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eyichen\Desktop\0626_update_shareholder\"/>
    </mc:Choice>
  </mc:AlternateContent>
  <xr:revisionPtr revIDLastSave="0" documentId="8_{62435CE0-EE64-4DB9-87DB-736DDF286D01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Top 20" sheetId="2" r:id="rId1"/>
    <sheet name="SH Summary" sheetId="3" r:id="rId2"/>
    <sheet name="Data_TCOM+9961" sheetId="4" r:id="rId3"/>
    <sheet name="全球投资人地图" sheetId="5" r:id="rId4"/>
    <sheet name="US&amp;CA" sheetId="6" r:id="rId5"/>
    <sheet name="EU" sheetId="7" r:id="rId6"/>
    <sheet name="APAC" sheetId="8" r:id="rId7"/>
    <sheet name="ROW" sheetId="9" r:id="rId8"/>
    <sheet name="DATA_ALL" sheetId="10" r:id="rId9"/>
    <sheet name="重要投资人" sheetId="11" r:id="rId10"/>
    <sheet name="普通投资人" sheetId="12" r:id="rId11"/>
    <sheet name="Mapping" sheetId="13" state="hidden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455" i="10" l="1"/>
  <c r="AX5455" i="10"/>
  <c r="AV5455" i="10"/>
  <c r="AT5455" i="10"/>
  <c r="AR5455" i="10"/>
  <c r="AP5455" i="10"/>
  <c r="AN5455" i="10"/>
  <c r="AH5455" i="10"/>
  <c r="AF5455" i="10"/>
  <c r="AD5455" i="10"/>
  <c r="AB5455" i="10"/>
  <c r="Z5455" i="10"/>
  <c r="X5455" i="10"/>
  <c r="V5455" i="10"/>
  <c r="C13" i="5" s="1"/>
  <c r="T5455" i="10"/>
  <c r="R5455" i="10"/>
  <c r="O5455" i="10"/>
  <c r="M5455" i="10"/>
  <c r="K5455" i="10"/>
  <c r="I5455" i="10"/>
  <c r="G5455" i="10"/>
  <c r="CU5454" i="10"/>
  <c r="CT5454" i="10"/>
  <c r="CU5453" i="10"/>
  <c r="CT5453" i="10"/>
  <c r="CU5452" i="10"/>
  <c r="CT5452" i="10"/>
  <c r="CU5451" i="10"/>
  <c r="CT5451" i="10"/>
  <c r="CU5450" i="10"/>
  <c r="CT5450" i="10"/>
  <c r="CU5449" i="10"/>
  <c r="CT5449" i="10"/>
  <c r="CU5448" i="10"/>
  <c r="CT5448" i="10"/>
  <c r="CU5447" i="10"/>
  <c r="CT5447" i="10"/>
  <c r="CU5446" i="10"/>
  <c r="CT5446" i="10"/>
  <c r="CU5445" i="10"/>
  <c r="CT5445" i="10"/>
  <c r="CU5444" i="10"/>
  <c r="CT5444" i="10"/>
  <c r="CU5443" i="10"/>
  <c r="CT5443" i="10"/>
  <c r="CU5442" i="10"/>
  <c r="CT5442" i="10"/>
  <c r="CU5441" i="10"/>
  <c r="CT5441" i="10"/>
  <c r="CU5440" i="10"/>
  <c r="CT5440" i="10"/>
  <c r="CU5439" i="10"/>
  <c r="CT5439" i="10"/>
  <c r="CU5438" i="10"/>
  <c r="CT5438" i="10"/>
  <c r="CU5437" i="10"/>
  <c r="CT5437" i="10"/>
  <c r="CU5436" i="10"/>
  <c r="CT5436" i="10"/>
  <c r="CU5435" i="10"/>
  <c r="CT5435" i="10"/>
  <c r="CU5434" i="10"/>
  <c r="CT5434" i="10"/>
  <c r="CU5433" i="10"/>
  <c r="CT5433" i="10"/>
  <c r="CU5432" i="10"/>
  <c r="CT5432" i="10"/>
  <c r="CU5431" i="10"/>
  <c r="CT5431" i="10"/>
  <c r="CU5430" i="10"/>
  <c r="CT5430" i="10"/>
  <c r="CU5429" i="10"/>
  <c r="CT5429" i="10"/>
  <c r="CU5428" i="10"/>
  <c r="CT5428" i="10"/>
  <c r="CU5427" i="10"/>
  <c r="CT5427" i="10"/>
  <c r="CU5426" i="10"/>
  <c r="CT5426" i="10"/>
  <c r="CU5425" i="10"/>
  <c r="CT5425" i="10"/>
  <c r="CU5424" i="10"/>
  <c r="CT5424" i="10"/>
  <c r="CU5423" i="10"/>
  <c r="CT5423" i="10"/>
  <c r="CU5422" i="10"/>
  <c r="CT5422" i="10"/>
  <c r="CU5421" i="10"/>
  <c r="CT5421" i="10"/>
  <c r="CU5420" i="10"/>
  <c r="CT5420" i="10"/>
  <c r="CU5419" i="10"/>
  <c r="CT5419" i="10"/>
  <c r="CU5418" i="10"/>
  <c r="CT5418" i="10"/>
  <c r="CU5417" i="10"/>
  <c r="CT5417" i="10"/>
  <c r="CU5416" i="10"/>
  <c r="CT5416" i="10"/>
  <c r="CU5415" i="10"/>
  <c r="CT5415" i="10"/>
  <c r="CU5414" i="10"/>
  <c r="CT5414" i="10"/>
  <c r="CU5413" i="10"/>
  <c r="CT5413" i="10"/>
  <c r="CU5412" i="10"/>
  <c r="CT5412" i="10"/>
  <c r="CU5411" i="10"/>
  <c r="CT5411" i="10"/>
  <c r="CU5410" i="10"/>
  <c r="CT5410" i="10"/>
  <c r="CU5409" i="10"/>
  <c r="CT5409" i="10"/>
  <c r="CU5408" i="10"/>
  <c r="CT5408" i="10"/>
  <c r="CU5407" i="10"/>
  <c r="CT5407" i="10"/>
  <c r="CU5406" i="10"/>
  <c r="CT5406" i="10"/>
  <c r="CU5405" i="10"/>
  <c r="CT5405" i="10"/>
  <c r="CU5404" i="10"/>
  <c r="CT5404" i="10"/>
  <c r="CU5403" i="10"/>
  <c r="CT5403" i="10"/>
  <c r="CU5402" i="10"/>
  <c r="CT5402" i="10"/>
  <c r="CU5401" i="10"/>
  <c r="CT5401" i="10"/>
  <c r="CU5400" i="10"/>
  <c r="CT5400" i="10"/>
  <c r="CU5399" i="10"/>
  <c r="CT5399" i="10"/>
  <c r="CU5398" i="10"/>
  <c r="CT5398" i="10"/>
  <c r="CU5397" i="10"/>
  <c r="CT5397" i="10"/>
  <c r="CU5396" i="10"/>
  <c r="CT5396" i="10"/>
  <c r="CU5395" i="10"/>
  <c r="CT5395" i="10"/>
  <c r="CU5394" i="10"/>
  <c r="CT5394" i="10"/>
  <c r="CU5393" i="10"/>
  <c r="CT5393" i="10"/>
  <c r="CU5392" i="10"/>
  <c r="CT5392" i="10"/>
  <c r="CU5391" i="10"/>
  <c r="CT5391" i="10"/>
  <c r="CU5390" i="10"/>
  <c r="CT5390" i="10"/>
  <c r="CU5389" i="10"/>
  <c r="CT5389" i="10"/>
  <c r="CU5388" i="10"/>
  <c r="CT5388" i="10"/>
  <c r="CU5387" i="10"/>
  <c r="CT5387" i="10"/>
  <c r="CU5386" i="10"/>
  <c r="CT5386" i="10"/>
  <c r="CU5385" i="10"/>
  <c r="CT5385" i="10"/>
  <c r="CU5384" i="10"/>
  <c r="CT5384" i="10"/>
  <c r="CU5383" i="10"/>
  <c r="CT5383" i="10"/>
  <c r="CU5382" i="10"/>
  <c r="CT5382" i="10"/>
  <c r="CU5381" i="10"/>
  <c r="CT5381" i="10"/>
  <c r="CU5380" i="10"/>
  <c r="CT5380" i="10"/>
  <c r="CU5379" i="10"/>
  <c r="CT5379" i="10"/>
  <c r="CU5378" i="10"/>
  <c r="CT5378" i="10"/>
  <c r="CU5377" i="10"/>
  <c r="CT5377" i="10"/>
  <c r="CU5376" i="10"/>
  <c r="CT5376" i="10"/>
  <c r="CU5375" i="10"/>
  <c r="CT5375" i="10"/>
  <c r="CU5374" i="10"/>
  <c r="CT5374" i="10"/>
  <c r="CU5373" i="10"/>
  <c r="CT5373" i="10"/>
  <c r="CU5372" i="10"/>
  <c r="CT5372" i="10"/>
  <c r="CU5371" i="10"/>
  <c r="CT5371" i="10"/>
  <c r="CU5370" i="10"/>
  <c r="CT5370" i="10"/>
  <c r="CU5369" i="10"/>
  <c r="CT5369" i="10"/>
  <c r="CU5368" i="10"/>
  <c r="CT5368" i="10"/>
  <c r="CU5367" i="10"/>
  <c r="CT5367" i="10"/>
  <c r="CU5366" i="10"/>
  <c r="CT5366" i="10"/>
  <c r="CU5365" i="10"/>
  <c r="CT5365" i="10"/>
  <c r="CU5364" i="10"/>
  <c r="CT5364" i="10"/>
  <c r="CU5363" i="10"/>
  <c r="CT5363" i="10"/>
  <c r="CU5362" i="10"/>
  <c r="CT5362" i="10"/>
  <c r="CU5361" i="10"/>
  <c r="CT5361" i="10"/>
  <c r="CU5360" i="10"/>
  <c r="CT5360" i="10"/>
  <c r="CU5359" i="10"/>
  <c r="CT5359" i="10"/>
  <c r="CU5358" i="10"/>
  <c r="CT5358" i="10"/>
  <c r="CU5357" i="10"/>
  <c r="CT5357" i="10"/>
  <c r="CU5356" i="10"/>
  <c r="CT5356" i="10"/>
  <c r="CU5355" i="10"/>
  <c r="CT5355" i="10"/>
  <c r="CU5354" i="10"/>
  <c r="CT5354" i="10"/>
  <c r="CU5353" i="10"/>
  <c r="CT5353" i="10"/>
  <c r="CU5352" i="10"/>
  <c r="CT5352" i="10"/>
  <c r="CU5351" i="10"/>
  <c r="CT5351" i="10"/>
  <c r="CU5350" i="10"/>
  <c r="CT5350" i="10"/>
  <c r="CU5349" i="10"/>
  <c r="CT5349" i="10"/>
  <c r="CU5348" i="10"/>
  <c r="CT5348" i="10"/>
  <c r="CU5347" i="10"/>
  <c r="CT5347" i="10"/>
  <c r="CU5346" i="10"/>
  <c r="CT5346" i="10"/>
  <c r="CU5345" i="10"/>
  <c r="CT5345" i="10"/>
  <c r="CU5344" i="10"/>
  <c r="CT5344" i="10"/>
  <c r="CU5343" i="10"/>
  <c r="CT5343" i="10"/>
  <c r="CU5342" i="10"/>
  <c r="CT5342" i="10"/>
  <c r="CU5341" i="10"/>
  <c r="CT5341" i="10"/>
  <c r="CU5340" i="10"/>
  <c r="CT5340" i="10"/>
  <c r="CU5339" i="10"/>
  <c r="CT5339" i="10"/>
  <c r="CU5338" i="10"/>
  <c r="CT5338" i="10"/>
  <c r="CU5337" i="10"/>
  <c r="CT5337" i="10"/>
  <c r="CU5336" i="10"/>
  <c r="CT5336" i="10"/>
  <c r="CU5335" i="10"/>
  <c r="CT5335" i="10"/>
  <c r="CU5334" i="10"/>
  <c r="CT5334" i="10"/>
  <c r="CU5333" i="10"/>
  <c r="CT5333" i="10"/>
  <c r="CU5332" i="10"/>
  <c r="CT5332" i="10"/>
  <c r="CU5331" i="10"/>
  <c r="CT5331" i="10"/>
  <c r="CU5330" i="10"/>
  <c r="CT5330" i="10"/>
  <c r="CU5329" i="10"/>
  <c r="CT5329" i="10"/>
  <c r="CU5328" i="10"/>
  <c r="CT5328" i="10"/>
  <c r="CU5327" i="10"/>
  <c r="CT5327" i="10"/>
  <c r="CU5326" i="10"/>
  <c r="CT5326" i="10"/>
  <c r="CU5325" i="10"/>
  <c r="CT5325" i="10"/>
  <c r="CU5324" i="10"/>
  <c r="CT5324" i="10"/>
  <c r="CU5323" i="10"/>
  <c r="CT5323" i="10"/>
  <c r="CU5322" i="10"/>
  <c r="CT5322" i="10"/>
  <c r="CU5321" i="10"/>
  <c r="CT5321" i="10"/>
  <c r="CU5320" i="10"/>
  <c r="CT5320" i="10"/>
  <c r="CU5319" i="10"/>
  <c r="CT5319" i="10"/>
  <c r="CU5318" i="10"/>
  <c r="CT5318" i="10"/>
  <c r="CU5317" i="10"/>
  <c r="CT5317" i="10"/>
  <c r="CU5316" i="10"/>
  <c r="CT5316" i="10"/>
  <c r="CU5315" i="10"/>
  <c r="CT5315" i="10"/>
  <c r="CU5314" i="10"/>
  <c r="CT5314" i="10"/>
  <c r="CU5313" i="10"/>
  <c r="CT5313" i="10"/>
  <c r="CU5312" i="10"/>
  <c r="CT5312" i="10"/>
  <c r="CU5311" i="10"/>
  <c r="CT5311" i="10"/>
  <c r="CU5310" i="10"/>
  <c r="CT5310" i="10"/>
  <c r="CU5309" i="10"/>
  <c r="CT5309" i="10"/>
  <c r="CU5308" i="10"/>
  <c r="CT5308" i="10"/>
  <c r="CU5307" i="10"/>
  <c r="CT5307" i="10"/>
  <c r="CU5306" i="10"/>
  <c r="CT5306" i="10"/>
  <c r="CU5305" i="10"/>
  <c r="CT5305" i="10"/>
  <c r="CU5304" i="10"/>
  <c r="CT5304" i="10"/>
  <c r="CU5303" i="10"/>
  <c r="CT5303" i="10"/>
  <c r="CU5302" i="10"/>
  <c r="CT5302" i="10"/>
  <c r="CU5301" i="10"/>
  <c r="CT5301" i="10"/>
  <c r="CU5300" i="10"/>
  <c r="CT5300" i="10"/>
  <c r="CU5299" i="10"/>
  <c r="CT5299" i="10"/>
  <c r="CU5298" i="10"/>
  <c r="CT5298" i="10"/>
  <c r="CU5297" i="10"/>
  <c r="CT5297" i="10"/>
  <c r="CU5296" i="10"/>
  <c r="CT5296" i="10"/>
  <c r="CU5295" i="10"/>
  <c r="CT5295" i="10"/>
  <c r="CU5294" i="10"/>
  <c r="CT5294" i="10"/>
  <c r="CU5293" i="10"/>
  <c r="CT5293" i="10"/>
  <c r="CU5292" i="10"/>
  <c r="CT5292" i="10"/>
  <c r="CU5291" i="10"/>
  <c r="CT5291" i="10"/>
  <c r="CU5290" i="10"/>
  <c r="CT5290" i="10"/>
  <c r="CU5289" i="10"/>
  <c r="CT5289" i="10"/>
  <c r="CU5288" i="10"/>
  <c r="CT5288" i="10"/>
  <c r="CU5287" i="10"/>
  <c r="CT5287" i="10"/>
  <c r="CU5286" i="10"/>
  <c r="CT5286" i="10"/>
  <c r="CU5285" i="10"/>
  <c r="CT5285" i="10"/>
  <c r="CU5284" i="10"/>
  <c r="CT5284" i="10"/>
  <c r="CU5283" i="10"/>
  <c r="CT5283" i="10"/>
  <c r="CU5282" i="10"/>
  <c r="CT5282" i="10"/>
  <c r="CU5281" i="10"/>
  <c r="CT5281" i="10"/>
  <c r="CU5280" i="10"/>
  <c r="CT5280" i="10"/>
  <c r="CU5279" i="10"/>
  <c r="CT5279" i="10"/>
  <c r="CU5278" i="10"/>
  <c r="CT5278" i="10"/>
  <c r="CU5277" i="10"/>
  <c r="CT5277" i="10"/>
  <c r="CU5276" i="10"/>
  <c r="CT5276" i="10"/>
  <c r="CU5275" i="10"/>
  <c r="CT5275" i="10"/>
  <c r="CU5274" i="10"/>
  <c r="CT5274" i="10"/>
  <c r="CU5273" i="10"/>
  <c r="CT5273" i="10"/>
  <c r="CU5272" i="10"/>
  <c r="CT5272" i="10"/>
  <c r="CU5271" i="10"/>
  <c r="CT5271" i="10"/>
  <c r="CU5270" i="10"/>
  <c r="CT5270" i="10"/>
  <c r="CU5269" i="10"/>
  <c r="CT5269" i="10"/>
  <c r="CU5268" i="10"/>
  <c r="CT5268" i="10"/>
  <c r="CU5267" i="10"/>
  <c r="CT5267" i="10"/>
  <c r="CU5266" i="10"/>
  <c r="CT5266" i="10"/>
  <c r="CU5265" i="10"/>
  <c r="CT5265" i="10"/>
  <c r="CU5264" i="10"/>
  <c r="CT5264" i="10"/>
  <c r="CU5263" i="10"/>
  <c r="CT5263" i="10"/>
  <c r="CU5262" i="10"/>
  <c r="CT5262" i="10"/>
  <c r="CU5261" i="10"/>
  <c r="CT5261" i="10"/>
  <c r="CU5260" i="10"/>
  <c r="CT5260" i="10"/>
  <c r="CU5259" i="10"/>
  <c r="CT5259" i="10"/>
  <c r="CU5258" i="10"/>
  <c r="CT5258" i="10"/>
  <c r="CU5257" i="10"/>
  <c r="CT5257" i="10"/>
  <c r="CU5256" i="10"/>
  <c r="CT5256" i="10"/>
  <c r="CU5255" i="10"/>
  <c r="CT5255" i="10"/>
  <c r="CU5254" i="10"/>
  <c r="CT5254" i="10"/>
  <c r="CU5253" i="10"/>
  <c r="CT5253" i="10"/>
  <c r="CU5252" i="10"/>
  <c r="CT5252" i="10"/>
  <c r="CU5251" i="10"/>
  <c r="CT5251" i="10"/>
  <c r="CU5250" i="10"/>
  <c r="CT5250" i="10"/>
  <c r="CU5249" i="10"/>
  <c r="CT5249" i="10"/>
  <c r="CU5248" i="10"/>
  <c r="CT5248" i="10"/>
  <c r="CU5247" i="10"/>
  <c r="CT5247" i="10"/>
  <c r="CU5246" i="10"/>
  <c r="CT5246" i="10"/>
  <c r="CU5245" i="10"/>
  <c r="CT5245" i="10"/>
  <c r="CU5244" i="10"/>
  <c r="CT5244" i="10"/>
  <c r="CU5243" i="10"/>
  <c r="CT5243" i="10"/>
  <c r="CU5242" i="10"/>
  <c r="CT5242" i="10"/>
  <c r="CU5241" i="10"/>
  <c r="CT5241" i="10"/>
  <c r="CU5240" i="10"/>
  <c r="CT5240" i="10"/>
  <c r="CU5239" i="10"/>
  <c r="CT5239" i="10"/>
  <c r="CU5238" i="10"/>
  <c r="CT5238" i="10"/>
  <c r="CU5237" i="10"/>
  <c r="CT5237" i="10"/>
  <c r="CU5236" i="10"/>
  <c r="CT5236" i="10"/>
  <c r="CU5235" i="10"/>
  <c r="CT5235" i="10"/>
  <c r="CU5234" i="10"/>
  <c r="CT5234" i="10"/>
  <c r="CU5233" i="10"/>
  <c r="CT5233" i="10"/>
  <c r="CU5232" i="10"/>
  <c r="CT5232" i="10"/>
  <c r="CU5231" i="10"/>
  <c r="CT5231" i="10"/>
  <c r="CU5230" i="10"/>
  <c r="CT5230" i="10"/>
  <c r="CU5229" i="10"/>
  <c r="CT5229" i="10"/>
  <c r="CU5228" i="10"/>
  <c r="CT5228" i="10"/>
  <c r="CU5227" i="10"/>
  <c r="CT5227" i="10"/>
  <c r="CU5226" i="10"/>
  <c r="CT5226" i="10"/>
  <c r="CU5225" i="10"/>
  <c r="CT5225" i="10"/>
  <c r="CU5224" i="10"/>
  <c r="CT5224" i="10"/>
  <c r="CU5223" i="10"/>
  <c r="CT5223" i="10"/>
  <c r="CU5222" i="10"/>
  <c r="CT5222" i="10"/>
  <c r="CU5221" i="10"/>
  <c r="CT5221" i="10"/>
  <c r="CU5220" i="10"/>
  <c r="CT5220" i="10"/>
  <c r="CU5219" i="10"/>
  <c r="CT5219" i="10"/>
  <c r="CU5218" i="10"/>
  <c r="CT5218" i="10"/>
  <c r="CU5217" i="10"/>
  <c r="CT5217" i="10"/>
  <c r="CU5216" i="10"/>
  <c r="CT5216" i="10"/>
  <c r="CU5215" i="10"/>
  <c r="CT5215" i="10"/>
  <c r="CU5214" i="10"/>
  <c r="CT5214" i="10"/>
  <c r="CU5213" i="10"/>
  <c r="CT5213" i="10"/>
  <c r="CU5212" i="10"/>
  <c r="CT5212" i="10"/>
  <c r="CU5211" i="10"/>
  <c r="CT5211" i="10"/>
  <c r="CU5210" i="10"/>
  <c r="CT5210" i="10"/>
  <c r="CU5209" i="10"/>
  <c r="CT5209" i="10"/>
  <c r="CU5208" i="10"/>
  <c r="CT5208" i="10"/>
  <c r="CU5207" i="10"/>
  <c r="CT5207" i="10"/>
  <c r="CU5206" i="10"/>
  <c r="CT5206" i="10"/>
  <c r="CU5205" i="10"/>
  <c r="CT5205" i="10"/>
  <c r="CU5204" i="10"/>
  <c r="CT5204" i="10"/>
  <c r="CU5203" i="10"/>
  <c r="CT5203" i="10"/>
  <c r="CU5202" i="10"/>
  <c r="CT5202" i="10"/>
  <c r="CU5201" i="10"/>
  <c r="CT5201" i="10"/>
  <c r="CU5200" i="10"/>
  <c r="CT5200" i="10"/>
  <c r="CU5199" i="10"/>
  <c r="CT5199" i="10"/>
  <c r="CU5198" i="10"/>
  <c r="CT5198" i="10"/>
  <c r="CU5197" i="10"/>
  <c r="CT5197" i="10"/>
  <c r="CU5196" i="10"/>
  <c r="CT5196" i="10"/>
  <c r="CU5195" i="10"/>
  <c r="CT5195" i="10"/>
  <c r="CU5194" i="10"/>
  <c r="CT5194" i="10"/>
  <c r="CU5193" i="10"/>
  <c r="CT5193" i="10"/>
  <c r="CU5192" i="10"/>
  <c r="CT5192" i="10"/>
  <c r="CU5191" i="10"/>
  <c r="CT5191" i="10"/>
  <c r="CU5190" i="10"/>
  <c r="CT5190" i="10"/>
  <c r="CU5189" i="10"/>
  <c r="CT5189" i="10"/>
  <c r="CU5188" i="10"/>
  <c r="CT5188" i="10"/>
  <c r="CU5187" i="10"/>
  <c r="CT5187" i="10"/>
  <c r="CU5186" i="10"/>
  <c r="CT5186" i="10"/>
  <c r="CU5185" i="10"/>
  <c r="CT5185" i="10"/>
  <c r="CU5184" i="10"/>
  <c r="CT5184" i="10"/>
  <c r="CU5183" i="10"/>
  <c r="CT5183" i="10"/>
  <c r="CU5182" i="10"/>
  <c r="CT5182" i="10"/>
  <c r="CU5181" i="10"/>
  <c r="CT5181" i="10"/>
  <c r="CU5180" i="10"/>
  <c r="CT5180" i="10"/>
  <c r="CU5179" i="10"/>
  <c r="CT5179" i="10"/>
  <c r="CU5178" i="10"/>
  <c r="CT5178" i="10"/>
  <c r="CU5177" i="10"/>
  <c r="CT5177" i="10"/>
  <c r="CU5176" i="10"/>
  <c r="CT5176" i="10"/>
  <c r="CU5175" i="10"/>
  <c r="CT5175" i="10"/>
  <c r="CU5174" i="10"/>
  <c r="CT5174" i="10"/>
  <c r="CU5173" i="10"/>
  <c r="CT5173" i="10"/>
  <c r="CU5172" i="10"/>
  <c r="CT5172" i="10"/>
  <c r="CU5171" i="10"/>
  <c r="CT5171" i="10"/>
  <c r="CU5170" i="10"/>
  <c r="CT5170" i="10"/>
  <c r="CU5169" i="10"/>
  <c r="CT5169" i="10"/>
  <c r="CU5168" i="10"/>
  <c r="CT5168" i="10"/>
  <c r="CU5167" i="10"/>
  <c r="CT5167" i="10"/>
  <c r="CU5166" i="10"/>
  <c r="CT5166" i="10"/>
  <c r="CU5165" i="10"/>
  <c r="CT5165" i="10"/>
  <c r="CU5164" i="10"/>
  <c r="CT5164" i="10"/>
  <c r="CU5163" i="10"/>
  <c r="CT5163" i="10"/>
  <c r="CU5162" i="10"/>
  <c r="CT5162" i="10"/>
  <c r="CU5161" i="10"/>
  <c r="CT5161" i="10"/>
  <c r="CU5160" i="10"/>
  <c r="CT5160" i="10"/>
  <c r="CU5159" i="10"/>
  <c r="CT5159" i="10"/>
  <c r="CU5158" i="10"/>
  <c r="CT5158" i="10"/>
  <c r="CU5157" i="10"/>
  <c r="CT5157" i="10"/>
  <c r="CU5156" i="10"/>
  <c r="CT5156" i="10"/>
  <c r="CU5155" i="10"/>
  <c r="CT5155" i="10"/>
  <c r="CU5154" i="10"/>
  <c r="CT5154" i="10"/>
  <c r="CU5153" i="10"/>
  <c r="CT5153" i="10"/>
  <c r="CU5152" i="10"/>
  <c r="CT5152" i="10"/>
  <c r="CU5151" i="10"/>
  <c r="CT5151" i="10"/>
  <c r="CU5150" i="10"/>
  <c r="CT5150" i="10"/>
  <c r="CU5149" i="10"/>
  <c r="CT5149" i="10"/>
  <c r="CU5148" i="10"/>
  <c r="CT5148" i="10"/>
  <c r="CU5147" i="10"/>
  <c r="CT5147" i="10"/>
  <c r="CU5146" i="10"/>
  <c r="CT5146" i="10"/>
  <c r="CU5145" i="10"/>
  <c r="CT5145" i="10"/>
  <c r="CU5144" i="10"/>
  <c r="CT5144" i="10"/>
  <c r="CU5143" i="10"/>
  <c r="CT5143" i="10"/>
  <c r="CU5142" i="10"/>
  <c r="CT5142" i="10"/>
  <c r="CU5141" i="10"/>
  <c r="CT5141" i="10"/>
  <c r="CU5140" i="10"/>
  <c r="CT5140" i="10"/>
  <c r="CU5139" i="10"/>
  <c r="CT5139" i="10"/>
  <c r="CU5138" i="10"/>
  <c r="CT5138" i="10"/>
  <c r="CU5137" i="10"/>
  <c r="CT5137" i="10"/>
  <c r="CU5136" i="10"/>
  <c r="CT5136" i="10"/>
  <c r="CU5135" i="10"/>
  <c r="CT5135" i="10"/>
  <c r="CU5134" i="10"/>
  <c r="CT5134" i="10"/>
  <c r="CU5133" i="10"/>
  <c r="CT5133" i="10"/>
  <c r="CU5132" i="10"/>
  <c r="CT5132" i="10"/>
  <c r="CU5131" i="10"/>
  <c r="CT5131" i="10"/>
  <c r="CU5130" i="10"/>
  <c r="CT5130" i="10"/>
  <c r="CU5129" i="10"/>
  <c r="CT5129" i="10"/>
  <c r="CU5128" i="10"/>
  <c r="CT5128" i="10"/>
  <c r="CU5127" i="10"/>
  <c r="CT5127" i="10"/>
  <c r="CU5126" i="10"/>
  <c r="CT5126" i="10"/>
  <c r="CU5125" i="10"/>
  <c r="CT5125" i="10"/>
  <c r="CU5124" i="10"/>
  <c r="CT5124" i="10"/>
  <c r="CU5123" i="10"/>
  <c r="CT5123" i="10"/>
  <c r="CU5122" i="10"/>
  <c r="CT5122" i="10"/>
  <c r="CU5121" i="10"/>
  <c r="CT5121" i="10"/>
  <c r="CU5120" i="10"/>
  <c r="CT5120" i="10"/>
  <c r="CU5119" i="10"/>
  <c r="CT5119" i="10"/>
  <c r="CU5118" i="10"/>
  <c r="CT5118" i="10"/>
  <c r="CU5117" i="10"/>
  <c r="CT5117" i="10"/>
  <c r="CU5116" i="10"/>
  <c r="CT5116" i="10"/>
  <c r="CU5115" i="10"/>
  <c r="CT5115" i="10"/>
  <c r="CU5114" i="10"/>
  <c r="CT5114" i="10"/>
  <c r="CU5113" i="10"/>
  <c r="CT5113" i="10"/>
  <c r="CU5112" i="10"/>
  <c r="CT5112" i="10"/>
  <c r="CU5111" i="10"/>
  <c r="CT5111" i="10"/>
  <c r="CU5110" i="10"/>
  <c r="CT5110" i="10"/>
  <c r="CU5109" i="10"/>
  <c r="CT5109" i="10"/>
  <c r="CU5108" i="10"/>
  <c r="CT5108" i="10"/>
  <c r="CU5107" i="10"/>
  <c r="CT5107" i="10"/>
  <c r="CU5106" i="10"/>
  <c r="CT5106" i="10"/>
  <c r="CU5105" i="10"/>
  <c r="CT5105" i="10"/>
  <c r="CU5104" i="10"/>
  <c r="CT5104" i="10"/>
  <c r="CU5103" i="10"/>
  <c r="CT5103" i="10"/>
  <c r="CU5102" i="10"/>
  <c r="CT5102" i="10"/>
  <c r="CU5101" i="10"/>
  <c r="CT5101" i="10"/>
  <c r="CU5100" i="10"/>
  <c r="CT5100" i="10"/>
  <c r="CU5099" i="10"/>
  <c r="CT5099" i="10"/>
  <c r="CU5098" i="10"/>
  <c r="CT5098" i="10"/>
  <c r="CU5097" i="10"/>
  <c r="CT5097" i="10"/>
  <c r="CU5096" i="10"/>
  <c r="CT5096" i="10"/>
  <c r="CU5095" i="10"/>
  <c r="CT5095" i="10"/>
  <c r="CU5094" i="10"/>
  <c r="CT5094" i="10"/>
  <c r="CU5093" i="10"/>
  <c r="CT5093" i="10"/>
  <c r="CU5092" i="10"/>
  <c r="CT5092" i="10"/>
  <c r="CU5091" i="10"/>
  <c r="CT5091" i="10"/>
  <c r="CU5090" i="10"/>
  <c r="CT5090" i="10"/>
  <c r="CU5089" i="10"/>
  <c r="CT5089" i="10"/>
  <c r="CU5088" i="10"/>
  <c r="CT5088" i="10"/>
  <c r="CU5087" i="10"/>
  <c r="CT5087" i="10"/>
  <c r="CU5086" i="10"/>
  <c r="CT5086" i="10"/>
  <c r="CU5085" i="10"/>
  <c r="CT5085" i="10"/>
  <c r="CU5084" i="10"/>
  <c r="CT5084" i="10"/>
  <c r="CU5083" i="10"/>
  <c r="CT5083" i="10"/>
  <c r="CU5082" i="10"/>
  <c r="CT5082" i="10"/>
  <c r="CU5081" i="10"/>
  <c r="CT5081" i="10"/>
  <c r="CU5080" i="10"/>
  <c r="CT5080" i="10"/>
  <c r="CU5079" i="10"/>
  <c r="CT5079" i="10"/>
  <c r="CU5078" i="10"/>
  <c r="CT5078" i="10"/>
  <c r="CU5077" i="10"/>
  <c r="CT5077" i="10"/>
  <c r="CU5076" i="10"/>
  <c r="CT5076" i="10"/>
  <c r="CU5075" i="10"/>
  <c r="CT5075" i="10"/>
  <c r="CU5074" i="10"/>
  <c r="CT5074" i="10"/>
  <c r="CU5073" i="10"/>
  <c r="CT5073" i="10"/>
  <c r="CU5072" i="10"/>
  <c r="CT5072" i="10"/>
  <c r="CU5071" i="10"/>
  <c r="CT5071" i="10"/>
  <c r="CU5070" i="10"/>
  <c r="CT5070" i="10"/>
  <c r="CU5069" i="10"/>
  <c r="CT5069" i="10"/>
  <c r="CU5068" i="10"/>
  <c r="CT5068" i="10"/>
  <c r="CU5067" i="10"/>
  <c r="CT5067" i="10"/>
  <c r="CU5066" i="10"/>
  <c r="CT5066" i="10"/>
  <c r="CU5065" i="10"/>
  <c r="CT5065" i="10"/>
  <c r="CU5064" i="10"/>
  <c r="CT5064" i="10"/>
  <c r="CU5063" i="10"/>
  <c r="CT5063" i="10"/>
  <c r="CU5062" i="10"/>
  <c r="CT5062" i="10"/>
  <c r="CU5061" i="10"/>
  <c r="CT5061" i="10"/>
  <c r="CU5060" i="10"/>
  <c r="CT5060" i="10"/>
  <c r="CU5059" i="10"/>
  <c r="CT5059" i="10"/>
  <c r="CU5058" i="10"/>
  <c r="CT5058" i="10"/>
  <c r="CU5057" i="10"/>
  <c r="CT5057" i="10"/>
  <c r="CU5056" i="10"/>
  <c r="CT5056" i="10"/>
  <c r="CU5055" i="10"/>
  <c r="CT5055" i="10"/>
  <c r="CU5054" i="10"/>
  <c r="CT5054" i="10"/>
  <c r="CU5053" i="10"/>
  <c r="CT5053" i="10"/>
  <c r="CU5052" i="10"/>
  <c r="CT5052" i="10"/>
  <c r="CU5051" i="10"/>
  <c r="CT5051" i="10"/>
  <c r="CU5050" i="10"/>
  <c r="CT5050" i="10"/>
  <c r="CU5049" i="10"/>
  <c r="CT5049" i="10"/>
  <c r="CU5048" i="10"/>
  <c r="CT5048" i="10"/>
  <c r="CU5047" i="10"/>
  <c r="CT5047" i="10"/>
  <c r="CU5046" i="10"/>
  <c r="CT5046" i="10"/>
  <c r="CU5045" i="10"/>
  <c r="CT5045" i="10"/>
  <c r="CU5044" i="10"/>
  <c r="CT5044" i="10"/>
  <c r="CU5043" i="10"/>
  <c r="CT5043" i="10"/>
  <c r="CU5042" i="10"/>
  <c r="CT5042" i="10"/>
  <c r="CU5041" i="10"/>
  <c r="CT5041" i="10"/>
  <c r="CU5040" i="10"/>
  <c r="CT5040" i="10"/>
  <c r="CU5039" i="10"/>
  <c r="CT5039" i="10"/>
  <c r="CU5038" i="10"/>
  <c r="CT5038" i="10"/>
  <c r="CU5037" i="10"/>
  <c r="CT5037" i="10"/>
  <c r="CU5036" i="10"/>
  <c r="CT5036" i="10"/>
  <c r="CU5035" i="10"/>
  <c r="CT5035" i="10"/>
  <c r="CU5034" i="10"/>
  <c r="CT5034" i="10"/>
  <c r="CU5033" i="10"/>
  <c r="CT5033" i="10"/>
  <c r="CU5032" i="10"/>
  <c r="CT5032" i="10"/>
  <c r="CU5031" i="10"/>
  <c r="CT5031" i="10"/>
  <c r="CU5030" i="10"/>
  <c r="CT5030" i="10"/>
  <c r="CU5029" i="10"/>
  <c r="CT5029" i="10"/>
  <c r="CU5028" i="10"/>
  <c r="CT5028" i="10"/>
  <c r="CU5027" i="10"/>
  <c r="CT5027" i="10"/>
  <c r="CU5026" i="10"/>
  <c r="CT5026" i="10"/>
  <c r="CU5025" i="10"/>
  <c r="CT5025" i="10"/>
  <c r="CU5024" i="10"/>
  <c r="CT5024" i="10"/>
  <c r="CU5023" i="10"/>
  <c r="CT5023" i="10"/>
  <c r="CU5022" i="10"/>
  <c r="CT5022" i="10"/>
  <c r="CU5021" i="10"/>
  <c r="CT5021" i="10"/>
  <c r="CU5020" i="10"/>
  <c r="CT5020" i="10"/>
  <c r="CU5019" i="10"/>
  <c r="CT5019" i="10"/>
  <c r="CU5018" i="10"/>
  <c r="CT5018" i="10"/>
  <c r="CU5017" i="10"/>
  <c r="CT5017" i="10"/>
  <c r="CU5016" i="10"/>
  <c r="CT5016" i="10"/>
  <c r="CU5015" i="10"/>
  <c r="CT5015" i="10"/>
  <c r="CU5014" i="10"/>
  <c r="CT5014" i="10"/>
  <c r="CU5013" i="10"/>
  <c r="CT5013" i="10"/>
  <c r="CU5012" i="10"/>
  <c r="CT5012" i="10"/>
  <c r="CU5011" i="10"/>
  <c r="CT5011" i="10"/>
  <c r="CU5010" i="10"/>
  <c r="CT5010" i="10"/>
  <c r="CU5009" i="10"/>
  <c r="CT5009" i="10"/>
  <c r="CU5008" i="10"/>
  <c r="CT5008" i="10"/>
  <c r="CU5007" i="10"/>
  <c r="CT5007" i="10"/>
  <c r="CU5006" i="10"/>
  <c r="CT5006" i="10"/>
  <c r="CU5005" i="10"/>
  <c r="CT5005" i="10"/>
  <c r="CU5004" i="10"/>
  <c r="CT5004" i="10"/>
  <c r="CU5003" i="10"/>
  <c r="CT5003" i="10"/>
  <c r="CU5002" i="10"/>
  <c r="CT5002" i="10"/>
  <c r="CU5001" i="10"/>
  <c r="CT5001" i="10"/>
  <c r="CU5000" i="10"/>
  <c r="CT5000" i="10"/>
  <c r="CU4999" i="10"/>
  <c r="CT4999" i="10"/>
  <c r="CU4998" i="10"/>
  <c r="CT4998" i="10"/>
  <c r="CU4997" i="10"/>
  <c r="CT4997" i="10"/>
  <c r="CU4996" i="10"/>
  <c r="CT4996" i="10"/>
  <c r="CU4995" i="10"/>
  <c r="CT4995" i="10"/>
  <c r="CU4994" i="10"/>
  <c r="CT4994" i="10"/>
  <c r="CU4993" i="10"/>
  <c r="CT4993" i="10"/>
  <c r="CU4992" i="10"/>
  <c r="CT4992" i="10"/>
  <c r="CU4991" i="10"/>
  <c r="CT4991" i="10"/>
  <c r="CU4990" i="10"/>
  <c r="CT4990" i="10"/>
  <c r="CU4989" i="10"/>
  <c r="CT4989" i="10"/>
  <c r="CU4988" i="10"/>
  <c r="CT4988" i="10"/>
  <c r="CU4987" i="10"/>
  <c r="CT4987" i="10"/>
  <c r="CU4986" i="10"/>
  <c r="CT4986" i="10"/>
  <c r="CU4985" i="10"/>
  <c r="CT4985" i="10"/>
  <c r="CU4984" i="10"/>
  <c r="CT4984" i="10"/>
  <c r="CU4983" i="10"/>
  <c r="CT4983" i="10"/>
  <c r="CU4982" i="10"/>
  <c r="CT4982" i="10"/>
  <c r="CU4981" i="10"/>
  <c r="CT4981" i="10"/>
  <c r="CU4980" i="10"/>
  <c r="CT4980" i="10"/>
  <c r="CU4979" i="10"/>
  <c r="CT4979" i="10"/>
  <c r="CU4978" i="10"/>
  <c r="CT4978" i="10"/>
  <c r="CU4977" i="10"/>
  <c r="CT4977" i="10"/>
  <c r="CU4976" i="10"/>
  <c r="CT4976" i="10"/>
  <c r="CU4975" i="10"/>
  <c r="CT4975" i="10"/>
  <c r="CU4974" i="10"/>
  <c r="CT4974" i="10"/>
  <c r="CU4973" i="10"/>
  <c r="CT4973" i="10"/>
  <c r="CU4972" i="10"/>
  <c r="CT4972" i="10"/>
  <c r="CU4971" i="10"/>
  <c r="CT4971" i="10"/>
  <c r="CU4970" i="10"/>
  <c r="CT4970" i="10"/>
  <c r="CU4969" i="10"/>
  <c r="CT4969" i="10"/>
  <c r="CU4968" i="10"/>
  <c r="CT4968" i="10"/>
  <c r="CU4967" i="10"/>
  <c r="CT4967" i="10"/>
  <c r="CU4966" i="10"/>
  <c r="CT4966" i="10"/>
  <c r="CU4965" i="10"/>
  <c r="CT4965" i="10"/>
  <c r="CU4964" i="10"/>
  <c r="CT4964" i="10"/>
  <c r="CU4963" i="10"/>
  <c r="CT4963" i="10"/>
  <c r="CU4962" i="10"/>
  <c r="CT4962" i="10"/>
  <c r="CU4961" i="10"/>
  <c r="CT4961" i="10"/>
  <c r="CU4960" i="10"/>
  <c r="CT4960" i="10"/>
  <c r="CU4959" i="10"/>
  <c r="CT4959" i="10"/>
  <c r="CU4958" i="10"/>
  <c r="CT4958" i="10"/>
  <c r="CU4957" i="10"/>
  <c r="CT4957" i="10"/>
  <c r="CU4956" i="10"/>
  <c r="CT4956" i="10"/>
  <c r="CU4955" i="10"/>
  <c r="CT4955" i="10"/>
  <c r="CU4954" i="10"/>
  <c r="CT4954" i="10"/>
  <c r="CU4953" i="10"/>
  <c r="CT4953" i="10"/>
  <c r="CU4952" i="10"/>
  <c r="CT4952" i="10"/>
  <c r="CU4951" i="10"/>
  <c r="CT4951" i="10"/>
  <c r="CU4950" i="10"/>
  <c r="CT4950" i="10"/>
  <c r="CU4949" i="10"/>
  <c r="CT4949" i="10"/>
  <c r="CU4948" i="10"/>
  <c r="CT4948" i="10"/>
  <c r="CU4947" i="10"/>
  <c r="CT4947" i="10"/>
  <c r="CU4946" i="10"/>
  <c r="CT4946" i="10"/>
  <c r="CU4945" i="10"/>
  <c r="CT4945" i="10"/>
  <c r="CU4944" i="10"/>
  <c r="CT4944" i="10"/>
  <c r="CU4943" i="10"/>
  <c r="CT4943" i="10"/>
  <c r="CU4942" i="10"/>
  <c r="CT4942" i="10"/>
  <c r="CU4941" i="10"/>
  <c r="CT4941" i="10"/>
  <c r="CU4940" i="10"/>
  <c r="CT4940" i="10"/>
  <c r="CU4939" i="10"/>
  <c r="CT4939" i="10"/>
  <c r="CU4938" i="10"/>
  <c r="CT4938" i="10"/>
  <c r="CU4937" i="10"/>
  <c r="CT4937" i="10"/>
  <c r="CU4936" i="10"/>
  <c r="CT4936" i="10"/>
  <c r="CU4935" i="10"/>
  <c r="CT4935" i="10"/>
  <c r="CU4934" i="10"/>
  <c r="CT4934" i="10"/>
  <c r="CU4933" i="10"/>
  <c r="CT4933" i="10"/>
  <c r="CU4932" i="10"/>
  <c r="CT4932" i="10"/>
  <c r="CU4931" i="10"/>
  <c r="CT4931" i="10"/>
  <c r="CU4930" i="10"/>
  <c r="CT4930" i="10"/>
  <c r="CU4929" i="10"/>
  <c r="CT4929" i="10"/>
  <c r="CU4928" i="10"/>
  <c r="CT4928" i="10"/>
  <c r="CU4927" i="10"/>
  <c r="CT4927" i="10"/>
  <c r="CU4926" i="10"/>
  <c r="CT4926" i="10"/>
  <c r="CU4925" i="10"/>
  <c r="CT4925" i="10"/>
  <c r="CU4924" i="10"/>
  <c r="CT4924" i="10"/>
  <c r="CU4923" i="10"/>
  <c r="CT4923" i="10"/>
  <c r="CU4922" i="10"/>
  <c r="CT4922" i="10"/>
  <c r="CU4921" i="10"/>
  <c r="CT4921" i="10"/>
  <c r="CU4920" i="10"/>
  <c r="CT4920" i="10"/>
  <c r="CU4919" i="10"/>
  <c r="CT4919" i="10"/>
  <c r="CU4918" i="10"/>
  <c r="CT4918" i="10"/>
  <c r="CU4917" i="10"/>
  <c r="CT4917" i="10"/>
  <c r="CU4916" i="10"/>
  <c r="CT4916" i="10"/>
  <c r="CU4915" i="10"/>
  <c r="CT4915" i="10"/>
  <c r="CU4914" i="10"/>
  <c r="CT4914" i="10"/>
  <c r="CU4913" i="10"/>
  <c r="CT4913" i="10"/>
  <c r="CU4912" i="10"/>
  <c r="CT4912" i="10"/>
  <c r="CU4911" i="10"/>
  <c r="CT4911" i="10"/>
  <c r="CU4910" i="10"/>
  <c r="CT4910" i="10"/>
  <c r="CU4909" i="10"/>
  <c r="CT4909" i="10"/>
  <c r="CU4908" i="10"/>
  <c r="CT4908" i="10"/>
  <c r="CU4907" i="10"/>
  <c r="CT4907" i="10"/>
  <c r="CU4906" i="10"/>
  <c r="CT4906" i="10"/>
  <c r="CU4905" i="10"/>
  <c r="CT4905" i="10"/>
  <c r="CU4904" i="10"/>
  <c r="CT4904" i="10"/>
  <c r="CU4903" i="10"/>
  <c r="CT4903" i="10"/>
  <c r="CU4902" i="10"/>
  <c r="CT4902" i="10"/>
  <c r="CU4901" i="10"/>
  <c r="CT4901" i="10"/>
  <c r="CU4900" i="10"/>
  <c r="CT4900" i="10"/>
  <c r="CU4899" i="10"/>
  <c r="CT4899" i="10"/>
  <c r="CU4898" i="10"/>
  <c r="CT4898" i="10"/>
  <c r="CU4897" i="10"/>
  <c r="CT4897" i="10"/>
  <c r="CU4896" i="10"/>
  <c r="CT4896" i="10"/>
  <c r="CU4895" i="10"/>
  <c r="CT4895" i="10"/>
  <c r="CU4894" i="10"/>
  <c r="CT4894" i="10"/>
  <c r="CU4893" i="10"/>
  <c r="CT4893" i="10"/>
  <c r="CU4892" i="10"/>
  <c r="CT4892" i="10"/>
  <c r="CU4891" i="10"/>
  <c r="CT4891" i="10"/>
  <c r="CU4890" i="10"/>
  <c r="CT4890" i="10"/>
  <c r="CU4889" i="10"/>
  <c r="CT4889" i="10"/>
  <c r="CU4888" i="10"/>
  <c r="CT4888" i="10"/>
  <c r="CU4887" i="10"/>
  <c r="CT4887" i="10"/>
  <c r="CU4886" i="10"/>
  <c r="CT4886" i="10"/>
  <c r="CU4885" i="10"/>
  <c r="CT4885" i="10"/>
  <c r="CU4884" i="10"/>
  <c r="CT4884" i="10"/>
  <c r="CU4883" i="10"/>
  <c r="CT4883" i="10"/>
  <c r="CU4882" i="10"/>
  <c r="CT4882" i="10"/>
  <c r="CU4881" i="10"/>
  <c r="CT4881" i="10"/>
  <c r="CU4880" i="10"/>
  <c r="CT4880" i="10"/>
  <c r="CU4879" i="10"/>
  <c r="CT4879" i="10"/>
  <c r="CU4878" i="10"/>
  <c r="CT4878" i="10"/>
  <c r="CU4877" i="10"/>
  <c r="CT4877" i="10"/>
  <c r="CU4876" i="10"/>
  <c r="CT4876" i="10"/>
  <c r="CU4875" i="10"/>
  <c r="CT4875" i="10"/>
  <c r="CU4874" i="10"/>
  <c r="CT4874" i="10"/>
  <c r="CU4873" i="10"/>
  <c r="CT4873" i="10"/>
  <c r="CU4872" i="10"/>
  <c r="CT4872" i="10"/>
  <c r="CU4871" i="10"/>
  <c r="CT4871" i="10"/>
  <c r="CU4870" i="10"/>
  <c r="CT4870" i="10"/>
  <c r="CU4869" i="10"/>
  <c r="CT4869" i="10"/>
  <c r="CU4868" i="10"/>
  <c r="CT4868" i="10"/>
  <c r="CU4867" i="10"/>
  <c r="CT4867" i="10"/>
  <c r="CU4866" i="10"/>
  <c r="CT4866" i="10"/>
  <c r="CU4865" i="10"/>
  <c r="CT4865" i="10"/>
  <c r="CU4864" i="10"/>
  <c r="CT4864" i="10"/>
  <c r="CU4863" i="10"/>
  <c r="CT4863" i="10"/>
  <c r="CU4862" i="10"/>
  <c r="CT4862" i="10"/>
  <c r="CU4861" i="10"/>
  <c r="CT4861" i="10"/>
  <c r="CU4860" i="10"/>
  <c r="CT4860" i="10"/>
  <c r="CU4859" i="10"/>
  <c r="CT4859" i="10"/>
  <c r="CU4858" i="10"/>
  <c r="CT4858" i="10"/>
  <c r="CU4857" i="10"/>
  <c r="CT4857" i="10"/>
  <c r="CU4856" i="10"/>
  <c r="CT4856" i="10"/>
  <c r="CU4855" i="10"/>
  <c r="CT4855" i="10"/>
  <c r="CU4854" i="10"/>
  <c r="CT4854" i="10"/>
  <c r="CU4853" i="10"/>
  <c r="CT4853" i="10"/>
  <c r="CU4852" i="10"/>
  <c r="CT4852" i="10"/>
  <c r="CU4851" i="10"/>
  <c r="CT4851" i="10"/>
  <c r="CU4850" i="10"/>
  <c r="CT4850" i="10"/>
  <c r="CU4849" i="10"/>
  <c r="CT4849" i="10"/>
  <c r="CU4848" i="10"/>
  <c r="CT4848" i="10"/>
  <c r="CU4847" i="10"/>
  <c r="CT4847" i="10"/>
  <c r="CU4846" i="10"/>
  <c r="CT4846" i="10"/>
  <c r="CU4845" i="10"/>
  <c r="CT4845" i="10"/>
  <c r="CU4844" i="10"/>
  <c r="CT4844" i="10"/>
  <c r="CU4843" i="10"/>
  <c r="CT4843" i="10"/>
  <c r="CU4842" i="10"/>
  <c r="CT4842" i="10"/>
  <c r="CU4841" i="10"/>
  <c r="CT4841" i="10"/>
  <c r="CU4840" i="10"/>
  <c r="CT4840" i="10"/>
  <c r="CU4839" i="10"/>
  <c r="CT4839" i="10"/>
  <c r="CU4838" i="10"/>
  <c r="CT4838" i="10"/>
  <c r="CU4837" i="10"/>
  <c r="CT4837" i="10"/>
  <c r="CU4836" i="10"/>
  <c r="CT4836" i="10"/>
  <c r="CU4835" i="10"/>
  <c r="CT4835" i="10"/>
  <c r="CU4834" i="10"/>
  <c r="CT4834" i="10"/>
  <c r="CU4833" i="10"/>
  <c r="CT4833" i="10"/>
  <c r="CU4832" i="10"/>
  <c r="CT4832" i="10"/>
  <c r="CU4831" i="10"/>
  <c r="CT4831" i="10"/>
  <c r="CU4830" i="10"/>
  <c r="CT4830" i="10"/>
  <c r="CU4829" i="10"/>
  <c r="CT4829" i="10"/>
  <c r="CU4828" i="10"/>
  <c r="CT4828" i="10"/>
  <c r="CU4827" i="10"/>
  <c r="CT4827" i="10"/>
  <c r="CU4826" i="10"/>
  <c r="CT4826" i="10"/>
  <c r="CU4825" i="10"/>
  <c r="CT4825" i="10"/>
  <c r="CU4824" i="10"/>
  <c r="CT4824" i="10"/>
  <c r="CU4823" i="10"/>
  <c r="CT4823" i="10"/>
  <c r="CU4822" i="10"/>
  <c r="CT4822" i="10"/>
  <c r="CU4821" i="10"/>
  <c r="CT4821" i="10"/>
  <c r="CU4820" i="10"/>
  <c r="CT4820" i="10"/>
  <c r="CU4819" i="10"/>
  <c r="CT4819" i="10"/>
  <c r="CU4818" i="10"/>
  <c r="CT4818" i="10"/>
  <c r="CU4817" i="10"/>
  <c r="CT4817" i="10"/>
  <c r="CU4816" i="10"/>
  <c r="CT4816" i="10"/>
  <c r="CU4815" i="10"/>
  <c r="CT4815" i="10"/>
  <c r="CU4814" i="10"/>
  <c r="CT4814" i="10"/>
  <c r="CU4813" i="10"/>
  <c r="CT4813" i="10"/>
  <c r="CU4812" i="10"/>
  <c r="CT4812" i="10"/>
  <c r="CU4811" i="10"/>
  <c r="CT4811" i="10"/>
  <c r="CU4810" i="10"/>
  <c r="CT4810" i="10"/>
  <c r="CU4809" i="10"/>
  <c r="CT4809" i="10"/>
  <c r="CU4808" i="10"/>
  <c r="CT4808" i="10"/>
  <c r="CU4807" i="10"/>
  <c r="CT4807" i="10"/>
  <c r="CU4806" i="10"/>
  <c r="CT4806" i="10"/>
  <c r="CU4805" i="10"/>
  <c r="CT4805" i="10"/>
  <c r="CU4804" i="10"/>
  <c r="CT4804" i="10"/>
  <c r="CU4803" i="10"/>
  <c r="CT4803" i="10"/>
  <c r="CU4802" i="10"/>
  <c r="CT4802" i="10"/>
  <c r="CU4801" i="10"/>
  <c r="CT4801" i="10"/>
  <c r="CU4800" i="10"/>
  <c r="CT4800" i="10"/>
  <c r="CU4799" i="10"/>
  <c r="CT4799" i="10"/>
  <c r="CU4798" i="10"/>
  <c r="CT4798" i="10"/>
  <c r="CU4797" i="10"/>
  <c r="CT4797" i="10"/>
  <c r="CU4796" i="10"/>
  <c r="CT4796" i="10"/>
  <c r="CU4795" i="10"/>
  <c r="CT4795" i="10"/>
  <c r="CU4794" i="10"/>
  <c r="CT4794" i="10"/>
  <c r="CU4793" i="10"/>
  <c r="CT4793" i="10"/>
  <c r="CU4792" i="10"/>
  <c r="CT4792" i="10"/>
  <c r="CU4791" i="10"/>
  <c r="CT4791" i="10"/>
  <c r="CU4790" i="10"/>
  <c r="CT4790" i="10"/>
  <c r="CU4789" i="10"/>
  <c r="CT4789" i="10"/>
  <c r="CU4788" i="10"/>
  <c r="CT4788" i="10"/>
  <c r="CU4787" i="10"/>
  <c r="CT4787" i="10"/>
  <c r="CU4786" i="10"/>
  <c r="CT4786" i="10"/>
  <c r="CU4785" i="10"/>
  <c r="CT4785" i="10"/>
  <c r="CU4784" i="10"/>
  <c r="CT4784" i="10"/>
  <c r="CU4783" i="10"/>
  <c r="CT4783" i="10"/>
  <c r="CU4782" i="10"/>
  <c r="CT4782" i="10"/>
  <c r="CU4781" i="10"/>
  <c r="CT4781" i="10"/>
  <c r="CU4780" i="10"/>
  <c r="CT4780" i="10"/>
  <c r="CU4779" i="10"/>
  <c r="CT4779" i="10"/>
  <c r="CU4778" i="10"/>
  <c r="CT4778" i="10"/>
  <c r="CU4777" i="10"/>
  <c r="CT4777" i="10"/>
  <c r="CU4776" i="10"/>
  <c r="CT4776" i="10"/>
  <c r="CU4775" i="10"/>
  <c r="CT4775" i="10"/>
  <c r="CU4774" i="10"/>
  <c r="CT4774" i="10"/>
  <c r="CU4773" i="10"/>
  <c r="CT4773" i="10"/>
  <c r="CU4772" i="10"/>
  <c r="CT4772" i="10"/>
  <c r="CU4771" i="10"/>
  <c r="CT4771" i="10"/>
  <c r="CU4770" i="10"/>
  <c r="CT4770" i="10"/>
  <c r="CU4769" i="10"/>
  <c r="CT4769" i="10"/>
  <c r="CU4768" i="10"/>
  <c r="CT4768" i="10"/>
  <c r="CU4767" i="10"/>
  <c r="CT4767" i="10"/>
  <c r="CU4766" i="10"/>
  <c r="CT4766" i="10"/>
  <c r="CU4765" i="10"/>
  <c r="CT4765" i="10"/>
  <c r="CU4764" i="10"/>
  <c r="CT4764" i="10"/>
  <c r="CU4763" i="10"/>
  <c r="CT4763" i="10"/>
  <c r="CU4762" i="10"/>
  <c r="CT4762" i="10"/>
  <c r="CU4761" i="10"/>
  <c r="CT4761" i="10"/>
  <c r="CU4760" i="10"/>
  <c r="CT4760" i="10"/>
  <c r="CU4759" i="10"/>
  <c r="CT4759" i="10"/>
  <c r="CU4758" i="10"/>
  <c r="CT4758" i="10"/>
  <c r="CU4757" i="10"/>
  <c r="CT4757" i="10"/>
  <c r="CU4756" i="10"/>
  <c r="CT4756" i="10"/>
  <c r="CU4755" i="10"/>
  <c r="CT4755" i="10"/>
  <c r="CU4754" i="10"/>
  <c r="CT4754" i="10"/>
  <c r="CU4753" i="10"/>
  <c r="CT4753" i="10"/>
  <c r="CU4752" i="10"/>
  <c r="CT4752" i="10"/>
  <c r="CU4751" i="10"/>
  <c r="CT4751" i="10"/>
  <c r="CU4750" i="10"/>
  <c r="CT4750" i="10"/>
  <c r="CU4749" i="10"/>
  <c r="CT4749" i="10"/>
  <c r="CU4748" i="10"/>
  <c r="CT4748" i="10"/>
  <c r="CU4747" i="10"/>
  <c r="CT4747" i="10"/>
  <c r="CU4746" i="10"/>
  <c r="CT4746" i="10"/>
  <c r="CU4745" i="10"/>
  <c r="CT4745" i="10"/>
  <c r="CU4744" i="10"/>
  <c r="CT4744" i="10"/>
  <c r="CU4743" i="10"/>
  <c r="CT4743" i="10"/>
  <c r="CU4742" i="10"/>
  <c r="CT4742" i="10"/>
  <c r="CU4741" i="10"/>
  <c r="CT4741" i="10"/>
  <c r="CU4740" i="10"/>
  <c r="CT4740" i="10"/>
  <c r="CU4739" i="10"/>
  <c r="CT4739" i="10"/>
  <c r="CU4738" i="10"/>
  <c r="CT4738" i="10"/>
  <c r="CU4737" i="10"/>
  <c r="CT4737" i="10"/>
  <c r="CU4736" i="10"/>
  <c r="CT4736" i="10"/>
  <c r="CU4735" i="10"/>
  <c r="CT4735" i="10"/>
  <c r="CU4734" i="10"/>
  <c r="CT4734" i="10"/>
  <c r="CU4733" i="10"/>
  <c r="CT4733" i="10"/>
  <c r="CU4732" i="10"/>
  <c r="CT4732" i="10"/>
  <c r="CU4731" i="10"/>
  <c r="CT4731" i="10"/>
  <c r="CU4730" i="10"/>
  <c r="CT4730" i="10"/>
  <c r="CU4729" i="10"/>
  <c r="CT4729" i="10"/>
  <c r="CU4728" i="10"/>
  <c r="CT4728" i="10"/>
  <c r="CU4727" i="10"/>
  <c r="CT4727" i="10"/>
  <c r="CU4726" i="10"/>
  <c r="CT4726" i="10"/>
  <c r="CU4725" i="10"/>
  <c r="CT4725" i="10"/>
  <c r="CU4724" i="10"/>
  <c r="CT4724" i="10"/>
  <c r="CU4723" i="10"/>
  <c r="CT4723" i="10"/>
  <c r="CU4722" i="10"/>
  <c r="CT4722" i="10"/>
  <c r="CU4721" i="10"/>
  <c r="CT4721" i="10"/>
  <c r="CU4720" i="10"/>
  <c r="CT4720" i="10"/>
  <c r="CU4719" i="10"/>
  <c r="CT4719" i="10"/>
  <c r="CU4718" i="10"/>
  <c r="CT4718" i="10"/>
  <c r="CU4717" i="10"/>
  <c r="CT4717" i="10"/>
  <c r="CU4716" i="10"/>
  <c r="CT4716" i="10"/>
  <c r="CU4715" i="10"/>
  <c r="CT4715" i="10"/>
  <c r="CU4714" i="10"/>
  <c r="CT4714" i="10"/>
  <c r="CU4713" i="10"/>
  <c r="CT4713" i="10"/>
  <c r="CU4712" i="10"/>
  <c r="CT4712" i="10"/>
  <c r="CU4711" i="10"/>
  <c r="CT4711" i="10"/>
  <c r="CU4710" i="10"/>
  <c r="CT4710" i="10"/>
  <c r="CU4709" i="10"/>
  <c r="CT4709" i="10"/>
  <c r="CU4708" i="10"/>
  <c r="CT4708" i="10"/>
  <c r="CU4707" i="10"/>
  <c r="CT4707" i="10"/>
  <c r="CU4706" i="10"/>
  <c r="CT4706" i="10"/>
  <c r="CU4705" i="10"/>
  <c r="CT4705" i="10"/>
  <c r="CU4704" i="10"/>
  <c r="CT4704" i="10"/>
  <c r="CU4703" i="10"/>
  <c r="CT4703" i="10"/>
  <c r="CU4702" i="10"/>
  <c r="CT4702" i="10"/>
  <c r="CU4701" i="10"/>
  <c r="CT4701" i="10"/>
  <c r="CU4700" i="10"/>
  <c r="CT4700" i="10"/>
  <c r="CU4699" i="10"/>
  <c r="CT4699" i="10"/>
  <c r="CU4698" i="10"/>
  <c r="CT4698" i="10"/>
  <c r="CU4697" i="10"/>
  <c r="CT4697" i="10"/>
  <c r="CU4696" i="10"/>
  <c r="CT4696" i="10"/>
  <c r="CU4695" i="10"/>
  <c r="CT4695" i="10"/>
  <c r="CU4694" i="10"/>
  <c r="CT4694" i="10"/>
  <c r="CU4693" i="10"/>
  <c r="CT4693" i="10"/>
  <c r="CU4692" i="10"/>
  <c r="CT4692" i="10"/>
  <c r="CU4691" i="10"/>
  <c r="CT4691" i="10"/>
  <c r="CU4690" i="10"/>
  <c r="CT4690" i="10"/>
  <c r="CU4689" i="10"/>
  <c r="CT4689" i="10"/>
  <c r="CU4688" i="10"/>
  <c r="CT4688" i="10"/>
  <c r="CU4687" i="10"/>
  <c r="CT4687" i="10"/>
  <c r="CU4686" i="10"/>
  <c r="CT4686" i="10"/>
  <c r="CU4685" i="10"/>
  <c r="CT4685" i="10"/>
  <c r="CU4684" i="10"/>
  <c r="CT4684" i="10"/>
  <c r="CU4683" i="10"/>
  <c r="CT4683" i="10"/>
  <c r="CU4682" i="10"/>
  <c r="CT4682" i="10"/>
  <c r="CU4681" i="10"/>
  <c r="CT4681" i="10"/>
  <c r="CU4680" i="10"/>
  <c r="CT4680" i="10"/>
  <c r="CU4679" i="10"/>
  <c r="CT4679" i="10"/>
  <c r="CU4678" i="10"/>
  <c r="CT4678" i="10"/>
  <c r="CU4677" i="10"/>
  <c r="CT4677" i="10"/>
  <c r="CU4676" i="10"/>
  <c r="CT4676" i="10"/>
  <c r="CU4675" i="10"/>
  <c r="CT4675" i="10"/>
  <c r="CU4674" i="10"/>
  <c r="CT4674" i="10"/>
  <c r="CU4673" i="10"/>
  <c r="CT4673" i="10"/>
  <c r="CU4672" i="10"/>
  <c r="CT4672" i="10"/>
  <c r="CU4671" i="10"/>
  <c r="CT4671" i="10"/>
  <c r="CU4670" i="10"/>
  <c r="CT4670" i="10"/>
  <c r="CU4669" i="10"/>
  <c r="CT4669" i="10"/>
  <c r="CU4668" i="10"/>
  <c r="CT4668" i="10"/>
  <c r="CU4667" i="10"/>
  <c r="CT4667" i="10"/>
  <c r="CU4666" i="10"/>
  <c r="CT4666" i="10"/>
  <c r="CU4665" i="10"/>
  <c r="CT4665" i="10"/>
  <c r="CU4664" i="10"/>
  <c r="CT4664" i="10"/>
  <c r="CU4663" i="10"/>
  <c r="CT4663" i="10"/>
  <c r="CU4662" i="10"/>
  <c r="CT4662" i="10"/>
  <c r="CU4661" i="10"/>
  <c r="CT4661" i="10"/>
  <c r="CU4660" i="10"/>
  <c r="CT4660" i="10"/>
  <c r="CU4659" i="10"/>
  <c r="CT4659" i="10"/>
  <c r="CU4658" i="10"/>
  <c r="CT4658" i="10"/>
  <c r="CU4657" i="10"/>
  <c r="CT4657" i="10"/>
  <c r="CU4656" i="10"/>
  <c r="CT4656" i="10"/>
  <c r="CU4655" i="10"/>
  <c r="CT4655" i="10"/>
  <c r="CU4654" i="10"/>
  <c r="CT4654" i="10"/>
  <c r="CU4653" i="10"/>
  <c r="CT4653" i="10"/>
  <c r="CU4652" i="10"/>
  <c r="CT4652" i="10"/>
  <c r="CU4651" i="10"/>
  <c r="CT4651" i="10"/>
  <c r="CU4650" i="10"/>
  <c r="CT4650" i="10"/>
  <c r="CU4649" i="10"/>
  <c r="CT4649" i="10"/>
  <c r="CU4648" i="10"/>
  <c r="CT4648" i="10"/>
  <c r="CU4647" i="10"/>
  <c r="CT4647" i="10"/>
  <c r="CU4646" i="10"/>
  <c r="CT4646" i="10"/>
  <c r="CU4645" i="10"/>
  <c r="CT4645" i="10"/>
  <c r="CU4644" i="10"/>
  <c r="CT4644" i="10"/>
  <c r="CU4643" i="10"/>
  <c r="CT4643" i="10"/>
  <c r="CU4642" i="10"/>
  <c r="CT4642" i="10"/>
  <c r="CU4641" i="10"/>
  <c r="CT4641" i="10"/>
  <c r="CU4640" i="10"/>
  <c r="CT4640" i="10"/>
  <c r="CU4639" i="10"/>
  <c r="CT4639" i="10"/>
  <c r="CU4638" i="10"/>
  <c r="CT4638" i="10"/>
  <c r="CU4637" i="10"/>
  <c r="CT4637" i="10"/>
  <c r="CU4636" i="10"/>
  <c r="CT4636" i="10"/>
  <c r="CU4635" i="10"/>
  <c r="CT4635" i="10"/>
  <c r="CU4634" i="10"/>
  <c r="CT4634" i="10"/>
  <c r="CU4633" i="10"/>
  <c r="CT4633" i="10"/>
  <c r="CU4632" i="10"/>
  <c r="CT4632" i="10"/>
  <c r="CU4631" i="10"/>
  <c r="CT4631" i="10"/>
  <c r="CU4630" i="10"/>
  <c r="CT4630" i="10"/>
  <c r="CU4629" i="10"/>
  <c r="CT4629" i="10"/>
  <c r="CU4628" i="10"/>
  <c r="CT4628" i="10"/>
  <c r="CU4627" i="10"/>
  <c r="CT4627" i="10"/>
  <c r="CU4626" i="10"/>
  <c r="CT4626" i="10"/>
  <c r="CU4625" i="10"/>
  <c r="CT4625" i="10"/>
  <c r="CU4624" i="10"/>
  <c r="CT4624" i="10"/>
  <c r="CU4623" i="10"/>
  <c r="CT4623" i="10"/>
  <c r="CU4622" i="10"/>
  <c r="CT4622" i="10"/>
  <c r="CU4621" i="10"/>
  <c r="CT4621" i="10"/>
  <c r="CU4620" i="10"/>
  <c r="CT4620" i="10"/>
  <c r="CU4619" i="10"/>
  <c r="CT4619" i="10"/>
  <c r="CU4618" i="10"/>
  <c r="CT4618" i="10"/>
  <c r="CU4617" i="10"/>
  <c r="CT4617" i="10"/>
  <c r="CU4616" i="10"/>
  <c r="CT4616" i="10"/>
  <c r="CU4615" i="10"/>
  <c r="CT4615" i="10"/>
  <c r="CU4614" i="10"/>
  <c r="CT4614" i="10"/>
  <c r="CU4613" i="10"/>
  <c r="CT4613" i="10"/>
  <c r="CU4612" i="10"/>
  <c r="CT4612" i="10"/>
  <c r="CU4611" i="10"/>
  <c r="CT4611" i="10"/>
  <c r="CU4610" i="10"/>
  <c r="CT4610" i="10"/>
  <c r="CU4609" i="10"/>
  <c r="CT4609" i="10"/>
  <c r="CU4608" i="10"/>
  <c r="CT4608" i="10"/>
  <c r="CU4607" i="10"/>
  <c r="CT4607" i="10"/>
  <c r="CU4606" i="10"/>
  <c r="CT4606" i="10"/>
  <c r="CU4605" i="10"/>
  <c r="CT4605" i="10"/>
  <c r="CU4604" i="10"/>
  <c r="CT4604" i="10"/>
  <c r="CU4603" i="10"/>
  <c r="CT4603" i="10"/>
  <c r="CU4602" i="10"/>
  <c r="CT4602" i="10"/>
  <c r="CU4601" i="10"/>
  <c r="CT4601" i="10"/>
  <c r="CU4600" i="10"/>
  <c r="CT4600" i="10"/>
  <c r="CU4599" i="10"/>
  <c r="CT4599" i="10"/>
  <c r="CU4598" i="10"/>
  <c r="CT4598" i="10"/>
  <c r="CU4597" i="10"/>
  <c r="CT4597" i="10"/>
  <c r="CU4596" i="10"/>
  <c r="CT4596" i="10"/>
  <c r="CU4595" i="10"/>
  <c r="CT4595" i="10"/>
  <c r="CU4594" i="10"/>
  <c r="CT4594" i="10"/>
  <c r="CU4593" i="10"/>
  <c r="CT4593" i="10"/>
  <c r="CU4592" i="10"/>
  <c r="CT4592" i="10"/>
  <c r="CU4591" i="10"/>
  <c r="CT4591" i="10"/>
  <c r="CU4590" i="10"/>
  <c r="CT4590" i="10"/>
  <c r="CU4589" i="10"/>
  <c r="CT4589" i="10"/>
  <c r="CU4588" i="10"/>
  <c r="CT4588" i="10"/>
  <c r="CU4587" i="10"/>
  <c r="CT4587" i="10"/>
  <c r="CU4586" i="10"/>
  <c r="CT4586" i="10"/>
  <c r="CU4585" i="10"/>
  <c r="CT4585" i="10"/>
  <c r="CU4584" i="10"/>
  <c r="CT4584" i="10"/>
  <c r="CU4583" i="10"/>
  <c r="CT4583" i="10"/>
  <c r="CU4582" i="10"/>
  <c r="CT4582" i="10"/>
  <c r="CU4581" i="10"/>
  <c r="CT4581" i="10"/>
  <c r="CU4580" i="10"/>
  <c r="CT4580" i="10"/>
  <c r="CU4579" i="10"/>
  <c r="CT4579" i="10"/>
  <c r="CU4578" i="10"/>
  <c r="CT4578" i="10"/>
  <c r="CU4577" i="10"/>
  <c r="CT4577" i="10"/>
  <c r="CU4576" i="10"/>
  <c r="CT4576" i="10"/>
  <c r="CU4575" i="10"/>
  <c r="CT4575" i="10"/>
  <c r="CU4574" i="10"/>
  <c r="CT4574" i="10"/>
  <c r="CU4573" i="10"/>
  <c r="CT4573" i="10"/>
  <c r="CU4572" i="10"/>
  <c r="CT4572" i="10"/>
  <c r="CU4571" i="10"/>
  <c r="CT4571" i="10"/>
  <c r="CU4570" i="10"/>
  <c r="CT4570" i="10"/>
  <c r="CU4569" i="10"/>
  <c r="CT4569" i="10"/>
  <c r="CU4568" i="10"/>
  <c r="CT4568" i="10"/>
  <c r="CU4567" i="10"/>
  <c r="CT4567" i="10"/>
  <c r="CU4566" i="10"/>
  <c r="CT4566" i="10"/>
  <c r="CU4565" i="10"/>
  <c r="CT4565" i="10"/>
  <c r="CU4564" i="10"/>
  <c r="CT4564" i="10"/>
  <c r="CU4563" i="10"/>
  <c r="CT4563" i="10"/>
  <c r="CU4562" i="10"/>
  <c r="CT4562" i="10"/>
  <c r="CU4561" i="10"/>
  <c r="CT4561" i="10"/>
  <c r="CU4560" i="10"/>
  <c r="CT4560" i="10"/>
  <c r="CU4559" i="10"/>
  <c r="CT4559" i="10"/>
  <c r="CU4558" i="10"/>
  <c r="CT4558" i="10"/>
  <c r="CU4557" i="10"/>
  <c r="CT4557" i="10"/>
  <c r="CU4556" i="10"/>
  <c r="CT4556" i="10"/>
  <c r="CU4555" i="10"/>
  <c r="CT4555" i="10"/>
  <c r="CU4554" i="10"/>
  <c r="CT4554" i="10"/>
  <c r="CU4553" i="10"/>
  <c r="CT4553" i="10"/>
  <c r="CU4552" i="10"/>
  <c r="CT4552" i="10"/>
  <c r="CU4551" i="10"/>
  <c r="CT4551" i="10"/>
  <c r="CU4550" i="10"/>
  <c r="CT4550" i="10"/>
  <c r="CU4549" i="10"/>
  <c r="CT4549" i="10"/>
  <c r="CU4548" i="10"/>
  <c r="CT4548" i="10"/>
  <c r="CU4547" i="10"/>
  <c r="CT4547" i="10"/>
  <c r="CU4546" i="10"/>
  <c r="CT4546" i="10"/>
  <c r="CU4545" i="10"/>
  <c r="CT4545" i="10"/>
  <c r="CU4544" i="10"/>
  <c r="CT4544" i="10"/>
  <c r="CU4543" i="10"/>
  <c r="CT4543" i="10"/>
  <c r="CU4542" i="10"/>
  <c r="CT4542" i="10"/>
  <c r="CU4541" i="10"/>
  <c r="CT4541" i="10"/>
  <c r="CU4540" i="10"/>
  <c r="CT4540" i="10"/>
  <c r="CU4539" i="10"/>
  <c r="CT4539" i="10"/>
  <c r="CU4538" i="10"/>
  <c r="CT4538" i="10"/>
  <c r="CU4537" i="10"/>
  <c r="CT4537" i="10"/>
  <c r="CU4536" i="10"/>
  <c r="CT4536" i="10"/>
  <c r="CU4535" i="10"/>
  <c r="CT4535" i="10"/>
  <c r="CU4534" i="10"/>
  <c r="CT4534" i="10"/>
  <c r="CU4533" i="10"/>
  <c r="CT4533" i="10"/>
  <c r="CU4532" i="10"/>
  <c r="CT4532" i="10"/>
  <c r="CU4531" i="10"/>
  <c r="CT4531" i="10"/>
  <c r="CU4530" i="10"/>
  <c r="CT4530" i="10"/>
  <c r="CU4529" i="10"/>
  <c r="CT4529" i="10"/>
  <c r="CU4528" i="10"/>
  <c r="CT4528" i="10"/>
  <c r="CU4527" i="10"/>
  <c r="CT4527" i="10"/>
  <c r="CU4526" i="10"/>
  <c r="CT4526" i="10"/>
  <c r="CU4525" i="10"/>
  <c r="CT4525" i="10"/>
  <c r="CU4524" i="10"/>
  <c r="CT4524" i="10"/>
  <c r="CU4523" i="10"/>
  <c r="CT4523" i="10"/>
  <c r="CU4522" i="10"/>
  <c r="CT4522" i="10"/>
  <c r="CU4521" i="10"/>
  <c r="CT4521" i="10"/>
  <c r="CU4520" i="10"/>
  <c r="CT4520" i="10"/>
  <c r="CU4519" i="10"/>
  <c r="CT4519" i="10"/>
  <c r="CU4518" i="10"/>
  <c r="CT4518" i="10"/>
  <c r="CU4517" i="10"/>
  <c r="CT4517" i="10"/>
  <c r="CU4516" i="10"/>
  <c r="CT4516" i="10"/>
  <c r="CU4515" i="10"/>
  <c r="CT4515" i="10"/>
  <c r="CU4514" i="10"/>
  <c r="CT4514" i="10"/>
  <c r="CU4513" i="10"/>
  <c r="CT4513" i="10"/>
  <c r="CU4512" i="10"/>
  <c r="CT4512" i="10"/>
  <c r="CU4511" i="10"/>
  <c r="CT4511" i="10"/>
  <c r="CU4510" i="10"/>
  <c r="CT4510" i="10"/>
  <c r="CU4509" i="10"/>
  <c r="CT4509" i="10"/>
  <c r="CU4508" i="10"/>
  <c r="CT4508" i="10"/>
  <c r="CU4507" i="10"/>
  <c r="CT4507" i="10"/>
  <c r="CU4506" i="10"/>
  <c r="CT4506" i="10"/>
  <c r="CU4505" i="10"/>
  <c r="CT4505" i="10"/>
  <c r="CU4504" i="10"/>
  <c r="CT4504" i="10"/>
  <c r="CU4503" i="10"/>
  <c r="CT4503" i="10"/>
  <c r="CU4502" i="10"/>
  <c r="CT4502" i="10"/>
  <c r="CU4501" i="10"/>
  <c r="CT4501" i="10"/>
  <c r="CU4500" i="10"/>
  <c r="CT4500" i="10"/>
  <c r="CU4499" i="10"/>
  <c r="CT4499" i="10"/>
  <c r="CU4498" i="10"/>
  <c r="CT4498" i="10"/>
  <c r="CU4497" i="10"/>
  <c r="CT4497" i="10"/>
  <c r="CU4496" i="10"/>
  <c r="CT4496" i="10"/>
  <c r="CU4495" i="10"/>
  <c r="CT4495" i="10"/>
  <c r="CU4494" i="10"/>
  <c r="CT4494" i="10"/>
  <c r="CU4493" i="10"/>
  <c r="CT4493" i="10"/>
  <c r="CU4492" i="10"/>
  <c r="CT4492" i="10"/>
  <c r="CU4491" i="10"/>
  <c r="CT4491" i="10"/>
  <c r="CU4490" i="10"/>
  <c r="CT4490" i="10"/>
  <c r="CU4489" i="10"/>
  <c r="CT4489" i="10"/>
  <c r="CU4488" i="10"/>
  <c r="CT4488" i="10"/>
  <c r="CU4487" i="10"/>
  <c r="CT4487" i="10"/>
  <c r="CU4486" i="10"/>
  <c r="CT4486" i="10"/>
  <c r="CU4485" i="10"/>
  <c r="CT4485" i="10"/>
  <c r="CU4484" i="10"/>
  <c r="CT4484" i="10"/>
  <c r="CU4483" i="10"/>
  <c r="CT4483" i="10"/>
  <c r="CU4482" i="10"/>
  <c r="CT4482" i="10"/>
  <c r="CU4481" i="10"/>
  <c r="CT4481" i="10"/>
  <c r="CU4480" i="10"/>
  <c r="CT4480" i="10"/>
  <c r="CU4479" i="10"/>
  <c r="CT4479" i="10"/>
  <c r="CU4478" i="10"/>
  <c r="CT4478" i="10"/>
  <c r="CU4477" i="10"/>
  <c r="CT4477" i="10"/>
  <c r="CU4476" i="10"/>
  <c r="CT4476" i="10"/>
  <c r="CU4475" i="10"/>
  <c r="CT4475" i="10"/>
  <c r="CU4474" i="10"/>
  <c r="CT4474" i="10"/>
  <c r="CU4473" i="10"/>
  <c r="CT4473" i="10"/>
  <c r="CU4472" i="10"/>
  <c r="CT4472" i="10"/>
  <c r="CU4471" i="10"/>
  <c r="CT4471" i="10"/>
  <c r="CU4470" i="10"/>
  <c r="CT4470" i="10"/>
  <c r="CU4469" i="10"/>
  <c r="CT4469" i="10"/>
  <c r="CU4468" i="10"/>
  <c r="CT4468" i="10"/>
  <c r="CU4467" i="10"/>
  <c r="CT4467" i="10"/>
  <c r="CU4466" i="10"/>
  <c r="CT4466" i="10"/>
  <c r="CU4465" i="10"/>
  <c r="CT4465" i="10"/>
  <c r="CU4464" i="10"/>
  <c r="CT4464" i="10"/>
  <c r="CU4463" i="10"/>
  <c r="CT4463" i="10"/>
  <c r="CU4462" i="10"/>
  <c r="CT4462" i="10"/>
  <c r="CU4461" i="10"/>
  <c r="CT4461" i="10"/>
  <c r="CU4460" i="10"/>
  <c r="CT4460" i="10"/>
  <c r="CU4459" i="10"/>
  <c r="CT4459" i="10"/>
  <c r="CU4458" i="10"/>
  <c r="CT4458" i="10"/>
  <c r="CU4457" i="10"/>
  <c r="CT4457" i="10"/>
  <c r="CU4456" i="10"/>
  <c r="CT4456" i="10"/>
  <c r="CU4455" i="10"/>
  <c r="CT4455" i="10"/>
  <c r="CU4454" i="10"/>
  <c r="CT4454" i="10"/>
  <c r="CU4453" i="10"/>
  <c r="CT4453" i="10"/>
  <c r="CU4452" i="10"/>
  <c r="CT4452" i="10"/>
  <c r="CU4451" i="10"/>
  <c r="CT4451" i="10"/>
  <c r="CU4450" i="10"/>
  <c r="CT4450" i="10"/>
  <c r="CU4449" i="10"/>
  <c r="CT4449" i="10"/>
  <c r="CU4448" i="10"/>
  <c r="CT4448" i="10"/>
  <c r="CU4447" i="10"/>
  <c r="CT4447" i="10"/>
  <c r="CU4446" i="10"/>
  <c r="CT4446" i="10"/>
  <c r="CU4445" i="10"/>
  <c r="CT4445" i="10"/>
  <c r="CU4444" i="10"/>
  <c r="CT4444" i="10"/>
  <c r="CU4443" i="10"/>
  <c r="CT4443" i="10"/>
  <c r="CU4442" i="10"/>
  <c r="CT4442" i="10"/>
  <c r="CU4441" i="10"/>
  <c r="CT4441" i="10"/>
  <c r="CU4440" i="10"/>
  <c r="CT4440" i="10"/>
  <c r="CU4439" i="10"/>
  <c r="CT4439" i="10"/>
  <c r="CU4438" i="10"/>
  <c r="CT4438" i="10"/>
  <c r="CU4437" i="10"/>
  <c r="CT4437" i="10"/>
  <c r="CU4436" i="10"/>
  <c r="CT4436" i="10"/>
  <c r="CU4435" i="10"/>
  <c r="CT4435" i="10"/>
  <c r="CU4434" i="10"/>
  <c r="CT4434" i="10"/>
  <c r="CU4433" i="10"/>
  <c r="CT4433" i="10"/>
  <c r="CU4432" i="10"/>
  <c r="CT4432" i="10"/>
  <c r="CU4431" i="10"/>
  <c r="CT4431" i="10"/>
  <c r="CU4430" i="10"/>
  <c r="CT4430" i="10"/>
  <c r="CU4429" i="10"/>
  <c r="CT4429" i="10"/>
  <c r="CU4428" i="10"/>
  <c r="CT4428" i="10"/>
  <c r="CU4427" i="10"/>
  <c r="CT4427" i="10"/>
  <c r="CU4426" i="10"/>
  <c r="CT4426" i="10"/>
  <c r="CU4425" i="10"/>
  <c r="CT4425" i="10"/>
  <c r="CU4424" i="10"/>
  <c r="CT4424" i="10"/>
  <c r="CU4423" i="10"/>
  <c r="CT4423" i="10"/>
  <c r="CU4422" i="10"/>
  <c r="CT4422" i="10"/>
  <c r="CU4421" i="10"/>
  <c r="CT4421" i="10"/>
  <c r="CU4420" i="10"/>
  <c r="CT4420" i="10"/>
  <c r="CU4419" i="10"/>
  <c r="CT4419" i="10"/>
  <c r="CU4418" i="10"/>
  <c r="CT4418" i="10"/>
  <c r="CU4417" i="10"/>
  <c r="CT4417" i="10"/>
  <c r="CU4416" i="10"/>
  <c r="CT4416" i="10"/>
  <c r="CU4415" i="10"/>
  <c r="CT4415" i="10"/>
  <c r="CU4414" i="10"/>
  <c r="CT4414" i="10"/>
  <c r="CU4413" i="10"/>
  <c r="CT4413" i="10"/>
  <c r="CU4412" i="10"/>
  <c r="CT4412" i="10"/>
  <c r="CU4411" i="10"/>
  <c r="CT4411" i="10"/>
  <c r="CU4410" i="10"/>
  <c r="CT4410" i="10"/>
  <c r="CU4409" i="10"/>
  <c r="CT4409" i="10"/>
  <c r="CU4408" i="10"/>
  <c r="CT4408" i="10"/>
  <c r="CU4407" i="10"/>
  <c r="CT4407" i="10"/>
  <c r="CU4406" i="10"/>
  <c r="CT4406" i="10"/>
  <c r="CU4405" i="10"/>
  <c r="CT4405" i="10"/>
  <c r="CU4404" i="10"/>
  <c r="CT4404" i="10"/>
  <c r="CU4403" i="10"/>
  <c r="CT4403" i="10"/>
  <c r="CU4402" i="10"/>
  <c r="CT4402" i="10"/>
  <c r="CU4401" i="10"/>
  <c r="CT4401" i="10"/>
  <c r="CU4400" i="10"/>
  <c r="CT4400" i="10"/>
  <c r="CU4399" i="10"/>
  <c r="CT4399" i="10"/>
  <c r="CU4398" i="10"/>
  <c r="CT4398" i="10"/>
  <c r="CU4397" i="10"/>
  <c r="CT4397" i="10"/>
  <c r="CU4396" i="10"/>
  <c r="CT4396" i="10"/>
  <c r="CU4395" i="10"/>
  <c r="CT4395" i="10"/>
  <c r="CU4394" i="10"/>
  <c r="CT4394" i="10"/>
  <c r="CU4393" i="10"/>
  <c r="CT4393" i="10"/>
  <c r="CU4392" i="10"/>
  <c r="CT4392" i="10"/>
  <c r="CU4391" i="10"/>
  <c r="CT4391" i="10"/>
  <c r="CU4390" i="10"/>
  <c r="CT4390" i="10"/>
  <c r="CU4389" i="10"/>
  <c r="CT4389" i="10"/>
  <c r="CU4388" i="10"/>
  <c r="CT4388" i="10"/>
  <c r="CU4387" i="10"/>
  <c r="CT4387" i="10"/>
  <c r="CU4386" i="10"/>
  <c r="CT4386" i="10"/>
  <c r="CU4385" i="10"/>
  <c r="CT4385" i="10"/>
  <c r="CU4384" i="10"/>
  <c r="CT4384" i="10"/>
  <c r="CU4383" i="10"/>
  <c r="CT4383" i="10"/>
  <c r="CU4382" i="10"/>
  <c r="CT4382" i="10"/>
  <c r="CU4381" i="10"/>
  <c r="CT4381" i="10"/>
  <c r="CU4380" i="10"/>
  <c r="CT4380" i="10"/>
  <c r="CU4379" i="10"/>
  <c r="CT4379" i="10"/>
  <c r="CU4378" i="10"/>
  <c r="CT4378" i="10"/>
  <c r="CU4377" i="10"/>
  <c r="CT4377" i="10"/>
  <c r="CU4376" i="10"/>
  <c r="CT4376" i="10"/>
  <c r="CU4375" i="10"/>
  <c r="CT4375" i="10"/>
  <c r="CU4374" i="10"/>
  <c r="CT4374" i="10"/>
  <c r="CU4373" i="10"/>
  <c r="CT4373" i="10"/>
  <c r="CU4372" i="10"/>
  <c r="CT4372" i="10"/>
  <c r="CU4371" i="10"/>
  <c r="CT4371" i="10"/>
  <c r="CU4370" i="10"/>
  <c r="CT4370" i="10"/>
  <c r="CU4369" i="10"/>
  <c r="CT4369" i="10"/>
  <c r="CU4368" i="10"/>
  <c r="CT4368" i="10"/>
  <c r="CU4367" i="10"/>
  <c r="CT4367" i="10"/>
  <c r="CU4366" i="10"/>
  <c r="CT4366" i="10"/>
  <c r="CU4365" i="10"/>
  <c r="CT4365" i="10"/>
  <c r="CU4364" i="10"/>
  <c r="CT4364" i="10"/>
  <c r="CU4363" i="10"/>
  <c r="CT4363" i="10"/>
  <c r="CU4362" i="10"/>
  <c r="CT4362" i="10"/>
  <c r="CU4361" i="10"/>
  <c r="CT4361" i="10"/>
  <c r="CU4360" i="10"/>
  <c r="CT4360" i="10"/>
  <c r="CU4359" i="10"/>
  <c r="CT4359" i="10"/>
  <c r="CU4358" i="10"/>
  <c r="CT4358" i="10"/>
  <c r="CU4357" i="10"/>
  <c r="CT4357" i="10"/>
  <c r="CU4356" i="10"/>
  <c r="CT4356" i="10"/>
  <c r="CU4355" i="10"/>
  <c r="CT4355" i="10"/>
  <c r="CU4354" i="10"/>
  <c r="CT4354" i="10"/>
  <c r="CU4353" i="10"/>
  <c r="CT4353" i="10"/>
  <c r="CU4352" i="10"/>
  <c r="CT4352" i="10"/>
  <c r="CU4351" i="10"/>
  <c r="CT4351" i="10"/>
  <c r="CU4350" i="10"/>
  <c r="CT4350" i="10"/>
  <c r="CU4349" i="10"/>
  <c r="CT4349" i="10"/>
  <c r="CU4348" i="10"/>
  <c r="CT4348" i="10"/>
  <c r="CU4347" i="10"/>
  <c r="CT4347" i="10"/>
  <c r="CU4346" i="10"/>
  <c r="CT4346" i="10"/>
  <c r="CU4345" i="10"/>
  <c r="CT4345" i="10"/>
  <c r="CU4344" i="10"/>
  <c r="CT4344" i="10"/>
  <c r="CU4343" i="10"/>
  <c r="CT4343" i="10"/>
  <c r="CU4342" i="10"/>
  <c r="CT4342" i="10"/>
  <c r="CU4341" i="10"/>
  <c r="CT4341" i="10"/>
  <c r="CU4340" i="10"/>
  <c r="CT4340" i="10"/>
  <c r="CU4339" i="10"/>
  <c r="CT4339" i="10"/>
  <c r="CU4338" i="10"/>
  <c r="CT4338" i="10"/>
  <c r="CU4337" i="10"/>
  <c r="CT4337" i="10"/>
  <c r="CU4336" i="10"/>
  <c r="CT4336" i="10"/>
  <c r="CU4335" i="10"/>
  <c r="CT4335" i="10"/>
  <c r="CU4334" i="10"/>
  <c r="CT4334" i="10"/>
  <c r="CU4333" i="10"/>
  <c r="CT4333" i="10"/>
  <c r="CU4332" i="10"/>
  <c r="CT4332" i="10"/>
  <c r="CU4331" i="10"/>
  <c r="CT4331" i="10"/>
  <c r="CU4330" i="10"/>
  <c r="CT4330" i="10"/>
  <c r="CU4329" i="10"/>
  <c r="CT4329" i="10"/>
  <c r="CU4328" i="10"/>
  <c r="CT4328" i="10"/>
  <c r="CU4327" i="10"/>
  <c r="CT4327" i="10"/>
  <c r="CU4326" i="10"/>
  <c r="CT4326" i="10"/>
  <c r="CU4325" i="10"/>
  <c r="CT4325" i="10"/>
  <c r="CU4324" i="10"/>
  <c r="CT4324" i="10"/>
  <c r="CU4323" i="10"/>
  <c r="CT4323" i="10"/>
  <c r="CU4322" i="10"/>
  <c r="CT4322" i="10"/>
  <c r="CU4321" i="10"/>
  <c r="CT4321" i="10"/>
  <c r="CU4320" i="10"/>
  <c r="CT4320" i="10"/>
  <c r="CU4319" i="10"/>
  <c r="CT4319" i="10"/>
  <c r="CU4318" i="10"/>
  <c r="CT4318" i="10"/>
  <c r="CU4317" i="10"/>
  <c r="CT4317" i="10"/>
  <c r="CU4316" i="10"/>
  <c r="CT4316" i="10"/>
  <c r="CU4315" i="10"/>
  <c r="CT4315" i="10"/>
  <c r="CU4314" i="10"/>
  <c r="CT4314" i="10"/>
  <c r="CU4313" i="10"/>
  <c r="CT4313" i="10"/>
  <c r="CU4312" i="10"/>
  <c r="CT4312" i="10"/>
  <c r="CU4311" i="10"/>
  <c r="CT4311" i="10"/>
  <c r="CU4310" i="10"/>
  <c r="CT4310" i="10"/>
  <c r="CU4309" i="10"/>
  <c r="CT4309" i="10"/>
  <c r="CU4308" i="10"/>
  <c r="CT4308" i="10"/>
  <c r="CU4307" i="10"/>
  <c r="CT4307" i="10"/>
  <c r="CU4306" i="10"/>
  <c r="CT4306" i="10"/>
  <c r="CU4305" i="10"/>
  <c r="CT4305" i="10"/>
  <c r="CU4304" i="10"/>
  <c r="CT4304" i="10"/>
  <c r="CU4303" i="10"/>
  <c r="CT4303" i="10"/>
  <c r="CU4302" i="10"/>
  <c r="CT4302" i="10"/>
  <c r="CU4301" i="10"/>
  <c r="CT4301" i="10"/>
  <c r="CU4300" i="10"/>
  <c r="CT4300" i="10"/>
  <c r="CU4299" i="10"/>
  <c r="CT4299" i="10"/>
  <c r="CU4298" i="10"/>
  <c r="CT4298" i="10"/>
  <c r="CU4297" i="10"/>
  <c r="CT4297" i="10"/>
  <c r="CU4296" i="10"/>
  <c r="CT4296" i="10"/>
  <c r="CU4295" i="10"/>
  <c r="CT4295" i="10"/>
  <c r="CU4294" i="10"/>
  <c r="CT4294" i="10"/>
  <c r="CU4293" i="10"/>
  <c r="CT4293" i="10"/>
  <c r="CU4292" i="10"/>
  <c r="CT4292" i="10"/>
  <c r="CU4291" i="10"/>
  <c r="CT4291" i="10"/>
  <c r="CU4290" i="10"/>
  <c r="CT4290" i="10"/>
  <c r="CU4289" i="10"/>
  <c r="CT4289" i="10"/>
  <c r="CU4288" i="10"/>
  <c r="CT4288" i="10"/>
  <c r="CU4287" i="10"/>
  <c r="CT4287" i="10"/>
  <c r="CU4286" i="10"/>
  <c r="CT4286" i="10"/>
  <c r="CU4285" i="10"/>
  <c r="CT4285" i="10"/>
  <c r="CU4284" i="10"/>
  <c r="CT4284" i="10"/>
  <c r="CU4283" i="10"/>
  <c r="CT4283" i="10"/>
  <c r="CU4282" i="10"/>
  <c r="CT4282" i="10"/>
  <c r="CU4281" i="10"/>
  <c r="CT4281" i="10"/>
  <c r="CU4280" i="10"/>
  <c r="CT4280" i="10"/>
  <c r="CU4279" i="10"/>
  <c r="CT4279" i="10"/>
  <c r="CU4278" i="10"/>
  <c r="CT4278" i="10"/>
  <c r="CU4277" i="10"/>
  <c r="CT4277" i="10"/>
  <c r="CU4276" i="10"/>
  <c r="CT4276" i="10"/>
  <c r="CU4275" i="10"/>
  <c r="CT4275" i="10"/>
  <c r="CU4274" i="10"/>
  <c r="CT4274" i="10"/>
  <c r="CU4273" i="10"/>
  <c r="CT4273" i="10"/>
  <c r="CU4272" i="10"/>
  <c r="CT4272" i="10"/>
  <c r="CU4271" i="10"/>
  <c r="CT4271" i="10"/>
  <c r="CU4270" i="10"/>
  <c r="CT4270" i="10"/>
  <c r="CU4269" i="10"/>
  <c r="CT4269" i="10"/>
  <c r="CU4268" i="10"/>
  <c r="CT4268" i="10"/>
  <c r="CU4267" i="10"/>
  <c r="CT4267" i="10"/>
  <c r="CU4266" i="10"/>
  <c r="CT4266" i="10"/>
  <c r="CU4265" i="10"/>
  <c r="CT4265" i="10"/>
  <c r="CU4264" i="10"/>
  <c r="CT4264" i="10"/>
  <c r="CU4263" i="10"/>
  <c r="CT4263" i="10"/>
  <c r="CU4262" i="10"/>
  <c r="CT4262" i="10"/>
  <c r="CU4261" i="10"/>
  <c r="CT4261" i="10"/>
  <c r="CU4260" i="10"/>
  <c r="CT4260" i="10"/>
  <c r="CU4259" i="10"/>
  <c r="CT4259" i="10"/>
  <c r="CU4258" i="10"/>
  <c r="CT4258" i="10"/>
  <c r="CU4257" i="10"/>
  <c r="CT4257" i="10"/>
  <c r="CU4256" i="10"/>
  <c r="CT4256" i="10"/>
  <c r="CU4255" i="10"/>
  <c r="CT4255" i="10"/>
  <c r="CU4254" i="10"/>
  <c r="CT4254" i="10"/>
  <c r="CU4253" i="10"/>
  <c r="CT4253" i="10"/>
  <c r="CU4252" i="10"/>
  <c r="CT4252" i="10"/>
  <c r="CU4251" i="10"/>
  <c r="CT4251" i="10"/>
  <c r="CU4250" i="10"/>
  <c r="CT4250" i="10"/>
  <c r="CU4249" i="10"/>
  <c r="CT4249" i="10"/>
  <c r="CU4248" i="10"/>
  <c r="CT4248" i="10"/>
  <c r="CU4247" i="10"/>
  <c r="CT4247" i="10"/>
  <c r="CU4246" i="10"/>
  <c r="CT4246" i="10"/>
  <c r="CU4245" i="10"/>
  <c r="CT4245" i="10"/>
  <c r="CU4244" i="10"/>
  <c r="CT4244" i="10"/>
  <c r="CU4243" i="10"/>
  <c r="CT4243" i="10"/>
  <c r="CU4242" i="10"/>
  <c r="CT4242" i="10"/>
  <c r="CU4241" i="10"/>
  <c r="CT4241" i="10"/>
  <c r="CU4240" i="10"/>
  <c r="CT4240" i="10"/>
  <c r="CU4239" i="10"/>
  <c r="CT4239" i="10"/>
  <c r="CU4238" i="10"/>
  <c r="CT4238" i="10"/>
  <c r="CU4237" i="10"/>
  <c r="CT4237" i="10"/>
  <c r="CU4236" i="10"/>
  <c r="CT4236" i="10"/>
  <c r="CU4235" i="10"/>
  <c r="CT4235" i="10"/>
  <c r="CU4234" i="10"/>
  <c r="CT4234" i="10"/>
  <c r="CU4233" i="10"/>
  <c r="CT4233" i="10"/>
  <c r="CU4232" i="10"/>
  <c r="CT4232" i="10"/>
  <c r="CU4231" i="10"/>
  <c r="CT4231" i="10"/>
  <c r="CU4230" i="10"/>
  <c r="CT4230" i="10"/>
  <c r="CU4229" i="10"/>
  <c r="CT4229" i="10"/>
  <c r="CU4228" i="10"/>
  <c r="CT4228" i="10"/>
  <c r="CU4227" i="10"/>
  <c r="CT4227" i="10"/>
  <c r="CU4226" i="10"/>
  <c r="CT4226" i="10"/>
  <c r="CU4225" i="10"/>
  <c r="CT4225" i="10"/>
  <c r="CU4224" i="10"/>
  <c r="CT4224" i="10"/>
  <c r="CU4223" i="10"/>
  <c r="CT4223" i="10"/>
  <c r="CU4222" i="10"/>
  <c r="CT4222" i="10"/>
  <c r="CU4221" i="10"/>
  <c r="CT4221" i="10"/>
  <c r="CU4220" i="10"/>
  <c r="CT4220" i="10"/>
  <c r="CU4219" i="10"/>
  <c r="CT4219" i="10"/>
  <c r="CU4218" i="10"/>
  <c r="CT4218" i="10"/>
  <c r="CU4217" i="10"/>
  <c r="CT4217" i="10"/>
  <c r="CU4216" i="10"/>
  <c r="CT4216" i="10"/>
  <c r="CU4215" i="10"/>
  <c r="CT4215" i="10"/>
  <c r="CU4214" i="10"/>
  <c r="CT4214" i="10"/>
  <c r="CU4213" i="10"/>
  <c r="CT4213" i="10"/>
  <c r="CU4212" i="10"/>
  <c r="CT4212" i="10"/>
  <c r="CU4211" i="10"/>
  <c r="CT4211" i="10"/>
  <c r="CU4210" i="10"/>
  <c r="CT4210" i="10"/>
  <c r="CU4209" i="10"/>
  <c r="CT4209" i="10"/>
  <c r="CU4208" i="10"/>
  <c r="CT4208" i="10"/>
  <c r="CU4207" i="10"/>
  <c r="CT4207" i="10"/>
  <c r="CU4206" i="10"/>
  <c r="CT4206" i="10"/>
  <c r="CU4205" i="10"/>
  <c r="CT4205" i="10"/>
  <c r="CU4204" i="10"/>
  <c r="CT4204" i="10"/>
  <c r="CU4203" i="10"/>
  <c r="CT4203" i="10"/>
  <c r="CU4202" i="10"/>
  <c r="CT4202" i="10"/>
  <c r="CU4201" i="10"/>
  <c r="CT4201" i="10"/>
  <c r="CU4200" i="10"/>
  <c r="CT4200" i="10"/>
  <c r="CU4199" i="10"/>
  <c r="CT4199" i="10"/>
  <c r="CU4198" i="10"/>
  <c r="CT4198" i="10"/>
  <c r="CU4197" i="10"/>
  <c r="CT4197" i="10"/>
  <c r="CU4196" i="10"/>
  <c r="CT4196" i="10"/>
  <c r="CU4195" i="10"/>
  <c r="CT4195" i="10"/>
  <c r="CU4194" i="10"/>
  <c r="CT4194" i="10"/>
  <c r="CU4193" i="10"/>
  <c r="CT4193" i="10"/>
  <c r="CU4192" i="10"/>
  <c r="CT4192" i="10"/>
  <c r="CU4191" i="10"/>
  <c r="CT4191" i="10"/>
  <c r="CU4190" i="10"/>
  <c r="CT4190" i="10"/>
  <c r="CU4189" i="10"/>
  <c r="CT4189" i="10"/>
  <c r="CU4188" i="10"/>
  <c r="CT4188" i="10"/>
  <c r="CU4187" i="10"/>
  <c r="CT4187" i="10"/>
  <c r="CU4186" i="10"/>
  <c r="CT4186" i="10"/>
  <c r="CU4185" i="10"/>
  <c r="CT4185" i="10"/>
  <c r="CU4184" i="10"/>
  <c r="CT4184" i="10"/>
  <c r="CU4183" i="10"/>
  <c r="CT4183" i="10"/>
  <c r="CU4182" i="10"/>
  <c r="CT4182" i="10"/>
  <c r="CU4181" i="10"/>
  <c r="CT4181" i="10"/>
  <c r="CU4180" i="10"/>
  <c r="CT4180" i="10"/>
  <c r="CU4179" i="10"/>
  <c r="CT4179" i="10"/>
  <c r="CU4178" i="10"/>
  <c r="CT4178" i="10"/>
  <c r="CU4177" i="10"/>
  <c r="CT4177" i="10"/>
  <c r="CU4176" i="10"/>
  <c r="CT4176" i="10"/>
  <c r="CU4175" i="10"/>
  <c r="CT4175" i="10"/>
  <c r="CU4174" i="10"/>
  <c r="CT4174" i="10"/>
  <c r="CU4173" i="10"/>
  <c r="CT4173" i="10"/>
  <c r="CU4172" i="10"/>
  <c r="CT4172" i="10"/>
  <c r="CU4171" i="10"/>
  <c r="CT4171" i="10"/>
  <c r="CU4170" i="10"/>
  <c r="CT4170" i="10"/>
  <c r="CU4169" i="10"/>
  <c r="CT4169" i="10"/>
  <c r="CU4168" i="10"/>
  <c r="CT4168" i="10"/>
  <c r="CU4167" i="10"/>
  <c r="CT4167" i="10"/>
  <c r="CU4166" i="10"/>
  <c r="CT4166" i="10"/>
  <c r="CU4165" i="10"/>
  <c r="CT4165" i="10"/>
  <c r="CU4164" i="10"/>
  <c r="CT4164" i="10"/>
  <c r="CU4163" i="10"/>
  <c r="CT4163" i="10"/>
  <c r="CU4162" i="10"/>
  <c r="CT4162" i="10"/>
  <c r="CU4161" i="10"/>
  <c r="CT4161" i="10"/>
  <c r="CU4160" i="10"/>
  <c r="CT4160" i="10"/>
  <c r="CU4159" i="10"/>
  <c r="CT4159" i="10"/>
  <c r="CU4158" i="10"/>
  <c r="CT4158" i="10"/>
  <c r="CU4157" i="10"/>
  <c r="CT4157" i="10"/>
  <c r="CU4156" i="10"/>
  <c r="CT4156" i="10"/>
  <c r="CU4155" i="10"/>
  <c r="CT4155" i="10"/>
  <c r="CU4154" i="10"/>
  <c r="CT4154" i="10"/>
  <c r="CU4153" i="10"/>
  <c r="CT4153" i="10"/>
  <c r="CU4152" i="10"/>
  <c r="CT4152" i="10"/>
  <c r="CU4151" i="10"/>
  <c r="CT4151" i="10"/>
  <c r="CU4150" i="10"/>
  <c r="CT4150" i="10"/>
  <c r="CU4149" i="10"/>
  <c r="CT4149" i="10"/>
  <c r="CU4148" i="10"/>
  <c r="CT4148" i="10"/>
  <c r="CU4147" i="10"/>
  <c r="CT4147" i="10"/>
  <c r="CU4146" i="10"/>
  <c r="CT4146" i="10"/>
  <c r="CU4145" i="10"/>
  <c r="CT4145" i="10"/>
  <c r="CU4144" i="10"/>
  <c r="CT4144" i="10"/>
  <c r="CU4143" i="10"/>
  <c r="CT4143" i="10"/>
  <c r="CU4142" i="10"/>
  <c r="CT4142" i="10"/>
  <c r="CU4141" i="10"/>
  <c r="CT4141" i="10"/>
  <c r="CU4140" i="10"/>
  <c r="CT4140" i="10"/>
  <c r="CU4139" i="10"/>
  <c r="CT4139" i="10"/>
  <c r="CU4138" i="10"/>
  <c r="CT4138" i="10"/>
  <c r="CU4137" i="10"/>
  <c r="CT4137" i="10"/>
  <c r="CU4136" i="10"/>
  <c r="CT4136" i="10"/>
  <c r="CU4135" i="10"/>
  <c r="CT4135" i="10"/>
  <c r="CU4134" i="10"/>
  <c r="CT4134" i="10"/>
  <c r="CU4133" i="10"/>
  <c r="CT4133" i="10"/>
  <c r="CU4132" i="10"/>
  <c r="CT4132" i="10"/>
  <c r="CU4131" i="10"/>
  <c r="CT4131" i="10"/>
  <c r="CU4130" i="10"/>
  <c r="CT4130" i="10"/>
  <c r="CU4129" i="10"/>
  <c r="CT4129" i="10"/>
  <c r="CU4128" i="10"/>
  <c r="CT4128" i="10"/>
  <c r="CU4127" i="10"/>
  <c r="CT4127" i="10"/>
  <c r="CU4126" i="10"/>
  <c r="CT4126" i="10"/>
  <c r="CU4125" i="10"/>
  <c r="CT4125" i="10"/>
  <c r="CU4124" i="10"/>
  <c r="CT4124" i="10"/>
  <c r="CU4123" i="10"/>
  <c r="CT4123" i="10"/>
  <c r="CU4122" i="10"/>
  <c r="CT4122" i="10"/>
  <c r="CU4121" i="10"/>
  <c r="CT4121" i="10"/>
  <c r="CU4120" i="10"/>
  <c r="CT4120" i="10"/>
  <c r="CU4119" i="10"/>
  <c r="CT4119" i="10"/>
  <c r="CU4118" i="10"/>
  <c r="CT4118" i="10"/>
  <c r="CU4117" i="10"/>
  <c r="CT4117" i="10"/>
  <c r="CU4116" i="10"/>
  <c r="CT4116" i="10"/>
  <c r="CU4115" i="10"/>
  <c r="CT4115" i="10"/>
  <c r="CU4114" i="10"/>
  <c r="CT4114" i="10"/>
  <c r="CU4113" i="10"/>
  <c r="CT4113" i="10"/>
  <c r="CU4112" i="10"/>
  <c r="CT4112" i="10"/>
  <c r="CU4111" i="10"/>
  <c r="CT4111" i="10"/>
  <c r="CU4110" i="10"/>
  <c r="CT4110" i="10"/>
  <c r="CU4109" i="10"/>
  <c r="CT4109" i="10"/>
  <c r="CU4108" i="10"/>
  <c r="CT4108" i="10"/>
  <c r="CU4107" i="10"/>
  <c r="CT4107" i="10"/>
  <c r="CU4106" i="10"/>
  <c r="CT4106" i="10"/>
  <c r="CU4105" i="10"/>
  <c r="CT4105" i="10"/>
  <c r="CU4104" i="10"/>
  <c r="CT4104" i="10"/>
  <c r="CU4103" i="10"/>
  <c r="CT4103" i="10"/>
  <c r="CU4102" i="10"/>
  <c r="CT4102" i="10"/>
  <c r="CU4101" i="10"/>
  <c r="CT4101" i="10"/>
  <c r="CU4100" i="10"/>
  <c r="CT4100" i="10"/>
  <c r="CU4099" i="10"/>
  <c r="CT4099" i="10"/>
  <c r="CU4098" i="10"/>
  <c r="CT4098" i="10"/>
  <c r="CU4097" i="10"/>
  <c r="CT4097" i="10"/>
  <c r="CU4096" i="10"/>
  <c r="CT4096" i="10"/>
  <c r="CU4095" i="10"/>
  <c r="CT4095" i="10"/>
  <c r="CU4094" i="10"/>
  <c r="CT4094" i="10"/>
  <c r="CU4093" i="10"/>
  <c r="CT4093" i="10"/>
  <c r="CU4092" i="10"/>
  <c r="CT4092" i="10"/>
  <c r="CU4091" i="10"/>
  <c r="CT4091" i="10"/>
  <c r="CU4090" i="10"/>
  <c r="CT4090" i="10"/>
  <c r="CU4089" i="10"/>
  <c r="CT4089" i="10"/>
  <c r="CU4088" i="10"/>
  <c r="CT4088" i="10"/>
  <c r="CU4087" i="10"/>
  <c r="CT4087" i="10"/>
  <c r="CU4086" i="10"/>
  <c r="CT4086" i="10"/>
  <c r="CU4085" i="10"/>
  <c r="CT4085" i="10"/>
  <c r="CU4084" i="10"/>
  <c r="CT4084" i="10"/>
  <c r="CU4083" i="10"/>
  <c r="CT4083" i="10"/>
  <c r="CU4082" i="10"/>
  <c r="CT4082" i="10"/>
  <c r="CU4081" i="10"/>
  <c r="CT4081" i="10"/>
  <c r="CU4080" i="10"/>
  <c r="CT4080" i="10"/>
  <c r="CU4079" i="10"/>
  <c r="CT4079" i="10"/>
  <c r="CU4078" i="10"/>
  <c r="CT4078" i="10"/>
  <c r="CU4077" i="10"/>
  <c r="CT4077" i="10"/>
  <c r="CU4076" i="10"/>
  <c r="CT4076" i="10"/>
  <c r="CU4075" i="10"/>
  <c r="CT4075" i="10"/>
  <c r="CU4074" i="10"/>
  <c r="CT4074" i="10"/>
  <c r="CU4073" i="10"/>
  <c r="CT4073" i="10"/>
  <c r="CU4072" i="10"/>
  <c r="CT4072" i="10"/>
  <c r="CU4071" i="10"/>
  <c r="CT4071" i="10"/>
  <c r="CU4070" i="10"/>
  <c r="CT4070" i="10"/>
  <c r="CU4069" i="10"/>
  <c r="CT4069" i="10"/>
  <c r="CU4068" i="10"/>
  <c r="CT4068" i="10"/>
  <c r="CU4067" i="10"/>
  <c r="CT4067" i="10"/>
  <c r="CU4066" i="10"/>
  <c r="CT4066" i="10"/>
  <c r="CU4065" i="10"/>
  <c r="CT4065" i="10"/>
  <c r="CU4064" i="10"/>
  <c r="CT4064" i="10"/>
  <c r="CU4063" i="10"/>
  <c r="CT4063" i="10"/>
  <c r="CU4062" i="10"/>
  <c r="CT4062" i="10"/>
  <c r="CU4061" i="10"/>
  <c r="CT4061" i="10"/>
  <c r="CU4060" i="10"/>
  <c r="CT4060" i="10"/>
  <c r="CU4059" i="10"/>
  <c r="CT4059" i="10"/>
  <c r="CU4058" i="10"/>
  <c r="CT4058" i="10"/>
  <c r="CU4057" i="10"/>
  <c r="CT4057" i="10"/>
  <c r="CU4056" i="10"/>
  <c r="CT4056" i="10"/>
  <c r="CU4055" i="10"/>
  <c r="CT4055" i="10"/>
  <c r="CU4054" i="10"/>
  <c r="CT4054" i="10"/>
  <c r="CU4053" i="10"/>
  <c r="CT4053" i="10"/>
  <c r="CU4052" i="10"/>
  <c r="CT4052" i="10"/>
  <c r="CU4051" i="10"/>
  <c r="CT4051" i="10"/>
  <c r="CU4050" i="10"/>
  <c r="CT4050" i="10"/>
  <c r="CU4049" i="10"/>
  <c r="CT4049" i="10"/>
  <c r="CU4048" i="10"/>
  <c r="CT4048" i="10"/>
  <c r="CU4047" i="10"/>
  <c r="CT4047" i="10"/>
  <c r="CU4046" i="10"/>
  <c r="CT4046" i="10"/>
  <c r="CU4045" i="10"/>
  <c r="CT4045" i="10"/>
  <c r="CU4044" i="10"/>
  <c r="CT4044" i="10"/>
  <c r="CU4043" i="10"/>
  <c r="CT4043" i="10"/>
  <c r="CU4042" i="10"/>
  <c r="CT4042" i="10"/>
  <c r="CU4041" i="10"/>
  <c r="CT4041" i="10"/>
  <c r="CU4040" i="10"/>
  <c r="CT4040" i="10"/>
  <c r="CU4039" i="10"/>
  <c r="CT4039" i="10"/>
  <c r="CU4038" i="10"/>
  <c r="CT4038" i="10"/>
  <c r="CU4037" i="10"/>
  <c r="CT4037" i="10"/>
  <c r="CU4036" i="10"/>
  <c r="CT4036" i="10"/>
  <c r="CU4035" i="10"/>
  <c r="CT4035" i="10"/>
  <c r="CU4034" i="10"/>
  <c r="CT4034" i="10"/>
  <c r="CU4033" i="10"/>
  <c r="CT4033" i="10"/>
  <c r="CU4032" i="10"/>
  <c r="CT4032" i="10"/>
  <c r="CU4031" i="10"/>
  <c r="CT4031" i="10"/>
  <c r="CU4030" i="10"/>
  <c r="CT4030" i="10"/>
  <c r="CU4029" i="10"/>
  <c r="CT4029" i="10"/>
  <c r="CU4028" i="10"/>
  <c r="CT4028" i="10"/>
  <c r="CU4027" i="10"/>
  <c r="CT4027" i="10"/>
  <c r="CU4026" i="10"/>
  <c r="CT4026" i="10"/>
  <c r="CU4025" i="10"/>
  <c r="CT4025" i="10"/>
  <c r="CU4024" i="10"/>
  <c r="CT4024" i="10"/>
  <c r="CU4023" i="10"/>
  <c r="CT4023" i="10"/>
  <c r="CU4022" i="10"/>
  <c r="CT4022" i="10"/>
  <c r="CU4021" i="10"/>
  <c r="CT4021" i="10"/>
  <c r="CU4020" i="10"/>
  <c r="CT4020" i="10"/>
  <c r="CU4019" i="10"/>
  <c r="CT4019" i="10"/>
  <c r="CU4018" i="10"/>
  <c r="CT4018" i="10"/>
  <c r="CU4017" i="10"/>
  <c r="CT4017" i="10"/>
  <c r="CU4016" i="10"/>
  <c r="CT4016" i="10"/>
  <c r="CU4015" i="10"/>
  <c r="CT4015" i="10"/>
  <c r="CU4014" i="10"/>
  <c r="CT4014" i="10"/>
  <c r="CU4013" i="10"/>
  <c r="CT4013" i="10"/>
  <c r="CU4012" i="10"/>
  <c r="CT4012" i="10"/>
  <c r="CU4011" i="10"/>
  <c r="CT4011" i="10"/>
  <c r="CU4010" i="10"/>
  <c r="CT4010" i="10"/>
  <c r="CU4009" i="10"/>
  <c r="CT4009" i="10"/>
  <c r="CU4008" i="10"/>
  <c r="CT4008" i="10"/>
  <c r="CU4007" i="10"/>
  <c r="CT4007" i="10"/>
  <c r="CU4006" i="10"/>
  <c r="CT4006" i="10"/>
  <c r="CU4005" i="10"/>
  <c r="CT4005" i="10"/>
  <c r="CU4004" i="10"/>
  <c r="CT4004" i="10"/>
  <c r="CU4003" i="10"/>
  <c r="CT4003" i="10"/>
  <c r="CU4002" i="10"/>
  <c r="CT4002" i="10"/>
  <c r="CU4001" i="10"/>
  <c r="CT4001" i="10"/>
  <c r="CU4000" i="10"/>
  <c r="CT4000" i="10"/>
  <c r="CU3999" i="10"/>
  <c r="CT3999" i="10"/>
  <c r="CU3998" i="10"/>
  <c r="CT3998" i="10"/>
  <c r="CU3997" i="10"/>
  <c r="CT3997" i="10"/>
  <c r="CU3996" i="10"/>
  <c r="CT3996" i="10"/>
  <c r="CU3995" i="10"/>
  <c r="CT3995" i="10"/>
  <c r="CU3994" i="10"/>
  <c r="CT3994" i="10"/>
  <c r="CU3993" i="10"/>
  <c r="CT3993" i="10"/>
  <c r="CU3992" i="10"/>
  <c r="CT3992" i="10"/>
  <c r="CU3991" i="10"/>
  <c r="CT3991" i="10"/>
  <c r="CU3990" i="10"/>
  <c r="CT3990" i="10"/>
  <c r="CU3989" i="10"/>
  <c r="CT3989" i="10"/>
  <c r="CU3988" i="10"/>
  <c r="CT3988" i="10"/>
  <c r="CU3987" i="10"/>
  <c r="CT3987" i="10"/>
  <c r="CU3986" i="10"/>
  <c r="CT3986" i="10"/>
  <c r="CU3985" i="10"/>
  <c r="CT3985" i="10"/>
  <c r="CU3984" i="10"/>
  <c r="CT3984" i="10"/>
  <c r="CU3983" i="10"/>
  <c r="CT3983" i="10"/>
  <c r="CU3982" i="10"/>
  <c r="CT3982" i="10"/>
  <c r="CU3981" i="10"/>
  <c r="CT3981" i="10"/>
  <c r="CU3980" i="10"/>
  <c r="CT3980" i="10"/>
  <c r="CU3979" i="10"/>
  <c r="CT3979" i="10"/>
  <c r="CU3978" i="10"/>
  <c r="CT3978" i="10"/>
  <c r="CU3977" i="10"/>
  <c r="CT3977" i="10"/>
  <c r="CU3976" i="10"/>
  <c r="CT3976" i="10"/>
  <c r="CU3975" i="10"/>
  <c r="CT3975" i="10"/>
  <c r="CU3974" i="10"/>
  <c r="CT3974" i="10"/>
  <c r="CU3973" i="10"/>
  <c r="CT3973" i="10"/>
  <c r="CU3972" i="10"/>
  <c r="CT3972" i="10"/>
  <c r="CU3971" i="10"/>
  <c r="CT3971" i="10"/>
  <c r="CU3970" i="10"/>
  <c r="CT3970" i="10"/>
  <c r="CU3969" i="10"/>
  <c r="CT3969" i="10"/>
  <c r="CU3968" i="10"/>
  <c r="CT3968" i="10"/>
  <c r="CU3967" i="10"/>
  <c r="CT3967" i="10"/>
  <c r="CU3966" i="10"/>
  <c r="CT3966" i="10"/>
  <c r="CU3965" i="10"/>
  <c r="CT3965" i="10"/>
  <c r="CU3964" i="10"/>
  <c r="CT3964" i="10"/>
  <c r="CU3963" i="10"/>
  <c r="CT3963" i="10"/>
  <c r="CU3962" i="10"/>
  <c r="CT3962" i="10"/>
  <c r="CU3961" i="10"/>
  <c r="CT3961" i="10"/>
  <c r="CU3960" i="10"/>
  <c r="CT3960" i="10"/>
  <c r="CU3959" i="10"/>
  <c r="CT3959" i="10"/>
  <c r="CU3958" i="10"/>
  <c r="CT3958" i="10"/>
  <c r="CU3957" i="10"/>
  <c r="CT3957" i="10"/>
  <c r="CU3956" i="10"/>
  <c r="CT3956" i="10"/>
  <c r="CU3955" i="10"/>
  <c r="CT3955" i="10"/>
  <c r="CU3954" i="10"/>
  <c r="CT3954" i="10"/>
  <c r="CU3953" i="10"/>
  <c r="CT3953" i="10"/>
  <c r="CU3952" i="10"/>
  <c r="CT3952" i="10"/>
  <c r="CU3951" i="10"/>
  <c r="CT3951" i="10"/>
  <c r="CU3950" i="10"/>
  <c r="CT3950" i="10"/>
  <c r="CU3949" i="10"/>
  <c r="CT3949" i="10"/>
  <c r="CU3948" i="10"/>
  <c r="CT3948" i="10"/>
  <c r="CU3947" i="10"/>
  <c r="CT3947" i="10"/>
  <c r="CU3946" i="10"/>
  <c r="CT3946" i="10"/>
  <c r="CU3945" i="10"/>
  <c r="CT3945" i="10"/>
  <c r="CU3944" i="10"/>
  <c r="CT3944" i="10"/>
  <c r="CU3943" i="10"/>
  <c r="CT3943" i="10"/>
  <c r="CU3942" i="10"/>
  <c r="CT3942" i="10"/>
  <c r="CU3941" i="10"/>
  <c r="CT3941" i="10"/>
  <c r="CU3940" i="10"/>
  <c r="CT3940" i="10"/>
  <c r="CU3939" i="10"/>
  <c r="CT3939" i="10"/>
  <c r="CU3938" i="10"/>
  <c r="CT3938" i="10"/>
  <c r="CU3937" i="10"/>
  <c r="CT3937" i="10"/>
  <c r="CU3936" i="10"/>
  <c r="CT3936" i="10"/>
  <c r="CU3935" i="10"/>
  <c r="CT3935" i="10"/>
  <c r="CU3934" i="10"/>
  <c r="CT3934" i="10"/>
  <c r="CU3933" i="10"/>
  <c r="CT3933" i="10"/>
  <c r="CU3932" i="10"/>
  <c r="CT3932" i="10"/>
  <c r="CU3931" i="10"/>
  <c r="CT3931" i="10"/>
  <c r="CU3930" i="10"/>
  <c r="CT3930" i="10"/>
  <c r="CU3929" i="10"/>
  <c r="CT3929" i="10"/>
  <c r="CU3928" i="10"/>
  <c r="CT3928" i="10"/>
  <c r="CU3927" i="10"/>
  <c r="CT3927" i="10"/>
  <c r="CU3926" i="10"/>
  <c r="CT3926" i="10"/>
  <c r="CU3925" i="10"/>
  <c r="CT3925" i="10"/>
  <c r="CU3924" i="10"/>
  <c r="CT3924" i="10"/>
  <c r="CU3923" i="10"/>
  <c r="CT3923" i="10"/>
  <c r="CU3922" i="10"/>
  <c r="CT3922" i="10"/>
  <c r="CU3921" i="10"/>
  <c r="CT3921" i="10"/>
  <c r="CU3920" i="10"/>
  <c r="CT3920" i="10"/>
  <c r="CU3919" i="10"/>
  <c r="CT3919" i="10"/>
  <c r="CU3918" i="10"/>
  <c r="CT3918" i="10"/>
  <c r="CU3917" i="10"/>
  <c r="CT3917" i="10"/>
  <c r="CU3916" i="10"/>
  <c r="CT3916" i="10"/>
  <c r="CU3915" i="10"/>
  <c r="CT3915" i="10"/>
  <c r="CU3914" i="10"/>
  <c r="CT3914" i="10"/>
  <c r="CU3913" i="10"/>
  <c r="CT3913" i="10"/>
  <c r="CU3912" i="10"/>
  <c r="CT3912" i="10"/>
  <c r="CU3911" i="10"/>
  <c r="CT3911" i="10"/>
  <c r="CU3910" i="10"/>
  <c r="CT3910" i="10"/>
  <c r="CU3909" i="10"/>
  <c r="CT3909" i="10"/>
  <c r="CU3908" i="10"/>
  <c r="CT3908" i="10"/>
  <c r="CU3907" i="10"/>
  <c r="CT3907" i="10"/>
  <c r="CU3906" i="10"/>
  <c r="CT3906" i="10"/>
  <c r="CU3905" i="10"/>
  <c r="CT3905" i="10"/>
  <c r="CU3904" i="10"/>
  <c r="CT3904" i="10"/>
  <c r="CU3903" i="10"/>
  <c r="CT3903" i="10"/>
  <c r="CU3902" i="10"/>
  <c r="CT3902" i="10"/>
  <c r="CU3901" i="10"/>
  <c r="CT3901" i="10"/>
  <c r="CU3900" i="10"/>
  <c r="CT3900" i="10"/>
  <c r="CU3899" i="10"/>
  <c r="CT3899" i="10"/>
  <c r="CU3898" i="10"/>
  <c r="CT3898" i="10"/>
  <c r="CU3897" i="10"/>
  <c r="CT3897" i="10"/>
  <c r="CU3896" i="10"/>
  <c r="CT3896" i="10"/>
  <c r="CU3895" i="10"/>
  <c r="CT3895" i="10"/>
  <c r="CU3894" i="10"/>
  <c r="CT3894" i="10"/>
  <c r="CU3893" i="10"/>
  <c r="CT3893" i="10"/>
  <c r="CU3892" i="10"/>
  <c r="CT3892" i="10"/>
  <c r="CU3891" i="10"/>
  <c r="CT3891" i="10"/>
  <c r="CU3890" i="10"/>
  <c r="CT3890" i="10"/>
  <c r="CU3889" i="10"/>
  <c r="CT3889" i="10"/>
  <c r="CU3888" i="10"/>
  <c r="CT3888" i="10"/>
  <c r="CU3887" i="10"/>
  <c r="CT3887" i="10"/>
  <c r="CU3886" i="10"/>
  <c r="CT3886" i="10"/>
  <c r="CU3885" i="10"/>
  <c r="CT3885" i="10"/>
  <c r="CU3884" i="10"/>
  <c r="CT3884" i="10"/>
  <c r="CU3883" i="10"/>
  <c r="CT3883" i="10"/>
  <c r="CU3882" i="10"/>
  <c r="CT3882" i="10"/>
  <c r="CU3881" i="10"/>
  <c r="CT3881" i="10"/>
  <c r="CU3880" i="10"/>
  <c r="CT3880" i="10"/>
  <c r="CU3879" i="10"/>
  <c r="CT3879" i="10"/>
  <c r="CU3878" i="10"/>
  <c r="CT3878" i="10"/>
  <c r="CU3877" i="10"/>
  <c r="CT3877" i="10"/>
  <c r="CU3876" i="10"/>
  <c r="CT3876" i="10"/>
  <c r="CU3875" i="10"/>
  <c r="CT3875" i="10"/>
  <c r="CU3874" i="10"/>
  <c r="CT3874" i="10"/>
  <c r="CU3873" i="10"/>
  <c r="CT3873" i="10"/>
  <c r="CU3872" i="10"/>
  <c r="CT3872" i="10"/>
  <c r="CU3871" i="10"/>
  <c r="CT3871" i="10"/>
  <c r="CU3870" i="10"/>
  <c r="CT3870" i="10"/>
  <c r="CU3869" i="10"/>
  <c r="CT3869" i="10"/>
  <c r="CU3868" i="10"/>
  <c r="CT3868" i="10"/>
  <c r="CU3867" i="10"/>
  <c r="CT3867" i="10"/>
  <c r="CU3866" i="10"/>
  <c r="CT3866" i="10"/>
  <c r="CU3865" i="10"/>
  <c r="CT3865" i="10"/>
  <c r="CU3864" i="10"/>
  <c r="CT3864" i="10"/>
  <c r="CU3863" i="10"/>
  <c r="CT3863" i="10"/>
  <c r="CU3862" i="10"/>
  <c r="CT3862" i="10"/>
  <c r="CU3861" i="10"/>
  <c r="CT3861" i="10"/>
  <c r="CU3860" i="10"/>
  <c r="CT3860" i="10"/>
  <c r="CU3859" i="10"/>
  <c r="CT3859" i="10"/>
  <c r="CU3858" i="10"/>
  <c r="CT3858" i="10"/>
  <c r="CU3857" i="10"/>
  <c r="CT3857" i="10"/>
  <c r="CU3856" i="10"/>
  <c r="CT3856" i="10"/>
  <c r="CU3855" i="10"/>
  <c r="CT3855" i="10"/>
  <c r="CU3854" i="10"/>
  <c r="CT3854" i="10"/>
  <c r="CU3853" i="10"/>
  <c r="CT3853" i="10"/>
  <c r="CU3852" i="10"/>
  <c r="CT3852" i="10"/>
  <c r="CU3851" i="10"/>
  <c r="CT3851" i="10"/>
  <c r="CU3850" i="10"/>
  <c r="CT3850" i="10"/>
  <c r="CU3849" i="10"/>
  <c r="CT3849" i="10"/>
  <c r="CU3848" i="10"/>
  <c r="CT3848" i="10"/>
  <c r="CU3847" i="10"/>
  <c r="CT3847" i="10"/>
  <c r="CU3846" i="10"/>
  <c r="CT3846" i="10"/>
  <c r="CU3845" i="10"/>
  <c r="CT3845" i="10"/>
  <c r="CU3844" i="10"/>
  <c r="CT3844" i="10"/>
  <c r="CU3843" i="10"/>
  <c r="CT3843" i="10"/>
  <c r="CU3842" i="10"/>
  <c r="CT3842" i="10"/>
  <c r="CU3841" i="10"/>
  <c r="CT3841" i="10"/>
  <c r="CU3840" i="10"/>
  <c r="CT3840" i="10"/>
  <c r="CU3839" i="10"/>
  <c r="CT3839" i="10"/>
  <c r="CU3838" i="10"/>
  <c r="CT3838" i="10"/>
  <c r="CU3837" i="10"/>
  <c r="CT3837" i="10"/>
  <c r="CU3836" i="10"/>
  <c r="CT3836" i="10"/>
  <c r="CU3835" i="10"/>
  <c r="CT3835" i="10"/>
  <c r="CU3834" i="10"/>
  <c r="CT3834" i="10"/>
  <c r="CU3833" i="10"/>
  <c r="CT3833" i="10"/>
  <c r="CU3832" i="10"/>
  <c r="CT3832" i="10"/>
  <c r="CU3831" i="10"/>
  <c r="CT3831" i="10"/>
  <c r="CU3830" i="10"/>
  <c r="CT3830" i="10"/>
  <c r="CU3829" i="10"/>
  <c r="CT3829" i="10"/>
  <c r="CU3828" i="10"/>
  <c r="CT3828" i="10"/>
  <c r="CU3827" i="10"/>
  <c r="CT3827" i="10"/>
  <c r="CU3826" i="10"/>
  <c r="CT3826" i="10"/>
  <c r="CU3825" i="10"/>
  <c r="CT3825" i="10"/>
  <c r="CU3824" i="10"/>
  <c r="CT3824" i="10"/>
  <c r="CU3823" i="10"/>
  <c r="CT3823" i="10"/>
  <c r="CU3822" i="10"/>
  <c r="CT3822" i="10"/>
  <c r="CU3821" i="10"/>
  <c r="CT3821" i="10"/>
  <c r="CU3820" i="10"/>
  <c r="CT3820" i="10"/>
  <c r="CU3819" i="10"/>
  <c r="CT3819" i="10"/>
  <c r="CU3818" i="10"/>
  <c r="CT3818" i="10"/>
  <c r="CU3817" i="10"/>
  <c r="CT3817" i="10"/>
  <c r="CU3816" i="10"/>
  <c r="CT3816" i="10"/>
  <c r="CU3815" i="10"/>
  <c r="CT3815" i="10"/>
  <c r="CU3814" i="10"/>
  <c r="CT3814" i="10"/>
  <c r="CU3813" i="10"/>
  <c r="CT3813" i="10"/>
  <c r="CU3812" i="10"/>
  <c r="CT3812" i="10"/>
  <c r="CU3811" i="10"/>
  <c r="CT3811" i="10"/>
  <c r="CU3810" i="10"/>
  <c r="CT3810" i="10"/>
  <c r="CU3809" i="10"/>
  <c r="CT3809" i="10"/>
  <c r="CU3808" i="10"/>
  <c r="CT3808" i="10"/>
  <c r="CU3807" i="10"/>
  <c r="CT3807" i="10"/>
  <c r="CU3806" i="10"/>
  <c r="CT3806" i="10"/>
  <c r="CU3805" i="10"/>
  <c r="CT3805" i="10"/>
  <c r="CU3804" i="10"/>
  <c r="CT3804" i="10"/>
  <c r="CU3803" i="10"/>
  <c r="CT3803" i="10"/>
  <c r="CU3802" i="10"/>
  <c r="CT3802" i="10"/>
  <c r="CU3801" i="10"/>
  <c r="CT3801" i="10"/>
  <c r="CU3800" i="10"/>
  <c r="CT3800" i="10"/>
  <c r="CU3799" i="10"/>
  <c r="CT3799" i="10"/>
  <c r="CU3798" i="10"/>
  <c r="CT3798" i="10"/>
  <c r="CU3797" i="10"/>
  <c r="CT3797" i="10"/>
  <c r="CU3796" i="10"/>
  <c r="CT3796" i="10"/>
  <c r="CU3795" i="10"/>
  <c r="CT3795" i="10"/>
  <c r="CU3794" i="10"/>
  <c r="CT3794" i="10"/>
  <c r="CU3793" i="10"/>
  <c r="CT3793" i="10"/>
  <c r="CU3792" i="10"/>
  <c r="CT3792" i="10"/>
  <c r="CU3791" i="10"/>
  <c r="CT3791" i="10"/>
  <c r="CU3790" i="10"/>
  <c r="CT3790" i="10"/>
  <c r="CU3789" i="10"/>
  <c r="CT3789" i="10"/>
  <c r="CU3788" i="10"/>
  <c r="CT3788" i="10"/>
  <c r="CU3787" i="10"/>
  <c r="CT3787" i="10"/>
  <c r="CU3786" i="10"/>
  <c r="CT3786" i="10"/>
  <c r="CU3785" i="10"/>
  <c r="CT3785" i="10"/>
  <c r="CU3784" i="10"/>
  <c r="CT3784" i="10"/>
  <c r="CU3783" i="10"/>
  <c r="CT3783" i="10"/>
  <c r="CU3782" i="10"/>
  <c r="CT3782" i="10"/>
  <c r="CU3781" i="10"/>
  <c r="CT3781" i="10"/>
  <c r="CU3780" i="10"/>
  <c r="CT3780" i="10"/>
  <c r="CU3779" i="10"/>
  <c r="CT3779" i="10"/>
  <c r="CU3778" i="10"/>
  <c r="CT3778" i="10"/>
  <c r="CU3777" i="10"/>
  <c r="CT3777" i="10"/>
  <c r="CU3776" i="10"/>
  <c r="CT3776" i="10"/>
  <c r="CU3775" i="10"/>
  <c r="CT3775" i="10"/>
  <c r="CU3774" i="10"/>
  <c r="CT3774" i="10"/>
  <c r="CU3773" i="10"/>
  <c r="CT3773" i="10"/>
  <c r="CU3772" i="10"/>
  <c r="CT3772" i="10"/>
  <c r="CU3771" i="10"/>
  <c r="CT3771" i="10"/>
  <c r="CU3770" i="10"/>
  <c r="CT3770" i="10"/>
  <c r="CU3769" i="10"/>
  <c r="CT3769" i="10"/>
  <c r="CU3768" i="10"/>
  <c r="CT3768" i="10"/>
  <c r="CU3767" i="10"/>
  <c r="CT3767" i="10"/>
  <c r="CU3766" i="10"/>
  <c r="CT3766" i="10"/>
  <c r="CU3765" i="10"/>
  <c r="CT3765" i="10"/>
  <c r="CU3764" i="10"/>
  <c r="CT3764" i="10"/>
  <c r="CU3763" i="10"/>
  <c r="CT3763" i="10"/>
  <c r="CU3762" i="10"/>
  <c r="CT3762" i="10"/>
  <c r="CU3761" i="10"/>
  <c r="CT3761" i="10"/>
  <c r="CU3760" i="10"/>
  <c r="CT3760" i="10"/>
  <c r="CU3759" i="10"/>
  <c r="CT3759" i="10"/>
  <c r="CU3758" i="10"/>
  <c r="CT3758" i="10"/>
  <c r="CU3757" i="10"/>
  <c r="CT3757" i="10"/>
  <c r="CU3756" i="10"/>
  <c r="CT3756" i="10"/>
  <c r="CU3755" i="10"/>
  <c r="CT3755" i="10"/>
  <c r="CU3754" i="10"/>
  <c r="CT3754" i="10"/>
  <c r="CU3753" i="10"/>
  <c r="CT3753" i="10"/>
  <c r="CU3752" i="10"/>
  <c r="CT3752" i="10"/>
  <c r="CU3751" i="10"/>
  <c r="CT3751" i="10"/>
  <c r="CU3750" i="10"/>
  <c r="CT3750" i="10"/>
  <c r="CU3749" i="10"/>
  <c r="CT3749" i="10"/>
  <c r="CU3748" i="10"/>
  <c r="CT3748" i="10"/>
  <c r="CU3747" i="10"/>
  <c r="CT3747" i="10"/>
  <c r="CU3746" i="10"/>
  <c r="CT3746" i="10"/>
  <c r="CU3745" i="10"/>
  <c r="CT3745" i="10"/>
  <c r="CU3744" i="10"/>
  <c r="CT3744" i="10"/>
  <c r="CU3743" i="10"/>
  <c r="CT3743" i="10"/>
  <c r="CU3742" i="10"/>
  <c r="CT3742" i="10"/>
  <c r="CU3741" i="10"/>
  <c r="CT3741" i="10"/>
  <c r="CU3740" i="10"/>
  <c r="CT3740" i="10"/>
  <c r="CU3739" i="10"/>
  <c r="CT3739" i="10"/>
  <c r="CU3738" i="10"/>
  <c r="CT3738" i="10"/>
  <c r="CU3737" i="10"/>
  <c r="CT3737" i="10"/>
  <c r="CU3736" i="10"/>
  <c r="CT3736" i="10"/>
  <c r="CU3735" i="10"/>
  <c r="CT3735" i="10"/>
  <c r="CU3734" i="10"/>
  <c r="CT3734" i="10"/>
  <c r="CU3733" i="10"/>
  <c r="CT3733" i="10"/>
  <c r="CU3732" i="10"/>
  <c r="CT3732" i="10"/>
  <c r="CU3731" i="10"/>
  <c r="CT3731" i="10"/>
  <c r="CU3730" i="10"/>
  <c r="CT3730" i="10"/>
  <c r="CU3729" i="10"/>
  <c r="CT3729" i="10"/>
  <c r="CU3728" i="10"/>
  <c r="CT3728" i="10"/>
  <c r="CU3727" i="10"/>
  <c r="CT3727" i="10"/>
  <c r="CU3726" i="10"/>
  <c r="CT3726" i="10"/>
  <c r="CU3725" i="10"/>
  <c r="CT3725" i="10"/>
  <c r="CU3724" i="10"/>
  <c r="CT3724" i="10"/>
  <c r="CU3723" i="10"/>
  <c r="CT3723" i="10"/>
  <c r="CU3722" i="10"/>
  <c r="CT3722" i="10"/>
  <c r="CU3721" i="10"/>
  <c r="CT3721" i="10"/>
  <c r="CU3720" i="10"/>
  <c r="CT3720" i="10"/>
  <c r="CU3719" i="10"/>
  <c r="CT3719" i="10"/>
  <c r="CU3718" i="10"/>
  <c r="CT3718" i="10"/>
  <c r="CU3717" i="10"/>
  <c r="CT3717" i="10"/>
  <c r="CU3716" i="10"/>
  <c r="CT3716" i="10"/>
  <c r="CU3715" i="10"/>
  <c r="CT3715" i="10"/>
  <c r="CU3714" i="10"/>
  <c r="CT3714" i="10"/>
  <c r="CU3713" i="10"/>
  <c r="CT3713" i="10"/>
  <c r="CU3712" i="10"/>
  <c r="CT3712" i="10"/>
  <c r="CU3711" i="10"/>
  <c r="CT3711" i="10"/>
  <c r="CU3710" i="10"/>
  <c r="CT3710" i="10"/>
  <c r="CU3709" i="10"/>
  <c r="CT3709" i="10"/>
  <c r="CU3708" i="10"/>
  <c r="CT3708" i="10"/>
  <c r="CU3707" i="10"/>
  <c r="CT3707" i="10"/>
  <c r="CU3706" i="10"/>
  <c r="CT3706" i="10"/>
  <c r="CU3705" i="10"/>
  <c r="CT3705" i="10"/>
  <c r="CU3704" i="10"/>
  <c r="CT3704" i="10"/>
  <c r="CU3703" i="10"/>
  <c r="CT3703" i="10"/>
  <c r="CU3702" i="10"/>
  <c r="CT3702" i="10"/>
  <c r="CU3701" i="10"/>
  <c r="CT3701" i="10"/>
  <c r="CU3700" i="10"/>
  <c r="CT3700" i="10"/>
  <c r="CU3699" i="10"/>
  <c r="CT3699" i="10"/>
  <c r="CU3698" i="10"/>
  <c r="CT3698" i="10"/>
  <c r="CU3697" i="10"/>
  <c r="CT3697" i="10"/>
  <c r="CU3696" i="10"/>
  <c r="CT3696" i="10"/>
  <c r="CU3695" i="10"/>
  <c r="CT3695" i="10"/>
  <c r="CU3694" i="10"/>
  <c r="CT3694" i="10"/>
  <c r="CU3693" i="10"/>
  <c r="CT3693" i="10"/>
  <c r="CU3692" i="10"/>
  <c r="CT3692" i="10"/>
  <c r="CU3691" i="10"/>
  <c r="CT3691" i="10"/>
  <c r="CU3690" i="10"/>
  <c r="CT3690" i="10"/>
  <c r="CU3689" i="10"/>
  <c r="CT3689" i="10"/>
  <c r="CU3688" i="10"/>
  <c r="CT3688" i="10"/>
  <c r="CU3687" i="10"/>
  <c r="CT3687" i="10"/>
  <c r="CU3686" i="10"/>
  <c r="CT3686" i="10"/>
  <c r="CU3685" i="10"/>
  <c r="CT3685" i="10"/>
  <c r="CU3684" i="10"/>
  <c r="CT3684" i="10"/>
  <c r="CU3683" i="10"/>
  <c r="CT3683" i="10"/>
  <c r="CU3682" i="10"/>
  <c r="CT3682" i="10"/>
  <c r="CU3681" i="10"/>
  <c r="CT3681" i="10"/>
  <c r="CU3680" i="10"/>
  <c r="CT3680" i="10"/>
  <c r="CU3679" i="10"/>
  <c r="CT3679" i="10"/>
  <c r="CU3678" i="10"/>
  <c r="CT3678" i="10"/>
  <c r="CU3677" i="10"/>
  <c r="CT3677" i="10"/>
  <c r="CU3676" i="10"/>
  <c r="CT3676" i="10"/>
  <c r="CU3675" i="10"/>
  <c r="CT3675" i="10"/>
  <c r="CU3674" i="10"/>
  <c r="CT3674" i="10"/>
  <c r="CU3673" i="10"/>
  <c r="CT3673" i="10"/>
  <c r="CU3672" i="10"/>
  <c r="CT3672" i="10"/>
  <c r="CU3671" i="10"/>
  <c r="CT3671" i="10"/>
  <c r="CU3670" i="10"/>
  <c r="CT3670" i="10"/>
  <c r="CU3669" i="10"/>
  <c r="CT3669" i="10"/>
  <c r="CU3668" i="10"/>
  <c r="CT3668" i="10"/>
  <c r="CU3667" i="10"/>
  <c r="CT3667" i="10"/>
  <c r="CU3666" i="10"/>
  <c r="CT3666" i="10"/>
  <c r="CU3665" i="10"/>
  <c r="CT3665" i="10"/>
  <c r="CU3664" i="10"/>
  <c r="CT3664" i="10"/>
  <c r="CU3663" i="10"/>
  <c r="CT3663" i="10"/>
  <c r="CU3662" i="10"/>
  <c r="CT3662" i="10"/>
  <c r="CU3661" i="10"/>
  <c r="CT3661" i="10"/>
  <c r="CU3660" i="10"/>
  <c r="CT3660" i="10"/>
  <c r="CU3659" i="10"/>
  <c r="CT3659" i="10"/>
  <c r="CU3658" i="10"/>
  <c r="CT3658" i="10"/>
  <c r="CU3657" i="10"/>
  <c r="CT3657" i="10"/>
  <c r="CU3656" i="10"/>
  <c r="CT3656" i="10"/>
  <c r="CU3655" i="10"/>
  <c r="CT3655" i="10"/>
  <c r="CU3654" i="10"/>
  <c r="CT3654" i="10"/>
  <c r="CU3653" i="10"/>
  <c r="CT3653" i="10"/>
  <c r="CU3652" i="10"/>
  <c r="CT3652" i="10"/>
  <c r="CU3651" i="10"/>
  <c r="CT3651" i="10"/>
  <c r="CU3650" i="10"/>
  <c r="CT3650" i="10"/>
  <c r="CU3649" i="10"/>
  <c r="CT3649" i="10"/>
  <c r="CU3648" i="10"/>
  <c r="CT3648" i="10"/>
  <c r="CU3647" i="10"/>
  <c r="CT3647" i="10"/>
  <c r="CU3646" i="10"/>
  <c r="CT3646" i="10"/>
  <c r="CU3645" i="10"/>
  <c r="CT3645" i="10"/>
  <c r="CU3644" i="10"/>
  <c r="CT3644" i="10"/>
  <c r="CU3643" i="10"/>
  <c r="CT3643" i="10"/>
  <c r="CU3642" i="10"/>
  <c r="CT3642" i="10"/>
  <c r="CU3641" i="10"/>
  <c r="CT3641" i="10"/>
  <c r="CU3640" i="10"/>
  <c r="CT3640" i="10"/>
  <c r="CU3639" i="10"/>
  <c r="CT3639" i="10"/>
  <c r="CU3638" i="10"/>
  <c r="CT3638" i="10"/>
  <c r="CU3637" i="10"/>
  <c r="CT3637" i="10"/>
  <c r="CU3636" i="10"/>
  <c r="CT3636" i="10"/>
  <c r="CU3635" i="10"/>
  <c r="CT3635" i="10"/>
  <c r="CU3634" i="10"/>
  <c r="CT3634" i="10"/>
  <c r="CU3633" i="10"/>
  <c r="CT3633" i="10"/>
  <c r="CU3632" i="10"/>
  <c r="CT3632" i="10"/>
  <c r="CU3631" i="10"/>
  <c r="CT3631" i="10"/>
  <c r="CU3630" i="10"/>
  <c r="CT3630" i="10"/>
  <c r="CU3629" i="10"/>
  <c r="CT3629" i="10"/>
  <c r="CU3628" i="10"/>
  <c r="CT3628" i="10"/>
  <c r="CU3627" i="10"/>
  <c r="CT3627" i="10"/>
  <c r="CU3626" i="10"/>
  <c r="CT3626" i="10"/>
  <c r="CU3625" i="10"/>
  <c r="CT3625" i="10"/>
  <c r="CU3624" i="10"/>
  <c r="CT3624" i="10"/>
  <c r="CU3623" i="10"/>
  <c r="CT3623" i="10"/>
  <c r="CU3622" i="10"/>
  <c r="CT3622" i="10"/>
  <c r="CU3621" i="10"/>
  <c r="CT3621" i="10"/>
  <c r="CU3620" i="10"/>
  <c r="CT3620" i="10"/>
  <c r="CU3619" i="10"/>
  <c r="CT3619" i="10"/>
  <c r="CU3618" i="10"/>
  <c r="CT3618" i="10"/>
  <c r="CU3617" i="10"/>
  <c r="CT3617" i="10"/>
  <c r="CU3616" i="10"/>
  <c r="CT3616" i="10"/>
  <c r="CU3615" i="10"/>
  <c r="CT3615" i="10"/>
  <c r="CU3614" i="10"/>
  <c r="CT3614" i="10"/>
  <c r="CU3613" i="10"/>
  <c r="CT3613" i="10"/>
  <c r="CU3612" i="10"/>
  <c r="CT3612" i="10"/>
  <c r="CU3611" i="10"/>
  <c r="CT3611" i="10"/>
  <c r="CU3610" i="10"/>
  <c r="CT3610" i="10"/>
  <c r="CU3609" i="10"/>
  <c r="CT3609" i="10"/>
  <c r="CU3608" i="10"/>
  <c r="CT3608" i="10"/>
  <c r="CU3607" i="10"/>
  <c r="CT3607" i="10"/>
  <c r="CU3606" i="10"/>
  <c r="CT3606" i="10"/>
  <c r="CU3605" i="10"/>
  <c r="CT3605" i="10"/>
  <c r="CU3604" i="10"/>
  <c r="CT3604" i="10"/>
  <c r="CU3603" i="10"/>
  <c r="CT3603" i="10"/>
  <c r="CU3602" i="10"/>
  <c r="CT3602" i="10"/>
  <c r="CU3601" i="10"/>
  <c r="CT3601" i="10"/>
  <c r="CU3600" i="10"/>
  <c r="CT3600" i="10"/>
  <c r="CU3599" i="10"/>
  <c r="CT3599" i="10"/>
  <c r="CU3598" i="10"/>
  <c r="CT3598" i="10"/>
  <c r="CU3597" i="10"/>
  <c r="CT3597" i="10"/>
  <c r="CU3596" i="10"/>
  <c r="CT3596" i="10"/>
  <c r="CU3595" i="10"/>
  <c r="CT3595" i="10"/>
  <c r="CU3594" i="10"/>
  <c r="CT3594" i="10"/>
  <c r="CU3593" i="10"/>
  <c r="CT3593" i="10"/>
  <c r="CU3592" i="10"/>
  <c r="CT3592" i="10"/>
  <c r="CU3591" i="10"/>
  <c r="CT3591" i="10"/>
  <c r="CU3590" i="10"/>
  <c r="CT3590" i="10"/>
  <c r="CU3589" i="10"/>
  <c r="CT3589" i="10"/>
  <c r="CU3588" i="10"/>
  <c r="CT3588" i="10"/>
  <c r="CU3587" i="10"/>
  <c r="CT3587" i="10"/>
  <c r="CU3586" i="10"/>
  <c r="CT3586" i="10"/>
  <c r="CU3585" i="10"/>
  <c r="CT3585" i="10"/>
  <c r="CU3584" i="10"/>
  <c r="CT3584" i="10"/>
  <c r="CU3583" i="10"/>
  <c r="CT3583" i="10"/>
  <c r="CU3582" i="10"/>
  <c r="CT3582" i="10"/>
  <c r="CU3581" i="10"/>
  <c r="CT3581" i="10"/>
  <c r="CU3580" i="10"/>
  <c r="CT3580" i="10"/>
  <c r="CU3579" i="10"/>
  <c r="CT3579" i="10"/>
  <c r="CU3578" i="10"/>
  <c r="CT3578" i="10"/>
  <c r="CU3577" i="10"/>
  <c r="CT3577" i="10"/>
  <c r="CU3576" i="10"/>
  <c r="CT3576" i="10"/>
  <c r="CU3575" i="10"/>
  <c r="CT3575" i="10"/>
  <c r="CU3574" i="10"/>
  <c r="CT3574" i="10"/>
  <c r="CU3573" i="10"/>
  <c r="CT3573" i="10"/>
  <c r="CU3572" i="10"/>
  <c r="CT3572" i="10"/>
  <c r="CU3571" i="10"/>
  <c r="CT3571" i="10"/>
  <c r="CU3570" i="10"/>
  <c r="CT3570" i="10"/>
  <c r="CU3569" i="10"/>
  <c r="CT3569" i="10"/>
  <c r="CU3568" i="10"/>
  <c r="CT3568" i="10"/>
  <c r="CU3567" i="10"/>
  <c r="CT3567" i="10"/>
  <c r="CU3566" i="10"/>
  <c r="CT3566" i="10"/>
  <c r="CU3565" i="10"/>
  <c r="CT3565" i="10"/>
  <c r="CU3564" i="10"/>
  <c r="CT3564" i="10"/>
  <c r="CU3563" i="10"/>
  <c r="CT3563" i="10"/>
  <c r="CU3562" i="10"/>
  <c r="CT3562" i="10"/>
  <c r="CU3561" i="10"/>
  <c r="CT3561" i="10"/>
  <c r="CU3560" i="10"/>
  <c r="CT3560" i="10"/>
  <c r="CU3559" i="10"/>
  <c r="CT3559" i="10"/>
  <c r="CU3558" i="10"/>
  <c r="CT3558" i="10"/>
  <c r="CU3557" i="10"/>
  <c r="CT3557" i="10"/>
  <c r="CU3556" i="10"/>
  <c r="CT3556" i="10"/>
  <c r="CU3555" i="10"/>
  <c r="CT3555" i="10"/>
  <c r="CU3554" i="10"/>
  <c r="CT3554" i="10"/>
  <c r="CU3553" i="10"/>
  <c r="CT3553" i="10"/>
  <c r="CU3552" i="10"/>
  <c r="CT3552" i="10"/>
  <c r="CU3551" i="10"/>
  <c r="CT3551" i="10"/>
  <c r="CU3550" i="10"/>
  <c r="CT3550" i="10"/>
  <c r="CU3549" i="10"/>
  <c r="CT3549" i="10"/>
  <c r="CU3548" i="10"/>
  <c r="CT3548" i="10"/>
  <c r="CU3547" i="10"/>
  <c r="CT3547" i="10"/>
  <c r="CU3546" i="10"/>
  <c r="CT3546" i="10"/>
  <c r="CU3545" i="10"/>
  <c r="CT3545" i="10"/>
  <c r="CU3544" i="10"/>
  <c r="CT3544" i="10"/>
  <c r="CU3543" i="10"/>
  <c r="CT3543" i="10"/>
  <c r="CU3542" i="10"/>
  <c r="CT3542" i="10"/>
  <c r="CU3541" i="10"/>
  <c r="CT3541" i="10"/>
  <c r="CU3540" i="10"/>
  <c r="CT3540" i="10"/>
  <c r="CU3539" i="10"/>
  <c r="CT3539" i="10"/>
  <c r="CU3538" i="10"/>
  <c r="CT3538" i="10"/>
  <c r="CU3537" i="10"/>
  <c r="CT3537" i="10"/>
  <c r="CU3536" i="10"/>
  <c r="CT3536" i="10"/>
  <c r="CU3535" i="10"/>
  <c r="CT3535" i="10"/>
  <c r="CU3534" i="10"/>
  <c r="CT3534" i="10"/>
  <c r="CU3533" i="10"/>
  <c r="CT3533" i="10"/>
  <c r="CU3532" i="10"/>
  <c r="CT3532" i="10"/>
  <c r="CU3531" i="10"/>
  <c r="CT3531" i="10"/>
  <c r="CU3530" i="10"/>
  <c r="CT3530" i="10"/>
  <c r="CU3529" i="10"/>
  <c r="CT3529" i="10"/>
  <c r="CU3528" i="10"/>
  <c r="CT3528" i="10"/>
  <c r="CU3527" i="10"/>
  <c r="CT3527" i="10"/>
  <c r="CU3526" i="10"/>
  <c r="CT3526" i="10"/>
  <c r="CU3525" i="10"/>
  <c r="CT3525" i="10"/>
  <c r="CU3524" i="10"/>
  <c r="CT3524" i="10"/>
  <c r="CU3523" i="10"/>
  <c r="CT3523" i="10"/>
  <c r="CU3522" i="10"/>
  <c r="CT3522" i="10"/>
  <c r="CU3521" i="10"/>
  <c r="CT3521" i="10"/>
  <c r="CU3520" i="10"/>
  <c r="CT3520" i="10"/>
  <c r="CU3519" i="10"/>
  <c r="CT3519" i="10"/>
  <c r="CU3518" i="10"/>
  <c r="CT3518" i="10"/>
  <c r="CU3517" i="10"/>
  <c r="CT3517" i="10"/>
  <c r="CU3516" i="10"/>
  <c r="CT3516" i="10"/>
  <c r="CU3515" i="10"/>
  <c r="CT3515" i="10"/>
  <c r="CU3514" i="10"/>
  <c r="CT3514" i="10"/>
  <c r="CU3513" i="10"/>
  <c r="CT3513" i="10"/>
  <c r="CU3512" i="10"/>
  <c r="CT3512" i="10"/>
  <c r="CU3511" i="10"/>
  <c r="CT3511" i="10"/>
  <c r="CU3510" i="10"/>
  <c r="CT3510" i="10"/>
  <c r="CU3509" i="10"/>
  <c r="CT3509" i="10"/>
  <c r="CU3508" i="10"/>
  <c r="CT3508" i="10"/>
  <c r="CU3507" i="10"/>
  <c r="CT3507" i="10"/>
  <c r="CU3506" i="10"/>
  <c r="CT3506" i="10"/>
  <c r="CU3505" i="10"/>
  <c r="CT3505" i="10"/>
  <c r="CU3504" i="10"/>
  <c r="CT3504" i="10"/>
  <c r="CU3503" i="10"/>
  <c r="CT3503" i="10"/>
  <c r="CU3502" i="10"/>
  <c r="CT3502" i="10"/>
  <c r="CU3501" i="10"/>
  <c r="CT3501" i="10"/>
  <c r="CU3500" i="10"/>
  <c r="CT3500" i="10"/>
  <c r="CU3499" i="10"/>
  <c r="CT3499" i="10"/>
  <c r="CU3498" i="10"/>
  <c r="CT3498" i="10"/>
  <c r="CU3497" i="10"/>
  <c r="CT3497" i="10"/>
  <c r="CU3496" i="10"/>
  <c r="CT3496" i="10"/>
  <c r="CU3495" i="10"/>
  <c r="CT3495" i="10"/>
  <c r="CU3494" i="10"/>
  <c r="CT3494" i="10"/>
  <c r="CU3493" i="10"/>
  <c r="CT3493" i="10"/>
  <c r="CU3492" i="10"/>
  <c r="CT3492" i="10"/>
  <c r="CU3491" i="10"/>
  <c r="CT3491" i="10"/>
  <c r="CU3490" i="10"/>
  <c r="CT3490" i="10"/>
  <c r="CU3489" i="10"/>
  <c r="CT3489" i="10"/>
  <c r="CU3488" i="10"/>
  <c r="CT3488" i="10"/>
  <c r="CU3487" i="10"/>
  <c r="CT3487" i="10"/>
  <c r="CU3486" i="10"/>
  <c r="CT3486" i="10"/>
  <c r="CU3485" i="10"/>
  <c r="CT3485" i="10"/>
  <c r="CU3484" i="10"/>
  <c r="CT3484" i="10"/>
  <c r="CU3483" i="10"/>
  <c r="CT3483" i="10"/>
  <c r="CU3482" i="10"/>
  <c r="CT3482" i="10"/>
  <c r="CU3481" i="10"/>
  <c r="CT3481" i="10"/>
  <c r="CU3480" i="10"/>
  <c r="CT3480" i="10"/>
  <c r="CU3479" i="10"/>
  <c r="CT3479" i="10"/>
  <c r="CU3478" i="10"/>
  <c r="CT3478" i="10"/>
  <c r="CU3477" i="10"/>
  <c r="CT3477" i="10"/>
  <c r="CU3476" i="10"/>
  <c r="CT3476" i="10"/>
  <c r="CU3475" i="10"/>
  <c r="CT3475" i="10"/>
  <c r="CU3474" i="10"/>
  <c r="CT3474" i="10"/>
  <c r="CU3473" i="10"/>
  <c r="CT3473" i="10"/>
  <c r="CU3472" i="10"/>
  <c r="CT3472" i="10"/>
  <c r="CU3471" i="10"/>
  <c r="CT3471" i="10"/>
  <c r="CU3470" i="10"/>
  <c r="CT3470" i="10"/>
  <c r="CU3469" i="10"/>
  <c r="CT3469" i="10"/>
  <c r="CU3468" i="10"/>
  <c r="CT3468" i="10"/>
  <c r="CU3467" i="10"/>
  <c r="CT3467" i="10"/>
  <c r="CU3466" i="10"/>
  <c r="CT3466" i="10"/>
  <c r="CU3465" i="10"/>
  <c r="CT3465" i="10"/>
  <c r="CU3464" i="10"/>
  <c r="CT3464" i="10"/>
  <c r="CU3463" i="10"/>
  <c r="CT3463" i="10"/>
  <c r="CU3462" i="10"/>
  <c r="CT3462" i="10"/>
  <c r="CU3461" i="10"/>
  <c r="CT3461" i="10"/>
  <c r="CU3460" i="10"/>
  <c r="CT3460" i="10"/>
  <c r="CU3459" i="10"/>
  <c r="CT3459" i="10"/>
  <c r="CU3458" i="10"/>
  <c r="CT3458" i="10"/>
  <c r="CU3457" i="10"/>
  <c r="CT3457" i="10"/>
  <c r="CU3456" i="10"/>
  <c r="CT3456" i="10"/>
  <c r="CU3455" i="10"/>
  <c r="CT3455" i="10"/>
  <c r="CU3454" i="10"/>
  <c r="CT3454" i="10"/>
  <c r="CU3453" i="10"/>
  <c r="CT3453" i="10"/>
  <c r="CU3452" i="10"/>
  <c r="CT3452" i="10"/>
  <c r="CU3451" i="10"/>
  <c r="CT3451" i="10"/>
  <c r="CU3450" i="10"/>
  <c r="CT3450" i="10"/>
  <c r="CU3449" i="10"/>
  <c r="CT3449" i="10"/>
  <c r="CU3448" i="10"/>
  <c r="CT3448" i="10"/>
  <c r="CU3447" i="10"/>
  <c r="CT3447" i="10"/>
  <c r="CU3446" i="10"/>
  <c r="CT3446" i="10"/>
  <c r="CU3445" i="10"/>
  <c r="CT3445" i="10"/>
  <c r="CU3444" i="10"/>
  <c r="CT3444" i="10"/>
  <c r="CU3443" i="10"/>
  <c r="CT3443" i="10"/>
  <c r="CU3442" i="10"/>
  <c r="CT3442" i="10"/>
  <c r="CU3441" i="10"/>
  <c r="CT3441" i="10"/>
  <c r="CU3440" i="10"/>
  <c r="CT3440" i="10"/>
  <c r="CU3439" i="10"/>
  <c r="CT3439" i="10"/>
  <c r="CU3438" i="10"/>
  <c r="CT3438" i="10"/>
  <c r="CU3437" i="10"/>
  <c r="CT3437" i="10"/>
  <c r="CU3436" i="10"/>
  <c r="CT3436" i="10"/>
  <c r="CU3435" i="10"/>
  <c r="CT3435" i="10"/>
  <c r="CU3434" i="10"/>
  <c r="CT3434" i="10"/>
  <c r="CU3433" i="10"/>
  <c r="CT3433" i="10"/>
  <c r="CU3432" i="10"/>
  <c r="CT3432" i="10"/>
  <c r="CU3431" i="10"/>
  <c r="CT3431" i="10"/>
  <c r="CU3430" i="10"/>
  <c r="CT3430" i="10"/>
  <c r="CU3429" i="10"/>
  <c r="CT3429" i="10"/>
  <c r="CU3428" i="10"/>
  <c r="CT3428" i="10"/>
  <c r="CU3427" i="10"/>
  <c r="CT3427" i="10"/>
  <c r="CU3426" i="10"/>
  <c r="CT3426" i="10"/>
  <c r="CU3425" i="10"/>
  <c r="CT3425" i="10"/>
  <c r="CU3424" i="10"/>
  <c r="CT3424" i="10"/>
  <c r="CU3423" i="10"/>
  <c r="CT3423" i="10"/>
  <c r="CU3422" i="10"/>
  <c r="CT3422" i="10"/>
  <c r="CU3421" i="10"/>
  <c r="CT3421" i="10"/>
  <c r="CU3420" i="10"/>
  <c r="CT3420" i="10"/>
  <c r="CU3419" i="10"/>
  <c r="CT3419" i="10"/>
  <c r="CU3418" i="10"/>
  <c r="CT3418" i="10"/>
  <c r="CU3417" i="10"/>
  <c r="CT3417" i="10"/>
  <c r="CU3416" i="10"/>
  <c r="CT3416" i="10"/>
  <c r="CU3415" i="10"/>
  <c r="CT3415" i="10"/>
  <c r="CU3414" i="10"/>
  <c r="CT3414" i="10"/>
  <c r="CU3413" i="10"/>
  <c r="CT3413" i="10"/>
  <c r="CU3412" i="10"/>
  <c r="CT3412" i="10"/>
  <c r="CU3411" i="10"/>
  <c r="CT3411" i="10"/>
  <c r="CU3410" i="10"/>
  <c r="CT3410" i="10"/>
  <c r="CU3409" i="10"/>
  <c r="CT3409" i="10"/>
  <c r="CU3408" i="10"/>
  <c r="CT3408" i="10"/>
  <c r="CU3407" i="10"/>
  <c r="CT3407" i="10"/>
  <c r="CU3406" i="10"/>
  <c r="CT3406" i="10"/>
  <c r="CU3405" i="10"/>
  <c r="CT3405" i="10"/>
  <c r="CU3404" i="10"/>
  <c r="CT3404" i="10"/>
  <c r="CU3403" i="10"/>
  <c r="CT3403" i="10"/>
  <c r="CU3402" i="10"/>
  <c r="CT3402" i="10"/>
  <c r="CU3401" i="10"/>
  <c r="CT3401" i="10"/>
  <c r="CU3400" i="10"/>
  <c r="CT3400" i="10"/>
  <c r="CU3399" i="10"/>
  <c r="CT3399" i="10"/>
  <c r="CU3398" i="10"/>
  <c r="CT3398" i="10"/>
  <c r="CU3397" i="10"/>
  <c r="CT3397" i="10"/>
  <c r="CU3396" i="10"/>
  <c r="CT3396" i="10"/>
  <c r="CU3395" i="10"/>
  <c r="CT3395" i="10"/>
  <c r="CU3394" i="10"/>
  <c r="CT3394" i="10"/>
  <c r="CU3393" i="10"/>
  <c r="CT3393" i="10"/>
  <c r="CU3392" i="10"/>
  <c r="CT3392" i="10"/>
  <c r="CU3391" i="10"/>
  <c r="CT3391" i="10"/>
  <c r="CU3390" i="10"/>
  <c r="CT3390" i="10"/>
  <c r="CU3389" i="10"/>
  <c r="CT3389" i="10"/>
  <c r="CU3388" i="10"/>
  <c r="CT3388" i="10"/>
  <c r="CU3387" i="10"/>
  <c r="CT3387" i="10"/>
  <c r="CU3386" i="10"/>
  <c r="CT3386" i="10"/>
  <c r="CU3385" i="10"/>
  <c r="CT3385" i="10"/>
  <c r="CU3384" i="10"/>
  <c r="CT3384" i="10"/>
  <c r="CU3383" i="10"/>
  <c r="CT3383" i="10"/>
  <c r="CU3382" i="10"/>
  <c r="CT3382" i="10"/>
  <c r="CU3381" i="10"/>
  <c r="CT3381" i="10"/>
  <c r="CU3380" i="10"/>
  <c r="CT3380" i="10"/>
  <c r="CU3379" i="10"/>
  <c r="CT3379" i="10"/>
  <c r="CU3378" i="10"/>
  <c r="CT3378" i="10"/>
  <c r="CU3377" i="10"/>
  <c r="CT3377" i="10"/>
  <c r="CU3376" i="10"/>
  <c r="CT3376" i="10"/>
  <c r="CU3375" i="10"/>
  <c r="CT3375" i="10"/>
  <c r="CU3374" i="10"/>
  <c r="CT3374" i="10"/>
  <c r="CU3373" i="10"/>
  <c r="CT3373" i="10"/>
  <c r="CU3372" i="10"/>
  <c r="CT3372" i="10"/>
  <c r="CU3371" i="10"/>
  <c r="CT3371" i="10"/>
  <c r="CU3370" i="10"/>
  <c r="CT3370" i="10"/>
  <c r="CU3369" i="10"/>
  <c r="CT3369" i="10"/>
  <c r="CU3368" i="10"/>
  <c r="CT3368" i="10"/>
  <c r="CU3367" i="10"/>
  <c r="CT3367" i="10"/>
  <c r="CU3366" i="10"/>
  <c r="CT3366" i="10"/>
  <c r="CU3365" i="10"/>
  <c r="CT3365" i="10"/>
  <c r="CU3364" i="10"/>
  <c r="CT3364" i="10"/>
  <c r="CU3363" i="10"/>
  <c r="CT3363" i="10"/>
  <c r="CU3362" i="10"/>
  <c r="CT3362" i="10"/>
  <c r="CU3361" i="10"/>
  <c r="CT3361" i="10"/>
  <c r="CU3360" i="10"/>
  <c r="CT3360" i="10"/>
  <c r="CU3359" i="10"/>
  <c r="CT3359" i="10"/>
  <c r="CU3358" i="10"/>
  <c r="CT3358" i="10"/>
  <c r="CU3357" i="10"/>
  <c r="CT3357" i="10"/>
  <c r="CU3356" i="10"/>
  <c r="CT3356" i="10"/>
  <c r="CU3355" i="10"/>
  <c r="CT3355" i="10"/>
  <c r="CU3354" i="10"/>
  <c r="CT3354" i="10"/>
  <c r="CU3353" i="10"/>
  <c r="CT3353" i="10"/>
  <c r="CU3352" i="10"/>
  <c r="CT3352" i="10"/>
  <c r="CU3351" i="10"/>
  <c r="CT3351" i="10"/>
  <c r="CU3350" i="10"/>
  <c r="CT3350" i="10"/>
  <c r="CU3349" i="10"/>
  <c r="CT3349" i="10"/>
  <c r="CU3348" i="10"/>
  <c r="CT3348" i="10"/>
  <c r="CU3347" i="10"/>
  <c r="CT3347" i="10"/>
  <c r="CU3346" i="10"/>
  <c r="CT3346" i="10"/>
  <c r="CU3345" i="10"/>
  <c r="CT3345" i="10"/>
  <c r="CU3344" i="10"/>
  <c r="CT3344" i="10"/>
  <c r="CU3343" i="10"/>
  <c r="CT3343" i="10"/>
  <c r="CU3342" i="10"/>
  <c r="CT3342" i="10"/>
  <c r="CU3341" i="10"/>
  <c r="CT3341" i="10"/>
  <c r="CU3340" i="10"/>
  <c r="CT3340" i="10"/>
  <c r="CU3339" i="10"/>
  <c r="CT3339" i="10"/>
  <c r="CU3338" i="10"/>
  <c r="CT3338" i="10"/>
  <c r="CU3337" i="10"/>
  <c r="CT3337" i="10"/>
  <c r="CU3336" i="10"/>
  <c r="CT3336" i="10"/>
  <c r="CU3335" i="10"/>
  <c r="CT3335" i="10"/>
  <c r="CU3334" i="10"/>
  <c r="CT3334" i="10"/>
  <c r="CU3333" i="10"/>
  <c r="CT3333" i="10"/>
  <c r="CU3332" i="10"/>
  <c r="CT3332" i="10"/>
  <c r="CU3331" i="10"/>
  <c r="CT3331" i="10"/>
  <c r="CU3330" i="10"/>
  <c r="CT3330" i="10"/>
  <c r="CU3329" i="10"/>
  <c r="CT3329" i="10"/>
  <c r="CU3328" i="10"/>
  <c r="CT3328" i="10"/>
  <c r="CU3327" i="10"/>
  <c r="CT3327" i="10"/>
  <c r="CU3326" i="10"/>
  <c r="CT3326" i="10"/>
  <c r="CU3325" i="10"/>
  <c r="CT3325" i="10"/>
  <c r="CU3324" i="10"/>
  <c r="CT3324" i="10"/>
  <c r="CU3323" i="10"/>
  <c r="CT3323" i="10"/>
  <c r="CU3322" i="10"/>
  <c r="CT3322" i="10"/>
  <c r="CU3321" i="10"/>
  <c r="CT3321" i="10"/>
  <c r="CU3320" i="10"/>
  <c r="CT3320" i="10"/>
  <c r="CU3319" i="10"/>
  <c r="CT3319" i="10"/>
  <c r="CU3318" i="10"/>
  <c r="CT3318" i="10"/>
  <c r="CU3317" i="10"/>
  <c r="CT3317" i="10"/>
  <c r="CU3316" i="10"/>
  <c r="CT3316" i="10"/>
  <c r="CU3315" i="10"/>
  <c r="CT3315" i="10"/>
  <c r="CU3314" i="10"/>
  <c r="CT3314" i="10"/>
  <c r="CU3313" i="10"/>
  <c r="CT3313" i="10"/>
  <c r="CU3312" i="10"/>
  <c r="CT3312" i="10"/>
  <c r="CU3311" i="10"/>
  <c r="CT3311" i="10"/>
  <c r="CU3310" i="10"/>
  <c r="CT3310" i="10"/>
  <c r="CU3309" i="10"/>
  <c r="CT3309" i="10"/>
  <c r="CU3308" i="10"/>
  <c r="CT3308" i="10"/>
  <c r="CU3307" i="10"/>
  <c r="CT3307" i="10"/>
  <c r="CU3306" i="10"/>
  <c r="CT3306" i="10"/>
  <c r="CU3305" i="10"/>
  <c r="CT3305" i="10"/>
  <c r="CU3304" i="10"/>
  <c r="CT3304" i="10"/>
  <c r="CU3303" i="10"/>
  <c r="CT3303" i="10"/>
  <c r="CU3302" i="10"/>
  <c r="CT3302" i="10"/>
  <c r="CU3301" i="10"/>
  <c r="CT3301" i="10"/>
  <c r="CU3300" i="10"/>
  <c r="CT3300" i="10"/>
  <c r="CU3299" i="10"/>
  <c r="CT3299" i="10"/>
  <c r="CU3298" i="10"/>
  <c r="CT3298" i="10"/>
  <c r="CU3297" i="10"/>
  <c r="CT3297" i="10"/>
  <c r="CU3296" i="10"/>
  <c r="CT3296" i="10"/>
  <c r="CU3295" i="10"/>
  <c r="CT3295" i="10"/>
  <c r="CU3294" i="10"/>
  <c r="CT3294" i="10"/>
  <c r="CU3293" i="10"/>
  <c r="CT3293" i="10"/>
  <c r="CU3292" i="10"/>
  <c r="CT3292" i="10"/>
  <c r="CU3291" i="10"/>
  <c r="CT3291" i="10"/>
  <c r="CU3290" i="10"/>
  <c r="CT3290" i="10"/>
  <c r="CU3289" i="10"/>
  <c r="CT3289" i="10"/>
  <c r="CU3288" i="10"/>
  <c r="CT3288" i="10"/>
  <c r="CU3287" i="10"/>
  <c r="CT3287" i="10"/>
  <c r="CU3286" i="10"/>
  <c r="CT3286" i="10"/>
  <c r="CU3285" i="10"/>
  <c r="CT3285" i="10"/>
  <c r="CU3284" i="10"/>
  <c r="CT3284" i="10"/>
  <c r="CU3283" i="10"/>
  <c r="CT3283" i="10"/>
  <c r="CU3282" i="10"/>
  <c r="CT3282" i="10"/>
  <c r="CU3281" i="10"/>
  <c r="CT3281" i="10"/>
  <c r="CU3280" i="10"/>
  <c r="CT3280" i="10"/>
  <c r="CU3279" i="10"/>
  <c r="CT3279" i="10"/>
  <c r="CU3278" i="10"/>
  <c r="CT3278" i="10"/>
  <c r="CU3277" i="10"/>
  <c r="CT3277" i="10"/>
  <c r="CU3276" i="10"/>
  <c r="CT3276" i="10"/>
  <c r="CU3275" i="10"/>
  <c r="CT3275" i="10"/>
  <c r="CU3274" i="10"/>
  <c r="CT3274" i="10"/>
  <c r="CU3273" i="10"/>
  <c r="CT3273" i="10"/>
  <c r="CU3272" i="10"/>
  <c r="CT3272" i="10"/>
  <c r="CU3271" i="10"/>
  <c r="CT3271" i="10"/>
  <c r="CU3270" i="10"/>
  <c r="CT3270" i="10"/>
  <c r="CU3269" i="10"/>
  <c r="CT3269" i="10"/>
  <c r="CU3268" i="10"/>
  <c r="CT3268" i="10"/>
  <c r="CU3267" i="10"/>
  <c r="CT3267" i="10"/>
  <c r="CU3266" i="10"/>
  <c r="CT3266" i="10"/>
  <c r="CU3265" i="10"/>
  <c r="CT3265" i="10"/>
  <c r="CU3264" i="10"/>
  <c r="CT3264" i="10"/>
  <c r="CU3263" i="10"/>
  <c r="CT3263" i="10"/>
  <c r="CU3262" i="10"/>
  <c r="CT3262" i="10"/>
  <c r="CU3261" i="10"/>
  <c r="CT3261" i="10"/>
  <c r="CU3260" i="10"/>
  <c r="CT3260" i="10"/>
  <c r="CU3259" i="10"/>
  <c r="CT3259" i="10"/>
  <c r="CU3258" i="10"/>
  <c r="CT3258" i="10"/>
  <c r="CU3257" i="10"/>
  <c r="CT3257" i="10"/>
  <c r="CU3256" i="10"/>
  <c r="CT3256" i="10"/>
  <c r="CU3255" i="10"/>
  <c r="CT3255" i="10"/>
  <c r="CU3254" i="10"/>
  <c r="CT3254" i="10"/>
  <c r="CU3253" i="10"/>
  <c r="CT3253" i="10"/>
  <c r="CU3252" i="10"/>
  <c r="CT3252" i="10"/>
  <c r="CU3251" i="10"/>
  <c r="CT3251" i="10"/>
  <c r="CU3250" i="10"/>
  <c r="CT3250" i="10"/>
  <c r="CU3249" i="10"/>
  <c r="CT3249" i="10"/>
  <c r="CU3248" i="10"/>
  <c r="CT3248" i="10"/>
  <c r="CU3247" i="10"/>
  <c r="CT3247" i="10"/>
  <c r="CU3246" i="10"/>
  <c r="CT3246" i="10"/>
  <c r="CU3245" i="10"/>
  <c r="CT3245" i="10"/>
  <c r="CU3244" i="10"/>
  <c r="CT3244" i="10"/>
  <c r="CU3243" i="10"/>
  <c r="CT3243" i="10"/>
  <c r="CU3242" i="10"/>
  <c r="CT3242" i="10"/>
  <c r="CU3241" i="10"/>
  <c r="CT3241" i="10"/>
  <c r="CU3240" i="10"/>
  <c r="CT3240" i="10"/>
  <c r="CU3239" i="10"/>
  <c r="CT3239" i="10"/>
  <c r="CU3238" i="10"/>
  <c r="CT3238" i="10"/>
  <c r="CU3237" i="10"/>
  <c r="CT3237" i="10"/>
  <c r="CU3236" i="10"/>
  <c r="CT3236" i="10"/>
  <c r="CU3235" i="10"/>
  <c r="CT3235" i="10"/>
  <c r="CU3234" i="10"/>
  <c r="CT3234" i="10"/>
  <c r="CU3233" i="10"/>
  <c r="CT3233" i="10"/>
  <c r="CU3232" i="10"/>
  <c r="CT3232" i="10"/>
  <c r="CU3231" i="10"/>
  <c r="CT3231" i="10"/>
  <c r="CU3230" i="10"/>
  <c r="CT3230" i="10"/>
  <c r="CU3229" i="10"/>
  <c r="CT3229" i="10"/>
  <c r="CU3228" i="10"/>
  <c r="CT3228" i="10"/>
  <c r="CU3227" i="10"/>
  <c r="CT3227" i="10"/>
  <c r="CU3226" i="10"/>
  <c r="CT3226" i="10"/>
  <c r="CU3225" i="10"/>
  <c r="CT3225" i="10"/>
  <c r="CU3224" i="10"/>
  <c r="CT3224" i="10"/>
  <c r="CU3223" i="10"/>
  <c r="CT3223" i="10"/>
  <c r="CU3222" i="10"/>
  <c r="CT3222" i="10"/>
  <c r="CU3221" i="10"/>
  <c r="CT3221" i="10"/>
  <c r="CU3220" i="10"/>
  <c r="CT3220" i="10"/>
  <c r="CU3219" i="10"/>
  <c r="CT3219" i="10"/>
  <c r="CU3218" i="10"/>
  <c r="CT3218" i="10"/>
  <c r="CU3217" i="10"/>
  <c r="CT3217" i="10"/>
  <c r="CU3216" i="10"/>
  <c r="CT3216" i="10"/>
  <c r="CU3215" i="10"/>
  <c r="CT3215" i="10"/>
  <c r="CU3214" i="10"/>
  <c r="CT3214" i="10"/>
  <c r="CU3213" i="10"/>
  <c r="CT3213" i="10"/>
  <c r="CU3212" i="10"/>
  <c r="CT3212" i="10"/>
  <c r="CU3211" i="10"/>
  <c r="CT3211" i="10"/>
  <c r="CU3210" i="10"/>
  <c r="CT3210" i="10"/>
  <c r="CU3209" i="10"/>
  <c r="CT3209" i="10"/>
  <c r="CU3208" i="10"/>
  <c r="CT3208" i="10"/>
  <c r="CU3207" i="10"/>
  <c r="CT3207" i="10"/>
  <c r="CU3206" i="10"/>
  <c r="CT3206" i="10"/>
  <c r="CU3205" i="10"/>
  <c r="CT3205" i="10"/>
  <c r="CU3204" i="10"/>
  <c r="CT3204" i="10"/>
  <c r="CU3203" i="10"/>
  <c r="CT3203" i="10"/>
  <c r="CU3202" i="10"/>
  <c r="CT3202" i="10"/>
  <c r="CU3201" i="10"/>
  <c r="CT3201" i="10"/>
  <c r="CU3200" i="10"/>
  <c r="CT3200" i="10"/>
  <c r="CU3199" i="10"/>
  <c r="CT3199" i="10"/>
  <c r="CU3198" i="10"/>
  <c r="CT3198" i="10"/>
  <c r="CU3197" i="10"/>
  <c r="CT3197" i="10"/>
  <c r="CU3196" i="10"/>
  <c r="CT3196" i="10"/>
  <c r="CU3195" i="10"/>
  <c r="CT3195" i="10"/>
  <c r="CU3194" i="10"/>
  <c r="CT3194" i="10"/>
  <c r="CU3193" i="10"/>
  <c r="CT3193" i="10"/>
  <c r="CU3192" i="10"/>
  <c r="CT3192" i="10"/>
  <c r="CU3191" i="10"/>
  <c r="CT3191" i="10"/>
  <c r="CU3190" i="10"/>
  <c r="CT3190" i="10"/>
  <c r="CU3189" i="10"/>
  <c r="CT3189" i="10"/>
  <c r="CU3188" i="10"/>
  <c r="CT3188" i="10"/>
  <c r="CU3187" i="10"/>
  <c r="CT3187" i="10"/>
  <c r="CU3186" i="10"/>
  <c r="CT3186" i="10"/>
  <c r="CU3185" i="10"/>
  <c r="CT3185" i="10"/>
  <c r="CU3184" i="10"/>
  <c r="CT3184" i="10"/>
  <c r="CU3183" i="10"/>
  <c r="CT3183" i="10"/>
  <c r="CU3182" i="10"/>
  <c r="CT3182" i="10"/>
  <c r="CU3181" i="10"/>
  <c r="CT3181" i="10"/>
  <c r="CU3180" i="10"/>
  <c r="CT3180" i="10"/>
  <c r="CU3179" i="10"/>
  <c r="CT3179" i="10"/>
  <c r="CU3178" i="10"/>
  <c r="CT3178" i="10"/>
  <c r="CU3177" i="10"/>
  <c r="CT3177" i="10"/>
  <c r="CU3176" i="10"/>
  <c r="CT3176" i="10"/>
  <c r="CU3175" i="10"/>
  <c r="CT3175" i="10"/>
  <c r="CU3174" i="10"/>
  <c r="CT3174" i="10"/>
  <c r="CU3173" i="10"/>
  <c r="CT3173" i="10"/>
  <c r="CU3172" i="10"/>
  <c r="CT3172" i="10"/>
  <c r="CU3171" i="10"/>
  <c r="CT3171" i="10"/>
  <c r="CU3170" i="10"/>
  <c r="CT3170" i="10"/>
  <c r="CU3169" i="10"/>
  <c r="CT3169" i="10"/>
  <c r="CU3168" i="10"/>
  <c r="CT3168" i="10"/>
  <c r="CU3167" i="10"/>
  <c r="CT3167" i="10"/>
  <c r="CU3166" i="10"/>
  <c r="CT3166" i="10"/>
  <c r="CU3165" i="10"/>
  <c r="CT3165" i="10"/>
  <c r="CU3164" i="10"/>
  <c r="CT3164" i="10"/>
  <c r="CU3163" i="10"/>
  <c r="CT3163" i="10"/>
  <c r="CU3162" i="10"/>
  <c r="CT3162" i="10"/>
  <c r="CU3161" i="10"/>
  <c r="CT3161" i="10"/>
  <c r="CU3160" i="10"/>
  <c r="CT3160" i="10"/>
  <c r="CU3159" i="10"/>
  <c r="CT3159" i="10"/>
  <c r="CU3158" i="10"/>
  <c r="CT3158" i="10"/>
  <c r="CU3157" i="10"/>
  <c r="CT3157" i="10"/>
  <c r="CU3156" i="10"/>
  <c r="CT3156" i="10"/>
  <c r="CU3155" i="10"/>
  <c r="CT3155" i="10"/>
  <c r="CU3154" i="10"/>
  <c r="CT3154" i="10"/>
  <c r="CU3153" i="10"/>
  <c r="CT3153" i="10"/>
  <c r="CU3152" i="10"/>
  <c r="CT3152" i="10"/>
  <c r="CU3151" i="10"/>
  <c r="CT3151" i="10"/>
  <c r="CU3150" i="10"/>
  <c r="CT3150" i="10"/>
  <c r="CU3149" i="10"/>
  <c r="CT3149" i="10"/>
  <c r="CU3148" i="10"/>
  <c r="CT3148" i="10"/>
  <c r="CU3147" i="10"/>
  <c r="CT3147" i="10"/>
  <c r="CU3146" i="10"/>
  <c r="CT3146" i="10"/>
  <c r="CU3145" i="10"/>
  <c r="CT3145" i="10"/>
  <c r="CU3144" i="10"/>
  <c r="CT3144" i="10"/>
  <c r="CU3143" i="10"/>
  <c r="CT3143" i="10"/>
  <c r="CU3142" i="10"/>
  <c r="CT3142" i="10"/>
  <c r="CU3141" i="10"/>
  <c r="CT3141" i="10"/>
  <c r="CU3140" i="10"/>
  <c r="CT3140" i="10"/>
  <c r="CU3139" i="10"/>
  <c r="CT3139" i="10"/>
  <c r="CU3138" i="10"/>
  <c r="CT3138" i="10"/>
  <c r="CU3137" i="10"/>
  <c r="CT3137" i="10"/>
  <c r="CU3136" i="10"/>
  <c r="CT3136" i="10"/>
  <c r="CU3135" i="10"/>
  <c r="CT3135" i="10"/>
  <c r="CU3134" i="10"/>
  <c r="CT3134" i="10"/>
  <c r="CU3133" i="10"/>
  <c r="CT3133" i="10"/>
  <c r="CU3132" i="10"/>
  <c r="CT3132" i="10"/>
  <c r="CU3131" i="10"/>
  <c r="CT3131" i="10"/>
  <c r="CU3130" i="10"/>
  <c r="CT3130" i="10"/>
  <c r="CU3129" i="10"/>
  <c r="CT3129" i="10"/>
  <c r="CU3128" i="10"/>
  <c r="CT3128" i="10"/>
  <c r="CU3127" i="10"/>
  <c r="CT3127" i="10"/>
  <c r="CU3126" i="10"/>
  <c r="CT3126" i="10"/>
  <c r="CU3125" i="10"/>
  <c r="CT3125" i="10"/>
  <c r="CU3124" i="10"/>
  <c r="CT3124" i="10"/>
  <c r="CU3123" i="10"/>
  <c r="CT3123" i="10"/>
  <c r="CU3122" i="10"/>
  <c r="CT3122" i="10"/>
  <c r="CU3121" i="10"/>
  <c r="CT3121" i="10"/>
  <c r="CU3120" i="10"/>
  <c r="CT3120" i="10"/>
  <c r="CU3119" i="10"/>
  <c r="CT3119" i="10"/>
  <c r="CU3118" i="10"/>
  <c r="CT3118" i="10"/>
  <c r="CU3117" i="10"/>
  <c r="CT3117" i="10"/>
  <c r="CU3116" i="10"/>
  <c r="CT3116" i="10"/>
  <c r="CU3115" i="10"/>
  <c r="CT3115" i="10"/>
  <c r="CU3114" i="10"/>
  <c r="CT3114" i="10"/>
  <c r="CU3113" i="10"/>
  <c r="CT3113" i="10"/>
  <c r="CU3112" i="10"/>
  <c r="CT3112" i="10"/>
  <c r="CU3111" i="10"/>
  <c r="CT3111" i="10"/>
  <c r="CU3110" i="10"/>
  <c r="CT3110" i="10"/>
  <c r="CU3109" i="10"/>
  <c r="CT3109" i="10"/>
  <c r="CU3108" i="10"/>
  <c r="CT3108" i="10"/>
  <c r="CU3107" i="10"/>
  <c r="CT3107" i="10"/>
  <c r="CU3106" i="10"/>
  <c r="CT3106" i="10"/>
  <c r="CU3105" i="10"/>
  <c r="CT3105" i="10"/>
  <c r="CU3104" i="10"/>
  <c r="CT3104" i="10"/>
  <c r="CU3103" i="10"/>
  <c r="CT3103" i="10"/>
  <c r="CU3102" i="10"/>
  <c r="CT3102" i="10"/>
  <c r="CU3101" i="10"/>
  <c r="CT3101" i="10"/>
  <c r="CU3100" i="10"/>
  <c r="CT3100" i="10"/>
  <c r="CU3099" i="10"/>
  <c r="CT3099" i="10"/>
  <c r="CU3098" i="10"/>
  <c r="CT3098" i="10"/>
  <c r="CU3097" i="10"/>
  <c r="CT3097" i="10"/>
  <c r="CU3096" i="10"/>
  <c r="CT3096" i="10"/>
  <c r="CU3095" i="10"/>
  <c r="CT3095" i="10"/>
  <c r="CU3094" i="10"/>
  <c r="CT3094" i="10"/>
  <c r="CU3093" i="10"/>
  <c r="CT3093" i="10"/>
  <c r="CU3092" i="10"/>
  <c r="CT3092" i="10"/>
  <c r="CU3091" i="10"/>
  <c r="CT3091" i="10"/>
  <c r="CU3090" i="10"/>
  <c r="CT3090" i="10"/>
  <c r="CU3089" i="10"/>
  <c r="CT3089" i="10"/>
  <c r="CU3088" i="10"/>
  <c r="CT3088" i="10"/>
  <c r="CU3087" i="10"/>
  <c r="CT3087" i="10"/>
  <c r="CU3086" i="10"/>
  <c r="CT3086" i="10"/>
  <c r="CU3085" i="10"/>
  <c r="CT3085" i="10"/>
  <c r="CU3084" i="10"/>
  <c r="CT3084" i="10"/>
  <c r="CU3083" i="10"/>
  <c r="CT3083" i="10"/>
  <c r="CU3082" i="10"/>
  <c r="CT3082" i="10"/>
  <c r="CU3081" i="10"/>
  <c r="CT3081" i="10"/>
  <c r="CU3080" i="10"/>
  <c r="CT3080" i="10"/>
  <c r="CU3079" i="10"/>
  <c r="CT3079" i="10"/>
  <c r="CU3078" i="10"/>
  <c r="CT3078" i="10"/>
  <c r="CU3077" i="10"/>
  <c r="CT3077" i="10"/>
  <c r="CU3076" i="10"/>
  <c r="CT3076" i="10"/>
  <c r="CU3075" i="10"/>
  <c r="CT3075" i="10"/>
  <c r="CU3074" i="10"/>
  <c r="CT3074" i="10"/>
  <c r="CU3073" i="10"/>
  <c r="CT3073" i="10"/>
  <c r="CU3072" i="10"/>
  <c r="CT3072" i="10"/>
  <c r="CU3071" i="10"/>
  <c r="CT3071" i="10"/>
  <c r="CU3070" i="10"/>
  <c r="CT3070" i="10"/>
  <c r="CU3069" i="10"/>
  <c r="CT3069" i="10"/>
  <c r="CU3068" i="10"/>
  <c r="CT3068" i="10"/>
  <c r="CU3067" i="10"/>
  <c r="CT3067" i="10"/>
  <c r="CU3066" i="10"/>
  <c r="CT3066" i="10"/>
  <c r="CU3065" i="10"/>
  <c r="CT3065" i="10"/>
  <c r="CU3064" i="10"/>
  <c r="CT3064" i="10"/>
  <c r="CU3063" i="10"/>
  <c r="CT3063" i="10"/>
  <c r="CU3062" i="10"/>
  <c r="CT3062" i="10"/>
  <c r="CU3061" i="10"/>
  <c r="CT3061" i="10"/>
  <c r="CU3060" i="10"/>
  <c r="CT3060" i="10"/>
  <c r="CU3059" i="10"/>
  <c r="CT3059" i="10"/>
  <c r="CU3058" i="10"/>
  <c r="CT3058" i="10"/>
  <c r="CU3057" i="10"/>
  <c r="CT3057" i="10"/>
  <c r="CU3056" i="10"/>
  <c r="CT3056" i="10"/>
  <c r="CU3055" i="10"/>
  <c r="CT3055" i="10"/>
  <c r="CU3054" i="10"/>
  <c r="CT3054" i="10"/>
  <c r="CU3053" i="10"/>
  <c r="CT3053" i="10"/>
  <c r="CU3052" i="10"/>
  <c r="CT3052" i="10"/>
  <c r="CU3051" i="10"/>
  <c r="CT3051" i="10"/>
  <c r="CU3050" i="10"/>
  <c r="CT3050" i="10"/>
  <c r="CU3049" i="10"/>
  <c r="CT3049" i="10"/>
  <c r="CU3048" i="10"/>
  <c r="CT3048" i="10"/>
  <c r="CU3047" i="10"/>
  <c r="CT3047" i="10"/>
  <c r="CU3046" i="10"/>
  <c r="CT3046" i="10"/>
  <c r="CU3045" i="10"/>
  <c r="CT3045" i="10"/>
  <c r="CU3044" i="10"/>
  <c r="CT3044" i="10"/>
  <c r="CU3043" i="10"/>
  <c r="CT3043" i="10"/>
  <c r="CU3042" i="10"/>
  <c r="CT3042" i="10"/>
  <c r="CU3041" i="10"/>
  <c r="CT3041" i="10"/>
  <c r="CU3040" i="10"/>
  <c r="CT3040" i="10"/>
  <c r="CU3039" i="10"/>
  <c r="CT3039" i="10"/>
  <c r="CU3038" i="10"/>
  <c r="CT3038" i="10"/>
  <c r="CU3037" i="10"/>
  <c r="CT3037" i="10"/>
  <c r="CU3036" i="10"/>
  <c r="CT3036" i="10"/>
  <c r="CU3035" i="10"/>
  <c r="CT3035" i="10"/>
  <c r="CU3034" i="10"/>
  <c r="CT3034" i="10"/>
  <c r="CU3033" i="10"/>
  <c r="CT3033" i="10"/>
  <c r="CU3032" i="10"/>
  <c r="CT3032" i="10"/>
  <c r="CU3031" i="10"/>
  <c r="CT3031" i="10"/>
  <c r="CU3030" i="10"/>
  <c r="CT3030" i="10"/>
  <c r="CU3029" i="10"/>
  <c r="CT3029" i="10"/>
  <c r="CU3028" i="10"/>
  <c r="CT3028" i="10"/>
  <c r="CU3027" i="10"/>
  <c r="CT3027" i="10"/>
  <c r="CU3026" i="10"/>
  <c r="CT3026" i="10"/>
  <c r="CU3025" i="10"/>
  <c r="CT3025" i="10"/>
  <c r="CU3024" i="10"/>
  <c r="CT3024" i="10"/>
  <c r="CU3023" i="10"/>
  <c r="CT3023" i="10"/>
  <c r="CU3022" i="10"/>
  <c r="CT3022" i="10"/>
  <c r="CU3021" i="10"/>
  <c r="CT3021" i="10"/>
  <c r="CU3020" i="10"/>
  <c r="CT3020" i="10"/>
  <c r="CU3019" i="10"/>
  <c r="CT3019" i="10"/>
  <c r="CU3018" i="10"/>
  <c r="CT3018" i="10"/>
  <c r="CU3017" i="10"/>
  <c r="CT3017" i="10"/>
  <c r="CU3016" i="10"/>
  <c r="CT3016" i="10"/>
  <c r="CU3015" i="10"/>
  <c r="CT3015" i="10"/>
  <c r="CU3014" i="10"/>
  <c r="CT3014" i="10"/>
  <c r="CU3013" i="10"/>
  <c r="CT3013" i="10"/>
  <c r="CU3012" i="10"/>
  <c r="CT3012" i="10"/>
  <c r="CU3011" i="10"/>
  <c r="CT3011" i="10"/>
  <c r="CU3010" i="10"/>
  <c r="CT3010" i="10"/>
  <c r="CU3009" i="10"/>
  <c r="CT3009" i="10"/>
  <c r="CU3008" i="10"/>
  <c r="CT3008" i="10"/>
  <c r="CU3007" i="10"/>
  <c r="CT3007" i="10"/>
  <c r="CU3006" i="10"/>
  <c r="CT3006" i="10"/>
  <c r="CU3005" i="10"/>
  <c r="CT3005" i="10"/>
  <c r="CU3004" i="10"/>
  <c r="CT3004" i="10"/>
  <c r="CU3003" i="10"/>
  <c r="CT3003" i="10"/>
  <c r="CU3002" i="10"/>
  <c r="CT3002" i="10"/>
  <c r="CU3001" i="10"/>
  <c r="CT3001" i="10"/>
  <c r="CU3000" i="10"/>
  <c r="CT3000" i="10"/>
  <c r="CU2999" i="10"/>
  <c r="CT2999" i="10"/>
  <c r="CU2998" i="10"/>
  <c r="CT2998" i="10"/>
  <c r="CU2997" i="10"/>
  <c r="CT2997" i="10"/>
  <c r="CU2996" i="10"/>
  <c r="CT2996" i="10"/>
  <c r="CU2995" i="10"/>
  <c r="CT2995" i="10"/>
  <c r="CU2994" i="10"/>
  <c r="CT2994" i="10"/>
  <c r="CU2993" i="10"/>
  <c r="CT2993" i="10"/>
  <c r="CU2992" i="10"/>
  <c r="CT2992" i="10"/>
  <c r="CU2991" i="10"/>
  <c r="CT2991" i="10"/>
  <c r="CU2990" i="10"/>
  <c r="CT2990" i="10"/>
  <c r="CU2989" i="10"/>
  <c r="CT2989" i="10"/>
  <c r="CU2988" i="10"/>
  <c r="CT2988" i="10"/>
  <c r="CU2987" i="10"/>
  <c r="CT2987" i="10"/>
  <c r="CU2986" i="10"/>
  <c r="CT2986" i="10"/>
  <c r="CU2985" i="10"/>
  <c r="CT2985" i="10"/>
  <c r="CU2984" i="10"/>
  <c r="CT2984" i="10"/>
  <c r="CU2983" i="10"/>
  <c r="CT2983" i="10"/>
  <c r="CU2982" i="10"/>
  <c r="CT2982" i="10"/>
  <c r="CU2981" i="10"/>
  <c r="CT2981" i="10"/>
  <c r="CU2980" i="10"/>
  <c r="CT2980" i="10"/>
  <c r="CU2979" i="10"/>
  <c r="CT2979" i="10"/>
  <c r="CU2978" i="10"/>
  <c r="CT2978" i="10"/>
  <c r="CU2977" i="10"/>
  <c r="CT2977" i="10"/>
  <c r="CU2976" i="10"/>
  <c r="CT2976" i="10"/>
  <c r="CU2975" i="10"/>
  <c r="CT2975" i="10"/>
  <c r="CU2974" i="10"/>
  <c r="CT2974" i="10"/>
  <c r="CU2973" i="10"/>
  <c r="CT2973" i="10"/>
  <c r="CU2972" i="10"/>
  <c r="CT2972" i="10"/>
  <c r="CU2971" i="10"/>
  <c r="CT2971" i="10"/>
  <c r="CU2970" i="10"/>
  <c r="CT2970" i="10"/>
  <c r="CU2969" i="10"/>
  <c r="CT2969" i="10"/>
  <c r="CU2968" i="10"/>
  <c r="CT2968" i="10"/>
  <c r="CU2967" i="10"/>
  <c r="CT2967" i="10"/>
  <c r="CU2966" i="10"/>
  <c r="CT2966" i="10"/>
  <c r="CU2965" i="10"/>
  <c r="CT2965" i="10"/>
  <c r="CU2964" i="10"/>
  <c r="CT2964" i="10"/>
  <c r="CU2963" i="10"/>
  <c r="CT2963" i="10"/>
  <c r="CU2962" i="10"/>
  <c r="CT2962" i="10"/>
  <c r="CU2961" i="10"/>
  <c r="CT2961" i="10"/>
  <c r="CU2960" i="10"/>
  <c r="CT2960" i="10"/>
  <c r="CU2959" i="10"/>
  <c r="CT2959" i="10"/>
  <c r="CU2958" i="10"/>
  <c r="CT2958" i="10"/>
  <c r="CU2957" i="10"/>
  <c r="CT2957" i="10"/>
  <c r="CU2956" i="10"/>
  <c r="CT2956" i="10"/>
  <c r="CU2955" i="10"/>
  <c r="CT2955" i="10"/>
  <c r="CU2954" i="10"/>
  <c r="CT2954" i="10"/>
  <c r="CU2953" i="10"/>
  <c r="CT2953" i="10"/>
  <c r="CU2952" i="10"/>
  <c r="CT2952" i="10"/>
  <c r="CU2951" i="10"/>
  <c r="CT2951" i="10"/>
  <c r="CU2950" i="10"/>
  <c r="CT2950" i="10"/>
  <c r="CU2949" i="10"/>
  <c r="CT2949" i="10"/>
  <c r="CU2948" i="10"/>
  <c r="CT2948" i="10"/>
  <c r="CU2947" i="10"/>
  <c r="CT2947" i="10"/>
  <c r="CU2946" i="10"/>
  <c r="CT2946" i="10"/>
  <c r="CU2945" i="10"/>
  <c r="CT2945" i="10"/>
  <c r="CU2944" i="10"/>
  <c r="CT2944" i="10"/>
  <c r="CU2943" i="10"/>
  <c r="CT2943" i="10"/>
  <c r="CU2942" i="10"/>
  <c r="CT2942" i="10"/>
  <c r="CU2941" i="10"/>
  <c r="CT2941" i="10"/>
  <c r="CU2940" i="10"/>
  <c r="CT2940" i="10"/>
  <c r="CU2939" i="10"/>
  <c r="CT2939" i="10"/>
  <c r="CU2938" i="10"/>
  <c r="CT2938" i="10"/>
  <c r="CU2937" i="10"/>
  <c r="CT2937" i="10"/>
  <c r="CU2936" i="10"/>
  <c r="CT2936" i="10"/>
  <c r="CU2935" i="10"/>
  <c r="CT2935" i="10"/>
  <c r="CU2934" i="10"/>
  <c r="CT2934" i="10"/>
  <c r="CU2933" i="10"/>
  <c r="CT2933" i="10"/>
  <c r="CU2932" i="10"/>
  <c r="CT2932" i="10"/>
  <c r="CU2931" i="10"/>
  <c r="CT2931" i="10"/>
  <c r="CU2930" i="10"/>
  <c r="CT2930" i="10"/>
  <c r="CU2929" i="10"/>
  <c r="CT2929" i="10"/>
  <c r="CU2928" i="10"/>
  <c r="CT2928" i="10"/>
  <c r="CU2927" i="10"/>
  <c r="CT2927" i="10"/>
  <c r="CU2926" i="10"/>
  <c r="CT2926" i="10"/>
  <c r="CU2925" i="10"/>
  <c r="CT2925" i="10"/>
  <c r="CU2924" i="10"/>
  <c r="CT2924" i="10"/>
  <c r="CU2923" i="10"/>
  <c r="CT2923" i="10"/>
  <c r="CU2922" i="10"/>
  <c r="CT2922" i="10"/>
  <c r="CU2921" i="10"/>
  <c r="CT2921" i="10"/>
  <c r="CU2920" i="10"/>
  <c r="CT2920" i="10"/>
  <c r="CU2919" i="10"/>
  <c r="CT2919" i="10"/>
  <c r="CU2918" i="10"/>
  <c r="CT2918" i="10"/>
  <c r="CU2917" i="10"/>
  <c r="CT2917" i="10"/>
  <c r="CU2916" i="10"/>
  <c r="CT2916" i="10"/>
  <c r="CU2915" i="10"/>
  <c r="CT2915" i="10"/>
  <c r="CU2914" i="10"/>
  <c r="CT2914" i="10"/>
  <c r="CU2913" i="10"/>
  <c r="CT2913" i="10"/>
  <c r="CU2912" i="10"/>
  <c r="CT2912" i="10"/>
  <c r="CU2911" i="10"/>
  <c r="CT2911" i="10"/>
  <c r="CU2910" i="10"/>
  <c r="CT2910" i="10"/>
  <c r="CU2909" i="10"/>
  <c r="CT2909" i="10"/>
  <c r="CU2908" i="10"/>
  <c r="CT2908" i="10"/>
  <c r="CU2907" i="10"/>
  <c r="CT2907" i="10"/>
  <c r="CU2906" i="10"/>
  <c r="CT2906" i="10"/>
  <c r="CU2905" i="10"/>
  <c r="CT2905" i="10"/>
  <c r="CU2904" i="10"/>
  <c r="CT2904" i="10"/>
  <c r="CU2903" i="10"/>
  <c r="CT2903" i="10"/>
  <c r="CU2902" i="10"/>
  <c r="CT2902" i="10"/>
  <c r="CU2901" i="10"/>
  <c r="CT2901" i="10"/>
  <c r="CU2900" i="10"/>
  <c r="CT2900" i="10"/>
  <c r="CU2899" i="10"/>
  <c r="CT2899" i="10"/>
  <c r="CU2898" i="10"/>
  <c r="CT2898" i="10"/>
  <c r="CU2897" i="10"/>
  <c r="CT2897" i="10"/>
  <c r="CU2896" i="10"/>
  <c r="CT2896" i="10"/>
  <c r="CU2895" i="10"/>
  <c r="CT2895" i="10"/>
  <c r="CU2894" i="10"/>
  <c r="CT2894" i="10"/>
  <c r="CU2893" i="10"/>
  <c r="CT2893" i="10"/>
  <c r="CU2892" i="10"/>
  <c r="CT2892" i="10"/>
  <c r="CU2891" i="10"/>
  <c r="CT2891" i="10"/>
  <c r="CU2890" i="10"/>
  <c r="CT2890" i="10"/>
  <c r="CU2889" i="10"/>
  <c r="CT2889" i="10"/>
  <c r="CU2888" i="10"/>
  <c r="CT2888" i="10"/>
  <c r="CU2887" i="10"/>
  <c r="CT2887" i="10"/>
  <c r="CU2886" i="10"/>
  <c r="CT2886" i="10"/>
  <c r="CU2885" i="10"/>
  <c r="CT2885" i="10"/>
  <c r="CU2884" i="10"/>
  <c r="CT2884" i="10"/>
  <c r="CU2883" i="10"/>
  <c r="CT2883" i="10"/>
  <c r="CU2882" i="10"/>
  <c r="CT2882" i="10"/>
  <c r="CU2881" i="10"/>
  <c r="CT2881" i="10"/>
  <c r="CU2880" i="10"/>
  <c r="CT2880" i="10"/>
  <c r="CU2879" i="10"/>
  <c r="CT2879" i="10"/>
  <c r="CU2878" i="10"/>
  <c r="CT2878" i="10"/>
  <c r="CU2877" i="10"/>
  <c r="CT2877" i="10"/>
  <c r="CU2876" i="10"/>
  <c r="CT2876" i="10"/>
  <c r="CU2875" i="10"/>
  <c r="CT2875" i="10"/>
  <c r="CU2874" i="10"/>
  <c r="CT2874" i="10"/>
  <c r="CU2873" i="10"/>
  <c r="CT2873" i="10"/>
  <c r="CU2872" i="10"/>
  <c r="CT2872" i="10"/>
  <c r="CU2871" i="10"/>
  <c r="CT2871" i="10"/>
  <c r="CU2870" i="10"/>
  <c r="CT2870" i="10"/>
  <c r="CU2869" i="10"/>
  <c r="CT2869" i="10"/>
  <c r="CU2868" i="10"/>
  <c r="CT2868" i="10"/>
  <c r="CU2867" i="10"/>
  <c r="CT2867" i="10"/>
  <c r="CU2866" i="10"/>
  <c r="CT2866" i="10"/>
  <c r="CU2865" i="10"/>
  <c r="CT2865" i="10"/>
  <c r="CU2864" i="10"/>
  <c r="CT2864" i="10"/>
  <c r="CU2863" i="10"/>
  <c r="CT2863" i="10"/>
  <c r="CU2862" i="10"/>
  <c r="CT2862" i="10"/>
  <c r="CU2861" i="10"/>
  <c r="CT2861" i="10"/>
  <c r="CU2860" i="10"/>
  <c r="CT2860" i="10"/>
  <c r="CU2859" i="10"/>
  <c r="CT2859" i="10"/>
  <c r="CU2858" i="10"/>
  <c r="CT2858" i="10"/>
  <c r="CU2857" i="10"/>
  <c r="CT2857" i="10"/>
  <c r="CU2856" i="10"/>
  <c r="CT2856" i="10"/>
  <c r="CU2855" i="10"/>
  <c r="CT2855" i="10"/>
  <c r="CU2854" i="10"/>
  <c r="CT2854" i="10"/>
  <c r="CU2853" i="10"/>
  <c r="CT2853" i="10"/>
  <c r="CU2852" i="10"/>
  <c r="CT2852" i="10"/>
  <c r="CU2851" i="10"/>
  <c r="CT2851" i="10"/>
  <c r="CU2850" i="10"/>
  <c r="CT2850" i="10"/>
  <c r="CU2849" i="10"/>
  <c r="CT2849" i="10"/>
  <c r="CU2848" i="10"/>
  <c r="CT2848" i="10"/>
  <c r="CU2847" i="10"/>
  <c r="CT2847" i="10"/>
  <c r="CU2846" i="10"/>
  <c r="CT2846" i="10"/>
  <c r="CU2845" i="10"/>
  <c r="CT2845" i="10"/>
  <c r="CU2844" i="10"/>
  <c r="CT2844" i="10"/>
  <c r="CU2843" i="10"/>
  <c r="CT2843" i="10"/>
  <c r="CU2842" i="10"/>
  <c r="CT2842" i="10"/>
  <c r="CU2841" i="10"/>
  <c r="CT2841" i="10"/>
  <c r="CU2840" i="10"/>
  <c r="CT2840" i="10"/>
  <c r="CU2839" i="10"/>
  <c r="CT2839" i="10"/>
  <c r="CU2838" i="10"/>
  <c r="CT2838" i="10"/>
  <c r="CU2837" i="10"/>
  <c r="CT2837" i="10"/>
  <c r="CU2836" i="10"/>
  <c r="CT2836" i="10"/>
  <c r="CU2835" i="10"/>
  <c r="CT2835" i="10"/>
  <c r="CU2834" i="10"/>
  <c r="CT2834" i="10"/>
  <c r="CU2833" i="10"/>
  <c r="CT2833" i="10"/>
  <c r="CU2832" i="10"/>
  <c r="CT2832" i="10"/>
  <c r="CU2831" i="10"/>
  <c r="CT2831" i="10"/>
  <c r="CU2830" i="10"/>
  <c r="CT2830" i="10"/>
  <c r="CU2829" i="10"/>
  <c r="CT2829" i="10"/>
  <c r="CU2828" i="10"/>
  <c r="CT2828" i="10"/>
  <c r="CU2827" i="10"/>
  <c r="CT2827" i="10"/>
  <c r="CU2826" i="10"/>
  <c r="CT2826" i="10"/>
  <c r="CU2825" i="10"/>
  <c r="CT2825" i="10"/>
  <c r="CU2824" i="10"/>
  <c r="CT2824" i="10"/>
  <c r="CU2823" i="10"/>
  <c r="CT2823" i="10"/>
  <c r="CU2822" i="10"/>
  <c r="CT2822" i="10"/>
  <c r="CU2821" i="10"/>
  <c r="CT2821" i="10"/>
  <c r="CU2820" i="10"/>
  <c r="CT2820" i="10"/>
  <c r="CU2819" i="10"/>
  <c r="CT2819" i="10"/>
  <c r="CU2818" i="10"/>
  <c r="CT2818" i="10"/>
  <c r="CU2817" i="10"/>
  <c r="CT2817" i="10"/>
  <c r="CU2816" i="10"/>
  <c r="CT2816" i="10"/>
  <c r="CU2815" i="10"/>
  <c r="CT2815" i="10"/>
  <c r="CU2814" i="10"/>
  <c r="CT2814" i="10"/>
  <c r="CU2813" i="10"/>
  <c r="CT2813" i="10"/>
  <c r="CU2812" i="10"/>
  <c r="CT2812" i="10"/>
  <c r="CU2811" i="10"/>
  <c r="CT2811" i="10"/>
  <c r="CU2810" i="10"/>
  <c r="CT2810" i="10"/>
  <c r="CU2809" i="10"/>
  <c r="CT2809" i="10"/>
  <c r="CU2808" i="10"/>
  <c r="CT2808" i="10"/>
  <c r="CU2807" i="10"/>
  <c r="CT2807" i="10"/>
  <c r="CU2806" i="10"/>
  <c r="CT2806" i="10"/>
  <c r="CU2805" i="10"/>
  <c r="CT2805" i="10"/>
  <c r="CU2804" i="10"/>
  <c r="CT2804" i="10"/>
  <c r="CU2803" i="10"/>
  <c r="CT2803" i="10"/>
  <c r="CU2802" i="10"/>
  <c r="CT2802" i="10"/>
  <c r="CU2801" i="10"/>
  <c r="CT2801" i="10"/>
  <c r="CU2800" i="10"/>
  <c r="CT2800" i="10"/>
  <c r="CU2799" i="10"/>
  <c r="CT2799" i="10"/>
  <c r="CU2798" i="10"/>
  <c r="CT2798" i="10"/>
  <c r="CU2797" i="10"/>
  <c r="CT2797" i="10"/>
  <c r="CU2796" i="10"/>
  <c r="CT2796" i="10"/>
  <c r="CU2795" i="10"/>
  <c r="CT2795" i="10"/>
  <c r="CU2794" i="10"/>
  <c r="CT2794" i="10"/>
  <c r="CU2793" i="10"/>
  <c r="CT2793" i="10"/>
  <c r="CU2792" i="10"/>
  <c r="CT2792" i="10"/>
  <c r="CU2791" i="10"/>
  <c r="CT2791" i="10"/>
  <c r="CU2790" i="10"/>
  <c r="CT2790" i="10"/>
  <c r="CU2789" i="10"/>
  <c r="CT2789" i="10"/>
  <c r="CU2788" i="10"/>
  <c r="CT2788" i="10"/>
  <c r="CU2787" i="10"/>
  <c r="CT2787" i="10"/>
  <c r="CU2786" i="10"/>
  <c r="CT2786" i="10"/>
  <c r="CU2785" i="10"/>
  <c r="CT2785" i="10"/>
  <c r="CU2784" i="10"/>
  <c r="CT2784" i="10"/>
  <c r="CU2783" i="10"/>
  <c r="CT2783" i="10"/>
  <c r="CU2782" i="10"/>
  <c r="CT2782" i="10"/>
  <c r="CU2781" i="10"/>
  <c r="CT2781" i="10"/>
  <c r="CU2780" i="10"/>
  <c r="CT2780" i="10"/>
  <c r="CU2779" i="10"/>
  <c r="CT2779" i="10"/>
  <c r="CU2778" i="10"/>
  <c r="CT2778" i="10"/>
  <c r="CU2777" i="10"/>
  <c r="CT2777" i="10"/>
  <c r="CU2776" i="10"/>
  <c r="CT2776" i="10"/>
  <c r="CU2775" i="10"/>
  <c r="CT2775" i="10"/>
  <c r="CU2774" i="10"/>
  <c r="CT2774" i="10"/>
  <c r="CU2773" i="10"/>
  <c r="CT2773" i="10"/>
  <c r="CU2772" i="10"/>
  <c r="CT2772" i="10"/>
  <c r="CU2771" i="10"/>
  <c r="CT2771" i="10"/>
  <c r="CU2770" i="10"/>
  <c r="CT2770" i="10"/>
  <c r="CU2769" i="10"/>
  <c r="CT2769" i="10"/>
  <c r="CU2768" i="10"/>
  <c r="CT2768" i="10"/>
  <c r="CU2767" i="10"/>
  <c r="CT2767" i="10"/>
  <c r="CU2766" i="10"/>
  <c r="CT2766" i="10"/>
  <c r="CU2765" i="10"/>
  <c r="CT2765" i="10"/>
  <c r="CU2764" i="10"/>
  <c r="CT2764" i="10"/>
  <c r="CU2763" i="10"/>
  <c r="CT2763" i="10"/>
  <c r="CU2762" i="10"/>
  <c r="CT2762" i="10"/>
  <c r="CU2761" i="10"/>
  <c r="CT2761" i="10"/>
  <c r="CU2760" i="10"/>
  <c r="CT2760" i="10"/>
  <c r="CU2759" i="10"/>
  <c r="CT2759" i="10"/>
  <c r="CU2758" i="10"/>
  <c r="CT2758" i="10"/>
  <c r="CU2757" i="10"/>
  <c r="CT2757" i="10"/>
  <c r="CU2756" i="10"/>
  <c r="CT2756" i="10"/>
  <c r="CU2755" i="10"/>
  <c r="CT2755" i="10"/>
  <c r="CU2754" i="10"/>
  <c r="CT2754" i="10"/>
  <c r="CU2753" i="10"/>
  <c r="CT2753" i="10"/>
  <c r="CU2752" i="10"/>
  <c r="CT2752" i="10"/>
  <c r="CU2751" i="10"/>
  <c r="CT2751" i="10"/>
  <c r="CU2750" i="10"/>
  <c r="CT2750" i="10"/>
  <c r="CU2749" i="10"/>
  <c r="CT2749" i="10"/>
  <c r="CU2748" i="10"/>
  <c r="CT2748" i="10"/>
  <c r="CU2747" i="10"/>
  <c r="CT2747" i="10"/>
  <c r="CU2746" i="10"/>
  <c r="CT2746" i="10"/>
  <c r="CU2745" i="10"/>
  <c r="CT2745" i="10"/>
  <c r="CU2744" i="10"/>
  <c r="CT2744" i="10"/>
  <c r="CU2743" i="10"/>
  <c r="CT2743" i="10"/>
  <c r="CU2742" i="10"/>
  <c r="CT2742" i="10"/>
  <c r="CU2741" i="10"/>
  <c r="CT2741" i="10"/>
  <c r="CU2740" i="10"/>
  <c r="CT2740" i="10"/>
  <c r="CU2739" i="10"/>
  <c r="CT2739" i="10"/>
  <c r="CU2738" i="10"/>
  <c r="CT2738" i="10"/>
  <c r="CU2737" i="10"/>
  <c r="CT2737" i="10"/>
  <c r="CU2736" i="10"/>
  <c r="CT2736" i="10"/>
  <c r="CU2735" i="10"/>
  <c r="CT2735" i="10"/>
  <c r="CU2734" i="10"/>
  <c r="CT2734" i="10"/>
  <c r="CU2733" i="10"/>
  <c r="CT2733" i="10"/>
  <c r="CU2732" i="10"/>
  <c r="CT2732" i="10"/>
  <c r="CU2731" i="10"/>
  <c r="CT2731" i="10"/>
  <c r="CU2730" i="10"/>
  <c r="CT2730" i="10"/>
  <c r="CU2729" i="10"/>
  <c r="CT2729" i="10"/>
  <c r="CU2728" i="10"/>
  <c r="CT2728" i="10"/>
  <c r="CU2727" i="10"/>
  <c r="CT2727" i="10"/>
  <c r="CU2726" i="10"/>
  <c r="CT2726" i="10"/>
  <c r="CU2725" i="10"/>
  <c r="CT2725" i="10"/>
  <c r="CU2724" i="10"/>
  <c r="CT2724" i="10"/>
  <c r="CU2723" i="10"/>
  <c r="CT2723" i="10"/>
  <c r="CU2722" i="10"/>
  <c r="CT2722" i="10"/>
  <c r="CU2721" i="10"/>
  <c r="CT2721" i="10"/>
  <c r="CU2720" i="10"/>
  <c r="CT2720" i="10"/>
  <c r="CU2719" i="10"/>
  <c r="CT2719" i="10"/>
  <c r="CU2718" i="10"/>
  <c r="CT2718" i="10"/>
  <c r="CU2717" i="10"/>
  <c r="CT2717" i="10"/>
  <c r="CU2716" i="10"/>
  <c r="CT2716" i="10"/>
  <c r="CU2715" i="10"/>
  <c r="CT2715" i="10"/>
  <c r="CU2714" i="10"/>
  <c r="CT2714" i="10"/>
  <c r="CU2713" i="10"/>
  <c r="CT2713" i="10"/>
  <c r="CU2712" i="10"/>
  <c r="CT2712" i="10"/>
  <c r="CU2711" i="10"/>
  <c r="CT2711" i="10"/>
  <c r="CU2710" i="10"/>
  <c r="CT2710" i="10"/>
  <c r="CU2709" i="10"/>
  <c r="CT2709" i="10"/>
  <c r="CU2708" i="10"/>
  <c r="CT2708" i="10"/>
  <c r="CU2707" i="10"/>
  <c r="CT2707" i="10"/>
  <c r="CU2706" i="10"/>
  <c r="CT2706" i="10"/>
  <c r="CU2705" i="10"/>
  <c r="CT2705" i="10"/>
  <c r="CU2704" i="10"/>
  <c r="CT2704" i="10"/>
  <c r="CU2703" i="10"/>
  <c r="CT2703" i="10"/>
  <c r="CU2702" i="10"/>
  <c r="CT2702" i="10"/>
  <c r="CU2701" i="10"/>
  <c r="CT2701" i="10"/>
  <c r="CU2700" i="10"/>
  <c r="CT2700" i="10"/>
  <c r="CU2699" i="10"/>
  <c r="CT2699" i="10"/>
  <c r="CU2698" i="10"/>
  <c r="CT2698" i="10"/>
  <c r="CU2697" i="10"/>
  <c r="CT2697" i="10"/>
  <c r="CU2696" i="10"/>
  <c r="CT2696" i="10"/>
  <c r="CU2695" i="10"/>
  <c r="CT2695" i="10"/>
  <c r="CU2694" i="10"/>
  <c r="CT2694" i="10"/>
  <c r="CU2693" i="10"/>
  <c r="CT2693" i="10"/>
  <c r="CU2692" i="10"/>
  <c r="CT2692" i="10"/>
  <c r="CU2691" i="10"/>
  <c r="CT2691" i="10"/>
  <c r="CU2690" i="10"/>
  <c r="CT2690" i="10"/>
  <c r="CU2689" i="10"/>
  <c r="CT2689" i="10"/>
  <c r="CU2688" i="10"/>
  <c r="CT2688" i="10"/>
  <c r="CU2687" i="10"/>
  <c r="CT2687" i="10"/>
  <c r="CU2686" i="10"/>
  <c r="CT2686" i="10"/>
  <c r="CU2685" i="10"/>
  <c r="CT2685" i="10"/>
  <c r="CU2684" i="10"/>
  <c r="CT2684" i="10"/>
  <c r="CU2683" i="10"/>
  <c r="CT2683" i="10"/>
  <c r="CU2682" i="10"/>
  <c r="CT2682" i="10"/>
  <c r="CU2681" i="10"/>
  <c r="CT2681" i="10"/>
  <c r="CU2680" i="10"/>
  <c r="CT2680" i="10"/>
  <c r="CU2679" i="10"/>
  <c r="CT2679" i="10"/>
  <c r="CU2678" i="10"/>
  <c r="CT2678" i="10"/>
  <c r="CU2677" i="10"/>
  <c r="CT2677" i="10"/>
  <c r="CU2676" i="10"/>
  <c r="CT2676" i="10"/>
  <c r="CU2675" i="10"/>
  <c r="CT2675" i="10"/>
  <c r="CU2674" i="10"/>
  <c r="CT2674" i="10"/>
  <c r="CU2673" i="10"/>
  <c r="CT2673" i="10"/>
  <c r="CU2672" i="10"/>
  <c r="CT2672" i="10"/>
  <c r="CU2671" i="10"/>
  <c r="CT2671" i="10"/>
  <c r="CU2670" i="10"/>
  <c r="CT2670" i="10"/>
  <c r="CU2669" i="10"/>
  <c r="CT2669" i="10"/>
  <c r="CU2668" i="10"/>
  <c r="CT2668" i="10"/>
  <c r="CU2667" i="10"/>
  <c r="CT2667" i="10"/>
  <c r="CU2666" i="10"/>
  <c r="CT2666" i="10"/>
  <c r="CU2665" i="10"/>
  <c r="CT2665" i="10"/>
  <c r="CU2664" i="10"/>
  <c r="CT2664" i="10"/>
  <c r="CU2663" i="10"/>
  <c r="CT2663" i="10"/>
  <c r="CU2662" i="10"/>
  <c r="CT2662" i="10"/>
  <c r="CU2661" i="10"/>
  <c r="CT2661" i="10"/>
  <c r="CU2660" i="10"/>
  <c r="CT2660" i="10"/>
  <c r="CU2659" i="10"/>
  <c r="CT2659" i="10"/>
  <c r="CU2658" i="10"/>
  <c r="CT2658" i="10"/>
  <c r="CU2657" i="10"/>
  <c r="CT2657" i="10"/>
  <c r="CU2656" i="10"/>
  <c r="CT2656" i="10"/>
  <c r="CU2655" i="10"/>
  <c r="CT2655" i="10"/>
  <c r="CU2654" i="10"/>
  <c r="CT2654" i="10"/>
  <c r="CU2653" i="10"/>
  <c r="CT2653" i="10"/>
  <c r="CU2652" i="10"/>
  <c r="CT2652" i="10"/>
  <c r="CU2651" i="10"/>
  <c r="CT2651" i="10"/>
  <c r="CU2650" i="10"/>
  <c r="CT2650" i="10"/>
  <c r="CU2649" i="10"/>
  <c r="CT2649" i="10"/>
  <c r="CU2648" i="10"/>
  <c r="CT2648" i="10"/>
  <c r="CU2647" i="10"/>
  <c r="CT2647" i="10"/>
  <c r="CU2646" i="10"/>
  <c r="CT2646" i="10"/>
  <c r="CU2645" i="10"/>
  <c r="CT2645" i="10"/>
  <c r="CU2644" i="10"/>
  <c r="CT2644" i="10"/>
  <c r="CU2643" i="10"/>
  <c r="CT2643" i="10"/>
  <c r="CU2642" i="10"/>
  <c r="CT2642" i="10"/>
  <c r="CU2641" i="10"/>
  <c r="CT2641" i="10"/>
  <c r="CU2640" i="10"/>
  <c r="CT2640" i="10"/>
  <c r="CU2639" i="10"/>
  <c r="CT2639" i="10"/>
  <c r="CU2638" i="10"/>
  <c r="CT2638" i="10"/>
  <c r="CU2637" i="10"/>
  <c r="CT2637" i="10"/>
  <c r="CU2636" i="10"/>
  <c r="CT2636" i="10"/>
  <c r="CU2635" i="10"/>
  <c r="CT2635" i="10"/>
  <c r="CU2634" i="10"/>
  <c r="CT2634" i="10"/>
  <c r="CU2633" i="10"/>
  <c r="CT2633" i="10"/>
  <c r="CU2632" i="10"/>
  <c r="CT2632" i="10"/>
  <c r="CU2631" i="10"/>
  <c r="CT2631" i="10"/>
  <c r="CU2630" i="10"/>
  <c r="CT2630" i="10"/>
  <c r="CU2629" i="10"/>
  <c r="CT2629" i="10"/>
  <c r="CU2628" i="10"/>
  <c r="CT2628" i="10"/>
  <c r="CU2627" i="10"/>
  <c r="CT2627" i="10"/>
  <c r="CU2626" i="10"/>
  <c r="CT2626" i="10"/>
  <c r="CU2625" i="10"/>
  <c r="CT2625" i="10"/>
  <c r="CU2624" i="10"/>
  <c r="CT2624" i="10"/>
  <c r="CU2623" i="10"/>
  <c r="CT2623" i="10"/>
  <c r="CU2622" i="10"/>
  <c r="CT2622" i="10"/>
  <c r="CU2621" i="10"/>
  <c r="CT2621" i="10"/>
  <c r="CU2620" i="10"/>
  <c r="CT2620" i="10"/>
  <c r="CU2619" i="10"/>
  <c r="CT2619" i="10"/>
  <c r="CU2618" i="10"/>
  <c r="CT2618" i="10"/>
  <c r="CU2617" i="10"/>
  <c r="CT2617" i="10"/>
  <c r="CU2616" i="10"/>
  <c r="CT2616" i="10"/>
  <c r="CU2615" i="10"/>
  <c r="CT2615" i="10"/>
  <c r="CU2614" i="10"/>
  <c r="CT2614" i="10"/>
  <c r="CU2613" i="10"/>
  <c r="CT2613" i="10"/>
  <c r="CU2612" i="10"/>
  <c r="CT2612" i="10"/>
  <c r="CU2611" i="10"/>
  <c r="CT2611" i="10"/>
  <c r="CU2610" i="10"/>
  <c r="CT2610" i="10"/>
  <c r="CU2609" i="10"/>
  <c r="CT2609" i="10"/>
  <c r="CU2608" i="10"/>
  <c r="CT2608" i="10"/>
  <c r="CU2607" i="10"/>
  <c r="CT2607" i="10"/>
  <c r="CU2606" i="10"/>
  <c r="CT2606" i="10"/>
  <c r="CU2605" i="10"/>
  <c r="CT2605" i="10"/>
  <c r="CU2604" i="10"/>
  <c r="CT2604" i="10"/>
  <c r="CU2603" i="10"/>
  <c r="CT2603" i="10"/>
  <c r="CU2602" i="10"/>
  <c r="CT2602" i="10"/>
  <c r="CU2601" i="10"/>
  <c r="CT2601" i="10"/>
  <c r="CU2600" i="10"/>
  <c r="CT2600" i="10"/>
  <c r="CU2599" i="10"/>
  <c r="CT2599" i="10"/>
  <c r="CU2598" i="10"/>
  <c r="CT2598" i="10"/>
  <c r="CU2597" i="10"/>
  <c r="CT2597" i="10"/>
  <c r="CU2596" i="10"/>
  <c r="CT2596" i="10"/>
  <c r="CU2595" i="10"/>
  <c r="CT2595" i="10"/>
  <c r="CU2594" i="10"/>
  <c r="CT2594" i="10"/>
  <c r="CU2593" i="10"/>
  <c r="CT2593" i="10"/>
  <c r="CU2592" i="10"/>
  <c r="CT2592" i="10"/>
  <c r="CU2591" i="10"/>
  <c r="CT2591" i="10"/>
  <c r="CU2590" i="10"/>
  <c r="CT2590" i="10"/>
  <c r="CU2589" i="10"/>
  <c r="CT2589" i="10"/>
  <c r="CU2588" i="10"/>
  <c r="CT2588" i="10"/>
  <c r="CU2587" i="10"/>
  <c r="CT2587" i="10"/>
  <c r="CU2586" i="10"/>
  <c r="CT2586" i="10"/>
  <c r="CU2585" i="10"/>
  <c r="CT2585" i="10"/>
  <c r="CU2584" i="10"/>
  <c r="CT2584" i="10"/>
  <c r="CU2583" i="10"/>
  <c r="CT2583" i="10"/>
  <c r="CU2582" i="10"/>
  <c r="CT2582" i="10"/>
  <c r="CU2581" i="10"/>
  <c r="CT2581" i="10"/>
  <c r="CU2580" i="10"/>
  <c r="CT2580" i="10"/>
  <c r="CU2579" i="10"/>
  <c r="CT2579" i="10"/>
  <c r="CU2578" i="10"/>
  <c r="CT2578" i="10"/>
  <c r="CU2577" i="10"/>
  <c r="CT2577" i="10"/>
  <c r="CU2576" i="10"/>
  <c r="CT2576" i="10"/>
  <c r="CU2575" i="10"/>
  <c r="CT2575" i="10"/>
  <c r="CU2574" i="10"/>
  <c r="CT2574" i="10"/>
  <c r="CU2573" i="10"/>
  <c r="CT2573" i="10"/>
  <c r="CU2572" i="10"/>
  <c r="CT2572" i="10"/>
  <c r="CU2571" i="10"/>
  <c r="CT2571" i="10"/>
  <c r="CU2570" i="10"/>
  <c r="CT2570" i="10"/>
  <c r="CU2569" i="10"/>
  <c r="CT2569" i="10"/>
  <c r="CU2568" i="10"/>
  <c r="CT2568" i="10"/>
  <c r="CU2567" i="10"/>
  <c r="CT2567" i="10"/>
  <c r="CU2566" i="10"/>
  <c r="CT2566" i="10"/>
  <c r="CU2565" i="10"/>
  <c r="CT2565" i="10"/>
  <c r="CU2564" i="10"/>
  <c r="CT2564" i="10"/>
  <c r="CU2563" i="10"/>
  <c r="CT2563" i="10"/>
  <c r="CU2562" i="10"/>
  <c r="CT2562" i="10"/>
  <c r="CU2561" i="10"/>
  <c r="CT2561" i="10"/>
  <c r="CU2560" i="10"/>
  <c r="CT2560" i="10"/>
  <c r="CU2559" i="10"/>
  <c r="CT2559" i="10"/>
  <c r="CU2558" i="10"/>
  <c r="CT2558" i="10"/>
  <c r="CU2557" i="10"/>
  <c r="CT2557" i="10"/>
  <c r="CU2556" i="10"/>
  <c r="CT2556" i="10"/>
  <c r="CU2555" i="10"/>
  <c r="CT2555" i="10"/>
  <c r="CU2554" i="10"/>
  <c r="CT2554" i="10"/>
  <c r="CU2553" i="10"/>
  <c r="CT2553" i="10"/>
  <c r="CU2552" i="10"/>
  <c r="CT2552" i="10"/>
  <c r="CU2551" i="10"/>
  <c r="CT2551" i="10"/>
  <c r="CU2550" i="10"/>
  <c r="CT2550" i="10"/>
  <c r="CU2549" i="10"/>
  <c r="CT2549" i="10"/>
  <c r="CU2548" i="10"/>
  <c r="CT2548" i="10"/>
  <c r="CU2547" i="10"/>
  <c r="CT2547" i="10"/>
  <c r="CU2546" i="10"/>
  <c r="CT2546" i="10"/>
  <c r="CU2545" i="10"/>
  <c r="CT2545" i="10"/>
  <c r="CU2544" i="10"/>
  <c r="CT2544" i="10"/>
  <c r="CU2543" i="10"/>
  <c r="CT2543" i="10"/>
  <c r="CU2542" i="10"/>
  <c r="CT2542" i="10"/>
  <c r="CU2541" i="10"/>
  <c r="CT2541" i="10"/>
  <c r="CU2540" i="10"/>
  <c r="CT2540" i="10"/>
  <c r="CU2539" i="10"/>
  <c r="CT2539" i="10"/>
  <c r="CU2538" i="10"/>
  <c r="CT2538" i="10"/>
  <c r="CU2537" i="10"/>
  <c r="CT2537" i="10"/>
  <c r="CU2536" i="10"/>
  <c r="CT2536" i="10"/>
  <c r="CU2535" i="10"/>
  <c r="CT2535" i="10"/>
  <c r="CU2534" i="10"/>
  <c r="CT2534" i="10"/>
  <c r="CU2533" i="10"/>
  <c r="CT2533" i="10"/>
  <c r="CU2532" i="10"/>
  <c r="CT2532" i="10"/>
  <c r="CU2531" i="10"/>
  <c r="CT2531" i="10"/>
  <c r="CU2530" i="10"/>
  <c r="CT2530" i="10"/>
  <c r="CU2529" i="10"/>
  <c r="CT2529" i="10"/>
  <c r="CU2528" i="10"/>
  <c r="CT2528" i="10"/>
  <c r="CU2527" i="10"/>
  <c r="CT2527" i="10"/>
  <c r="CU2526" i="10"/>
  <c r="CT2526" i="10"/>
  <c r="CU2525" i="10"/>
  <c r="CT2525" i="10"/>
  <c r="CU2524" i="10"/>
  <c r="CT2524" i="10"/>
  <c r="CU2523" i="10"/>
  <c r="CT2523" i="10"/>
  <c r="CU2522" i="10"/>
  <c r="CT2522" i="10"/>
  <c r="CU2521" i="10"/>
  <c r="CT2521" i="10"/>
  <c r="CU2520" i="10"/>
  <c r="CT2520" i="10"/>
  <c r="CU2519" i="10"/>
  <c r="CT2519" i="10"/>
  <c r="CU2518" i="10"/>
  <c r="CT2518" i="10"/>
  <c r="CU2517" i="10"/>
  <c r="CT2517" i="10"/>
  <c r="CU2516" i="10"/>
  <c r="CT2516" i="10"/>
  <c r="CU2515" i="10"/>
  <c r="CT2515" i="10"/>
  <c r="CU2514" i="10"/>
  <c r="CT2514" i="10"/>
  <c r="CU2513" i="10"/>
  <c r="CT2513" i="10"/>
  <c r="CU2512" i="10"/>
  <c r="CT2512" i="10"/>
  <c r="CU2511" i="10"/>
  <c r="CT2511" i="10"/>
  <c r="CU2510" i="10"/>
  <c r="CT2510" i="10"/>
  <c r="CU2509" i="10"/>
  <c r="CT2509" i="10"/>
  <c r="CU2508" i="10"/>
  <c r="CT2508" i="10"/>
  <c r="CU2507" i="10"/>
  <c r="CT2507" i="10"/>
  <c r="CU2506" i="10"/>
  <c r="CT2506" i="10"/>
  <c r="CU2505" i="10"/>
  <c r="CT2505" i="10"/>
  <c r="CU2504" i="10"/>
  <c r="CT2504" i="10"/>
  <c r="CU2503" i="10"/>
  <c r="CT2503" i="10"/>
  <c r="CU2502" i="10"/>
  <c r="CT2502" i="10"/>
  <c r="CU2501" i="10"/>
  <c r="CT2501" i="10"/>
  <c r="CU2500" i="10"/>
  <c r="CT2500" i="10"/>
  <c r="CU2499" i="10"/>
  <c r="CT2499" i="10"/>
  <c r="CU2498" i="10"/>
  <c r="CT2498" i="10"/>
  <c r="CU2497" i="10"/>
  <c r="CT2497" i="10"/>
  <c r="CU2496" i="10"/>
  <c r="CT2496" i="10"/>
  <c r="CU2495" i="10"/>
  <c r="CT2495" i="10"/>
  <c r="CU2494" i="10"/>
  <c r="CT2494" i="10"/>
  <c r="CU2493" i="10"/>
  <c r="CT2493" i="10"/>
  <c r="CU2492" i="10"/>
  <c r="CT2492" i="10"/>
  <c r="CU2491" i="10"/>
  <c r="CT2491" i="10"/>
  <c r="CU2490" i="10"/>
  <c r="CT2490" i="10"/>
  <c r="CU2489" i="10"/>
  <c r="CT2489" i="10"/>
  <c r="CU2488" i="10"/>
  <c r="CT2488" i="10"/>
  <c r="CU2487" i="10"/>
  <c r="CT2487" i="10"/>
  <c r="CU2486" i="10"/>
  <c r="CT2486" i="10"/>
  <c r="CU2485" i="10"/>
  <c r="CT2485" i="10"/>
  <c r="CU2484" i="10"/>
  <c r="CT2484" i="10"/>
  <c r="CU2483" i="10"/>
  <c r="CT2483" i="10"/>
  <c r="CU2482" i="10"/>
  <c r="CT2482" i="10"/>
  <c r="CU2481" i="10"/>
  <c r="CT2481" i="10"/>
  <c r="CU2480" i="10"/>
  <c r="CT2480" i="10"/>
  <c r="CU2479" i="10"/>
  <c r="CT2479" i="10"/>
  <c r="CU2478" i="10"/>
  <c r="CT2478" i="10"/>
  <c r="CU2477" i="10"/>
  <c r="CT2477" i="10"/>
  <c r="CU2476" i="10"/>
  <c r="CT2476" i="10"/>
  <c r="CU2475" i="10"/>
  <c r="CT2475" i="10"/>
  <c r="CU2474" i="10"/>
  <c r="CT2474" i="10"/>
  <c r="CU2473" i="10"/>
  <c r="CT2473" i="10"/>
  <c r="CU2472" i="10"/>
  <c r="CT2472" i="10"/>
  <c r="CU2471" i="10"/>
  <c r="CT2471" i="10"/>
  <c r="CU2470" i="10"/>
  <c r="CT2470" i="10"/>
  <c r="CU2469" i="10"/>
  <c r="CT2469" i="10"/>
  <c r="CU2468" i="10"/>
  <c r="CT2468" i="10"/>
  <c r="CU2467" i="10"/>
  <c r="CT2467" i="10"/>
  <c r="CU2466" i="10"/>
  <c r="CT2466" i="10"/>
  <c r="CU2465" i="10"/>
  <c r="CT2465" i="10"/>
  <c r="CU2464" i="10"/>
  <c r="CT2464" i="10"/>
  <c r="CU2463" i="10"/>
  <c r="CT2463" i="10"/>
  <c r="CU2462" i="10"/>
  <c r="CT2462" i="10"/>
  <c r="CU2461" i="10"/>
  <c r="CT2461" i="10"/>
  <c r="CU2460" i="10"/>
  <c r="CT2460" i="10"/>
  <c r="CU2459" i="10"/>
  <c r="CT2459" i="10"/>
  <c r="CU2458" i="10"/>
  <c r="CT2458" i="10"/>
  <c r="CU2457" i="10"/>
  <c r="CT2457" i="10"/>
  <c r="CU2456" i="10"/>
  <c r="CT2456" i="10"/>
  <c r="CU2455" i="10"/>
  <c r="CT2455" i="10"/>
  <c r="CU2454" i="10"/>
  <c r="CT2454" i="10"/>
  <c r="CU2453" i="10"/>
  <c r="CT2453" i="10"/>
  <c r="CU2452" i="10"/>
  <c r="CT2452" i="10"/>
  <c r="CU2451" i="10"/>
  <c r="CT2451" i="10"/>
  <c r="CU2450" i="10"/>
  <c r="CT2450" i="10"/>
  <c r="CU2449" i="10"/>
  <c r="CT2449" i="10"/>
  <c r="CU2448" i="10"/>
  <c r="CT2448" i="10"/>
  <c r="CU2447" i="10"/>
  <c r="CT2447" i="10"/>
  <c r="CU2446" i="10"/>
  <c r="CT2446" i="10"/>
  <c r="CU2445" i="10"/>
  <c r="CT2445" i="10"/>
  <c r="CU2444" i="10"/>
  <c r="CT2444" i="10"/>
  <c r="CU2443" i="10"/>
  <c r="CT2443" i="10"/>
  <c r="CU2442" i="10"/>
  <c r="CT2442" i="10"/>
  <c r="CU2441" i="10"/>
  <c r="CT2441" i="10"/>
  <c r="CU2440" i="10"/>
  <c r="CT2440" i="10"/>
  <c r="CU2439" i="10"/>
  <c r="CT2439" i="10"/>
  <c r="CU2438" i="10"/>
  <c r="CT2438" i="10"/>
  <c r="CU2437" i="10"/>
  <c r="CT2437" i="10"/>
  <c r="CU2436" i="10"/>
  <c r="CT2436" i="10"/>
  <c r="CU2435" i="10"/>
  <c r="CT2435" i="10"/>
  <c r="CU2434" i="10"/>
  <c r="CT2434" i="10"/>
  <c r="CU2433" i="10"/>
  <c r="CT2433" i="10"/>
  <c r="CU2432" i="10"/>
  <c r="CT2432" i="10"/>
  <c r="CU2431" i="10"/>
  <c r="CT2431" i="10"/>
  <c r="CU2430" i="10"/>
  <c r="CT2430" i="10"/>
  <c r="CU2429" i="10"/>
  <c r="CT2429" i="10"/>
  <c r="CU2428" i="10"/>
  <c r="CT2428" i="10"/>
  <c r="CU2427" i="10"/>
  <c r="CT2427" i="10"/>
  <c r="CU2426" i="10"/>
  <c r="CT2426" i="10"/>
  <c r="CU2425" i="10"/>
  <c r="CT2425" i="10"/>
  <c r="CU2424" i="10"/>
  <c r="CT2424" i="10"/>
  <c r="CU2423" i="10"/>
  <c r="CT2423" i="10"/>
  <c r="CU2422" i="10"/>
  <c r="CT2422" i="10"/>
  <c r="CU2421" i="10"/>
  <c r="CT2421" i="10"/>
  <c r="CU2420" i="10"/>
  <c r="CT2420" i="10"/>
  <c r="CU2419" i="10"/>
  <c r="CT2419" i="10"/>
  <c r="CU2418" i="10"/>
  <c r="CT2418" i="10"/>
  <c r="CU2417" i="10"/>
  <c r="CT2417" i="10"/>
  <c r="CU2416" i="10"/>
  <c r="CT2416" i="10"/>
  <c r="CU2415" i="10"/>
  <c r="CT2415" i="10"/>
  <c r="CU2414" i="10"/>
  <c r="CT2414" i="10"/>
  <c r="CU2413" i="10"/>
  <c r="CT2413" i="10"/>
  <c r="CU2412" i="10"/>
  <c r="CT2412" i="10"/>
  <c r="CU2411" i="10"/>
  <c r="CT2411" i="10"/>
  <c r="CU2410" i="10"/>
  <c r="CT2410" i="10"/>
  <c r="CU2409" i="10"/>
  <c r="CT2409" i="10"/>
  <c r="CU2408" i="10"/>
  <c r="CT2408" i="10"/>
  <c r="CU2407" i="10"/>
  <c r="CT2407" i="10"/>
  <c r="CU2406" i="10"/>
  <c r="CT2406" i="10"/>
  <c r="CU2405" i="10"/>
  <c r="CT2405" i="10"/>
  <c r="CU2404" i="10"/>
  <c r="CT2404" i="10"/>
  <c r="CU2403" i="10"/>
  <c r="CT2403" i="10"/>
  <c r="CU2402" i="10"/>
  <c r="CT2402" i="10"/>
  <c r="CU2401" i="10"/>
  <c r="CT2401" i="10"/>
  <c r="CU2400" i="10"/>
  <c r="CT2400" i="10"/>
  <c r="CU2399" i="10"/>
  <c r="CT2399" i="10"/>
  <c r="CU2398" i="10"/>
  <c r="CT2398" i="10"/>
  <c r="CU2397" i="10"/>
  <c r="CT2397" i="10"/>
  <c r="CU2396" i="10"/>
  <c r="CT2396" i="10"/>
  <c r="CU2395" i="10"/>
  <c r="CT2395" i="10"/>
  <c r="CU2394" i="10"/>
  <c r="CT2394" i="10"/>
  <c r="CU2393" i="10"/>
  <c r="CT2393" i="10"/>
  <c r="CU2392" i="10"/>
  <c r="CT2392" i="10"/>
  <c r="CU2391" i="10"/>
  <c r="CT2391" i="10"/>
  <c r="CU2390" i="10"/>
  <c r="CT2390" i="10"/>
  <c r="CU2389" i="10"/>
  <c r="CT2389" i="10"/>
  <c r="CU2388" i="10"/>
  <c r="CT2388" i="10"/>
  <c r="CU2387" i="10"/>
  <c r="CT2387" i="10"/>
  <c r="CU2386" i="10"/>
  <c r="CT2386" i="10"/>
  <c r="CU2385" i="10"/>
  <c r="CT2385" i="10"/>
  <c r="CU2384" i="10"/>
  <c r="CT2384" i="10"/>
  <c r="CU2383" i="10"/>
  <c r="CT2383" i="10"/>
  <c r="CU2382" i="10"/>
  <c r="CT2382" i="10"/>
  <c r="CU2381" i="10"/>
  <c r="CT2381" i="10"/>
  <c r="CU2380" i="10"/>
  <c r="CT2380" i="10"/>
  <c r="CU2379" i="10"/>
  <c r="CT2379" i="10"/>
  <c r="CU2378" i="10"/>
  <c r="CT2378" i="10"/>
  <c r="CU2377" i="10"/>
  <c r="CT2377" i="10"/>
  <c r="CU2376" i="10"/>
  <c r="CT2376" i="10"/>
  <c r="CU2375" i="10"/>
  <c r="CT2375" i="10"/>
  <c r="CU2374" i="10"/>
  <c r="CT2374" i="10"/>
  <c r="CU2373" i="10"/>
  <c r="CT2373" i="10"/>
  <c r="CU2372" i="10"/>
  <c r="CT2372" i="10"/>
  <c r="CU2371" i="10"/>
  <c r="CT2371" i="10"/>
  <c r="CU2370" i="10"/>
  <c r="CT2370" i="10"/>
  <c r="CU2369" i="10"/>
  <c r="CT2369" i="10"/>
  <c r="CU2368" i="10"/>
  <c r="CT2368" i="10"/>
  <c r="CU2367" i="10"/>
  <c r="CT2367" i="10"/>
  <c r="CU2366" i="10"/>
  <c r="CT2366" i="10"/>
  <c r="CU2365" i="10"/>
  <c r="CT2365" i="10"/>
  <c r="CU2364" i="10"/>
  <c r="CT2364" i="10"/>
  <c r="CU2363" i="10"/>
  <c r="CT2363" i="10"/>
  <c r="CU2362" i="10"/>
  <c r="CT2362" i="10"/>
  <c r="CU2361" i="10"/>
  <c r="CT2361" i="10"/>
  <c r="CU2360" i="10"/>
  <c r="CT2360" i="10"/>
  <c r="CU2359" i="10"/>
  <c r="CT2359" i="10"/>
  <c r="CU2358" i="10"/>
  <c r="CT2358" i="10"/>
  <c r="CU2357" i="10"/>
  <c r="CT2357" i="10"/>
  <c r="CU2356" i="10"/>
  <c r="CT2356" i="10"/>
  <c r="CU2355" i="10"/>
  <c r="CT2355" i="10"/>
  <c r="CU2354" i="10"/>
  <c r="CT2354" i="10"/>
  <c r="CU2353" i="10"/>
  <c r="CT2353" i="10"/>
  <c r="CU2352" i="10"/>
  <c r="CT2352" i="10"/>
  <c r="CU2351" i="10"/>
  <c r="CT2351" i="10"/>
  <c r="CU2350" i="10"/>
  <c r="CT2350" i="10"/>
  <c r="CU2349" i="10"/>
  <c r="CT2349" i="10"/>
  <c r="CU2348" i="10"/>
  <c r="CT2348" i="10"/>
  <c r="CU2347" i="10"/>
  <c r="CT2347" i="10"/>
  <c r="CU2346" i="10"/>
  <c r="CT2346" i="10"/>
  <c r="CU2345" i="10"/>
  <c r="CT2345" i="10"/>
  <c r="CU2344" i="10"/>
  <c r="CT2344" i="10"/>
  <c r="CU2343" i="10"/>
  <c r="CT2343" i="10"/>
  <c r="CU2342" i="10"/>
  <c r="CT2342" i="10"/>
  <c r="CU2341" i="10"/>
  <c r="CT2341" i="10"/>
  <c r="CU2340" i="10"/>
  <c r="CT2340" i="10"/>
  <c r="CU2339" i="10"/>
  <c r="CT2339" i="10"/>
  <c r="CU2338" i="10"/>
  <c r="CT2338" i="10"/>
  <c r="CU2337" i="10"/>
  <c r="CT2337" i="10"/>
  <c r="CU2336" i="10"/>
  <c r="CT2336" i="10"/>
  <c r="CU2335" i="10"/>
  <c r="CT2335" i="10"/>
  <c r="CU2334" i="10"/>
  <c r="CT2334" i="10"/>
  <c r="CU2333" i="10"/>
  <c r="CT2333" i="10"/>
  <c r="CU2332" i="10"/>
  <c r="CT2332" i="10"/>
  <c r="CU2331" i="10"/>
  <c r="CT2331" i="10"/>
  <c r="CU2330" i="10"/>
  <c r="CT2330" i="10"/>
  <c r="CU2329" i="10"/>
  <c r="CT2329" i="10"/>
  <c r="CU2328" i="10"/>
  <c r="CT2328" i="10"/>
  <c r="CU2327" i="10"/>
  <c r="CT2327" i="10"/>
  <c r="CU2326" i="10"/>
  <c r="CT2326" i="10"/>
  <c r="CU2325" i="10"/>
  <c r="CT2325" i="10"/>
  <c r="CU2324" i="10"/>
  <c r="CT2324" i="10"/>
  <c r="CU2323" i="10"/>
  <c r="CT2323" i="10"/>
  <c r="CU2322" i="10"/>
  <c r="CT2322" i="10"/>
  <c r="CU2321" i="10"/>
  <c r="CT2321" i="10"/>
  <c r="CU2320" i="10"/>
  <c r="CT2320" i="10"/>
  <c r="CU2319" i="10"/>
  <c r="CT2319" i="10"/>
  <c r="CU2318" i="10"/>
  <c r="CT2318" i="10"/>
  <c r="CU2317" i="10"/>
  <c r="CT2317" i="10"/>
  <c r="CU2316" i="10"/>
  <c r="CT2316" i="10"/>
  <c r="CU2315" i="10"/>
  <c r="CT2315" i="10"/>
  <c r="CU2314" i="10"/>
  <c r="CT2314" i="10"/>
  <c r="CU2313" i="10"/>
  <c r="CT2313" i="10"/>
  <c r="CU2312" i="10"/>
  <c r="CT2312" i="10"/>
  <c r="CU2311" i="10"/>
  <c r="CT2311" i="10"/>
  <c r="CU2310" i="10"/>
  <c r="CT2310" i="10"/>
  <c r="CU2309" i="10"/>
  <c r="CT2309" i="10"/>
  <c r="CU2308" i="10"/>
  <c r="CT2308" i="10"/>
  <c r="CU2307" i="10"/>
  <c r="CT2307" i="10"/>
  <c r="CU2306" i="10"/>
  <c r="CT2306" i="10"/>
  <c r="CU2305" i="10"/>
  <c r="CT2305" i="10"/>
  <c r="CU2304" i="10"/>
  <c r="CT2304" i="10"/>
  <c r="CU2303" i="10"/>
  <c r="CT2303" i="10"/>
  <c r="CU2302" i="10"/>
  <c r="CT2302" i="10"/>
  <c r="CU2301" i="10"/>
  <c r="CT2301" i="10"/>
  <c r="CU2300" i="10"/>
  <c r="CT2300" i="10"/>
  <c r="CU2299" i="10"/>
  <c r="CT2299" i="10"/>
  <c r="CU2298" i="10"/>
  <c r="CT2298" i="10"/>
  <c r="CU2297" i="10"/>
  <c r="CT2297" i="10"/>
  <c r="CU2296" i="10"/>
  <c r="CT2296" i="10"/>
  <c r="CU2295" i="10"/>
  <c r="CT2295" i="10"/>
  <c r="CU2294" i="10"/>
  <c r="CT2294" i="10"/>
  <c r="CU2293" i="10"/>
  <c r="CT2293" i="10"/>
  <c r="CU2292" i="10"/>
  <c r="CT2292" i="10"/>
  <c r="CU2291" i="10"/>
  <c r="CT2291" i="10"/>
  <c r="CU2290" i="10"/>
  <c r="CT2290" i="10"/>
  <c r="CU2289" i="10"/>
  <c r="CT2289" i="10"/>
  <c r="CU2288" i="10"/>
  <c r="CT2288" i="10"/>
  <c r="CU2287" i="10"/>
  <c r="CT2287" i="10"/>
  <c r="CU2286" i="10"/>
  <c r="CT2286" i="10"/>
  <c r="CU2285" i="10"/>
  <c r="CT2285" i="10"/>
  <c r="CU2284" i="10"/>
  <c r="CT2284" i="10"/>
  <c r="CU2283" i="10"/>
  <c r="CT2283" i="10"/>
  <c r="CU2282" i="10"/>
  <c r="CT2282" i="10"/>
  <c r="CU2281" i="10"/>
  <c r="CT2281" i="10"/>
  <c r="CU2280" i="10"/>
  <c r="CT2280" i="10"/>
  <c r="CU2279" i="10"/>
  <c r="CT2279" i="10"/>
  <c r="CU2278" i="10"/>
  <c r="CT2278" i="10"/>
  <c r="CU2277" i="10"/>
  <c r="CT2277" i="10"/>
  <c r="CU2276" i="10"/>
  <c r="CT2276" i="10"/>
  <c r="CU2275" i="10"/>
  <c r="CT2275" i="10"/>
  <c r="CU2274" i="10"/>
  <c r="CT2274" i="10"/>
  <c r="CU2273" i="10"/>
  <c r="CT2273" i="10"/>
  <c r="CU2272" i="10"/>
  <c r="CT2272" i="10"/>
  <c r="CU2271" i="10"/>
  <c r="CT2271" i="10"/>
  <c r="CU2270" i="10"/>
  <c r="CT2270" i="10"/>
  <c r="CU2269" i="10"/>
  <c r="CT2269" i="10"/>
  <c r="CU2268" i="10"/>
  <c r="CT2268" i="10"/>
  <c r="CU2267" i="10"/>
  <c r="CT2267" i="10"/>
  <c r="CU2266" i="10"/>
  <c r="CT2266" i="10"/>
  <c r="CU2265" i="10"/>
  <c r="CT2265" i="10"/>
  <c r="CU2264" i="10"/>
  <c r="CT2264" i="10"/>
  <c r="CU2263" i="10"/>
  <c r="CT2263" i="10"/>
  <c r="CU2262" i="10"/>
  <c r="CT2262" i="10"/>
  <c r="CU2261" i="10"/>
  <c r="CT2261" i="10"/>
  <c r="CU2260" i="10"/>
  <c r="CT2260" i="10"/>
  <c r="CU2259" i="10"/>
  <c r="CT2259" i="10"/>
  <c r="CU2258" i="10"/>
  <c r="CT2258" i="10"/>
  <c r="CU2257" i="10"/>
  <c r="CT2257" i="10"/>
  <c r="CU2256" i="10"/>
  <c r="CT2256" i="10"/>
  <c r="CU2255" i="10"/>
  <c r="CT2255" i="10"/>
  <c r="CU2254" i="10"/>
  <c r="CT2254" i="10"/>
  <c r="CU2253" i="10"/>
  <c r="CT2253" i="10"/>
  <c r="CU2252" i="10"/>
  <c r="CT2252" i="10"/>
  <c r="CU2251" i="10"/>
  <c r="CT2251" i="10"/>
  <c r="CU2250" i="10"/>
  <c r="CT2250" i="10"/>
  <c r="CU2249" i="10"/>
  <c r="CT2249" i="10"/>
  <c r="CU2248" i="10"/>
  <c r="CT2248" i="10"/>
  <c r="CU2247" i="10"/>
  <c r="CT2247" i="10"/>
  <c r="CU2246" i="10"/>
  <c r="CT2246" i="10"/>
  <c r="CU2245" i="10"/>
  <c r="CT2245" i="10"/>
  <c r="CU2244" i="10"/>
  <c r="CT2244" i="10"/>
  <c r="CU2243" i="10"/>
  <c r="CT2243" i="10"/>
  <c r="CU2242" i="10"/>
  <c r="CT2242" i="10"/>
  <c r="CU2241" i="10"/>
  <c r="CT2241" i="10"/>
  <c r="CU2240" i="10"/>
  <c r="CT2240" i="10"/>
  <c r="CU2239" i="10"/>
  <c r="CT2239" i="10"/>
  <c r="CU2238" i="10"/>
  <c r="CT2238" i="10"/>
  <c r="CU2237" i="10"/>
  <c r="CT2237" i="10"/>
  <c r="CU2236" i="10"/>
  <c r="CT2236" i="10"/>
  <c r="CU2235" i="10"/>
  <c r="CT2235" i="10"/>
  <c r="CU2234" i="10"/>
  <c r="CT2234" i="10"/>
  <c r="CU2233" i="10"/>
  <c r="CT2233" i="10"/>
  <c r="CU2232" i="10"/>
  <c r="CT2232" i="10"/>
  <c r="CU2231" i="10"/>
  <c r="CT2231" i="10"/>
  <c r="CU2230" i="10"/>
  <c r="CT2230" i="10"/>
  <c r="CU2229" i="10"/>
  <c r="CT2229" i="10"/>
  <c r="CU2228" i="10"/>
  <c r="CT2228" i="10"/>
  <c r="CU2227" i="10"/>
  <c r="CT2227" i="10"/>
  <c r="CU2226" i="10"/>
  <c r="CT2226" i="10"/>
  <c r="CU2225" i="10"/>
  <c r="CT2225" i="10"/>
  <c r="CU2224" i="10"/>
  <c r="CT2224" i="10"/>
  <c r="CU2223" i="10"/>
  <c r="CT2223" i="10"/>
  <c r="CU2222" i="10"/>
  <c r="CT2222" i="10"/>
  <c r="CU2221" i="10"/>
  <c r="CT2221" i="10"/>
  <c r="CU2220" i="10"/>
  <c r="CT2220" i="10"/>
  <c r="CU2219" i="10"/>
  <c r="CT2219" i="10"/>
  <c r="CU2218" i="10"/>
  <c r="CT2218" i="10"/>
  <c r="CU2217" i="10"/>
  <c r="CT2217" i="10"/>
  <c r="CU2216" i="10"/>
  <c r="CT2216" i="10"/>
  <c r="CU2215" i="10"/>
  <c r="CT2215" i="10"/>
  <c r="CU2214" i="10"/>
  <c r="CT2214" i="10"/>
  <c r="CU2213" i="10"/>
  <c r="CT2213" i="10"/>
  <c r="CU2212" i="10"/>
  <c r="CT2212" i="10"/>
  <c r="CU2211" i="10"/>
  <c r="CT2211" i="10"/>
  <c r="CU2210" i="10"/>
  <c r="CT2210" i="10"/>
  <c r="CU2209" i="10"/>
  <c r="CT2209" i="10"/>
  <c r="CU2208" i="10"/>
  <c r="CT2208" i="10"/>
  <c r="CU2207" i="10"/>
  <c r="CT2207" i="10"/>
  <c r="CU2206" i="10"/>
  <c r="CT2206" i="10"/>
  <c r="CU2205" i="10"/>
  <c r="CT2205" i="10"/>
  <c r="CU2204" i="10"/>
  <c r="CT2204" i="10"/>
  <c r="CU2203" i="10"/>
  <c r="CT2203" i="10"/>
  <c r="CU2202" i="10"/>
  <c r="CT2202" i="10"/>
  <c r="CU2201" i="10"/>
  <c r="CT2201" i="10"/>
  <c r="CU2200" i="10"/>
  <c r="CT2200" i="10"/>
  <c r="CU2199" i="10"/>
  <c r="CT2199" i="10"/>
  <c r="CU2198" i="10"/>
  <c r="CT2198" i="10"/>
  <c r="CU2197" i="10"/>
  <c r="CT2197" i="10"/>
  <c r="CU2196" i="10"/>
  <c r="CT2196" i="10"/>
  <c r="CU2195" i="10"/>
  <c r="CT2195" i="10"/>
  <c r="CU2194" i="10"/>
  <c r="CT2194" i="10"/>
  <c r="CU2193" i="10"/>
  <c r="CT2193" i="10"/>
  <c r="CU2192" i="10"/>
  <c r="CT2192" i="10"/>
  <c r="CU2191" i="10"/>
  <c r="CT2191" i="10"/>
  <c r="CU2190" i="10"/>
  <c r="CT2190" i="10"/>
  <c r="CU2189" i="10"/>
  <c r="CT2189" i="10"/>
  <c r="CU2188" i="10"/>
  <c r="CT2188" i="10"/>
  <c r="CU2187" i="10"/>
  <c r="CT2187" i="10"/>
  <c r="CU2186" i="10"/>
  <c r="CT2186" i="10"/>
  <c r="CU2185" i="10"/>
  <c r="CT2185" i="10"/>
  <c r="CU2184" i="10"/>
  <c r="CT2184" i="10"/>
  <c r="CU2183" i="10"/>
  <c r="CT2183" i="10"/>
  <c r="CU2182" i="10"/>
  <c r="CT2182" i="10"/>
  <c r="CU2181" i="10"/>
  <c r="CT2181" i="10"/>
  <c r="CU2180" i="10"/>
  <c r="CT2180" i="10"/>
  <c r="CU2179" i="10"/>
  <c r="CT2179" i="10"/>
  <c r="CU2178" i="10"/>
  <c r="CT2178" i="10"/>
  <c r="CU2177" i="10"/>
  <c r="CT2177" i="10"/>
  <c r="CU2176" i="10"/>
  <c r="CT2176" i="10"/>
  <c r="CU2175" i="10"/>
  <c r="CT2175" i="10"/>
  <c r="CU2174" i="10"/>
  <c r="CT2174" i="10"/>
  <c r="CU2173" i="10"/>
  <c r="CT2173" i="10"/>
  <c r="CU2172" i="10"/>
  <c r="CT2172" i="10"/>
  <c r="CU2171" i="10"/>
  <c r="CT2171" i="10"/>
  <c r="CU2170" i="10"/>
  <c r="CT2170" i="10"/>
  <c r="CU2169" i="10"/>
  <c r="CT2169" i="10"/>
  <c r="CU2168" i="10"/>
  <c r="CT2168" i="10"/>
  <c r="CU2167" i="10"/>
  <c r="CT2167" i="10"/>
  <c r="CU2166" i="10"/>
  <c r="CT2166" i="10"/>
  <c r="CU2165" i="10"/>
  <c r="CT2165" i="10"/>
  <c r="CU2164" i="10"/>
  <c r="CT2164" i="10"/>
  <c r="CU2163" i="10"/>
  <c r="CT2163" i="10"/>
  <c r="CU2162" i="10"/>
  <c r="CT2162" i="10"/>
  <c r="CU2161" i="10"/>
  <c r="CT2161" i="10"/>
  <c r="CU2160" i="10"/>
  <c r="CT2160" i="10"/>
  <c r="CU2159" i="10"/>
  <c r="CT2159" i="10"/>
  <c r="CU2158" i="10"/>
  <c r="CT2158" i="10"/>
  <c r="CU2157" i="10"/>
  <c r="CT2157" i="10"/>
  <c r="CU2156" i="10"/>
  <c r="CT2156" i="10"/>
  <c r="CU2155" i="10"/>
  <c r="CT2155" i="10"/>
  <c r="CU2154" i="10"/>
  <c r="CT2154" i="10"/>
  <c r="CU2153" i="10"/>
  <c r="CT2153" i="10"/>
  <c r="CU2152" i="10"/>
  <c r="CT2152" i="10"/>
  <c r="CU2151" i="10"/>
  <c r="CT2151" i="10"/>
  <c r="CU2150" i="10"/>
  <c r="CT2150" i="10"/>
  <c r="CU2149" i="10"/>
  <c r="CT2149" i="10"/>
  <c r="CU2148" i="10"/>
  <c r="CT2148" i="10"/>
  <c r="CU2147" i="10"/>
  <c r="CT2147" i="10"/>
  <c r="CU2146" i="10"/>
  <c r="CT2146" i="10"/>
  <c r="CU2145" i="10"/>
  <c r="CT2145" i="10"/>
  <c r="CU2144" i="10"/>
  <c r="CT2144" i="10"/>
  <c r="CU2143" i="10"/>
  <c r="CT2143" i="10"/>
  <c r="CU2142" i="10"/>
  <c r="CT2142" i="10"/>
  <c r="CU2141" i="10"/>
  <c r="CT2141" i="10"/>
  <c r="CU2140" i="10"/>
  <c r="CT2140" i="10"/>
  <c r="CU2139" i="10"/>
  <c r="CT2139" i="10"/>
  <c r="CU2138" i="10"/>
  <c r="CT2138" i="10"/>
  <c r="CU2137" i="10"/>
  <c r="CT2137" i="10"/>
  <c r="CU2136" i="10"/>
  <c r="CT2136" i="10"/>
  <c r="CU2135" i="10"/>
  <c r="CT2135" i="10"/>
  <c r="CU2134" i="10"/>
  <c r="CT2134" i="10"/>
  <c r="CU2133" i="10"/>
  <c r="CT2133" i="10"/>
  <c r="CU2132" i="10"/>
  <c r="CT2132" i="10"/>
  <c r="CU2131" i="10"/>
  <c r="CT2131" i="10"/>
  <c r="CU2130" i="10"/>
  <c r="CT2130" i="10"/>
  <c r="CU2129" i="10"/>
  <c r="CT2129" i="10"/>
  <c r="CU2128" i="10"/>
  <c r="CT2128" i="10"/>
  <c r="CU2127" i="10"/>
  <c r="CT2127" i="10"/>
  <c r="CU2126" i="10"/>
  <c r="CT2126" i="10"/>
  <c r="CU2125" i="10"/>
  <c r="CT2125" i="10"/>
  <c r="CU2124" i="10"/>
  <c r="CT2124" i="10"/>
  <c r="CU2123" i="10"/>
  <c r="CT2123" i="10"/>
  <c r="CU2122" i="10"/>
  <c r="CT2122" i="10"/>
  <c r="CU2121" i="10"/>
  <c r="CT2121" i="10"/>
  <c r="CU2120" i="10"/>
  <c r="CT2120" i="10"/>
  <c r="CU2119" i="10"/>
  <c r="CT2119" i="10"/>
  <c r="CU2118" i="10"/>
  <c r="CT2118" i="10"/>
  <c r="CU2117" i="10"/>
  <c r="CT2117" i="10"/>
  <c r="CU2116" i="10"/>
  <c r="CT2116" i="10"/>
  <c r="CU2115" i="10"/>
  <c r="CT2115" i="10"/>
  <c r="CU2114" i="10"/>
  <c r="CT2114" i="10"/>
  <c r="CU2113" i="10"/>
  <c r="CT2113" i="10"/>
  <c r="CU2112" i="10"/>
  <c r="CT2112" i="10"/>
  <c r="CU2111" i="10"/>
  <c r="CT2111" i="10"/>
  <c r="CU2110" i="10"/>
  <c r="CT2110" i="10"/>
  <c r="CU2109" i="10"/>
  <c r="CT2109" i="10"/>
  <c r="CU2108" i="10"/>
  <c r="CT2108" i="10"/>
  <c r="CU2107" i="10"/>
  <c r="CT2107" i="10"/>
  <c r="CU2106" i="10"/>
  <c r="CT2106" i="10"/>
  <c r="CU2105" i="10"/>
  <c r="CT2105" i="10"/>
  <c r="CU2104" i="10"/>
  <c r="CT2104" i="10"/>
  <c r="CU2103" i="10"/>
  <c r="CT2103" i="10"/>
  <c r="CU2102" i="10"/>
  <c r="CT2102" i="10"/>
  <c r="CU2101" i="10"/>
  <c r="CT2101" i="10"/>
  <c r="CU2100" i="10"/>
  <c r="CT2100" i="10"/>
  <c r="CU2099" i="10"/>
  <c r="CT2099" i="10"/>
  <c r="CU2098" i="10"/>
  <c r="CT2098" i="10"/>
  <c r="CU2097" i="10"/>
  <c r="CT2097" i="10"/>
  <c r="CU2096" i="10"/>
  <c r="CT2096" i="10"/>
  <c r="CU2095" i="10"/>
  <c r="CT2095" i="10"/>
  <c r="CU2094" i="10"/>
  <c r="CT2094" i="10"/>
  <c r="CU2093" i="10"/>
  <c r="CT2093" i="10"/>
  <c r="CU2092" i="10"/>
  <c r="CT2092" i="10"/>
  <c r="CU2091" i="10"/>
  <c r="CT2091" i="10"/>
  <c r="CU2090" i="10"/>
  <c r="CT2090" i="10"/>
  <c r="CU2089" i="10"/>
  <c r="CT2089" i="10"/>
  <c r="CU2088" i="10"/>
  <c r="CT2088" i="10"/>
  <c r="CU2087" i="10"/>
  <c r="CT2087" i="10"/>
  <c r="CU2086" i="10"/>
  <c r="CT2086" i="10"/>
  <c r="CU2085" i="10"/>
  <c r="CT2085" i="10"/>
  <c r="CU2084" i="10"/>
  <c r="CT2084" i="10"/>
  <c r="CU2083" i="10"/>
  <c r="CT2083" i="10"/>
  <c r="CU2082" i="10"/>
  <c r="CT2082" i="10"/>
  <c r="CU2081" i="10"/>
  <c r="CT2081" i="10"/>
  <c r="CU2080" i="10"/>
  <c r="CT2080" i="10"/>
  <c r="CU2079" i="10"/>
  <c r="CT2079" i="10"/>
  <c r="CU2078" i="10"/>
  <c r="CT2078" i="10"/>
  <c r="CU2077" i="10"/>
  <c r="CT2077" i="10"/>
  <c r="CU2076" i="10"/>
  <c r="CT2076" i="10"/>
  <c r="CU2075" i="10"/>
  <c r="CT2075" i="10"/>
  <c r="CU2074" i="10"/>
  <c r="CT2074" i="10"/>
  <c r="CU2073" i="10"/>
  <c r="CT2073" i="10"/>
  <c r="CU2072" i="10"/>
  <c r="CT2072" i="10"/>
  <c r="CU2071" i="10"/>
  <c r="CT2071" i="10"/>
  <c r="CU2070" i="10"/>
  <c r="CT2070" i="10"/>
  <c r="CU2069" i="10"/>
  <c r="CT2069" i="10"/>
  <c r="CU2068" i="10"/>
  <c r="CT2068" i="10"/>
  <c r="CU2067" i="10"/>
  <c r="CT2067" i="10"/>
  <c r="CU2066" i="10"/>
  <c r="CT2066" i="10"/>
  <c r="CU2065" i="10"/>
  <c r="CT2065" i="10"/>
  <c r="CU2064" i="10"/>
  <c r="CT2064" i="10"/>
  <c r="CU2063" i="10"/>
  <c r="CT2063" i="10"/>
  <c r="CU2062" i="10"/>
  <c r="CT2062" i="10"/>
  <c r="CU2061" i="10"/>
  <c r="CT2061" i="10"/>
  <c r="CU2060" i="10"/>
  <c r="CT2060" i="10"/>
  <c r="CU2059" i="10"/>
  <c r="CT2059" i="10"/>
  <c r="CU2058" i="10"/>
  <c r="CT2058" i="10"/>
  <c r="CU2057" i="10"/>
  <c r="CT2057" i="10"/>
  <c r="CU2056" i="10"/>
  <c r="CT2056" i="10"/>
  <c r="CU2055" i="10"/>
  <c r="CT2055" i="10"/>
  <c r="CU2054" i="10"/>
  <c r="CT2054" i="10"/>
  <c r="CU2053" i="10"/>
  <c r="CT2053" i="10"/>
  <c r="CU2052" i="10"/>
  <c r="CT2052" i="10"/>
  <c r="CU2051" i="10"/>
  <c r="CT2051" i="10"/>
  <c r="CU2050" i="10"/>
  <c r="CT2050" i="10"/>
  <c r="CU2049" i="10"/>
  <c r="CT2049" i="10"/>
  <c r="CU2048" i="10"/>
  <c r="CT2048" i="10"/>
  <c r="CU2047" i="10"/>
  <c r="CT2047" i="10"/>
  <c r="CU2046" i="10"/>
  <c r="CT2046" i="10"/>
  <c r="CU2045" i="10"/>
  <c r="CT2045" i="10"/>
  <c r="CU2044" i="10"/>
  <c r="CT2044" i="10"/>
  <c r="CU2043" i="10"/>
  <c r="CT2043" i="10"/>
  <c r="CU2042" i="10"/>
  <c r="CT2042" i="10"/>
  <c r="CU2041" i="10"/>
  <c r="CT2041" i="10"/>
  <c r="CU2040" i="10"/>
  <c r="CT2040" i="10"/>
  <c r="CU2039" i="10"/>
  <c r="CT2039" i="10"/>
  <c r="CU2038" i="10"/>
  <c r="CT2038" i="10"/>
  <c r="CU2037" i="10"/>
  <c r="CT2037" i="10"/>
  <c r="CU2036" i="10"/>
  <c r="CT2036" i="10"/>
  <c r="CU2035" i="10"/>
  <c r="CT2035" i="10"/>
  <c r="CU2034" i="10"/>
  <c r="CT2034" i="10"/>
  <c r="CU2033" i="10"/>
  <c r="CT2033" i="10"/>
  <c r="CU2032" i="10"/>
  <c r="CT2032" i="10"/>
  <c r="CU2031" i="10"/>
  <c r="CT2031" i="10"/>
  <c r="CU2030" i="10"/>
  <c r="CT2030" i="10"/>
  <c r="CU2029" i="10"/>
  <c r="CT2029" i="10"/>
  <c r="CU2028" i="10"/>
  <c r="CT2028" i="10"/>
  <c r="CU2027" i="10"/>
  <c r="CT2027" i="10"/>
  <c r="CU2026" i="10"/>
  <c r="CT2026" i="10"/>
  <c r="CU2025" i="10"/>
  <c r="CT2025" i="10"/>
  <c r="CU2024" i="10"/>
  <c r="CT2024" i="10"/>
  <c r="CU2023" i="10"/>
  <c r="CT2023" i="10"/>
  <c r="CU2022" i="10"/>
  <c r="CT2022" i="10"/>
  <c r="CU2021" i="10"/>
  <c r="CT2021" i="10"/>
  <c r="CU2020" i="10"/>
  <c r="CT2020" i="10"/>
  <c r="CU2019" i="10"/>
  <c r="CT2019" i="10"/>
  <c r="CU2018" i="10"/>
  <c r="CT2018" i="10"/>
  <c r="CU2017" i="10"/>
  <c r="CT2017" i="10"/>
  <c r="CU2016" i="10"/>
  <c r="CT2016" i="10"/>
  <c r="CU2015" i="10"/>
  <c r="CT2015" i="10"/>
  <c r="CU2014" i="10"/>
  <c r="CT2014" i="10"/>
  <c r="CU2013" i="10"/>
  <c r="CT2013" i="10"/>
  <c r="CU2012" i="10"/>
  <c r="CT2012" i="10"/>
  <c r="CU2011" i="10"/>
  <c r="CT2011" i="10"/>
  <c r="CU2010" i="10"/>
  <c r="CT2010" i="10"/>
  <c r="CU2009" i="10"/>
  <c r="CT2009" i="10"/>
  <c r="CU2008" i="10"/>
  <c r="CT2008" i="10"/>
  <c r="CU2007" i="10"/>
  <c r="CT2007" i="10"/>
  <c r="CU2006" i="10"/>
  <c r="CT2006" i="10"/>
  <c r="CU2005" i="10"/>
  <c r="CT2005" i="10"/>
  <c r="CU2004" i="10"/>
  <c r="CT2004" i="10"/>
  <c r="CU2003" i="10"/>
  <c r="CT2003" i="10"/>
  <c r="CU2002" i="10"/>
  <c r="CT2002" i="10"/>
  <c r="CU2001" i="10"/>
  <c r="CT2001" i="10"/>
  <c r="CU2000" i="10"/>
  <c r="CT2000" i="10"/>
  <c r="CU1999" i="10"/>
  <c r="CT1999" i="10"/>
  <c r="CU1998" i="10"/>
  <c r="CT1998" i="10"/>
  <c r="CU1997" i="10"/>
  <c r="CT1997" i="10"/>
  <c r="CU1996" i="10"/>
  <c r="CT1996" i="10"/>
  <c r="CU1995" i="10"/>
  <c r="CT1995" i="10"/>
  <c r="CU1994" i="10"/>
  <c r="CT1994" i="10"/>
  <c r="CU1993" i="10"/>
  <c r="CT1993" i="10"/>
  <c r="CU1992" i="10"/>
  <c r="CT1992" i="10"/>
  <c r="CU1991" i="10"/>
  <c r="CT1991" i="10"/>
  <c r="CU1990" i="10"/>
  <c r="CT1990" i="10"/>
  <c r="CU1989" i="10"/>
  <c r="CT1989" i="10"/>
  <c r="CU1988" i="10"/>
  <c r="CT1988" i="10"/>
  <c r="CU1987" i="10"/>
  <c r="CT1987" i="10"/>
  <c r="CU1986" i="10"/>
  <c r="CT1986" i="10"/>
  <c r="CU1985" i="10"/>
  <c r="CT1985" i="10"/>
  <c r="CU1984" i="10"/>
  <c r="CT1984" i="10"/>
  <c r="CU1983" i="10"/>
  <c r="CT1983" i="10"/>
  <c r="CU1982" i="10"/>
  <c r="CT1982" i="10"/>
  <c r="CU1981" i="10"/>
  <c r="CT1981" i="10"/>
  <c r="CU1980" i="10"/>
  <c r="CT1980" i="10"/>
  <c r="CU1979" i="10"/>
  <c r="CT1979" i="10"/>
  <c r="CU1978" i="10"/>
  <c r="CT1978" i="10"/>
  <c r="CU1977" i="10"/>
  <c r="CT1977" i="10"/>
  <c r="CU1976" i="10"/>
  <c r="CT1976" i="10"/>
  <c r="CU1975" i="10"/>
  <c r="CT1975" i="10"/>
  <c r="CU1974" i="10"/>
  <c r="CT1974" i="10"/>
  <c r="CU1973" i="10"/>
  <c r="CT1973" i="10"/>
  <c r="CU1972" i="10"/>
  <c r="CT1972" i="10"/>
  <c r="CU1971" i="10"/>
  <c r="CT1971" i="10"/>
  <c r="CU1970" i="10"/>
  <c r="CT1970" i="10"/>
  <c r="CU1969" i="10"/>
  <c r="CT1969" i="10"/>
  <c r="CU1968" i="10"/>
  <c r="CT1968" i="10"/>
  <c r="CU1967" i="10"/>
  <c r="CT1967" i="10"/>
  <c r="CU1966" i="10"/>
  <c r="CT1966" i="10"/>
  <c r="CU1965" i="10"/>
  <c r="CT1965" i="10"/>
  <c r="CU1964" i="10"/>
  <c r="CT1964" i="10"/>
  <c r="CU1963" i="10"/>
  <c r="CT1963" i="10"/>
  <c r="CU1962" i="10"/>
  <c r="CT1962" i="10"/>
  <c r="CU1961" i="10"/>
  <c r="CT1961" i="10"/>
  <c r="CU1960" i="10"/>
  <c r="CT1960" i="10"/>
  <c r="CU1959" i="10"/>
  <c r="CT1959" i="10"/>
  <c r="CU1958" i="10"/>
  <c r="CT1958" i="10"/>
  <c r="CU1957" i="10"/>
  <c r="CT1957" i="10"/>
  <c r="CU1956" i="10"/>
  <c r="CT1956" i="10"/>
  <c r="CU1955" i="10"/>
  <c r="CT1955" i="10"/>
  <c r="CU1954" i="10"/>
  <c r="CT1954" i="10"/>
  <c r="CU1953" i="10"/>
  <c r="CT1953" i="10"/>
  <c r="CU1952" i="10"/>
  <c r="CT1952" i="10"/>
  <c r="CU1951" i="10"/>
  <c r="CT1951" i="10"/>
  <c r="CU1950" i="10"/>
  <c r="CT1950" i="10"/>
  <c r="CU1949" i="10"/>
  <c r="CT1949" i="10"/>
  <c r="CU1948" i="10"/>
  <c r="CT1948" i="10"/>
  <c r="CU1947" i="10"/>
  <c r="CT1947" i="10"/>
  <c r="CU1946" i="10"/>
  <c r="CT1946" i="10"/>
  <c r="CU1945" i="10"/>
  <c r="CT1945" i="10"/>
  <c r="CU1944" i="10"/>
  <c r="CT1944" i="10"/>
  <c r="CU1943" i="10"/>
  <c r="CT1943" i="10"/>
  <c r="CU1942" i="10"/>
  <c r="CT1942" i="10"/>
  <c r="CU1941" i="10"/>
  <c r="CT1941" i="10"/>
  <c r="CU1940" i="10"/>
  <c r="CT1940" i="10"/>
  <c r="CU1939" i="10"/>
  <c r="CT1939" i="10"/>
  <c r="CU1938" i="10"/>
  <c r="CT1938" i="10"/>
  <c r="CU1937" i="10"/>
  <c r="CT1937" i="10"/>
  <c r="CU1936" i="10"/>
  <c r="CT1936" i="10"/>
  <c r="CU1935" i="10"/>
  <c r="CT1935" i="10"/>
  <c r="CU1934" i="10"/>
  <c r="CT1934" i="10"/>
  <c r="CU1933" i="10"/>
  <c r="CT1933" i="10"/>
  <c r="CU1932" i="10"/>
  <c r="CT1932" i="10"/>
  <c r="CU1931" i="10"/>
  <c r="CT1931" i="10"/>
  <c r="CU1930" i="10"/>
  <c r="CT1930" i="10"/>
  <c r="CU1929" i="10"/>
  <c r="CT1929" i="10"/>
  <c r="CU1928" i="10"/>
  <c r="CT1928" i="10"/>
  <c r="CU1927" i="10"/>
  <c r="CT1927" i="10"/>
  <c r="CU1926" i="10"/>
  <c r="CT1926" i="10"/>
  <c r="CU1925" i="10"/>
  <c r="CT1925" i="10"/>
  <c r="CU1924" i="10"/>
  <c r="CT1924" i="10"/>
  <c r="CU1923" i="10"/>
  <c r="CT1923" i="10"/>
  <c r="CU1922" i="10"/>
  <c r="CT1922" i="10"/>
  <c r="CU1921" i="10"/>
  <c r="CT1921" i="10"/>
  <c r="CU1920" i="10"/>
  <c r="CT1920" i="10"/>
  <c r="CU1919" i="10"/>
  <c r="CT1919" i="10"/>
  <c r="CU1918" i="10"/>
  <c r="CT1918" i="10"/>
  <c r="CU1917" i="10"/>
  <c r="CT1917" i="10"/>
  <c r="CU1916" i="10"/>
  <c r="CT1916" i="10"/>
  <c r="CU1915" i="10"/>
  <c r="CT1915" i="10"/>
  <c r="CU1914" i="10"/>
  <c r="CT1914" i="10"/>
  <c r="CU1913" i="10"/>
  <c r="CT1913" i="10"/>
  <c r="CU1912" i="10"/>
  <c r="CT1912" i="10"/>
  <c r="CU1911" i="10"/>
  <c r="CT1911" i="10"/>
  <c r="CU1910" i="10"/>
  <c r="CT1910" i="10"/>
  <c r="CU1909" i="10"/>
  <c r="CT1909" i="10"/>
  <c r="CU1908" i="10"/>
  <c r="CT1908" i="10"/>
  <c r="CU1907" i="10"/>
  <c r="CT1907" i="10"/>
  <c r="CU1906" i="10"/>
  <c r="CT1906" i="10"/>
  <c r="CU1905" i="10"/>
  <c r="CT1905" i="10"/>
  <c r="CU1904" i="10"/>
  <c r="CT1904" i="10"/>
  <c r="CU1903" i="10"/>
  <c r="CT1903" i="10"/>
  <c r="CU1902" i="10"/>
  <c r="CT1902" i="10"/>
  <c r="CU1901" i="10"/>
  <c r="CT1901" i="10"/>
  <c r="CU1900" i="10"/>
  <c r="CT1900" i="10"/>
  <c r="CU1899" i="10"/>
  <c r="CT1899" i="10"/>
  <c r="CU1898" i="10"/>
  <c r="CT1898" i="10"/>
  <c r="CU1897" i="10"/>
  <c r="CT1897" i="10"/>
  <c r="CU1896" i="10"/>
  <c r="CT1896" i="10"/>
  <c r="CU1895" i="10"/>
  <c r="CT1895" i="10"/>
  <c r="CU1894" i="10"/>
  <c r="CT1894" i="10"/>
  <c r="CU1893" i="10"/>
  <c r="CT1893" i="10"/>
  <c r="CU1892" i="10"/>
  <c r="CT1892" i="10"/>
  <c r="CU1891" i="10"/>
  <c r="CT1891" i="10"/>
  <c r="CU1890" i="10"/>
  <c r="CT1890" i="10"/>
  <c r="CU1889" i="10"/>
  <c r="CT1889" i="10"/>
  <c r="CU1888" i="10"/>
  <c r="CT1888" i="10"/>
  <c r="CU1887" i="10"/>
  <c r="CT1887" i="10"/>
  <c r="CU1886" i="10"/>
  <c r="CT1886" i="10"/>
  <c r="CU1885" i="10"/>
  <c r="CT1885" i="10"/>
  <c r="CU1884" i="10"/>
  <c r="CT1884" i="10"/>
  <c r="CU1883" i="10"/>
  <c r="CT1883" i="10"/>
  <c r="CU1882" i="10"/>
  <c r="CT1882" i="10"/>
  <c r="CU1881" i="10"/>
  <c r="CT1881" i="10"/>
  <c r="CU1880" i="10"/>
  <c r="CT1880" i="10"/>
  <c r="CU1879" i="10"/>
  <c r="CT1879" i="10"/>
  <c r="CU1878" i="10"/>
  <c r="CT1878" i="10"/>
  <c r="CU1877" i="10"/>
  <c r="CT1877" i="10"/>
  <c r="CU1876" i="10"/>
  <c r="CT1876" i="10"/>
  <c r="CU1875" i="10"/>
  <c r="CT1875" i="10"/>
  <c r="CU1874" i="10"/>
  <c r="CT1874" i="10"/>
  <c r="CU1873" i="10"/>
  <c r="CT1873" i="10"/>
  <c r="CU1872" i="10"/>
  <c r="CT1872" i="10"/>
  <c r="CU1871" i="10"/>
  <c r="CT1871" i="10"/>
  <c r="CU1870" i="10"/>
  <c r="CT1870" i="10"/>
  <c r="CU1869" i="10"/>
  <c r="CT1869" i="10"/>
  <c r="CU1868" i="10"/>
  <c r="CT1868" i="10"/>
  <c r="CU1867" i="10"/>
  <c r="CT1867" i="10"/>
  <c r="CU1866" i="10"/>
  <c r="CT1866" i="10"/>
  <c r="CU1865" i="10"/>
  <c r="CT1865" i="10"/>
  <c r="CU1864" i="10"/>
  <c r="CT1864" i="10"/>
  <c r="CU1863" i="10"/>
  <c r="CT1863" i="10"/>
  <c r="CU1862" i="10"/>
  <c r="CT1862" i="10"/>
  <c r="CU1861" i="10"/>
  <c r="CT1861" i="10"/>
  <c r="CU1860" i="10"/>
  <c r="CT1860" i="10"/>
  <c r="CU1859" i="10"/>
  <c r="CT1859" i="10"/>
  <c r="CU1858" i="10"/>
  <c r="CT1858" i="10"/>
  <c r="CU1857" i="10"/>
  <c r="CT1857" i="10"/>
  <c r="CU1856" i="10"/>
  <c r="CT1856" i="10"/>
  <c r="CU1855" i="10"/>
  <c r="CT1855" i="10"/>
  <c r="CU1854" i="10"/>
  <c r="CT1854" i="10"/>
  <c r="CU1853" i="10"/>
  <c r="CT1853" i="10"/>
  <c r="CU1852" i="10"/>
  <c r="CT1852" i="10"/>
  <c r="CU1851" i="10"/>
  <c r="CT1851" i="10"/>
  <c r="CU1850" i="10"/>
  <c r="CT1850" i="10"/>
  <c r="CU1849" i="10"/>
  <c r="CT1849" i="10"/>
  <c r="CU1848" i="10"/>
  <c r="CT1848" i="10"/>
  <c r="CU1847" i="10"/>
  <c r="CT1847" i="10"/>
  <c r="CU1846" i="10"/>
  <c r="CT1846" i="10"/>
  <c r="CU1845" i="10"/>
  <c r="CT1845" i="10"/>
  <c r="CU1844" i="10"/>
  <c r="CT1844" i="10"/>
  <c r="CU1843" i="10"/>
  <c r="CT1843" i="10"/>
  <c r="CU1842" i="10"/>
  <c r="CT1842" i="10"/>
  <c r="CU1841" i="10"/>
  <c r="CT1841" i="10"/>
  <c r="CU1840" i="10"/>
  <c r="CT1840" i="10"/>
  <c r="CU1839" i="10"/>
  <c r="CT1839" i="10"/>
  <c r="CU1838" i="10"/>
  <c r="CT1838" i="10"/>
  <c r="CU1837" i="10"/>
  <c r="CT1837" i="10"/>
  <c r="CU1836" i="10"/>
  <c r="CT1836" i="10"/>
  <c r="CU1835" i="10"/>
  <c r="CT1835" i="10"/>
  <c r="CU1834" i="10"/>
  <c r="CT1834" i="10"/>
  <c r="CU1833" i="10"/>
  <c r="CT1833" i="10"/>
  <c r="CU1832" i="10"/>
  <c r="CT1832" i="10"/>
  <c r="CU1831" i="10"/>
  <c r="CT1831" i="10"/>
  <c r="CU1830" i="10"/>
  <c r="CT1830" i="10"/>
  <c r="CU1829" i="10"/>
  <c r="CT1829" i="10"/>
  <c r="CU1828" i="10"/>
  <c r="CT1828" i="10"/>
  <c r="CU1827" i="10"/>
  <c r="CT1827" i="10"/>
  <c r="CU1826" i="10"/>
  <c r="CT1826" i="10"/>
  <c r="CU1825" i="10"/>
  <c r="CT1825" i="10"/>
  <c r="CU1824" i="10"/>
  <c r="CT1824" i="10"/>
  <c r="CU1823" i="10"/>
  <c r="CT1823" i="10"/>
  <c r="CU1822" i="10"/>
  <c r="CT1822" i="10"/>
  <c r="CU1821" i="10"/>
  <c r="CT1821" i="10"/>
  <c r="CU1820" i="10"/>
  <c r="CT1820" i="10"/>
  <c r="CU1819" i="10"/>
  <c r="CT1819" i="10"/>
  <c r="CU1818" i="10"/>
  <c r="CT1818" i="10"/>
  <c r="CU1817" i="10"/>
  <c r="CT1817" i="10"/>
  <c r="CU1816" i="10"/>
  <c r="CT1816" i="10"/>
  <c r="CU1815" i="10"/>
  <c r="CT1815" i="10"/>
  <c r="CU1814" i="10"/>
  <c r="CT1814" i="10"/>
  <c r="CU1813" i="10"/>
  <c r="CT1813" i="10"/>
  <c r="CU1812" i="10"/>
  <c r="CT1812" i="10"/>
  <c r="CU1811" i="10"/>
  <c r="CT1811" i="10"/>
  <c r="CU1810" i="10"/>
  <c r="CT1810" i="10"/>
  <c r="CU1809" i="10"/>
  <c r="CT1809" i="10"/>
  <c r="CU1808" i="10"/>
  <c r="CT1808" i="10"/>
  <c r="CU1807" i="10"/>
  <c r="CT1807" i="10"/>
  <c r="CU1806" i="10"/>
  <c r="CT1806" i="10"/>
  <c r="CU1805" i="10"/>
  <c r="CT1805" i="10"/>
  <c r="CU1804" i="10"/>
  <c r="CT1804" i="10"/>
  <c r="CU1803" i="10"/>
  <c r="CT1803" i="10"/>
  <c r="CU1802" i="10"/>
  <c r="CT1802" i="10"/>
  <c r="CU1801" i="10"/>
  <c r="CT1801" i="10"/>
  <c r="CU1800" i="10"/>
  <c r="CT1800" i="10"/>
  <c r="CU1799" i="10"/>
  <c r="CT1799" i="10"/>
  <c r="CU1798" i="10"/>
  <c r="CT1798" i="10"/>
  <c r="CU1797" i="10"/>
  <c r="CT1797" i="10"/>
  <c r="CU1796" i="10"/>
  <c r="CT1796" i="10"/>
  <c r="CU1795" i="10"/>
  <c r="CT1795" i="10"/>
  <c r="CU1794" i="10"/>
  <c r="CT1794" i="10"/>
  <c r="CU1793" i="10"/>
  <c r="CT1793" i="10"/>
  <c r="CU1792" i="10"/>
  <c r="CT1792" i="10"/>
  <c r="CU1791" i="10"/>
  <c r="CT1791" i="10"/>
  <c r="CU1790" i="10"/>
  <c r="CT1790" i="10"/>
  <c r="CU1789" i="10"/>
  <c r="CT1789" i="10"/>
  <c r="CU1788" i="10"/>
  <c r="CT1788" i="10"/>
  <c r="CU1787" i="10"/>
  <c r="CT1787" i="10"/>
  <c r="CU1786" i="10"/>
  <c r="CT1786" i="10"/>
  <c r="CU1785" i="10"/>
  <c r="CT1785" i="10"/>
  <c r="CU1784" i="10"/>
  <c r="CT1784" i="10"/>
  <c r="CU1783" i="10"/>
  <c r="CT1783" i="10"/>
  <c r="CU1782" i="10"/>
  <c r="CT1782" i="10"/>
  <c r="CU1781" i="10"/>
  <c r="CT1781" i="10"/>
  <c r="CU1780" i="10"/>
  <c r="CT1780" i="10"/>
  <c r="CU1779" i="10"/>
  <c r="CT1779" i="10"/>
  <c r="CU1778" i="10"/>
  <c r="CT1778" i="10"/>
  <c r="CU1777" i="10"/>
  <c r="CT1777" i="10"/>
  <c r="CU1776" i="10"/>
  <c r="CT1776" i="10"/>
  <c r="CU1775" i="10"/>
  <c r="CT1775" i="10"/>
  <c r="CU1774" i="10"/>
  <c r="CT1774" i="10"/>
  <c r="CU1773" i="10"/>
  <c r="CT1773" i="10"/>
  <c r="CU1772" i="10"/>
  <c r="CT1772" i="10"/>
  <c r="CU1771" i="10"/>
  <c r="CT1771" i="10"/>
  <c r="CU1770" i="10"/>
  <c r="CT1770" i="10"/>
  <c r="CU1769" i="10"/>
  <c r="CT1769" i="10"/>
  <c r="CU1768" i="10"/>
  <c r="CT1768" i="10"/>
  <c r="CU1767" i="10"/>
  <c r="CT1767" i="10"/>
  <c r="CU1766" i="10"/>
  <c r="CT1766" i="10"/>
  <c r="CU1765" i="10"/>
  <c r="CT1765" i="10"/>
  <c r="CU1764" i="10"/>
  <c r="CT1764" i="10"/>
  <c r="CU1763" i="10"/>
  <c r="CT1763" i="10"/>
  <c r="CU1762" i="10"/>
  <c r="CT1762" i="10"/>
  <c r="CU1761" i="10"/>
  <c r="CT1761" i="10"/>
  <c r="CU1760" i="10"/>
  <c r="CT1760" i="10"/>
  <c r="CU1759" i="10"/>
  <c r="CT1759" i="10"/>
  <c r="CU1758" i="10"/>
  <c r="CT1758" i="10"/>
  <c r="CU1757" i="10"/>
  <c r="CT1757" i="10"/>
  <c r="CU1756" i="10"/>
  <c r="CT1756" i="10"/>
  <c r="CU1755" i="10"/>
  <c r="CT1755" i="10"/>
  <c r="CU1754" i="10"/>
  <c r="CT1754" i="10"/>
  <c r="CU1753" i="10"/>
  <c r="CT1753" i="10"/>
  <c r="CU1752" i="10"/>
  <c r="CT1752" i="10"/>
  <c r="CU1751" i="10"/>
  <c r="CT1751" i="10"/>
  <c r="CU1750" i="10"/>
  <c r="CT1750" i="10"/>
  <c r="CU1749" i="10"/>
  <c r="CT1749" i="10"/>
  <c r="CU1748" i="10"/>
  <c r="CT1748" i="10"/>
  <c r="CU1747" i="10"/>
  <c r="CT1747" i="10"/>
  <c r="CU1746" i="10"/>
  <c r="CT1746" i="10"/>
  <c r="CU1745" i="10"/>
  <c r="CT1745" i="10"/>
  <c r="CU1744" i="10"/>
  <c r="CT1744" i="10"/>
  <c r="CU1743" i="10"/>
  <c r="CT1743" i="10"/>
  <c r="CU1742" i="10"/>
  <c r="CT1742" i="10"/>
  <c r="CU1741" i="10"/>
  <c r="CT1741" i="10"/>
  <c r="CU1740" i="10"/>
  <c r="CT1740" i="10"/>
  <c r="CU1739" i="10"/>
  <c r="CT1739" i="10"/>
  <c r="CU1738" i="10"/>
  <c r="CT1738" i="10"/>
  <c r="CU1737" i="10"/>
  <c r="CT1737" i="10"/>
  <c r="CU1736" i="10"/>
  <c r="CT1736" i="10"/>
  <c r="CU1735" i="10"/>
  <c r="CT1735" i="10"/>
  <c r="CU1734" i="10"/>
  <c r="CT1734" i="10"/>
  <c r="CU1733" i="10"/>
  <c r="CT1733" i="10"/>
  <c r="CU1732" i="10"/>
  <c r="CT1732" i="10"/>
  <c r="CU1731" i="10"/>
  <c r="CT1731" i="10"/>
  <c r="CU1730" i="10"/>
  <c r="CT1730" i="10"/>
  <c r="CU1729" i="10"/>
  <c r="CT1729" i="10"/>
  <c r="CU1728" i="10"/>
  <c r="CT1728" i="10"/>
  <c r="CU1727" i="10"/>
  <c r="CT1727" i="10"/>
  <c r="CU1726" i="10"/>
  <c r="CT1726" i="10"/>
  <c r="CU1725" i="10"/>
  <c r="CT1725" i="10"/>
  <c r="CU1724" i="10"/>
  <c r="CT1724" i="10"/>
  <c r="CU1723" i="10"/>
  <c r="CT1723" i="10"/>
  <c r="CU1722" i="10"/>
  <c r="CT1722" i="10"/>
  <c r="CU1721" i="10"/>
  <c r="CT1721" i="10"/>
  <c r="CU1720" i="10"/>
  <c r="CT1720" i="10"/>
  <c r="CU1719" i="10"/>
  <c r="CT1719" i="10"/>
  <c r="CU1718" i="10"/>
  <c r="CT1718" i="10"/>
  <c r="CU1717" i="10"/>
  <c r="CT1717" i="10"/>
  <c r="CU1716" i="10"/>
  <c r="CT1716" i="10"/>
  <c r="CU1715" i="10"/>
  <c r="CT1715" i="10"/>
  <c r="CU1714" i="10"/>
  <c r="CT1714" i="10"/>
  <c r="CU1713" i="10"/>
  <c r="CT1713" i="10"/>
  <c r="CU1712" i="10"/>
  <c r="CT1712" i="10"/>
  <c r="CU1711" i="10"/>
  <c r="CT1711" i="10"/>
  <c r="CU1710" i="10"/>
  <c r="CT1710" i="10"/>
  <c r="CU1709" i="10"/>
  <c r="CT1709" i="10"/>
  <c r="CU1708" i="10"/>
  <c r="CT1708" i="10"/>
  <c r="CU1707" i="10"/>
  <c r="CT1707" i="10"/>
  <c r="CU1706" i="10"/>
  <c r="CT1706" i="10"/>
  <c r="CU1705" i="10"/>
  <c r="CT1705" i="10"/>
  <c r="CU1704" i="10"/>
  <c r="CT1704" i="10"/>
  <c r="CU1703" i="10"/>
  <c r="CT1703" i="10"/>
  <c r="CU1702" i="10"/>
  <c r="CT1702" i="10"/>
  <c r="CU1701" i="10"/>
  <c r="CT1701" i="10"/>
  <c r="CU1700" i="10"/>
  <c r="CT1700" i="10"/>
  <c r="CU1699" i="10"/>
  <c r="CT1699" i="10"/>
  <c r="CU1698" i="10"/>
  <c r="CT1698" i="10"/>
  <c r="CU1697" i="10"/>
  <c r="CT1697" i="10"/>
  <c r="CU1696" i="10"/>
  <c r="CT1696" i="10"/>
  <c r="CU1695" i="10"/>
  <c r="CT1695" i="10"/>
  <c r="CU1694" i="10"/>
  <c r="CT1694" i="10"/>
  <c r="CU1693" i="10"/>
  <c r="CT1693" i="10"/>
  <c r="CU1692" i="10"/>
  <c r="CT1692" i="10"/>
  <c r="CU1691" i="10"/>
  <c r="CT1691" i="10"/>
  <c r="CU1690" i="10"/>
  <c r="CT1690" i="10"/>
  <c r="CU1689" i="10"/>
  <c r="CT1689" i="10"/>
  <c r="CU1688" i="10"/>
  <c r="CT1688" i="10"/>
  <c r="CU1687" i="10"/>
  <c r="CT1687" i="10"/>
  <c r="CU1686" i="10"/>
  <c r="CT1686" i="10"/>
  <c r="CU1685" i="10"/>
  <c r="CT1685" i="10"/>
  <c r="CU1684" i="10"/>
  <c r="CT1684" i="10"/>
  <c r="CU1683" i="10"/>
  <c r="CT1683" i="10"/>
  <c r="CU1682" i="10"/>
  <c r="CT1682" i="10"/>
  <c r="CU1681" i="10"/>
  <c r="CT1681" i="10"/>
  <c r="CU1680" i="10"/>
  <c r="CT1680" i="10"/>
  <c r="CU1679" i="10"/>
  <c r="CT1679" i="10"/>
  <c r="CU1678" i="10"/>
  <c r="CT1678" i="10"/>
  <c r="CU1677" i="10"/>
  <c r="CT1677" i="10"/>
  <c r="CU1676" i="10"/>
  <c r="CT1676" i="10"/>
  <c r="CU1675" i="10"/>
  <c r="CT1675" i="10"/>
  <c r="CU1674" i="10"/>
  <c r="CT1674" i="10"/>
  <c r="CU1673" i="10"/>
  <c r="CT1673" i="10"/>
  <c r="CU1672" i="10"/>
  <c r="CT1672" i="10"/>
  <c r="CU1671" i="10"/>
  <c r="CT1671" i="10"/>
  <c r="CU1670" i="10"/>
  <c r="CT1670" i="10"/>
  <c r="CU1669" i="10"/>
  <c r="CT1669" i="10"/>
  <c r="CU1668" i="10"/>
  <c r="CT1668" i="10"/>
  <c r="CU1667" i="10"/>
  <c r="CT1667" i="10"/>
  <c r="CU1666" i="10"/>
  <c r="CT1666" i="10"/>
  <c r="CU1665" i="10"/>
  <c r="CT1665" i="10"/>
  <c r="CU1664" i="10"/>
  <c r="CT1664" i="10"/>
  <c r="CU1663" i="10"/>
  <c r="CT1663" i="10"/>
  <c r="CU1662" i="10"/>
  <c r="CT1662" i="10"/>
  <c r="CU1661" i="10"/>
  <c r="CT1661" i="10"/>
  <c r="CU1660" i="10"/>
  <c r="CT1660" i="10"/>
  <c r="CU1659" i="10"/>
  <c r="CT1659" i="10"/>
  <c r="CU1658" i="10"/>
  <c r="CT1658" i="10"/>
  <c r="CU1657" i="10"/>
  <c r="CT1657" i="10"/>
  <c r="CU1656" i="10"/>
  <c r="CT1656" i="10"/>
  <c r="CU1655" i="10"/>
  <c r="CT1655" i="10"/>
  <c r="CU1654" i="10"/>
  <c r="CT1654" i="10"/>
  <c r="CU1653" i="10"/>
  <c r="CT1653" i="10"/>
  <c r="CU1652" i="10"/>
  <c r="CT1652" i="10"/>
  <c r="CU1651" i="10"/>
  <c r="CT1651" i="10"/>
  <c r="CU1650" i="10"/>
  <c r="CT1650" i="10"/>
  <c r="CU1649" i="10"/>
  <c r="CT1649" i="10"/>
  <c r="CU1648" i="10"/>
  <c r="CT1648" i="10"/>
  <c r="CU1647" i="10"/>
  <c r="CT1647" i="10"/>
  <c r="CU1646" i="10"/>
  <c r="CT1646" i="10"/>
  <c r="CU1645" i="10"/>
  <c r="CT1645" i="10"/>
  <c r="CU1644" i="10"/>
  <c r="CT1644" i="10"/>
  <c r="CU1643" i="10"/>
  <c r="CT1643" i="10"/>
  <c r="CU1642" i="10"/>
  <c r="CT1642" i="10"/>
  <c r="CU1641" i="10"/>
  <c r="CT1641" i="10"/>
  <c r="CU1640" i="10"/>
  <c r="CT1640" i="10"/>
  <c r="CU1639" i="10"/>
  <c r="CT1639" i="10"/>
  <c r="CU1638" i="10"/>
  <c r="CT1638" i="10"/>
  <c r="CU1637" i="10"/>
  <c r="CT1637" i="10"/>
  <c r="CU1636" i="10"/>
  <c r="CT1636" i="10"/>
  <c r="CU1635" i="10"/>
  <c r="CT1635" i="10"/>
  <c r="CU1634" i="10"/>
  <c r="CT1634" i="10"/>
  <c r="CU1633" i="10"/>
  <c r="CT1633" i="10"/>
  <c r="CU1632" i="10"/>
  <c r="CT1632" i="10"/>
  <c r="CU1631" i="10"/>
  <c r="CT1631" i="10"/>
  <c r="CU1630" i="10"/>
  <c r="CT1630" i="10"/>
  <c r="CU1629" i="10"/>
  <c r="CT1629" i="10"/>
  <c r="CU1628" i="10"/>
  <c r="CT1628" i="10"/>
  <c r="CU1627" i="10"/>
  <c r="CT1627" i="10"/>
  <c r="CU1626" i="10"/>
  <c r="CT1626" i="10"/>
  <c r="CU1625" i="10"/>
  <c r="CT1625" i="10"/>
  <c r="CU1624" i="10"/>
  <c r="CT1624" i="10"/>
  <c r="CU1623" i="10"/>
  <c r="CT1623" i="10"/>
  <c r="CU1622" i="10"/>
  <c r="CT1622" i="10"/>
  <c r="CU1621" i="10"/>
  <c r="CT1621" i="10"/>
  <c r="CU1620" i="10"/>
  <c r="CT1620" i="10"/>
  <c r="CU1619" i="10"/>
  <c r="CT1619" i="10"/>
  <c r="CU1618" i="10"/>
  <c r="CT1618" i="10"/>
  <c r="CU1617" i="10"/>
  <c r="CT1617" i="10"/>
  <c r="CU1616" i="10"/>
  <c r="CT1616" i="10"/>
  <c r="CU1615" i="10"/>
  <c r="CT1615" i="10"/>
  <c r="CU1614" i="10"/>
  <c r="CT1614" i="10"/>
  <c r="CU1613" i="10"/>
  <c r="CT1613" i="10"/>
  <c r="CU1612" i="10"/>
  <c r="CT1612" i="10"/>
  <c r="CU1611" i="10"/>
  <c r="CT1611" i="10"/>
  <c r="CU1610" i="10"/>
  <c r="CT1610" i="10"/>
  <c r="CU1609" i="10"/>
  <c r="CT1609" i="10"/>
  <c r="CU1608" i="10"/>
  <c r="CT1608" i="10"/>
  <c r="CU1607" i="10"/>
  <c r="CT1607" i="10"/>
  <c r="CU1606" i="10"/>
  <c r="CT1606" i="10"/>
  <c r="CU1605" i="10"/>
  <c r="CT1605" i="10"/>
  <c r="CU1604" i="10"/>
  <c r="CT1604" i="10"/>
  <c r="CU1603" i="10"/>
  <c r="CT1603" i="10"/>
  <c r="CU1602" i="10"/>
  <c r="CT1602" i="10"/>
  <c r="CU1601" i="10"/>
  <c r="CT1601" i="10"/>
  <c r="CU1600" i="10"/>
  <c r="CT1600" i="10"/>
  <c r="CU1599" i="10"/>
  <c r="CT1599" i="10"/>
  <c r="CU1598" i="10"/>
  <c r="CT1598" i="10"/>
  <c r="CU1597" i="10"/>
  <c r="CT1597" i="10"/>
  <c r="CU1596" i="10"/>
  <c r="CT1596" i="10"/>
  <c r="CU1595" i="10"/>
  <c r="CT1595" i="10"/>
  <c r="CU1594" i="10"/>
  <c r="CT1594" i="10"/>
  <c r="CU1593" i="10"/>
  <c r="CT1593" i="10"/>
  <c r="CU1592" i="10"/>
  <c r="CT1592" i="10"/>
  <c r="CU1591" i="10"/>
  <c r="CT1591" i="10"/>
  <c r="CU1590" i="10"/>
  <c r="CT1590" i="10"/>
  <c r="CU1589" i="10"/>
  <c r="CT1589" i="10"/>
  <c r="CU1588" i="10"/>
  <c r="CT1588" i="10"/>
  <c r="CU1587" i="10"/>
  <c r="CT1587" i="10"/>
  <c r="CU1586" i="10"/>
  <c r="CT1586" i="10"/>
  <c r="CU1585" i="10"/>
  <c r="CT1585" i="10"/>
  <c r="CU1584" i="10"/>
  <c r="CT1584" i="10"/>
  <c r="CU1583" i="10"/>
  <c r="CT1583" i="10"/>
  <c r="CU1582" i="10"/>
  <c r="CT1582" i="10"/>
  <c r="CU1581" i="10"/>
  <c r="CT1581" i="10"/>
  <c r="CU1580" i="10"/>
  <c r="CT1580" i="10"/>
  <c r="CU1579" i="10"/>
  <c r="CT1579" i="10"/>
  <c r="CU1578" i="10"/>
  <c r="CT1578" i="10"/>
  <c r="CU1577" i="10"/>
  <c r="CT1577" i="10"/>
  <c r="CU1576" i="10"/>
  <c r="CT1576" i="10"/>
  <c r="CU1575" i="10"/>
  <c r="CT1575" i="10"/>
  <c r="CU1574" i="10"/>
  <c r="CT1574" i="10"/>
  <c r="CU1573" i="10"/>
  <c r="CT1573" i="10"/>
  <c r="CU1572" i="10"/>
  <c r="CT1572" i="10"/>
  <c r="CU1571" i="10"/>
  <c r="CT1571" i="10"/>
  <c r="CU1570" i="10"/>
  <c r="CT1570" i="10"/>
  <c r="CU1569" i="10"/>
  <c r="CT1569" i="10"/>
  <c r="CU1568" i="10"/>
  <c r="CT1568" i="10"/>
  <c r="CU1567" i="10"/>
  <c r="CT1567" i="10"/>
  <c r="CU1566" i="10"/>
  <c r="CT1566" i="10"/>
  <c r="CU1565" i="10"/>
  <c r="CT1565" i="10"/>
  <c r="CU1564" i="10"/>
  <c r="CT1564" i="10"/>
  <c r="CU1563" i="10"/>
  <c r="CT1563" i="10"/>
  <c r="CU1562" i="10"/>
  <c r="CT1562" i="10"/>
  <c r="CU1561" i="10"/>
  <c r="CT1561" i="10"/>
  <c r="CU1560" i="10"/>
  <c r="CT1560" i="10"/>
  <c r="CU1559" i="10"/>
  <c r="CT1559" i="10"/>
  <c r="CU1558" i="10"/>
  <c r="CT1558" i="10"/>
  <c r="CU1557" i="10"/>
  <c r="CT1557" i="10"/>
  <c r="CU1556" i="10"/>
  <c r="CT1556" i="10"/>
  <c r="CU1555" i="10"/>
  <c r="CT1555" i="10"/>
  <c r="CU1554" i="10"/>
  <c r="CT1554" i="10"/>
  <c r="CU1553" i="10"/>
  <c r="CT1553" i="10"/>
  <c r="CU1552" i="10"/>
  <c r="CT1552" i="10"/>
  <c r="CU1551" i="10"/>
  <c r="CT1551" i="10"/>
  <c r="CU1550" i="10"/>
  <c r="CT1550" i="10"/>
  <c r="CU1549" i="10"/>
  <c r="CT1549" i="10"/>
  <c r="CU1548" i="10"/>
  <c r="CT1548" i="10"/>
  <c r="CU1547" i="10"/>
  <c r="CT1547" i="10"/>
  <c r="CU1546" i="10"/>
  <c r="CT1546" i="10"/>
  <c r="CU1545" i="10"/>
  <c r="CT1545" i="10"/>
  <c r="CU1544" i="10"/>
  <c r="CT1544" i="10"/>
  <c r="CU1543" i="10"/>
  <c r="CT1543" i="10"/>
  <c r="CU1542" i="10"/>
  <c r="CT1542" i="10"/>
  <c r="CU1541" i="10"/>
  <c r="CT1541" i="10"/>
  <c r="CU1540" i="10"/>
  <c r="CT1540" i="10"/>
  <c r="CU1539" i="10"/>
  <c r="CT1539" i="10"/>
  <c r="CU1538" i="10"/>
  <c r="CT1538" i="10"/>
  <c r="CU1537" i="10"/>
  <c r="CT1537" i="10"/>
  <c r="CU1536" i="10"/>
  <c r="CT1536" i="10"/>
  <c r="CU1535" i="10"/>
  <c r="CT1535" i="10"/>
  <c r="CU1534" i="10"/>
  <c r="CT1534" i="10"/>
  <c r="CU1533" i="10"/>
  <c r="CT1533" i="10"/>
  <c r="CU1532" i="10"/>
  <c r="CT1532" i="10"/>
  <c r="CU1531" i="10"/>
  <c r="CT1531" i="10"/>
  <c r="CU1530" i="10"/>
  <c r="CT1530" i="10"/>
  <c r="CU1529" i="10"/>
  <c r="CT1529" i="10"/>
  <c r="CU1528" i="10"/>
  <c r="CT1528" i="10"/>
  <c r="CU1527" i="10"/>
  <c r="CT1527" i="10"/>
  <c r="CU1526" i="10"/>
  <c r="CT1526" i="10"/>
  <c r="CU1525" i="10"/>
  <c r="CT1525" i="10"/>
  <c r="CU1524" i="10"/>
  <c r="CT1524" i="10"/>
  <c r="CU1523" i="10"/>
  <c r="CT1523" i="10"/>
  <c r="CU1522" i="10"/>
  <c r="CT1522" i="10"/>
  <c r="CU1521" i="10"/>
  <c r="CT1521" i="10"/>
  <c r="CU1520" i="10"/>
  <c r="CT1520" i="10"/>
  <c r="CU1519" i="10"/>
  <c r="CT1519" i="10"/>
  <c r="CU1518" i="10"/>
  <c r="CT1518" i="10"/>
  <c r="CU1517" i="10"/>
  <c r="CT1517" i="10"/>
  <c r="CU1516" i="10"/>
  <c r="CT1516" i="10"/>
  <c r="CU1515" i="10"/>
  <c r="CT1515" i="10"/>
  <c r="CU1514" i="10"/>
  <c r="CT1514" i="10"/>
  <c r="CU1513" i="10"/>
  <c r="CT1513" i="10"/>
  <c r="CU1512" i="10"/>
  <c r="CT1512" i="10"/>
  <c r="CU1511" i="10"/>
  <c r="CT1511" i="10"/>
  <c r="CU1510" i="10"/>
  <c r="CT1510" i="10"/>
  <c r="CU1509" i="10"/>
  <c r="CT1509" i="10"/>
  <c r="CU1508" i="10"/>
  <c r="CT1508" i="10"/>
  <c r="CU1507" i="10"/>
  <c r="CT1507" i="10"/>
  <c r="CU1506" i="10"/>
  <c r="CT1506" i="10"/>
  <c r="CU1505" i="10"/>
  <c r="CT1505" i="10"/>
  <c r="CU1504" i="10"/>
  <c r="CT1504" i="10"/>
  <c r="CU1503" i="10"/>
  <c r="CT1503" i="10"/>
  <c r="CU1502" i="10"/>
  <c r="CT1502" i="10"/>
  <c r="CU1501" i="10"/>
  <c r="CT1501" i="10"/>
  <c r="CU1500" i="10"/>
  <c r="CT1500" i="10"/>
  <c r="CU1499" i="10"/>
  <c r="CT1499" i="10"/>
  <c r="CU1498" i="10"/>
  <c r="CT1498" i="10"/>
  <c r="CU1497" i="10"/>
  <c r="CT1497" i="10"/>
  <c r="CU1496" i="10"/>
  <c r="CT1496" i="10"/>
  <c r="CU1495" i="10"/>
  <c r="CT1495" i="10"/>
  <c r="CU1494" i="10"/>
  <c r="CT1494" i="10"/>
  <c r="CU1493" i="10"/>
  <c r="CT1493" i="10"/>
  <c r="CU1492" i="10"/>
  <c r="CT1492" i="10"/>
  <c r="CU1491" i="10"/>
  <c r="CT1491" i="10"/>
  <c r="CU1490" i="10"/>
  <c r="CT1490" i="10"/>
  <c r="CU1489" i="10"/>
  <c r="CT1489" i="10"/>
  <c r="CU1488" i="10"/>
  <c r="CT1488" i="10"/>
  <c r="CU1487" i="10"/>
  <c r="CT1487" i="10"/>
  <c r="CU1486" i="10"/>
  <c r="CT1486" i="10"/>
  <c r="CU1485" i="10"/>
  <c r="CT1485" i="10"/>
  <c r="CU1484" i="10"/>
  <c r="CT1484" i="10"/>
  <c r="CU1483" i="10"/>
  <c r="CT1483" i="10"/>
  <c r="CU1482" i="10"/>
  <c r="CT1482" i="10"/>
  <c r="CU1481" i="10"/>
  <c r="CT1481" i="10"/>
  <c r="CU1480" i="10"/>
  <c r="CT1480" i="10"/>
  <c r="CU1479" i="10"/>
  <c r="CT1479" i="10"/>
  <c r="CU1478" i="10"/>
  <c r="CT1478" i="10"/>
  <c r="CU1477" i="10"/>
  <c r="CT1477" i="10"/>
  <c r="CU1476" i="10"/>
  <c r="CT1476" i="10"/>
  <c r="CU1475" i="10"/>
  <c r="CT1475" i="10"/>
  <c r="CU1474" i="10"/>
  <c r="CT1474" i="10"/>
  <c r="CU1473" i="10"/>
  <c r="CT1473" i="10"/>
  <c r="CU1472" i="10"/>
  <c r="CT1472" i="10"/>
  <c r="CU1471" i="10"/>
  <c r="CT1471" i="10"/>
  <c r="CU1470" i="10"/>
  <c r="CT1470" i="10"/>
  <c r="CU1469" i="10"/>
  <c r="CT1469" i="10"/>
  <c r="CU1468" i="10"/>
  <c r="CT1468" i="10"/>
  <c r="CU1467" i="10"/>
  <c r="CT1467" i="10"/>
  <c r="CU1466" i="10"/>
  <c r="CT1466" i="10"/>
  <c r="CU1465" i="10"/>
  <c r="CT1465" i="10"/>
  <c r="CU1464" i="10"/>
  <c r="CT1464" i="10"/>
  <c r="CU1463" i="10"/>
  <c r="CT1463" i="10"/>
  <c r="CU1462" i="10"/>
  <c r="CT1462" i="10"/>
  <c r="CU1461" i="10"/>
  <c r="CT1461" i="10"/>
  <c r="CU1460" i="10"/>
  <c r="CT1460" i="10"/>
  <c r="CU1459" i="10"/>
  <c r="CT1459" i="10"/>
  <c r="CU1458" i="10"/>
  <c r="CT1458" i="10"/>
  <c r="CU1457" i="10"/>
  <c r="CT1457" i="10"/>
  <c r="CU1456" i="10"/>
  <c r="CT1456" i="10"/>
  <c r="CU1455" i="10"/>
  <c r="CT1455" i="10"/>
  <c r="CU1454" i="10"/>
  <c r="CT1454" i="10"/>
  <c r="CU1453" i="10"/>
  <c r="CT1453" i="10"/>
  <c r="CU1452" i="10"/>
  <c r="CT1452" i="10"/>
  <c r="CU1451" i="10"/>
  <c r="CT1451" i="10"/>
  <c r="CU1450" i="10"/>
  <c r="CT1450" i="10"/>
  <c r="CU1449" i="10"/>
  <c r="CT1449" i="10"/>
  <c r="CU1448" i="10"/>
  <c r="CT1448" i="10"/>
  <c r="CU1447" i="10"/>
  <c r="CT1447" i="10"/>
  <c r="CU1446" i="10"/>
  <c r="CT1446" i="10"/>
  <c r="CU1445" i="10"/>
  <c r="CT1445" i="10"/>
  <c r="CU1444" i="10"/>
  <c r="CT1444" i="10"/>
  <c r="CU1443" i="10"/>
  <c r="CT1443" i="10"/>
  <c r="CU1442" i="10"/>
  <c r="CT1442" i="10"/>
  <c r="CU1441" i="10"/>
  <c r="CT1441" i="10"/>
  <c r="CU1440" i="10"/>
  <c r="CT1440" i="10"/>
  <c r="CU1439" i="10"/>
  <c r="CT1439" i="10"/>
  <c r="CU1438" i="10"/>
  <c r="CT1438" i="10"/>
  <c r="CU1437" i="10"/>
  <c r="CT1437" i="10"/>
  <c r="CU1436" i="10"/>
  <c r="CT1436" i="10"/>
  <c r="CU1435" i="10"/>
  <c r="CT1435" i="10"/>
  <c r="CU1434" i="10"/>
  <c r="CT1434" i="10"/>
  <c r="CU1433" i="10"/>
  <c r="CT1433" i="10"/>
  <c r="CU1432" i="10"/>
  <c r="CT1432" i="10"/>
  <c r="CU1431" i="10"/>
  <c r="CT1431" i="10"/>
  <c r="CU1430" i="10"/>
  <c r="CT1430" i="10"/>
  <c r="CU1429" i="10"/>
  <c r="CT1429" i="10"/>
  <c r="CU1428" i="10"/>
  <c r="CT1428" i="10"/>
  <c r="CU1427" i="10"/>
  <c r="CT1427" i="10"/>
  <c r="CU1426" i="10"/>
  <c r="CT1426" i="10"/>
  <c r="CU1425" i="10"/>
  <c r="CT1425" i="10"/>
  <c r="CU1424" i="10"/>
  <c r="CT1424" i="10"/>
  <c r="CU1423" i="10"/>
  <c r="CT1423" i="10"/>
  <c r="CU1422" i="10"/>
  <c r="CT1422" i="10"/>
  <c r="CU1421" i="10"/>
  <c r="CT1421" i="10"/>
  <c r="CU1420" i="10"/>
  <c r="CT1420" i="10"/>
  <c r="CU1419" i="10"/>
  <c r="CT1419" i="10"/>
  <c r="CU1418" i="10"/>
  <c r="CT1418" i="10"/>
  <c r="CU1417" i="10"/>
  <c r="CT1417" i="10"/>
  <c r="CU1416" i="10"/>
  <c r="CT1416" i="10"/>
  <c r="CU1415" i="10"/>
  <c r="CT1415" i="10"/>
  <c r="CU1414" i="10"/>
  <c r="CT1414" i="10"/>
  <c r="CU1413" i="10"/>
  <c r="CT1413" i="10"/>
  <c r="CU1412" i="10"/>
  <c r="CT1412" i="10"/>
  <c r="CU1411" i="10"/>
  <c r="CT1411" i="10"/>
  <c r="CU1410" i="10"/>
  <c r="CT1410" i="10"/>
  <c r="CU1409" i="10"/>
  <c r="CT1409" i="10"/>
  <c r="CU1408" i="10"/>
  <c r="CT1408" i="10"/>
  <c r="CU1407" i="10"/>
  <c r="CT1407" i="10"/>
  <c r="CU1406" i="10"/>
  <c r="CT1406" i="10"/>
  <c r="CU1405" i="10"/>
  <c r="CT1405" i="10"/>
  <c r="CU1404" i="10"/>
  <c r="CT1404" i="10"/>
  <c r="CU1403" i="10"/>
  <c r="CT1403" i="10"/>
  <c r="CU1402" i="10"/>
  <c r="CT1402" i="10"/>
  <c r="CU1401" i="10"/>
  <c r="CT1401" i="10"/>
  <c r="CU1400" i="10"/>
  <c r="CT1400" i="10"/>
  <c r="CU1399" i="10"/>
  <c r="CT1399" i="10"/>
  <c r="CU1398" i="10"/>
  <c r="CT1398" i="10"/>
  <c r="CU1397" i="10"/>
  <c r="CT1397" i="10"/>
  <c r="CU1396" i="10"/>
  <c r="CT1396" i="10"/>
  <c r="CU1395" i="10"/>
  <c r="CT1395" i="10"/>
  <c r="CU1394" i="10"/>
  <c r="CT1394" i="10"/>
  <c r="CU1393" i="10"/>
  <c r="CT1393" i="10"/>
  <c r="CU1392" i="10"/>
  <c r="CT1392" i="10"/>
  <c r="CU1391" i="10"/>
  <c r="CT1391" i="10"/>
  <c r="CU1390" i="10"/>
  <c r="CT1390" i="10"/>
  <c r="CU1389" i="10"/>
  <c r="CT1389" i="10"/>
  <c r="CU1388" i="10"/>
  <c r="CT1388" i="10"/>
  <c r="CU1387" i="10"/>
  <c r="CT1387" i="10"/>
  <c r="CU1386" i="10"/>
  <c r="CT1386" i="10"/>
  <c r="CU1385" i="10"/>
  <c r="CT1385" i="10"/>
  <c r="CU1384" i="10"/>
  <c r="CT1384" i="10"/>
  <c r="CU1383" i="10"/>
  <c r="CT1383" i="10"/>
  <c r="CU1382" i="10"/>
  <c r="CT1382" i="10"/>
  <c r="CU1381" i="10"/>
  <c r="CT1381" i="10"/>
  <c r="CU1380" i="10"/>
  <c r="CT1380" i="10"/>
  <c r="CU1379" i="10"/>
  <c r="CT1379" i="10"/>
  <c r="CU1378" i="10"/>
  <c r="CT1378" i="10"/>
  <c r="CU1377" i="10"/>
  <c r="CT1377" i="10"/>
  <c r="CU1376" i="10"/>
  <c r="CT1376" i="10"/>
  <c r="CU1375" i="10"/>
  <c r="CT1375" i="10"/>
  <c r="CU1374" i="10"/>
  <c r="CT1374" i="10"/>
  <c r="CU1373" i="10"/>
  <c r="CT1373" i="10"/>
  <c r="CU1372" i="10"/>
  <c r="CT1372" i="10"/>
  <c r="CU1371" i="10"/>
  <c r="CT1371" i="10"/>
  <c r="CU1370" i="10"/>
  <c r="CT1370" i="10"/>
  <c r="CU1369" i="10"/>
  <c r="CT1369" i="10"/>
  <c r="CU1368" i="10"/>
  <c r="CT1368" i="10"/>
  <c r="CU1367" i="10"/>
  <c r="CT1367" i="10"/>
  <c r="CU1366" i="10"/>
  <c r="CT1366" i="10"/>
  <c r="CU1365" i="10"/>
  <c r="CT1365" i="10"/>
  <c r="CU1364" i="10"/>
  <c r="CT1364" i="10"/>
  <c r="CU1363" i="10"/>
  <c r="CT1363" i="10"/>
  <c r="CU1362" i="10"/>
  <c r="CT1362" i="10"/>
  <c r="CU1361" i="10"/>
  <c r="CT1361" i="10"/>
  <c r="CU1360" i="10"/>
  <c r="CT1360" i="10"/>
  <c r="CU1359" i="10"/>
  <c r="CT1359" i="10"/>
  <c r="CU1358" i="10"/>
  <c r="CT1358" i="10"/>
  <c r="CU1357" i="10"/>
  <c r="CT1357" i="10"/>
  <c r="CU1356" i="10"/>
  <c r="CT1356" i="10"/>
  <c r="CU1355" i="10"/>
  <c r="CT1355" i="10"/>
  <c r="CU1354" i="10"/>
  <c r="CT1354" i="10"/>
  <c r="CU1353" i="10"/>
  <c r="CT1353" i="10"/>
  <c r="CU1352" i="10"/>
  <c r="CT1352" i="10"/>
  <c r="CU1351" i="10"/>
  <c r="CT1351" i="10"/>
  <c r="CU1350" i="10"/>
  <c r="CT1350" i="10"/>
  <c r="CU1349" i="10"/>
  <c r="CT1349" i="10"/>
  <c r="CU1348" i="10"/>
  <c r="CT1348" i="10"/>
  <c r="CU1347" i="10"/>
  <c r="CT1347" i="10"/>
  <c r="CU1346" i="10"/>
  <c r="CT1346" i="10"/>
  <c r="CU1345" i="10"/>
  <c r="CT1345" i="10"/>
  <c r="CU1344" i="10"/>
  <c r="CT1344" i="10"/>
  <c r="CU1343" i="10"/>
  <c r="CT1343" i="10"/>
  <c r="CU1342" i="10"/>
  <c r="CT1342" i="10"/>
  <c r="CU1341" i="10"/>
  <c r="CT1341" i="10"/>
  <c r="CU1340" i="10"/>
  <c r="CT1340" i="10"/>
  <c r="CU1339" i="10"/>
  <c r="CT1339" i="10"/>
  <c r="CU1338" i="10"/>
  <c r="CT1338" i="10"/>
  <c r="CU1337" i="10"/>
  <c r="CT1337" i="10"/>
  <c r="CU1336" i="10"/>
  <c r="CT1336" i="10"/>
  <c r="CU1335" i="10"/>
  <c r="CT1335" i="10"/>
  <c r="CU1334" i="10"/>
  <c r="CT1334" i="10"/>
  <c r="CU1333" i="10"/>
  <c r="CT1333" i="10"/>
  <c r="CU1332" i="10"/>
  <c r="CT1332" i="10"/>
  <c r="CU1331" i="10"/>
  <c r="CT1331" i="10"/>
  <c r="CU1330" i="10"/>
  <c r="CT1330" i="10"/>
  <c r="CU1329" i="10"/>
  <c r="CT1329" i="10"/>
  <c r="CU1328" i="10"/>
  <c r="CT1328" i="10"/>
  <c r="CU1327" i="10"/>
  <c r="CT1327" i="10"/>
  <c r="CU1326" i="10"/>
  <c r="CT1326" i="10"/>
  <c r="CU1325" i="10"/>
  <c r="CT1325" i="10"/>
  <c r="CU1324" i="10"/>
  <c r="CT1324" i="10"/>
  <c r="CU1323" i="10"/>
  <c r="CT1323" i="10"/>
  <c r="CU1322" i="10"/>
  <c r="CT1322" i="10"/>
  <c r="CU1321" i="10"/>
  <c r="CT1321" i="10"/>
  <c r="CU1320" i="10"/>
  <c r="CT1320" i="10"/>
  <c r="CU1319" i="10"/>
  <c r="CT1319" i="10"/>
  <c r="CU1318" i="10"/>
  <c r="CT1318" i="10"/>
  <c r="CU1317" i="10"/>
  <c r="CT1317" i="10"/>
  <c r="CU1316" i="10"/>
  <c r="CT1316" i="10"/>
  <c r="CU1315" i="10"/>
  <c r="CT1315" i="10"/>
  <c r="CU1314" i="10"/>
  <c r="CT1314" i="10"/>
  <c r="CU1313" i="10"/>
  <c r="CT1313" i="10"/>
  <c r="CU1312" i="10"/>
  <c r="CT1312" i="10"/>
  <c r="CU1311" i="10"/>
  <c r="CT1311" i="10"/>
  <c r="CU1310" i="10"/>
  <c r="CT1310" i="10"/>
  <c r="CU1309" i="10"/>
  <c r="CT1309" i="10"/>
  <c r="CU1308" i="10"/>
  <c r="CT1308" i="10"/>
  <c r="CU1307" i="10"/>
  <c r="CT1307" i="10"/>
  <c r="CU1306" i="10"/>
  <c r="CT1306" i="10"/>
  <c r="CU1305" i="10"/>
  <c r="CT1305" i="10"/>
  <c r="CU1304" i="10"/>
  <c r="CT1304" i="10"/>
  <c r="CU1303" i="10"/>
  <c r="CT1303" i="10"/>
  <c r="CU1302" i="10"/>
  <c r="CT1302" i="10"/>
  <c r="CU1301" i="10"/>
  <c r="CT1301" i="10"/>
  <c r="CU1300" i="10"/>
  <c r="CT1300" i="10"/>
  <c r="CU1299" i="10"/>
  <c r="CT1299" i="10"/>
  <c r="CU1298" i="10"/>
  <c r="CT1298" i="10"/>
  <c r="CU1297" i="10"/>
  <c r="CT1297" i="10"/>
  <c r="CU1296" i="10"/>
  <c r="CT1296" i="10"/>
  <c r="CU1295" i="10"/>
  <c r="CT1295" i="10"/>
  <c r="CU1294" i="10"/>
  <c r="CT1294" i="10"/>
  <c r="CU1293" i="10"/>
  <c r="CT1293" i="10"/>
  <c r="CU1292" i="10"/>
  <c r="CT1292" i="10"/>
  <c r="CU1291" i="10"/>
  <c r="CT1291" i="10"/>
  <c r="CU1290" i="10"/>
  <c r="CT1290" i="10"/>
  <c r="CU1289" i="10"/>
  <c r="CT1289" i="10"/>
  <c r="CU1288" i="10"/>
  <c r="CT1288" i="10"/>
  <c r="CU1287" i="10"/>
  <c r="CT1287" i="10"/>
  <c r="CU1286" i="10"/>
  <c r="CT1286" i="10"/>
  <c r="CU1285" i="10"/>
  <c r="CT1285" i="10"/>
  <c r="CU1284" i="10"/>
  <c r="CT1284" i="10"/>
  <c r="CU1283" i="10"/>
  <c r="CT1283" i="10"/>
  <c r="CU1282" i="10"/>
  <c r="CT1282" i="10"/>
  <c r="CU1281" i="10"/>
  <c r="CT1281" i="10"/>
  <c r="CU1280" i="10"/>
  <c r="CT1280" i="10"/>
  <c r="CU1279" i="10"/>
  <c r="CT1279" i="10"/>
  <c r="CU1278" i="10"/>
  <c r="CT1278" i="10"/>
  <c r="CU1277" i="10"/>
  <c r="CT1277" i="10"/>
  <c r="CU1276" i="10"/>
  <c r="CT1276" i="10"/>
  <c r="CU1275" i="10"/>
  <c r="CT1275" i="10"/>
  <c r="CU1274" i="10"/>
  <c r="CT1274" i="10"/>
  <c r="CU1273" i="10"/>
  <c r="CT1273" i="10"/>
  <c r="CU1272" i="10"/>
  <c r="CT1272" i="10"/>
  <c r="CU1271" i="10"/>
  <c r="CT1271" i="10"/>
  <c r="CU1270" i="10"/>
  <c r="CT1270" i="10"/>
  <c r="CU1269" i="10"/>
  <c r="CT1269" i="10"/>
  <c r="CU1268" i="10"/>
  <c r="CT1268" i="10"/>
  <c r="CU1267" i="10"/>
  <c r="CT1267" i="10"/>
  <c r="CU1266" i="10"/>
  <c r="CT1266" i="10"/>
  <c r="CU1265" i="10"/>
  <c r="CT1265" i="10"/>
  <c r="CU1264" i="10"/>
  <c r="CT1264" i="10"/>
  <c r="CU1263" i="10"/>
  <c r="CT1263" i="10"/>
  <c r="CU1262" i="10"/>
  <c r="CT1262" i="10"/>
  <c r="CU1261" i="10"/>
  <c r="CT1261" i="10"/>
  <c r="CU1260" i="10"/>
  <c r="CT1260" i="10"/>
  <c r="CU1259" i="10"/>
  <c r="CT1259" i="10"/>
  <c r="CU1258" i="10"/>
  <c r="CT1258" i="10"/>
  <c r="CU1257" i="10"/>
  <c r="CT1257" i="10"/>
  <c r="CU1256" i="10"/>
  <c r="CT1256" i="10"/>
  <c r="CU1255" i="10"/>
  <c r="CT1255" i="10"/>
  <c r="CU1254" i="10"/>
  <c r="CT1254" i="10"/>
  <c r="CU1253" i="10"/>
  <c r="CT1253" i="10"/>
  <c r="CU1252" i="10"/>
  <c r="CT1252" i="10"/>
  <c r="CU1251" i="10"/>
  <c r="CT1251" i="10"/>
  <c r="CU1250" i="10"/>
  <c r="CT1250" i="10"/>
  <c r="CU1249" i="10"/>
  <c r="CT1249" i="10"/>
  <c r="CU1248" i="10"/>
  <c r="CT1248" i="10"/>
  <c r="CU1247" i="10"/>
  <c r="CT1247" i="10"/>
  <c r="CU1246" i="10"/>
  <c r="CT1246" i="10"/>
  <c r="CU1245" i="10"/>
  <c r="CT1245" i="10"/>
  <c r="CU1244" i="10"/>
  <c r="CT1244" i="10"/>
  <c r="CU1243" i="10"/>
  <c r="CT1243" i="10"/>
  <c r="CU1242" i="10"/>
  <c r="CT1242" i="10"/>
  <c r="CU1241" i="10"/>
  <c r="CT1241" i="10"/>
  <c r="CU1240" i="10"/>
  <c r="CT1240" i="10"/>
  <c r="CU1239" i="10"/>
  <c r="CT1239" i="10"/>
  <c r="CU1238" i="10"/>
  <c r="CT1238" i="10"/>
  <c r="CU1237" i="10"/>
  <c r="CT1237" i="10"/>
  <c r="CU1236" i="10"/>
  <c r="CT1236" i="10"/>
  <c r="CU1235" i="10"/>
  <c r="CT1235" i="10"/>
  <c r="CU1234" i="10"/>
  <c r="CT1234" i="10"/>
  <c r="CU1233" i="10"/>
  <c r="CT1233" i="10"/>
  <c r="CU1232" i="10"/>
  <c r="CT1232" i="10"/>
  <c r="CU1231" i="10"/>
  <c r="CT1231" i="10"/>
  <c r="CU1230" i="10"/>
  <c r="CT1230" i="10"/>
  <c r="CU1229" i="10"/>
  <c r="CT1229" i="10"/>
  <c r="CU1228" i="10"/>
  <c r="CT1228" i="10"/>
  <c r="CU1227" i="10"/>
  <c r="CT1227" i="10"/>
  <c r="CU1226" i="10"/>
  <c r="CT1226" i="10"/>
  <c r="CU1225" i="10"/>
  <c r="CT1225" i="10"/>
  <c r="CU1224" i="10"/>
  <c r="CT1224" i="10"/>
  <c r="CU1223" i="10"/>
  <c r="CT1223" i="10"/>
  <c r="CU1222" i="10"/>
  <c r="CT1222" i="10"/>
  <c r="CU1221" i="10"/>
  <c r="CT1221" i="10"/>
  <c r="CU1220" i="10"/>
  <c r="CT1220" i="10"/>
  <c r="CU1219" i="10"/>
  <c r="CT1219" i="10"/>
  <c r="CU1218" i="10"/>
  <c r="CT1218" i="10"/>
  <c r="CU1217" i="10"/>
  <c r="CT1217" i="10"/>
  <c r="CU1216" i="10"/>
  <c r="CT1216" i="10"/>
  <c r="CU1215" i="10"/>
  <c r="CT1215" i="10"/>
  <c r="CU1214" i="10"/>
  <c r="CT1214" i="10"/>
  <c r="CU1213" i="10"/>
  <c r="CT1213" i="10"/>
  <c r="CU1212" i="10"/>
  <c r="CT1212" i="10"/>
  <c r="CU1211" i="10"/>
  <c r="CT1211" i="10"/>
  <c r="CU1210" i="10"/>
  <c r="CT1210" i="10"/>
  <c r="CU1209" i="10"/>
  <c r="CT1209" i="10"/>
  <c r="CU1208" i="10"/>
  <c r="CT1208" i="10"/>
  <c r="CU1207" i="10"/>
  <c r="CT1207" i="10"/>
  <c r="CU1206" i="10"/>
  <c r="CT1206" i="10"/>
  <c r="CU1205" i="10"/>
  <c r="CT1205" i="10"/>
  <c r="CU1204" i="10"/>
  <c r="CT1204" i="10"/>
  <c r="CU1203" i="10"/>
  <c r="CT1203" i="10"/>
  <c r="CU1202" i="10"/>
  <c r="CT1202" i="10"/>
  <c r="CU1201" i="10"/>
  <c r="CT1201" i="10"/>
  <c r="CU1200" i="10"/>
  <c r="CT1200" i="10"/>
  <c r="CU1199" i="10"/>
  <c r="CT1199" i="10"/>
  <c r="CU1198" i="10"/>
  <c r="CT1198" i="10"/>
  <c r="CU1197" i="10"/>
  <c r="CT1197" i="10"/>
  <c r="CU1196" i="10"/>
  <c r="CT1196" i="10"/>
  <c r="CU1195" i="10"/>
  <c r="CT1195" i="10"/>
  <c r="CU1194" i="10"/>
  <c r="CT1194" i="10"/>
  <c r="CU1193" i="10"/>
  <c r="CT1193" i="10"/>
  <c r="CU1192" i="10"/>
  <c r="CT1192" i="10"/>
  <c r="CU1191" i="10"/>
  <c r="CT1191" i="10"/>
  <c r="CU1190" i="10"/>
  <c r="CT1190" i="10"/>
  <c r="CU1189" i="10"/>
  <c r="CT1189" i="10"/>
  <c r="CU1188" i="10"/>
  <c r="CT1188" i="10"/>
  <c r="CU1187" i="10"/>
  <c r="CT1187" i="10"/>
  <c r="CU1186" i="10"/>
  <c r="CT1186" i="10"/>
  <c r="CU1185" i="10"/>
  <c r="CT1185" i="10"/>
  <c r="CU1184" i="10"/>
  <c r="CT1184" i="10"/>
  <c r="CU1183" i="10"/>
  <c r="CT1183" i="10"/>
  <c r="CU1182" i="10"/>
  <c r="CT1182" i="10"/>
  <c r="CU1181" i="10"/>
  <c r="CT1181" i="10"/>
  <c r="CU1180" i="10"/>
  <c r="CT1180" i="10"/>
  <c r="CU1179" i="10"/>
  <c r="CT1179" i="10"/>
  <c r="CU1178" i="10"/>
  <c r="CT1178" i="10"/>
  <c r="CU1177" i="10"/>
  <c r="CT1177" i="10"/>
  <c r="CU1176" i="10"/>
  <c r="CT1176" i="10"/>
  <c r="CU1175" i="10"/>
  <c r="CT1175" i="10"/>
  <c r="CU1174" i="10"/>
  <c r="CT1174" i="10"/>
  <c r="CU1173" i="10"/>
  <c r="CT1173" i="10"/>
  <c r="CU1172" i="10"/>
  <c r="CT1172" i="10"/>
  <c r="CU1171" i="10"/>
  <c r="CT1171" i="10"/>
  <c r="CU1170" i="10"/>
  <c r="CT1170" i="10"/>
  <c r="CU1169" i="10"/>
  <c r="CT1169" i="10"/>
  <c r="CU1168" i="10"/>
  <c r="CT1168" i="10"/>
  <c r="CU1167" i="10"/>
  <c r="CT1167" i="10"/>
  <c r="CU1166" i="10"/>
  <c r="CT1166" i="10"/>
  <c r="CU1165" i="10"/>
  <c r="CT1165" i="10"/>
  <c r="CU1164" i="10"/>
  <c r="CT1164" i="10"/>
  <c r="CU1163" i="10"/>
  <c r="CT1163" i="10"/>
  <c r="CU1162" i="10"/>
  <c r="CT1162" i="10"/>
  <c r="CU1161" i="10"/>
  <c r="CT1161" i="10"/>
  <c r="CU1160" i="10"/>
  <c r="CT1160" i="10"/>
  <c r="CU1159" i="10"/>
  <c r="CT1159" i="10"/>
  <c r="CU1158" i="10"/>
  <c r="CT1158" i="10"/>
  <c r="CU1157" i="10"/>
  <c r="CT1157" i="10"/>
  <c r="CU1156" i="10"/>
  <c r="CT1156" i="10"/>
  <c r="CU1155" i="10"/>
  <c r="CT1155" i="10"/>
  <c r="CU1154" i="10"/>
  <c r="CT1154" i="10"/>
  <c r="CU1153" i="10"/>
  <c r="CT1153" i="10"/>
  <c r="CU1152" i="10"/>
  <c r="CT1152" i="10"/>
  <c r="CU1151" i="10"/>
  <c r="CT1151" i="10"/>
  <c r="CU1150" i="10"/>
  <c r="CT1150" i="10"/>
  <c r="CU1149" i="10"/>
  <c r="CT1149" i="10"/>
  <c r="CU1148" i="10"/>
  <c r="CT1148" i="10"/>
  <c r="CU1147" i="10"/>
  <c r="CT1147" i="10"/>
  <c r="CU1146" i="10"/>
  <c r="CT1146" i="10"/>
  <c r="CU1145" i="10"/>
  <c r="CT1145" i="10"/>
  <c r="CU1144" i="10"/>
  <c r="CT1144" i="10"/>
  <c r="CU1143" i="10"/>
  <c r="CT1143" i="10"/>
  <c r="CU1142" i="10"/>
  <c r="CT1142" i="10"/>
  <c r="CU1141" i="10"/>
  <c r="CT1141" i="10"/>
  <c r="CU1140" i="10"/>
  <c r="CT1140" i="10"/>
  <c r="CU1139" i="10"/>
  <c r="CT1139" i="10"/>
  <c r="CU1138" i="10"/>
  <c r="CT1138" i="10"/>
  <c r="CU1137" i="10"/>
  <c r="CT1137" i="10"/>
  <c r="CU1136" i="10"/>
  <c r="CT1136" i="10"/>
  <c r="CU1135" i="10"/>
  <c r="CT1135" i="10"/>
  <c r="CU1134" i="10"/>
  <c r="CT1134" i="10"/>
  <c r="CU1133" i="10"/>
  <c r="CT1133" i="10"/>
  <c r="CU1132" i="10"/>
  <c r="CT1132" i="10"/>
  <c r="CU1131" i="10"/>
  <c r="CT1131" i="10"/>
  <c r="CU1130" i="10"/>
  <c r="CT1130" i="10"/>
  <c r="CU1129" i="10"/>
  <c r="CT1129" i="10"/>
  <c r="CU1128" i="10"/>
  <c r="CT1128" i="10"/>
  <c r="CU1127" i="10"/>
  <c r="CT1127" i="10"/>
  <c r="CU1126" i="10"/>
  <c r="CT1126" i="10"/>
  <c r="CU1125" i="10"/>
  <c r="CT1125" i="10"/>
  <c r="CU1124" i="10"/>
  <c r="CT1124" i="10"/>
  <c r="CU1123" i="10"/>
  <c r="CT1123" i="10"/>
  <c r="CU1122" i="10"/>
  <c r="CT1122" i="10"/>
  <c r="CU1121" i="10"/>
  <c r="CT1121" i="10"/>
  <c r="CU1120" i="10"/>
  <c r="CT1120" i="10"/>
  <c r="CU1119" i="10"/>
  <c r="CT1119" i="10"/>
  <c r="CU1118" i="10"/>
  <c r="CT1118" i="10"/>
  <c r="CU1117" i="10"/>
  <c r="CT1117" i="10"/>
  <c r="CU1116" i="10"/>
  <c r="CT1116" i="10"/>
  <c r="CU1115" i="10"/>
  <c r="CT1115" i="10"/>
  <c r="CU1114" i="10"/>
  <c r="CT1114" i="10"/>
  <c r="CU1113" i="10"/>
  <c r="CT1113" i="10"/>
  <c r="CU1112" i="10"/>
  <c r="CT1112" i="10"/>
  <c r="CU1111" i="10"/>
  <c r="CT1111" i="10"/>
  <c r="CU1110" i="10"/>
  <c r="CT1110" i="10"/>
  <c r="CU1109" i="10"/>
  <c r="CT1109" i="10"/>
  <c r="CU1108" i="10"/>
  <c r="CT1108" i="10"/>
  <c r="CU1107" i="10"/>
  <c r="CT1107" i="10"/>
  <c r="CU1106" i="10"/>
  <c r="CT1106" i="10"/>
  <c r="CU1105" i="10"/>
  <c r="CT1105" i="10"/>
  <c r="CU1104" i="10"/>
  <c r="CT1104" i="10"/>
  <c r="CU1103" i="10"/>
  <c r="CT1103" i="10"/>
  <c r="CU1102" i="10"/>
  <c r="CT1102" i="10"/>
  <c r="CU1101" i="10"/>
  <c r="CT1101" i="10"/>
  <c r="CU1100" i="10"/>
  <c r="CT1100" i="10"/>
  <c r="CU1099" i="10"/>
  <c r="CT1099" i="10"/>
  <c r="CU1098" i="10"/>
  <c r="CT1098" i="10"/>
  <c r="CU1097" i="10"/>
  <c r="CT1097" i="10"/>
  <c r="CU1096" i="10"/>
  <c r="CT1096" i="10"/>
  <c r="CU1095" i="10"/>
  <c r="CT1095" i="10"/>
  <c r="CU1094" i="10"/>
  <c r="CT1094" i="10"/>
  <c r="CU1093" i="10"/>
  <c r="CT1093" i="10"/>
  <c r="CU1092" i="10"/>
  <c r="CT1092" i="10"/>
  <c r="CU1091" i="10"/>
  <c r="CT1091" i="10"/>
  <c r="CU1090" i="10"/>
  <c r="CT1090" i="10"/>
  <c r="CU1089" i="10"/>
  <c r="CT1089" i="10"/>
  <c r="CU1088" i="10"/>
  <c r="CT1088" i="10"/>
  <c r="CU1087" i="10"/>
  <c r="CT1087" i="10"/>
  <c r="CU1086" i="10"/>
  <c r="CT1086" i="10"/>
  <c r="CU1085" i="10"/>
  <c r="CT1085" i="10"/>
  <c r="CU1084" i="10"/>
  <c r="CT1084" i="10"/>
  <c r="CU1083" i="10"/>
  <c r="CT1083" i="10"/>
  <c r="CU1082" i="10"/>
  <c r="CT1082" i="10"/>
  <c r="CU1081" i="10"/>
  <c r="CT1081" i="10"/>
  <c r="CU1080" i="10"/>
  <c r="CT1080" i="10"/>
  <c r="CU1079" i="10"/>
  <c r="CT1079" i="10"/>
  <c r="CU1078" i="10"/>
  <c r="CT1078" i="10"/>
  <c r="CU1077" i="10"/>
  <c r="CT1077" i="10"/>
  <c r="CU1076" i="10"/>
  <c r="CT1076" i="10"/>
  <c r="CU1075" i="10"/>
  <c r="CT1075" i="10"/>
  <c r="CU1074" i="10"/>
  <c r="CT1074" i="10"/>
  <c r="CU1073" i="10"/>
  <c r="CT1073" i="10"/>
  <c r="CU1072" i="10"/>
  <c r="CT1072" i="10"/>
  <c r="CU1071" i="10"/>
  <c r="CT1071" i="10"/>
  <c r="CU1070" i="10"/>
  <c r="CT1070" i="10"/>
  <c r="CU1069" i="10"/>
  <c r="CT1069" i="10"/>
  <c r="CU1068" i="10"/>
  <c r="CT1068" i="10"/>
  <c r="CU1067" i="10"/>
  <c r="CT1067" i="10"/>
  <c r="CU1066" i="10"/>
  <c r="CT1066" i="10"/>
  <c r="CU1065" i="10"/>
  <c r="CT1065" i="10"/>
  <c r="CU1064" i="10"/>
  <c r="CT1064" i="10"/>
  <c r="CU1063" i="10"/>
  <c r="CT1063" i="10"/>
  <c r="CU1062" i="10"/>
  <c r="CT1062" i="10"/>
  <c r="CU1061" i="10"/>
  <c r="CT1061" i="10"/>
  <c r="CU1060" i="10"/>
  <c r="CT1060" i="10"/>
  <c r="CU1059" i="10"/>
  <c r="CT1059" i="10"/>
  <c r="CU1058" i="10"/>
  <c r="CT1058" i="10"/>
  <c r="CU1057" i="10"/>
  <c r="CT1057" i="10"/>
  <c r="CU1056" i="10"/>
  <c r="CT1056" i="10"/>
  <c r="CU1055" i="10"/>
  <c r="CT1055" i="10"/>
  <c r="CU1054" i="10"/>
  <c r="CT1054" i="10"/>
  <c r="CU1053" i="10"/>
  <c r="CT1053" i="10"/>
  <c r="CU1052" i="10"/>
  <c r="CT1052" i="10"/>
  <c r="CU1051" i="10"/>
  <c r="CT1051" i="10"/>
  <c r="CU1050" i="10"/>
  <c r="CT1050" i="10"/>
  <c r="CU1049" i="10"/>
  <c r="CT1049" i="10"/>
  <c r="CU1048" i="10"/>
  <c r="CT1048" i="10"/>
  <c r="CU1047" i="10"/>
  <c r="CT1047" i="10"/>
  <c r="CU1046" i="10"/>
  <c r="CT1046" i="10"/>
  <c r="CU1045" i="10"/>
  <c r="CT1045" i="10"/>
  <c r="CU1044" i="10"/>
  <c r="CT1044" i="10"/>
  <c r="CU1043" i="10"/>
  <c r="CT1043" i="10"/>
  <c r="CU1042" i="10"/>
  <c r="CT1042" i="10"/>
  <c r="CU1041" i="10"/>
  <c r="CT1041" i="10"/>
  <c r="CU1040" i="10"/>
  <c r="CT1040" i="10"/>
  <c r="CU1039" i="10"/>
  <c r="CT1039" i="10"/>
  <c r="CU1038" i="10"/>
  <c r="CT1038" i="10"/>
  <c r="CU1037" i="10"/>
  <c r="CT1037" i="10"/>
  <c r="CU1036" i="10"/>
  <c r="CT1036" i="10"/>
  <c r="CU1035" i="10"/>
  <c r="CT1035" i="10"/>
  <c r="CU1034" i="10"/>
  <c r="CT1034" i="10"/>
  <c r="CU1033" i="10"/>
  <c r="CT1033" i="10"/>
  <c r="CU1032" i="10"/>
  <c r="CT1032" i="10"/>
  <c r="CU1031" i="10"/>
  <c r="CT1031" i="10"/>
  <c r="CU1030" i="10"/>
  <c r="CT1030" i="10"/>
  <c r="CU1029" i="10"/>
  <c r="CT1029" i="10"/>
  <c r="CU1028" i="10"/>
  <c r="CT1028" i="10"/>
  <c r="CU1027" i="10"/>
  <c r="CT1027" i="10"/>
  <c r="CU1026" i="10"/>
  <c r="CT1026" i="10"/>
  <c r="CU1025" i="10"/>
  <c r="CT1025" i="10"/>
  <c r="CU1024" i="10"/>
  <c r="CT1024" i="10"/>
  <c r="CU1023" i="10"/>
  <c r="CT1023" i="10"/>
  <c r="CU1022" i="10"/>
  <c r="CT1022" i="10"/>
  <c r="CU1021" i="10"/>
  <c r="CT1021" i="10"/>
  <c r="CU1020" i="10"/>
  <c r="CT1020" i="10"/>
  <c r="CU1019" i="10"/>
  <c r="CT1019" i="10"/>
  <c r="CU1018" i="10"/>
  <c r="CT1018" i="10"/>
  <c r="CU1017" i="10"/>
  <c r="CT1017" i="10"/>
  <c r="CU1016" i="10"/>
  <c r="CT1016" i="10"/>
  <c r="CU1015" i="10"/>
  <c r="CT1015" i="10"/>
  <c r="CU1014" i="10"/>
  <c r="CT1014" i="10"/>
  <c r="CU1013" i="10"/>
  <c r="CT1013" i="10"/>
  <c r="CU1012" i="10"/>
  <c r="CT1012" i="10"/>
  <c r="CU1011" i="10"/>
  <c r="CT1011" i="10"/>
  <c r="CU1010" i="10"/>
  <c r="CT1010" i="10"/>
  <c r="CU1009" i="10"/>
  <c r="CT1009" i="10"/>
  <c r="CU1008" i="10"/>
  <c r="CT1008" i="10"/>
  <c r="CU1007" i="10"/>
  <c r="CT1007" i="10"/>
  <c r="CU1006" i="10"/>
  <c r="CT1006" i="10"/>
  <c r="CU1005" i="10"/>
  <c r="CT1005" i="10"/>
  <c r="CU1004" i="10"/>
  <c r="CT1004" i="10"/>
  <c r="CU1003" i="10"/>
  <c r="CT1003" i="10"/>
  <c r="CU1002" i="10"/>
  <c r="CT1002" i="10"/>
  <c r="CU1001" i="10"/>
  <c r="CT1001" i="10"/>
  <c r="CU1000" i="10"/>
  <c r="CT1000" i="10"/>
  <c r="CU999" i="10"/>
  <c r="CT999" i="10"/>
  <c r="CU998" i="10"/>
  <c r="CT998" i="10"/>
  <c r="CU997" i="10"/>
  <c r="CT997" i="10"/>
  <c r="CU996" i="10"/>
  <c r="CT996" i="10"/>
  <c r="CU995" i="10"/>
  <c r="CT995" i="10"/>
  <c r="CU994" i="10"/>
  <c r="CT994" i="10"/>
  <c r="CU993" i="10"/>
  <c r="CT993" i="10"/>
  <c r="CU992" i="10"/>
  <c r="CT992" i="10"/>
  <c r="CU991" i="10"/>
  <c r="CT991" i="10"/>
  <c r="CU990" i="10"/>
  <c r="CT990" i="10"/>
  <c r="CU989" i="10"/>
  <c r="CT989" i="10"/>
  <c r="CU988" i="10"/>
  <c r="CT988" i="10"/>
  <c r="CU987" i="10"/>
  <c r="CT987" i="10"/>
  <c r="CU986" i="10"/>
  <c r="CT986" i="10"/>
  <c r="CU985" i="10"/>
  <c r="CT985" i="10"/>
  <c r="CU984" i="10"/>
  <c r="CT984" i="10"/>
  <c r="CU983" i="10"/>
  <c r="CT983" i="10"/>
  <c r="CU982" i="10"/>
  <c r="CT982" i="10"/>
  <c r="CU981" i="10"/>
  <c r="CT981" i="10"/>
  <c r="CU980" i="10"/>
  <c r="CT980" i="10"/>
  <c r="CU979" i="10"/>
  <c r="CT979" i="10"/>
  <c r="CU978" i="10"/>
  <c r="CT978" i="10"/>
  <c r="CU977" i="10"/>
  <c r="CT977" i="10"/>
  <c r="CU976" i="10"/>
  <c r="CT976" i="10"/>
  <c r="CU975" i="10"/>
  <c r="CT975" i="10"/>
  <c r="CU974" i="10"/>
  <c r="CT974" i="10"/>
  <c r="CU973" i="10"/>
  <c r="CT973" i="10"/>
  <c r="CU972" i="10"/>
  <c r="CT972" i="10"/>
  <c r="CU971" i="10"/>
  <c r="CT971" i="10"/>
  <c r="CU970" i="10"/>
  <c r="CT970" i="10"/>
  <c r="CU969" i="10"/>
  <c r="CT969" i="10"/>
  <c r="CU968" i="10"/>
  <c r="CT968" i="10"/>
  <c r="CU967" i="10"/>
  <c r="CT967" i="10"/>
  <c r="CU966" i="10"/>
  <c r="CT966" i="10"/>
  <c r="CU965" i="10"/>
  <c r="CT965" i="10"/>
  <c r="CU964" i="10"/>
  <c r="CT964" i="10"/>
  <c r="CU963" i="10"/>
  <c r="CT963" i="10"/>
  <c r="CU962" i="10"/>
  <c r="CT962" i="10"/>
  <c r="CU961" i="10"/>
  <c r="CT961" i="10"/>
  <c r="CU960" i="10"/>
  <c r="CT960" i="10"/>
  <c r="CU959" i="10"/>
  <c r="CT959" i="10"/>
  <c r="CU958" i="10"/>
  <c r="CT958" i="10"/>
  <c r="CU957" i="10"/>
  <c r="CT957" i="10"/>
  <c r="CU956" i="10"/>
  <c r="CT956" i="10"/>
  <c r="CU955" i="10"/>
  <c r="CT955" i="10"/>
  <c r="CU954" i="10"/>
  <c r="CT954" i="10"/>
  <c r="CU953" i="10"/>
  <c r="CT953" i="10"/>
  <c r="CU952" i="10"/>
  <c r="CT952" i="10"/>
  <c r="CU951" i="10"/>
  <c r="CT951" i="10"/>
  <c r="CU950" i="10"/>
  <c r="CT950" i="10"/>
  <c r="CU949" i="10"/>
  <c r="CT949" i="10"/>
  <c r="CU948" i="10"/>
  <c r="CT948" i="10"/>
  <c r="CU947" i="10"/>
  <c r="CT947" i="10"/>
  <c r="CU946" i="10"/>
  <c r="CT946" i="10"/>
  <c r="CU945" i="10"/>
  <c r="CT945" i="10"/>
  <c r="CU944" i="10"/>
  <c r="CT944" i="10"/>
  <c r="CU943" i="10"/>
  <c r="CT943" i="10"/>
  <c r="CU942" i="10"/>
  <c r="CT942" i="10"/>
  <c r="CU941" i="10"/>
  <c r="CT941" i="10"/>
  <c r="CU940" i="10"/>
  <c r="CT940" i="10"/>
  <c r="CU939" i="10"/>
  <c r="CT939" i="10"/>
  <c r="CU938" i="10"/>
  <c r="CT938" i="10"/>
  <c r="CU937" i="10"/>
  <c r="CT937" i="10"/>
  <c r="CU936" i="10"/>
  <c r="CT936" i="10"/>
  <c r="CU935" i="10"/>
  <c r="CT935" i="10"/>
  <c r="CU934" i="10"/>
  <c r="CT934" i="10"/>
  <c r="CU933" i="10"/>
  <c r="CT933" i="10"/>
  <c r="CU932" i="10"/>
  <c r="CT932" i="10"/>
  <c r="CU931" i="10"/>
  <c r="CT931" i="10"/>
  <c r="CU930" i="10"/>
  <c r="CT930" i="10"/>
  <c r="CU929" i="10"/>
  <c r="CT929" i="10"/>
  <c r="CU928" i="10"/>
  <c r="CT928" i="10"/>
  <c r="CU927" i="10"/>
  <c r="CT927" i="10"/>
  <c r="CU926" i="10"/>
  <c r="CT926" i="10"/>
  <c r="CU925" i="10"/>
  <c r="CT925" i="10"/>
  <c r="CU924" i="10"/>
  <c r="CT924" i="10"/>
  <c r="CU923" i="10"/>
  <c r="CT923" i="10"/>
  <c r="CU922" i="10"/>
  <c r="CT922" i="10"/>
  <c r="CU921" i="10"/>
  <c r="CT921" i="10"/>
  <c r="CU920" i="10"/>
  <c r="CT920" i="10"/>
  <c r="CU919" i="10"/>
  <c r="CT919" i="10"/>
  <c r="CU918" i="10"/>
  <c r="CT918" i="10"/>
  <c r="CU917" i="10"/>
  <c r="CT917" i="10"/>
  <c r="CU916" i="10"/>
  <c r="CT916" i="10"/>
  <c r="CU915" i="10"/>
  <c r="CT915" i="10"/>
  <c r="CU914" i="10"/>
  <c r="CT914" i="10"/>
  <c r="CU913" i="10"/>
  <c r="CT913" i="10"/>
  <c r="CU912" i="10"/>
  <c r="CT912" i="10"/>
  <c r="CU911" i="10"/>
  <c r="CT911" i="10"/>
  <c r="CU910" i="10"/>
  <c r="CT910" i="10"/>
  <c r="CU909" i="10"/>
  <c r="CT909" i="10"/>
  <c r="CU908" i="10"/>
  <c r="CT908" i="10"/>
  <c r="CU907" i="10"/>
  <c r="CT907" i="10"/>
  <c r="CU906" i="10"/>
  <c r="CT906" i="10"/>
  <c r="CU905" i="10"/>
  <c r="CT905" i="10"/>
  <c r="CU904" i="10"/>
  <c r="CT904" i="10"/>
  <c r="CU903" i="10"/>
  <c r="CT903" i="10"/>
  <c r="CU902" i="10"/>
  <c r="CT902" i="10"/>
  <c r="CU901" i="10"/>
  <c r="CT901" i="10"/>
  <c r="CU900" i="10"/>
  <c r="CT900" i="10"/>
  <c r="CU899" i="10"/>
  <c r="CT899" i="10"/>
  <c r="CU898" i="10"/>
  <c r="CT898" i="10"/>
  <c r="CU897" i="10"/>
  <c r="CT897" i="10"/>
  <c r="CU896" i="10"/>
  <c r="CT896" i="10"/>
  <c r="CU895" i="10"/>
  <c r="CT895" i="10"/>
  <c r="CU894" i="10"/>
  <c r="CT894" i="10"/>
  <c r="CU893" i="10"/>
  <c r="CT893" i="10"/>
  <c r="CU892" i="10"/>
  <c r="CT892" i="10"/>
  <c r="CU891" i="10"/>
  <c r="CT891" i="10"/>
  <c r="CU890" i="10"/>
  <c r="CT890" i="10"/>
  <c r="CU889" i="10"/>
  <c r="CT889" i="10"/>
  <c r="CU888" i="10"/>
  <c r="CT888" i="10"/>
  <c r="CU887" i="10"/>
  <c r="CT887" i="10"/>
  <c r="CU886" i="10"/>
  <c r="CT886" i="10"/>
  <c r="CU885" i="10"/>
  <c r="CT885" i="10"/>
  <c r="CU884" i="10"/>
  <c r="CT884" i="10"/>
  <c r="CU883" i="10"/>
  <c r="CT883" i="10"/>
  <c r="CU882" i="10"/>
  <c r="CT882" i="10"/>
  <c r="CU881" i="10"/>
  <c r="CT881" i="10"/>
  <c r="CU880" i="10"/>
  <c r="CT880" i="10"/>
  <c r="CU879" i="10"/>
  <c r="CT879" i="10"/>
  <c r="CU878" i="10"/>
  <c r="CT878" i="10"/>
  <c r="CU877" i="10"/>
  <c r="CT877" i="10"/>
  <c r="CU876" i="10"/>
  <c r="CT876" i="10"/>
  <c r="CU875" i="10"/>
  <c r="CT875" i="10"/>
  <c r="CU874" i="10"/>
  <c r="CT874" i="10"/>
  <c r="CU873" i="10"/>
  <c r="CT873" i="10"/>
  <c r="CU872" i="10"/>
  <c r="CT872" i="10"/>
  <c r="CU871" i="10"/>
  <c r="CT871" i="10"/>
  <c r="CU870" i="10"/>
  <c r="CT870" i="10"/>
  <c r="CU869" i="10"/>
  <c r="CT869" i="10"/>
  <c r="CU868" i="10"/>
  <c r="CT868" i="10"/>
  <c r="CU867" i="10"/>
  <c r="CT867" i="10"/>
  <c r="CU866" i="10"/>
  <c r="CT866" i="10"/>
  <c r="CU865" i="10"/>
  <c r="CT865" i="10"/>
  <c r="CU864" i="10"/>
  <c r="CT864" i="10"/>
  <c r="CU863" i="10"/>
  <c r="CT863" i="10"/>
  <c r="CU862" i="10"/>
  <c r="CT862" i="10"/>
  <c r="CU861" i="10"/>
  <c r="CT861" i="10"/>
  <c r="CU860" i="10"/>
  <c r="CT860" i="10"/>
  <c r="CU859" i="10"/>
  <c r="CT859" i="10"/>
  <c r="CU858" i="10"/>
  <c r="CT858" i="10"/>
  <c r="CU857" i="10"/>
  <c r="CT857" i="10"/>
  <c r="CU856" i="10"/>
  <c r="CT856" i="10"/>
  <c r="CU855" i="10"/>
  <c r="CT855" i="10"/>
  <c r="CU854" i="10"/>
  <c r="CT854" i="10"/>
  <c r="CU853" i="10"/>
  <c r="CT853" i="10"/>
  <c r="CU852" i="10"/>
  <c r="CT852" i="10"/>
  <c r="CU851" i="10"/>
  <c r="CT851" i="10"/>
  <c r="CU850" i="10"/>
  <c r="CT850" i="10"/>
  <c r="CU849" i="10"/>
  <c r="CT849" i="10"/>
  <c r="CU848" i="10"/>
  <c r="CT848" i="10"/>
  <c r="CU847" i="10"/>
  <c r="CT847" i="10"/>
  <c r="CU846" i="10"/>
  <c r="CT846" i="10"/>
  <c r="CU845" i="10"/>
  <c r="CT845" i="10"/>
  <c r="CU844" i="10"/>
  <c r="CT844" i="10"/>
  <c r="CU843" i="10"/>
  <c r="CT843" i="10"/>
  <c r="CU842" i="10"/>
  <c r="CT842" i="10"/>
  <c r="CU841" i="10"/>
  <c r="CT841" i="10"/>
  <c r="CU840" i="10"/>
  <c r="CT840" i="10"/>
  <c r="CU839" i="10"/>
  <c r="CT839" i="10"/>
  <c r="CU838" i="10"/>
  <c r="CT838" i="10"/>
  <c r="CU837" i="10"/>
  <c r="CT837" i="10"/>
  <c r="CU836" i="10"/>
  <c r="CT836" i="10"/>
  <c r="CU835" i="10"/>
  <c r="CT835" i="10"/>
  <c r="CU834" i="10"/>
  <c r="CT834" i="10"/>
  <c r="CU833" i="10"/>
  <c r="CT833" i="10"/>
  <c r="CU832" i="10"/>
  <c r="CT832" i="10"/>
  <c r="CU831" i="10"/>
  <c r="CT831" i="10"/>
  <c r="CU830" i="10"/>
  <c r="CT830" i="10"/>
  <c r="CU829" i="10"/>
  <c r="CT829" i="10"/>
  <c r="CU828" i="10"/>
  <c r="CT828" i="10"/>
  <c r="CU827" i="10"/>
  <c r="CT827" i="10"/>
  <c r="CU826" i="10"/>
  <c r="CT826" i="10"/>
  <c r="CU825" i="10"/>
  <c r="CT825" i="10"/>
  <c r="CU824" i="10"/>
  <c r="CT824" i="10"/>
  <c r="CU823" i="10"/>
  <c r="CT823" i="10"/>
  <c r="CU822" i="10"/>
  <c r="CT822" i="10"/>
  <c r="CU821" i="10"/>
  <c r="CT821" i="10"/>
  <c r="CU820" i="10"/>
  <c r="CT820" i="10"/>
  <c r="CU819" i="10"/>
  <c r="CT819" i="10"/>
  <c r="CU818" i="10"/>
  <c r="CT818" i="10"/>
  <c r="CU817" i="10"/>
  <c r="CT817" i="10"/>
  <c r="CU816" i="10"/>
  <c r="CT816" i="10"/>
  <c r="CU815" i="10"/>
  <c r="CT815" i="10"/>
  <c r="CU814" i="10"/>
  <c r="CT814" i="10"/>
  <c r="CU813" i="10"/>
  <c r="CT813" i="10"/>
  <c r="CU812" i="10"/>
  <c r="CT812" i="10"/>
  <c r="CU811" i="10"/>
  <c r="CT811" i="10"/>
  <c r="CU810" i="10"/>
  <c r="CT810" i="10"/>
  <c r="CU809" i="10"/>
  <c r="CT809" i="10"/>
  <c r="CU808" i="10"/>
  <c r="CT808" i="10"/>
  <c r="CU807" i="10"/>
  <c r="CT807" i="10"/>
  <c r="CU806" i="10"/>
  <c r="CT806" i="10"/>
  <c r="CU805" i="10"/>
  <c r="CT805" i="10"/>
  <c r="CU804" i="10"/>
  <c r="CT804" i="10"/>
  <c r="CU803" i="10"/>
  <c r="CT803" i="10"/>
  <c r="CU802" i="10"/>
  <c r="CT802" i="10"/>
  <c r="CU801" i="10"/>
  <c r="CT801" i="10"/>
  <c r="CU800" i="10"/>
  <c r="CT800" i="10"/>
  <c r="CU799" i="10"/>
  <c r="CT799" i="10"/>
  <c r="CU798" i="10"/>
  <c r="CT798" i="10"/>
  <c r="CU797" i="10"/>
  <c r="CT797" i="10"/>
  <c r="CU796" i="10"/>
  <c r="CT796" i="10"/>
  <c r="CU795" i="10"/>
  <c r="CT795" i="10"/>
  <c r="CU794" i="10"/>
  <c r="CT794" i="10"/>
  <c r="CU793" i="10"/>
  <c r="CT793" i="10"/>
  <c r="CU792" i="10"/>
  <c r="CT792" i="10"/>
  <c r="CU791" i="10"/>
  <c r="CT791" i="10"/>
  <c r="CU790" i="10"/>
  <c r="CT790" i="10"/>
  <c r="CU789" i="10"/>
  <c r="CT789" i="10"/>
  <c r="CU788" i="10"/>
  <c r="CT788" i="10"/>
  <c r="CU787" i="10"/>
  <c r="CT787" i="10"/>
  <c r="CU786" i="10"/>
  <c r="CT786" i="10"/>
  <c r="CU785" i="10"/>
  <c r="CT785" i="10"/>
  <c r="CU784" i="10"/>
  <c r="CT784" i="10"/>
  <c r="CU783" i="10"/>
  <c r="CT783" i="10"/>
  <c r="CU782" i="10"/>
  <c r="CT782" i="10"/>
  <c r="CU781" i="10"/>
  <c r="CT781" i="10"/>
  <c r="CU780" i="10"/>
  <c r="CT780" i="10"/>
  <c r="CU779" i="10"/>
  <c r="CT779" i="10"/>
  <c r="CU778" i="10"/>
  <c r="CT778" i="10"/>
  <c r="CU777" i="10"/>
  <c r="CT777" i="10"/>
  <c r="CU776" i="10"/>
  <c r="CT776" i="10"/>
  <c r="CU775" i="10"/>
  <c r="CT775" i="10"/>
  <c r="CU774" i="10"/>
  <c r="CT774" i="10"/>
  <c r="CU773" i="10"/>
  <c r="CT773" i="10"/>
  <c r="CU772" i="10"/>
  <c r="CT772" i="10"/>
  <c r="CU771" i="10"/>
  <c r="CT771" i="10"/>
  <c r="CU770" i="10"/>
  <c r="CT770" i="10"/>
  <c r="CU769" i="10"/>
  <c r="CT769" i="10"/>
  <c r="CU768" i="10"/>
  <c r="CT768" i="10"/>
  <c r="CU767" i="10"/>
  <c r="CT767" i="10"/>
  <c r="CU766" i="10"/>
  <c r="CT766" i="10"/>
  <c r="CU765" i="10"/>
  <c r="CT765" i="10"/>
  <c r="CU764" i="10"/>
  <c r="CT764" i="10"/>
  <c r="CU763" i="10"/>
  <c r="CT763" i="10"/>
  <c r="CU762" i="10"/>
  <c r="CT762" i="10"/>
  <c r="CU761" i="10"/>
  <c r="CT761" i="10"/>
  <c r="CU760" i="10"/>
  <c r="CT760" i="10"/>
  <c r="CU759" i="10"/>
  <c r="CT759" i="10"/>
  <c r="CU758" i="10"/>
  <c r="CT758" i="10"/>
  <c r="CU757" i="10"/>
  <c r="CT757" i="10"/>
  <c r="CU756" i="10"/>
  <c r="CT756" i="10"/>
  <c r="CU755" i="10"/>
  <c r="CT755" i="10"/>
  <c r="CU754" i="10"/>
  <c r="CT754" i="10"/>
  <c r="CU753" i="10"/>
  <c r="CT753" i="10"/>
  <c r="CU752" i="10"/>
  <c r="CT752" i="10"/>
  <c r="CU751" i="10"/>
  <c r="CT751" i="10"/>
  <c r="CU750" i="10"/>
  <c r="CT750" i="10"/>
  <c r="CU749" i="10"/>
  <c r="CT749" i="10"/>
  <c r="CU748" i="10"/>
  <c r="CT748" i="10"/>
  <c r="CU747" i="10"/>
  <c r="CT747" i="10"/>
  <c r="CU746" i="10"/>
  <c r="CT746" i="10"/>
  <c r="CU745" i="10"/>
  <c r="CT745" i="10"/>
  <c r="CU744" i="10"/>
  <c r="CT744" i="10"/>
  <c r="CU743" i="10"/>
  <c r="CT743" i="10"/>
  <c r="CU742" i="10"/>
  <c r="CT742" i="10"/>
  <c r="CU741" i="10"/>
  <c r="CT741" i="10"/>
  <c r="CU740" i="10"/>
  <c r="CT740" i="10"/>
  <c r="CU739" i="10"/>
  <c r="CT739" i="10"/>
  <c r="CU738" i="10"/>
  <c r="CT738" i="10"/>
  <c r="CU737" i="10"/>
  <c r="CT737" i="10"/>
  <c r="CU736" i="10"/>
  <c r="CT736" i="10"/>
  <c r="CU735" i="10"/>
  <c r="CT735" i="10"/>
  <c r="CU734" i="10"/>
  <c r="CT734" i="10"/>
  <c r="CU733" i="10"/>
  <c r="CT733" i="10"/>
  <c r="CU732" i="10"/>
  <c r="CT732" i="10"/>
  <c r="CU731" i="10"/>
  <c r="CT731" i="10"/>
  <c r="CU730" i="10"/>
  <c r="CT730" i="10"/>
  <c r="CU729" i="10"/>
  <c r="CT729" i="10"/>
  <c r="CU728" i="10"/>
  <c r="CT728" i="10"/>
  <c r="CU727" i="10"/>
  <c r="CT727" i="10"/>
  <c r="CU726" i="10"/>
  <c r="CT726" i="10"/>
  <c r="CU725" i="10"/>
  <c r="CT725" i="10"/>
  <c r="CU724" i="10"/>
  <c r="CT724" i="10"/>
  <c r="CU723" i="10"/>
  <c r="CT723" i="10"/>
  <c r="CU722" i="10"/>
  <c r="CT722" i="10"/>
  <c r="CU721" i="10"/>
  <c r="CT721" i="10"/>
  <c r="CU720" i="10"/>
  <c r="CT720" i="10"/>
  <c r="CU719" i="10"/>
  <c r="CT719" i="10"/>
  <c r="CU718" i="10"/>
  <c r="CT718" i="10"/>
  <c r="CU717" i="10"/>
  <c r="CT717" i="10"/>
  <c r="CU716" i="10"/>
  <c r="CT716" i="10"/>
  <c r="CU715" i="10"/>
  <c r="CT715" i="10"/>
  <c r="CU714" i="10"/>
  <c r="CT714" i="10"/>
  <c r="CU713" i="10"/>
  <c r="CT713" i="10"/>
  <c r="CU712" i="10"/>
  <c r="CT712" i="10"/>
  <c r="CU711" i="10"/>
  <c r="CT711" i="10"/>
  <c r="CU710" i="10"/>
  <c r="CT710" i="10"/>
  <c r="CU709" i="10"/>
  <c r="CT709" i="10"/>
  <c r="CU708" i="10"/>
  <c r="CT708" i="10"/>
  <c r="CU707" i="10"/>
  <c r="CT707" i="10"/>
  <c r="CU706" i="10"/>
  <c r="CT706" i="10"/>
  <c r="CU705" i="10"/>
  <c r="CT705" i="10"/>
  <c r="CU704" i="10"/>
  <c r="CT704" i="10"/>
  <c r="CU703" i="10"/>
  <c r="CT703" i="10"/>
  <c r="CU702" i="10"/>
  <c r="CT702" i="10"/>
  <c r="CU701" i="10"/>
  <c r="CT701" i="10"/>
  <c r="CU700" i="10"/>
  <c r="CT700" i="10"/>
  <c r="CU699" i="10"/>
  <c r="CT699" i="10"/>
  <c r="CU698" i="10"/>
  <c r="CT698" i="10"/>
  <c r="CU697" i="10"/>
  <c r="CT697" i="10"/>
  <c r="CU696" i="10"/>
  <c r="CT696" i="10"/>
  <c r="CU695" i="10"/>
  <c r="CT695" i="10"/>
  <c r="CU694" i="10"/>
  <c r="CT694" i="10"/>
  <c r="CU693" i="10"/>
  <c r="CT693" i="10"/>
  <c r="CU692" i="10"/>
  <c r="CT692" i="10"/>
  <c r="CU691" i="10"/>
  <c r="CT691" i="10"/>
  <c r="CU690" i="10"/>
  <c r="CT690" i="10"/>
  <c r="CU689" i="10"/>
  <c r="CT689" i="10"/>
  <c r="CU688" i="10"/>
  <c r="CT688" i="10"/>
  <c r="CU687" i="10"/>
  <c r="CT687" i="10"/>
  <c r="CU686" i="10"/>
  <c r="CT686" i="10"/>
  <c r="CU685" i="10"/>
  <c r="CT685" i="10"/>
  <c r="CU684" i="10"/>
  <c r="CT684" i="10"/>
  <c r="CU683" i="10"/>
  <c r="CT683" i="10"/>
  <c r="CU682" i="10"/>
  <c r="CT682" i="10"/>
  <c r="CU681" i="10"/>
  <c r="CT681" i="10"/>
  <c r="CU680" i="10"/>
  <c r="CT680" i="10"/>
  <c r="CU679" i="10"/>
  <c r="CT679" i="10"/>
  <c r="CU678" i="10"/>
  <c r="CT678" i="10"/>
  <c r="CU677" i="10"/>
  <c r="CT677" i="10"/>
  <c r="CU676" i="10"/>
  <c r="CT676" i="10"/>
  <c r="CU675" i="10"/>
  <c r="CT675" i="10"/>
  <c r="CU674" i="10"/>
  <c r="CT674" i="10"/>
  <c r="CU673" i="10"/>
  <c r="CT673" i="10"/>
  <c r="CU672" i="10"/>
  <c r="CT672" i="10"/>
  <c r="CU671" i="10"/>
  <c r="CT671" i="10"/>
  <c r="CU670" i="10"/>
  <c r="CT670" i="10"/>
  <c r="CU669" i="10"/>
  <c r="CT669" i="10"/>
  <c r="CU668" i="10"/>
  <c r="CT668" i="10"/>
  <c r="CU667" i="10"/>
  <c r="CT667" i="10"/>
  <c r="CU666" i="10"/>
  <c r="CT666" i="10"/>
  <c r="CU665" i="10"/>
  <c r="CT665" i="10"/>
  <c r="CU664" i="10"/>
  <c r="CT664" i="10"/>
  <c r="CU663" i="10"/>
  <c r="CT663" i="10"/>
  <c r="CU662" i="10"/>
  <c r="CT662" i="10"/>
  <c r="CU661" i="10"/>
  <c r="CT661" i="10"/>
  <c r="CU660" i="10"/>
  <c r="CT660" i="10"/>
  <c r="CU659" i="10"/>
  <c r="CT659" i="10"/>
  <c r="CU658" i="10"/>
  <c r="CT658" i="10"/>
  <c r="CU657" i="10"/>
  <c r="CT657" i="10"/>
  <c r="CU656" i="10"/>
  <c r="CT656" i="10"/>
  <c r="CU655" i="10"/>
  <c r="CT655" i="10"/>
  <c r="CU654" i="10"/>
  <c r="CT654" i="10"/>
  <c r="CU653" i="10"/>
  <c r="CT653" i="10"/>
  <c r="CU652" i="10"/>
  <c r="CT652" i="10"/>
  <c r="CU651" i="10"/>
  <c r="CT651" i="10"/>
  <c r="CU650" i="10"/>
  <c r="CT650" i="10"/>
  <c r="CU649" i="10"/>
  <c r="CT649" i="10"/>
  <c r="CU648" i="10"/>
  <c r="CT648" i="10"/>
  <c r="CU647" i="10"/>
  <c r="CT647" i="10"/>
  <c r="CU646" i="10"/>
  <c r="CT646" i="10"/>
  <c r="CU645" i="10"/>
  <c r="CT645" i="10"/>
  <c r="CU644" i="10"/>
  <c r="CT644" i="10"/>
  <c r="CU643" i="10"/>
  <c r="CT643" i="10"/>
  <c r="CU642" i="10"/>
  <c r="CT642" i="10"/>
  <c r="CU641" i="10"/>
  <c r="CT641" i="10"/>
  <c r="CU640" i="10"/>
  <c r="CT640" i="10"/>
  <c r="CU639" i="10"/>
  <c r="CT639" i="10"/>
  <c r="CU638" i="10"/>
  <c r="CT638" i="10"/>
  <c r="CU637" i="10"/>
  <c r="CT637" i="10"/>
  <c r="CU636" i="10"/>
  <c r="CT636" i="10"/>
  <c r="CU635" i="10"/>
  <c r="CT635" i="10"/>
  <c r="CU634" i="10"/>
  <c r="CT634" i="10"/>
  <c r="CU633" i="10"/>
  <c r="CT633" i="10"/>
  <c r="CU632" i="10"/>
  <c r="CT632" i="10"/>
  <c r="CU631" i="10"/>
  <c r="CT631" i="10"/>
  <c r="CU630" i="10"/>
  <c r="CT630" i="10"/>
  <c r="CU629" i="10"/>
  <c r="CT629" i="10"/>
  <c r="CU628" i="10"/>
  <c r="CT628" i="10"/>
  <c r="CU627" i="10"/>
  <c r="CT627" i="10"/>
  <c r="CU626" i="10"/>
  <c r="CT626" i="10"/>
  <c r="CU625" i="10"/>
  <c r="CT625" i="10"/>
  <c r="CU624" i="10"/>
  <c r="CT624" i="10"/>
  <c r="CU623" i="10"/>
  <c r="CT623" i="10"/>
  <c r="CU622" i="10"/>
  <c r="CT622" i="10"/>
  <c r="CU621" i="10"/>
  <c r="CT621" i="10"/>
  <c r="CU620" i="10"/>
  <c r="CT620" i="10"/>
  <c r="CU619" i="10"/>
  <c r="CT619" i="10"/>
  <c r="CU618" i="10"/>
  <c r="CT618" i="10"/>
  <c r="CU617" i="10"/>
  <c r="CT617" i="10"/>
  <c r="CU616" i="10"/>
  <c r="CT616" i="10"/>
  <c r="CU615" i="10"/>
  <c r="CT615" i="10"/>
  <c r="CU614" i="10"/>
  <c r="CT614" i="10"/>
  <c r="CU613" i="10"/>
  <c r="CT613" i="10"/>
  <c r="CU612" i="10"/>
  <c r="CT612" i="10"/>
  <c r="CU611" i="10"/>
  <c r="CT611" i="10"/>
  <c r="CU610" i="10"/>
  <c r="CT610" i="10"/>
  <c r="CU609" i="10"/>
  <c r="CT609" i="10"/>
  <c r="CU608" i="10"/>
  <c r="CT608" i="10"/>
  <c r="CU607" i="10"/>
  <c r="CT607" i="10"/>
  <c r="CU606" i="10"/>
  <c r="CT606" i="10"/>
  <c r="CU605" i="10"/>
  <c r="CT605" i="10"/>
  <c r="CU604" i="10"/>
  <c r="CT604" i="10"/>
  <c r="CU603" i="10"/>
  <c r="CT603" i="10"/>
  <c r="CU602" i="10"/>
  <c r="CT602" i="10"/>
  <c r="CU601" i="10"/>
  <c r="CT601" i="10"/>
  <c r="CU600" i="10"/>
  <c r="CT600" i="10"/>
  <c r="CU599" i="10"/>
  <c r="CT599" i="10"/>
  <c r="CU598" i="10"/>
  <c r="CT598" i="10"/>
  <c r="CU597" i="10"/>
  <c r="CT597" i="10"/>
  <c r="CU596" i="10"/>
  <c r="CT596" i="10"/>
  <c r="CU595" i="10"/>
  <c r="CT595" i="10"/>
  <c r="CU594" i="10"/>
  <c r="CT594" i="10"/>
  <c r="CU593" i="10"/>
  <c r="CT593" i="10"/>
  <c r="CU592" i="10"/>
  <c r="CT592" i="10"/>
  <c r="CU591" i="10"/>
  <c r="CT591" i="10"/>
  <c r="CU590" i="10"/>
  <c r="CT590" i="10"/>
  <c r="CU589" i="10"/>
  <c r="CT589" i="10"/>
  <c r="CU588" i="10"/>
  <c r="CT588" i="10"/>
  <c r="CU587" i="10"/>
  <c r="CT587" i="10"/>
  <c r="CU586" i="10"/>
  <c r="CT586" i="10"/>
  <c r="CU585" i="10"/>
  <c r="CT585" i="10"/>
  <c r="CU584" i="10"/>
  <c r="CT584" i="10"/>
  <c r="CU583" i="10"/>
  <c r="CT583" i="10"/>
  <c r="CU582" i="10"/>
  <c r="CT582" i="10"/>
  <c r="CU581" i="10"/>
  <c r="CT581" i="10"/>
  <c r="CU580" i="10"/>
  <c r="CT580" i="10"/>
  <c r="CU579" i="10"/>
  <c r="CT579" i="10"/>
  <c r="CU578" i="10"/>
  <c r="CT578" i="10"/>
  <c r="CU577" i="10"/>
  <c r="CT577" i="10"/>
  <c r="CU576" i="10"/>
  <c r="CT576" i="10"/>
  <c r="CU575" i="10"/>
  <c r="CT575" i="10"/>
  <c r="CU574" i="10"/>
  <c r="CT574" i="10"/>
  <c r="CU573" i="10"/>
  <c r="CT573" i="10"/>
  <c r="CU572" i="10"/>
  <c r="CT572" i="10"/>
  <c r="CU571" i="10"/>
  <c r="CT571" i="10"/>
  <c r="CU570" i="10"/>
  <c r="CT570" i="10"/>
  <c r="CU569" i="10"/>
  <c r="CT569" i="10"/>
  <c r="CU568" i="10"/>
  <c r="CT568" i="10"/>
  <c r="CU567" i="10"/>
  <c r="CT567" i="10"/>
  <c r="CU566" i="10"/>
  <c r="CT566" i="10"/>
  <c r="CU565" i="10"/>
  <c r="CT565" i="10"/>
  <c r="CU564" i="10"/>
  <c r="CT564" i="10"/>
  <c r="CU563" i="10"/>
  <c r="CT563" i="10"/>
  <c r="CU562" i="10"/>
  <c r="CT562" i="10"/>
  <c r="CU561" i="10"/>
  <c r="CT561" i="10"/>
  <c r="CU560" i="10"/>
  <c r="CT560" i="10"/>
  <c r="CU559" i="10"/>
  <c r="CT559" i="10"/>
  <c r="CU558" i="10"/>
  <c r="CT558" i="10"/>
  <c r="CU557" i="10"/>
  <c r="CT557" i="10"/>
  <c r="CU556" i="10"/>
  <c r="CT556" i="10"/>
  <c r="CU555" i="10"/>
  <c r="CT555" i="10"/>
  <c r="CU554" i="10"/>
  <c r="CT554" i="10"/>
  <c r="CU553" i="10"/>
  <c r="CT553" i="10"/>
  <c r="CU552" i="10"/>
  <c r="CT552" i="10"/>
  <c r="CU551" i="10"/>
  <c r="CT551" i="10"/>
  <c r="CU550" i="10"/>
  <c r="CT550" i="10"/>
  <c r="CU549" i="10"/>
  <c r="CT549" i="10"/>
  <c r="CU548" i="10"/>
  <c r="CT548" i="10"/>
  <c r="CU547" i="10"/>
  <c r="CT547" i="10"/>
  <c r="CU546" i="10"/>
  <c r="CT546" i="10"/>
  <c r="CU545" i="10"/>
  <c r="CT545" i="10"/>
  <c r="CU544" i="10"/>
  <c r="CT544" i="10"/>
  <c r="CU543" i="10"/>
  <c r="CT543" i="10"/>
  <c r="CU542" i="10"/>
  <c r="CT542" i="10"/>
  <c r="CU541" i="10"/>
  <c r="CT541" i="10"/>
  <c r="CU540" i="10"/>
  <c r="CT540" i="10"/>
  <c r="CU539" i="10"/>
  <c r="CT539" i="10"/>
  <c r="CU538" i="10"/>
  <c r="CT538" i="10"/>
  <c r="CU537" i="10"/>
  <c r="CT537" i="10"/>
  <c r="CU536" i="10"/>
  <c r="CT536" i="10"/>
  <c r="CU535" i="10"/>
  <c r="CT535" i="10"/>
  <c r="CU534" i="10"/>
  <c r="CT534" i="10"/>
  <c r="CU533" i="10"/>
  <c r="CT533" i="10"/>
  <c r="CU532" i="10"/>
  <c r="CT532" i="10"/>
  <c r="CU531" i="10"/>
  <c r="CT531" i="10"/>
  <c r="CU530" i="10"/>
  <c r="CT530" i="10"/>
  <c r="CU529" i="10"/>
  <c r="CT529" i="10"/>
  <c r="CU528" i="10"/>
  <c r="CT528" i="10"/>
  <c r="CU527" i="10"/>
  <c r="CT527" i="10"/>
  <c r="CU526" i="10"/>
  <c r="CT526" i="10"/>
  <c r="CU525" i="10"/>
  <c r="CT525" i="10"/>
  <c r="CU524" i="10"/>
  <c r="CT524" i="10"/>
  <c r="CU523" i="10"/>
  <c r="CT523" i="10"/>
  <c r="CU522" i="10"/>
  <c r="CT522" i="10"/>
  <c r="CU521" i="10"/>
  <c r="CT521" i="10"/>
  <c r="CU520" i="10"/>
  <c r="CT520" i="10"/>
  <c r="CU519" i="10"/>
  <c r="CT519" i="10"/>
  <c r="CU518" i="10"/>
  <c r="CT518" i="10"/>
  <c r="CU517" i="10"/>
  <c r="CT517" i="10"/>
  <c r="CU516" i="10"/>
  <c r="CT516" i="10"/>
  <c r="CU515" i="10"/>
  <c r="CT515" i="10"/>
  <c r="CU514" i="10"/>
  <c r="CT514" i="10"/>
  <c r="CU513" i="10"/>
  <c r="CT513" i="10"/>
  <c r="CU512" i="10"/>
  <c r="CT512" i="10"/>
  <c r="CU511" i="10"/>
  <c r="CT511" i="10"/>
  <c r="CU510" i="10"/>
  <c r="CT510" i="10"/>
  <c r="CU509" i="10"/>
  <c r="CT509" i="10"/>
  <c r="CU508" i="10"/>
  <c r="CT508" i="10"/>
  <c r="CU507" i="10"/>
  <c r="CT507" i="10"/>
  <c r="CU506" i="10"/>
  <c r="CT506" i="10"/>
  <c r="CU505" i="10"/>
  <c r="CT505" i="10"/>
  <c r="CU504" i="10"/>
  <c r="CT504" i="10"/>
  <c r="CU503" i="10"/>
  <c r="CT503" i="10"/>
  <c r="CU502" i="10"/>
  <c r="CT502" i="10"/>
  <c r="CU501" i="10"/>
  <c r="CT501" i="10"/>
  <c r="CU500" i="10"/>
  <c r="CT500" i="10"/>
  <c r="CU499" i="10"/>
  <c r="CT499" i="10"/>
  <c r="CU498" i="10"/>
  <c r="CT498" i="10"/>
  <c r="CU497" i="10"/>
  <c r="CT497" i="10"/>
  <c r="CU496" i="10"/>
  <c r="CT496" i="10"/>
  <c r="CU495" i="10"/>
  <c r="CT495" i="10"/>
  <c r="CU494" i="10"/>
  <c r="CT494" i="10"/>
  <c r="CU493" i="10"/>
  <c r="CT493" i="10"/>
  <c r="CU492" i="10"/>
  <c r="CT492" i="10"/>
  <c r="CU491" i="10"/>
  <c r="CT491" i="10"/>
  <c r="CU490" i="10"/>
  <c r="CT490" i="10"/>
  <c r="CU489" i="10"/>
  <c r="CT489" i="10"/>
  <c r="CU488" i="10"/>
  <c r="CT488" i="10"/>
  <c r="CU487" i="10"/>
  <c r="CT487" i="10"/>
  <c r="CU486" i="10"/>
  <c r="CT486" i="10"/>
  <c r="CU485" i="10"/>
  <c r="CT485" i="10"/>
  <c r="CU484" i="10"/>
  <c r="CT484" i="10"/>
  <c r="CU483" i="10"/>
  <c r="CT483" i="10"/>
  <c r="CU482" i="10"/>
  <c r="CT482" i="10"/>
  <c r="CU481" i="10"/>
  <c r="CT481" i="10"/>
  <c r="CU480" i="10"/>
  <c r="CT480" i="10"/>
  <c r="CU479" i="10"/>
  <c r="CT479" i="10"/>
  <c r="CU478" i="10"/>
  <c r="CT478" i="10"/>
  <c r="CU477" i="10"/>
  <c r="CT477" i="10"/>
  <c r="CU476" i="10"/>
  <c r="CT476" i="10"/>
  <c r="CU475" i="10"/>
  <c r="CT475" i="10"/>
  <c r="CU474" i="10"/>
  <c r="CT474" i="10"/>
  <c r="CU473" i="10"/>
  <c r="CT473" i="10"/>
  <c r="CU472" i="10"/>
  <c r="CT472" i="10"/>
  <c r="CU471" i="10"/>
  <c r="CT471" i="10"/>
  <c r="CU470" i="10"/>
  <c r="CT470" i="10"/>
  <c r="CU469" i="10"/>
  <c r="CT469" i="10"/>
  <c r="CU468" i="10"/>
  <c r="CT468" i="10"/>
  <c r="CU467" i="10"/>
  <c r="CT467" i="10"/>
  <c r="CU466" i="10"/>
  <c r="CT466" i="10"/>
  <c r="CU465" i="10"/>
  <c r="CT465" i="10"/>
  <c r="CU464" i="10"/>
  <c r="CT464" i="10"/>
  <c r="CU463" i="10"/>
  <c r="CT463" i="10"/>
  <c r="CU462" i="10"/>
  <c r="CT462" i="10"/>
  <c r="CU461" i="10"/>
  <c r="CT461" i="10"/>
  <c r="CU460" i="10"/>
  <c r="CT460" i="10"/>
  <c r="CU459" i="10"/>
  <c r="CT459" i="10"/>
  <c r="CU458" i="10"/>
  <c r="CT458" i="10"/>
  <c r="CU457" i="10"/>
  <c r="CT457" i="10"/>
  <c r="CU456" i="10"/>
  <c r="CT456" i="10"/>
  <c r="CU455" i="10"/>
  <c r="CT455" i="10"/>
  <c r="CU454" i="10"/>
  <c r="CT454" i="10"/>
  <c r="CU453" i="10"/>
  <c r="CT453" i="10"/>
  <c r="CU452" i="10"/>
  <c r="CT452" i="10"/>
  <c r="CU451" i="10"/>
  <c r="CT451" i="10"/>
  <c r="CU450" i="10"/>
  <c r="CT450" i="10"/>
  <c r="CU449" i="10"/>
  <c r="CT449" i="10"/>
  <c r="CU448" i="10"/>
  <c r="CT448" i="10"/>
  <c r="CU447" i="10"/>
  <c r="CT447" i="10"/>
  <c r="CU446" i="10"/>
  <c r="CT446" i="10"/>
  <c r="CU445" i="10"/>
  <c r="CT445" i="10"/>
  <c r="CU444" i="10"/>
  <c r="CT444" i="10"/>
  <c r="CU443" i="10"/>
  <c r="CT443" i="10"/>
  <c r="CU442" i="10"/>
  <c r="CT442" i="10"/>
  <c r="CU441" i="10"/>
  <c r="CT441" i="10"/>
  <c r="CU440" i="10"/>
  <c r="CT440" i="10"/>
  <c r="CU439" i="10"/>
  <c r="CT439" i="10"/>
  <c r="CU438" i="10"/>
  <c r="CT438" i="10"/>
  <c r="CU437" i="10"/>
  <c r="CT437" i="10"/>
  <c r="CU436" i="10"/>
  <c r="CT436" i="10"/>
  <c r="CU435" i="10"/>
  <c r="CT435" i="10"/>
  <c r="CU434" i="10"/>
  <c r="CT434" i="10"/>
  <c r="CU433" i="10"/>
  <c r="CT433" i="10"/>
  <c r="CU432" i="10"/>
  <c r="CT432" i="10"/>
  <c r="CU431" i="10"/>
  <c r="CT431" i="10"/>
  <c r="CU430" i="10"/>
  <c r="CT430" i="10"/>
  <c r="CU429" i="10"/>
  <c r="CT429" i="10"/>
  <c r="CU428" i="10"/>
  <c r="CT428" i="10"/>
  <c r="CU427" i="10"/>
  <c r="CT427" i="10"/>
  <c r="CU426" i="10"/>
  <c r="CT426" i="10"/>
  <c r="CU425" i="10"/>
  <c r="CT425" i="10"/>
  <c r="CU424" i="10"/>
  <c r="CT424" i="10"/>
  <c r="CU423" i="10"/>
  <c r="CT423" i="10"/>
  <c r="CU422" i="10"/>
  <c r="CT422" i="10"/>
  <c r="CU421" i="10"/>
  <c r="CT421" i="10"/>
  <c r="CU420" i="10"/>
  <c r="CT420" i="10"/>
  <c r="CU419" i="10"/>
  <c r="CT419" i="10"/>
  <c r="CU418" i="10"/>
  <c r="CT418" i="10"/>
  <c r="CU417" i="10"/>
  <c r="CT417" i="10"/>
  <c r="CU416" i="10"/>
  <c r="CT416" i="10"/>
  <c r="CU415" i="10"/>
  <c r="CT415" i="10"/>
  <c r="CU414" i="10"/>
  <c r="CT414" i="10"/>
  <c r="CU413" i="10"/>
  <c r="CT413" i="10"/>
  <c r="CU412" i="10"/>
  <c r="CT412" i="10"/>
  <c r="CU411" i="10"/>
  <c r="CT411" i="10"/>
  <c r="CU410" i="10"/>
  <c r="CT410" i="10"/>
  <c r="CU409" i="10"/>
  <c r="CT409" i="10"/>
  <c r="CU408" i="10"/>
  <c r="CT408" i="10"/>
  <c r="CU407" i="10"/>
  <c r="CT407" i="10"/>
  <c r="CU406" i="10"/>
  <c r="CT406" i="10"/>
  <c r="CU405" i="10"/>
  <c r="CT405" i="10"/>
  <c r="CU404" i="10"/>
  <c r="CT404" i="10"/>
  <c r="CU403" i="10"/>
  <c r="CT403" i="10"/>
  <c r="CU402" i="10"/>
  <c r="CT402" i="10"/>
  <c r="CU401" i="10"/>
  <c r="CT401" i="10"/>
  <c r="CU400" i="10"/>
  <c r="CT400" i="10"/>
  <c r="CU399" i="10"/>
  <c r="CT399" i="10"/>
  <c r="CU398" i="10"/>
  <c r="CT398" i="10"/>
  <c r="CU397" i="10"/>
  <c r="CT397" i="10"/>
  <c r="CU396" i="10"/>
  <c r="CT396" i="10"/>
  <c r="CU395" i="10"/>
  <c r="CT395" i="10"/>
  <c r="CU394" i="10"/>
  <c r="CT394" i="10"/>
  <c r="CU393" i="10"/>
  <c r="CT393" i="10"/>
  <c r="CU392" i="10"/>
  <c r="CT392" i="10"/>
  <c r="CU391" i="10"/>
  <c r="CT391" i="10"/>
  <c r="CU390" i="10"/>
  <c r="CT390" i="10"/>
  <c r="CU389" i="10"/>
  <c r="CT389" i="10"/>
  <c r="CU388" i="10"/>
  <c r="CT388" i="10"/>
  <c r="CU387" i="10"/>
  <c r="CT387" i="10"/>
  <c r="CU386" i="10"/>
  <c r="CT386" i="10"/>
  <c r="CU385" i="10"/>
  <c r="CT385" i="10"/>
  <c r="CU384" i="10"/>
  <c r="CT384" i="10"/>
  <c r="CU383" i="10"/>
  <c r="CT383" i="10"/>
  <c r="CU382" i="10"/>
  <c r="CT382" i="10"/>
  <c r="CU381" i="10"/>
  <c r="CT381" i="10"/>
  <c r="CU380" i="10"/>
  <c r="CT380" i="10"/>
  <c r="CU379" i="10"/>
  <c r="CT379" i="10"/>
  <c r="CU378" i="10"/>
  <c r="CT378" i="10"/>
  <c r="CU377" i="10"/>
  <c r="CT377" i="10"/>
  <c r="CU376" i="10"/>
  <c r="CT376" i="10"/>
  <c r="CU375" i="10"/>
  <c r="CT375" i="10"/>
  <c r="CU374" i="10"/>
  <c r="CT374" i="10"/>
  <c r="CU373" i="10"/>
  <c r="CT373" i="10"/>
  <c r="CU372" i="10"/>
  <c r="CT372" i="10"/>
  <c r="CU371" i="10"/>
  <c r="CT371" i="10"/>
  <c r="CU370" i="10"/>
  <c r="CT370" i="10"/>
  <c r="CU369" i="10"/>
  <c r="CT369" i="10"/>
  <c r="CU368" i="10"/>
  <c r="CT368" i="10"/>
  <c r="CU367" i="10"/>
  <c r="CT367" i="10"/>
  <c r="CU366" i="10"/>
  <c r="CT366" i="10"/>
  <c r="CU365" i="10"/>
  <c r="CT365" i="10"/>
  <c r="CU364" i="10"/>
  <c r="CT364" i="10"/>
  <c r="CU363" i="10"/>
  <c r="CT363" i="10"/>
  <c r="CU362" i="10"/>
  <c r="CT362" i="10"/>
  <c r="CU361" i="10"/>
  <c r="CT361" i="10"/>
  <c r="CU360" i="10"/>
  <c r="CT360" i="10"/>
  <c r="CU359" i="10"/>
  <c r="CT359" i="10"/>
  <c r="CU358" i="10"/>
  <c r="CT358" i="10"/>
  <c r="CU357" i="10"/>
  <c r="CT357" i="10"/>
  <c r="CU356" i="10"/>
  <c r="CT356" i="10"/>
  <c r="CU355" i="10"/>
  <c r="CT355" i="10"/>
  <c r="CU354" i="10"/>
  <c r="CT354" i="10"/>
  <c r="CU353" i="10"/>
  <c r="CT353" i="10"/>
  <c r="CU352" i="10"/>
  <c r="CT352" i="10"/>
  <c r="CU351" i="10"/>
  <c r="CT351" i="10"/>
  <c r="CU350" i="10"/>
  <c r="CT350" i="10"/>
  <c r="CU349" i="10"/>
  <c r="CT349" i="10"/>
  <c r="CU348" i="10"/>
  <c r="CT348" i="10"/>
  <c r="CU347" i="10"/>
  <c r="CT347" i="10"/>
  <c r="CU346" i="10"/>
  <c r="CT346" i="10"/>
  <c r="CU345" i="10"/>
  <c r="CT345" i="10"/>
  <c r="CU344" i="10"/>
  <c r="CT344" i="10"/>
  <c r="CU343" i="10"/>
  <c r="CT343" i="10"/>
  <c r="CU342" i="10"/>
  <c r="CT342" i="10"/>
  <c r="CU341" i="10"/>
  <c r="CT341" i="10"/>
  <c r="CU340" i="10"/>
  <c r="CT340" i="10"/>
  <c r="CU339" i="10"/>
  <c r="CT339" i="10"/>
  <c r="CU338" i="10"/>
  <c r="CT338" i="10"/>
  <c r="CU337" i="10"/>
  <c r="CT337" i="10"/>
  <c r="CU336" i="10"/>
  <c r="CT336" i="10"/>
  <c r="CU335" i="10"/>
  <c r="CT335" i="10"/>
  <c r="CU334" i="10"/>
  <c r="CT334" i="10"/>
  <c r="CU333" i="10"/>
  <c r="CT333" i="10"/>
  <c r="CU332" i="10"/>
  <c r="CT332" i="10"/>
  <c r="CU331" i="10"/>
  <c r="CT331" i="10"/>
  <c r="CU330" i="10"/>
  <c r="CT330" i="10"/>
  <c r="CU329" i="10"/>
  <c r="CT329" i="10"/>
  <c r="CU328" i="10"/>
  <c r="CT328" i="10"/>
  <c r="CU327" i="10"/>
  <c r="CT327" i="10"/>
  <c r="CU326" i="10"/>
  <c r="CT326" i="10"/>
  <c r="CU325" i="10"/>
  <c r="CT325" i="10"/>
  <c r="CU324" i="10"/>
  <c r="CT324" i="10"/>
  <c r="CU323" i="10"/>
  <c r="CT323" i="10"/>
  <c r="CU322" i="10"/>
  <c r="CT322" i="10"/>
  <c r="CU321" i="10"/>
  <c r="CT321" i="10"/>
  <c r="CU320" i="10"/>
  <c r="CT320" i="10"/>
  <c r="CU319" i="10"/>
  <c r="CT319" i="10"/>
  <c r="CU318" i="10"/>
  <c r="CT318" i="10"/>
  <c r="CU317" i="10"/>
  <c r="CT317" i="10"/>
  <c r="CU316" i="10"/>
  <c r="CT316" i="10"/>
  <c r="CU315" i="10"/>
  <c r="CT315" i="10"/>
  <c r="CU314" i="10"/>
  <c r="CT314" i="10"/>
  <c r="CU313" i="10"/>
  <c r="CT313" i="10"/>
  <c r="CU312" i="10"/>
  <c r="CT312" i="10"/>
  <c r="CU311" i="10"/>
  <c r="CT311" i="10"/>
  <c r="CU310" i="10"/>
  <c r="CT310" i="10"/>
  <c r="CU309" i="10"/>
  <c r="CT309" i="10"/>
  <c r="CU308" i="10"/>
  <c r="CT308" i="10"/>
  <c r="CU307" i="10"/>
  <c r="CT307" i="10"/>
  <c r="CU306" i="10"/>
  <c r="CT306" i="10"/>
  <c r="CU305" i="10"/>
  <c r="CT305" i="10"/>
  <c r="CU304" i="10"/>
  <c r="CT304" i="10"/>
  <c r="CU303" i="10"/>
  <c r="CT303" i="10"/>
  <c r="CU302" i="10"/>
  <c r="CT302" i="10"/>
  <c r="CU301" i="10"/>
  <c r="CT301" i="10"/>
  <c r="CU300" i="10"/>
  <c r="CT300" i="10"/>
  <c r="CU299" i="10"/>
  <c r="CT299" i="10"/>
  <c r="CU298" i="10"/>
  <c r="CT298" i="10"/>
  <c r="CU297" i="10"/>
  <c r="CT297" i="10"/>
  <c r="CU296" i="10"/>
  <c r="CT296" i="10"/>
  <c r="CU295" i="10"/>
  <c r="CT295" i="10"/>
  <c r="CU294" i="10"/>
  <c r="CT294" i="10"/>
  <c r="CU293" i="10"/>
  <c r="CT293" i="10"/>
  <c r="CU292" i="10"/>
  <c r="CT292" i="10"/>
  <c r="CU291" i="10"/>
  <c r="CT291" i="10"/>
  <c r="CU290" i="10"/>
  <c r="CT290" i="10"/>
  <c r="CU289" i="10"/>
  <c r="CT289" i="10"/>
  <c r="CU288" i="10"/>
  <c r="CT288" i="10"/>
  <c r="CU287" i="10"/>
  <c r="CT287" i="10"/>
  <c r="CU286" i="10"/>
  <c r="CT286" i="10"/>
  <c r="CU285" i="10"/>
  <c r="CT285" i="10"/>
  <c r="CU284" i="10"/>
  <c r="CT284" i="10"/>
  <c r="CU283" i="10"/>
  <c r="CT283" i="10"/>
  <c r="CU282" i="10"/>
  <c r="CT282" i="10"/>
  <c r="CU281" i="10"/>
  <c r="CT281" i="10"/>
  <c r="CU280" i="10"/>
  <c r="CT280" i="10"/>
  <c r="CU279" i="10"/>
  <c r="CT279" i="10"/>
  <c r="CU278" i="10"/>
  <c r="CT278" i="10"/>
  <c r="CU277" i="10"/>
  <c r="CT277" i="10"/>
  <c r="CU276" i="10"/>
  <c r="CT276" i="10"/>
  <c r="CU275" i="10"/>
  <c r="CT275" i="10"/>
  <c r="CU274" i="10"/>
  <c r="CT274" i="10"/>
  <c r="CU273" i="10"/>
  <c r="CT273" i="10"/>
  <c r="CU272" i="10"/>
  <c r="CT272" i="10"/>
  <c r="CU271" i="10"/>
  <c r="CT271" i="10"/>
  <c r="CU270" i="10"/>
  <c r="CT270" i="10"/>
  <c r="CU269" i="10"/>
  <c r="CT269" i="10"/>
  <c r="CU268" i="10"/>
  <c r="CT268" i="10"/>
  <c r="CU267" i="10"/>
  <c r="CT267" i="10"/>
  <c r="CU266" i="10"/>
  <c r="CT266" i="10"/>
  <c r="CU265" i="10"/>
  <c r="CT265" i="10"/>
  <c r="CU264" i="10"/>
  <c r="CT264" i="10"/>
  <c r="CU263" i="10"/>
  <c r="CT263" i="10"/>
  <c r="CU262" i="10"/>
  <c r="CT262" i="10"/>
  <c r="CU261" i="10"/>
  <c r="CT261" i="10"/>
  <c r="CU260" i="10"/>
  <c r="CT260" i="10"/>
  <c r="CU259" i="10"/>
  <c r="CT259" i="10"/>
  <c r="CU258" i="10"/>
  <c r="CT258" i="10"/>
  <c r="CU257" i="10"/>
  <c r="CT257" i="10"/>
  <c r="CU256" i="10"/>
  <c r="CT256" i="10"/>
  <c r="CU255" i="10"/>
  <c r="CT255" i="10"/>
  <c r="CU254" i="10"/>
  <c r="CT254" i="10"/>
  <c r="CU253" i="10"/>
  <c r="CT253" i="10"/>
  <c r="CU252" i="10"/>
  <c r="CT252" i="10"/>
  <c r="CU251" i="10"/>
  <c r="CT251" i="10"/>
  <c r="CU250" i="10"/>
  <c r="CT250" i="10"/>
  <c r="CU249" i="10"/>
  <c r="CT249" i="10"/>
  <c r="CU248" i="10"/>
  <c r="CT248" i="10"/>
  <c r="CU247" i="10"/>
  <c r="CT247" i="10"/>
  <c r="CU246" i="10"/>
  <c r="CT246" i="10"/>
  <c r="CU245" i="10"/>
  <c r="CT245" i="10"/>
  <c r="CU244" i="10"/>
  <c r="CT244" i="10"/>
  <c r="CU243" i="10"/>
  <c r="CT243" i="10"/>
  <c r="CU242" i="10"/>
  <c r="CT242" i="10"/>
  <c r="CU241" i="10"/>
  <c r="CT241" i="10"/>
  <c r="CU240" i="10"/>
  <c r="CT240" i="10"/>
  <c r="CU239" i="10"/>
  <c r="CT239" i="10"/>
  <c r="CU238" i="10"/>
  <c r="CT238" i="10"/>
  <c r="CU237" i="10"/>
  <c r="CT237" i="10"/>
  <c r="CU236" i="10"/>
  <c r="CT236" i="10"/>
  <c r="CU235" i="10"/>
  <c r="CT235" i="10"/>
  <c r="CU234" i="10"/>
  <c r="CT234" i="10"/>
  <c r="CU233" i="10"/>
  <c r="CT233" i="10"/>
  <c r="CU232" i="10"/>
  <c r="CT232" i="10"/>
  <c r="CU231" i="10"/>
  <c r="CT231" i="10"/>
  <c r="CU230" i="10"/>
  <c r="CT230" i="10"/>
  <c r="CU229" i="10"/>
  <c r="CT229" i="10"/>
  <c r="CU228" i="10"/>
  <c r="CT228" i="10"/>
  <c r="CU227" i="10"/>
  <c r="CT227" i="10"/>
  <c r="CU226" i="10"/>
  <c r="CT226" i="10"/>
  <c r="CU225" i="10"/>
  <c r="CT225" i="10"/>
  <c r="CU224" i="10"/>
  <c r="CT224" i="10"/>
  <c r="CU223" i="10"/>
  <c r="CT223" i="10"/>
  <c r="CU222" i="10"/>
  <c r="CT222" i="10"/>
  <c r="CU221" i="10"/>
  <c r="CT221" i="10"/>
  <c r="CU220" i="10"/>
  <c r="CT220" i="10"/>
  <c r="CU219" i="10"/>
  <c r="CT219" i="10"/>
  <c r="CU218" i="10"/>
  <c r="CT218" i="10"/>
  <c r="CU217" i="10"/>
  <c r="CT217" i="10"/>
  <c r="CU216" i="10"/>
  <c r="CT216" i="10"/>
  <c r="CU215" i="10"/>
  <c r="CT215" i="10"/>
  <c r="CU214" i="10"/>
  <c r="CT214" i="10"/>
  <c r="CU213" i="10"/>
  <c r="CT213" i="10"/>
  <c r="CU212" i="10"/>
  <c r="CT212" i="10"/>
  <c r="CU211" i="10"/>
  <c r="CT211" i="10"/>
  <c r="CU210" i="10"/>
  <c r="CT210" i="10"/>
  <c r="CU209" i="10"/>
  <c r="CT209" i="10"/>
  <c r="CU208" i="10"/>
  <c r="CT208" i="10"/>
  <c r="CU207" i="10"/>
  <c r="CT207" i="10"/>
  <c r="CU206" i="10"/>
  <c r="CT206" i="10"/>
  <c r="CU205" i="10"/>
  <c r="CT205" i="10"/>
  <c r="CU204" i="10"/>
  <c r="CT204" i="10"/>
  <c r="CU203" i="10"/>
  <c r="CT203" i="10"/>
  <c r="CU202" i="10"/>
  <c r="CT202" i="10"/>
  <c r="CU201" i="10"/>
  <c r="CT201" i="10"/>
  <c r="CU200" i="10"/>
  <c r="CT200" i="10"/>
  <c r="CU199" i="10"/>
  <c r="CT199" i="10"/>
  <c r="CU198" i="10"/>
  <c r="CT198" i="10"/>
  <c r="CU197" i="10"/>
  <c r="CT197" i="10"/>
  <c r="CU196" i="10"/>
  <c r="CT196" i="10"/>
  <c r="CU195" i="10"/>
  <c r="CT195" i="10"/>
  <c r="CU194" i="10"/>
  <c r="CT194" i="10"/>
  <c r="CU193" i="10"/>
  <c r="CT193" i="10"/>
  <c r="CU192" i="10"/>
  <c r="CT192" i="10"/>
  <c r="CU191" i="10"/>
  <c r="CT191" i="10"/>
  <c r="CU190" i="10"/>
  <c r="CT190" i="10"/>
  <c r="CU189" i="10"/>
  <c r="CT189" i="10"/>
  <c r="CU188" i="10"/>
  <c r="CT188" i="10"/>
  <c r="CU187" i="10"/>
  <c r="CT187" i="10"/>
  <c r="CU186" i="10"/>
  <c r="CT186" i="10"/>
  <c r="CU185" i="10"/>
  <c r="CT185" i="10"/>
  <c r="CU184" i="10"/>
  <c r="CT184" i="10"/>
  <c r="CU183" i="10"/>
  <c r="CT183" i="10"/>
  <c r="CU182" i="10"/>
  <c r="CT182" i="10"/>
  <c r="CU181" i="10"/>
  <c r="CT181" i="10"/>
  <c r="CU180" i="10"/>
  <c r="CT180" i="10"/>
  <c r="CU179" i="10"/>
  <c r="CT179" i="10"/>
  <c r="CU178" i="10"/>
  <c r="CT178" i="10"/>
  <c r="CU177" i="10"/>
  <c r="CT177" i="10"/>
  <c r="CU176" i="10"/>
  <c r="CT176" i="10"/>
  <c r="CU175" i="10"/>
  <c r="CT175" i="10"/>
  <c r="CU174" i="10"/>
  <c r="CT174" i="10"/>
  <c r="CU173" i="10"/>
  <c r="CT173" i="10"/>
  <c r="CU172" i="10"/>
  <c r="CT172" i="10"/>
  <c r="CU171" i="10"/>
  <c r="CT171" i="10"/>
  <c r="CU170" i="10"/>
  <c r="CT170" i="10"/>
  <c r="CU169" i="10"/>
  <c r="CT169" i="10"/>
  <c r="CU168" i="10"/>
  <c r="CT168" i="10"/>
  <c r="CU167" i="10"/>
  <c r="CT167" i="10"/>
  <c r="CU166" i="10"/>
  <c r="CT166" i="10"/>
  <c r="CU165" i="10"/>
  <c r="CT165" i="10"/>
  <c r="CU164" i="10"/>
  <c r="CT164" i="10"/>
  <c r="CU163" i="10"/>
  <c r="CT163" i="10"/>
  <c r="CU162" i="10"/>
  <c r="CT162" i="10"/>
  <c r="CU161" i="10"/>
  <c r="CT161" i="10"/>
  <c r="CU160" i="10"/>
  <c r="CT160" i="10"/>
  <c r="CU159" i="10"/>
  <c r="CT159" i="10"/>
  <c r="CU158" i="10"/>
  <c r="CT158" i="10"/>
  <c r="CU157" i="10"/>
  <c r="CT157" i="10"/>
  <c r="CU156" i="10"/>
  <c r="CT156" i="10"/>
  <c r="CU155" i="10"/>
  <c r="CT155" i="10"/>
  <c r="CU154" i="10"/>
  <c r="CT154" i="10"/>
  <c r="CU153" i="10"/>
  <c r="CT153" i="10"/>
  <c r="CU152" i="10"/>
  <c r="CT152" i="10"/>
  <c r="CU151" i="10"/>
  <c r="CT151" i="10"/>
  <c r="CU150" i="10"/>
  <c r="CT150" i="10"/>
  <c r="CU149" i="10"/>
  <c r="CT149" i="10"/>
  <c r="CU148" i="10"/>
  <c r="CT148" i="10"/>
  <c r="CU147" i="10"/>
  <c r="CT147" i="10"/>
  <c r="CU146" i="10"/>
  <c r="CT146" i="10"/>
  <c r="CU145" i="10"/>
  <c r="CT145" i="10"/>
  <c r="CU144" i="10"/>
  <c r="CT144" i="10"/>
  <c r="CU143" i="10"/>
  <c r="CT143" i="10"/>
  <c r="CU142" i="10"/>
  <c r="CT142" i="10"/>
  <c r="CU141" i="10"/>
  <c r="CT141" i="10"/>
  <c r="CU140" i="10"/>
  <c r="CT140" i="10"/>
  <c r="CU139" i="10"/>
  <c r="CT139" i="10"/>
  <c r="CU138" i="10"/>
  <c r="CT138" i="10"/>
  <c r="CU137" i="10"/>
  <c r="CT137" i="10"/>
  <c r="CU136" i="10"/>
  <c r="CT136" i="10"/>
  <c r="CU135" i="10"/>
  <c r="CT135" i="10"/>
  <c r="CU134" i="10"/>
  <c r="CT134" i="10"/>
  <c r="CU133" i="10"/>
  <c r="CT133" i="10"/>
  <c r="CU132" i="10"/>
  <c r="CT132" i="10"/>
  <c r="CU131" i="10"/>
  <c r="CT131" i="10"/>
  <c r="CU130" i="10"/>
  <c r="CT130" i="10"/>
  <c r="CU129" i="10"/>
  <c r="CT129" i="10"/>
  <c r="CU128" i="10"/>
  <c r="CT128" i="10"/>
  <c r="CU127" i="10"/>
  <c r="CT127" i="10"/>
  <c r="CU126" i="10"/>
  <c r="CT126" i="10"/>
  <c r="CU125" i="10"/>
  <c r="CT125" i="10"/>
  <c r="CU124" i="10"/>
  <c r="CT124" i="10"/>
  <c r="CU123" i="10"/>
  <c r="CT123" i="10"/>
  <c r="CU122" i="10"/>
  <c r="CT122" i="10"/>
  <c r="CU121" i="10"/>
  <c r="CT121" i="10"/>
  <c r="CU120" i="10"/>
  <c r="CT120" i="10"/>
  <c r="CU119" i="10"/>
  <c r="CT119" i="10"/>
  <c r="CU118" i="10"/>
  <c r="CT118" i="10"/>
  <c r="CU117" i="10"/>
  <c r="CT117" i="10"/>
  <c r="CU116" i="10"/>
  <c r="CT116" i="10"/>
  <c r="CU115" i="10"/>
  <c r="CT115" i="10"/>
  <c r="CU114" i="10"/>
  <c r="CT114" i="10"/>
  <c r="CU113" i="10"/>
  <c r="CT113" i="10"/>
  <c r="CU112" i="10"/>
  <c r="CT112" i="10"/>
  <c r="CU111" i="10"/>
  <c r="CT111" i="10"/>
  <c r="CU110" i="10"/>
  <c r="CT110" i="10"/>
  <c r="CU109" i="10"/>
  <c r="CT109" i="10"/>
  <c r="CU108" i="10"/>
  <c r="CT108" i="10"/>
  <c r="CU107" i="10"/>
  <c r="CT107" i="10"/>
  <c r="CU106" i="10"/>
  <c r="CT106" i="10"/>
  <c r="CU105" i="10"/>
  <c r="CT105" i="10"/>
  <c r="CU104" i="10"/>
  <c r="CT104" i="10"/>
  <c r="CU103" i="10"/>
  <c r="CT103" i="10"/>
  <c r="CU102" i="10"/>
  <c r="CT102" i="10"/>
  <c r="CU101" i="10"/>
  <c r="CT101" i="10"/>
  <c r="CU100" i="10"/>
  <c r="CT100" i="10"/>
  <c r="CU99" i="10"/>
  <c r="CT99" i="10"/>
  <c r="CU98" i="10"/>
  <c r="CT98" i="10"/>
  <c r="CU97" i="10"/>
  <c r="CT97" i="10"/>
  <c r="CU96" i="10"/>
  <c r="CT96" i="10"/>
  <c r="CU95" i="10"/>
  <c r="CT95" i="10"/>
  <c r="CU94" i="10"/>
  <c r="CT94" i="10"/>
  <c r="CU93" i="10"/>
  <c r="CT93" i="10"/>
  <c r="CU92" i="10"/>
  <c r="CT92" i="10"/>
  <c r="CU91" i="10"/>
  <c r="CT91" i="10"/>
  <c r="CU90" i="10"/>
  <c r="CT90" i="10"/>
  <c r="CU89" i="10"/>
  <c r="CT89" i="10"/>
  <c r="CU88" i="10"/>
  <c r="CT88" i="10"/>
  <c r="CU87" i="10"/>
  <c r="CT87" i="10"/>
  <c r="CU86" i="10"/>
  <c r="CT86" i="10"/>
  <c r="CU85" i="10"/>
  <c r="CT85" i="10"/>
  <c r="CU84" i="10"/>
  <c r="CT84" i="10"/>
  <c r="CU83" i="10"/>
  <c r="CT83" i="10"/>
  <c r="CU82" i="10"/>
  <c r="CT82" i="10"/>
  <c r="CU81" i="10"/>
  <c r="CT81" i="10"/>
  <c r="CU80" i="10"/>
  <c r="CT80" i="10"/>
  <c r="CU79" i="10"/>
  <c r="CT79" i="10"/>
  <c r="CU78" i="10"/>
  <c r="CT78" i="10"/>
  <c r="CU77" i="10"/>
  <c r="CT77" i="10"/>
  <c r="CU76" i="10"/>
  <c r="CT76" i="10"/>
  <c r="CU75" i="10"/>
  <c r="CT75" i="10"/>
  <c r="CU74" i="10"/>
  <c r="CT74" i="10"/>
  <c r="CU73" i="10"/>
  <c r="CT73" i="10"/>
  <c r="CU72" i="10"/>
  <c r="CT72" i="10"/>
  <c r="CU71" i="10"/>
  <c r="CT71" i="10"/>
  <c r="CU70" i="10"/>
  <c r="CT70" i="10"/>
  <c r="CU69" i="10"/>
  <c r="CT69" i="10"/>
  <c r="CU68" i="10"/>
  <c r="CT68" i="10"/>
  <c r="CU67" i="10"/>
  <c r="CT67" i="10"/>
  <c r="CU66" i="10"/>
  <c r="CT66" i="10"/>
  <c r="CU65" i="10"/>
  <c r="CT65" i="10"/>
  <c r="CU64" i="10"/>
  <c r="CT64" i="10"/>
  <c r="CU63" i="10"/>
  <c r="CT63" i="10"/>
  <c r="CU62" i="10"/>
  <c r="CT62" i="10"/>
  <c r="CU61" i="10"/>
  <c r="CT61" i="10"/>
  <c r="CU60" i="10"/>
  <c r="CT60" i="10"/>
  <c r="CU59" i="10"/>
  <c r="CT59" i="10"/>
  <c r="CU58" i="10"/>
  <c r="CT58" i="10"/>
  <c r="CU57" i="10"/>
  <c r="CT57" i="10"/>
  <c r="CU56" i="10"/>
  <c r="CT56" i="10"/>
  <c r="CU55" i="10"/>
  <c r="CT55" i="10"/>
  <c r="CU54" i="10"/>
  <c r="CT54" i="10"/>
  <c r="CU53" i="10"/>
  <c r="CT53" i="10"/>
  <c r="CU52" i="10"/>
  <c r="CT52" i="10"/>
  <c r="CU51" i="10"/>
  <c r="CT51" i="10"/>
  <c r="CU50" i="10"/>
  <c r="CT50" i="10"/>
  <c r="CU49" i="10"/>
  <c r="CT49" i="10"/>
  <c r="CU48" i="10"/>
  <c r="CT48" i="10"/>
  <c r="CU47" i="10"/>
  <c r="CT47" i="10"/>
  <c r="CU46" i="10"/>
  <c r="CT46" i="10"/>
  <c r="CU45" i="10"/>
  <c r="CT45" i="10"/>
  <c r="CU44" i="10"/>
  <c r="CT44" i="10"/>
  <c r="CU43" i="10"/>
  <c r="CT43" i="10"/>
  <c r="CU42" i="10"/>
  <c r="CT42" i="10"/>
  <c r="CU41" i="10"/>
  <c r="CT41" i="10"/>
  <c r="CU40" i="10"/>
  <c r="CT40" i="10"/>
  <c r="CU39" i="10"/>
  <c r="CT39" i="10"/>
  <c r="CU38" i="10"/>
  <c r="CT38" i="10"/>
  <c r="CU37" i="10"/>
  <c r="CT37" i="10"/>
  <c r="CU36" i="10"/>
  <c r="CT36" i="10"/>
  <c r="CU35" i="10"/>
  <c r="CT35" i="10"/>
  <c r="CU34" i="10"/>
  <c r="CT34" i="10"/>
  <c r="CU33" i="10"/>
  <c r="CT33" i="10"/>
  <c r="CU32" i="10"/>
  <c r="CT32" i="10"/>
  <c r="CU31" i="10"/>
  <c r="CT31" i="10"/>
  <c r="CU30" i="10"/>
  <c r="CT30" i="10"/>
  <c r="CU29" i="10"/>
  <c r="CT29" i="10"/>
  <c r="CU28" i="10"/>
  <c r="CT28" i="10"/>
  <c r="CU27" i="10"/>
  <c r="CT27" i="10"/>
  <c r="CU26" i="10"/>
  <c r="CT26" i="10"/>
  <c r="CU25" i="10"/>
  <c r="CT25" i="10"/>
  <c r="CU24" i="10"/>
  <c r="CT24" i="10"/>
  <c r="CU23" i="10"/>
  <c r="CT23" i="10"/>
  <c r="CU22" i="10"/>
  <c r="CT22" i="10"/>
  <c r="CU21" i="10"/>
  <c r="CT21" i="10"/>
  <c r="CU20" i="10"/>
  <c r="CT20" i="10"/>
  <c r="CU19" i="10"/>
  <c r="CT19" i="10"/>
  <c r="CU18" i="10"/>
  <c r="CT18" i="10"/>
  <c r="CU17" i="10"/>
  <c r="CT17" i="10"/>
  <c r="CU16" i="10"/>
  <c r="CT16" i="10"/>
  <c r="CU15" i="10"/>
  <c r="CT15" i="10"/>
  <c r="CU14" i="10"/>
  <c r="CT14" i="10"/>
  <c r="CU13" i="10"/>
  <c r="CT13" i="10"/>
  <c r="CU12" i="10"/>
  <c r="CT12" i="10"/>
  <c r="CU11" i="10"/>
  <c r="CT11" i="10"/>
  <c r="CU10" i="10"/>
  <c r="CT10" i="10"/>
  <c r="CU9" i="10"/>
  <c r="CT9" i="10"/>
  <c r="CU8" i="10"/>
  <c r="CT8" i="10"/>
  <c r="CU7" i="10"/>
  <c r="CT7" i="10"/>
  <c r="CU6" i="10"/>
  <c r="CT6" i="10"/>
  <c r="CU5" i="10"/>
  <c r="CT5" i="10"/>
  <c r="CU4" i="10"/>
  <c r="CT4" i="10"/>
  <c r="CU3" i="10"/>
  <c r="CT3" i="10"/>
  <c r="AT8" i="9"/>
  <c r="AR8" i="9"/>
  <c r="AS8" i="9" s="1"/>
  <c r="AP8" i="9"/>
  <c r="AQ8" i="9" s="1"/>
  <c r="AN8" i="9"/>
  <c r="AO8" i="9" s="1"/>
  <c r="AM8" i="9"/>
  <c r="AL8" i="9"/>
  <c r="AJ8" i="9"/>
  <c r="AK8" i="9" s="1"/>
  <c r="AH8" i="9"/>
  <c r="AI8" i="9" s="1"/>
  <c r="AE8" i="9"/>
  <c r="AD8" i="9"/>
  <c r="AA8" i="9"/>
  <c r="Z8" i="9"/>
  <c r="X8" i="9"/>
  <c r="Y8" i="9" s="1"/>
  <c r="U8" i="9"/>
  <c r="T8" i="9"/>
  <c r="V8" i="9" s="1"/>
  <c r="W8" i="9" s="1"/>
  <c r="R8" i="9"/>
  <c r="O8" i="9"/>
  <c r="P8" i="9" s="1"/>
  <c r="Q8" i="9" s="1"/>
  <c r="N8" i="9"/>
  <c r="L8" i="9"/>
  <c r="K8" i="9"/>
  <c r="H8" i="9"/>
  <c r="G8" i="9"/>
  <c r="F8" i="9"/>
  <c r="E8" i="9"/>
  <c r="D8" i="9"/>
  <c r="AU5" i="9"/>
  <c r="S5" i="9"/>
  <c r="S8" i="9" s="1"/>
  <c r="M5" i="9"/>
  <c r="AT34" i="8"/>
  <c r="AR34" i="8"/>
  <c r="AS34" i="8" s="1"/>
  <c r="AP34" i="8"/>
  <c r="AQ34" i="8" s="1"/>
  <c r="AN34" i="8"/>
  <c r="AO34" i="8" s="1"/>
  <c r="AL34" i="8"/>
  <c r="AM34" i="8" s="1"/>
  <c r="AJ34" i="8"/>
  <c r="AK34" i="8" s="1"/>
  <c r="AH34" i="8"/>
  <c r="AI34" i="8" s="1"/>
  <c r="AE34" i="8"/>
  <c r="AD34" i="8"/>
  <c r="AF34" i="8" s="1"/>
  <c r="AG34" i="8" s="1"/>
  <c r="AA34" i="8"/>
  <c r="Z34" i="8"/>
  <c r="AB34" i="8" s="1"/>
  <c r="AC34" i="8" s="1"/>
  <c r="X34" i="8"/>
  <c r="Y34" i="8" s="1"/>
  <c r="U34" i="8"/>
  <c r="T34" i="8"/>
  <c r="R34" i="8"/>
  <c r="O34" i="8"/>
  <c r="N34" i="8"/>
  <c r="L34" i="8"/>
  <c r="K34" i="8"/>
  <c r="H34" i="8"/>
  <c r="G34" i="8"/>
  <c r="F34" i="8"/>
  <c r="E34" i="8"/>
  <c r="D34" i="8"/>
  <c r="AT33" i="8"/>
  <c r="AR33" i="8"/>
  <c r="AS33" i="8" s="1"/>
  <c r="AP33" i="8"/>
  <c r="AQ33" i="8" s="1"/>
  <c r="AN33" i="8"/>
  <c r="AO33" i="8" s="1"/>
  <c r="AL33" i="8"/>
  <c r="AM33" i="8" s="1"/>
  <c r="AJ33" i="8"/>
  <c r="AK33" i="8" s="1"/>
  <c r="AH33" i="8"/>
  <c r="AI33" i="8" s="1"/>
  <c r="AE33" i="8"/>
  <c r="AD33" i="8"/>
  <c r="AF33" i="8" s="1"/>
  <c r="AG33" i="8" s="1"/>
  <c r="AA33" i="8"/>
  <c r="Z33" i="8"/>
  <c r="AB33" i="8" s="1"/>
  <c r="AC33" i="8" s="1"/>
  <c r="X33" i="8"/>
  <c r="Y33" i="8" s="1"/>
  <c r="U33" i="8"/>
  <c r="T33" i="8"/>
  <c r="R33" i="8"/>
  <c r="O33" i="8"/>
  <c r="N33" i="8"/>
  <c r="L33" i="8"/>
  <c r="K33" i="8"/>
  <c r="H33" i="8"/>
  <c r="G33" i="8"/>
  <c r="F33" i="8"/>
  <c r="E33" i="8"/>
  <c r="D33" i="8"/>
  <c r="AT32" i="8"/>
  <c r="AR32" i="8"/>
  <c r="AS32" i="8" s="1"/>
  <c r="AP32" i="8"/>
  <c r="AQ32" i="8" s="1"/>
  <c r="AN32" i="8"/>
  <c r="AO32" i="8" s="1"/>
  <c r="AL32" i="8"/>
  <c r="AM32" i="8" s="1"/>
  <c r="AJ32" i="8"/>
  <c r="AK32" i="8" s="1"/>
  <c r="AH32" i="8"/>
  <c r="AI32" i="8" s="1"/>
  <c r="AE32" i="8"/>
  <c r="AD32" i="8"/>
  <c r="AF32" i="8" s="1"/>
  <c r="AG32" i="8" s="1"/>
  <c r="AA32" i="8"/>
  <c r="Z32" i="8"/>
  <c r="AB32" i="8" s="1"/>
  <c r="AC32" i="8" s="1"/>
  <c r="X32" i="8"/>
  <c r="Y32" i="8" s="1"/>
  <c r="U32" i="8"/>
  <c r="T32" i="8"/>
  <c r="R32" i="8"/>
  <c r="O32" i="8"/>
  <c r="N32" i="8"/>
  <c r="L32" i="8"/>
  <c r="K32" i="8"/>
  <c r="H32" i="8"/>
  <c r="G32" i="8"/>
  <c r="F32" i="8"/>
  <c r="E32" i="8"/>
  <c r="D32" i="8"/>
  <c r="AT31" i="8"/>
  <c r="AR31" i="8"/>
  <c r="AS31" i="8" s="1"/>
  <c r="AP31" i="8"/>
  <c r="AQ31" i="8" s="1"/>
  <c r="AN31" i="8"/>
  <c r="AO31" i="8" s="1"/>
  <c r="AL31" i="8"/>
  <c r="AM31" i="8" s="1"/>
  <c r="AJ31" i="8"/>
  <c r="AK31" i="8" s="1"/>
  <c r="AH31" i="8"/>
  <c r="AI31" i="8" s="1"/>
  <c r="AE31" i="8"/>
  <c r="AF31" i="8" s="1"/>
  <c r="AG31" i="8" s="1"/>
  <c r="AD31" i="8"/>
  <c r="AA31" i="8"/>
  <c r="Z31" i="8"/>
  <c r="X31" i="8"/>
  <c r="Y31" i="8" s="1"/>
  <c r="U31" i="8"/>
  <c r="T31" i="8"/>
  <c r="V31" i="8" s="1"/>
  <c r="W31" i="8" s="1"/>
  <c r="R31" i="8"/>
  <c r="O31" i="8"/>
  <c r="N31" i="8"/>
  <c r="L31" i="8"/>
  <c r="K31" i="8"/>
  <c r="H31" i="8"/>
  <c r="G31" i="8"/>
  <c r="F31" i="8"/>
  <c r="E31" i="8"/>
  <c r="D31" i="8"/>
  <c r="AT30" i="8"/>
  <c r="AR30" i="8"/>
  <c r="AS30" i="8" s="1"/>
  <c r="AP30" i="8"/>
  <c r="AQ30" i="8" s="1"/>
  <c r="AN30" i="8"/>
  <c r="AO30" i="8" s="1"/>
  <c r="AL30" i="8"/>
  <c r="AM30" i="8" s="1"/>
  <c r="AJ30" i="8"/>
  <c r="AK30" i="8" s="1"/>
  <c r="AH30" i="8"/>
  <c r="AI30" i="8" s="1"/>
  <c r="AE30" i="8"/>
  <c r="AD30" i="8"/>
  <c r="AF30" i="8" s="1"/>
  <c r="AG30" i="8" s="1"/>
  <c r="AA30" i="8"/>
  <c r="AB30" i="8" s="1"/>
  <c r="AC30" i="8" s="1"/>
  <c r="Z30" i="8"/>
  <c r="X30" i="8"/>
  <c r="Y30" i="8" s="1"/>
  <c r="U30" i="8"/>
  <c r="T30" i="8"/>
  <c r="V30" i="8" s="1"/>
  <c r="W30" i="8" s="1"/>
  <c r="R30" i="8"/>
  <c r="O30" i="8"/>
  <c r="N30" i="8"/>
  <c r="L30" i="8"/>
  <c r="K30" i="8"/>
  <c r="H30" i="8"/>
  <c r="G30" i="8"/>
  <c r="F30" i="8"/>
  <c r="E30" i="8"/>
  <c r="D30" i="8"/>
  <c r="AT29" i="8"/>
  <c r="AR29" i="8"/>
  <c r="AS29" i="8" s="1"/>
  <c r="AP29" i="8"/>
  <c r="AQ29" i="8" s="1"/>
  <c r="AN29" i="8"/>
  <c r="AO29" i="8" s="1"/>
  <c r="AL29" i="8"/>
  <c r="AM29" i="8" s="1"/>
  <c r="AJ29" i="8"/>
  <c r="AK29" i="8" s="1"/>
  <c r="AH29" i="8"/>
  <c r="AI29" i="8" s="1"/>
  <c r="AE29" i="8"/>
  <c r="AD29" i="8"/>
  <c r="AA29" i="8"/>
  <c r="Z29" i="8"/>
  <c r="X29" i="8"/>
  <c r="Y29" i="8" s="1"/>
  <c r="U29" i="8"/>
  <c r="T29" i="8"/>
  <c r="R29" i="8"/>
  <c r="O29" i="8"/>
  <c r="N29" i="8"/>
  <c r="L29" i="8"/>
  <c r="K29" i="8"/>
  <c r="H29" i="8"/>
  <c r="I29" i="8" s="1"/>
  <c r="J29" i="8" s="1"/>
  <c r="G29" i="8"/>
  <c r="F29" i="8"/>
  <c r="E29" i="8"/>
  <c r="D29" i="8"/>
  <c r="AT28" i="8"/>
  <c r="AR28" i="8"/>
  <c r="AS28" i="8" s="1"/>
  <c r="AP28" i="8"/>
  <c r="AQ28" i="8" s="1"/>
  <c r="AN28" i="8"/>
  <c r="AO28" i="8" s="1"/>
  <c r="AL28" i="8"/>
  <c r="AM28" i="8" s="1"/>
  <c r="AJ28" i="8"/>
  <c r="AK28" i="8" s="1"/>
  <c r="AH28" i="8"/>
  <c r="AI28" i="8" s="1"/>
  <c r="AE28" i="8"/>
  <c r="AD28" i="8"/>
  <c r="AA28" i="8"/>
  <c r="Z28" i="8"/>
  <c r="X28" i="8"/>
  <c r="Y28" i="8" s="1"/>
  <c r="U28" i="8"/>
  <c r="T28" i="8"/>
  <c r="V28" i="8" s="1"/>
  <c r="W28" i="8" s="1"/>
  <c r="R28" i="8"/>
  <c r="O28" i="8"/>
  <c r="N28" i="8"/>
  <c r="L28" i="8"/>
  <c r="K28" i="8"/>
  <c r="H28" i="8"/>
  <c r="G28" i="8"/>
  <c r="F28" i="8"/>
  <c r="E28" i="8"/>
  <c r="D28" i="8"/>
  <c r="AT27" i="8"/>
  <c r="AR27" i="8"/>
  <c r="AS27" i="8" s="1"/>
  <c r="AP27" i="8"/>
  <c r="AQ27" i="8" s="1"/>
  <c r="AN27" i="8"/>
  <c r="AO27" i="8" s="1"/>
  <c r="AL27" i="8"/>
  <c r="AM27" i="8" s="1"/>
  <c r="AJ27" i="8"/>
  <c r="AK27" i="8" s="1"/>
  <c r="AH27" i="8"/>
  <c r="AI27" i="8" s="1"/>
  <c r="AE27" i="8"/>
  <c r="AD27" i="8"/>
  <c r="AA27" i="8"/>
  <c r="Z27" i="8"/>
  <c r="X27" i="8"/>
  <c r="Y27" i="8" s="1"/>
  <c r="U27" i="8"/>
  <c r="T27" i="8"/>
  <c r="V27" i="8" s="1"/>
  <c r="W27" i="8" s="1"/>
  <c r="R27" i="8"/>
  <c r="O27" i="8"/>
  <c r="N27" i="8"/>
  <c r="L27" i="8"/>
  <c r="K27" i="8"/>
  <c r="H27" i="8"/>
  <c r="G27" i="8"/>
  <c r="F27" i="8"/>
  <c r="E27" i="8"/>
  <c r="D27" i="8"/>
  <c r="AT26" i="8"/>
  <c r="AR26" i="8"/>
  <c r="AS26" i="8" s="1"/>
  <c r="AP26" i="8"/>
  <c r="AQ26" i="8" s="1"/>
  <c r="AN26" i="8"/>
  <c r="AO26" i="8" s="1"/>
  <c r="AL26" i="8"/>
  <c r="AM26" i="8" s="1"/>
  <c r="AJ26" i="8"/>
  <c r="AK26" i="8" s="1"/>
  <c r="AH26" i="8"/>
  <c r="AI26" i="8" s="1"/>
  <c r="AE26" i="8"/>
  <c r="AD26" i="8"/>
  <c r="AA26" i="8"/>
  <c r="Z26" i="8"/>
  <c r="AB26" i="8" s="1"/>
  <c r="AC26" i="8" s="1"/>
  <c r="X26" i="8"/>
  <c r="Y26" i="8" s="1"/>
  <c r="U26" i="8"/>
  <c r="T26" i="8"/>
  <c r="V26" i="8" s="1"/>
  <c r="W26" i="8" s="1"/>
  <c r="R26" i="8"/>
  <c r="O26" i="8"/>
  <c r="N26" i="8"/>
  <c r="L26" i="8"/>
  <c r="K26" i="8"/>
  <c r="H26" i="8"/>
  <c r="G26" i="8"/>
  <c r="F26" i="8"/>
  <c r="E26" i="8"/>
  <c r="D26" i="8"/>
  <c r="AT25" i="8"/>
  <c r="AR25" i="8"/>
  <c r="AS25" i="8" s="1"/>
  <c r="AP25" i="8"/>
  <c r="AQ25" i="8" s="1"/>
  <c r="AN25" i="8"/>
  <c r="AO25" i="8" s="1"/>
  <c r="AL25" i="8"/>
  <c r="AM25" i="8" s="1"/>
  <c r="AJ25" i="8"/>
  <c r="AK25" i="8" s="1"/>
  <c r="AH25" i="8"/>
  <c r="AI25" i="8" s="1"/>
  <c r="AE25" i="8"/>
  <c r="AD25" i="8"/>
  <c r="AA25" i="8"/>
  <c r="Z25" i="8"/>
  <c r="X25" i="8"/>
  <c r="Y25" i="8" s="1"/>
  <c r="U25" i="8"/>
  <c r="T25" i="8"/>
  <c r="V25" i="8" s="1"/>
  <c r="W25" i="8" s="1"/>
  <c r="R25" i="8"/>
  <c r="O25" i="8"/>
  <c r="N25" i="8"/>
  <c r="L25" i="8"/>
  <c r="K25" i="8"/>
  <c r="H25" i="8"/>
  <c r="G25" i="8"/>
  <c r="F25" i="8"/>
  <c r="E25" i="8"/>
  <c r="D25" i="8"/>
  <c r="AT24" i="8"/>
  <c r="AR24" i="8"/>
  <c r="AS24" i="8" s="1"/>
  <c r="AP24" i="8"/>
  <c r="AQ24" i="8" s="1"/>
  <c r="AN24" i="8"/>
  <c r="AO24" i="8" s="1"/>
  <c r="AL24" i="8"/>
  <c r="AM24" i="8" s="1"/>
  <c r="AJ24" i="8"/>
  <c r="AK24" i="8" s="1"/>
  <c r="AH24" i="8"/>
  <c r="AI24" i="8" s="1"/>
  <c r="AE24" i="8"/>
  <c r="AD24" i="8"/>
  <c r="AA24" i="8"/>
  <c r="Z24" i="8"/>
  <c r="X24" i="8"/>
  <c r="Y24" i="8" s="1"/>
  <c r="U24" i="8"/>
  <c r="T24" i="8"/>
  <c r="V24" i="8" s="1"/>
  <c r="W24" i="8" s="1"/>
  <c r="R24" i="8"/>
  <c r="O24" i="8"/>
  <c r="N24" i="8"/>
  <c r="L24" i="8"/>
  <c r="K24" i="8"/>
  <c r="H24" i="8"/>
  <c r="G24" i="8"/>
  <c r="F24" i="8"/>
  <c r="E24" i="8"/>
  <c r="D24" i="8"/>
  <c r="AT23" i="8"/>
  <c r="AR23" i="8"/>
  <c r="AS23" i="8" s="1"/>
  <c r="AP23" i="8"/>
  <c r="AQ23" i="8" s="1"/>
  <c r="AN23" i="8"/>
  <c r="AO23" i="8" s="1"/>
  <c r="AL23" i="8"/>
  <c r="AM23" i="8" s="1"/>
  <c r="AJ23" i="8"/>
  <c r="AK23" i="8" s="1"/>
  <c r="AH23" i="8"/>
  <c r="AI23" i="8" s="1"/>
  <c r="AE23" i="8"/>
  <c r="AD23" i="8"/>
  <c r="AA23" i="8"/>
  <c r="Z23" i="8"/>
  <c r="X23" i="8"/>
  <c r="Y23" i="8" s="1"/>
  <c r="U23" i="8"/>
  <c r="T23" i="8"/>
  <c r="V23" i="8" s="1"/>
  <c r="W23" i="8" s="1"/>
  <c r="R23" i="8"/>
  <c r="O23" i="8"/>
  <c r="N23" i="8"/>
  <c r="L23" i="8"/>
  <c r="K23" i="8"/>
  <c r="H23" i="8"/>
  <c r="G23" i="8"/>
  <c r="F23" i="8"/>
  <c r="E23" i="8"/>
  <c r="D23" i="8"/>
  <c r="AT22" i="8"/>
  <c r="AR22" i="8"/>
  <c r="AS22" i="8" s="1"/>
  <c r="AP22" i="8"/>
  <c r="AQ22" i="8" s="1"/>
  <c r="AN22" i="8"/>
  <c r="AO22" i="8" s="1"/>
  <c r="AL22" i="8"/>
  <c r="AM22" i="8" s="1"/>
  <c r="AJ22" i="8"/>
  <c r="AK22" i="8" s="1"/>
  <c r="AH22" i="8"/>
  <c r="AI22" i="8" s="1"/>
  <c r="AE22" i="8"/>
  <c r="AF22" i="8" s="1"/>
  <c r="AG22" i="8" s="1"/>
  <c r="AD22" i="8"/>
  <c r="AA22" i="8"/>
  <c r="Z22" i="8"/>
  <c r="X22" i="8"/>
  <c r="Y22" i="8" s="1"/>
  <c r="U22" i="8"/>
  <c r="T22" i="8"/>
  <c r="R22" i="8"/>
  <c r="S22" i="8" s="1"/>
  <c r="O22" i="8"/>
  <c r="N22" i="8"/>
  <c r="L22" i="8"/>
  <c r="K22" i="8"/>
  <c r="H22" i="8"/>
  <c r="G22" i="8"/>
  <c r="F22" i="8"/>
  <c r="E22" i="8"/>
  <c r="D22" i="8"/>
  <c r="AT21" i="8"/>
  <c r="AR21" i="8"/>
  <c r="AS21" i="8" s="1"/>
  <c r="AP21" i="8"/>
  <c r="AQ21" i="8" s="1"/>
  <c r="AN21" i="8"/>
  <c r="AO21" i="8" s="1"/>
  <c r="AL21" i="8"/>
  <c r="AM21" i="8" s="1"/>
  <c r="AJ21" i="8"/>
  <c r="AK21" i="8" s="1"/>
  <c r="AH21" i="8"/>
  <c r="AI21" i="8" s="1"/>
  <c r="AE21" i="8"/>
  <c r="AD21" i="8"/>
  <c r="AA21" i="8"/>
  <c r="Z21" i="8"/>
  <c r="X21" i="8"/>
  <c r="Y21" i="8" s="1"/>
  <c r="U21" i="8"/>
  <c r="T21" i="8"/>
  <c r="R21" i="8"/>
  <c r="O21" i="8"/>
  <c r="N21" i="8"/>
  <c r="P21" i="8" s="1"/>
  <c r="Q21" i="8" s="1"/>
  <c r="L21" i="8"/>
  <c r="K21" i="8"/>
  <c r="H21" i="8"/>
  <c r="G21" i="8"/>
  <c r="F21" i="8"/>
  <c r="E21" i="8"/>
  <c r="D21" i="8"/>
  <c r="AT20" i="8"/>
  <c r="AR20" i="8"/>
  <c r="AS20" i="8" s="1"/>
  <c r="AP20" i="8"/>
  <c r="AQ20" i="8" s="1"/>
  <c r="AN20" i="8"/>
  <c r="AO20" i="8" s="1"/>
  <c r="AL20" i="8"/>
  <c r="AM20" i="8" s="1"/>
  <c r="AJ20" i="8"/>
  <c r="AK20" i="8" s="1"/>
  <c r="AH20" i="8"/>
  <c r="AI20" i="8" s="1"/>
  <c r="AE20" i="8"/>
  <c r="AD20" i="8"/>
  <c r="AA20" i="8"/>
  <c r="Z20" i="8"/>
  <c r="X20" i="8"/>
  <c r="Y20" i="8" s="1"/>
  <c r="U20" i="8"/>
  <c r="T20" i="8"/>
  <c r="V20" i="8" s="1"/>
  <c r="W20" i="8" s="1"/>
  <c r="R20" i="8"/>
  <c r="O20" i="8"/>
  <c r="N20" i="8"/>
  <c r="L20" i="8"/>
  <c r="K20" i="8"/>
  <c r="H20" i="8"/>
  <c r="G20" i="8"/>
  <c r="I20" i="8" s="1"/>
  <c r="J20" i="8" s="1"/>
  <c r="F20" i="8"/>
  <c r="E20" i="8"/>
  <c r="D20" i="8"/>
  <c r="AT19" i="8"/>
  <c r="AR19" i="8"/>
  <c r="AS19" i="8" s="1"/>
  <c r="AP19" i="8"/>
  <c r="AQ19" i="8" s="1"/>
  <c r="AN19" i="8"/>
  <c r="AO19" i="8" s="1"/>
  <c r="AL19" i="8"/>
  <c r="AM19" i="8" s="1"/>
  <c r="AJ19" i="8"/>
  <c r="AK19" i="8" s="1"/>
  <c r="AH19" i="8"/>
  <c r="AI19" i="8" s="1"/>
  <c r="AE19" i="8"/>
  <c r="AD19" i="8"/>
  <c r="AF19" i="8" s="1"/>
  <c r="AG19" i="8" s="1"/>
  <c r="AA19" i="8"/>
  <c r="Z19" i="8"/>
  <c r="AB19" i="8" s="1"/>
  <c r="AC19" i="8" s="1"/>
  <c r="X19" i="8"/>
  <c r="Y19" i="8" s="1"/>
  <c r="U19" i="8"/>
  <c r="V19" i="8" s="1"/>
  <c r="W19" i="8" s="1"/>
  <c r="T19" i="8"/>
  <c r="R19" i="8"/>
  <c r="S19" i="8" s="1"/>
  <c r="O19" i="8"/>
  <c r="N19" i="8"/>
  <c r="P19" i="8" s="1"/>
  <c r="Q19" i="8" s="1"/>
  <c r="L19" i="8"/>
  <c r="K19" i="8"/>
  <c r="H19" i="8"/>
  <c r="G19" i="8"/>
  <c r="I19" i="8" s="1"/>
  <c r="J19" i="8" s="1"/>
  <c r="F19" i="8"/>
  <c r="E19" i="8"/>
  <c r="D19" i="8"/>
  <c r="AT18" i="8"/>
  <c r="AR18" i="8"/>
  <c r="AS18" i="8" s="1"/>
  <c r="AP18" i="8"/>
  <c r="AQ18" i="8" s="1"/>
  <c r="AN18" i="8"/>
  <c r="AO18" i="8" s="1"/>
  <c r="AL18" i="8"/>
  <c r="AM18" i="8" s="1"/>
  <c r="AJ18" i="8"/>
  <c r="AK18" i="8" s="1"/>
  <c r="AH18" i="8"/>
  <c r="AI18" i="8" s="1"/>
  <c r="AE18" i="8"/>
  <c r="AD18" i="8"/>
  <c r="AF18" i="8" s="1"/>
  <c r="AG18" i="8" s="1"/>
  <c r="AA18" i="8"/>
  <c r="Z18" i="8"/>
  <c r="AB18" i="8" s="1"/>
  <c r="AC18" i="8" s="1"/>
  <c r="X18" i="8"/>
  <c r="Y18" i="8" s="1"/>
  <c r="U18" i="8"/>
  <c r="T18" i="8"/>
  <c r="V18" i="8" s="1"/>
  <c r="W18" i="8" s="1"/>
  <c r="R18" i="8"/>
  <c r="S18" i="8" s="1"/>
  <c r="O18" i="8"/>
  <c r="N18" i="8"/>
  <c r="P18" i="8" s="1"/>
  <c r="Q18" i="8" s="1"/>
  <c r="L18" i="8"/>
  <c r="K18" i="8"/>
  <c r="H18" i="8"/>
  <c r="G18" i="8"/>
  <c r="F18" i="8"/>
  <c r="E18" i="8"/>
  <c r="D18" i="8"/>
  <c r="AT17" i="8"/>
  <c r="AR17" i="8"/>
  <c r="AS17" i="8" s="1"/>
  <c r="AP17" i="8"/>
  <c r="AQ17" i="8" s="1"/>
  <c r="AN17" i="8"/>
  <c r="AO17" i="8" s="1"/>
  <c r="AL17" i="8"/>
  <c r="AM17" i="8" s="1"/>
  <c r="AJ17" i="8"/>
  <c r="AK17" i="8" s="1"/>
  <c r="AH17" i="8"/>
  <c r="AI17" i="8" s="1"/>
  <c r="AE17" i="8"/>
  <c r="AD17" i="8"/>
  <c r="AA17" i="8"/>
  <c r="Z17" i="8"/>
  <c r="X17" i="8"/>
  <c r="Y17" i="8" s="1"/>
  <c r="U17" i="8"/>
  <c r="T17" i="8"/>
  <c r="V17" i="8" s="1"/>
  <c r="W17" i="8" s="1"/>
  <c r="R17" i="8"/>
  <c r="O17" i="8"/>
  <c r="N17" i="8"/>
  <c r="P17" i="8" s="1"/>
  <c r="Q17" i="8" s="1"/>
  <c r="L17" i="8"/>
  <c r="K17" i="8"/>
  <c r="H17" i="8"/>
  <c r="G17" i="8"/>
  <c r="F17" i="8"/>
  <c r="E17" i="8"/>
  <c r="D17" i="8"/>
  <c r="AT16" i="8"/>
  <c r="AR16" i="8"/>
  <c r="AS16" i="8" s="1"/>
  <c r="AP16" i="8"/>
  <c r="AQ16" i="8" s="1"/>
  <c r="AN16" i="8"/>
  <c r="AO16" i="8" s="1"/>
  <c r="AL16" i="8"/>
  <c r="AM16" i="8" s="1"/>
  <c r="AJ16" i="8"/>
  <c r="AK16" i="8" s="1"/>
  <c r="AH16" i="8"/>
  <c r="AI16" i="8" s="1"/>
  <c r="AE16" i="8"/>
  <c r="AD16" i="8"/>
  <c r="AA16" i="8"/>
  <c r="Z16" i="8"/>
  <c r="AB16" i="8" s="1"/>
  <c r="AC16" i="8" s="1"/>
  <c r="X16" i="8"/>
  <c r="Y16" i="8" s="1"/>
  <c r="U16" i="8"/>
  <c r="V16" i="8" s="1"/>
  <c r="W16" i="8" s="1"/>
  <c r="T16" i="8"/>
  <c r="R16" i="8"/>
  <c r="O16" i="8"/>
  <c r="N16" i="8"/>
  <c r="P16" i="8" s="1"/>
  <c r="Q16" i="8" s="1"/>
  <c r="L16" i="8"/>
  <c r="K16" i="8"/>
  <c r="H16" i="8"/>
  <c r="G16" i="8"/>
  <c r="F16" i="8"/>
  <c r="E16" i="8"/>
  <c r="D16" i="8"/>
  <c r="AT15" i="8"/>
  <c r="AR15" i="8"/>
  <c r="AS15" i="8" s="1"/>
  <c r="AP15" i="8"/>
  <c r="AQ15" i="8" s="1"/>
  <c r="AN15" i="8"/>
  <c r="AO15" i="8" s="1"/>
  <c r="AL15" i="8"/>
  <c r="AM15" i="8" s="1"/>
  <c r="AJ15" i="8"/>
  <c r="AK15" i="8" s="1"/>
  <c r="AH15" i="8"/>
  <c r="AI15" i="8" s="1"/>
  <c r="AE15" i="8"/>
  <c r="AD15" i="8"/>
  <c r="AA15" i="8"/>
  <c r="Z15" i="8"/>
  <c r="AB15" i="8" s="1"/>
  <c r="AC15" i="8" s="1"/>
  <c r="X15" i="8"/>
  <c r="Y15" i="8" s="1"/>
  <c r="U15" i="8"/>
  <c r="T15" i="8"/>
  <c r="R15" i="8"/>
  <c r="O15" i="8"/>
  <c r="N15" i="8"/>
  <c r="P15" i="8" s="1"/>
  <c r="Q15" i="8" s="1"/>
  <c r="L15" i="8"/>
  <c r="K15" i="8"/>
  <c r="H15" i="8"/>
  <c r="G15" i="8"/>
  <c r="I15" i="8" s="1"/>
  <c r="J15" i="8" s="1"/>
  <c r="F15" i="8"/>
  <c r="E15" i="8"/>
  <c r="D15" i="8"/>
  <c r="AT14" i="8"/>
  <c r="AR14" i="8"/>
  <c r="AS14" i="8" s="1"/>
  <c r="AP14" i="8"/>
  <c r="AQ14" i="8" s="1"/>
  <c r="AN14" i="8"/>
  <c r="AO14" i="8" s="1"/>
  <c r="AL14" i="8"/>
  <c r="AM14" i="8" s="1"/>
  <c r="AJ14" i="8"/>
  <c r="AK14" i="8" s="1"/>
  <c r="AH14" i="8"/>
  <c r="AI14" i="8" s="1"/>
  <c r="AE14" i="8"/>
  <c r="AF14" i="8" s="1"/>
  <c r="AG14" i="8" s="1"/>
  <c r="AD14" i="8"/>
  <c r="AA14" i="8"/>
  <c r="Z14" i="8"/>
  <c r="X14" i="8"/>
  <c r="Y14" i="8" s="1"/>
  <c r="U14" i="8"/>
  <c r="V14" i="8" s="1"/>
  <c r="W14" i="8" s="1"/>
  <c r="T14" i="8"/>
  <c r="R14" i="8"/>
  <c r="O14" i="8"/>
  <c r="N14" i="8"/>
  <c r="P14" i="8" s="1"/>
  <c r="Q14" i="8" s="1"/>
  <c r="L14" i="8"/>
  <c r="K14" i="8"/>
  <c r="H14" i="8"/>
  <c r="G14" i="8"/>
  <c r="F14" i="8"/>
  <c r="E14" i="8"/>
  <c r="D14" i="8"/>
  <c r="AT13" i="8"/>
  <c r="AR13" i="8"/>
  <c r="AS13" i="8" s="1"/>
  <c r="AQ13" i="8"/>
  <c r="AP13" i="8"/>
  <c r="AN13" i="8"/>
  <c r="AO13" i="8" s="1"/>
  <c r="AL13" i="8"/>
  <c r="AM13" i="8" s="1"/>
  <c r="AJ13" i="8"/>
  <c r="AK13" i="8" s="1"/>
  <c r="AH13" i="8"/>
  <c r="AI13" i="8" s="1"/>
  <c r="AE13" i="8"/>
  <c r="AD13" i="8"/>
  <c r="AA13" i="8"/>
  <c r="Z13" i="8"/>
  <c r="X13" i="8"/>
  <c r="Y13" i="8" s="1"/>
  <c r="U13" i="8"/>
  <c r="T13" i="8"/>
  <c r="R13" i="8"/>
  <c r="S13" i="8" s="1"/>
  <c r="O13" i="8"/>
  <c r="N13" i="8"/>
  <c r="L13" i="8"/>
  <c r="K13" i="8"/>
  <c r="H13" i="8"/>
  <c r="G13" i="8"/>
  <c r="I13" i="8" s="1"/>
  <c r="J13" i="8" s="1"/>
  <c r="F13" i="8"/>
  <c r="E13" i="8"/>
  <c r="D13" i="8"/>
  <c r="AT12" i="8"/>
  <c r="AR12" i="8"/>
  <c r="AS12" i="8" s="1"/>
  <c r="AP12" i="8"/>
  <c r="AQ12" i="8" s="1"/>
  <c r="AN12" i="8"/>
  <c r="AO12" i="8" s="1"/>
  <c r="AL12" i="8"/>
  <c r="AM12" i="8" s="1"/>
  <c r="AJ12" i="8"/>
  <c r="AK12" i="8" s="1"/>
  <c r="AH12" i="8"/>
  <c r="AI12" i="8" s="1"/>
  <c r="AE12" i="8"/>
  <c r="AD12" i="8"/>
  <c r="AA12" i="8"/>
  <c r="Z12" i="8"/>
  <c r="AB12" i="8" s="1"/>
  <c r="AC12" i="8" s="1"/>
  <c r="X12" i="8"/>
  <c r="Y12" i="8" s="1"/>
  <c r="U12" i="8"/>
  <c r="T12" i="8"/>
  <c r="R12" i="8"/>
  <c r="S12" i="8" s="1"/>
  <c r="O12" i="8"/>
  <c r="N12" i="8"/>
  <c r="P12" i="8" s="1"/>
  <c r="Q12" i="8" s="1"/>
  <c r="L12" i="8"/>
  <c r="K12" i="8"/>
  <c r="H12" i="8"/>
  <c r="G12" i="8"/>
  <c r="F12" i="8"/>
  <c r="E12" i="8"/>
  <c r="D12" i="8"/>
  <c r="AT11" i="8"/>
  <c r="AR11" i="8"/>
  <c r="AS11" i="8" s="1"/>
  <c r="AP11" i="8"/>
  <c r="AQ11" i="8" s="1"/>
  <c r="AN11" i="8"/>
  <c r="AO11" i="8" s="1"/>
  <c r="AL11" i="8"/>
  <c r="AM11" i="8" s="1"/>
  <c r="AJ11" i="8"/>
  <c r="AK11" i="8" s="1"/>
  <c r="AH11" i="8"/>
  <c r="AI11" i="8" s="1"/>
  <c r="AE11" i="8"/>
  <c r="AD11" i="8"/>
  <c r="AB11" i="8"/>
  <c r="AC11" i="8" s="1"/>
  <c r="AA11" i="8"/>
  <c r="Z11" i="8"/>
  <c r="X11" i="8"/>
  <c r="Y11" i="8" s="1"/>
  <c r="U11" i="8"/>
  <c r="T11" i="8"/>
  <c r="R11" i="8"/>
  <c r="S11" i="8" s="1"/>
  <c r="O11" i="8"/>
  <c r="P11" i="8" s="1"/>
  <c r="Q11" i="8" s="1"/>
  <c r="N11" i="8"/>
  <c r="L11" i="8"/>
  <c r="K11" i="8"/>
  <c r="H11" i="8"/>
  <c r="I11" i="8" s="1"/>
  <c r="J11" i="8" s="1"/>
  <c r="G11" i="8"/>
  <c r="F11" i="8"/>
  <c r="E11" i="8"/>
  <c r="D11" i="8"/>
  <c r="AT10" i="8"/>
  <c r="AR10" i="8"/>
  <c r="AS10" i="8" s="1"/>
  <c r="AP10" i="8"/>
  <c r="AQ10" i="8" s="1"/>
  <c r="AN10" i="8"/>
  <c r="AO10" i="8" s="1"/>
  <c r="AL10" i="8"/>
  <c r="AM10" i="8" s="1"/>
  <c r="AJ10" i="8"/>
  <c r="AK10" i="8" s="1"/>
  <c r="AH10" i="8"/>
  <c r="AI10" i="8" s="1"/>
  <c r="AE10" i="8"/>
  <c r="AD10" i="8"/>
  <c r="AA10" i="8"/>
  <c r="Z10" i="8"/>
  <c r="X10" i="8"/>
  <c r="Y10" i="8" s="1"/>
  <c r="U10" i="8"/>
  <c r="T10" i="8"/>
  <c r="R10" i="8"/>
  <c r="O10" i="8"/>
  <c r="N10" i="8"/>
  <c r="L10" i="8"/>
  <c r="K10" i="8"/>
  <c r="H10" i="8"/>
  <c r="G10" i="8"/>
  <c r="I10" i="8" s="1"/>
  <c r="J10" i="8" s="1"/>
  <c r="F10" i="8"/>
  <c r="E10" i="8"/>
  <c r="D10" i="8"/>
  <c r="AT9" i="8"/>
  <c r="AR9" i="8"/>
  <c r="AS9" i="8" s="1"/>
  <c r="AP9" i="8"/>
  <c r="AQ9" i="8" s="1"/>
  <c r="AN9" i="8"/>
  <c r="AO9" i="8" s="1"/>
  <c r="AL9" i="8"/>
  <c r="AM9" i="8" s="1"/>
  <c r="AJ9" i="8"/>
  <c r="AK9" i="8" s="1"/>
  <c r="AH9" i="8"/>
  <c r="AI9" i="8" s="1"/>
  <c r="AE9" i="8"/>
  <c r="AD9" i="8"/>
  <c r="AA9" i="8"/>
  <c r="Z9" i="8"/>
  <c r="X9" i="8"/>
  <c r="Y9" i="8" s="1"/>
  <c r="U9" i="8"/>
  <c r="T9" i="8"/>
  <c r="R9" i="8"/>
  <c r="S9" i="8" s="1"/>
  <c r="O9" i="8"/>
  <c r="N9" i="8"/>
  <c r="L9" i="8"/>
  <c r="K9" i="8"/>
  <c r="H9" i="8"/>
  <c r="G9" i="8"/>
  <c r="F9" i="8"/>
  <c r="E9" i="8"/>
  <c r="D9" i="8"/>
  <c r="AT8" i="8"/>
  <c r="AU8" i="8" s="1"/>
  <c r="AR8" i="8"/>
  <c r="AS8" i="8" s="1"/>
  <c r="AP8" i="8"/>
  <c r="AQ8" i="8" s="1"/>
  <c r="AN8" i="8"/>
  <c r="AO8" i="8" s="1"/>
  <c r="AL8" i="8"/>
  <c r="AM8" i="8" s="1"/>
  <c r="AJ8" i="8"/>
  <c r="AK8" i="8" s="1"/>
  <c r="AH8" i="8"/>
  <c r="AI8" i="8" s="1"/>
  <c r="AE8" i="8"/>
  <c r="AD8" i="8"/>
  <c r="AF8" i="8" s="1"/>
  <c r="AG8" i="8" s="1"/>
  <c r="AA8" i="8"/>
  <c r="Z8" i="8"/>
  <c r="X8" i="8"/>
  <c r="Y8" i="8" s="1"/>
  <c r="U8" i="8"/>
  <c r="T8" i="8"/>
  <c r="R8" i="8"/>
  <c r="S8" i="8" s="1"/>
  <c r="O8" i="8"/>
  <c r="N8" i="8"/>
  <c r="L8" i="8"/>
  <c r="K8" i="8"/>
  <c r="H8" i="8"/>
  <c r="G8" i="8"/>
  <c r="F8" i="8"/>
  <c r="E8" i="8"/>
  <c r="D8" i="8"/>
  <c r="AU5" i="8"/>
  <c r="AU11" i="8" s="1"/>
  <c r="S5" i="8"/>
  <c r="M5" i="8"/>
  <c r="M14" i="8" s="1"/>
  <c r="AT59" i="7"/>
  <c r="AR59" i="7"/>
  <c r="AS59" i="7" s="1"/>
  <c r="AP59" i="7"/>
  <c r="AQ59" i="7" s="1"/>
  <c r="AN59" i="7"/>
  <c r="AO59" i="7" s="1"/>
  <c r="AL59" i="7"/>
  <c r="AM59" i="7" s="1"/>
  <c r="AJ59" i="7"/>
  <c r="AK59" i="7" s="1"/>
  <c r="AH59" i="7"/>
  <c r="AI59" i="7" s="1"/>
  <c r="AE59" i="7"/>
  <c r="AD59" i="7"/>
  <c r="AA59" i="7"/>
  <c r="Z59" i="7"/>
  <c r="X59" i="7"/>
  <c r="Y59" i="7" s="1"/>
  <c r="U59" i="7"/>
  <c r="T59" i="7"/>
  <c r="R59" i="7"/>
  <c r="O59" i="7"/>
  <c r="N59" i="7"/>
  <c r="L59" i="7"/>
  <c r="K59" i="7"/>
  <c r="H59" i="7"/>
  <c r="G59" i="7"/>
  <c r="F59" i="7"/>
  <c r="E59" i="7"/>
  <c r="D59" i="7"/>
  <c r="AT58" i="7"/>
  <c r="AS58" i="7"/>
  <c r="AR58" i="7"/>
  <c r="AP58" i="7"/>
  <c r="AQ58" i="7" s="1"/>
  <c r="AN58" i="7"/>
  <c r="AO58" i="7" s="1"/>
  <c r="AL58" i="7"/>
  <c r="AM58" i="7" s="1"/>
  <c r="AJ58" i="7"/>
  <c r="AK58" i="7" s="1"/>
  <c r="AH58" i="7"/>
  <c r="AI58" i="7" s="1"/>
  <c r="AE58" i="7"/>
  <c r="AD58" i="7"/>
  <c r="AA58" i="7"/>
  <c r="Z58" i="7"/>
  <c r="X58" i="7"/>
  <c r="Y58" i="7" s="1"/>
  <c r="U58" i="7"/>
  <c r="T58" i="7"/>
  <c r="V58" i="7" s="1"/>
  <c r="W58" i="7" s="1"/>
  <c r="R58" i="7"/>
  <c r="O58" i="7"/>
  <c r="P58" i="7" s="1"/>
  <c r="Q58" i="7" s="1"/>
  <c r="N58" i="7"/>
  <c r="L58" i="7"/>
  <c r="K58" i="7"/>
  <c r="H58" i="7"/>
  <c r="G58" i="7"/>
  <c r="F58" i="7"/>
  <c r="E58" i="7"/>
  <c r="D58" i="7"/>
  <c r="AT57" i="7"/>
  <c r="AR57" i="7"/>
  <c r="AS57" i="7" s="1"/>
  <c r="AP57" i="7"/>
  <c r="AQ57" i="7" s="1"/>
  <c r="AO57" i="7"/>
  <c r="AN57" i="7"/>
  <c r="AL57" i="7"/>
  <c r="AM57" i="7" s="1"/>
  <c r="AJ57" i="7"/>
  <c r="AK57" i="7" s="1"/>
  <c r="AH57" i="7"/>
  <c r="AI57" i="7" s="1"/>
  <c r="AE57" i="7"/>
  <c r="AD57" i="7"/>
  <c r="AA57" i="7"/>
  <c r="Z57" i="7"/>
  <c r="AB57" i="7" s="1"/>
  <c r="AC57" i="7" s="1"/>
  <c r="X57" i="7"/>
  <c r="Y57" i="7" s="1"/>
  <c r="U57" i="7"/>
  <c r="T57" i="7"/>
  <c r="R57" i="7"/>
  <c r="O57" i="7"/>
  <c r="N57" i="7"/>
  <c r="L57" i="7"/>
  <c r="K57" i="7"/>
  <c r="H57" i="7"/>
  <c r="G57" i="7"/>
  <c r="F57" i="7"/>
  <c r="E57" i="7"/>
  <c r="D57" i="7"/>
  <c r="AT56" i="7"/>
  <c r="AR56" i="7"/>
  <c r="AS56" i="7" s="1"/>
  <c r="AP56" i="7"/>
  <c r="AQ56" i="7" s="1"/>
  <c r="AN56" i="7"/>
  <c r="AO56" i="7" s="1"/>
  <c r="AL56" i="7"/>
  <c r="AM56" i="7" s="1"/>
  <c r="AJ56" i="7"/>
  <c r="AK56" i="7" s="1"/>
  <c r="AH56" i="7"/>
  <c r="AI56" i="7" s="1"/>
  <c r="AE56" i="7"/>
  <c r="AD56" i="7"/>
  <c r="AA56" i="7"/>
  <c r="Z56" i="7"/>
  <c r="X56" i="7"/>
  <c r="Y56" i="7" s="1"/>
  <c r="U56" i="7"/>
  <c r="T56" i="7"/>
  <c r="R56" i="7"/>
  <c r="O56" i="7"/>
  <c r="N56" i="7"/>
  <c r="L56" i="7"/>
  <c r="K56" i="7"/>
  <c r="H56" i="7"/>
  <c r="G56" i="7"/>
  <c r="F56" i="7"/>
  <c r="E56" i="7"/>
  <c r="D56" i="7"/>
  <c r="AT55" i="7"/>
  <c r="AS55" i="7"/>
  <c r="AR55" i="7"/>
  <c r="AP55" i="7"/>
  <c r="AQ55" i="7" s="1"/>
  <c r="AN55" i="7"/>
  <c r="AO55" i="7" s="1"/>
  <c r="AL55" i="7"/>
  <c r="AM55" i="7" s="1"/>
  <c r="AJ55" i="7"/>
  <c r="AK55" i="7" s="1"/>
  <c r="AH55" i="7"/>
  <c r="AI55" i="7" s="1"/>
  <c r="AE55" i="7"/>
  <c r="AD55" i="7"/>
  <c r="AF55" i="7" s="1"/>
  <c r="AG55" i="7" s="1"/>
  <c r="AA55" i="7"/>
  <c r="Z55" i="7"/>
  <c r="AB55" i="7" s="1"/>
  <c r="AC55" i="7" s="1"/>
  <c r="X55" i="7"/>
  <c r="Y55" i="7" s="1"/>
  <c r="U55" i="7"/>
  <c r="V55" i="7" s="1"/>
  <c r="W55" i="7" s="1"/>
  <c r="T55" i="7"/>
  <c r="R55" i="7"/>
  <c r="O55" i="7"/>
  <c r="P55" i="7" s="1"/>
  <c r="Q55" i="7" s="1"/>
  <c r="N55" i="7"/>
  <c r="L55" i="7"/>
  <c r="K55" i="7"/>
  <c r="H55" i="7"/>
  <c r="G55" i="7"/>
  <c r="F55" i="7"/>
  <c r="E55" i="7"/>
  <c r="D55" i="7"/>
  <c r="AT54" i="7"/>
  <c r="AS54" i="7"/>
  <c r="AR54" i="7"/>
  <c r="AP54" i="7"/>
  <c r="AQ54" i="7" s="1"/>
  <c r="AN54" i="7"/>
  <c r="AO54" i="7" s="1"/>
  <c r="AL54" i="7"/>
  <c r="AM54" i="7" s="1"/>
  <c r="AJ54" i="7"/>
  <c r="AK54" i="7" s="1"/>
  <c r="AH54" i="7"/>
  <c r="AI54" i="7" s="1"/>
  <c r="AE54" i="7"/>
  <c r="AD54" i="7"/>
  <c r="AA54" i="7"/>
  <c r="Z54" i="7"/>
  <c r="Y54" i="7"/>
  <c r="X54" i="7"/>
  <c r="U54" i="7"/>
  <c r="T54" i="7"/>
  <c r="R54" i="7"/>
  <c r="O54" i="7"/>
  <c r="N54" i="7"/>
  <c r="P54" i="7" s="1"/>
  <c r="Q54" i="7" s="1"/>
  <c r="L54" i="7"/>
  <c r="K54" i="7"/>
  <c r="H54" i="7"/>
  <c r="G54" i="7"/>
  <c r="I54" i="7" s="1"/>
  <c r="J54" i="7" s="1"/>
  <c r="F54" i="7"/>
  <c r="E54" i="7"/>
  <c r="D54" i="7"/>
  <c r="AT53" i="7"/>
  <c r="AR53" i="7"/>
  <c r="AS53" i="7" s="1"/>
  <c r="AP53" i="7"/>
  <c r="AQ53" i="7" s="1"/>
  <c r="AN53" i="7"/>
  <c r="AO53" i="7" s="1"/>
  <c r="AL53" i="7"/>
  <c r="AM53" i="7" s="1"/>
  <c r="AJ53" i="7"/>
  <c r="AK53" i="7" s="1"/>
  <c r="AH53" i="7"/>
  <c r="AI53" i="7" s="1"/>
  <c r="AE53" i="7"/>
  <c r="AD53" i="7"/>
  <c r="AF53" i="7" s="1"/>
  <c r="AG53" i="7" s="1"/>
  <c r="AA53" i="7"/>
  <c r="AB53" i="7" s="1"/>
  <c r="AC53" i="7" s="1"/>
  <c r="Z53" i="7"/>
  <c r="Y53" i="7"/>
  <c r="X53" i="7"/>
  <c r="U53" i="7"/>
  <c r="V53" i="7" s="1"/>
  <c r="W53" i="7" s="1"/>
  <c r="T53" i="7"/>
  <c r="R53" i="7"/>
  <c r="O53" i="7"/>
  <c r="N53" i="7"/>
  <c r="L53" i="7"/>
  <c r="K53" i="7"/>
  <c r="H53" i="7"/>
  <c r="G53" i="7"/>
  <c r="F53" i="7"/>
  <c r="E53" i="7"/>
  <c r="D53" i="7"/>
  <c r="AT52" i="7"/>
  <c r="AR52" i="7"/>
  <c r="AS52" i="7" s="1"/>
  <c r="AQ52" i="7"/>
  <c r="AP52" i="7"/>
  <c r="AO52" i="7"/>
  <c r="AN52" i="7"/>
  <c r="AL52" i="7"/>
  <c r="AM52" i="7" s="1"/>
  <c r="AJ52" i="7"/>
  <c r="AK52" i="7" s="1"/>
  <c r="AH52" i="7"/>
  <c r="AI52" i="7" s="1"/>
  <c r="AE52" i="7"/>
  <c r="AD52" i="7"/>
  <c r="AA52" i="7"/>
  <c r="AB52" i="7" s="1"/>
  <c r="AC52" i="7" s="1"/>
  <c r="Z52" i="7"/>
  <c r="X52" i="7"/>
  <c r="Y52" i="7" s="1"/>
  <c r="U52" i="7"/>
  <c r="T52" i="7"/>
  <c r="R52" i="7"/>
  <c r="O52" i="7"/>
  <c r="N52" i="7"/>
  <c r="L52" i="7"/>
  <c r="K52" i="7"/>
  <c r="H52" i="7"/>
  <c r="G52" i="7"/>
  <c r="F52" i="7"/>
  <c r="E52" i="7"/>
  <c r="D52" i="7"/>
  <c r="AT51" i="7"/>
  <c r="AR51" i="7"/>
  <c r="AS51" i="7" s="1"/>
  <c r="AP51" i="7"/>
  <c r="AQ51" i="7" s="1"/>
  <c r="AN51" i="7"/>
  <c r="AO51" i="7" s="1"/>
  <c r="AL51" i="7"/>
  <c r="AM51" i="7" s="1"/>
  <c r="AJ51" i="7"/>
  <c r="AK51" i="7" s="1"/>
  <c r="AH51" i="7"/>
  <c r="AI51" i="7" s="1"/>
  <c r="AE51" i="7"/>
  <c r="AD51" i="7"/>
  <c r="AA51" i="7"/>
  <c r="Z51" i="7"/>
  <c r="AB51" i="7" s="1"/>
  <c r="AC51" i="7" s="1"/>
  <c r="X51" i="7"/>
  <c r="Y51" i="7" s="1"/>
  <c r="U51" i="7"/>
  <c r="T51" i="7"/>
  <c r="R51" i="7"/>
  <c r="O51" i="7"/>
  <c r="N51" i="7"/>
  <c r="P51" i="7" s="1"/>
  <c r="Q51" i="7" s="1"/>
  <c r="L51" i="7"/>
  <c r="K51" i="7"/>
  <c r="H51" i="7"/>
  <c r="G51" i="7"/>
  <c r="F51" i="7"/>
  <c r="E51" i="7"/>
  <c r="D51" i="7"/>
  <c r="AT50" i="7"/>
  <c r="AR50" i="7"/>
  <c r="AS50" i="7" s="1"/>
  <c r="AP50" i="7"/>
  <c r="AQ50" i="7" s="1"/>
  <c r="AN50" i="7"/>
  <c r="AO50" i="7" s="1"/>
  <c r="AL50" i="7"/>
  <c r="AM50" i="7" s="1"/>
  <c r="AJ50" i="7"/>
  <c r="AK50" i="7" s="1"/>
  <c r="AI50" i="7"/>
  <c r="AH50" i="7"/>
  <c r="AE50" i="7"/>
  <c r="AD50" i="7"/>
  <c r="AA50" i="7"/>
  <c r="Z50" i="7"/>
  <c r="X50" i="7"/>
  <c r="Y50" i="7" s="1"/>
  <c r="U50" i="7"/>
  <c r="T50" i="7"/>
  <c r="V50" i="7" s="1"/>
  <c r="W50" i="7" s="1"/>
  <c r="R50" i="7"/>
  <c r="O50" i="7"/>
  <c r="N50" i="7"/>
  <c r="L50" i="7"/>
  <c r="K50" i="7"/>
  <c r="H50" i="7"/>
  <c r="G50" i="7"/>
  <c r="F50" i="7"/>
  <c r="E50" i="7"/>
  <c r="D50" i="7"/>
  <c r="AT49" i="7"/>
  <c r="AS49" i="7"/>
  <c r="AR49" i="7"/>
  <c r="AP49" i="7"/>
  <c r="AQ49" i="7" s="1"/>
  <c r="AN49" i="7"/>
  <c r="AO49" i="7" s="1"/>
  <c r="AL49" i="7"/>
  <c r="AM49" i="7" s="1"/>
  <c r="AJ49" i="7"/>
  <c r="AK49" i="7" s="1"/>
  <c r="AH49" i="7"/>
  <c r="AI49" i="7" s="1"/>
  <c r="AE49" i="7"/>
  <c r="AD49" i="7"/>
  <c r="AA49" i="7"/>
  <c r="Z49" i="7"/>
  <c r="X49" i="7"/>
  <c r="Y49" i="7" s="1"/>
  <c r="U49" i="7"/>
  <c r="T49" i="7"/>
  <c r="V49" i="7" s="1"/>
  <c r="W49" i="7" s="1"/>
  <c r="R49" i="7"/>
  <c r="O49" i="7"/>
  <c r="N49" i="7"/>
  <c r="L49" i="7"/>
  <c r="K49" i="7"/>
  <c r="H49" i="7"/>
  <c r="G49" i="7"/>
  <c r="F49" i="7"/>
  <c r="E49" i="7"/>
  <c r="D49" i="7"/>
  <c r="AT48" i="7"/>
  <c r="AR48" i="7"/>
  <c r="AS48" i="7" s="1"/>
  <c r="AP48" i="7"/>
  <c r="AQ48" i="7" s="1"/>
  <c r="AN48" i="7"/>
  <c r="AO48" i="7" s="1"/>
  <c r="AL48" i="7"/>
  <c r="AM48" i="7" s="1"/>
  <c r="AJ48" i="7"/>
  <c r="AK48" i="7" s="1"/>
  <c r="AI48" i="7"/>
  <c r="AH48" i="7"/>
  <c r="AE48" i="7"/>
  <c r="AD48" i="7"/>
  <c r="AA48" i="7"/>
  <c r="Z48" i="7"/>
  <c r="AB48" i="7" s="1"/>
  <c r="AC48" i="7" s="1"/>
  <c r="X48" i="7"/>
  <c r="Y48" i="7" s="1"/>
  <c r="U48" i="7"/>
  <c r="T48" i="7"/>
  <c r="R48" i="7"/>
  <c r="O48" i="7"/>
  <c r="N48" i="7"/>
  <c r="L48" i="7"/>
  <c r="K48" i="7"/>
  <c r="H48" i="7"/>
  <c r="I48" i="7" s="1"/>
  <c r="J48" i="7" s="1"/>
  <c r="G48" i="7"/>
  <c r="F48" i="7"/>
  <c r="E48" i="7"/>
  <c r="D48" i="7"/>
  <c r="AT47" i="7"/>
  <c r="AR47" i="7"/>
  <c r="AS47" i="7" s="1"/>
  <c r="AQ47" i="7"/>
  <c r="AP47" i="7"/>
  <c r="AN47" i="7"/>
  <c r="AO47" i="7" s="1"/>
  <c r="AL47" i="7"/>
  <c r="AM47" i="7" s="1"/>
  <c r="AJ47" i="7"/>
  <c r="AK47" i="7" s="1"/>
  <c r="AH47" i="7"/>
  <c r="AI47" i="7" s="1"/>
  <c r="AE47" i="7"/>
  <c r="AD47" i="7"/>
  <c r="AA47" i="7"/>
  <c r="Z47" i="7"/>
  <c r="X47" i="7"/>
  <c r="Y47" i="7" s="1"/>
  <c r="U47" i="7"/>
  <c r="T47" i="7"/>
  <c r="R47" i="7"/>
  <c r="O47" i="7"/>
  <c r="N47" i="7"/>
  <c r="L47" i="7"/>
  <c r="K47" i="7"/>
  <c r="H47" i="7"/>
  <c r="G47" i="7"/>
  <c r="F47" i="7"/>
  <c r="E47" i="7"/>
  <c r="D47" i="7"/>
  <c r="AT46" i="7"/>
  <c r="AR46" i="7"/>
  <c r="AS46" i="7" s="1"/>
  <c r="AP46" i="7"/>
  <c r="AQ46" i="7" s="1"/>
  <c r="AN46" i="7"/>
  <c r="AO46" i="7" s="1"/>
  <c r="AL46" i="7"/>
  <c r="AM46" i="7" s="1"/>
  <c r="AJ46" i="7"/>
  <c r="AK46" i="7" s="1"/>
  <c r="AH46" i="7"/>
  <c r="AI46" i="7" s="1"/>
  <c r="AE46" i="7"/>
  <c r="AD46" i="7"/>
  <c r="AA46" i="7"/>
  <c r="Z46" i="7"/>
  <c r="AB46" i="7" s="1"/>
  <c r="AC46" i="7" s="1"/>
  <c r="X46" i="7"/>
  <c r="Y46" i="7" s="1"/>
  <c r="U46" i="7"/>
  <c r="V46" i="7" s="1"/>
  <c r="W46" i="7" s="1"/>
  <c r="T46" i="7"/>
  <c r="R46" i="7"/>
  <c r="O46" i="7"/>
  <c r="N46" i="7"/>
  <c r="L46" i="7"/>
  <c r="K46" i="7"/>
  <c r="H46" i="7"/>
  <c r="I46" i="7" s="1"/>
  <c r="J46" i="7" s="1"/>
  <c r="G46" i="7"/>
  <c r="F46" i="7"/>
  <c r="E46" i="7"/>
  <c r="D46" i="7"/>
  <c r="AT45" i="7"/>
  <c r="AR45" i="7"/>
  <c r="AS45" i="7" s="1"/>
  <c r="AP45" i="7"/>
  <c r="AQ45" i="7" s="1"/>
  <c r="AO45" i="7"/>
  <c r="AN45" i="7"/>
  <c r="AL45" i="7"/>
  <c r="AM45" i="7" s="1"/>
  <c r="AJ45" i="7"/>
  <c r="AK45" i="7" s="1"/>
  <c r="AH45" i="7"/>
  <c r="AI45" i="7" s="1"/>
  <c r="AE45" i="7"/>
  <c r="AD45" i="7"/>
  <c r="AA45" i="7"/>
  <c r="Z45" i="7"/>
  <c r="AB45" i="7" s="1"/>
  <c r="AC45" i="7" s="1"/>
  <c r="X45" i="7"/>
  <c r="Y45" i="7" s="1"/>
  <c r="U45" i="7"/>
  <c r="T45" i="7"/>
  <c r="R45" i="7"/>
  <c r="O45" i="7"/>
  <c r="N45" i="7"/>
  <c r="L45" i="7"/>
  <c r="K45" i="7"/>
  <c r="H45" i="7"/>
  <c r="I45" i="7" s="1"/>
  <c r="J45" i="7" s="1"/>
  <c r="G45" i="7"/>
  <c r="F45" i="7"/>
  <c r="E45" i="7"/>
  <c r="D45" i="7"/>
  <c r="AT44" i="7"/>
  <c r="AR44" i="7"/>
  <c r="AS44" i="7" s="1"/>
  <c r="AP44" i="7"/>
  <c r="AQ44" i="7" s="1"/>
  <c r="AN44" i="7"/>
  <c r="AO44" i="7" s="1"/>
  <c r="AL44" i="7"/>
  <c r="AM44" i="7" s="1"/>
  <c r="AJ44" i="7"/>
  <c r="AK44" i="7" s="1"/>
  <c r="AH44" i="7"/>
  <c r="AI44" i="7" s="1"/>
  <c r="AE44" i="7"/>
  <c r="AD44" i="7"/>
  <c r="AF44" i="7" s="1"/>
  <c r="AG44" i="7" s="1"/>
  <c r="AA44" i="7"/>
  <c r="Z44" i="7"/>
  <c r="X44" i="7"/>
  <c r="Y44" i="7" s="1"/>
  <c r="U44" i="7"/>
  <c r="T44" i="7"/>
  <c r="R44" i="7"/>
  <c r="O44" i="7"/>
  <c r="N44" i="7"/>
  <c r="L44" i="7"/>
  <c r="K44" i="7"/>
  <c r="H44" i="7"/>
  <c r="G44" i="7"/>
  <c r="F44" i="7"/>
  <c r="E44" i="7"/>
  <c r="D44" i="7"/>
  <c r="AT43" i="7"/>
  <c r="AR43" i="7"/>
  <c r="AS43" i="7" s="1"/>
  <c r="AP43" i="7"/>
  <c r="AQ43" i="7" s="1"/>
  <c r="AN43" i="7"/>
  <c r="AO43" i="7" s="1"/>
  <c r="AL43" i="7"/>
  <c r="AM43" i="7" s="1"/>
  <c r="AJ43" i="7"/>
  <c r="AK43" i="7" s="1"/>
  <c r="AH43" i="7"/>
  <c r="AI43" i="7" s="1"/>
  <c r="AE43" i="7"/>
  <c r="AD43" i="7"/>
  <c r="AA43" i="7"/>
  <c r="Z43" i="7"/>
  <c r="X43" i="7"/>
  <c r="Y43" i="7" s="1"/>
  <c r="U43" i="7"/>
  <c r="T43" i="7"/>
  <c r="R43" i="7"/>
  <c r="O43" i="7"/>
  <c r="N43" i="7"/>
  <c r="L43" i="7"/>
  <c r="K43" i="7"/>
  <c r="H43" i="7"/>
  <c r="G43" i="7"/>
  <c r="I43" i="7" s="1"/>
  <c r="J43" i="7" s="1"/>
  <c r="F43" i="7"/>
  <c r="E43" i="7"/>
  <c r="D43" i="7"/>
  <c r="AT42" i="7"/>
  <c r="AR42" i="7"/>
  <c r="AS42" i="7" s="1"/>
  <c r="AP42" i="7"/>
  <c r="AQ42" i="7" s="1"/>
  <c r="AN42" i="7"/>
  <c r="AO42" i="7" s="1"/>
  <c r="AL42" i="7"/>
  <c r="AM42" i="7" s="1"/>
  <c r="AJ42" i="7"/>
  <c r="AK42" i="7" s="1"/>
  <c r="AH42" i="7"/>
  <c r="AI42" i="7" s="1"/>
  <c r="AE42" i="7"/>
  <c r="AD42" i="7"/>
  <c r="AA42" i="7"/>
  <c r="Z42" i="7"/>
  <c r="X42" i="7"/>
  <c r="Y42" i="7" s="1"/>
  <c r="U42" i="7"/>
  <c r="T42" i="7"/>
  <c r="R42" i="7"/>
  <c r="O42" i="7"/>
  <c r="N42" i="7"/>
  <c r="L42" i="7"/>
  <c r="K42" i="7"/>
  <c r="H42" i="7"/>
  <c r="G42" i="7"/>
  <c r="F42" i="7"/>
  <c r="E42" i="7"/>
  <c r="D42" i="7"/>
  <c r="AT41" i="7"/>
  <c r="AR41" i="7"/>
  <c r="AS41" i="7" s="1"/>
  <c r="AP41" i="7"/>
  <c r="AQ41" i="7" s="1"/>
  <c r="AO41" i="7"/>
  <c r="AN41" i="7"/>
  <c r="AL41" i="7"/>
  <c r="AM41" i="7" s="1"/>
  <c r="AJ41" i="7"/>
  <c r="AK41" i="7" s="1"/>
  <c r="AH41" i="7"/>
  <c r="AI41" i="7" s="1"/>
  <c r="AF41" i="7"/>
  <c r="AG41" i="7" s="1"/>
  <c r="AE41" i="7"/>
  <c r="AD41" i="7"/>
  <c r="AA41" i="7"/>
  <c r="Z41" i="7"/>
  <c r="X41" i="7"/>
  <c r="Y41" i="7" s="1"/>
  <c r="U41" i="7"/>
  <c r="T41" i="7"/>
  <c r="R41" i="7"/>
  <c r="O41" i="7"/>
  <c r="N41" i="7"/>
  <c r="L41" i="7"/>
  <c r="K41" i="7"/>
  <c r="H41" i="7"/>
  <c r="I41" i="7" s="1"/>
  <c r="J41" i="7" s="1"/>
  <c r="G41" i="7"/>
  <c r="F41" i="7"/>
  <c r="E41" i="7"/>
  <c r="D41" i="7"/>
  <c r="AT40" i="7"/>
  <c r="AR40" i="7"/>
  <c r="AS40" i="7" s="1"/>
  <c r="AP40" i="7"/>
  <c r="AQ40" i="7" s="1"/>
  <c r="AN40" i="7"/>
  <c r="AO40" i="7" s="1"/>
  <c r="AL40" i="7"/>
  <c r="AM40" i="7" s="1"/>
  <c r="AJ40" i="7"/>
  <c r="AK40" i="7" s="1"/>
  <c r="AI40" i="7"/>
  <c r="AH40" i="7"/>
  <c r="AE40" i="7"/>
  <c r="AF40" i="7" s="1"/>
  <c r="AG40" i="7" s="1"/>
  <c r="AD40" i="7"/>
  <c r="AA40" i="7"/>
  <c r="Z40" i="7"/>
  <c r="X40" i="7"/>
  <c r="Y40" i="7" s="1"/>
  <c r="U40" i="7"/>
  <c r="T40" i="7"/>
  <c r="R40" i="7"/>
  <c r="O40" i="7"/>
  <c r="N40" i="7"/>
  <c r="L40" i="7"/>
  <c r="K40" i="7"/>
  <c r="H40" i="7"/>
  <c r="G40" i="7"/>
  <c r="F40" i="7"/>
  <c r="E40" i="7"/>
  <c r="D40" i="7"/>
  <c r="AT39" i="7"/>
  <c r="AR39" i="7"/>
  <c r="AS39" i="7" s="1"/>
  <c r="AP39" i="7"/>
  <c r="AQ39" i="7" s="1"/>
  <c r="AN39" i="7"/>
  <c r="AO39" i="7" s="1"/>
  <c r="AL39" i="7"/>
  <c r="AM39" i="7" s="1"/>
  <c r="AK39" i="7"/>
  <c r="AJ39" i="7"/>
  <c r="AH39" i="7"/>
  <c r="AI39" i="7" s="1"/>
  <c r="AE39" i="7"/>
  <c r="AD39" i="7"/>
  <c r="AA39" i="7"/>
  <c r="Z39" i="7"/>
  <c r="AB39" i="7" s="1"/>
  <c r="AC39" i="7" s="1"/>
  <c r="X39" i="7"/>
  <c r="Y39" i="7" s="1"/>
  <c r="U39" i="7"/>
  <c r="T39" i="7"/>
  <c r="V39" i="7" s="1"/>
  <c r="W39" i="7" s="1"/>
  <c r="R39" i="7"/>
  <c r="O39" i="7"/>
  <c r="N39" i="7"/>
  <c r="L39" i="7"/>
  <c r="K39" i="7"/>
  <c r="H39" i="7"/>
  <c r="G39" i="7"/>
  <c r="F39" i="7"/>
  <c r="E39" i="7"/>
  <c r="D39" i="7"/>
  <c r="AT38" i="7"/>
  <c r="AR38" i="7"/>
  <c r="AS38" i="7" s="1"/>
  <c r="AP38" i="7"/>
  <c r="AQ38" i="7" s="1"/>
  <c r="AO38" i="7"/>
  <c r="AN38" i="7"/>
  <c r="AL38" i="7"/>
  <c r="AM38" i="7" s="1"/>
  <c r="AJ38" i="7"/>
  <c r="AK38" i="7" s="1"/>
  <c r="AH38" i="7"/>
  <c r="AI38" i="7" s="1"/>
  <c r="AE38" i="7"/>
  <c r="AD38" i="7"/>
  <c r="AA38" i="7"/>
  <c r="Z38" i="7"/>
  <c r="X38" i="7"/>
  <c r="Y38" i="7" s="1"/>
  <c r="U38" i="7"/>
  <c r="T38" i="7"/>
  <c r="R38" i="7"/>
  <c r="O38" i="7"/>
  <c r="N38" i="7"/>
  <c r="L38" i="7"/>
  <c r="K38" i="7"/>
  <c r="H38" i="7"/>
  <c r="G38" i="7"/>
  <c r="I38" i="7" s="1"/>
  <c r="J38" i="7" s="1"/>
  <c r="F38" i="7"/>
  <c r="E38" i="7"/>
  <c r="D38" i="7"/>
  <c r="AT37" i="7"/>
  <c r="AR37" i="7"/>
  <c r="AS37" i="7" s="1"/>
  <c r="AP37" i="7"/>
  <c r="AQ37" i="7" s="1"/>
  <c r="AN37" i="7"/>
  <c r="AO37" i="7" s="1"/>
  <c r="AM37" i="7"/>
  <c r="AL37" i="7"/>
  <c r="AK37" i="7"/>
  <c r="AJ37" i="7"/>
  <c r="AH37" i="7"/>
  <c r="AI37" i="7" s="1"/>
  <c r="AE37" i="7"/>
  <c r="AD37" i="7"/>
  <c r="AA37" i="7"/>
  <c r="Z37" i="7"/>
  <c r="X37" i="7"/>
  <c r="Y37" i="7" s="1"/>
  <c r="U37" i="7"/>
  <c r="T37" i="7"/>
  <c r="R37" i="7"/>
  <c r="O37" i="7"/>
  <c r="N37" i="7"/>
  <c r="L37" i="7"/>
  <c r="K37" i="7"/>
  <c r="H37" i="7"/>
  <c r="G37" i="7"/>
  <c r="F37" i="7"/>
  <c r="E37" i="7"/>
  <c r="D37" i="7"/>
  <c r="AT36" i="7"/>
  <c r="AR36" i="7"/>
  <c r="AS36" i="7" s="1"/>
  <c r="AP36" i="7"/>
  <c r="AQ36" i="7" s="1"/>
  <c r="AN36" i="7"/>
  <c r="AO36" i="7" s="1"/>
  <c r="AM36" i="7"/>
  <c r="AL36" i="7"/>
  <c r="AJ36" i="7"/>
  <c r="AK36" i="7" s="1"/>
  <c r="AH36" i="7"/>
  <c r="AI36" i="7" s="1"/>
  <c r="AE36" i="7"/>
  <c r="AD36" i="7"/>
  <c r="AA36" i="7"/>
  <c r="Z36" i="7"/>
  <c r="X36" i="7"/>
  <c r="Y36" i="7" s="1"/>
  <c r="U36" i="7"/>
  <c r="V36" i="7" s="1"/>
  <c r="W36" i="7" s="1"/>
  <c r="T36" i="7"/>
  <c r="R36" i="7"/>
  <c r="O36" i="7"/>
  <c r="N36" i="7"/>
  <c r="L36" i="7"/>
  <c r="K36" i="7"/>
  <c r="H36" i="7"/>
  <c r="G36" i="7"/>
  <c r="I36" i="7" s="1"/>
  <c r="J36" i="7" s="1"/>
  <c r="F36" i="7"/>
  <c r="E36" i="7"/>
  <c r="D36" i="7"/>
  <c r="AT35" i="7"/>
  <c r="AR35" i="7"/>
  <c r="AS35" i="7" s="1"/>
  <c r="AP35" i="7"/>
  <c r="AQ35" i="7" s="1"/>
  <c r="AN35" i="7"/>
  <c r="AO35" i="7" s="1"/>
  <c r="AM35" i="7"/>
  <c r="AL35" i="7"/>
  <c r="AJ35" i="7"/>
  <c r="AK35" i="7" s="1"/>
  <c r="AH35" i="7"/>
  <c r="AI35" i="7" s="1"/>
  <c r="AE35" i="7"/>
  <c r="AD35" i="7"/>
  <c r="AA35" i="7"/>
  <c r="AB35" i="7" s="1"/>
  <c r="AC35" i="7" s="1"/>
  <c r="Z35" i="7"/>
  <c r="X35" i="7"/>
  <c r="Y35" i="7" s="1"/>
  <c r="U35" i="7"/>
  <c r="T35" i="7"/>
  <c r="R35" i="7"/>
  <c r="O35" i="7"/>
  <c r="P35" i="7" s="1"/>
  <c r="Q35" i="7" s="1"/>
  <c r="N35" i="7"/>
  <c r="L35" i="7"/>
  <c r="K35" i="7"/>
  <c r="H35" i="7"/>
  <c r="G35" i="7"/>
  <c r="F35" i="7"/>
  <c r="E35" i="7"/>
  <c r="D35" i="7"/>
  <c r="AT34" i="7"/>
  <c r="AR34" i="7"/>
  <c r="AS34" i="7" s="1"/>
  <c r="AP34" i="7"/>
  <c r="AQ34" i="7" s="1"/>
  <c r="AN34" i="7"/>
  <c r="AO34" i="7" s="1"/>
  <c r="AL34" i="7"/>
  <c r="AM34" i="7" s="1"/>
  <c r="AJ34" i="7"/>
  <c r="AK34" i="7" s="1"/>
  <c r="AH34" i="7"/>
  <c r="AI34" i="7" s="1"/>
  <c r="AE34" i="7"/>
  <c r="AD34" i="7"/>
  <c r="AB34" i="7"/>
  <c r="AC34" i="7" s="1"/>
  <c r="AA34" i="7"/>
  <c r="Z34" i="7"/>
  <c r="X34" i="7"/>
  <c r="Y34" i="7" s="1"/>
  <c r="U34" i="7"/>
  <c r="T34" i="7"/>
  <c r="V34" i="7" s="1"/>
  <c r="W34" i="7" s="1"/>
  <c r="R34" i="7"/>
  <c r="O34" i="7"/>
  <c r="N34" i="7"/>
  <c r="L34" i="7"/>
  <c r="K34" i="7"/>
  <c r="H34" i="7"/>
  <c r="I34" i="7" s="1"/>
  <c r="J34" i="7" s="1"/>
  <c r="G34" i="7"/>
  <c r="F34" i="7"/>
  <c r="E34" i="7"/>
  <c r="D34" i="7"/>
  <c r="AT33" i="7"/>
  <c r="AS33" i="7"/>
  <c r="AR33" i="7"/>
  <c r="AQ33" i="7"/>
  <c r="AP33" i="7"/>
  <c r="AN33" i="7"/>
  <c r="AO33" i="7" s="1"/>
  <c r="AL33" i="7"/>
  <c r="AM33" i="7" s="1"/>
  <c r="AJ33" i="7"/>
  <c r="AK33" i="7" s="1"/>
  <c r="AH33" i="7"/>
  <c r="AI33" i="7" s="1"/>
  <c r="AE33" i="7"/>
  <c r="AD33" i="7"/>
  <c r="AA33" i="7"/>
  <c r="Z33" i="7"/>
  <c r="X33" i="7"/>
  <c r="Y33" i="7" s="1"/>
  <c r="U33" i="7"/>
  <c r="T33" i="7"/>
  <c r="R33" i="7"/>
  <c r="O33" i="7"/>
  <c r="N33" i="7"/>
  <c r="L33" i="7"/>
  <c r="K33" i="7"/>
  <c r="H33" i="7"/>
  <c r="G33" i="7"/>
  <c r="F33" i="7"/>
  <c r="E33" i="7"/>
  <c r="D33" i="7"/>
  <c r="AT32" i="7"/>
  <c r="AS32" i="7"/>
  <c r="AR32" i="7"/>
  <c r="AP32" i="7"/>
  <c r="AQ32" i="7" s="1"/>
  <c r="AN32" i="7"/>
  <c r="AO32" i="7" s="1"/>
  <c r="AL32" i="7"/>
  <c r="AM32" i="7" s="1"/>
  <c r="AJ32" i="7"/>
  <c r="AK32" i="7" s="1"/>
  <c r="AH32" i="7"/>
  <c r="AI32" i="7" s="1"/>
  <c r="AE32" i="7"/>
  <c r="AD32" i="7"/>
  <c r="AA32" i="7"/>
  <c r="Z32" i="7"/>
  <c r="Y32" i="7"/>
  <c r="X32" i="7"/>
  <c r="U32" i="7"/>
  <c r="T32" i="7"/>
  <c r="R32" i="7"/>
  <c r="O32" i="7"/>
  <c r="N32" i="7"/>
  <c r="P32" i="7" s="1"/>
  <c r="Q32" i="7" s="1"/>
  <c r="L32" i="7"/>
  <c r="K32" i="7"/>
  <c r="H32" i="7"/>
  <c r="G32" i="7"/>
  <c r="F32" i="7"/>
  <c r="E32" i="7"/>
  <c r="D32" i="7"/>
  <c r="AT31" i="7"/>
  <c r="AS31" i="7"/>
  <c r="AR31" i="7"/>
  <c r="AP31" i="7"/>
  <c r="AQ31" i="7" s="1"/>
  <c r="AN31" i="7"/>
  <c r="AO31" i="7" s="1"/>
  <c r="AL31" i="7"/>
  <c r="AM31" i="7" s="1"/>
  <c r="AJ31" i="7"/>
  <c r="AK31" i="7" s="1"/>
  <c r="AH31" i="7"/>
  <c r="AI31" i="7" s="1"/>
  <c r="AE31" i="7"/>
  <c r="AF31" i="7" s="1"/>
  <c r="AG31" i="7" s="1"/>
  <c r="AD31" i="7"/>
  <c r="AA31" i="7"/>
  <c r="Z31" i="7"/>
  <c r="X31" i="7"/>
  <c r="Y31" i="7" s="1"/>
  <c r="U31" i="7"/>
  <c r="T31" i="7"/>
  <c r="V31" i="7" s="1"/>
  <c r="W31" i="7" s="1"/>
  <c r="R31" i="7"/>
  <c r="O31" i="7"/>
  <c r="N31" i="7"/>
  <c r="L31" i="7"/>
  <c r="K31" i="7"/>
  <c r="H31" i="7"/>
  <c r="G31" i="7"/>
  <c r="F31" i="7"/>
  <c r="E31" i="7"/>
  <c r="D31" i="7"/>
  <c r="AT30" i="7"/>
  <c r="AR30" i="7"/>
  <c r="AS30" i="7" s="1"/>
  <c r="AP30" i="7"/>
  <c r="AQ30" i="7" s="1"/>
  <c r="AN30" i="7"/>
  <c r="AO30" i="7" s="1"/>
  <c r="AL30" i="7"/>
  <c r="AM30" i="7" s="1"/>
  <c r="AJ30" i="7"/>
  <c r="AK30" i="7" s="1"/>
  <c r="AH30" i="7"/>
  <c r="AI30" i="7" s="1"/>
  <c r="AE30" i="7"/>
  <c r="AD30" i="7"/>
  <c r="AA30" i="7"/>
  <c r="Z30" i="7"/>
  <c r="X30" i="7"/>
  <c r="Y30" i="7" s="1"/>
  <c r="U30" i="7"/>
  <c r="T30" i="7"/>
  <c r="V30" i="7" s="1"/>
  <c r="W30" i="7" s="1"/>
  <c r="R30" i="7"/>
  <c r="O30" i="7"/>
  <c r="N30" i="7"/>
  <c r="L30" i="7"/>
  <c r="K30" i="7"/>
  <c r="H30" i="7"/>
  <c r="I30" i="7" s="1"/>
  <c r="J30" i="7" s="1"/>
  <c r="G30" i="7"/>
  <c r="F30" i="7"/>
  <c r="E30" i="7"/>
  <c r="D30" i="7"/>
  <c r="AT29" i="7"/>
  <c r="AR29" i="7"/>
  <c r="AS29" i="7" s="1"/>
  <c r="AP29" i="7"/>
  <c r="AQ29" i="7" s="1"/>
  <c r="AN29" i="7"/>
  <c r="AO29" i="7" s="1"/>
  <c r="AL29" i="7"/>
  <c r="AM29" i="7" s="1"/>
  <c r="AJ29" i="7"/>
  <c r="AK29" i="7" s="1"/>
  <c r="AI29" i="7"/>
  <c r="AH29" i="7"/>
  <c r="AE29" i="7"/>
  <c r="AD29" i="7"/>
  <c r="AA29" i="7"/>
  <c r="Z29" i="7"/>
  <c r="X29" i="7"/>
  <c r="Y29" i="7" s="1"/>
  <c r="U29" i="7"/>
  <c r="T29" i="7"/>
  <c r="R29" i="7"/>
  <c r="O29" i="7"/>
  <c r="N29" i="7"/>
  <c r="L29" i="7"/>
  <c r="K29" i="7"/>
  <c r="H29" i="7"/>
  <c r="G29" i="7"/>
  <c r="F29" i="7"/>
  <c r="E29" i="7"/>
  <c r="D29" i="7"/>
  <c r="AT28" i="7"/>
  <c r="AR28" i="7"/>
  <c r="AS28" i="7" s="1"/>
  <c r="AP28" i="7"/>
  <c r="AQ28" i="7" s="1"/>
  <c r="AN28" i="7"/>
  <c r="AO28" i="7" s="1"/>
  <c r="AL28" i="7"/>
  <c r="AM28" i="7" s="1"/>
  <c r="AK28" i="7"/>
  <c r="AJ28" i="7"/>
  <c r="AI28" i="7"/>
  <c r="AH28" i="7"/>
  <c r="AE28" i="7"/>
  <c r="AD28" i="7"/>
  <c r="AA28" i="7"/>
  <c r="Z28" i="7"/>
  <c r="Y28" i="7"/>
  <c r="X28" i="7"/>
  <c r="U28" i="7"/>
  <c r="T28" i="7"/>
  <c r="R28" i="7"/>
  <c r="O28" i="7"/>
  <c r="N28" i="7"/>
  <c r="L28" i="7"/>
  <c r="K28" i="7"/>
  <c r="H28" i="7"/>
  <c r="G28" i="7"/>
  <c r="F28" i="7"/>
  <c r="E28" i="7"/>
  <c r="D28" i="7"/>
  <c r="AT27" i="7"/>
  <c r="AR27" i="7"/>
  <c r="AS27" i="7" s="1"/>
  <c r="AP27" i="7"/>
  <c r="AQ27" i="7" s="1"/>
  <c r="AN27" i="7"/>
  <c r="AO27" i="7" s="1"/>
  <c r="AL27" i="7"/>
  <c r="AM27" i="7" s="1"/>
  <c r="AJ27" i="7"/>
  <c r="AK27" i="7" s="1"/>
  <c r="AI27" i="7"/>
  <c r="AH27" i="7"/>
  <c r="AE27" i="7"/>
  <c r="AF27" i="7" s="1"/>
  <c r="AG27" i="7" s="1"/>
  <c r="AD27" i="7"/>
  <c r="AA27" i="7"/>
  <c r="Z27" i="7"/>
  <c r="X27" i="7"/>
  <c r="Y27" i="7" s="1"/>
  <c r="W27" i="7"/>
  <c r="V27" i="7"/>
  <c r="U27" i="7"/>
  <c r="T27" i="7"/>
  <c r="R27" i="7"/>
  <c r="O27" i="7"/>
  <c r="N27" i="7"/>
  <c r="L27" i="7"/>
  <c r="K27" i="7"/>
  <c r="H27" i="7"/>
  <c r="G27" i="7"/>
  <c r="F27" i="7"/>
  <c r="E27" i="7"/>
  <c r="D27" i="7"/>
  <c r="AT26" i="7"/>
  <c r="AR26" i="7"/>
  <c r="AS26" i="7" s="1"/>
  <c r="AP26" i="7"/>
  <c r="AQ26" i="7" s="1"/>
  <c r="AN26" i="7"/>
  <c r="AO26" i="7" s="1"/>
  <c r="AL26" i="7"/>
  <c r="AM26" i="7" s="1"/>
  <c r="AJ26" i="7"/>
  <c r="AK26" i="7" s="1"/>
  <c r="AH26" i="7"/>
  <c r="AI26" i="7" s="1"/>
  <c r="AE26" i="7"/>
  <c r="AD26" i="7"/>
  <c r="AA26" i="7"/>
  <c r="Z26" i="7"/>
  <c r="AB26" i="7" s="1"/>
  <c r="AC26" i="7" s="1"/>
  <c r="X26" i="7"/>
  <c r="Y26" i="7" s="1"/>
  <c r="U26" i="7"/>
  <c r="T26" i="7"/>
  <c r="R26" i="7"/>
  <c r="O26" i="7"/>
  <c r="N26" i="7"/>
  <c r="L26" i="7"/>
  <c r="K26" i="7"/>
  <c r="H26" i="7"/>
  <c r="G26" i="7"/>
  <c r="F26" i="7"/>
  <c r="E26" i="7"/>
  <c r="D26" i="7"/>
  <c r="AT25" i="7"/>
  <c r="AR25" i="7"/>
  <c r="AS25" i="7" s="1"/>
  <c r="AP25" i="7"/>
  <c r="AQ25" i="7" s="1"/>
  <c r="AN25" i="7"/>
  <c r="AO25" i="7" s="1"/>
  <c r="AL25" i="7"/>
  <c r="AM25" i="7" s="1"/>
  <c r="AJ25" i="7"/>
  <c r="AK25" i="7" s="1"/>
  <c r="AH25" i="7"/>
  <c r="AI25" i="7" s="1"/>
  <c r="AE25" i="7"/>
  <c r="AD25" i="7"/>
  <c r="AF25" i="7" s="1"/>
  <c r="AG25" i="7" s="1"/>
  <c r="AA25" i="7"/>
  <c r="Z25" i="7"/>
  <c r="X25" i="7"/>
  <c r="Y25" i="7" s="1"/>
  <c r="V25" i="7"/>
  <c r="W25" i="7" s="1"/>
  <c r="U25" i="7"/>
  <c r="T25" i="7"/>
  <c r="R25" i="7"/>
  <c r="O25" i="7"/>
  <c r="N25" i="7"/>
  <c r="L25" i="7"/>
  <c r="K25" i="7"/>
  <c r="H25" i="7"/>
  <c r="G25" i="7"/>
  <c r="F25" i="7"/>
  <c r="E25" i="7"/>
  <c r="D25" i="7"/>
  <c r="AT24" i="7"/>
  <c r="AR24" i="7"/>
  <c r="AS24" i="7" s="1"/>
  <c r="AP24" i="7"/>
  <c r="AQ24" i="7" s="1"/>
  <c r="AN24" i="7"/>
  <c r="AO24" i="7" s="1"/>
  <c r="AL24" i="7"/>
  <c r="AM24" i="7" s="1"/>
  <c r="AK24" i="7"/>
  <c r="AJ24" i="7"/>
  <c r="AH24" i="7"/>
  <c r="AI24" i="7" s="1"/>
  <c r="AE24" i="7"/>
  <c r="AD24" i="7"/>
  <c r="AA24" i="7"/>
  <c r="Z24" i="7"/>
  <c r="AB24" i="7" s="1"/>
  <c r="AC24" i="7" s="1"/>
  <c r="X24" i="7"/>
  <c r="Y24" i="7" s="1"/>
  <c r="U24" i="7"/>
  <c r="T24" i="7"/>
  <c r="R24" i="7"/>
  <c r="O24" i="7"/>
  <c r="N24" i="7"/>
  <c r="P24" i="7" s="1"/>
  <c r="Q24" i="7" s="1"/>
  <c r="L24" i="7"/>
  <c r="K24" i="7"/>
  <c r="H24" i="7"/>
  <c r="I24" i="7" s="1"/>
  <c r="J24" i="7" s="1"/>
  <c r="G24" i="7"/>
  <c r="F24" i="7"/>
  <c r="E24" i="7"/>
  <c r="D24" i="7"/>
  <c r="AT23" i="7"/>
  <c r="AR23" i="7"/>
  <c r="AS23" i="7" s="1"/>
  <c r="AP23" i="7"/>
  <c r="AQ23" i="7" s="1"/>
  <c r="AN23" i="7"/>
  <c r="AO23" i="7" s="1"/>
  <c r="AL23" i="7"/>
  <c r="AM23" i="7" s="1"/>
  <c r="AJ23" i="7"/>
  <c r="AK23" i="7" s="1"/>
  <c r="AH23" i="7"/>
  <c r="AI23" i="7" s="1"/>
  <c r="AE23" i="7"/>
  <c r="AD23" i="7"/>
  <c r="AA23" i="7"/>
  <c r="Z23" i="7"/>
  <c r="X23" i="7"/>
  <c r="Y23" i="7" s="1"/>
  <c r="U23" i="7"/>
  <c r="V23" i="7" s="1"/>
  <c r="W23" i="7" s="1"/>
  <c r="T23" i="7"/>
  <c r="R23" i="7"/>
  <c r="O23" i="7"/>
  <c r="N23" i="7"/>
  <c r="L23" i="7"/>
  <c r="K23" i="7"/>
  <c r="H23" i="7"/>
  <c r="G23" i="7"/>
  <c r="F23" i="7"/>
  <c r="E23" i="7"/>
  <c r="D23" i="7"/>
  <c r="AT22" i="7"/>
  <c r="AR22" i="7"/>
  <c r="AS22" i="7" s="1"/>
  <c r="AP22" i="7"/>
  <c r="AQ22" i="7" s="1"/>
  <c r="AN22" i="7"/>
  <c r="AO22" i="7" s="1"/>
  <c r="AL22" i="7"/>
  <c r="AM22" i="7" s="1"/>
  <c r="AJ22" i="7"/>
  <c r="AK22" i="7" s="1"/>
  <c r="AH22" i="7"/>
  <c r="AI22" i="7" s="1"/>
  <c r="AE22" i="7"/>
  <c r="AD22" i="7"/>
  <c r="AA22" i="7"/>
  <c r="Z22" i="7"/>
  <c r="X22" i="7"/>
  <c r="Y22" i="7" s="1"/>
  <c r="U22" i="7"/>
  <c r="T22" i="7"/>
  <c r="V22" i="7" s="1"/>
  <c r="W22" i="7" s="1"/>
  <c r="R22" i="7"/>
  <c r="O22" i="7"/>
  <c r="N22" i="7"/>
  <c r="L22" i="7"/>
  <c r="K22" i="7"/>
  <c r="H22" i="7"/>
  <c r="I22" i="7" s="1"/>
  <c r="J22" i="7" s="1"/>
  <c r="G22" i="7"/>
  <c r="F22" i="7"/>
  <c r="E22" i="7"/>
  <c r="D22" i="7"/>
  <c r="AT21" i="7"/>
  <c r="AR21" i="7"/>
  <c r="AS21" i="7" s="1"/>
  <c r="AP21" i="7"/>
  <c r="AQ21" i="7" s="1"/>
  <c r="AN21" i="7"/>
  <c r="AO21" i="7" s="1"/>
  <c r="AL21" i="7"/>
  <c r="AM21" i="7" s="1"/>
  <c r="AJ21" i="7"/>
  <c r="AK21" i="7" s="1"/>
  <c r="AH21" i="7"/>
  <c r="AI21" i="7" s="1"/>
  <c r="AE21" i="7"/>
  <c r="AD21" i="7"/>
  <c r="AF21" i="7" s="1"/>
  <c r="AG21" i="7" s="1"/>
  <c r="AA21" i="7"/>
  <c r="Z21" i="7"/>
  <c r="X21" i="7"/>
  <c r="Y21" i="7" s="1"/>
  <c r="U21" i="7"/>
  <c r="T21" i="7"/>
  <c r="R21" i="7"/>
  <c r="O21" i="7"/>
  <c r="N21" i="7"/>
  <c r="L21" i="7"/>
  <c r="K21" i="7"/>
  <c r="H21" i="7"/>
  <c r="G21" i="7"/>
  <c r="F21" i="7"/>
  <c r="E21" i="7"/>
  <c r="D21" i="7"/>
  <c r="AT20" i="7"/>
  <c r="AR20" i="7"/>
  <c r="AS20" i="7" s="1"/>
  <c r="AP20" i="7"/>
  <c r="AQ20" i="7" s="1"/>
  <c r="AN20" i="7"/>
  <c r="AO20" i="7" s="1"/>
  <c r="AL20" i="7"/>
  <c r="AM20" i="7" s="1"/>
  <c r="AJ20" i="7"/>
  <c r="AK20" i="7" s="1"/>
  <c r="AH20" i="7"/>
  <c r="AI20" i="7" s="1"/>
  <c r="AE20" i="7"/>
  <c r="AD20" i="7"/>
  <c r="AA20" i="7"/>
  <c r="Z20" i="7"/>
  <c r="X20" i="7"/>
  <c r="Y20" i="7" s="1"/>
  <c r="U20" i="7"/>
  <c r="T20" i="7"/>
  <c r="R20" i="7"/>
  <c r="O20" i="7"/>
  <c r="N20" i="7"/>
  <c r="L20" i="7"/>
  <c r="K20" i="7"/>
  <c r="H20" i="7"/>
  <c r="G20" i="7"/>
  <c r="F20" i="7"/>
  <c r="E20" i="7"/>
  <c r="D20" i="7"/>
  <c r="AT19" i="7"/>
  <c r="AS19" i="7"/>
  <c r="AR19" i="7"/>
  <c r="AP19" i="7"/>
  <c r="AQ19" i="7" s="1"/>
  <c r="AN19" i="7"/>
  <c r="AO19" i="7" s="1"/>
  <c r="AL19" i="7"/>
  <c r="AM19" i="7" s="1"/>
  <c r="AJ19" i="7"/>
  <c r="AK19" i="7" s="1"/>
  <c r="AH19" i="7"/>
  <c r="AI19" i="7" s="1"/>
  <c r="AE19" i="7"/>
  <c r="AD19" i="7"/>
  <c r="AA19" i="7"/>
  <c r="Z19" i="7"/>
  <c r="X19" i="7"/>
  <c r="Y19" i="7" s="1"/>
  <c r="U19" i="7"/>
  <c r="T19" i="7"/>
  <c r="V19" i="7" s="1"/>
  <c r="W19" i="7" s="1"/>
  <c r="R19" i="7"/>
  <c r="O19" i="7"/>
  <c r="N19" i="7"/>
  <c r="L19" i="7"/>
  <c r="K19" i="7"/>
  <c r="H19" i="7"/>
  <c r="I19" i="7" s="1"/>
  <c r="J19" i="7" s="1"/>
  <c r="G19" i="7"/>
  <c r="F19" i="7"/>
  <c r="E19" i="7"/>
  <c r="D19" i="7"/>
  <c r="AT18" i="7"/>
  <c r="AR18" i="7"/>
  <c r="AS18" i="7" s="1"/>
  <c r="AP18" i="7"/>
  <c r="AQ18" i="7" s="1"/>
  <c r="AO18" i="7"/>
  <c r="AN18" i="7"/>
  <c r="AL18" i="7"/>
  <c r="AM18" i="7" s="1"/>
  <c r="AJ18" i="7"/>
  <c r="AK18" i="7" s="1"/>
  <c r="AH18" i="7"/>
  <c r="AI18" i="7" s="1"/>
  <c r="AE18" i="7"/>
  <c r="AF18" i="7" s="1"/>
  <c r="AG18" i="7" s="1"/>
  <c r="AD18" i="7"/>
  <c r="AA18" i="7"/>
  <c r="Z18" i="7"/>
  <c r="X18" i="7"/>
  <c r="Y18" i="7" s="1"/>
  <c r="U18" i="7"/>
  <c r="T18" i="7"/>
  <c r="V18" i="7" s="1"/>
  <c r="W18" i="7" s="1"/>
  <c r="R18" i="7"/>
  <c r="O18" i="7"/>
  <c r="N18" i="7"/>
  <c r="L18" i="7"/>
  <c r="K18" i="7"/>
  <c r="H18" i="7"/>
  <c r="G18" i="7"/>
  <c r="F18" i="7"/>
  <c r="E18" i="7"/>
  <c r="D18" i="7"/>
  <c r="AT17" i="7"/>
  <c r="AS17" i="7"/>
  <c r="AR17" i="7"/>
  <c r="AP17" i="7"/>
  <c r="AQ17" i="7" s="1"/>
  <c r="AN17" i="7"/>
  <c r="AO17" i="7" s="1"/>
  <c r="AM17" i="7"/>
  <c r="AL17" i="7"/>
  <c r="AJ17" i="7"/>
  <c r="AK17" i="7" s="1"/>
  <c r="AH17" i="7"/>
  <c r="AI17" i="7" s="1"/>
  <c r="AE17" i="7"/>
  <c r="AD17" i="7"/>
  <c r="AA17" i="7"/>
  <c r="Z17" i="7"/>
  <c r="AB17" i="7" s="1"/>
  <c r="AC17" i="7" s="1"/>
  <c r="X17" i="7"/>
  <c r="Y17" i="7" s="1"/>
  <c r="U17" i="7"/>
  <c r="T17" i="7"/>
  <c r="V17" i="7" s="1"/>
  <c r="W17" i="7" s="1"/>
  <c r="R17" i="7"/>
  <c r="O17" i="7"/>
  <c r="N17" i="7"/>
  <c r="L17" i="7"/>
  <c r="K17" i="7"/>
  <c r="H17" i="7"/>
  <c r="G17" i="7"/>
  <c r="F17" i="7"/>
  <c r="E17" i="7"/>
  <c r="D17" i="7"/>
  <c r="AT16" i="7"/>
  <c r="AR16" i="7"/>
  <c r="AS16" i="7" s="1"/>
  <c r="AP16" i="7"/>
  <c r="AQ16" i="7" s="1"/>
  <c r="AN16" i="7"/>
  <c r="AO16" i="7" s="1"/>
  <c r="AM16" i="7"/>
  <c r="AL16" i="7"/>
  <c r="AJ16" i="7"/>
  <c r="AK16" i="7" s="1"/>
  <c r="AH16" i="7"/>
  <c r="AI16" i="7" s="1"/>
  <c r="AE16" i="7"/>
  <c r="AD16" i="7"/>
  <c r="AA16" i="7"/>
  <c r="Z16" i="7"/>
  <c r="X16" i="7"/>
  <c r="Y16" i="7" s="1"/>
  <c r="U16" i="7"/>
  <c r="T16" i="7"/>
  <c r="R16" i="7"/>
  <c r="O16" i="7"/>
  <c r="N16" i="7"/>
  <c r="L16" i="7"/>
  <c r="K16" i="7"/>
  <c r="H16" i="7"/>
  <c r="G16" i="7"/>
  <c r="F16" i="7"/>
  <c r="E16" i="7"/>
  <c r="D16" i="7"/>
  <c r="AT15" i="7"/>
  <c r="AR15" i="7"/>
  <c r="AS15" i="7" s="1"/>
  <c r="AP15" i="7"/>
  <c r="AQ15" i="7" s="1"/>
  <c r="AN15" i="7"/>
  <c r="AO15" i="7" s="1"/>
  <c r="AL15" i="7"/>
  <c r="AM15" i="7" s="1"/>
  <c r="AJ15" i="7"/>
  <c r="AK15" i="7" s="1"/>
  <c r="AH15" i="7"/>
  <c r="AI15" i="7" s="1"/>
  <c r="AE15" i="7"/>
  <c r="AD15" i="7"/>
  <c r="AA15" i="7"/>
  <c r="Z15" i="7"/>
  <c r="X15" i="7"/>
  <c r="Y15" i="7" s="1"/>
  <c r="U15" i="7"/>
  <c r="T15" i="7"/>
  <c r="R15" i="7"/>
  <c r="O15" i="7"/>
  <c r="N15" i="7"/>
  <c r="P15" i="7" s="1"/>
  <c r="Q15" i="7" s="1"/>
  <c r="L15" i="7"/>
  <c r="K15" i="7"/>
  <c r="H15" i="7"/>
  <c r="G15" i="7"/>
  <c r="I15" i="7" s="1"/>
  <c r="J15" i="7" s="1"/>
  <c r="F15" i="7"/>
  <c r="E15" i="7"/>
  <c r="D15" i="7"/>
  <c r="AT14" i="7"/>
  <c r="AR14" i="7"/>
  <c r="AS14" i="7" s="1"/>
  <c r="AP14" i="7"/>
  <c r="AQ14" i="7" s="1"/>
  <c r="AN14" i="7"/>
  <c r="AO14" i="7" s="1"/>
  <c r="AL14" i="7"/>
  <c r="AM14" i="7" s="1"/>
  <c r="AK14" i="7"/>
  <c r="AJ14" i="7"/>
  <c r="AH14" i="7"/>
  <c r="AI14" i="7" s="1"/>
  <c r="AE14" i="7"/>
  <c r="AD14" i="7"/>
  <c r="AA14" i="7"/>
  <c r="Z14" i="7"/>
  <c r="X14" i="7"/>
  <c r="Y14" i="7" s="1"/>
  <c r="U14" i="7"/>
  <c r="T14" i="7"/>
  <c r="R14" i="7"/>
  <c r="O14" i="7"/>
  <c r="N14" i="7"/>
  <c r="L14" i="7"/>
  <c r="K14" i="7"/>
  <c r="H14" i="7"/>
  <c r="G14" i="7"/>
  <c r="F14" i="7"/>
  <c r="E14" i="7"/>
  <c r="D14" i="7"/>
  <c r="AT13" i="7"/>
  <c r="AR13" i="7"/>
  <c r="AS13" i="7" s="1"/>
  <c r="AP13" i="7"/>
  <c r="AQ13" i="7" s="1"/>
  <c r="AN13" i="7"/>
  <c r="AO13" i="7" s="1"/>
  <c r="AL13" i="7"/>
  <c r="AM13" i="7" s="1"/>
  <c r="AJ13" i="7"/>
  <c r="AK13" i="7" s="1"/>
  <c r="AH13" i="7"/>
  <c r="AI13" i="7" s="1"/>
  <c r="AE13" i="7"/>
  <c r="AD13" i="7"/>
  <c r="AA13" i="7"/>
  <c r="Z13" i="7"/>
  <c r="X13" i="7"/>
  <c r="Y13" i="7" s="1"/>
  <c r="U13" i="7"/>
  <c r="T13" i="7"/>
  <c r="V13" i="7" s="1"/>
  <c r="W13" i="7" s="1"/>
  <c r="R13" i="7"/>
  <c r="O13" i="7"/>
  <c r="N13" i="7"/>
  <c r="L13" i="7"/>
  <c r="K13" i="7"/>
  <c r="H13" i="7"/>
  <c r="G13" i="7"/>
  <c r="I13" i="7" s="1"/>
  <c r="J13" i="7" s="1"/>
  <c r="F13" i="7"/>
  <c r="E13" i="7"/>
  <c r="D13" i="7"/>
  <c r="AT12" i="7"/>
  <c r="AR12" i="7"/>
  <c r="AS12" i="7" s="1"/>
  <c r="AP12" i="7"/>
  <c r="AQ12" i="7" s="1"/>
  <c r="AN12" i="7"/>
  <c r="AO12" i="7" s="1"/>
  <c r="AL12" i="7"/>
  <c r="AM12" i="7" s="1"/>
  <c r="AJ12" i="7"/>
  <c r="AK12" i="7" s="1"/>
  <c r="AH12" i="7"/>
  <c r="AI12" i="7" s="1"/>
  <c r="AE12" i="7"/>
  <c r="AD12" i="7"/>
  <c r="AA12" i="7"/>
  <c r="Z12" i="7"/>
  <c r="AB12" i="7" s="1"/>
  <c r="AC12" i="7" s="1"/>
  <c r="X12" i="7"/>
  <c r="Y12" i="7" s="1"/>
  <c r="U12" i="7"/>
  <c r="T12" i="7"/>
  <c r="R12" i="7"/>
  <c r="O12" i="7"/>
  <c r="N12" i="7"/>
  <c r="L12" i="7"/>
  <c r="K12" i="7"/>
  <c r="H12" i="7"/>
  <c r="G12" i="7"/>
  <c r="I12" i="7" s="1"/>
  <c r="J12" i="7" s="1"/>
  <c r="F12" i="7"/>
  <c r="E12" i="7"/>
  <c r="D12" i="7"/>
  <c r="AT11" i="7"/>
  <c r="AR11" i="7"/>
  <c r="AS11" i="7" s="1"/>
  <c r="AP11" i="7"/>
  <c r="AQ11" i="7" s="1"/>
  <c r="AN11" i="7"/>
  <c r="AO11" i="7" s="1"/>
  <c r="AL11" i="7"/>
  <c r="AM11" i="7" s="1"/>
  <c r="AJ11" i="7"/>
  <c r="AK11" i="7" s="1"/>
  <c r="AH11" i="7"/>
  <c r="AI11" i="7" s="1"/>
  <c r="AE11" i="7"/>
  <c r="AD11" i="7"/>
  <c r="AA11" i="7"/>
  <c r="AB11" i="7" s="1"/>
  <c r="AC11" i="7" s="1"/>
  <c r="Z11" i="7"/>
  <c r="X11" i="7"/>
  <c r="Y11" i="7" s="1"/>
  <c r="U11" i="7"/>
  <c r="T11" i="7"/>
  <c r="V11" i="7" s="1"/>
  <c r="W11" i="7" s="1"/>
  <c r="R11" i="7"/>
  <c r="S11" i="7" s="1"/>
  <c r="O11" i="7"/>
  <c r="N11" i="7"/>
  <c r="L11" i="7"/>
  <c r="K11" i="7"/>
  <c r="H11" i="7"/>
  <c r="G11" i="7"/>
  <c r="F11" i="7"/>
  <c r="E11" i="7"/>
  <c r="D11" i="7"/>
  <c r="AT10" i="7"/>
  <c r="AR10" i="7"/>
  <c r="AS10" i="7" s="1"/>
  <c r="AQ10" i="7"/>
  <c r="AP10" i="7"/>
  <c r="AN10" i="7"/>
  <c r="AO10" i="7" s="1"/>
  <c r="AL10" i="7"/>
  <c r="AM10" i="7" s="1"/>
  <c r="AJ10" i="7"/>
  <c r="AK10" i="7" s="1"/>
  <c r="AH10" i="7"/>
  <c r="AI10" i="7" s="1"/>
  <c r="AE10" i="7"/>
  <c r="AD10" i="7"/>
  <c r="AA10" i="7"/>
  <c r="Z10" i="7"/>
  <c r="X10" i="7"/>
  <c r="Y10" i="7" s="1"/>
  <c r="U10" i="7"/>
  <c r="T10" i="7"/>
  <c r="V10" i="7" s="1"/>
  <c r="W10" i="7" s="1"/>
  <c r="R10" i="7"/>
  <c r="O10" i="7"/>
  <c r="N10" i="7"/>
  <c r="L10" i="7"/>
  <c r="K10" i="7"/>
  <c r="H10" i="7"/>
  <c r="G10" i="7"/>
  <c r="F10" i="7"/>
  <c r="E10" i="7"/>
  <c r="D10" i="7"/>
  <c r="AT9" i="7"/>
  <c r="AR9" i="7"/>
  <c r="AS9" i="7" s="1"/>
  <c r="AP9" i="7"/>
  <c r="AQ9" i="7" s="1"/>
  <c r="AN9" i="7"/>
  <c r="AO9" i="7" s="1"/>
  <c r="AL9" i="7"/>
  <c r="AM9" i="7" s="1"/>
  <c r="AJ9" i="7"/>
  <c r="AK9" i="7" s="1"/>
  <c r="AH9" i="7"/>
  <c r="AI9" i="7" s="1"/>
  <c r="AE9" i="7"/>
  <c r="AF9" i="7" s="1"/>
  <c r="AG9" i="7" s="1"/>
  <c r="AD9" i="7"/>
  <c r="AA9" i="7"/>
  <c r="Z9" i="7"/>
  <c r="X9" i="7"/>
  <c r="Y9" i="7" s="1"/>
  <c r="U9" i="7"/>
  <c r="T9" i="7"/>
  <c r="R9" i="7"/>
  <c r="O9" i="7"/>
  <c r="N9" i="7"/>
  <c r="L9" i="7"/>
  <c r="K9" i="7"/>
  <c r="H9" i="7"/>
  <c r="I9" i="7" s="1"/>
  <c r="J9" i="7" s="1"/>
  <c r="G9" i="7"/>
  <c r="F9" i="7"/>
  <c r="E9" i="7"/>
  <c r="D9" i="7"/>
  <c r="AT8" i="7"/>
  <c r="AR8" i="7"/>
  <c r="AS8" i="7" s="1"/>
  <c r="AP8" i="7"/>
  <c r="AQ8" i="7" s="1"/>
  <c r="AN8" i="7"/>
  <c r="AO8" i="7" s="1"/>
  <c r="AL8" i="7"/>
  <c r="AM8" i="7" s="1"/>
  <c r="AJ8" i="7"/>
  <c r="AK8" i="7" s="1"/>
  <c r="AH8" i="7"/>
  <c r="AI8" i="7" s="1"/>
  <c r="AE8" i="7"/>
  <c r="AD8" i="7"/>
  <c r="AA8" i="7"/>
  <c r="Z8" i="7"/>
  <c r="Y8" i="7"/>
  <c r="X8" i="7"/>
  <c r="U8" i="7"/>
  <c r="T8" i="7"/>
  <c r="R8" i="7"/>
  <c r="O8" i="7"/>
  <c r="N8" i="7"/>
  <c r="P8" i="7" s="1"/>
  <c r="Q8" i="7" s="1"/>
  <c r="L8" i="7"/>
  <c r="K8" i="7"/>
  <c r="H8" i="7"/>
  <c r="G8" i="7"/>
  <c r="I8" i="7" s="1"/>
  <c r="J8" i="7" s="1"/>
  <c r="F8" i="7"/>
  <c r="E8" i="7"/>
  <c r="D8" i="7"/>
  <c r="AU5" i="7"/>
  <c r="S5" i="7"/>
  <c r="S8" i="7" s="1"/>
  <c r="M5" i="7"/>
  <c r="M24" i="7" s="1"/>
  <c r="AT163" i="6"/>
  <c r="AR163" i="6"/>
  <c r="AS163" i="6" s="1"/>
  <c r="AP163" i="6"/>
  <c r="AQ163" i="6" s="1"/>
  <c r="AO163" i="6"/>
  <c r="AN163" i="6"/>
  <c r="AL163" i="6"/>
  <c r="AM163" i="6" s="1"/>
  <c r="AJ163" i="6"/>
  <c r="AK163" i="6" s="1"/>
  <c r="AH163" i="6"/>
  <c r="AI163" i="6" s="1"/>
  <c r="AE163" i="6"/>
  <c r="AD163" i="6"/>
  <c r="AF163" i="6" s="1"/>
  <c r="AG163" i="6" s="1"/>
  <c r="AA163" i="6"/>
  <c r="Z163" i="6"/>
  <c r="AB163" i="6" s="1"/>
  <c r="AC163" i="6" s="1"/>
  <c r="X163" i="6"/>
  <c r="Y163" i="6" s="1"/>
  <c r="U163" i="6"/>
  <c r="T163" i="6"/>
  <c r="R163" i="6"/>
  <c r="O163" i="6"/>
  <c r="N163" i="6"/>
  <c r="L163" i="6"/>
  <c r="K163" i="6"/>
  <c r="H163" i="6"/>
  <c r="G163" i="6"/>
  <c r="F163" i="6"/>
  <c r="E163" i="6"/>
  <c r="D163" i="6"/>
  <c r="AT162" i="6"/>
  <c r="AR162" i="6"/>
  <c r="AS162" i="6" s="1"/>
  <c r="AP162" i="6"/>
  <c r="AQ162" i="6" s="1"/>
  <c r="AN162" i="6"/>
  <c r="AO162" i="6" s="1"/>
  <c r="AL162" i="6"/>
  <c r="AM162" i="6" s="1"/>
  <c r="AJ162" i="6"/>
  <c r="AK162" i="6" s="1"/>
  <c r="AH162" i="6"/>
  <c r="AI162" i="6" s="1"/>
  <c r="AE162" i="6"/>
  <c r="AD162" i="6"/>
  <c r="AA162" i="6"/>
  <c r="Z162" i="6"/>
  <c r="X162" i="6"/>
  <c r="Y162" i="6" s="1"/>
  <c r="U162" i="6"/>
  <c r="T162" i="6"/>
  <c r="R162" i="6"/>
  <c r="O162" i="6"/>
  <c r="P162" i="6" s="1"/>
  <c r="Q162" i="6" s="1"/>
  <c r="N162" i="6"/>
  <c r="L162" i="6"/>
  <c r="K162" i="6"/>
  <c r="H162" i="6"/>
  <c r="G162" i="6"/>
  <c r="F162" i="6"/>
  <c r="E162" i="6"/>
  <c r="D162" i="6"/>
  <c r="AT161" i="6"/>
  <c r="AR161" i="6"/>
  <c r="AS161" i="6" s="1"/>
  <c r="AP161" i="6"/>
  <c r="AQ161" i="6" s="1"/>
  <c r="AN161" i="6"/>
  <c r="AO161" i="6" s="1"/>
  <c r="AL161" i="6"/>
  <c r="AM161" i="6" s="1"/>
  <c r="AJ161" i="6"/>
  <c r="AK161" i="6" s="1"/>
  <c r="AH161" i="6"/>
  <c r="AI161" i="6" s="1"/>
  <c r="AE161" i="6"/>
  <c r="AD161" i="6"/>
  <c r="AF161" i="6" s="1"/>
  <c r="AG161" i="6" s="1"/>
  <c r="AB161" i="6"/>
  <c r="AC161" i="6" s="1"/>
  <c r="AA161" i="6"/>
  <c r="Z161" i="6"/>
  <c r="X161" i="6"/>
  <c r="Y161" i="6" s="1"/>
  <c r="U161" i="6"/>
  <c r="T161" i="6"/>
  <c r="R161" i="6"/>
  <c r="O161" i="6"/>
  <c r="N161" i="6"/>
  <c r="L161" i="6"/>
  <c r="K161" i="6"/>
  <c r="H161" i="6"/>
  <c r="G161" i="6"/>
  <c r="I161" i="6" s="1"/>
  <c r="J161" i="6" s="1"/>
  <c r="F161" i="6"/>
  <c r="E161" i="6"/>
  <c r="D161" i="6"/>
  <c r="AT160" i="6"/>
  <c r="AR160" i="6"/>
  <c r="AS160" i="6" s="1"/>
  <c r="AP160" i="6"/>
  <c r="AQ160" i="6" s="1"/>
  <c r="AN160" i="6"/>
  <c r="AO160" i="6" s="1"/>
  <c r="AL160" i="6"/>
  <c r="AM160" i="6" s="1"/>
  <c r="AJ160" i="6"/>
  <c r="AK160" i="6" s="1"/>
  <c r="AH160" i="6"/>
  <c r="AI160" i="6" s="1"/>
  <c r="AE160" i="6"/>
  <c r="AD160" i="6"/>
  <c r="AA160" i="6"/>
  <c r="Z160" i="6"/>
  <c r="X160" i="6"/>
  <c r="Y160" i="6" s="1"/>
  <c r="U160" i="6"/>
  <c r="T160" i="6"/>
  <c r="R160" i="6"/>
  <c r="O160" i="6"/>
  <c r="N160" i="6"/>
  <c r="P160" i="6" s="1"/>
  <c r="Q160" i="6" s="1"/>
  <c r="L160" i="6"/>
  <c r="K160" i="6"/>
  <c r="H160" i="6"/>
  <c r="G160" i="6"/>
  <c r="F160" i="6"/>
  <c r="E160" i="6"/>
  <c r="D160" i="6"/>
  <c r="AT159" i="6"/>
  <c r="AR159" i="6"/>
  <c r="AS159" i="6" s="1"/>
  <c r="AP159" i="6"/>
  <c r="AQ159" i="6" s="1"/>
  <c r="AN159" i="6"/>
  <c r="AO159" i="6" s="1"/>
  <c r="AL159" i="6"/>
  <c r="AM159" i="6" s="1"/>
  <c r="AJ159" i="6"/>
  <c r="AK159" i="6" s="1"/>
  <c r="AI159" i="6"/>
  <c r="AH159" i="6"/>
  <c r="AE159" i="6"/>
  <c r="AD159" i="6"/>
  <c r="AF159" i="6" s="1"/>
  <c r="AG159" i="6" s="1"/>
  <c r="AA159" i="6"/>
  <c r="Z159" i="6"/>
  <c r="X159" i="6"/>
  <c r="Y159" i="6" s="1"/>
  <c r="U159" i="6"/>
  <c r="T159" i="6"/>
  <c r="V159" i="6" s="1"/>
  <c r="W159" i="6" s="1"/>
  <c r="R159" i="6"/>
  <c r="O159" i="6"/>
  <c r="N159" i="6"/>
  <c r="L159" i="6"/>
  <c r="K159" i="6"/>
  <c r="H159" i="6"/>
  <c r="G159" i="6"/>
  <c r="F159" i="6"/>
  <c r="E159" i="6"/>
  <c r="D159" i="6"/>
  <c r="AT158" i="6"/>
  <c r="AR158" i="6"/>
  <c r="AS158" i="6" s="1"/>
  <c r="AP158" i="6"/>
  <c r="AQ158" i="6" s="1"/>
  <c r="AN158" i="6"/>
  <c r="AO158" i="6" s="1"/>
  <c r="AL158" i="6"/>
  <c r="AM158" i="6" s="1"/>
  <c r="AJ158" i="6"/>
  <c r="AK158" i="6" s="1"/>
  <c r="AH158" i="6"/>
  <c r="AI158" i="6" s="1"/>
  <c r="AE158" i="6"/>
  <c r="AD158" i="6"/>
  <c r="AA158" i="6"/>
  <c r="Z158" i="6"/>
  <c r="AB158" i="6" s="1"/>
  <c r="AC158" i="6" s="1"/>
  <c r="X158" i="6"/>
  <c r="Y158" i="6" s="1"/>
  <c r="U158" i="6"/>
  <c r="T158" i="6"/>
  <c r="R158" i="6"/>
  <c r="O158" i="6"/>
  <c r="N158" i="6"/>
  <c r="L158" i="6"/>
  <c r="K158" i="6"/>
  <c r="H158" i="6"/>
  <c r="G158" i="6"/>
  <c r="I158" i="6" s="1"/>
  <c r="J158" i="6" s="1"/>
  <c r="F158" i="6"/>
  <c r="E158" i="6"/>
  <c r="D158" i="6"/>
  <c r="AT157" i="6"/>
  <c r="AR157" i="6"/>
  <c r="AS157" i="6" s="1"/>
  <c r="AP157" i="6"/>
  <c r="AQ157" i="6" s="1"/>
  <c r="AO157" i="6"/>
  <c r="AN157" i="6"/>
  <c r="AM157" i="6"/>
  <c r="AL157" i="6"/>
  <c r="AK157" i="6"/>
  <c r="AJ157" i="6"/>
  <c r="AH157" i="6"/>
  <c r="AI157" i="6" s="1"/>
  <c r="AE157" i="6"/>
  <c r="AF157" i="6" s="1"/>
  <c r="AG157" i="6" s="1"/>
  <c r="AD157" i="6"/>
  <c r="AA157" i="6"/>
  <c r="Z157" i="6"/>
  <c r="X157" i="6"/>
  <c r="Y157" i="6" s="1"/>
  <c r="U157" i="6"/>
  <c r="T157" i="6"/>
  <c r="R157" i="6"/>
  <c r="O157" i="6"/>
  <c r="N157" i="6"/>
  <c r="L157" i="6"/>
  <c r="K157" i="6"/>
  <c r="H157" i="6"/>
  <c r="G157" i="6"/>
  <c r="F157" i="6"/>
  <c r="E157" i="6"/>
  <c r="D157" i="6"/>
  <c r="AT156" i="6"/>
  <c r="AR156" i="6"/>
  <c r="AS156" i="6" s="1"/>
  <c r="AP156" i="6"/>
  <c r="AQ156" i="6" s="1"/>
  <c r="AN156" i="6"/>
  <c r="AO156" i="6" s="1"/>
  <c r="AL156" i="6"/>
  <c r="AM156" i="6" s="1"/>
  <c r="AJ156" i="6"/>
  <c r="AK156" i="6" s="1"/>
  <c r="AH156" i="6"/>
  <c r="AI156" i="6" s="1"/>
  <c r="AE156" i="6"/>
  <c r="AD156" i="6"/>
  <c r="AF156" i="6" s="1"/>
  <c r="AG156" i="6" s="1"/>
  <c r="AA156" i="6"/>
  <c r="AB156" i="6" s="1"/>
  <c r="AC156" i="6" s="1"/>
  <c r="Z156" i="6"/>
  <c r="X156" i="6"/>
  <c r="Y156" i="6" s="1"/>
  <c r="U156" i="6"/>
  <c r="T156" i="6"/>
  <c r="R156" i="6"/>
  <c r="O156" i="6"/>
  <c r="N156" i="6"/>
  <c r="L156" i="6"/>
  <c r="K156" i="6"/>
  <c r="H156" i="6"/>
  <c r="G156" i="6"/>
  <c r="F156" i="6"/>
  <c r="E156" i="6"/>
  <c r="D156" i="6"/>
  <c r="AT155" i="6"/>
  <c r="AR155" i="6"/>
  <c r="AS155" i="6" s="1"/>
  <c r="AP155" i="6"/>
  <c r="AQ155" i="6" s="1"/>
  <c r="AN155" i="6"/>
  <c r="AO155" i="6" s="1"/>
  <c r="AL155" i="6"/>
  <c r="AM155" i="6" s="1"/>
  <c r="AJ155" i="6"/>
  <c r="AK155" i="6" s="1"/>
  <c r="AH155" i="6"/>
  <c r="AI155" i="6" s="1"/>
  <c r="AE155" i="6"/>
  <c r="AD155" i="6"/>
  <c r="AA155" i="6"/>
  <c r="Z155" i="6"/>
  <c r="X155" i="6"/>
  <c r="Y155" i="6" s="1"/>
  <c r="U155" i="6"/>
  <c r="T155" i="6"/>
  <c r="R155" i="6"/>
  <c r="O155" i="6"/>
  <c r="N155" i="6"/>
  <c r="L155" i="6"/>
  <c r="K155" i="6"/>
  <c r="H155" i="6"/>
  <c r="G155" i="6"/>
  <c r="F155" i="6"/>
  <c r="E155" i="6"/>
  <c r="D155" i="6"/>
  <c r="AT154" i="6"/>
  <c r="AS154" i="6"/>
  <c r="AR154" i="6"/>
  <c r="AP154" i="6"/>
  <c r="AQ154" i="6" s="1"/>
  <c r="AN154" i="6"/>
  <c r="AO154" i="6" s="1"/>
  <c r="AM154" i="6"/>
  <c r="AL154" i="6"/>
  <c r="AJ154" i="6"/>
  <c r="AK154" i="6" s="1"/>
  <c r="AH154" i="6"/>
  <c r="AI154" i="6" s="1"/>
  <c r="AE154" i="6"/>
  <c r="AD154" i="6"/>
  <c r="AF154" i="6" s="1"/>
  <c r="AG154" i="6" s="1"/>
  <c r="AA154" i="6"/>
  <c r="AB154" i="6" s="1"/>
  <c r="AC154" i="6" s="1"/>
  <c r="Z154" i="6"/>
  <c r="X154" i="6"/>
  <c r="Y154" i="6" s="1"/>
  <c r="U154" i="6"/>
  <c r="T154" i="6"/>
  <c r="V154" i="6" s="1"/>
  <c r="W154" i="6" s="1"/>
  <c r="R154" i="6"/>
  <c r="O154" i="6"/>
  <c r="N154" i="6"/>
  <c r="L154" i="6"/>
  <c r="K154" i="6"/>
  <c r="H154" i="6"/>
  <c r="G154" i="6"/>
  <c r="F154" i="6"/>
  <c r="E154" i="6"/>
  <c r="D154" i="6"/>
  <c r="AT153" i="6"/>
  <c r="AS153" i="6"/>
  <c r="AR153" i="6"/>
  <c r="AP153" i="6"/>
  <c r="AQ153" i="6" s="1"/>
  <c r="AN153" i="6"/>
  <c r="AO153" i="6" s="1"/>
  <c r="AL153" i="6"/>
  <c r="AM153" i="6" s="1"/>
  <c r="AJ153" i="6"/>
  <c r="AK153" i="6" s="1"/>
  <c r="AI153" i="6"/>
  <c r="AH153" i="6"/>
  <c r="AE153" i="6"/>
  <c r="AD153" i="6"/>
  <c r="AA153" i="6"/>
  <c r="Z153" i="6"/>
  <c r="X153" i="6"/>
  <c r="Y153" i="6" s="1"/>
  <c r="U153" i="6"/>
  <c r="T153" i="6"/>
  <c r="R153" i="6"/>
  <c r="O153" i="6"/>
  <c r="N153" i="6"/>
  <c r="L153" i="6"/>
  <c r="K153" i="6"/>
  <c r="H153" i="6"/>
  <c r="G153" i="6"/>
  <c r="F153" i="6"/>
  <c r="E153" i="6"/>
  <c r="D153" i="6"/>
  <c r="AT152" i="6"/>
  <c r="AR152" i="6"/>
  <c r="AS152" i="6" s="1"/>
  <c r="AP152" i="6"/>
  <c r="AQ152" i="6" s="1"/>
  <c r="AN152" i="6"/>
  <c r="AO152" i="6" s="1"/>
  <c r="AL152" i="6"/>
  <c r="AM152" i="6" s="1"/>
  <c r="AK152" i="6"/>
  <c r="AJ152" i="6"/>
  <c r="AI152" i="6"/>
  <c r="AH152" i="6"/>
  <c r="AE152" i="6"/>
  <c r="AF152" i="6" s="1"/>
  <c r="AG152" i="6" s="1"/>
  <c r="AD152" i="6"/>
  <c r="AA152" i="6"/>
  <c r="Z152" i="6"/>
  <c r="X152" i="6"/>
  <c r="Y152" i="6" s="1"/>
  <c r="U152" i="6"/>
  <c r="T152" i="6"/>
  <c r="R152" i="6"/>
  <c r="O152" i="6"/>
  <c r="P152" i="6" s="1"/>
  <c r="Q152" i="6" s="1"/>
  <c r="N152" i="6"/>
  <c r="L152" i="6"/>
  <c r="K152" i="6"/>
  <c r="I152" i="6"/>
  <c r="J152" i="6" s="1"/>
  <c r="H152" i="6"/>
  <c r="G152" i="6"/>
  <c r="F152" i="6"/>
  <c r="E152" i="6"/>
  <c r="D152" i="6"/>
  <c r="AT151" i="6"/>
  <c r="AR151" i="6"/>
  <c r="AS151" i="6" s="1"/>
  <c r="AP151" i="6"/>
  <c r="AQ151" i="6" s="1"/>
  <c r="AN151" i="6"/>
  <c r="AO151" i="6" s="1"/>
  <c r="AL151" i="6"/>
  <c r="AM151" i="6" s="1"/>
  <c r="AJ151" i="6"/>
  <c r="AK151" i="6" s="1"/>
  <c r="AH151" i="6"/>
  <c r="AI151" i="6" s="1"/>
  <c r="AE151" i="6"/>
  <c r="AD151" i="6"/>
  <c r="AA151" i="6"/>
  <c r="Z151" i="6"/>
  <c r="X151" i="6"/>
  <c r="Y151" i="6" s="1"/>
  <c r="U151" i="6"/>
  <c r="T151" i="6"/>
  <c r="R151" i="6"/>
  <c r="O151" i="6"/>
  <c r="N151" i="6"/>
  <c r="L151" i="6"/>
  <c r="K151" i="6"/>
  <c r="H151" i="6"/>
  <c r="G151" i="6"/>
  <c r="I151" i="6" s="1"/>
  <c r="J151" i="6" s="1"/>
  <c r="F151" i="6"/>
  <c r="E151" i="6"/>
  <c r="D151" i="6"/>
  <c r="AT150" i="6"/>
  <c r="AR150" i="6"/>
  <c r="AS150" i="6" s="1"/>
  <c r="AP150" i="6"/>
  <c r="AQ150" i="6" s="1"/>
  <c r="AN150" i="6"/>
  <c r="AO150" i="6" s="1"/>
  <c r="AL150" i="6"/>
  <c r="AM150" i="6" s="1"/>
  <c r="AJ150" i="6"/>
  <c r="AK150" i="6" s="1"/>
  <c r="AH150" i="6"/>
  <c r="AI150" i="6" s="1"/>
  <c r="AE150" i="6"/>
  <c r="AF150" i="6" s="1"/>
  <c r="AG150" i="6" s="1"/>
  <c r="AD150" i="6"/>
  <c r="AB150" i="6"/>
  <c r="AC150" i="6" s="1"/>
  <c r="AA150" i="6"/>
  <c r="Z150" i="6"/>
  <c r="X150" i="6"/>
  <c r="Y150" i="6" s="1"/>
  <c r="U150" i="6"/>
  <c r="V150" i="6" s="1"/>
  <c r="W150" i="6" s="1"/>
  <c r="T150" i="6"/>
  <c r="R150" i="6"/>
  <c r="O150" i="6"/>
  <c r="N150" i="6"/>
  <c r="P150" i="6" s="1"/>
  <c r="Q150" i="6" s="1"/>
  <c r="L150" i="6"/>
  <c r="K150" i="6"/>
  <c r="H150" i="6"/>
  <c r="G150" i="6"/>
  <c r="I150" i="6" s="1"/>
  <c r="J150" i="6" s="1"/>
  <c r="F150" i="6"/>
  <c r="E150" i="6"/>
  <c r="D150" i="6"/>
  <c r="AT149" i="6"/>
  <c r="AR149" i="6"/>
  <c r="AS149" i="6" s="1"/>
  <c r="AP149" i="6"/>
  <c r="AQ149" i="6" s="1"/>
  <c r="AN149" i="6"/>
  <c r="AO149" i="6" s="1"/>
  <c r="AM149" i="6"/>
  <c r="AL149" i="6"/>
  <c r="AJ149" i="6"/>
  <c r="AK149" i="6" s="1"/>
  <c r="AH149" i="6"/>
  <c r="AI149" i="6" s="1"/>
  <c r="AE149" i="6"/>
  <c r="AD149" i="6"/>
  <c r="AA149" i="6"/>
  <c r="Z149" i="6"/>
  <c r="AB149" i="6" s="1"/>
  <c r="AC149" i="6" s="1"/>
  <c r="X149" i="6"/>
  <c r="Y149" i="6" s="1"/>
  <c r="U149" i="6"/>
  <c r="T149" i="6"/>
  <c r="R149" i="6"/>
  <c r="O149" i="6"/>
  <c r="P149" i="6" s="1"/>
  <c r="Q149" i="6" s="1"/>
  <c r="N149" i="6"/>
  <c r="L149" i="6"/>
  <c r="K149" i="6"/>
  <c r="H149" i="6"/>
  <c r="G149" i="6"/>
  <c r="I149" i="6" s="1"/>
  <c r="J149" i="6" s="1"/>
  <c r="F149" i="6"/>
  <c r="E149" i="6"/>
  <c r="D149" i="6"/>
  <c r="AT148" i="6"/>
  <c r="AR148" i="6"/>
  <c r="AS148" i="6" s="1"/>
  <c r="AQ148" i="6"/>
  <c r="AP148" i="6"/>
  <c r="AN148" i="6"/>
  <c r="AO148" i="6" s="1"/>
  <c r="AL148" i="6"/>
  <c r="AM148" i="6" s="1"/>
  <c r="AK148" i="6"/>
  <c r="AJ148" i="6"/>
  <c r="AH148" i="6"/>
  <c r="AI148" i="6" s="1"/>
  <c r="AE148" i="6"/>
  <c r="AD148" i="6"/>
  <c r="AF148" i="6" s="1"/>
  <c r="AG148" i="6" s="1"/>
  <c r="AA148" i="6"/>
  <c r="Z148" i="6"/>
  <c r="X148" i="6"/>
  <c r="Y148" i="6" s="1"/>
  <c r="U148" i="6"/>
  <c r="V148" i="6" s="1"/>
  <c r="W148" i="6" s="1"/>
  <c r="T148" i="6"/>
  <c r="R148" i="6"/>
  <c r="O148" i="6"/>
  <c r="N148" i="6"/>
  <c r="P148" i="6" s="1"/>
  <c r="Q148" i="6" s="1"/>
  <c r="L148" i="6"/>
  <c r="K148" i="6"/>
  <c r="H148" i="6"/>
  <c r="G148" i="6"/>
  <c r="F148" i="6"/>
  <c r="E148" i="6"/>
  <c r="D148" i="6"/>
  <c r="AT147" i="6"/>
  <c r="AR147" i="6"/>
  <c r="AS147" i="6" s="1"/>
  <c r="AP147" i="6"/>
  <c r="AQ147" i="6" s="1"/>
  <c r="AN147" i="6"/>
  <c r="AO147" i="6" s="1"/>
  <c r="AL147" i="6"/>
  <c r="AM147" i="6" s="1"/>
  <c r="AJ147" i="6"/>
  <c r="AK147" i="6" s="1"/>
  <c r="AH147" i="6"/>
  <c r="AI147" i="6" s="1"/>
  <c r="AE147" i="6"/>
  <c r="AD147" i="6"/>
  <c r="AF147" i="6" s="1"/>
  <c r="AG147" i="6" s="1"/>
  <c r="AA147" i="6"/>
  <c r="AB147" i="6" s="1"/>
  <c r="AC147" i="6" s="1"/>
  <c r="Z147" i="6"/>
  <c r="Y147" i="6"/>
  <c r="X147" i="6"/>
  <c r="U147" i="6"/>
  <c r="T147" i="6"/>
  <c r="R147" i="6"/>
  <c r="O147" i="6"/>
  <c r="N147" i="6"/>
  <c r="L147" i="6"/>
  <c r="K147" i="6"/>
  <c r="H147" i="6"/>
  <c r="G147" i="6"/>
  <c r="I147" i="6" s="1"/>
  <c r="J147" i="6" s="1"/>
  <c r="F147" i="6"/>
  <c r="E147" i="6"/>
  <c r="D147" i="6"/>
  <c r="AT146" i="6"/>
  <c r="AR146" i="6"/>
  <c r="AS146" i="6" s="1"/>
  <c r="AP146" i="6"/>
  <c r="AQ146" i="6" s="1"/>
  <c r="AN146" i="6"/>
  <c r="AO146" i="6" s="1"/>
  <c r="AL146" i="6"/>
  <c r="AM146" i="6" s="1"/>
  <c r="AJ146" i="6"/>
  <c r="AK146" i="6" s="1"/>
  <c r="AH146" i="6"/>
  <c r="AI146" i="6" s="1"/>
  <c r="AE146" i="6"/>
  <c r="AD146" i="6"/>
  <c r="AA146" i="6"/>
  <c r="Z146" i="6"/>
  <c r="X146" i="6"/>
  <c r="Y146" i="6" s="1"/>
  <c r="U146" i="6"/>
  <c r="T146" i="6"/>
  <c r="R146" i="6"/>
  <c r="O146" i="6"/>
  <c r="N146" i="6"/>
  <c r="L146" i="6"/>
  <c r="K146" i="6"/>
  <c r="H146" i="6"/>
  <c r="G146" i="6"/>
  <c r="F146" i="6"/>
  <c r="E146" i="6"/>
  <c r="D146" i="6"/>
  <c r="AT145" i="6"/>
  <c r="AR145" i="6"/>
  <c r="AS145" i="6" s="1"/>
  <c r="AP145" i="6"/>
  <c r="AQ145" i="6" s="1"/>
  <c r="AN145" i="6"/>
  <c r="AO145" i="6" s="1"/>
  <c r="AL145" i="6"/>
  <c r="AM145" i="6" s="1"/>
  <c r="AJ145" i="6"/>
  <c r="AK145" i="6" s="1"/>
  <c r="AH145" i="6"/>
  <c r="AI145" i="6" s="1"/>
  <c r="AE145" i="6"/>
  <c r="AD145" i="6"/>
  <c r="AF145" i="6" s="1"/>
  <c r="AG145" i="6" s="1"/>
  <c r="AB145" i="6"/>
  <c r="AC145" i="6" s="1"/>
  <c r="AA145" i="6"/>
  <c r="Z145" i="6"/>
  <c r="X145" i="6"/>
  <c r="Y145" i="6" s="1"/>
  <c r="V145" i="6"/>
  <c r="W145" i="6" s="1"/>
  <c r="U145" i="6"/>
  <c r="T145" i="6"/>
  <c r="R145" i="6"/>
  <c r="O145" i="6"/>
  <c r="P145" i="6" s="1"/>
  <c r="Q145" i="6" s="1"/>
  <c r="N145" i="6"/>
  <c r="L145" i="6"/>
  <c r="K145" i="6"/>
  <c r="H145" i="6"/>
  <c r="G145" i="6"/>
  <c r="F145" i="6"/>
  <c r="E145" i="6"/>
  <c r="D145" i="6"/>
  <c r="AT144" i="6"/>
  <c r="AS144" i="6"/>
  <c r="AR144" i="6"/>
  <c r="AQ144" i="6"/>
  <c r="AP144" i="6"/>
  <c r="AN144" i="6"/>
  <c r="AO144" i="6" s="1"/>
  <c r="AL144" i="6"/>
  <c r="AM144" i="6" s="1"/>
  <c r="AJ144" i="6"/>
  <c r="AK144" i="6" s="1"/>
  <c r="AH144" i="6"/>
  <c r="AI144" i="6" s="1"/>
  <c r="AE144" i="6"/>
  <c r="AD144" i="6"/>
  <c r="AA144" i="6"/>
  <c r="Z144" i="6"/>
  <c r="X144" i="6"/>
  <c r="Y144" i="6" s="1"/>
  <c r="U144" i="6"/>
  <c r="T144" i="6"/>
  <c r="R144" i="6"/>
  <c r="O144" i="6"/>
  <c r="N144" i="6"/>
  <c r="P144" i="6" s="1"/>
  <c r="Q144" i="6" s="1"/>
  <c r="L144" i="6"/>
  <c r="K144" i="6"/>
  <c r="H144" i="6"/>
  <c r="G144" i="6"/>
  <c r="F144" i="6"/>
  <c r="E144" i="6"/>
  <c r="D144" i="6"/>
  <c r="AT143" i="6"/>
  <c r="AR143" i="6"/>
  <c r="AS143" i="6" s="1"/>
  <c r="AP143" i="6"/>
  <c r="AQ143" i="6" s="1"/>
  <c r="AN143" i="6"/>
  <c r="AO143" i="6" s="1"/>
  <c r="AL143" i="6"/>
  <c r="AM143" i="6" s="1"/>
  <c r="AJ143" i="6"/>
  <c r="AK143" i="6" s="1"/>
  <c r="AH143" i="6"/>
  <c r="AI143" i="6" s="1"/>
  <c r="AE143" i="6"/>
  <c r="AD143" i="6"/>
  <c r="AA143" i="6"/>
  <c r="Z143" i="6"/>
  <c r="X143" i="6"/>
  <c r="Y143" i="6" s="1"/>
  <c r="U143" i="6"/>
  <c r="V143" i="6" s="1"/>
  <c r="W143" i="6" s="1"/>
  <c r="T143" i="6"/>
  <c r="R143" i="6"/>
  <c r="O143" i="6"/>
  <c r="N143" i="6"/>
  <c r="P143" i="6" s="1"/>
  <c r="Q143" i="6" s="1"/>
  <c r="L143" i="6"/>
  <c r="K143" i="6"/>
  <c r="H143" i="6"/>
  <c r="G143" i="6"/>
  <c r="I143" i="6" s="1"/>
  <c r="J143" i="6" s="1"/>
  <c r="F143" i="6"/>
  <c r="E143" i="6"/>
  <c r="D143" i="6"/>
  <c r="AT142" i="6"/>
  <c r="AR142" i="6"/>
  <c r="AS142" i="6" s="1"/>
  <c r="AQ142" i="6"/>
  <c r="AP142" i="6"/>
  <c r="AN142" i="6"/>
  <c r="AO142" i="6" s="1"/>
  <c r="AL142" i="6"/>
  <c r="AM142" i="6" s="1"/>
  <c r="AJ142" i="6"/>
  <c r="AK142" i="6" s="1"/>
  <c r="AH142" i="6"/>
  <c r="AI142" i="6" s="1"/>
  <c r="AE142" i="6"/>
  <c r="AD142" i="6"/>
  <c r="AA142" i="6"/>
  <c r="Z142" i="6"/>
  <c r="Y142" i="6"/>
  <c r="X142" i="6"/>
  <c r="U142" i="6"/>
  <c r="T142" i="6"/>
  <c r="R142" i="6"/>
  <c r="O142" i="6"/>
  <c r="N142" i="6"/>
  <c r="P142" i="6" s="1"/>
  <c r="Q142" i="6" s="1"/>
  <c r="L142" i="6"/>
  <c r="K142" i="6"/>
  <c r="H142" i="6"/>
  <c r="G142" i="6"/>
  <c r="I142" i="6" s="1"/>
  <c r="J142" i="6" s="1"/>
  <c r="F142" i="6"/>
  <c r="E142" i="6"/>
  <c r="D142" i="6"/>
  <c r="AT141" i="6"/>
  <c r="AR141" i="6"/>
  <c r="AS141" i="6" s="1"/>
  <c r="AQ141" i="6"/>
  <c r="AP141" i="6"/>
  <c r="AN141" i="6"/>
  <c r="AO141" i="6" s="1"/>
  <c r="AL141" i="6"/>
  <c r="AM141" i="6" s="1"/>
  <c r="AK141" i="6"/>
  <c r="AJ141" i="6"/>
  <c r="AH141" i="6"/>
  <c r="AI141" i="6" s="1"/>
  <c r="AE141" i="6"/>
  <c r="AF141" i="6" s="1"/>
  <c r="AG141" i="6" s="1"/>
  <c r="AD141" i="6"/>
  <c r="AA141" i="6"/>
  <c r="Z141" i="6"/>
  <c r="X141" i="6"/>
  <c r="Y141" i="6" s="1"/>
  <c r="U141" i="6"/>
  <c r="T141" i="6"/>
  <c r="V141" i="6" s="1"/>
  <c r="W141" i="6" s="1"/>
  <c r="R141" i="6"/>
  <c r="O141" i="6"/>
  <c r="N141" i="6"/>
  <c r="L141" i="6"/>
  <c r="K141" i="6"/>
  <c r="H141" i="6"/>
  <c r="G141" i="6"/>
  <c r="F141" i="6"/>
  <c r="E141" i="6"/>
  <c r="D141" i="6"/>
  <c r="AT140" i="6"/>
  <c r="AS140" i="6"/>
  <c r="AR140" i="6"/>
  <c r="AP140" i="6"/>
  <c r="AQ140" i="6" s="1"/>
  <c r="AN140" i="6"/>
  <c r="AO140" i="6" s="1"/>
  <c r="AL140" i="6"/>
  <c r="AM140" i="6" s="1"/>
  <c r="AJ140" i="6"/>
  <c r="AK140" i="6" s="1"/>
  <c r="AH140" i="6"/>
  <c r="AI140" i="6" s="1"/>
  <c r="AE140" i="6"/>
  <c r="AD140" i="6"/>
  <c r="AC140" i="6"/>
  <c r="AA140" i="6"/>
  <c r="Z140" i="6"/>
  <c r="AB140" i="6" s="1"/>
  <c r="X140" i="6"/>
  <c r="Y140" i="6" s="1"/>
  <c r="U140" i="6"/>
  <c r="T140" i="6"/>
  <c r="R140" i="6"/>
  <c r="O140" i="6"/>
  <c r="N140" i="6"/>
  <c r="L140" i="6"/>
  <c r="K140" i="6"/>
  <c r="H140" i="6"/>
  <c r="G140" i="6"/>
  <c r="I140" i="6" s="1"/>
  <c r="J140" i="6" s="1"/>
  <c r="F140" i="6"/>
  <c r="E140" i="6"/>
  <c r="D140" i="6"/>
  <c r="AT139" i="6"/>
  <c r="AR139" i="6"/>
  <c r="AS139" i="6" s="1"/>
  <c r="AP139" i="6"/>
  <c r="AQ139" i="6" s="1"/>
  <c r="AN139" i="6"/>
  <c r="AO139" i="6" s="1"/>
  <c r="AL139" i="6"/>
  <c r="AM139" i="6" s="1"/>
  <c r="AJ139" i="6"/>
  <c r="AK139" i="6" s="1"/>
  <c r="AH139" i="6"/>
  <c r="AI139" i="6" s="1"/>
  <c r="AE139" i="6"/>
  <c r="AD139" i="6"/>
  <c r="AA139" i="6"/>
  <c r="Z139" i="6"/>
  <c r="X139" i="6"/>
  <c r="Y139" i="6" s="1"/>
  <c r="U139" i="6"/>
  <c r="T139" i="6"/>
  <c r="R139" i="6"/>
  <c r="O139" i="6"/>
  <c r="N139" i="6"/>
  <c r="L139" i="6"/>
  <c r="K139" i="6"/>
  <c r="H139" i="6"/>
  <c r="G139" i="6"/>
  <c r="F139" i="6"/>
  <c r="E139" i="6"/>
  <c r="D139" i="6"/>
  <c r="AT138" i="6"/>
  <c r="AR138" i="6"/>
  <c r="AS138" i="6" s="1"/>
  <c r="AP138" i="6"/>
  <c r="AQ138" i="6" s="1"/>
  <c r="AN138" i="6"/>
  <c r="AO138" i="6" s="1"/>
  <c r="AL138" i="6"/>
  <c r="AM138" i="6" s="1"/>
  <c r="AJ138" i="6"/>
  <c r="AK138" i="6" s="1"/>
  <c r="AH138" i="6"/>
  <c r="AI138" i="6" s="1"/>
  <c r="AE138" i="6"/>
  <c r="AD138" i="6"/>
  <c r="AA138" i="6"/>
  <c r="Z138" i="6"/>
  <c r="X138" i="6"/>
  <c r="Y138" i="6" s="1"/>
  <c r="U138" i="6"/>
  <c r="T138" i="6"/>
  <c r="R138" i="6"/>
  <c r="O138" i="6"/>
  <c r="N138" i="6"/>
  <c r="L138" i="6"/>
  <c r="K138" i="6"/>
  <c r="I138" i="6"/>
  <c r="J138" i="6" s="1"/>
  <c r="H138" i="6"/>
  <c r="G138" i="6"/>
  <c r="F138" i="6"/>
  <c r="E138" i="6"/>
  <c r="D138" i="6"/>
  <c r="AT137" i="6"/>
  <c r="AR137" i="6"/>
  <c r="AS137" i="6" s="1"/>
  <c r="AQ137" i="6"/>
  <c r="AP137" i="6"/>
  <c r="AN137" i="6"/>
  <c r="AO137" i="6" s="1"/>
  <c r="AL137" i="6"/>
  <c r="AM137" i="6" s="1"/>
  <c r="AJ137" i="6"/>
  <c r="AK137" i="6" s="1"/>
  <c r="AH137" i="6"/>
  <c r="AI137" i="6" s="1"/>
  <c r="AE137" i="6"/>
  <c r="AD137" i="6"/>
  <c r="AA137" i="6"/>
  <c r="Z137" i="6"/>
  <c r="X137" i="6"/>
  <c r="Y137" i="6" s="1"/>
  <c r="U137" i="6"/>
  <c r="T137" i="6"/>
  <c r="R137" i="6"/>
  <c r="O137" i="6"/>
  <c r="N137" i="6"/>
  <c r="P137" i="6" s="1"/>
  <c r="Q137" i="6" s="1"/>
  <c r="L137" i="6"/>
  <c r="K137" i="6"/>
  <c r="H137" i="6"/>
  <c r="G137" i="6"/>
  <c r="F137" i="6"/>
  <c r="E137" i="6"/>
  <c r="D137" i="6"/>
  <c r="AT136" i="6"/>
  <c r="AR136" i="6"/>
  <c r="AS136" i="6" s="1"/>
  <c r="AP136" i="6"/>
  <c r="AQ136" i="6" s="1"/>
  <c r="AN136" i="6"/>
  <c r="AO136" i="6" s="1"/>
  <c r="AL136" i="6"/>
  <c r="AM136" i="6" s="1"/>
  <c r="AJ136" i="6"/>
  <c r="AK136" i="6" s="1"/>
  <c r="AH136" i="6"/>
  <c r="AI136" i="6" s="1"/>
  <c r="AE136" i="6"/>
  <c r="AD136" i="6"/>
  <c r="AA136" i="6"/>
  <c r="Z136" i="6"/>
  <c r="X136" i="6"/>
  <c r="Y136" i="6" s="1"/>
  <c r="U136" i="6"/>
  <c r="T136" i="6"/>
  <c r="R136" i="6"/>
  <c r="O136" i="6"/>
  <c r="N136" i="6"/>
  <c r="L136" i="6"/>
  <c r="K136" i="6"/>
  <c r="H136" i="6"/>
  <c r="G136" i="6"/>
  <c r="F136" i="6"/>
  <c r="E136" i="6"/>
  <c r="D136" i="6"/>
  <c r="AT135" i="6"/>
  <c r="AR135" i="6"/>
  <c r="AS135" i="6" s="1"/>
  <c r="AP135" i="6"/>
  <c r="AQ135" i="6" s="1"/>
  <c r="AN135" i="6"/>
  <c r="AO135" i="6" s="1"/>
  <c r="AL135" i="6"/>
  <c r="AM135" i="6" s="1"/>
  <c r="AJ135" i="6"/>
  <c r="AK135" i="6" s="1"/>
  <c r="AH135" i="6"/>
  <c r="AI135" i="6" s="1"/>
  <c r="AE135" i="6"/>
  <c r="AD135" i="6"/>
  <c r="AA135" i="6"/>
  <c r="Z135" i="6"/>
  <c r="X135" i="6"/>
  <c r="Y135" i="6" s="1"/>
  <c r="U135" i="6"/>
  <c r="T135" i="6"/>
  <c r="R135" i="6"/>
  <c r="O135" i="6"/>
  <c r="N135" i="6"/>
  <c r="P135" i="6" s="1"/>
  <c r="Q135" i="6" s="1"/>
  <c r="L135" i="6"/>
  <c r="K135" i="6"/>
  <c r="H135" i="6"/>
  <c r="G135" i="6"/>
  <c r="F135" i="6"/>
  <c r="E135" i="6"/>
  <c r="D135" i="6"/>
  <c r="AT134" i="6"/>
  <c r="AR134" i="6"/>
  <c r="AS134" i="6" s="1"/>
  <c r="AP134" i="6"/>
  <c r="AQ134" i="6" s="1"/>
  <c r="AN134" i="6"/>
  <c r="AO134" i="6" s="1"/>
  <c r="AL134" i="6"/>
  <c r="AM134" i="6" s="1"/>
  <c r="AJ134" i="6"/>
  <c r="AK134" i="6" s="1"/>
  <c r="AH134" i="6"/>
  <c r="AI134" i="6" s="1"/>
  <c r="AE134" i="6"/>
  <c r="AD134" i="6"/>
  <c r="AF134" i="6" s="1"/>
  <c r="AG134" i="6" s="1"/>
  <c r="AA134" i="6"/>
  <c r="Z134" i="6"/>
  <c r="X134" i="6"/>
  <c r="Y134" i="6" s="1"/>
  <c r="U134" i="6"/>
  <c r="T134" i="6"/>
  <c r="V134" i="6" s="1"/>
  <c r="W134" i="6" s="1"/>
  <c r="R134" i="6"/>
  <c r="O134" i="6"/>
  <c r="N134" i="6"/>
  <c r="L134" i="6"/>
  <c r="K134" i="6"/>
  <c r="H134" i="6"/>
  <c r="I134" i="6" s="1"/>
  <c r="J134" i="6" s="1"/>
  <c r="G134" i="6"/>
  <c r="F134" i="6"/>
  <c r="E134" i="6"/>
  <c r="D134" i="6"/>
  <c r="AT133" i="6"/>
  <c r="AR133" i="6"/>
  <c r="AS133" i="6" s="1"/>
  <c r="AP133" i="6"/>
  <c r="AQ133" i="6" s="1"/>
  <c r="AN133" i="6"/>
  <c r="AO133" i="6" s="1"/>
  <c r="AL133" i="6"/>
  <c r="AM133" i="6" s="1"/>
  <c r="AK133" i="6"/>
  <c r="AJ133" i="6"/>
  <c r="AH133" i="6"/>
  <c r="AI133" i="6" s="1"/>
  <c r="AE133" i="6"/>
  <c r="AD133" i="6"/>
  <c r="AA133" i="6"/>
  <c r="Z133" i="6"/>
  <c r="AB133" i="6" s="1"/>
  <c r="AC133" i="6" s="1"/>
  <c r="X133" i="6"/>
  <c r="Y133" i="6" s="1"/>
  <c r="U133" i="6"/>
  <c r="T133" i="6"/>
  <c r="R133" i="6"/>
  <c r="O133" i="6"/>
  <c r="N133" i="6"/>
  <c r="L133" i="6"/>
  <c r="K133" i="6"/>
  <c r="H133" i="6"/>
  <c r="G133" i="6"/>
  <c r="I133" i="6" s="1"/>
  <c r="J133" i="6" s="1"/>
  <c r="F133" i="6"/>
  <c r="E133" i="6"/>
  <c r="D133" i="6"/>
  <c r="AT132" i="6"/>
  <c r="AR132" i="6"/>
  <c r="AS132" i="6" s="1"/>
  <c r="AP132" i="6"/>
  <c r="AQ132" i="6" s="1"/>
  <c r="AN132" i="6"/>
  <c r="AO132" i="6" s="1"/>
  <c r="AL132" i="6"/>
  <c r="AM132" i="6" s="1"/>
  <c r="AJ132" i="6"/>
  <c r="AK132" i="6" s="1"/>
  <c r="AH132" i="6"/>
  <c r="AI132" i="6" s="1"/>
  <c r="AE132" i="6"/>
  <c r="AD132" i="6"/>
  <c r="AA132" i="6"/>
  <c r="Z132" i="6"/>
  <c r="X132" i="6"/>
  <c r="Y132" i="6" s="1"/>
  <c r="U132" i="6"/>
  <c r="T132" i="6"/>
  <c r="R132" i="6"/>
  <c r="O132" i="6"/>
  <c r="N132" i="6"/>
  <c r="L132" i="6"/>
  <c r="K132" i="6"/>
  <c r="H132" i="6"/>
  <c r="G132" i="6"/>
  <c r="F132" i="6"/>
  <c r="E132" i="6"/>
  <c r="D132" i="6"/>
  <c r="AT131" i="6"/>
  <c r="AR131" i="6"/>
  <c r="AS131" i="6" s="1"/>
  <c r="AP131" i="6"/>
  <c r="AQ131" i="6" s="1"/>
  <c r="AN131" i="6"/>
  <c r="AO131" i="6" s="1"/>
  <c r="AL131" i="6"/>
  <c r="AM131" i="6" s="1"/>
  <c r="AJ131" i="6"/>
  <c r="AK131" i="6" s="1"/>
  <c r="AH131" i="6"/>
  <c r="AI131" i="6" s="1"/>
  <c r="AF131" i="6"/>
  <c r="AG131" i="6" s="1"/>
  <c r="AE131" i="6"/>
  <c r="AD131" i="6"/>
  <c r="AA131" i="6"/>
  <c r="Z131" i="6"/>
  <c r="X131" i="6"/>
  <c r="Y131" i="6" s="1"/>
  <c r="U131" i="6"/>
  <c r="T131" i="6"/>
  <c r="R131" i="6"/>
  <c r="O131" i="6"/>
  <c r="N131" i="6"/>
  <c r="L131" i="6"/>
  <c r="K131" i="6"/>
  <c r="H131" i="6"/>
  <c r="G131" i="6"/>
  <c r="F131" i="6"/>
  <c r="E131" i="6"/>
  <c r="D131" i="6"/>
  <c r="AT130" i="6"/>
  <c r="AR130" i="6"/>
  <c r="AS130" i="6" s="1"/>
  <c r="AQ130" i="6"/>
  <c r="AP130" i="6"/>
  <c r="AN130" i="6"/>
  <c r="AO130" i="6" s="1"/>
  <c r="AL130" i="6"/>
  <c r="AM130" i="6" s="1"/>
  <c r="AJ130" i="6"/>
  <c r="AK130" i="6" s="1"/>
  <c r="AH130" i="6"/>
  <c r="AI130" i="6" s="1"/>
  <c r="AE130" i="6"/>
  <c r="AD130" i="6"/>
  <c r="AA130" i="6"/>
  <c r="Z130" i="6"/>
  <c r="Y130" i="6"/>
  <c r="X130" i="6"/>
  <c r="U130" i="6"/>
  <c r="T130" i="6"/>
  <c r="R130" i="6"/>
  <c r="O130" i="6"/>
  <c r="N130" i="6"/>
  <c r="L130" i="6"/>
  <c r="K130" i="6"/>
  <c r="H130" i="6"/>
  <c r="G130" i="6"/>
  <c r="F130" i="6"/>
  <c r="E130" i="6"/>
  <c r="D130" i="6"/>
  <c r="AT129" i="6"/>
  <c r="AR129" i="6"/>
  <c r="AS129" i="6" s="1"/>
  <c r="AP129" i="6"/>
  <c r="AQ129" i="6" s="1"/>
  <c r="AN129" i="6"/>
  <c r="AO129" i="6" s="1"/>
  <c r="AL129" i="6"/>
  <c r="AM129" i="6" s="1"/>
  <c r="AJ129" i="6"/>
  <c r="AK129" i="6" s="1"/>
  <c r="AH129" i="6"/>
  <c r="AI129" i="6" s="1"/>
  <c r="AE129" i="6"/>
  <c r="AD129" i="6"/>
  <c r="AA129" i="6"/>
  <c r="Z129" i="6"/>
  <c r="X129" i="6"/>
  <c r="Y129" i="6" s="1"/>
  <c r="U129" i="6"/>
  <c r="T129" i="6"/>
  <c r="R129" i="6"/>
  <c r="O129" i="6"/>
  <c r="N129" i="6"/>
  <c r="P129" i="6" s="1"/>
  <c r="Q129" i="6" s="1"/>
  <c r="L129" i="6"/>
  <c r="K129" i="6"/>
  <c r="H129" i="6"/>
  <c r="G129" i="6"/>
  <c r="F129" i="6"/>
  <c r="E129" i="6"/>
  <c r="D129" i="6"/>
  <c r="AT128" i="6"/>
  <c r="AR128" i="6"/>
  <c r="AS128" i="6" s="1"/>
  <c r="AP128" i="6"/>
  <c r="AQ128" i="6" s="1"/>
  <c r="AN128" i="6"/>
  <c r="AO128" i="6" s="1"/>
  <c r="AL128" i="6"/>
  <c r="AM128" i="6" s="1"/>
  <c r="AJ128" i="6"/>
  <c r="AK128" i="6" s="1"/>
  <c r="AH128" i="6"/>
  <c r="AI128" i="6" s="1"/>
  <c r="AE128" i="6"/>
  <c r="AD128" i="6"/>
  <c r="AA128" i="6"/>
  <c r="Z128" i="6"/>
  <c r="AB128" i="6" s="1"/>
  <c r="AC128" i="6" s="1"/>
  <c r="X128" i="6"/>
  <c r="Y128" i="6" s="1"/>
  <c r="U128" i="6"/>
  <c r="V128" i="6" s="1"/>
  <c r="W128" i="6" s="1"/>
  <c r="T128" i="6"/>
  <c r="R128" i="6"/>
  <c r="O128" i="6"/>
  <c r="N128" i="6"/>
  <c r="L128" i="6"/>
  <c r="K128" i="6"/>
  <c r="H128" i="6"/>
  <c r="G128" i="6"/>
  <c r="I128" i="6" s="1"/>
  <c r="J128" i="6" s="1"/>
  <c r="F128" i="6"/>
  <c r="E128" i="6"/>
  <c r="D128" i="6"/>
  <c r="AT127" i="6"/>
  <c r="AR127" i="6"/>
  <c r="AS127" i="6" s="1"/>
  <c r="AP127" i="6"/>
  <c r="AQ127" i="6" s="1"/>
  <c r="AN127" i="6"/>
  <c r="AO127" i="6" s="1"/>
  <c r="AL127" i="6"/>
  <c r="AM127" i="6" s="1"/>
  <c r="AK127" i="6"/>
  <c r="AJ127" i="6"/>
  <c r="AH127" i="6"/>
  <c r="AI127" i="6" s="1"/>
  <c r="AE127" i="6"/>
  <c r="AD127" i="6"/>
  <c r="AA127" i="6"/>
  <c r="Z127" i="6"/>
  <c r="X127" i="6"/>
  <c r="Y127" i="6" s="1"/>
  <c r="U127" i="6"/>
  <c r="V127" i="6" s="1"/>
  <c r="W127" i="6" s="1"/>
  <c r="T127" i="6"/>
  <c r="R127" i="6"/>
  <c r="O127" i="6"/>
  <c r="N127" i="6"/>
  <c r="L127" i="6"/>
  <c r="K127" i="6"/>
  <c r="H127" i="6"/>
  <c r="I127" i="6" s="1"/>
  <c r="J127" i="6" s="1"/>
  <c r="G127" i="6"/>
  <c r="F127" i="6"/>
  <c r="E127" i="6"/>
  <c r="D127" i="6"/>
  <c r="AT126" i="6"/>
  <c r="AR126" i="6"/>
  <c r="AS126" i="6" s="1"/>
  <c r="AP126" i="6"/>
  <c r="AQ126" i="6" s="1"/>
  <c r="AN126" i="6"/>
  <c r="AO126" i="6" s="1"/>
  <c r="AL126" i="6"/>
  <c r="AM126" i="6" s="1"/>
  <c r="AJ126" i="6"/>
  <c r="AK126" i="6" s="1"/>
  <c r="AH126" i="6"/>
  <c r="AI126" i="6" s="1"/>
  <c r="AE126" i="6"/>
  <c r="AF126" i="6" s="1"/>
  <c r="AG126" i="6" s="1"/>
  <c r="AD126" i="6"/>
  <c r="AA126" i="6"/>
  <c r="AB126" i="6" s="1"/>
  <c r="AC126" i="6" s="1"/>
  <c r="Z126" i="6"/>
  <c r="X126" i="6"/>
  <c r="Y126" i="6" s="1"/>
  <c r="U126" i="6"/>
  <c r="T126" i="6"/>
  <c r="R126" i="6"/>
  <c r="O126" i="6"/>
  <c r="P126" i="6" s="1"/>
  <c r="Q126" i="6" s="1"/>
  <c r="N126" i="6"/>
  <c r="L126" i="6"/>
  <c r="K126" i="6"/>
  <c r="H126" i="6"/>
  <c r="G126" i="6"/>
  <c r="F126" i="6"/>
  <c r="E126" i="6"/>
  <c r="D126" i="6"/>
  <c r="AT125" i="6"/>
  <c r="AR125" i="6"/>
  <c r="AS125" i="6" s="1"/>
  <c r="AP125" i="6"/>
  <c r="AQ125" i="6" s="1"/>
  <c r="AN125" i="6"/>
  <c r="AO125" i="6" s="1"/>
  <c r="AL125" i="6"/>
  <c r="AM125" i="6" s="1"/>
  <c r="AJ125" i="6"/>
  <c r="AK125" i="6" s="1"/>
  <c r="AH125" i="6"/>
  <c r="AI125" i="6" s="1"/>
  <c r="AE125" i="6"/>
  <c r="AD125" i="6"/>
  <c r="AA125" i="6"/>
  <c r="AB125" i="6" s="1"/>
  <c r="AC125" i="6" s="1"/>
  <c r="Z125" i="6"/>
  <c r="Y125" i="6"/>
  <c r="X125" i="6"/>
  <c r="U125" i="6"/>
  <c r="T125" i="6"/>
  <c r="R125" i="6"/>
  <c r="O125" i="6"/>
  <c r="N125" i="6"/>
  <c r="P125" i="6" s="1"/>
  <c r="Q125" i="6" s="1"/>
  <c r="L125" i="6"/>
  <c r="K125" i="6"/>
  <c r="H125" i="6"/>
  <c r="G125" i="6"/>
  <c r="I125" i="6" s="1"/>
  <c r="J125" i="6" s="1"/>
  <c r="F125" i="6"/>
  <c r="E125" i="6"/>
  <c r="D125" i="6"/>
  <c r="AT124" i="6"/>
  <c r="AR124" i="6"/>
  <c r="AS124" i="6" s="1"/>
  <c r="AP124" i="6"/>
  <c r="AQ124" i="6" s="1"/>
  <c r="AN124" i="6"/>
  <c r="AO124" i="6" s="1"/>
  <c r="AL124" i="6"/>
  <c r="AM124" i="6" s="1"/>
  <c r="AJ124" i="6"/>
  <c r="AK124" i="6" s="1"/>
  <c r="AH124" i="6"/>
  <c r="AI124" i="6" s="1"/>
  <c r="AG124" i="6"/>
  <c r="AE124" i="6"/>
  <c r="AF124" i="6" s="1"/>
  <c r="AD124" i="6"/>
  <c r="AB124" i="6"/>
  <c r="AC124" i="6" s="1"/>
  <c r="AA124" i="6"/>
  <c r="Z124" i="6"/>
  <c r="X124" i="6"/>
  <c r="Y124" i="6" s="1"/>
  <c r="U124" i="6"/>
  <c r="T124" i="6"/>
  <c r="R124" i="6"/>
  <c r="O124" i="6"/>
  <c r="N124" i="6"/>
  <c r="P124" i="6" s="1"/>
  <c r="Q124" i="6" s="1"/>
  <c r="L124" i="6"/>
  <c r="K124" i="6"/>
  <c r="H124" i="6"/>
  <c r="I124" i="6" s="1"/>
  <c r="J124" i="6" s="1"/>
  <c r="G124" i="6"/>
  <c r="F124" i="6"/>
  <c r="E124" i="6"/>
  <c r="D124" i="6"/>
  <c r="AT123" i="6"/>
  <c r="AR123" i="6"/>
  <c r="AS123" i="6" s="1"/>
  <c r="AP123" i="6"/>
  <c r="AQ123" i="6" s="1"/>
  <c r="AN123" i="6"/>
  <c r="AO123" i="6" s="1"/>
  <c r="AL123" i="6"/>
  <c r="AM123" i="6" s="1"/>
  <c r="AJ123" i="6"/>
  <c r="AK123" i="6" s="1"/>
  <c r="AH123" i="6"/>
  <c r="AI123" i="6" s="1"/>
  <c r="AF123" i="6"/>
  <c r="AG123" i="6" s="1"/>
  <c r="AE123" i="6"/>
  <c r="AD123" i="6"/>
  <c r="AA123" i="6"/>
  <c r="Z123" i="6"/>
  <c r="X123" i="6"/>
  <c r="Y123" i="6" s="1"/>
  <c r="U123" i="6"/>
  <c r="T123" i="6"/>
  <c r="V123" i="6" s="1"/>
  <c r="W123" i="6" s="1"/>
  <c r="R123" i="6"/>
  <c r="P123" i="6"/>
  <c r="Q123" i="6" s="1"/>
  <c r="O123" i="6"/>
  <c r="N123" i="6"/>
  <c r="L123" i="6"/>
  <c r="K123" i="6"/>
  <c r="H123" i="6"/>
  <c r="G123" i="6"/>
  <c r="I123" i="6" s="1"/>
  <c r="J123" i="6" s="1"/>
  <c r="F123" i="6"/>
  <c r="E123" i="6"/>
  <c r="D123" i="6"/>
  <c r="AT122" i="6"/>
  <c r="AR122" i="6"/>
  <c r="AS122" i="6" s="1"/>
  <c r="AP122" i="6"/>
  <c r="AQ122" i="6" s="1"/>
  <c r="AN122" i="6"/>
  <c r="AO122" i="6" s="1"/>
  <c r="AL122" i="6"/>
  <c r="AM122" i="6" s="1"/>
  <c r="AJ122" i="6"/>
  <c r="AK122" i="6" s="1"/>
  <c r="AH122" i="6"/>
  <c r="AI122" i="6" s="1"/>
  <c r="AE122" i="6"/>
  <c r="AD122" i="6"/>
  <c r="AA122" i="6"/>
  <c r="Z122" i="6"/>
  <c r="Y122" i="6"/>
  <c r="X122" i="6"/>
  <c r="V122" i="6"/>
  <c r="W122" i="6" s="1"/>
  <c r="U122" i="6"/>
  <c r="T122" i="6"/>
  <c r="R122" i="6"/>
  <c r="O122" i="6"/>
  <c r="N122" i="6"/>
  <c r="L122" i="6"/>
  <c r="K122" i="6"/>
  <c r="I122" i="6"/>
  <c r="J122" i="6" s="1"/>
  <c r="H122" i="6"/>
  <c r="G122" i="6"/>
  <c r="F122" i="6"/>
  <c r="E122" i="6"/>
  <c r="D122" i="6"/>
  <c r="AT121" i="6"/>
  <c r="AR121" i="6"/>
  <c r="AS121" i="6" s="1"/>
  <c r="AQ121" i="6"/>
  <c r="AP121" i="6"/>
  <c r="AN121" i="6"/>
  <c r="AO121" i="6" s="1"/>
  <c r="AL121" i="6"/>
  <c r="AM121" i="6" s="1"/>
  <c r="AK121" i="6"/>
  <c r="AJ121" i="6"/>
  <c r="AH121" i="6"/>
  <c r="AI121" i="6" s="1"/>
  <c r="AE121" i="6"/>
  <c r="AD121" i="6"/>
  <c r="AA121" i="6"/>
  <c r="AB121" i="6" s="1"/>
  <c r="AC121" i="6" s="1"/>
  <c r="Z121" i="6"/>
  <c r="X121" i="6"/>
  <c r="Y121" i="6" s="1"/>
  <c r="U121" i="6"/>
  <c r="T121" i="6"/>
  <c r="R121" i="6"/>
  <c r="O121" i="6"/>
  <c r="N121" i="6"/>
  <c r="L121" i="6"/>
  <c r="K121" i="6"/>
  <c r="H121" i="6"/>
  <c r="I121" i="6" s="1"/>
  <c r="J121" i="6" s="1"/>
  <c r="G121" i="6"/>
  <c r="F121" i="6"/>
  <c r="E121" i="6"/>
  <c r="D121" i="6"/>
  <c r="AT120" i="6"/>
  <c r="AR120" i="6"/>
  <c r="AS120" i="6" s="1"/>
  <c r="AP120" i="6"/>
  <c r="AQ120" i="6" s="1"/>
  <c r="AN120" i="6"/>
  <c r="AO120" i="6" s="1"/>
  <c r="AL120" i="6"/>
  <c r="AM120" i="6" s="1"/>
  <c r="AJ120" i="6"/>
  <c r="AK120" i="6" s="1"/>
  <c r="AH120" i="6"/>
  <c r="AI120" i="6" s="1"/>
  <c r="AE120" i="6"/>
  <c r="AD120" i="6"/>
  <c r="AA120" i="6"/>
  <c r="Z120" i="6"/>
  <c r="X120" i="6"/>
  <c r="Y120" i="6" s="1"/>
  <c r="U120" i="6"/>
  <c r="V120" i="6" s="1"/>
  <c r="W120" i="6" s="1"/>
  <c r="T120" i="6"/>
  <c r="R120" i="6"/>
  <c r="O120" i="6"/>
  <c r="N120" i="6"/>
  <c r="P120" i="6" s="1"/>
  <c r="Q120" i="6" s="1"/>
  <c r="L120" i="6"/>
  <c r="K120" i="6"/>
  <c r="H120" i="6"/>
  <c r="G120" i="6"/>
  <c r="I120" i="6" s="1"/>
  <c r="J120" i="6" s="1"/>
  <c r="F120" i="6"/>
  <c r="E120" i="6"/>
  <c r="D120" i="6"/>
  <c r="AT119" i="6"/>
  <c r="AS119" i="6"/>
  <c r="AR119" i="6"/>
  <c r="AP119" i="6"/>
  <c r="AQ119" i="6" s="1"/>
  <c r="AO119" i="6"/>
  <c r="AN119" i="6"/>
  <c r="AL119" i="6"/>
  <c r="AM119" i="6" s="1"/>
  <c r="AJ119" i="6"/>
  <c r="AK119" i="6" s="1"/>
  <c r="AH119" i="6"/>
  <c r="AI119" i="6" s="1"/>
  <c r="AE119" i="6"/>
  <c r="AD119" i="6"/>
  <c r="AF119" i="6" s="1"/>
  <c r="AG119" i="6" s="1"/>
  <c r="AA119" i="6"/>
  <c r="Z119" i="6"/>
  <c r="X119" i="6"/>
  <c r="Y119" i="6" s="1"/>
  <c r="U119" i="6"/>
  <c r="T119" i="6"/>
  <c r="R119" i="6"/>
  <c r="O119" i="6"/>
  <c r="N119" i="6"/>
  <c r="L119" i="6"/>
  <c r="K119" i="6"/>
  <c r="H119" i="6"/>
  <c r="G119" i="6"/>
  <c r="F119" i="6"/>
  <c r="E119" i="6"/>
  <c r="D119" i="6"/>
  <c r="AT118" i="6"/>
  <c r="AR118" i="6"/>
  <c r="AS118" i="6" s="1"/>
  <c r="AP118" i="6"/>
  <c r="AQ118" i="6" s="1"/>
  <c r="AN118" i="6"/>
  <c r="AO118" i="6" s="1"/>
  <c r="AL118" i="6"/>
  <c r="AM118" i="6" s="1"/>
  <c r="AJ118" i="6"/>
  <c r="AK118" i="6" s="1"/>
  <c r="AH118" i="6"/>
  <c r="AI118" i="6" s="1"/>
  <c r="AE118" i="6"/>
  <c r="AD118" i="6"/>
  <c r="AA118" i="6"/>
  <c r="Z118" i="6"/>
  <c r="X118" i="6"/>
  <c r="Y118" i="6" s="1"/>
  <c r="U118" i="6"/>
  <c r="T118" i="6"/>
  <c r="R118" i="6"/>
  <c r="O118" i="6"/>
  <c r="N118" i="6"/>
  <c r="L118" i="6"/>
  <c r="K118" i="6"/>
  <c r="H118" i="6"/>
  <c r="G118" i="6"/>
  <c r="F118" i="6"/>
  <c r="E118" i="6"/>
  <c r="D118" i="6"/>
  <c r="AT117" i="6"/>
  <c r="AR117" i="6"/>
  <c r="AS117" i="6" s="1"/>
  <c r="AP117" i="6"/>
  <c r="AQ117" i="6" s="1"/>
  <c r="AN117" i="6"/>
  <c r="AO117" i="6" s="1"/>
  <c r="AL117" i="6"/>
  <c r="AM117" i="6" s="1"/>
  <c r="AJ117" i="6"/>
  <c r="AK117" i="6" s="1"/>
  <c r="AH117" i="6"/>
  <c r="AI117" i="6" s="1"/>
  <c r="AE117" i="6"/>
  <c r="AD117" i="6"/>
  <c r="AA117" i="6"/>
  <c r="Z117" i="6"/>
  <c r="X117" i="6"/>
  <c r="Y117" i="6" s="1"/>
  <c r="U117" i="6"/>
  <c r="T117" i="6"/>
  <c r="V117" i="6" s="1"/>
  <c r="W117" i="6" s="1"/>
  <c r="R117" i="6"/>
  <c r="O117" i="6"/>
  <c r="N117" i="6"/>
  <c r="L117" i="6"/>
  <c r="K117" i="6"/>
  <c r="H117" i="6"/>
  <c r="G117" i="6"/>
  <c r="F117" i="6"/>
  <c r="E117" i="6"/>
  <c r="D117" i="6"/>
  <c r="AT116" i="6"/>
  <c r="AR116" i="6"/>
  <c r="AS116" i="6" s="1"/>
  <c r="AP116" i="6"/>
  <c r="AQ116" i="6" s="1"/>
  <c r="AO116" i="6"/>
  <c r="AN116" i="6"/>
  <c r="AL116" i="6"/>
  <c r="AM116" i="6" s="1"/>
  <c r="AJ116" i="6"/>
  <c r="AK116" i="6" s="1"/>
  <c r="AI116" i="6"/>
  <c r="AH116" i="6"/>
  <c r="AE116" i="6"/>
  <c r="AD116" i="6"/>
  <c r="AF116" i="6" s="1"/>
  <c r="AG116" i="6" s="1"/>
  <c r="AA116" i="6"/>
  <c r="Z116" i="6"/>
  <c r="X116" i="6"/>
  <c r="Y116" i="6" s="1"/>
  <c r="U116" i="6"/>
  <c r="T116" i="6"/>
  <c r="R116" i="6"/>
  <c r="O116" i="6"/>
  <c r="P116" i="6" s="1"/>
  <c r="Q116" i="6" s="1"/>
  <c r="N116" i="6"/>
  <c r="L116" i="6"/>
  <c r="K116" i="6"/>
  <c r="H116" i="6"/>
  <c r="G116" i="6"/>
  <c r="F116" i="6"/>
  <c r="E116" i="6"/>
  <c r="D116" i="6"/>
  <c r="AT115" i="6"/>
  <c r="AR115" i="6"/>
  <c r="AS115" i="6" s="1"/>
  <c r="AP115" i="6"/>
  <c r="AQ115" i="6" s="1"/>
  <c r="AN115" i="6"/>
  <c r="AO115" i="6" s="1"/>
  <c r="AL115" i="6"/>
  <c r="AM115" i="6" s="1"/>
  <c r="AJ115" i="6"/>
  <c r="AK115" i="6" s="1"/>
  <c r="AH115" i="6"/>
  <c r="AI115" i="6" s="1"/>
  <c r="AE115" i="6"/>
  <c r="AD115" i="6"/>
  <c r="AA115" i="6"/>
  <c r="Z115" i="6"/>
  <c r="X115" i="6"/>
  <c r="Y115" i="6" s="1"/>
  <c r="U115" i="6"/>
  <c r="T115" i="6"/>
  <c r="R115" i="6"/>
  <c r="O115" i="6"/>
  <c r="N115" i="6"/>
  <c r="L115" i="6"/>
  <c r="K115" i="6"/>
  <c r="H115" i="6"/>
  <c r="G115" i="6"/>
  <c r="F115" i="6"/>
  <c r="E115" i="6"/>
  <c r="D115" i="6"/>
  <c r="AT114" i="6"/>
  <c r="AR114" i="6"/>
  <c r="AS114" i="6" s="1"/>
  <c r="AP114" i="6"/>
  <c r="AQ114" i="6" s="1"/>
  <c r="AN114" i="6"/>
  <c r="AO114" i="6" s="1"/>
  <c r="AM114" i="6"/>
  <c r="AL114" i="6"/>
  <c r="AK114" i="6"/>
  <c r="AJ114" i="6"/>
  <c r="AH114" i="6"/>
  <c r="AI114" i="6" s="1"/>
  <c r="AE114" i="6"/>
  <c r="AD114" i="6"/>
  <c r="AA114" i="6"/>
  <c r="AB114" i="6" s="1"/>
  <c r="AC114" i="6" s="1"/>
  <c r="Z114" i="6"/>
  <c r="X114" i="6"/>
  <c r="Y114" i="6" s="1"/>
  <c r="U114" i="6"/>
  <c r="T114" i="6"/>
  <c r="V114" i="6" s="1"/>
  <c r="W114" i="6" s="1"/>
  <c r="R114" i="6"/>
  <c r="O114" i="6"/>
  <c r="N114" i="6"/>
  <c r="L114" i="6"/>
  <c r="K114" i="6"/>
  <c r="H114" i="6"/>
  <c r="I114" i="6" s="1"/>
  <c r="J114" i="6" s="1"/>
  <c r="G114" i="6"/>
  <c r="F114" i="6"/>
  <c r="E114" i="6"/>
  <c r="D114" i="6"/>
  <c r="AT113" i="6"/>
  <c r="AR113" i="6"/>
  <c r="AS113" i="6" s="1"/>
  <c r="AP113" i="6"/>
  <c r="AQ113" i="6" s="1"/>
  <c r="AN113" i="6"/>
  <c r="AO113" i="6" s="1"/>
  <c r="AM113" i="6"/>
  <c r="AL113" i="6"/>
  <c r="AJ113" i="6"/>
  <c r="AK113" i="6" s="1"/>
  <c r="AH113" i="6"/>
  <c r="AI113" i="6" s="1"/>
  <c r="AE113" i="6"/>
  <c r="AD113" i="6"/>
  <c r="AA113" i="6"/>
  <c r="Z113" i="6"/>
  <c r="AB113" i="6" s="1"/>
  <c r="AC113" i="6" s="1"/>
  <c r="X113" i="6"/>
  <c r="Y113" i="6" s="1"/>
  <c r="U113" i="6"/>
  <c r="T113" i="6"/>
  <c r="R113" i="6"/>
  <c r="O113" i="6"/>
  <c r="N113" i="6"/>
  <c r="L113" i="6"/>
  <c r="K113" i="6"/>
  <c r="H113" i="6"/>
  <c r="G113" i="6"/>
  <c r="F113" i="6"/>
  <c r="E113" i="6"/>
  <c r="D113" i="6"/>
  <c r="AT112" i="6"/>
  <c r="AR112" i="6"/>
  <c r="AS112" i="6" s="1"/>
  <c r="AP112" i="6"/>
  <c r="AQ112" i="6" s="1"/>
  <c r="AN112" i="6"/>
  <c r="AO112" i="6" s="1"/>
  <c r="AL112" i="6"/>
  <c r="AM112" i="6" s="1"/>
  <c r="AJ112" i="6"/>
  <c r="AK112" i="6" s="1"/>
  <c r="AH112" i="6"/>
  <c r="AI112" i="6" s="1"/>
  <c r="AE112" i="6"/>
  <c r="AF112" i="6" s="1"/>
  <c r="AG112" i="6" s="1"/>
  <c r="AD112" i="6"/>
  <c r="AA112" i="6"/>
  <c r="AB112" i="6" s="1"/>
  <c r="AC112" i="6" s="1"/>
  <c r="Z112" i="6"/>
  <c r="X112" i="6"/>
  <c r="Y112" i="6" s="1"/>
  <c r="U112" i="6"/>
  <c r="T112" i="6"/>
  <c r="R112" i="6"/>
  <c r="O112" i="6"/>
  <c r="N112" i="6"/>
  <c r="P112" i="6" s="1"/>
  <c r="Q112" i="6" s="1"/>
  <c r="L112" i="6"/>
  <c r="K112" i="6"/>
  <c r="H112" i="6"/>
  <c r="G112" i="6"/>
  <c r="I112" i="6" s="1"/>
  <c r="J112" i="6" s="1"/>
  <c r="F112" i="6"/>
  <c r="E112" i="6"/>
  <c r="D112" i="6"/>
  <c r="AT111" i="6"/>
  <c r="AR111" i="6"/>
  <c r="AS111" i="6" s="1"/>
  <c r="AP111" i="6"/>
  <c r="AQ111" i="6" s="1"/>
  <c r="AN111" i="6"/>
  <c r="AO111" i="6" s="1"/>
  <c r="AL111" i="6"/>
  <c r="AM111" i="6" s="1"/>
  <c r="AJ111" i="6"/>
  <c r="AK111" i="6" s="1"/>
  <c r="AH111" i="6"/>
  <c r="AI111" i="6" s="1"/>
  <c r="AE111" i="6"/>
  <c r="AD111" i="6"/>
  <c r="AA111" i="6"/>
  <c r="Z111" i="6"/>
  <c r="X111" i="6"/>
  <c r="Y111" i="6" s="1"/>
  <c r="U111" i="6"/>
  <c r="T111" i="6"/>
  <c r="R111" i="6"/>
  <c r="O111" i="6"/>
  <c r="P111" i="6" s="1"/>
  <c r="Q111" i="6" s="1"/>
  <c r="N111" i="6"/>
  <c r="L111" i="6"/>
  <c r="K111" i="6"/>
  <c r="I111" i="6"/>
  <c r="J111" i="6" s="1"/>
  <c r="H111" i="6"/>
  <c r="G111" i="6"/>
  <c r="F111" i="6"/>
  <c r="E111" i="6"/>
  <c r="D111" i="6"/>
  <c r="AT110" i="6"/>
  <c r="AR110" i="6"/>
  <c r="AS110" i="6" s="1"/>
  <c r="AP110" i="6"/>
  <c r="AQ110" i="6" s="1"/>
  <c r="AN110" i="6"/>
  <c r="AO110" i="6" s="1"/>
  <c r="AM110" i="6"/>
  <c r="AL110" i="6"/>
  <c r="AJ110" i="6"/>
  <c r="AK110" i="6" s="1"/>
  <c r="AH110" i="6"/>
  <c r="AI110" i="6" s="1"/>
  <c r="AE110" i="6"/>
  <c r="AD110" i="6"/>
  <c r="AA110" i="6"/>
  <c r="Z110" i="6"/>
  <c r="Y110" i="6"/>
  <c r="X110" i="6"/>
  <c r="U110" i="6"/>
  <c r="T110" i="6"/>
  <c r="R110" i="6"/>
  <c r="O110" i="6"/>
  <c r="N110" i="6"/>
  <c r="L110" i="6"/>
  <c r="K110" i="6"/>
  <c r="H110" i="6"/>
  <c r="G110" i="6"/>
  <c r="F110" i="6"/>
  <c r="E110" i="6"/>
  <c r="D110" i="6"/>
  <c r="AT109" i="6"/>
  <c r="AR109" i="6"/>
  <c r="AS109" i="6" s="1"/>
  <c r="AP109" i="6"/>
  <c r="AQ109" i="6" s="1"/>
  <c r="AN109" i="6"/>
  <c r="AO109" i="6" s="1"/>
  <c r="AM109" i="6"/>
  <c r="AL109" i="6"/>
  <c r="AJ109" i="6"/>
  <c r="AK109" i="6" s="1"/>
  <c r="AH109" i="6"/>
  <c r="AI109" i="6" s="1"/>
  <c r="AE109" i="6"/>
  <c r="AD109" i="6"/>
  <c r="AF109" i="6" s="1"/>
  <c r="AG109" i="6" s="1"/>
  <c r="AA109" i="6"/>
  <c r="AB109" i="6" s="1"/>
  <c r="AC109" i="6" s="1"/>
  <c r="Z109" i="6"/>
  <c r="X109" i="6"/>
  <c r="Y109" i="6" s="1"/>
  <c r="U109" i="6"/>
  <c r="T109" i="6"/>
  <c r="V109" i="6" s="1"/>
  <c r="W109" i="6" s="1"/>
  <c r="R109" i="6"/>
  <c r="O109" i="6"/>
  <c r="N109" i="6"/>
  <c r="L109" i="6"/>
  <c r="K109" i="6"/>
  <c r="H109" i="6"/>
  <c r="G109" i="6"/>
  <c r="F109" i="6"/>
  <c r="E109" i="6"/>
  <c r="D109" i="6"/>
  <c r="AT108" i="6"/>
  <c r="AR108" i="6"/>
  <c r="AS108" i="6" s="1"/>
  <c r="AP108" i="6"/>
  <c r="AQ108" i="6" s="1"/>
  <c r="AN108" i="6"/>
  <c r="AO108" i="6" s="1"/>
  <c r="AL108" i="6"/>
  <c r="AM108" i="6" s="1"/>
  <c r="AJ108" i="6"/>
  <c r="AK108" i="6" s="1"/>
  <c r="AH108" i="6"/>
  <c r="AI108" i="6" s="1"/>
  <c r="AE108" i="6"/>
  <c r="AD108" i="6"/>
  <c r="AF108" i="6" s="1"/>
  <c r="AG108" i="6" s="1"/>
  <c r="AA108" i="6"/>
  <c r="Z108" i="6"/>
  <c r="X108" i="6"/>
  <c r="Y108" i="6" s="1"/>
  <c r="U108" i="6"/>
  <c r="T108" i="6"/>
  <c r="R108" i="6"/>
  <c r="O108" i="6"/>
  <c r="N108" i="6"/>
  <c r="L108" i="6"/>
  <c r="K108" i="6"/>
  <c r="H108" i="6"/>
  <c r="G108" i="6"/>
  <c r="F108" i="6"/>
  <c r="E108" i="6"/>
  <c r="D108" i="6"/>
  <c r="AT107" i="6"/>
  <c r="AR107" i="6"/>
  <c r="AS107" i="6" s="1"/>
  <c r="AQ107" i="6"/>
  <c r="AP107" i="6"/>
  <c r="AN107" i="6"/>
  <c r="AO107" i="6" s="1"/>
  <c r="AL107" i="6"/>
  <c r="AM107" i="6" s="1"/>
  <c r="AJ107" i="6"/>
  <c r="AK107" i="6" s="1"/>
  <c r="AH107" i="6"/>
  <c r="AI107" i="6" s="1"/>
  <c r="AE107" i="6"/>
  <c r="AD107" i="6"/>
  <c r="AA107" i="6"/>
  <c r="AB107" i="6" s="1"/>
  <c r="AC107" i="6" s="1"/>
  <c r="Z107" i="6"/>
  <c r="X107" i="6"/>
  <c r="Y107" i="6" s="1"/>
  <c r="U107" i="6"/>
  <c r="T107" i="6"/>
  <c r="R107" i="6"/>
  <c r="O107" i="6"/>
  <c r="N107" i="6"/>
  <c r="L107" i="6"/>
  <c r="K107" i="6"/>
  <c r="H107" i="6"/>
  <c r="G107" i="6"/>
  <c r="F107" i="6"/>
  <c r="E107" i="6"/>
  <c r="D107" i="6"/>
  <c r="AT106" i="6"/>
  <c r="AR106" i="6"/>
  <c r="AS106" i="6" s="1"/>
  <c r="AP106" i="6"/>
  <c r="AQ106" i="6" s="1"/>
  <c r="AN106" i="6"/>
  <c r="AO106" i="6" s="1"/>
  <c r="AL106" i="6"/>
  <c r="AM106" i="6" s="1"/>
  <c r="AJ106" i="6"/>
  <c r="AK106" i="6" s="1"/>
  <c r="AH106" i="6"/>
  <c r="AI106" i="6" s="1"/>
  <c r="AE106" i="6"/>
  <c r="AD106" i="6"/>
  <c r="AA106" i="6"/>
  <c r="AB106" i="6" s="1"/>
  <c r="AC106" i="6" s="1"/>
  <c r="Z106" i="6"/>
  <c r="X106" i="6"/>
  <c r="Y106" i="6" s="1"/>
  <c r="U106" i="6"/>
  <c r="T106" i="6"/>
  <c r="R106" i="6"/>
  <c r="O106" i="6"/>
  <c r="N106" i="6"/>
  <c r="L106" i="6"/>
  <c r="K106" i="6"/>
  <c r="H106" i="6"/>
  <c r="G106" i="6"/>
  <c r="F106" i="6"/>
  <c r="E106" i="6"/>
  <c r="D106" i="6"/>
  <c r="AT105" i="6"/>
  <c r="AR105" i="6"/>
  <c r="AS105" i="6" s="1"/>
  <c r="AP105" i="6"/>
  <c r="AQ105" i="6" s="1"/>
  <c r="AN105" i="6"/>
  <c r="AO105" i="6" s="1"/>
  <c r="AL105" i="6"/>
  <c r="AM105" i="6" s="1"/>
  <c r="AJ105" i="6"/>
  <c r="AK105" i="6" s="1"/>
  <c r="AH105" i="6"/>
  <c r="AI105" i="6" s="1"/>
  <c r="AE105" i="6"/>
  <c r="AD105" i="6"/>
  <c r="AA105" i="6"/>
  <c r="Z105" i="6"/>
  <c r="X105" i="6"/>
  <c r="Y105" i="6" s="1"/>
  <c r="U105" i="6"/>
  <c r="T105" i="6"/>
  <c r="R105" i="6"/>
  <c r="O105" i="6"/>
  <c r="N105" i="6"/>
  <c r="L105" i="6"/>
  <c r="K105" i="6"/>
  <c r="H105" i="6"/>
  <c r="G105" i="6"/>
  <c r="F105" i="6"/>
  <c r="E105" i="6"/>
  <c r="D105" i="6"/>
  <c r="AT104" i="6"/>
  <c r="AR104" i="6"/>
  <c r="AS104" i="6" s="1"/>
  <c r="AP104" i="6"/>
  <c r="AQ104" i="6" s="1"/>
  <c r="AN104" i="6"/>
  <c r="AO104" i="6" s="1"/>
  <c r="AL104" i="6"/>
  <c r="AM104" i="6" s="1"/>
  <c r="AJ104" i="6"/>
  <c r="AK104" i="6" s="1"/>
  <c r="AH104" i="6"/>
  <c r="AI104" i="6" s="1"/>
  <c r="AE104" i="6"/>
  <c r="AD104" i="6"/>
  <c r="AC104" i="6"/>
  <c r="AA104" i="6"/>
  <c r="Z104" i="6"/>
  <c r="AB104" i="6" s="1"/>
  <c r="X104" i="6"/>
  <c r="Y104" i="6" s="1"/>
  <c r="U104" i="6"/>
  <c r="T104" i="6"/>
  <c r="R104" i="6"/>
  <c r="O104" i="6"/>
  <c r="N104" i="6"/>
  <c r="L104" i="6"/>
  <c r="K104" i="6"/>
  <c r="H104" i="6"/>
  <c r="G104" i="6"/>
  <c r="F104" i="6"/>
  <c r="E104" i="6"/>
  <c r="D104" i="6"/>
  <c r="AT103" i="6"/>
  <c r="AR103" i="6"/>
  <c r="AS103" i="6" s="1"/>
  <c r="AP103" i="6"/>
  <c r="AQ103" i="6" s="1"/>
  <c r="AN103" i="6"/>
  <c r="AO103" i="6" s="1"/>
  <c r="AL103" i="6"/>
  <c r="AM103" i="6" s="1"/>
  <c r="AJ103" i="6"/>
  <c r="AK103" i="6" s="1"/>
  <c r="AH103" i="6"/>
  <c r="AI103" i="6" s="1"/>
  <c r="AE103" i="6"/>
  <c r="AD103" i="6"/>
  <c r="AA103" i="6"/>
  <c r="Z103" i="6"/>
  <c r="AB103" i="6" s="1"/>
  <c r="AC103" i="6" s="1"/>
  <c r="X103" i="6"/>
  <c r="Y103" i="6" s="1"/>
  <c r="U103" i="6"/>
  <c r="T103" i="6"/>
  <c r="R103" i="6"/>
  <c r="O103" i="6"/>
  <c r="N103" i="6"/>
  <c r="L103" i="6"/>
  <c r="K103" i="6"/>
  <c r="H103" i="6"/>
  <c r="G103" i="6"/>
  <c r="F103" i="6"/>
  <c r="E103" i="6"/>
  <c r="D103" i="6"/>
  <c r="AT102" i="6"/>
  <c r="AR102" i="6"/>
  <c r="AS102" i="6" s="1"/>
  <c r="AQ102" i="6"/>
  <c r="AP102" i="6"/>
  <c r="AN102" i="6"/>
  <c r="AO102" i="6" s="1"/>
  <c r="AL102" i="6"/>
  <c r="AM102" i="6" s="1"/>
  <c r="AJ102" i="6"/>
  <c r="AK102" i="6" s="1"/>
  <c r="AH102" i="6"/>
  <c r="AI102" i="6" s="1"/>
  <c r="AE102" i="6"/>
  <c r="AD102" i="6"/>
  <c r="AF102" i="6" s="1"/>
  <c r="AG102" i="6" s="1"/>
  <c r="AA102" i="6"/>
  <c r="Z102" i="6"/>
  <c r="X102" i="6"/>
  <c r="Y102" i="6" s="1"/>
  <c r="U102" i="6"/>
  <c r="T102" i="6"/>
  <c r="R102" i="6"/>
  <c r="O102" i="6"/>
  <c r="N102" i="6"/>
  <c r="L102" i="6"/>
  <c r="K102" i="6"/>
  <c r="H102" i="6"/>
  <c r="G102" i="6"/>
  <c r="F102" i="6"/>
  <c r="E102" i="6"/>
  <c r="D102" i="6"/>
  <c r="AT101" i="6"/>
  <c r="AS101" i="6"/>
  <c r="AR101" i="6"/>
  <c r="AP101" i="6"/>
  <c r="AQ101" i="6" s="1"/>
  <c r="AN101" i="6"/>
  <c r="AO101" i="6" s="1"/>
  <c r="AL101" i="6"/>
  <c r="AM101" i="6" s="1"/>
  <c r="AJ101" i="6"/>
  <c r="AK101" i="6" s="1"/>
  <c r="AI101" i="6"/>
  <c r="AH101" i="6"/>
  <c r="AE101" i="6"/>
  <c r="AD101" i="6"/>
  <c r="AA101" i="6"/>
  <c r="Z101" i="6"/>
  <c r="Y101" i="6"/>
  <c r="X101" i="6"/>
  <c r="U101" i="6"/>
  <c r="T101" i="6"/>
  <c r="R101" i="6"/>
  <c r="O101" i="6"/>
  <c r="P101" i="6" s="1"/>
  <c r="Q101" i="6" s="1"/>
  <c r="N101" i="6"/>
  <c r="L101" i="6"/>
  <c r="K101" i="6"/>
  <c r="H101" i="6"/>
  <c r="G101" i="6"/>
  <c r="F101" i="6"/>
  <c r="E101" i="6"/>
  <c r="D101" i="6"/>
  <c r="AT100" i="6"/>
  <c r="AR100" i="6"/>
  <c r="AS100" i="6" s="1"/>
  <c r="AQ100" i="6"/>
  <c r="AP100" i="6"/>
  <c r="AN100" i="6"/>
  <c r="AO100" i="6" s="1"/>
  <c r="AL100" i="6"/>
  <c r="AM100" i="6" s="1"/>
  <c r="AJ100" i="6"/>
  <c r="AK100" i="6" s="1"/>
  <c r="AH100" i="6"/>
  <c r="AI100" i="6" s="1"/>
  <c r="AE100" i="6"/>
  <c r="AD100" i="6"/>
  <c r="AA100" i="6"/>
  <c r="Z100" i="6"/>
  <c r="AB100" i="6" s="1"/>
  <c r="AC100" i="6" s="1"/>
  <c r="X100" i="6"/>
  <c r="Y100" i="6" s="1"/>
  <c r="U100" i="6"/>
  <c r="T100" i="6"/>
  <c r="R100" i="6"/>
  <c r="O100" i="6"/>
  <c r="N100" i="6"/>
  <c r="L100" i="6"/>
  <c r="K100" i="6"/>
  <c r="H100" i="6"/>
  <c r="G100" i="6"/>
  <c r="F100" i="6"/>
  <c r="E100" i="6"/>
  <c r="D100" i="6"/>
  <c r="AT99" i="6"/>
  <c r="AR99" i="6"/>
  <c r="AS99" i="6" s="1"/>
  <c r="AP99" i="6"/>
  <c r="AQ99" i="6" s="1"/>
  <c r="AN99" i="6"/>
  <c r="AO99" i="6" s="1"/>
  <c r="AM99" i="6"/>
  <c r="AL99" i="6"/>
  <c r="AJ99" i="6"/>
  <c r="AK99" i="6" s="1"/>
  <c r="AH99" i="6"/>
  <c r="AI99" i="6" s="1"/>
  <c r="AE99" i="6"/>
  <c r="AF99" i="6" s="1"/>
  <c r="AG99" i="6" s="1"/>
  <c r="AD99" i="6"/>
  <c r="AA99" i="6"/>
  <c r="Z99" i="6"/>
  <c r="X99" i="6"/>
  <c r="Y99" i="6" s="1"/>
  <c r="U99" i="6"/>
  <c r="T99" i="6"/>
  <c r="R99" i="6"/>
  <c r="O99" i="6"/>
  <c r="N99" i="6"/>
  <c r="L99" i="6"/>
  <c r="K99" i="6"/>
  <c r="H99" i="6"/>
  <c r="G99" i="6"/>
  <c r="F99" i="6"/>
  <c r="E99" i="6"/>
  <c r="D99" i="6"/>
  <c r="AT98" i="6"/>
  <c r="AS98" i="6"/>
  <c r="AR98" i="6"/>
  <c r="AQ98" i="6"/>
  <c r="AP98" i="6"/>
  <c r="AN98" i="6"/>
  <c r="AO98" i="6" s="1"/>
  <c r="AL98" i="6"/>
  <c r="AM98" i="6" s="1"/>
  <c r="AJ98" i="6"/>
  <c r="AK98" i="6" s="1"/>
  <c r="AH98" i="6"/>
  <c r="AI98" i="6" s="1"/>
  <c r="AE98" i="6"/>
  <c r="AD98" i="6"/>
  <c r="AA98" i="6"/>
  <c r="Z98" i="6"/>
  <c r="X98" i="6"/>
  <c r="Y98" i="6" s="1"/>
  <c r="U98" i="6"/>
  <c r="T98" i="6"/>
  <c r="V98" i="6" s="1"/>
  <c r="W98" i="6" s="1"/>
  <c r="R98" i="6"/>
  <c r="O98" i="6"/>
  <c r="P98" i="6" s="1"/>
  <c r="Q98" i="6" s="1"/>
  <c r="N98" i="6"/>
  <c r="L98" i="6"/>
  <c r="K98" i="6"/>
  <c r="H98" i="6"/>
  <c r="G98" i="6"/>
  <c r="F98" i="6"/>
  <c r="E98" i="6"/>
  <c r="D98" i="6"/>
  <c r="AT97" i="6"/>
  <c r="AR97" i="6"/>
  <c r="AS97" i="6" s="1"/>
  <c r="AP97" i="6"/>
  <c r="AQ97" i="6" s="1"/>
  <c r="AN97" i="6"/>
  <c r="AO97" i="6" s="1"/>
  <c r="AL97" i="6"/>
  <c r="AM97" i="6" s="1"/>
  <c r="AJ97" i="6"/>
  <c r="AK97" i="6" s="1"/>
  <c r="AH97" i="6"/>
  <c r="AI97" i="6" s="1"/>
  <c r="AE97" i="6"/>
  <c r="AD97" i="6"/>
  <c r="AA97" i="6"/>
  <c r="AB97" i="6" s="1"/>
  <c r="AC97" i="6" s="1"/>
  <c r="Z97" i="6"/>
  <c r="Y97" i="6"/>
  <c r="X97" i="6"/>
  <c r="U97" i="6"/>
  <c r="T97" i="6"/>
  <c r="R97" i="6"/>
  <c r="O97" i="6"/>
  <c r="N97" i="6"/>
  <c r="P97" i="6" s="1"/>
  <c r="Q97" i="6" s="1"/>
  <c r="L97" i="6"/>
  <c r="K97" i="6"/>
  <c r="H97" i="6"/>
  <c r="G97" i="6"/>
  <c r="F97" i="6"/>
  <c r="E97" i="6"/>
  <c r="D97" i="6"/>
  <c r="AT96" i="6"/>
  <c r="AR96" i="6"/>
  <c r="AS96" i="6" s="1"/>
  <c r="AP96" i="6"/>
  <c r="AQ96" i="6" s="1"/>
  <c r="AN96" i="6"/>
  <c r="AO96" i="6" s="1"/>
  <c r="AL96" i="6"/>
  <c r="AM96" i="6" s="1"/>
  <c r="AJ96" i="6"/>
  <c r="AK96" i="6" s="1"/>
  <c r="AH96" i="6"/>
  <c r="AI96" i="6" s="1"/>
  <c r="AE96" i="6"/>
  <c r="AD96" i="6"/>
  <c r="AF96" i="6" s="1"/>
  <c r="AG96" i="6" s="1"/>
  <c r="AA96" i="6"/>
  <c r="Z96" i="6"/>
  <c r="X96" i="6"/>
  <c r="Y96" i="6" s="1"/>
  <c r="U96" i="6"/>
  <c r="T96" i="6"/>
  <c r="R96" i="6"/>
  <c r="O96" i="6"/>
  <c r="N96" i="6"/>
  <c r="P96" i="6" s="1"/>
  <c r="Q96" i="6" s="1"/>
  <c r="L96" i="6"/>
  <c r="K96" i="6"/>
  <c r="H96" i="6"/>
  <c r="G96" i="6"/>
  <c r="F96" i="6"/>
  <c r="E96" i="6"/>
  <c r="D96" i="6"/>
  <c r="AT95" i="6"/>
  <c r="AR95" i="6"/>
  <c r="AS95" i="6" s="1"/>
  <c r="AP95" i="6"/>
  <c r="AQ95" i="6" s="1"/>
  <c r="AN95" i="6"/>
  <c r="AO95" i="6" s="1"/>
  <c r="AM95" i="6"/>
  <c r="AL95" i="6"/>
  <c r="AJ95" i="6"/>
  <c r="AK95" i="6" s="1"/>
  <c r="AH95" i="6"/>
  <c r="AI95" i="6" s="1"/>
  <c r="AE95" i="6"/>
  <c r="AD95" i="6"/>
  <c r="AA95" i="6"/>
  <c r="AB95" i="6" s="1"/>
  <c r="AC95" i="6" s="1"/>
  <c r="Z95" i="6"/>
  <c r="X95" i="6"/>
  <c r="Y95" i="6" s="1"/>
  <c r="U95" i="6"/>
  <c r="T95" i="6"/>
  <c r="R95" i="6"/>
  <c r="O95" i="6"/>
  <c r="P95" i="6" s="1"/>
  <c r="Q95" i="6" s="1"/>
  <c r="N95" i="6"/>
  <c r="L95" i="6"/>
  <c r="K95" i="6"/>
  <c r="I95" i="6"/>
  <c r="J95" i="6" s="1"/>
  <c r="H95" i="6"/>
  <c r="G95" i="6"/>
  <c r="F95" i="6"/>
  <c r="E95" i="6"/>
  <c r="D95" i="6"/>
  <c r="AT94" i="6"/>
  <c r="AR94" i="6"/>
  <c r="AS94" i="6" s="1"/>
  <c r="AP94" i="6"/>
  <c r="AQ94" i="6" s="1"/>
  <c r="AN94" i="6"/>
  <c r="AO94" i="6" s="1"/>
  <c r="AM94" i="6"/>
  <c r="AL94" i="6"/>
  <c r="AK94" i="6"/>
  <c r="AJ94" i="6"/>
  <c r="AH94" i="6"/>
  <c r="AI94" i="6" s="1"/>
  <c r="AE94" i="6"/>
  <c r="AD94" i="6"/>
  <c r="AA94" i="6"/>
  <c r="Z94" i="6"/>
  <c r="X94" i="6"/>
  <c r="Y94" i="6" s="1"/>
  <c r="U94" i="6"/>
  <c r="T94" i="6"/>
  <c r="R94" i="6"/>
  <c r="O94" i="6"/>
  <c r="N94" i="6"/>
  <c r="L94" i="6"/>
  <c r="K94" i="6"/>
  <c r="H94" i="6"/>
  <c r="G94" i="6"/>
  <c r="F94" i="6"/>
  <c r="E94" i="6"/>
  <c r="D94" i="6"/>
  <c r="AT93" i="6"/>
  <c r="AR93" i="6"/>
  <c r="AS93" i="6" s="1"/>
  <c r="AP93" i="6"/>
  <c r="AQ93" i="6" s="1"/>
  <c r="AN93" i="6"/>
  <c r="AO93" i="6" s="1"/>
  <c r="AL93" i="6"/>
  <c r="AM93" i="6" s="1"/>
  <c r="AJ93" i="6"/>
  <c r="AK93" i="6" s="1"/>
  <c r="AH93" i="6"/>
  <c r="AI93" i="6" s="1"/>
  <c r="AE93" i="6"/>
  <c r="AD93" i="6"/>
  <c r="AA93" i="6"/>
  <c r="Z93" i="6"/>
  <c r="X93" i="6"/>
  <c r="Y93" i="6" s="1"/>
  <c r="U93" i="6"/>
  <c r="T93" i="6"/>
  <c r="V93" i="6" s="1"/>
  <c r="W93" i="6" s="1"/>
  <c r="R93" i="6"/>
  <c r="O93" i="6"/>
  <c r="N93" i="6"/>
  <c r="L93" i="6"/>
  <c r="K93" i="6"/>
  <c r="H93" i="6"/>
  <c r="I93" i="6" s="1"/>
  <c r="J93" i="6" s="1"/>
  <c r="G93" i="6"/>
  <c r="F93" i="6"/>
  <c r="E93" i="6"/>
  <c r="D93" i="6"/>
  <c r="AT92" i="6"/>
  <c r="AR92" i="6"/>
  <c r="AS92" i="6" s="1"/>
  <c r="AP92" i="6"/>
  <c r="AQ92" i="6" s="1"/>
  <c r="AN92" i="6"/>
  <c r="AO92" i="6" s="1"/>
  <c r="AL92" i="6"/>
  <c r="AM92" i="6" s="1"/>
  <c r="AJ92" i="6"/>
  <c r="AK92" i="6" s="1"/>
  <c r="AI92" i="6"/>
  <c r="AH92" i="6"/>
  <c r="AE92" i="6"/>
  <c r="AD92" i="6"/>
  <c r="AA92" i="6"/>
  <c r="Z92" i="6"/>
  <c r="AB92" i="6" s="1"/>
  <c r="AC92" i="6" s="1"/>
  <c r="X92" i="6"/>
  <c r="Y92" i="6" s="1"/>
  <c r="U92" i="6"/>
  <c r="T92" i="6"/>
  <c r="V92" i="6" s="1"/>
  <c r="W92" i="6" s="1"/>
  <c r="R92" i="6"/>
  <c r="O92" i="6"/>
  <c r="N92" i="6"/>
  <c r="L92" i="6"/>
  <c r="K92" i="6"/>
  <c r="H92" i="6"/>
  <c r="G92" i="6"/>
  <c r="F92" i="6"/>
  <c r="E92" i="6"/>
  <c r="D92" i="6"/>
  <c r="AT91" i="6"/>
  <c r="AR91" i="6"/>
  <c r="AS91" i="6" s="1"/>
  <c r="AP91" i="6"/>
  <c r="AQ91" i="6" s="1"/>
  <c r="AO91" i="6"/>
  <c r="AN91" i="6"/>
  <c r="AL91" i="6"/>
  <c r="AM91" i="6" s="1"/>
  <c r="AJ91" i="6"/>
  <c r="AK91" i="6" s="1"/>
  <c r="AH91" i="6"/>
  <c r="AI91" i="6" s="1"/>
  <c r="AE91" i="6"/>
  <c r="AD91" i="6"/>
  <c r="AF91" i="6" s="1"/>
  <c r="AG91" i="6" s="1"/>
  <c r="AA91" i="6"/>
  <c r="Z91" i="6"/>
  <c r="X91" i="6"/>
  <c r="Y91" i="6" s="1"/>
  <c r="U91" i="6"/>
  <c r="T91" i="6"/>
  <c r="R91" i="6"/>
  <c r="O91" i="6"/>
  <c r="N91" i="6"/>
  <c r="L91" i="6"/>
  <c r="K91" i="6"/>
  <c r="H91" i="6"/>
  <c r="G91" i="6"/>
  <c r="F91" i="6"/>
  <c r="E91" i="6"/>
  <c r="D91" i="6"/>
  <c r="AT90" i="6"/>
  <c r="AR90" i="6"/>
  <c r="AS90" i="6" s="1"/>
  <c r="AP90" i="6"/>
  <c r="AQ90" i="6" s="1"/>
  <c r="AN90" i="6"/>
  <c r="AO90" i="6" s="1"/>
  <c r="AL90" i="6"/>
  <c r="AM90" i="6" s="1"/>
  <c r="AJ90" i="6"/>
  <c r="AK90" i="6" s="1"/>
  <c r="AI90" i="6"/>
  <c r="AH90" i="6"/>
  <c r="AE90" i="6"/>
  <c r="AD90" i="6"/>
  <c r="AA90" i="6"/>
  <c r="Z90" i="6"/>
  <c r="X90" i="6"/>
  <c r="Y90" i="6" s="1"/>
  <c r="U90" i="6"/>
  <c r="T90" i="6"/>
  <c r="R90" i="6"/>
  <c r="O90" i="6"/>
  <c r="N90" i="6"/>
  <c r="L90" i="6"/>
  <c r="K90" i="6"/>
  <c r="H90" i="6"/>
  <c r="G90" i="6"/>
  <c r="F90" i="6"/>
  <c r="E90" i="6"/>
  <c r="D90" i="6"/>
  <c r="AT89" i="6"/>
  <c r="AR89" i="6"/>
  <c r="AS89" i="6" s="1"/>
  <c r="AP89" i="6"/>
  <c r="AQ89" i="6" s="1"/>
  <c r="AN89" i="6"/>
  <c r="AO89" i="6" s="1"/>
  <c r="AL89" i="6"/>
  <c r="AM89" i="6" s="1"/>
  <c r="AJ89" i="6"/>
  <c r="AK89" i="6" s="1"/>
  <c r="AH89" i="6"/>
  <c r="AI89" i="6" s="1"/>
  <c r="AE89" i="6"/>
  <c r="AD89" i="6"/>
  <c r="AB89" i="6"/>
  <c r="AC89" i="6" s="1"/>
  <c r="AA89" i="6"/>
  <c r="Z89" i="6"/>
  <c r="X89" i="6"/>
  <c r="Y89" i="6" s="1"/>
  <c r="U89" i="6"/>
  <c r="T89" i="6"/>
  <c r="R89" i="6"/>
  <c r="O89" i="6"/>
  <c r="N89" i="6"/>
  <c r="L89" i="6"/>
  <c r="K89" i="6"/>
  <c r="H89" i="6"/>
  <c r="G89" i="6"/>
  <c r="F89" i="6"/>
  <c r="E89" i="6"/>
  <c r="D89" i="6"/>
  <c r="AT88" i="6"/>
  <c r="AR88" i="6"/>
  <c r="AS88" i="6" s="1"/>
  <c r="AP88" i="6"/>
  <c r="AQ88" i="6" s="1"/>
  <c r="AO88" i="6"/>
  <c r="AN88" i="6"/>
  <c r="AM88" i="6"/>
  <c r="AL88" i="6"/>
  <c r="AJ88" i="6"/>
  <c r="AK88" i="6" s="1"/>
  <c r="AH88" i="6"/>
  <c r="AI88" i="6" s="1"/>
  <c r="AE88" i="6"/>
  <c r="AD88" i="6"/>
  <c r="AA88" i="6"/>
  <c r="Z88" i="6"/>
  <c r="X88" i="6"/>
  <c r="Y88" i="6" s="1"/>
  <c r="U88" i="6"/>
  <c r="T88" i="6"/>
  <c r="V88" i="6" s="1"/>
  <c r="W88" i="6" s="1"/>
  <c r="R88" i="6"/>
  <c r="O88" i="6"/>
  <c r="N88" i="6"/>
  <c r="P88" i="6" s="1"/>
  <c r="Q88" i="6" s="1"/>
  <c r="L88" i="6"/>
  <c r="K88" i="6"/>
  <c r="H88" i="6"/>
  <c r="G88" i="6"/>
  <c r="I88" i="6" s="1"/>
  <c r="J88" i="6" s="1"/>
  <c r="F88" i="6"/>
  <c r="E88" i="6"/>
  <c r="D88" i="6"/>
  <c r="AT87" i="6"/>
  <c r="AR87" i="6"/>
  <c r="AS87" i="6" s="1"/>
  <c r="AP87" i="6"/>
  <c r="AQ87" i="6" s="1"/>
  <c r="AO87" i="6"/>
  <c r="AN87" i="6"/>
  <c r="AL87" i="6"/>
  <c r="AM87" i="6" s="1"/>
  <c r="AK87" i="6"/>
  <c r="AJ87" i="6"/>
  <c r="AH87" i="6"/>
  <c r="AI87" i="6" s="1"/>
  <c r="AE87" i="6"/>
  <c r="AD87" i="6"/>
  <c r="AA87" i="6"/>
  <c r="Z87" i="6"/>
  <c r="X87" i="6"/>
  <c r="Y87" i="6" s="1"/>
  <c r="U87" i="6"/>
  <c r="T87" i="6"/>
  <c r="R87" i="6"/>
  <c r="O87" i="6"/>
  <c r="P87" i="6" s="1"/>
  <c r="Q87" i="6" s="1"/>
  <c r="N87" i="6"/>
  <c r="L87" i="6"/>
  <c r="K87" i="6"/>
  <c r="H87" i="6"/>
  <c r="G87" i="6"/>
  <c r="I87" i="6" s="1"/>
  <c r="J87" i="6" s="1"/>
  <c r="F87" i="6"/>
  <c r="E87" i="6"/>
  <c r="D87" i="6"/>
  <c r="AT86" i="6"/>
  <c r="AR86" i="6"/>
  <c r="AS86" i="6" s="1"/>
  <c r="AP86" i="6"/>
  <c r="AQ86" i="6" s="1"/>
  <c r="AN86" i="6"/>
  <c r="AO86" i="6" s="1"/>
  <c r="AL86" i="6"/>
  <c r="AM86" i="6" s="1"/>
  <c r="AJ86" i="6"/>
  <c r="AK86" i="6" s="1"/>
  <c r="AH86" i="6"/>
  <c r="AI86" i="6" s="1"/>
  <c r="AE86" i="6"/>
  <c r="AF86" i="6" s="1"/>
  <c r="AG86" i="6" s="1"/>
  <c r="AD86" i="6"/>
  <c r="AA86" i="6"/>
  <c r="Z86" i="6"/>
  <c r="X86" i="6"/>
  <c r="Y86" i="6" s="1"/>
  <c r="U86" i="6"/>
  <c r="T86" i="6"/>
  <c r="R86" i="6"/>
  <c r="O86" i="6"/>
  <c r="N86" i="6"/>
  <c r="P86" i="6" s="1"/>
  <c r="Q86" i="6" s="1"/>
  <c r="L86" i="6"/>
  <c r="K86" i="6"/>
  <c r="H86" i="6"/>
  <c r="I86" i="6" s="1"/>
  <c r="J86" i="6" s="1"/>
  <c r="G86" i="6"/>
  <c r="F86" i="6"/>
  <c r="E86" i="6"/>
  <c r="D86" i="6"/>
  <c r="AT85" i="6"/>
  <c r="AR85" i="6"/>
  <c r="AS85" i="6" s="1"/>
  <c r="AP85" i="6"/>
  <c r="AQ85" i="6" s="1"/>
  <c r="AO85" i="6"/>
  <c r="AN85" i="6"/>
  <c r="AL85" i="6"/>
  <c r="AM85" i="6" s="1"/>
  <c r="AJ85" i="6"/>
  <c r="AK85" i="6" s="1"/>
  <c r="AH85" i="6"/>
  <c r="AI85" i="6" s="1"/>
  <c r="AE85" i="6"/>
  <c r="AD85" i="6"/>
  <c r="AA85" i="6"/>
  <c r="Z85" i="6"/>
  <c r="X85" i="6"/>
  <c r="Y85" i="6" s="1"/>
  <c r="V85" i="6"/>
  <c r="W85" i="6" s="1"/>
  <c r="U85" i="6"/>
  <c r="T85" i="6"/>
  <c r="R85" i="6"/>
  <c r="S85" i="6" s="1"/>
  <c r="O85" i="6"/>
  <c r="N85" i="6"/>
  <c r="L85" i="6"/>
  <c r="K85" i="6"/>
  <c r="H85" i="6"/>
  <c r="G85" i="6"/>
  <c r="F85" i="6"/>
  <c r="E85" i="6"/>
  <c r="D85" i="6"/>
  <c r="AT84" i="6"/>
  <c r="AR84" i="6"/>
  <c r="AS84" i="6" s="1"/>
  <c r="AP84" i="6"/>
  <c r="AQ84" i="6" s="1"/>
  <c r="AN84" i="6"/>
  <c r="AO84" i="6" s="1"/>
  <c r="AL84" i="6"/>
  <c r="AM84" i="6" s="1"/>
  <c r="AJ84" i="6"/>
  <c r="AK84" i="6" s="1"/>
  <c r="AH84" i="6"/>
  <c r="AI84" i="6" s="1"/>
  <c r="AE84" i="6"/>
  <c r="AD84" i="6"/>
  <c r="AA84" i="6"/>
  <c r="Z84" i="6"/>
  <c r="X84" i="6"/>
  <c r="Y84" i="6" s="1"/>
  <c r="U84" i="6"/>
  <c r="V84" i="6" s="1"/>
  <c r="W84" i="6" s="1"/>
  <c r="T84" i="6"/>
  <c r="R84" i="6"/>
  <c r="O84" i="6"/>
  <c r="N84" i="6"/>
  <c r="L84" i="6"/>
  <c r="K84" i="6"/>
  <c r="H84" i="6"/>
  <c r="G84" i="6"/>
  <c r="F84" i="6"/>
  <c r="E84" i="6"/>
  <c r="D84" i="6"/>
  <c r="AT83" i="6"/>
  <c r="AR83" i="6"/>
  <c r="AS83" i="6" s="1"/>
  <c r="AP83" i="6"/>
  <c r="AQ83" i="6" s="1"/>
  <c r="AN83" i="6"/>
  <c r="AO83" i="6" s="1"/>
  <c r="AL83" i="6"/>
  <c r="AM83" i="6" s="1"/>
  <c r="AJ83" i="6"/>
  <c r="AK83" i="6" s="1"/>
  <c r="AI83" i="6"/>
  <c r="AH83" i="6"/>
  <c r="AE83" i="6"/>
  <c r="AD83" i="6"/>
  <c r="AA83" i="6"/>
  <c r="Z83" i="6"/>
  <c r="AB83" i="6" s="1"/>
  <c r="AC83" i="6" s="1"/>
  <c r="X83" i="6"/>
  <c r="Y83" i="6" s="1"/>
  <c r="U83" i="6"/>
  <c r="T83" i="6"/>
  <c r="R83" i="6"/>
  <c r="O83" i="6"/>
  <c r="N83" i="6"/>
  <c r="L83" i="6"/>
  <c r="K83" i="6"/>
  <c r="H83" i="6"/>
  <c r="G83" i="6"/>
  <c r="F83" i="6"/>
  <c r="E83" i="6"/>
  <c r="D83" i="6"/>
  <c r="AT82" i="6"/>
  <c r="AR82" i="6"/>
  <c r="AS82" i="6" s="1"/>
  <c r="AP82" i="6"/>
  <c r="AQ82" i="6" s="1"/>
  <c r="AN82" i="6"/>
  <c r="AO82" i="6" s="1"/>
  <c r="AL82" i="6"/>
  <c r="AM82" i="6" s="1"/>
  <c r="AJ82" i="6"/>
  <c r="AK82" i="6" s="1"/>
  <c r="AH82" i="6"/>
  <c r="AI82" i="6" s="1"/>
  <c r="AE82" i="6"/>
  <c r="AD82" i="6"/>
  <c r="AA82" i="6"/>
  <c r="Z82" i="6"/>
  <c r="Y82" i="6"/>
  <c r="X82" i="6"/>
  <c r="U82" i="6"/>
  <c r="T82" i="6"/>
  <c r="R82" i="6"/>
  <c r="O82" i="6"/>
  <c r="N82" i="6"/>
  <c r="L82" i="6"/>
  <c r="K82" i="6"/>
  <c r="H82" i="6"/>
  <c r="G82" i="6"/>
  <c r="F82" i="6"/>
  <c r="E82" i="6"/>
  <c r="D82" i="6"/>
  <c r="AT81" i="6"/>
  <c r="AR81" i="6"/>
  <c r="AS81" i="6" s="1"/>
  <c r="AP81" i="6"/>
  <c r="AQ81" i="6" s="1"/>
  <c r="AN81" i="6"/>
  <c r="AO81" i="6" s="1"/>
  <c r="AL81" i="6"/>
  <c r="AM81" i="6" s="1"/>
  <c r="AJ81" i="6"/>
  <c r="AK81" i="6" s="1"/>
  <c r="AH81" i="6"/>
  <c r="AI81" i="6" s="1"/>
  <c r="AE81" i="6"/>
  <c r="AD81" i="6"/>
  <c r="AF81" i="6" s="1"/>
  <c r="AG81" i="6" s="1"/>
  <c r="AA81" i="6"/>
  <c r="Z81" i="6"/>
  <c r="X81" i="6"/>
  <c r="Y81" i="6" s="1"/>
  <c r="U81" i="6"/>
  <c r="T81" i="6"/>
  <c r="R81" i="6"/>
  <c r="O81" i="6"/>
  <c r="N81" i="6"/>
  <c r="L81" i="6"/>
  <c r="K81" i="6"/>
  <c r="H81" i="6"/>
  <c r="I81" i="6" s="1"/>
  <c r="J81" i="6" s="1"/>
  <c r="G81" i="6"/>
  <c r="F81" i="6"/>
  <c r="E81" i="6"/>
  <c r="D81" i="6"/>
  <c r="AT80" i="6"/>
  <c r="AR80" i="6"/>
  <c r="AS80" i="6" s="1"/>
  <c r="AP80" i="6"/>
  <c r="AQ80" i="6" s="1"/>
  <c r="AN80" i="6"/>
  <c r="AO80" i="6" s="1"/>
  <c r="AL80" i="6"/>
  <c r="AM80" i="6" s="1"/>
  <c r="AK80" i="6"/>
  <c r="AJ80" i="6"/>
  <c r="AH80" i="6"/>
  <c r="AI80" i="6" s="1"/>
  <c r="AE80" i="6"/>
  <c r="AD80" i="6"/>
  <c r="AF80" i="6" s="1"/>
  <c r="AG80" i="6" s="1"/>
  <c r="AA80" i="6"/>
  <c r="Z80" i="6"/>
  <c r="AB80" i="6" s="1"/>
  <c r="AC80" i="6" s="1"/>
  <c r="Y80" i="6"/>
  <c r="X80" i="6"/>
  <c r="U80" i="6"/>
  <c r="T80" i="6"/>
  <c r="R80" i="6"/>
  <c r="O80" i="6"/>
  <c r="N80" i="6"/>
  <c r="L80" i="6"/>
  <c r="K80" i="6"/>
  <c r="H80" i="6"/>
  <c r="G80" i="6"/>
  <c r="F80" i="6"/>
  <c r="E80" i="6"/>
  <c r="D80" i="6"/>
  <c r="AT79" i="6"/>
  <c r="AR79" i="6"/>
  <c r="AS79" i="6" s="1"/>
  <c r="AP79" i="6"/>
  <c r="AQ79" i="6" s="1"/>
  <c r="AN79" i="6"/>
  <c r="AO79" i="6" s="1"/>
  <c r="AL79" i="6"/>
  <c r="AM79" i="6" s="1"/>
  <c r="AJ79" i="6"/>
  <c r="AK79" i="6" s="1"/>
  <c r="AH79" i="6"/>
  <c r="AI79" i="6" s="1"/>
  <c r="AE79" i="6"/>
  <c r="AF79" i="6" s="1"/>
  <c r="AG79" i="6" s="1"/>
  <c r="AD79" i="6"/>
  <c r="AA79" i="6"/>
  <c r="Z79" i="6"/>
  <c r="Y79" i="6"/>
  <c r="X79" i="6"/>
  <c r="U79" i="6"/>
  <c r="T79" i="6"/>
  <c r="V79" i="6" s="1"/>
  <c r="W79" i="6" s="1"/>
  <c r="R79" i="6"/>
  <c r="O79" i="6"/>
  <c r="N79" i="6"/>
  <c r="L79" i="6"/>
  <c r="K79" i="6"/>
  <c r="H79" i="6"/>
  <c r="I79" i="6" s="1"/>
  <c r="J79" i="6" s="1"/>
  <c r="G79" i="6"/>
  <c r="F79" i="6"/>
  <c r="E79" i="6"/>
  <c r="D79" i="6"/>
  <c r="AT78" i="6"/>
  <c r="AR78" i="6"/>
  <c r="AS78" i="6" s="1"/>
  <c r="AP78" i="6"/>
  <c r="AQ78" i="6" s="1"/>
  <c r="AN78" i="6"/>
  <c r="AO78" i="6" s="1"/>
  <c r="AL78" i="6"/>
  <c r="AM78" i="6" s="1"/>
  <c r="AJ78" i="6"/>
  <c r="AK78" i="6" s="1"/>
  <c r="AH78" i="6"/>
  <c r="AI78" i="6" s="1"/>
  <c r="AE78" i="6"/>
  <c r="AD78" i="6"/>
  <c r="AA78" i="6"/>
  <c r="Z78" i="6"/>
  <c r="X78" i="6"/>
  <c r="Y78" i="6" s="1"/>
  <c r="U78" i="6"/>
  <c r="T78" i="6"/>
  <c r="R78" i="6"/>
  <c r="O78" i="6"/>
  <c r="N78" i="6"/>
  <c r="L78" i="6"/>
  <c r="K78" i="6"/>
  <c r="H78" i="6"/>
  <c r="G78" i="6"/>
  <c r="F78" i="6"/>
  <c r="E78" i="6"/>
  <c r="D78" i="6"/>
  <c r="AT77" i="6"/>
  <c r="AR77" i="6"/>
  <c r="AS77" i="6" s="1"/>
  <c r="AP77" i="6"/>
  <c r="AQ77" i="6" s="1"/>
  <c r="AN77" i="6"/>
  <c r="AO77" i="6" s="1"/>
  <c r="AL77" i="6"/>
  <c r="AM77" i="6" s="1"/>
  <c r="AJ77" i="6"/>
  <c r="AK77" i="6" s="1"/>
  <c r="AH77" i="6"/>
  <c r="AI77" i="6" s="1"/>
  <c r="AE77" i="6"/>
  <c r="AD77" i="6"/>
  <c r="AA77" i="6"/>
  <c r="Z77" i="6"/>
  <c r="X77" i="6"/>
  <c r="Y77" i="6" s="1"/>
  <c r="U77" i="6"/>
  <c r="T77" i="6"/>
  <c r="R77" i="6"/>
  <c r="P77" i="6"/>
  <c r="Q77" i="6" s="1"/>
  <c r="O77" i="6"/>
  <c r="N77" i="6"/>
  <c r="L77" i="6"/>
  <c r="K77" i="6"/>
  <c r="H77" i="6"/>
  <c r="G77" i="6"/>
  <c r="I77" i="6" s="1"/>
  <c r="J77" i="6" s="1"/>
  <c r="F77" i="6"/>
  <c r="E77" i="6"/>
  <c r="D77" i="6"/>
  <c r="AT76" i="6"/>
  <c r="AR76" i="6"/>
  <c r="AS76" i="6" s="1"/>
  <c r="AP76" i="6"/>
  <c r="AQ76" i="6" s="1"/>
  <c r="AN76" i="6"/>
  <c r="AO76" i="6" s="1"/>
  <c r="AL76" i="6"/>
  <c r="AM76" i="6" s="1"/>
  <c r="AK76" i="6"/>
  <c r="AJ76" i="6"/>
  <c r="AH76" i="6"/>
  <c r="AI76" i="6" s="1"/>
  <c r="AE76" i="6"/>
  <c r="AD76" i="6"/>
  <c r="AA76" i="6"/>
  <c r="Z76" i="6"/>
  <c r="X76" i="6"/>
  <c r="Y76" i="6" s="1"/>
  <c r="U76" i="6"/>
  <c r="T76" i="6"/>
  <c r="R76" i="6"/>
  <c r="O76" i="6"/>
  <c r="N76" i="6"/>
  <c r="P76" i="6" s="1"/>
  <c r="Q76" i="6" s="1"/>
  <c r="L76" i="6"/>
  <c r="K76" i="6"/>
  <c r="H76" i="6"/>
  <c r="G76" i="6"/>
  <c r="F76" i="6"/>
  <c r="E76" i="6"/>
  <c r="D76" i="6"/>
  <c r="AT75" i="6"/>
  <c r="AR75" i="6"/>
  <c r="AS75" i="6" s="1"/>
  <c r="AP75" i="6"/>
  <c r="AQ75" i="6" s="1"/>
  <c r="AN75" i="6"/>
  <c r="AO75" i="6" s="1"/>
  <c r="AL75" i="6"/>
  <c r="AM75" i="6" s="1"/>
  <c r="AJ75" i="6"/>
  <c r="AK75" i="6" s="1"/>
  <c r="AH75" i="6"/>
  <c r="AI75" i="6" s="1"/>
  <c r="AE75" i="6"/>
  <c r="AD75" i="6"/>
  <c r="AB75" i="6"/>
  <c r="AC75" i="6" s="1"/>
  <c r="AA75" i="6"/>
  <c r="Z75" i="6"/>
  <c r="X75" i="6"/>
  <c r="Y75" i="6" s="1"/>
  <c r="U75" i="6"/>
  <c r="T75" i="6"/>
  <c r="R75" i="6"/>
  <c r="O75" i="6"/>
  <c r="P75" i="6" s="1"/>
  <c r="Q75" i="6" s="1"/>
  <c r="N75" i="6"/>
  <c r="L75" i="6"/>
  <c r="K75" i="6"/>
  <c r="H75" i="6"/>
  <c r="G75" i="6"/>
  <c r="I75" i="6" s="1"/>
  <c r="J75" i="6" s="1"/>
  <c r="F75" i="6"/>
  <c r="E75" i="6"/>
  <c r="D75" i="6"/>
  <c r="AT74" i="6"/>
  <c r="AR74" i="6"/>
  <c r="AS74" i="6" s="1"/>
  <c r="AP74" i="6"/>
  <c r="AQ74" i="6" s="1"/>
  <c r="AN74" i="6"/>
  <c r="AO74" i="6" s="1"/>
  <c r="AL74" i="6"/>
  <c r="AM74" i="6" s="1"/>
  <c r="AJ74" i="6"/>
  <c r="AK74" i="6" s="1"/>
  <c r="AI74" i="6"/>
  <c r="AH74" i="6"/>
  <c r="AE74" i="6"/>
  <c r="AD74" i="6"/>
  <c r="AF74" i="6" s="1"/>
  <c r="AG74" i="6" s="1"/>
  <c r="AA74" i="6"/>
  <c r="Z74" i="6"/>
  <c r="X74" i="6"/>
  <c r="Y74" i="6" s="1"/>
  <c r="U74" i="6"/>
  <c r="T74" i="6"/>
  <c r="R74" i="6"/>
  <c r="O74" i="6"/>
  <c r="N74" i="6"/>
  <c r="L74" i="6"/>
  <c r="K74" i="6"/>
  <c r="H74" i="6"/>
  <c r="G74" i="6"/>
  <c r="F74" i="6"/>
  <c r="E74" i="6"/>
  <c r="D74" i="6"/>
  <c r="AT73" i="6"/>
  <c r="AR73" i="6"/>
  <c r="AS73" i="6" s="1"/>
  <c r="AQ73" i="6"/>
  <c r="AP73" i="6"/>
  <c r="AN73" i="6"/>
  <c r="AO73" i="6" s="1"/>
  <c r="AL73" i="6"/>
  <c r="AM73" i="6" s="1"/>
  <c r="AJ73" i="6"/>
  <c r="AK73" i="6" s="1"/>
  <c r="AH73" i="6"/>
  <c r="AI73" i="6" s="1"/>
  <c r="AE73" i="6"/>
  <c r="AD73" i="6"/>
  <c r="AF73" i="6" s="1"/>
  <c r="AG73" i="6" s="1"/>
  <c r="AA73" i="6"/>
  <c r="Z73" i="6"/>
  <c r="AB73" i="6" s="1"/>
  <c r="AC73" i="6" s="1"/>
  <c r="X73" i="6"/>
  <c r="Y73" i="6" s="1"/>
  <c r="U73" i="6"/>
  <c r="T73" i="6"/>
  <c r="R73" i="6"/>
  <c r="O73" i="6"/>
  <c r="N73" i="6"/>
  <c r="L73" i="6"/>
  <c r="K73" i="6"/>
  <c r="H73" i="6"/>
  <c r="G73" i="6"/>
  <c r="I73" i="6" s="1"/>
  <c r="J73" i="6" s="1"/>
  <c r="F73" i="6"/>
  <c r="E73" i="6"/>
  <c r="D73" i="6"/>
  <c r="AT72" i="6"/>
  <c r="AR72" i="6"/>
  <c r="AS72" i="6" s="1"/>
  <c r="AQ72" i="6"/>
  <c r="AP72" i="6"/>
  <c r="AN72" i="6"/>
  <c r="AO72" i="6" s="1"/>
  <c r="AL72" i="6"/>
  <c r="AM72" i="6" s="1"/>
  <c r="AJ72" i="6"/>
  <c r="AK72" i="6" s="1"/>
  <c r="AH72" i="6"/>
  <c r="AI72" i="6" s="1"/>
  <c r="AE72" i="6"/>
  <c r="AD72" i="6"/>
  <c r="AA72" i="6"/>
  <c r="AB72" i="6" s="1"/>
  <c r="AC72" i="6" s="1"/>
  <c r="Z72" i="6"/>
  <c r="X72" i="6"/>
  <c r="Y72" i="6" s="1"/>
  <c r="U72" i="6"/>
  <c r="T72" i="6"/>
  <c r="R72" i="6"/>
  <c r="O72" i="6"/>
  <c r="N72" i="6"/>
  <c r="L72" i="6"/>
  <c r="K72" i="6"/>
  <c r="H72" i="6"/>
  <c r="G72" i="6"/>
  <c r="F72" i="6"/>
  <c r="E72" i="6"/>
  <c r="D72" i="6"/>
  <c r="AT71" i="6"/>
  <c r="AS71" i="6"/>
  <c r="AR71" i="6"/>
  <c r="AP71" i="6"/>
  <c r="AQ71" i="6" s="1"/>
  <c r="AN71" i="6"/>
  <c r="AO71" i="6" s="1"/>
  <c r="AL71" i="6"/>
  <c r="AM71" i="6" s="1"/>
  <c r="AJ71" i="6"/>
  <c r="AK71" i="6" s="1"/>
  <c r="AH71" i="6"/>
  <c r="AI71" i="6" s="1"/>
  <c r="AE71" i="6"/>
  <c r="AD71" i="6"/>
  <c r="AA71" i="6"/>
  <c r="Z71" i="6"/>
  <c r="AB71" i="6" s="1"/>
  <c r="AC71" i="6" s="1"/>
  <c r="Y71" i="6"/>
  <c r="X71" i="6"/>
  <c r="U71" i="6"/>
  <c r="T71" i="6"/>
  <c r="R71" i="6"/>
  <c r="O71" i="6"/>
  <c r="N71" i="6"/>
  <c r="L71" i="6"/>
  <c r="K71" i="6"/>
  <c r="H71" i="6"/>
  <c r="G71" i="6"/>
  <c r="F71" i="6"/>
  <c r="E71" i="6"/>
  <c r="D71" i="6"/>
  <c r="AT70" i="6"/>
  <c r="AR70" i="6"/>
  <c r="AS70" i="6" s="1"/>
  <c r="AP70" i="6"/>
  <c r="AQ70" i="6" s="1"/>
  <c r="AN70" i="6"/>
  <c r="AO70" i="6" s="1"/>
  <c r="AM70" i="6"/>
  <c r="AL70" i="6"/>
  <c r="AK70" i="6"/>
  <c r="AJ70" i="6"/>
  <c r="AH70" i="6"/>
  <c r="AI70" i="6" s="1"/>
  <c r="AE70" i="6"/>
  <c r="AF70" i="6" s="1"/>
  <c r="AG70" i="6" s="1"/>
  <c r="AD70" i="6"/>
  <c r="AA70" i="6"/>
  <c r="Z70" i="6"/>
  <c r="AB70" i="6" s="1"/>
  <c r="AC70" i="6" s="1"/>
  <c r="X70" i="6"/>
  <c r="Y70" i="6" s="1"/>
  <c r="U70" i="6"/>
  <c r="V70" i="6" s="1"/>
  <c r="W70" i="6" s="1"/>
  <c r="T70" i="6"/>
  <c r="R70" i="6"/>
  <c r="O70" i="6"/>
  <c r="N70" i="6"/>
  <c r="P70" i="6" s="1"/>
  <c r="Q70" i="6" s="1"/>
  <c r="L70" i="6"/>
  <c r="K70" i="6"/>
  <c r="H70" i="6"/>
  <c r="G70" i="6"/>
  <c r="F70" i="6"/>
  <c r="E70" i="6"/>
  <c r="D70" i="6"/>
  <c r="AT69" i="6"/>
  <c r="AR69" i="6"/>
  <c r="AS69" i="6" s="1"/>
  <c r="AP69" i="6"/>
  <c r="AQ69" i="6" s="1"/>
  <c r="AN69" i="6"/>
  <c r="AO69" i="6" s="1"/>
  <c r="AL69" i="6"/>
  <c r="AM69" i="6" s="1"/>
  <c r="AJ69" i="6"/>
  <c r="AK69" i="6" s="1"/>
  <c r="AH69" i="6"/>
  <c r="AI69" i="6" s="1"/>
  <c r="AE69" i="6"/>
  <c r="AD69" i="6"/>
  <c r="AA69" i="6"/>
  <c r="Z69" i="6"/>
  <c r="X69" i="6"/>
  <c r="Y69" i="6" s="1"/>
  <c r="U69" i="6"/>
  <c r="T69" i="6"/>
  <c r="R69" i="6"/>
  <c r="O69" i="6"/>
  <c r="N69" i="6"/>
  <c r="L69" i="6"/>
  <c r="K69" i="6"/>
  <c r="H69" i="6"/>
  <c r="G69" i="6"/>
  <c r="F69" i="6"/>
  <c r="E69" i="6"/>
  <c r="D69" i="6"/>
  <c r="AT68" i="6"/>
  <c r="AR68" i="6"/>
  <c r="AS68" i="6" s="1"/>
  <c r="AP68" i="6"/>
  <c r="AQ68" i="6" s="1"/>
  <c r="AN68" i="6"/>
  <c r="AO68" i="6" s="1"/>
  <c r="AL68" i="6"/>
  <c r="AM68" i="6" s="1"/>
  <c r="AJ68" i="6"/>
  <c r="AK68" i="6" s="1"/>
  <c r="AH68" i="6"/>
  <c r="AI68" i="6" s="1"/>
  <c r="AE68" i="6"/>
  <c r="AD68" i="6"/>
  <c r="AF68" i="6" s="1"/>
  <c r="AG68" i="6" s="1"/>
  <c r="AA68" i="6"/>
  <c r="Z68" i="6"/>
  <c r="X68" i="6"/>
  <c r="Y68" i="6" s="1"/>
  <c r="W68" i="6"/>
  <c r="U68" i="6"/>
  <c r="T68" i="6"/>
  <c r="V68" i="6" s="1"/>
  <c r="R68" i="6"/>
  <c r="O68" i="6"/>
  <c r="P68" i="6" s="1"/>
  <c r="Q68" i="6" s="1"/>
  <c r="N68" i="6"/>
  <c r="L68" i="6"/>
  <c r="K68" i="6"/>
  <c r="H68" i="6"/>
  <c r="G68" i="6"/>
  <c r="I68" i="6" s="1"/>
  <c r="J68" i="6" s="1"/>
  <c r="F68" i="6"/>
  <c r="E68" i="6"/>
  <c r="D68" i="6"/>
  <c r="AT67" i="6"/>
  <c r="AS67" i="6"/>
  <c r="AR67" i="6"/>
  <c r="AP67" i="6"/>
  <c r="AQ67" i="6" s="1"/>
  <c r="AN67" i="6"/>
  <c r="AO67" i="6" s="1"/>
  <c r="AL67" i="6"/>
  <c r="AM67" i="6" s="1"/>
  <c r="AJ67" i="6"/>
  <c r="AK67" i="6" s="1"/>
  <c r="AI67" i="6"/>
  <c r="AH67" i="6"/>
  <c r="AE67" i="6"/>
  <c r="AD67" i="6"/>
  <c r="AA67" i="6"/>
  <c r="Z67" i="6"/>
  <c r="X67" i="6"/>
  <c r="Y67" i="6" s="1"/>
  <c r="U67" i="6"/>
  <c r="T67" i="6"/>
  <c r="R67" i="6"/>
  <c r="O67" i="6"/>
  <c r="N67" i="6"/>
  <c r="P67" i="6" s="1"/>
  <c r="Q67" i="6" s="1"/>
  <c r="L67" i="6"/>
  <c r="K67" i="6"/>
  <c r="H67" i="6"/>
  <c r="G67" i="6"/>
  <c r="F67" i="6"/>
  <c r="E67" i="6"/>
  <c r="D67" i="6"/>
  <c r="AT66" i="6"/>
  <c r="AR66" i="6"/>
  <c r="AS66" i="6" s="1"/>
  <c r="AP66" i="6"/>
  <c r="AQ66" i="6" s="1"/>
  <c r="AN66" i="6"/>
  <c r="AO66" i="6" s="1"/>
  <c r="AL66" i="6"/>
  <c r="AM66" i="6" s="1"/>
  <c r="AJ66" i="6"/>
  <c r="AK66" i="6" s="1"/>
  <c r="AH66" i="6"/>
  <c r="AI66" i="6" s="1"/>
  <c r="AE66" i="6"/>
  <c r="AD66" i="6"/>
  <c r="AA66" i="6"/>
  <c r="AB66" i="6" s="1"/>
  <c r="AC66" i="6" s="1"/>
  <c r="Z66" i="6"/>
  <c r="X66" i="6"/>
  <c r="Y66" i="6" s="1"/>
  <c r="U66" i="6"/>
  <c r="T66" i="6"/>
  <c r="V66" i="6" s="1"/>
  <c r="W66" i="6" s="1"/>
  <c r="R66" i="6"/>
  <c r="O66" i="6"/>
  <c r="N66" i="6"/>
  <c r="L66" i="6"/>
  <c r="K66" i="6"/>
  <c r="H66" i="6"/>
  <c r="G66" i="6"/>
  <c r="F66" i="6"/>
  <c r="E66" i="6"/>
  <c r="D66" i="6"/>
  <c r="AT65" i="6"/>
  <c r="AR65" i="6"/>
  <c r="AS65" i="6" s="1"/>
  <c r="AP65" i="6"/>
  <c r="AQ65" i="6" s="1"/>
  <c r="AN65" i="6"/>
  <c r="AO65" i="6" s="1"/>
  <c r="AM65" i="6"/>
  <c r="AL65" i="6"/>
  <c r="AJ65" i="6"/>
  <c r="AK65" i="6" s="1"/>
  <c r="AI65" i="6"/>
  <c r="AH65" i="6"/>
  <c r="AE65" i="6"/>
  <c r="AD65" i="6"/>
  <c r="AA65" i="6"/>
  <c r="Z65" i="6"/>
  <c r="Y65" i="6"/>
  <c r="X65" i="6"/>
  <c r="U65" i="6"/>
  <c r="T65" i="6"/>
  <c r="R65" i="6"/>
  <c r="O65" i="6"/>
  <c r="N65" i="6"/>
  <c r="L65" i="6"/>
  <c r="K65" i="6"/>
  <c r="H65" i="6"/>
  <c r="G65" i="6"/>
  <c r="F65" i="6"/>
  <c r="E65" i="6"/>
  <c r="D65" i="6"/>
  <c r="AT64" i="6"/>
  <c r="AR64" i="6"/>
  <c r="AS64" i="6" s="1"/>
  <c r="AP64" i="6"/>
  <c r="AQ64" i="6" s="1"/>
  <c r="AN64" i="6"/>
  <c r="AO64" i="6" s="1"/>
  <c r="AM64" i="6"/>
  <c r="AL64" i="6"/>
  <c r="AJ64" i="6"/>
  <c r="AK64" i="6" s="1"/>
  <c r="AH64" i="6"/>
  <c r="AI64" i="6" s="1"/>
  <c r="AE64" i="6"/>
  <c r="AD64" i="6"/>
  <c r="AA64" i="6"/>
  <c r="Z64" i="6"/>
  <c r="X64" i="6"/>
  <c r="Y64" i="6" s="1"/>
  <c r="U64" i="6"/>
  <c r="T64" i="6"/>
  <c r="R64" i="6"/>
  <c r="O64" i="6"/>
  <c r="N64" i="6"/>
  <c r="L64" i="6"/>
  <c r="K64" i="6"/>
  <c r="H64" i="6"/>
  <c r="G64" i="6"/>
  <c r="F64" i="6"/>
  <c r="E64" i="6"/>
  <c r="D64" i="6"/>
  <c r="AT63" i="6"/>
  <c r="AR63" i="6"/>
  <c r="AS63" i="6" s="1"/>
  <c r="AP63" i="6"/>
  <c r="AQ63" i="6" s="1"/>
  <c r="AN63" i="6"/>
  <c r="AO63" i="6" s="1"/>
  <c r="AL63" i="6"/>
  <c r="AM63" i="6" s="1"/>
  <c r="AJ63" i="6"/>
  <c r="AK63" i="6" s="1"/>
  <c r="AH63" i="6"/>
  <c r="AI63" i="6" s="1"/>
  <c r="AF63" i="6"/>
  <c r="AG63" i="6" s="1"/>
  <c r="AE63" i="6"/>
  <c r="AD63" i="6"/>
  <c r="AA63" i="6"/>
  <c r="Z63" i="6"/>
  <c r="X63" i="6"/>
  <c r="Y63" i="6" s="1"/>
  <c r="U63" i="6"/>
  <c r="T63" i="6"/>
  <c r="R63" i="6"/>
  <c r="O63" i="6"/>
  <c r="N63" i="6"/>
  <c r="L63" i="6"/>
  <c r="K63" i="6"/>
  <c r="H63" i="6"/>
  <c r="G63" i="6"/>
  <c r="F63" i="6"/>
  <c r="E63" i="6"/>
  <c r="D63" i="6"/>
  <c r="AT62" i="6"/>
  <c r="AR62" i="6"/>
  <c r="AS62" i="6" s="1"/>
  <c r="AP62" i="6"/>
  <c r="AQ62" i="6" s="1"/>
  <c r="AN62" i="6"/>
  <c r="AO62" i="6" s="1"/>
  <c r="AL62" i="6"/>
  <c r="AM62" i="6" s="1"/>
  <c r="AK62" i="6"/>
  <c r="AJ62" i="6"/>
  <c r="AI62" i="6"/>
  <c r="AH62" i="6"/>
  <c r="AE62" i="6"/>
  <c r="AD62" i="6"/>
  <c r="AA62" i="6"/>
  <c r="Z62" i="6"/>
  <c r="AB62" i="6" s="1"/>
  <c r="AC62" i="6" s="1"/>
  <c r="X62" i="6"/>
  <c r="Y62" i="6" s="1"/>
  <c r="U62" i="6"/>
  <c r="T62" i="6"/>
  <c r="R62" i="6"/>
  <c r="O62" i="6"/>
  <c r="N62" i="6"/>
  <c r="L62" i="6"/>
  <c r="K62" i="6"/>
  <c r="H62" i="6"/>
  <c r="G62" i="6"/>
  <c r="F62" i="6"/>
  <c r="E62" i="6"/>
  <c r="D62" i="6"/>
  <c r="AT61" i="6"/>
  <c r="AR61" i="6"/>
  <c r="AS61" i="6" s="1"/>
  <c r="AP61" i="6"/>
  <c r="AQ61" i="6" s="1"/>
  <c r="AN61" i="6"/>
  <c r="AO61" i="6" s="1"/>
  <c r="AL61" i="6"/>
  <c r="AM61" i="6" s="1"/>
  <c r="AJ61" i="6"/>
  <c r="AK61" i="6" s="1"/>
  <c r="AH61" i="6"/>
  <c r="AI61" i="6" s="1"/>
  <c r="AE61" i="6"/>
  <c r="AD61" i="6"/>
  <c r="AA61" i="6"/>
  <c r="Z61" i="6"/>
  <c r="Y61" i="6"/>
  <c r="X61" i="6"/>
  <c r="U61" i="6"/>
  <c r="T61" i="6"/>
  <c r="V61" i="6" s="1"/>
  <c r="W61" i="6" s="1"/>
  <c r="R61" i="6"/>
  <c r="O61" i="6"/>
  <c r="N61" i="6"/>
  <c r="L61" i="6"/>
  <c r="K61" i="6"/>
  <c r="H61" i="6"/>
  <c r="G61" i="6"/>
  <c r="F61" i="6"/>
  <c r="E61" i="6"/>
  <c r="D61" i="6"/>
  <c r="AT60" i="6"/>
  <c r="AR60" i="6"/>
  <c r="AS60" i="6" s="1"/>
  <c r="AP60" i="6"/>
  <c r="AQ60" i="6" s="1"/>
  <c r="AN60" i="6"/>
  <c r="AO60" i="6" s="1"/>
  <c r="AL60" i="6"/>
  <c r="AM60" i="6" s="1"/>
  <c r="AJ60" i="6"/>
  <c r="AK60" i="6" s="1"/>
  <c r="AH60" i="6"/>
  <c r="AI60" i="6" s="1"/>
  <c r="AE60" i="6"/>
  <c r="AD60" i="6"/>
  <c r="AF60" i="6" s="1"/>
  <c r="AG60" i="6" s="1"/>
  <c r="AA60" i="6"/>
  <c r="Z60" i="6"/>
  <c r="X60" i="6"/>
  <c r="Y60" i="6" s="1"/>
  <c r="U60" i="6"/>
  <c r="T60" i="6"/>
  <c r="R60" i="6"/>
  <c r="O60" i="6"/>
  <c r="N60" i="6"/>
  <c r="L60" i="6"/>
  <c r="K60" i="6"/>
  <c r="H60" i="6"/>
  <c r="G60" i="6"/>
  <c r="F60" i="6"/>
  <c r="E60" i="6"/>
  <c r="D60" i="6"/>
  <c r="AT59" i="6"/>
  <c r="AR59" i="6"/>
  <c r="AS59" i="6" s="1"/>
  <c r="AP59" i="6"/>
  <c r="AQ59" i="6" s="1"/>
  <c r="AO59" i="6"/>
  <c r="AN59" i="6"/>
  <c r="AL59" i="6"/>
  <c r="AM59" i="6" s="1"/>
  <c r="AJ59" i="6"/>
  <c r="AK59" i="6" s="1"/>
  <c r="AH59" i="6"/>
  <c r="AI59" i="6" s="1"/>
  <c r="AE59" i="6"/>
  <c r="AD59" i="6"/>
  <c r="AA59" i="6"/>
  <c r="Z59" i="6"/>
  <c r="X59" i="6"/>
  <c r="Y59" i="6" s="1"/>
  <c r="U59" i="6"/>
  <c r="T59" i="6"/>
  <c r="R59" i="6"/>
  <c r="O59" i="6"/>
  <c r="N59" i="6"/>
  <c r="L59" i="6"/>
  <c r="K59" i="6"/>
  <c r="H59" i="6"/>
  <c r="G59" i="6"/>
  <c r="F59" i="6"/>
  <c r="E59" i="6"/>
  <c r="D59" i="6"/>
  <c r="AT58" i="6"/>
  <c r="AR58" i="6"/>
  <c r="AS58" i="6" s="1"/>
  <c r="AP58" i="6"/>
  <c r="AQ58" i="6" s="1"/>
  <c r="AN58" i="6"/>
  <c r="AO58" i="6" s="1"/>
  <c r="AM58" i="6"/>
  <c r="AL58" i="6"/>
  <c r="AJ58" i="6"/>
  <c r="AK58" i="6" s="1"/>
  <c r="AH58" i="6"/>
  <c r="AI58" i="6" s="1"/>
  <c r="AE58" i="6"/>
  <c r="AD58" i="6"/>
  <c r="AA58" i="6"/>
  <c r="Z58" i="6"/>
  <c r="X58" i="6"/>
  <c r="Y58" i="6" s="1"/>
  <c r="U58" i="6"/>
  <c r="T58" i="6"/>
  <c r="R58" i="6"/>
  <c r="O58" i="6"/>
  <c r="P58" i="6" s="1"/>
  <c r="Q58" i="6" s="1"/>
  <c r="N58" i="6"/>
  <c r="L58" i="6"/>
  <c r="K58" i="6"/>
  <c r="H58" i="6"/>
  <c r="G58" i="6"/>
  <c r="F58" i="6"/>
  <c r="E58" i="6"/>
  <c r="D58" i="6"/>
  <c r="AT57" i="6"/>
  <c r="AR57" i="6"/>
  <c r="AS57" i="6" s="1"/>
  <c r="AP57" i="6"/>
  <c r="AQ57" i="6" s="1"/>
  <c r="AN57" i="6"/>
  <c r="AO57" i="6" s="1"/>
  <c r="AL57" i="6"/>
  <c r="AM57" i="6" s="1"/>
  <c r="AJ57" i="6"/>
  <c r="AK57" i="6" s="1"/>
  <c r="AH57" i="6"/>
  <c r="AI57" i="6" s="1"/>
  <c r="AE57" i="6"/>
  <c r="AD57" i="6"/>
  <c r="AA57" i="6"/>
  <c r="AB57" i="6" s="1"/>
  <c r="AC57" i="6" s="1"/>
  <c r="Z57" i="6"/>
  <c r="X57" i="6"/>
  <c r="Y57" i="6" s="1"/>
  <c r="U57" i="6"/>
  <c r="T57" i="6"/>
  <c r="R57" i="6"/>
  <c r="O57" i="6"/>
  <c r="N57" i="6"/>
  <c r="L57" i="6"/>
  <c r="K57" i="6"/>
  <c r="H57" i="6"/>
  <c r="G57" i="6"/>
  <c r="I57" i="6" s="1"/>
  <c r="J57" i="6" s="1"/>
  <c r="F57" i="6"/>
  <c r="E57" i="6"/>
  <c r="D57" i="6"/>
  <c r="AT56" i="6"/>
  <c r="AR56" i="6"/>
  <c r="AS56" i="6" s="1"/>
  <c r="AP56" i="6"/>
  <c r="AQ56" i="6" s="1"/>
  <c r="AN56" i="6"/>
  <c r="AO56" i="6" s="1"/>
  <c r="AL56" i="6"/>
  <c r="AM56" i="6" s="1"/>
  <c r="AJ56" i="6"/>
  <c r="AK56" i="6" s="1"/>
  <c r="AH56" i="6"/>
  <c r="AI56" i="6" s="1"/>
  <c r="AE56" i="6"/>
  <c r="AD56" i="6"/>
  <c r="AA56" i="6"/>
  <c r="Z56" i="6"/>
  <c r="X56" i="6"/>
  <c r="Y56" i="6" s="1"/>
  <c r="U56" i="6"/>
  <c r="T56" i="6"/>
  <c r="R56" i="6"/>
  <c r="O56" i="6"/>
  <c r="N56" i="6"/>
  <c r="L56" i="6"/>
  <c r="K56" i="6"/>
  <c r="H56" i="6"/>
  <c r="I56" i="6" s="1"/>
  <c r="J56" i="6" s="1"/>
  <c r="G56" i="6"/>
  <c r="F56" i="6"/>
  <c r="E56" i="6"/>
  <c r="D56" i="6"/>
  <c r="AT55" i="6"/>
  <c r="AR55" i="6"/>
  <c r="AS55" i="6" s="1"/>
  <c r="AP55" i="6"/>
  <c r="AQ55" i="6" s="1"/>
  <c r="AO55" i="6"/>
  <c r="AN55" i="6"/>
  <c r="AL55" i="6"/>
  <c r="AM55" i="6" s="1"/>
  <c r="AJ55" i="6"/>
  <c r="AK55" i="6" s="1"/>
  <c r="AH55" i="6"/>
  <c r="AI55" i="6" s="1"/>
  <c r="AF55" i="6"/>
  <c r="AG55" i="6" s="1"/>
  <c r="AE55" i="6"/>
  <c r="AD55" i="6"/>
  <c r="AA55" i="6"/>
  <c r="Z55" i="6"/>
  <c r="X55" i="6"/>
  <c r="Y55" i="6" s="1"/>
  <c r="U55" i="6"/>
  <c r="V55" i="6" s="1"/>
  <c r="W55" i="6" s="1"/>
  <c r="T55" i="6"/>
  <c r="R55" i="6"/>
  <c r="O55" i="6"/>
  <c r="N55" i="6"/>
  <c r="P55" i="6" s="1"/>
  <c r="Q55" i="6" s="1"/>
  <c r="L55" i="6"/>
  <c r="K55" i="6"/>
  <c r="H55" i="6"/>
  <c r="G55" i="6"/>
  <c r="F55" i="6"/>
  <c r="E55" i="6"/>
  <c r="D55" i="6"/>
  <c r="AT54" i="6"/>
  <c r="AR54" i="6"/>
  <c r="AS54" i="6" s="1"/>
  <c r="AQ54" i="6"/>
  <c r="AP54" i="6"/>
  <c r="AN54" i="6"/>
  <c r="AO54" i="6" s="1"/>
  <c r="AL54" i="6"/>
  <c r="AM54" i="6" s="1"/>
  <c r="AJ54" i="6"/>
  <c r="AK54" i="6" s="1"/>
  <c r="AH54" i="6"/>
  <c r="AI54" i="6" s="1"/>
  <c r="AE54" i="6"/>
  <c r="AD54" i="6"/>
  <c r="AF54" i="6" s="1"/>
  <c r="AG54" i="6" s="1"/>
  <c r="AA54" i="6"/>
  <c r="Z54" i="6"/>
  <c r="X54" i="6"/>
  <c r="Y54" i="6" s="1"/>
  <c r="U54" i="6"/>
  <c r="T54" i="6"/>
  <c r="R54" i="6"/>
  <c r="O54" i="6"/>
  <c r="N54" i="6"/>
  <c r="L54" i="6"/>
  <c r="K54" i="6"/>
  <c r="I54" i="6"/>
  <c r="J54" i="6" s="1"/>
  <c r="H54" i="6"/>
  <c r="G54" i="6"/>
  <c r="F54" i="6"/>
  <c r="E54" i="6"/>
  <c r="D54" i="6"/>
  <c r="AT53" i="6"/>
  <c r="AR53" i="6"/>
  <c r="AS53" i="6" s="1"/>
  <c r="AP53" i="6"/>
  <c r="AQ53" i="6" s="1"/>
  <c r="AN53" i="6"/>
  <c r="AO53" i="6" s="1"/>
  <c r="AL53" i="6"/>
  <c r="AM53" i="6" s="1"/>
  <c r="AJ53" i="6"/>
  <c r="AK53" i="6" s="1"/>
  <c r="AH53" i="6"/>
  <c r="AI53" i="6" s="1"/>
  <c r="AE53" i="6"/>
  <c r="AD53" i="6"/>
  <c r="AA53" i="6"/>
  <c r="Z53" i="6"/>
  <c r="X53" i="6"/>
  <c r="Y53" i="6" s="1"/>
  <c r="U53" i="6"/>
  <c r="T53" i="6"/>
  <c r="R53" i="6"/>
  <c r="O53" i="6"/>
  <c r="N53" i="6"/>
  <c r="L53" i="6"/>
  <c r="K53" i="6"/>
  <c r="H53" i="6"/>
  <c r="G53" i="6"/>
  <c r="I53" i="6" s="1"/>
  <c r="J53" i="6" s="1"/>
  <c r="F53" i="6"/>
  <c r="E53" i="6"/>
  <c r="D53" i="6"/>
  <c r="AT52" i="6"/>
  <c r="AS52" i="6"/>
  <c r="AR52" i="6"/>
  <c r="AP52" i="6"/>
  <c r="AQ52" i="6" s="1"/>
  <c r="AN52" i="6"/>
  <c r="AO52" i="6" s="1"/>
  <c r="AL52" i="6"/>
  <c r="AM52" i="6" s="1"/>
  <c r="AJ52" i="6"/>
  <c r="AK52" i="6" s="1"/>
  <c r="AH52" i="6"/>
  <c r="AI52" i="6" s="1"/>
  <c r="AE52" i="6"/>
  <c r="AD52" i="6"/>
  <c r="AA52" i="6"/>
  <c r="Z52" i="6"/>
  <c r="X52" i="6"/>
  <c r="Y52" i="6" s="1"/>
  <c r="U52" i="6"/>
  <c r="T52" i="6"/>
  <c r="V52" i="6" s="1"/>
  <c r="W52" i="6" s="1"/>
  <c r="R52" i="6"/>
  <c r="O52" i="6"/>
  <c r="P52" i="6" s="1"/>
  <c r="Q52" i="6" s="1"/>
  <c r="N52" i="6"/>
  <c r="L52" i="6"/>
  <c r="K52" i="6"/>
  <c r="H52" i="6"/>
  <c r="G52" i="6"/>
  <c r="F52" i="6"/>
  <c r="E52" i="6"/>
  <c r="D52" i="6"/>
  <c r="AT51" i="6"/>
  <c r="AR51" i="6"/>
  <c r="AS51" i="6" s="1"/>
  <c r="AP51" i="6"/>
  <c r="AQ51" i="6" s="1"/>
  <c r="AN51" i="6"/>
  <c r="AO51" i="6" s="1"/>
  <c r="AL51" i="6"/>
  <c r="AM51" i="6" s="1"/>
  <c r="AJ51" i="6"/>
  <c r="AK51" i="6" s="1"/>
  <c r="AI51" i="6"/>
  <c r="AH51" i="6"/>
  <c r="AE51" i="6"/>
  <c r="AD51" i="6"/>
  <c r="AA51" i="6"/>
  <c r="Z51" i="6"/>
  <c r="X51" i="6"/>
  <c r="Y51" i="6" s="1"/>
  <c r="U51" i="6"/>
  <c r="T51" i="6"/>
  <c r="R51" i="6"/>
  <c r="O51" i="6"/>
  <c r="N51" i="6"/>
  <c r="L51" i="6"/>
  <c r="K51" i="6"/>
  <c r="H51" i="6"/>
  <c r="I51" i="6" s="1"/>
  <c r="J51" i="6" s="1"/>
  <c r="G51" i="6"/>
  <c r="F51" i="6"/>
  <c r="E51" i="6"/>
  <c r="D51" i="6"/>
  <c r="AT50" i="6"/>
  <c r="AR50" i="6"/>
  <c r="AS50" i="6" s="1"/>
  <c r="AP50" i="6"/>
  <c r="AQ50" i="6" s="1"/>
  <c r="AN50" i="6"/>
  <c r="AO50" i="6" s="1"/>
  <c r="AL50" i="6"/>
  <c r="AM50" i="6" s="1"/>
  <c r="AJ50" i="6"/>
  <c r="AK50" i="6" s="1"/>
  <c r="AH50" i="6"/>
  <c r="AI50" i="6" s="1"/>
  <c r="AE50" i="6"/>
  <c r="AD50" i="6"/>
  <c r="AA50" i="6"/>
  <c r="Z50" i="6"/>
  <c r="Y50" i="6"/>
  <c r="X50" i="6"/>
  <c r="U50" i="6"/>
  <c r="T50" i="6"/>
  <c r="R50" i="6"/>
  <c r="Q50" i="6"/>
  <c r="O50" i="6"/>
  <c r="N50" i="6"/>
  <c r="P50" i="6" s="1"/>
  <c r="L50" i="6"/>
  <c r="K50" i="6"/>
  <c r="H50" i="6"/>
  <c r="G50" i="6"/>
  <c r="I50" i="6" s="1"/>
  <c r="J50" i="6" s="1"/>
  <c r="F50" i="6"/>
  <c r="E50" i="6"/>
  <c r="D50" i="6"/>
  <c r="AT49" i="6"/>
  <c r="AR49" i="6"/>
  <c r="AS49" i="6" s="1"/>
  <c r="AP49" i="6"/>
  <c r="AQ49" i="6" s="1"/>
  <c r="AN49" i="6"/>
  <c r="AO49" i="6" s="1"/>
  <c r="AL49" i="6"/>
  <c r="AM49" i="6" s="1"/>
  <c r="AJ49" i="6"/>
  <c r="AK49" i="6" s="1"/>
  <c r="AH49" i="6"/>
  <c r="AI49" i="6" s="1"/>
  <c r="AE49" i="6"/>
  <c r="AD49" i="6"/>
  <c r="AA49" i="6"/>
  <c r="Z49" i="6"/>
  <c r="X49" i="6"/>
  <c r="Y49" i="6" s="1"/>
  <c r="U49" i="6"/>
  <c r="T49" i="6"/>
  <c r="R49" i="6"/>
  <c r="O49" i="6"/>
  <c r="N49" i="6"/>
  <c r="P49" i="6" s="1"/>
  <c r="Q49" i="6" s="1"/>
  <c r="L49" i="6"/>
  <c r="K49" i="6"/>
  <c r="H49" i="6"/>
  <c r="I49" i="6" s="1"/>
  <c r="J49" i="6" s="1"/>
  <c r="G49" i="6"/>
  <c r="F49" i="6"/>
  <c r="E49" i="6"/>
  <c r="D49" i="6"/>
  <c r="AT48" i="6"/>
  <c r="AR48" i="6"/>
  <c r="AS48" i="6" s="1"/>
  <c r="AP48" i="6"/>
  <c r="AQ48" i="6" s="1"/>
  <c r="AN48" i="6"/>
  <c r="AO48" i="6" s="1"/>
  <c r="AL48" i="6"/>
  <c r="AM48" i="6" s="1"/>
  <c r="AJ48" i="6"/>
  <c r="AK48" i="6" s="1"/>
  <c r="AH48" i="6"/>
  <c r="AI48" i="6" s="1"/>
  <c r="AE48" i="6"/>
  <c r="AD48" i="6"/>
  <c r="AF48" i="6" s="1"/>
  <c r="AG48" i="6" s="1"/>
  <c r="AA48" i="6"/>
  <c r="Z48" i="6"/>
  <c r="AB48" i="6" s="1"/>
  <c r="AC48" i="6" s="1"/>
  <c r="X48" i="6"/>
  <c r="Y48" i="6" s="1"/>
  <c r="U48" i="6"/>
  <c r="T48" i="6"/>
  <c r="R48" i="6"/>
  <c r="O48" i="6"/>
  <c r="N48" i="6"/>
  <c r="L48" i="6"/>
  <c r="K48" i="6"/>
  <c r="H48" i="6"/>
  <c r="G48" i="6"/>
  <c r="F48" i="6"/>
  <c r="E48" i="6"/>
  <c r="D48" i="6"/>
  <c r="AT47" i="6"/>
  <c r="AS47" i="6"/>
  <c r="AR47" i="6"/>
  <c r="AP47" i="6"/>
  <c r="AQ47" i="6" s="1"/>
  <c r="AO47" i="6"/>
  <c r="AN47" i="6"/>
  <c r="AL47" i="6"/>
  <c r="AM47" i="6" s="1"/>
  <c r="AJ47" i="6"/>
  <c r="AK47" i="6" s="1"/>
  <c r="AH47" i="6"/>
  <c r="AI47" i="6" s="1"/>
  <c r="AE47" i="6"/>
  <c r="AD47" i="6"/>
  <c r="AA47" i="6"/>
  <c r="Z47" i="6"/>
  <c r="X47" i="6"/>
  <c r="Y47" i="6" s="1"/>
  <c r="U47" i="6"/>
  <c r="V47" i="6" s="1"/>
  <c r="W47" i="6" s="1"/>
  <c r="T47" i="6"/>
  <c r="R47" i="6"/>
  <c r="O47" i="6"/>
  <c r="N47" i="6"/>
  <c r="P47" i="6" s="1"/>
  <c r="Q47" i="6" s="1"/>
  <c r="L47" i="6"/>
  <c r="K47" i="6"/>
  <c r="H47" i="6"/>
  <c r="G47" i="6"/>
  <c r="F47" i="6"/>
  <c r="E47" i="6"/>
  <c r="D47" i="6"/>
  <c r="AT46" i="6"/>
  <c r="AR46" i="6"/>
  <c r="AS46" i="6" s="1"/>
  <c r="AP46" i="6"/>
  <c r="AQ46" i="6" s="1"/>
  <c r="AN46" i="6"/>
  <c r="AO46" i="6" s="1"/>
  <c r="AL46" i="6"/>
  <c r="AM46" i="6" s="1"/>
  <c r="AJ46" i="6"/>
  <c r="AK46" i="6" s="1"/>
  <c r="AH46" i="6"/>
  <c r="AI46" i="6" s="1"/>
  <c r="AE46" i="6"/>
  <c r="AD46" i="6"/>
  <c r="AF46" i="6" s="1"/>
  <c r="AG46" i="6" s="1"/>
  <c r="AA46" i="6"/>
  <c r="Z46" i="6"/>
  <c r="X46" i="6"/>
  <c r="Y46" i="6" s="1"/>
  <c r="U46" i="6"/>
  <c r="T46" i="6"/>
  <c r="R46" i="6"/>
  <c r="O46" i="6"/>
  <c r="N46" i="6"/>
  <c r="L46" i="6"/>
  <c r="K46" i="6"/>
  <c r="H46" i="6"/>
  <c r="G46" i="6"/>
  <c r="F46" i="6"/>
  <c r="E46" i="6"/>
  <c r="D46" i="6"/>
  <c r="AT45" i="6"/>
  <c r="AS45" i="6"/>
  <c r="AR45" i="6"/>
  <c r="AQ45" i="6"/>
  <c r="AP45" i="6"/>
  <c r="AN45" i="6"/>
  <c r="AO45" i="6" s="1"/>
  <c r="AL45" i="6"/>
  <c r="AM45" i="6" s="1"/>
  <c r="AJ45" i="6"/>
  <c r="AK45" i="6" s="1"/>
  <c r="AH45" i="6"/>
  <c r="AI45" i="6" s="1"/>
  <c r="AE45" i="6"/>
  <c r="AD45" i="6"/>
  <c r="AA45" i="6"/>
  <c r="Z45" i="6"/>
  <c r="AB45" i="6" s="1"/>
  <c r="AC45" i="6" s="1"/>
  <c r="Y45" i="6"/>
  <c r="X45" i="6"/>
  <c r="U45" i="6"/>
  <c r="T45" i="6"/>
  <c r="R45" i="6"/>
  <c r="O45" i="6"/>
  <c r="N45" i="6"/>
  <c r="L45" i="6"/>
  <c r="K45" i="6"/>
  <c r="H45" i="6"/>
  <c r="G45" i="6"/>
  <c r="F45" i="6"/>
  <c r="E45" i="6"/>
  <c r="D45" i="6"/>
  <c r="AT44" i="6"/>
  <c r="AR44" i="6"/>
  <c r="AS44" i="6" s="1"/>
  <c r="AP44" i="6"/>
  <c r="AQ44" i="6" s="1"/>
  <c r="AO44" i="6"/>
  <c r="AN44" i="6"/>
  <c r="AL44" i="6"/>
  <c r="AM44" i="6" s="1"/>
  <c r="AJ44" i="6"/>
  <c r="AK44" i="6" s="1"/>
  <c r="AH44" i="6"/>
  <c r="AI44" i="6" s="1"/>
  <c r="AE44" i="6"/>
  <c r="AF44" i="6" s="1"/>
  <c r="AG44" i="6" s="1"/>
  <c r="AD44" i="6"/>
  <c r="AA44" i="6"/>
  <c r="AB44" i="6" s="1"/>
  <c r="AC44" i="6" s="1"/>
  <c r="Z44" i="6"/>
  <c r="X44" i="6"/>
  <c r="Y44" i="6" s="1"/>
  <c r="U44" i="6"/>
  <c r="V44" i="6" s="1"/>
  <c r="W44" i="6" s="1"/>
  <c r="T44" i="6"/>
  <c r="R44" i="6"/>
  <c r="O44" i="6"/>
  <c r="N44" i="6"/>
  <c r="L44" i="6"/>
  <c r="K44" i="6"/>
  <c r="H44" i="6"/>
  <c r="G44" i="6"/>
  <c r="F44" i="6"/>
  <c r="E44" i="6"/>
  <c r="D44" i="6"/>
  <c r="AT43" i="6"/>
  <c r="AR43" i="6"/>
  <c r="AS43" i="6" s="1"/>
  <c r="AP43" i="6"/>
  <c r="AQ43" i="6" s="1"/>
  <c r="AO43" i="6"/>
  <c r="AN43" i="6"/>
  <c r="AM43" i="6"/>
  <c r="AL43" i="6"/>
  <c r="AJ43" i="6"/>
  <c r="AK43" i="6" s="1"/>
  <c r="AH43" i="6"/>
  <c r="AI43" i="6" s="1"/>
  <c r="AE43" i="6"/>
  <c r="AD43" i="6"/>
  <c r="AA43" i="6"/>
  <c r="Z43" i="6"/>
  <c r="AB43" i="6" s="1"/>
  <c r="AC43" i="6" s="1"/>
  <c r="X43" i="6"/>
  <c r="Y43" i="6" s="1"/>
  <c r="U43" i="6"/>
  <c r="T43" i="6"/>
  <c r="V43" i="6" s="1"/>
  <c r="W43" i="6" s="1"/>
  <c r="R43" i="6"/>
  <c r="O43" i="6"/>
  <c r="P43" i="6" s="1"/>
  <c r="Q43" i="6" s="1"/>
  <c r="N43" i="6"/>
  <c r="L43" i="6"/>
  <c r="K43" i="6"/>
  <c r="H43" i="6"/>
  <c r="G43" i="6"/>
  <c r="F43" i="6"/>
  <c r="E43" i="6"/>
  <c r="D43" i="6"/>
  <c r="AT42" i="6"/>
  <c r="AR42" i="6"/>
  <c r="AS42" i="6" s="1"/>
  <c r="AQ42" i="6"/>
  <c r="AP42" i="6"/>
  <c r="AN42" i="6"/>
  <c r="AO42" i="6" s="1"/>
  <c r="AL42" i="6"/>
  <c r="AM42" i="6" s="1"/>
  <c r="AJ42" i="6"/>
  <c r="AK42" i="6" s="1"/>
  <c r="AH42" i="6"/>
  <c r="AI42" i="6" s="1"/>
  <c r="AE42" i="6"/>
  <c r="AD42" i="6"/>
  <c r="AA42" i="6"/>
  <c r="Z42" i="6"/>
  <c r="X42" i="6"/>
  <c r="Y42" i="6" s="1"/>
  <c r="U42" i="6"/>
  <c r="T42" i="6"/>
  <c r="R42" i="6"/>
  <c r="O42" i="6"/>
  <c r="N42" i="6"/>
  <c r="L42" i="6"/>
  <c r="K42" i="6"/>
  <c r="H42" i="6"/>
  <c r="G42" i="6"/>
  <c r="F42" i="6"/>
  <c r="E42" i="6"/>
  <c r="D42" i="6"/>
  <c r="AU41" i="6"/>
  <c r="AT41" i="6"/>
  <c r="AR41" i="6"/>
  <c r="AS41" i="6" s="1"/>
  <c r="AP41" i="6"/>
  <c r="AQ41" i="6" s="1"/>
  <c r="AN41" i="6"/>
  <c r="AO41" i="6" s="1"/>
  <c r="AL41" i="6"/>
  <c r="AM41" i="6" s="1"/>
  <c r="AJ41" i="6"/>
  <c r="AK41" i="6" s="1"/>
  <c r="AH41" i="6"/>
  <c r="AI41" i="6" s="1"/>
  <c r="AE41" i="6"/>
  <c r="AD41" i="6"/>
  <c r="AA41" i="6"/>
  <c r="Z41" i="6"/>
  <c r="AB41" i="6" s="1"/>
  <c r="AC41" i="6" s="1"/>
  <c r="X41" i="6"/>
  <c r="Y41" i="6" s="1"/>
  <c r="U41" i="6"/>
  <c r="T41" i="6"/>
  <c r="R41" i="6"/>
  <c r="O41" i="6"/>
  <c r="N41" i="6"/>
  <c r="L41" i="6"/>
  <c r="K41" i="6"/>
  <c r="H41" i="6"/>
  <c r="I41" i="6" s="1"/>
  <c r="J41" i="6" s="1"/>
  <c r="G41" i="6"/>
  <c r="F41" i="6"/>
  <c r="E41" i="6"/>
  <c r="D41" i="6"/>
  <c r="AT40" i="6"/>
  <c r="AR40" i="6"/>
  <c r="AS40" i="6" s="1"/>
  <c r="AP40" i="6"/>
  <c r="AQ40" i="6" s="1"/>
  <c r="AN40" i="6"/>
  <c r="AO40" i="6" s="1"/>
  <c r="AL40" i="6"/>
  <c r="AM40" i="6" s="1"/>
  <c r="AJ40" i="6"/>
  <c r="AK40" i="6" s="1"/>
  <c r="AH40" i="6"/>
  <c r="AI40" i="6" s="1"/>
  <c r="AE40" i="6"/>
  <c r="AD40" i="6"/>
  <c r="AA40" i="6"/>
  <c r="Z40" i="6"/>
  <c r="X40" i="6"/>
  <c r="Y40" i="6" s="1"/>
  <c r="U40" i="6"/>
  <c r="T40" i="6"/>
  <c r="V40" i="6" s="1"/>
  <c r="W40" i="6" s="1"/>
  <c r="R40" i="6"/>
  <c r="P40" i="6"/>
  <c r="Q40" i="6" s="1"/>
  <c r="O40" i="6"/>
  <c r="N40" i="6"/>
  <c r="L40" i="6"/>
  <c r="K40" i="6"/>
  <c r="H40" i="6"/>
  <c r="G40" i="6"/>
  <c r="F40" i="6"/>
  <c r="E40" i="6"/>
  <c r="D40" i="6"/>
  <c r="AT39" i="6"/>
  <c r="AR39" i="6"/>
  <c r="AS39" i="6" s="1"/>
  <c r="AP39" i="6"/>
  <c r="AQ39" i="6" s="1"/>
  <c r="AN39" i="6"/>
  <c r="AO39" i="6" s="1"/>
  <c r="AM39" i="6"/>
  <c r="AL39" i="6"/>
  <c r="AK39" i="6"/>
  <c r="AJ39" i="6"/>
  <c r="AH39" i="6"/>
  <c r="AI39" i="6" s="1"/>
  <c r="AE39" i="6"/>
  <c r="AD39" i="6"/>
  <c r="AA39" i="6"/>
  <c r="Z39" i="6"/>
  <c r="X39" i="6"/>
  <c r="Y39" i="6" s="1"/>
  <c r="U39" i="6"/>
  <c r="T39" i="6"/>
  <c r="R39" i="6"/>
  <c r="O39" i="6"/>
  <c r="N39" i="6"/>
  <c r="L39" i="6"/>
  <c r="K39" i="6"/>
  <c r="H39" i="6"/>
  <c r="G39" i="6"/>
  <c r="I39" i="6" s="1"/>
  <c r="J39" i="6" s="1"/>
  <c r="F39" i="6"/>
  <c r="E39" i="6"/>
  <c r="D39" i="6"/>
  <c r="AT38" i="6"/>
  <c r="AR38" i="6"/>
  <c r="AS38" i="6" s="1"/>
  <c r="AP38" i="6"/>
  <c r="AQ38" i="6" s="1"/>
  <c r="AN38" i="6"/>
  <c r="AO38" i="6" s="1"/>
  <c r="AL38" i="6"/>
  <c r="AM38" i="6" s="1"/>
  <c r="AJ38" i="6"/>
  <c r="AK38" i="6" s="1"/>
  <c r="AI38" i="6"/>
  <c r="AH38" i="6"/>
  <c r="AE38" i="6"/>
  <c r="AD38" i="6"/>
  <c r="AA38" i="6"/>
  <c r="Z38" i="6"/>
  <c r="AB38" i="6" s="1"/>
  <c r="AC38" i="6" s="1"/>
  <c r="Y38" i="6"/>
  <c r="X38" i="6"/>
  <c r="U38" i="6"/>
  <c r="T38" i="6"/>
  <c r="R38" i="6"/>
  <c r="O38" i="6"/>
  <c r="N38" i="6"/>
  <c r="M38" i="6"/>
  <c r="L38" i="6"/>
  <c r="K38" i="6"/>
  <c r="H38" i="6"/>
  <c r="G38" i="6"/>
  <c r="I38" i="6" s="1"/>
  <c r="J38" i="6" s="1"/>
  <c r="F38" i="6"/>
  <c r="E38" i="6"/>
  <c r="D38" i="6"/>
  <c r="AT37" i="6"/>
  <c r="AR37" i="6"/>
  <c r="AS37" i="6" s="1"/>
  <c r="AP37" i="6"/>
  <c r="AQ37" i="6" s="1"/>
  <c r="AN37" i="6"/>
  <c r="AO37" i="6" s="1"/>
  <c r="AL37" i="6"/>
  <c r="AM37" i="6" s="1"/>
  <c r="AK37" i="6"/>
  <c r="AJ37" i="6"/>
  <c r="AH37" i="6"/>
  <c r="AI37" i="6" s="1"/>
  <c r="AE37" i="6"/>
  <c r="AD37" i="6"/>
  <c r="AA37" i="6"/>
  <c r="AB37" i="6" s="1"/>
  <c r="AC37" i="6" s="1"/>
  <c r="Z37" i="6"/>
  <c r="X37" i="6"/>
  <c r="Y37" i="6" s="1"/>
  <c r="U37" i="6"/>
  <c r="T37" i="6"/>
  <c r="R37" i="6"/>
  <c r="O37" i="6"/>
  <c r="N37" i="6"/>
  <c r="L37" i="6"/>
  <c r="K37" i="6"/>
  <c r="H37" i="6"/>
  <c r="G37" i="6"/>
  <c r="I37" i="6" s="1"/>
  <c r="J37" i="6" s="1"/>
  <c r="F37" i="6"/>
  <c r="E37" i="6"/>
  <c r="D37" i="6"/>
  <c r="AT36" i="6"/>
  <c r="AR36" i="6"/>
  <c r="AS36" i="6" s="1"/>
  <c r="AP36" i="6"/>
  <c r="AQ36" i="6" s="1"/>
  <c r="AO36" i="6"/>
  <c r="AN36" i="6"/>
  <c r="AL36" i="6"/>
  <c r="AM36" i="6" s="1"/>
  <c r="AJ36" i="6"/>
  <c r="AK36" i="6" s="1"/>
  <c r="AI36" i="6"/>
  <c r="AH36" i="6"/>
  <c r="AE36" i="6"/>
  <c r="AD36" i="6"/>
  <c r="AA36" i="6"/>
  <c r="Z36" i="6"/>
  <c r="AB36" i="6" s="1"/>
  <c r="AC36" i="6" s="1"/>
  <c r="Y36" i="6"/>
  <c r="X36" i="6"/>
  <c r="U36" i="6"/>
  <c r="T36" i="6"/>
  <c r="R36" i="6"/>
  <c r="O36" i="6"/>
  <c r="N36" i="6"/>
  <c r="P36" i="6" s="1"/>
  <c r="Q36" i="6" s="1"/>
  <c r="L36" i="6"/>
  <c r="K36" i="6"/>
  <c r="H36" i="6"/>
  <c r="G36" i="6"/>
  <c r="F36" i="6"/>
  <c r="E36" i="6"/>
  <c r="D36" i="6"/>
  <c r="AT35" i="6"/>
  <c r="AS35" i="6"/>
  <c r="AR35" i="6"/>
  <c r="AP35" i="6"/>
  <c r="AQ35" i="6" s="1"/>
  <c r="AN35" i="6"/>
  <c r="AO35" i="6" s="1"/>
  <c r="AL35" i="6"/>
  <c r="AM35" i="6" s="1"/>
  <c r="AJ35" i="6"/>
  <c r="AK35" i="6" s="1"/>
  <c r="AH35" i="6"/>
  <c r="AI35" i="6" s="1"/>
  <c r="AF35" i="6"/>
  <c r="AG35" i="6" s="1"/>
  <c r="AE35" i="6"/>
  <c r="AD35" i="6"/>
  <c r="AA35" i="6"/>
  <c r="Z35" i="6"/>
  <c r="X35" i="6"/>
  <c r="Y35" i="6" s="1"/>
  <c r="U35" i="6"/>
  <c r="V35" i="6" s="1"/>
  <c r="W35" i="6" s="1"/>
  <c r="T35" i="6"/>
  <c r="R35" i="6"/>
  <c r="O35" i="6"/>
  <c r="N35" i="6"/>
  <c r="L35" i="6"/>
  <c r="K35" i="6"/>
  <c r="H35" i="6"/>
  <c r="G35" i="6"/>
  <c r="F35" i="6"/>
  <c r="E35" i="6"/>
  <c r="D35" i="6"/>
  <c r="AT34" i="6"/>
  <c r="AS34" i="6"/>
  <c r="AR34" i="6"/>
  <c r="AP34" i="6"/>
  <c r="AQ34" i="6" s="1"/>
  <c r="AN34" i="6"/>
  <c r="AO34" i="6" s="1"/>
  <c r="AL34" i="6"/>
  <c r="AM34" i="6" s="1"/>
  <c r="AJ34" i="6"/>
  <c r="AK34" i="6" s="1"/>
  <c r="AH34" i="6"/>
  <c r="AI34" i="6" s="1"/>
  <c r="AE34" i="6"/>
  <c r="AD34" i="6"/>
  <c r="AA34" i="6"/>
  <c r="AB34" i="6" s="1"/>
  <c r="AC34" i="6" s="1"/>
  <c r="Z34" i="6"/>
  <c r="Y34" i="6"/>
  <c r="X34" i="6"/>
  <c r="U34" i="6"/>
  <c r="T34" i="6"/>
  <c r="R34" i="6"/>
  <c r="O34" i="6"/>
  <c r="N34" i="6"/>
  <c r="L34" i="6"/>
  <c r="K34" i="6"/>
  <c r="H34" i="6"/>
  <c r="G34" i="6"/>
  <c r="F34" i="6"/>
  <c r="E34" i="6"/>
  <c r="D34" i="6"/>
  <c r="AT33" i="6"/>
  <c r="AR33" i="6"/>
  <c r="AS33" i="6" s="1"/>
  <c r="AP33" i="6"/>
  <c r="AQ33" i="6" s="1"/>
  <c r="AN33" i="6"/>
  <c r="AO33" i="6" s="1"/>
  <c r="AM33" i="6"/>
  <c r="AL33" i="6"/>
  <c r="AJ33" i="6"/>
  <c r="AK33" i="6" s="1"/>
  <c r="AH33" i="6"/>
  <c r="AI33" i="6" s="1"/>
  <c r="AE33" i="6"/>
  <c r="AD33" i="6"/>
  <c r="AA33" i="6"/>
  <c r="Z33" i="6"/>
  <c r="X33" i="6"/>
  <c r="Y33" i="6" s="1"/>
  <c r="U33" i="6"/>
  <c r="T33" i="6"/>
  <c r="R33" i="6"/>
  <c r="O33" i="6"/>
  <c r="N33" i="6"/>
  <c r="P33" i="6" s="1"/>
  <c r="Q33" i="6" s="1"/>
  <c r="L33" i="6"/>
  <c r="K33" i="6"/>
  <c r="H33" i="6"/>
  <c r="G33" i="6"/>
  <c r="F33" i="6"/>
  <c r="E33" i="6"/>
  <c r="D33" i="6"/>
  <c r="AT32" i="6"/>
  <c r="AR32" i="6"/>
  <c r="AS32" i="6" s="1"/>
  <c r="AP32" i="6"/>
  <c r="AQ32" i="6" s="1"/>
  <c r="AO32" i="6"/>
  <c r="AN32" i="6"/>
  <c r="AL32" i="6"/>
  <c r="AM32" i="6" s="1"/>
  <c r="AJ32" i="6"/>
  <c r="AK32" i="6" s="1"/>
  <c r="AI32" i="6"/>
  <c r="AH32" i="6"/>
  <c r="AE32" i="6"/>
  <c r="AD32" i="6"/>
  <c r="AA32" i="6"/>
  <c r="Z32" i="6"/>
  <c r="X32" i="6"/>
  <c r="Y32" i="6" s="1"/>
  <c r="U32" i="6"/>
  <c r="T32" i="6"/>
  <c r="R32" i="6"/>
  <c r="O32" i="6"/>
  <c r="N32" i="6"/>
  <c r="L32" i="6"/>
  <c r="K32" i="6"/>
  <c r="I32" i="6"/>
  <c r="J32" i="6" s="1"/>
  <c r="H32" i="6"/>
  <c r="G32" i="6"/>
  <c r="F32" i="6"/>
  <c r="E32" i="6"/>
  <c r="D32" i="6"/>
  <c r="AT31" i="6"/>
  <c r="AR31" i="6"/>
  <c r="AS31" i="6" s="1"/>
  <c r="AP31" i="6"/>
  <c r="AQ31" i="6" s="1"/>
  <c r="AN31" i="6"/>
  <c r="AO31" i="6" s="1"/>
  <c r="AL31" i="6"/>
  <c r="AM31" i="6" s="1"/>
  <c r="AJ31" i="6"/>
  <c r="AK31" i="6" s="1"/>
  <c r="AH31" i="6"/>
  <c r="AI31" i="6" s="1"/>
  <c r="AE31" i="6"/>
  <c r="AD31" i="6"/>
  <c r="AA31" i="6"/>
  <c r="Z31" i="6"/>
  <c r="X31" i="6"/>
  <c r="Y31" i="6" s="1"/>
  <c r="U31" i="6"/>
  <c r="T31" i="6"/>
  <c r="R31" i="6"/>
  <c r="O31" i="6"/>
  <c r="P31" i="6" s="1"/>
  <c r="Q31" i="6" s="1"/>
  <c r="N31" i="6"/>
  <c r="L31" i="6"/>
  <c r="K31" i="6"/>
  <c r="H31" i="6"/>
  <c r="I31" i="6" s="1"/>
  <c r="J31" i="6" s="1"/>
  <c r="G31" i="6"/>
  <c r="F31" i="6"/>
  <c r="E31" i="6"/>
  <c r="D31" i="6"/>
  <c r="AT30" i="6"/>
  <c r="AS30" i="6"/>
  <c r="AR30" i="6"/>
  <c r="AP30" i="6"/>
  <c r="AQ30" i="6" s="1"/>
  <c r="AO30" i="6"/>
  <c r="AN30" i="6"/>
  <c r="AL30" i="6"/>
  <c r="AM30" i="6" s="1"/>
  <c r="AJ30" i="6"/>
  <c r="AK30" i="6" s="1"/>
  <c r="AH30" i="6"/>
  <c r="AI30" i="6" s="1"/>
  <c r="AE30" i="6"/>
  <c r="AD30" i="6"/>
  <c r="AA30" i="6"/>
  <c r="Z30" i="6"/>
  <c r="X30" i="6"/>
  <c r="Y30" i="6" s="1"/>
  <c r="U30" i="6"/>
  <c r="V30" i="6" s="1"/>
  <c r="W30" i="6" s="1"/>
  <c r="T30" i="6"/>
  <c r="R30" i="6"/>
  <c r="O30" i="6"/>
  <c r="N30" i="6"/>
  <c r="L30" i="6"/>
  <c r="K30" i="6"/>
  <c r="H30" i="6"/>
  <c r="I30" i="6" s="1"/>
  <c r="J30" i="6" s="1"/>
  <c r="G30" i="6"/>
  <c r="F30" i="6"/>
  <c r="E30" i="6"/>
  <c r="D30" i="6"/>
  <c r="AT29" i="6"/>
  <c r="AR29" i="6"/>
  <c r="AS29" i="6" s="1"/>
  <c r="AQ29" i="6"/>
  <c r="AP29" i="6"/>
  <c r="AO29" i="6"/>
  <c r="AN29" i="6"/>
  <c r="AL29" i="6"/>
  <c r="AM29" i="6" s="1"/>
  <c r="AJ29" i="6"/>
  <c r="AK29" i="6" s="1"/>
  <c r="AH29" i="6"/>
  <c r="AI29" i="6" s="1"/>
  <c r="AE29" i="6"/>
  <c r="AD29" i="6"/>
  <c r="AA29" i="6"/>
  <c r="Z29" i="6"/>
  <c r="X29" i="6"/>
  <c r="Y29" i="6" s="1"/>
  <c r="U29" i="6"/>
  <c r="T29" i="6"/>
  <c r="R29" i="6"/>
  <c r="O29" i="6"/>
  <c r="N29" i="6"/>
  <c r="L29" i="6"/>
  <c r="K29" i="6"/>
  <c r="H29" i="6"/>
  <c r="G29" i="6"/>
  <c r="F29" i="6"/>
  <c r="E29" i="6"/>
  <c r="D29" i="6"/>
  <c r="AT28" i="6"/>
  <c r="AR28" i="6"/>
  <c r="AS28" i="6" s="1"/>
  <c r="AP28" i="6"/>
  <c r="AQ28" i="6" s="1"/>
  <c r="AN28" i="6"/>
  <c r="AO28" i="6" s="1"/>
  <c r="AL28" i="6"/>
  <c r="AM28" i="6" s="1"/>
  <c r="AJ28" i="6"/>
  <c r="AK28" i="6" s="1"/>
  <c r="AH28" i="6"/>
  <c r="AI28" i="6" s="1"/>
  <c r="AE28" i="6"/>
  <c r="AD28" i="6"/>
  <c r="AA28" i="6"/>
  <c r="Z28" i="6"/>
  <c r="X28" i="6"/>
  <c r="Y28" i="6" s="1"/>
  <c r="U28" i="6"/>
  <c r="T28" i="6"/>
  <c r="R28" i="6"/>
  <c r="O28" i="6"/>
  <c r="N28" i="6"/>
  <c r="L28" i="6"/>
  <c r="K28" i="6"/>
  <c r="H28" i="6"/>
  <c r="G28" i="6"/>
  <c r="F28" i="6"/>
  <c r="E28" i="6"/>
  <c r="D28" i="6"/>
  <c r="AT27" i="6"/>
  <c r="AR27" i="6"/>
  <c r="AS27" i="6" s="1"/>
  <c r="AP27" i="6"/>
  <c r="AQ27" i="6" s="1"/>
  <c r="AN27" i="6"/>
  <c r="AO27" i="6" s="1"/>
  <c r="AL27" i="6"/>
  <c r="AM27" i="6" s="1"/>
  <c r="AJ27" i="6"/>
  <c r="AK27" i="6" s="1"/>
  <c r="AH27" i="6"/>
  <c r="AI27" i="6" s="1"/>
  <c r="AE27" i="6"/>
  <c r="AD27" i="6"/>
  <c r="AF27" i="6" s="1"/>
  <c r="AG27" i="6" s="1"/>
  <c r="AA27" i="6"/>
  <c r="Z27" i="6"/>
  <c r="X27" i="6"/>
  <c r="Y27" i="6" s="1"/>
  <c r="U27" i="6"/>
  <c r="T27" i="6"/>
  <c r="R27" i="6"/>
  <c r="O27" i="6"/>
  <c r="N27" i="6"/>
  <c r="L27" i="6"/>
  <c r="K27" i="6"/>
  <c r="H27" i="6"/>
  <c r="G27" i="6"/>
  <c r="F27" i="6"/>
  <c r="E27" i="6"/>
  <c r="D27" i="6"/>
  <c r="AT26" i="6"/>
  <c r="AR26" i="6"/>
  <c r="AS26" i="6" s="1"/>
  <c r="AP26" i="6"/>
  <c r="AQ26" i="6" s="1"/>
  <c r="AN26" i="6"/>
  <c r="AO26" i="6" s="1"/>
  <c r="AL26" i="6"/>
  <c r="AM26" i="6" s="1"/>
  <c r="AJ26" i="6"/>
  <c r="AK26" i="6" s="1"/>
  <c r="AI26" i="6"/>
  <c r="AH26" i="6"/>
  <c r="AE26" i="6"/>
  <c r="AD26" i="6"/>
  <c r="AA26" i="6"/>
  <c r="Z26" i="6"/>
  <c r="X26" i="6"/>
  <c r="Y26" i="6" s="1"/>
  <c r="U26" i="6"/>
  <c r="V26" i="6" s="1"/>
  <c r="W26" i="6" s="1"/>
  <c r="T26" i="6"/>
  <c r="R26" i="6"/>
  <c r="O26" i="6"/>
  <c r="N26" i="6"/>
  <c r="L26" i="6"/>
  <c r="M26" i="6" s="1"/>
  <c r="K26" i="6"/>
  <c r="I26" i="6"/>
  <c r="J26" i="6" s="1"/>
  <c r="H26" i="6"/>
  <c r="G26" i="6"/>
  <c r="F26" i="6"/>
  <c r="E26" i="6"/>
  <c r="D26" i="6"/>
  <c r="AT25" i="6"/>
  <c r="AR25" i="6"/>
  <c r="AS25" i="6" s="1"/>
  <c r="AP25" i="6"/>
  <c r="AQ25" i="6" s="1"/>
  <c r="AO25" i="6"/>
  <c r="AN25" i="6"/>
  <c r="AL25" i="6"/>
  <c r="AM25" i="6" s="1"/>
  <c r="AK25" i="6"/>
  <c r="AJ25" i="6"/>
  <c r="AH25" i="6"/>
  <c r="AI25" i="6" s="1"/>
  <c r="AE25" i="6"/>
  <c r="AD25" i="6"/>
  <c r="AA25" i="6"/>
  <c r="Z25" i="6"/>
  <c r="X25" i="6"/>
  <c r="Y25" i="6" s="1"/>
  <c r="U25" i="6"/>
  <c r="T25" i="6"/>
  <c r="R25" i="6"/>
  <c r="O25" i="6"/>
  <c r="N25" i="6"/>
  <c r="L25" i="6"/>
  <c r="K25" i="6"/>
  <c r="H25" i="6"/>
  <c r="G25" i="6"/>
  <c r="F25" i="6"/>
  <c r="E25" i="6"/>
  <c r="D25" i="6"/>
  <c r="AT24" i="6"/>
  <c r="AR24" i="6"/>
  <c r="AS24" i="6" s="1"/>
  <c r="AP24" i="6"/>
  <c r="AQ24" i="6" s="1"/>
  <c r="AN24" i="6"/>
  <c r="AO24" i="6" s="1"/>
  <c r="AM24" i="6"/>
  <c r="AL24" i="6"/>
  <c r="AJ24" i="6"/>
  <c r="AK24" i="6" s="1"/>
  <c r="AH24" i="6"/>
  <c r="AI24" i="6" s="1"/>
  <c r="AE24" i="6"/>
  <c r="AD24" i="6"/>
  <c r="AA24" i="6"/>
  <c r="Z24" i="6"/>
  <c r="X24" i="6"/>
  <c r="Y24" i="6" s="1"/>
  <c r="U24" i="6"/>
  <c r="T24" i="6"/>
  <c r="R24" i="6"/>
  <c r="O24" i="6"/>
  <c r="P24" i="6" s="1"/>
  <c r="Q24" i="6" s="1"/>
  <c r="N24" i="6"/>
  <c r="M24" i="6"/>
  <c r="L24" i="6"/>
  <c r="K24" i="6"/>
  <c r="H24" i="6"/>
  <c r="G24" i="6"/>
  <c r="F24" i="6"/>
  <c r="E24" i="6"/>
  <c r="D24" i="6"/>
  <c r="AT23" i="6"/>
  <c r="AR23" i="6"/>
  <c r="AS23" i="6" s="1"/>
  <c r="AP23" i="6"/>
  <c r="AQ23" i="6" s="1"/>
  <c r="AN23" i="6"/>
  <c r="AO23" i="6" s="1"/>
  <c r="AM23" i="6"/>
  <c r="AL23" i="6"/>
  <c r="AJ23" i="6"/>
  <c r="AK23" i="6" s="1"/>
  <c r="AH23" i="6"/>
  <c r="AI23" i="6" s="1"/>
  <c r="AE23" i="6"/>
  <c r="AD23" i="6"/>
  <c r="AB23" i="6"/>
  <c r="AC23" i="6" s="1"/>
  <c r="AA23" i="6"/>
  <c r="Z23" i="6"/>
  <c r="X23" i="6"/>
  <c r="Y23" i="6" s="1"/>
  <c r="U23" i="6"/>
  <c r="T23" i="6"/>
  <c r="R23" i="6"/>
  <c r="O23" i="6"/>
  <c r="N23" i="6"/>
  <c r="P23" i="6" s="1"/>
  <c r="Q23" i="6" s="1"/>
  <c r="L23" i="6"/>
  <c r="K23" i="6"/>
  <c r="H23" i="6"/>
  <c r="G23" i="6"/>
  <c r="F23" i="6"/>
  <c r="E23" i="6"/>
  <c r="D23" i="6"/>
  <c r="AT22" i="6"/>
  <c r="AS22" i="6"/>
  <c r="AR22" i="6"/>
  <c r="AP22" i="6"/>
  <c r="AQ22" i="6" s="1"/>
  <c r="AN22" i="6"/>
  <c r="AO22" i="6" s="1"/>
  <c r="AL22" i="6"/>
  <c r="AM22" i="6" s="1"/>
  <c r="AJ22" i="6"/>
  <c r="AK22" i="6" s="1"/>
  <c r="AH22" i="6"/>
  <c r="AI22" i="6" s="1"/>
  <c r="AE22" i="6"/>
  <c r="AD22" i="6"/>
  <c r="AA22" i="6"/>
  <c r="Z22" i="6"/>
  <c r="Y22" i="6"/>
  <c r="X22" i="6"/>
  <c r="U22" i="6"/>
  <c r="T22" i="6"/>
  <c r="R22" i="6"/>
  <c r="O22" i="6"/>
  <c r="N22" i="6"/>
  <c r="P22" i="6" s="1"/>
  <c r="Q22" i="6" s="1"/>
  <c r="L22" i="6"/>
  <c r="K22" i="6"/>
  <c r="H22" i="6"/>
  <c r="G22" i="6"/>
  <c r="F22" i="6"/>
  <c r="E22" i="6"/>
  <c r="D22" i="6"/>
  <c r="AT21" i="6"/>
  <c r="AR21" i="6"/>
  <c r="AS21" i="6" s="1"/>
  <c r="AQ21" i="6"/>
  <c r="AP21" i="6"/>
  <c r="AN21" i="6"/>
  <c r="AO21" i="6" s="1"/>
  <c r="AL21" i="6"/>
  <c r="AM21" i="6" s="1"/>
  <c r="AJ21" i="6"/>
  <c r="AK21" i="6" s="1"/>
  <c r="AI21" i="6"/>
  <c r="AH21" i="6"/>
  <c r="AE21" i="6"/>
  <c r="AD21" i="6"/>
  <c r="AA21" i="6"/>
  <c r="Z21" i="6"/>
  <c r="AB21" i="6" s="1"/>
  <c r="AC21" i="6" s="1"/>
  <c r="X21" i="6"/>
  <c r="Y21" i="6" s="1"/>
  <c r="U21" i="6"/>
  <c r="V21" i="6" s="1"/>
  <c r="W21" i="6" s="1"/>
  <c r="T21" i="6"/>
  <c r="R21" i="6"/>
  <c r="S21" i="6" s="1"/>
  <c r="O21" i="6"/>
  <c r="N21" i="6"/>
  <c r="L21" i="6"/>
  <c r="K21" i="6"/>
  <c r="H21" i="6"/>
  <c r="G21" i="6"/>
  <c r="F21" i="6"/>
  <c r="E21" i="6"/>
  <c r="D21" i="6"/>
  <c r="AT20" i="6"/>
  <c r="AS20" i="6"/>
  <c r="AR20" i="6"/>
  <c r="AP20" i="6"/>
  <c r="AQ20" i="6" s="1"/>
  <c r="AN20" i="6"/>
  <c r="AO20" i="6" s="1"/>
  <c r="AM20" i="6"/>
  <c r="AL20" i="6"/>
  <c r="AJ20" i="6"/>
  <c r="AK20" i="6" s="1"/>
  <c r="AH20" i="6"/>
  <c r="AI20" i="6" s="1"/>
  <c r="AE20" i="6"/>
  <c r="AD20" i="6"/>
  <c r="AA20" i="6"/>
  <c r="Z20" i="6"/>
  <c r="X20" i="6"/>
  <c r="Y20" i="6" s="1"/>
  <c r="U20" i="6"/>
  <c r="T20" i="6"/>
  <c r="R20" i="6"/>
  <c r="S20" i="6" s="1"/>
  <c r="O20" i="6"/>
  <c r="N20" i="6"/>
  <c r="L20" i="6"/>
  <c r="K20" i="6"/>
  <c r="H20" i="6"/>
  <c r="G20" i="6"/>
  <c r="I20" i="6" s="1"/>
  <c r="J20" i="6" s="1"/>
  <c r="F20" i="6"/>
  <c r="E20" i="6"/>
  <c r="D20" i="6"/>
  <c r="AU19" i="6"/>
  <c r="AT19" i="6"/>
  <c r="AR19" i="6"/>
  <c r="AS19" i="6" s="1"/>
  <c r="AP19" i="6"/>
  <c r="AQ19" i="6" s="1"/>
  <c r="AN19" i="6"/>
  <c r="AO19" i="6" s="1"/>
  <c r="AL19" i="6"/>
  <c r="AM19" i="6" s="1"/>
  <c r="AJ19" i="6"/>
  <c r="AK19" i="6" s="1"/>
  <c r="AI19" i="6"/>
  <c r="AH19" i="6"/>
  <c r="AE19" i="6"/>
  <c r="AD19" i="6"/>
  <c r="AF19" i="6" s="1"/>
  <c r="AG19" i="6" s="1"/>
  <c r="AA19" i="6"/>
  <c r="Z19" i="6"/>
  <c r="Y19" i="6"/>
  <c r="X19" i="6"/>
  <c r="U19" i="6"/>
  <c r="T19" i="6"/>
  <c r="R19" i="6"/>
  <c r="O19" i="6"/>
  <c r="N19" i="6"/>
  <c r="L19" i="6"/>
  <c r="K19" i="6"/>
  <c r="H19" i="6"/>
  <c r="I19" i="6" s="1"/>
  <c r="J19" i="6" s="1"/>
  <c r="G19" i="6"/>
  <c r="F19" i="6"/>
  <c r="E19" i="6"/>
  <c r="D19" i="6"/>
  <c r="AT18" i="6"/>
  <c r="AR18" i="6"/>
  <c r="AS18" i="6" s="1"/>
  <c r="AP18" i="6"/>
  <c r="AQ18" i="6" s="1"/>
  <c r="AO18" i="6"/>
  <c r="AN18" i="6"/>
  <c r="AL18" i="6"/>
  <c r="AM18" i="6" s="1"/>
  <c r="AJ18" i="6"/>
  <c r="AK18" i="6" s="1"/>
  <c r="AH18" i="6"/>
  <c r="AI18" i="6" s="1"/>
  <c r="AE18" i="6"/>
  <c r="AD18" i="6"/>
  <c r="AF18" i="6" s="1"/>
  <c r="AG18" i="6" s="1"/>
  <c r="AA18" i="6"/>
  <c r="Z18" i="6"/>
  <c r="X18" i="6"/>
  <c r="Y18" i="6" s="1"/>
  <c r="U18" i="6"/>
  <c r="V18" i="6" s="1"/>
  <c r="W18" i="6" s="1"/>
  <c r="T18" i="6"/>
  <c r="R18" i="6"/>
  <c r="S18" i="6" s="1"/>
  <c r="O18" i="6"/>
  <c r="N18" i="6"/>
  <c r="L18" i="6"/>
  <c r="K18" i="6"/>
  <c r="H18" i="6"/>
  <c r="G18" i="6"/>
  <c r="F18" i="6"/>
  <c r="E18" i="6"/>
  <c r="D18" i="6"/>
  <c r="AT17" i="6"/>
  <c r="AS17" i="6"/>
  <c r="AR17" i="6"/>
  <c r="AP17" i="6"/>
  <c r="AQ17" i="6" s="1"/>
  <c r="AN17" i="6"/>
  <c r="AO17" i="6" s="1"/>
  <c r="AM17" i="6"/>
  <c r="AL17" i="6"/>
  <c r="AJ17" i="6"/>
  <c r="AK17" i="6" s="1"/>
  <c r="AI17" i="6"/>
  <c r="AH17" i="6"/>
  <c r="AE17" i="6"/>
  <c r="AD17" i="6"/>
  <c r="AA17" i="6"/>
  <c r="Z17" i="6"/>
  <c r="AB17" i="6" s="1"/>
  <c r="AC17" i="6" s="1"/>
  <c r="X17" i="6"/>
  <c r="Y17" i="6" s="1"/>
  <c r="U17" i="6"/>
  <c r="T17" i="6"/>
  <c r="R17" i="6"/>
  <c r="O17" i="6"/>
  <c r="N17" i="6"/>
  <c r="L17" i="6"/>
  <c r="K17" i="6"/>
  <c r="H17" i="6"/>
  <c r="G17" i="6"/>
  <c r="F17" i="6"/>
  <c r="E17" i="6"/>
  <c r="D17" i="6"/>
  <c r="AT16" i="6"/>
  <c r="AS16" i="6"/>
  <c r="AR16" i="6"/>
  <c r="AP16" i="6"/>
  <c r="AQ16" i="6" s="1"/>
  <c r="AN16" i="6"/>
  <c r="AO16" i="6" s="1"/>
  <c r="AM16" i="6"/>
  <c r="AL16" i="6"/>
  <c r="AJ16" i="6"/>
  <c r="AK16" i="6" s="1"/>
  <c r="AH16" i="6"/>
  <c r="AI16" i="6" s="1"/>
  <c r="AE16" i="6"/>
  <c r="AD16" i="6"/>
  <c r="AA16" i="6"/>
  <c r="Z16" i="6"/>
  <c r="X16" i="6"/>
  <c r="Y16" i="6" s="1"/>
  <c r="U16" i="6"/>
  <c r="T16" i="6"/>
  <c r="V16" i="6" s="1"/>
  <c r="W16" i="6" s="1"/>
  <c r="R16" i="6"/>
  <c r="S16" i="6" s="1"/>
  <c r="O16" i="6"/>
  <c r="N16" i="6"/>
  <c r="L16" i="6"/>
  <c r="K16" i="6"/>
  <c r="H16" i="6"/>
  <c r="G16" i="6"/>
  <c r="F16" i="6"/>
  <c r="E16" i="6"/>
  <c r="D16" i="6"/>
  <c r="AT15" i="6"/>
  <c r="AU15" i="6" s="1"/>
  <c r="AR15" i="6"/>
  <c r="AS15" i="6" s="1"/>
  <c r="AP15" i="6"/>
  <c r="AQ15" i="6" s="1"/>
  <c r="AO15" i="6"/>
  <c r="AN15" i="6"/>
  <c r="AL15" i="6"/>
  <c r="AM15" i="6" s="1"/>
  <c r="AJ15" i="6"/>
  <c r="AK15" i="6" s="1"/>
  <c r="AH15" i="6"/>
  <c r="AI15" i="6" s="1"/>
  <c r="AE15" i="6"/>
  <c r="AD15" i="6"/>
  <c r="AF15" i="6" s="1"/>
  <c r="AG15" i="6" s="1"/>
  <c r="AA15" i="6"/>
  <c r="Z15" i="6"/>
  <c r="X15" i="6"/>
  <c r="Y15" i="6" s="1"/>
  <c r="U15" i="6"/>
  <c r="T15" i="6"/>
  <c r="R15" i="6"/>
  <c r="O15" i="6"/>
  <c r="N15" i="6"/>
  <c r="L15" i="6"/>
  <c r="K15" i="6"/>
  <c r="H15" i="6"/>
  <c r="G15" i="6"/>
  <c r="F15" i="6"/>
  <c r="E15" i="6"/>
  <c r="D15" i="6"/>
  <c r="AT14" i="6"/>
  <c r="AR14" i="6"/>
  <c r="AS14" i="6" s="1"/>
  <c r="AP14" i="6"/>
  <c r="AQ14" i="6" s="1"/>
  <c r="AO14" i="6"/>
  <c r="AN14" i="6"/>
  <c r="AL14" i="6"/>
  <c r="AM14" i="6" s="1"/>
  <c r="AK14" i="6"/>
  <c r="AJ14" i="6"/>
  <c r="AH14" i="6"/>
  <c r="AI14" i="6" s="1"/>
  <c r="AE14" i="6"/>
  <c r="AD14" i="6"/>
  <c r="AA14" i="6"/>
  <c r="Z14" i="6"/>
  <c r="X14" i="6"/>
  <c r="Y14" i="6" s="1"/>
  <c r="U14" i="6"/>
  <c r="T14" i="6"/>
  <c r="R14" i="6"/>
  <c r="O14" i="6"/>
  <c r="N14" i="6"/>
  <c r="L14" i="6"/>
  <c r="K14" i="6"/>
  <c r="H14" i="6"/>
  <c r="G14" i="6"/>
  <c r="F14" i="6"/>
  <c r="E14" i="6"/>
  <c r="D14" i="6"/>
  <c r="AT13" i="6"/>
  <c r="AU13" i="6" s="1"/>
  <c r="AR13" i="6"/>
  <c r="AS13" i="6" s="1"/>
  <c r="AP13" i="6"/>
  <c r="AQ13" i="6" s="1"/>
  <c r="AN13" i="6"/>
  <c r="AO13" i="6" s="1"/>
  <c r="AL13" i="6"/>
  <c r="AM13" i="6" s="1"/>
  <c r="AJ13" i="6"/>
  <c r="AK13" i="6" s="1"/>
  <c r="AH13" i="6"/>
  <c r="AI13" i="6" s="1"/>
  <c r="AE13" i="6"/>
  <c r="AD13" i="6"/>
  <c r="AF13" i="6" s="1"/>
  <c r="AG13" i="6" s="1"/>
  <c r="AA13" i="6"/>
  <c r="Z13" i="6"/>
  <c r="X13" i="6"/>
  <c r="Y13" i="6" s="1"/>
  <c r="U13" i="6"/>
  <c r="T13" i="6"/>
  <c r="R13" i="6"/>
  <c r="O13" i="6"/>
  <c r="N13" i="6"/>
  <c r="L13" i="6"/>
  <c r="K13" i="6"/>
  <c r="H13" i="6"/>
  <c r="G13" i="6"/>
  <c r="F13" i="6"/>
  <c r="E13" i="6"/>
  <c r="D13" i="6"/>
  <c r="AT12" i="6"/>
  <c r="AU12" i="6" s="1"/>
  <c r="AR12" i="6"/>
  <c r="AS12" i="6" s="1"/>
  <c r="AP12" i="6"/>
  <c r="AQ12" i="6" s="1"/>
  <c r="AN12" i="6"/>
  <c r="AO12" i="6" s="1"/>
  <c r="AL12" i="6"/>
  <c r="AM12" i="6" s="1"/>
  <c r="AJ12" i="6"/>
  <c r="AK12" i="6" s="1"/>
  <c r="AH12" i="6"/>
  <c r="AI12" i="6" s="1"/>
  <c r="AE12" i="6"/>
  <c r="AD12" i="6"/>
  <c r="AA12" i="6"/>
  <c r="Z12" i="6"/>
  <c r="AB12" i="6" s="1"/>
  <c r="AC12" i="6" s="1"/>
  <c r="X12" i="6"/>
  <c r="Y12" i="6" s="1"/>
  <c r="U12" i="6"/>
  <c r="T12" i="6"/>
  <c r="V12" i="6" s="1"/>
  <c r="W12" i="6" s="1"/>
  <c r="R12" i="6"/>
  <c r="P12" i="6"/>
  <c r="Q12" i="6" s="1"/>
  <c r="O12" i="6"/>
  <c r="N12" i="6"/>
  <c r="L12" i="6"/>
  <c r="K12" i="6"/>
  <c r="H12" i="6"/>
  <c r="G12" i="6"/>
  <c r="F12" i="6"/>
  <c r="E12" i="6"/>
  <c r="D12" i="6"/>
  <c r="AT11" i="6"/>
  <c r="AU11" i="6" s="1"/>
  <c r="AR11" i="6"/>
  <c r="AS11" i="6" s="1"/>
  <c r="AQ11" i="6"/>
  <c r="AP11" i="6"/>
  <c r="AN11" i="6"/>
  <c r="AO11" i="6" s="1"/>
  <c r="AL11" i="6"/>
  <c r="AM11" i="6" s="1"/>
  <c r="AJ11" i="6"/>
  <c r="AK11" i="6" s="1"/>
  <c r="AH11" i="6"/>
  <c r="AI11" i="6" s="1"/>
  <c r="AE11" i="6"/>
  <c r="AD11" i="6"/>
  <c r="AA11" i="6"/>
  <c r="AB11" i="6" s="1"/>
  <c r="AC11" i="6" s="1"/>
  <c r="Z11" i="6"/>
  <c r="X11" i="6"/>
  <c r="Y11" i="6" s="1"/>
  <c r="U11" i="6"/>
  <c r="T11" i="6"/>
  <c r="R11" i="6"/>
  <c r="O11" i="6"/>
  <c r="N11" i="6"/>
  <c r="L11" i="6"/>
  <c r="M11" i="6" s="1"/>
  <c r="K11" i="6"/>
  <c r="H11" i="6"/>
  <c r="G11" i="6"/>
  <c r="F11" i="6"/>
  <c r="E11" i="6"/>
  <c r="D11" i="6"/>
  <c r="AT10" i="6"/>
  <c r="AR10" i="6"/>
  <c r="AS10" i="6" s="1"/>
  <c r="AP10" i="6"/>
  <c r="AQ10" i="6" s="1"/>
  <c r="AN10" i="6"/>
  <c r="AO10" i="6" s="1"/>
  <c r="AM10" i="6"/>
  <c r="AL10" i="6"/>
  <c r="AJ10" i="6"/>
  <c r="AK10" i="6" s="1"/>
  <c r="AH10" i="6"/>
  <c r="AI10" i="6" s="1"/>
  <c r="AE10" i="6"/>
  <c r="AD10" i="6"/>
  <c r="AA10" i="6"/>
  <c r="Z10" i="6"/>
  <c r="X10" i="6"/>
  <c r="Y10" i="6" s="1"/>
  <c r="U10" i="6"/>
  <c r="T10" i="6"/>
  <c r="V10" i="6" s="1"/>
  <c r="W10" i="6" s="1"/>
  <c r="R10" i="6"/>
  <c r="S10" i="6" s="1"/>
  <c r="O10" i="6"/>
  <c r="N10" i="6"/>
  <c r="L10" i="6"/>
  <c r="M10" i="6" s="1"/>
  <c r="K10" i="6"/>
  <c r="H10" i="6"/>
  <c r="G10" i="6"/>
  <c r="F10" i="6"/>
  <c r="E10" i="6"/>
  <c r="D10" i="6"/>
  <c r="AT9" i="6"/>
  <c r="AU9" i="6" s="1"/>
  <c r="AR9" i="6"/>
  <c r="AS9" i="6" s="1"/>
  <c r="AP9" i="6"/>
  <c r="AQ9" i="6" s="1"/>
  <c r="AO9" i="6"/>
  <c r="AN9" i="6"/>
  <c r="AL9" i="6"/>
  <c r="AM9" i="6" s="1"/>
  <c r="AK9" i="6"/>
  <c r="AJ9" i="6"/>
  <c r="AH9" i="6"/>
  <c r="AI9" i="6" s="1"/>
  <c r="AE9" i="6"/>
  <c r="AD9" i="6"/>
  <c r="AA9" i="6"/>
  <c r="Z9" i="6"/>
  <c r="X9" i="6"/>
  <c r="Y9" i="6" s="1"/>
  <c r="V9" i="6"/>
  <c r="W9" i="6" s="1"/>
  <c r="U9" i="6"/>
  <c r="T9" i="6"/>
  <c r="R9" i="6"/>
  <c r="O9" i="6"/>
  <c r="N9" i="6"/>
  <c r="L9" i="6"/>
  <c r="M9" i="6" s="1"/>
  <c r="K9" i="6"/>
  <c r="H9" i="6"/>
  <c r="G9" i="6"/>
  <c r="I9" i="6" s="1"/>
  <c r="J9" i="6" s="1"/>
  <c r="F9" i="6"/>
  <c r="E9" i="6"/>
  <c r="D9" i="6"/>
  <c r="AT8" i="6"/>
  <c r="AU8" i="6" s="1"/>
  <c r="AR8" i="6"/>
  <c r="AS8" i="6" s="1"/>
  <c r="AP8" i="6"/>
  <c r="AQ8" i="6" s="1"/>
  <c r="AN8" i="6"/>
  <c r="AO8" i="6" s="1"/>
  <c r="AL8" i="6"/>
  <c r="AM8" i="6" s="1"/>
  <c r="AJ8" i="6"/>
  <c r="AK8" i="6" s="1"/>
  <c r="AH8" i="6"/>
  <c r="AI8" i="6" s="1"/>
  <c r="AE8" i="6"/>
  <c r="AD8" i="6"/>
  <c r="AA8" i="6"/>
  <c r="AB8" i="6" s="1"/>
  <c r="AC8" i="6" s="1"/>
  <c r="Z8" i="6"/>
  <c r="X8" i="6"/>
  <c r="Y8" i="6" s="1"/>
  <c r="U8" i="6"/>
  <c r="T8" i="6"/>
  <c r="R8" i="6"/>
  <c r="O8" i="6"/>
  <c r="N8" i="6"/>
  <c r="L8" i="6"/>
  <c r="K8" i="6"/>
  <c r="H8" i="6"/>
  <c r="G8" i="6"/>
  <c r="F8" i="6"/>
  <c r="E8" i="6"/>
  <c r="D8" i="6"/>
  <c r="AU5" i="6"/>
  <c r="S5" i="6"/>
  <c r="M5" i="6"/>
  <c r="M16" i="6" s="1"/>
  <c r="C14" i="5"/>
  <c r="C8" i="5"/>
  <c r="C6" i="5"/>
  <c r="U869" i="4"/>
  <c r="T869" i="4"/>
  <c r="S869" i="4"/>
  <c r="U868" i="4"/>
  <c r="T868" i="4"/>
  <c r="S868" i="4"/>
  <c r="U867" i="4"/>
  <c r="T867" i="4"/>
  <c r="S867" i="4"/>
  <c r="U866" i="4"/>
  <c r="T866" i="4"/>
  <c r="S866" i="4"/>
  <c r="U865" i="4"/>
  <c r="T865" i="4"/>
  <c r="S865" i="4"/>
  <c r="U864" i="4"/>
  <c r="T864" i="4"/>
  <c r="S864" i="4"/>
  <c r="U863" i="4"/>
  <c r="T863" i="4"/>
  <c r="S863" i="4"/>
  <c r="U862" i="4"/>
  <c r="T862" i="4"/>
  <c r="S862" i="4"/>
  <c r="U861" i="4"/>
  <c r="T861" i="4"/>
  <c r="S861" i="4"/>
  <c r="U860" i="4"/>
  <c r="T860" i="4"/>
  <c r="S860" i="4"/>
  <c r="U859" i="4"/>
  <c r="T859" i="4"/>
  <c r="S859" i="4"/>
  <c r="U858" i="4"/>
  <c r="T858" i="4"/>
  <c r="S858" i="4"/>
  <c r="U857" i="4"/>
  <c r="T857" i="4"/>
  <c r="S857" i="4"/>
  <c r="U856" i="4"/>
  <c r="T856" i="4"/>
  <c r="S856" i="4"/>
  <c r="U855" i="4"/>
  <c r="T855" i="4"/>
  <c r="S855" i="4"/>
  <c r="U854" i="4"/>
  <c r="T854" i="4"/>
  <c r="S854" i="4"/>
  <c r="U853" i="4"/>
  <c r="T853" i="4"/>
  <c r="S853" i="4"/>
  <c r="U852" i="4"/>
  <c r="T852" i="4"/>
  <c r="S852" i="4"/>
  <c r="U851" i="4"/>
  <c r="T851" i="4"/>
  <c r="S851" i="4"/>
  <c r="U850" i="4"/>
  <c r="T850" i="4"/>
  <c r="S850" i="4"/>
  <c r="U849" i="4"/>
  <c r="T849" i="4"/>
  <c r="S849" i="4"/>
  <c r="U848" i="4"/>
  <c r="T848" i="4"/>
  <c r="S848" i="4"/>
  <c r="U847" i="4"/>
  <c r="T847" i="4"/>
  <c r="S847" i="4"/>
  <c r="U846" i="4"/>
  <c r="T846" i="4"/>
  <c r="S846" i="4"/>
  <c r="U845" i="4"/>
  <c r="T845" i="4"/>
  <c r="S845" i="4"/>
  <c r="U844" i="4"/>
  <c r="T844" i="4"/>
  <c r="S844" i="4"/>
  <c r="U843" i="4"/>
  <c r="T843" i="4"/>
  <c r="S843" i="4"/>
  <c r="U842" i="4"/>
  <c r="T842" i="4"/>
  <c r="S842" i="4"/>
  <c r="U841" i="4"/>
  <c r="T841" i="4"/>
  <c r="S841" i="4"/>
  <c r="U840" i="4"/>
  <c r="T840" i="4"/>
  <c r="S840" i="4"/>
  <c r="U839" i="4"/>
  <c r="T839" i="4"/>
  <c r="S839" i="4"/>
  <c r="U838" i="4"/>
  <c r="T838" i="4"/>
  <c r="S838" i="4"/>
  <c r="U837" i="4"/>
  <c r="T837" i="4"/>
  <c r="S837" i="4"/>
  <c r="U836" i="4"/>
  <c r="T836" i="4"/>
  <c r="S836" i="4"/>
  <c r="U835" i="4"/>
  <c r="T835" i="4"/>
  <c r="S835" i="4"/>
  <c r="U834" i="4"/>
  <c r="T834" i="4"/>
  <c r="S834" i="4"/>
  <c r="U833" i="4"/>
  <c r="T833" i="4"/>
  <c r="S833" i="4"/>
  <c r="U832" i="4"/>
  <c r="T832" i="4"/>
  <c r="S832" i="4"/>
  <c r="U831" i="4"/>
  <c r="T831" i="4"/>
  <c r="S831" i="4"/>
  <c r="U830" i="4"/>
  <c r="T830" i="4"/>
  <c r="S830" i="4"/>
  <c r="U829" i="4"/>
  <c r="T829" i="4"/>
  <c r="S829" i="4"/>
  <c r="U828" i="4"/>
  <c r="T828" i="4"/>
  <c r="S828" i="4"/>
  <c r="U827" i="4"/>
  <c r="T827" i="4"/>
  <c r="S827" i="4"/>
  <c r="U826" i="4"/>
  <c r="T826" i="4"/>
  <c r="S826" i="4"/>
  <c r="U825" i="4"/>
  <c r="T825" i="4"/>
  <c r="S825" i="4"/>
  <c r="U824" i="4"/>
  <c r="T824" i="4"/>
  <c r="S824" i="4"/>
  <c r="U823" i="4"/>
  <c r="T823" i="4"/>
  <c r="S823" i="4"/>
  <c r="U822" i="4"/>
  <c r="T822" i="4"/>
  <c r="S822" i="4"/>
  <c r="U821" i="4"/>
  <c r="T821" i="4"/>
  <c r="S821" i="4"/>
  <c r="U820" i="4"/>
  <c r="T820" i="4"/>
  <c r="S820" i="4"/>
  <c r="U819" i="4"/>
  <c r="T819" i="4"/>
  <c r="S819" i="4"/>
  <c r="U818" i="4"/>
  <c r="T818" i="4"/>
  <c r="S818" i="4"/>
  <c r="U817" i="4"/>
  <c r="T817" i="4"/>
  <c r="S817" i="4"/>
  <c r="U816" i="4"/>
  <c r="T816" i="4"/>
  <c r="S816" i="4"/>
  <c r="U815" i="4"/>
  <c r="T815" i="4"/>
  <c r="S815" i="4"/>
  <c r="U814" i="4"/>
  <c r="T814" i="4"/>
  <c r="S814" i="4"/>
  <c r="U813" i="4"/>
  <c r="T813" i="4"/>
  <c r="S813" i="4"/>
  <c r="U812" i="4"/>
  <c r="T812" i="4"/>
  <c r="S812" i="4"/>
  <c r="U811" i="4"/>
  <c r="T811" i="4"/>
  <c r="S811" i="4"/>
  <c r="U810" i="4"/>
  <c r="T810" i="4"/>
  <c r="S810" i="4"/>
  <c r="U809" i="4"/>
  <c r="T809" i="4"/>
  <c r="S809" i="4"/>
  <c r="U808" i="4"/>
  <c r="T808" i="4"/>
  <c r="S808" i="4"/>
  <c r="U807" i="4"/>
  <c r="T807" i="4"/>
  <c r="S807" i="4"/>
  <c r="U806" i="4"/>
  <c r="T806" i="4"/>
  <c r="S806" i="4"/>
  <c r="U805" i="4"/>
  <c r="T805" i="4"/>
  <c r="S805" i="4"/>
  <c r="U804" i="4"/>
  <c r="T804" i="4"/>
  <c r="S804" i="4"/>
  <c r="U803" i="4"/>
  <c r="T803" i="4"/>
  <c r="S803" i="4"/>
  <c r="U802" i="4"/>
  <c r="T802" i="4"/>
  <c r="S802" i="4"/>
  <c r="U801" i="4"/>
  <c r="T801" i="4"/>
  <c r="S801" i="4"/>
  <c r="U800" i="4"/>
  <c r="T800" i="4"/>
  <c r="S800" i="4"/>
  <c r="U799" i="4"/>
  <c r="T799" i="4"/>
  <c r="S799" i="4"/>
  <c r="U798" i="4"/>
  <c r="T798" i="4"/>
  <c r="S798" i="4"/>
  <c r="U797" i="4"/>
  <c r="T797" i="4"/>
  <c r="S797" i="4"/>
  <c r="U796" i="4"/>
  <c r="T796" i="4"/>
  <c r="S796" i="4"/>
  <c r="U795" i="4"/>
  <c r="T795" i="4"/>
  <c r="S795" i="4"/>
  <c r="U794" i="4"/>
  <c r="T794" i="4"/>
  <c r="S794" i="4"/>
  <c r="U793" i="4"/>
  <c r="T793" i="4"/>
  <c r="S793" i="4"/>
  <c r="U792" i="4"/>
  <c r="T792" i="4"/>
  <c r="S792" i="4"/>
  <c r="U791" i="4"/>
  <c r="T791" i="4"/>
  <c r="S791" i="4"/>
  <c r="U790" i="4"/>
  <c r="T790" i="4"/>
  <c r="S790" i="4"/>
  <c r="U789" i="4"/>
  <c r="T789" i="4"/>
  <c r="S789" i="4"/>
  <c r="U788" i="4"/>
  <c r="T788" i="4"/>
  <c r="S788" i="4"/>
  <c r="U787" i="4"/>
  <c r="T787" i="4"/>
  <c r="S787" i="4"/>
  <c r="U786" i="4"/>
  <c r="T786" i="4"/>
  <c r="S786" i="4"/>
  <c r="U785" i="4"/>
  <c r="T785" i="4"/>
  <c r="S785" i="4"/>
  <c r="U784" i="4"/>
  <c r="T784" i="4"/>
  <c r="S784" i="4"/>
  <c r="U783" i="4"/>
  <c r="T783" i="4"/>
  <c r="S783" i="4"/>
  <c r="U782" i="4"/>
  <c r="T782" i="4"/>
  <c r="S782" i="4"/>
  <c r="U781" i="4"/>
  <c r="T781" i="4"/>
  <c r="S781" i="4"/>
  <c r="U780" i="4"/>
  <c r="T780" i="4"/>
  <c r="S780" i="4"/>
  <c r="U779" i="4"/>
  <c r="T779" i="4"/>
  <c r="S779" i="4"/>
  <c r="U778" i="4"/>
  <c r="T778" i="4"/>
  <c r="S778" i="4"/>
  <c r="U777" i="4"/>
  <c r="T777" i="4"/>
  <c r="S777" i="4"/>
  <c r="U776" i="4"/>
  <c r="T776" i="4"/>
  <c r="S776" i="4"/>
  <c r="U775" i="4"/>
  <c r="T775" i="4"/>
  <c r="S775" i="4"/>
  <c r="U774" i="4"/>
  <c r="T774" i="4"/>
  <c r="S774" i="4"/>
  <c r="U773" i="4"/>
  <c r="T773" i="4"/>
  <c r="S773" i="4"/>
  <c r="U772" i="4"/>
  <c r="T772" i="4"/>
  <c r="S772" i="4"/>
  <c r="U771" i="4"/>
  <c r="T771" i="4"/>
  <c r="S771" i="4"/>
  <c r="U770" i="4"/>
  <c r="T770" i="4"/>
  <c r="S770" i="4"/>
  <c r="U769" i="4"/>
  <c r="T769" i="4"/>
  <c r="S769" i="4"/>
  <c r="U768" i="4"/>
  <c r="T768" i="4"/>
  <c r="S768" i="4"/>
  <c r="U767" i="4"/>
  <c r="T767" i="4"/>
  <c r="S767" i="4"/>
  <c r="U766" i="4"/>
  <c r="T766" i="4"/>
  <c r="S766" i="4"/>
  <c r="U765" i="4"/>
  <c r="T765" i="4"/>
  <c r="S765" i="4"/>
  <c r="U764" i="4"/>
  <c r="T764" i="4"/>
  <c r="S764" i="4"/>
  <c r="U763" i="4"/>
  <c r="T763" i="4"/>
  <c r="S763" i="4"/>
  <c r="U762" i="4"/>
  <c r="T762" i="4"/>
  <c r="S762" i="4"/>
  <c r="U761" i="4"/>
  <c r="T761" i="4"/>
  <c r="S761" i="4"/>
  <c r="U760" i="4"/>
  <c r="T760" i="4"/>
  <c r="S760" i="4"/>
  <c r="U759" i="4"/>
  <c r="T759" i="4"/>
  <c r="S759" i="4"/>
  <c r="U758" i="4"/>
  <c r="T758" i="4"/>
  <c r="S758" i="4"/>
  <c r="U757" i="4"/>
  <c r="T757" i="4"/>
  <c r="S757" i="4"/>
  <c r="U756" i="4"/>
  <c r="T756" i="4"/>
  <c r="S756" i="4"/>
  <c r="U755" i="4"/>
  <c r="T755" i="4"/>
  <c r="S755" i="4"/>
  <c r="U754" i="4"/>
  <c r="T754" i="4"/>
  <c r="S754" i="4"/>
  <c r="U753" i="4"/>
  <c r="T753" i="4"/>
  <c r="S753" i="4"/>
  <c r="U752" i="4"/>
  <c r="T752" i="4"/>
  <c r="S752" i="4"/>
  <c r="U751" i="4"/>
  <c r="T751" i="4"/>
  <c r="S751" i="4"/>
  <c r="U750" i="4"/>
  <c r="T750" i="4"/>
  <c r="S750" i="4"/>
  <c r="U749" i="4"/>
  <c r="T749" i="4"/>
  <c r="S749" i="4"/>
  <c r="U748" i="4"/>
  <c r="T748" i="4"/>
  <c r="S748" i="4"/>
  <c r="U747" i="4"/>
  <c r="T747" i="4"/>
  <c r="S747" i="4"/>
  <c r="U746" i="4"/>
  <c r="T746" i="4"/>
  <c r="S746" i="4"/>
  <c r="U745" i="4"/>
  <c r="T745" i="4"/>
  <c r="S745" i="4"/>
  <c r="U744" i="4"/>
  <c r="T744" i="4"/>
  <c r="S744" i="4"/>
  <c r="U743" i="4"/>
  <c r="T743" i="4"/>
  <c r="S743" i="4"/>
  <c r="U742" i="4"/>
  <c r="T742" i="4"/>
  <c r="S742" i="4"/>
  <c r="U741" i="4"/>
  <c r="T741" i="4"/>
  <c r="S741" i="4"/>
  <c r="U740" i="4"/>
  <c r="T740" i="4"/>
  <c r="S740" i="4"/>
  <c r="U739" i="4"/>
  <c r="T739" i="4"/>
  <c r="S739" i="4"/>
  <c r="U738" i="4"/>
  <c r="T738" i="4"/>
  <c r="S738" i="4"/>
  <c r="U737" i="4"/>
  <c r="T737" i="4"/>
  <c r="S737" i="4"/>
  <c r="U736" i="4"/>
  <c r="T736" i="4"/>
  <c r="S736" i="4"/>
  <c r="U735" i="4"/>
  <c r="T735" i="4"/>
  <c r="S735" i="4"/>
  <c r="U734" i="4"/>
  <c r="T734" i="4"/>
  <c r="S734" i="4"/>
  <c r="U733" i="4"/>
  <c r="T733" i="4"/>
  <c r="S733" i="4"/>
  <c r="U732" i="4"/>
  <c r="T732" i="4"/>
  <c r="S732" i="4"/>
  <c r="U731" i="4"/>
  <c r="T731" i="4"/>
  <c r="S731" i="4"/>
  <c r="U730" i="4"/>
  <c r="T730" i="4"/>
  <c r="S730" i="4"/>
  <c r="U729" i="4"/>
  <c r="T729" i="4"/>
  <c r="S729" i="4"/>
  <c r="U728" i="4"/>
  <c r="T728" i="4"/>
  <c r="S728" i="4"/>
  <c r="U727" i="4"/>
  <c r="T727" i="4"/>
  <c r="S727" i="4"/>
  <c r="U726" i="4"/>
  <c r="T726" i="4"/>
  <c r="S726" i="4"/>
  <c r="U725" i="4"/>
  <c r="T725" i="4"/>
  <c r="S725" i="4"/>
  <c r="U724" i="4"/>
  <c r="T724" i="4"/>
  <c r="S724" i="4"/>
  <c r="U723" i="4"/>
  <c r="T723" i="4"/>
  <c r="S723" i="4"/>
  <c r="U722" i="4"/>
  <c r="T722" i="4"/>
  <c r="S722" i="4"/>
  <c r="U721" i="4"/>
  <c r="T721" i="4"/>
  <c r="S721" i="4"/>
  <c r="U720" i="4"/>
  <c r="T720" i="4"/>
  <c r="S720" i="4"/>
  <c r="U719" i="4"/>
  <c r="T719" i="4"/>
  <c r="S719" i="4"/>
  <c r="U718" i="4"/>
  <c r="T718" i="4"/>
  <c r="S718" i="4"/>
  <c r="U717" i="4"/>
  <c r="T717" i="4"/>
  <c r="S717" i="4"/>
  <c r="U716" i="4"/>
  <c r="T716" i="4"/>
  <c r="S716" i="4"/>
  <c r="U715" i="4"/>
  <c r="T715" i="4"/>
  <c r="S715" i="4"/>
  <c r="U714" i="4"/>
  <c r="T714" i="4"/>
  <c r="S714" i="4"/>
  <c r="U713" i="4"/>
  <c r="T713" i="4"/>
  <c r="S713" i="4"/>
  <c r="U712" i="4"/>
  <c r="T712" i="4"/>
  <c r="S712" i="4"/>
  <c r="U711" i="4"/>
  <c r="T711" i="4"/>
  <c r="S711" i="4"/>
  <c r="U710" i="4"/>
  <c r="T710" i="4"/>
  <c r="S710" i="4"/>
  <c r="U709" i="4"/>
  <c r="T709" i="4"/>
  <c r="S709" i="4"/>
  <c r="U708" i="4"/>
  <c r="T708" i="4"/>
  <c r="S708" i="4"/>
  <c r="U707" i="4"/>
  <c r="T707" i="4"/>
  <c r="S707" i="4"/>
  <c r="U706" i="4"/>
  <c r="T706" i="4"/>
  <c r="S706" i="4"/>
  <c r="U705" i="4"/>
  <c r="T705" i="4"/>
  <c r="S705" i="4"/>
  <c r="U704" i="4"/>
  <c r="T704" i="4"/>
  <c r="S704" i="4"/>
  <c r="U703" i="4"/>
  <c r="T703" i="4"/>
  <c r="S703" i="4"/>
  <c r="U702" i="4"/>
  <c r="T702" i="4"/>
  <c r="S702" i="4"/>
  <c r="U701" i="4"/>
  <c r="T701" i="4"/>
  <c r="S701" i="4"/>
  <c r="U700" i="4"/>
  <c r="T700" i="4"/>
  <c r="S700" i="4"/>
  <c r="U699" i="4"/>
  <c r="T699" i="4"/>
  <c r="S699" i="4"/>
  <c r="U698" i="4"/>
  <c r="T698" i="4"/>
  <c r="S698" i="4"/>
  <c r="U697" i="4"/>
  <c r="T697" i="4"/>
  <c r="S697" i="4"/>
  <c r="U696" i="4"/>
  <c r="T696" i="4"/>
  <c r="S696" i="4"/>
  <c r="U695" i="4"/>
  <c r="T695" i="4"/>
  <c r="S695" i="4"/>
  <c r="U694" i="4"/>
  <c r="T694" i="4"/>
  <c r="S694" i="4"/>
  <c r="U693" i="4"/>
  <c r="T693" i="4"/>
  <c r="S693" i="4"/>
  <c r="U692" i="4"/>
  <c r="T692" i="4"/>
  <c r="S692" i="4"/>
  <c r="U691" i="4"/>
  <c r="T691" i="4"/>
  <c r="S691" i="4"/>
  <c r="U690" i="4"/>
  <c r="T690" i="4"/>
  <c r="S690" i="4"/>
  <c r="U689" i="4"/>
  <c r="T689" i="4"/>
  <c r="S689" i="4"/>
  <c r="U688" i="4"/>
  <c r="T688" i="4"/>
  <c r="S688" i="4"/>
  <c r="U687" i="4"/>
  <c r="T687" i="4"/>
  <c r="S687" i="4"/>
  <c r="U686" i="4"/>
  <c r="T686" i="4"/>
  <c r="S686" i="4"/>
  <c r="U685" i="4"/>
  <c r="T685" i="4"/>
  <c r="S685" i="4"/>
  <c r="U684" i="4"/>
  <c r="T684" i="4"/>
  <c r="S684" i="4"/>
  <c r="U683" i="4"/>
  <c r="T683" i="4"/>
  <c r="S683" i="4"/>
  <c r="U682" i="4"/>
  <c r="T682" i="4"/>
  <c r="S682" i="4"/>
  <c r="U681" i="4"/>
  <c r="T681" i="4"/>
  <c r="S681" i="4"/>
  <c r="U680" i="4"/>
  <c r="T680" i="4"/>
  <c r="S680" i="4"/>
  <c r="U679" i="4"/>
  <c r="T679" i="4"/>
  <c r="S679" i="4"/>
  <c r="U678" i="4"/>
  <c r="T678" i="4"/>
  <c r="S678" i="4"/>
  <c r="U677" i="4"/>
  <c r="T677" i="4"/>
  <c r="S677" i="4"/>
  <c r="U676" i="4"/>
  <c r="T676" i="4"/>
  <c r="S676" i="4"/>
  <c r="U675" i="4"/>
  <c r="T675" i="4"/>
  <c r="S675" i="4"/>
  <c r="U674" i="4"/>
  <c r="T674" i="4"/>
  <c r="S674" i="4"/>
  <c r="U673" i="4"/>
  <c r="T673" i="4"/>
  <c r="S673" i="4"/>
  <c r="U672" i="4"/>
  <c r="T672" i="4"/>
  <c r="S672" i="4"/>
  <c r="U671" i="4"/>
  <c r="T671" i="4"/>
  <c r="S671" i="4"/>
  <c r="U670" i="4"/>
  <c r="T670" i="4"/>
  <c r="S670" i="4"/>
  <c r="U669" i="4"/>
  <c r="T669" i="4"/>
  <c r="S669" i="4"/>
  <c r="U668" i="4"/>
  <c r="T668" i="4"/>
  <c r="S668" i="4"/>
  <c r="U667" i="4"/>
  <c r="T667" i="4"/>
  <c r="S667" i="4"/>
  <c r="U666" i="4"/>
  <c r="T666" i="4"/>
  <c r="S666" i="4"/>
  <c r="U665" i="4"/>
  <c r="T665" i="4"/>
  <c r="S665" i="4"/>
  <c r="U664" i="4"/>
  <c r="T664" i="4"/>
  <c r="S664" i="4"/>
  <c r="U663" i="4"/>
  <c r="T663" i="4"/>
  <c r="S663" i="4"/>
  <c r="U662" i="4"/>
  <c r="T662" i="4"/>
  <c r="S662" i="4"/>
  <c r="U661" i="4"/>
  <c r="T661" i="4"/>
  <c r="S661" i="4"/>
  <c r="U660" i="4"/>
  <c r="T660" i="4"/>
  <c r="S660" i="4"/>
  <c r="U659" i="4"/>
  <c r="T659" i="4"/>
  <c r="S659" i="4"/>
  <c r="U658" i="4"/>
  <c r="T658" i="4"/>
  <c r="S658" i="4"/>
  <c r="U657" i="4"/>
  <c r="T657" i="4"/>
  <c r="S657" i="4"/>
  <c r="U656" i="4"/>
  <c r="T656" i="4"/>
  <c r="S656" i="4"/>
  <c r="U655" i="4"/>
  <c r="T655" i="4"/>
  <c r="S655" i="4"/>
  <c r="U654" i="4"/>
  <c r="T654" i="4"/>
  <c r="S654" i="4"/>
  <c r="U653" i="4"/>
  <c r="T653" i="4"/>
  <c r="S653" i="4"/>
  <c r="U652" i="4"/>
  <c r="T652" i="4"/>
  <c r="S652" i="4"/>
  <c r="U651" i="4"/>
  <c r="T651" i="4"/>
  <c r="S651" i="4"/>
  <c r="U650" i="4"/>
  <c r="T650" i="4"/>
  <c r="S650" i="4"/>
  <c r="U649" i="4"/>
  <c r="T649" i="4"/>
  <c r="S649" i="4"/>
  <c r="U648" i="4"/>
  <c r="T648" i="4"/>
  <c r="S648" i="4"/>
  <c r="U647" i="4"/>
  <c r="T647" i="4"/>
  <c r="S647" i="4"/>
  <c r="U646" i="4"/>
  <c r="T646" i="4"/>
  <c r="S646" i="4"/>
  <c r="U645" i="4"/>
  <c r="T645" i="4"/>
  <c r="S645" i="4"/>
  <c r="U644" i="4"/>
  <c r="T644" i="4"/>
  <c r="S644" i="4"/>
  <c r="U643" i="4"/>
  <c r="T643" i="4"/>
  <c r="S643" i="4"/>
  <c r="U642" i="4"/>
  <c r="T642" i="4"/>
  <c r="S642" i="4"/>
  <c r="U641" i="4"/>
  <c r="T641" i="4"/>
  <c r="S641" i="4"/>
  <c r="U640" i="4"/>
  <c r="T640" i="4"/>
  <c r="S640" i="4"/>
  <c r="U639" i="4"/>
  <c r="T639" i="4"/>
  <c r="S639" i="4"/>
  <c r="U638" i="4"/>
  <c r="T638" i="4"/>
  <c r="S638" i="4"/>
  <c r="U637" i="4"/>
  <c r="T637" i="4"/>
  <c r="S637" i="4"/>
  <c r="U636" i="4"/>
  <c r="T636" i="4"/>
  <c r="S636" i="4"/>
  <c r="U635" i="4"/>
  <c r="T635" i="4"/>
  <c r="S635" i="4"/>
  <c r="U634" i="4"/>
  <c r="T634" i="4"/>
  <c r="S634" i="4"/>
  <c r="U633" i="4"/>
  <c r="T633" i="4"/>
  <c r="S633" i="4"/>
  <c r="U632" i="4"/>
  <c r="T632" i="4"/>
  <c r="S632" i="4"/>
  <c r="U631" i="4"/>
  <c r="T631" i="4"/>
  <c r="S631" i="4"/>
  <c r="U630" i="4"/>
  <c r="T630" i="4"/>
  <c r="S630" i="4"/>
  <c r="U629" i="4"/>
  <c r="T629" i="4"/>
  <c r="S629" i="4"/>
  <c r="U628" i="4"/>
  <c r="T628" i="4"/>
  <c r="S628" i="4"/>
  <c r="U627" i="4"/>
  <c r="T627" i="4"/>
  <c r="S627" i="4"/>
  <c r="U626" i="4"/>
  <c r="T626" i="4"/>
  <c r="S626" i="4"/>
  <c r="U625" i="4"/>
  <c r="T625" i="4"/>
  <c r="S625" i="4"/>
  <c r="U624" i="4"/>
  <c r="T624" i="4"/>
  <c r="S624" i="4"/>
  <c r="U623" i="4"/>
  <c r="T623" i="4"/>
  <c r="S623" i="4"/>
  <c r="U622" i="4"/>
  <c r="T622" i="4"/>
  <c r="S622" i="4"/>
  <c r="U621" i="4"/>
  <c r="T621" i="4"/>
  <c r="S621" i="4"/>
  <c r="U620" i="4"/>
  <c r="T620" i="4"/>
  <c r="S620" i="4"/>
  <c r="U619" i="4"/>
  <c r="T619" i="4"/>
  <c r="S619" i="4"/>
  <c r="U618" i="4"/>
  <c r="T618" i="4"/>
  <c r="S618" i="4"/>
  <c r="U617" i="4"/>
  <c r="T617" i="4"/>
  <c r="S617" i="4"/>
  <c r="U616" i="4"/>
  <c r="T616" i="4"/>
  <c r="S616" i="4"/>
  <c r="U615" i="4"/>
  <c r="T615" i="4"/>
  <c r="S615" i="4"/>
  <c r="U614" i="4"/>
  <c r="T614" i="4"/>
  <c r="S614" i="4"/>
  <c r="U613" i="4"/>
  <c r="T613" i="4"/>
  <c r="S613" i="4"/>
  <c r="U612" i="4"/>
  <c r="T612" i="4"/>
  <c r="S612" i="4"/>
  <c r="U611" i="4"/>
  <c r="T611" i="4"/>
  <c r="S611" i="4"/>
  <c r="U610" i="4"/>
  <c r="T610" i="4"/>
  <c r="S610" i="4"/>
  <c r="U609" i="4"/>
  <c r="T609" i="4"/>
  <c r="S609" i="4"/>
  <c r="U608" i="4"/>
  <c r="T608" i="4"/>
  <c r="S608" i="4"/>
  <c r="U607" i="4"/>
  <c r="T607" i="4"/>
  <c r="S607" i="4"/>
  <c r="U606" i="4"/>
  <c r="T606" i="4"/>
  <c r="S606" i="4"/>
  <c r="U605" i="4"/>
  <c r="T605" i="4"/>
  <c r="S605" i="4"/>
  <c r="U604" i="4"/>
  <c r="T604" i="4"/>
  <c r="S604" i="4"/>
  <c r="U603" i="4"/>
  <c r="T603" i="4"/>
  <c r="S603" i="4"/>
  <c r="U602" i="4"/>
  <c r="T602" i="4"/>
  <c r="S602" i="4"/>
  <c r="U601" i="4"/>
  <c r="T601" i="4"/>
  <c r="S601" i="4"/>
  <c r="U600" i="4"/>
  <c r="T600" i="4"/>
  <c r="S600" i="4"/>
  <c r="U599" i="4"/>
  <c r="T599" i="4"/>
  <c r="S599" i="4"/>
  <c r="U598" i="4"/>
  <c r="T598" i="4"/>
  <c r="S598" i="4"/>
  <c r="U597" i="4"/>
  <c r="T597" i="4"/>
  <c r="S597" i="4"/>
  <c r="U596" i="4"/>
  <c r="T596" i="4"/>
  <c r="S596" i="4"/>
  <c r="U595" i="4"/>
  <c r="T595" i="4"/>
  <c r="S595" i="4"/>
  <c r="U594" i="4"/>
  <c r="T594" i="4"/>
  <c r="S594" i="4"/>
  <c r="U593" i="4"/>
  <c r="T593" i="4"/>
  <c r="S593" i="4"/>
  <c r="U592" i="4"/>
  <c r="T592" i="4"/>
  <c r="S592" i="4"/>
  <c r="U591" i="4"/>
  <c r="T591" i="4"/>
  <c r="S591" i="4"/>
  <c r="U590" i="4"/>
  <c r="T590" i="4"/>
  <c r="S590" i="4"/>
  <c r="U589" i="4"/>
  <c r="T589" i="4"/>
  <c r="S589" i="4"/>
  <c r="U588" i="4"/>
  <c r="T588" i="4"/>
  <c r="S588" i="4"/>
  <c r="U587" i="4"/>
  <c r="T587" i="4"/>
  <c r="S587" i="4"/>
  <c r="U586" i="4"/>
  <c r="T586" i="4"/>
  <c r="S586" i="4"/>
  <c r="U585" i="4"/>
  <c r="T585" i="4"/>
  <c r="S585" i="4"/>
  <c r="U584" i="4"/>
  <c r="T584" i="4"/>
  <c r="S584" i="4"/>
  <c r="U583" i="4"/>
  <c r="T583" i="4"/>
  <c r="S583" i="4"/>
  <c r="U582" i="4"/>
  <c r="T582" i="4"/>
  <c r="S582" i="4"/>
  <c r="U581" i="4"/>
  <c r="T581" i="4"/>
  <c r="S581" i="4"/>
  <c r="U580" i="4"/>
  <c r="T580" i="4"/>
  <c r="S580" i="4"/>
  <c r="U579" i="4"/>
  <c r="T579" i="4"/>
  <c r="S579" i="4"/>
  <c r="U578" i="4"/>
  <c r="T578" i="4"/>
  <c r="S578" i="4"/>
  <c r="U577" i="4"/>
  <c r="T577" i="4"/>
  <c r="S577" i="4"/>
  <c r="U576" i="4"/>
  <c r="T576" i="4"/>
  <c r="S576" i="4"/>
  <c r="U575" i="4"/>
  <c r="T575" i="4"/>
  <c r="S575" i="4"/>
  <c r="U574" i="4"/>
  <c r="T574" i="4"/>
  <c r="S574" i="4"/>
  <c r="U573" i="4"/>
  <c r="T573" i="4"/>
  <c r="S573" i="4"/>
  <c r="U572" i="4"/>
  <c r="T572" i="4"/>
  <c r="S572" i="4"/>
  <c r="U571" i="4"/>
  <c r="T571" i="4"/>
  <c r="S571" i="4"/>
  <c r="U570" i="4"/>
  <c r="T570" i="4"/>
  <c r="S570" i="4"/>
  <c r="U569" i="4"/>
  <c r="T569" i="4"/>
  <c r="S569" i="4"/>
  <c r="U568" i="4"/>
  <c r="T568" i="4"/>
  <c r="S568" i="4"/>
  <c r="U567" i="4"/>
  <c r="T567" i="4"/>
  <c r="S567" i="4"/>
  <c r="U566" i="4"/>
  <c r="T566" i="4"/>
  <c r="S566" i="4"/>
  <c r="U565" i="4"/>
  <c r="T565" i="4"/>
  <c r="S565" i="4"/>
  <c r="U564" i="4"/>
  <c r="T564" i="4"/>
  <c r="S564" i="4"/>
  <c r="U563" i="4"/>
  <c r="T563" i="4"/>
  <c r="S563" i="4"/>
  <c r="U562" i="4"/>
  <c r="T562" i="4"/>
  <c r="S562" i="4"/>
  <c r="U561" i="4"/>
  <c r="T561" i="4"/>
  <c r="S561" i="4"/>
  <c r="U560" i="4"/>
  <c r="T560" i="4"/>
  <c r="S560" i="4"/>
  <c r="U559" i="4"/>
  <c r="T559" i="4"/>
  <c r="S559" i="4"/>
  <c r="U558" i="4"/>
  <c r="T558" i="4"/>
  <c r="S558" i="4"/>
  <c r="U557" i="4"/>
  <c r="T557" i="4"/>
  <c r="S557" i="4"/>
  <c r="U556" i="4"/>
  <c r="T556" i="4"/>
  <c r="S556" i="4"/>
  <c r="U555" i="4"/>
  <c r="T555" i="4"/>
  <c r="S555" i="4"/>
  <c r="U554" i="4"/>
  <c r="T554" i="4"/>
  <c r="S554" i="4"/>
  <c r="U553" i="4"/>
  <c r="T553" i="4"/>
  <c r="S553" i="4"/>
  <c r="U552" i="4"/>
  <c r="T552" i="4"/>
  <c r="S552" i="4"/>
  <c r="U551" i="4"/>
  <c r="T551" i="4"/>
  <c r="S551" i="4"/>
  <c r="U550" i="4"/>
  <c r="T550" i="4"/>
  <c r="S550" i="4"/>
  <c r="U549" i="4"/>
  <c r="T549" i="4"/>
  <c r="S549" i="4"/>
  <c r="U548" i="4"/>
  <c r="T548" i="4"/>
  <c r="S548" i="4"/>
  <c r="U547" i="4"/>
  <c r="T547" i="4"/>
  <c r="S547" i="4"/>
  <c r="U546" i="4"/>
  <c r="T546" i="4"/>
  <c r="S546" i="4"/>
  <c r="U545" i="4"/>
  <c r="T545" i="4"/>
  <c r="S545" i="4"/>
  <c r="U544" i="4"/>
  <c r="T544" i="4"/>
  <c r="S544" i="4"/>
  <c r="U543" i="4"/>
  <c r="T543" i="4"/>
  <c r="S543" i="4"/>
  <c r="U542" i="4"/>
  <c r="T542" i="4"/>
  <c r="S542" i="4"/>
  <c r="U541" i="4"/>
  <c r="T541" i="4"/>
  <c r="S541" i="4"/>
  <c r="U540" i="4"/>
  <c r="T540" i="4"/>
  <c r="S540" i="4"/>
  <c r="U539" i="4"/>
  <c r="T539" i="4"/>
  <c r="S539" i="4"/>
  <c r="U538" i="4"/>
  <c r="T538" i="4"/>
  <c r="S538" i="4"/>
  <c r="U537" i="4"/>
  <c r="T537" i="4"/>
  <c r="S537" i="4"/>
  <c r="U536" i="4"/>
  <c r="T536" i="4"/>
  <c r="S536" i="4"/>
  <c r="U535" i="4"/>
  <c r="T535" i="4"/>
  <c r="S535" i="4"/>
  <c r="U534" i="4"/>
  <c r="T534" i="4"/>
  <c r="S534" i="4"/>
  <c r="U533" i="4"/>
  <c r="T533" i="4"/>
  <c r="S533" i="4"/>
  <c r="U532" i="4"/>
  <c r="T532" i="4"/>
  <c r="S532" i="4"/>
  <c r="U531" i="4"/>
  <c r="T531" i="4"/>
  <c r="S531" i="4"/>
  <c r="U530" i="4"/>
  <c r="T530" i="4"/>
  <c r="S530" i="4"/>
  <c r="U529" i="4"/>
  <c r="T529" i="4"/>
  <c r="S529" i="4"/>
  <c r="U528" i="4"/>
  <c r="T528" i="4"/>
  <c r="S528" i="4"/>
  <c r="U527" i="4"/>
  <c r="T527" i="4"/>
  <c r="S527" i="4"/>
  <c r="U526" i="4"/>
  <c r="T526" i="4"/>
  <c r="S526" i="4"/>
  <c r="U525" i="4"/>
  <c r="T525" i="4"/>
  <c r="S525" i="4"/>
  <c r="U524" i="4"/>
  <c r="T524" i="4"/>
  <c r="S524" i="4"/>
  <c r="U523" i="4"/>
  <c r="T523" i="4"/>
  <c r="S523" i="4"/>
  <c r="U522" i="4"/>
  <c r="T522" i="4"/>
  <c r="S522" i="4"/>
  <c r="U521" i="4"/>
  <c r="T521" i="4"/>
  <c r="S521" i="4"/>
  <c r="U520" i="4"/>
  <c r="T520" i="4"/>
  <c r="S520" i="4"/>
  <c r="U519" i="4"/>
  <c r="T519" i="4"/>
  <c r="S519" i="4"/>
  <c r="U518" i="4"/>
  <c r="T518" i="4"/>
  <c r="S518" i="4"/>
  <c r="U517" i="4"/>
  <c r="T517" i="4"/>
  <c r="S517" i="4"/>
  <c r="U516" i="4"/>
  <c r="T516" i="4"/>
  <c r="S516" i="4"/>
  <c r="U515" i="4"/>
  <c r="T515" i="4"/>
  <c r="S515" i="4"/>
  <c r="U514" i="4"/>
  <c r="T514" i="4"/>
  <c r="S514" i="4"/>
  <c r="U513" i="4"/>
  <c r="T513" i="4"/>
  <c r="S513" i="4"/>
  <c r="U512" i="4"/>
  <c r="T512" i="4"/>
  <c r="S512" i="4"/>
  <c r="U511" i="4"/>
  <c r="T511" i="4"/>
  <c r="S511" i="4"/>
  <c r="U510" i="4"/>
  <c r="T510" i="4"/>
  <c r="S510" i="4"/>
  <c r="U509" i="4"/>
  <c r="T509" i="4"/>
  <c r="S509" i="4"/>
  <c r="U508" i="4"/>
  <c r="T508" i="4"/>
  <c r="S508" i="4"/>
  <c r="U507" i="4"/>
  <c r="T507" i="4"/>
  <c r="S507" i="4"/>
  <c r="U506" i="4"/>
  <c r="T506" i="4"/>
  <c r="S506" i="4"/>
  <c r="U505" i="4"/>
  <c r="T505" i="4"/>
  <c r="S505" i="4"/>
  <c r="U504" i="4"/>
  <c r="T504" i="4"/>
  <c r="S504" i="4"/>
  <c r="U503" i="4"/>
  <c r="T503" i="4"/>
  <c r="S503" i="4"/>
  <c r="U502" i="4"/>
  <c r="T502" i="4"/>
  <c r="S502" i="4"/>
  <c r="U501" i="4"/>
  <c r="T501" i="4"/>
  <c r="S501" i="4"/>
  <c r="U500" i="4"/>
  <c r="T500" i="4"/>
  <c r="S500" i="4"/>
  <c r="U499" i="4"/>
  <c r="T499" i="4"/>
  <c r="S499" i="4"/>
  <c r="U498" i="4"/>
  <c r="T498" i="4"/>
  <c r="S498" i="4"/>
  <c r="U497" i="4"/>
  <c r="T497" i="4"/>
  <c r="S497" i="4"/>
  <c r="U496" i="4"/>
  <c r="T496" i="4"/>
  <c r="S496" i="4"/>
  <c r="U495" i="4"/>
  <c r="T495" i="4"/>
  <c r="S495" i="4"/>
  <c r="U494" i="4"/>
  <c r="T494" i="4"/>
  <c r="S494" i="4"/>
  <c r="U493" i="4"/>
  <c r="T493" i="4"/>
  <c r="S493" i="4"/>
  <c r="U492" i="4"/>
  <c r="T492" i="4"/>
  <c r="S492" i="4"/>
  <c r="U491" i="4"/>
  <c r="T491" i="4"/>
  <c r="S491" i="4"/>
  <c r="U490" i="4"/>
  <c r="T490" i="4"/>
  <c r="S490" i="4"/>
  <c r="U489" i="4"/>
  <c r="T489" i="4"/>
  <c r="S489" i="4"/>
  <c r="U488" i="4"/>
  <c r="T488" i="4"/>
  <c r="S488" i="4"/>
  <c r="U487" i="4"/>
  <c r="T487" i="4"/>
  <c r="S487" i="4"/>
  <c r="U486" i="4"/>
  <c r="T486" i="4"/>
  <c r="S486" i="4"/>
  <c r="U485" i="4"/>
  <c r="T485" i="4"/>
  <c r="S485" i="4"/>
  <c r="U484" i="4"/>
  <c r="T484" i="4"/>
  <c r="S484" i="4"/>
  <c r="U483" i="4"/>
  <c r="T483" i="4"/>
  <c r="S483" i="4"/>
  <c r="U482" i="4"/>
  <c r="T482" i="4"/>
  <c r="S482" i="4"/>
  <c r="U481" i="4"/>
  <c r="T481" i="4"/>
  <c r="S481" i="4"/>
  <c r="U480" i="4"/>
  <c r="T480" i="4"/>
  <c r="S480" i="4"/>
  <c r="U479" i="4"/>
  <c r="T479" i="4"/>
  <c r="S479" i="4"/>
  <c r="U478" i="4"/>
  <c r="T478" i="4"/>
  <c r="S478" i="4"/>
  <c r="U477" i="4"/>
  <c r="T477" i="4"/>
  <c r="S477" i="4"/>
  <c r="U476" i="4"/>
  <c r="T476" i="4"/>
  <c r="S476" i="4"/>
  <c r="U475" i="4"/>
  <c r="T475" i="4"/>
  <c r="S475" i="4"/>
  <c r="U474" i="4"/>
  <c r="T474" i="4"/>
  <c r="S474" i="4"/>
  <c r="U473" i="4"/>
  <c r="T473" i="4"/>
  <c r="S473" i="4"/>
  <c r="U472" i="4"/>
  <c r="T472" i="4"/>
  <c r="S472" i="4"/>
  <c r="U471" i="4"/>
  <c r="T471" i="4"/>
  <c r="S471" i="4"/>
  <c r="U470" i="4"/>
  <c r="T470" i="4"/>
  <c r="S470" i="4"/>
  <c r="U469" i="4"/>
  <c r="T469" i="4"/>
  <c r="S469" i="4"/>
  <c r="U468" i="4"/>
  <c r="T468" i="4"/>
  <c r="S468" i="4"/>
  <c r="U467" i="4"/>
  <c r="T467" i="4"/>
  <c r="S467" i="4"/>
  <c r="U466" i="4"/>
  <c r="T466" i="4"/>
  <c r="S466" i="4"/>
  <c r="U465" i="4"/>
  <c r="T465" i="4"/>
  <c r="S465" i="4"/>
  <c r="U464" i="4"/>
  <c r="T464" i="4"/>
  <c r="S464" i="4"/>
  <c r="U463" i="4"/>
  <c r="T463" i="4"/>
  <c r="S463" i="4"/>
  <c r="U462" i="4"/>
  <c r="T462" i="4"/>
  <c r="S462" i="4"/>
  <c r="U461" i="4"/>
  <c r="T461" i="4"/>
  <c r="S461" i="4"/>
  <c r="U460" i="4"/>
  <c r="T460" i="4"/>
  <c r="S460" i="4"/>
  <c r="U459" i="4"/>
  <c r="T459" i="4"/>
  <c r="S459" i="4"/>
  <c r="U458" i="4"/>
  <c r="T458" i="4"/>
  <c r="S458" i="4"/>
  <c r="U457" i="4"/>
  <c r="T457" i="4"/>
  <c r="S457" i="4"/>
  <c r="U456" i="4"/>
  <c r="T456" i="4"/>
  <c r="S456" i="4"/>
  <c r="U455" i="4"/>
  <c r="T455" i="4"/>
  <c r="S455" i="4"/>
  <c r="U454" i="4"/>
  <c r="T454" i="4"/>
  <c r="S454" i="4"/>
  <c r="U453" i="4"/>
  <c r="T453" i="4"/>
  <c r="S453" i="4"/>
  <c r="U452" i="4"/>
  <c r="T452" i="4"/>
  <c r="S452" i="4"/>
  <c r="U451" i="4"/>
  <c r="T451" i="4"/>
  <c r="S451" i="4"/>
  <c r="U450" i="4"/>
  <c r="T450" i="4"/>
  <c r="S450" i="4"/>
  <c r="U449" i="4"/>
  <c r="T449" i="4"/>
  <c r="S449" i="4"/>
  <c r="U448" i="4"/>
  <c r="T448" i="4"/>
  <c r="S448" i="4"/>
  <c r="U447" i="4"/>
  <c r="T447" i="4"/>
  <c r="S447" i="4"/>
  <c r="U446" i="4"/>
  <c r="T446" i="4"/>
  <c r="S446" i="4"/>
  <c r="U445" i="4"/>
  <c r="T445" i="4"/>
  <c r="S445" i="4"/>
  <c r="U444" i="4"/>
  <c r="T444" i="4"/>
  <c r="S444" i="4"/>
  <c r="U443" i="4"/>
  <c r="T443" i="4"/>
  <c r="S443" i="4"/>
  <c r="U442" i="4"/>
  <c r="T442" i="4"/>
  <c r="S442" i="4"/>
  <c r="U441" i="4"/>
  <c r="T441" i="4"/>
  <c r="S441" i="4"/>
  <c r="U440" i="4"/>
  <c r="T440" i="4"/>
  <c r="S440" i="4"/>
  <c r="U439" i="4"/>
  <c r="T439" i="4"/>
  <c r="S439" i="4"/>
  <c r="U438" i="4"/>
  <c r="T438" i="4"/>
  <c r="S438" i="4"/>
  <c r="U437" i="4"/>
  <c r="T437" i="4"/>
  <c r="S437" i="4"/>
  <c r="U436" i="4"/>
  <c r="T436" i="4"/>
  <c r="S436" i="4"/>
  <c r="U435" i="4"/>
  <c r="T435" i="4"/>
  <c r="S435" i="4"/>
  <c r="U434" i="4"/>
  <c r="T434" i="4"/>
  <c r="S434" i="4"/>
  <c r="U433" i="4"/>
  <c r="T433" i="4"/>
  <c r="S433" i="4"/>
  <c r="U432" i="4"/>
  <c r="T432" i="4"/>
  <c r="S432" i="4"/>
  <c r="U431" i="4"/>
  <c r="T431" i="4"/>
  <c r="S431" i="4"/>
  <c r="U430" i="4"/>
  <c r="T430" i="4"/>
  <c r="S430" i="4"/>
  <c r="U429" i="4"/>
  <c r="T429" i="4"/>
  <c r="S429" i="4"/>
  <c r="U428" i="4"/>
  <c r="T428" i="4"/>
  <c r="S428" i="4"/>
  <c r="U427" i="4"/>
  <c r="T427" i="4"/>
  <c r="S427" i="4"/>
  <c r="U426" i="4"/>
  <c r="T426" i="4"/>
  <c r="S426" i="4"/>
  <c r="U425" i="4"/>
  <c r="T425" i="4"/>
  <c r="S425" i="4"/>
  <c r="U424" i="4"/>
  <c r="T424" i="4"/>
  <c r="S424" i="4"/>
  <c r="U423" i="4"/>
  <c r="T423" i="4"/>
  <c r="S423" i="4"/>
  <c r="U422" i="4"/>
  <c r="T422" i="4"/>
  <c r="S422" i="4"/>
  <c r="U421" i="4"/>
  <c r="T421" i="4"/>
  <c r="S421" i="4"/>
  <c r="U420" i="4"/>
  <c r="T420" i="4"/>
  <c r="S420" i="4"/>
  <c r="U419" i="4"/>
  <c r="T419" i="4"/>
  <c r="S419" i="4"/>
  <c r="U418" i="4"/>
  <c r="T418" i="4"/>
  <c r="S418" i="4"/>
  <c r="U417" i="4"/>
  <c r="T417" i="4"/>
  <c r="S417" i="4"/>
  <c r="U416" i="4"/>
  <c r="T416" i="4"/>
  <c r="S416" i="4"/>
  <c r="U415" i="4"/>
  <c r="T415" i="4"/>
  <c r="S415" i="4"/>
  <c r="U414" i="4"/>
  <c r="T414" i="4"/>
  <c r="S414" i="4"/>
  <c r="U413" i="4"/>
  <c r="T413" i="4"/>
  <c r="S413" i="4"/>
  <c r="U412" i="4"/>
  <c r="T412" i="4"/>
  <c r="S412" i="4"/>
  <c r="U411" i="4"/>
  <c r="T411" i="4"/>
  <c r="S411" i="4"/>
  <c r="U410" i="4"/>
  <c r="T410" i="4"/>
  <c r="S410" i="4"/>
  <c r="U409" i="4"/>
  <c r="T409" i="4"/>
  <c r="S409" i="4"/>
  <c r="U408" i="4"/>
  <c r="T408" i="4"/>
  <c r="S408" i="4"/>
  <c r="U407" i="4"/>
  <c r="T407" i="4"/>
  <c r="S407" i="4"/>
  <c r="U406" i="4"/>
  <c r="T406" i="4"/>
  <c r="S406" i="4"/>
  <c r="U405" i="4"/>
  <c r="T405" i="4"/>
  <c r="S405" i="4"/>
  <c r="U404" i="4"/>
  <c r="T404" i="4"/>
  <c r="S404" i="4"/>
  <c r="U403" i="4"/>
  <c r="T403" i="4"/>
  <c r="S403" i="4"/>
  <c r="U402" i="4"/>
  <c r="T402" i="4"/>
  <c r="S402" i="4"/>
  <c r="U401" i="4"/>
  <c r="T401" i="4"/>
  <c r="S401" i="4"/>
  <c r="U400" i="4"/>
  <c r="T400" i="4"/>
  <c r="S400" i="4"/>
  <c r="U399" i="4"/>
  <c r="T399" i="4"/>
  <c r="S399" i="4"/>
  <c r="U398" i="4"/>
  <c r="T398" i="4"/>
  <c r="S398" i="4"/>
  <c r="U397" i="4"/>
  <c r="T397" i="4"/>
  <c r="S397" i="4"/>
  <c r="U396" i="4"/>
  <c r="T396" i="4"/>
  <c r="S396" i="4"/>
  <c r="U395" i="4"/>
  <c r="T395" i="4"/>
  <c r="S395" i="4"/>
  <c r="U394" i="4"/>
  <c r="T394" i="4"/>
  <c r="S394" i="4"/>
  <c r="U393" i="4"/>
  <c r="T393" i="4"/>
  <c r="S393" i="4"/>
  <c r="U392" i="4"/>
  <c r="T392" i="4"/>
  <c r="S392" i="4"/>
  <c r="U391" i="4"/>
  <c r="T391" i="4"/>
  <c r="S391" i="4"/>
  <c r="U390" i="4"/>
  <c r="T390" i="4"/>
  <c r="S390" i="4"/>
  <c r="U389" i="4"/>
  <c r="T389" i="4"/>
  <c r="S389" i="4"/>
  <c r="U388" i="4"/>
  <c r="T388" i="4"/>
  <c r="S388" i="4"/>
  <c r="U387" i="4"/>
  <c r="T387" i="4"/>
  <c r="S387" i="4"/>
  <c r="U386" i="4"/>
  <c r="T386" i="4"/>
  <c r="S386" i="4"/>
  <c r="U385" i="4"/>
  <c r="T385" i="4"/>
  <c r="S385" i="4"/>
  <c r="U384" i="4"/>
  <c r="T384" i="4"/>
  <c r="S384" i="4"/>
  <c r="U383" i="4"/>
  <c r="T383" i="4"/>
  <c r="S383" i="4"/>
  <c r="U382" i="4"/>
  <c r="T382" i="4"/>
  <c r="S382" i="4"/>
  <c r="U381" i="4"/>
  <c r="T381" i="4"/>
  <c r="S381" i="4"/>
  <c r="U380" i="4"/>
  <c r="T380" i="4"/>
  <c r="S380" i="4"/>
  <c r="U379" i="4"/>
  <c r="T379" i="4"/>
  <c r="S379" i="4"/>
  <c r="U378" i="4"/>
  <c r="T378" i="4"/>
  <c r="S378" i="4"/>
  <c r="U377" i="4"/>
  <c r="T377" i="4"/>
  <c r="S377" i="4"/>
  <c r="U376" i="4"/>
  <c r="T376" i="4"/>
  <c r="S376" i="4"/>
  <c r="U375" i="4"/>
  <c r="T375" i="4"/>
  <c r="S375" i="4"/>
  <c r="U374" i="4"/>
  <c r="T374" i="4"/>
  <c r="S374" i="4"/>
  <c r="U373" i="4"/>
  <c r="T373" i="4"/>
  <c r="S373" i="4"/>
  <c r="U372" i="4"/>
  <c r="T372" i="4"/>
  <c r="S372" i="4"/>
  <c r="U371" i="4"/>
  <c r="T371" i="4"/>
  <c r="S371" i="4"/>
  <c r="U370" i="4"/>
  <c r="T370" i="4"/>
  <c r="S370" i="4"/>
  <c r="U369" i="4"/>
  <c r="T369" i="4"/>
  <c r="S369" i="4"/>
  <c r="U368" i="4"/>
  <c r="T368" i="4"/>
  <c r="S368" i="4"/>
  <c r="U367" i="4"/>
  <c r="T367" i="4"/>
  <c r="S367" i="4"/>
  <c r="U366" i="4"/>
  <c r="T366" i="4"/>
  <c r="S366" i="4"/>
  <c r="U365" i="4"/>
  <c r="T365" i="4"/>
  <c r="S365" i="4"/>
  <c r="U364" i="4"/>
  <c r="T364" i="4"/>
  <c r="S364" i="4"/>
  <c r="U363" i="4"/>
  <c r="T363" i="4"/>
  <c r="S363" i="4"/>
  <c r="U362" i="4"/>
  <c r="T362" i="4"/>
  <c r="S362" i="4"/>
  <c r="U361" i="4"/>
  <c r="T361" i="4"/>
  <c r="S361" i="4"/>
  <c r="U360" i="4"/>
  <c r="T360" i="4"/>
  <c r="S360" i="4"/>
  <c r="U359" i="4"/>
  <c r="T359" i="4"/>
  <c r="S359" i="4"/>
  <c r="U358" i="4"/>
  <c r="T358" i="4"/>
  <c r="S358" i="4"/>
  <c r="U357" i="4"/>
  <c r="T357" i="4"/>
  <c r="S357" i="4"/>
  <c r="U356" i="4"/>
  <c r="T356" i="4"/>
  <c r="S356" i="4"/>
  <c r="U355" i="4"/>
  <c r="T355" i="4"/>
  <c r="S355" i="4"/>
  <c r="U354" i="4"/>
  <c r="T354" i="4"/>
  <c r="S354" i="4"/>
  <c r="U353" i="4"/>
  <c r="T353" i="4"/>
  <c r="S353" i="4"/>
  <c r="U352" i="4"/>
  <c r="T352" i="4"/>
  <c r="S352" i="4"/>
  <c r="U351" i="4"/>
  <c r="T351" i="4"/>
  <c r="S351" i="4"/>
  <c r="U350" i="4"/>
  <c r="T350" i="4"/>
  <c r="S350" i="4"/>
  <c r="U349" i="4"/>
  <c r="T349" i="4"/>
  <c r="S349" i="4"/>
  <c r="U348" i="4"/>
  <c r="T348" i="4"/>
  <c r="S348" i="4"/>
  <c r="U347" i="4"/>
  <c r="T347" i="4"/>
  <c r="S347" i="4"/>
  <c r="U346" i="4"/>
  <c r="T346" i="4"/>
  <c r="S346" i="4"/>
  <c r="U345" i="4"/>
  <c r="T345" i="4"/>
  <c r="S345" i="4"/>
  <c r="U344" i="4"/>
  <c r="T344" i="4"/>
  <c r="S344" i="4"/>
  <c r="U343" i="4"/>
  <c r="T343" i="4"/>
  <c r="S343" i="4"/>
  <c r="U342" i="4"/>
  <c r="T342" i="4"/>
  <c r="S342" i="4"/>
  <c r="U341" i="4"/>
  <c r="T341" i="4"/>
  <c r="S341" i="4"/>
  <c r="U340" i="4"/>
  <c r="T340" i="4"/>
  <c r="S340" i="4"/>
  <c r="U339" i="4"/>
  <c r="T339" i="4"/>
  <c r="S339" i="4"/>
  <c r="U338" i="4"/>
  <c r="T338" i="4"/>
  <c r="S338" i="4"/>
  <c r="U337" i="4"/>
  <c r="T337" i="4"/>
  <c r="S337" i="4"/>
  <c r="U336" i="4"/>
  <c r="T336" i="4"/>
  <c r="S336" i="4"/>
  <c r="U335" i="4"/>
  <c r="T335" i="4"/>
  <c r="S335" i="4"/>
  <c r="U334" i="4"/>
  <c r="T334" i="4"/>
  <c r="S334" i="4"/>
  <c r="U333" i="4"/>
  <c r="T333" i="4"/>
  <c r="S333" i="4"/>
  <c r="U332" i="4"/>
  <c r="T332" i="4"/>
  <c r="S332" i="4"/>
  <c r="U331" i="4"/>
  <c r="T331" i="4"/>
  <c r="S331" i="4"/>
  <c r="U330" i="4"/>
  <c r="T330" i="4"/>
  <c r="S330" i="4"/>
  <c r="U329" i="4"/>
  <c r="T329" i="4"/>
  <c r="S329" i="4"/>
  <c r="U328" i="4"/>
  <c r="T328" i="4"/>
  <c r="S328" i="4"/>
  <c r="U327" i="4"/>
  <c r="T327" i="4"/>
  <c r="S327" i="4"/>
  <c r="U326" i="4"/>
  <c r="T326" i="4"/>
  <c r="S326" i="4"/>
  <c r="U325" i="4"/>
  <c r="T325" i="4"/>
  <c r="S325" i="4"/>
  <c r="U324" i="4"/>
  <c r="T324" i="4"/>
  <c r="S324" i="4"/>
  <c r="U323" i="4"/>
  <c r="T323" i="4"/>
  <c r="S323" i="4"/>
  <c r="U322" i="4"/>
  <c r="T322" i="4"/>
  <c r="S322" i="4"/>
  <c r="U321" i="4"/>
  <c r="T321" i="4"/>
  <c r="S321" i="4"/>
  <c r="U320" i="4"/>
  <c r="T320" i="4"/>
  <c r="S320" i="4"/>
  <c r="U319" i="4"/>
  <c r="T319" i="4"/>
  <c r="S319" i="4"/>
  <c r="U318" i="4"/>
  <c r="T318" i="4"/>
  <c r="S318" i="4"/>
  <c r="U317" i="4"/>
  <c r="T317" i="4"/>
  <c r="S317" i="4"/>
  <c r="U316" i="4"/>
  <c r="T316" i="4"/>
  <c r="S316" i="4"/>
  <c r="U315" i="4"/>
  <c r="T315" i="4"/>
  <c r="S315" i="4"/>
  <c r="U314" i="4"/>
  <c r="T314" i="4"/>
  <c r="S314" i="4"/>
  <c r="U313" i="4"/>
  <c r="T313" i="4"/>
  <c r="S313" i="4"/>
  <c r="U312" i="4"/>
  <c r="T312" i="4"/>
  <c r="S312" i="4"/>
  <c r="U311" i="4"/>
  <c r="T311" i="4"/>
  <c r="S311" i="4"/>
  <c r="U310" i="4"/>
  <c r="T310" i="4"/>
  <c r="S310" i="4"/>
  <c r="U309" i="4"/>
  <c r="T309" i="4"/>
  <c r="S309" i="4"/>
  <c r="U308" i="4"/>
  <c r="T308" i="4"/>
  <c r="S308" i="4"/>
  <c r="U307" i="4"/>
  <c r="T307" i="4"/>
  <c r="S307" i="4"/>
  <c r="U306" i="4"/>
  <c r="T306" i="4"/>
  <c r="S306" i="4"/>
  <c r="U305" i="4"/>
  <c r="T305" i="4"/>
  <c r="S305" i="4"/>
  <c r="U304" i="4"/>
  <c r="T304" i="4"/>
  <c r="S304" i="4"/>
  <c r="U303" i="4"/>
  <c r="T303" i="4"/>
  <c r="S303" i="4"/>
  <c r="U302" i="4"/>
  <c r="T302" i="4"/>
  <c r="S302" i="4"/>
  <c r="U301" i="4"/>
  <c r="T301" i="4"/>
  <c r="S301" i="4"/>
  <c r="U300" i="4"/>
  <c r="T300" i="4"/>
  <c r="S300" i="4"/>
  <c r="U299" i="4"/>
  <c r="T299" i="4"/>
  <c r="S299" i="4"/>
  <c r="U298" i="4"/>
  <c r="T298" i="4"/>
  <c r="S298" i="4"/>
  <c r="U297" i="4"/>
  <c r="T297" i="4"/>
  <c r="S297" i="4"/>
  <c r="U296" i="4"/>
  <c r="T296" i="4"/>
  <c r="S296" i="4"/>
  <c r="U295" i="4"/>
  <c r="T295" i="4"/>
  <c r="S295" i="4"/>
  <c r="U294" i="4"/>
  <c r="T294" i="4"/>
  <c r="S294" i="4"/>
  <c r="U293" i="4"/>
  <c r="T293" i="4"/>
  <c r="S293" i="4"/>
  <c r="U292" i="4"/>
  <c r="T292" i="4"/>
  <c r="S292" i="4"/>
  <c r="U291" i="4"/>
  <c r="T291" i="4"/>
  <c r="S291" i="4"/>
  <c r="U290" i="4"/>
  <c r="T290" i="4"/>
  <c r="S290" i="4"/>
  <c r="U289" i="4"/>
  <c r="T289" i="4"/>
  <c r="S289" i="4"/>
  <c r="U288" i="4"/>
  <c r="T288" i="4"/>
  <c r="S288" i="4"/>
  <c r="U287" i="4"/>
  <c r="T287" i="4"/>
  <c r="S287" i="4"/>
  <c r="U286" i="4"/>
  <c r="T286" i="4"/>
  <c r="S286" i="4"/>
  <c r="U285" i="4"/>
  <c r="T285" i="4"/>
  <c r="S285" i="4"/>
  <c r="U284" i="4"/>
  <c r="T284" i="4"/>
  <c r="S284" i="4"/>
  <c r="U283" i="4"/>
  <c r="T283" i="4"/>
  <c r="S283" i="4"/>
  <c r="U282" i="4"/>
  <c r="T282" i="4"/>
  <c r="S282" i="4"/>
  <c r="U281" i="4"/>
  <c r="T281" i="4"/>
  <c r="S281" i="4"/>
  <c r="U280" i="4"/>
  <c r="T280" i="4"/>
  <c r="S280" i="4"/>
  <c r="U279" i="4"/>
  <c r="T279" i="4"/>
  <c r="S279" i="4"/>
  <c r="U278" i="4"/>
  <c r="T278" i="4"/>
  <c r="S278" i="4"/>
  <c r="U277" i="4"/>
  <c r="T277" i="4"/>
  <c r="S277" i="4"/>
  <c r="U276" i="4"/>
  <c r="T276" i="4"/>
  <c r="S276" i="4"/>
  <c r="U275" i="4"/>
  <c r="T275" i="4"/>
  <c r="S275" i="4"/>
  <c r="U274" i="4"/>
  <c r="T274" i="4"/>
  <c r="S274" i="4"/>
  <c r="U273" i="4"/>
  <c r="T273" i="4"/>
  <c r="S273" i="4"/>
  <c r="U272" i="4"/>
  <c r="T272" i="4"/>
  <c r="S272" i="4"/>
  <c r="U271" i="4"/>
  <c r="T271" i="4"/>
  <c r="S271" i="4"/>
  <c r="U270" i="4"/>
  <c r="T270" i="4"/>
  <c r="S270" i="4"/>
  <c r="U269" i="4"/>
  <c r="T269" i="4"/>
  <c r="S269" i="4"/>
  <c r="U268" i="4"/>
  <c r="T268" i="4"/>
  <c r="S268" i="4"/>
  <c r="U267" i="4"/>
  <c r="T267" i="4"/>
  <c r="S267" i="4"/>
  <c r="U266" i="4"/>
  <c r="T266" i="4"/>
  <c r="S266" i="4"/>
  <c r="U265" i="4"/>
  <c r="T265" i="4"/>
  <c r="S265" i="4"/>
  <c r="U264" i="4"/>
  <c r="T264" i="4"/>
  <c r="S264" i="4"/>
  <c r="U263" i="4"/>
  <c r="T263" i="4"/>
  <c r="S263" i="4"/>
  <c r="U262" i="4"/>
  <c r="T262" i="4"/>
  <c r="S262" i="4"/>
  <c r="U261" i="4"/>
  <c r="T261" i="4"/>
  <c r="S261" i="4"/>
  <c r="U260" i="4"/>
  <c r="T260" i="4"/>
  <c r="S260" i="4"/>
  <c r="U259" i="4"/>
  <c r="T259" i="4"/>
  <c r="S259" i="4"/>
  <c r="U258" i="4"/>
  <c r="T258" i="4"/>
  <c r="S258" i="4"/>
  <c r="U257" i="4"/>
  <c r="T257" i="4"/>
  <c r="S257" i="4"/>
  <c r="U256" i="4"/>
  <c r="T256" i="4"/>
  <c r="S256" i="4"/>
  <c r="U255" i="4"/>
  <c r="T255" i="4"/>
  <c r="S255" i="4"/>
  <c r="U254" i="4"/>
  <c r="T254" i="4"/>
  <c r="S254" i="4"/>
  <c r="U253" i="4"/>
  <c r="T253" i="4"/>
  <c r="S253" i="4"/>
  <c r="U252" i="4"/>
  <c r="T252" i="4"/>
  <c r="S252" i="4"/>
  <c r="U251" i="4"/>
  <c r="T251" i="4"/>
  <c r="S251" i="4"/>
  <c r="U250" i="4"/>
  <c r="T250" i="4"/>
  <c r="S250" i="4"/>
  <c r="U249" i="4"/>
  <c r="T249" i="4"/>
  <c r="S249" i="4"/>
  <c r="U248" i="4"/>
  <c r="T248" i="4"/>
  <c r="S248" i="4"/>
  <c r="U247" i="4"/>
  <c r="T247" i="4"/>
  <c r="S247" i="4"/>
  <c r="U246" i="4"/>
  <c r="T246" i="4"/>
  <c r="S246" i="4"/>
  <c r="U245" i="4"/>
  <c r="T245" i="4"/>
  <c r="S245" i="4"/>
  <c r="U244" i="4"/>
  <c r="T244" i="4"/>
  <c r="S244" i="4"/>
  <c r="U243" i="4"/>
  <c r="T243" i="4"/>
  <c r="S243" i="4"/>
  <c r="U242" i="4"/>
  <c r="T242" i="4"/>
  <c r="S242" i="4"/>
  <c r="U241" i="4"/>
  <c r="T241" i="4"/>
  <c r="S241" i="4"/>
  <c r="U240" i="4"/>
  <c r="T240" i="4"/>
  <c r="S240" i="4"/>
  <c r="U239" i="4"/>
  <c r="T239" i="4"/>
  <c r="S239" i="4"/>
  <c r="U238" i="4"/>
  <c r="T238" i="4"/>
  <c r="S238" i="4"/>
  <c r="U237" i="4"/>
  <c r="T237" i="4"/>
  <c r="S237" i="4"/>
  <c r="U236" i="4"/>
  <c r="T236" i="4"/>
  <c r="S236" i="4"/>
  <c r="U235" i="4"/>
  <c r="T235" i="4"/>
  <c r="S235" i="4"/>
  <c r="U234" i="4"/>
  <c r="T234" i="4"/>
  <c r="S234" i="4"/>
  <c r="U233" i="4"/>
  <c r="T233" i="4"/>
  <c r="S233" i="4"/>
  <c r="U232" i="4"/>
  <c r="T232" i="4"/>
  <c r="S232" i="4"/>
  <c r="U231" i="4"/>
  <c r="T231" i="4"/>
  <c r="S231" i="4"/>
  <c r="U230" i="4"/>
  <c r="T230" i="4"/>
  <c r="S230" i="4"/>
  <c r="U229" i="4"/>
  <c r="T229" i="4"/>
  <c r="S229" i="4"/>
  <c r="U228" i="4"/>
  <c r="T228" i="4"/>
  <c r="S228" i="4"/>
  <c r="U227" i="4"/>
  <c r="T227" i="4"/>
  <c r="S227" i="4"/>
  <c r="U226" i="4"/>
  <c r="T226" i="4"/>
  <c r="S226" i="4"/>
  <c r="U225" i="4"/>
  <c r="T225" i="4"/>
  <c r="S225" i="4"/>
  <c r="U224" i="4"/>
  <c r="T224" i="4"/>
  <c r="S224" i="4"/>
  <c r="U223" i="4"/>
  <c r="T223" i="4"/>
  <c r="S223" i="4"/>
  <c r="U222" i="4"/>
  <c r="T222" i="4"/>
  <c r="S222" i="4"/>
  <c r="U221" i="4"/>
  <c r="T221" i="4"/>
  <c r="S221" i="4"/>
  <c r="U220" i="4"/>
  <c r="T220" i="4"/>
  <c r="S220" i="4"/>
  <c r="U219" i="4"/>
  <c r="T219" i="4"/>
  <c r="S219" i="4"/>
  <c r="U218" i="4"/>
  <c r="T218" i="4"/>
  <c r="S218" i="4"/>
  <c r="U217" i="4"/>
  <c r="T217" i="4"/>
  <c r="S217" i="4"/>
  <c r="U216" i="4"/>
  <c r="T216" i="4"/>
  <c r="S216" i="4"/>
  <c r="U215" i="4"/>
  <c r="T215" i="4"/>
  <c r="S215" i="4"/>
  <c r="U214" i="4"/>
  <c r="T214" i="4"/>
  <c r="S214" i="4"/>
  <c r="U213" i="4"/>
  <c r="T213" i="4"/>
  <c r="S213" i="4"/>
  <c r="U212" i="4"/>
  <c r="T212" i="4"/>
  <c r="S212" i="4"/>
  <c r="U211" i="4"/>
  <c r="T211" i="4"/>
  <c r="S211" i="4"/>
  <c r="U210" i="4"/>
  <c r="T210" i="4"/>
  <c r="S210" i="4"/>
  <c r="U209" i="4"/>
  <c r="T209" i="4"/>
  <c r="S209" i="4"/>
  <c r="U208" i="4"/>
  <c r="T208" i="4"/>
  <c r="S208" i="4"/>
  <c r="U207" i="4"/>
  <c r="T207" i="4"/>
  <c r="S207" i="4"/>
  <c r="U206" i="4"/>
  <c r="T206" i="4"/>
  <c r="S206" i="4"/>
  <c r="U205" i="4"/>
  <c r="T205" i="4"/>
  <c r="S205" i="4"/>
  <c r="U204" i="4"/>
  <c r="T204" i="4"/>
  <c r="S204" i="4"/>
  <c r="U203" i="4"/>
  <c r="T203" i="4"/>
  <c r="S203" i="4"/>
  <c r="U202" i="4"/>
  <c r="T202" i="4"/>
  <c r="S202" i="4"/>
  <c r="U201" i="4"/>
  <c r="T201" i="4"/>
  <c r="S201" i="4"/>
  <c r="U200" i="4"/>
  <c r="T200" i="4"/>
  <c r="S200" i="4"/>
  <c r="U199" i="4"/>
  <c r="T199" i="4"/>
  <c r="S199" i="4"/>
  <c r="U198" i="4"/>
  <c r="T198" i="4"/>
  <c r="S198" i="4"/>
  <c r="U197" i="4"/>
  <c r="T197" i="4"/>
  <c r="S197" i="4"/>
  <c r="U196" i="4"/>
  <c r="T196" i="4"/>
  <c r="S196" i="4"/>
  <c r="U195" i="4"/>
  <c r="T195" i="4"/>
  <c r="S195" i="4"/>
  <c r="U194" i="4"/>
  <c r="T194" i="4"/>
  <c r="S194" i="4"/>
  <c r="U193" i="4"/>
  <c r="T193" i="4"/>
  <c r="S193" i="4"/>
  <c r="U192" i="4"/>
  <c r="T192" i="4"/>
  <c r="S192" i="4"/>
  <c r="U191" i="4"/>
  <c r="T191" i="4"/>
  <c r="S191" i="4"/>
  <c r="U190" i="4"/>
  <c r="T190" i="4"/>
  <c r="S190" i="4"/>
  <c r="U189" i="4"/>
  <c r="T189" i="4"/>
  <c r="S189" i="4"/>
  <c r="U188" i="4"/>
  <c r="T188" i="4"/>
  <c r="S188" i="4"/>
  <c r="U187" i="4"/>
  <c r="T187" i="4"/>
  <c r="S187" i="4"/>
  <c r="U186" i="4"/>
  <c r="T186" i="4"/>
  <c r="S186" i="4"/>
  <c r="U185" i="4"/>
  <c r="T185" i="4"/>
  <c r="S185" i="4"/>
  <c r="U184" i="4"/>
  <c r="T184" i="4"/>
  <c r="S184" i="4"/>
  <c r="U183" i="4"/>
  <c r="T183" i="4"/>
  <c r="S183" i="4"/>
  <c r="U182" i="4"/>
  <c r="T182" i="4"/>
  <c r="S182" i="4"/>
  <c r="U181" i="4"/>
  <c r="T181" i="4"/>
  <c r="S181" i="4"/>
  <c r="U180" i="4"/>
  <c r="T180" i="4"/>
  <c r="S180" i="4"/>
  <c r="U179" i="4"/>
  <c r="T179" i="4"/>
  <c r="S179" i="4"/>
  <c r="U178" i="4"/>
  <c r="T178" i="4"/>
  <c r="S178" i="4"/>
  <c r="U177" i="4"/>
  <c r="T177" i="4"/>
  <c r="S177" i="4"/>
  <c r="U176" i="4"/>
  <c r="T176" i="4"/>
  <c r="S176" i="4"/>
  <c r="U175" i="4"/>
  <c r="T175" i="4"/>
  <c r="S175" i="4"/>
  <c r="U174" i="4"/>
  <c r="T174" i="4"/>
  <c r="S174" i="4"/>
  <c r="U173" i="4"/>
  <c r="T173" i="4"/>
  <c r="S173" i="4"/>
  <c r="U172" i="4"/>
  <c r="T172" i="4"/>
  <c r="S172" i="4"/>
  <c r="U171" i="4"/>
  <c r="T171" i="4"/>
  <c r="S171" i="4"/>
  <c r="U170" i="4"/>
  <c r="T170" i="4"/>
  <c r="S170" i="4"/>
  <c r="U169" i="4"/>
  <c r="T169" i="4"/>
  <c r="S169" i="4"/>
  <c r="U168" i="4"/>
  <c r="T168" i="4"/>
  <c r="S168" i="4"/>
  <c r="U167" i="4"/>
  <c r="T167" i="4"/>
  <c r="S167" i="4"/>
  <c r="U166" i="4"/>
  <c r="T166" i="4"/>
  <c r="S166" i="4"/>
  <c r="U165" i="4"/>
  <c r="T165" i="4"/>
  <c r="S165" i="4"/>
  <c r="U164" i="4"/>
  <c r="T164" i="4"/>
  <c r="S164" i="4"/>
  <c r="U163" i="4"/>
  <c r="T163" i="4"/>
  <c r="S163" i="4"/>
  <c r="U162" i="4"/>
  <c r="T162" i="4"/>
  <c r="S162" i="4"/>
  <c r="U161" i="4"/>
  <c r="T161" i="4"/>
  <c r="S161" i="4"/>
  <c r="U160" i="4"/>
  <c r="T160" i="4"/>
  <c r="S160" i="4"/>
  <c r="U159" i="4"/>
  <c r="T159" i="4"/>
  <c r="S159" i="4"/>
  <c r="U158" i="4"/>
  <c r="T158" i="4"/>
  <c r="S158" i="4"/>
  <c r="U157" i="4"/>
  <c r="T157" i="4"/>
  <c r="S157" i="4"/>
  <c r="U156" i="4"/>
  <c r="T156" i="4"/>
  <c r="S156" i="4"/>
  <c r="U155" i="4"/>
  <c r="T155" i="4"/>
  <c r="S155" i="4"/>
  <c r="U154" i="4"/>
  <c r="T154" i="4"/>
  <c r="S154" i="4"/>
  <c r="U153" i="4"/>
  <c r="T153" i="4"/>
  <c r="S153" i="4"/>
  <c r="U152" i="4"/>
  <c r="T152" i="4"/>
  <c r="S152" i="4"/>
  <c r="U151" i="4"/>
  <c r="T151" i="4"/>
  <c r="S151" i="4"/>
  <c r="U150" i="4"/>
  <c r="T150" i="4"/>
  <c r="S150" i="4"/>
  <c r="U149" i="4"/>
  <c r="T149" i="4"/>
  <c r="S149" i="4"/>
  <c r="U148" i="4"/>
  <c r="T148" i="4"/>
  <c r="S148" i="4"/>
  <c r="U147" i="4"/>
  <c r="T147" i="4"/>
  <c r="S147" i="4"/>
  <c r="U146" i="4"/>
  <c r="T146" i="4"/>
  <c r="S146" i="4"/>
  <c r="U145" i="4"/>
  <c r="T145" i="4"/>
  <c r="S145" i="4"/>
  <c r="U144" i="4"/>
  <c r="T144" i="4"/>
  <c r="S144" i="4"/>
  <c r="U143" i="4"/>
  <c r="T143" i="4"/>
  <c r="S143" i="4"/>
  <c r="U142" i="4"/>
  <c r="T142" i="4"/>
  <c r="S142" i="4"/>
  <c r="U141" i="4"/>
  <c r="T141" i="4"/>
  <c r="S141" i="4"/>
  <c r="U140" i="4"/>
  <c r="T140" i="4"/>
  <c r="S140" i="4"/>
  <c r="U139" i="4"/>
  <c r="T139" i="4"/>
  <c r="S139" i="4"/>
  <c r="U138" i="4"/>
  <c r="T138" i="4"/>
  <c r="S138" i="4"/>
  <c r="U137" i="4"/>
  <c r="T137" i="4"/>
  <c r="S137" i="4"/>
  <c r="U136" i="4"/>
  <c r="T136" i="4"/>
  <c r="S136" i="4"/>
  <c r="U135" i="4"/>
  <c r="T135" i="4"/>
  <c r="S135" i="4"/>
  <c r="U134" i="4"/>
  <c r="T134" i="4"/>
  <c r="S134" i="4"/>
  <c r="U133" i="4"/>
  <c r="T133" i="4"/>
  <c r="S133" i="4"/>
  <c r="U132" i="4"/>
  <c r="T132" i="4"/>
  <c r="S132" i="4"/>
  <c r="U131" i="4"/>
  <c r="T131" i="4"/>
  <c r="S131" i="4"/>
  <c r="U130" i="4"/>
  <c r="T130" i="4"/>
  <c r="S130" i="4"/>
  <c r="U129" i="4"/>
  <c r="T129" i="4"/>
  <c r="S129" i="4"/>
  <c r="U128" i="4"/>
  <c r="T128" i="4"/>
  <c r="S128" i="4"/>
  <c r="U127" i="4"/>
  <c r="T127" i="4"/>
  <c r="S127" i="4"/>
  <c r="U126" i="4"/>
  <c r="T126" i="4"/>
  <c r="S126" i="4"/>
  <c r="U125" i="4"/>
  <c r="T125" i="4"/>
  <c r="S125" i="4"/>
  <c r="U124" i="4"/>
  <c r="T124" i="4"/>
  <c r="S124" i="4"/>
  <c r="U123" i="4"/>
  <c r="T123" i="4"/>
  <c r="S123" i="4"/>
  <c r="U122" i="4"/>
  <c r="T122" i="4"/>
  <c r="S122" i="4"/>
  <c r="U121" i="4"/>
  <c r="T121" i="4"/>
  <c r="S121" i="4"/>
  <c r="U120" i="4"/>
  <c r="T120" i="4"/>
  <c r="S120" i="4"/>
  <c r="U119" i="4"/>
  <c r="T119" i="4"/>
  <c r="S119" i="4"/>
  <c r="U118" i="4"/>
  <c r="T118" i="4"/>
  <c r="S118" i="4"/>
  <c r="U117" i="4"/>
  <c r="T117" i="4"/>
  <c r="S117" i="4"/>
  <c r="U116" i="4"/>
  <c r="T116" i="4"/>
  <c r="S116" i="4"/>
  <c r="U115" i="4"/>
  <c r="T115" i="4"/>
  <c r="S115" i="4"/>
  <c r="U114" i="4"/>
  <c r="T114" i="4"/>
  <c r="S114" i="4"/>
  <c r="U113" i="4"/>
  <c r="T113" i="4"/>
  <c r="S113" i="4"/>
  <c r="U112" i="4"/>
  <c r="T112" i="4"/>
  <c r="S112" i="4"/>
  <c r="U111" i="4"/>
  <c r="T111" i="4"/>
  <c r="S111" i="4"/>
  <c r="U110" i="4"/>
  <c r="T110" i="4"/>
  <c r="S110" i="4"/>
  <c r="U109" i="4"/>
  <c r="T109" i="4"/>
  <c r="S109" i="4"/>
  <c r="U108" i="4"/>
  <c r="T108" i="4"/>
  <c r="S108" i="4"/>
  <c r="U107" i="4"/>
  <c r="T107" i="4"/>
  <c r="S107" i="4"/>
  <c r="U106" i="4"/>
  <c r="T106" i="4"/>
  <c r="S106" i="4"/>
  <c r="U105" i="4"/>
  <c r="T105" i="4"/>
  <c r="S105" i="4"/>
  <c r="U104" i="4"/>
  <c r="T104" i="4"/>
  <c r="S104" i="4"/>
  <c r="U103" i="4"/>
  <c r="T103" i="4"/>
  <c r="S103" i="4"/>
  <c r="U102" i="4"/>
  <c r="T102" i="4"/>
  <c r="S102" i="4"/>
  <c r="U101" i="4"/>
  <c r="T101" i="4"/>
  <c r="S101" i="4"/>
  <c r="U100" i="4"/>
  <c r="T100" i="4"/>
  <c r="S100" i="4"/>
  <c r="U99" i="4"/>
  <c r="T99" i="4"/>
  <c r="S99" i="4"/>
  <c r="U98" i="4"/>
  <c r="T98" i="4"/>
  <c r="S98" i="4"/>
  <c r="U97" i="4"/>
  <c r="T97" i="4"/>
  <c r="S97" i="4"/>
  <c r="U96" i="4"/>
  <c r="T96" i="4"/>
  <c r="S96" i="4"/>
  <c r="U95" i="4"/>
  <c r="T95" i="4"/>
  <c r="S95" i="4"/>
  <c r="U94" i="4"/>
  <c r="T94" i="4"/>
  <c r="S94" i="4"/>
  <c r="U93" i="4"/>
  <c r="T93" i="4"/>
  <c r="S93" i="4"/>
  <c r="U92" i="4"/>
  <c r="T92" i="4"/>
  <c r="S92" i="4"/>
  <c r="U91" i="4"/>
  <c r="T91" i="4"/>
  <c r="S91" i="4"/>
  <c r="U90" i="4"/>
  <c r="T90" i="4"/>
  <c r="S90" i="4"/>
  <c r="U89" i="4"/>
  <c r="T89" i="4"/>
  <c r="S89" i="4"/>
  <c r="U88" i="4"/>
  <c r="T88" i="4"/>
  <c r="S88" i="4"/>
  <c r="U87" i="4"/>
  <c r="T87" i="4"/>
  <c r="S87" i="4"/>
  <c r="U86" i="4"/>
  <c r="T86" i="4"/>
  <c r="S86" i="4"/>
  <c r="U85" i="4"/>
  <c r="T85" i="4"/>
  <c r="S85" i="4"/>
  <c r="U84" i="4"/>
  <c r="T84" i="4"/>
  <c r="S84" i="4"/>
  <c r="U83" i="4"/>
  <c r="T83" i="4"/>
  <c r="S83" i="4"/>
  <c r="U82" i="4"/>
  <c r="T82" i="4"/>
  <c r="S82" i="4"/>
  <c r="U81" i="4"/>
  <c r="T81" i="4"/>
  <c r="S81" i="4"/>
  <c r="U80" i="4"/>
  <c r="T80" i="4"/>
  <c r="S80" i="4"/>
  <c r="U79" i="4"/>
  <c r="T79" i="4"/>
  <c r="S79" i="4"/>
  <c r="U78" i="4"/>
  <c r="T78" i="4"/>
  <c r="S78" i="4"/>
  <c r="U77" i="4"/>
  <c r="T77" i="4"/>
  <c r="S77" i="4"/>
  <c r="U76" i="4"/>
  <c r="T76" i="4"/>
  <c r="S76" i="4"/>
  <c r="U75" i="4"/>
  <c r="T75" i="4"/>
  <c r="S75" i="4"/>
  <c r="U74" i="4"/>
  <c r="T74" i="4"/>
  <c r="S74" i="4"/>
  <c r="U73" i="4"/>
  <c r="T73" i="4"/>
  <c r="S73" i="4"/>
  <c r="U72" i="4"/>
  <c r="T72" i="4"/>
  <c r="S72" i="4"/>
  <c r="U71" i="4"/>
  <c r="T71" i="4"/>
  <c r="S71" i="4"/>
  <c r="U70" i="4"/>
  <c r="T70" i="4"/>
  <c r="S70" i="4"/>
  <c r="U69" i="4"/>
  <c r="T69" i="4"/>
  <c r="S69" i="4"/>
  <c r="U68" i="4"/>
  <c r="T68" i="4"/>
  <c r="S68" i="4"/>
  <c r="U67" i="4"/>
  <c r="T67" i="4"/>
  <c r="S67" i="4"/>
  <c r="U66" i="4"/>
  <c r="T66" i="4"/>
  <c r="S66" i="4"/>
  <c r="U65" i="4"/>
  <c r="T65" i="4"/>
  <c r="S65" i="4"/>
  <c r="U64" i="4"/>
  <c r="T64" i="4"/>
  <c r="S64" i="4"/>
  <c r="U63" i="4"/>
  <c r="T63" i="4"/>
  <c r="S63" i="4"/>
  <c r="U62" i="4"/>
  <c r="T62" i="4"/>
  <c r="S62" i="4"/>
  <c r="U61" i="4"/>
  <c r="T61" i="4"/>
  <c r="S61" i="4"/>
  <c r="U60" i="4"/>
  <c r="T60" i="4"/>
  <c r="S60" i="4"/>
  <c r="U59" i="4"/>
  <c r="T59" i="4"/>
  <c r="S59" i="4"/>
  <c r="U58" i="4"/>
  <c r="T58" i="4"/>
  <c r="S58" i="4"/>
  <c r="U57" i="4"/>
  <c r="T57" i="4"/>
  <c r="S57" i="4"/>
  <c r="U56" i="4"/>
  <c r="T56" i="4"/>
  <c r="S56" i="4"/>
  <c r="U55" i="4"/>
  <c r="T55" i="4"/>
  <c r="S55" i="4"/>
  <c r="U54" i="4"/>
  <c r="T54" i="4"/>
  <c r="S54" i="4"/>
  <c r="U53" i="4"/>
  <c r="T53" i="4"/>
  <c r="S53" i="4"/>
  <c r="U52" i="4"/>
  <c r="T52" i="4"/>
  <c r="S52" i="4"/>
  <c r="U51" i="4"/>
  <c r="T51" i="4"/>
  <c r="S51" i="4"/>
  <c r="U50" i="4"/>
  <c r="T50" i="4"/>
  <c r="S50" i="4"/>
  <c r="U49" i="4"/>
  <c r="T49" i="4"/>
  <c r="S49" i="4"/>
  <c r="U48" i="4"/>
  <c r="T48" i="4"/>
  <c r="S48" i="4"/>
  <c r="U47" i="4"/>
  <c r="T47" i="4"/>
  <c r="S47" i="4"/>
  <c r="U46" i="4"/>
  <c r="T46" i="4"/>
  <c r="S46" i="4"/>
  <c r="U45" i="4"/>
  <c r="T45" i="4"/>
  <c r="S45" i="4"/>
  <c r="U44" i="4"/>
  <c r="T44" i="4"/>
  <c r="S44" i="4"/>
  <c r="U43" i="4"/>
  <c r="T43" i="4"/>
  <c r="S43" i="4"/>
  <c r="U42" i="4"/>
  <c r="T42" i="4"/>
  <c r="S42" i="4"/>
  <c r="U41" i="4"/>
  <c r="T41" i="4"/>
  <c r="S41" i="4"/>
  <c r="U40" i="4"/>
  <c r="T40" i="4"/>
  <c r="S40" i="4"/>
  <c r="U39" i="4"/>
  <c r="T39" i="4"/>
  <c r="S39" i="4"/>
  <c r="U38" i="4"/>
  <c r="T38" i="4"/>
  <c r="S38" i="4"/>
  <c r="U37" i="4"/>
  <c r="T37" i="4"/>
  <c r="S37" i="4"/>
  <c r="U36" i="4"/>
  <c r="T36" i="4"/>
  <c r="S36" i="4"/>
  <c r="U35" i="4"/>
  <c r="T35" i="4"/>
  <c r="S35" i="4"/>
  <c r="U34" i="4"/>
  <c r="T34" i="4"/>
  <c r="S34" i="4"/>
  <c r="U33" i="4"/>
  <c r="T33" i="4"/>
  <c r="S33" i="4"/>
  <c r="U32" i="4"/>
  <c r="T32" i="4"/>
  <c r="S32" i="4"/>
  <c r="U31" i="4"/>
  <c r="T31" i="4"/>
  <c r="S31" i="4"/>
  <c r="U30" i="4"/>
  <c r="T30" i="4"/>
  <c r="S30" i="4"/>
  <c r="U29" i="4"/>
  <c r="T29" i="4"/>
  <c r="S29" i="4"/>
  <c r="U28" i="4"/>
  <c r="T28" i="4"/>
  <c r="S28" i="4"/>
  <c r="U27" i="4"/>
  <c r="T27" i="4"/>
  <c r="S27" i="4"/>
  <c r="U26" i="4"/>
  <c r="T26" i="4"/>
  <c r="S26" i="4"/>
  <c r="U25" i="4"/>
  <c r="T25" i="4"/>
  <c r="S25" i="4"/>
  <c r="U24" i="4"/>
  <c r="T24" i="4"/>
  <c r="S24" i="4"/>
  <c r="U23" i="4"/>
  <c r="T23" i="4"/>
  <c r="S23" i="4"/>
  <c r="U22" i="4"/>
  <c r="T22" i="4"/>
  <c r="S22" i="4"/>
  <c r="U21" i="4"/>
  <c r="T21" i="4"/>
  <c r="S21" i="4"/>
  <c r="U20" i="4"/>
  <c r="T20" i="4"/>
  <c r="S20" i="4"/>
  <c r="U19" i="4"/>
  <c r="T19" i="4"/>
  <c r="S19" i="4"/>
  <c r="U18" i="4"/>
  <c r="T18" i="4"/>
  <c r="S18" i="4"/>
  <c r="U17" i="4"/>
  <c r="T17" i="4"/>
  <c r="S17" i="4"/>
  <c r="U16" i="4"/>
  <c r="T16" i="4"/>
  <c r="S16" i="4"/>
  <c r="U15" i="4"/>
  <c r="T15" i="4"/>
  <c r="S15" i="4"/>
  <c r="U14" i="4"/>
  <c r="T14" i="4"/>
  <c r="S14" i="4"/>
  <c r="U13" i="4"/>
  <c r="T13" i="4"/>
  <c r="S13" i="4"/>
  <c r="U12" i="4"/>
  <c r="T12" i="4"/>
  <c r="S12" i="4"/>
  <c r="U11" i="4"/>
  <c r="T11" i="4"/>
  <c r="S11" i="4"/>
  <c r="U10" i="4"/>
  <c r="T10" i="4"/>
  <c r="S10" i="4"/>
  <c r="U9" i="4"/>
  <c r="T9" i="4"/>
  <c r="S9" i="4"/>
  <c r="U8" i="4"/>
  <c r="T8" i="4"/>
  <c r="S8" i="4"/>
  <c r="U7" i="4"/>
  <c r="T7" i="4"/>
  <c r="S7" i="4"/>
  <c r="U6" i="4"/>
  <c r="T6" i="4"/>
  <c r="S6" i="4"/>
  <c r="U5" i="4"/>
  <c r="T5" i="4"/>
  <c r="S5" i="4"/>
  <c r="U4" i="4"/>
  <c r="T4" i="4"/>
  <c r="S4" i="4"/>
  <c r="L872" i="3"/>
  <c r="L871" i="3"/>
  <c r="S870" i="3"/>
  <c r="R870" i="3"/>
  <c r="Q870" i="3"/>
  <c r="P870" i="3"/>
  <c r="O870" i="3"/>
  <c r="N870" i="3"/>
  <c r="M870" i="3"/>
  <c r="E870" i="3"/>
  <c r="D870" i="3"/>
  <c r="S869" i="3"/>
  <c r="R869" i="3"/>
  <c r="Q869" i="3"/>
  <c r="P869" i="3"/>
  <c r="O869" i="3"/>
  <c r="N869" i="3"/>
  <c r="M869" i="3"/>
  <c r="E869" i="3"/>
  <c r="D869" i="3"/>
  <c r="F869" i="3" s="1"/>
  <c r="S868" i="3"/>
  <c r="R868" i="3"/>
  <c r="Q868" i="3"/>
  <c r="P868" i="3"/>
  <c r="O868" i="3"/>
  <c r="N868" i="3"/>
  <c r="M868" i="3"/>
  <c r="E868" i="3"/>
  <c r="D868" i="3"/>
  <c r="F868" i="3" s="1"/>
  <c r="S867" i="3"/>
  <c r="R867" i="3"/>
  <c r="Q867" i="3"/>
  <c r="P867" i="3"/>
  <c r="O867" i="3"/>
  <c r="N867" i="3"/>
  <c r="M867" i="3"/>
  <c r="E867" i="3"/>
  <c r="D867" i="3"/>
  <c r="S866" i="3"/>
  <c r="R866" i="3"/>
  <c r="Q866" i="3"/>
  <c r="P866" i="3"/>
  <c r="O866" i="3"/>
  <c r="N866" i="3"/>
  <c r="M866" i="3"/>
  <c r="E866" i="3"/>
  <c r="D866" i="3"/>
  <c r="S865" i="3"/>
  <c r="R865" i="3"/>
  <c r="Q865" i="3"/>
  <c r="P865" i="3"/>
  <c r="O865" i="3"/>
  <c r="N865" i="3"/>
  <c r="M865" i="3"/>
  <c r="E865" i="3"/>
  <c r="D865" i="3"/>
  <c r="S864" i="3"/>
  <c r="R864" i="3"/>
  <c r="Q864" i="3"/>
  <c r="P864" i="3"/>
  <c r="O864" i="3"/>
  <c r="N864" i="3"/>
  <c r="M864" i="3"/>
  <c r="E864" i="3"/>
  <c r="D864" i="3"/>
  <c r="S863" i="3"/>
  <c r="R863" i="3"/>
  <c r="Q863" i="3"/>
  <c r="P863" i="3"/>
  <c r="O863" i="3"/>
  <c r="N863" i="3"/>
  <c r="M863" i="3"/>
  <c r="E863" i="3"/>
  <c r="D863" i="3"/>
  <c r="F863" i="3" s="1"/>
  <c r="S862" i="3"/>
  <c r="R862" i="3"/>
  <c r="Q862" i="3"/>
  <c r="P862" i="3"/>
  <c r="O862" i="3"/>
  <c r="N862" i="3"/>
  <c r="M862" i="3"/>
  <c r="E862" i="3"/>
  <c r="D862" i="3"/>
  <c r="S861" i="3"/>
  <c r="R861" i="3"/>
  <c r="Q861" i="3"/>
  <c r="P861" i="3"/>
  <c r="O861" i="3"/>
  <c r="N861" i="3"/>
  <c r="M861" i="3"/>
  <c r="E861" i="3"/>
  <c r="D861" i="3"/>
  <c r="S860" i="3"/>
  <c r="R860" i="3"/>
  <c r="Q860" i="3"/>
  <c r="P860" i="3"/>
  <c r="O860" i="3"/>
  <c r="N860" i="3"/>
  <c r="M860" i="3"/>
  <c r="E860" i="3"/>
  <c r="D860" i="3"/>
  <c r="S859" i="3"/>
  <c r="R859" i="3"/>
  <c r="Q859" i="3"/>
  <c r="P859" i="3"/>
  <c r="O859" i="3"/>
  <c r="N859" i="3"/>
  <c r="M859" i="3"/>
  <c r="E859" i="3"/>
  <c r="D859" i="3"/>
  <c r="S858" i="3"/>
  <c r="R858" i="3"/>
  <c r="Q858" i="3"/>
  <c r="P858" i="3"/>
  <c r="O858" i="3"/>
  <c r="N858" i="3"/>
  <c r="M858" i="3"/>
  <c r="E858" i="3"/>
  <c r="D858" i="3"/>
  <c r="S857" i="3"/>
  <c r="R857" i="3"/>
  <c r="Q857" i="3"/>
  <c r="P857" i="3"/>
  <c r="O857" i="3"/>
  <c r="N857" i="3"/>
  <c r="M857" i="3"/>
  <c r="E857" i="3"/>
  <c r="D857" i="3"/>
  <c r="S856" i="3"/>
  <c r="R856" i="3"/>
  <c r="Q856" i="3"/>
  <c r="P856" i="3"/>
  <c r="O856" i="3"/>
  <c r="N856" i="3"/>
  <c r="M856" i="3"/>
  <c r="E856" i="3"/>
  <c r="D856" i="3"/>
  <c r="F856" i="3" s="1"/>
  <c r="S855" i="3"/>
  <c r="R855" i="3"/>
  <c r="Q855" i="3"/>
  <c r="P855" i="3"/>
  <c r="O855" i="3"/>
  <c r="N855" i="3"/>
  <c r="M855" i="3"/>
  <c r="E855" i="3"/>
  <c r="D855" i="3"/>
  <c r="S854" i="3"/>
  <c r="R854" i="3"/>
  <c r="Q854" i="3"/>
  <c r="P854" i="3"/>
  <c r="O854" i="3"/>
  <c r="N854" i="3"/>
  <c r="M854" i="3"/>
  <c r="E854" i="3"/>
  <c r="D854" i="3"/>
  <c r="F854" i="3" s="1"/>
  <c r="S853" i="3"/>
  <c r="R853" i="3"/>
  <c r="Q853" i="3"/>
  <c r="P853" i="3"/>
  <c r="O853" i="3"/>
  <c r="N853" i="3"/>
  <c r="M853" i="3"/>
  <c r="E853" i="3"/>
  <c r="D853" i="3"/>
  <c r="S852" i="3"/>
  <c r="R852" i="3"/>
  <c r="Q852" i="3"/>
  <c r="P852" i="3"/>
  <c r="O852" i="3"/>
  <c r="N852" i="3"/>
  <c r="M852" i="3"/>
  <c r="E852" i="3"/>
  <c r="D852" i="3"/>
  <c r="S851" i="3"/>
  <c r="R851" i="3"/>
  <c r="Q851" i="3"/>
  <c r="P851" i="3"/>
  <c r="O851" i="3"/>
  <c r="N851" i="3"/>
  <c r="M851" i="3"/>
  <c r="E851" i="3"/>
  <c r="D851" i="3"/>
  <c r="F851" i="3" s="1"/>
  <c r="H851" i="3" s="1"/>
  <c r="S850" i="3"/>
  <c r="R850" i="3"/>
  <c r="Q850" i="3"/>
  <c r="P850" i="3"/>
  <c r="O850" i="3"/>
  <c r="N850" i="3"/>
  <c r="M850" i="3"/>
  <c r="E850" i="3"/>
  <c r="D850" i="3"/>
  <c r="S849" i="3"/>
  <c r="R849" i="3"/>
  <c r="Q849" i="3"/>
  <c r="P849" i="3"/>
  <c r="O849" i="3"/>
  <c r="N849" i="3"/>
  <c r="M849" i="3"/>
  <c r="E849" i="3"/>
  <c r="D849" i="3"/>
  <c r="S848" i="3"/>
  <c r="R848" i="3"/>
  <c r="Q848" i="3"/>
  <c r="P848" i="3"/>
  <c r="O848" i="3"/>
  <c r="N848" i="3"/>
  <c r="M848" i="3"/>
  <c r="E848" i="3"/>
  <c r="D848" i="3"/>
  <c r="S847" i="3"/>
  <c r="R847" i="3"/>
  <c r="Q847" i="3"/>
  <c r="P847" i="3"/>
  <c r="O847" i="3"/>
  <c r="N847" i="3"/>
  <c r="M847" i="3"/>
  <c r="E847" i="3"/>
  <c r="D847" i="3"/>
  <c r="S846" i="3"/>
  <c r="R846" i="3"/>
  <c r="Q846" i="3"/>
  <c r="P846" i="3"/>
  <c r="O846" i="3"/>
  <c r="N846" i="3"/>
  <c r="M846" i="3"/>
  <c r="E846" i="3"/>
  <c r="D846" i="3"/>
  <c r="S845" i="3"/>
  <c r="R845" i="3"/>
  <c r="Q845" i="3"/>
  <c r="P845" i="3"/>
  <c r="O845" i="3"/>
  <c r="N845" i="3"/>
  <c r="M845" i="3"/>
  <c r="E845" i="3"/>
  <c r="D845" i="3"/>
  <c r="S844" i="3"/>
  <c r="R844" i="3"/>
  <c r="Q844" i="3"/>
  <c r="P844" i="3"/>
  <c r="O844" i="3"/>
  <c r="N844" i="3"/>
  <c r="M844" i="3"/>
  <c r="E844" i="3"/>
  <c r="D844" i="3"/>
  <c r="F844" i="3" s="1"/>
  <c r="H844" i="3" s="1"/>
  <c r="S843" i="3"/>
  <c r="R843" i="3"/>
  <c r="Q843" i="3"/>
  <c r="P843" i="3"/>
  <c r="O843" i="3"/>
  <c r="N843" i="3"/>
  <c r="M843" i="3"/>
  <c r="E843" i="3"/>
  <c r="D843" i="3"/>
  <c r="S842" i="3"/>
  <c r="R842" i="3"/>
  <c r="Q842" i="3"/>
  <c r="P842" i="3"/>
  <c r="O842" i="3"/>
  <c r="N842" i="3"/>
  <c r="M842" i="3"/>
  <c r="E842" i="3"/>
  <c r="D842" i="3"/>
  <c r="F842" i="3" s="1"/>
  <c r="S841" i="3"/>
  <c r="R841" i="3"/>
  <c r="Q841" i="3"/>
  <c r="P841" i="3"/>
  <c r="O841" i="3"/>
  <c r="N841" i="3"/>
  <c r="M841" i="3"/>
  <c r="E841" i="3"/>
  <c r="D841" i="3"/>
  <c r="S840" i="3"/>
  <c r="R840" i="3"/>
  <c r="Q840" i="3"/>
  <c r="P840" i="3"/>
  <c r="O840" i="3"/>
  <c r="N840" i="3"/>
  <c r="M840" i="3"/>
  <c r="E840" i="3"/>
  <c r="D840" i="3"/>
  <c r="F840" i="3" s="1"/>
  <c r="S839" i="3"/>
  <c r="R839" i="3"/>
  <c r="Q839" i="3"/>
  <c r="P839" i="3"/>
  <c r="O839" i="3"/>
  <c r="N839" i="3"/>
  <c r="M839" i="3"/>
  <c r="E839" i="3"/>
  <c r="D839" i="3"/>
  <c r="S838" i="3"/>
  <c r="R838" i="3"/>
  <c r="Q838" i="3"/>
  <c r="P838" i="3"/>
  <c r="O838" i="3"/>
  <c r="N838" i="3"/>
  <c r="M838" i="3"/>
  <c r="E838" i="3"/>
  <c r="D838" i="3"/>
  <c r="S837" i="3"/>
  <c r="R837" i="3"/>
  <c r="Q837" i="3"/>
  <c r="P837" i="3"/>
  <c r="O837" i="3"/>
  <c r="N837" i="3"/>
  <c r="M837" i="3"/>
  <c r="E837" i="3"/>
  <c r="D837" i="3"/>
  <c r="F837" i="3" s="1"/>
  <c r="L837" i="3" s="1"/>
  <c r="S836" i="3"/>
  <c r="R836" i="3"/>
  <c r="Q836" i="3"/>
  <c r="P836" i="3"/>
  <c r="O836" i="3"/>
  <c r="N836" i="3"/>
  <c r="M836" i="3"/>
  <c r="E836" i="3"/>
  <c r="D836" i="3"/>
  <c r="S835" i="3"/>
  <c r="R835" i="3"/>
  <c r="Q835" i="3"/>
  <c r="P835" i="3"/>
  <c r="O835" i="3"/>
  <c r="N835" i="3"/>
  <c r="M835" i="3"/>
  <c r="E835" i="3"/>
  <c r="D835" i="3"/>
  <c r="S834" i="3"/>
  <c r="R834" i="3"/>
  <c r="Q834" i="3"/>
  <c r="P834" i="3"/>
  <c r="O834" i="3"/>
  <c r="N834" i="3"/>
  <c r="M834" i="3"/>
  <c r="E834" i="3"/>
  <c r="D834" i="3"/>
  <c r="S833" i="3"/>
  <c r="R833" i="3"/>
  <c r="Q833" i="3"/>
  <c r="P833" i="3"/>
  <c r="O833" i="3"/>
  <c r="N833" i="3"/>
  <c r="M833" i="3"/>
  <c r="E833" i="3"/>
  <c r="D833" i="3"/>
  <c r="F833" i="3" s="1"/>
  <c r="S832" i="3"/>
  <c r="R832" i="3"/>
  <c r="Q832" i="3"/>
  <c r="P832" i="3"/>
  <c r="O832" i="3"/>
  <c r="N832" i="3"/>
  <c r="M832" i="3"/>
  <c r="E832" i="3"/>
  <c r="D832" i="3"/>
  <c r="S831" i="3"/>
  <c r="R831" i="3"/>
  <c r="Q831" i="3"/>
  <c r="P831" i="3"/>
  <c r="O831" i="3"/>
  <c r="N831" i="3"/>
  <c r="M831" i="3"/>
  <c r="E831" i="3"/>
  <c r="D831" i="3"/>
  <c r="S830" i="3"/>
  <c r="R830" i="3"/>
  <c r="Q830" i="3"/>
  <c r="P830" i="3"/>
  <c r="O830" i="3"/>
  <c r="N830" i="3"/>
  <c r="M830" i="3"/>
  <c r="E830" i="3"/>
  <c r="D830" i="3"/>
  <c r="F830" i="3" s="1"/>
  <c r="H830" i="3" s="1"/>
  <c r="S829" i="3"/>
  <c r="R829" i="3"/>
  <c r="Q829" i="3"/>
  <c r="P829" i="3"/>
  <c r="O829" i="3"/>
  <c r="N829" i="3"/>
  <c r="M829" i="3"/>
  <c r="E829" i="3"/>
  <c r="D829" i="3"/>
  <c r="F829" i="3" s="1"/>
  <c r="H829" i="3" s="1"/>
  <c r="S828" i="3"/>
  <c r="R828" i="3"/>
  <c r="Q828" i="3"/>
  <c r="P828" i="3"/>
  <c r="O828" i="3"/>
  <c r="N828" i="3"/>
  <c r="M828" i="3"/>
  <c r="E828" i="3"/>
  <c r="D828" i="3"/>
  <c r="S827" i="3"/>
  <c r="R827" i="3"/>
  <c r="Q827" i="3"/>
  <c r="P827" i="3"/>
  <c r="O827" i="3"/>
  <c r="N827" i="3"/>
  <c r="M827" i="3"/>
  <c r="E827" i="3"/>
  <c r="D827" i="3"/>
  <c r="S826" i="3"/>
  <c r="R826" i="3"/>
  <c r="Q826" i="3"/>
  <c r="P826" i="3"/>
  <c r="O826" i="3"/>
  <c r="N826" i="3"/>
  <c r="M826" i="3"/>
  <c r="E826" i="3"/>
  <c r="D826" i="3"/>
  <c r="F826" i="3" s="1"/>
  <c r="L826" i="3" s="1"/>
  <c r="S825" i="3"/>
  <c r="R825" i="3"/>
  <c r="Q825" i="3"/>
  <c r="P825" i="3"/>
  <c r="O825" i="3"/>
  <c r="N825" i="3"/>
  <c r="M825" i="3"/>
  <c r="E825" i="3"/>
  <c r="D825" i="3"/>
  <c r="S824" i="3"/>
  <c r="R824" i="3"/>
  <c r="Q824" i="3"/>
  <c r="P824" i="3"/>
  <c r="O824" i="3"/>
  <c r="N824" i="3"/>
  <c r="M824" i="3"/>
  <c r="E824" i="3"/>
  <c r="D824" i="3"/>
  <c r="F824" i="3" s="1"/>
  <c r="S823" i="3"/>
  <c r="R823" i="3"/>
  <c r="Q823" i="3"/>
  <c r="P823" i="3"/>
  <c r="O823" i="3"/>
  <c r="N823" i="3"/>
  <c r="M823" i="3"/>
  <c r="E823" i="3"/>
  <c r="D823" i="3"/>
  <c r="F823" i="3" s="1"/>
  <c r="L823" i="3" s="1"/>
  <c r="S822" i="3"/>
  <c r="R822" i="3"/>
  <c r="Q822" i="3"/>
  <c r="P822" i="3"/>
  <c r="O822" i="3"/>
  <c r="N822" i="3"/>
  <c r="M822" i="3"/>
  <c r="E822" i="3"/>
  <c r="D822" i="3"/>
  <c r="S821" i="3"/>
  <c r="R821" i="3"/>
  <c r="Q821" i="3"/>
  <c r="P821" i="3"/>
  <c r="O821" i="3"/>
  <c r="N821" i="3"/>
  <c r="M821" i="3"/>
  <c r="E821" i="3"/>
  <c r="D821" i="3"/>
  <c r="S820" i="3"/>
  <c r="R820" i="3"/>
  <c r="Q820" i="3"/>
  <c r="P820" i="3"/>
  <c r="O820" i="3"/>
  <c r="N820" i="3"/>
  <c r="M820" i="3"/>
  <c r="E820" i="3"/>
  <c r="D820" i="3"/>
  <c r="F820" i="3" s="1"/>
  <c r="S819" i="3"/>
  <c r="R819" i="3"/>
  <c r="Q819" i="3"/>
  <c r="P819" i="3"/>
  <c r="O819" i="3"/>
  <c r="N819" i="3"/>
  <c r="M819" i="3"/>
  <c r="E819" i="3"/>
  <c r="D819" i="3"/>
  <c r="F819" i="3" s="1"/>
  <c r="L819" i="3" s="1"/>
  <c r="S818" i="3"/>
  <c r="R818" i="3"/>
  <c r="Q818" i="3"/>
  <c r="P818" i="3"/>
  <c r="O818" i="3"/>
  <c r="N818" i="3"/>
  <c r="M818" i="3"/>
  <c r="E818" i="3"/>
  <c r="D818" i="3"/>
  <c r="S817" i="3"/>
  <c r="R817" i="3"/>
  <c r="Q817" i="3"/>
  <c r="P817" i="3"/>
  <c r="O817" i="3"/>
  <c r="N817" i="3"/>
  <c r="M817" i="3"/>
  <c r="E817" i="3"/>
  <c r="D817" i="3"/>
  <c r="S816" i="3"/>
  <c r="R816" i="3"/>
  <c r="Q816" i="3"/>
  <c r="P816" i="3"/>
  <c r="O816" i="3"/>
  <c r="N816" i="3"/>
  <c r="M816" i="3"/>
  <c r="E816" i="3"/>
  <c r="D816" i="3"/>
  <c r="S815" i="3"/>
  <c r="R815" i="3"/>
  <c r="Q815" i="3"/>
  <c r="P815" i="3"/>
  <c r="O815" i="3"/>
  <c r="N815" i="3"/>
  <c r="M815" i="3"/>
  <c r="E815" i="3"/>
  <c r="D815" i="3"/>
  <c r="S814" i="3"/>
  <c r="R814" i="3"/>
  <c r="Q814" i="3"/>
  <c r="P814" i="3"/>
  <c r="O814" i="3"/>
  <c r="N814" i="3"/>
  <c r="M814" i="3"/>
  <c r="E814" i="3"/>
  <c r="D814" i="3"/>
  <c r="S813" i="3"/>
  <c r="R813" i="3"/>
  <c r="Q813" i="3"/>
  <c r="P813" i="3"/>
  <c r="O813" i="3"/>
  <c r="N813" i="3"/>
  <c r="M813" i="3"/>
  <c r="E813" i="3"/>
  <c r="D813" i="3"/>
  <c r="S812" i="3"/>
  <c r="R812" i="3"/>
  <c r="Q812" i="3"/>
  <c r="P812" i="3"/>
  <c r="O812" i="3"/>
  <c r="N812" i="3"/>
  <c r="M812" i="3"/>
  <c r="E812" i="3"/>
  <c r="D812" i="3"/>
  <c r="S811" i="3"/>
  <c r="R811" i="3"/>
  <c r="Q811" i="3"/>
  <c r="P811" i="3"/>
  <c r="O811" i="3"/>
  <c r="N811" i="3"/>
  <c r="M811" i="3"/>
  <c r="E811" i="3"/>
  <c r="D811" i="3"/>
  <c r="S810" i="3"/>
  <c r="R810" i="3"/>
  <c r="Q810" i="3"/>
  <c r="P810" i="3"/>
  <c r="O810" i="3"/>
  <c r="N810" i="3"/>
  <c r="M810" i="3"/>
  <c r="E810" i="3"/>
  <c r="D810" i="3"/>
  <c r="S809" i="3"/>
  <c r="R809" i="3"/>
  <c r="Q809" i="3"/>
  <c r="P809" i="3"/>
  <c r="O809" i="3"/>
  <c r="N809" i="3"/>
  <c r="M809" i="3"/>
  <c r="E809" i="3"/>
  <c r="D809" i="3"/>
  <c r="S808" i="3"/>
  <c r="R808" i="3"/>
  <c r="Q808" i="3"/>
  <c r="P808" i="3"/>
  <c r="O808" i="3"/>
  <c r="N808" i="3"/>
  <c r="M808" i="3"/>
  <c r="E808" i="3"/>
  <c r="D808" i="3"/>
  <c r="S807" i="3"/>
  <c r="R807" i="3"/>
  <c r="Q807" i="3"/>
  <c r="P807" i="3"/>
  <c r="O807" i="3"/>
  <c r="N807" i="3"/>
  <c r="M807" i="3"/>
  <c r="E807" i="3"/>
  <c r="D807" i="3"/>
  <c r="S806" i="3"/>
  <c r="R806" i="3"/>
  <c r="Q806" i="3"/>
  <c r="P806" i="3"/>
  <c r="O806" i="3"/>
  <c r="N806" i="3"/>
  <c r="M806" i="3"/>
  <c r="E806" i="3"/>
  <c r="D806" i="3"/>
  <c r="F806" i="3" s="1"/>
  <c r="H806" i="3" s="1"/>
  <c r="S805" i="3"/>
  <c r="R805" i="3"/>
  <c r="Q805" i="3"/>
  <c r="P805" i="3"/>
  <c r="O805" i="3"/>
  <c r="N805" i="3"/>
  <c r="M805" i="3"/>
  <c r="E805" i="3"/>
  <c r="D805" i="3"/>
  <c r="S804" i="3"/>
  <c r="R804" i="3"/>
  <c r="Q804" i="3"/>
  <c r="P804" i="3"/>
  <c r="O804" i="3"/>
  <c r="N804" i="3"/>
  <c r="M804" i="3"/>
  <c r="E804" i="3"/>
  <c r="D804" i="3"/>
  <c r="S803" i="3"/>
  <c r="R803" i="3"/>
  <c r="Q803" i="3"/>
  <c r="P803" i="3"/>
  <c r="O803" i="3"/>
  <c r="N803" i="3"/>
  <c r="M803" i="3"/>
  <c r="E803" i="3"/>
  <c r="D803" i="3"/>
  <c r="S802" i="3"/>
  <c r="R802" i="3"/>
  <c r="Q802" i="3"/>
  <c r="P802" i="3"/>
  <c r="O802" i="3"/>
  <c r="N802" i="3"/>
  <c r="M802" i="3"/>
  <c r="E802" i="3"/>
  <c r="D802" i="3"/>
  <c r="S801" i="3"/>
  <c r="R801" i="3"/>
  <c r="Q801" i="3"/>
  <c r="P801" i="3"/>
  <c r="O801" i="3"/>
  <c r="N801" i="3"/>
  <c r="M801" i="3"/>
  <c r="E801" i="3"/>
  <c r="D801" i="3"/>
  <c r="F801" i="3" s="1"/>
  <c r="S800" i="3"/>
  <c r="R800" i="3"/>
  <c r="Q800" i="3"/>
  <c r="P800" i="3"/>
  <c r="O800" i="3"/>
  <c r="N800" i="3"/>
  <c r="M800" i="3"/>
  <c r="E800" i="3"/>
  <c r="D800" i="3"/>
  <c r="F800" i="3" s="1"/>
  <c r="S799" i="3"/>
  <c r="R799" i="3"/>
  <c r="Q799" i="3"/>
  <c r="P799" i="3"/>
  <c r="O799" i="3"/>
  <c r="N799" i="3"/>
  <c r="M799" i="3"/>
  <c r="E799" i="3"/>
  <c r="D799" i="3"/>
  <c r="S798" i="3"/>
  <c r="R798" i="3"/>
  <c r="Q798" i="3"/>
  <c r="P798" i="3"/>
  <c r="O798" i="3"/>
  <c r="N798" i="3"/>
  <c r="M798" i="3"/>
  <c r="E798" i="3"/>
  <c r="D798" i="3"/>
  <c r="F798" i="3" s="1"/>
  <c r="S797" i="3"/>
  <c r="R797" i="3"/>
  <c r="Q797" i="3"/>
  <c r="P797" i="3"/>
  <c r="O797" i="3"/>
  <c r="N797" i="3"/>
  <c r="M797" i="3"/>
  <c r="E797" i="3"/>
  <c r="F797" i="3" s="1"/>
  <c r="D797" i="3"/>
  <c r="S796" i="3"/>
  <c r="R796" i="3"/>
  <c r="Q796" i="3"/>
  <c r="P796" i="3"/>
  <c r="O796" i="3"/>
  <c r="N796" i="3"/>
  <c r="M796" i="3"/>
  <c r="E796" i="3"/>
  <c r="D796" i="3"/>
  <c r="S795" i="3"/>
  <c r="R795" i="3"/>
  <c r="Q795" i="3"/>
  <c r="P795" i="3"/>
  <c r="O795" i="3"/>
  <c r="N795" i="3"/>
  <c r="M795" i="3"/>
  <c r="E795" i="3"/>
  <c r="D795" i="3"/>
  <c r="F795" i="3" s="1"/>
  <c r="S794" i="3"/>
  <c r="R794" i="3"/>
  <c r="Q794" i="3"/>
  <c r="P794" i="3"/>
  <c r="O794" i="3"/>
  <c r="N794" i="3"/>
  <c r="M794" i="3"/>
  <c r="E794" i="3"/>
  <c r="D794" i="3"/>
  <c r="F794" i="3" s="1"/>
  <c r="L794" i="3" s="1"/>
  <c r="S793" i="3"/>
  <c r="R793" i="3"/>
  <c r="Q793" i="3"/>
  <c r="P793" i="3"/>
  <c r="O793" i="3"/>
  <c r="N793" i="3"/>
  <c r="M793" i="3"/>
  <c r="E793" i="3"/>
  <c r="D793" i="3"/>
  <c r="S792" i="3"/>
  <c r="R792" i="3"/>
  <c r="Q792" i="3"/>
  <c r="P792" i="3"/>
  <c r="O792" i="3"/>
  <c r="N792" i="3"/>
  <c r="M792" i="3"/>
  <c r="E792" i="3"/>
  <c r="D792" i="3"/>
  <c r="F792" i="3" s="1"/>
  <c r="S791" i="3"/>
  <c r="R791" i="3"/>
  <c r="Q791" i="3"/>
  <c r="P791" i="3"/>
  <c r="O791" i="3"/>
  <c r="N791" i="3"/>
  <c r="M791" i="3"/>
  <c r="E791" i="3"/>
  <c r="D791" i="3"/>
  <c r="S790" i="3"/>
  <c r="R790" i="3"/>
  <c r="Q790" i="3"/>
  <c r="P790" i="3"/>
  <c r="O790" i="3"/>
  <c r="N790" i="3"/>
  <c r="M790" i="3"/>
  <c r="E790" i="3"/>
  <c r="D790" i="3"/>
  <c r="S789" i="3"/>
  <c r="R789" i="3"/>
  <c r="Q789" i="3"/>
  <c r="P789" i="3"/>
  <c r="O789" i="3"/>
  <c r="N789" i="3"/>
  <c r="M789" i="3"/>
  <c r="E789" i="3"/>
  <c r="D789" i="3"/>
  <c r="S788" i="3"/>
  <c r="R788" i="3"/>
  <c r="Q788" i="3"/>
  <c r="P788" i="3"/>
  <c r="O788" i="3"/>
  <c r="N788" i="3"/>
  <c r="M788" i="3"/>
  <c r="E788" i="3"/>
  <c r="D788" i="3"/>
  <c r="S787" i="3"/>
  <c r="R787" i="3"/>
  <c r="Q787" i="3"/>
  <c r="P787" i="3"/>
  <c r="O787" i="3"/>
  <c r="N787" i="3"/>
  <c r="M787" i="3"/>
  <c r="E787" i="3"/>
  <c r="D787" i="3"/>
  <c r="S786" i="3"/>
  <c r="R786" i="3"/>
  <c r="Q786" i="3"/>
  <c r="P786" i="3"/>
  <c r="O786" i="3"/>
  <c r="N786" i="3"/>
  <c r="M786" i="3"/>
  <c r="F786" i="3"/>
  <c r="E786" i="3"/>
  <c r="D786" i="3"/>
  <c r="S785" i="3"/>
  <c r="R785" i="3"/>
  <c r="Q785" i="3"/>
  <c r="P785" i="3"/>
  <c r="O785" i="3"/>
  <c r="N785" i="3"/>
  <c r="M785" i="3"/>
  <c r="E785" i="3"/>
  <c r="D785" i="3"/>
  <c r="S784" i="3"/>
  <c r="R784" i="3"/>
  <c r="Q784" i="3"/>
  <c r="P784" i="3"/>
  <c r="O784" i="3"/>
  <c r="N784" i="3"/>
  <c r="M784" i="3"/>
  <c r="E784" i="3"/>
  <c r="D784" i="3"/>
  <c r="S783" i="3"/>
  <c r="R783" i="3"/>
  <c r="Q783" i="3"/>
  <c r="P783" i="3"/>
  <c r="O783" i="3"/>
  <c r="N783" i="3"/>
  <c r="M783" i="3"/>
  <c r="E783" i="3"/>
  <c r="F783" i="3" s="1"/>
  <c r="D783" i="3"/>
  <c r="S782" i="3"/>
  <c r="R782" i="3"/>
  <c r="Q782" i="3"/>
  <c r="P782" i="3"/>
  <c r="O782" i="3"/>
  <c r="N782" i="3"/>
  <c r="M782" i="3"/>
  <c r="E782" i="3"/>
  <c r="D782" i="3"/>
  <c r="S781" i="3"/>
  <c r="R781" i="3"/>
  <c r="Q781" i="3"/>
  <c r="P781" i="3"/>
  <c r="O781" i="3"/>
  <c r="N781" i="3"/>
  <c r="M781" i="3"/>
  <c r="E781" i="3"/>
  <c r="D781" i="3"/>
  <c r="S780" i="3"/>
  <c r="R780" i="3"/>
  <c r="Q780" i="3"/>
  <c r="P780" i="3"/>
  <c r="O780" i="3"/>
  <c r="N780" i="3"/>
  <c r="M780" i="3"/>
  <c r="E780" i="3"/>
  <c r="F780" i="3" s="1"/>
  <c r="D780" i="3"/>
  <c r="S779" i="3"/>
  <c r="R779" i="3"/>
  <c r="Q779" i="3"/>
  <c r="P779" i="3"/>
  <c r="O779" i="3"/>
  <c r="N779" i="3"/>
  <c r="M779" i="3"/>
  <c r="E779" i="3"/>
  <c r="D779" i="3"/>
  <c r="S778" i="3"/>
  <c r="R778" i="3"/>
  <c r="Q778" i="3"/>
  <c r="P778" i="3"/>
  <c r="O778" i="3"/>
  <c r="N778" i="3"/>
  <c r="M778" i="3"/>
  <c r="E778" i="3"/>
  <c r="D778" i="3"/>
  <c r="S777" i="3"/>
  <c r="R777" i="3"/>
  <c r="Q777" i="3"/>
  <c r="P777" i="3"/>
  <c r="O777" i="3"/>
  <c r="N777" i="3"/>
  <c r="M777" i="3"/>
  <c r="E777" i="3"/>
  <c r="D777" i="3"/>
  <c r="S776" i="3"/>
  <c r="R776" i="3"/>
  <c r="Q776" i="3"/>
  <c r="P776" i="3"/>
  <c r="O776" i="3"/>
  <c r="N776" i="3"/>
  <c r="M776" i="3"/>
  <c r="E776" i="3"/>
  <c r="D776" i="3"/>
  <c r="S775" i="3"/>
  <c r="R775" i="3"/>
  <c r="Q775" i="3"/>
  <c r="P775" i="3"/>
  <c r="O775" i="3"/>
  <c r="N775" i="3"/>
  <c r="M775" i="3"/>
  <c r="E775" i="3"/>
  <c r="F775" i="3" s="1"/>
  <c r="D775" i="3"/>
  <c r="S774" i="3"/>
  <c r="R774" i="3"/>
  <c r="Q774" i="3"/>
  <c r="P774" i="3"/>
  <c r="O774" i="3"/>
  <c r="N774" i="3"/>
  <c r="M774" i="3"/>
  <c r="E774" i="3"/>
  <c r="D774" i="3"/>
  <c r="S773" i="3"/>
  <c r="R773" i="3"/>
  <c r="Q773" i="3"/>
  <c r="P773" i="3"/>
  <c r="O773" i="3"/>
  <c r="N773" i="3"/>
  <c r="M773" i="3"/>
  <c r="E773" i="3"/>
  <c r="D773" i="3"/>
  <c r="S772" i="3"/>
  <c r="R772" i="3"/>
  <c r="Q772" i="3"/>
  <c r="P772" i="3"/>
  <c r="O772" i="3"/>
  <c r="N772" i="3"/>
  <c r="M772" i="3"/>
  <c r="E772" i="3"/>
  <c r="D772" i="3"/>
  <c r="F772" i="3" s="1"/>
  <c r="S771" i="3"/>
  <c r="R771" i="3"/>
  <c r="Q771" i="3"/>
  <c r="P771" i="3"/>
  <c r="O771" i="3"/>
  <c r="N771" i="3"/>
  <c r="M771" i="3"/>
  <c r="E771" i="3"/>
  <c r="D771" i="3"/>
  <c r="S770" i="3"/>
  <c r="R770" i="3"/>
  <c r="Q770" i="3"/>
  <c r="P770" i="3"/>
  <c r="O770" i="3"/>
  <c r="N770" i="3"/>
  <c r="M770" i="3"/>
  <c r="F770" i="3"/>
  <c r="L770" i="3" s="1"/>
  <c r="E770" i="3"/>
  <c r="D770" i="3"/>
  <c r="S769" i="3"/>
  <c r="R769" i="3"/>
  <c r="Q769" i="3"/>
  <c r="P769" i="3"/>
  <c r="O769" i="3"/>
  <c r="N769" i="3"/>
  <c r="M769" i="3"/>
  <c r="E769" i="3"/>
  <c r="D769" i="3"/>
  <c r="S768" i="3"/>
  <c r="R768" i="3"/>
  <c r="Q768" i="3"/>
  <c r="P768" i="3"/>
  <c r="O768" i="3"/>
  <c r="N768" i="3"/>
  <c r="M768" i="3"/>
  <c r="E768" i="3"/>
  <c r="D768" i="3"/>
  <c r="S767" i="3"/>
  <c r="R767" i="3"/>
  <c r="Q767" i="3"/>
  <c r="P767" i="3"/>
  <c r="O767" i="3"/>
  <c r="N767" i="3"/>
  <c r="M767" i="3"/>
  <c r="E767" i="3"/>
  <c r="D767" i="3"/>
  <c r="S766" i="3"/>
  <c r="R766" i="3"/>
  <c r="Q766" i="3"/>
  <c r="P766" i="3"/>
  <c r="O766" i="3"/>
  <c r="N766" i="3"/>
  <c r="M766" i="3"/>
  <c r="E766" i="3"/>
  <c r="D766" i="3"/>
  <c r="F766" i="3" s="1"/>
  <c r="S765" i="3"/>
  <c r="R765" i="3"/>
  <c r="Q765" i="3"/>
  <c r="P765" i="3"/>
  <c r="O765" i="3"/>
  <c r="N765" i="3"/>
  <c r="M765" i="3"/>
  <c r="E765" i="3"/>
  <c r="D765" i="3"/>
  <c r="S764" i="3"/>
  <c r="R764" i="3"/>
  <c r="Q764" i="3"/>
  <c r="P764" i="3"/>
  <c r="O764" i="3"/>
  <c r="N764" i="3"/>
  <c r="M764" i="3"/>
  <c r="L764" i="3"/>
  <c r="E764" i="3"/>
  <c r="D764" i="3"/>
  <c r="F764" i="3" s="1"/>
  <c r="H764" i="3" s="1"/>
  <c r="S763" i="3"/>
  <c r="R763" i="3"/>
  <c r="Q763" i="3"/>
  <c r="P763" i="3"/>
  <c r="O763" i="3"/>
  <c r="N763" i="3"/>
  <c r="M763" i="3"/>
  <c r="E763" i="3"/>
  <c r="D763" i="3"/>
  <c r="F763" i="3" s="1"/>
  <c r="S762" i="3"/>
  <c r="R762" i="3"/>
  <c r="Q762" i="3"/>
  <c r="P762" i="3"/>
  <c r="O762" i="3"/>
  <c r="N762" i="3"/>
  <c r="M762" i="3"/>
  <c r="E762" i="3"/>
  <c r="D762" i="3"/>
  <c r="S761" i="3"/>
  <c r="R761" i="3"/>
  <c r="Q761" i="3"/>
  <c r="P761" i="3"/>
  <c r="O761" i="3"/>
  <c r="N761" i="3"/>
  <c r="M761" i="3"/>
  <c r="E761" i="3"/>
  <c r="D761" i="3"/>
  <c r="S760" i="3"/>
  <c r="R760" i="3"/>
  <c r="Q760" i="3"/>
  <c r="P760" i="3"/>
  <c r="O760" i="3"/>
  <c r="N760" i="3"/>
  <c r="M760" i="3"/>
  <c r="E760" i="3"/>
  <c r="D760" i="3"/>
  <c r="F760" i="3" s="1"/>
  <c r="S759" i="3"/>
  <c r="R759" i="3"/>
  <c r="Q759" i="3"/>
  <c r="P759" i="3"/>
  <c r="O759" i="3"/>
  <c r="N759" i="3"/>
  <c r="M759" i="3"/>
  <c r="E759" i="3"/>
  <c r="D759" i="3"/>
  <c r="S758" i="3"/>
  <c r="R758" i="3"/>
  <c r="Q758" i="3"/>
  <c r="P758" i="3"/>
  <c r="O758" i="3"/>
  <c r="N758" i="3"/>
  <c r="M758" i="3"/>
  <c r="E758" i="3"/>
  <c r="D758" i="3"/>
  <c r="S757" i="3"/>
  <c r="R757" i="3"/>
  <c r="Q757" i="3"/>
  <c r="P757" i="3"/>
  <c r="O757" i="3"/>
  <c r="N757" i="3"/>
  <c r="M757" i="3"/>
  <c r="E757" i="3"/>
  <c r="D757" i="3"/>
  <c r="S756" i="3"/>
  <c r="R756" i="3"/>
  <c r="Q756" i="3"/>
  <c r="P756" i="3"/>
  <c r="O756" i="3"/>
  <c r="N756" i="3"/>
  <c r="M756" i="3"/>
  <c r="E756" i="3"/>
  <c r="D756" i="3"/>
  <c r="F756" i="3" s="1"/>
  <c r="S755" i="3"/>
  <c r="R755" i="3"/>
  <c r="Q755" i="3"/>
  <c r="P755" i="3"/>
  <c r="O755" i="3"/>
  <c r="N755" i="3"/>
  <c r="M755" i="3"/>
  <c r="E755" i="3"/>
  <c r="D755" i="3"/>
  <c r="S754" i="3"/>
  <c r="R754" i="3"/>
  <c r="Q754" i="3"/>
  <c r="P754" i="3"/>
  <c r="O754" i="3"/>
  <c r="N754" i="3"/>
  <c r="M754" i="3"/>
  <c r="E754" i="3"/>
  <c r="D754" i="3"/>
  <c r="S753" i="3"/>
  <c r="R753" i="3"/>
  <c r="Q753" i="3"/>
  <c r="P753" i="3"/>
  <c r="O753" i="3"/>
  <c r="N753" i="3"/>
  <c r="M753" i="3"/>
  <c r="E753" i="3"/>
  <c r="D753" i="3"/>
  <c r="S752" i="3"/>
  <c r="R752" i="3"/>
  <c r="Q752" i="3"/>
  <c r="P752" i="3"/>
  <c r="O752" i="3"/>
  <c r="N752" i="3"/>
  <c r="M752" i="3"/>
  <c r="F752" i="3"/>
  <c r="E752" i="3"/>
  <c r="D752" i="3"/>
  <c r="S751" i="3"/>
  <c r="R751" i="3"/>
  <c r="Q751" i="3"/>
  <c r="P751" i="3"/>
  <c r="O751" i="3"/>
  <c r="N751" i="3"/>
  <c r="M751" i="3"/>
  <c r="E751" i="3"/>
  <c r="D751" i="3"/>
  <c r="S750" i="3"/>
  <c r="R750" i="3"/>
  <c r="Q750" i="3"/>
  <c r="P750" i="3"/>
  <c r="O750" i="3"/>
  <c r="N750" i="3"/>
  <c r="M750" i="3"/>
  <c r="E750" i="3"/>
  <c r="D750" i="3"/>
  <c r="F750" i="3" s="1"/>
  <c r="L750" i="3" s="1"/>
  <c r="S749" i="3"/>
  <c r="R749" i="3"/>
  <c r="Q749" i="3"/>
  <c r="P749" i="3"/>
  <c r="O749" i="3"/>
  <c r="N749" i="3"/>
  <c r="M749" i="3"/>
  <c r="E749" i="3"/>
  <c r="D749" i="3"/>
  <c r="S748" i="3"/>
  <c r="R748" i="3"/>
  <c r="Q748" i="3"/>
  <c r="P748" i="3"/>
  <c r="O748" i="3"/>
  <c r="N748" i="3"/>
  <c r="M748" i="3"/>
  <c r="E748" i="3"/>
  <c r="F748" i="3" s="1"/>
  <c r="D748" i="3"/>
  <c r="S747" i="3"/>
  <c r="R747" i="3"/>
  <c r="Q747" i="3"/>
  <c r="P747" i="3"/>
  <c r="O747" i="3"/>
  <c r="N747" i="3"/>
  <c r="M747" i="3"/>
  <c r="E747" i="3"/>
  <c r="D747" i="3"/>
  <c r="S746" i="3"/>
  <c r="R746" i="3"/>
  <c r="Q746" i="3"/>
  <c r="P746" i="3"/>
  <c r="O746" i="3"/>
  <c r="N746" i="3"/>
  <c r="M746" i="3"/>
  <c r="F746" i="3"/>
  <c r="H746" i="3" s="1"/>
  <c r="E746" i="3"/>
  <c r="D746" i="3"/>
  <c r="S745" i="3"/>
  <c r="R745" i="3"/>
  <c r="Q745" i="3"/>
  <c r="P745" i="3"/>
  <c r="O745" i="3"/>
  <c r="N745" i="3"/>
  <c r="M745" i="3"/>
  <c r="F745" i="3"/>
  <c r="H745" i="3" s="1"/>
  <c r="E745" i="3"/>
  <c r="D745" i="3"/>
  <c r="S744" i="3"/>
  <c r="R744" i="3"/>
  <c r="Q744" i="3"/>
  <c r="P744" i="3"/>
  <c r="O744" i="3"/>
  <c r="N744" i="3"/>
  <c r="M744" i="3"/>
  <c r="E744" i="3"/>
  <c r="D744" i="3"/>
  <c r="F744" i="3" s="1"/>
  <c r="S743" i="3"/>
  <c r="R743" i="3"/>
  <c r="Q743" i="3"/>
  <c r="P743" i="3"/>
  <c r="O743" i="3"/>
  <c r="N743" i="3"/>
  <c r="M743" i="3"/>
  <c r="E743" i="3"/>
  <c r="D743" i="3"/>
  <c r="S742" i="3"/>
  <c r="R742" i="3"/>
  <c r="Q742" i="3"/>
  <c r="P742" i="3"/>
  <c r="O742" i="3"/>
  <c r="N742" i="3"/>
  <c r="M742" i="3"/>
  <c r="E742" i="3"/>
  <c r="D742" i="3"/>
  <c r="S741" i="3"/>
  <c r="R741" i="3"/>
  <c r="Q741" i="3"/>
  <c r="P741" i="3"/>
  <c r="O741" i="3"/>
  <c r="N741" i="3"/>
  <c r="M741" i="3"/>
  <c r="E741" i="3"/>
  <c r="D741" i="3"/>
  <c r="F741" i="3" s="1"/>
  <c r="S740" i="3"/>
  <c r="R740" i="3"/>
  <c r="Q740" i="3"/>
  <c r="P740" i="3"/>
  <c r="O740" i="3"/>
  <c r="N740" i="3"/>
  <c r="M740" i="3"/>
  <c r="E740" i="3"/>
  <c r="D740" i="3"/>
  <c r="S739" i="3"/>
  <c r="R739" i="3"/>
  <c r="Q739" i="3"/>
  <c r="P739" i="3"/>
  <c r="O739" i="3"/>
  <c r="N739" i="3"/>
  <c r="M739" i="3"/>
  <c r="E739" i="3"/>
  <c r="D739" i="3"/>
  <c r="F739" i="3" s="1"/>
  <c r="H739" i="3" s="1"/>
  <c r="S738" i="3"/>
  <c r="R738" i="3"/>
  <c r="Q738" i="3"/>
  <c r="P738" i="3"/>
  <c r="O738" i="3"/>
  <c r="N738" i="3"/>
  <c r="M738" i="3"/>
  <c r="E738" i="3"/>
  <c r="D738" i="3"/>
  <c r="F738" i="3" s="1"/>
  <c r="L738" i="3" s="1"/>
  <c r="S737" i="3"/>
  <c r="R737" i="3"/>
  <c r="Q737" i="3"/>
  <c r="P737" i="3"/>
  <c r="O737" i="3"/>
  <c r="N737" i="3"/>
  <c r="M737" i="3"/>
  <c r="E737" i="3"/>
  <c r="D737" i="3"/>
  <c r="S736" i="3"/>
  <c r="R736" i="3"/>
  <c r="Q736" i="3"/>
  <c r="P736" i="3"/>
  <c r="O736" i="3"/>
  <c r="N736" i="3"/>
  <c r="M736" i="3"/>
  <c r="E736" i="3"/>
  <c r="D736" i="3"/>
  <c r="F736" i="3" s="1"/>
  <c r="L736" i="3" s="1"/>
  <c r="S735" i="3"/>
  <c r="R735" i="3"/>
  <c r="Q735" i="3"/>
  <c r="P735" i="3"/>
  <c r="O735" i="3"/>
  <c r="N735" i="3"/>
  <c r="M735" i="3"/>
  <c r="E735" i="3"/>
  <c r="D735" i="3"/>
  <c r="F735" i="3" s="1"/>
  <c r="H735" i="3" s="1"/>
  <c r="S734" i="3"/>
  <c r="R734" i="3"/>
  <c r="Q734" i="3"/>
  <c r="P734" i="3"/>
  <c r="O734" i="3"/>
  <c r="N734" i="3"/>
  <c r="M734" i="3"/>
  <c r="E734" i="3"/>
  <c r="D734" i="3"/>
  <c r="S733" i="3"/>
  <c r="R733" i="3"/>
  <c r="Q733" i="3"/>
  <c r="P733" i="3"/>
  <c r="O733" i="3"/>
  <c r="N733" i="3"/>
  <c r="M733" i="3"/>
  <c r="E733" i="3"/>
  <c r="D733" i="3"/>
  <c r="S732" i="3"/>
  <c r="R732" i="3"/>
  <c r="Q732" i="3"/>
  <c r="P732" i="3"/>
  <c r="O732" i="3"/>
  <c r="N732" i="3"/>
  <c r="M732" i="3"/>
  <c r="E732" i="3"/>
  <c r="D732" i="3"/>
  <c r="F732" i="3" s="1"/>
  <c r="S731" i="3"/>
  <c r="R731" i="3"/>
  <c r="Q731" i="3"/>
  <c r="P731" i="3"/>
  <c r="O731" i="3"/>
  <c r="N731" i="3"/>
  <c r="M731" i="3"/>
  <c r="E731" i="3"/>
  <c r="D731" i="3"/>
  <c r="S730" i="3"/>
  <c r="R730" i="3"/>
  <c r="Q730" i="3"/>
  <c r="P730" i="3"/>
  <c r="O730" i="3"/>
  <c r="N730" i="3"/>
  <c r="M730" i="3"/>
  <c r="E730" i="3"/>
  <c r="F730" i="3" s="1"/>
  <c r="D730" i="3"/>
  <c r="S729" i="3"/>
  <c r="R729" i="3"/>
  <c r="Q729" i="3"/>
  <c r="P729" i="3"/>
  <c r="O729" i="3"/>
  <c r="N729" i="3"/>
  <c r="M729" i="3"/>
  <c r="E729" i="3"/>
  <c r="D729" i="3"/>
  <c r="S728" i="3"/>
  <c r="R728" i="3"/>
  <c r="Q728" i="3"/>
  <c r="P728" i="3"/>
  <c r="O728" i="3"/>
  <c r="N728" i="3"/>
  <c r="M728" i="3"/>
  <c r="E728" i="3"/>
  <c r="D728" i="3"/>
  <c r="S727" i="3"/>
  <c r="R727" i="3"/>
  <c r="Q727" i="3"/>
  <c r="P727" i="3"/>
  <c r="O727" i="3"/>
  <c r="N727" i="3"/>
  <c r="M727" i="3"/>
  <c r="E727" i="3"/>
  <c r="D727" i="3"/>
  <c r="S726" i="3"/>
  <c r="R726" i="3"/>
  <c r="Q726" i="3"/>
  <c r="P726" i="3"/>
  <c r="O726" i="3"/>
  <c r="N726" i="3"/>
  <c r="M726" i="3"/>
  <c r="E726" i="3"/>
  <c r="D726" i="3"/>
  <c r="S725" i="3"/>
  <c r="R725" i="3"/>
  <c r="Q725" i="3"/>
  <c r="P725" i="3"/>
  <c r="O725" i="3"/>
  <c r="N725" i="3"/>
  <c r="M725" i="3"/>
  <c r="E725" i="3"/>
  <c r="D725" i="3"/>
  <c r="S724" i="3"/>
  <c r="R724" i="3"/>
  <c r="Q724" i="3"/>
  <c r="P724" i="3"/>
  <c r="O724" i="3"/>
  <c r="N724" i="3"/>
  <c r="M724" i="3"/>
  <c r="E724" i="3"/>
  <c r="D724" i="3"/>
  <c r="S723" i="3"/>
  <c r="R723" i="3"/>
  <c r="Q723" i="3"/>
  <c r="P723" i="3"/>
  <c r="O723" i="3"/>
  <c r="N723" i="3"/>
  <c r="M723" i="3"/>
  <c r="E723" i="3"/>
  <c r="D723" i="3"/>
  <c r="S722" i="3"/>
  <c r="R722" i="3"/>
  <c r="Q722" i="3"/>
  <c r="P722" i="3"/>
  <c r="O722" i="3"/>
  <c r="N722" i="3"/>
  <c r="M722" i="3"/>
  <c r="E722" i="3"/>
  <c r="D722" i="3"/>
  <c r="S721" i="3"/>
  <c r="R721" i="3"/>
  <c r="Q721" i="3"/>
  <c r="P721" i="3"/>
  <c r="O721" i="3"/>
  <c r="N721" i="3"/>
  <c r="M721" i="3"/>
  <c r="E721" i="3"/>
  <c r="D721" i="3"/>
  <c r="S720" i="3"/>
  <c r="R720" i="3"/>
  <c r="Q720" i="3"/>
  <c r="P720" i="3"/>
  <c r="O720" i="3"/>
  <c r="N720" i="3"/>
  <c r="M720" i="3"/>
  <c r="E720" i="3"/>
  <c r="F720" i="3" s="1"/>
  <c r="D720" i="3"/>
  <c r="S719" i="3"/>
  <c r="R719" i="3"/>
  <c r="Q719" i="3"/>
  <c r="P719" i="3"/>
  <c r="O719" i="3"/>
  <c r="N719" i="3"/>
  <c r="M719" i="3"/>
  <c r="E719" i="3"/>
  <c r="D719" i="3"/>
  <c r="F719" i="3" s="1"/>
  <c r="S718" i="3"/>
  <c r="R718" i="3"/>
  <c r="Q718" i="3"/>
  <c r="P718" i="3"/>
  <c r="O718" i="3"/>
  <c r="N718" i="3"/>
  <c r="M718" i="3"/>
  <c r="E718" i="3"/>
  <c r="D718" i="3"/>
  <c r="S717" i="3"/>
  <c r="R717" i="3"/>
  <c r="Q717" i="3"/>
  <c r="P717" i="3"/>
  <c r="O717" i="3"/>
  <c r="N717" i="3"/>
  <c r="M717" i="3"/>
  <c r="E717" i="3"/>
  <c r="D717" i="3"/>
  <c r="S716" i="3"/>
  <c r="R716" i="3"/>
  <c r="Q716" i="3"/>
  <c r="P716" i="3"/>
  <c r="O716" i="3"/>
  <c r="N716" i="3"/>
  <c r="M716" i="3"/>
  <c r="E716" i="3"/>
  <c r="D716" i="3"/>
  <c r="S715" i="3"/>
  <c r="R715" i="3"/>
  <c r="Q715" i="3"/>
  <c r="P715" i="3"/>
  <c r="O715" i="3"/>
  <c r="N715" i="3"/>
  <c r="M715" i="3"/>
  <c r="E715" i="3"/>
  <c r="D715" i="3"/>
  <c r="S714" i="3"/>
  <c r="R714" i="3"/>
  <c r="Q714" i="3"/>
  <c r="P714" i="3"/>
  <c r="O714" i="3"/>
  <c r="N714" i="3"/>
  <c r="M714" i="3"/>
  <c r="E714" i="3"/>
  <c r="F714" i="3" s="1"/>
  <c r="D714" i="3"/>
  <c r="S713" i="3"/>
  <c r="R713" i="3"/>
  <c r="Q713" i="3"/>
  <c r="P713" i="3"/>
  <c r="O713" i="3"/>
  <c r="N713" i="3"/>
  <c r="M713" i="3"/>
  <c r="E713" i="3"/>
  <c r="D713" i="3"/>
  <c r="S712" i="3"/>
  <c r="R712" i="3"/>
  <c r="Q712" i="3"/>
  <c r="P712" i="3"/>
  <c r="O712" i="3"/>
  <c r="N712" i="3"/>
  <c r="M712" i="3"/>
  <c r="E712" i="3"/>
  <c r="D712" i="3"/>
  <c r="F712" i="3" s="1"/>
  <c r="S711" i="3"/>
  <c r="R711" i="3"/>
  <c r="Q711" i="3"/>
  <c r="P711" i="3"/>
  <c r="O711" i="3"/>
  <c r="N711" i="3"/>
  <c r="M711" i="3"/>
  <c r="H711" i="3"/>
  <c r="F711" i="3"/>
  <c r="L711" i="3" s="1"/>
  <c r="E711" i="3"/>
  <c r="D711" i="3"/>
  <c r="S710" i="3"/>
  <c r="R710" i="3"/>
  <c r="Q710" i="3"/>
  <c r="P710" i="3"/>
  <c r="O710" i="3"/>
  <c r="N710" i="3"/>
  <c r="M710" i="3"/>
  <c r="E710" i="3"/>
  <c r="D710" i="3"/>
  <c r="S709" i="3"/>
  <c r="R709" i="3"/>
  <c r="Q709" i="3"/>
  <c r="P709" i="3"/>
  <c r="O709" i="3"/>
  <c r="N709" i="3"/>
  <c r="M709" i="3"/>
  <c r="E709" i="3"/>
  <c r="D709" i="3"/>
  <c r="F709" i="3" s="1"/>
  <c r="S708" i="3"/>
  <c r="R708" i="3"/>
  <c r="Q708" i="3"/>
  <c r="P708" i="3"/>
  <c r="O708" i="3"/>
  <c r="N708" i="3"/>
  <c r="M708" i="3"/>
  <c r="E708" i="3"/>
  <c r="D708" i="3"/>
  <c r="S707" i="3"/>
  <c r="R707" i="3"/>
  <c r="Q707" i="3"/>
  <c r="P707" i="3"/>
  <c r="O707" i="3"/>
  <c r="N707" i="3"/>
  <c r="M707" i="3"/>
  <c r="E707" i="3"/>
  <c r="D707" i="3"/>
  <c r="S706" i="3"/>
  <c r="R706" i="3"/>
  <c r="Q706" i="3"/>
  <c r="P706" i="3"/>
  <c r="O706" i="3"/>
  <c r="N706" i="3"/>
  <c r="M706" i="3"/>
  <c r="E706" i="3"/>
  <c r="D706" i="3"/>
  <c r="F706" i="3" s="1"/>
  <c r="H706" i="3" s="1"/>
  <c r="S705" i="3"/>
  <c r="R705" i="3"/>
  <c r="Q705" i="3"/>
  <c r="P705" i="3"/>
  <c r="O705" i="3"/>
  <c r="N705" i="3"/>
  <c r="M705" i="3"/>
  <c r="E705" i="3"/>
  <c r="D705" i="3"/>
  <c r="S704" i="3"/>
  <c r="R704" i="3"/>
  <c r="Q704" i="3"/>
  <c r="P704" i="3"/>
  <c r="O704" i="3"/>
  <c r="N704" i="3"/>
  <c r="M704" i="3"/>
  <c r="E704" i="3"/>
  <c r="D704" i="3"/>
  <c r="S703" i="3"/>
  <c r="R703" i="3"/>
  <c r="Q703" i="3"/>
  <c r="P703" i="3"/>
  <c r="O703" i="3"/>
  <c r="N703" i="3"/>
  <c r="M703" i="3"/>
  <c r="E703" i="3"/>
  <c r="D703" i="3"/>
  <c r="F703" i="3" s="1"/>
  <c r="S702" i="3"/>
  <c r="R702" i="3"/>
  <c r="Q702" i="3"/>
  <c r="P702" i="3"/>
  <c r="O702" i="3"/>
  <c r="N702" i="3"/>
  <c r="M702" i="3"/>
  <c r="E702" i="3"/>
  <c r="D702" i="3"/>
  <c r="S701" i="3"/>
  <c r="R701" i="3"/>
  <c r="Q701" i="3"/>
  <c r="P701" i="3"/>
  <c r="O701" i="3"/>
  <c r="N701" i="3"/>
  <c r="M701" i="3"/>
  <c r="E701" i="3"/>
  <c r="F701" i="3" s="1"/>
  <c r="D701" i="3"/>
  <c r="S700" i="3"/>
  <c r="R700" i="3"/>
  <c r="Q700" i="3"/>
  <c r="P700" i="3"/>
  <c r="O700" i="3"/>
  <c r="N700" i="3"/>
  <c r="M700" i="3"/>
  <c r="E700" i="3"/>
  <c r="D700" i="3"/>
  <c r="S699" i="3"/>
  <c r="R699" i="3"/>
  <c r="Q699" i="3"/>
  <c r="P699" i="3"/>
  <c r="O699" i="3"/>
  <c r="N699" i="3"/>
  <c r="M699" i="3"/>
  <c r="F699" i="3"/>
  <c r="L699" i="3" s="1"/>
  <c r="E699" i="3"/>
  <c r="D699" i="3"/>
  <c r="S698" i="3"/>
  <c r="R698" i="3"/>
  <c r="Q698" i="3"/>
  <c r="P698" i="3"/>
  <c r="O698" i="3"/>
  <c r="N698" i="3"/>
  <c r="M698" i="3"/>
  <c r="E698" i="3"/>
  <c r="D698" i="3"/>
  <c r="S697" i="3"/>
  <c r="R697" i="3"/>
  <c r="Q697" i="3"/>
  <c r="P697" i="3"/>
  <c r="O697" i="3"/>
  <c r="N697" i="3"/>
  <c r="M697" i="3"/>
  <c r="E697" i="3"/>
  <c r="D697" i="3"/>
  <c r="F697" i="3" s="1"/>
  <c r="S696" i="3"/>
  <c r="R696" i="3"/>
  <c r="Q696" i="3"/>
  <c r="P696" i="3"/>
  <c r="O696" i="3"/>
  <c r="N696" i="3"/>
  <c r="M696" i="3"/>
  <c r="E696" i="3"/>
  <c r="D696" i="3"/>
  <c r="S695" i="3"/>
  <c r="R695" i="3"/>
  <c r="Q695" i="3"/>
  <c r="P695" i="3"/>
  <c r="O695" i="3"/>
  <c r="N695" i="3"/>
  <c r="M695" i="3"/>
  <c r="E695" i="3"/>
  <c r="F695" i="3" s="1"/>
  <c r="H695" i="3" s="1"/>
  <c r="D695" i="3"/>
  <c r="S694" i="3"/>
  <c r="R694" i="3"/>
  <c r="Q694" i="3"/>
  <c r="P694" i="3"/>
  <c r="O694" i="3"/>
  <c r="N694" i="3"/>
  <c r="M694" i="3"/>
  <c r="E694" i="3"/>
  <c r="D694" i="3"/>
  <c r="F694" i="3" s="1"/>
  <c r="H694" i="3" s="1"/>
  <c r="S693" i="3"/>
  <c r="R693" i="3"/>
  <c r="Q693" i="3"/>
  <c r="P693" i="3"/>
  <c r="O693" i="3"/>
  <c r="N693" i="3"/>
  <c r="M693" i="3"/>
  <c r="E693" i="3"/>
  <c r="D693" i="3"/>
  <c r="S692" i="3"/>
  <c r="R692" i="3"/>
  <c r="Q692" i="3"/>
  <c r="P692" i="3"/>
  <c r="O692" i="3"/>
  <c r="N692" i="3"/>
  <c r="M692" i="3"/>
  <c r="E692" i="3"/>
  <c r="D692" i="3"/>
  <c r="S691" i="3"/>
  <c r="R691" i="3"/>
  <c r="Q691" i="3"/>
  <c r="P691" i="3"/>
  <c r="O691" i="3"/>
  <c r="N691" i="3"/>
  <c r="M691" i="3"/>
  <c r="E691" i="3"/>
  <c r="D691" i="3"/>
  <c r="F691" i="3" s="1"/>
  <c r="S690" i="3"/>
  <c r="R690" i="3"/>
  <c r="Q690" i="3"/>
  <c r="P690" i="3"/>
  <c r="O690" i="3"/>
  <c r="N690" i="3"/>
  <c r="M690" i="3"/>
  <c r="E690" i="3"/>
  <c r="D690" i="3"/>
  <c r="S689" i="3"/>
  <c r="R689" i="3"/>
  <c r="Q689" i="3"/>
  <c r="P689" i="3"/>
  <c r="O689" i="3"/>
  <c r="N689" i="3"/>
  <c r="M689" i="3"/>
  <c r="E689" i="3"/>
  <c r="D689" i="3"/>
  <c r="F689" i="3" s="1"/>
  <c r="H689" i="3" s="1"/>
  <c r="S688" i="3"/>
  <c r="R688" i="3"/>
  <c r="Q688" i="3"/>
  <c r="P688" i="3"/>
  <c r="O688" i="3"/>
  <c r="N688" i="3"/>
  <c r="M688" i="3"/>
  <c r="E688" i="3"/>
  <c r="D688" i="3"/>
  <c r="F688" i="3" s="1"/>
  <c r="H688" i="3" s="1"/>
  <c r="S687" i="3"/>
  <c r="R687" i="3"/>
  <c r="Q687" i="3"/>
  <c r="P687" i="3"/>
  <c r="O687" i="3"/>
  <c r="N687" i="3"/>
  <c r="M687" i="3"/>
  <c r="E687" i="3"/>
  <c r="D687" i="3"/>
  <c r="F687" i="3" s="1"/>
  <c r="S686" i="3"/>
  <c r="R686" i="3"/>
  <c r="Q686" i="3"/>
  <c r="P686" i="3"/>
  <c r="O686" i="3"/>
  <c r="N686" i="3"/>
  <c r="M686" i="3"/>
  <c r="E686" i="3"/>
  <c r="D686" i="3"/>
  <c r="S685" i="3"/>
  <c r="R685" i="3"/>
  <c r="Q685" i="3"/>
  <c r="P685" i="3"/>
  <c r="O685" i="3"/>
  <c r="N685" i="3"/>
  <c r="M685" i="3"/>
  <c r="E685" i="3"/>
  <c r="D685" i="3"/>
  <c r="S684" i="3"/>
  <c r="R684" i="3"/>
  <c r="Q684" i="3"/>
  <c r="P684" i="3"/>
  <c r="O684" i="3"/>
  <c r="N684" i="3"/>
  <c r="M684" i="3"/>
  <c r="E684" i="3"/>
  <c r="D684" i="3"/>
  <c r="S683" i="3"/>
  <c r="R683" i="3"/>
  <c r="Q683" i="3"/>
  <c r="P683" i="3"/>
  <c r="O683" i="3"/>
  <c r="N683" i="3"/>
  <c r="M683" i="3"/>
  <c r="E683" i="3"/>
  <c r="D683" i="3"/>
  <c r="F683" i="3" s="1"/>
  <c r="H683" i="3" s="1"/>
  <c r="S682" i="3"/>
  <c r="R682" i="3"/>
  <c r="Q682" i="3"/>
  <c r="P682" i="3"/>
  <c r="O682" i="3"/>
  <c r="N682" i="3"/>
  <c r="M682" i="3"/>
  <c r="E682" i="3"/>
  <c r="D682" i="3"/>
  <c r="F682" i="3" s="1"/>
  <c r="S681" i="3"/>
  <c r="R681" i="3"/>
  <c r="Q681" i="3"/>
  <c r="P681" i="3"/>
  <c r="O681" i="3"/>
  <c r="N681" i="3"/>
  <c r="M681" i="3"/>
  <c r="E681" i="3"/>
  <c r="D681" i="3"/>
  <c r="F681" i="3" s="1"/>
  <c r="S680" i="3"/>
  <c r="R680" i="3"/>
  <c r="Q680" i="3"/>
  <c r="P680" i="3"/>
  <c r="O680" i="3"/>
  <c r="N680" i="3"/>
  <c r="M680" i="3"/>
  <c r="E680" i="3"/>
  <c r="D680" i="3"/>
  <c r="F680" i="3" s="1"/>
  <c r="S679" i="3"/>
  <c r="R679" i="3"/>
  <c r="Q679" i="3"/>
  <c r="P679" i="3"/>
  <c r="O679" i="3"/>
  <c r="N679" i="3"/>
  <c r="M679" i="3"/>
  <c r="F679" i="3"/>
  <c r="E679" i="3"/>
  <c r="D679" i="3"/>
  <c r="S678" i="3"/>
  <c r="R678" i="3"/>
  <c r="Q678" i="3"/>
  <c r="P678" i="3"/>
  <c r="O678" i="3"/>
  <c r="N678" i="3"/>
  <c r="M678" i="3"/>
  <c r="E678" i="3"/>
  <c r="D678" i="3"/>
  <c r="S677" i="3"/>
  <c r="R677" i="3"/>
  <c r="Q677" i="3"/>
  <c r="P677" i="3"/>
  <c r="O677" i="3"/>
  <c r="N677" i="3"/>
  <c r="M677" i="3"/>
  <c r="E677" i="3"/>
  <c r="D677" i="3"/>
  <c r="S676" i="3"/>
  <c r="R676" i="3"/>
  <c r="Q676" i="3"/>
  <c r="P676" i="3"/>
  <c r="O676" i="3"/>
  <c r="N676" i="3"/>
  <c r="M676" i="3"/>
  <c r="F676" i="3"/>
  <c r="E676" i="3"/>
  <c r="D676" i="3"/>
  <c r="S675" i="3"/>
  <c r="R675" i="3"/>
  <c r="Q675" i="3"/>
  <c r="P675" i="3"/>
  <c r="O675" i="3"/>
  <c r="N675" i="3"/>
  <c r="M675" i="3"/>
  <c r="E675" i="3"/>
  <c r="D675" i="3"/>
  <c r="F675" i="3" s="1"/>
  <c r="S674" i="3"/>
  <c r="R674" i="3"/>
  <c r="Q674" i="3"/>
  <c r="P674" i="3"/>
  <c r="O674" i="3"/>
  <c r="N674" i="3"/>
  <c r="M674" i="3"/>
  <c r="E674" i="3"/>
  <c r="D674" i="3"/>
  <c r="S673" i="3"/>
  <c r="R673" i="3"/>
  <c r="Q673" i="3"/>
  <c r="P673" i="3"/>
  <c r="O673" i="3"/>
  <c r="N673" i="3"/>
  <c r="M673" i="3"/>
  <c r="F673" i="3"/>
  <c r="E673" i="3"/>
  <c r="D673" i="3"/>
  <c r="S672" i="3"/>
  <c r="R672" i="3"/>
  <c r="Q672" i="3"/>
  <c r="P672" i="3"/>
  <c r="O672" i="3"/>
  <c r="N672" i="3"/>
  <c r="M672" i="3"/>
  <c r="E672" i="3"/>
  <c r="D672" i="3"/>
  <c r="F672" i="3" s="1"/>
  <c r="S671" i="3"/>
  <c r="R671" i="3"/>
  <c r="Q671" i="3"/>
  <c r="P671" i="3"/>
  <c r="O671" i="3"/>
  <c r="N671" i="3"/>
  <c r="M671" i="3"/>
  <c r="E671" i="3"/>
  <c r="D671" i="3"/>
  <c r="S670" i="3"/>
  <c r="R670" i="3"/>
  <c r="Q670" i="3"/>
  <c r="P670" i="3"/>
  <c r="O670" i="3"/>
  <c r="N670" i="3"/>
  <c r="M670" i="3"/>
  <c r="E670" i="3"/>
  <c r="D670" i="3"/>
  <c r="S669" i="3"/>
  <c r="R669" i="3"/>
  <c r="Q669" i="3"/>
  <c r="P669" i="3"/>
  <c r="O669" i="3"/>
  <c r="N669" i="3"/>
  <c r="M669" i="3"/>
  <c r="E669" i="3"/>
  <c r="D669" i="3"/>
  <c r="F669" i="3" s="1"/>
  <c r="L669" i="3" s="1"/>
  <c r="S668" i="3"/>
  <c r="R668" i="3"/>
  <c r="Q668" i="3"/>
  <c r="P668" i="3"/>
  <c r="O668" i="3"/>
  <c r="N668" i="3"/>
  <c r="M668" i="3"/>
  <c r="E668" i="3"/>
  <c r="D668" i="3"/>
  <c r="F668" i="3" s="1"/>
  <c r="S667" i="3"/>
  <c r="R667" i="3"/>
  <c r="Q667" i="3"/>
  <c r="P667" i="3"/>
  <c r="O667" i="3"/>
  <c r="N667" i="3"/>
  <c r="M667" i="3"/>
  <c r="E667" i="3"/>
  <c r="D667" i="3"/>
  <c r="S666" i="3"/>
  <c r="R666" i="3"/>
  <c r="Q666" i="3"/>
  <c r="P666" i="3"/>
  <c r="O666" i="3"/>
  <c r="N666" i="3"/>
  <c r="M666" i="3"/>
  <c r="E666" i="3"/>
  <c r="D666" i="3"/>
  <c r="F666" i="3" s="1"/>
  <c r="L666" i="3" s="1"/>
  <c r="S665" i="3"/>
  <c r="R665" i="3"/>
  <c r="Q665" i="3"/>
  <c r="P665" i="3"/>
  <c r="O665" i="3"/>
  <c r="N665" i="3"/>
  <c r="M665" i="3"/>
  <c r="E665" i="3"/>
  <c r="D665" i="3"/>
  <c r="F665" i="3" s="1"/>
  <c r="L665" i="3" s="1"/>
  <c r="S664" i="3"/>
  <c r="R664" i="3"/>
  <c r="Q664" i="3"/>
  <c r="P664" i="3"/>
  <c r="O664" i="3"/>
  <c r="N664" i="3"/>
  <c r="M664" i="3"/>
  <c r="E664" i="3"/>
  <c r="D664" i="3"/>
  <c r="F664" i="3" s="1"/>
  <c r="L664" i="3" s="1"/>
  <c r="S663" i="3"/>
  <c r="R663" i="3"/>
  <c r="Q663" i="3"/>
  <c r="P663" i="3"/>
  <c r="O663" i="3"/>
  <c r="N663" i="3"/>
  <c r="M663" i="3"/>
  <c r="E663" i="3"/>
  <c r="F663" i="3" s="1"/>
  <c r="D663" i="3"/>
  <c r="S662" i="3"/>
  <c r="R662" i="3"/>
  <c r="Q662" i="3"/>
  <c r="P662" i="3"/>
  <c r="O662" i="3"/>
  <c r="N662" i="3"/>
  <c r="M662" i="3"/>
  <c r="E662" i="3"/>
  <c r="D662" i="3"/>
  <c r="S661" i="3"/>
  <c r="R661" i="3"/>
  <c r="Q661" i="3"/>
  <c r="P661" i="3"/>
  <c r="O661" i="3"/>
  <c r="N661" i="3"/>
  <c r="M661" i="3"/>
  <c r="E661" i="3"/>
  <c r="D661" i="3"/>
  <c r="S660" i="3"/>
  <c r="R660" i="3"/>
  <c r="Q660" i="3"/>
  <c r="P660" i="3"/>
  <c r="O660" i="3"/>
  <c r="N660" i="3"/>
  <c r="M660" i="3"/>
  <c r="E660" i="3"/>
  <c r="D660" i="3"/>
  <c r="S659" i="3"/>
  <c r="R659" i="3"/>
  <c r="Q659" i="3"/>
  <c r="P659" i="3"/>
  <c r="O659" i="3"/>
  <c r="N659" i="3"/>
  <c r="M659" i="3"/>
  <c r="E659" i="3"/>
  <c r="D659" i="3"/>
  <c r="S658" i="3"/>
  <c r="R658" i="3"/>
  <c r="Q658" i="3"/>
  <c r="P658" i="3"/>
  <c r="O658" i="3"/>
  <c r="N658" i="3"/>
  <c r="M658" i="3"/>
  <c r="E658" i="3"/>
  <c r="F658" i="3" s="1"/>
  <c r="D658" i="3"/>
  <c r="S657" i="3"/>
  <c r="R657" i="3"/>
  <c r="Q657" i="3"/>
  <c r="P657" i="3"/>
  <c r="O657" i="3"/>
  <c r="N657" i="3"/>
  <c r="M657" i="3"/>
  <c r="E657" i="3"/>
  <c r="D657" i="3"/>
  <c r="S656" i="3"/>
  <c r="R656" i="3"/>
  <c r="Q656" i="3"/>
  <c r="P656" i="3"/>
  <c r="O656" i="3"/>
  <c r="N656" i="3"/>
  <c r="M656" i="3"/>
  <c r="E656" i="3"/>
  <c r="D656" i="3"/>
  <c r="F656" i="3" s="1"/>
  <c r="H656" i="3" s="1"/>
  <c r="S655" i="3"/>
  <c r="R655" i="3"/>
  <c r="Q655" i="3"/>
  <c r="P655" i="3"/>
  <c r="O655" i="3"/>
  <c r="N655" i="3"/>
  <c r="M655" i="3"/>
  <c r="E655" i="3"/>
  <c r="F655" i="3" s="1"/>
  <c r="H655" i="3" s="1"/>
  <c r="D655" i="3"/>
  <c r="S654" i="3"/>
  <c r="R654" i="3"/>
  <c r="Q654" i="3"/>
  <c r="P654" i="3"/>
  <c r="O654" i="3"/>
  <c r="N654" i="3"/>
  <c r="M654" i="3"/>
  <c r="E654" i="3"/>
  <c r="D654" i="3"/>
  <c r="S653" i="3"/>
  <c r="R653" i="3"/>
  <c r="Q653" i="3"/>
  <c r="P653" i="3"/>
  <c r="O653" i="3"/>
  <c r="N653" i="3"/>
  <c r="M653" i="3"/>
  <c r="E653" i="3"/>
  <c r="D653" i="3"/>
  <c r="F653" i="3" s="1"/>
  <c r="H653" i="3" s="1"/>
  <c r="S652" i="3"/>
  <c r="R652" i="3"/>
  <c r="Q652" i="3"/>
  <c r="P652" i="3"/>
  <c r="O652" i="3"/>
  <c r="N652" i="3"/>
  <c r="M652" i="3"/>
  <c r="F652" i="3"/>
  <c r="H652" i="3" s="1"/>
  <c r="E652" i="3"/>
  <c r="D652" i="3"/>
  <c r="S651" i="3"/>
  <c r="R651" i="3"/>
  <c r="Q651" i="3"/>
  <c r="P651" i="3"/>
  <c r="O651" i="3"/>
  <c r="N651" i="3"/>
  <c r="M651" i="3"/>
  <c r="E651" i="3"/>
  <c r="D651" i="3"/>
  <c r="S650" i="3"/>
  <c r="R650" i="3"/>
  <c r="Q650" i="3"/>
  <c r="P650" i="3"/>
  <c r="O650" i="3"/>
  <c r="N650" i="3"/>
  <c r="M650" i="3"/>
  <c r="E650" i="3"/>
  <c r="D650" i="3"/>
  <c r="S649" i="3"/>
  <c r="R649" i="3"/>
  <c r="Q649" i="3"/>
  <c r="P649" i="3"/>
  <c r="O649" i="3"/>
  <c r="N649" i="3"/>
  <c r="M649" i="3"/>
  <c r="F649" i="3"/>
  <c r="E649" i="3"/>
  <c r="D649" i="3"/>
  <c r="S648" i="3"/>
  <c r="R648" i="3"/>
  <c r="Q648" i="3"/>
  <c r="P648" i="3"/>
  <c r="O648" i="3"/>
  <c r="N648" i="3"/>
  <c r="M648" i="3"/>
  <c r="E648" i="3"/>
  <c r="D648" i="3"/>
  <c r="F648" i="3" s="1"/>
  <c r="S647" i="3"/>
  <c r="R647" i="3"/>
  <c r="Q647" i="3"/>
  <c r="P647" i="3"/>
  <c r="O647" i="3"/>
  <c r="N647" i="3"/>
  <c r="M647" i="3"/>
  <c r="E647" i="3"/>
  <c r="D647" i="3"/>
  <c r="F647" i="3" s="1"/>
  <c r="S646" i="3"/>
  <c r="R646" i="3"/>
  <c r="Q646" i="3"/>
  <c r="P646" i="3"/>
  <c r="O646" i="3"/>
  <c r="N646" i="3"/>
  <c r="M646" i="3"/>
  <c r="E646" i="3"/>
  <c r="D646" i="3"/>
  <c r="S645" i="3"/>
  <c r="R645" i="3"/>
  <c r="Q645" i="3"/>
  <c r="P645" i="3"/>
  <c r="O645" i="3"/>
  <c r="N645" i="3"/>
  <c r="M645" i="3"/>
  <c r="E645" i="3"/>
  <c r="D645" i="3"/>
  <c r="S644" i="3"/>
  <c r="R644" i="3"/>
  <c r="Q644" i="3"/>
  <c r="P644" i="3"/>
  <c r="O644" i="3"/>
  <c r="N644" i="3"/>
  <c r="M644" i="3"/>
  <c r="E644" i="3"/>
  <c r="D644" i="3"/>
  <c r="S643" i="3"/>
  <c r="R643" i="3"/>
  <c r="Q643" i="3"/>
  <c r="P643" i="3"/>
  <c r="O643" i="3"/>
  <c r="N643" i="3"/>
  <c r="M643" i="3"/>
  <c r="E643" i="3"/>
  <c r="D643" i="3"/>
  <c r="S642" i="3"/>
  <c r="R642" i="3"/>
  <c r="Q642" i="3"/>
  <c r="P642" i="3"/>
  <c r="O642" i="3"/>
  <c r="N642" i="3"/>
  <c r="M642" i="3"/>
  <c r="E642" i="3"/>
  <c r="D642" i="3"/>
  <c r="S641" i="3"/>
  <c r="R641" i="3"/>
  <c r="Q641" i="3"/>
  <c r="P641" i="3"/>
  <c r="O641" i="3"/>
  <c r="N641" i="3"/>
  <c r="M641" i="3"/>
  <c r="E641" i="3"/>
  <c r="D641" i="3"/>
  <c r="S640" i="3"/>
  <c r="R640" i="3"/>
  <c r="Q640" i="3"/>
  <c r="P640" i="3"/>
  <c r="O640" i="3"/>
  <c r="N640" i="3"/>
  <c r="M640" i="3"/>
  <c r="E640" i="3"/>
  <c r="D640" i="3"/>
  <c r="S639" i="3"/>
  <c r="R639" i="3"/>
  <c r="Q639" i="3"/>
  <c r="P639" i="3"/>
  <c r="O639" i="3"/>
  <c r="N639" i="3"/>
  <c r="M639" i="3"/>
  <c r="E639" i="3"/>
  <c r="F639" i="3" s="1"/>
  <c r="D639" i="3"/>
  <c r="S638" i="3"/>
  <c r="R638" i="3"/>
  <c r="Q638" i="3"/>
  <c r="P638" i="3"/>
  <c r="O638" i="3"/>
  <c r="N638" i="3"/>
  <c r="M638" i="3"/>
  <c r="E638" i="3"/>
  <c r="D638" i="3"/>
  <c r="S637" i="3"/>
  <c r="R637" i="3"/>
  <c r="Q637" i="3"/>
  <c r="P637" i="3"/>
  <c r="O637" i="3"/>
  <c r="N637" i="3"/>
  <c r="M637" i="3"/>
  <c r="E637" i="3"/>
  <c r="D637" i="3"/>
  <c r="S636" i="3"/>
  <c r="R636" i="3"/>
  <c r="Q636" i="3"/>
  <c r="P636" i="3"/>
  <c r="O636" i="3"/>
  <c r="N636" i="3"/>
  <c r="M636" i="3"/>
  <c r="E636" i="3"/>
  <c r="D636" i="3"/>
  <c r="S635" i="3"/>
  <c r="R635" i="3"/>
  <c r="Q635" i="3"/>
  <c r="P635" i="3"/>
  <c r="O635" i="3"/>
  <c r="N635" i="3"/>
  <c r="M635" i="3"/>
  <c r="E635" i="3"/>
  <c r="D635" i="3"/>
  <c r="S634" i="3"/>
  <c r="R634" i="3"/>
  <c r="Q634" i="3"/>
  <c r="P634" i="3"/>
  <c r="O634" i="3"/>
  <c r="N634" i="3"/>
  <c r="M634" i="3"/>
  <c r="E634" i="3"/>
  <c r="D634" i="3"/>
  <c r="S633" i="3"/>
  <c r="R633" i="3"/>
  <c r="Q633" i="3"/>
  <c r="P633" i="3"/>
  <c r="O633" i="3"/>
  <c r="N633" i="3"/>
  <c r="M633" i="3"/>
  <c r="E633" i="3"/>
  <c r="D633" i="3"/>
  <c r="F633" i="3" s="1"/>
  <c r="S632" i="3"/>
  <c r="R632" i="3"/>
  <c r="Q632" i="3"/>
  <c r="P632" i="3"/>
  <c r="O632" i="3"/>
  <c r="N632" i="3"/>
  <c r="M632" i="3"/>
  <c r="E632" i="3"/>
  <c r="D632" i="3"/>
  <c r="S631" i="3"/>
  <c r="R631" i="3"/>
  <c r="Q631" i="3"/>
  <c r="P631" i="3"/>
  <c r="O631" i="3"/>
  <c r="N631" i="3"/>
  <c r="M631" i="3"/>
  <c r="E631" i="3"/>
  <c r="D631" i="3"/>
  <c r="S630" i="3"/>
  <c r="R630" i="3"/>
  <c r="Q630" i="3"/>
  <c r="P630" i="3"/>
  <c r="O630" i="3"/>
  <c r="N630" i="3"/>
  <c r="M630" i="3"/>
  <c r="E630" i="3"/>
  <c r="D630" i="3"/>
  <c r="S629" i="3"/>
  <c r="R629" i="3"/>
  <c r="Q629" i="3"/>
  <c r="P629" i="3"/>
  <c r="O629" i="3"/>
  <c r="N629" i="3"/>
  <c r="M629" i="3"/>
  <c r="E629" i="3"/>
  <c r="D629" i="3"/>
  <c r="S628" i="3"/>
  <c r="R628" i="3"/>
  <c r="Q628" i="3"/>
  <c r="P628" i="3"/>
  <c r="O628" i="3"/>
  <c r="N628" i="3"/>
  <c r="M628" i="3"/>
  <c r="E628" i="3"/>
  <c r="D628" i="3"/>
  <c r="S627" i="3"/>
  <c r="R627" i="3"/>
  <c r="Q627" i="3"/>
  <c r="P627" i="3"/>
  <c r="O627" i="3"/>
  <c r="N627" i="3"/>
  <c r="M627" i="3"/>
  <c r="E627" i="3"/>
  <c r="D627" i="3"/>
  <c r="F627" i="3" s="1"/>
  <c r="H627" i="3" s="1"/>
  <c r="S626" i="3"/>
  <c r="R626" i="3"/>
  <c r="Q626" i="3"/>
  <c r="P626" i="3"/>
  <c r="O626" i="3"/>
  <c r="N626" i="3"/>
  <c r="M626" i="3"/>
  <c r="E626" i="3"/>
  <c r="D626" i="3"/>
  <c r="S625" i="3"/>
  <c r="R625" i="3"/>
  <c r="Q625" i="3"/>
  <c r="P625" i="3"/>
  <c r="O625" i="3"/>
  <c r="N625" i="3"/>
  <c r="M625" i="3"/>
  <c r="E625" i="3"/>
  <c r="D625" i="3"/>
  <c r="F625" i="3" s="1"/>
  <c r="H625" i="3" s="1"/>
  <c r="S624" i="3"/>
  <c r="R624" i="3"/>
  <c r="Q624" i="3"/>
  <c r="P624" i="3"/>
  <c r="O624" i="3"/>
  <c r="N624" i="3"/>
  <c r="M624" i="3"/>
  <c r="E624" i="3"/>
  <c r="D624" i="3"/>
  <c r="S623" i="3"/>
  <c r="R623" i="3"/>
  <c r="Q623" i="3"/>
  <c r="P623" i="3"/>
  <c r="O623" i="3"/>
  <c r="N623" i="3"/>
  <c r="M623" i="3"/>
  <c r="E623" i="3"/>
  <c r="D623" i="3"/>
  <c r="F623" i="3" s="1"/>
  <c r="S622" i="3"/>
  <c r="R622" i="3"/>
  <c r="Q622" i="3"/>
  <c r="P622" i="3"/>
  <c r="O622" i="3"/>
  <c r="N622" i="3"/>
  <c r="M622" i="3"/>
  <c r="E622" i="3"/>
  <c r="D622" i="3"/>
  <c r="S621" i="3"/>
  <c r="R621" i="3"/>
  <c r="Q621" i="3"/>
  <c r="P621" i="3"/>
  <c r="O621" i="3"/>
  <c r="N621" i="3"/>
  <c r="M621" i="3"/>
  <c r="E621" i="3"/>
  <c r="D621" i="3"/>
  <c r="F621" i="3" s="1"/>
  <c r="S620" i="3"/>
  <c r="R620" i="3"/>
  <c r="Q620" i="3"/>
  <c r="P620" i="3"/>
  <c r="O620" i="3"/>
  <c r="N620" i="3"/>
  <c r="M620" i="3"/>
  <c r="E620" i="3"/>
  <c r="D620" i="3"/>
  <c r="F620" i="3" s="1"/>
  <c r="S619" i="3"/>
  <c r="R619" i="3"/>
  <c r="Q619" i="3"/>
  <c r="P619" i="3"/>
  <c r="O619" i="3"/>
  <c r="N619" i="3"/>
  <c r="M619" i="3"/>
  <c r="E619" i="3"/>
  <c r="D619" i="3"/>
  <c r="F619" i="3" s="1"/>
  <c r="S618" i="3"/>
  <c r="R618" i="3"/>
  <c r="Q618" i="3"/>
  <c r="P618" i="3"/>
  <c r="O618" i="3"/>
  <c r="N618" i="3"/>
  <c r="M618" i="3"/>
  <c r="E618" i="3"/>
  <c r="D618" i="3"/>
  <c r="S617" i="3"/>
  <c r="R617" i="3"/>
  <c r="Q617" i="3"/>
  <c r="P617" i="3"/>
  <c r="O617" i="3"/>
  <c r="N617" i="3"/>
  <c r="M617" i="3"/>
  <c r="E617" i="3"/>
  <c r="D617" i="3"/>
  <c r="F617" i="3" s="1"/>
  <c r="S616" i="3"/>
  <c r="R616" i="3"/>
  <c r="Q616" i="3"/>
  <c r="P616" i="3"/>
  <c r="O616" i="3"/>
  <c r="N616" i="3"/>
  <c r="M616" i="3"/>
  <c r="E616" i="3"/>
  <c r="D616" i="3"/>
  <c r="S615" i="3"/>
  <c r="R615" i="3"/>
  <c r="Q615" i="3"/>
  <c r="P615" i="3"/>
  <c r="O615" i="3"/>
  <c r="N615" i="3"/>
  <c r="M615" i="3"/>
  <c r="E615" i="3"/>
  <c r="D615" i="3"/>
  <c r="F615" i="3" s="1"/>
  <c r="L615" i="3" s="1"/>
  <c r="S614" i="3"/>
  <c r="R614" i="3"/>
  <c r="Q614" i="3"/>
  <c r="P614" i="3"/>
  <c r="O614" i="3"/>
  <c r="N614" i="3"/>
  <c r="M614" i="3"/>
  <c r="F614" i="3"/>
  <c r="L614" i="3" s="1"/>
  <c r="E614" i="3"/>
  <c r="D614" i="3"/>
  <c r="S613" i="3"/>
  <c r="R613" i="3"/>
  <c r="Q613" i="3"/>
  <c r="P613" i="3"/>
  <c r="O613" i="3"/>
  <c r="N613" i="3"/>
  <c r="M613" i="3"/>
  <c r="E613" i="3"/>
  <c r="D613" i="3"/>
  <c r="S612" i="3"/>
  <c r="R612" i="3"/>
  <c r="Q612" i="3"/>
  <c r="P612" i="3"/>
  <c r="O612" i="3"/>
  <c r="N612" i="3"/>
  <c r="M612" i="3"/>
  <c r="E612" i="3"/>
  <c r="D612" i="3"/>
  <c r="S611" i="3"/>
  <c r="R611" i="3"/>
  <c r="Q611" i="3"/>
  <c r="P611" i="3"/>
  <c r="O611" i="3"/>
  <c r="N611" i="3"/>
  <c r="M611" i="3"/>
  <c r="F611" i="3"/>
  <c r="E611" i="3"/>
  <c r="D611" i="3"/>
  <c r="S610" i="3"/>
  <c r="R610" i="3"/>
  <c r="Q610" i="3"/>
  <c r="P610" i="3"/>
  <c r="O610" i="3"/>
  <c r="N610" i="3"/>
  <c r="M610" i="3"/>
  <c r="E610" i="3"/>
  <c r="D610" i="3"/>
  <c r="S609" i="3"/>
  <c r="R609" i="3"/>
  <c r="Q609" i="3"/>
  <c r="P609" i="3"/>
  <c r="O609" i="3"/>
  <c r="N609" i="3"/>
  <c r="M609" i="3"/>
  <c r="E609" i="3"/>
  <c r="D609" i="3"/>
  <c r="S608" i="3"/>
  <c r="R608" i="3"/>
  <c r="Q608" i="3"/>
  <c r="P608" i="3"/>
  <c r="O608" i="3"/>
  <c r="N608" i="3"/>
  <c r="M608" i="3"/>
  <c r="E608" i="3"/>
  <c r="D608" i="3"/>
  <c r="S607" i="3"/>
  <c r="R607" i="3"/>
  <c r="Q607" i="3"/>
  <c r="P607" i="3"/>
  <c r="O607" i="3"/>
  <c r="N607" i="3"/>
  <c r="M607" i="3"/>
  <c r="E607" i="3"/>
  <c r="D607" i="3"/>
  <c r="S606" i="3"/>
  <c r="R606" i="3"/>
  <c r="Q606" i="3"/>
  <c r="P606" i="3"/>
  <c r="O606" i="3"/>
  <c r="N606" i="3"/>
  <c r="M606" i="3"/>
  <c r="E606" i="3"/>
  <c r="D606" i="3"/>
  <c r="F606" i="3" s="1"/>
  <c r="S605" i="3"/>
  <c r="R605" i="3"/>
  <c r="Q605" i="3"/>
  <c r="P605" i="3"/>
  <c r="O605" i="3"/>
  <c r="N605" i="3"/>
  <c r="M605" i="3"/>
  <c r="E605" i="3"/>
  <c r="D605" i="3"/>
  <c r="S604" i="3"/>
  <c r="R604" i="3"/>
  <c r="Q604" i="3"/>
  <c r="P604" i="3"/>
  <c r="O604" i="3"/>
  <c r="N604" i="3"/>
  <c r="M604" i="3"/>
  <c r="E604" i="3"/>
  <c r="D604" i="3"/>
  <c r="S603" i="3"/>
  <c r="R603" i="3"/>
  <c r="Q603" i="3"/>
  <c r="P603" i="3"/>
  <c r="O603" i="3"/>
  <c r="N603" i="3"/>
  <c r="M603" i="3"/>
  <c r="E603" i="3"/>
  <c r="D603" i="3"/>
  <c r="F603" i="3" s="1"/>
  <c r="H603" i="3" s="1"/>
  <c r="S602" i="3"/>
  <c r="R602" i="3"/>
  <c r="Q602" i="3"/>
  <c r="P602" i="3"/>
  <c r="O602" i="3"/>
  <c r="N602" i="3"/>
  <c r="M602" i="3"/>
  <c r="H602" i="3"/>
  <c r="E602" i="3"/>
  <c r="D602" i="3"/>
  <c r="F602" i="3" s="1"/>
  <c r="L602" i="3" s="1"/>
  <c r="S601" i="3"/>
  <c r="R601" i="3"/>
  <c r="Q601" i="3"/>
  <c r="P601" i="3"/>
  <c r="O601" i="3"/>
  <c r="N601" i="3"/>
  <c r="M601" i="3"/>
  <c r="E601" i="3"/>
  <c r="D601" i="3"/>
  <c r="S600" i="3"/>
  <c r="R600" i="3"/>
  <c r="Q600" i="3"/>
  <c r="P600" i="3"/>
  <c r="O600" i="3"/>
  <c r="N600" i="3"/>
  <c r="M600" i="3"/>
  <c r="E600" i="3"/>
  <c r="D600" i="3"/>
  <c r="F600" i="3" s="1"/>
  <c r="H600" i="3" s="1"/>
  <c r="S599" i="3"/>
  <c r="R599" i="3"/>
  <c r="Q599" i="3"/>
  <c r="P599" i="3"/>
  <c r="O599" i="3"/>
  <c r="N599" i="3"/>
  <c r="M599" i="3"/>
  <c r="E599" i="3"/>
  <c r="D599" i="3"/>
  <c r="S598" i="3"/>
  <c r="R598" i="3"/>
  <c r="Q598" i="3"/>
  <c r="P598" i="3"/>
  <c r="O598" i="3"/>
  <c r="N598" i="3"/>
  <c r="M598" i="3"/>
  <c r="E598" i="3"/>
  <c r="D598" i="3"/>
  <c r="S597" i="3"/>
  <c r="R597" i="3"/>
  <c r="Q597" i="3"/>
  <c r="P597" i="3"/>
  <c r="O597" i="3"/>
  <c r="N597" i="3"/>
  <c r="M597" i="3"/>
  <c r="E597" i="3"/>
  <c r="D597" i="3"/>
  <c r="F597" i="3" s="1"/>
  <c r="S596" i="3"/>
  <c r="R596" i="3"/>
  <c r="Q596" i="3"/>
  <c r="P596" i="3"/>
  <c r="O596" i="3"/>
  <c r="N596" i="3"/>
  <c r="M596" i="3"/>
  <c r="F596" i="3"/>
  <c r="H596" i="3" s="1"/>
  <c r="E596" i="3"/>
  <c r="D596" i="3"/>
  <c r="S595" i="3"/>
  <c r="R595" i="3"/>
  <c r="Q595" i="3"/>
  <c r="P595" i="3"/>
  <c r="O595" i="3"/>
  <c r="N595" i="3"/>
  <c r="M595" i="3"/>
  <c r="E595" i="3"/>
  <c r="D595" i="3"/>
  <c r="S594" i="3"/>
  <c r="R594" i="3"/>
  <c r="Q594" i="3"/>
  <c r="P594" i="3"/>
  <c r="O594" i="3"/>
  <c r="N594" i="3"/>
  <c r="M594" i="3"/>
  <c r="E594" i="3"/>
  <c r="D594" i="3"/>
  <c r="F594" i="3" s="1"/>
  <c r="S593" i="3"/>
  <c r="R593" i="3"/>
  <c r="Q593" i="3"/>
  <c r="P593" i="3"/>
  <c r="O593" i="3"/>
  <c r="N593" i="3"/>
  <c r="M593" i="3"/>
  <c r="E593" i="3"/>
  <c r="D593" i="3"/>
  <c r="S592" i="3"/>
  <c r="R592" i="3"/>
  <c r="Q592" i="3"/>
  <c r="P592" i="3"/>
  <c r="O592" i="3"/>
  <c r="N592" i="3"/>
  <c r="M592" i="3"/>
  <c r="E592" i="3"/>
  <c r="D592" i="3"/>
  <c r="S591" i="3"/>
  <c r="R591" i="3"/>
  <c r="Q591" i="3"/>
  <c r="P591" i="3"/>
  <c r="O591" i="3"/>
  <c r="N591" i="3"/>
  <c r="M591" i="3"/>
  <c r="E591" i="3"/>
  <c r="D591" i="3"/>
  <c r="F591" i="3" s="1"/>
  <c r="H591" i="3" s="1"/>
  <c r="S590" i="3"/>
  <c r="R590" i="3"/>
  <c r="Q590" i="3"/>
  <c r="P590" i="3"/>
  <c r="O590" i="3"/>
  <c r="N590" i="3"/>
  <c r="M590" i="3"/>
  <c r="E590" i="3"/>
  <c r="D590" i="3"/>
  <c r="S589" i="3"/>
  <c r="R589" i="3"/>
  <c r="Q589" i="3"/>
  <c r="P589" i="3"/>
  <c r="O589" i="3"/>
  <c r="N589" i="3"/>
  <c r="M589" i="3"/>
  <c r="F589" i="3"/>
  <c r="E589" i="3"/>
  <c r="D589" i="3"/>
  <c r="S588" i="3"/>
  <c r="R588" i="3"/>
  <c r="Q588" i="3"/>
  <c r="P588" i="3"/>
  <c r="O588" i="3"/>
  <c r="N588" i="3"/>
  <c r="M588" i="3"/>
  <c r="E588" i="3"/>
  <c r="D588" i="3"/>
  <c r="S587" i="3"/>
  <c r="R587" i="3"/>
  <c r="Q587" i="3"/>
  <c r="P587" i="3"/>
  <c r="O587" i="3"/>
  <c r="N587" i="3"/>
  <c r="M587" i="3"/>
  <c r="H587" i="3"/>
  <c r="E587" i="3"/>
  <c r="D587" i="3"/>
  <c r="F587" i="3" s="1"/>
  <c r="L587" i="3" s="1"/>
  <c r="S586" i="3"/>
  <c r="R586" i="3"/>
  <c r="Q586" i="3"/>
  <c r="P586" i="3"/>
  <c r="O586" i="3"/>
  <c r="N586" i="3"/>
  <c r="M586" i="3"/>
  <c r="E586" i="3"/>
  <c r="D586" i="3"/>
  <c r="S585" i="3"/>
  <c r="R585" i="3"/>
  <c r="Q585" i="3"/>
  <c r="P585" i="3"/>
  <c r="O585" i="3"/>
  <c r="N585" i="3"/>
  <c r="M585" i="3"/>
  <c r="E585" i="3"/>
  <c r="D585" i="3"/>
  <c r="S584" i="3"/>
  <c r="R584" i="3"/>
  <c r="Q584" i="3"/>
  <c r="P584" i="3"/>
  <c r="O584" i="3"/>
  <c r="N584" i="3"/>
  <c r="M584" i="3"/>
  <c r="E584" i="3"/>
  <c r="D584" i="3"/>
  <c r="S583" i="3"/>
  <c r="R583" i="3"/>
  <c r="Q583" i="3"/>
  <c r="P583" i="3"/>
  <c r="O583" i="3"/>
  <c r="N583" i="3"/>
  <c r="M583" i="3"/>
  <c r="E583" i="3"/>
  <c r="D583" i="3"/>
  <c r="S582" i="3"/>
  <c r="R582" i="3"/>
  <c r="Q582" i="3"/>
  <c r="P582" i="3"/>
  <c r="O582" i="3"/>
  <c r="N582" i="3"/>
  <c r="M582" i="3"/>
  <c r="E582" i="3"/>
  <c r="D582" i="3"/>
  <c r="S581" i="3"/>
  <c r="R581" i="3"/>
  <c r="Q581" i="3"/>
  <c r="P581" i="3"/>
  <c r="O581" i="3"/>
  <c r="N581" i="3"/>
  <c r="M581" i="3"/>
  <c r="E581" i="3"/>
  <c r="D581" i="3"/>
  <c r="S580" i="3"/>
  <c r="R580" i="3"/>
  <c r="Q580" i="3"/>
  <c r="P580" i="3"/>
  <c r="O580" i="3"/>
  <c r="N580" i="3"/>
  <c r="M580" i="3"/>
  <c r="E580" i="3"/>
  <c r="D580" i="3"/>
  <c r="F580" i="3" s="1"/>
  <c r="S579" i="3"/>
  <c r="R579" i="3"/>
  <c r="Q579" i="3"/>
  <c r="P579" i="3"/>
  <c r="O579" i="3"/>
  <c r="N579" i="3"/>
  <c r="M579" i="3"/>
  <c r="E579" i="3"/>
  <c r="D579" i="3"/>
  <c r="F579" i="3" s="1"/>
  <c r="S578" i="3"/>
  <c r="R578" i="3"/>
  <c r="Q578" i="3"/>
  <c r="P578" i="3"/>
  <c r="O578" i="3"/>
  <c r="N578" i="3"/>
  <c r="M578" i="3"/>
  <c r="E578" i="3"/>
  <c r="D578" i="3"/>
  <c r="S577" i="3"/>
  <c r="R577" i="3"/>
  <c r="Q577" i="3"/>
  <c r="P577" i="3"/>
  <c r="O577" i="3"/>
  <c r="N577" i="3"/>
  <c r="M577" i="3"/>
  <c r="E577" i="3"/>
  <c r="D577" i="3"/>
  <c r="S576" i="3"/>
  <c r="R576" i="3"/>
  <c r="Q576" i="3"/>
  <c r="P576" i="3"/>
  <c r="O576" i="3"/>
  <c r="N576" i="3"/>
  <c r="M576" i="3"/>
  <c r="F576" i="3"/>
  <c r="E576" i="3"/>
  <c r="D576" i="3"/>
  <c r="S575" i="3"/>
  <c r="R575" i="3"/>
  <c r="Q575" i="3"/>
  <c r="P575" i="3"/>
  <c r="O575" i="3"/>
  <c r="N575" i="3"/>
  <c r="M575" i="3"/>
  <c r="E575" i="3"/>
  <c r="D575" i="3"/>
  <c r="F575" i="3" s="1"/>
  <c r="S574" i="3"/>
  <c r="R574" i="3"/>
  <c r="Q574" i="3"/>
  <c r="P574" i="3"/>
  <c r="O574" i="3"/>
  <c r="N574" i="3"/>
  <c r="M574" i="3"/>
  <c r="E574" i="3"/>
  <c r="D574" i="3"/>
  <c r="F574" i="3" s="1"/>
  <c r="S573" i="3"/>
  <c r="R573" i="3"/>
  <c r="Q573" i="3"/>
  <c r="P573" i="3"/>
  <c r="O573" i="3"/>
  <c r="N573" i="3"/>
  <c r="M573" i="3"/>
  <c r="E573" i="3"/>
  <c r="D573" i="3"/>
  <c r="S572" i="3"/>
  <c r="R572" i="3"/>
  <c r="Q572" i="3"/>
  <c r="P572" i="3"/>
  <c r="O572" i="3"/>
  <c r="N572" i="3"/>
  <c r="M572" i="3"/>
  <c r="F572" i="3"/>
  <c r="E572" i="3"/>
  <c r="D572" i="3"/>
  <c r="S571" i="3"/>
  <c r="R571" i="3"/>
  <c r="Q571" i="3"/>
  <c r="P571" i="3"/>
  <c r="O571" i="3"/>
  <c r="N571" i="3"/>
  <c r="M571" i="3"/>
  <c r="E571" i="3"/>
  <c r="D571" i="3"/>
  <c r="S570" i="3"/>
  <c r="R570" i="3"/>
  <c r="Q570" i="3"/>
  <c r="P570" i="3"/>
  <c r="O570" i="3"/>
  <c r="N570" i="3"/>
  <c r="M570" i="3"/>
  <c r="E570" i="3"/>
  <c r="D570" i="3"/>
  <c r="S569" i="3"/>
  <c r="R569" i="3"/>
  <c r="Q569" i="3"/>
  <c r="P569" i="3"/>
  <c r="O569" i="3"/>
  <c r="N569" i="3"/>
  <c r="M569" i="3"/>
  <c r="E569" i="3"/>
  <c r="D569" i="3"/>
  <c r="S568" i="3"/>
  <c r="R568" i="3"/>
  <c r="Q568" i="3"/>
  <c r="P568" i="3"/>
  <c r="O568" i="3"/>
  <c r="N568" i="3"/>
  <c r="M568" i="3"/>
  <c r="E568" i="3"/>
  <c r="F568" i="3" s="1"/>
  <c r="L568" i="3" s="1"/>
  <c r="D568" i="3"/>
  <c r="S567" i="3"/>
  <c r="R567" i="3"/>
  <c r="Q567" i="3"/>
  <c r="P567" i="3"/>
  <c r="O567" i="3"/>
  <c r="N567" i="3"/>
  <c r="M567" i="3"/>
  <c r="E567" i="3"/>
  <c r="D567" i="3"/>
  <c r="S566" i="3"/>
  <c r="R566" i="3"/>
  <c r="Q566" i="3"/>
  <c r="P566" i="3"/>
  <c r="O566" i="3"/>
  <c r="N566" i="3"/>
  <c r="M566" i="3"/>
  <c r="E566" i="3"/>
  <c r="D566" i="3"/>
  <c r="S565" i="3"/>
  <c r="R565" i="3"/>
  <c r="Q565" i="3"/>
  <c r="P565" i="3"/>
  <c r="O565" i="3"/>
  <c r="N565" i="3"/>
  <c r="M565" i="3"/>
  <c r="E565" i="3"/>
  <c r="D565" i="3"/>
  <c r="S564" i="3"/>
  <c r="R564" i="3"/>
  <c r="Q564" i="3"/>
  <c r="P564" i="3"/>
  <c r="O564" i="3"/>
  <c r="N564" i="3"/>
  <c r="M564" i="3"/>
  <c r="E564" i="3"/>
  <c r="D564" i="3"/>
  <c r="S563" i="3"/>
  <c r="R563" i="3"/>
  <c r="Q563" i="3"/>
  <c r="P563" i="3"/>
  <c r="O563" i="3"/>
  <c r="N563" i="3"/>
  <c r="M563" i="3"/>
  <c r="E563" i="3"/>
  <c r="D563" i="3"/>
  <c r="S562" i="3"/>
  <c r="R562" i="3"/>
  <c r="Q562" i="3"/>
  <c r="P562" i="3"/>
  <c r="O562" i="3"/>
  <c r="N562" i="3"/>
  <c r="M562" i="3"/>
  <c r="E562" i="3"/>
  <c r="D562" i="3"/>
  <c r="F562" i="3" s="1"/>
  <c r="S561" i="3"/>
  <c r="R561" i="3"/>
  <c r="Q561" i="3"/>
  <c r="P561" i="3"/>
  <c r="O561" i="3"/>
  <c r="N561" i="3"/>
  <c r="M561" i="3"/>
  <c r="E561" i="3"/>
  <c r="D561" i="3"/>
  <c r="S560" i="3"/>
  <c r="R560" i="3"/>
  <c r="Q560" i="3"/>
  <c r="P560" i="3"/>
  <c r="O560" i="3"/>
  <c r="N560" i="3"/>
  <c r="M560" i="3"/>
  <c r="E560" i="3"/>
  <c r="D560" i="3"/>
  <c r="S559" i="3"/>
  <c r="R559" i="3"/>
  <c r="Q559" i="3"/>
  <c r="P559" i="3"/>
  <c r="O559" i="3"/>
  <c r="N559" i="3"/>
  <c r="M559" i="3"/>
  <c r="E559" i="3"/>
  <c r="D559" i="3"/>
  <c r="S558" i="3"/>
  <c r="R558" i="3"/>
  <c r="Q558" i="3"/>
  <c r="P558" i="3"/>
  <c r="O558" i="3"/>
  <c r="N558" i="3"/>
  <c r="M558" i="3"/>
  <c r="E558" i="3"/>
  <c r="F558" i="3" s="1"/>
  <c r="D558" i="3"/>
  <c r="S557" i="3"/>
  <c r="R557" i="3"/>
  <c r="Q557" i="3"/>
  <c r="P557" i="3"/>
  <c r="O557" i="3"/>
  <c r="N557" i="3"/>
  <c r="M557" i="3"/>
  <c r="E557" i="3"/>
  <c r="D557" i="3"/>
  <c r="F557" i="3" s="1"/>
  <c r="H557" i="3" s="1"/>
  <c r="S556" i="3"/>
  <c r="R556" i="3"/>
  <c r="Q556" i="3"/>
  <c r="P556" i="3"/>
  <c r="O556" i="3"/>
  <c r="N556" i="3"/>
  <c r="M556" i="3"/>
  <c r="E556" i="3"/>
  <c r="D556" i="3"/>
  <c r="F556" i="3" s="1"/>
  <c r="S555" i="3"/>
  <c r="R555" i="3"/>
  <c r="Q555" i="3"/>
  <c r="P555" i="3"/>
  <c r="O555" i="3"/>
  <c r="N555" i="3"/>
  <c r="M555" i="3"/>
  <c r="E555" i="3"/>
  <c r="D555" i="3"/>
  <c r="S554" i="3"/>
  <c r="R554" i="3"/>
  <c r="Q554" i="3"/>
  <c r="P554" i="3"/>
  <c r="O554" i="3"/>
  <c r="N554" i="3"/>
  <c r="M554" i="3"/>
  <c r="E554" i="3"/>
  <c r="D554" i="3"/>
  <c r="S553" i="3"/>
  <c r="R553" i="3"/>
  <c r="Q553" i="3"/>
  <c r="P553" i="3"/>
  <c r="O553" i="3"/>
  <c r="N553" i="3"/>
  <c r="M553" i="3"/>
  <c r="E553" i="3"/>
  <c r="D553" i="3"/>
  <c r="S552" i="3"/>
  <c r="R552" i="3"/>
  <c r="Q552" i="3"/>
  <c r="P552" i="3"/>
  <c r="O552" i="3"/>
  <c r="N552" i="3"/>
  <c r="M552" i="3"/>
  <c r="E552" i="3"/>
  <c r="D552" i="3"/>
  <c r="S551" i="3"/>
  <c r="R551" i="3"/>
  <c r="Q551" i="3"/>
  <c r="P551" i="3"/>
  <c r="O551" i="3"/>
  <c r="N551" i="3"/>
  <c r="M551" i="3"/>
  <c r="E551" i="3"/>
  <c r="D551" i="3"/>
  <c r="S550" i="3"/>
  <c r="R550" i="3"/>
  <c r="Q550" i="3"/>
  <c r="P550" i="3"/>
  <c r="O550" i="3"/>
  <c r="N550" i="3"/>
  <c r="M550" i="3"/>
  <c r="E550" i="3"/>
  <c r="D550" i="3"/>
  <c r="F550" i="3" s="1"/>
  <c r="S549" i="3"/>
  <c r="R549" i="3"/>
  <c r="Q549" i="3"/>
  <c r="P549" i="3"/>
  <c r="O549" i="3"/>
  <c r="N549" i="3"/>
  <c r="M549" i="3"/>
  <c r="E549" i="3"/>
  <c r="D549" i="3"/>
  <c r="S548" i="3"/>
  <c r="R548" i="3"/>
  <c r="Q548" i="3"/>
  <c r="P548" i="3"/>
  <c r="O548" i="3"/>
  <c r="N548" i="3"/>
  <c r="M548" i="3"/>
  <c r="E548" i="3"/>
  <c r="D548" i="3"/>
  <c r="S547" i="3"/>
  <c r="R547" i="3"/>
  <c r="Q547" i="3"/>
  <c r="P547" i="3"/>
  <c r="O547" i="3"/>
  <c r="N547" i="3"/>
  <c r="M547" i="3"/>
  <c r="F547" i="3"/>
  <c r="H547" i="3" s="1"/>
  <c r="E547" i="3"/>
  <c r="D547" i="3"/>
  <c r="S546" i="3"/>
  <c r="R546" i="3"/>
  <c r="Q546" i="3"/>
  <c r="P546" i="3"/>
  <c r="O546" i="3"/>
  <c r="N546" i="3"/>
  <c r="M546" i="3"/>
  <c r="E546" i="3"/>
  <c r="D546" i="3"/>
  <c r="S545" i="3"/>
  <c r="R545" i="3"/>
  <c r="Q545" i="3"/>
  <c r="P545" i="3"/>
  <c r="O545" i="3"/>
  <c r="N545" i="3"/>
  <c r="M545" i="3"/>
  <c r="E545" i="3"/>
  <c r="D545" i="3"/>
  <c r="S544" i="3"/>
  <c r="R544" i="3"/>
  <c r="Q544" i="3"/>
  <c r="P544" i="3"/>
  <c r="O544" i="3"/>
  <c r="N544" i="3"/>
  <c r="M544" i="3"/>
  <c r="E544" i="3"/>
  <c r="D544" i="3"/>
  <c r="S543" i="3"/>
  <c r="R543" i="3"/>
  <c r="Q543" i="3"/>
  <c r="P543" i="3"/>
  <c r="O543" i="3"/>
  <c r="N543" i="3"/>
  <c r="M543" i="3"/>
  <c r="E543" i="3"/>
  <c r="D543" i="3"/>
  <c r="S542" i="3"/>
  <c r="R542" i="3"/>
  <c r="Q542" i="3"/>
  <c r="P542" i="3"/>
  <c r="O542" i="3"/>
  <c r="N542" i="3"/>
  <c r="M542" i="3"/>
  <c r="E542" i="3"/>
  <c r="D542" i="3"/>
  <c r="F542" i="3" s="1"/>
  <c r="S541" i="3"/>
  <c r="R541" i="3"/>
  <c r="Q541" i="3"/>
  <c r="P541" i="3"/>
  <c r="O541" i="3"/>
  <c r="N541" i="3"/>
  <c r="M541" i="3"/>
  <c r="E541" i="3"/>
  <c r="D541" i="3"/>
  <c r="F541" i="3" s="1"/>
  <c r="S540" i="3"/>
  <c r="R540" i="3"/>
  <c r="Q540" i="3"/>
  <c r="P540" i="3"/>
  <c r="O540" i="3"/>
  <c r="N540" i="3"/>
  <c r="M540" i="3"/>
  <c r="E540" i="3"/>
  <c r="D540" i="3"/>
  <c r="F540" i="3" s="1"/>
  <c r="S539" i="3"/>
  <c r="R539" i="3"/>
  <c r="Q539" i="3"/>
  <c r="P539" i="3"/>
  <c r="O539" i="3"/>
  <c r="N539" i="3"/>
  <c r="M539" i="3"/>
  <c r="E539" i="3"/>
  <c r="D539" i="3"/>
  <c r="S538" i="3"/>
  <c r="R538" i="3"/>
  <c r="Q538" i="3"/>
  <c r="P538" i="3"/>
  <c r="O538" i="3"/>
  <c r="N538" i="3"/>
  <c r="M538" i="3"/>
  <c r="E538" i="3"/>
  <c r="D538" i="3"/>
  <c r="F538" i="3" s="1"/>
  <c r="S537" i="3"/>
  <c r="R537" i="3"/>
  <c r="Q537" i="3"/>
  <c r="P537" i="3"/>
  <c r="O537" i="3"/>
  <c r="N537" i="3"/>
  <c r="M537" i="3"/>
  <c r="E537" i="3"/>
  <c r="D537" i="3"/>
  <c r="S536" i="3"/>
  <c r="R536" i="3"/>
  <c r="Q536" i="3"/>
  <c r="P536" i="3"/>
  <c r="O536" i="3"/>
  <c r="N536" i="3"/>
  <c r="M536" i="3"/>
  <c r="E536" i="3"/>
  <c r="D536" i="3"/>
  <c r="F536" i="3" s="1"/>
  <c r="H536" i="3" s="1"/>
  <c r="S535" i="3"/>
  <c r="R535" i="3"/>
  <c r="Q535" i="3"/>
  <c r="P535" i="3"/>
  <c r="O535" i="3"/>
  <c r="N535" i="3"/>
  <c r="M535" i="3"/>
  <c r="E535" i="3"/>
  <c r="D535" i="3"/>
  <c r="F535" i="3" s="1"/>
  <c r="H535" i="3" s="1"/>
  <c r="S534" i="3"/>
  <c r="R534" i="3"/>
  <c r="Q534" i="3"/>
  <c r="P534" i="3"/>
  <c r="O534" i="3"/>
  <c r="N534" i="3"/>
  <c r="M534" i="3"/>
  <c r="E534" i="3"/>
  <c r="D534" i="3"/>
  <c r="S533" i="3"/>
  <c r="R533" i="3"/>
  <c r="Q533" i="3"/>
  <c r="P533" i="3"/>
  <c r="O533" i="3"/>
  <c r="N533" i="3"/>
  <c r="M533" i="3"/>
  <c r="E533" i="3"/>
  <c r="D533" i="3"/>
  <c r="S532" i="3"/>
  <c r="R532" i="3"/>
  <c r="Q532" i="3"/>
  <c r="P532" i="3"/>
  <c r="O532" i="3"/>
  <c r="N532" i="3"/>
  <c r="M532" i="3"/>
  <c r="E532" i="3"/>
  <c r="D532" i="3"/>
  <c r="S531" i="3"/>
  <c r="R531" i="3"/>
  <c r="Q531" i="3"/>
  <c r="P531" i="3"/>
  <c r="O531" i="3"/>
  <c r="N531" i="3"/>
  <c r="M531" i="3"/>
  <c r="E531" i="3"/>
  <c r="D531" i="3"/>
  <c r="S530" i="3"/>
  <c r="R530" i="3"/>
  <c r="Q530" i="3"/>
  <c r="P530" i="3"/>
  <c r="O530" i="3"/>
  <c r="N530" i="3"/>
  <c r="M530" i="3"/>
  <c r="E530" i="3"/>
  <c r="D530" i="3"/>
  <c r="F530" i="3" s="1"/>
  <c r="S529" i="3"/>
  <c r="R529" i="3"/>
  <c r="Q529" i="3"/>
  <c r="P529" i="3"/>
  <c r="O529" i="3"/>
  <c r="N529" i="3"/>
  <c r="M529" i="3"/>
  <c r="E529" i="3"/>
  <c r="D529" i="3"/>
  <c r="S528" i="3"/>
  <c r="R528" i="3"/>
  <c r="Q528" i="3"/>
  <c r="P528" i="3"/>
  <c r="O528" i="3"/>
  <c r="N528" i="3"/>
  <c r="M528" i="3"/>
  <c r="E528" i="3"/>
  <c r="D528" i="3"/>
  <c r="S527" i="3"/>
  <c r="R527" i="3"/>
  <c r="Q527" i="3"/>
  <c r="P527" i="3"/>
  <c r="O527" i="3"/>
  <c r="N527" i="3"/>
  <c r="M527" i="3"/>
  <c r="E527" i="3"/>
  <c r="D527" i="3"/>
  <c r="S526" i="3"/>
  <c r="R526" i="3"/>
  <c r="Q526" i="3"/>
  <c r="P526" i="3"/>
  <c r="O526" i="3"/>
  <c r="N526" i="3"/>
  <c r="M526" i="3"/>
  <c r="E526" i="3"/>
  <c r="F526" i="3" s="1"/>
  <c r="H526" i="3" s="1"/>
  <c r="D526" i="3"/>
  <c r="S525" i="3"/>
  <c r="R525" i="3"/>
  <c r="Q525" i="3"/>
  <c r="P525" i="3"/>
  <c r="O525" i="3"/>
  <c r="N525" i="3"/>
  <c r="M525" i="3"/>
  <c r="E525" i="3"/>
  <c r="D525" i="3"/>
  <c r="S524" i="3"/>
  <c r="R524" i="3"/>
  <c r="Q524" i="3"/>
  <c r="P524" i="3"/>
  <c r="O524" i="3"/>
  <c r="N524" i="3"/>
  <c r="M524" i="3"/>
  <c r="E524" i="3"/>
  <c r="D524" i="3"/>
  <c r="F524" i="3" s="1"/>
  <c r="H524" i="3" s="1"/>
  <c r="S523" i="3"/>
  <c r="R523" i="3"/>
  <c r="Q523" i="3"/>
  <c r="P523" i="3"/>
  <c r="O523" i="3"/>
  <c r="N523" i="3"/>
  <c r="M523" i="3"/>
  <c r="F523" i="3"/>
  <c r="E523" i="3"/>
  <c r="D523" i="3"/>
  <c r="S522" i="3"/>
  <c r="R522" i="3"/>
  <c r="Q522" i="3"/>
  <c r="P522" i="3"/>
  <c r="O522" i="3"/>
  <c r="N522" i="3"/>
  <c r="M522" i="3"/>
  <c r="E522" i="3"/>
  <c r="D522" i="3"/>
  <c r="S521" i="3"/>
  <c r="R521" i="3"/>
  <c r="Q521" i="3"/>
  <c r="P521" i="3"/>
  <c r="O521" i="3"/>
  <c r="N521" i="3"/>
  <c r="M521" i="3"/>
  <c r="E521" i="3"/>
  <c r="D521" i="3"/>
  <c r="F521" i="3" s="1"/>
  <c r="S520" i="3"/>
  <c r="R520" i="3"/>
  <c r="Q520" i="3"/>
  <c r="P520" i="3"/>
  <c r="O520" i="3"/>
  <c r="N520" i="3"/>
  <c r="M520" i="3"/>
  <c r="E520" i="3"/>
  <c r="D520" i="3"/>
  <c r="S519" i="3"/>
  <c r="R519" i="3"/>
  <c r="Q519" i="3"/>
  <c r="P519" i="3"/>
  <c r="O519" i="3"/>
  <c r="N519" i="3"/>
  <c r="M519" i="3"/>
  <c r="E519" i="3"/>
  <c r="D519" i="3"/>
  <c r="F519" i="3" s="1"/>
  <c r="S518" i="3"/>
  <c r="R518" i="3"/>
  <c r="Q518" i="3"/>
  <c r="P518" i="3"/>
  <c r="O518" i="3"/>
  <c r="N518" i="3"/>
  <c r="M518" i="3"/>
  <c r="E518" i="3"/>
  <c r="D518" i="3"/>
  <c r="S517" i="3"/>
  <c r="R517" i="3"/>
  <c r="Q517" i="3"/>
  <c r="P517" i="3"/>
  <c r="O517" i="3"/>
  <c r="N517" i="3"/>
  <c r="M517" i="3"/>
  <c r="E517" i="3"/>
  <c r="D517" i="3"/>
  <c r="F517" i="3" s="1"/>
  <c r="L517" i="3" s="1"/>
  <c r="S516" i="3"/>
  <c r="R516" i="3"/>
  <c r="Q516" i="3"/>
  <c r="P516" i="3"/>
  <c r="O516" i="3"/>
  <c r="N516" i="3"/>
  <c r="M516" i="3"/>
  <c r="E516" i="3"/>
  <c r="D516" i="3"/>
  <c r="F516" i="3" s="1"/>
  <c r="S515" i="3"/>
  <c r="R515" i="3"/>
  <c r="Q515" i="3"/>
  <c r="P515" i="3"/>
  <c r="O515" i="3"/>
  <c r="N515" i="3"/>
  <c r="M515" i="3"/>
  <c r="E515" i="3"/>
  <c r="D515" i="3"/>
  <c r="S514" i="3"/>
  <c r="R514" i="3"/>
  <c r="Q514" i="3"/>
  <c r="P514" i="3"/>
  <c r="O514" i="3"/>
  <c r="N514" i="3"/>
  <c r="M514" i="3"/>
  <c r="E514" i="3"/>
  <c r="D514" i="3"/>
  <c r="F514" i="3" s="1"/>
  <c r="S513" i="3"/>
  <c r="R513" i="3"/>
  <c r="Q513" i="3"/>
  <c r="P513" i="3"/>
  <c r="O513" i="3"/>
  <c r="N513" i="3"/>
  <c r="M513" i="3"/>
  <c r="E513" i="3"/>
  <c r="D513" i="3"/>
  <c r="S512" i="3"/>
  <c r="R512" i="3"/>
  <c r="Q512" i="3"/>
  <c r="P512" i="3"/>
  <c r="O512" i="3"/>
  <c r="N512" i="3"/>
  <c r="M512" i="3"/>
  <c r="E512" i="3"/>
  <c r="D512" i="3"/>
  <c r="S511" i="3"/>
  <c r="R511" i="3"/>
  <c r="Q511" i="3"/>
  <c r="P511" i="3"/>
  <c r="O511" i="3"/>
  <c r="N511" i="3"/>
  <c r="M511" i="3"/>
  <c r="E511" i="3"/>
  <c r="D511" i="3"/>
  <c r="S510" i="3"/>
  <c r="R510" i="3"/>
  <c r="Q510" i="3"/>
  <c r="P510" i="3"/>
  <c r="O510" i="3"/>
  <c r="N510" i="3"/>
  <c r="M510" i="3"/>
  <c r="E510" i="3"/>
  <c r="D510" i="3"/>
  <c r="S509" i="3"/>
  <c r="R509" i="3"/>
  <c r="Q509" i="3"/>
  <c r="P509" i="3"/>
  <c r="O509" i="3"/>
  <c r="N509" i="3"/>
  <c r="M509" i="3"/>
  <c r="E509" i="3"/>
  <c r="D509" i="3"/>
  <c r="S508" i="3"/>
  <c r="R508" i="3"/>
  <c r="Q508" i="3"/>
  <c r="P508" i="3"/>
  <c r="O508" i="3"/>
  <c r="N508" i="3"/>
  <c r="M508" i="3"/>
  <c r="E508" i="3"/>
  <c r="D508" i="3"/>
  <c r="S507" i="3"/>
  <c r="R507" i="3"/>
  <c r="Q507" i="3"/>
  <c r="P507" i="3"/>
  <c r="O507" i="3"/>
  <c r="N507" i="3"/>
  <c r="M507" i="3"/>
  <c r="E507" i="3"/>
  <c r="D507" i="3"/>
  <c r="F507" i="3" s="1"/>
  <c r="S506" i="3"/>
  <c r="R506" i="3"/>
  <c r="Q506" i="3"/>
  <c r="P506" i="3"/>
  <c r="O506" i="3"/>
  <c r="N506" i="3"/>
  <c r="M506" i="3"/>
  <c r="E506" i="3"/>
  <c r="D506" i="3"/>
  <c r="S505" i="3"/>
  <c r="R505" i="3"/>
  <c r="Q505" i="3"/>
  <c r="P505" i="3"/>
  <c r="O505" i="3"/>
  <c r="N505" i="3"/>
  <c r="M505" i="3"/>
  <c r="E505" i="3"/>
  <c r="D505" i="3"/>
  <c r="S504" i="3"/>
  <c r="R504" i="3"/>
  <c r="Q504" i="3"/>
  <c r="P504" i="3"/>
  <c r="O504" i="3"/>
  <c r="N504" i="3"/>
  <c r="M504" i="3"/>
  <c r="E504" i="3"/>
  <c r="D504" i="3"/>
  <c r="S503" i="3"/>
  <c r="R503" i="3"/>
  <c r="Q503" i="3"/>
  <c r="P503" i="3"/>
  <c r="O503" i="3"/>
  <c r="N503" i="3"/>
  <c r="M503" i="3"/>
  <c r="E503" i="3"/>
  <c r="D503" i="3"/>
  <c r="S502" i="3"/>
  <c r="R502" i="3"/>
  <c r="Q502" i="3"/>
  <c r="P502" i="3"/>
  <c r="O502" i="3"/>
  <c r="N502" i="3"/>
  <c r="M502" i="3"/>
  <c r="E502" i="3"/>
  <c r="D502" i="3"/>
  <c r="S501" i="3"/>
  <c r="R501" i="3"/>
  <c r="Q501" i="3"/>
  <c r="P501" i="3"/>
  <c r="O501" i="3"/>
  <c r="N501" i="3"/>
  <c r="M501" i="3"/>
  <c r="E501" i="3"/>
  <c r="D501" i="3"/>
  <c r="F501" i="3" s="1"/>
  <c r="L501" i="3" s="1"/>
  <c r="S500" i="3"/>
  <c r="R500" i="3"/>
  <c r="Q500" i="3"/>
  <c r="P500" i="3"/>
  <c r="O500" i="3"/>
  <c r="N500" i="3"/>
  <c r="M500" i="3"/>
  <c r="E500" i="3"/>
  <c r="D500" i="3"/>
  <c r="S499" i="3"/>
  <c r="R499" i="3"/>
  <c r="Q499" i="3"/>
  <c r="P499" i="3"/>
  <c r="O499" i="3"/>
  <c r="N499" i="3"/>
  <c r="M499" i="3"/>
  <c r="E499" i="3"/>
  <c r="D499" i="3"/>
  <c r="F499" i="3" s="1"/>
  <c r="S498" i="3"/>
  <c r="R498" i="3"/>
  <c r="Q498" i="3"/>
  <c r="P498" i="3"/>
  <c r="O498" i="3"/>
  <c r="N498" i="3"/>
  <c r="M498" i="3"/>
  <c r="E498" i="3"/>
  <c r="D498" i="3"/>
  <c r="F498" i="3" s="1"/>
  <c r="S497" i="3"/>
  <c r="R497" i="3"/>
  <c r="Q497" i="3"/>
  <c r="P497" i="3"/>
  <c r="O497" i="3"/>
  <c r="N497" i="3"/>
  <c r="M497" i="3"/>
  <c r="F497" i="3"/>
  <c r="E497" i="3"/>
  <c r="D497" i="3"/>
  <c r="S496" i="3"/>
  <c r="R496" i="3"/>
  <c r="Q496" i="3"/>
  <c r="P496" i="3"/>
  <c r="O496" i="3"/>
  <c r="N496" i="3"/>
  <c r="M496" i="3"/>
  <c r="E496" i="3"/>
  <c r="D496" i="3"/>
  <c r="S495" i="3"/>
  <c r="R495" i="3"/>
  <c r="Q495" i="3"/>
  <c r="P495" i="3"/>
  <c r="O495" i="3"/>
  <c r="N495" i="3"/>
  <c r="M495" i="3"/>
  <c r="E495" i="3"/>
  <c r="D495" i="3"/>
  <c r="F495" i="3" s="1"/>
  <c r="S494" i="3"/>
  <c r="R494" i="3"/>
  <c r="Q494" i="3"/>
  <c r="P494" i="3"/>
  <c r="O494" i="3"/>
  <c r="N494" i="3"/>
  <c r="M494" i="3"/>
  <c r="E494" i="3"/>
  <c r="D494" i="3"/>
  <c r="S493" i="3"/>
  <c r="R493" i="3"/>
  <c r="Q493" i="3"/>
  <c r="P493" i="3"/>
  <c r="O493" i="3"/>
  <c r="N493" i="3"/>
  <c r="M493" i="3"/>
  <c r="E493" i="3"/>
  <c r="D493" i="3"/>
  <c r="F493" i="3" s="1"/>
  <c r="S492" i="3"/>
  <c r="R492" i="3"/>
  <c r="Q492" i="3"/>
  <c r="P492" i="3"/>
  <c r="O492" i="3"/>
  <c r="N492" i="3"/>
  <c r="M492" i="3"/>
  <c r="E492" i="3"/>
  <c r="D492" i="3"/>
  <c r="S491" i="3"/>
  <c r="R491" i="3"/>
  <c r="Q491" i="3"/>
  <c r="P491" i="3"/>
  <c r="O491" i="3"/>
  <c r="N491" i="3"/>
  <c r="M491" i="3"/>
  <c r="E491" i="3"/>
  <c r="D491" i="3"/>
  <c r="S490" i="3"/>
  <c r="R490" i="3"/>
  <c r="Q490" i="3"/>
  <c r="P490" i="3"/>
  <c r="O490" i="3"/>
  <c r="N490" i="3"/>
  <c r="M490" i="3"/>
  <c r="E490" i="3"/>
  <c r="D490" i="3"/>
  <c r="S489" i="3"/>
  <c r="R489" i="3"/>
  <c r="Q489" i="3"/>
  <c r="P489" i="3"/>
  <c r="O489" i="3"/>
  <c r="N489" i="3"/>
  <c r="M489" i="3"/>
  <c r="E489" i="3"/>
  <c r="D489" i="3"/>
  <c r="F489" i="3" s="1"/>
  <c r="L489" i="3" s="1"/>
  <c r="S488" i="3"/>
  <c r="R488" i="3"/>
  <c r="Q488" i="3"/>
  <c r="P488" i="3"/>
  <c r="O488" i="3"/>
  <c r="N488" i="3"/>
  <c r="M488" i="3"/>
  <c r="E488" i="3"/>
  <c r="D488" i="3"/>
  <c r="S487" i="3"/>
  <c r="R487" i="3"/>
  <c r="Q487" i="3"/>
  <c r="P487" i="3"/>
  <c r="O487" i="3"/>
  <c r="N487" i="3"/>
  <c r="M487" i="3"/>
  <c r="E487" i="3"/>
  <c r="D487" i="3"/>
  <c r="F487" i="3" s="1"/>
  <c r="S486" i="3"/>
  <c r="R486" i="3"/>
  <c r="Q486" i="3"/>
  <c r="P486" i="3"/>
  <c r="O486" i="3"/>
  <c r="N486" i="3"/>
  <c r="M486" i="3"/>
  <c r="E486" i="3"/>
  <c r="D486" i="3"/>
  <c r="F486" i="3" s="1"/>
  <c r="S485" i="3"/>
  <c r="R485" i="3"/>
  <c r="Q485" i="3"/>
  <c r="P485" i="3"/>
  <c r="O485" i="3"/>
  <c r="N485" i="3"/>
  <c r="M485" i="3"/>
  <c r="E485" i="3"/>
  <c r="D485" i="3"/>
  <c r="F485" i="3" s="1"/>
  <c r="S484" i="3"/>
  <c r="R484" i="3"/>
  <c r="Q484" i="3"/>
  <c r="P484" i="3"/>
  <c r="O484" i="3"/>
  <c r="N484" i="3"/>
  <c r="M484" i="3"/>
  <c r="E484" i="3"/>
  <c r="D484" i="3"/>
  <c r="S483" i="3"/>
  <c r="R483" i="3"/>
  <c r="Q483" i="3"/>
  <c r="P483" i="3"/>
  <c r="O483" i="3"/>
  <c r="N483" i="3"/>
  <c r="M483" i="3"/>
  <c r="E483" i="3"/>
  <c r="D483" i="3"/>
  <c r="F483" i="3" s="1"/>
  <c r="L483" i="3" s="1"/>
  <c r="S482" i="3"/>
  <c r="R482" i="3"/>
  <c r="Q482" i="3"/>
  <c r="P482" i="3"/>
  <c r="O482" i="3"/>
  <c r="N482" i="3"/>
  <c r="M482" i="3"/>
  <c r="E482" i="3"/>
  <c r="D482" i="3"/>
  <c r="S481" i="3"/>
  <c r="R481" i="3"/>
  <c r="Q481" i="3"/>
  <c r="P481" i="3"/>
  <c r="O481" i="3"/>
  <c r="N481" i="3"/>
  <c r="M481" i="3"/>
  <c r="E481" i="3"/>
  <c r="D481" i="3"/>
  <c r="S480" i="3"/>
  <c r="R480" i="3"/>
  <c r="Q480" i="3"/>
  <c r="P480" i="3"/>
  <c r="O480" i="3"/>
  <c r="N480" i="3"/>
  <c r="M480" i="3"/>
  <c r="E480" i="3"/>
  <c r="D480" i="3"/>
  <c r="F480" i="3" s="1"/>
  <c r="S479" i="3"/>
  <c r="R479" i="3"/>
  <c r="Q479" i="3"/>
  <c r="P479" i="3"/>
  <c r="O479" i="3"/>
  <c r="N479" i="3"/>
  <c r="M479" i="3"/>
  <c r="E479" i="3"/>
  <c r="D479" i="3"/>
  <c r="S478" i="3"/>
  <c r="R478" i="3"/>
  <c r="Q478" i="3"/>
  <c r="P478" i="3"/>
  <c r="O478" i="3"/>
  <c r="N478" i="3"/>
  <c r="M478" i="3"/>
  <c r="E478" i="3"/>
  <c r="D478" i="3"/>
  <c r="S477" i="3"/>
  <c r="R477" i="3"/>
  <c r="Q477" i="3"/>
  <c r="P477" i="3"/>
  <c r="O477" i="3"/>
  <c r="N477" i="3"/>
  <c r="M477" i="3"/>
  <c r="E477" i="3"/>
  <c r="D477" i="3"/>
  <c r="F477" i="3" s="1"/>
  <c r="S476" i="3"/>
  <c r="R476" i="3"/>
  <c r="Q476" i="3"/>
  <c r="P476" i="3"/>
  <c r="O476" i="3"/>
  <c r="N476" i="3"/>
  <c r="M476" i="3"/>
  <c r="E476" i="3"/>
  <c r="D476" i="3"/>
  <c r="S475" i="3"/>
  <c r="R475" i="3"/>
  <c r="Q475" i="3"/>
  <c r="P475" i="3"/>
  <c r="O475" i="3"/>
  <c r="N475" i="3"/>
  <c r="M475" i="3"/>
  <c r="E475" i="3"/>
  <c r="D475" i="3"/>
  <c r="S474" i="3"/>
  <c r="R474" i="3"/>
  <c r="Q474" i="3"/>
  <c r="P474" i="3"/>
  <c r="O474" i="3"/>
  <c r="N474" i="3"/>
  <c r="M474" i="3"/>
  <c r="E474" i="3"/>
  <c r="D474" i="3"/>
  <c r="F474" i="3" s="1"/>
  <c r="S473" i="3"/>
  <c r="R473" i="3"/>
  <c r="Q473" i="3"/>
  <c r="P473" i="3"/>
  <c r="O473" i="3"/>
  <c r="N473" i="3"/>
  <c r="M473" i="3"/>
  <c r="E473" i="3"/>
  <c r="D473" i="3"/>
  <c r="S472" i="3"/>
  <c r="R472" i="3"/>
  <c r="Q472" i="3"/>
  <c r="P472" i="3"/>
  <c r="O472" i="3"/>
  <c r="N472" i="3"/>
  <c r="M472" i="3"/>
  <c r="E472" i="3"/>
  <c r="D472" i="3"/>
  <c r="S471" i="3"/>
  <c r="R471" i="3"/>
  <c r="Q471" i="3"/>
  <c r="P471" i="3"/>
  <c r="O471" i="3"/>
  <c r="N471" i="3"/>
  <c r="M471" i="3"/>
  <c r="E471" i="3"/>
  <c r="D471" i="3"/>
  <c r="S470" i="3"/>
  <c r="R470" i="3"/>
  <c r="Q470" i="3"/>
  <c r="P470" i="3"/>
  <c r="O470" i="3"/>
  <c r="N470" i="3"/>
  <c r="M470" i="3"/>
  <c r="E470" i="3"/>
  <c r="D470" i="3"/>
  <c r="S469" i="3"/>
  <c r="R469" i="3"/>
  <c r="Q469" i="3"/>
  <c r="P469" i="3"/>
  <c r="O469" i="3"/>
  <c r="N469" i="3"/>
  <c r="M469" i="3"/>
  <c r="E469" i="3"/>
  <c r="D469" i="3"/>
  <c r="F469" i="3" s="1"/>
  <c r="S468" i="3"/>
  <c r="R468" i="3"/>
  <c r="Q468" i="3"/>
  <c r="P468" i="3"/>
  <c r="O468" i="3"/>
  <c r="N468" i="3"/>
  <c r="M468" i="3"/>
  <c r="E468" i="3"/>
  <c r="D468" i="3"/>
  <c r="S467" i="3"/>
  <c r="R467" i="3"/>
  <c r="Q467" i="3"/>
  <c r="P467" i="3"/>
  <c r="O467" i="3"/>
  <c r="N467" i="3"/>
  <c r="M467" i="3"/>
  <c r="E467" i="3"/>
  <c r="D467" i="3"/>
  <c r="S466" i="3"/>
  <c r="R466" i="3"/>
  <c r="Q466" i="3"/>
  <c r="P466" i="3"/>
  <c r="O466" i="3"/>
  <c r="N466" i="3"/>
  <c r="M466" i="3"/>
  <c r="E466" i="3"/>
  <c r="F466" i="3" s="1"/>
  <c r="D466" i="3"/>
  <c r="S465" i="3"/>
  <c r="R465" i="3"/>
  <c r="Q465" i="3"/>
  <c r="P465" i="3"/>
  <c r="O465" i="3"/>
  <c r="N465" i="3"/>
  <c r="M465" i="3"/>
  <c r="E465" i="3"/>
  <c r="D465" i="3"/>
  <c r="S464" i="3"/>
  <c r="R464" i="3"/>
  <c r="Q464" i="3"/>
  <c r="P464" i="3"/>
  <c r="O464" i="3"/>
  <c r="N464" i="3"/>
  <c r="M464" i="3"/>
  <c r="E464" i="3"/>
  <c r="D464" i="3"/>
  <c r="S463" i="3"/>
  <c r="R463" i="3"/>
  <c r="Q463" i="3"/>
  <c r="P463" i="3"/>
  <c r="O463" i="3"/>
  <c r="N463" i="3"/>
  <c r="M463" i="3"/>
  <c r="E463" i="3"/>
  <c r="D463" i="3"/>
  <c r="S462" i="3"/>
  <c r="R462" i="3"/>
  <c r="Q462" i="3"/>
  <c r="P462" i="3"/>
  <c r="O462" i="3"/>
  <c r="N462" i="3"/>
  <c r="M462" i="3"/>
  <c r="E462" i="3"/>
  <c r="D462" i="3"/>
  <c r="S461" i="3"/>
  <c r="R461" i="3"/>
  <c r="Q461" i="3"/>
  <c r="P461" i="3"/>
  <c r="O461" i="3"/>
  <c r="N461" i="3"/>
  <c r="M461" i="3"/>
  <c r="E461" i="3"/>
  <c r="D461" i="3"/>
  <c r="F461" i="3" s="1"/>
  <c r="S460" i="3"/>
  <c r="R460" i="3"/>
  <c r="Q460" i="3"/>
  <c r="P460" i="3"/>
  <c r="O460" i="3"/>
  <c r="N460" i="3"/>
  <c r="M460" i="3"/>
  <c r="E460" i="3"/>
  <c r="D460" i="3"/>
  <c r="F460" i="3" s="1"/>
  <c r="S459" i="3"/>
  <c r="R459" i="3"/>
  <c r="Q459" i="3"/>
  <c r="P459" i="3"/>
  <c r="O459" i="3"/>
  <c r="N459" i="3"/>
  <c r="M459" i="3"/>
  <c r="E459" i="3"/>
  <c r="D459" i="3"/>
  <c r="S458" i="3"/>
  <c r="R458" i="3"/>
  <c r="Q458" i="3"/>
  <c r="P458" i="3"/>
  <c r="O458" i="3"/>
  <c r="N458" i="3"/>
  <c r="M458" i="3"/>
  <c r="E458" i="3"/>
  <c r="D458" i="3"/>
  <c r="F458" i="3" s="1"/>
  <c r="S457" i="3"/>
  <c r="R457" i="3"/>
  <c r="Q457" i="3"/>
  <c r="P457" i="3"/>
  <c r="O457" i="3"/>
  <c r="N457" i="3"/>
  <c r="M457" i="3"/>
  <c r="E457" i="3"/>
  <c r="D457" i="3"/>
  <c r="S456" i="3"/>
  <c r="R456" i="3"/>
  <c r="Q456" i="3"/>
  <c r="P456" i="3"/>
  <c r="O456" i="3"/>
  <c r="N456" i="3"/>
  <c r="M456" i="3"/>
  <c r="F456" i="3"/>
  <c r="H456" i="3" s="1"/>
  <c r="E456" i="3"/>
  <c r="D456" i="3"/>
  <c r="S455" i="3"/>
  <c r="R455" i="3"/>
  <c r="Q455" i="3"/>
  <c r="P455" i="3"/>
  <c r="O455" i="3"/>
  <c r="N455" i="3"/>
  <c r="M455" i="3"/>
  <c r="E455" i="3"/>
  <c r="D455" i="3"/>
  <c r="F455" i="3" s="1"/>
  <c r="S454" i="3"/>
  <c r="R454" i="3"/>
  <c r="Q454" i="3"/>
  <c r="P454" i="3"/>
  <c r="O454" i="3"/>
  <c r="N454" i="3"/>
  <c r="M454" i="3"/>
  <c r="E454" i="3"/>
  <c r="D454" i="3"/>
  <c r="S453" i="3"/>
  <c r="R453" i="3"/>
  <c r="Q453" i="3"/>
  <c r="P453" i="3"/>
  <c r="O453" i="3"/>
  <c r="N453" i="3"/>
  <c r="M453" i="3"/>
  <c r="E453" i="3"/>
  <c r="D453" i="3"/>
  <c r="S452" i="3"/>
  <c r="R452" i="3"/>
  <c r="Q452" i="3"/>
  <c r="P452" i="3"/>
  <c r="O452" i="3"/>
  <c r="N452" i="3"/>
  <c r="M452" i="3"/>
  <c r="E452" i="3"/>
  <c r="D452" i="3"/>
  <c r="S451" i="3"/>
  <c r="R451" i="3"/>
  <c r="Q451" i="3"/>
  <c r="P451" i="3"/>
  <c r="O451" i="3"/>
  <c r="N451" i="3"/>
  <c r="M451" i="3"/>
  <c r="E451" i="3"/>
  <c r="D451" i="3"/>
  <c r="F451" i="3" s="1"/>
  <c r="S450" i="3"/>
  <c r="R450" i="3"/>
  <c r="Q450" i="3"/>
  <c r="P450" i="3"/>
  <c r="O450" i="3"/>
  <c r="N450" i="3"/>
  <c r="M450" i="3"/>
  <c r="E450" i="3"/>
  <c r="D450" i="3"/>
  <c r="F450" i="3" s="1"/>
  <c r="H450" i="3" s="1"/>
  <c r="S449" i="3"/>
  <c r="R449" i="3"/>
  <c r="Q449" i="3"/>
  <c r="P449" i="3"/>
  <c r="O449" i="3"/>
  <c r="N449" i="3"/>
  <c r="M449" i="3"/>
  <c r="E449" i="3"/>
  <c r="D449" i="3"/>
  <c r="S448" i="3"/>
  <c r="R448" i="3"/>
  <c r="Q448" i="3"/>
  <c r="P448" i="3"/>
  <c r="O448" i="3"/>
  <c r="N448" i="3"/>
  <c r="M448" i="3"/>
  <c r="E448" i="3"/>
  <c r="D448" i="3"/>
  <c r="S447" i="3"/>
  <c r="R447" i="3"/>
  <c r="Q447" i="3"/>
  <c r="P447" i="3"/>
  <c r="O447" i="3"/>
  <c r="N447" i="3"/>
  <c r="M447" i="3"/>
  <c r="E447" i="3"/>
  <c r="D447" i="3"/>
  <c r="F447" i="3" s="1"/>
  <c r="S446" i="3"/>
  <c r="R446" i="3"/>
  <c r="Q446" i="3"/>
  <c r="P446" i="3"/>
  <c r="O446" i="3"/>
  <c r="N446" i="3"/>
  <c r="M446" i="3"/>
  <c r="E446" i="3"/>
  <c r="D446" i="3"/>
  <c r="F446" i="3" s="1"/>
  <c r="L446" i="3" s="1"/>
  <c r="S445" i="3"/>
  <c r="R445" i="3"/>
  <c r="Q445" i="3"/>
  <c r="P445" i="3"/>
  <c r="O445" i="3"/>
  <c r="N445" i="3"/>
  <c r="M445" i="3"/>
  <c r="E445" i="3"/>
  <c r="D445" i="3"/>
  <c r="F445" i="3" s="1"/>
  <c r="S444" i="3"/>
  <c r="R444" i="3"/>
  <c r="Q444" i="3"/>
  <c r="P444" i="3"/>
  <c r="O444" i="3"/>
  <c r="N444" i="3"/>
  <c r="M444" i="3"/>
  <c r="E444" i="3"/>
  <c r="D444" i="3"/>
  <c r="F444" i="3" s="1"/>
  <c r="S443" i="3"/>
  <c r="R443" i="3"/>
  <c r="Q443" i="3"/>
  <c r="P443" i="3"/>
  <c r="O443" i="3"/>
  <c r="N443" i="3"/>
  <c r="M443" i="3"/>
  <c r="E443" i="3"/>
  <c r="D443" i="3"/>
  <c r="F443" i="3" s="1"/>
  <c r="S442" i="3"/>
  <c r="R442" i="3"/>
  <c r="Q442" i="3"/>
  <c r="P442" i="3"/>
  <c r="O442" i="3"/>
  <c r="N442" i="3"/>
  <c r="M442" i="3"/>
  <c r="E442" i="3"/>
  <c r="D442" i="3"/>
  <c r="F442" i="3" s="1"/>
  <c r="S441" i="3"/>
  <c r="R441" i="3"/>
  <c r="Q441" i="3"/>
  <c r="P441" i="3"/>
  <c r="O441" i="3"/>
  <c r="N441" i="3"/>
  <c r="M441" i="3"/>
  <c r="E441" i="3"/>
  <c r="D441" i="3"/>
  <c r="F441" i="3" s="1"/>
  <c r="L441" i="3" s="1"/>
  <c r="S440" i="3"/>
  <c r="R440" i="3"/>
  <c r="Q440" i="3"/>
  <c r="P440" i="3"/>
  <c r="O440" i="3"/>
  <c r="N440" i="3"/>
  <c r="M440" i="3"/>
  <c r="E440" i="3"/>
  <c r="D440" i="3"/>
  <c r="S439" i="3"/>
  <c r="R439" i="3"/>
  <c r="Q439" i="3"/>
  <c r="P439" i="3"/>
  <c r="O439" i="3"/>
  <c r="N439" i="3"/>
  <c r="M439" i="3"/>
  <c r="E439" i="3"/>
  <c r="D439" i="3"/>
  <c r="S438" i="3"/>
  <c r="R438" i="3"/>
  <c r="Q438" i="3"/>
  <c r="P438" i="3"/>
  <c r="O438" i="3"/>
  <c r="N438" i="3"/>
  <c r="M438" i="3"/>
  <c r="E438" i="3"/>
  <c r="D438" i="3"/>
  <c r="F438" i="3" s="1"/>
  <c r="S437" i="3"/>
  <c r="R437" i="3"/>
  <c r="Q437" i="3"/>
  <c r="P437" i="3"/>
  <c r="O437" i="3"/>
  <c r="N437" i="3"/>
  <c r="M437" i="3"/>
  <c r="E437" i="3"/>
  <c r="D437" i="3"/>
  <c r="S436" i="3"/>
  <c r="R436" i="3"/>
  <c r="Q436" i="3"/>
  <c r="P436" i="3"/>
  <c r="O436" i="3"/>
  <c r="N436" i="3"/>
  <c r="M436" i="3"/>
  <c r="E436" i="3"/>
  <c r="D436" i="3"/>
  <c r="F436" i="3" s="1"/>
  <c r="S435" i="3"/>
  <c r="R435" i="3"/>
  <c r="Q435" i="3"/>
  <c r="P435" i="3"/>
  <c r="O435" i="3"/>
  <c r="N435" i="3"/>
  <c r="M435" i="3"/>
  <c r="E435" i="3"/>
  <c r="D435" i="3"/>
  <c r="S434" i="3"/>
  <c r="R434" i="3"/>
  <c r="Q434" i="3"/>
  <c r="P434" i="3"/>
  <c r="O434" i="3"/>
  <c r="N434" i="3"/>
  <c r="M434" i="3"/>
  <c r="E434" i="3"/>
  <c r="D434" i="3"/>
  <c r="S433" i="3"/>
  <c r="R433" i="3"/>
  <c r="Q433" i="3"/>
  <c r="P433" i="3"/>
  <c r="O433" i="3"/>
  <c r="N433" i="3"/>
  <c r="M433" i="3"/>
  <c r="E433" i="3"/>
  <c r="D433" i="3"/>
  <c r="S432" i="3"/>
  <c r="R432" i="3"/>
  <c r="Q432" i="3"/>
  <c r="P432" i="3"/>
  <c r="O432" i="3"/>
  <c r="N432" i="3"/>
  <c r="M432" i="3"/>
  <c r="E432" i="3"/>
  <c r="D432" i="3"/>
  <c r="F432" i="3" s="1"/>
  <c r="S431" i="3"/>
  <c r="R431" i="3"/>
  <c r="Q431" i="3"/>
  <c r="P431" i="3"/>
  <c r="O431" i="3"/>
  <c r="N431" i="3"/>
  <c r="M431" i="3"/>
  <c r="E431" i="3"/>
  <c r="D431" i="3"/>
  <c r="F431" i="3" s="1"/>
  <c r="S430" i="3"/>
  <c r="R430" i="3"/>
  <c r="Q430" i="3"/>
  <c r="P430" i="3"/>
  <c r="O430" i="3"/>
  <c r="N430" i="3"/>
  <c r="M430" i="3"/>
  <c r="E430" i="3"/>
  <c r="D430" i="3"/>
  <c r="F430" i="3" s="1"/>
  <c r="L430" i="3" s="1"/>
  <c r="S429" i="3"/>
  <c r="R429" i="3"/>
  <c r="Q429" i="3"/>
  <c r="P429" i="3"/>
  <c r="O429" i="3"/>
  <c r="N429" i="3"/>
  <c r="M429" i="3"/>
  <c r="E429" i="3"/>
  <c r="D429" i="3"/>
  <c r="S428" i="3"/>
  <c r="R428" i="3"/>
  <c r="Q428" i="3"/>
  <c r="P428" i="3"/>
  <c r="O428" i="3"/>
  <c r="N428" i="3"/>
  <c r="M428" i="3"/>
  <c r="E428" i="3"/>
  <c r="D428" i="3"/>
  <c r="S427" i="3"/>
  <c r="R427" i="3"/>
  <c r="Q427" i="3"/>
  <c r="P427" i="3"/>
  <c r="O427" i="3"/>
  <c r="N427" i="3"/>
  <c r="M427" i="3"/>
  <c r="E427" i="3"/>
  <c r="D427" i="3"/>
  <c r="S426" i="3"/>
  <c r="R426" i="3"/>
  <c r="Q426" i="3"/>
  <c r="P426" i="3"/>
  <c r="O426" i="3"/>
  <c r="N426" i="3"/>
  <c r="M426" i="3"/>
  <c r="E426" i="3"/>
  <c r="D426" i="3"/>
  <c r="S425" i="3"/>
  <c r="R425" i="3"/>
  <c r="Q425" i="3"/>
  <c r="P425" i="3"/>
  <c r="O425" i="3"/>
  <c r="N425" i="3"/>
  <c r="M425" i="3"/>
  <c r="E425" i="3"/>
  <c r="D425" i="3"/>
  <c r="S424" i="3"/>
  <c r="R424" i="3"/>
  <c r="Q424" i="3"/>
  <c r="P424" i="3"/>
  <c r="O424" i="3"/>
  <c r="N424" i="3"/>
  <c r="M424" i="3"/>
  <c r="E424" i="3"/>
  <c r="D424" i="3"/>
  <c r="F424" i="3" s="1"/>
  <c r="H424" i="3" s="1"/>
  <c r="S423" i="3"/>
  <c r="R423" i="3"/>
  <c r="Q423" i="3"/>
  <c r="P423" i="3"/>
  <c r="O423" i="3"/>
  <c r="N423" i="3"/>
  <c r="M423" i="3"/>
  <c r="F423" i="3"/>
  <c r="E423" i="3"/>
  <c r="D423" i="3"/>
  <c r="S422" i="3"/>
  <c r="R422" i="3"/>
  <c r="Q422" i="3"/>
  <c r="P422" i="3"/>
  <c r="O422" i="3"/>
  <c r="N422" i="3"/>
  <c r="M422" i="3"/>
  <c r="E422" i="3"/>
  <c r="D422" i="3"/>
  <c r="S421" i="3"/>
  <c r="R421" i="3"/>
  <c r="Q421" i="3"/>
  <c r="P421" i="3"/>
  <c r="O421" i="3"/>
  <c r="N421" i="3"/>
  <c r="M421" i="3"/>
  <c r="E421" i="3"/>
  <c r="D421" i="3"/>
  <c r="F421" i="3" s="1"/>
  <c r="L421" i="3" s="1"/>
  <c r="S420" i="3"/>
  <c r="R420" i="3"/>
  <c r="Q420" i="3"/>
  <c r="P420" i="3"/>
  <c r="O420" i="3"/>
  <c r="N420" i="3"/>
  <c r="M420" i="3"/>
  <c r="E420" i="3"/>
  <c r="D420" i="3"/>
  <c r="S419" i="3"/>
  <c r="R419" i="3"/>
  <c r="Q419" i="3"/>
  <c r="P419" i="3"/>
  <c r="O419" i="3"/>
  <c r="N419" i="3"/>
  <c r="M419" i="3"/>
  <c r="E419" i="3"/>
  <c r="D419" i="3"/>
  <c r="F419" i="3" s="1"/>
  <c r="S418" i="3"/>
  <c r="R418" i="3"/>
  <c r="Q418" i="3"/>
  <c r="P418" i="3"/>
  <c r="O418" i="3"/>
  <c r="N418" i="3"/>
  <c r="M418" i="3"/>
  <c r="E418" i="3"/>
  <c r="D418" i="3"/>
  <c r="F418" i="3" s="1"/>
  <c r="S417" i="3"/>
  <c r="R417" i="3"/>
  <c r="Q417" i="3"/>
  <c r="P417" i="3"/>
  <c r="O417" i="3"/>
  <c r="N417" i="3"/>
  <c r="M417" i="3"/>
  <c r="E417" i="3"/>
  <c r="D417" i="3"/>
  <c r="S416" i="3"/>
  <c r="R416" i="3"/>
  <c r="Q416" i="3"/>
  <c r="P416" i="3"/>
  <c r="O416" i="3"/>
  <c r="N416" i="3"/>
  <c r="M416" i="3"/>
  <c r="E416" i="3"/>
  <c r="D416" i="3"/>
  <c r="S415" i="3"/>
  <c r="R415" i="3"/>
  <c r="Q415" i="3"/>
  <c r="P415" i="3"/>
  <c r="O415" i="3"/>
  <c r="N415" i="3"/>
  <c r="M415" i="3"/>
  <c r="E415" i="3"/>
  <c r="D415" i="3"/>
  <c r="S414" i="3"/>
  <c r="R414" i="3"/>
  <c r="Q414" i="3"/>
  <c r="P414" i="3"/>
  <c r="O414" i="3"/>
  <c r="N414" i="3"/>
  <c r="M414" i="3"/>
  <c r="E414" i="3"/>
  <c r="D414" i="3"/>
  <c r="S413" i="3"/>
  <c r="R413" i="3"/>
  <c r="Q413" i="3"/>
  <c r="P413" i="3"/>
  <c r="O413" i="3"/>
  <c r="N413" i="3"/>
  <c r="M413" i="3"/>
  <c r="E413" i="3"/>
  <c r="D413" i="3"/>
  <c r="S412" i="3"/>
  <c r="R412" i="3"/>
  <c r="Q412" i="3"/>
  <c r="P412" i="3"/>
  <c r="O412" i="3"/>
  <c r="N412" i="3"/>
  <c r="M412" i="3"/>
  <c r="E412" i="3"/>
  <c r="D412" i="3"/>
  <c r="F412" i="3" s="1"/>
  <c r="S411" i="3"/>
  <c r="R411" i="3"/>
  <c r="Q411" i="3"/>
  <c r="P411" i="3"/>
  <c r="O411" i="3"/>
  <c r="N411" i="3"/>
  <c r="M411" i="3"/>
  <c r="E411" i="3"/>
  <c r="D411" i="3"/>
  <c r="S410" i="3"/>
  <c r="R410" i="3"/>
  <c r="Q410" i="3"/>
  <c r="P410" i="3"/>
  <c r="O410" i="3"/>
  <c r="N410" i="3"/>
  <c r="M410" i="3"/>
  <c r="E410" i="3"/>
  <c r="D410" i="3"/>
  <c r="F410" i="3" s="1"/>
  <c r="S409" i="3"/>
  <c r="R409" i="3"/>
  <c r="Q409" i="3"/>
  <c r="P409" i="3"/>
  <c r="O409" i="3"/>
  <c r="N409" i="3"/>
  <c r="M409" i="3"/>
  <c r="E409" i="3"/>
  <c r="D409" i="3"/>
  <c r="F409" i="3" s="1"/>
  <c r="S408" i="3"/>
  <c r="R408" i="3"/>
  <c r="Q408" i="3"/>
  <c r="P408" i="3"/>
  <c r="O408" i="3"/>
  <c r="N408" i="3"/>
  <c r="M408" i="3"/>
  <c r="E408" i="3"/>
  <c r="D408" i="3"/>
  <c r="S407" i="3"/>
  <c r="R407" i="3"/>
  <c r="Q407" i="3"/>
  <c r="P407" i="3"/>
  <c r="O407" i="3"/>
  <c r="N407" i="3"/>
  <c r="M407" i="3"/>
  <c r="E407" i="3"/>
  <c r="D407" i="3"/>
  <c r="S406" i="3"/>
  <c r="R406" i="3"/>
  <c r="Q406" i="3"/>
  <c r="P406" i="3"/>
  <c r="O406" i="3"/>
  <c r="N406" i="3"/>
  <c r="M406" i="3"/>
  <c r="E406" i="3"/>
  <c r="D406" i="3"/>
  <c r="S405" i="3"/>
  <c r="R405" i="3"/>
  <c r="Q405" i="3"/>
  <c r="P405" i="3"/>
  <c r="O405" i="3"/>
  <c r="N405" i="3"/>
  <c r="M405" i="3"/>
  <c r="E405" i="3"/>
  <c r="D405" i="3"/>
  <c r="S404" i="3"/>
  <c r="R404" i="3"/>
  <c r="Q404" i="3"/>
  <c r="P404" i="3"/>
  <c r="O404" i="3"/>
  <c r="N404" i="3"/>
  <c r="M404" i="3"/>
  <c r="E404" i="3"/>
  <c r="D404" i="3"/>
  <c r="F404" i="3" s="1"/>
  <c r="H404" i="3" s="1"/>
  <c r="S403" i="3"/>
  <c r="R403" i="3"/>
  <c r="Q403" i="3"/>
  <c r="P403" i="3"/>
  <c r="O403" i="3"/>
  <c r="N403" i="3"/>
  <c r="M403" i="3"/>
  <c r="E403" i="3"/>
  <c r="D403" i="3"/>
  <c r="S402" i="3"/>
  <c r="R402" i="3"/>
  <c r="Q402" i="3"/>
  <c r="P402" i="3"/>
  <c r="O402" i="3"/>
  <c r="N402" i="3"/>
  <c r="M402" i="3"/>
  <c r="E402" i="3"/>
  <c r="D402" i="3"/>
  <c r="S401" i="3"/>
  <c r="R401" i="3"/>
  <c r="Q401" i="3"/>
  <c r="P401" i="3"/>
  <c r="O401" i="3"/>
  <c r="N401" i="3"/>
  <c r="M401" i="3"/>
  <c r="E401" i="3"/>
  <c r="D401" i="3"/>
  <c r="F401" i="3" s="1"/>
  <c r="H401" i="3" s="1"/>
  <c r="S400" i="3"/>
  <c r="R400" i="3"/>
  <c r="Q400" i="3"/>
  <c r="P400" i="3"/>
  <c r="O400" i="3"/>
  <c r="N400" i="3"/>
  <c r="M400" i="3"/>
  <c r="E400" i="3"/>
  <c r="F400" i="3" s="1"/>
  <c r="D400" i="3"/>
  <c r="S399" i="3"/>
  <c r="R399" i="3"/>
  <c r="Q399" i="3"/>
  <c r="P399" i="3"/>
  <c r="O399" i="3"/>
  <c r="N399" i="3"/>
  <c r="M399" i="3"/>
  <c r="E399" i="3"/>
  <c r="D399" i="3"/>
  <c r="F399" i="3" s="1"/>
  <c r="L399" i="3" s="1"/>
  <c r="S398" i="3"/>
  <c r="R398" i="3"/>
  <c r="Q398" i="3"/>
  <c r="P398" i="3"/>
  <c r="O398" i="3"/>
  <c r="N398" i="3"/>
  <c r="M398" i="3"/>
  <c r="E398" i="3"/>
  <c r="D398" i="3"/>
  <c r="S397" i="3"/>
  <c r="R397" i="3"/>
  <c r="Q397" i="3"/>
  <c r="P397" i="3"/>
  <c r="O397" i="3"/>
  <c r="N397" i="3"/>
  <c r="M397" i="3"/>
  <c r="E397" i="3"/>
  <c r="D397" i="3"/>
  <c r="F397" i="3" s="1"/>
  <c r="L397" i="3" s="1"/>
  <c r="S396" i="3"/>
  <c r="R396" i="3"/>
  <c r="Q396" i="3"/>
  <c r="P396" i="3"/>
  <c r="O396" i="3"/>
  <c r="N396" i="3"/>
  <c r="M396" i="3"/>
  <c r="E396" i="3"/>
  <c r="D396" i="3"/>
  <c r="S395" i="3"/>
  <c r="R395" i="3"/>
  <c r="Q395" i="3"/>
  <c r="P395" i="3"/>
  <c r="O395" i="3"/>
  <c r="N395" i="3"/>
  <c r="M395" i="3"/>
  <c r="F395" i="3"/>
  <c r="L395" i="3" s="1"/>
  <c r="E395" i="3"/>
  <c r="D395" i="3"/>
  <c r="S394" i="3"/>
  <c r="R394" i="3"/>
  <c r="Q394" i="3"/>
  <c r="P394" i="3"/>
  <c r="O394" i="3"/>
  <c r="N394" i="3"/>
  <c r="M394" i="3"/>
  <c r="E394" i="3"/>
  <c r="D394" i="3"/>
  <c r="F394" i="3" s="1"/>
  <c r="S393" i="3"/>
  <c r="R393" i="3"/>
  <c r="Q393" i="3"/>
  <c r="P393" i="3"/>
  <c r="O393" i="3"/>
  <c r="N393" i="3"/>
  <c r="M393" i="3"/>
  <c r="E393" i="3"/>
  <c r="F393" i="3" s="1"/>
  <c r="D393" i="3"/>
  <c r="S392" i="3"/>
  <c r="R392" i="3"/>
  <c r="Q392" i="3"/>
  <c r="P392" i="3"/>
  <c r="O392" i="3"/>
  <c r="N392" i="3"/>
  <c r="M392" i="3"/>
  <c r="E392" i="3"/>
  <c r="D392" i="3"/>
  <c r="S391" i="3"/>
  <c r="R391" i="3"/>
  <c r="Q391" i="3"/>
  <c r="P391" i="3"/>
  <c r="O391" i="3"/>
  <c r="N391" i="3"/>
  <c r="M391" i="3"/>
  <c r="E391" i="3"/>
  <c r="D391" i="3"/>
  <c r="S390" i="3"/>
  <c r="R390" i="3"/>
  <c r="Q390" i="3"/>
  <c r="P390" i="3"/>
  <c r="O390" i="3"/>
  <c r="N390" i="3"/>
  <c r="M390" i="3"/>
  <c r="E390" i="3"/>
  <c r="D390" i="3"/>
  <c r="S389" i="3"/>
  <c r="R389" i="3"/>
  <c r="Q389" i="3"/>
  <c r="P389" i="3"/>
  <c r="O389" i="3"/>
  <c r="N389" i="3"/>
  <c r="M389" i="3"/>
  <c r="E389" i="3"/>
  <c r="D389" i="3"/>
  <c r="F389" i="3" s="1"/>
  <c r="S388" i="3"/>
  <c r="R388" i="3"/>
  <c r="Q388" i="3"/>
  <c r="P388" i="3"/>
  <c r="O388" i="3"/>
  <c r="N388" i="3"/>
  <c r="M388" i="3"/>
  <c r="E388" i="3"/>
  <c r="D388" i="3"/>
  <c r="S387" i="3"/>
  <c r="R387" i="3"/>
  <c r="Q387" i="3"/>
  <c r="P387" i="3"/>
  <c r="O387" i="3"/>
  <c r="N387" i="3"/>
  <c r="M387" i="3"/>
  <c r="E387" i="3"/>
  <c r="D387" i="3"/>
  <c r="F387" i="3" s="1"/>
  <c r="H387" i="3" s="1"/>
  <c r="S386" i="3"/>
  <c r="R386" i="3"/>
  <c r="Q386" i="3"/>
  <c r="P386" i="3"/>
  <c r="O386" i="3"/>
  <c r="N386" i="3"/>
  <c r="M386" i="3"/>
  <c r="E386" i="3"/>
  <c r="F386" i="3" s="1"/>
  <c r="D386" i="3"/>
  <c r="S385" i="3"/>
  <c r="R385" i="3"/>
  <c r="Q385" i="3"/>
  <c r="P385" i="3"/>
  <c r="O385" i="3"/>
  <c r="N385" i="3"/>
  <c r="M385" i="3"/>
  <c r="E385" i="3"/>
  <c r="D385" i="3"/>
  <c r="S384" i="3"/>
  <c r="R384" i="3"/>
  <c r="Q384" i="3"/>
  <c r="P384" i="3"/>
  <c r="O384" i="3"/>
  <c r="N384" i="3"/>
  <c r="M384" i="3"/>
  <c r="E384" i="3"/>
  <c r="D384" i="3"/>
  <c r="F384" i="3" s="1"/>
  <c r="S383" i="3"/>
  <c r="R383" i="3"/>
  <c r="Q383" i="3"/>
  <c r="P383" i="3"/>
  <c r="O383" i="3"/>
  <c r="N383" i="3"/>
  <c r="M383" i="3"/>
  <c r="F383" i="3"/>
  <c r="L383" i="3" s="1"/>
  <c r="E383" i="3"/>
  <c r="D383" i="3"/>
  <c r="S382" i="3"/>
  <c r="R382" i="3"/>
  <c r="Q382" i="3"/>
  <c r="P382" i="3"/>
  <c r="O382" i="3"/>
  <c r="N382" i="3"/>
  <c r="M382" i="3"/>
  <c r="E382" i="3"/>
  <c r="D382" i="3"/>
  <c r="S381" i="3"/>
  <c r="R381" i="3"/>
  <c r="Q381" i="3"/>
  <c r="P381" i="3"/>
  <c r="O381" i="3"/>
  <c r="N381" i="3"/>
  <c r="M381" i="3"/>
  <c r="E381" i="3"/>
  <c r="D381" i="3"/>
  <c r="S380" i="3"/>
  <c r="R380" i="3"/>
  <c r="Q380" i="3"/>
  <c r="P380" i="3"/>
  <c r="O380" i="3"/>
  <c r="N380" i="3"/>
  <c r="M380" i="3"/>
  <c r="E380" i="3"/>
  <c r="D380" i="3"/>
  <c r="S379" i="3"/>
  <c r="R379" i="3"/>
  <c r="Q379" i="3"/>
  <c r="P379" i="3"/>
  <c r="O379" i="3"/>
  <c r="N379" i="3"/>
  <c r="M379" i="3"/>
  <c r="E379" i="3"/>
  <c r="D379" i="3"/>
  <c r="S378" i="3"/>
  <c r="R378" i="3"/>
  <c r="Q378" i="3"/>
  <c r="P378" i="3"/>
  <c r="O378" i="3"/>
  <c r="N378" i="3"/>
  <c r="M378" i="3"/>
  <c r="E378" i="3"/>
  <c r="D378" i="3"/>
  <c r="S377" i="3"/>
  <c r="R377" i="3"/>
  <c r="Q377" i="3"/>
  <c r="P377" i="3"/>
  <c r="O377" i="3"/>
  <c r="N377" i="3"/>
  <c r="M377" i="3"/>
  <c r="E377" i="3"/>
  <c r="D377" i="3"/>
  <c r="S376" i="3"/>
  <c r="R376" i="3"/>
  <c r="Q376" i="3"/>
  <c r="P376" i="3"/>
  <c r="O376" i="3"/>
  <c r="N376" i="3"/>
  <c r="M376" i="3"/>
  <c r="E376" i="3"/>
  <c r="D376" i="3"/>
  <c r="S375" i="3"/>
  <c r="R375" i="3"/>
  <c r="Q375" i="3"/>
  <c r="P375" i="3"/>
  <c r="O375" i="3"/>
  <c r="N375" i="3"/>
  <c r="M375" i="3"/>
  <c r="E375" i="3"/>
  <c r="F375" i="3" s="1"/>
  <c r="D375" i="3"/>
  <c r="S374" i="3"/>
  <c r="R374" i="3"/>
  <c r="Q374" i="3"/>
  <c r="P374" i="3"/>
  <c r="O374" i="3"/>
  <c r="N374" i="3"/>
  <c r="M374" i="3"/>
  <c r="E374" i="3"/>
  <c r="D374" i="3"/>
  <c r="S373" i="3"/>
  <c r="R373" i="3"/>
  <c r="Q373" i="3"/>
  <c r="P373" i="3"/>
  <c r="O373" i="3"/>
  <c r="N373" i="3"/>
  <c r="M373" i="3"/>
  <c r="E373" i="3"/>
  <c r="D373" i="3"/>
  <c r="F373" i="3" s="1"/>
  <c r="H373" i="3" s="1"/>
  <c r="S372" i="3"/>
  <c r="R372" i="3"/>
  <c r="Q372" i="3"/>
  <c r="P372" i="3"/>
  <c r="O372" i="3"/>
  <c r="N372" i="3"/>
  <c r="M372" i="3"/>
  <c r="E372" i="3"/>
  <c r="D372" i="3"/>
  <c r="S371" i="3"/>
  <c r="R371" i="3"/>
  <c r="Q371" i="3"/>
  <c r="P371" i="3"/>
  <c r="O371" i="3"/>
  <c r="N371" i="3"/>
  <c r="M371" i="3"/>
  <c r="E371" i="3"/>
  <c r="D371" i="3"/>
  <c r="S370" i="3"/>
  <c r="R370" i="3"/>
  <c r="Q370" i="3"/>
  <c r="P370" i="3"/>
  <c r="O370" i="3"/>
  <c r="N370" i="3"/>
  <c r="M370" i="3"/>
  <c r="E370" i="3"/>
  <c r="D370" i="3"/>
  <c r="F370" i="3" s="1"/>
  <c r="S369" i="3"/>
  <c r="R369" i="3"/>
  <c r="Q369" i="3"/>
  <c r="P369" i="3"/>
  <c r="O369" i="3"/>
  <c r="N369" i="3"/>
  <c r="M369" i="3"/>
  <c r="E369" i="3"/>
  <c r="D369" i="3"/>
  <c r="F369" i="3" s="1"/>
  <c r="S368" i="3"/>
  <c r="R368" i="3"/>
  <c r="Q368" i="3"/>
  <c r="P368" i="3"/>
  <c r="O368" i="3"/>
  <c r="N368" i="3"/>
  <c r="M368" i="3"/>
  <c r="E368" i="3"/>
  <c r="D368" i="3"/>
  <c r="F368" i="3" s="1"/>
  <c r="H368" i="3" s="1"/>
  <c r="S367" i="3"/>
  <c r="R367" i="3"/>
  <c r="Q367" i="3"/>
  <c r="P367" i="3"/>
  <c r="O367" i="3"/>
  <c r="N367" i="3"/>
  <c r="M367" i="3"/>
  <c r="E367" i="3"/>
  <c r="D367" i="3"/>
  <c r="S366" i="3"/>
  <c r="R366" i="3"/>
  <c r="Q366" i="3"/>
  <c r="P366" i="3"/>
  <c r="O366" i="3"/>
  <c r="N366" i="3"/>
  <c r="M366" i="3"/>
  <c r="E366" i="3"/>
  <c r="D366" i="3"/>
  <c r="S365" i="3"/>
  <c r="R365" i="3"/>
  <c r="Q365" i="3"/>
  <c r="P365" i="3"/>
  <c r="O365" i="3"/>
  <c r="N365" i="3"/>
  <c r="M365" i="3"/>
  <c r="E365" i="3"/>
  <c r="D365" i="3"/>
  <c r="F365" i="3" s="1"/>
  <c r="S364" i="3"/>
  <c r="R364" i="3"/>
  <c r="Q364" i="3"/>
  <c r="P364" i="3"/>
  <c r="O364" i="3"/>
  <c r="N364" i="3"/>
  <c r="M364" i="3"/>
  <c r="E364" i="3"/>
  <c r="D364" i="3"/>
  <c r="F364" i="3" s="1"/>
  <c r="S363" i="3"/>
  <c r="R363" i="3"/>
  <c r="Q363" i="3"/>
  <c r="P363" i="3"/>
  <c r="O363" i="3"/>
  <c r="N363" i="3"/>
  <c r="M363" i="3"/>
  <c r="E363" i="3"/>
  <c r="D363" i="3"/>
  <c r="S362" i="3"/>
  <c r="R362" i="3"/>
  <c r="Q362" i="3"/>
  <c r="P362" i="3"/>
  <c r="O362" i="3"/>
  <c r="N362" i="3"/>
  <c r="M362" i="3"/>
  <c r="E362" i="3"/>
  <c r="D362" i="3"/>
  <c r="F362" i="3" s="1"/>
  <c r="H362" i="3" s="1"/>
  <c r="S361" i="3"/>
  <c r="R361" i="3"/>
  <c r="Q361" i="3"/>
  <c r="P361" i="3"/>
  <c r="O361" i="3"/>
  <c r="N361" i="3"/>
  <c r="M361" i="3"/>
  <c r="E361" i="3"/>
  <c r="D361" i="3"/>
  <c r="F361" i="3" s="1"/>
  <c r="S360" i="3"/>
  <c r="R360" i="3"/>
  <c r="Q360" i="3"/>
  <c r="P360" i="3"/>
  <c r="O360" i="3"/>
  <c r="N360" i="3"/>
  <c r="M360" i="3"/>
  <c r="E360" i="3"/>
  <c r="D360" i="3"/>
  <c r="F360" i="3" s="1"/>
  <c r="S359" i="3"/>
  <c r="R359" i="3"/>
  <c r="Q359" i="3"/>
  <c r="P359" i="3"/>
  <c r="O359" i="3"/>
  <c r="N359" i="3"/>
  <c r="M359" i="3"/>
  <c r="E359" i="3"/>
  <c r="D359" i="3"/>
  <c r="S358" i="3"/>
  <c r="R358" i="3"/>
  <c r="Q358" i="3"/>
  <c r="P358" i="3"/>
  <c r="O358" i="3"/>
  <c r="N358" i="3"/>
  <c r="M358" i="3"/>
  <c r="E358" i="3"/>
  <c r="D358" i="3"/>
  <c r="S357" i="3"/>
  <c r="R357" i="3"/>
  <c r="Q357" i="3"/>
  <c r="P357" i="3"/>
  <c r="O357" i="3"/>
  <c r="N357" i="3"/>
  <c r="M357" i="3"/>
  <c r="E357" i="3"/>
  <c r="D357" i="3"/>
  <c r="S356" i="3"/>
  <c r="R356" i="3"/>
  <c r="Q356" i="3"/>
  <c r="P356" i="3"/>
  <c r="O356" i="3"/>
  <c r="N356" i="3"/>
  <c r="M356" i="3"/>
  <c r="E356" i="3"/>
  <c r="D356" i="3"/>
  <c r="S355" i="3"/>
  <c r="R355" i="3"/>
  <c r="Q355" i="3"/>
  <c r="P355" i="3"/>
  <c r="O355" i="3"/>
  <c r="N355" i="3"/>
  <c r="M355" i="3"/>
  <c r="E355" i="3"/>
  <c r="D355" i="3"/>
  <c r="S354" i="3"/>
  <c r="R354" i="3"/>
  <c r="Q354" i="3"/>
  <c r="P354" i="3"/>
  <c r="O354" i="3"/>
  <c r="N354" i="3"/>
  <c r="M354" i="3"/>
  <c r="E354" i="3"/>
  <c r="D354" i="3"/>
  <c r="S353" i="3"/>
  <c r="R353" i="3"/>
  <c r="Q353" i="3"/>
  <c r="P353" i="3"/>
  <c r="O353" i="3"/>
  <c r="N353" i="3"/>
  <c r="M353" i="3"/>
  <c r="E353" i="3"/>
  <c r="D353" i="3"/>
  <c r="S352" i="3"/>
  <c r="R352" i="3"/>
  <c r="Q352" i="3"/>
  <c r="P352" i="3"/>
  <c r="O352" i="3"/>
  <c r="N352" i="3"/>
  <c r="M352" i="3"/>
  <c r="E352" i="3"/>
  <c r="D352" i="3"/>
  <c r="S351" i="3"/>
  <c r="R351" i="3"/>
  <c r="Q351" i="3"/>
  <c r="P351" i="3"/>
  <c r="O351" i="3"/>
  <c r="N351" i="3"/>
  <c r="M351" i="3"/>
  <c r="E351" i="3"/>
  <c r="D351" i="3"/>
  <c r="S350" i="3"/>
  <c r="R350" i="3"/>
  <c r="Q350" i="3"/>
  <c r="P350" i="3"/>
  <c r="O350" i="3"/>
  <c r="N350" i="3"/>
  <c r="M350" i="3"/>
  <c r="E350" i="3"/>
  <c r="D350" i="3"/>
  <c r="S349" i="3"/>
  <c r="R349" i="3"/>
  <c r="Q349" i="3"/>
  <c r="P349" i="3"/>
  <c r="O349" i="3"/>
  <c r="N349" i="3"/>
  <c r="M349" i="3"/>
  <c r="E349" i="3"/>
  <c r="D349" i="3"/>
  <c r="S348" i="3"/>
  <c r="R348" i="3"/>
  <c r="Q348" i="3"/>
  <c r="P348" i="3"/>
  <c r="O348" i="3"/>
  <c r="N348" i="3"/>
  <c r="M348" i="3"/>
  <c r="F348" i="3"/>
  <c r="E348" i="3"/>
  <c r="D348" i="3"/>
  <c r="S347" i="3"/>
  <c r="R347" i="3"/>
  <c r="Q347" i="3"/>
  <c r="P347" i="3"/>
  <c r="O347" i="3"/>
  <c r="N347" i="3"/>
  <c r="M347" i="3"/>
  <c r="E347" i="3"/>
  <c r="D347" i="3"/>
  <c r="S346" i="3"/>
  <c r="R346" i="3"/>
  <c r="Q346" i="3"/>
  <c r="P346" i="3"/>
  <c r="O346" i="3"/>
  <c r="N346" i="3"/>
  <c r="M346" i="3"/>
  <c r="E346" i="3"/>
  <c r="D346" i="3"/>
  <c r="S345" i="3"/>
  <c r="R345" i="3"/>
  <c r="Q345" i="3"/>
  <c r="P345" i="3"/>
  <c r="O345" i="3"/>
  <c r="N345" i="3"/>
  <c r="M345" i="3"/>
  <c r="F345" i="3"/>
  <c r="H345" i="3" s="1"/>
  <c r="E345" i="3"/>
  <c r="D345" i="3"/>
  <c r="S344" i="3"/>
  <c r="R344" i="3"/>
  <c r="Q344" i="3"/>
  <c r="P344" i="3"/>
  <c r="O344" i="3"/>
  <c r="N344" i="3"/>
  <c r="M344" i="3"/>
  <c r="E344" i="3"/>
  <c r="D344" i="3"/>
  <c r="S343" i="3"/>
  <c r="R343" i="3"/>
  <c r="Q343" i="3"/>
  <c r="P343" i="3"/>
  <c r="O343" i="3"/>
  <c r="N343" i="3"/>
  <c r="M343" i="3"/>
  <c r="E343" i="3"/>
  <c r="D343" i="3"/>
  <c r="F343" i="3" s="1"/>
  <c r="S342" i="3"/>
  <c r="R342" i="3"/>
  <c r="Q342" i="3"/>
  <c r="P342" i="3"/>
  <c r="O342" i="3"/>
  <c r="N342" i="3"/>
  <c r="M342" i="3"/>
  <c r="E342" i="3"/>
  <c r="D342" i="3"/>
  <c r="S341" i="3"/>
  <c r="R341" i="3"/>
  <c r="Q341" i="3"/>
  <c r="P341" i="3"/>
  <c r="O341" i="3"/>
  <c r="N341" i="3"/>
  <c r="M341" i="3"/>
  <c r="E341" i="3"/>
  <c r="D341" i="3"/>
  <c r="S340" i="3"/>
  <c r="R340" i="3"/>
  <c r="Q340" i="3"/>
  <c r="P340" i="3"/>
  <c r="O340" i="3"/>
  <c r="N340" i="3"/>
  <c r="M340" i="3"/>
  <c r="E340" i="3"/>
  <c r="D340" i="3"/>
  <c r="F340" i="3" s="1"/>
  <c r="S339" i="3"/>
  <c r="R339" i="3"/>
  <c r="Q339" i="3"/>
  <c r="P339" i="3"/>
  <c r="O339" i="3"/>
  <c r="N339" i="3"/>
  <c r="M339" i="3"/>
  <c r="E339" i="3"/>
  <c r="D339" i="3"/>
  <c r="F339" i="3" s="1"/>
  <c r="S338" i="3"/>
  <c r="R338" i="3"/>
  <c r="Q338" i="3"/>
  <c r="P338" i="3"/>
  <c r="O338" i="3"/>
  <c r="N338" i="3"/>
  <c r="M338" i="3"/>
  <c r="E338" i="3"/>
  <c r="D338" i="3"/>
  <c r="F338" i="3" s="1"/>
  <c r="H338" i="3" s="1"/>
  <c r="S337" i="3"/>
  <c r="R337" i="3"/>
  <c r="Q337" i="3"/>
  <c r="P337" i="3"/>
  <c r="O337" i="3"/>
  <c r="N337" i="3"/>
  <c r="M337" i="3"/>
  <c r="E337" i="3"/>
  <c r="D337" i="3"/>
  <c r="F337" i="3" s="1"/>
  <c r="S336" i="3"/>
  <c r="R336" i="3"/>
  <c r="Q336" i="3"/>
  <c r="P336" i="3"/>
  <c r="O336" i="3"/>
  <c r="N336" i="3"/>
  <c r="M336" i="3"/>
  <c r="E336" i="3"/>
  <c r="D336" i="3"/>
  <c r="S335" i="3"/>
  <c r="R335" i="3"/>
  <c r="Q335" i="3"/>
  <c r="P335" i="3"/>
  <c r="O335" i="3"/>
  <c r="N335" i="3"/>
  <c r="M335" i="3"/>
  <c r="E335" i="3"/>
  <c r="D335" i="3"/>
  <c r="S334" i="3"/>
  <c r="R334" i="3"/>
  <c r="Q334" i="3"/>
  <c r="P334" i="3"/>
  <c r="O334" i="3"/>
  <c r="N334" i="3"/>
  <c r="M334" i="3"/>
  <c r="E334" i="3"/>
  <c r="D334" i="3"/>
  <c r="S333" i="3"/>
  <c r="R333" i="3"/>
  <c r="Q333" i="3"/>
  <c r="P333" i="3"/>
  <c r="O333" i="3"/>
  <c r="N333" i="3"/>
  <c r="M333" i="3"/>
  <c r="E333" i="3"/>
  <c r="D333" i="3"/>
  <c r="S332" i="3"/>
  <c r="R332" i="3"/>
  <c r="Q332" i="3"/>
  <c r="P332" i="3"/>
  <c r="O332" i="3"/>
  <c r="N332" i="3"/>
  <c r="M332" i="3"/>
  <c r="E332" i="3"/>
  <c r="D332" i="3"/>
  <c r="F332" i="3" s="1"/>
  <c r="S331" i="3"/>
  <c r="R331" i="3"/>
  <c r="Q331" i="3"/>
  <c r="P331" i="3"/>
  <c r="O331" i="3"/>
  <c r="N331" i="3"/>
  <c r="M331" i="3"/>
  <c r="E331" i="3"/>
  <c r="D331" i="3"/>
  <c r="F331" i="3" s="1"/>
  <c r="S330" i="3"/>
  <c r="R330" i="3"/>
  <c r="Q330" i="3"/>
  <c r="P330" i="3"/>
  <c r="O330" i="3"/>
  <c r="N330" i="3"/>
  <c r="M330" i="3"/>
  <c r="E330" i="3"/>
  <c r="D330" i="3"/>
  <c r="S329" i="3"/>
  <c r="R329" i="3"/>
  <c r="Q329" i="3"/>
  <c r="P329" i="3"/>
  <c r="O329" i="3"/>
  <c r="N329" i="3"/>
  <c r="M329" i="3"/>
  <c r="E329" i="3"/>
  <c r="F329" i="3" s="1"/>
  <c r="L329" i="3" s="1"/>
  <c r="D329" i="3"/>
  <c r="S328" i="3"/>
  <c r="R328" i="3"/>
  <c r="Q328" i="3"/>
  <c r="P328" i="3"/>
  <c r="O328" i="3"/>
  <c r="N328" i="3"/>
  <c r="M328" i="3"/>
  <c r="E328" i="3"/>
  <c r="D328" i="3"/>
  <c r="S327" i="3"/>
  <c r="R327" i="3"/>
  <c r="Q327" i="3"/>
  <c r="P327" i="3"/>
  <c r="O327" i="3"/>
  <c r="N327" i="3"/>
  <c r="M327" i="3"/>
  <c r="E327" i="3"/>
  <c r="D327" i="3"/>
  <c r="F327" i="3" s="1"/>
  <c r="S326" i="3"/>
  <c r="R326" i="3"/>
  <c r="Q326" i="3"/>
  <c r="P326" i="3"/>
  <c r="O326" i="3"/>
  <c r="N326" i="3"/>
  <c r="M326" i="3"/>
  <c r="E326" i="3"/>
  <c r="D326" i="3"/>
  <c r="F326" i="3" s="1"/>
  <c r="S325" i="3"/>
  <c r="R325" i="3"/>
  <c r="Q325" i="3"/>
  <c r="P325" i="3"/>
  <c r="O325" i="3"/>
  <c r="N325" i="3"/>
  <c r="M325" i="3"/>
  <c r="E325" i="3"/>
  <c r="D325" i="3"/>
  <c r="S324" i="3"/>
  <c r="R324" i="3"/>
  <c r="Q324" i="3"/>
  <c r="P324" i="3"/>
  <c r="O324" i="3"/>
  <c r="N324" i="3"/>
  <c r="M324" i="3"/>
  <c r="E324" i="3"/>
  <c r="D324" i="3"/>
  <c r="F324" i="3" s="1"/>
  <c r="H324" i="3" s="1"/>
  <c r="S323" i="3"/>
  <c r="R323" i="3"/>
  <c r="Q323" i="3"/>
  <c r="P323" i="3"/>
  <c r="O323" i="3"/>
  <c r="N323" i="3"/>
  <c r="M323" i="3"/>
  <c r="E323" i="3"/>
  <c r="D323" i="3"/>
  <c r="F323" i="3" s="1"/>
  <c r="S322" i="3"/>
  <c r="R322" i="3"/>
  <c r="Q322" i="3"/>
  <c r="P322" i="3"/>
  <c r="O322" i="3"/>
  <c r="N322" i="3"/>
  <c r="M322" i="3"/>
  <c r="E322" i="3"/>
  <c r="D322" i="3"/>
  <c r="S321" i="3"/>
  <c r="R321" i="3"/>
  <c r="Q321" i="3"/>
  <c r="P321" i="3"/>
  <c r="O321" i="3"/>
  <c r="N321" i="3"/>
  <c r="M321" i="3"/>
  <c r="E321" i="3"/>
  <c r="D321" i="3"/>
  <c r="S320" i="3"/>
  <c r="R320" i="3"/>
  <c r="Q320" i="3"/>
  <c r="P320" i="3"/>
  <c r="O320" i="3"/>
  <c r="N320" i="3"/>
  <c r="M320" i="3"/>
  <c r="E320" i="3"/>
  <c r="D320" i="3"/>
  <c r="F320" i="3" s="1"/>
  <c r="S319" i="3"/>
  <c r="R319" i="3"/>
  <c r="Q319" i="3"/>
  <c r="P319" i="3"/>
  <c r="O319" i="3"/>
  <c r="N319" i="3"/>
  <c r="M319" i="3"/>
  <c r="E319" i="3"/>
  <c r="D319" i="3"/>
  <c r="S318" i="3"/>
  <c r="R318" i="3"/>
  <c r="Q318" i="3"/>
  <c r="P318" i="3"/>
  <c r="O318" i="3"/>
  <c r="N318" i="3"/>
  <c r="M318" i="3"/>
  <c r="E318" i="3"/>
  <c r="D318" i="3"/>
  <c r="S317" i="3"/>
  <c r="R317" i="3"/>
  <c r="Q317" i="3"/>
  <c r="P317" i="3"/>
  <c r="O317" i="3"/>
  <c r="N317" i="3"/>
  <c r="M317" i="3"/>
  <c r="E317" i="3"/>
  <c r="D317" i="3"/>
  <c r="S316" i="3"/>
  <c r="R316" i="3"/>
  <c r="Q316" i="3"/>
  <c r="P316" i="3"/>
  <c r="O316" i="3"/>
  <c r="N316" i="3"/>
  <c r="M316" i="3"/>
  <c r="E316" i="3"/>
  <c r="D316" i="3"/>
  <c r="S315" i="3"/>
  <c r="R315" i="3"/>
  <c r="Q315" i="3"/>
  <c r="P315" i="3"/>
  <c r="O315" i="3"/>
  <c r="N315" i="3"/>
  <c r="M315" i="3"/>
  <c r="E315" i="3"/>
  <c r="D315" i="3"/>
  <c r="S314" i="3"/>
  <c r="R314" i="3"/>
  <c r="Q314" i="3"/>
  <c r="P314" i="3"/>
  <c r="O314" i="3"/>
  <c r="N314" i="3"/>
  <c r="M314" i="3"/>
  <c r="E314" i="3"/>
  <c r="D314" i="3"/>
  <c r="S313" i="3"/>
  <c r="R313" i="3"/>
  <c r="Q313" i="3"/>
  <c r="P313" i="3"/>
  <c r="O313" i="3"/>
  <c r="N313" i="3"/>
  <c r="M313" i="3"/>
  <c r="E313" i="3"/>
  <c r="D313" i="3"/>
  <c r="S312" i="3"/>
  <c r="R312" i="3"/>
  <c r="Q312" i="3"/>
  <c r="P312" i="3"/>
  <c r="O312" i="3"/>
  <c r="N312" i="3"/>
  <c r="M312" i="3"/>
  <c r="E312" i="3"/>
  <c r="D312" i="3"/>
  <c r="S311" i="3"/>
  <c r="R311" i="3"/>
  <c r="Q311" i="3"/>
  <c r="P311" i="3"/>
  <c r="O311" i="3"/>
  <c r="N311" i="3"/>
  <c r="M311" i="3"/>
  <c r="E311" i="3"/>
  <c r="D311" i="3"/>
  <c r="S310" i="3"/>
  <c r="R310" i="3"/>
  <c r="Q310" i="3"/>
  <c r="P310" i="3"/>
  <c r="O310" i="3"/>
  <c r="N310" i="3"/>
  <c r="M310" i="3"/>
  <c r="E310" i="3"/>
  <c r="D310" i="3"/>
  <c r="F310" i="3" s="1"/>
  <c r="S309" i="3"/>
  <c r="R309" i="3"/>
  <c r="Q309" i="3"/>
  <c r="P309" i="3"/>
  <c r="O309" i="3"/>
  <c r="N309" i="3"/>
  <c r="M309" i="3"/>
  <c r="E309" i="3"/>
  <c r="D309" i="3"/>
  <c r="F309" i="3" s="1"/>
  <c r="S308" i="3"/>
  <c r="R308" i="3"/>
  <c r="Q308" i="3"/>
  <c r="P308" i="3"/>
  <c r="O308" i="3"/>
  <c r="N308" i="3"/>
  <c r="M308" i="3"/>
  <c r="E308" i="3"/>
  <c r="D308" i="3"/>
  <c r="S307" i="3"/>
  <c r="R307" i="3"/>
  <c r="Q307" i="3"/>
  <c r="P307" i="3"/>
  <c r="O307" i="3"/>
  <c r="N307" i="3"/>
  <c r="M307" i="3"/>
  <c r="E307" i="3"/>
  <c r="D307" i="3"/>
  <c r="S306" i="3"/>
  <c r="R306" i="3"/>
  <c r="Q306" i="3"/>
  <c r="P306" i="3"/>
  <c r="O306" i="3"/>
  <c r="N306" i="3"/>
  <c r="M306" i="3"/>
  <c r="E306" i="3"/>
  <c r="D306" i="3"/>
  <c r="F306" i="3" s="1"/>
  <c r="S305" i="3"/>
  <c r="R305" i="3"/>
  <c r="Q305" i="3"/>
  <c r="P305" i="3"/>
  <c r="O305" i="3"/>
  <c r="N305" i="3"/>
  <c r="M305" i="3"/>
  <c r="E305" i="3"/>
  <c r="D305" i="3"/>
  <c r="S304" i="3"/>
  <c r="R304" i="3"/>
  <c r="Q304" i="3"/>
  <c r="P304" i="3"/>
  <c r="O304" i="3"/>
  <c r="N304" i="3"/>
  <c r="M304" i="3"/>
  <c r="E304" i="3"/>
  <c r="D304" i="3"/>
  <c r="S303" i="3"/>
  <c r="R303" i="3"/>
  <c r="Q303" i="3"/>
  <c r="P303" i="3"/>
  <c r="O303" i="3"/>
  <c r="N303" i="3"/>
  <c r="M303" i="3"/>
  <c r="E303" i="3"/>
  <c r="D303" i="3"/>
  <c r="S302" i="3"/>
  <c r="R302" i="3"/>
  <c r="Q302" i="3"/>
  <c r="P302" i="3"/>
  <c r="O302" i="3"/>
  <c r="N302" i="3"/>
  <c r="M302" i="3"/>
  <c r="L302" i="3"/>
  <c r="F302" i="3"/>
  <c r="H302" i="3" s="1"/>
  <c r="E302" i="3"/>
  <c r="D302" i="3"/>
  <c r="S301" i="3"/>
  <c r="R301" i="3"/>
  <c r="Q301" i="3"/>
  <c r="P301" i="3"/>
  <c r="O301" i="3"/>
  <c r="N301" i="3"/>
  <c r="M301" i="3"/>
  <c r="E301" i="3"/>
  <c r="D301" i="3"/>
  <c r="F301" i="3" s="1"/>
  <c r="S300" i="3"/>
  <c r="R300" i="3"/>
  <c r="Q300" i="3"/>
  <c r="P300" i="3"/>
  <c r="O300" i="3"/>
  <c r="N300" i="3"/>
  <c r="M300" i="3"/>
  <c r="E300" i="3"/>
  <c r="D300" i="3"/>
  <c r="S299" i="3"/>
  <c r="R299" i="3"/>
  <c r="Q299" i="3"/>
  <c r="P299" i="3"/>
  <c r="O299" i="3"/>
  <c r="N299" i="3"/>
  <c r="M299" i="3"/>
  <c r="E299" i="3"/>
  <c r="D299" i="3"/>
  <c r="S298" i="3"/>
  <c r="R298" i="3"/>
  <c r="Q298" i="3"/>
  <c r="P298" i="3"/>
  <c r="O298" i="3"/>
  <c r="N298" i="3"/>
  <c r="M298" i="3"/>
  <c r="E298" i="3"/>
  <c r="D298" i="3"/>
  <c r="F298" i="3" s="1"/>
  <c r="S297" i="3"/>
  <c r="R297" i="3"/>
  <c r="Q297" i="3"/>
  <c r="P297" i="3"/>
  <c r="O297" i="3"/>
  <c r="N297" i="3"/>
  <c r="M297" i="3"/>
  <c r="E297" i="3"/>
  <c r="D297" i="3"/>
  <c r="S296" i="3"/>
  <c r="R296" i="3"/>
  <c r="Q296" i="3"/>
  <c r="P296" i="3"/>
  <c r="O296" i="3"/>
  <c r="N296" i="3"/>
  <c r="M296" i="3"/>
  <c r="E296" i="3"/>
  <c r="D296" i="3"/>
  <c r="S295" i="3"/>
  <c r="R295" i="3"/>
  <c r="Q295" i="3"/>
  <c r="P295" i="3"/>
  <c r="O295" i="3"/>
  <c r="N295" i="3"/>
  <c r="M295" i="3"/>
  <c r="E295" i="3"/>
  <c r="D295" i="3"/>
  <c r="S294" i="3"/>
  <c r="R294" i="3"/>
  <c r="Q294" i="3"/>
  <c r="P294" i="3"/>
  <c r="O294" i="3"/>
  <c r="N294" i="3"/>
  <c r="M294" i="3"/>
  <c r="E294" i="3"/>
  <c r="D294" i="3"/>
  <c r="S293" i="3"/>
  <c r="R293" i="3"/>
  <c r="Q293" i="3"/>
  <c r="P293" i="3"/>
  <c r="O293" i="3"/>
  <c r="N293" i="3"/>
  <c r="M293" i="3"/>
  <c r="E293" i="3"/>
  <c r="D293" i="3"/>
  <c r="S292" i="3"/>
  <c r="R292" i="3"/>
  <c r="Q292" i="3"/>
  <c r="P292" i="3"/>
  <c r="O292" i="3"/>
  <c r="N292" i="3"/>
  <c r="M292" i="3"/>
  <c r="E292" i="3"/>
  <c r="D292" i="3"/>
  <c r="S291" i="3"/>
  <c r="R291" i="3"/>
  <c r="Q291" i="3"/>
  <c r="P291" i="3"/>
  <c r="O291" i="3"/>
  <c r="N291" i="3"/>
  <c r="M291" i="3"/>
  <c r="E291" i="3"/>
  <c r="D291" i="3"/>
  <c r="S290" i="3"/>
  <c r="R290" i="3"/>
  <c r="Q290" i="3"/>
  <c r="P290" i="3"/>
  <c r="O290" i="3"/>
  <c r="N290" i="3"/>
  <c r="M290" i="3"/>
  <c r="E290" i="3"/>
  <c r="F290" i="3" s="1"/>
  <c r="D290" i="3"/>
  <c r="S289" i="3"/>
  <c r="R289" i="3"/>
  <c r="Q289" i="3"/>
  <c r="P289" i="3"/>
  <c r="O289" i="3"/>
  <c r="N289" i="3"/>
  <c r="M289" i="3"/>
  <c r="E289" i="3"/>
  <c r="F289" i="3" s="1"/>
  <c r="L289" i="3" s="1"/>
  <c r="D289" i="3"/>
  <c r="S288" i="3"/>
  <c r="R288" i="3"/>
  <c r="Q288" i="3"/>
  <c r="P288" i="3"/>
  <c r="O288" i="3"/>
  <c r="N288" i="3"/>
  <c r="M288" i="3"/>
  <c r="E288" i="3"/>
  <c r="D288" i="3"/>
  <c r="F288" i="3" s="1"/>
  <c r="S287" i="3"/>
  <c r="R287" i="3"/>
  <c r="Q287" i="3"/>
  <c r="P287" i="3"/>
  <c r="O287" i="3"/>
  <c r="N287" i="3"/>
  <c r="M287" i="3"/>
  <c r="E287" i="3"/>
  <c r="D287" i="3"/>
  <c r="S286" i="3"/>
  <c r="R286" i="3"/>
  <c r="Q286" i="3"/>
  <c r="P286" i="3"/>
  <c r="O286" i="3"/>
  <c r="N286" i="3"/>
  <c r="M286" i="3"/>
  <c r="E286" i="3"/>
  <c r="D286" i="3"/>
  <c r="S285" i="3"/>
  <c r="R285" i="3"/>
  <c r="Q285" i="3"/>
  <c r="P285" i="3"/>
  <c r="O285" i="3"/>
  <c r="N285" i="3"/>
  <c r="M285" i="3"/>
  <c r="E285" i="3"/>
  <c r="D285" i="3"/>
  <c r="F285" i="3" s="1"/>
  <c r="S284" i="3"/>
  <c r="R284" i="3"/>
  <c r="Q284" i="3"/>
  <c r="P284" i="3"/>
  <c r="O284" i="3"/>
  <c r="N284" i="3"/>
  <c r="M284" i="3"/>
  <c r="E284" i="3"/>
  <c r="D284" i="3"/>
  <c r="S283" i="3"/>
  <c r="R283" i="3"/>
  <c r="Q283" i="3"/>
  <c r="P283" i="3"/>
  <c r="O283" i="3"/>
  <c r="N283" i="3"/>
  <c r="M283" i="3"/>
  <c r="E283" i="3"/>
  <c r="D283" i="3"/>
  <c r="F283" i="3" s="1"/>
  <c r="H283" i="3" s="1"/>
  <c r="S282" i="3"/>
  <c r="R282" i="3"/>
  <c r="Q282" i="3"/>
  <c r="P282" i="3"/>
  <c r="O282" i="3"/>
  <c r="N282" i="3"/>
  <c r="M282" i="3"/>
  <c r="E282" i="3"/>
  <c r="D282" i="3"/>
  <c r="F282" i="3" s="1"/>
  <c r="L282" i="3" s="1"/>
  <c r="S281" i="3"/>
  <c r="R281" i="3"/>
  <c r="Q281" i="3"/>
  <c r="P281" i="3"/>
  <c r="O281" i="3"/>
  <c r="N281" i="3"/>
  <c r="M281" i="3"/>
  <c r="E281" i="3"/>
  <c r="D281" i="3"/>
  <c r="S280" i="3"/>
  <c r="R280" i="3"/>
  <c r="Q280" i="3"/>
  <c r="P280" i="3"/>
  <c r="O280" i="3"/>
  <c r="N280" i="3"/>
  <c r="M280" i="3"/>
  <c r="E280" i="3"/>
  <c r="D280" i="3"/>
  <c r="S279" i="3"/>
  <c r="R279" i="3"/>
  <c r="Q279" i="3"/>
  <c r="P279" i="3"/>
  <c r="O279" i="3"/>
  <c r="N279" i="3"/>
  <c r="M279" i="3"/>
  <c r="E279" i="3"/>
  <c r="F279" i="3" s="1"/>
  <c r="D279" i="3"/>
  <c r="S278" i="3"/>
  <c r="R278" i="3"/>
  <c r="Q278" i="3"/>
  <c r="P278" i="3"/>
  <c r="O278" i="3"/>
  <c r="N278" i="3"/>
  <c r="M278" i="3"/>
  <c r="E278" i="3"/>
  <c r="D278" i="3"/>
  <c r="F278" i="3" s="1"/>
  <c r="S277" i="3"/>
  <c r="R277" i="3"/>
  <c r="Q277" i="3"/>
  <c r="P277" i="3"/>
  <c r="O277" i="3"/>
  <c r="N277" i="3"/>
  <c r="M277" i="3"/>
  <c r="E277" i="3"/>
  <c r="D277" i="3"/>
  <c r="S276" i="3"/>
  <c r="R276" i="3"/>
  <c r="Q276" i="3"/>
  <c r="P276" i="3"/>
  <c r="O276" i="3"/>
  <c r="N276" i="3"/>
  <c r="M276" i="3"/>
  <c r="E276" i="3"/>
  <c r="D276" i="3"/>
  <c r="S275" i="3"/>
  <c r="R275" i="3"/>
  <c r="Q275" i="3"/>
  <c r="P275" i="3"/>
  <c r="O275" i="3"/>
  <c r="N275" i="3"/>
  <c r="M275" i="3"/>
  <c r="E275" i="3"/>
  <c r="D275" i="3"/>
  <c r="F275" i="3" s="1"/>
  <c r="S274" i="3"/>
  <c r="R274" i="3"/>
  <c r="Q274" i="3"/>
  <c r="P274" i="3"/>
  <c r="O274" i="3"/>
  <c r="N274" i="3"/>
  <c r="M274" i="3"/>
  <c r="E274" i="3"/>
  <c r="D274" i="3"/>
  <c r="S273" i="3"/>
  <c r="R273" i="3"/>
  <c r="Q273" i="3"/>
  <c r="P273" i="3"/>
  <c r="O273" i="3"/>
  <c r="N273" i="3"/>
  <c r="M273" i="3"/>
  <c r="E273" i="3"/>
  <c r="D273" i="3"/>
  <c r="F273" i="3" s="1"/>
  <c r="S272" i="3"/>
  <c r="R272" i="3"/>
  <c r="Q272" i="3"/>
  <c r="P272" i="3"/>
  <c r="O272" i="3"/>
  <c r="N272" i="3"/>
  <c r="M272" i="3"/>
  <c r="E272" i="3"/>
  <c r="D272" i="3"/>
  <c r="S271" i="3"/>
  <c r="R271" i="3"/>
  <c r="Q271" i="3"/>
  <c r="P271" i="3"/>
  <c r="O271" i="3"/>
  <c r="N271" i="3"/>
  <c r="M271" i="3"/>
  <c r="E271" i="3"/>
  <c r="D271" i="3"/>
  <c r="S270" i="3"/>
  <c r="R270" i="3"/>
  <c r="Q270" i="3"/>
  <c r="P270" i="3"/>
  <c r="O270" i="3"/>
  <c r="N270" i="3"/>
  <c r="M270" i="3"/>
  <c r="E270" i="3"/>
  <c r="D270" i="3"/>
  <c r="S269" i="3"/>
  <c r="R269" i="3"/>
  <c r="Q269" i="3"/>
  <c r="P269" i="3"/>
  <c r="O269" i="3"/>
  <c r="N269" i="3"/>
  <c r="M269" i="3"/>
  <c r="F269" i="3"/>
  <c r="L269" i="3" s="1"/>
  <c r="E269" i="3"/>
  <c r="D269" i="3"/>
  <c r="S268" i="3"/>
  <c r="R268" i="3"/>
  <c r="Q268" i="3"/>
  <c r="P268" i="3"/>
  <c r="O268" i="3"/>
  <c r="N268" i="3"/>
  <c r="M268" i="3"/>
  <c r="E268" i="3"/>
  <c r="D268" i="3"/>
  <c r="S267" i="3"/>
  <c r="R267" i="3"/>
  <c r="Q267" i="3"/>
  <c r="P267" i="3"/>
  <c r="O267" i="3"/>
  <c r="N267" i="3"/>
  <c r="M267" i="3"/>
  <c r="E267" i="3"/>
  <c r="D267" i="3"/>
  <c r="S266" i="3"/>
  <c r="R266" i="3"/>
  <c r="Q266" i="3"/>
  <c r="P266" i="3"/>
  <c r="O266" i="3"/>
  <c r="N266" i="3"/>
  <c r="M266" i="3"/>
  <c r="E266" i="3"/>
  <c r="D266" i="3"/>
  <c r="S265" i="3"/>
  <c r="R265" i="3"/>
  <c r="Q265" i="3"/>
  <c r="P265" i="3"/>
  <c r="O265" i="3"/>
  <c r="N265" i="3"/>
  <c r="M265" i="3"/>
  <c r="E265" i="3"/>
  <c r="D265" i="3"/>
  <c r="S264" i="3"/>
  <c r="R264" i="3"/>
  <c r="Q264" i="3"/>
  <c r="P264" i="3"/>
  <c r="O264" i="3"/>
  <c r="N264" i="3"/>
  <c r="M264" i="3"/>
  <c r="E264" i="3"/>
  <c r="D264" i="3"/>
  <c r="S263" i="3"/>
  <c r="R263" i="3"/>
  <c r="Q263" i="3"/>
  <c r="P263" i="3"/>
  <c r="O263" i="3"/>
  <c r="N263" i="3"/>
  <c r="M263" i="3"/>
  <c r="E263" i="3"/>
  <c r="D263" i="3"/>
  <c r="S262" i="3"/>
  <c r="R262" i="3"/>
  <c r="Q262" i="3"/>
  <c r="P262" i="3"/>
  <c r="O262" i="3"/>
  <c r="N262" i="3"/>
  <c r="M262" i="3"/>
  <c r="E262" i="3"/>
  <c r="D262" i="3"/>
  <c r="F262" i="3" s="1"/>
  <c r="L262" i="3" s="1"/>
  <c r="S261" i="3"/>
  <c r="R261" i="3"/>
  <c r="Q261" i="3"/>
  <c r="P261" i="3"/>
  <c r="O261" i="3"/>
  <c r="N261" i="3"/>
  <c r="M261" i="3"/>
  <c r="F261" i="3"/>
  <c r="L261" i="3" s="1"/>
  <c r="E261" i="3"/>
  <c r="D261" i="3"/>
  <c r="S260" i="3"/>
  <c r="R260" i="3"/>
  <c r="Q260" i="3"/>
  <c r="P260" i="3"/>
  <c r="O260" i="3"/>
  <c r="N260" i="3"/>
  <c r="M260" i="3"/>
  <c r="E260" i="3"/>
  <c r="D260" i="3"/>
  <c r="S259" i="3"/>
  <c r="R259" i="3"/>
  <c r="Q259" i="3"/>
  <c r="P259" i="3"/>
  <c r="O259" i="3"/>
  <c r="N259" i="3"/>
  <c r="M259" i="3"/>
  <c r="E259" i="3"/>
  <c r="D259" i="3"/>
  <c r="S258" i="3"/>
  <c r="R258" i="3"/>
  <c r="Q258" i="3"/>
  <c r="P258" i="3"/>
  <c r="O258" i="3"/>
  <c r="N258" i="3"/>
  <c r="M258" i="3"/>
  <c r="E258" i="3"/>
  <c r="D258" i="3"/>
  <c r="S257" i="3"/>
  <c r="R257" i="3"/>
  <c r="Q257" i="3"/>
  <c r="P257" i="3"/>
  <c r="O257" i="3"/>
  <c r="N257" i="3"/>
  <c r="M257" i="3"/>
  <c r="E257" i="3"/>
  <c r="F257" i="3" s="1"/>
  <c r="D257" i="3"/>
  <c r="S256" i="3"/>
  <c r="R256" i="3"/>
  <c r="Q256" i="3"/>
  <c r="P256" i="3"/>
  <c r="O256" i="3"/>
  <c r="N256" i="3"/>
  <c r="M256" i="3"/>
  <c r="E256" i="3"/>
  <c r="D256" i="3"/>
  <c r="S255" i="3"/>
  <c r="R255" i="3"/>
  <c r="Q255" i="3"/>
  <c r="P255" i="3"/>
  <c r="O255" i="3"/>
  <c r="N255" i="3"/>
  <c r="M255" i="3"/>
  <c r="F255" i="3"/>
  <c r="L255" i="3" s="1"/>
  <c r="E255" i="3"/>
  <c r="D255" i="3"/>
  <c r="S254" i="3"/>
  <c r="R254" i="3"/>
  <c r="Q254" i="3"/>
  <c r="P254" i="3"/>
  <c r="O254" i="3"/>
  <c r="N254" i="3"/>
  <c r="M254" i="3"/>
  <c r="E254" i="3"/>
  <c r="D254" i="3"/>
  <c r="S253" i="3"/>
  <c r="R253" i="3"/>
  <c r="Q253" i="3"/>
  <c r="P253" i="3"/>
  <c r="O253" i="3"/>
  <c r="N253" i="3"/>
  <c r="M253" i="3"/>
  <c r="E253" i="3"/>
  <c r="D253" i="3"/>
  <c r="F253" i="3" s="1"/>
  <c r="L253" i="3" s="1"/>
  <c r="S252" i="3"/>
  <c r="R252" i="3"/>
  <c r="Q252" i="3"/>
  <c r="P252" i="3"/>
  <c r="O252" i="3"/>
  <c r="N252" i="3"/>
  <c r="M252" i="3"/>
  <c r="E252" i="3"/>
  <c r="D252" i="3"/>
  <c r="S251" i="3"/>
  <c r="R251" i="3"/>
  <c r="Q251" i="3"/>
  <c r="P251" i="3"/>
  <c r="O251" i="3"/>
  <c r="N251" i="3"/>
  <c r="M251" i="3"/>
  <c r="E251" i="3"/>
  <c r="D251" i="3"/>
  <c r="S250" i="3"/>
  <c r="R250" i="3"/>
  <c r="Q250" i="3"/>
  <c r="P250" i="3"/>
  <c r="O250" i="3"/>
  <c r="N250" i="3"/>
  <c r="M250" i="3"/>
  <c r="E250" i="3"/>
  <c r="D250" i="3"/>
  <c r="S249" i="3"/>
  <c r="R249" i="3"/>
  <c r="Q249" i="3"/>
  <c r="P249" i="3"/>
  <c r="O249" i="3"/>
  <c r="N249" i="3"/>
  <c r="M249" i="3"/>
  <c r="E249" i="3"/>
  <c r="D249" i="3"/>
  <c r="S248" i="3"/>
  <c r="R248" i="3"/>
  <c r="Q248" i="3"/>
  <c r="P248" i="3"/>
  <c r="O248" i="3"/>
  <c r="N248" i="3"/>
  <c r="M248" i="3"/>
  <c r="E248" i="3"/>
  <c r="D248" i="3"/>
  <c r="S247" i="3"/>
  <c r="R247" i="3"/>
  <c r="Q247" i="3"/>
  <c r="P247" i="3"/>
  <c r="O247" i="3"/>
  <c r="N247" i="3"/>
  <c r="M247" i="3"/>
  <c r="E247" i="3"/>
  <c r="D247" i="3"/>
  <c r="S246" i="3"/>
  <c r="R246" i="3"/>
  <c r="Q246" i="3"/>
  <c r="P246" i="3"/>
  <c r="O246" i="3"/>
  <c r="N246" i="3"/>
  <c r="M246" i="3"/>
  <c r="E246" i="3"/>
  <c r="D246" i="3"/>
  <c r="F246" i="3" s="1"/>
  <c r="L246" i="3" s="1"/>
  <c r="S245" i="3"/>
  <c r="R245" i="3"/>
  <c r="Q245" i="3"/>
  <c r="P245" i="3"/>
  <c r="O245" i="3"/>
  <c r="N245" i="3"/>
  <c r="M245" i="3"/>
  <c r="E245" i="3"/>
  <c r="D245" i="3"/>
  <c r="S244" i="3"/>
  <c r="R244" i="3"/>
  <c r="Q244" i="3"/>
  <c r="P244" i="3"/>
  <c r="O244" i="3"/>
  <c r="N244" i="3"/>
  <c r="M244" i="3"/>
  <c r="F244" i="3"/>
  <c r="H244" i="3" s="1"/>
  <c r="E244" i="3"/>
  <c r="D244" i="3"/>
  <c r="S243" i="3"/>
  <c r="R243" i="3"/>
  <c r="Q243" i="3"/>
  <c r="P243" i="3"/>
  <c r="O243" i="3"/>
  <c r="N243" i="3"/>
  <c r="M243" i="3"/>
  <c r="E243" i="3"/>
  <c r="D243" i="3"/>
  <c r="S242" i="3"/>
  <c r="R242" i="3"/>
  <c r="Q242" i="3"/>
  <c r="P242" i="3"/>
  <c r="O242" i="3"/>
  <c r="N242" i="3"/>
  <c r="M242" i="3"/>
  <c r="E242" i="3"/>
  <c r="D242" i="3"/>
  <c r="S241" i="3"/>
  <c r="R241" i="3"/>
  <c r="Q241" i="3"/>
  <c r="P241" i="3"/>
  <c r="O241" i="3"/>
  <c r="N241" i="3"/>
  <c r="M241" i="3"/>
  <c r="F241" i="3"/>
  <c r="L241" i="3" s="1"/>
  <c r="E241" i="3"/>
  <c r="D241" i="3"/>
  <c r="S240" i="3"/>
  <c r="R240" i="3"/>
  <c r="Q240" i="3"/>
  <c r="P240" i="3"/>
  <c r="O240" i="3"/>
  <c r="N240" i="3"/>
  <c r="M240" i="3"/>
  <c r="E240" i="3"/>
  <c r="D240" i="3"/>
  <c r="F240" i="3" s="1"/>
  <c r="S239" i="3"/>
  <c r="R239" i="3"/>
  <c r="Q239" i="3"/>
  <c r="P239" i="3"/>
  <c r="O239" i="3"/>
  <c r="N239" i="3"/>
  <c r="M239" i="3"/>
  <c r="E239" i="3"/>
  <c r="D239" i="3"/>
  <c r="S238" i="3"/>
  <c r="R238" i="3"/>
  <c r="Q238" i="3"/>
  <c r="P238" i="3"/>
  <c r="O238" i="3"/>
  <c r="N238" i="3"/>
  <c r="M238" i="3"/>
  <c r="E238" i="3"/>
  <c r="D238" i="3"/>
  <c r="S237" i="3"/>
  <c r="R237" i="3"/>
  <c r="Q237" i="3"/>
  <c r="P237" i="3"/>
  <c r="O237" i="3"/>
  <c r="N237" i="3"/>
  <c r="M237" i="3"/>
  <c r="E237" i="3"/>
  <c r="D237" i="3"/>
  <c r="S236" i="3"/>
  <c r="R236" i="3"/>
  <c r="Q236" i="3"/>
  <c r="P236" i="3"/>
  <c r="O236" i="3"/>
  <c r="N236" i="3"/>
  <c r="M236" i="3"/>
  <c r="E236" i="3"/>
  <c r="D236" i="3"/>
  <c r="S235" i="3"/>
  <c r="R235" i="3"/>
  <c r="Q235" i="3"/>
  <c r="P235" i="3"/>
  <c r="O235" i="3"/>
  <c r="N235" i="3"/>
  <c r="M235" i="3"/>
  <c r="E235" i="3"/>
  <c r="D235" i="3"/>
  <c r="S234" i="3"/>
  <c r="R234" i="3"/>
  <c r="Q234" i="3"/>
  <c r="P234" i="3"/>
  <c r="O234" i="3"/>
  <c r="N234" i="3"/>
  <c r="M234" i="3"/>
  <c r="E234" i="3"/>
  <c r="D234" i="3"/>
  <c r="S233" i="3"/>
  <c r="R233" i="3"/>
  <c r="Q233" i="3"/>
  <c r="P233" i="3"/>
  <c r="O233" i="3"/>
  <c r="N233" i="3"/>
  <c r="M233" i="3"/>
  <c r="E233" i="3"/>
  <c r="D233" i="3"/>
  <c r="F233" i="3" s="1"/>
  <c r="S232" i="3"/>
  <c r="R232" i="3"/>
  <c r="Q232" i="3"/>
  <c r="P232" i="3"/>
  <c r="O232" i="3"/>
  <c r="N232" i="3"/>
  <c r="M232" i="3"/>
  <c r="E232" i="3"/>
  <c r="F232" i="3" s="1"/>
  <c r="D232" i="3"/>
  <c r="S231" i="3"/>
  <c r="R231" i="3"/>
  <c r="Q231" i="3"/>
  <c r="P231" i="3"/>
  <c r="O231" i="3"/>
  <c r="N231" i="3"/>
  <c r="M231" i="3"/>
  <c r="E231" i="3"/>
  <c r="D231" i="3"/>
  <c r="S230" i="3"/>
  <c r="R230" i="3"/>
  <c r="Q230" i="3"/>
  <c r="P230" i="3"/>
  <c r="O230" i="3"/>
  <c r="N230" i="3"/>
  <c r="M230" i="3"/>
  <c r="E230" i="3"/>
  <c r="D230" i="3"/>
  <c r="S229" i="3"/>
  <c r="R229" i="3"/>
  <c r="Q229" i="3"/>
  <c r="P229" i="3"/>
  <c r="O229" i="3"/>
  <c r="N229" i="3"/>
  <c r="M229" i="3"/>
  <c r="E229" i="3"/>
  <c r="D229" i="3"/>
  <c r="S228" i="3"/>
  <c r="R228" i="3"/>
  <c r="Q228" i="3"/>
  <c r="P228" i="3"/>
  <c r="O228" i="3"/>
  <c r="N228" i="3"/>
  <c r="M228" i="3"/>
  <c r="E228" i="3"/>
  <c r="D228" i="3"/>
  <c r="F228" i="3" s="1"/>
  <c r="S227" i="3"/>
  <c r="R227" i="3"/>
  <c r="Q227" i="3"/>
  <c r="P227" i="3"/>
  <c r="O227" i="3"/>
  <c r="N227" i="3"/>
  <c r="M227" i="3"/>
  <c r="E227" i="3"/>
  <c r="D227" i="3"/>
  <c r="S226" i="3"/>
  <c r="R226" i="3"/>
  <c r="Q226" i="3"/>
  <c r="P226" i="3"/>
  <c r="O226" i="3"/>
  <c r="N226" i="3"/>
  <c r="M226" i="3"/>
  <c r="E226" i="3"/>
  <c r="D226" i="3"/>
  <c r="S225" i="3"/>
  <c r="R225" i="3"/>
  <c r="Q225" i="3"/>
  <c r="P225" i="3"/>
  <c r="O225" i="3"/>
  <c r="N225" i="3"/>
  <c r="M225" i="3"/>
  <c r="E225" i="3"/>
  <c r="D225" i="3"/>
  <c r="S224" i="3"/>
  <c r="R224" i="3"/>
  <c r="Q224" i="3"/>
  <c r="P224" i="3"/>
  <c r="O224" i="3"/>
  <c r="N224" i="3"/>
  <c r="M224" i="3"/>
  <c r="E224" i="3"/>
  <c r="D224" i="3"/>
  <c r="S223" i="3"/>
  <c r="R223" i="3"/>
  <c r="Q223" i="3"/>
  <c r="P223" i="3"/>
  <c r="O223" i="3"/>
  <c r="N223" i="3"/>
  <c r="M223" i="3"/>
  <c r="E223" i="3"/>
  <c r="D223" i="3"/>
  <c r="S222" i="3"/>
  <c r="R222" i="3"/>
  <c r="Q222" i="3"/>
  <c r="P222" i="3"/>
  <c r="O222" i="3"/>
  <c r="N222" i="3"/>
  <c r="M222" i="3"/>
  <c r="E222" i="3"/>
  <c r="D222" i="3"/>
  <c r="S221" i="3"/>
  <c r="R221" i="3"/>
  <c r="Q221" i="3"/>
  <c r="P221" i="3"/>
  <c r="O221" i="3"/>
  <c r="N221" i="3"/>
  <c r="M221" i="3"/>
  <c r="E221" i="3"/>
  <c r="D221" i="3"/>
  <c r="S220" i="3"/>
  <c r="R220" i="3"/>
  <c r="Q220" i="3"/>
  <c r="P220" i="3"/>
  <c r="O220" i="3"/>
  <c r="N220" i="3"/>
  <c r="M220" i="3"/>
  <c r="E220" i="3"/>
  <c r="D220" i="3"/>
  <c r="S219" i="3"/>
  <c r="R219" i="3"/>
  <c r="Q219" i="3"/>
  <c r="P219" i="3"/>
  <c r="O219" i="3"/>
  <c r="N219" i="3"/>
  <c r="M219" i="3"/>
  <c r="E219" i="3"/>
  <c r="D219" i="3"/>
  <c r="S218" i="3"/>
  <c r="R218" i="3"/>
  <c r="Q218" i="3"/>
  <c r="P218" i="3"/>
  <c r="O218" i="3"/>
  <c r="N218" i="3"/>
  <c r="M218" i="3"/>
  <c r="E218" i="3"/>
  <c r="D218" i="3"/>
  <c r="S217" i="3"/>
  <c r="R217" i="3"/>
  <c r="Q217" i="3"/>
  <c r="P217" i="3"/>
  <c r="O217" i="3"/>
  <c r="N217" i="3"/>
  <c r="M217" i="3"/>
  <c r="E217" i="3"/>
  <c r="D217" i="3"/>
  <c r="F217" i="3" s="1"/>
  <c r="H217" i="3" s="1"/>
  <c r="S216" i="3"/>
  <c r="R216" i="3"/>
  <c r="Q216" i="3"/>
  <c r="P216" i="3"/>
  <c r="O216" i="3"/>
  <c r="N216" i="3"/>
  <c r="M216" i="3"/>
  <c r="E216" i="3"/>
  <c r="D216" i="3"/>
  <c r="S215" i="3"/>
  <c r="R215" i="3"/>
  <c r="Q215" i="3"/>
  <c r="P215" i="3"/>
  <c r="O215" i="3"/>
  <c r="N215" i="3"/>
  <c r="M215" i="3"/>
  <c r="E215" i="3"/>
  <c r="D215" i="3"/>
  <c r="F215" i="3" s="1"/>
  <c r="S214" i="3"/>
  <c r="R214" i="3"/>
  <c r="Q214" i="3"/>
  <c r="P214" i="3"/>
  <c r="O214" i="3"/>
  <c r="N214" i="3"/>
  <c r="M214" i="3"/>
  <c r="E214" i="3"/>
  <c r="D214" i="3"/>
  <c r="S213" i="3"/>
  <c r="R213" i="3"/>
  <c r="Q213" i="3"/>
  <c r="P213" i="3"/>
  <c r="O213" i="3"/>
  <c r="N213" i="3"/>
  <c r="M213" i="3"/>
  <c r="E213" i="3"/>
  <c r="D213" i="3"/>
  <c r="S212" i="3"/>
  <c r="R212" i="3"/>
  <c r="Q212" i="3"/>
  <c r="P212" i="3"/>
  <c r="O212" i="3"/>
  <c r="N212" i="3"/>
  <c r="M212" i="3"/>
  <c r="E212" i="3"/>
  <c r="F212" i="3" s="1"/>
  <c r="D212" i="3"/>
  <c r="S211" i="3"/>
  <c r="R211" i="3"/>
  <c r="Q211" i="3"/>
  <c r="P211" i="3"/>
  <c r="O211" i="3"/>
  <c r="N211" i="3"/>
  <c r="M211" i="3"/>
  <c r="E211" i="3"/>
  <c r="F211" i="3" s="1"/>
  <c r="H211" i="3" s="1"/>
  <c r="D211" i="3"/>
  <c r="S210" i="3"/>
  <c r="R210" i="3"/>
  <c r="Q210" i="3"/>
  <c r="P210" i="3"/>
  <c r="O210" i="3"/>
  <c r="N210" i="3"/>
  <c r="M210" i="3"/>
  <c r="E210" i="3"/>
  <c r="D210" i="3"/>
  <c r="F210" i="3" s="1"/>
  <c r="H210" i="3" s="1"/>
  <c r="S209" i="3"/>
  <c r="R209" i="3"/>
  <c r="Q209" i="3"/>
  <c r="P209" i="3"/>
  <c r="O209" i="3"/>
  <c r="N209" i="3"/>
  <c r="M209" i="3"/>
  <c r="E209" i="3"/>
  <c r="D209" i="3"/>
  <c r="S208" i="3"/>
  <c r="R208" i="3"/>
  <c r="Q208" i="3"/>
  <c r="P208" i="3"/>
  <c r="O208" i="3"/>
  <c r="N208" i="3"/>
  <c r="M208" i="3"/>
  <c r="E208" i="3"/>
  <c r="D208" i="3"/>
  <c r="S207" i="3"/>
  <c r="R207" i="3"/>
  <c r="Q207" i="3"/>
  <c r="P207" i="3"/>
  <c r="O207" i="3"/>
  <c r="N207" i="3"/>
  <c r="M207" i="3"/>
  <c r="E207" i="3"/>
  <c r="D207" i="3"/>
  <c r="S206" i="3"/>
  <c r="R206" i="3"/>
  <c r="Q206" i="3"/>
  <c r="P206" i="3"/>
  <c r="O206" i="3"/>
  <c r="N206" i="3"/>
  <c r="M206" i="3"/>
  <c r="E206" i="3"/>
  <c r="F206" i="3" s="1"/>
  <c r="D206" i="3"/>
  <c r="S205" i="3"/>
  <c r="R205" i="3"/>
  <c r="Q205" i="3"/>
  <c r="P205" i="3"/>
  <c r="O205" i="3"/>
  <c r="N205" i="3"/>
  <c r="M205" i="3"/>
  <c r="E205" i="3"/>
  <c r="D205" i="3"/>
  <c r="S204" i="3"/>
  <c r="R204" i="3"/>
  <c r="Q204" i="3"/>
  <c r="P204" i="3"/>
  <c r="O204" i="3"/>
  <c r="N204" i="3"/>
  <c r="M204" i="3"/>
  <c r="E204" i="3"/>
  <c r="D204" i="3"/>
  <c r="S203" i="3"/>
  <c r="R203" i="3"/>
  <c r="Q203" i="3"/>
  <c r="P203" i="3"/>
  <c r="O203" i="3"/>
  <c r="N203" i="3"/>
  <c r="M203" i="3"/>
  <c r="E203" i="3"/>
  <c r="D203" i="3"/>
  <c r="F203" i="3" s="1"/>
  <c r="H203" i="3" s="1"/>
  <c r="S202" i="3"/>
  <c r="R202" i="3"/>
  <c r="Q202" i="3"/>
  <c r="P202" i="3"/>
  <c r="O202" i="3"/>
  <c r="N202" i="3"/>
  <c r="M202" i="3"/>
  <c r="E202" i="3"/>
  <c r="D202" i="3"/>
  <c r="S201" i="3"/>
  <c r="R201" i="3"/>
  <c r="Q201" i="3"/>
  <c r="P201" i="3"/>
  <c r="O201" i="3"/>
  <c r="N201" i="3"/>
  <c r="M201" i="3"/>
  <c r="E201" i="3"/>
  <c r="D201" i="3"/>
  <c r="S200" i="3"/>
  <c r="R200" i="3"/>
  <c r="Q200" i="3"/>
  <c r="P200" i="3"/>
  <c r="O200" i="3"/>
  <c r="N200" i="3"/>
  <c r="M200" i="3"/>
  <c r="E200" i="3"/>
  <c r="D200" i="3"/>
  <c r="S199" i="3"/>
  <c r="R199" i="3"/>
  <c r="Q199" i="3"/>
  <c r="P199" i="3"/>
  <c r="O199" i="3"/>
  <c r="N199" i="3"/>
  <c r="M199" i="3"/>
  <c r="E199" i="3"/>
  <c r="D199" i="3"/>
  <c r="S198" i="3"/>
  <c r="R198" i="3"/>
  <c r="Q198" i="3"/>
  <c r="P198" i="3"/>
  <c r="O198" i="3"/>
  <c r="N198" i="3"/>
  <c r="M198" i="3"/>
  <c r="E198" i="3"/>
  <c r="D198" i="3"/>
  <c r="S197" i="3"/>
  <c r="R197" i="3"/>
  <c r="Q197" i="3"/>
  <c r="P197" i="3"/>
  <c r="O197" i="3"/>
  <c r="N197" i="3"/>
  <c r="M197" i="3"/>
  <c r="E197" i="3"/>
  <c r="F197" i="3" s="1"/>
  <c r="H197" i="3" s="1"/>
  <c r="D197" i="3"/>
  <c r="S196" i="3"/>
  <c r="R196" i="3"/>
  <c r="Q196" i="3"/>
  <c r="P196" i="3"/>
  <c r="O196" i="3"/>
  <c r="N196" i="3"/>
  <c r="M196" i="3"/>
  <c r="E196" i="3"/>
  <c r="D196" i="3"/>
  <c r="F196" i="3" s="1"/>
  <c r="H196" i="3" s="1"/>
  <c r="S195" i="3"/>
  <c r="R195" i="3"/>
  <c r="Q195" i="3"/>
  <c r="P195" i="3"/>
  <c r="O195" i="3"/>
  <c r="N195" i="3"/>
  <c r="M195" i="3"/>
  <c r="E195" i="3"/>
  <c r="D195" i="3"/>
  <c r="S194" i="3"/>
  <c r="R194" i="3"/>
  <c r="Q194" i="3"/>
  <c r="P194" i="3"/>
  <c r="O194" i="3"/>
  <c r="N194" i="3"/>
  <c r="M194" i="3"/>
  <c r="F194" i="3"/>
  <c r="E194" i="3"/>
  <c r="D194" i="3"/>
  <c r="S193" i="3"/>
  <c r="R193" i="3"/>
  <c r="Q193" i="3"/>
  <c r="P193" i="3"/>
  <c r="O193" i="3"/>
  <c r="N193" i="3"/>
  <c r="M193" i="3"/>
  <c r="E193" i="3"/>
  <c r="D193" i="3"/>
  <c r="F193" i="3" s="1"/>
  <c r="S192" i="3"/>
  <c r="R192" i="3"/>
  <c r="Q192" i="3"/>
  <c r="P192" i="3"/>
  <c r="O192" i="3"/>
  <c r="N192" i="3"/>
  <c r="M192" i="3"/>
  <c r="E192" i="3"/>
  <c r="F192" i="3" s="1"/>
  <c r="D192" i="3"/>
  <c r="S191" i="3"/>
  <c r="R191" i="3"/>
  <c r="Q191" i="3"/>
  <c r="P191" i="3"/>
  <c r="O191" i="3"/>
  <c r="N191" i="3"/>
  <c r="M191" i="3"/>
  <c r="H191" i="3"/>
  <c r="E191" i="3"/>
  <c r="F191" i="3" s="1"/>
  <c r="L191" i="3" s="1"/>
  <c r="D191" i="3"/>
  <c r="S190" i="3"/>
  <c r="R190" i="3"/>
  <c r="Q190" i="3"/>
  <c r="P190" i="3"/>
  <c r="O190" i="3"/>
  <c r="N190" i="3"/>
  <c r="M190" i="3"/>
  <c r="E190" i="3"/>
  <c r="D190" i="3"/>
  <c r="S189" i="3"/>
  <c r="R189" i="3"/>
  <c r="Q189" i="3"/>
  <c r="P189" i="3"/>
  <c r="O189" i="3"/>
  <c r="N189" i="3"/>
  <c r="M189" i="3"/>
  <c r="E189" i="3"/>
  <c r="D189" i="3"/>
  <c r="S188" i="3"/>
  <c r="R188" i="3"/>
  <c r="Q188" i="3"/>
  <c r="P188" i="3"/>
  <c r="O188" i="3"/>
  <c r="N188" i="3"/>
  <c r="M188" i="3"/>
  <c r="F188" i="3"/>
  <c r="L188" i="3" s="1"/>
  <c r="E188" i="3"/>
  <c r="D188" i="3"/>
  <c r="S187" i="3"/>
  <c r="R187" i="3"/>
  <c r="Q187" i="3"/>
  <c r="P187" i="3"/>
  <c r="O187" i="3"/>
  <c r="N187" i="3"/>
  <c r="M187" i="3"/>
  <c r="E187" i="3"/>
  <c r="D187" i="3"/>
  <c r="F187" i="3" s="1"/>
  <c r="S186" i="3"/>
  <c r="R186" i="3"/>
  <c r="Q186" i="3"/>
  <c r="P186" i="3"/>
  <c r="O186" i="3"/>
  <c r="N186" i="3"/>
  <c r="M186" i="3"/>
  <c r="E186" i="3"/>
  <c r="D186" i="3"/>
  <c r="S185" i="3"/>
  <c r="R185" i="3"/>
  <c r="Q185" i="3"/>
  <c r="P185" i="3"/>
  <c r="O185" i="3"/>
  <c r="N185" i="3"/>
  <c r="M185" i="3"/>
  <c r="H185" i="3"/>
  <c r="E185" i="3"/>
  <c r="F185" i="3" s="1"/>
  <c r="L185" i="3" s="1"/>
  <c r="D185" i="3"/>
  <c r="S184" i="3"/>
  <c r="R184" i="3"/>
  <c r="Q184" i="3"/>
  <c r="P184" i="3"/>
  <c r="O184" i="3"/>
  <c r="N184" i="3"/>
  <c r="M184" i="3"/>
  <c r="E184" i="3"/>
  <c r="D184" i="3"/>
  <c r="S183" i="3"/>
  <c r="R183" i="3"/>
  <c r="Q183" i="3"/>
  <c r="P183" i="3"/>
  <c r="O183" i="3"/>
  <c r="N183" i="3"/>
  <c r="M183" i="3"/>
  <c r="E183" i="3"/>
  <c r="D183" i="3"/>
  <c r="F183" i="3" s="1"/>
  <c r="S182" i="3"/>
  <c r="R182" i="3"/>
  <c r="Q182" i="3"/>
  <c r="P182" i="3"/>
  <c r="O182" i="3"/>
  <c r="N182" i="3"/>
  <c r="M182" i="3"/>
  <c r="E182" i="3"/>
  <c r="D182" i="3"/>
  <c r="F182" i="3" s="1"/>
  <c r="S181" i="3"/>
  <c r="R181" i="3"/>
  <c r="Q181" i="3"/>
  <c r="P181" i="3"/>
  <c r="O181" i="3"/>
  <c r="N181" i="3"/>
  <c r="M181" i="3"/>
  <c r="E181" i="3"/>
  <c r="D181" i="3"/>
  <c r="F181" i="3" s="1"/>
  <c r="L181" i="3" s="1"/>
  <c r="S180" i="3"/>
  <c r="R180" i="3"/>
  <c r="Q180" i="3"/>
  <c r="P180" i="3"/>
  <c r="O180" i="3"/>
  <c r="N180" i="3"/>
  <c r="M180" i="3"/>
  <c r="E180" i="3"/>
  <c r="D180" i="3"/>
  <c r="S179" i="3"/>
  <c r="R179" i="3"/>
  <c r="Q179" i="3"/>
  <c r="P179" i="3"/>
  <c r="O179" i="3"/>
  <c r="N179" i="3"/>
  <c r="M179" i="3"/>
  <c r="E179" i="3"/>
  <c r="D179" i="3"/>
  <c r="F179" i="3" s="1"/>
  <c r="S178" i="3"/>
  <c r="R178" i="3"/>
  <c r="Q178" i="3"/>
  <c r="P178" i="3"/>
  <c r="O178" i="3"/>
  <c r="N178" i="3"/>
  <c r="M178" i="3"/>
  <c r="E178" i="3"/>
  <c r="D178" i="3"/>
  <c r="S177" i="3"/>
  <c r="R177" i="3"/>
  <c r="Q177" i="3"/>
  <c r="P177" i="3"/>
  <c r="O177" i="3"/>
  <c r="N177" i="3"/>
  <c r="M177" i="3"/>
  <c r="E177" i="3"/>
  <c r="D177" i="3"/>
  <c r="S176" i="3"/>
  <c r="R176" i="3"/>
  <c r="Q176" i="3"/>
  <c r="P176" i="3"/>
  <c r="O176" i="3"/>
  <c r="N176" i="3"/>
  <c r="M176" i="3"/>
  <c r="E176" i="3"/>
  <c r="D176" i="3"/>
  <c r="S175" i="3"/>
  <c r="R175" i="3"/>
  <c r="Q175" i="3"/>
  <c r="P175" i="3"/>
  <c r="O175" i="3"/>
  <c r="N175" i="3"/>
  <c r="M175" i="3"/>
  <c r="E175" i="3"/>
  <c r="D175" i="3"/>
  <c r="F175" i="3" s="1"/>
  <c r="S174" i="3"/>
  <c r="R174" i="3"/>
  <c r="Q174" i="3"/>
  <c r="P174" i="3"/>
  <c r="O174" i="3"/>
  <c r="N174" i="3"/>
  <c r="M174" i="3"/>
  <c r="E174" i="3"/>
  <c r="D174" i="3"/>
  <c r="F174" i="3" s="1"/>
  <c r="S173" i="3"/>
  <c r="R173" i="3"/>
  <c r="Q173" i="3"/>
  <c r="P173" i="3"/>
  <c r="O173" i="3"/>
  <c r="N173" i="3"/>
  <c r="M173" i="3"/>
  <c r="E173" i="3"/>
  <c r="D173" i="3"/>
  <c r="S172" i="3"/>
  <c r="R172" i="3"/>
  <c r="Q172" i="3"/>
  <c r="P172" i="3"/>
  <c r="O172" i="3"/>
  <c r="N172" i="3"/>
  <c r="M172" i="3"/>
  <c r="E172" i="3"/>
  <c r="D172" i="3"/>
  <c r="F172" i="3" s="1"/>
  <c r="S171" i="3"/>
  <c r="R171" i="3"/>
  <c r="Q171" i="3"/>
  <c r="P171" i="3"/>
  <c r="O171" i="3"/>
  <c r="N171" i="3"/>
  <c r="M171" i="3"/>
  <c r="E171" i="3"/>
  <c r="D171" i="3"/>
  <c r="S170" i="3"/>
  <c r="R170" i="3"/>
  <c r="Q170" i="3"/>
  <c r="P170" i="3"/>
  <c r="O170" i="3"/>
  <c r="N170" i="3"/>
  <c r="M170" i="3"/>
  <c r="E170" i="3"/>
  <c r="D170" i="3"/>
  <c r="S169" i="3"/>
  <c r="R169" i="3"/>
  <c r="Q169" i="3"/>
  <c r="P169" i="3"/>
  <c r="O169" i="3"/>
  <c r="N169" i="3"/>
  <c r="M169" i="3"/>
  <c r="E169" i="3"/>
  <c r="D169" i="3"/>
  <c r="F169" i="3" s="1"/>
  <c r="L169" i="3" s="1"/>
  <c r="S168" i="3"/>
  <c r="R168" i="3"/>
  <c r="Q168" i="3"/>
  <c r="P168" i="3"/>
  <c r="O168" i="3"/>
  <c r="N168" i="3"/>
  <c r="M168" i="3"/>
  <c r="E168" i="3"/>
  <c r="D168" i="3"/>
  <c r="S167" i="3"/>
  <c r="R167" i="3"/>
  <c r="Q167" i="3"/>
  <c r="P167" i="3"/>
  <c r="O167" i="3"/>
  <c r="N167" i="3"/>
  <c r="M167" i="3"/>
  <c r="E167" i="3"/>
  <c r="D167" i="3"/>
  <c r="S166" i="3"/>
  <c r="R166" i="3"/>
  <c r="Q166" i="3"/>
  <c r="P166" i="3"/>
  <c r="O166" i="3"/>
  <c r="N166" i="3"/>
  <c r="M166" i="3"/>
  <c r="E166" i="3"/>
  <c r="D166" i="3"/>
  <c r="S165" i="3"/>
  <c r="R165" i="3"/>
  <c r="Q165" i="3"/>
  <c r="P165" i="3"/>
  <c r="O165" i="3"/>
  <c r="N165" i="3"/>
  <c r="M165" i="3"/>
  <c r="E165" i="3"/>
  <c r="D165" i="3"/>
  <c r="S164" i="3"/>
  <c r="R164" i="3"/>
  <c r="Q164" i="3"/>
  <c r="P164" i="3"/>
  <c r="O164" i="3"/>
  <c r="N164" i="3"/>
  <c r="M164" i="3"/>
  <c r="E164" i="3"/>
  <c r="D164" i="3"/>
  <c r="F164" i="3" s="1"/>
  <c r="L164" i="3" s="1"/>
  <c r="S163" i="3"/>
  <c r="R163" i="3"/>
  <c r="Q163" i="3"/>
  <c r="P163" i="3"/>
  <c r="O163" i="3"/>
  <c r="N163" i="3"/>
  <c r="M163" i="3"/>
  <c r="E163" i="3"/>
  <c r="D163" i="3"/>
  <c r="S162" i="3"/>
  <c r="R162" i="3"/>
  <c r="Q162" i="3"/>
  <c r="P162" i="3"/>
  <c r="O162" i="3"/>
  <c r="N162" i="3"/>
  <c r="M162" i="3"/>
  <c r="E162" i="3"/>
  <c r="D162" i="3"/>
  <c r="S161" i="3"/>
  <c r="R161" i="3"/>
  <c r="Q161" i="3"/>
  <c r="P161" i="3"/>
  <c r="O161" i="3"/>
  <c r="N161" i="3"/>
  <c r="M161" i="3"/>
  <c r="E161" i="3"/>
  <c r="D161" i="3"/>
  <c r="S160" i="3"/>
  <c r="R160" i="3"/>
  <c r="Q160" i="3"/>
  <c r="P160" i="3"/>
  <c r="O160" i="3"/>
  <c r="N160" i="3"/>
  <c r="M160" i="3"/>
  <c r="E160" i="3"/>
  <c r="D160" i="3"/>
  <c r="S159" i="3"/>
  <c r="R159" i="3"/>
  <c r="Q159" i="3"/>
  <c r="P159" i="3"/>
  <c r="O159" i="3"/>
  <c r="N159" i="3"/>
  <c r="M159" i="3"/>
  <c r="E159" i="3"/>
  <c r="D159" i="3"/>
  <c r="F159" i="3" s="1"/>
  <c r="L159" i="3" s="1"/>
  <c r="S158" i="3"/>
  <c r="R158" i="3"/>
  <c r="Q158" i="3"/>
  <c r="P158" i="3"/>
  <c r="O158" i="3"/>
  <c r="N158" i="3"/>
  <c r="M158" i="3"/>
  <c r="E158" i="3"/>
  <c r="D158" i="3"/>
  <c r="S157" i="3"/>
  <c r="R157" i="3"/>
  <c r="Q157" i="3"/>
  <c r="P157" i="3"/>
  <c r="O157" i="3"/>
  <c r="N157" i="3"/>
  <c r="M157" i="3"/>
  <c r="E157" i="3"/>
  <c r="D157" i="3"/>
  <c r="S156" i="3"/>
  <c r="R156" i="3"/>
  <c r="Q156" i="3"/>
  <c r="P156" i="3"/>
  <c r="O156" i="3"/>
  <c r="N156" i="3"/>
  <c r="M156" i="3"/>
  <c r="E156" i="3"/>
  <c r="D156" i="3"/>
  <c r="S155" i="3"/>
  <c r="R155" i="3"/>
  <c r="Q155" i="3"/>
  <c r="P155" i="3"/>
  <c r="O155" i="3"/>
  <c r="N155" i="3"/>
  <c r="M155" i="3"/>
  <c r="E155" i="3"/>
  <c r="D155" i="3"/>
  <c r="F155" i="3" s="1"/>
  <c r="S154" i="3"/>
  <c r="R154" i="3"/>
  <c r="Q154" i="3"/>
  <c r="P154" i="3"/>
  <c r="O154" i="3"/>
  <c r="N154" i="3"/>
  <c r="M154" i="3"/>
  <c r="E154" i="3"/>
  <c r="D154" i="3"/>
  <c r="S153" i="3"/>
  <c r="R153" i="3"/>
  <c r="Q153" i="3"/>
  <c r="P153" i="3"/>
  <c r="O153" i="3"/>
  <c r="N153" i="3"/>
  <c r="M153" i="3"/>
  <c r="E153" i="3"/>
  <c r="D153" i="3"/>
  <c r="S152" i="3"/>
  <c r="R152" i="3"/>
  <c r="Q152" i="3"/>
  <c r="P152" i="3"/>
  <c r="O152" i="3"/>
  <c r="N152" i="3"/>
  <c r="M152" i="3"/>
  <c r="E152" i="3"/>
  <c r="D152" i="3"/>
  <c r="F152" i="3" s="1"/>
  <c r="S151" i="3"/>
  <c r="R151" i="3"/>
  <c r="Q151" i="3"/>
  <c r="P151" i="3"/>
  <c r="O151" i="3"/>
  <c r="N151" i="3"/>
  <c r="M151" i="3"/>
  <c r="E151" i="3"/>
  <c r="D151" i="3"/>
  <c r="S150" i="3"/>
  <c r="R150" i="3"/>
  <c r="Q150" i="3"/>
  <c r="P150" i="3"/>
  <c r="O150" i="3"/>
  <c r="N150" i="3"/>
  <c r="M150" i="3"/>
  <c r="E150" i="3"/>
  <c r="F150" i="3" s="1"/>
  <c r="D150" i="3"/>
  <c r="S149" i="3"/>
  <c r="R149" i="3"/>
  <c r="Q149" i="3"/>
  <c r="P149" i="3"/>
  <c r="O149" i="3"/>
  <c r="N149" i="3"/>
  <c r="M149" i="3"/>
  <c r="E149" i="3"/>
  <c r="D149" i="3"/>
  <c r="S148" i="3"/>
  <c r="R148" i="3"/>
  <c r="Q148" i="3"/>
  <c r="P148" i="3"/>
  <c r="O148" i="3"/>
  <c r="N148" i="3"/>
  <c r="M148" i="3"/>
  <c r="E148" i="3"/>
  <c r="D148" i="3"/>
  <c r="S147" i="3"/>
  <c r="R147" i="3"/>
  <c r="Q147" i="3"/>
  <c r="P147" i="3"/>
  <c r="O147" i="3"/>
  <c r="N147" i="3"/>
  <c r="M147" i="3"/>
  <c r="E147" i="3"/>
  <c r="D147" i="3"/>
  <c r="S146" i="3"/>
  <c r="R146" i="3"/>
  <c r="Q146" i="3"/>
  <c r="P146" i="3"/>
  <c r="O146" i="3"/>
  <c r="N146" i="3"/>
  <c r="M146" i="3"/>
  <c r="E146" i="3"/>
  <c r="D146" i="3"/>
  <c r="F146" i="3" s="1"/>
  <c r="L146" i="3" s="1"/>
  <c r="S145" i="3"/>
  <c r="R145" i="3"/>
  <c r="Q145" i="3"/>
  <c r="P145" i="3"/>
  <c r="O145" i="3"/>
  <c r="N145" i="3"/>
  <c r="M145" i="3"/>
  <c r="E145" i="3"/>
  <c r="D145" i="3"/>
  <c r="S144" i="3"/>
  <c r="R144" i="3"/>
  <c r="Q144" i="3"/>
  <c r="P144" i="3"/>
  <c r="O144" i="3"/>
  <c r="N144" i="3"/>
  <c r="M144" i="3"/>
  <c r="E144" i="3"/>
  <c r="D144" i="3"/>
  <c r="S143" i="3"/>
  <c r="R143" i="3"/>
  <c r="Q143" i="3"/>
  <c r="P143" i="3"/>
  <c r="O143" i="3"/>
  <c r="N143" i="3"/>
  <c r="M143" i="3"/>
  <c r="E143" i="3"/>
  <c r="D143" i="3"/>
  <c r="S142" i="3"/>
  <c r="R142" i="3"/>
  <c r="Q142" i="3"/>
  <c r="P142" i="3"/>
  <c r="O142" i="3"/>
  <c r="N142" i="3"/>
  <c r="M142" i="3"/>
  <c r="E142" i="3"/>
  <c r="D142" i="3"/>
  <c r="F142" i="3" s="1"/>
  <c r="L142" i="3" s="1"/>
  <c r="S141" i="3"/>
  <c r="R141" i="3"/>
  <c r="Q141" i="3"/>
  <c r="P141" i="3"/>
  <c r="O141" i="3"/>
  <c r="N141" i="3"/>
  <c r="M141" i="3"/>
  <c r="E141" i="3"/>
  <c r="D141" i="3"/>
  <c r="S140" i="3"/>
  <c r="R140" i="3"/>
  <c r="Q140" i="3"/>
  <c r="P140" i="3"/>
  <c r="O140" i="3"/>
  <c r="N140" i="3"/>
  <c r="M140" i="3"/>
  <c r="E140" i="3"/>
  <c r="D140" i="3"/>
  <c r="F140" i="3" s="1"/>
  <c r="S139" i="3"/>
  <c r="R139" i="3"/>
  <c r="Q139" i="3"/>
  <c r="P139" i="3"/>
  <c r="O139" i="3"/>
  <c r="N139" i="3"/>
  <c r="M139" i="3"/>
  <c r="E139" i="3"/>
  <c r="D139" i="3"/>
  <c r="S138" i="3"/>
  <c r="R138" i="3"/>
  <c r="Q138" i="3"/>
  <c r="P138" i="3"/>
  <c r="O138" i="3"/>
  <c r="N138" i="3"/>
  <c r="M138" i="3"/>
  <c r="E138" i="3"/>
  <c r="D138" i="3"/>
  <c r="F138" i="3" s="1"/>
  <c r="L138" i="3" s="1"/>
  <c r="S137" i="3"/>
  <c r="R137" i="3"/>
  <c r="Q137" i="3"/>
  <c r="P137" i="3"/>
  <c r="O137" i="3"/>
  <c r="N137" i="3"/>
  <c r="M137" i="3"/>
  <c r="E137" i="3"/>
  <c r="D137" i="3"/>
  <c r="S136" i="3"/>
  <c r="R136" i="3"/>
  <c r="Q136" i="3"/>
  <c r="P136" i="3"/>
  <c r="O136" i="3"/>
  <c r="N136" i="3"/>
  <c r="M136" i="3"/>
  <c r="E136" i="3"/>
  <c r="D136" i="3"/>
  <c r="S135" i="3"/>
  <c r="R135" i="3"/>
  <c r="Q135" i="3"/>
  <c r="P135" i="3"/>
  <c r="O135" i="3"/>
  <c r="N135" i="3"/>
  <c r="M135" i="3"/>
  <c r="E135" i="3"/>
  <c r="F135" i="3" s="1"/>
  <c r="L135" i="3" s="1"/>
  <c r="D135" i="3"/>
  <c r="S134" i="3"/>
  <c r="R134" i="3"/>
  <c r="Q134" i="3"/>
  <c r="P134" i="3"/>
  <c r="O134" i="3"/>
  <c r="N134" i="3"/>
  <c r="M134" i="3"/>
  <c r="E134" i="3"/>
  <c r="D134" i="3"/>
  <c r="S133" i="3"/>
  <c r="R133" i="3"/>
  <c r="Q133" i="3"/>
  <c r="P133" i="3"/>
  <c r="O133" i="3"/>
  <c r="N133" i="3"/>
  <c r="M133" i="3"/>
  <c r="E133" i="3"/>
  <c r="D133" i="3"/>
  <c r="S132" i="3"/>
  <c r="R132" i="3"/>
  <c r="Q132" i="3"/>
  <c r="P132" i="3"/>
  <c r="O132" i="3"/>
  <c r="N132" i="3"/>
  <c r="M132" i="3"/>
  <c r="E132" i="3"/>
  <c r="D132" i="3"/>
  <c r="S131" i="3"/>
  <c r="R131" i="3"/>
  <c r="Q131" i="3"/>
  <c r="P131" i="3"/>
  <c r="O131" i="3"/>
  <c r="N131" i="3"/>
  <c r="M131" i="3"/>
  <c r="E131" i="3"/>
  <c r="D131" i="3"/>
  <c r="S130" i="3"/>
  <c r="R130" i="3"/>
  <c r="Q130" i="3"/>
  <c r="P130" i="3"/>
  <c r="O130" i="3"/>
  <c r="N130" i="3"/>
  <c r="M130" i="3"/>
  <c r="E130" i="3"/>
  <c r="D130" i="3"/>
  <c r="S129" i="3"/>
  <c r="R129" i="3"/>
  <c r="Q129" i="3"/>
  <c r="P129" i="3"/>
  <c r="O129" i="3"/>
  <c r="N129" i="3"/>
  <c r="M129" i="3"/>
  <c r="E129" i="3"/>
  <c r="D129" i="3"/>
  <c r="S128" i="3"/>
  <c r="R128" i="3"/>
  <c r="Q128" i="3"/>
  <c r="P128" i="3"/>
  <c r="O128" i="3"/>
  <c r="N128" i="3"/>
  <c r="M128" i="3"/>
  <c r="E128" i="3"/>
  <c r="D128" i="3"/>
  <c r="S127" i="3"/>
  <c r="R127" i="3"/>
  <c r="Q127" i="3"/>
  <c r="P127" i="3"/>
  <c r="O127" i="3"/>
  <c r="N127" i="3"/>
  <c r="M127" i="3"/>
  <c r="F127" i="3"/>
  <c r="L127" i="3" s="1"/>
  <c r="E127" i="3"/>
  <c r="D127" i="3"/>
  <c r="S126" i="3"/>
  <c r="R126" i="3"/>
  <c r="Q126" i="3"/>
  <c r="P126" i="3"/>
  <c r="O126" i="3"/>
  <c r="N126" i="3"/>
  <c r="M126" i="3"/>
  <c r="E126" i="3"/>
  <c r="D126" i="3"/>
  <c r="S125" i="3"/>
  <c r="R125" i="3"/>
  <c r="Q125" i="3"/>
  <c r="P125" i="3"/>
  <c r="O125" i="3"/>
  <c r="N125" i="3"/>
  <c r="M125" i="3"/>
  <c r="E125" i="3"/>
  <c r="D125" i="3"/>
  <c r="S124" i="3"/>
  <c r="R124" i="3"/>
  <c r="Q124" i="3"/>
  <c r="P124" i="3"/>
  <c r="O124" i="3"/>
  <c r="N124" i="3"/>
  <c r="M124" i="3"/>
  <c r="E124" i="3"/>
  <c r="D124" i="3"/>
  <c r="S123" i="3"/>
  <c r="R123" i="3"/>
  <c r="Q123" i="3"/>
  <c r="P123" i="3"/>
  <c r="O123" i="3"/>
  <c r="N123" i="3"/>
  <c r="M123" i="3"/>
  <c r="E123" i="3"/>
  <c r="D123" i="3"/>
  <c r="S122" i="3"/>
  <c r="R122" i="3"/>
  <c r="Q122" i="3"/>
  <c r="P122" i="3"/>
  <c r="O122" i="3"/>
  <c r="N122" i="3"/>
  <c r="M122" i="3"/>
  <c r="E122" i="3"/>
  <c r="D122" i="3"/>
  <c r="S121" i="3"/>
  <c r="R121" i="3"/>
  <c r="Q121" i="3"/>
  <c r="P121" i="3"/>
  <c r="O121" i="3"/>
  <c r="N121" i="3"/>
  <c r="M121" i="3"/>
  <c r="E121" i="3"/>
  <c r="D121" i="3"/>
  <c r="S120" i="3"/>
  <c r="R120" i="3"/>
  <c r="Q120" i="3"/>
  <c r="P120" i="3"/>
  <c r="O120" i="3"/>
  <c r="N120" i="3"/>
  <c r="M120" i="3"/>
  <c r="E120" i="3"/>
  <c r="D120" i="3"/>
  <c r="F120" i="3" s="1"/>
  <c r="L120" i="3" s="1"/>
  <c r="S119" i="3"/>
  <c r="R119" i="3"/>
  <c r="Q119" i="3"/>
  <c r="P119" i="3"/>
  <c r="O119" i="3"/>
  <c r="N119" i="3"/>
  <c r="M119" i="3"/>
  <c r="E119" i="3"/>
  <c r="D119" i="3"/>
  <c r="S118" i="3"/>
  <c r="R118" i="3"/>
  <c r="Q118" i="3"/>
  <c r="P118" i="3"/>
  <c r="O118" i="3"/>
  <c r="N118" i="3"/>
  <c r="M118" i="3"/>
  <c r="E118" i="3"/>
  <c r="D118" i="3"/>
  <c r="F118" i="3" s="1"/>
  <c r="L118" i="3" s="1"/>
  <c r="S117" i="3"/>
  <c r="R117" i="3"/>
  <c r="Q117" i="3"/>
  <c r="P117" i="3"/>
  <c r="O117" i="3"/>
  <c r="N117" i="3"/>
  <c r="M117" i="3"/>
  <c r="E117" i="3"/>
  <c r="D117" i="3"/>
  <c r="F117" i="3" s="1"/>
  <c r="L117" i="3" s="1"/>
  <c r="S116" i="3"/>
  <c r="R116" i="3"/>
  <c r="Q116" i="3"/>
  <c r="P116" i="3"/>
  <c r="O116" i="3"/>
  <c r="N116" i="3"/>
  <c r="M116" i="3"/>
  <c r="E116" i="3"/>
  <c r="D116" i="3"/>
  <c r="S115" i="3"/>
  <c r="R115" i="3"/>
  <c r="Q115" i="3"/>
  <c r="P115" i="3"/>
  <c r="O115" i="3"/>
  <c r="N115" i="3"/>
  <c r="M115" i="3"/>
  <c r="E115" i="3"/>
  <c r="D115" i="3"/>
  <c r="S114" i="3"/>
  <c r="R114" i="3"/>
  <c r="Q114" i="3"/>
  <c r="P114" i="3"/>
  <c r="O114" i="3"/>
  <c r="N114" i="3"/>
  <c r="M114" i="3"/>
  <c r="E114" i="3"/>
  <c r="D114" i="3"/>
  <c r="S113" i="3"/>
  <c r="R113" i="3"/>
  <c r="Q113" i="3"/>
  <c r="P113" i="3"/>
  <c r="O113" i="3"/>
  <c r="N113" i="3"/>
  <c r="M113" i="3"/>
  <c r="E113" i="3"/>
  <c r="D113" i="3"/>
  <c r="S112" i="3"/>
  <c r="R112" i="3"/>
  <c r="Q112" i="3"/>
  <c r="P112" i="3"/>
  <c r="O112" i="3"/>
  <c r="N112" i="3"/>
  <c r="M112" i="3"/>
  <c r="E112" i="3"/>
  <c r="D112" i="3"/>
  <c r="F112" i="3" s="1"/>
  <c r="H112" i="3" s="1"/>
  <c r="S111" i="3"/>
  <c r="R111" i="3"/>
  <c r="Q111" i="3"/>
  <c r="P111" i="3"/>
  <c r="O111" i="3"/>
  <c r="N111" i="3"/>
  <c r="M111" i="3"/>
  <c r="E111" i="3"/>
  <c r="D111" i="3"/>
  <c r="S110" i="3"/>
  <c r="R110" i="3"/>
  <c r="Q110" i="3"/>
  <c r="P110" i="3"/>
  <c r="O110" i="3"/>
  <c r="N110" i="3"/>
  <c r="M110" i="3"/>
  <c r="E110" i="3"/>
  <c r="D110" i="3"/>
  <c r="F110" i="3" s="1"/>
  <c r="L110" i="3" s="1"/>
  <c r="S109" i="3"/>
  <c r="R109" i="3"/>
  <c r="Q109" i="3"/>
  <c r="P109" i="3"/>
  <c r="O109" i="3"/>
  <c r="N109" i="3"/>
  <c r="M109" i="3"/>
  <c r="E109" i="3"/>
  <c r="D109" i="3"/>
  <c r="S108" i="3"/>
  <c r="R108" i="3"/>
  <c r="Q108" i="3"/>
  <c r="P108" i="3"/>
  <c r="O108" i="3"/>
  <c r="N108" i="3"/>
  <c r="M108" i="3"/>
  <c r="E108" i="3"/>
  <c r="D108" i="3"/>
  <c r="F108" i="3" s="1"/>
  <c r="L108" i="3" s="1"/>
  <c r="S107" i="3"/>
  <c r="R107" i="3"/>
  <c r="Q107" i="3"/>
  <c r="P107" i="3"/>
  <c r="O107" i="3"/>
  <c r="N107" i="3"/>
  <c r="M107" i="3"/>
  <c r="E107" i="3"/>
  <c r="D107" i="3"/>
  <c r="F107" i="3" s="1"/>
  <c r="L107" i="3" s="1"/>
  <c r="S106" i="3"/>
  <c r="R106" i="3"/>
  <c r="Q106" i="3"/>
  <c r="P106" i="3"/>
  <c r="O106" i="3"/>
  <c r="N106" i="3"/>
  <c r="M106" i="3"/>
  <c r="E106" i="3"/>
  <c r="D106" i="3"/>
  <c r="S105" i="3"/>
  <c r="R105" i="3"/>
  <c r="Q105" i="3"/>
  <c r="P105" i="3"/>
  <c r="O105" i="3"/>
  <c r="N105" i="3"/>
  <c r="M105" i="3"/>
  <c r="E105" i="3"/>
  <c r="D105" i="3"/>
  <c r="F105" i="3" s="1"/>
  <c r="S104" i="3"/>
  <c r="R104" i="3"/>
  <c r="Q104" i="3"/>
  <c r="P104" i="3"/>
  <c r="O104" i="3"/>
  <c r="N104" i="3"/>
  <c r="M104" i="3"/>
  <c r="E104" i="3"/>
  <c r="D104" i="3"/>
  <c r="F104" i="3" s="1"/>
  <c r="L104" i="3" s="1"/>
  <c r="S103" i="3"/>
  <c r="R103" i="3"/>
  <c r="Q103" i="3"/>
  <c r="P103" i="3"/>
  <c r="O103" i="3"/>
  <c r="N103" i="3"/>
  <c r="M103" i="3"/>
  <c r="E103" i="3"/>
  <c r="D103" i="3"/>
  <c r="S102" i="3"/>
  <c r="R102" i="3"/>
  <c r="Q102" i="3"/>
  <c r="P102" i="3"/>
  <c r="O102" i="3"/>
  <c r="N102" i="3"/>
  <c r="M102" i="3"/>
  <c r="E102" i="3"/>
  <c r="D102" i="3"/>
  <c r="F102" i="3" s="1"/>
  <c r="L102" i="3" s="1"/>
  <c r="S101" i="3"/>
  <c r="R101" i="3"/>
  <c r="Q101" i="3"/>
  <c r="P101" i="3"/>
  <c r="O101" i="3"/>
  <c r="N101" i="3"/>
  <c r="M101" i="3"/>
  <c r="E101" i="3"/>
  <c r="D101" i="3"/>
  <c r="S100" i="3"/>
  <c r="R100" i="3"/>
  <c r="Q100" i="3"/>
  <c r="P100" i="3"/>
  <c r="O100" i="3"/>
  <c r="N100" i="3"/>
  <c r="M100" i="3"/>
  <c r="E100" i="3"/>
  <c r="F100" i="3" s="1"/>
  <c r="D100" i="3"/>
  <c r="S99" i="3"/>
  <c r="R99" i="3"/>
  <c r="Q99" i="3"/>
  <c r="P99" i="3"/>
  <c r="O99" i="3"/>
  <c r="N99" i="3"/>
  <c r="M99" i="3"/>
  <c r="E99" i="3"/>
  <c r="D99" i="3"/>
  <c r="F99" i="3" s="1"/>
  <c r="L99" i="3" s="1"/>
  <c r="S98" i="3"/>
  <c r="R98" i="3"/>
  <c r="Q98" i="3"/>
  <c r="P98" i="3"/>
  <c r="O98" i="3"/>
  <c r="N98" i="3"/>
  <c r="M98" i="3"/>
  <c r="E98" i="3"/>
  <c r="D98" i="3"/>
  <c r="S97" i="3"/>
  <c r="R97" i="3"/>
  <c r="Q97" i="3"/>
  <c r="P97" i="3"/>
  <c r="O97" i="3"/>
  <c r="N97" i="3"/>
  <c r="M97" i="3"/>
  <c r="F97" i="3"/>
  <c r="H97" i="3" s="1"/>
  <c r="E97" i="3"/>
  <c r="D97" i="3"/>
  <c r="S96" i="3"/>
  <c r="R96" i="3"/>
  <c r="Q96" i="3"/>
  <c r="P96" i="3"/>
  <c r="O96" i="3"/>
  <c r="N96" i="3"/>
  <c r="M96" i="3"/>
  <c r="E96" i="3"/>
  <c r="D96" i="3"/>
  <c r="F96" i="3" s="1"/>
  <c r="S95" i="3"/>
  <c r="R95" i="3"/>
  <c r="Q95" i="3"/>
  <c r="P95" i="3"/>
  <c r="O95" i="3"/>
  <c r="N95" i="3"/>
  <c r="M95" i="3"/>
  <c r="E95" i="3"/>
  <c r="F95" i="3" s="1"/>
  <c r="D95" i="3"/>
  <c r="S94" i="3"/>
  <c r="R94" i="3"/>
  <c r="Q94" i="3"/>
  <c r="P94" i="3"/>
  <c r="O94" i="3"/>
  <c r="N94" i="3"/>
  <c r="M94" i="3"/>
  <c r="E94" i="3"/>
  <c r="D94" i="3"/>
  <c r="S93" i="3"/>
  <c r="R93" i="3"/>
  <c r="Q93" i="3"/>
  <c r="P93" i="3"/>
  <c r="O93" i="3"/>
  <c r="N93" i="3"/>
  <c r="M93" i="3"/>
  <c r="E93" i="3"/>
  <c r="D93" i="3"/>
  <c r="F93" i="3" s="1"/>
  <c r="S92" i="3"/>
  <c r="R92" i="3"/>
  <c r="Q92" i="3"/>
  <c r="P92" i="3"/>
  <c r="O92" i="3"/>
  <c r="N92" i="3"/>
  <c r="M92" i="3"/>
  <c r="E92" i="3"/>
  <c r="D92" i="3"/>
  <c r="S91" i="3"/>
  <c r="R91" i="3"/>
  <c r="Q91" i="3"/>
  <c r="P91" i="3"/>
  <c r="O91" i="3"/>
  <c r="N91" i="3"/>
  <c r="M91" i="3"/>
  <c r="E91" i="3"/>
  <c r="D91" i="3"/>
  <c r="S90" i="3"/>
  <c r="R90" i="3"/>
  <c r="Q90" i="3"/>
  <c r="P90" i="3"/>
  <c r="O90" i="3"/>
  <c r="N90" i="3"/>
  <c r="M90" i="3"/>
  <c r="E90" i="3"/>
  <c r="D90" i="3"/>
  <c r="S89" i="3"/>
  <c r="R89" i="3"/>
  <c r="Q89" i="3"/>
  <c r="P89" i="3"/>
  <c r="O89" i="3"/>
  <c r="N89" i="3"/>
  <c r="M89" i="3"/>
  <c r="E89" i="3"/>
  <c r="D89" i="3"/>
  <c r="S88" i="3"/>
  <c r="R88" i="3"/>
  <c r="Q88" i="3"/>
  <c r="P88" i="3"/>
  <c r="O88" i="3"/>
  <c r="N88" i="3"/>
  <c r="M88" i="3"/>
  <c r="E88" i="3"/>
  <c r="D88" i="3"/>
  <c r="S87" i="3"/>
  <c r="R87" i="3"/>
  <c r="Q87" i="3"/>
  <c r="P87" i="3"/>
  <c r="O87" i="3"/>
  <c r="N87" i="3"/>
  <c r="M87" i="3"/>
  <c r="E87" i="3"/>
  <c r="D87" i="3"/>
  <c r="S86" i="3"/>
  <c r="R86" i="3"/>
  <c r="Q86" i="3"/>
  <c r="P86" i="3"/>
  <c r="O86" i="3"/>
  <c r="N86" i="3"/>
  <c r="M86" i="3"/>
  <c r="E86" i="3"/>
  <c r="D86" i="3"/>
  <c r="S85" i="3"/>
  <c r="R85" i="3"/>
  <c r="Q85" i="3"/>
  <c r="P85" i="3"/>
  <c r="O85" i="3"/>
  <c r="N85" i="3"/>
  <c r="M85" i="3"/>
  <c r="E85" i="3"/>
  <c r="D85" i="3"/>
  <c r="S84" i="3"/>
  <c r="R84" i="3"/>
  <c r="Q84" i="3"/>
  <c r="P84" i="3"/>
  <c r="O84" i="3"/>
  <c r="N84" i="3"/>
  <c r="M84" i="3"/>
  <c r="E84" i="3"/>
  <c r="D84" i="3"/>
  <c r="S83" i="3"/>
  <c r="R83" i="3"/>
  <c r="Q83" i="3"/>
  <c r="P83" i="3"/>
  <c r="O83" i="3"/>
  <c r="N83" i="3"/>
  <c r="M83" i="3"/>
  <c r="E83" i="3"/>
  <c r="D83" i="3"/>
  <c r="S82" i="3"/>
  <c r="R82" i="3"/>
  <c r="Q82" i="3"/>
  <c r="P82" i="3"/>
  <c r="O82" i="3"/>
  <c r="N82" i="3"/>
  <c r="M82" i="3"/>
  <c r="E82" i="3"/>
  <c r="D82" i="3"/>
  <c r="S81" i="3"/>
  <c r="R81" i="3"/>
  <c r="Q81" i="3"/>
  <c r="P81" i="3"/>
  <c r="O81" i="3"/>
  <c r="N81" i="3"/>
  <c r="M81" i="3"/>
  <c r="E81" i="3"/>
  <c r="D81" i="3"/>
  <c r="S80" i="3"/>
  <c r="R80" i="3"/>
  <c r="Q80" i="3"/>
  <c r="P80" i="3"/>
  <c r="O80" i="3"/>
  <c r="N80" i="3"/>
  <c r="M80" i="3"/>
  <c r="E80" i="3"/>
  <c r="D80" i="3"/>
  <c r="S79" i="3"/>
  <c r="R79" i="3"/>
  <c r="Q79" i="3"/>
  <c r="P79" i="3"/>
  <c r="O79" i="3"/>
  <c r="N79" i="3"/>
  <c r="M79" i="3"/>
  <c r="E79" i="3"/>
  <c r="D79" i="3"/>
  <c r="F79" i="3" s="1"/>
  <c r="S78" i="3"/>
  <c r="R78" i="3"/>
  <c r="Q78" i="3"/>
  <c r="P78" i="3"/>
  <c r="O78" i="3"/>
  <c r="N78" i="3"/>
  <c r="M78" i="3"/>
  <c r="E78" i="3"/>
  <c r="D78" i="3"/>
  <c r="S77" i="3"/>
  <c r="R77" i="3"/>
  <c r="Q77" i="3"/>
  <c r="P77" i="3"/>
  <c r="O77" i="3"/>
  <c r="N77" i="3"/>
  <c r="M77" i="3"/>
  <c r="E77" i="3"/>
  <c r="D77" i="3"/>
  <c r="S76" i="3"/>
  <c r="R76" i="3"/>
  <c r="Q76" i="3"/>
  <c r="P76" i="3"/>
  <c r="O76" i="3"/>
  <c r="N76" i="3"/>
  <c r="M76" i="3"/>
  <c r="E76" i="3"/>
  <c r="D76" i="3"/>
  <c r="S75" i="3"/>
  <c r="R75" i="3"/>
  <c r="Q75" i="3"/>
  <c r="P75" i="3"/>
  <c r="O75" i="3"/>
  <c r="N75" i="3"/>
  <c r="M75" i="3"/>
  <c r="E75" i="3"/>
  <c r="D75" i="3"/>
  <c r="S74" i="3"/>
  <c r="R74" i="3"/>
  <c r="Q74" i="3"/>
  <c r="P74" i="3"/>
  <c r="O74" i="3"/>
  <c r="N74" i="3"/>
  <c r="M74" i="3"/>
  <c r="E74" i="3"/>
  <c r="D74" i="3"/>
  <c r="S73" i="3"/>
  <c r="R73" i="3"/>
  <c r="Q73" i="3"/>
  <c r="P73" i="3"/>
  <c r="O73" i="3"/>
  <c r="N73" i="3"/>
  <c r="M73" i="3"/>
  <c r="E73" i="3"/>
  <c r="D73" i="3"/>
  <c r="S72" i="3"/>
  <c r="R72" i="3"/>
  <c r="Q72" i="3"/>
  <c r="P72" i="3"/>
  <c r="O72" i="3"/>
  <c r="N72" i="3"/>
  <c r="M72" i="3"/>
  <c r="E72" i="3"/>
  <c r="D72" i="3"/>
  <c r="S71" i="3"/>
  <c r="R71" i="3"/>
  <c r="Q71" i="3"/>
  <c r="P71" i="3"/>
  <c r="O71" i="3"/>
  <c r="N71" i="3"/>
  <c r="M71" i="3"/>
  <c r="E71" i="3"/>
  <c r="D71" i="3"/>
  <c r="S70" i="3"/>
  <c r="R70" i="3"/>
  <c r="Q70" i="3"/>
  <c r="P70" i="3"/>
  <c r="O70" i="3"/>
  <c r="N70" i="3"/>
  <c r="M70" i="3"/>
  <c r="E70" i="3"/>
  <c r="D70" i="3"/>
  <c r="S69" i="3"/>
  <c r="R69" i="3"/>
  <c r="Q69" i="3"/>
  <c r="P69" i="3"/>
  <c r="O69" i="3"/>
  <c r="N69" i="3"/>
  <c r="M69" i="3"/>
  <c r="E69" i="3"/>
  <c r="F69" i="3" s="1"/>
  <c r="D69" i="3"/>
  <c r="S68" i="3"/>
  <c r="R68" i="3"/>
  <c r="Q68" i="3"/>
  <c r="P68" i="3"/>
  <c r="O68" i="3"/>
  <c r="N68" i="3"/>
  <c r="M68" i="3"/>
  <c r="E68" i="3"/>
  <c r="D68" i="3"/>
  <c r="F68" i="3" s="1"/>
  <c r="S67" i="3"/>
  <c r="R67" i="3"/>
  <c r="Q67" i="3"/>
  <c r="P67" i="3"/>
  <c r="O67" i="3"/>
  <c r="N67" i="3"/>
  <c r="M67" i="3"/>
  <c r="E67" i="3"/>
  <c r="D67" i="3"/>
  <c r="S66" i="3"/>
  <c r="R66" i="3"/>
  <c r="Q66" i="3"/>
  <c r="P66" i="3"/>
  <c r="O66" i="3"/>
  <c r="N66" i="3"/>
  <c r="M66" i="3"/>
  <c r="E66" i="3"/>
  <c r="D66" i="3"/>
  <c r="S65" i="3"/>
  <c r="R65" i="3"/>
  <c r="Q65" i="3"/>
  <c r="P65" i="3"/>
  <c r="O65" i="3"/>
  <c r="N65" i="3"/>
  <c r="M65" i="3"/>
  <c r="E65" i="3"/>
  <c r="D65" i="3"/>
  <c r="S64" i="3"/>
  <c r="R64" i="3"/>
  <c r="Q64" i="3"/>
  <c r="P64" i="3"/>
  <c r="O64" i="3"/>
  <c r="N64" i="3"/>
  <c r="M64" i="3"/>
  <c r="E64" i="3"/>
  <c r="D64" i="3"/>
  <c r="S63" i="3"/>
  <c r="R63" i="3"/>
  <c r="Q63" i="3"/>
  <c r="P63" i="3"/>
  <c r="O63" i="3"/>
  <c r="N63" i="3"/>
  <c r="M63" i="3"/>
  <c r="E63" i="3"/>
  <c r="D63" i="3"/>
  <c r="S62" i="3"/>
  <c r="R62" i="3"/>
  <c r="Q62" i="3"/>
  <c r="P62" i="3"/>
  <c r="O62" i="3"/>
  <c r="N62" i="3"/>
  <c r="M62" i="3"/>
  <c r="E62" i="3"/>
  <c r="D62" i="3"/>
  <c r="S61" i="3"/>
  <c r="R61" i="3"/>
  <c r="Q61" i="3"/>
  <c r="P61" i="3"/>
  <c r="O61" i="3"/>
  <c r="N61" i="3"/>
  <c r="M61" i="3"/>
  <c r="E61" i="3"/>
  <c r="D61" i="3"/>
  <c r="S60" i="3"/>
  <c r="R60" i="3"/>
  <c r="Q60" i="3"/>
  <c r="P60" i="3"/>
  <c r="O60" i="3"/>
  <c r="N60" i="3"/>
  <c r="M60" i="3"/>
  <c r="E60" i="3"/>
  <c r="F60" i="3" s="1"/>
  <c r="D60" i="3"/>
  <c r="S59" i="3"/>
  <c r="R59" i="3"/>
  <c r="Q59" i="3"/>
  <c r="P59" i="3"/>
  <c r="O59" i="3"/>
  <c r="N59" i="3"/>
  <c r="M59" i="3"/>
  <c r="E59" i="3"/>
  <c r="D59" i="3"/>
  <c r="S58" i="3"/>
  <c r="R58" i="3"/>
  <c r="Q58" i="3"/>
  <c r="P58" i="3"/>
  <c r="O58" i="3"/>
  <c r="N58" i="3"/>
  <c r="M58" i="3"/>
  <c r="F58" i="3"/>
  <c r="L58" i="3" s="1"/>
  <c r="E58" i="3"/>
  <c r="D58" i="3"/>
  <c r="S57" i="3"/>
  <c r="R57" i="3"/>
  <c r="Q57" i="3"/>
  <c r="P57" i="3"/>
  <c r="O57" i="3"/>
  <c r="N57" i="3"/>
  <c r="M57" i="3"/>
  <c r="E57" i="3"/>
  <c r="D57" i="3"/>
  <c r="S56" i="3"/>
  <c r="R56" i="3"/>
  <c r="Q56" i="3"/>
  <c r="P56" i="3"/>
  <c r="O56" i="3"/>
  <c r="N56" i="3"/>
  <c r="M56" i="3"/>
  <c r="E56" i="3"/>
  <c r="D56" i="3"/>
  <c r="F56" i="3" s="1"/>
  <c r="S55" i="3"/>
  <c r="R55" i="3"/>
  <c r="Q55" i="3"/>
  <c r="P55" i="3"/>
  <c r="O55" i="3"/>
  <c r="N55" i="3"/>
  <c r="M55" i="3"/>
  <c r="E55" i="3"/>
  <c r="F55" i="3" s="1"/>
  <c r="D55" i="3"/>
  <c r="S54" i="3"/>
  <c r="R54" i="3"/>
  <c r="Q54" i="3"/>
  <c r="P54" i="3"/>
  <c r="O54" i="3"/>
  <c r="N54" i="3"/>
  <c r="M54" i="3"/>
  <c r="E54" i="3"/>
  <c r="D54" i="3"/>
  <c r="S53" i="3"/>
  <c r="R53" i="3"/>
  <c r="Q53" i="3"/>
  <c r="P53" i="3"/>
  <c r="O53" i="3"/>
  <c r="N53" i="3"/>
  <c r="M53" i="3"/>
  <c r="E53" i="3"/>
  <c r="D53" i="3"/>
  <c r="S52" i="3"/>
  <c r="R52" i="3"/>
  <c r="Q52" i="3"/>
  <c r="P52" i="3"/>
  <c r="O52" i="3"/>
  <c r="N52" i="3"/>
  <c r="M52" i="3"/>
  <c r="E52" i="3"/>
  <c r="D52" i="3"/>
  <c r="S51" i="3"/>
  <c r="R51" i="3"/>
  <c r="Q51" i="3"/>
  <c r="P51" i="3"/>
  <c r="O51" i="3"/>
  <c r="N51" i="3"/>
  <c r="M51" i="3"/>
  <c r="E51" i="3"/>
  <c r="F51" i="3" s="1"/>
  <c r="L51" i="3" s="1"/>
  <c r="D51" i="3"/>
  <c r="S50" i="3"/>
  <c r="R50" i="3"/>
  <c r="Q50" i="3"/>
  <c r="P50" i="3"/>
  <c r="O50" i="3"/>
  <c r="N50" i="3"/>
  <c r="M50" i="3"/>
  <c r="E50" i="3"/>
  <c r="D50" i="3"/>
  <c r="F50" i="3" s="1"/>
  <c r="S49" i="3"/>
  <c r="R49" i="3"/>
  <c r="Q49" i="3"/>
  <c r="P49" i="3"/>
  <c r="O49" i="3"/>
  <c r="N49" i="3"/>
  <c r="M49" i="3"/>
  <c r="E49" i="3"/>
  <c r="D49" i="3"/>
  <c r="S48" i="3"/>
  <c r="R48" i="3"/>
  <c r="Q48" i="3"/>
  <c r="P48" i="3"/>
  <c r="O48" i="3"/>
  <c r="N48" i="3"/>
  <c r="M48" i="3"/>
  <c r="E48" i="3"/>
  <c r="D48" i="3"/>
  <c r="S47" i="3"/>
  <c r="R47" i="3"/>
  <c r="Q47" i="3"/>
  <c r="P47" i="3"/>
  <c r="O47" i="3"/>
  <c r="N47" i="3"/>
  <c r="M47" i="3"/>
  <c r="E47" i="3"/>
  <c r="D47" i="3"/>
  <c r="S46" i="3"/>
  <c r="R46" i="3"/>
  <c r="Q46" i="3"/>
  <c r="P46" i="3"/>
  <c r="O46" i="3"/>
  <c r="N46" i="3"/>
  <c r="M46" i="3"/>
  <c r="E46" i="3"/>
  <c r="D46" i="3"/>
  <c r="S45" i="3"/>
  <c r="R45" i="3"/>
  <c r="Q45" i="3"/>
  <c r="P45" i="3"/>
  <c r="O45" i="3"/>
  <c r="N45" i="3"/>
  <c r="M45" i="3"/>
  <c r="E45" i="3"/>
  <c r="D45" i="3"/>
  <c r="S44" i="3"/>
  <c r="R44" i="3"/>
  <c r="Q44" i="3"/>
  <c r="P44" i="3"/>
  <c r="O44" i="3"/>
  <c r="N44" i="3"/>
  <c r="M44" i="3"/>
  <c r="E44" i="3"/>
  <c r="D44" i="3"/>
  <c r="S43" i="3"/>
  <c r="R43" i="3"/>
  <c r="Q43" i="3"/>
  <c r="P43" i="3"/>
  <c r="O43" i="3"/>
  <c r="N43" i="3"/>
  <c r="M43" i="3"/>
  <c r="E43" i="3"/>
  <c r="D43" i="3"/>
  <c r="S42" i="3"/>
  <c r="R42" i="3"/>
  <c r="Q42" i="3"/>
  <c r="P42" i="3"/>
  <c r="O42" i="3"/>
  <c r="N42" i="3"/>
  <c r="M42" i="3"/>
  <c r="E42" i="3"/>
  <c r="D42" i="3"/>
  <c r="S41" i="3"/>
  <c r="R41" i="3"/>
  <c r="Q41" i="3"/>
  <c r="P41" i="3"/>
  <c r="O41" i="3"/>
  <c r="N41" i="3"/>
  <c r="M41" i="3"/>
  <c r="E41" i="3"/>
  <c r="D41" i="3"/>
  <c r="S40" i="3"/>
  <c r="R40" i="3"/>
  <c r="Q40" i="3"/>
  <c r="P40" i="3"/>
  <c r="O40" i="3"/>
  <c r="N40" i="3"/>
  <c r="M40" i="3"/>
  <c r="E40" i="3"/>
  <c r="D40" i="3"/>
  <c r="S39" i="3"/>
  <c r="R39" i="3"/>
  <c r="Q39" i="3"/>
  <c r="P39" i="3"/>
  <c r="O39" i="3"/>
  <c r="N39" i="3"/>
  <c r="M39" i="3"/>
  <c r="E39" i="3"/>
  <c r="D39" i="3"/>
  <c r="S38" i="3"/>
  <c r="R38" i="3"/>
  <c r="Q38" i="3"/>
  <c r="P38" i="3"/>
  <c r="O38" i="3"/>
  <c r="N38" i="3"/>
  <c r="M38" i="3"/>
  <c r="E38" i="3"/>
  <c r="D38" i="3"/>
  <c r="S37" i="3"/>
  <c r="R37" i="3"/>
  <c r="Q37" i="3"/>
  <c r="P37" i="3"/>
  <c r="O37" i="3"/>
  <c r="N37" i="3"/>
  <c r="M37" i="3"/>
  <c r="F37" i="3"/>
  <c r="E37" i="3"/>
  <c r="D37" i="3"/>
  <c r="S36" i="3"/>
  <c r="R36" i="3"/>
  <c r="Q36" i="3"/>
  <c r="P36" i="3"/>
  <c r="O36" i="3"/>
  <c r="N36" i="3"/>
  <c r="M36" i="3"/>
  <c r="E36" i="3"/>
  <c r="D36" i="3"/>
  <c r="S35" i="3"/>
  <c r="R35" i="3"/>
  <c r="Q35" i="3"/>
  <c r="P35" i="3"/>
  <c r="O35" i="3"/>
  <c r="N35" i="3"/>
  <c r="M35" i="3"/>
  <c r="E35" i="3"/>
  <c r="D35" i="3"/>
  <c r="S34" i="3"/>
  <c r="R34" i="3"/>
  <c r="Q34" i="3"/>
  <c r="P34" i="3"/>
  <c r="O34" i="3"/>
  <c r="N34" i="3"/>
  <c r="M34" i="3"/>
  <c r="E34" i="3"/>
  <c r="F34" i="3" s="1"/>
  <c r="D34" i="3"/>
  <c r="S33" i="3"/>
  <c r="R33" i="3"/>
  <c r="Q33" i="3"/>
  <c r="P33" i="3"/>
  <c r="O33" i="3"/>
  <c r="N33" i="3"/>
  <c r="M33" i="3"/>
  <c r="E33" i="3"/>
  <c r="D33" i="3"/>
  <c r="S32" i="3"/>
  <c r="R32" i="3"/>
  <c r="Q32" i="3"/>
  <c r="P32" i="3"/>
  <c r="O32" i="3"/>
  <c r="N32" i="3"/>
  <c r="M32" i="3"/>
  <c r="E32" i="3"/>
  <c r="F32" i="3" s="1"/>
  <c r="D32" i="3"/>
  <c r="S31" i="3"/>
  <c r="R31" i="3"/>
  <c r="Q31" i="3"/>
  <c r="P31" i="3"/>
  <c r="O31" i="3"/>
  <c r="N31" i="3"/>
  <c r="M31" i="3"/>
  <c r="E31" i="3"/>
  <c r="D31" i="3"/>
  <c r="F31" i="3" s="1"/>
  <c r="S30" i="3"/>
  <c r="R30" i="3"/>
  <c r="Q30" i="3"/>
  <c r="P30" i="3"/>
  <c r="O30" i="3"/>
  <c r="N30" i="3"/>
  <c r="M30" i="3"/>
  <c r="E30" i="3"/>
  <c r="D30" i="3"/>
  <c r="F30" i="3" s="1"/>
  <c r="L30" i="3" s="1"/>
  <c r="G30" i="2" s="1"/>
  <c r="S29" i="3"/>
  <c r="R29" i="3"/>
  <c r="Q29" i="3"/>
  <c r="P29" i="3"/>
  <c r="O29" i="3"/>
  <c r="N29" i="3"/>
  <c r="M29" i="3"/>
  <c r="E29" i="3"/>
  <c r="D29" i="3"/>
  <c r="S28" i="3"/>
  <c r="R28" i="3"/>
  <c r="Q28" i="3"/>
  <c r="P28" i="3"/>
  <c r="O28" i="3"/>
  <c r="N28" i="3"/>
  <c r="M28" i="3"/>
  <c r="E28" i="3"/>
  <c r="D28" i="3"/>
  <c r="S27" i="3"/>
  <c r="R27" i="3"/>
  <c r="Q27" i="3"/>
  <c r="P27" i="3"/>
  <c r="O27" i="3"/>
  <c r="N27" i="3"/>
  <c r="M27" i="3"/>
  <c r="E27" i="3"/>
  <c r="D27" i="3"/>
  <c r="S26" i="3"/>
  <c r="R26" i="3"/>
  <c r="Q26" i="3"/>
  <c r="P26" i="3"/>
  <c r="O26" i="3"/>
  <c r="N26" i="3"/>
  <c r="M26" i="3"/>
  <c r="E26" i="3"/>
  <c r="D26" i="3"/>
  <c r="S25" i="3"/>
  <c r="R25" i="3"/>
  <c r="Q25" i="3"/>
  <c r="P25" i="3"/>
  <c r="O25" i="3"/>
  <c r="N25" i="3"/>
  <c r="M25" i="3"/>
  <c r="E25" i="3"/>
  <c r="D25" i="3"/>
  <c r="S24" i="3"/>
  <c r="R24" i="3"/>
  <c r="Q24" i="3"/>
  <c r="P24" i="3"/>
  <c r="O24" i="3"/>
  <c r="N24" i="3"/>
  <c r="M24" i="3"/>
  <c r="E24" i="3"/>
  <c r="D24" i="3"/>
  <c r="S23" i="3"/>
  <c r="R23" i="3"/>
  <c r="Q23" i="3"/>
  <c r="P23" i="3"/>
  <c r="O23" i="3"/>
  <c r="N23" i="3"/>
  <c r="M23" i="3"/>
  <c r="F23" i="3"/>
  <c r="E23" i="3"/>
  <c r="D23" i="3"/>
  <c r="S22" i="3"/>
  <c r="R22" i="3"/>
  <c r="Q22" i="3"/>
  <c r="P22" i="3"/>
  <c r="O22" i="3"/>
  <c r="N22" i="3"/>
  <c r="M22" i="3"/>
  <c r="E22" i="3"/>
  <c r="D22" i="3"/>
  <c r="F22" i="3" s="1"/>
  <c r="S21" i="3"/>
  <c r="R21" i="3"/>
  <c r="Q21" i="3"/>
  <c r="P21" i="3"/>
  <c r="O21" i="3"/>
  <c r="N21" i="3"/>
  <c r="M21" i="3"/>
  <c r="E21" i="3"/>
  <c r="D21" i="3"/>
  <c r="S20" i="3"/>
  <c r="R20" i="3"/>
  <c r="Q20" i="3"/>
  <c r="P20" i="3"/>
  <c r="O20" i="3"/>
  <c r="N20" i="3"/>
  <c r="M20" i="3"/>
  <c r="E20" i="3"/>
  <c r="F20" i="3" s="1"/>
  <c r="D20" i="3"/>
  <c r="S19" i="3"/>
  <c r="R19" i="3"/>
  <c r="Q19" i="3"/>
  <c r="P19" i="3"/>
  <c r="O19" i="3"/>
  <c r="N19" i="3"/>
  <c r="M19" i="3"/>
  <c r="E19" i="3"/>
  <c r="D19" i="3"/>
  <c r="F19" i="3" s="1"/>
  <c r="S18" i="3"/>
  <c r="R18" i="3"/>
  <c r="Q18" i="3"/>
  <c r="P18" i="3"/>
  <c r="O18" i="3"/>
  <c r="N18" i="3"/>
  <c r="M18" i="3"/>
  <c r="E18" i="3"/>
  <c r="D18" i="3"/>
  <c r="S17" i="3"/>
  <c r="R17" i="3"/>
  <c r="Q17" i="3"/>
  <c r="P17" i="3"/>
  <c r="O17" i="3"/>
  <c r="N17" i="3"/>
  <c r="M17" i="3"/>
  <c r="E17" i="3"/>
  <c r="D17" i="3"/>
  <c r="S16" i="3"/>
  <c r="R16" i="3"/>
  <c r="Q16" i="3"/>
  <c r="P16" i="3"/>
  <c r="O16" i="3"/>
  <c r="N16" i="3"/>
  <c r="M16" i="3"/>
  <c r="E16" i="3"/>
  <c r="D16" i="3"/>
  <c r="F16" i="3" s="1"/>
  <c r="S15" i="3"/>
  <c r="R15" i="3"/>
  <c r="Q15" i="3"/>
  <c r="P15" i="3"/>
  <c r="O15" i="3"/>
  <c r="N15" i="3"/>
  <c r="M15" i="3"/>
  <c r="E15" i="3"/>
  <c r="D15" i="3"/>
  <c r="S14" i="3"/>
  <c r="R14" i="3"/>
  <c r="Q14" i="3"/>
  <c r="P14" i="3"/>
  <c r="O14" i="3"/>
  <c r="N14" i="3"/>
  <c r="M14" i="3"/>
  <c r="E14" i="3"/>
  <c r="D14" i="3"/>
  <c r="S13" i="3"/>
  <c r="R13" i="3"/>
  <c r="Q13" i="3"/>
  <c r="P13" i="3"/>
  <c r="O13" i="3"/>
  <c r="N13" i="3"/>
  <c r="M13" i="3"/>
  <c r="E13" i="3"/>
  <c r="D13" i="3"/>
  <c r="S12" i="3"/>
  <c r="R12" i="3"/>
  <c r="Q12" i="3"/>
  <c r="P12" i="3"/>
  <c r="O12" i="3"/>
  <c r="N12" i="3"/>
  <c r="M12" i="3"/>
  <c r="E12" i="3"/>
  <c r="D12" i="3"/>
  <c r="S11" i="3"/>
  <c r="R11" i="3"/>
  <c r="Q11" i="3"/>
  <c r="P11" i="3"/>
  <c r="O11" i="3"/>
  <c r="N11" i="3"/>
  <c r="M11" i="3"/>
  <c r="E11" i="3"/>
  <c r="F11" i="3" s="1"/>
  <c r="D11" i="3"/>
  <c r="S10" i="3"/>
  <c r="R10" i="3"/>
  <c r="Q10" i="3"/>
  <c r="P10" i="3"/>
  <c r="O10" i="3"/>
  <c r="N10" i="3"/>
  <c r="M10" i="3"/>
  <c r="E10" i="3"/>
  <c r="D10" i="3"/>
  <c r="F10" i="3" s="1"/>
  <c r="S9" i="3"/>
  <c r="R9" i="3"/>
  <c r="Q9" i="3"/>
  <c r="P9" i="3"/>
  <c r="O9" i="3"/>
  <c r="N9" i="3"/>
  <c r="M9" i="3"/>
  <c r="E9" i="3"/>
  <c r="D9" i="3"/>
  <c r="S8" i="3"/>
  <c r="R8" i="3"/>
  <c r="Q8" i="3"/>
  <c r="P8" i="3"/>
  <c r="O8" i="3"/>
  <c r="N8" i="3"/>
  <c r="M8" i="3"/>
  <c r="E8" i="3"/>
  <c r="D8" i="3"/>
  <c r="S7" i="3"/>
  <c r="R7" i="3"/>
  <c r="Q7" i="3"/>
  <c r="P7" i="3"/>
  <c r="O7" i="3"/>
  <c r="N7" i="3"/>
  <c r="M7" i="3"/>
  <c r="E7" i="3"/>
  <c r="D7" i="3"/>
  <c r="F7" i="3" s="1"/>
  <c r="S6" i="3"/>
  <c r="R6" i="3"/>
  <c r="Q6" i="3"/>
  <c r="P6" i="3"/>
  <c r="O6" i="3"/>
  <c r="N6" i="3"/>
  <c r="M6" i="3"/>
  <c r="E6" i="3"/>
  <c r="D6" i="3"/>
  <c r="F54" i="2"/>
  <c r="D54" i="2"/>
  <c r="C54" i="2"/>
  <c r="E54" i="2" s="1"/>
  <c r="F53" i="2"/>
  <c r="D53" i="2"/>
  <c r="C53" i="2"/>
  <c r="E53" i="2" s="1"/>
  <c r="F52" i="2"/>
  <c r="D52" i="2"/>
  <c r="C52" i="2"/>
  <c r="F51" i="2"/>
  <c r="D51" i="2"/>
  <c r="E51" i="2" s="1"/>
  <c r="C51" i="2"/>
  <c r="F50" i="2"/>
  <c r="D50" i="2"/>
  <c r="C50" i="2"/>
  <c r="F49" i="2"/>
  <c r="D49" i="2"/>
  <c r="C49" i="2"/>
  <c r="F48" i="2"/>
  <c r="D48" i="2"/>
  <c r="C48" i="2"/>
  <c r="F47" i="2"/>
  <c r="D47" i="2"/>
  <c r="C47" i="2"/>
  <c r="E47" i="2" s="1"/>
  <c r="F46" i="2"/>
  <c r="D46" i="2"/>
  <c r="C46" i="2"/>
  <c r="F45" i="2"/>
  <c r="D45" i="2"/>
  <c r="C45" i="2"/>
  <c r="F44" i="2"/>
  <c r="D44" i="2"/>
  <c r="C44" i="2"/>
  <c r="F43" i="2"/>
  <c r="D43" i="2"/>
  <c r="C43" i="2"/>
  <c r="F42" i="2"/>
  <c r="D42" i="2"/>
  <c r="C42" i="2"/>
  <c r="F41" i="2"/>
  <c r="D41" i="2"/>
  <c r="E41" i="2" s="1"/>
  <c r="C41" i="2"/>
  <c r="F40" i="2"/>
  <c r="D40" i="2"/>
  <c r="C40" i="2"/>
  <c r="E40" i="2" s="1"/>
  <c r="F39" i="2"/>
  <c r="D39" i="2"/>
  <c r="C39" i="2"/>
  <c r="F38" i="2"/>
  <c r="D38" i="2"/>
  <c r="C38" i="2"/>
  <c r="E38" i="2" s="1"/>
  <c r="F37" i="2"/>
  <c r="D37" i="2"/>
  <c r="E37" i="2" s="1"/>
  <c r="C37" i="2"/>
  <c r="F36" i="2"/>
  <c r="D36" i="2"/>
  <c r="C36" i="2"/>
  <c r="F35" i="2"/>
  <c r="D35" i="2"/>
  <c r="C35" i="2"/>
  <c r="F30" i="2"/>
  <c r="D30" i="2"/>
  <c r="C30" i="2"/>
  <c r="F29" i="2"/>
  <c r="D29" i="2"/>
  <c r="E29" i="2" s="1"/>
  <c r="C29" i="2"/>
  <c r="F28" i="2"/>
  <c r="D28" i="2"/>
  <c r="C28" i="2"/>
  <c r="F27" i="2"/>
  <c r="D27" i="2"/>
  <c r="C27" i="2"/>
  <c r="E27" i="2" s="1"/>
  <c r="F26" i="2"/>
  <c r="D26" i="2"/>
  <c r="C26" i="2"/>
  <c r="F25" i="2"/>
  <c r="D25" i="2"/>
  <c r="C25" i="2"/>
  <c r="E25" i="2" s="1"/>
  <c r="F24" i="2"/>
  <c r="D24" i="2"/>
  <c r="C24" i="2"/>
  <c r="F23" i="2"/>
  <c r="D23" i="2"/>
  <c r="C23" i="2"/>
  <c r="F22" i="2"/>
  <c r="E22" i="2"/>
  <c r="D22" i="2"/>
  <c r="C22" i="2"/>
  <c r="F21" i="2"/>
  <c r="D21" i="2"/>
  <c r="C21" i="2"/>
  <c r="F20" i="2"/>
  <c r="D20" i="2"/>
  <c r="C20" i="2"/>
  <c r="F19" i="2"/>
  <c r="D19" i="2"/>
  <c r="E19" i="2" s="1"/>
  <c r="C19" i="2"/>
  <c r="F18" i="2"/>
  <c r="D18" i="2"/>
  <c r="C18" i="2"/>
  <c r="E18" i="2" s="1"/>
  <c r="F17" i="2"/>
  <c r="D17" i="2"/>
  <c r="C17" i="2"/>
  <c r="F16" i="2"/>
  <c r="D16" i="2"/>
  <c r="C16" i="2"/>
  <c r="F15" i="2"/>
  <c r="D15" i="2"/>
  <c r="C15" i="2"/>
  <c r="E15" i="2" s="1"/>
  <c r="F14" i="2"/>
  <c r="D14" i="2"/>
  <c r="C14" i="2"/>
  <c r="F13" i="2"/>
  <c r="D13" i="2"/>
  <c r="C13" i="2"/>
  <c r="F12" i="2"/>
  <c r="D12" i="2"/>
  <c r="C12" i="2"/>
  <c r="F11" i="2"/>
  <c r="D11" i="2"/>
  <c r="C11" i="2"/>
  <c r="AF49" i="6" l="1"/>
  <c r="AG49" i="6" s="1"/>
  <c r="L150" i="3"/>
  <c r="H150" i="3"/>
  <c r="H436" i="3"/>
  <c r="L436" i="3"/>
  <c r="F467" i="3"/>
  <c r="H467" i="3" s="1"/>
  <c r="L495" i="3"/>
  <c r="H495" i="3"/>
  <c r="L23" i="3"/>
  <c r="G52" i="2" s="1"/>
  <c r="H52" i="2" s="1"/>
  <c r="H23" i="3"/>
  <c r="L648" i="3"/>
  <c r="H648" i="3"/>
  <c r="L458" i="3"/>
  <c r="H458" i="3"/>
  <c r="L348" i="3"/>
  <c r="H348" i="3"/>
  <c r="F28" i="3"/>
  <c r="F45" i="3"/>
  <c r="F48" i="3"/>
  <c r="F65" i="3"/>
  <c r="L79" i="3"/>
  <c r="H79" i="3"/>
  <c r="H183" i="3"/>
  <c r="L183" i="3"/>
  <c r="F226" i="3"/>
  <c r="H365" i="3"/>
  <c r="L365" i="3"/>
  <c r="H461" i="3"/>
  <c r="L461" i="3"/>
  <c r="L174" i="3"/>
  <c r="H174" i="3"/>
  <c r="H542" i="3"/>
  <c r="L542" i="3"/>
  <c r="F725" i="3"/>
  <c r="F847" i="3"/>
  <c r="L847" i="3" s="1"/>
  <c r="F861" i="3"/>
  <c r="H140" i="3"/>
  <c r="L140" i="3"/>
  <c r="F810" i="3"/>
  <c r="H810" i="3" s="1"/>
  <c r="AB22" i="6"/>
  <c r="AC22" i="6" s="1"/>
  <c r="F86" i="3"/>
  <c r="L86" i="3" s="1"/>
  <c r="F690" i="3"/>
  <c r="F804" i="3"/>
  <c r="H804" i="3" s="1"/>
  <c r="AB46" i="6"/>
  <c r="AC46" i="6" s="1"/>
  <c r="P46" i="7"/>
  <c r="Q46" i="7" s="1"/>
  <c r="L298" i="3"/>
  <c r="H298" i="3"/>
  <c r="H369" i="3"/>
  <c r="L369" i="3"/>
  <c r="F569" i="3"/>
  <c r="H569" i="3" s="1"/>
  <c r="H798" i="3"/>
  <c r="L798" i="3"/>
  <c r="L868" i="3"/>
  <c r="H868" i="3"/>
  <c r="L278" i="3"/>
  <c r="H278" i="3"/>
  <c r="AB19" i="7"/>
  <c r="AC19" i="7" s="1"/>
  <c r="F80" i="3"/>
  <c r="L80" i="3" s="1"/>
  <c r="F83" i="3"/>
  <c r="F121" i="3"/>
  <c r="F176" i="3"/>
  <c r="H176" i="3" s="1"/>
  <c r="F234" i="3"/>
  <c r="L234" i="3" s="1"/>
  <c r="F307" i="3"/>
  <c r="F388" i="3"/>
  <c r="H388" i="3" s="1"/>
  <c r="F408" i="3"/>
  <c r="F411" i="3"/>
  <c r="F428" i="3"/>
  <c r="F481" i="3"/>
  <c r="F505" i="3"/>
  <c r="H505" i="3" s="1"/>
  <c r="F534" i="3"/>
  <c r="L534" i="3" s="1"/>
  <c r="F607" i="3"/>
  <c r="F616" i="3"/>
  <c r="L616" i="3" s="1"/>
  <c r="F704" i="3"/>
  <c r="F707" i="3"/>
  <c r="F710" i="3"/>
  <c r="L710" i="3" s="1"/>
  <c r="F716" i="3"/>
  <c r="L716" i="3" s="1"/>
  <c r="F807" i="3"/>
  <c r="M13" i="6"/>
  <c r="I23" i="6"/>
  <c r="J23" i="6" s="1"/>
  <c r="AF23" i="6"/>
  <c r="AG23" i="6" s="1"/>
  <c r="AB32" i="6"/>
  <c r="AC32" i="6" s="1"/>
  <c r="AB33" i="6"/>
  <c r="AC33" i="6" s="1"/>
  <c r="AF37" i="6"/>
  <c r="AG37" i="6" s="1"/>
  <c r="V53" i="6"/>
  <c r="W53" i="6" s="1"/>
  <c r="V58" i="6"/>
  <c r="W58" i="6" s="1"/>
  <c r="V65" i="6"/>
  <c r="W65" i="6" s="1"/>
  <c r="V78" i="6"/>
  <c r="W78" i="6" s="1"/>
  <c r="P100" i="6"/>
  <c r="Q100" i="6" s="1"/>
  <c r="I144" i="6"/>
  <c r="J144" i="6" s="1"/>
  <c r="I44" i="7"/>
  <c r="J44" i="7" s="1"/>
  <c r="V22" i="8"/>
  <c r="W22" i="8" s="1"/>
  <c r="V29" i="8"/>
  <c r="W29" i="8" s="1"/>
  <c r="E11" i="2"/>
  <c r="E20" i="2"/>
  <c r="F132" i="3"/>
  <c r="F167" i="3"/>
  <c r="L167" i="3" s="1"/>
  <c r="F231" i="3"/>
  <c r="F260" i="3"/>
  <c r="F335" i="3"/>
  <c r="F344" i="3"/>
  <c r="L344" i="3" s="1"/>
  <c r="F353" i="3"/>
  <c r="F382" i="3"/>
  <c r="F402" i="3"/>
  <c r="H402" i="3" s="1"/>
  <c r="F405" i="3"/>
  <c r="L405" i="3" s="1"/>
  <c r="F422" i="3"/>
  <c r="F425" i="3"/>
  <c r="F472" i="3"/>
  <c r="F478" i="3"/>
  <c r="F496" i="3"/>
  <c r="F502" i="3"/>
  <c r="H502" i="3" s="1"/>
  <c r="F592" i="3"/>
  <c r="F598" i="3"/>
  <c r="H598" i="3" s="1"/>
  <c r="F642" i="3"/>
  <c r="L642" i="3" s="1"/>
  <c r="F657" i="3"/>
  <c r="F660" i="3"/>
  <c r="F713" i="3"/>
  <c r="F742" i="3"/>
  <c r="L742" i="3" s="1"/>
  <c r="F852" i="3"/>
  <c r="H852" i="3" s="1"/>
  <c r="F866" i="3"/>
  <c r="M8" i="6"/>
  <c r="M12" i="6"/>
  <c r="P13" i="6"/>
  <c r="Q13" i="6" s="1"/>
  <c r="AB20" i="6"/>
  <c r="AC20" i="6" s="1"/>
  <c r="AF21" i="6"/>
  <c r="AG21" i="6" s="1"/>
  <c r="I22" i="6"/>
  <c r="J22" i="6" s="1"/>
  <c r="P26" i="6"/>
  <c r="Q26" i="6" s="1"/>
  <c r="AF32" i="6"/>
  <c r="AG32" i="6" s="1"/>
  <c r="I55" i="6"/>
  <c r="J55" i="6" s="1"/>
  <c r="I60" i="6"/>
  <c r="J60" i="6" s="1"/>
  <c r="P119" i="6"/>
  <c r="Q119" i="6" s="1"/>
  <c r="AF138" i="6"/>
  <c r="AG138" i="6" s="1"/>
  <c r="I156" i="6"/>
  <c r="J156" i="6" s="1"/>
  <c r="AB9" i="7"/>
  <c r="AC9" i="7" s="1"/>
  <c r="I27" i="8"/>
  <c r="J27" i="8" s="1"/>
  <c r="M29" i="7"/>
  <c r="F205" i="3"/>
  <c r="L205" i="3" s="1"/>
  <c r="F239" i="3"/>
  <c r="F248" i="3"/>
  <c r="L248" i="3" s="1"/>
  <c r="F251" i="3"/>
  <c r="F286" i="3"/>
  <c r="F312" i="3"/>
  <c r="H312" i="3" s="1"/>
  <c r="F454" i="3"/>
  <c r="L454" i="3" s="1"/>
  <c r="F492" i="3"/>
  <c r="F525" i="3"/>
  <c r="F577" i="3"/>
  <c r="L577" i="3" s="1"/>
  <c r="F612" i="3"/>
  <c r="H612" i="3" s="1"/>
  <c r="F671" i="3"/>
  <c r="H671" i="3" s="1"/>
  <c r="F677" i="3"/>
  <c r="F692" i="3"/>
  <c r="F721" i="3"/>
  <c r="F724" i="3"/>
  <c r="F727" i="3"/>
  <c r="F762" i="3"/>
  <c r="H762" i="3" s="1"/>
  <c r="F765" i="3"/>
  <c r="F768" i="3"/>
  <c r="F809" i="3"/>
  <c r="L809" i="3" s="1"/>
  <c r="F835" i="3"/>
  <c r="F846" i="3"/>
  <c r="L846" i="3" s="1"/>
  <c r="I21" i="6"/>
  <c r="J21" i="6" s="1"/>
  <c r="M23" i="6"/>
  <c r="I35" i="6"/>
  <c r="J35" i="6" s="1"/>
  <c r="P39" i="6"/>
  <c r="Q39" i="6" s="1"/>
  <c r="AF47" i="6"/>
  <c r="AG47" i="6" s="1"/>
  <c r="I48" i="6"/>
  <c r="J48" i="6" s="1"/>
  <c r="AB53" i="6"/>
  <c r="AC53" i="6" s="1"/>
  <c r="AB65" i="6"/>
  <c r="AC65" i="6" s="1"/>
  <c r="I80" i="6"/>
  <c r="J80" i="6" s="1"/>
  <c r="P82" i="6"/>
  <c r="Q82" i="6" s="1"/>
  <c r="AB90" i="6"/>
  <c r="AC90" i="6" s="1"/>
  <c r="AF97" i="6"/>
  <c r="AG97" i="6" s="1"/>
  <c r="AB116" i="6"/>
  <c r="AC116" i="6" s="1"/>
  <c r="AB122" i="6"/>
  <c r="AC122" i="6" s="1"/>
  <c r="AB142" i="6"/>
  <c r="AC142" i="6" s="1"/>
  <c r="V152" i="6"/>
  <c r="W152" i="6" s="1"/>
  <c r="AF155" i="6"/>
  <c r="AG155" i="6" s="1"/>
  <c r="P8" i="8"/>
  <c r="Q8" i="8" s="1"/>
  <c r="AF10" i="8"/>
  <c r="AG10" i="8" s="1"/>
  <c r="F88" i="3"/>
  <c r="F149" i="3"/>
  <c r="AU15" i="7"/>
  <c r="E12" i="2"/>
  <c r="F76" i="3"/>
  <c r="F114" i="3"/>
  <c r="F274" i="3"/>
  <c r="L274" i="3" s="1"/>
  <c r="F390" i="3"/>
  <c r="F413" i="3"/>
  <c r="F439" i="3"/>
  <c r="F618" i="3"/>
  <c r="H618" i="3" s="1"/>
  <c r="V11" i="6"/>
  <c r="W11" i="6" s="1"/>
  <c r="I44" i="6"/>
  <c r="J44" i="6" s="1"/>
  <c r="V51" i="6"/>
  <c r="W51" i="6" s="1"/>
  <c r="AB96" i="6"/>
  <c r="AC96" i="6" s="1"/>
  <c r="AB153" i="6"/>
  <c r="AC153" i="6" s="1"/>
  <c r="M19" i="7"/>
  <c r="S20" i="7"/>
  <c r="E30" i="2"/>
  <c r="E48" i="2"/>
  <c r="F213" i="3"/>
  <c r="F219" i="3"/>
  <c r="L219" i="3" s="1"/>
  <c r="F294" i="3"/>
  <c r="L294" i="3" s="1"/>
  <c r="F355" i="3"/>
  <c r="F427" i="3"/>
  <c r="H483" i="3"/>
  <c r="F585" i="3"/>
  <c r="H615" i="3"/>
  <c r="F644" i="3"/>
  <c r="M34" i="6"/>
  <c r="AF111" i="6"/>
  <c r="AG111" i="6" s="1"/>
  <c r="V162" i="6"/>
  <c r="W162" i="6" s="1"/>
  <c r="P19" i="7"/>
  <c r="Q19" i="7" s="1"/>
  <c r="M32" i="7"/>
  <c r="S44" i="7"/>
  <c r="E26" i="2"/>
  <c r="F53" i="3"/>
  <c r="L53" i="3" s="1"/>
  <c r="F157" i="3"/>
  <c r="F166" i="3"/>
  <c r="L166" i="3" s="1"/>
  <c r="F230" i="3"/>
  <c r="L230" i="3" s="1"/>
  <c r="F265" i="3"/>
  <c r="F334" i="3"/>
  <c r="L334" i="3" s="1"/>
  <c r="F346" i="3"/>
  <c r="L346" i="3" s="1"/>
  <c r="F352" i="3"/>
  <c r="L404" i="3"/>
  <c r="F527" i="3"/>
  <c r="F635" i="3"/>
  <c r="AB9" i="6"/>
  <c r="AC9" i="6" s="1"/>
  <c r="AB13" i="6"/>
  <c r="AC13" i="6" s="1"/>
  <c r="I17" i="6"/>
  <c r="J17" i="6" s="1"/>
  <c r="S22" i="6"/>
  <c r="V23" i="6"/>
  <c r="W23" i="6" s="1"/>
  <c r="AB27" i="6"/>
  <c r="AC27" i="6" s="1"/>
  <c r="AF28" i="6"/>
  <c r="AG28" i="6" s="1"/>
  <c r="P35" i="6"/>
  <c r="Q35" i="6" s="1"/>
  <c r="AU39" i="6"/>
  <c r="I42" i="6"/>
  <c r="J42" i="6" s="1"/>
  <c r="M44" i="6"/>
  <c r="P45" i="6"/>
  <c r="Q45" i="6" s="1"/>
  <c r="AB51" i="6"/>
  <c r="AC51" i="6" s="1"/>
  <c r="I58" i="6"/>
  <c r="J58" i="6" s="1"/>
  <c r="V69" i="6"/>
  <c r="W69" i="6" s="1"/>
  <c r="V75" i="6"/>
  <c r="W75" i="6" s="1"/>
  <c r="I84" i="6"/>
  <c r="J84" i="6" s="1"/>
  <c r="V139" i="6"/>
  <c r="W139" i="6" s="1"/>
  <c r="V161" i="6"/>
  <c r="W161" i="6" s="1"/>
  <c r="M47" i="7"/>
  <c r="E44" i="2"/>
  <c r="E49" i="2"/>
  <c r="F24" i="3"/>
  <c r="F27" i="3"/>
  <c r="F44" i="3"/>
  <c r="H44" i="3" s="1"/>
  <c r="F67" i="3"/>
  <c r="L67" i="3" s="1"/>
  <c r="F78" i="3"/>
  <c r="F84" i="3"/>
  <c r="F119" i="3"/>
  <c r="F122" i="3"/>
  <c r="L122" i="3" s="1"/>
  <c r="F125" i="3"/>
  <c r="F128" i="3"/>
  <c r="F139" i="3"/>
  <c r="F145" i="3"/>
  <c r="F148" i="3"/>
  <c r="H148" i="3" s="1"/>
  <c r="F151" i="3"/>
  <c r="L151" i="3" s="1"/>
  <c r="F160" i="3"/>
  <c r="F163" i="3"/>
  <c r="H163" i="3" s="1"/>
  <c r="F204" i="3"/>
  <c r="H204" i="3" s="1"/>
  <c r="F224" i="3"/>
  <c r="H224" i="3" s="1"/>
  <c r="F227" i="3"/>
  <c r="F276" i="3"/>
  <c r="L276" i="3" s="1"/>
  <c r="F325" i="3"/>
  <c r="F378" i="3"/>
  <c r="F453" i="3"/>
  <c r="F465" i="3"/>
  <c r="F491" i="3"/>
  <c r="F494" i="3"/>
  <c r="L524" i="3"/>
  <c r="F567" i="3"/>
  <c r="L567" i="3" s="1"/>
  <c r="F570" i="3"/>
  <c r="F667" i="3"/>
  <c r="F726" i="3"/>
  <c r="L726" i="3" s="1"/>
  <c r="F761" i="3"/>
  <c r="H761" i="3" s="1"/>
  <c r="F773" i="3"/>
  <c r="F793" i="3"/>
  <c r="F796" i="3"/>
  <c r="F802" i="3"/>
  <c r="F805" i="3"/>
  <c r="F808" i="3"/>
  <c r="F822" i="3"/>
  <c r="H822" i="3" s="1"/>
  <c r="F828" i="3"/>
  <c r="H828" i="3" s="1"/>
  <c r="F831" i="3"/>
  <c r="F834" i="3"/>
  <c r="H834" i="3" s="1"/>
  <c r="F859" i="3"/>
  <c r="I15" i="6"/>
  <c r="J15" i="6" s="1"/>
  <c r="M20" i="6"/>
  <c r="AU23" i="6"/>
  <c r="I28" i="6"/>
  <c r="J28" i="6" s="1"/>
  <c r="V37" i="6"/>
  <c r="W37" i="6" s="1"/>
  <c r="P54" i="6"/>
  <c r="Q54" i="6" s="1"/>
  <c r="I64" i="6"/>
  <c r="J64" i="6" s="1"/>
  <c r="AF83" i="6"/>
  <c r="AG83" i="6" s="1"/>
  <c r="P91" i="6"/>
  <c r="Q91" i="6" s="1"/>
  <c r="I96" i="6"/>
  <c r="J96" i="6" s="1"/>
  <c r="V108" i="6"/>
  <c r="W108" i="6" s="1"/>
  <c r="I110" i="6"/>
  <c r="J110" i="6" s="1"/>
  <c r="AU10" i="7"/>
  <c r="I16" i="7"/>
  <c r="J16" i="7" s="1"/>
  <c r="M22" i="7"/>
  <c r="I126" i="6"/>
  <c r="J126" i="6" s="1"/>
  <c r="E14" i="2"/>
  <c r="E45" i="2"/>
  <c r="F12" i="3"/>
  <c r="F41" i="3"/>
  <c r="F72" i="3"/>
  <c r="F81" i="3"/>
  <c r="F177" i="3"/>
  <c r="H177" i="3" s="1"/>
  <c r="F209" i="3"/>
  <c r="F218" i="3"/>
  <c r="F235" i="3"/>
  <c r="L244" i="3"/>
  <c r="F267" i="3"/>
  <c r="L267" i="3" s="1"/>
  <c r="F293" i="3"/>
  <c r="H293" i="3" s="1"/>
  <c r="F296" i="3"/>
  <c r="F299" i="3"/>
  <c r="F319" i="3"/>
  <c r="F406" i="3"/>
  <c r="L456" i="3"/>
  <c r="F473" i="3"/>
  <c r="F479" i="3"/>
  <c r="L479" i="3" s="1"/>
  <c r="F509" i="3"/>
  <c r="H509" i="3" s="1"/>
  <c r="F584" i="3"/>
  <c r="F590" i="3"/>
  <c r="F599" i="3"/>
  <c r="L599" i="3" s="1"/>
  <c r="F605" i="3"/>
  <c r="H605" i="3" s="1"/>
  <c r="H614" i="3"/>
  <c r="F640" i="3"/>
  <c r="F705" i="3"/>
  <c r="F717" i="3"/>
  <c r="H717" i="3" s="1"/>
  <c r="F743" i="3"/>
  <c r="H743" i="3" s="1"/>
  <c r="F749" i="3"/>
  <c r="H749" i="3" s="1"/>
  <c r="F758" i="3"/>
  <c r="F784" i="3"/>
  <c r="H784" i="3" s="1"/>
  <c r="F816" i="3"/>
  <c r="F867" i="3"/>
  <c r="L867" i="3" s="1"/>
  <c r="AF9" i="6"/>
  <c r="AG9" i="6" s="1"/>
  <c r="P16" i="6"/>
  <c r="Q16" i="6" s="1"/>
  <c r="M17" i="6"/>
  <c r="P19" i="6"/>
  <c r="Q19" i="6" s="1"/>
  <c r="AU22" i="6"/>
  <c r="S33" i="6"/>
  <c r="AB39" i="6"/>
  <c r="AC39" i="6" s="1"/>
  <c r="I62" i="6"/>
  <c r="J62" i="6" s="1"/>
  <c r="AF95" i="6"/>
  <c r="AG95" i="6" s="1"/>
  <c r="V107" i="6"/>
  <c r="W107" i="6" s="1"/>
  <c r="AF114" i="6"/>
  <c r="AG114" i="6" s="1"/>
  <c r="I130" i="6"/>
  <c r="J130" i="6" s="1"/>
  <c r="AF146" i="6"/>
  <c r="AG146" i="6" s="1"/>
  <c r="AF15" i="7"/>
  <c r="AG15" i="7" s="1"/>
  <c r="E36" i="2"/>
  <c r="F9" i="3"/>
  <c r="F49" i="3"/>
  <c r="H49" i="3" s="1"/>
  <c r="F52" i="3"/>
  <c r="L52" i="3" s="1"/>
  <c r="F92" i="3"/>
  <c r="F229" i="3"/>
  <c r="L229" i="3" s="1"/>
  <c r="F252" i="3"/>
  <c r="L252" i="3" s="1"/>
  <c r="F258" i="3"/>
  <c r="L258" i="3" s="1"/>
  <c r="F264" i="3"/>
  <c r="L264" i="3" s="1"/>
  <c r="F333" i="3"/>
  <c r="F470" i="3"/>
  <c r="L470" i="3" s="1"/>
  <c r="F581" i="3"/>
  <c r="F693" i="3"/>
  <c r="F728" i="3"/>
  <c r="F737" i="3"/>
  <c r="F778" i="3"/>
  <c r="F781" i="3"/>
  <c r="H781" i="3" s="1"/>
  <c r="F836" i="3"/>
  <c r="L836" i="3" s="1"/>
  <c r="F850" i="3"/>
  <c r="F864" i="3"/>
  <c r="L864" i="3" s="1"/>
  <c r="F870" i="3"/>
  <c r="L870" i="3" s="1"/>
  <c r="AF11" i="6"/>
  <c r="AG11" i="6" s="1"/>
  <c r="M15" i="6"/>
  <c r="I25" i="6"/>
  <c r="J25" i="6" s="1"/>
  <c r="I27" i="6"/>
  <c r="J27" i="6" s="1"/>
  <c r="M28" i="6"/>
  <c r="V31" i="6"/>
  <c r="W31" i="6" s="1"/>
  <c r="AF39" i="6"/>
  <c r="AG39" i="6" s="1"/>
  <c r="AB60" i="6"/>
  <c r="AC60" i="6" s="1"/>
  <c r="I61" i="6"/>
  <c r="J61" i="6" s="1"/>
  <c r="AF61" i="6"/>
  <c r="AG61" i="6" s="1"/>
  <c r="AB82" i="6"/>
  <c r="AC82" i="6" s="1"/>
  <c r="P84" i="6"/>
  <c r="Q84" i="6" s="1"/>
  <c r="AF87" i="6"/>
  <c r="AG87" i="6" s="1"/>
  <c r="P106" i="6"/>
  <c r="Q106" i="6" s="1"/>
  <c r="P136" i="6"/>
  <c r="Q136" i="6" s="1"/>
  <c r="M56" i="7"/>
  <c r="AB52" i="6"/>
  <c r="AC52" i="6" s="1"/>
  <c r="V57" i="6"/>
  <c r="W57" i="6" s="1"/>
  <c r="P61" i="6"/>
  <c r="Q61" i="6" s="1"/>
  <c r="M63" i="6"/>
  <c r="P74" i="6"/>
  <c r="Q74" i="6" s="1"/>
  <c r="I82" i="6"/>
  <c r="J82" i="6" s="1"/>
  <c r="I83" i="6"/>
  <c r="J83" i="6" s="1"/>
  <c r="V86" i="6"/>
  <c r="W86" i="6" s="1"/>
  <c r="AB108" i="6"/>
  <c r="AC108" i="6" s="1"/>
  <c r="V113" i="6"/>
  <c r="W113" i="6" s="1"/>
  <c r="AB120" i="6"/>
  <c r="AC120" i="6" s="1"/>
  <c r="AF121" i="6"/>
  <c r="AG121" i="6" s="1"/>
  <c r="V129" i="6"/>
  <c r="W129" i="6" s="1"/>
  <c r="AB131" i="6"/>
  <c r="AC131" i="6" s="1"/>
  <c r="I132" i="6"/>
  <c r="J132" i="6" s="1"/>
  <c r="AF143" i="6"/>
  <c r="AG143" i="6" s="1"/>
  <c r="I155" i="6"/>
  <c r="J155" i="6" s="1"/>
  <c r="AB8" i="7"/>
  <c r="AC8" i="7" s="1"/>
  <c r="AB13" i="7"/>
  <c r="AC13" i="7" s="1"/>
  <c r="P18" i="7"/>
  <c r="Q18" i="7" s="1"/>
  <c r="V32" i="7"/>
  <c r="W32" i="7" s="1"/>
  <c r="AF35" i="7"/>
  <c r="AG35" i="7" s="1"/>
  <c r="I37" i="7"/>
  <c r="J37" i="7" s="1"/>
  <c r="I47" i="7"/>
  <c r="J47" i="7" s="1"/>
  <c r="M48" i="7"/>
  <c r="AF54" i="7"/>
  <c r="AG54" i="7" s="1"/>
  <c r="I56" i="7"/>
  <c r="J56" i="7" s="1"/>
  <c r="V59" i="7"/>
  <c r="W59" i="7" s="1"/>
  <c r="AB14" i="8"/>
  <c r="AC14" i="8" s="1"/>
  <c r="M16" i="8"/>
  <c r="S17" i="8"/>
  <c r="I23" i="8"/>
  <c r="J23" i="8" s="1"/>
  <c r="P24" i="8"/>
  <c r="Q24" i="8" s="1"/>
  <c r="AF26" i="8"/>
  <c r="AG26" i="8" s="1"/>
  <c r="P31" i="8"/>
  <c r="Q31" i="8" s="1"/>
  <c r="S98" i="6"/>
  <c r="AB101" i="6"/>
  <c r="AC101" i="6" s="1"/>
  <c r="I103" i="6"/>
  <c r="J103" i="6" s="1"/>
  <c r="P105" i="6"/>
  <c r="Q105" i="6" s="1"/>
  <c r="AF107" i="6"/>
  <c r="AG107" i="6" s="1"/>
  <c r="AB119" i="6"/>
  <c r="AC119" i="6" s="1"/>
  <c r="P127" i="6"/>
  <c r="Q127" i="6" s="1"/>
  <c r="P134" i="6"/>
  <c r="Q134" i="6" s="1"/>
  <c r="V136" i="6"/>
  <c r="W136" i="6" s="1"/>
  <c r="AB138" i="6"/>
  <c r="AC138" i="6" s="1"/>
  <c r="AB139" i="6"/>
  <c r="AC139" i="6" s="1"/>
  <c r="AF140" i="6"/>
  <c r="AG140" i="6" s="1"/>
  <c r="I141" i="6"/>
  <c r="J141" i="6" s="1"/>
  <c r="I153" i="6"/>
  <c r="J153" i="6" s="1"/>
  <c r="P156" i="6"/>
  <c r="Q156" i="6" s="1"/>
  <c r="P157" i="6"/>
  <c r="Q157" i="6" s="1"/>
  <c r="I163" i="6"/>
  <c r="J163" i="6" s="1"/>
  <c r="M15" i="7"/>
  <c r="AB20" i="7"/>
  <c r="AC20" i="7" s="1"/>
  <c r="AU32" i="7"/>
  <c r="AB33" i="7"/>
  <c r="AC33" i="7" s="1"/>
  <c r="AB43" i="7"/>
  <c r="AC43" i="7" s="1"/>
  <c r="AF52" i="7"/>
  <c r="AG52" i="7" s="1"/>
  <c r="M10" i="8"/>
  <c r="AB25" i="8"/>
  <c r="AC25" i="8" s="1"/>
  <c r="AF67" i="6"/>
  <c r="AG67" i="6" s="1"/>
  <c r="P72" i="6"/>
  <c r="Q72" i="6" s="1"/>
  <c r="V73" i="6"/>
  <c r="W73" i="6" s="1"/>
  <c r="P81" i="6"/>
  <c r="Q81" i="6" s="1"/>
  <c r="AF94" i="6"/>
  <c r="AG94" i="6" s="1"/>
  <c r="I102" i="6"/>
  <c r="J102" i="6" s="1"/>
  <c r="I107" i="6"/>
  <c r="J107" i="6" s="1"/>
  <c r="P109" i="6"/>
  <c r="Q109" i="6" s="1"/>
  <c r="V110" i="6"/>
  <c r="W110" i="6" s="1"/>
  <c r="V112" i="6"/>
  <c r="W112" i="6" s="1"/>
  <c r="AB118" i="6"/>
  <c r="AC118" i="6" s="1"/>
  <c r="I131" i="6"/>
  <c r="J131" i="6" s="1"/>
  <c r="P132" i="6"/>
  <c r="Q132" i="6" s="1"/>
  <c r="AF151" i="6"/>
  <c r="AG151" i="6" s="1"/>
  <c r="P155" i="6"/>
  <c r="Q155" i="6" s="1"/>
  <c r="P158" i="6"/>
  <c r="Q158" i="6" s="1"/>
  <c r="I162" i="6"/>
  <c r="J162" i="6" s="1"/>
  <c r="AF20" i="7"/>
  <c r="AG20" i="7" s="1"/>
  <c r="P22" i="7"/>
  <c r="Q22" i="7" s="1"/>
  <c r="AB31" i="7"/>
  <c r="AC31" i="7" s="1"/>
  <c r="AF34" i="7"/>
  <c r="AG34" i="7" s="1"/>
  <c r="P37" i="7"/>
  <c r="Q37" i="7" s="1"/>
  <c r="AF43" i="7"/>
  <c r="AG43" i="7" s="1"/>
  <c r="V48" i="7"/>
  <c r="W48" i="7" s="1"/>
  <c r="I52" i="7"/>
  <c r="J52" i="7" s="1"/>
  <c r="AB59" i="7"/>
  <c r="AC59" i="7" s="1"/>
  <c r="V11" i="8"/>
  <c r="W11" i="8" s="1"/>
  <c r="AB21" i="8"/>
  <c r="AC21" i="8" s="1"/>
  <c r="I22" i="8"/>
  <c r="J22" i="8" s="1"/>
  <c r="P23" i="8"/>
  <c r="Q23" i="8" s="1"/>
  <c r="AF25" i="8"/>
  <c r="AG25" i="8" s="1"/>
  <c r="AB28" i="8"/>
  <c r="AC28" i="8" s="1"/>
  <c r="P34" i="8"/>
  <c r="Q34" i="8" s="1"/>
  <c r="P59" i="6"/>
  <c r="Q59" i="6" s="1"/>
  <c r="V60" i="6"/>
  <c r="W60" i="6" s="1"/>
  <c r="I67" i="6"/>
  <c r="J67" i="6" s="1"/>
  <c r="AF76" i="6"/>
  <c r="AG76" i="6" s="1"/>
  <c r="I94" i="6"/>
  <c r="J94" i="6" s="1"/>
  <c r="AB98" i="6"/>
  <c r="AC98" i="6" s="1"/>
  <c r="I100" i="6"/>
  <c r="J100" i="6" s="1"/>
  <c r="P103" i="6"/>
  <c r="Q103" i="6" s="1"/>
  <c r="V104" i="6"/>
  <c r="W104" i="6" s="1"/>
  <c r="AF118" i="6"/>
  <c r="AG118" i="6" s="1"/>
  <c r="AF129" i="6"/>
  <c r="AG129" i="6" s="1"/>
  <c r="AF136" i="6"/>
  <c r="AG136" i="6" s="1"/>
  <c r="P141" i="6"/>
  <c r="Q141" i="6" s="1"/>
  <c r="P153" i="6"/>
  <c r="Q153" i="6" s="1"/>
  <c r="V156" i="6"/>
  <c r="W156" i="6" s="1"/>
  <c r="P163" i="6"/>
  <c r="Q163" i="6" s="1"/>
  <c r="V15" i="7"/>
  <c r="W15" i="7" s="1"/>
  <c r="I20" i="7"/>
  <c r="J20" i="7" s="1"/>
  <c r="I25" i="7"/>
  <c r="J25" i="7" s="1"/>
  <c r="P27" i="7"/>
  <c r="Q27" i="7" s="1"/>
  <c r="I32" i="7"/>
  <c r="J32" i="7" s="1"/>
  <c r="I42" i="7"/>
  <c r="J42" i="7" s="1"/>
  <c r="AB49" i="7"/>
  <c r="AC49" i="7" s="1"/>
  <c r="AB50" i="7"/>
  <c r="AC50" i="7" s="1"/>
  <c r="AF58" i="7"/>
  <c r="AG58" i="7" s="1"/>
  <c r="M9" i="8"/>
  <c r="V10" i="8"/>
  <c r="W10" i="8" s="1"/>
  <c r="I18" i="8"/>
  <c r="J18" i="8" s="1"/>
  <c r="AF21" i="8"/>
  <c r="AG21" i="8" s="1"/>
  <c r="P26" i="8"/>
  <c r="Q26" i="8" s="1"/>
  <c r="I32" i="8"/>
  <c r="J32" i="8" s="1"/>
  <c r="I16" i="6"/>
  <c r="J16" i="6" s="1"/>
  <c r="AF17" i="6"/>
  <c r="AG17" i="6" s="1"/>
  <c r="AF29" i="6"/>
  <c r="AG29" i="6" s="1"/>
  <c r="AF33" i="6"/>
  <c r="AG33" i="6" s="1"/>
  <c r="V41" i="6"/>
  <c r="W41" i="6" s="1"/>
  <c r="I45" i="6"/>
  <c r="J45" i="6" s="1"/>
  <c r="I46" i="6"/>
  <c r="J46" i="6" s="1"/>
  <c r="AB55" i="6"/>
  <c r="AC55" i="6" s="1"/>
  <c r="AB61" i="6"/>
  <c r="AC61" i="6" s="1"/>
  <c r="P69" i="6"/>
  <c r="Q69" i="6" s="1"/>
  <c r="V72" i="6"/>
  <c r="W72" i="6" s="1"/>
  <c r="P79" i="6"/>
  <c r="Q79" i="6" s="1"/>
  <c r="V81" i="6"/>
  <c r="W81" i="6" s="1"/>
  <c r="I85" i="6"/>
  <c r="J85" i="6" s="1"/>
  <c r="P102" i="6"/>
  <c r="Q102" i="6" s="1"/>
  <c r="AB105" i="6"/>
  <c r="AC105" i="6" s="1"/>
  <c r="I106" i="6"/>
  <c r="J106" i="6" s="1"/>
  <c r="P107" i="6"/>
  <c r="Q107" i="6" s="1"/>
  <c r="AB110" i="6"/>
  <c r="AC110" i="6" s="1"/>
  <c r="P115" i="6"/>
  <c r="Q115" i="6" s="1"/>
  <c r="V116" i="6"/>
  <c r="W116" i="6" s="1"/>
  <c r="AB117" i="6"/>
  <c r="AC117" i="6" s="1"/>
  <c r="I118" i="6"/>
  <c r="J118" i="6" s="1"/>
  <c r="V121" i="6"/>
  <c r="W121" i="6" s="1"/>
  <c r="V124" i="6"/>
  <c r="W124" i="6" s="1"/>
  <c r="I129" i="6"/>
  <c r="J129" i="6" s="1"/>
  <c r="P139" i="6"/>
  <c r="Q139" i="6" s="1"/>
  <c r="AB159" i="6"/>
  <c r="AC159" i="6" s="1"/>
  <c r="AF11" i="7"/>
  <c r="AG11" i="7" s="1"/>
  <c r="AB16" i="7"/>
  <c r="AC16" i="7" s="1"/>
  <c r="V28" i="7"/>
  <c r="W28" i="7" s="1"/>
  <c r="I31" i="7"/>
  <c r="J31" i="7" s="1"/>
  <c r="P44" i="7"/>
  <c r="Q44" i="7" s="1"/>
  <c r="I50" i="7"/>
  <c r="J50" i="7" s="1"/>
  <c r="AF50" i="7"/>
  <c r="AG50" i="7" s="1"/>
  <c r="V54" i="7"/>
  <c r="W54" i="7" s="1"/>
  <c r="V56" i="7"/>
  <c r="W56" i="7" s="1"/>
  <c r="I8" i="8"/>
  <c r="J8" i="8" s="1"/>
  <c r="AF12" i="8"/>
  <c r="AG12" i="8" s="1"/>
  <c r="M13" i="8"/>
  <c r="AB20" i="8"/>
  <c r="AC20" i="8" s="1"/>
  <c r="I21" i="8"/>
  <c r="J21" i="8" s="1"/>
  <c r="P22" i="8"/>
  <c r="Q22" i="8" s="1"/>
  <c r="AF24" i="8"/>
  <c r="AG24" i="8" s="1"/>
  <c r="S26" i="8"/>
  <c r="I28" i="8"/>
  <c r="J28" i="8" s="1"/>
  <c r="P29" i="8"/>
  <c r="Q29" i="8" s="1"/>
  <c r="AB8" i="9"/>
  <c r="AC8" i="9" s="1"/>
  <c r="V131" i="6"/>
  <c r="W131" i="6" s="1"/>
  <c r="AB144" i="6"/>
  <c r="AC144" i="6" s="1"/>
  <c r="AB146" i="6"/>
  <c r="AC146" i="6" s="1"/>
  <c r="I159" i="6"/>
  <c r="J159" i="6" s="1"/>
  <c r="V163" i="6"/>
  <c r="W163" i="6" s="1"/>
  <c r="V8" i="7"/>
  <c r="W8" i="7" s="1"/>
  <c r="AF10" i="7"/>
  <c r="AG10" i="7" s="1"/>
  <c r="M12" i="7"/>
  <c r="I18" i="7"/>
  <c r="J18" i="7" s="1"/>
  <c r="AB22" i="7"/>
  <c r="AC22" i="7" s="1"/>
  <c r="AF23" i="7"/>
  <c r="AG23" i="7" s="1"/>
  <c r="P25" i="7"/>
  <c r="Q25" i="7" s="1"/>
  <c r="AB29" i="7"/>
  <c r="AC29" i="7" s="1"/>
  <c r="AF30" i="7"/>
  <c r="AG30" i="7" s="1"/>
  <c r="AF39" i="7"/>
  <c r="AG39" i="7" s="1"/>
  <c r="P42" i="7"/>
  <c r="Q42" i="7" s="1"/>
  <c r="I49" i="7"/>
  <c r="J49" i="7" s="1"/>
  <c r="M8" i="8"/>
  <c r="V9" i="8"/>
  <c r="W9" i="8" s="1"/>
  <c r="AF20" i="8"/>
  <c r="AG20" i="8" s="1"/>
  <c r="AB23" i="8"/>
  <c r="AC23" i="8" s="1"/>
  <c r="AF27" i="8"/>
  <c r="AG27" i="8" s="1"/>
  <c r="AF8" i="9"/>
  <c r="AG8" i="9" s="1"/>
  <c r="F173" i="3"/>
  <c r="L173" i="3" s="1"/>
  <c r="H778" i="3"/>
  <c r="L778" i="3"/>
  <c r="H850" i="3"/>
  <c r="L850" i="3"/>
  <c r="H425" i="3"/>
  <c r="L425" i="3"/>
  <c r="L861" i="3"/>
  <c r="H861" i="3"/>
  <c r="L37" i="3"/>
  <c r="H37" i="3"/>
  <c r="L419" i="3"/>
  <c r="H419" i="3"/>
  <c r="L660" i="3"/>
  <c r="H660" i="3"/>
  <c r="H663" i="3"/>
  <c r="L663" i="3"/>
  <c r="H149" i="3"/>
  <c r="L149" i="3"/>
  <c r="H701" i="3"/>
  <c r="L701" i="3"/>
  <c r="L340" i="3"/>
  <c r="H340" i="3"/>
  <c r="H273" i="3"/>
  <c r="L273" i="3"/>
  <c r="L16" i="3"/>
  <c r="G21" i="2" s="1"/>
  <c r="H21" i="2" s="1"/>
  <c r="H16" i="3"/>
  <c r="L65" i="3"/>
  <c r="H65" i="3"/>
  <c r="F237" i="3"/>
  <c r="L538" i="3"/>
  <c r="H538" i="3"/>
  <c r="H579" i="3"/>
  <c r="L579" i="3"/>
  <c r="H621" i="3"/>
  <c r="L621" i="3"/>
  <c r="H707" i="3"/>
  <c r="L707" i="3"/>
  <c r="H231" i="3"/>
  <c r="L231" i="3"/>
  <c r="F322" i="3"/>
  <c r="H766" i="3"/>
  <c r="L766" i="3"/>
  <c r="H772" i="3"/>
  <c r="L772" i="3"/>
  <c r="H847" i="3"/>
  <c r="F73" i="3"/>
  <c r="L73" i="3" s="1"/>
  <c r="H290" i="3"/>
  <c r="L290" i="3"/>
  <c r="H472" i="3"/>
  <c r="L472" i="3"/>
  <c r="H647" i="3"/>
  <c r="L647" i="3"/>
  <c r="L93" i="3"/>
  <c r="H93" i="3"/>
  <c r="F161" i="3"/>
  <c r="F225" i="3"/>
  <c r="F313" i="3"/>
  <c r="L442" i="3"/>
  <c r="H442" i="3"/>
  <c r="E35" i="2"/>
  <c r="F295" i="3"/>
  <c r="H327" i="3"/>
  <c r="L327" i="3"/>
  <c r="L389" i="3"/>
  <c r="H389" i="3"/>
  <c r="L418" i="3"/>
  <c r="H418" i="3"/>
  <c r="H460" i="3"/>
  <c r="L460" i="3"/>
  <c r="F522" i="3"/>
  <c r="L617" i="3"/>
  <c r="H617" i="3"/>
  <c r="F641" i="3"/>
  <c r="L644" i="3"/>
  <c r="H644" i="3"/>
  <c r="L697" i="3"/>
  <c r="H697" i="3"/>
  <c r="L125" i="3"/>
  <c r="H125" i="3"/>
  <c r="L251" i="3"/>
  <c r="H251" i="3"/>
  <c r="L307" i="3"/>
  <c r="H307" i="3"/>
  <c r="L412" i="3"/>
  <c r="H412" i="3"/>
  <c r="F61" i="3"/>
  <c r="F136" i="3"/>
  <c r="F292" i="3"/>
  <c r="F403" i="3"/>
  <c r="F563" i="3"/>
  <c r="H563" i="3" s="1"/>
  <c r="L9" i="3"/>
  <c r="H9" i="3"/>
  <c r="L72" i="3"/>
  <c r="H72" i="3"/>
  <c r="L353" i="3"/>
  <c r="H353" i="3"/>
  <c r="L741" i="3"/>
  <c r="H741" i="3"/>
  <c r="H800" i="3"/>
  <c r="L800" i="3"/>
  <c r="L840" i="3"/>
  <c r="H840" i="3"/>
  <c r="H58" i="3"/>
  <c r="F133" i="3"/>
  <c r="L283" i="3"/>
  <c r="F341" i="3"/>
  <c r="H432" i="3"/>
  <c r="L432" i="3"/>
  <c r="H453" i="3"/>
  <c r="L453" i="3"/>
  <c r="F560" i="3"/>
  <c r="H560" i="3" s="1"/>
  <c r="H592" i="3"/>
  <c r="L592" i="3"/>
  <c r="F595" i="3"/>
  <c r="F43" i="3"/>
  <c r="H43" i="3" s="1"/>
  <c r="F46" i="3"/>
  <c r="F189" i="3"/>
  <c r="F195" i="3"/>
  <c r="F198" i="3"/>
  <c r="L198" i="3" s="1"/>
  <c r="H397" i="3"/>
  <c r="F459" i="3"/>
  <c r="F554" i="3"/>
  <c r="H554" i="3" s="1"/>
  <c r="F634" i="3"/>
  <c r="L735" i="3"/>
  <c r="F40" i="3"/>
  <c r="F551" i="3"/>
  <c r="H551" i="3" s="1"/>
  <c r="L687" i="3"/>
  <c r="H687" i="3"/>
  <c r="F548" i="3"/>
  <c r="H548" i="3" s="1"/>
  <c r="F628" i="3"/>
  <c r="H856" i="3"/>
  <c r="L856" i="3"/>
  <c r="F817" i="3"/>
  <c r="H817" i="3" s="1"/>
  <c r="F13" i="3"/>
  <c r="L13" i="3" s="1"/>
  <c r="F25" i="3"/>
  <c r="L25" i="3" s="1"/>
  <c r="G54" i="2" s="1"/>
  <c r="H54" i="2" s="1"/>
  <c r="F170" i="3"/>
  <c r="F243" i="3"/>
  <c r="H390" i="3"/>
  <c r="L390" i="3"/>
  <c r="F435" i="3"/>
  <c r="H438" i="3"/>
  <c r="L438" i="3"/>
  <c r="H572" i="3"/>
  <c r="L572" i="3"/>
  <c r="F631" i="3"/>
  <c r="H631" i="3" s="1"/>
  <c r="F811" i="3"/>
  <c r="F814" i="3"/>
  <c r="L814" i="3" s="1"/>
  <c r="I14" i="6"/>
  <c r="J14" i="6" s="1"/>
  <c r="E23" i="2"/>
  <c r="E28" i="2"/>
  <c r="F57" i="3"/>
  <c r="L57" i="3" s="1"/>
  <c r="F63" i="3"/>
  <c r="F75" i="3"/>
  <c r="F87" i="3"/>
  <c r="F90" i="3"/>
  <c r="F111" i="3"/>
  <c r="L111" i="3" s="1"/>
  <c r="F123" i="3"/>
  <c r="L123" i="3" s="1"/>
  <c r="F200" i="3"/>
  <c r="H200" i="3" s="1"/>
  <c r="F221" i="3"/>
  <c r="F249" i="3"/>
  <c r="F350" i="3"/>
  <c r="H350" i="3" s="1"/>
  <c r="F415" i="3"/>
  <c r="F500" i="3"/>
  <c r="F528" i="3"/>
  <c r="H528" i="3" s="1"/>
  <c r="F544" i="3"/>
  <c r="L544" i="3" s="1"/>
  <c r="F565" i="3"/>
  <c r="L565" i="3" s="1"/>
  <c r="F613" i="3"/>
  <c r="H613" i="3" s="1"/>
  <c r="F637" i="3"/>
  <c r="F678" i="3"/>
  <c r="H678" i="3" s="1"/>
  <c r="F684" i="3"/>
  <c r="F700" i="3"/>
  <c r="H700" i="3" s="1"/>
  <c r="L713" i="3"/>
  <c r="H713" i="3"/>
  <c r="L762" i="3"/>
  <c r="F771" i="3"/>
  <c r="F787" i="3"/>
  <c r="F790" i="3"/>
  <c r="H790" i="3" s="1"/>
  <c r="F832" i="3"/>
  <c r="L832" i="3" s="1"/>
  <c r="F838" i="3"/>
  <c r="F848" i="3"/>
  <c r="E50" i="2"/>
  <c r="F36" i="3"/>
  <c r="H36" i="3" s="1"/>
  <c r="F42" i="3"/>
  <c r="F54" i="3"/>
  <c r="H54" i="3" s="1"/>
  <c r="F66" i="3"/>
  <c r="L66" i="3" s="1"/>
  <c r="F126" i="3"/>
  <c r="F129" i="3"/>
  <c r="F154" i="3"/>
  <c r="H154" i="3" s="1"/>
  <c r="F236" i="3"/>
  <c r="H236" i="3" s="1"/>
  <c r="F291" i="3"/>
  <c r="H291" i="3" s="1"/>
  <c r="F468" i="3"/>
  <c r="F471" i="3"/>
  <c r="H471" i="3" s="1"/>
  <c r="F503" i="3"/>
  <c r="L503" i="3" s="1"/>
  <c r="F512" i="3"/>
  <c r="F515" i="3"/>
  <c r="H515" i="3" s="1"/>
  <c r="F518" i="3"/>
  <c r="H534" i="3"/>
  <c r="F571" i="3"/>
  <c r="F578" i="3"/>
  <c r="L598" i="3"/>
  <c r="F624" i="3"/>
  <c r="H624" i="3" s="1"/>
  <c r="F646" i="3"/>
  <c r="L653" i="3"/>
  <c r="F774" i="3"/>
  <c r="L774" i="3" s="1"/>
  <c r="F777" i="3"/>
  <c r="H826" i="3"/>
  <c r="E24" i="2"/>
  <c r="E46" i="2"/>
  <c r="F15" i="3"/>
  <c r="F21" i="3"/>
  <c r="H21" i="3" s="1"/>
  <c r="F33" i="3"/>
  <c r="L33" i="3" s="1"/>
  <c r="L343" i="3"/>
  <c r="H343" i="3"/>
  <c r="H633" i="3"/>
  <c r="L633" i="3"/>
  <c r="H693" i="3"/>
  <c r="L693" i="3"/>
  <c r="H30" i="2"/>
  <c r="F39" i="3"/>
  <c r="L39" i="3" s="1"/>
  <c r="H51" i="3"/>
  <c r="H230" i="3"/>
  <c r="H269" i="3"/>
  <c r="F272" i="3"/>
  <c r="H339" i="3"/>
  <c r="L339" i="3"/>
  <c r="H383" i="3"/>
  <c r="H408" i="3"/>
  <c r="L408" i="3"/>
  <c r="H441" i="3"/>
  <c r="L591" i="3"/>
  <c r="H819" i="3"/>
  <c r="H869" i="3"/>
  <c r="L869" i="3"/>
  <c r="E42" i="2"/>
  <c r="F6" i="3"/>
  <c r="F18" i="3"/>
  <c r="H30" i="3"/>
  <c r="F71" i="3"/>
  <c r="L71" i="3" s="1"/>
  <c r="F77" i="3"/>
  <c r="H77" i="3" s="1"/>
  <c r="F89" i="3"/>
  <c r="H89" i="3" s="1"/>
  <c r="F98" i="3"/>
  <c r="F101" i="3"/>
  <c r="L101" i="3" s="1"/>
  <c r="F141" i="3"/>
  <c r="L141" i="3" s="1"/>
  <c r="F147" i="3"/>
  <c r="F178" i="3"/>
  <c r="F202" i="3"/>
  <c r="F208" i="3"/>
  <c r="L208" i="3" s="1"/>
  <c r="F214" i="3"/>
  <c r="L214" i="3" s="1"/>
  <c r="H252" i="3"/>
  <c r="F303" i="3"/>
  <c r="F315" i="3"/>
  <c r="F318" i="3"/>
  <c r="H318" i="3" s="1"/>
  <c r="H352" i="3"/>
  <c r="L352" i="3"/>
  <c r="F367" i="3"/>
  <c r="F379" i="3"/>
  <c r="L379" i="3" s="1"/>
  <c r="H405" i="3"/>
  <c r="H421" i="3"/>
  <c r="F440" i="3"/>
  <c r="F457" i="3"/>
  <c r="F464" i="3"/>
  <c r="H665" i="3"/>
  <c r="F674" i="3"/>
  <c r="L709" i="3"/>
  <c r="H709" i="3"/>
  <c r="F715" i="3"/>
  <c r="L715" i="3" s="1"/>
  <c r="F733" i="3"/>
  <c r="H733" i="3" s="1"/>
  <c r="L743" i="3"/>
  <c r="F755" i="3"/>
  <c r="H755" i="3" s="1"/>
  <c r="F767" i="3"/>
  <c r="L822" i="3"/>
  <c r="F825" i="3"/>
  <c r="H540" i="3"/>
  <c r="L540" i="3"/>
  <c r="H783" i="3"/>
  <c r="L783" i="3"/>
  <c r="H859" i="3"/>
  <c r="L859" i="3"/>
  <c r="E16" i="2"/>
  <c r="E21" i="2"/>
  <c r="F29" i="3"/>
  <c r="F35" i="3"/>
  <c r="F47" i="3"/>
  <c r="F59" i="3"/>
  <c r="L59" i="3" s="1"/>
  <c r="F62" i="3"/>
  <c r="L62" i="3" s="1"/>
  <c r="F74" i="3"/>
  <c r="H86" i="3"/>
  <c r="H110" i="3"/>
  <c r="F113" i="3"/>
  <c r="L113" i="3" s="1"/>
  <c r="F134" i="3"/>
  <c r="F153" i="3"/>
  <c r="F156" i="3"/>
  <c r="L156" i="3" s="1"/>
  <c r="F162" i="3"/>
  <c r="F165" i="3"/>
  <c r="F184" i="3"/>
  <c r="L184" i="3" s="1"/>
  <c r="F190" i="3"/>
  <c r="F199" i="3"/>
  <c r="L199" i="3" s="1"/>
  <c r="H205" i="3"/>
  <c r="L211" i="3"/>
  <c r="L217" i="3"/>
  <c r="F220" i="3"/>
  <c r="L220" i="3" s="1"/>
  <c r="H255" i="3"/>
  <c r="H262" i="3"/>
  <c r="F268" i="3"/>
  <c r="H268" i="3" s="1"/>
  <c r="F376" i="3"/>
  <c r="H376" i="3" s="1"/>
  <c r="H395" i="3"/>
  <c r="F398" i="3"/>
  <c r="L398" i="3" s="1"/>
  <c r="L450" i="3"/>
  <c r="F476" i="3"/>
  <c r="F508" i="3"/>
  <c r="H514" i="3"/>
  <c r="L514" i="3"/>
  <c r="H530" i="3"/>
  <c r="L530" i="3"/>
  <c r="F546" i="3"/>
  <c r="F561" i="3"/>
  <c r="H561" i="3" s="1"/>
  <c r="F626" i="3"/>
  <c r="F645" i="3"/>
  <c r="H645" i="3" s="1"/>
  <c r="F661" i="3"/>
  <c r="H661" i="3" s="1"/>
  <c r="F702" i="3"/>
  <c r="L702" i="3" s="1"/>
  <c r="F818" i="3"/>
  <c r="H818" i="3" s="1"/>
  <c r="L828" i="3"/>
  <c r="F853" i="3"/>
  <c r="F865" i="3"/>
  <c r="E43" i="2"/>
  <c r="E52" i="2"/>
  <c r="F8" i="3"/>
  <c r="L8" i="3" s="1"/>
  <c r="F14" i="3"/>
  <c r="F26" i="3"/>
  <c r="L26" i="3" s="1"/>
  <c r="F38" i="3"/>
  <c r="H38" i="3" s="1"/>
  <c r="F131" i="3"/>
  <c r="L131" i="3" s="1"/>
  <c r="F168" i="3"/>
  <c r="F171" i="3"/>
  <c r="L171" i="3" s="1"/>
  <c r="F271" i="3"/>
  <c r="L271" i="3" s="1"/>
  <c r="F305" i="3"/>
  <c r="L305" i="3" s="1"/>
  <c r="F311" i="3"/>
  <c r="F363" i="3"/>
  <c r="L388" i="3"/>
  <c r="F391" i="3"/>
  <c r="F407" i="3"/>
  <c r="F449" i="3"/>
  <c r="H470" i="3"/>
  <c r="H479" i="3"/>
  <c r="F520" i="3"/>
  <c r="H520" i="3" s="1"/>
  <c r="F552" i="3"/>
  <c r="L552" i="3" s="1"/>
  <c r="F573" i="3"/>
  <c r="F583" i="3"/>
  <c r="L583" i="3" s="1"/>
  <c r="F593" i="3"/>
  <c r="F708" i="3"/>
  <c r="H708" i="3" s="1"/>
  <c r="F729" i="3"/>
  <c r="L739" i="3"/>
  <c r="F812" i="3"/>
  <c r="F843" i="3"/>
  <c r="H843" i="3" s="1"/>
  <c r="E17" i="2"/>
  <c r="E39" i="2"/>
  <c r="F17" i="3"/>
  <c r="F85" i="3"/>
  <c r="L85" i="3" s="1"/>
  <c r="F91" i="3"/>
  <c r="H91" i="3" s="1"/>
  <c r="F103" i="3"/>
  <c r="F106" i="3"/>
  <c r="F180" i="3"/>
  <c r="H180" i="3" s="1"/>
  <c r="F216" i="3"/>
  <c r="L216" i="3" s="1"/>
  <c r="F254" i="3"/>
  <c r="L254" i="3" s="1"/>
  <c r="F308" i="3"/>
  <c r="H308" i="3" s="1"/>
  <c r="F314" i="3"/>
  <c r="F317" i="3"/>
  <c r="L317" i="3" s="1"/>
  <c r="H326" i="3"/>
  <c r="L326" i="3"/>
  <c r="F354" i="3"/>
  <c r="F381" i="3"/>
  <c r="F433" i="3"/>
  <c r="H433" i="3" s="1"/>
  <c r="F463" i="3"/>
  <c r="F629" i="3"/>
  <c r="F651" i="3"/>
  <c r="L651" i="3" s="1"/>
  <c r="F670" i="3"/>
  <c r="F698" i="3"/>
  <c r="L760" i="3"/>
  <c r="H760" i="3"/>
  <c r="F803" i="3"/>
  <c r="AB69" i="6"/>
  <c r="AC69" i="6" s="1"/>
  <c r="E13" i="2"/>
  <c r="F64" i="3"/>
  <c r="L64" i="3" s="1"/>
  <c r="F70" i="3"/>
  <c r="H70" i="3" s="1"/>
  <c r="F82" i="3"/>
  <c r="F94" i="3"/>
  <c r="H94" i="3" s="1"/>
  <c r="F124" i="3"/>
  <c r="L124" i="3" s="1"/>
  <c r="F143" i="3"/>
  <c r="L143" i="3" s="1"/>
  <c r="F201" i="3"/>
  <c r="F207" i="3"/>
  <c r="F222" i="3"/>
  <c r="F247" i="3"/>
  <c r="L247" i="3" s="1"/>
  <c r="F366" i="3"/>
  <c r="H366" i="3" s="1"/>
  <c r="F372" i="3"/>
  <c r="F416" i="3"/>
  <c r="H416" i="3" s="1"/>
  <c r="F429" i="3"/>
  <c r="F452" i="3"/>
  <c r="F529" i="3"/>
  <c r="H529" i="3" s="1"/>
  <c r="F532" i="3"/>
  <c r="F545" i="3"/>
  <c r="F566" i="3"/>
  <c r="F608" i="3"/>
  <c r="F638" i="3"/>
  <c r="F654" i="3"/>
  <c r="F685" i="3"/>
  <c r="F788" i="3"/>
  <c r="F791" i="3"/>
  <c r="L791" i="3" s="1"/>
  <c r="F827" i="3"/>
  <c r="H827" i="3" s="1"/>
  <c r="H836" i="3"/>
  <c r="S41" i="6"/>
  <c r="S42" i="6"/>
  <c r="S9" i="6"/>
  <c r="AB25" i="6"/>
  <c r="AC25" i="6" s="1"/>
  <c r="I72" i="6"/>
  <c r="J72" i="6" s="1"/>
  <c r="AF103" i="6"/>
  <c r="AG103" i="6" s="1"/>
  <c r="AU76" i="6"/>
  <c r="AU67" i="6"/>
  <c r="I11" i="6"/>
  <c r="J11" i="6" s="1"/>
  <c r="I24" i="6"/>
  <c r="J24" i="6" s="1"/>
  <c r="AF25" i="6"/>
  <c r="AG25" i="6" s="1"/>
  <c r="I36" i="6"/>
  <c r="J36" i="6" s="1"/>
  <c r="S49" i="6"/>
  <c r="P80" i="6"/>
  <c r="Q80" i="6" s="1"/>
  <c r="P15" i="6"/>
  <c r="Q15" i="6" s="1"/>
  <c r="AU20" i="6"/>
  <c r="V54" i="6"/>
  <c r="W54" i="6" s="1"/>
  <c r="V56" i="6"/>
  <c r="W56" i="6" s="1"/>
  <c r="P71" i="6"/>
  <c r="Q71" i="6" s="1"/>
  <c r="P94" i="6"/>
  <c r="Q94" i="6" s="1"/>
  <c r="P10" i="6"/>
  <c r="Q10" i="6" s="1"/>
  <c r="S14" i="6"/>
  <c r="V28" i="6"/>
  <c r="W28" i="6" s="1"/>
  <c r="AU28" i="6"/>
  <c r="AF42" i="6"/>
  <c r="AG42" i="6" s="1"/>
  <c r="AF45" i="6"/>
  <c r="AG45" i="6" s="1"/>
  <c r="V74" i="6"/>
  <c r="W74" i="6" s="1"/>
  <c r="V15" i="6"/>
  <c r="W15" i="6" s="1"/>
  <c r="AU21" i="6"/>
  <c r="AU83" i="6"/>
  <c r="S60" i="6"/>
  <c r="V155" i="6"/>
  <c r="W155" i="6" s="1"/>
  <c r="P21" i="7"/>
  <c r="Q21" i="7" s="1"/>
  <c r="AF16" i="6"/>
  <c r="AG16" i="6" s="1"/>
  <c r="AU17" i="6"/>
  <c r="P64" i="6"/>
  <c r="Q64" i="6" s="1"/>
  <c r="P108" i="6"/>
  <c r="Q108" i="6" s="1"/>
  <c r="AF51" i="7"/>
  <c r="AG51" i="7" s="1"/>
  <c r="F511" i="3"/>
  <c r="L511" i="3" s="1"/>
  <c r="F537" i="3"/>
  <c r="F586" i="3"/>
  <c r="H586" i="3" s="1"/>
  <c r="F754" i="3"/>
  <c r="H754" i="3" s="1"/>
  <c r="F776" i="3"/>
  <c r="AB14" i="6"/>
  <c r="AC14" i="6" s="1"/>
  <c r="AU14" i="6"/>
  <c r="V19" i="6"/>
  <c r="W19" i="6" s="1"/>
  <c r="S35" i="6"/>
  <c r="AB50" i="6"/>
  <c r="AC50" i="6" s="1"/>
  <c r="AF53" i="6"/>
  <c r="AG53" i="6" s="1"/>
  <c r="S63" i="6"/>
  <c r="P66" i="6"/>
  <c r="Q66" i="6" s="1"/>
  <c r="AB78" i="6"/>
  <c r="AC78" i="6" s="1"/>
  <c r="F371" i="3"/>
  <c r="L371" i="3" s="1"/>
  <c r="F374" i="3"/>
  <c r="F380" i="3"/>
  <c r="H380" i="3" s="1"/>
  <c r="F448" i="3"/>
  <c r="L448" i="3" s="1"/>
  <c r="F488" i="3"/>
  <c r="H488" i="3" s="1"/>
  <c r="F533" i="3"/>
  <c r="L533" i="3" s="1"/>
  <c r="F609" i="3"/>
  <c r="L609" i="3" s="1"/>
  <c r="F636" i="3"/>
  <c r="F643" i="3"/>
  <c r="L643" i="3" s="1"/>
  <c r="F650" i="3"/>
  <c r="F696" i="3"/>
  <c r="H696" i="3" s="1"/>
  <c r="F722" i="3"/>
  <c r="L722" i="3" s="1"/>
  <c r="F731" i="3"/>
  <c r="F789" i="3"/>
  <c r="H789" i="3" s="1"/>
  <c r="F839" i="3"/>
  <c r="H839" i="3" s="1"/>
  <c r="F849" i="3"/>
  <c r="AB15" i="6"/>
  <c r="AC15" i="6" s="1"/>
  <c r="V33" i="6"/>
  <c r="W33" i="6" s="1"/>
  <c r="P38" i="6"/>
  <c r="Q38" i="6" s="1"/>
  <c r="F223" i="3"/>
  <c r="L223" i="3" s="1"/>
  <c r="F242" i="3"/>
  <c r="F259" i="3"/>
  <c r="F263" i="3"/>
  <c r="H263" i="3" s="1"/>
  <c r="F266" i="3"/>
  <c r="L266" i="3" s="1"/>
  <c r="F304" i="3"/>
  <c r="F316" i="3"/>
  <c r="F342" i="3"/>
  <c r="F358" i="3"/>
  <c r="H358" i="3" s="1"/>
  <c r="F420" i="3"/>
  <c r="F437" i="3"/>
  <c r="H437" i="3" s="1"/>
  <c r="F462" i="3"/>
  <c r="L462" i="3" s="1"/>
  <c r="F484" i="3"/>
  <c r="F510" i="3"/>
  <c r="F513" i="3"/>
  <c r="F543" i="3"/>
  <c r="H543" i="3" s="1"/>
  <c r="F559" i="3"/>
  <c r="H559" i="3" s="1"/>
  <c r="F582" i="3"/>
  <c r="L582" i="3" s="1"/>
  <c r="F622" i="3"/>
  <c r="F632" i="3"/>
  <c r="H632" i="3" s="1"/>
  <c r="F718" i="3"/>
  <c r="F740" i="3"/>
  <c r="H740" i="3" s="1"/>
  <c r="F747" i="3"/>
  <c r="H747" i="3" s="1"/>
  <c r="F753" i="3"/>
  <c r="F855" i="3"/>
  <c r="H855" i="3" s="1"/>
  <c r="F858" i="3"/>
  <c r="L858" i="3" s="1"/>
  <c r="P8" i="6"/>
  <c r="Q8" i="6" s="1"/>
  <c r="AF14" i="6"/>
  <c r="AG14" i="6" s="1"/>
  <c r="I18" i="6"/>
  <c r="J18" i="6" s="1"/>
  <c r="P21" i="6"/>
  <c r="Q21" i="6" s="1"/>
  <c r="P44" i="6"/>
  <c r="Q44" i="6" s="1"/>
  <c r="I76" i="6"/>
  <c r="J76" i="6" s="1"/>
  <c r="AF104" i="6"/>
  <c r="AG104" i="6" s="1"/>
  <c r="V59" i="6"/>
  <c r="W59" i="6" s="1"/>
  <c r="V62" i="6"/>
  <c r="W62" i="6" s="1"/>
  <c r="AF64" i="6"/>
  <c r="AG64" i="6" s="1"/>
  <c r="V67" i="6"/>
  <c r="W67" i="6" s="1"/>
  <c r="I69" i="6"/>
  <c r="J69" i="6" s="1"/>
  <c r="AF72" i="6"/>
  <c r="AG72" i="6" s="1"/>
  <c r="S88" i="6"/>
  <c r="P89" i="6"/>
  <c r="Q89" i="6" s="1"/>
  <c r="P90" i="6"/>
  <c r="Q90" i="6" s="1"/>
  <c r="I92" i="6"/>
  <c r="J92" i="6" s="1"/>
  <c r="V94" i="6"/>
  <c r="W94" i="6" s="1"/>
  <c r="AF122" i="6"/>
  <c r="AG122" i="6" s="1"/>
  <c r="V132" i="6"/>
  <c r="W132" i="6" s="1"/>
  <c r="P146" i="6"/>
  <c r="Q146" i="6" s="1"/>
  <c r="V151" i="6"/>
  <c r="W151" i="6" s="1"/>
  <c r="S10" i="7"/>
  <c r="P26" i="7"/>
  <c r="Q26" i="7" s="1"/>
  <c r="AB32" i="7"/>
  <c r="AC32" i="7" s="1"/>
  <c r="P40" i="7"/>
  <c r="Q40" i="7" s="1"/>
  <c r="M46" i="6"/>
  <c r="I12" i="6"/>
  <c r="J12" i="6" s="1"/>
  <c r="V13" i="6"/>
  <c r="W13" i="6" s="1"/>
  <c r="AB18" i="6"/>
  <c r="AC18" i="6" s="1"/>
  <c r="P27" i="6"/>
  <c r="Q27" i="6" s="1"/>
  <c r="I65" i="6"/>
  <c r="J65" i="6" s="1"/>
  <c r="AB79" i="6"/>
  <c r="AC79" i="6" s="1"/>
  <c r="AB85" i="6"/>
  <c r="AC85" i="6" s="1"/>
  <c r="AB99" i="6"/>
  <c r="AC99" i="6" s="1"/>
  <c r="V100" i="6"/>
  <c r="W100" i="6" s="1"/>
  <c r="V106" i="6"/>
  <c r="W106" i="6" s="1"/>
  <c r="AB111" i="6"/>
  <c r="AC111" i="6" s="1"/>
  <c r="AB135" i="6"/>
  <c r="AC135" i="6" s="1"/>
  <c r="P161" i="6"/>
  <c r="Q161" i="6" s="1"/>
  <c r="I33" i="7"/>
  <c r="J33" i="7" s="1"/>
  <c r="V42" i="7"/>
  <c r="W42" i="7" s="1"/>
  <c r="I29" i="6"/>
  <c r="J29" i="6" s="1"/>
  <c r="S31" i="6"/>
  <c r="V38" i="6"/>
  <c r="W38" i="6" s="1"/>
  <c r="I40" i="6"/>
  <c r="J40" i="6" s="1"/>
  <c r="I43" i="6"/>
  <c r="J43" i="6" s="1"/>
  <c r="AF43" i="6"/>
  <c r="AG43" i="6" s="1"/>
  <c r="V45" i="6"/>
  <c r="W45" i="6" s="1"/>
  <c r="V49" i="6"/>
  <c r="W49" i="6" s="1"/>
  <c r="AB56" i="6"/>
  <c r="AC56" i="6" s="1"/>
  <c r="AB58" i="6"/>
  <c r="AC58" i="6" s="1"/>
  <c r="AB59" i="6"/>
  <c r="AC59" i="6" s="1"/>
  <c r="I70" i="6"/>
  <c r="J70" i="6" s="1"/>
  <c r="V71" i="6"/>
  <c r="W71" i="6" s="1"/>
  <c r="AU74" i="6"/>
  <c r="S9" i="7"/>
  <c r="I9" i="8"/>
  <c r="J9" i="8" s="1"/>
  <c r="AF93" i="6"/>
  <c r="AG93" i="6" s="1"/>
  <c r="V105" i="6"/>
  <c r="W105" i="6" s="1"/>
  <c r="AB132" i="6"/>
  <c r="AC132" i="6" s="1"/>
  <c r="S38" i="7"/>
  <c r="F757" i="3"/>
  <c r="F821" i="3"/>
  <c r="F841" i="3"/>
  <c r="H841" i="3" s="1"/>
  <c r="F857" i="3"/>
  <c r="H857" i="3" s="1"/>
  <c r="I10" i="6"/>
  <c r="J10" i="6" s="1"/>
  <c r="P14" i="6"/>
  <c r="Q14" i="6" s="1"/>
  <c r="P17" i="6"/>
  <c r="Q17" i="6" s="1"/>
  <c r="V24" i="6"/>
  <c r="W24" i="6" s="1"/>
  <c r="V27" i="6"/>
  <c r="W27" i="6" s="1"/>
  <c r="AB30" i="6"/>
  <c r="AC30" i="6" s="1"/>
  <c r="V39" i="6"/>
  <c r="W39" i="6" s="1"/>
  <c r="V46" i="6"/>
  <c r="W46" i="6" s="1"/>
  <c r="I52" i="6"/>
  <c r="J52" i="6" s="1"/>
  <c r="AF56" i="6"/>
  <c r="AG56" i="6" s="1"/>
  <c r="AF58" i="6"/>
  <c r="AG58" i="6" s="1"/>
  <c r="V63" i="6"/>
  <c r="W63" i="6" s="1"/>
  <c r="AB67" i="6"/>
  <c r="AC67" i="6" s="1"/>
  <c r="S68" i="6"/>
  <c r="AB74" i="6"/>
  <c r="AC74" i="6" s="1"/>
  <c r="V95" i="6"/>
  <c r="W95" i="6" s="1"/>
  <c r="AF98" i="6"/>
  <c r="AG98" i="6" s="1"/>
  <c r="V102" i="6"/>
  <c r="W102" i="6" s="1"/>
  <c r="V103" i="6"/>
  <c r="W103" i="6" s="1"/>
  <c r="AF110" i="6"/>
  <c r="AG110" i="6" s="1"/>
  <c r="I115" i="6"/>
  <c r="J115" i="6" s="1"/>
  <c r="I116" i="6"/>
  <c r="J116" i="6" s="1"/>
  <c r="S15" i="7"/>
  <c r="S17" i="7"/>
  <c r="V37" i="7"/>
  <c r="W37" i="7" s="1"/>
  <c r="M47" i="6"/>
  <c r="M70" i="6"/>
  <c r="S43" i="7"/>
  <c r="S23" i="7"/>
  <c r="S21" i="7"/>
  <c r="AF30" i="6"/>
  <c r="AG30" i="6" s="1"/>
  <c r="AU49" i="6"/>
  <c r="P51" i="6"/>
  <c r="Q51" i="6" s="1"/>
  <c r="S64" i="6"/>
  <c r="P65" i="6"/>
  <c r="Q65" i="6" s="1"/>
  <c r="P73" i="6"/>
  <c r="Q73" i="6" s="1"/>
  <c r="AB88" i="6"/>
  <c r="AC88" i="6" s="1"/>
  <c r="V91" i="6"/>
  <c r="W91" i="6" s="1"/>
  <c r="AU21" i="7"/>
  <c r="AU27" i="7"/>
  <c r="AU8" i="7"/>
  <c r="V16" i="7"/>
  <c r="W16" i="7" s="1"/>
  <c r="P23" i="7"/>
  <c r="Q23" i="7" s="1"/>
  <c r="AU38" i="7"/>
  <c r="AB41" i="7"/>
  <c r="AC41" i="7" s="1"/>
  <c r="AB54" i="7"/>
  <c r="AC54" i="7" s="1"/>
  <c r="I8" i="6"/>
  <c r="J8" i="6" s="1"/>
  <c r="I13" i="6"/>
  <c r="J13" i="6" s="1"/>
  <c r="V14" i="6"/>
  <c r="W14" i="6" s="1"/>
  <c r="AB16" i="6"/>
  <c r="AC16" i="6" s="1"/>
  <c r="P18" i="6"/>
  <c r="Q18" i="6" s="1"/>
  <c r="V20" i="6"/>
  <c r="W20" i="6" s="1"/>
  <c r="V25" i="6"/>
  <c r="W25" i="6" s="1"/>
  <c r="S28" i="6"/>
  <c r="P29" i="6"/>
  <c r="Q29" i="6" s="1"/>
  <c r="I34" i="6"/>
  <c r="J34" i="6" s="1"/>
  <c r="AB35" i="6"/>
  <c r="AC35" i="6" s="1"/>
  <c r="P37" i="6"/>
  <c r="Q37" i="6" s="1"/>
  <c r="V42" i="6"/>
  <c r="W42" i="6" s="1"/>
  <c r="P57" i="6"/>
  <c r="Q57" i="6" s="1"/>
  <c r="AB63" i="6"/>
  <c r="AC63" i="6" s="1"/>
  <c r="I71" i="6"/>
  <c r="J71" i="6" s="1"/>
  <c r="AB76" i="6"/>
  <c r="AC76" i="6" s="1"/>
  <c r="V77" i="6"/>
  <c r="W77" i="6" s="1"/>
  <c r="AB81" i="6"/>
  <c r="AC81" i="6" s="1"/>
  <c r="V83" i="6"/>
  <c r="W83" i="6" s="1"/>
  <c r="AF88" i="6"/>
  <c r="AG88" i="6" s="1"/>
  <c r="AF106" i="6"/>
  <c r="AG106" i="6" s="1"/>
  <c r="I108" i="6"/>
  <c r="J108" i="6" s="1"/>
  <c r="I148" i="6"/>
  <c r="J148" i="6" s="1"/>
  <c r="S48" i="7"/>
  <c r="AF105" i="6"/>
  <c r="AG105" i="6" s="1"/>
  <c r="P113" i="6"/>
  <c r="Q113" i="6" s="1"/>
  <c r="AB127" i="6"/>
  <c r="AC127" i="6" s="1"/>
  <c r="AF162" i="6"/>
  <c r="AG162" i="6" s="1"/>
  <c r="P11" i="7"/>
  <c r="Q11" i="7" s="1"/>
  <c r="AU16" i="7"/>
  <c r="AU34" i="7"/>
  <c r="P59" i="7"/>
  <c r="Q59" i="7" s="1"/>
  <c r="P62" i="6"/>
  <c r="Q62" i="6" s="1"/>
  <c r="I63" i="6"/>
  <c r="J63" i="6" s="1"/>
  <c r="AF71" i="6"/>
  <c r="AG71" i="6" s="1"/>
  <c r="I89" i="6"/>
  <c r="J89" i="6" s="1"/>
  <c r="I90" i="6"/>
  <c r="J90" i="6" s="1"/>
  <c r="AF90" i="6"/>
  <c r="AG90" i="6" s="1"/>
  <c r="I91" i="6"/>
  <c r="J91" i="6" s="1"/>
  <c r="V97" i="6"/>
  <c r="W97" i="6" s="1"/>
  <c r="P99" i="6"/>
  <c r="Q99" i="6" s="1"/>
  <c r="AF100" i="6"/>
  <c r="AG100" i="6" s="1"/>
  <c r="AF101" i="6"/>
  <c r="AG101" i="6" s="1"/>
  <c r="I104" i="6"/>
  <c r="J104" i="6" s="1"/>
  <c r="P110" i="6"/>
  <c r="Q110" i="6" s="1"/>
  <c r="V138" i="6"/>
  <c r="W138" i="6" s="1"/>
  <c r="I146" i="6"/>
  <c r="J146" i="6" s="1"/>
  <c r="V157" i="6"/>
  <c r="W157" i="6" s="1"/>
  <c r="V12" i="7"/>
  <c r="W12" i="7" s="1"/>
  <c r="I26" i="7"/>
  <c r="J26" i="7" s="1"/>
  <c r="AU33" i="7"/>
  <c r="I40" i="7"/>
  <c r="J40" i="7" s="1"/>
  <c r="I53" i="7"/>
  <c r="J53" i="7" s="1"/>
  <c r="AB102" i="6"/>
  <c r="AC102" i="6" s="1"/>
  <c r="V111" i="6"/>
  <c r="W111" i="6" s="1"/>
  <c r="AF115" i="6"/>
  <c r="AG115" i="6" s="1"/>
  <c r="V119" i="6"/>
  <c r="W119" i="6" s="1"/>
  <c r="AF130" i="6"/>
  <c r="AG130" i="6" s="1"/>
  <c r="I139" i="6"/>
  <c r="J139" i="6" s="1"/>
  <c r="AF142" i="6"/>
  <c r="AG142" i="6" s="1"/>
  <c r="V149" i="6"/>
  <c r="W149" i="6" s="1"/>
  <c r="P151" i="6"/>
  <c r="Q151" i="6" s="1"/>
  <c r="I154" i="6"/>
  <c r="J154" i="6" s="1"/>
  <c r="V158" i="6"/>
  <c r="W158" i="6" s="1"/>
  <c r="M9" i="7"/>
  <c r="P10" i="7"/>
  <c r="Q10" i="7" s="1"/>
  <c r="P12" i="7"/>
  <c r="Q12" i="7" s="1"/>
  <c r="M14" i="7"/>
  <c r="I29" i="7"/>
  <c r="J29" i="7" s="1"/>
  <c r="AF29" i="7"/>
  <c r="AG29" i="7" s="1"/>
  <c r="AB36" i="7"/>
  <c r="AC36" i="7" s="1"/>
  <c r="P39" i="7"/>
  <c r="Q39" i="7" s="1"/>
  <c r="V44" i="7"/>
  <c r="W44" i="7" s="1"/>
  <c r="V45" i="7"/>
  <c r="W45" i="7" s="1"/>
  <c r="P47" i="7"/>
  <c r="Q47" i="7" s="1"/>
  <c r="P48" i="7"/>
  <c r="Q48" i="7" s="1"/>
  <c r="M49" i="7"/>
  <c r="I51" i="7"/>
  <c r="J51" i="7" s="1"/>
  <c r="M12" i="8"/>
  <c r="AB136" i="6"/>
  <c r="AC136" i="6" s="1"/>
  <c r="V137" i="6"/>
  <c r="W137" i="6" s="1"/>
  <c r="AB143" i="6"/>
  <c r="AC143" i="6" s="1"/>
  <c r="AB155" i="6"/>
  <c r="AC155" i="6" s="1"/>
  <c r="P9" i="7"/>
  <c r="Q9" i="7" s="1"/>
  <c r="S12" i="7"/>
  <c r="M13" i="7"/>
  <c r="P14" i="7"/>
  <c r="Q14" i="7" s="1"/>
  <c r="S18" i="7"/>
  <c r="V20" i="7"/>
  <c r="W20" i="7" s="1"/>
  <c r="M26" i="7"/>
  <c r="M27" i="7"/>
  <c r="AF33" i="7"/>
  <c r="AG33" i="7" s="1"/>
  <c r="V38" i="7"/>
  <c r="W38" i="7" s="1"/>
  <c r="M40" i="7"/>
  <c r="AU43" i="7"/>
  <c r="P49" i="7"/>
  <c r="Q49" i="7" s="1"/>
  <c r="P56" i="7"/>
  <c r="Q56" i="7" s="1"/>
  <c r="M59" i="7"/>
  <c r="V15" i="8"/>
  <c r="W15" i="8" s="1"/>
  <c r="AU15" i="8"/>
  <c r="P130" i="6"/>
  <c r="Q130" i="6" s="1"/>
  <c r="S27" i="7"/>
  <c r="S31" i="7"/>
  <c r="I35" i="7"/>
  <c r="J35" i="7" s="1"/>
  <c r="S50" i="7"/>
  <c r="P131" i="6"/>
  <c r="Q131" i="6" s="1"/>
  <c r="I136" i="6"/>
  <c r="J136" i="6" s="1"/>
  <c r="AF158" i="6"/>
  <c r="AG158" i="6" s="1"/>
  <c r="V9" i="7"/>
  <c r="W9" i="7" s="1"/>
  <c r="AU9" i="7"/>
  <c r="AU11" i="7"/>
  <c r="V14" i="7"/>
  <c r="W14" i="7" s="1"/>
  <c r="V24" i="7"/>
  <c r="W24" i="7" s="1"/>
  <c r="S25" i="7"/>
  <c r="P30" i="7"/>
  <c r="Q30" i="7" s="1"/>
  <c r="M36" i="7"/>
  <c r="P52" i="7"/>
  <c r="Q52" i="7" s="1"/>
  <c r="M20" i="8"/>
  <c r="I109" i="6"/>
  <c r="J109" i="6" s="1"/>
  <c r="AF117" i="6"/>
  <c r="AG117" i="6" s="1"/>
  <c r="AF127" i="6"/>
  <c r="AG127" i="6" s="1"/>
  <c r="I137" i="6"/>
  <c r="J137" i="6" s="1"/>
  <c r="V147" i="6"/>
  <c r="W147" i="6" s="1"/>
  <c r="AF149" i="6"/>
  <c r="AG149" i="6" s="1"/>
  <c r="AB151" i="6"/>
  <c r="AC151" i="6" s="1"/>
  <c r="I157" i="6"/>
  <c r="J157" i="6" s="1"/>
  <c r="V160" i="6"/>
  <c r="W160" i="6" s="1"/>
  <c r="AB10" i="7"/>
  <c r="AC10" i="7" s="1"/>
  <c r="AU12" i="7"/>
  <c r="I17" i="7"/>
  <c r="J17" i="7" s="1"/>
  <c r="AF17" i="7"/>
  <c r="AG17" i="7" s="1"/>
  <c r="AB18" i="7"/>
  <c r="AC18" i="7" s="1"/>
  <c r="AU23" i="7"/>
  <c r="P28" i="7"/>
  <c r="Q28" i="7" s="1"/>
  <c r="P34" i="7"/>
  <c r="Q34" i="7" s="1"/>
  <c r="AB38" i="7"/>
  <c r="AC38" i="7" s="1"/>
  <c r="M42" i="7"/>
  <c r="S52" i="7"/>
  <c r="I55" i="7"/>
  <c r="J55" i="7" s="1"/>
  <c r="AU55" i="7"/>
  <c r="AU57" i="7"/>
  <c r="AF15" i="8"/>
  <c r="AG15" i="8" s="1"/>
  <c r="P20" i="8"/>
  <c r="Q20" i="8" s="1"/>
  <c r="P25" i="8"/>
  <c r="Q25" i="8" s="1"/>
  <c r="S29" i="7"/>
  <c r="S32" i="7"/>
  <c r="P33" i="7"/>
  <c r="Q33" i="7" s="1"/>
  <c r="M43" i="7"/>
  <c r="AF45" i="7"/>
  <c r="AG45" i="7" s="1"/>
  <c r="V52" i="7"/>
  <c r="W52" i="7" s="1"/>
  <c r="V8" i="8"/>
  <c r="W8" i="8" s="1"/>
  <c r="AB10" i="8"/>
  <c r="AC10" i="8" s="1"/>
  <c r="AU10" i="8"/>
  <c r="AB13" i="8"/>
  <c r="AC13" i="8" s="1"/>
  <c r="V21" i="8"/>
  <c r="W21" i="8" s="1"/>
  <c r="AB22" i="8"/>
  <c r="AC22" i="8" s="1"/>
  <c r="AF23" i="8"/>
  <c r="AG23" i="8" s="1"/>
  <c r="P33" i="8"/>
  <c r="Q33" i="8" s="1"/>
  <c r="I113" i="6"/>
  <c r="J113" i="6" s="1"/>
  <c r="P117" i="6"/>
  <c r="Q117" i="6" s="1"/>
  <c r="AB129" i="6"/>
  <c r="AC129" i="6" s="1"/>
  <c r="AF137" i="6"/>
  <c r="AG137" i="6" s="1"/>
  <c r="V142" i="6"/>
  <c r="W142" i="6" s="1"/>
  <c r="AF144" i="6"/>
  <c r="AG144" i="6" s="1"/>
  <c r="V146" i="6"/>
  <c r="W146" i="6" s="1"/>
  <c r="AU31" i="7"/>
  <c r="S36" i="7"/>
  <c r="M37" i="7"/>
  <c r="AU39" i="7"/>
  <c r="S53" i="7"/>
  <c r="AF133" i="6"/>
  <c r="AG133" i="6" s="1"/>
  <c r="V135" i="6"/>
  <c r="W135" i="6" s="1"/>
  <c r="I10" i="7"/>
  <c r="J10" i="7" s="1"/>
  <c r="I11" i="7"/>
  <c r="J11" i="7" s="1"/>
  <c r="V29" i="7"/>
  <c r="W29" i="7" s="1"/>
  <c r="S33" i="7"/>
  <c r="S34" i="7"/>
  <c r="V41" i="7"/>
  <c r="W41" i="7" s="1"/>
  <c r="AF47" i="7"/>
  <c r="AG47" i="7" s="1"/>
  <c r="AF13" i="8"/>
  <c r="AG13" i="8" s="1"/>
  <c r="M18" i="8"/>
  <c r="V115" i="6"/>
  <c r="W115" i="6" s="1"/>
  <c r="P118" i="6"/>
  <c r="Q118" i="6" s="1"/>
  <c r="AB152" i="6"/>
  <c r="AC152" i="6" s="1"/>
  <c r="AB160" i="6"/>
  <c r="AC160" i="6" s="1"/>
  <c r="AF8" i="7"/>
  <c r="AG8" i="7" s="1"/>
  <c r="AF13" i="7"/>
  <c r="AG13" i="7" s="1"/>
  <c r="AF14" i="7"/>
  <c r="AG14" i="7" s="1"/>
  <c r="M20" i="7"/>
  <c r="AB27" i="7"/>
  <c r="AC27" i="7" s="1"/>
  <c r="V33" i="7"/>
  <c r="W33" i="7" s="1"/>
  <c r="V35" i="7"/>
  <c r="W35" i="7" s="1"/>
  <c r="M38" i="7"/>
  <c r="AB40" i="7"/>
  <c r="AC40" i="7" s="1"/>
  <c r="AU14" i="8"/>
  <c r="AU20" i="8"/>
  <c r="V33" i="8"/>
  <c r="W33" i="8" s="1"/>
  <c r="P128" i="6"/>
  <c r="Q128" i="6" s="1"/>
  <c r="P159" i="6"/>
  <c r="Q159" i="6" s="1"/>
  <c r="I160" i="6"/>
  <c r="J160" i="6" s="1"/>
  <c r="M8" i="7"/>
  <c r="M11" i="7"/>
  <c r="I14" i="7"/>
  <c r="J14" i="7" s="1"/>
  <c r="AB15" i="7"/>
  <c r="AC15" i="7" s="1"/>
  <c r="M18" i="7"/>
  <c r="M21" i="7"/>
  <c r="AB25" i="7"/>
  <c r="AC25" i="7" s="1"/>
  <c r="AF26" i="7"/>
  <c r="AG26" i="7" s="1"/>
  <c r="P38" i="7"/>
  <c r="Q38" i="7" s="1"/>
  <c r="P45" i="7"/>
  <c r="Q45" i="7" s="1"/>
  <c r="S54" i="7"/>
  <c r="AF56" i="7"/>
  <c r="AG56" i="7" s="1"/>
  <c r="I57" i="7"/>
  <c r="J57" i="7" s="1"/>
  <c r="AF57" i="7"/>
  <c r="AG57" i="7" s="1"/>
  <c r="AB8" i="8"/>
  <c r="AC8" i="8" s="1"/>
  <c r="AF9" i="8"/>
  <c r="AG9" i="8" s="1"/>
  <c r="AF11" i="8"/>
  <c r="AG11" i="8" s="1"/>
  <c r="I12" i="8"/>
  <c r="J12" i="8" s="1"/>
  <c r="M15" i="8"/>
  <c r="P32" i="8"/>
  <c r="Q32" i="8" s="1"/>
  <c r="AB29" i="8"/>
  <c r="AC29" i="8" s="1"/>
  <c r="I30" i="8"/>
  <c r="J30" i="8" s="1"/>
  <c r="V34" i="8"/>
  <c r="W34" i="8" s="1"/>
  <c r="M8" i="9"/>
  <c r="M25" i="7"/>
  <c r="I27" i="7"/>
  <c r="J27" i="7" s="1"/>
  <c r="AB28" i="7"/>
  <c r="AC28" i="7" s="1"/>
  <c r="M35" i="7"/>
  <c r="AF36" i="7"/>
  <c r="AG36" i="7" s="1"/>
  <c r="AF37" i="7"/>
  <c r="AG37" i="7" s="1"/>
  <c r="AF46" i="7"/>
  <c r="AG46" i="7" s="1"/>
  <c r="AB47" i="7"/>
  <c r="AC47" i="7" s="1"/>
  <c r="M51" i="7"/>
  <c r="AU53" i="7"/>
  <c r="AB56" i="7"/>
  <c r="AC56" i="7" s="1"/>
  <c r="P9" i="8"/>
  <c r="Q9" i="8" s="1"/>
  <c r="S10" i="8"/>
  <c r="P13" i="8"/>
  <c r="Q13" i="8" s="1"/>
  <c r="S14" i="8"/>
  <c r="S15" i="8"/>
  <c r="S25" i="8"/>
  <c r="AB27" i="8"/>
  <c r="AC27" i="8" s="1"/>
  <c r="AF29" i="8"/>
  <c r="AG29" i="8" s="1"/>
  <c r="AU33" i="8"/>
  <c r="AU8" i="9"/>
  <c r="M30" i="8"/>
  <c r="S31" i="8"/>
  <c r="S32" i="8"/>
  <c r="AU32" i="8"/>
  <c r="AF28" i="8"/>
  <c r="AG28" i="8" s="1"/>
  <c r="P30" i="8"/>
  <c r="Q30" i="8" s="1"/>
  <c r="V32" i="8"/>
  <c r="W32" i="8" s="1"/>
  <c r="M29" i="8"/>
  <c r="I58" i="7"/>
  <c r="J58" i="7" s="1"/>
  <c r="V13" i="8"/>
  <c r="W13" i="8" s="1"/>
  <c r="AU16" i="8"/>
  <c r="M22" i="8"/>
  <c r="S24" i="8"/>
  <c r="S30" i="8"/>
  <c r="I34" i="8"/>
  <c r="J34" i="8" s="1"/>
  <c r="I8" i="9"/>
  <c r="J8" i="9" s="1"/>
  <c r="M28" i="8"/>
  <c r="I135" i="6"/>
  <c r="J135" i="6" s="1"/>
  <c r="P138" i="6"/>
  <c r="Q138" i="6" s="1"/>
  <c r="I145" i="6"/>
  <c r="J145" i="6" s="1"/>
  <c r="V153" i="6"/>
  <c r="W153" i="6" s="1"/>
  <c r="AB157" i="6"/>
  <c r="AC157" i="6" s="1"/>
  <c r="M10" i="7"/>
  <c r="P16" i="7"/>
  <c r="Q16" i="7" s="1"/>
  <c r="AF19" i="7"/>
  <c r="AG19" i="7" s="1"/>
  <c r="I21" i="7"/>
  <c r="J21" i="7" s="1"/>
  <c r="AF22" i="7"/>
  <c r="AG22" i="7" s="1"/>
  <c r="I23" i="7"/>
  <c r="J23" i="7" s="1"/>
  <c r="V26" i="7"/>
  <c r="W26" i="7" s="1"/>
  <c r="P29" i="7"/>
  <c r="Q29" i="7" s="1"/>
  <c r="P31" i="7"/>
  <c r="Q31" i="7" s="1"/>
  <c r="AF32" i="7"/>
  <c r="AG32" i="7" s="1"/>
  <c r="AF38" i="7"/>
  <c r="AG38" i="7" s="1"/>
  <c r="V40" i="7"/>
  <c r="W40" i="7" s="1"/>
  <c r="P41" i="7"/>
  <c r="Q41" i="7" s="1"/>
  <c r="AB42" i="7"/>
  <c r="AC42" i="7" s="1"/>
  <c r="AU44" i="7"/>
  <c r="AF48" i="7"/>
  <c r="AG48" i="7" s="1"/>
  <c r="AF49" i="7"/>
  <c r="AG49" i="7" s="1"/>
  <c r="V51" i="7"/>
  <c r="W51" i="7" s="1"/>
  <c r="P53" i="7"/>
  <c r="Q53" i="7" s="1"/>
  <c r="M57" i="7"/>
  <c r="M58" i="7"/>
  <c r="I59" i="7"/>
  <c r="J59" i="7" s="1"/>
  <c r="AB9" i="8"/>
  <c r="AC9" i="8" s="1"/>
  <c r="I16" i="8"/>
  <c r="J16" i="8" s="1"/>
  <c r="AF16" i="8"/>
  <c r="AG16" i="8" s="1"/>
  <c r="AB17" i="8"/>
  <c r="AC17" i="8" s="1"/>
  <c r="S23" i="8"/>
  <c r="I26" i="8"/>
  <c r="J26" i="8" s="1"/>
  <c r="P28" i="8"/>
  <c r="Q28" i="8" s="1"/>
  <c r="AB31" i="8"/>
  <c r="AC31" i="8" s="1"/>
  <c r="I33" i="8"/>
  <c r="J33" i="8" s="1"/>
  <c r="M27" i="8"/>
  <c r="I17" i="8"/>
  <c r="J17" i="8" s="1"/>
  <c r="AF17" i="8"/>
  <c r="AG17" i="8" s="1"/>
  <c r="M21" i="8"/>
  <c r="AB24" i="8"/>
  <c r="AC24" i="8" s="1"/>
  <c r="M26" i="8"/>
  <c r="P27" i="8"/>
  <c r="Q27" i="8" s="1"/>
  <c r="H14" i="3"/>
  <c r="L14" i="3"/>
  <c r="H26" i="3"/>
  <c r="L41" i="3"/>
  <c r="H41" i="3"/>
  <c r="L128" i="3"/>
  <c r="H128" i="3"/>
  <c r="H131" i="3"/>
  <c r="H168" i="3"/>
  <c r="L168" i="3"/>
  <c r="L17" i="3"/>
  <c r="H17" i="3"/>
  <c r="L20" i="3"/>
  <c r="G49" i="2" s="1"/>
  <c r="H49" i="2" s="1"/>
  <c r="H20" i="3"/>
  <c r="L32" i="3"/>
  <c r="H32" i="3"/>
  <c r="L91" i="3"/>
  <c r="L103" i="3"/>
  <c r="H103" i="3"/>
  <c r="L106" i="3"/>
  <c r="H106" i="3"/>
  <c r="L180" i="3"/>
  <c r="H235" i="3"/>
  <c r="L235" i="3"/>
  <c r="L11" i="3"/>
  <c r="H11" i="3"/>
  <c r="L70" i="3"/>
  <c r="H82" i="3"/>
  <c r="L82" i="3"/>
  <c r="L201" i="3"/>
  <c r="H201" i="3"/>
  <c r="L222" i="3"/>
  <c r="H222" i="3"/>
  <c r="L337" i="3"/>
  <c r="H337" i="3"/>
  <c r="L43" i="3"/>
  <c r="H61" i="3"/>
  <c r="L61" i="3"/>
  <c r="L76" i="3"/>
  <c r="H76" i="3"/>
  <c r="L88" i="3"/>
  <c r="H88" i="3"/>
  <c r="L100" i="3"/>
  <c r="H100" i="3"/>
  <c r="L155" i="3"/>
  <c r="H155" i="3"/>
  <c r="H189" i="3"/>
  <c r="L189" i="3"/>
  <c r="L195" i="3"/>
  <c r="H195" i="3"/>
  <c r="L315" i="3"/>
  <c r="H315" i="3"/>
  <c r="L10" i="3"/>
  <c r="H10" i="3"/>
  <c r="H25" i="3"/>
  <c r="L78" i="3"/>
  <c r="H78" i="3"/>
  <c r="H84" i="3"/>
  <c r="L84" i="3"/>
  <c r="L96" i="3"/>
  <c r="H96" i="3"/>
  <c r="L105" i="3"/>
  <c r="H105" i="3"/>
  <c r="L145" i="3"/>
  <c r="H145" i="3"/>
  <c r="L170" i="3"/>
  <c r="H170" i="3"/>
  <c r="H182" i="3"/>
  <c r="L182" i="3"/>
  <c r="L209" i="3"/>
  <c r="H209" i="3"/>
  <c r="L215" i="3"/>
  <c r="H215" i="3"/>
  <c r="H40" i="3"/>
  <c r="L40" i="3"/>
  <c r="H7" i="3"/>
  <c r="L7" i="3"/>
  <c r="L31" i="3"/>
  <c r="H31" i="3"/>
  <c r="L139" i="3"/>
  <c r="H139" i="3"/>
  <c r="H63" i="3"/>
  <c r="L63" i="3"/>
  <c r="H75" i="3"/>
  <c r="L75" i="3"/>
  <c r="L87" i="3"/>
  <c r="H87" i="3"/>
  <c r="L90" i="3"/>
  <c r="H90" i="3"/>
  <c r="L55" i="3"/>
  <c r="H55" i="3"/>
  <c r="L152" i="3"/>
  <c r="H152" i="3"/>
  <c r="H133" i="3"/>
  <c r="L133" i="3"/>
  <c r="L36" i="3"/>
  <c r="G17" i="2" s="1"/>
  <c r="H17" i="2" s="1"/>
  <c r="H42" i="3"/>
  <c r="L42" i="3"/>
  <c r="L69" i="3"/>
  <c r="H69" i="3"/>
  <c r="L81" i="3"/>
  <c r="H81" i="3"/>
  <c r="H114" i="3"/>
  <c r="L114" i="3"/>
  <c r="H126" i="3"/>
  <c r="L126" i="3"/>
  <c r="L292" i="3"/>
  <c r="H292" i="3"/>
  <c r="L15" i="3"/>
  <c r="H15" i="3"/>
  <c r="H33" i="3"/>
  <c r="L45" i="3"/>
  <c r="H45" i="3"/>
  <c r="L48" i="3"/>
  <c r="H48" i="3"/>
  <c r="L60" i="3"/>
  <c r="H60" i="3"/>
  <c r="H132" i="3"/>
  <c r="L132" i="3"/>
  <c r="L160" i="3"/>
  <c r="H160" i="3"/>
  <c r="H28" i="3"/>
  <c r="L28" i="3"/>
  <c r="H19" i="3"/>
  <c r="L19" i="3"/>
  <c r="L46" i="3"/>
  <c r="H46" i="3"/>
  <c r="H161" i="3"/>
  <c r="L161" i="3"/>
  <c r="H12" i="3"/>
  <c r="L12" i="3"/>
  <c r="L24" i="3"/>
  <c r="G53" i="2" s="1"/>
  <c r="H53" i="2" s="1"/>
  <c r="H24" i="3"/>
  <c r="L27" i="3"/>
  <c r="H27" i="3"/>
  <c r="H39" i="3"/>
  <c r="L92" i="3"/>
  <c r="H92" i="3"/>
  <c r="H175" i="3"/>
  <c r="L175" i="3"/>
  <c r="L310" i="3"/>
  <c r="H310" i="3"/>
  <c r="L6" i="3"/>
  <c r="H6" i="3"/>
  <c r="G38" i="2"/>
  <c r="H38" i="2" s="1"/>
  <c r="G14" i="2"/>
  <c r="H14" i="2" s="1"/>
  <c r="L18" i="3"/>
  <c r="H18" i="3"/>
  <c r="H71" i="3"/>
  <c r="L77" i="3"/>
  <c r="H98" i="3"/>
  <c r="L98" i="3"/>
  <c r="H147" i="3"/>
  <c r="L147" i="3"/>
  <c r="L202" i="3"/>
  <c r="H202" i="3"/>
  <c r="H223" i="3"/>
  <c r="L22" i="3"/>
  <c r="H22" i="3"/>
  <c r="L121" i="3"/>
  <c r="H121" i="3"/>
  <c r="L34" i="3"/>
  <c r="H34" i="3"/>
  <c r="H311" i="3"/>
  <c r="L311" i="3"/>
  <c r="L50" i="3"/>
  <c r="H50" i="3"/>
  <c r="L56" i="3"/>
  <c r="G29" i="2" s="1"/>
  <c r="H29" i="2" s="1"/>
  <c r="H56" i="3"/>
  <c r="H68" i="3"/>
  <c r="L68" i="3"/>
  <c r="L83" i="3"/>
  <c r="H83" i="3"/>
  <c r="L95" i="3"/>
  <c r="H95" i="3"/>
  <c r="H119" i="3"/>
  <c r="L119" i="3"/>
  <c r="L187" i="3"/>
  <c r="H187" i="3"/>
  <c r="H355" i="3"/>
  <c r="L355" i="3"/>
  <c r="L29" i="3"/>
  <c r="H29" i="3"/>
  <c r="H35" i="3"/>
  <c r="L35" i="3"/>
  <c r="H47" i="3"/>
  <c r="L47" i="3"/>
  <c r="H62" i="3"/>
  <c r="L74" i="3"/>
  <c r="H74" i="3"/>
  <c r="H134" i="3"/>
  <c r="L134" i="3"/>
  <c r="H153" i="3"/>
  <c r="L153" i="3"/>
  <c r="L162" i="3"/>
  <c r="H162" i="3"/>
  <c r="H190" i="3"/>
  <c r="L190" i="3"/>
  <c r="H367" i="3"/>
  <c r="L367" i="3"/>
  <c r="L172" i="3"/>
  <c r="H172" i="3"/>
  <c r="H181" i="3"/>
  <c r="L197" i="3"/>
  <c r="H214" i="3"/>
  <c r="L221" i="3"/>
  <c r="H221" i="3"/>
  <c r="L232" i="3"/>
  <c r="H232" i="3"/>
  <c r="H246" i="3"/>
  <c r="L260" i="3"/>
  <c r="H260" i="3"/>
  <c r="L288" i="3"/>
  <c r="H288" i="3"/>
  <c r="H329" i="3"/>
  <c r="L376" i="3"/>
  <c r="L97" i="3"/>
  <c r="H108" i="3"/>
  <c r="H118" i="3"/>
  <c r="H143" i="3"/>
  <c r="L148" i="3"/>
  <c r="L163" i="3"/>
  <c r="H167" i="3"/>
  <c r="F256" i="3"/>
  <c r="L372" i="3"/>
  <c r="H372" i="3"/>
  <c r="H400" i="3"/>
  <c r="L400" i="3"/>
  <c r="H410" i="3"/>
  <c r="L410" i="3"/>
  <c r="H465" i="3"/>
  <c r="L465" i="3"/>
  <c r="L556" i="3"/>
  <c r="H556" i="3"/>
  <c r="H787" i="3"/>
  <c r="L787" i="3"/>
  <c r="H138" i="3"/>
  <c r="L207" i="3"/>
  <c r="H207" i="3"/>
  <c r="H228" i="3"/>
  <c r="L228" i="3"/>
  <c r="H102" i="3"/>
  <c r="F137" i="3"/>
  <c r="F245" i="3"/>
  <c r="H267" i="3"/>
  <c r="F328" i="3"/>
  <c r="L406" i="3"/>
  <c r="H406" i="3"/>
  <c r="L447" i="3"/>
  <c r="H447" i="3"/>
  <c r="L745" i="3"/>
  <c r="L748" i="3"/>
  <c r="H748" i="3"/>
  <c r="L757" i="3"/>
  <c r="H757" i="3"/>
  <c r="H107" i="3"/>
  <c r="L112" i="3"/>
  <c r="H117" i="3"/>
  <c r="H127" i="3"/>
  <c r="H142" i="3"/>
  <c r="H166" i="3"/>
  <c r="H188" i="3"/>
  <c r="L192" i="3"/>
  <c r="H192" i="3"/>
  <c r="L196" i="3"/>
  <c r="L304" i="3"/>
  <c r="H304" i="3"/>
  <c r="L338" i="3"/>
  <c r="L375" i="3"/>
  <c r="H375" i="3"/>
  <c r="L378" i="3"/>
  <c r="H378" i="3"/>
  <c r="L409" i="3"/>
  <c r="H409" i="3"/>
  <c r="L464" i="3"/>
  <c r="H464" i="3"/>
  <c r="H503" i="3"/>
  <c r="H639" i="3"/>
  <c r="L639" i="3"/>
  <c r="L683" i="3"/>
  <c r="L744" i="3"/>
  <c r="H744" i="3"/>
  <c r="L257" i="3"/>
  <c r="H257" i="3"/>
  <c r="L325" i="3"/>
  <c r="H325" i="3"/>
  <c r="L366" i="3"/>
  <c r="L301" i="3"/>
  <c r="H301" i="3"/>
  <c r="L331" i="3"/>
  <c r="H331" i="3"/>
  <c r="H444" i="3"/>
  <c r="L444" i="3"/>
  <c r="F116" i="3"/>
  <c r="H122" i="3"/>
  <c r="H146" i="3"/>
  <c r="H171" i="3"/>
  <c r="L179" i="3"/>
  <c r="H179" i="3"/>
  <c r="H184" i="3"/>
  <c r="H199" i="3"/>
  <c r="L203" i="3"/>
  <c r="H241" i="3"/>
  <c r="L324" i="3"/>
  <c r="H334" i="3"/>
  <c r="H399" i="3"/>
  <c r="H676" i="3"/>
  <c r="L676" i="3"/>
  <c r="L740" i="3"/>
  <c r="L802" i="3"/>
  <c r="H802" i="3"/>
  <c r="H821" i="3"/>
  <c r="L821" i="3"/>
  <c r="H382" i="3"/>
  <c r="L382" i="3"/>
  <c r="L165" i="3"/>
  <c r="H165" i="3"/>
  <c r="L206" i="3"/>
  <c r="H206" i="3"/>
  <c r="L210" i="3"/>
  <c r="L213" i="3"/>
  <c r="H213" i="3"/>
  <c r="L227" i="3"/>
  <c r="H227" i="3"/>
  <c r="H266" i="3"/>
  <c r="L368" i="3"/>
  <c r="L473" i="3"/>
  <c r="H473" i="3"/>
  <c r="H584" i="3"/>
  <c r="L584" i="3"/>
  <c r="H679" i="3"/>
  <c r="L679" i="3"/>
  <c r="H682" i="3"/>
  <c r="L682" i="3"/>
  <c r="H712" i="3"/>
  <c r="L712" i="3"/>
  <c r="H792" i="3"/>
  <c r="L792" i="3"/>
  <c r="H795" i="3"/>
  <c r="L795" i="3"/>
  <c r="H805" i="3"/>
  <c r="L805" i="3"/>
  <c r="H808" i="3"/>
  <c r="L808" i="3"/>
  <c r="L811" i="3"/>
  <c r="H811" i="3"/>
  <c r="L200" i="3"/>
  <c r="L562" i="3"/>
  <c r="H562" i="3"/>
  <c r="L286" i="3"/>
  <c r="H286" i="3"/>
  <c r="L387" i="3"/>
  <c r="H394" i="3"/>
  <c r="L394" i="3"/>
  <c r="H486" i="3"/>
  <c r="L486" i="3"/>
  <c r="H492" i="3"/>
  <c r="L492" i="3"/>
  <c r="H570" i="3"/>
  <c r="L570" i="3"/>
  <c r="L574" i="3"/>
  <c r="H574" i="3"/>
  <c r="L638" i="3"/>
  <c r="H638" i="3"/>
  <c r="H669" i="3"/>
  <c r="H727" i="3"/>
  <c r="L727" i="3"/>
  <c r="L786" i="3"/>
  <c r="H786" i="3"/>
  <c r="F115" i="3"/>
  <c r="F130" i="3"/>
  <c r="L233" i="3"/>
  <c r="H233" i="3"/>
  <c r="L240" i="3"/>
  <c r="H240" i="3"/>
  <c r="L309" i="3"/>
  <c r="H309" i="3"/>
  <c r="L320" i="3"/>
  <c r="H320" i="3"/>
  <c r="L323" i="3"/>
  <c r="H323" i="3"/>
  <c r="L354" i="3"/>
  <c r="H354" i="3"/>
  <c r="H521" i="3"/>
  <c r="L521" i="3"/>
  <c r="L525" i="3"/>
  <c r="H525" i="3"/>
  <c r="H541" i="3"/>
  <c r="L541" i="3"/>
  <c r="H607" i="3"/>
  <c r="L607" i="3"/>
  <c r="L672" i="3"/>
  <c r="H672" i="3"/>
  <c r="L675" i="3"/>
  <c r="H675" i="3"/>
  <c r="L733" i="3"/>
  <c r="H765" i="3"/>
  <c r="L765" i="3"/>
  <c r="L194" i="3"/>
  <c r="H194" i="3"/>
  <c r="L279" i="3"/>
  <c r="H279" i="3"/>
  <c r="L303" i="3"/>
  <c r="H303" i="3"/>
  <c r="H306" i="3"/>
  <c r="L306" i="3"/>
  <c r="H333" i="3"/>
  <c r="L333" i="3"/>
  <c r="L364" i="3"/>
  <c r="H364" i="3"/>
  <c r="H422" i="3"/>
  <c r="L422" i="3"/>
  <c r="H435" i="3"/>
  <c r="L435" i="3"/>
  <c r="H668" i="3"/>
  <c r="L668" i="3"/>
  <c r="H775" i="3"/>
  <c r="L775" i="3"/>
  <c r="H99" i="3"/>
  <c r="H104" i="3"/>
  <c r="F109" i="3"/>
  <c r="H120" i="3"/>
  <c r="H135" i="3"/>
  <c r="F144" i="3"/>
  <c r="H159" i="3"/>
  <c r="H169" i="3"/>
  <c r="F186" i="3"/>
  <c r="H198" i="3"/>
  <c r="F250" i="3"/>
  <c r="L265" i="3"/>
  <c r="H265" i="3"/>
  <c r="H282" i="3"/>
  <c r="L293" i="3"/>
  <c r="H386" i="3"/>
  <c r="L386" i="3"/>
  <c r="H428" i="3"/>
  <c r="L428" i="3"/>
  <c r="L485" i="3"/>
  <c r="H485" i="3"/>
  <c r="H491" i="3"/>
  <c r="L491" i="3"/>
  <c r="L620" i="3"/>
  <c r="H620" i="3"/>
  <c r="L678" i="3"/>
  <c r="H164" i="3"/>
  <c r="L212" i="3"/>
  <c r="H212" i="3"/>
  <c r="L226" i="3"/>
  <c r="H226" i="3"/>
  <c r="L239" i="3"/>
  <c r="H239" i="3"/>
  <c r="L243" i="3"/>
  <c r="H243" i="3"/>
  <c r="L275" i="3"/>
  <c r="H275" i="3"/>
  <c r="L285" i="3"/>
  <c r="H285" i="3"/>
  <c r="L296" i="3"/>
  <c r="H296" i="3"/>
  <c r="L319" i="3"/>
  <c r="H319" i="3"/>
  <c r="L360" i="3"/>
  <c r="H360" i="3"/>
  <c r="H478" i="3"/>
  <c r="L478" i="3"/>
  <c r="L658" i="3"/>
  <c r="H658" i="3"/>
  <c r="H771" i="3"/>
  <c r="L771" i="3"/>
  <c r="H606" i="3"/>
  <c r="L606" i="3"/>
  <c r="L516" i="3"/>
  <c r="H516" i="3"/>
  <c r="F158" i="3"/>
  <c r="L193" i="3"/>
  <c r="H193" i="3"/>
  <c r="H229" i="3"/>
  <c r="L236" i="3"/>
  <c r="H261" i="3"/>
  <c r="L268" i="3"/>
  <c r="F281" i="3"/>
  <c r="L299" i="3"/>
  <c r="H299" i="3"/>
  <c r="L312" i="3"/>
  <c r="L322" i="3"/>
  <c r="H322" i="3"/>
  <c r="L332" i="3"/>
  <c r="H332" i="3"/>
  <c r="H379" i="3"/>
  <c r="F414" i="3"/>
  <c r="H768" i="3"/>
  <c r="L768" i="3"/>
  <c r="L468" i="3"/>
  <c r="H468" i="3"/>
  <c r="H512" i="3"/>
  <c r="L512" i="3"/>
  <c r="H527" i="3"/>
  <c r="L527" i="3"/>
  <c r="L594" i="3"/>
  <c r="H594" i="3"/>
  <c r="H730" i="3"/>
  <c r="L730" i="3"/>
  <c r="L835" i="3"/>
  <c r="H835" i="3"/>
  <c r="H838" i="3"/>
  <c r="L838" i="3"/>
  <c r="F270" i="3"/>
  <c r="H276" i="3"/>
  <c r="F280" i="3"/>
  <c r="F300" i="3"/>
  <c r="L314" i="3"/>
  <c r="H314" i="3"/>
  <c r="F336" i="3"/>
  <c r="H346" i="3"/>
  <c r="H499" i="3"/>
  <c r="L499" i="3"/>
  <c r="H523" i="3"/>
  <c r="L523" i="3"/>
  <c r="H533" i="3"/>
  <c r="H537" i="3"/>
  <c r="L537" i="3"/>
  <c r="H590" i="3"/>
  <c r="L590" i="3"/>
  <c r="H685" i="3"/>
  <c r="L685" i="3"/>
  <c r="L696" i="3"/>
  <c r="L703" i="3"/>
  <c r="H703" i="3"/>
  <c r="L714" i="3"/>
  <c r="H714" i="3"/>
  <c r="L717" i="3"/>
  <c r="L763" i="3"/>
  <c r="H763" i="3"/>
  <c r="L291" i="3"/>
  <c r="H398" i="3"/>
  <c r="L424" i="3"/>
  <c r="H443" i="3"/>
  <c r="L443" i="3"/>
  <c r="L519" i="3"/>
  <c r="H519" i="3"/>
  <c r="F564" i="3"/>
  <c r="L569" i="3"/>
  <c r="L645" i="3"/>
  <c r="H649" i="3"/>
  <c r="L649" i="3"/>
  <c r="H664" i="3"/>
  <c r="H692" i="3"/>
  <c r="L692" i="3"/>
  <c r="L720" i="3"/>
  <c r="H720" i="3"/>
  <c r="H736" i="3"/>
  <c r="F238" i="3"/>
  <c r="F349" i="3"/>
  <c r="F357" i="3"/>
  <c r="L362" i="3"/>
  <c r="L370" i="3"/>
  <c r="H370" i="3"/>
  <c r="L413" i="3"/>
  <c r="H413" i="3"/>
  <c r="L515" i="3"/>
  <c r="H576" i="3"/>
  <c r="L576" i="3"/>
  <c r="H619" i="3"/>
  <c r="L619" i="3"/>
  <c r="L623" i="3"/>
  <c r="H623" i="3"/>
  <c r="L627" i="3"/>
  <c r="F630" i="3"/>
  <c r="L706" i="3"/>
  <c r="H774" i="3"/>
  <c r="H791" i="3"/>
  <c r="H801" i="3"/>
  <c r="L801" i="3"/>
  <c r="L308" i="3"/>
  <c r="H431" i="3"/>
  <c r="L431" i="3"/>
  <c r="H481" i="3"/>
  <c r="L481" i="3"/>
  <c r="H597" i="3"/>
  <c r="L597" i="3"/>
  <c r="L611" i="3"/>
  <c r="H611" i="3"/>
  <c r="H641" i="3"/>
  <c r="L641" i="3"/>
  <c r="H824" i="3"/>
  <c r="L824" i="3"/>
  <c r="H831" i="3"/>
  <c r="L831" i="3"/>
  <c r="H264" i="3"/>
  <c r="F284" i="3"/>
  <c r="F321" i="3"/>
  <c r="F330" i="3"/>
  <c r="L345" i="3"/>
  <c r="L393" i="3"/>
  <c r="H393" i="3"/>
  <c r="L427" i="3"/>
  <c r="H427" i="3"/>
  <c r="H474" i="3"/>
  <c r="L474" i="3"/>
  <c r="H477" i="3"/>
  <c r="L477" i="3"/>
  <c r="F490" i="3"/>
  <c r="H498" i="3"/>
  <c r="L498" i="3"/>
  <c r="H508" i="3"/>
  <c r="L508" i="3"/>
  <c r="L526" i="3"/>
  <c r="L548" i="3"/>
  <c r="H558" i="3"/>
  <c r="L558" i="3"/>
  <c r="H568" i="3"/>
  <c r="L652" i="3"/>
  <c r="L656" i="3"/>
  <c r="L681" i="3"/>
  <c r="H681" i="3"/>
  <c r="L695" i="3"/>
  <c r="H699" i="3"/>
  <c r="L725" i="3"/>
  <c r="H725" i="3"/>
  <c r="H756" i="3"/>
  <c r="L756" i="3"/>
  <c r="H770" i="3"/>
  <c r="L797" i="3"/>
  <c r="H797" i="3"/>
  <c r="H807" i="3"/>
  <c r="L807" i="3"/>
  <c r="H820" i="3"/>
  <c r="L820" i="3"/>
  <c r="H361" i="3"/>
  <c r="L361" i="3"/>
  <c r="L415" i="3"/>
  <c r="H415" i="3"/>
  <c r="H423" i="3"/>
  <c r="L423" i="3"/>
  <c r="H445" i="3"/>
  <c r="L445" i="3"/>
  <c r="F504" i="3"/>
  <c r="L529" i="3"/>
  <c r="L532" i="3"/>
  <c r="H532" i="3"/>
  <c r="F539" i="3"/>
  <c r="H773" i="3"/>
  <c r="L773" i="3"/>
  <c r="L816" i="3"/>
  <c r="H816" i="3"/>
  <c r="L827" i="3"/>
  <c r="H248" i="3"/>
  <c r="H253" i="3"/>
  <c r="H258" i="3"/>
  <c r="H289" i="3"/>
  <c r="L373" i="3"/>
  <c r="L401" i="3"/>
  <c r="L455" i="3"/>
  <c r="H455" i="3"/>
  <c r="H487" i="3"/>
  <c r="L487" i="3"/>
  <c r="H575" i="3"/>
  <c r="L575" i="3"/>
  <c r="L589" i="3"/>
  <c r="H589" i="3"/>
  <c r="H677" i="3"/>
  <c r="L677" i="3"/>
  <c r="H691" i="3"/>
  <c r="L691" i="3"/>
  <c r="H728" i="3"/>
  <c r="L728" i="3"/>
  <c r="F356" i="3"/>
  <c r="L384" i="3"/>
  <c r="H384" i="3"/>
  <c r="H430" i="3"/>
  <c r="H480" i="3"/>
  <c r="L480" i="3"/>
  <c r="L543" i="3"/>
  <c r="L547" i="3"/>
  <c r="L596" i="3"/>
  <c r="L600" i="3"/>
  <c r="L629" i="3"/>
  <c r="H629" i="3"/>
  <c r="H651" i="3"/>
  <c r="L655" i="3"/>
  <c r="F662" i="3"/>
  <c r="H666" i="3"/>
  <c r="L694" i="3"/>
  <c r="L731" i="3"/>
  <c r="H731" i="3"/>
  <c r="F734" i="3"/>
  <c r="H738" i="3"/>
  <c r="L749" i="3"/>
  <c r="L780" i="3"/>
  <c r="H780" i="3"/>
  <c r="L793" i="3"/>
  <c r="H793" i="3"/>
  <c r="H823" i="3"/>
  <c r="L833" i="3"/>
  <c r="H833" i="3"/>
  <c r="H451" i="3"/>
  <c r="L451" i="3"/>
  <c r="H466" i="3"/>
  <c r="L466" i="3"/>
  <c r="L469" i="3"/>
  <c r="H469" i="3"/>
  <c r="L476" i="3"/>
  <c r="H476" i="3"/>
  <c r="L497" i="3"/>
  <c r="H497" i="3"/>
  <c r="L507" i="3"/>
  <c r="H507" i="3"/>
  <c r="L581" i="3"/>
  <c r="H581" i="3"/>
  <c r="H585" i="3"/>
  <c r="L585" i="3"/>
  <c r="H643" i="3"/>
  <c r="H673" i="3"/>
  <c r="L673" i="3"/>
  <c r="H680" i="3"/>
  <c r="L680" i="3"/>
  <c r="L752" i="3"/>
  <c r="H752" i="3"/>
  <c r="H803" i="3"/>
  <c r="L803" i="3"/>
  <c r="F277" i="3"/>
  <c r="F287" i="3"/>
  <c r="F297" i="3"/>
  <c r="F347" i="3"/>
  <c r="F351" i="3"/>
  <c r="F359" i="3"/>
  <c r="L403" i="3"/>
  <c r="H403" i="3"/>
  <c r="H411" i="3"/>
  <c r="L411" i="3"/>
  <c r="F417" i="3"/>
  <c r="L437" i="3"/>
  <c r="H493" i="3"/>
  <c r="L493" i="3"/>
  <c r="H517" i="3"/>
  <c r="L528" i="3"/>
  <c r="L535" i="3"/>
  <c r="L550" i="3"/>
  <c r="H550" i="3"/>
  <c r="L603" i="3"/>
  <c r="L613" i="3"/>
  <c r="L625" i="3"/>
  <c r="L632" i="3"/>
  <c r="F686" i="3"/>
  <c r="H690" i="3"/>
  <c r="L690" i="3"/>
  <c r="H704" i="3"/>
  <c r="L704" i="3"/>
  <c r="L708" i="3"/>
  <c r="L724" i="3"/>
  <c r="H724" i="3"/>
  <c r="L758" i="3"/>
  <c r="H758" i="3"/>
  <c r="F799" i="3"/>
  <c r="F815" i="3"/>
  <c r="L839" i="3"/>
  <c r="H849" i="3"/>
  <c r="L849" i="3"/>
  <c r="H848" i="3"/>
  <c r="L848" i="3"/>
  <c r="F506" i="3"/>
  <c r="F610" i="3"/>
  <c r="H642" i="3"/>
  <c r="H719" i="3"/>
  <c r="L719" i="3"/>
  <c r="F751" i="3"/>
  <c r="F759" i="3"/>
  <c r="F785" i="3"/>
  <c r="L790" i="3"/>
  <c r="H794" i="3"/>
  <c r="L806" i="3"/>
  <c r="L818" i="3"/>
  <c r="I47" i="6"/>
  <c r="J47" i="6" s="1"/>
  <c r="H489" i="3"/>
  <c r="L580" i="3"/>
  <c r="H580" i="3"/>
  <c r="L671" i="3"/>
  <c r="H684" i="3"/>
  <c r="L684" i="3"/>
  <c r="L844" i="3"/>
  <c r="H864" i="3"/>
  <c r="F392" i="3"/>
  <c r="H446" i="3"/>
  <c r="L502" i="3"/>
  <c r="F549" i="3"/>
  <c r="F553" i="3"/>
  <c r="F588" i="3"/>
  <c r="F601" i="3"/>
  <c r="L689" i="3"/>
  <c r="H722" i="3"/>
  <c r="L830" i="3"/>
  <c r="F860" i="3"/>
  <c r="H863" i="3"/>
  <c r="L863" i="3"/>
  <c r="F396" i="3"/>
  <c r="H501" i="3"/>
  <c r="L505" i="3"/>
  <c r="F531" i="3"/>
  <c r="L536" i="3"/>
  <c r="L557" i="3"/>
  <c r="F604" i="3"/>
  <c r="H609" i="3"/>
  <c r="L661" i="3"/>
  <c r="H670" i="3"/>
  <c r="L670" i="3"/>
  <c r="L688" i="3"/>
  <c r="L746" i="3"/>
  <c r="H750" i="3"/>
  <c r="F779" i="3"/>
  <c r="L784" i="3"/>
  <c r="H796" i="3"/>
  <c r="L796" i="3"/>
  <c r="L804" i="3"/>
  <c r="L829" i="3"/>
  <c r="F385" i="3"/>
  <c r="F434" i="3"/>
  <c r="F482" i="3"/>
  <c r="F555" i="3"/>
  <c r="F659" i="3"/>
  <c r="L732" i="3"/>
  <c r="H732" i="3"/>
  <c r="F769" i="3"/>
  <c r="F782" i="3"/>
  <c r="L855" i="3"/>
  <c r="C12" i="5"/>
  <c r="E12" i="5" s="1"/>
  <c r="F12" i="5" s="1"/>
  <c r="L851" i="3"/>
  <c r="F862" i="3"/>
  <c r="L842" i="3"/>
  <c r="H842" i="3"/>
  <c r="H866" i="3"/>
  <c r="L866" i="3"/>
  <c r="F377" i="3"/>
  <c r="F426" i="3"/>
  <c r="F475" i="3"/>
  <c r="H837" i="3"/>
  <c r="H846" i="3"/>
  <c r="L854" i="3"/>
  <c r="H854" i="3"/>
  <c r="H870" i="3"/>
  <c r="F813" i="3"/>
  <c r="F845" i="3"/>
  <c r="L841" i="3"/>
  <c r="I33" i="6"/>
  <c r="J33" i="6" s="1"/>
  <c r="L857" i="3"/>
  <c r="F723" i="3"/>
  <c r="V22" i="6"/>
  <c r="W22" i="6" s="1"/>
  <c r="AF24" i="6"/>
  <c r="AG24" i="6" s="1"/>
  <c r="AU24" i="6"/>
  <c r="S25" i="6"/>
  <c r="P28" i="6"/>
  <c r="Q28" i="6" s="1"/>
  <c r="S29" i="6"/>
  <c r="M35" i="6"/>
  <c r="S40" i="6"/>
  <c r="S48" i="6"/>
  <c r="AU53" i="6"/>
  <c r="AU61" i="6"/>
  <c r="AU64" i="6"/>
  <c r="M95" i="6"/>
  <c r="C7" i="5"/>
  <c r="C9" i="5" s="1"/>
  <c r="D12" i="5"/>
  <c r="V29" i="6"/>
  <c r="W29" i="6" s="1"/>
  <c r="AF31" i="6"/>
  <c r="AG31" i="6" s="1"/>
  <c r="AU31" i="6"/>
  <c r="S32" i="6"/>
  <c r="AU35" i="6"/>
  <c r="S36" i="6"/>
  <c r="M42" i="6"/>
  <c r="M45" i="6"/>
  <c r="AB47" i="6"/>
  <c r="AC47" i="6" s="1"/>
  <c r="V48" i="6"/>
  <c r="W48" i="6" s="1"/>
  <c r="AB49" i="6"/>
  <c r="AC49" i="6" s="1"/>
  <c r="M53" i="6"/>
  <c r="S54" i="6"/>
  <c r="I59" i="6"/>
  <c r="J59" i="6" s="1"/>
  <c r="AU59" i="6"/>
  <c r="M86" i="6"/>
  <c r="P9" i="6"/>
  <c r="Q9" i="6" s="1"/>
  <c r="P20" i="6"/>
  <c r="Q20" i="6" s="1"/>
  <c r="AF20" i="6"/>
  <c r="AG20" i="6" s="1"/>
  <c r="M27" i="6"/>
  <c r="M31" i="6"/>
  <c r="V32" i="6"/>
  <c r="W32" i="6" s="1"/>
  <c r="V36" i="6"/>
  <c r="W36" i="6" s="1"/>
  <c r="AF38" i="6"/>
  <c r="AG38" i="6" s="1"/>
  <c r="AU38" i="6"/>
  <c r="S39" i="6"/>
  <c r="P42" i="6"/>
  <c r="Q42" i="6" s="1"/>
  <c r="AU42" i="6"/>
  <c r="S43" i="6"/>
  <c r="AU47" i="6"/>
  <c r="S57" i="6"/>
  <c r="M61" i="6"/>
  <c r="M67" i="6"/>
  <c r="S72" i="6"/>
  <c r="M80" i="6"/>
  <c r="M123" i="6"/>
  <c r="S17" i="6"/>
  <c r="AB19" i="6"/>
  <c r="AC19" i="6" s="1"/>
  <c r="AU27" i="6"/>
  <c r="M30" i="6"/>
  <c r="P34" i="6"/>
  <c r="Q34" i="6" s="1"/>
  <c r="AF34" i="6"/>
  <c r="AG34" i="6" s="1"/>
  <c r="M41" i="6"/>
  <c r="S50" i="6"/>
  <c r="AU56" i="6"/>
  <c r="S58" i="6"/>
  <c r="M64" i="6"/>
  <c r="M77" i="6"/>
  <c r="S92" i="6"/>
  <c r="M93" i="6"/>
  <c r="AF8" i="6"/>
  <c r="AG8" i="6" s="1"/>
  <c r="AF12" i="6"/>
  <c r="AG12" i="6" s="1"/>
  <c r="S13" i="6"/>
  <c r="AU16" i="6"/>
  <c r="V17" i="6"/>
  <c r="W17" i="6" s="1"/>
  <c r="M19" i="6"/>
  <c r="S24" i="6"/>
  <c r="AB26" i="6"/>
  <c r="AC26" i="6" s="1"/>
  <c r="AB29" i="6"/>
  <c r="AC29" i="6" s="1"/>
  <c r="P30" i="6"/>
  <c r="Q30" i="6" s="1"/>
  <c r="AU34" i="6"/>
  <c r="M37" i="6"/>
  <c r="P41" i="6"/>
  <c r="Q41" i="6" s="1"/>
  <c r="AF41" i="6"/>
  <c r="AG41" i="6" s="1"/>
  <c r="S45" i="6"/>
  <c r="M49" i="6"/>
  <c r="V50" i="6"/>
  <c r="W50" i="6" s="1"/>
  <c r="AU68" i="6"/>
  <c r="M137" i="6"/>
  <c r="AF51" i="6"/>
  <c r="AG51" i="6" s="1"/>
  <c r="AU51" i="6"/>
  <c r="S53" i="6"/>
  <c r="M55" i="6"/>
  <c r="AU57" i="6"/>
  <c r="S67" i="6"/>
  <c r="M22" i="6"/>
  <c r="AF22" i="6"/>
  <c r="AG22" i="6" s="1"/>
  <c r="AF26" i="6"/>
  <c r="AG26" i="6" s="1"/>
  <c r="S27" i="6"/>
  <c r="AU30" i="6"/>
  <c r="M33" i="6"/>
  <c r="S38" i="6"/>
  <c r="AB40" i="6"/>
  <c r="AC40" i="6" s="1"/>
  <c r="AU44" i="6"/>
  <c r="S61" i="6"/>
  <c r="AU65" i="6"/>
  <c r="M78" i="6"/>
  <c r="S23" i="6"/>
  <c r="AU26" i="6"/>
  <c r="M29" i="6"/>
  <c r="S34" i="6"/>
  <c r="AU37" i="6"/>
  <c r="M40" i="6"/>
  <c r="AU46" i="6"/>
  <c r="S47" i="6"/>
  <c r="AU52" i="6"/>
  <c r="M68" i="6"/>
  <c r="M71" i="6"/>
  <c r="M160" i="6"/>
  <c r="M153" i="6"/>
  <c r="M146" i="6"/>
  <c r="M159" i="6"/>
  <c r="M152" i="6"/>
  <c r="M145" i="6"/>
  <c r="M138" i="6"/>
  <c r="M131" i="6"/>
  <c r="M163" i="6"/>
  <c r="M156" i="6"/>
  <c r="M149" i="6"/>
  <c r="M142" i="6"/>
  <c r="M155" i="6"/>
  <c r="M120" i="6"/>
  <c r="M143" i="6"/>
  <c r="M157" i="6"/>
  <c r="M135" i="6"/>
  <c r="M128" i="6"/>
  <c r="M139" i="6"/>
  <c r="M116" i="6"/>
  <c r="M124" i="6"/>
  <c r="M132" i="6"/>
  <c r="M119" i="6"/>
  <c r="M103" i="6"/>
  <c r="M102" i="6"/>
  <c r="M100" i="6"/>
  <c r="M99" i="6"/>
  <c r="M96" i="6"/>
  <c r="M82" i="6"/>
  <c r="M148" i="6"/>
  <c r="M112" i="6"/>
  <c r="M127" i="6"/>
  <c r="M98" i="6"/>
  <c r="M73" i="6"/>
  <c r="M125" i="6"/>
  <c r="M114" i="6"/>
  <c r="M101" i="6"/>
  <c r="M85" i="6"/>
  <c r="M150" i="6"/>
  <c r="M94" i="6"/>
  <c r="M88" i="6"/>
  <c r="M69" i="6"/>
  <c r="M62" i="6"/>
  <c r="M81" i="6"/>
  <c r="M52" i="6"/>
  <c r="M92" i="6"/>
  <c r="M115" i="6"/>
  <c r="M106" i="6"/>
  <c r="M79" i="6"/>
  <c r="M57" i="6"/>
  <c r="M56" i="6"/>
  <c r="M84" i="6"/>
  <c r="M74" i="6"/>
  <c r="M59" i="6"/>
  <c r="M87" i="6"/>
  <c r="M66" i="6"/>
  <c r="AB10" i="6"/>
  <c r="AC10" i="6" s="1"/>
  <c r="P11" i="6"/>
  <c r="Q11" i="6" s="1"/>
  <c r="M18" i="6"/>
  <c r="AB28" i="6"/>
  <c r="AC28" i="6" s="1"/>
  <c r="AU29" i="6"/>
  <c r="S30" i="6"/>
  <c r="AU33" i="6"/>
  <c r="V34" i="6"/>
  <c r="W34" i="6" s="1"/>
  <c r="M36" i="6"/>
  <c r="AF36" i="6"/>
  <c r="AG36" i="6" s="1"/>
  <c r="AF40" i="6"/>
  <c r="AG40" i="6" s="1"/>
  <c r="P46" i="6"/>
  <c r="Q46" i="6" s="1"/>
  <c r="M54" i="6"/>
  <c r="AF57" i="6"/>
  <c r="AG57" i="6" s="1"/>
  <c r="M60" i="6"/>
  <c r="AF65" i="6"/>
  <c r="AG65" i="6" s="1"/>
  <c r="S157" i="6"/>
  <c r="S150" i="6"/>
  <c r="S143" i="6"/>
  <c r="S163" i="6"/>
  <c r="S156" i="6"/>
  <c r="S149" i="6"/>
  <c r="S142" i="6"/>
  <c r="S135" i="6"/>
  <c r="S128" i="6"/>
  <c r="S160" i="6"/>
  <c r="S153" i="6"/>
  <c r="S146" i="6"/>
  <c r="S139" i="6"/>
  <c r="S138" i="6"/>
  <c r="S131" i="6"/>
  <c r="S117" i="6"/>
  <c r="S132" i="6"/>
  <c r="S154" i="6"/>
  <c r="S122" i="6"/>
  <c r="S161" i="6"/>
  <c r="S136" i="6"/>
  <c r="S145" i="6"/>
  <c r="S140" i="6"/>
  <c r="S127" i="6"/>
  <c r="S125" i="6"/>
  <c r="S106" i="6"/>
  <c r="S93" i="6"/>
  <c r="S129" i="6"/>
  <c r="S120" i="6"/>
  <c r="S141" i="6"/>
  <c r="S116" i="6"/>
  <c r="S83" i="6"/>
  <c r="S100" i="6"/>
  <c r="S89" i="6"/>
  <c r="S124" i="6"/>
  <c r="S113" i="6"/>
  <c r="S103" i="6"/>
  <c r="S97" i="6"/>
  <c r="S99" i="6"/>
  <c r="S81" i="6"/>
  <c r="S66" i="6"/>
  <c r="S109" i="6"/>
  <c r="S91" i="6"/>
  <c r="S77" i="6"/>
  <c r="S84" i="6"/>
  <c r="S59" i="6"/>
  <c r="S56" i="6"/>
  <c r="S105" i="6"/>
  <c r="S74" i="6"/>
  <c r="S96" i="6"/>
  <c r="S78" i="6"/>
  <c r="S119" i="6"/>
  <c r="S70" i="6"/>
  <c r="S52" i="6"/>
  <c r="S75" i="6"/>
  <c r="S118" i="6"/>
  <c r="S82" i="6"/>
  <c r="S12" i="6"/>
  <c r="AU18" i="6"/>
  <c r="M25" i="6"/>
  <c r="AU36" i="6"/>
  <c r="S37" i="6"/>
  <c r="AU40" i="6"/>
  <c r="M43" i="6"/>
  <c r="M48" i="6"/>
  <c r="AU48" i="6"/>
  <c r="S55" i="6"/>
  <c r="AU63" i="6"/>
  <c r="AU157" i="6"/>
  <c r="AU150" i="6"/>
  <c r="AU143" i="6"/>
  <c r="AU163" i="6"/>
  <c r="AU156" i="6"/>
  <c r="AU149" i="6"/>
  <c r="AU142" i="6"/>
  <c r="AU135" i="6"/>
  <c r="AU128" i="6"/>
  <c r="AU160" i="6"/>
  <c r="AU153" i="6"/>
  <c r="AU146" i="6"/>
  <c r="AU139" i="6"/>
  <c r="AU117" i="6"/>
  <c r="AU145" i="6"/>
  <c r="AU141" i="6"/>
  <c r="AU147" i="6"/>
  <c r="AU136" i="6"/>
  <c r="AU121" i="6"/>
  <c r="AU116" i="6"/>
  <c r="AU111" i="6"/>
  <c r="AU109" i="6"/>
  <c r="AU132" i="6"/>
  <c r="AU124" i="6"/>
  <c r="AU161" i="6"/>
  <c r="AU93" i="6"/>
  <c r="AU126" i="6"/>
  <c r="AU140" i="6"/>
  <c r="AU120" i="6"/>
  <c r="AU85" i="6"/>
  <c r="AU133" i="6"/>
  <c r="AU129" i="6"/>
  <c r="AU92" i="6"/>
  <c r="AU89" i="6"/>
  <c r="AU75" i="6"/>
  <c r="AU66" i="6"/>
  <c r="AU78" i="6"/>
  <c r="AU90" i="6"/>
  <c r="AU82" i="6"/>
  <c r="AU113" i="6"/>
  <c r="AU131" i="6"/>
  <c r="AU60" i="6"/>
  <c r="AU77" i="6"/>
  <c r="AU81" i="6"/>
  <c r="AU91" i="6"/>
  <c r="AU84" i="6"/>
  <c r="AU70" i="6"/>
  <c r="S8" i="6"/>
  <c r="M14" i="6"/>
  <c r="S19" i="6"/>
  <c r="AB24" i="6"/>
  <c r="AC24" i="6" s="1"/>
  <c r="P25" i="6"/>
  <c r="Q25" i="6" s="1"/>
  <c r="AU25" i="6"/>
  <c r="M32" i="6"/>
  <c r="AB42" i="6"/>
  <c r="AC42" i="6" s="1"/>
  <c r="AU43" i="6"/>
  <c r="S44" i="6"/>
  <c r="P48" i="6"/>
  <c r="Q48" i="6" s="1"/>
  <c r="AU50" i="6"/>
  <c r="AF52" i="6"/>
  <c r="AG52" i="6" s="1"/>
  <c r="AU54" i="6"/>
  <c r="AU58" i="6"/>
  <c r="I66" i="6"/>
  <c r="J66" i="6" s="1"/>
  <c r="V8" i="6"/>
  <c r="W8" i="6" s="1"/>
  <c r="AF10" i="6"/>
  <c r="AG10" i="6" s="1"/>
  <c r="AU10" i="6"/>
  <c r="S11" i="6"/>
  <c r="S15" i="6"/>
  <c r="M21" i="6"/>
  <c r="S26" i="6"/>
  <c r="AB31" i="6"/>
  <c r="AC31" i="6" s="1"/>
  <c r="P32" i="6"/>
  <c r="Q32" i="6" s="1"/>
  <c r="AU32" i="6"/>
  <c r="M39" i="6"/>
  <c r="AU45" i="6"/>
  <c r="S46" i="6"/>
  <c r="M50" i="6"/>
  <c r="AF50" i="6"/>
  <c r="AG50" i="6" s="1"/>
  <c r="S51" i="6"/>
  <c r="P56" i="6"/>
  <c r="Q56" i="6" s="1"/>
  <c r="S65" i="6"/>
  <c r="AU87" i="6"/>
  <c r="AF62" i="6"/>
  <c r="AG62" i="6" s="1"/>
  <c r="AU62" i="6"/>
  <c r="V64" i="6"/>
  <c r="W64" i="6" s="1"/>
  <c r="S71" i="6"/>
  <c r="I74" i="6"/>
  <c r="J74" i="6" s="1"/>
  <c r="AB84" i="6"/>
  <c r="AC84" i="6" s="1"/>
  <c r="M83" i="6"/>
  <c r="M90" i="6"/>
  <c r="M72" i="6"/>
  <c r="S73" i="6"/>
  <c r="M76" i="6"/>
  <c r="P83" i="6"/>
  <c r="Q83" i="6" s="1"/>
  <c r="AF84" i="6"/>
  <c r="AG84" i="6" s="1"/>
  <c r="AU97" i="6"/>
  <c r="AU134" i="6"/>
  <c r="M58" i="6"/>
  <c r="P60" i="6"/>
  <c r="Q60" i="6" s="1"/>
  <c r="S62" i="6"/>
  <c r="M65" i="6"/>
  <c r="AU69" i="6"/>
  <c r="I97" i="6"/>
  <c r="J97" i="6" s="1"/>
  <c r="AB64" i="6"/>
  <c r="AC64" i="6" s="1"/>
  <c r="AF66" i="6"/>
  <c r="AG66" i="6" s="1"/>
  <c r="AF69" i="6"/>
  <c r="AG69" i="6" s="1"/>
  <c r="AU72" i="6"/>
  <c r="AF77" i="6"/>
  <c r="AG77" i="6" s="1"/>
  <c r="AU88" i="6"/>
  <c r="M91" i="6"/>
  <c r="S101" i="6"/>
  <c r="S90" i="6"/>
  <c r="AB54" i="6"/>
  <c r="AC54" i="6" s="1"/>
  <c r="AF59" i="6"/>
  <c r="AG59" i="6" s="1"/>
  <c r="AB68" i="6"/>
  <c r="AC68" i="6" s="1"/>
  <c r="S76" i="6"/>
  <c r="M107" i="6"/>
  <c r="M130" i="6"/>
  <c r="AU71" i="6"/>
  <c r="AU127" i="6"/>
  <c r="S69" i="6"/>
  <c r="AU100" i="6"/>
  <c r="M110" i="6"/>
  <c r="M51" i="6"/>
  <c r="P53" i="6"/>
  <c r="Q53" i="6" s="1"/>
  <c r="M75" i="6"/>
  <c r="S79" i="6"/>
  <c r="AU55" i="6"/>
  <c r="P63" i="6"/>
  <c r="Q63" i="6" s="1"/>
  <c r="P93" i="6"/>
  <c r="Q93" i="6" s="1"/>
  <c r="AU95" i="6"/>
  <c r="V96" i="6"/>
  <c r="W96" i="6" s="1"/>
  <c r="V101" i="6"/>
  <c r="W101" i="6" s="1"/>
  <c r="S133" i="6"/>
  <c r="S147" i="6"/>
  <c r="P78" i="6"/>
  <c r="Q78" i="6" s="1"/>
  <c r="AF78" i="6"/>
  <c r="AG78" i="6" s="1"/>
  <c r="V82" i="6"/>
  <c r="W82" i="6" s="1"/>
  <c r="AB86" i="6"/>
  <c r="AC86" i="6" s="1"/>
  <c r="M89" i="6"/>
  <c r="P92" i="6"/>
  <c r="Q92" i="6" s="1"/>
  <c r="AF92" i="6"/>
  <c r="AG92" i="6" s="1"/>
  <c r="AB94" i="6"/>
  <c r="AC94" i="6" s="1"/>
  <c r="S102" i="6"/>
  <c r="AU104" i="6"/>
  <c r="AU108" i="6"/>
  <c r="S111" i="6"/>
  <c r="AF113" i="6"/>
  <c r="AG113" i="6" s="1"/>
  <c r="I117" i="6"/>
  <c r="J117" i="6" s="1"/>
  <c r="AU118" i="6"/>
  <c r="AU125" i="6"/>
  <c r="P154" i="6"/>
  <c r="Q154" i="6" s="1"/>
  <c r="AF75" i="6"/>
  <c r="AG75" i="6" s="1"/>
  <c r="V76" i="6"/>
  <c r="W76" i="6" s="1"/>
  <c r="AB77" i="6"/>
  <c r="AC77" i="6" s="1"/>
  <c r="S87" i="6"/>
  <c r="AF89" i="6"/>
  <c r="AG89" i="6" s="1"/>
  <c r="V90" i="6"/>
  <c r="W90" i="6" s="1"/>
  <c r="AB91" i="6"/>
  <c r="AC91" i="6" s="1"/>
  <c r="M121" i="6"/>
  <c r="M141" i="6"/>
  <c r="S159" i="6"/>
  <c r="AU80" i="6"/>
  <c r="AU86" i="6"/>
  <c r="V87" i="6"/>
  <c r="W87" i="6" s="1"/>
  <c r="S95" i="6"/>
  <c r="S130" i="6"/>
  <c r="AU94" i="6"/>
  <c r="I98" i="6"/>
  <c r="J98" i="6" s="1"/>
  <c r="I101" i="6"/>
  <c r="J101" i="6" s="1"/>
  <c r="P104" i="6"/>
  <c r="Q104" i="6" s="1"/>
  <c r="S112" i="6"/>
  <c r="AU119" i="6"/>
  <c r="S134" i="6"/>
  <c r="V99" i="6"/>
  <c r="W99" i="6" s="1"/>
  <c r="I105" i="6"/>
  <c r="J105" i="6" s="1"/>
  <c r="AU105" i="6"/>
  <c r="M108" i="6"/>
  <c r="AU114" i="6"/>
  <c r="AU152" i="6"/>
  <c r="AU96" i="6"/>
  <c r="AU98" i="6"/>
  <c r="AU102" i="6"/>
  <c r="AU106" i="6"/>
  <c r="M118" i="6"/>
  <c r="S121" i="6"/>
  <c r="S104" i="6"/>
  <c r="AU112" i="6"/>
  <c r="S80" i="6"/>
  <c r="S86" i="6"/>
  <c r="AB87" i="6"/>
  <c r="AC87" i="6" s="1"/>
  <c r="V89" i="6"/>
  <c r="W89" i="6" s="1"/>
  <c r="AB93" i="6"/>
  <c r="AC93" i="6" s="1"/>
  <c r="M109" i="6"/>
  <c r="AU115" i="6"/>
  <c r="M122" i="6"/>
  <c r="AU123" i="6"/>
  <c r="AU148" i="6"/>
  <c r="AU73" i="6"/>
  <c r="I78" i="6"/>
  <c r="J78" i="6" s="1"/>
  <c r="AU79" i="6"/>
  <c r="V80" i="6"/>
  <c r="W80" i="6" s="1"/>
  <c r="AF82" i="6"/>
  <c r="AG82" i="6" s="1"/>
  <c r="P85" i="6"/>
  <c r="Q85" i="6" s="1"/>
  <c r="AF85" i="6"/>
  <c r="AG85" i="6" s="1"/>
  <c r="S94" i="6"/>
  <c r="AU99" i="6"/>
  <c r="AU103" i="6"/>
  <c r="M105" i="6"/>
  <c r="M133" i="6"/>
  <c r="M162" i="6"/>
  <c r="I99" i="6"/>
  <c r="J99" i="6" s="1"/>
  <c r="AU107" i="6"/>
  <c r="S108" i="6"/>
  <c r="AU110" i="6"/>
  <c r="I119" i="6"/>
  <c r="J119" i="6" s="1"/>
  <c r="AF120" i="6"/>
  <c r="AG120" i="6" s="1"/>
  <c r="AF125" i="6"/>
  <c r="AG125" i="6" s="1"/>
  <c r="M129" i="6"/>
  <c r="P133" i="6"/>
  <c r="Q133" i="6" s="1"/>
  <c r="V118" i="6"/>
  <c r="W118" i="6" s="1"/>
  <c r="S107" i="6"/>
  <c r="P140" i="6"/>
  <c r="Q140" i="6" s="1"/>
  <c r="S162" i="6"/>
  <c r="M104" i="6"/>
  <c r="M117" i="6"/>
  <c r="S123" i="6"/>
  <c r="AU130" i="6"/>
  <c r="AU138" i="6"/>
  <c r="P13" i="7"/>
  <c r="Q13" i="7" s="1"/>
  <c r="M97" i="6"/>
  <c r="S110" i="6"/>
  <c r="S115" i="6"/>
  <c r="AU122" i="6"/>
  <c r="M136" i="6"/>
  <c r="M161" i="6"/>
  <c r="P114" i="6"/>
  <c r="Q114" i="6" s="1"/>
  <c r="V125" i="6"/>
  <c r="W125" i="6" s="1"/>
  <c r="M134" i="6"/>
  <c r="S152" i="6"/>
  <c r="AU154" i="6"/>
  <c r="AU162" i="6"/>
  <c r="AU101" i="6"/>
  <c r="M111" i="6"/>
  <c r="M113" i="6"/>
  <c r="S126" i="6"/>
  <c r="AU137" i="6"/>
  <c r="M158" i="6"/>
  <c r="AU159" i="6"/>
  <c r="S114" i="6"/>
  <c r="AB115" i="6"/>
  <c r="AC115" i="6" s="1"/>
  <c r="P121" i="6"/>
  <c r="Q121" i="6" s="1"/>
  <c r="AB123" i="6"/>
  <c r="AC123" i="6" s="1"/>
  <c r="V126" i="6"/>
  <c r="W126" i="6" s="1"/>
  <c r="AU144" i="6"/>
  <c r="V21" i="7"/>
  <c r="W21" i="7" s="1"/>
  <c r="P122" i="6"/>
  <c r="Q122" i="6" s="1"/>
  <c r="V140" i="6"/>
  <c r="W140" i="6" s="1"/>
  <c r="M144" i="6"/>
  <c r="M151" i="6"/>
  <c r="M154" i="6"/>
  <c r="S155" i="6"/>
  <c r="S158" i="6"/>
  <c r="AB162" i="6"/>
  <c r="AC162" i="6" s="1"/>
  <c r="V130" i="6"/>
  <c r="W130" i="6" s="1"/>
  <c r="AF132" i="6"/>
  <c r="AG132" i="6" s="1"/>
  <c r="V133" i="6"/>
  <c r="W133" i="6" s="1"/>
  <c r="S137" i="6"/>
  <c r="AF139" i="6"/>
  <c r="AG139" i="6" s="1"/>
  <c r="AB141" i="6"/>
  <c r="AC141" i="6" s="1"/>
  <c r="S151" i="6"/>
  <c r="M147" i="6"/>
  <c r="S148" i="6"/>
  <c r="S144" i="6"/>
  <c r="P147" i="6"/>
  <c r="Q147" i="6" s="1"/>
  <c r="AF12" i="7"/>
  <c r="AG12" i="7" s="1"/>
  <c r="AF128" i="6"/>
  <c r="AG128" i="6" s="1"/>
  <c r="AB134" i="6"/>
  <c r="AC134" i="6" s="1"/>
  <c r="AF135" i="6"/>
  <c r="AG135" i="6" s="1"/>
  <c r="V144" i="6"/>
  <c r="W144" i="6" s="1"/>
  <c r="AU155" i="6"/>
  <c r="AU158" i="6"/>
  <c r="AF160" i="6"/>
  <c r="AG160" i="6" s="1"/>
  <c r="I39" i="7"/>
  <c r="J39" i="7" s="1"/>
  <c r="P10" i="8"/>
  <c r="Q10" i="8" s="1"/>
  <c r="M126" i="6"/>
  <c r="AB130" i="6"/>
  <c r="AC130" i="6" s="1"/>
  <c r="AB137" i="6"/>
  <c r="AC137" i="6" s="1"/>
  <c r="AB148" i="6"/>
  <c r="AC148" i="6" s="1"/>
  <c r="AB14" i="7"/>
  <c r="AC14" i="7" s="1"/>
  <c r="M140" i="6"/>
  <c r="AU151" i="6"/>
  <c r="AF153" i="6"/>
  <c r="AG153" i="6" s="1"/>
  <c r="I28" i="7"/>
  <c r="J28" i="7" s="1"/>
  <c r="S16" i="7"/>
  <c r="P20" i="7"/>
  <c r="Q20" i="7" s="1"/>
  <c r="S46" i="7"/>
  <c r="AU47" i="7"/>
  <c r="AU51" i="7"/>
  <c r="AU20" i="7"/>
  <c r="AU22" i="7"/>
  <c r="P36" i="7"/>
  <c r="Q36" i="7" s="1"/>
  <c r="AB37" i="7"/>
  <c r="AC37" i="7" s="1"/>
  <c r="AU45" i="7"/>
  <c r="AU49" i="7"/>
  <c r="M53" i="7"/>
  <c r="M55" i="7"/>
  <c r="S58" i="7"/>
  <c r="V12" i="8"/>
  <c r="W12" i="8" s="1"/>
  <c r="AU19" i="7"/>
  <c r="AU24" i="7"/>
  <c r="AU41" i="7"/>
  <c r="S42" i="7"/>
  <c r="AB21" i="7"/>
  <c r="AC21" i="7" s="1"/>
  <c r="AF24" i="7"/>
  <c r="AG24" i="7" s="1"/>
  <c r="AU23" i="8"/>
  <c r="AU31" i="8"/>
  <c r="AU18" i="7"/>
  <c r="M39" i="7"/>
  <c r="AU48" i="7"/>
  <c r="AU50" i="7"/>
  <c r="M54" i="7"/>
  <c r="S55" i="7"/>
  <c r="P57" i="7"/>
  <c r="Q57" i="7" s="1"/>
  <c r="AB58" i="7"/>
  <c r="AC58" i="7" s="1"/>
  <c r="AU13" i="8"/>
  <c r="AU22" i="8"/>
  <c r="M31" i="7"/>
  <c r="M52" i="7"/>
  <c r="M41" i="7"/>
  <c r="M30" i="7"/>
  <c r="M45" i="7"/>
  <c r="M34" i="7"/>
  <c r="M44" i="7"/>
  <c r="M33" i="7"/>
  <c r="S13" i="7"/>
  <c r="AU13" i="7"/>
  <c r="M16" i="7"/>
  <c r="M17" i="7"/>
  <c r="S19" i="7"/>
  <c r="S22" i="7"/>
  <c r="M28" i="7"/>
  <c r="S41" i="7"/>
  <c r="S45" i="7"/>
  <c r="AU52" i="7"/>
  <c r="AU54" i="7"/>
  <c r="AU17" i="8"/>
  <c r="S59" i="7"/>
  <c r="S47" i="7"/>
  <c r="S35" i="7"/>
  <c r="S57" i="7"/>
  <c r="S56" i="7"/>
  <c r="S51" i="7"/>
  <c r="S40" i="7"/>
  <c r="S28" i="7"/>
  <c r="S49" i="7"/>
  <c r="P17" i="7"/>
  <c r="Q17" i="7" s="1"/>
  <c r="S26" i="7"/>
  <c r="S30" i="7"/>
  <c r="V43" i="7"/>
  <c r="W43" i="7" s="1"/>
  <c r="M46" i="7"/>
  <c r="AU21" i="8"/>
  <c r="AU37" i="7"/>
  <c r="AU26" i="7"/>
  <c r="AU59" i="7"/>
  <c r="AU58" i="7"/>
  <c r="AU35" i="7"/>
  <c r="AU56" i="7"/>
  <c r="AU30" i="7"/>
  <c r="AU40" i="7"/>
  <c r="AU28" i="7"/>
  <c r="S14" i="7"/>
  <c r="AU14" i="7"/>
  <c r="AU17" i="7"/>
  <c r="M23" i="7"/>
  <c r="AU25" i="7"/>
  <c r="S37" i="7"/>
  <c r="AU42" i="7"/>
  <c r="AU46" i="7"/>
  <c r="M50" i="7"/>
  <c r="AU18" i="8"/>
  <c r="AF16" i="7"/>
  <c r="AG16" i="7" s="1"/>
  <c r="S24" i="7"/>
  <c r="AU29" i="7"/>
  <c r="AU36" i="7"/>
  <c r="S39" i="7"/>
  <c r="I14" i="8"/>
  <c r="J14" i="8" s="1"/>
  <c r="AB44" i="7"/>
  <c r="AC44" i="7" s="1"/>
  <c r="M23" i="8"/>
  <c r="M32" i="8"/>
  <c r="S33" i="8"/>
  <c r="S34" i="8"/>
  <c r="AU34" i="8"/>
  <c r="AB23" i="7"/>
  <c r="AC23" i="7" s="1"/>
  <c r="P43" i="7"/>
  <c r="Q43" i="7" s="1"/>
  <c r="M24" i="8"/>
  <c r="M31" i="8"/>
  <c r="AF42" i="7"/>
  <c r="AG42" i="7" s="1"/>
  <c r="M11" i="8"/>
  <c r="AU12" i="8"/>
  <c r="M17" i="8"/>
  <c r="S21" i="8"/>
  <c r="M25" i="8"/>
  <c r="AF59" i="7"/>
  <c r="AG59" i="7" s="1"/>
  <c r="AU24" i="8"/>
  <c r="S27" i="8"/>
  <c r="AU30" i="8"/>
  <c r="AU9" i="8"/>
  <c r="AU25" i="8"/>
  <c r="S28" i="8"/>
  <c r="S29" i="8"/>
  <c r="AB30" i="7"/>
  <c r="AC30" i="7" s="1"/>
  <c r="P50" i="7"/>
  <c r="Q50" i="7" s="1"/>
  <c r="V57" i="7"/>
  <c r="W57" i="7" s="1"/>
  <c r="S20" i="8"/>
  <c r="AU26" i="8"/>
  <c r="AU29" i="8"/>
  <c r="M34" i="8"/>
  <c r="S16" i="8"/>
  <c r="AU19" i="8"/>
  <c r="I24" i="8"/>
  <c r="J24" i="8" s="1"/>
  <c r="AU27" i="8"/>
  <c r="M33" i="8"/>
  <c r="AF28" i="7"/>
  <c r="AG28" i="7" s="1"/>
  <c r="V47" i="7"/>
  <c r="W47" i="7" s="1"/>
  <c r="M19" i="8"/>
  <c r="I25" i="8"/>
  <c r="J25" i="8" s="1"/>
  <c r="AU28" i="8"/>
  <c r="I31" i="8"/>
  <c r="J31" i="8" s="1"/>
  <c r="L350" i="3" l="1"/>
  <c r="H141" i="3"/>
  <c r="H439" i="3"/>
  <c r="L439" i="3"/>
  <c r="H616" i="3"/>
  <c r="H59" i="3"/>
  <c r="H216" i="3"/>
  <c r="H218" i="3"/>
  <c r="L218" i="3"/>
  <c r="H667" i="3"/>
  <c r="L667" i="3"/>
  <c r="H702" i="3"/>
  <c r="L817" i="3"/>
  <c r="H247" i="3"/>
  <c r="L380" i="3"/>
  <c r="G45" i="2"/>
  <c r="H45" i="2" s="1"/>
  <c r="L94" i="3"/>
  <c r="H710" i="3"/>
  <c r="L737" i="3"/>
  <c r="H737" i="3"/>
  <c r="H635" i="3"/>
  <c r="L635" i="3"/>
  <c r="L657" i="3"/>
  <c r="H657" i="3"/>
  <c r="L834" i="3"/>
  <c r="H814" i="3"/>
  <c r="L605" i="3"/>
  <c r="H726" i="3"/>
  <c r="L700" i="3"/>
  <c r="L44" i="3"/>
  <c r="L467" i="3"/>
  <c r="L335" i="3"/>
  <c r="H335" i="3"/>
  <c r="L488" i="3"/>
  <c r="H462" i="3"/>
  <c r="L433" i="3"/>
  <c r="L618" i="3"/>
  <c r="H317" i="3"/>
  <c r="L586" i="3"/>
  <c r="L781" i="3"/>
  <c r="H577" i="3"/>
  <c r="H156" i="3"/>
  <c r="H80" i="3"/>
  <c r="H67" i="3"/>
  <c r="H742" i="3"/>
  <c r="H494" i="3"/>
  <c r="L494" i="3"/>
  <c r="H867" i="3"/>
  <c r="L560" i="3"/>
  <c r="H294" i="3"/>
  <c r="L810" i="3"/>
  <c r="L747" i="3"/>
  <c r="L509" i="3"/>
  <c r="H305" i="3"/>
  <c r="L318" i="3"/>
  <c r="H219" i="3"/>
  <c r="H234" i="3"/>
  <c r="L176" i="3"/>
  <c r="H858" i="3"/>
  <c r="H582" i="3"/>
  <c r="H173" i="3"/>
  <c r="H111" i="3"/>
  <c r="H716" i="3"/>
  <c r="H552" i="3"/>
  <c r="H254" i="3"/>
  <c r="L789" i="3"/>
  <c r="L559" i="3"/>
  <c r="L49" i="3"/>
  <c r="H64" i="3"/>
  <c r="H53" i="3"/>
  <c r="H274" i="3"/>
  <c r="H220" i="3"/>
  <c r="H151" i="3"/>
  <c r="L204" i="3"/>
  <c r="H52" i="3"/>
  <c r="L496" i="3"/>
  <c r="H496" i="3"/>
  <c r="H715" i="3"/>
  <c r="H809" i="3"/>
  <c r="H344" i="3"/>
  <c r="L416" i="3"/>
  <c r="L612" i="3"/>
  <c r="L177" i="3"/>
  <c r="L21" i="3"/>
  <c r="L54" i="3"/>
  <c r="H721" i="3"/>
  <c r="L721" i="3"/>
  <c r="L755" i="3"/>
  <c r="L761" i="3"/>
  <c r="L263" i="3"/>
  <c r="H599" i="3"/>
  <c r="H113" i="3"/>
  <c r="H454" i="3"/>
  <c r="H705" i="3"/>
  <c r="L705" i="3"/>
  <c r="L843" i="3"/>
  <c r="L563" i="3"/>
  <c r="L402" i="3"/>
  <c r="L358" i="3"/>
  <c r="H123" i="3"/>
  <c r="L852" i="3"/>
  <c r="L38" i="3"/>
  <c r="H567" i="3"/>
  <c r="L224" i="3"/>
  <c r="H640" i="3"/>
  <c r="L640" i="3"/>
  <c r="L624" i="3"/>
  <c r="H101" i="3"/>
  <c r="L157" i="3"/>
  <c r="H157" i="3"/>
  <c r="L259" i="3"/>
  <c r="H259" i="3"/>
  <c r="H636" i="3"/>
  <c r="L636" i="3"/>
  <c r="L545" i="3"/>
  <c r="H545" i="3"/>
  <c r="H457" i="3"/>
  <c r="L457" i="3"/>
  <c r="L313" i="3"/>
  <c r="H313" i="3"/>
  <c r="H832" i="3"/>
  <c r="L551" i="3"/>
  <c r="H57" i="3"/>
  <c r="H242" i="3"/>
  <c r="L242" i="3"/>
  <c r="L381" i="3"/>
  <c r="H381" i="3"/>
  <c r="L573" i="3"/>
  <c r="H573" i="3"/>
  <c r="H777" i="3"/>
  <c r="L777" i="3"/>
  <c r="L595" i="3"/>
  <c r="H595" i="3"/>
  <c r="H225" i="3"/>
  <c r="L225" i="3"/>
  <c r="L513" i="3"/>
  <c r="H513" i="3"/>
  <c r="H825" i="3"/>
  <c r="L825" i="3"/>
  <c r="L440" i="3"/>
  <c r="H440" i="3"/>
  <c r="L178" i="3"/>
  <c r="H178" i="3"/>
  <c r="H500" i="3"/>
  <c r="L500" i="3"/>
  <c r="L471" i="3"/>
  <c r="H510" i="3"/>
  <c r="L510" i="3"/>
  <c r="L776" i="3"/>
  <c r="H776" i="3"/>
  <c r="L452" i="3"/>
  <c r="H452" i="3"/>
  <c r="L626" i="3"/>
  <c r="H626" i="3"/>
  <c r="H484" i="3"/>
  <c r="L484" i="3"/>
  <c r="H429" i="3"/>
  <c r="L429" i="3"/>
  <c r="H767" i="3"/>
  <c r="L767" i="3"/>
  <c r="H646" i="3"/>
  <c r="L646" i="3"/>
  <c r="L520" i="3"/>
  <c r="H66" i="3"/>
  <c r="H13" i="3"/>
  <c r="H8" i="3"/>
  <c r="L546" i="3"/>
  <c r="H546" i="3"/>
  <c r="L129" i="3"/>
  <c r="H129" i="3"/>
  <c r="H249" i="3"/>
  <c r="L249" i="3"/>
  <c r="H511" i="3"/>
  <c r="H374" i="3"/>
  <c r="L374" i="3"/>
  <c r="H634" i="3"/>
  <c r="L634" i="3"/>
  <c r="L753" i="3"/>
  <c r="H753" i="3"/>
  <c r="L420" i="3"/>
  <c r="H420" i="3"/>
  <c r="H449" i="3"/>
  <c r="L449" i="3"/>
  <c r="H578" i="3"/>
  <c r="L578" i="3"/>
  <c r="H295" i="3"/>
  <c r="L295" i="3"/>
  <c r="L554" i="3"/>
  <c r="H565" i="3"/>
  <c r="L631" i="3"/>
  <c r="H448" i="3"/>
  <c r="H371" i="3"/>
  <c r="L89" i="3"/>
  <c r="H788" i="3"/>
  <c r="L788" i="3"/>
  <c r="H407" i="3"/>
  <c r="L407" i="3"/>
  <c r="H571" i="3"/>
  <c r="L571" i="3"/>
  <c r="H628" i="3"/>
  <c r="L628" i="3"/>
  <c r="H459" i="3"/>
  <c r="L459" i="3"/>
  <c r="L754" i="3"/>
  <c r="L154" i="3"/>
  <c r="H85" i="3"/>
  <c r="L342" i="3"/>
  <c r="H342" i="3"/>
  <c r="H698" i="3"/>
  <c r="L698" i="3"/>
  <c r="L812" i="3"/>
  <c r="H812" i="3"/>
  <c r="L391" i="3"/>
  <c r="H391" i="3"/>
  <c r="L272" i="3"/>
  <c r="H272" i="3"/>
  <c r="H341" i="3"/>
  <c r="L341" i="3"/>
  <c r="H544" i="3"/>
  <c r="L561" i="3"/>
  <c r="H583" i="3"/>
  <c r="H718" i="3"/>
  <c r="L718" i="3"/>
  <c r="L316" i="3"/>
  <c r="H316" i="3"/>
  <c r="L654" i="3"/>
  <c r="H654" i="3"/>
  <c r="L865" i="3"/>
  <c r="H865" i="3"/>
  <c r="L518" i="3"/>
  <c r="H518" i="3"/>
  <c r="H237" i="3"/>
  <c r="L237" i="3"/>
  <c r="H271" i="3"/>
  <c r="H73" i="3"/>
  <c r="H124" i="3"/>
  <c r="H729" i="3"/>
  <c r="L729" i="3"/>
  <c r="L363" i="3"/>
  <c r="H363" i="3"/>
  <c r="H853" i="3"/>
  <c r="L853" i="3"/>
  <c r="H674" i="3"/>
  <c r="L674" i="3"/>
  <c r="L637" i="3"/>
  <c r="H637" i="3"/>
  <c r="H136" i="3"/>
  <c r="L136" i="3"/>
  <c r="H208" i="3"/>
  <c r="H622" i="3"/>
  <c r="L622" i="3"/>
  <c r="L650" i="3"/>
  <c r="H650" i="3"/>
  <c r="L608" i="3"/>
  <c r="H608" i="3"/>
  <c r="L522" i="3"/>
  <c r="H522" i="3"/>
  <c r="L566" i="3"/>
  <c r="H566" i="3"/>
  <c r="H463" i="3"/>
  <c r="L463" i="3"/>
  <c r="L593" i="3"/>
  <c r="H593" i="3"/>
  <c r="L426" i="3"/>
  <c r="H426" i="3"/>
  <c r="H779" i="3"/>
  <c r="L779" i="3"/>
  <c r="H297" i="3"/>
  <c r="L297" i="3"/>
  <c r="L144" i="3"/>
  <c r="H144" i="3"/>
  <c r="L137" i="3"/>
  <c r="H137" i="3"/>
  <c r="G12" i="2"/>
  <c r="H12" i="2" s="1"/>
  <c r="G36" i="2"/>
  <c r="H36" i="2" s="1"/>
  <c r="D14" i="5"/>
  <c r="E14" i="5" s="1"/>
  <c r="F14" i="5" s="1"/>
  <c r="D13" i="5"/>
  <c r="E13" i="5" s="1"/>
  <c r="F13" i="5" s="1"/>
  <c r="L377" i="3"/>
  <c r="H377" i="3"/>
  <c r="L392" i="3"/>
  <c r="H392" i="3"/>
  <c r="H287" i="3"/>
  <c r="L287" i="3"/>
  <c r="L336" i="3"/>
  <c r="H336" i="3"/>
  <c r="G51" i="2"/>
  <c r="H51" i="2" s="1"/>
  <c r="G28" i="2"/>
  <c r="H28" i="2" s="1"/>
  <c r="G15" i="2"/>
  <c r="H15" i="2" s="1"/>
  <c r="G39" i="2"/>
  <c r="H39" i="2" s="1"/>
  <c r="G40" i="2"/>
  <c r="H40" i="2" s="1"/>
  <c r="G16" i="2"/>
  <c r="H16" i="2" s="1"/>
  <c r="L723" i="3"/>
  <c r="H723" i="3"/>
  <c r="H659" i="3"/>
  <c r="L659" i="3"/>
  <c r="H396" i="3"/>
  <c r="L396" i="3"/>
  <c r="H277" i="3"/>
  <c r="L277" i="3"/>
  <c r="H414" i="3"/>
  <c r="L414" i="3"/>
  <c r="L281" i="3"/>
  <c r="H281" i="3"/>
  <c r="H555" i="3"/>
  <c r="L555" i="3"/>
  <c r="L109" i="3"/>
  <c r="H109" i="3"/>
  <c r="H845" i="3"/>
  <c r="L845" i="3"/>
  <c r="L385" i="3"/>
  <c r="H385" i="3"/>
  <c r="L759" i="3"/>
  <c r="H759" i="3"/>
  <c r="L815" i="3"/>
  <c r="H815" i="3"/>
  <c r="H417" i="3"/>
  <c r="L417" i="3"/>
  <c r="H284" i="3"/>
  <c r="L284" i="3"/>
  <c r="H813" i="3"/>
  <c r="L813" i="3"/>
  <c r="H862" i="3"/>
  <c r="L862" i="3"/>
  <c r="L751" i="3"/>
  <c r="H751" i="3"/>
  <c r="H799" i="3"/>
  <c r="L799" i="3"/>
  <c r="H270" i="3"/>
  <c r="L270" i="3"/>
  <c r="G47" i="2"/>
  <c r="H47" i="2" s="1"/>
  <c r="G22" i="2"/>
  <c r="H22" i="2" s="1"/>
  <c r="L490" i="3"/>
  <c r="H490" i="3"/>
  <c r="L630" i="3"/>
  <c r="H630" i="3"/>
  <c r="L250" i="3"/>
  <c r="H250" i="3"/>
  <c r="H256" i="3"/>
  <c r="L256" i="3"/>
  <c r="H604" i="3"/>
  <c r="L604" i="3"/>
  <c r="L601" i="3"/>
  <c r="H601" i="3"/>
  <c r="H662" i="3"/>
  <c r="L662" i="3"/>
  <c r="L356" i="3"/>
  <c r="H356" i="3"/>
  <c r="L539" i="3"/>
  <c r="H539" i="3"/>
  <c r="L158" i="3"/>
  <c r="H158" i="3"/>
  <c r="G24" i="2"/>
  <c r="H24" i="2" s="1"/>
  <c r="G46" i="2"/>
  <c r="H46" i="2" s="1"/>
  <c r="H734" i="3"/>
  <c r="L734" i="3"/>
  <c r="L434" i="3"/>
  <c r="H434" i="3"/>
  <c r="L115" i="3"/>
  <c r="H115" i="3"/>
  <c r="L588" i="3"/>
  <c r="H588" i="3"/>
  <c r="L357" i="3"/>
  <c r="H357" i="3"/>
  <c r="L116" i="3"/>
  <c r="H116" i="3"/>
  <c r="G26" i="2"/>
  <c r="H26" i="2" s="1"/>
  <c r="G50" i="2"/>
  <c r="H50" i="2" s="1"/>
  <c r="G23" i="2"/>
  <c r="H23" i="2" s="1"/>
  <c r="G43" i="2"/>
  <c r="H43" i="2" s="1"/>
  <c r="L482" i="3"/>
  <c r="H482" i="3"/>
  <c r="H564" i="3"/>
  <c r="L564" i="3"/>
  <c r="L130" i="3"/>
  <c r="G20" i="2" s="1"/>
  <c r="H20" i="2" s="1"/>
  <c r="H130" i="3"/>
  <c r="H785" i="3"/>
  <c r="L785" i="3"/>
  <c r="L553" i="3"/>
  <c r="H553" i="3"/>
  <c r="H610" i="3"/>
  <c r="L610" i="3"/>
  <c r="H359" i="3"/>
  <c r="L359" i="3"/>
  <c r="L349" i="3"/>
  <c r="H349" i="3"/>
  <c r="L186" i="3"/>
  <c r="H186" i="3"/>
  <c r="L328" i="3"/>
  <c r="H328" i="3"/>
  <c r="G35" i="2"/>
  <c r="H35" i="2" s="1"/>
  <c r="G11" i="2"/>
  <c r="H11" i="2" s="1"/>
  <c r="H330" i="3"/>
  <c r="L330" i="3"/>
  <c r="L300" i="3"/>
  <c r="H300" i="3"/>
  <c r="G27" i="2"/>
  <c r="H27" i="2" s="1"/>
  <c r="G48" i="2"/>
  <c r="H48" i="2" s="1"/>
  <c r="L280" i="3"/>
  <c r="H280" i="3"/>
  <c r="H782" i="3"/>
  <c r="L782" i="3"/>
  <c r="L531" i="3"/>
  <c r="H531" i="3"/>
  <c r="H549" i="3"/>
  <c r="L549" i="3"/>
  <c r="H351" i="3"/>
  <c r="L351" i="3"/>
  <c r="L238" i="3"/>
  <c r="H238" i="3"/>
  <c r="G19" i="2"/>
  <c r="H19" i="2" s="1"/>
  <c r="G41" i="2"/>
  <c r="H41" i="2" s="1"/>
  <c r="L860" i="3"/>
  <c r="H860" i="3"/>
  <c r="H686" i="3"/>
  <c r="L686" i="3"/>
  <c r="L321" i="3"/>
  <c r="H321" i="3"/>
  <c r="L475" i="3"/>
  <c r="H475" i="3"/>
  <c r="H769" i="3"/>
  <c r="L769" i="3"/>
  <c r="H506" i="3"/>
  <c r="L506" i="3"/>
  <c r="L347" i="3"/>
  <c r="H347" i="3"/>
  <c r="L504" i="3"/>
  <c r="H504" i="3"/>
  <c r="L245" i="3"/>
  <c r="H245" i="3"/>
  <c r="F911" i="3"/>
  <c r="G44" i="2"/>
  <c r="H44" i="2" s="1"/>
  <c r="G18" i="2"/>
  <c r="H18" i="2" s="1"/>
  <c r="G42" i="2"/>
  <c r="H42" i="2" s="1"/>
  <c r="G25" i="2"/>
  <c r="H25" i="2" s="1"/>
  <c r="G13" i="2"/>
  <c r="H13" i="2" s="1"/>
  <c r="G37" i="2"/>
  <c r="H37" i="2" s="1"/>
  <c r="F912" i="3" l="1"/>
  <c r="F913" i="3" s="1"/>
  <c r="L9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AC60195A-B688-4A70-9BF5-1896A7CB7FD8}">
      <text>
        <r>
          <rPr>
            <b/>
            <sz val="9"/>
            <color rgb="FF000000"/>
            <rFont val="Tahoma"/>
            <family val="2"/>
          </rPr>
          <t>Shiyuan Tian （田诗园）:</t>
        </r>
        <r>
          <rPr>
            <sz val="9"/>
            <color rgb="FF000000"/>
            <rFont val="Tahoma"/>
            <family val="2"/>
          </rPr>
          <t xml:space="preserve">
Weighted average ordinary shares outstanding Basic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" authorId="0" shapeId="0" xr:uid="{0BAC950D-557A-4D18-B2E6-C591227235BB}">
      <text>
        <r>
          <rPr>
            <b/>
            <sz val="9"/>
            <color rgb="FF000000"/>
            <rFont val="Tahoma"/>
            <family val="2"/>
          </rPr>
          <t>Shiyuan Tian （田诗园）:</t>
        </r>
        <r>
          <rPr>
            <sz val="9"/>
            <color rgb="FF000000"/>
            <rFont val="Tahoma"/>
            <family val="2"/>
          </rPr>
          <t xml:space="preserve">
Baidu - Others
blank - Others
</t>
        </r>
      </text>
    </comment>
    <comment ref="U3" authorId="0" shapeId="0" xr:uid="{CF925E04-BA69-4A68-8CA2-56548B9898BF}">
      <text>
        <r>
          <rPr>
            <b/>
            <sz val="9"/>
            <color rgb="FF000000"/>
            <rFont val="Tahoma"/>
            <family val="2"/>
          </rPr>
          <t>Shiyuan Tian （田诗园）:</t>
        </r>
        <r>
          <rPr>
            <sz val="9"/>
            <color rgb="FF000000"/>
            <rFont val="Tahoma"/>
            <family val="2"/>
          </rPr>
          <t xml:space="preserve">
Baidu - others, no data - others</t>
        </r>
      </text>
    </comment>
  </commentList>
</comments>
</file>

<file path=xl/sharedStrings.xml><?xml version="1.0" encoding="utf-8"?>
<sst xmlns="http://schemas.openxmlformats.org/spreadsheetml/2006/main" count="49692" uniqueCount="7499">
  <si>
    <r>
      <t xml:space="preserve">· 26Q1 Top 20 view, </t>
    </r>
    <r>
      <rPr>
        <b/>
        <i/>
        <sz val="11.25"/>
        <color rgb="FFED7D31"/>
        <rFont val="Calibri"/>
        <family val="2"/>
      </rPr>
      <t xml:space="preserve"> Rothschild 增持42%， 华夏基金增持23%</t>
    </r>
  </si>
  <si>
    <r>
      <rPr>
        <u/>
        <sz val="11.25"/>
        <color theme="10"/>
        <rFont val="Calibri"/>
        <family val="2"/>
      </rPr>
      <t>lhui@coreviewcap.com</t>
    </r>
  </si>
  <si>
    <r>
      <rPr>
        <u/>
        <sz val="11.25"/>
        <color theme="10"/>
        <rFont val="Calibri"/>
        <family val="2"/>
      </rPr>
      <t>johnny.chan@capitalglobal.com</t>
    </r>
  </si>
  <si>
    <r>
      <rPr>
        <u/>
        <sz val="11.25"/>
        <color theme="10"/>
        <rFont val="Calibri"/>
        <family val="2"/>
      </rPr>
      <t xml:space="preserve">lammh@arcapital.com.sg </t>
    </r>
  </si>
  <si>
    <r>
      <rPr>
        <u/>
        <sz val="11.25"/>
        <color theme="10"/>
        <rFont val="Calibri"/>
        <family val="2"/>
      </rPr>
      <t>tom.ihler@union-investment.de</t>
    </r>
  </si>
  <si>
    <r>
      <rPr>
        <u/>
        <sz val="11.25"/>
        <color theme="10"/>
        <rFont val="Calibri"/>
        <family val="2"/>
      </rPr>
      <t>ekaterina.iliouchenko@union-investment.de</t>
    </r>
  </si>
  <si>
    <r>
      <rPr>
        <u/>
        <sz val="11.25"/>
        <color theme="10"/>
        <rFont val="Calibri"/>
        <family val="2"/>
      </rPr>
      <t xml:space="preserve">kateryna.illyushenko@union-investment.de </t>
    </r>
  </si>
  <si>
    <r>
      <rPr>
        <u/>
        <sz val="11.25"/>
        <color theme="10"/>
        <rFont val="Calibri"/>
        <family val="2"/>
      </rPr>
      <t>andreas.doering@union-investment.de</t>
    </r>
  </si>
  <si>
    <r>
      <rPr>
        <u/>
        <sz val="11.25"/>
        <color theme="10"/>
        <rFont val="Calibri"/>
        <family val="2"/>
      </rPr>
      <t>christoph.rettig@union-investment.de</t>
    </r>
  </si>
  <si>
    <t>核心股东持仓情况</t>
  </si>
  <si>
    <t>· 25Q4 -&gt; 26Q1, Top 20股东持仓较之前季度波动较大</t>
  </si>
  <si>
    <t>需关注Capital World 减持19%， Morgan Stanley 减持15%，Wellington减持68%，Capital International减持94%，Schroder UK减持68%，Arga减持27%</t>
  </si>
  <si>
    <t>上季度加仓: CSOP 增持20%，Davis 增持31%</t>
  </si>
  <si>
    <t>Top 20  25Q4 -&gt; 26Q1</t>
  </si>
  <si>
    <t>Institution Name</t>
  </si>
  <si>
    <t>25Q4 Rank</t>
  </si>
  <si>
    <t>26Q1 Rank</t>
  </si>
  <si>
    <t>Rank Change</t>
  </si>
  <si>
    <t>% S/O 25Q4</t>
  </si>
  <si>
    <t>% S/O 26Q1</t>
  </si>
  <si>
    <t>% S/O Change</t>
  </si>
  <si>
    <t>Capital World Investors (U.S.)</t>
  </si>
  <si>
    <t>The Vanguard Group, Inc.</t>
  </si>
  <si>
    <t>BlackRock Fund Advisors</t>
  </si>
  <si>
    <t>Morgan Stanley Investment Management Inc.</t>
  </si>
  <si>
    <t>Norges Bank Investment Management (Norway)</t>
  </si>
  <si>
    <t>Sanders Capital, LLC</t>
  </si>
  <si>
    <t>Wellington Management Company, LLP</t>
  </si>
  <si>
    <t>BlackRock Advisors (U.K.), LTD</t>
  </si>
  <si>
    <t>E Fund Management Company, LTD</t>
  </si>
  <si>
    <t>Capital International Investors</t>
  </si>
  <si>
    <t>Krane Funds Advisors, LLC</t>
  </si>
  <si>
    <t>Fidelity International Limited - FIL Investment Services (U.K.), LTD</t>
  </si>
  <si>
    <t>CSOP Asset Management, LTD</t>
  </si>
  <si>
    <t>FIL Investment Management (Hong Kong), LTD</t>
  </si>
  <si>
    <t>Davis Selected Advisers, L.P.</t>
  </si>
  <si>
    <t>Cantillon Capital Management, LLC (U.S.)</t>
  </si>
  <si>
    <t>Schroder Investment Management (Hong Kong), LTD</t>
  </si>
  <si>
    <t>Hang Seng Investment Management, LTD</t>
  </si>
  <si>
    <t>Schroder Investment Management, LTD</t>
  </si>
  <si>
    <t>Arga Investment Management, L.P.</t>
  </si>
  <si>
    <t xml:space="preserve">Top 20  26Q1 </t>
  </si>
  <si>
    <t>Rothschild &amp; Co Asset Management Europe SCS</t>
  </si>
  <si>
    <t>China Asset Management Corporation, LTD</t>
  </si>
  <si>
    <t>Dimensional Fund Advisors, L.P. (U.S.)</t>
  </si>
  <si>
    <t>Geode Capital Management, LLC</t>
  </si>
  <si>
    <t>Trip.com Group</t>
  </si>
  <si>
    <t>26Q1 Institutional Ownership</t>
  </si>
  <si>
    <t>updated as of 2026/03/31</t>
  </si>
  <si>
    <t>TCOM</t>
  </si>
  <si>
    <t>Total Shares 26Q1</t>
  </si>
  <si>
    <t>Total Shares 25Q4</t>
  </si>
  <si>
    <t>QoQ</t>
  </si>
  <si>
    <t>% S/O 25Q2</t>
  </si>
  <si>
    <t>% S/O 25Q3</t>
  </si>
  <si>
    <t>Position Date (TCOM)</t>
  </si>
  <si>
    <t>Position Date (9961)</t>
  </si>
  <si>
    <t>Dominant Style</t>
  </si>
  <si>
    <t>City</t>
  </si>
  <si>
    <t>State</t>
  </si>
  <si>
    <t>Country</t>
  </si>
  <si>
    <t>Equity AUM $bn</t>
  </si>
  <si>
    <t>Robeco Institutional Asset Management BV</t>
  </si>
  <si>
    <t>J.P. Morgan Asset Management (Asia Pacific), LTD</t>
  </si>
  <si>
    <t>First Sentier Investors (Hong Kong), LTD</t>
  </si>
  <si>
    <t>Legal &amp; General Investment Management, LTD</t>
  </si>
  <si>
    <t>Principal Global Investors, LLC</t>
  </si>
  <si>
    <t>Greenwoods Asset Management, LTD (China)</t>
  </si>
  <si>
    <t>UBS Asset Management Switzerland AG</t>
  </si>
  <si>
    <t>J.P. Morgan Investment Management, Inc.</t>
  </si>
  <si>
    <t>BlackRock Asset Management North Asia, LTD (Hong Kong)</t>
  </si>
  <si>
    <t>Brandes Investment Partners, L.P.</t>
  </si>
  <si>
    <t>Aspex Management (HK), LTD</t>
  </si>
  <si>
    <t>Black Creek Investment Management, Inc.</t>
  </si>
  <si>
    <t>Vontobel Asset Management AG (Switzerland)</t>
  </si>
  <si>
    <t>Temasek Holdings Pte., LTD</t>
  </si>
  <si>
    <t>Federated Hermes, LTD (HIML)</t>
  </si>
  <si>
    <t>DWS Investment GmbH</t>
  </si>
  <si>
    <t>Russell Investment Management, LLC</t>
  </si>
  <si>
    <t>HSBC Global Asset Management (UK), LTD</t>
  </si>
  <si>
    <t>J.P. Morgan Asset Management (UK), LTD</t>
  </si>
  <si>
    <t>BlackRock Advisors, LLC</t>
  </si>
  <si>
    <t>State Street Global Advisors, LTD</t>
  </si>
  <si>
    <t>Capital Research Global Investors (U.S.)</t>
  </si>
  <si>
    <t>D.E. Shaw &amp; Company, L.P.</t>
  </si>
  <si>
    <t>Marshall Wace North America, L.P.</t>
  </si>
  <si>
    <t>Amundi Asset Management S.A.S.</t>
  </si>
  <si>
    <t>FIAM, LLC</t>
  </si>
  <si>
    <t>APG Asset Management N.V.</t>
  </si>
  <si>
    <t>Goldman Sachs &amp; Co., LLC</t>
  </si>
  <si>
    <t>GF Fund Management Company, LTD</t>
  </si>
  <si>
    <t>State Street Investment Management</t>
  </si>
  <si>
    <t>Dacheng Fund Management Company, LTD</t>
  </si>
  <si>
    <t>Point72 Asset Management, L.P.</t>
  </si>
  <si>
    <t>MFS International Singapore Pte., LTD</t>
  </si>
  <si>
    <t>Mirae Asset Global Investments (Hong Kong), LTD</t>
  </si>
  <si>
    <t>Tianhong Asset Management Company, LTD</t>
  </si>
  <si>
    <t>Fidelity Investments Canada ULC</t>
  </si>
  <si>
    <t>Goldman Sachs Asset Management International</t>
  </si>
  <si>
    <t>ClearBridge Investment Management, LTD</t>
  </si>
  <si>
    <t>Northern Trust Global Investments, LTD</t>
  </si>
  <si>
    <t>Polar Capital, LLP</t>
  </si>
  <si>
    <t>Intermede Investment Partners, LTD</t>
  </si>
  <si>
    <t>Loomis Sayles &amp; Company, L.P.</t>
  </si>
  <si>
    <t>Morgan Stanley &amp; Company, LLC</t>
  </si>
  <si>
    <t>Public Mutual Bhd.</t>
  </si>
  <si>
    <t>British Columbia Investment Management Corporation</t>
  </si>
  <si>
    <t>Coronation Asset Management Pty., LTD</t>
  </si>
  <si>
    <t>Platinum Asset Management</t>
  </si>
  <si>
    <t>UBS Financial Services, Inc. (Investment Advisor)</t>
  </si>
  <si>
    <t>Fidelity Management &amp; Research Company, LLC</t>
  </si>
  <si>
    <t>Northern Trust Investments, Inc.</t>
  </si>
  <si>
    <t>Nomura Investment Management Business Trust</t>
  </si>
  <si>
    <t>Goldman Sachs Asset Management, L.P. (U.S.)</t>
  </si>
  <si>
    <t>MainFirst Affiliated Fund Managers (Deutschland) GmbH</t>
  </si>
  <si>
    <t>Charles Schwab Investment Management, Inc.</t>
  </si>
  <si>
    <t>CIBC Private Wealth Advisors, Inc.</t>
  </si>
  <si>
    <t>SRS Investment Management, LLC</t>
  </si>
  <si>
    <t>Lazard Asset Management, LLC (U.S.)</t>
  </si>
  <si>
    <t>BlackRock Investment Management (U.K.), LTD</t>
  </si>
  <si>
    <t>Susquehanna Financial Group, LLLP (Broker)</t>
  </si>
  <si>
    <t>Perseverance Asset Management</t>
  </si>
  <si>
    <t>Invesco Advisers, Inc.</t>
  </si>
  <si>
    <t>Aperio Group, LLC</t>
  </si>
  <si>
    <t>Capital International Sàrl (Switzerland)</t>
  </si>
  <si>
    <t>Headwater Capital Company, LTD</t>
  </si>
  <si>
    <t>UBS Asset Management (U.K.), LTD</t>
  </si>
  <si>
    <t>Two Sigma Advisers, L.P.</t>
  </si>
  <si>
    <t>Handelsbanken Asset Management (Sweden)</t>
  </si>
  <si>
    <t>DWS Investments UK, LTD</t>
  </si>
  <si>
    <t>C WorldWide Asset Management Fondsmæglerselskab A/S</t>
  </si>
  <si>
    <t>Schroder Investment Management (Singapore), LTD</t>
  </si>
  <si>
    <t>abrdn Investment Management, LTD</t>
  </si>
  <si>
    <t>Aviva Investors Global Services, LTD (U.K.)</t>
  </si>
  <si>
    <t>M&amp;G Investment Management, LTD</t>
  </si>
  <si>
    <t>Centaur Asset Management Pty., LTD</t>
  </si>
  <si>
    <t>Pictet Asset Management S.A.</t>
  </si>
  <si>
    <t>Royal London Asset Management, LTD</t>
  </si>
  <si>
    <t>Bank of Communications Schroder Fund Management Company, LTD</t>
  </si>
  <si>
    <t>Deka Investment GmbH</t>
  </si>
  <si>
    <t>China Universal Asset Management Company, LTD</t>
  </si>
  <si>
    <t>AEGON Investment Management BV</t>
  </si>
  <si>
    <t>Morgan Stanley &amp; Co. International PLC (Broker)</t>
  </si>
  <si>
    <t>T. Rowe Price International, LTD</t>
  </si>
  <si>
    <t>PineBridge Investments Asia, LTD</t>
  </si>
  <si>
    <t>Swedbank Robur Fonder AB</t>
  </si>
  <si>
    <t>Green Court Capital Management, LTD</t>
  </si>
  <si>
    <t>ABN AMRO Investment Solutions S.A.</t>
  </si>
  <si>
    <t>RBC Global Asset Management (UK), LTD</t>
  </si>
  <si>
    <t>Amova Asset Management (U.K.), LTD</t>
  </si>
  <si>
    <t>Voloridge Investment Management, LLC</t>
  </si>
  <si>
    <t>Vanguard Asset Management, LTD</t>
  </si>
  <si>
    <t>J.P. Morgan Securities, LLC (Broker)</t>
  </si>
  <si>
    <t>Fidelity International Limited - FIL Investment Management (Singapore), LTD</t>
  </si>
  <si>
    <t>Balyasny Asset Management, L.P. (U.S.)</t>
  </si>
  <si>
    <t>Invesco Capital Management, LLC</t>
  </si>
  <si>
    <t>China Southern Asset Management Company, LTD</t>
  </si>
  <si>
    <t>Storebrand Asset Management AS</t>
  </si>
  <si>
    <t>Managed Account Advisors, LLC</t>
  </si>
  <si>
    <t>KBC Asset Management N.V.</t>
  </si>
  <si>
    <t>SEI Investments Management Corporation</t>
  </si>
  <si>
    <t>BNP Paribas Asset Management Europe SAS</t>
  </si>
  <si>
    <t>Triata Capital, LTD</t>
  </si>
  <si>
    <t>Two Sigma Investments, L.P.</t>
  </si>
  <si>
    <t>Parametric Portfolio Associates, LLC</t>
  </si>
  <si>
    <t>True Light Capital Pte., LTD</t>
  </si>
  <si>
    <t>Mirae Asset Global Investments Company, LTD</t>
  </si>
  <si>
    <t>Marshall Wace, LLP (U.K.)</t>
  </si>
  <si>
    <t>Capital International, LTD (U.K.)</t>
  </si>
  <si>
    <t>Zürcher Kantonalbank</t>
  </si>
  <si>
    <t>Capital International, Inc.</t>
  </si>
  <si>
    <t>Qube Research &amp; Technologies, LTD</t>
  </si>
  <si>
    <t>AXA Investment Managers (U.K.), LTD</t>
  </si>
  <si>
    <t>UBS Asset Management (Hong Kong), LTD</t>
  </si>
  <si>
    <t>HuaAn Fund Management Company, LTD</t>
  </si>
  <si>
    <t>New Jersey Division of Investment</t>
  </si>
  <si>
    <t>Principal Asset Management Company (Asia), LTD</t>
  </si>
  <si>
    <t>Eastspring Investments (Singapore), LTD.</t>
  </si>
  <si>
    <t>MFS Investment Management</t>
  </si>
  <si>
    <t>TB Alternative Assets, LTD</t>
  </si>
  <si>
    <t>Allianz Global Investors Asia Pacific, LTD</t>
  </si>
  <si>
    <t>American Century Investment Management, Inc.</t>
  </si>
  <si>
    <t>Anima SGR S.p.A.</t>
  </si>
  <si>
    <t>BOCI-Prudential Asset Management, LTD</t>
  </si>
  <si>
    <t>New York City Teachers' Retirement System</t>
  </si>
  <si>
    <t>Baring Asset Management (Asia), LTD</t>
  </si>
  <si>
    <t>Bosera Asset Management Company, LTD</t>
  </si>
  <si>
    <t>AustralianSuper Pty., LTD</t>
  </si>
  <si>
    <t>WT Asset Management, LTD</t>
  </si>
  <si>
    <t>Ardmore Road Asset Management, L.P.</t>
  </si>
  <si>
    <t>Keyridge Asset Management, LTD</t>
  </si>
  <si>
    <t>Nissay Asset Management Corporation</t>
  </si>
  <si>
    <t>Mellon Investments Corporation</t>
  </si>
  <si>
    <t>Harvest Fund Management Company, LTD</t>
  </si>
  <si>
    <t>abrdn Asia, LTD</t>
  </si>
  <si>
    <t>China Asset Management (Hong Kong), LTD.</t>
  </si>
  <si>
    <t>BNP Paribas Arbitrage S.A. (U.S.)</t>
  </si>
  <si>
    <t>WIM Investment Management, LTD</t>
  </si>
  <si>
    <t>Nordea Investment Management AB (Denmark)</t>
  </si>
  <si>
    <t>Goldman Sachs Asset Management BV</t>
  </si>
  <si>
    <t>William Blair &amp; Company, LLC (Investment Management)</t>
  </si>
  <si>
    <t>Foord Asset Management (Singapore) Pte., LTD</t>
  </si>
  <si>
    <t>Odin Forvaltning AS</t>
  </si>
  <si>
    <t>Boston Common Asset Management, LLC</t>
  </si>
  <si>
    <t>Jane Street Capital, LLC</t>
  </si>
  <si>
    <t>Teacher Retirement System of Texas</t>
  </si>
  <si>
    <t>Nordea Investment Management AB (Sweden)</t>
  </si>
  <si>
    <t>DWS International GmbH</t>
  </si>
  <si>
    <t>Citigroup Global Markets, Inc. (Broker)</t>
  </si>
  <si>
    <t>Allianz Global Investors GmbH</t>
  </si>
  <si>
    <t>Fidelity International Limited-FIL (Luxembourg) S.A.</t>
  </si>
  <si>
    <t>Crédit Mutuel Asset Management S.A.</t>
  </si>
  <si>
    <t>Dimensional Fund Advisors, LTD</t>
  </si>
  <si>
    <t>CapitalatWork - Foyer Group (Belgium)</t>
  </si>
  <si>
    <t>RWC Partners, LTD</t>
  </si>
  <si>
    <t>New York State Common Retirement Fund</t>
  </si>
  <si>
    <t>Border to Coast Pensions Partnership, LTD</t>
  </si>
  <si>
    <t>MCP Emerging Markets, LLP</t>
  </si>
  <si>
    <t>Amundi (U.K.), LTD</t>
  </si>
  <si>
    <t>UBS Asset Management (Singapore), LTD</t>
  </si>
  <si>
    <t>City of Bradford Metropolitan District Council</t>
  </si>
  <si>
    <t>Acadian Asset Management, LLC</t>
  </si>
  <si>
    <t>XTX Markets, LLC</t>
  </si>
  <si>
    <t>Nippon Life Global Investors Singapore, LTD</t>
  </si>
  <si>
    <t>Envestnet Asset Management, Inc.</t>
  </si>
  <si>
    <t>Allspring Global Investments, LLC (U.S.)</t>
  </si>
  <si>
    <t>Barclays Bank PLC (Wealth and Investment Management)</t>
  </si>
  <si>
    <t>Y-Intercept (Hong Kong), LTD</t>
  </si>
  <si>
    <t>Tairen Capital, LTD (Hong Kong)</t>
  </si>
  <si>
    <t>BlackRock (Singapore), LTD</t>
  </si>
  <si>
    <t>1832 Asset Management, L.P.</t>
  </si>
  <si>
    <t>BEA Union Investment Management, LTD</t>
  </si>
  <si>
    <t>Trivest Advisors, LTD</t>
  </si>
  <si>
    <t>Greenwoods Asset Management Hong Kong, LTD</t>
  </si>
  <si>
    <t>Osborne Partners Capital Management, LLC</t>
  </si>
  <si>
    <t>Wellington Management Singapore Pte., LTD</t>
  </si>
  <si>
    <t>KLP Kapitalforvaltning AS</t>
  </si>
  <si>
    <t>Amova Asset Management Company, LTD</t>
  </si>
  <si>
    <t>Citadel Advisors, LLC</t>
  </si>
  <si>
    <t>Renaissance Technologies, LLC</t>
  </si>
  <si>
    <t>Camissa Asset Management Pty., LTD</t>
  </si>
  <si>
    <t>Brandywine Global Investment Management, LLC</t>
  </si>
  <si>
    <t>BMO Asset Management, Inc.</t>
  </si>
  <si>
    <t>First Trust Advisors, L.P.</t>
  </si>
  <si>
    <t>Global X Management Company, LLC</t>
  </si>
  <si>
    <t>DWS Investment Management Americas, Inc.</t>
  </si>
  <si>
    <t>Asset Management One Company, LTD</t>
  </si>
  <si>
    <t>Bank of America Private Bank</t>
  </si>
  <si>
    <t>Lion Global Investors, LTD</t>
  </si>
  <si>
    <t>J O Hambro Capital Management, LTD</t>
  </si>
  <si>
    <t>Pictet Asset Management, LTD</t>
  </si>
  <si>
    <t>Tudor Investment Corporation</t>
  </si>
  <si>
    <t>An Zhong (AZ) Investment Management Hong Kong, LTD</t>
  </si>
  <si>
    <t>Invesco Hong Kong, LTD</t>
  </si>
  <si>
    <t>Mackenzie Financial Corporation</t>
  </si>
  <si>
    <t>Raiffeisen Kapitalanlage-Gesellschaft m.b.H.</t>
  </si>
  <si>
    <t>PROMEPAR Asset Management S.A.</t>
  </si>
  <si>
    <t>Manulife Investment Management (Hong Kong), LTD</t>
  </si>
  <si>
    <t>Eurizon Capital S.A.</t>
  </si>
  <si>
    <t>Piquemal Houghton Investments S.A.S.</t>
  </si>
  <si>
    <t>Comgest Far East, LTD</t>
  </si>
  <si>
    <t>SEB Funds AB</t>
  </si>
  <si>
    <t>Exchange Traded Concepts, LLC</t>
  </si>
  <si>
    <t>Tidal Investments, LLC</t>
  </si>
  <si>
    <t>Ashoka Whiteoak Capital Pte., LTD</t>
  </si>
  <si>
    <t>CCB Fund Management Company, LTD</t>
  </si>
  <si>
    <t>TIAA-CREF Investment Management, LLC</t>
  </si>
  <si>
    <t>Principal Asset Management Bhd</t>
  </si>
  <si>
    <t>IMC Chicago, LLC</t>
  </si>
  <si>
    <t>Fullgoal Fund Management Company, LTD</t>
  </si>
  <si>
    <t>Group One Trading, LLC</t>
  </si>
  <si>
    <t>Wells Fargo Clearing Services, LLC</t>
  </si>
  <si>
    <t>J.P. Morgan Asset Management (Canada), Inc.</t>
  </si>
  <si>
    <t>Swiss Life Asset Management AG</t>
  </si>
  <si>
    <t>U.S. Global Investors, Inc. (Asset Management)</t>
  </si>
  <si>
    <t>Länsförsäkringar Fondförvaltning AB</t>
  </si>
  <si>
    <t>Artisan Partners, L.P.</t>
  </si>
  <si>
    <t>Value Partners Hong Kong, LTD</t>
  </si>
  <si>
    <t>Sumitomo Mitsui DS Asset Management Company, LTD</t>
  </si>
  <si>
    <t>Universal-Investment-Gesellschaft mbH</t>
  </si>
  <si>
    <t>Ovata Capital Management, LTD</t>
  </si>
  <si>
    <t>DFA Australia, LTD</t>
  </si>
  <si>
    <t>Ruffer, LLP</t>
  </si>
  <si>
    <t>BlackRock Investment Management (Australia), LTD</t>
  </si>
  <si>
    <t>Fidelity Management &amp; Research (Hong Kong), LTD</t>
  </si>
  <si>
    <t>Merrill Lynch International</t>
  </si>
  <si>
    <t>Millennium Management, LLC</t>
  </si>
  <si>
    <t>Fideuram Asset Management (Ireland), DAC</t>
  </si>
  <si>
    <t>CPR Asset Management S.A.</t>
  </si>
  <si>
    <t>Candriam S.C.A. (Belgium Branch)</t>
  </si>
  <si>
    <t>Fullerton Fund Management Company, LTD</t>
  </si>
  <si>
    <t>Asia Growth Capital Management AB</t>
  </si>
  <si>
    <t>RBC Capital Markets, LLC</t>
  </si>
  <si>
    <t>Degroof Petercam Asset Management S.A.</t>
  </si>
  <si>
    <t>AIA Investment Management Pte., LTD</t>
  </si>
  <si>
    <t>Mizuho Securities Company, LTD  (Broker)</t>
  </si>
  <si>
    <t>Parus Finance (UK), LTD</t>
  </si>
  <si>
    <t>AI-Squared Management, LTD</t>
  </si>
  <si>
    <t>Schroder Investment Management (Japan), LTD</t>
  </si>
  <si>
    <t>FMR Investment Management (UK), LTD</t>
  </si>
  <si>
    <t>Amundi Japan, LTD</t>
  </si>
  <si>
    <t>Brilliance Asset Management, LTD</t>
  </si>
  <si>
    <t>Eastspring Investments (Hong Kong), LTD</t>
  </si>
  <si>
    <t>Nomura Asset Management Company, LTD</t>
  </si>
  <si>
    <t>Yiheng Capital Management, L.P.</t>
  </si>
  <si>
    <t>Liontrust Investment Partners, LLP</t>
  </si>
  <si>
    <t>Debeka Asset Management GmbH</t>
  </si>
  <si>
    <t>Union Investment Privatfonds GmbH</t>
  </si>
  <si>
    <t>Tredje AP-Fonden (AP 3)</t>
  </si>
  <si>
    <t>Banque de Luxembourg Investments, S.A.</t>
  </si>
  <si>
    <t>Bin Yuan Capital, LTD</t>
  </si>
  <si>
    <t>Colorado Public Employee Retirement Association</t>
  </si>
  <si>
    <t>CTBC Investments Company, LTD</t>
  </si>
  <si>
    <t>Peak6 Capital Management, LLC (Asset Management)</t>
  </si>
  <si>
    <t>BNP Paribas Asset Management Asia, LTD</t>
  </si>
  <si>
    <t>DNB Asset Management AS</t>
  </si>
  <si>
    <t>Capital Group Investment Management Pte., LTD</t>
  </si>
  <si>
    <t>Templeton Asset Management, LTD</t>
  </si>
  <si>
    <t>Jupiter Asset Management, LTD (U.K.)</t>
  </si>
  <si>
    <t>Walleye Capital, LLC</t>
  </si>
  <si>
    <t>Northern Trust Asset Management</t>
  </si>
  <si>
    <t>NBC Global Finance, LTD</t>
  </si>
  <si>
    <t>Value Partners, LTD</t>
  </si>
  <si>
    <t>Squarepoint OPS, LLC</t>
  </si>
  <si>
    <t>St. Galler Kantonalbank AG (Private Banking)</t>
  </si>
  <si>
    <t>Penserra Capital Management, LLC</t>
  </si>
  <si>
    <t>Apeiron Capital, LTD</t>
  </si>
  <si>
    <t>Samsung Asset Management Company, LTD</t>
  </si>
  <si>
    <t>KB Asset Management</t>
  </si>
  <si>
    <t>Seven Eight Capital, L.P.</t>
  </si>
  <si>
    <t>EFG Asset Management (HK), LTD</t>
  </si>
  <si>
    <t>Principal Islamic Asset Management Sdn Bhd</t>
  </si>
  <si>
    <t>SG Americas Securities, LLC</t>
  </si>
  <si>
    <t>Verition Fund Management, LLC</t>
  </si>
  <si>
    <t>Lombard Odier Asset Management (Switzerland) S.A.</t>
  </si>
  <si>
    <t>Sephira Investment Advisors (UK), LTD</t>
  </si>
  <si>
    <t>Raymond James &amp; Associates, Inc.</t>
  </si>
  <si>
    <t>Assetmark, Inc.</t>
  </si>
  <si>
    <t>KBC Fund Management, LTD</t>
  </si>
  <si>
    <t>BCV Asset Management</t>
  </si>
  <si>
    <t>Mediolanum International Funds, LTD (Ireland)</t>
  </si>
  <si>
    <t>Cathay Securities Investment Trust Company, LTD</t>
  </si>
  <si>
    <t>Thompson Siegel &amp; Walmsley, LLC</t>
  </si>
  <si>
    <t>J.P. Morgan Asset Management (China) Company, LTD</t>
  </si>
  <si>
    <t>Wasatch Global Investors</t>
  </si>
  <si>
    <t>Trinetra Investment Management, LLP</t>
  </si>
  <si>
    <t>State Street Global Advisors France S.A.</t>
  </si>
  <si>
    <t>Flossbach von Storch SE</t>
  </si>
  <si>
    <t>State Teachers Retirement System of Ohio</t>
  </si>
  <si>
    <t>Ohio Public Employees Retirement System</t>
  </si>
  <si>
    <t>AMF Fonder AB</t>
  </si>
  <si>
    <t>Dymon Asia Capital (HK), LTD</t>
  </si>
  <si>
    <t>QV Investors, Inc.</t>
  </si>
  <si>
    <t>GAM London, LTD</t>
  </si>
  <si>
    <t>Columbia Threadneedle Investments (U.S.)</t>
  </si>
  <si>
    <t>Northern Trust Fund Managers (Ireland), LTD</t>
  </si>
  <si>
    <t>LPL Financial, LLC (Broker)</t>
  </si>
  <si>
    <t>Korea Investment Management Company, LTD</t>
  </si>
  <si>
    <t>GAM Investment Management (Switzerland) AG</t>
  </si>
  <si>
    <t>SYNCICAP Asset Management, LTD</t>
  </si>
  <si>
    <t>Bellecapital Partners AG</t>
  </si>
  <si>
    <t>Carmignac Gestion Luxembourg S.A. (UK)</t>
  </si>
  <si>
    <t>J.P. Morgan Asset Management (Taiwan), LTD</t>
  </si>
  <si>
    <t>Dodge &amp; Cox</t>
  </si>
  <si>
    <t>Gulf International Bank (U.K.), LTD</t>
  </si>
  <si>
    <t>Nordea Investment Management AB (Finland)</t>
  </si>
  <si>
    <t>Acatis Investment Kapitalverwaltungsgesellschaft GmbH</t>
  </si>
  <si>
    <t>Simplex Trading, LLC</t>
  </si>
  <si>
    <t>Dymon Asia Capital (Singapore) Pte., LTD</t>
  </si>
  <si>
    <t>Natixis Advisors, LLC.</t>
  </si>
  <si>
    <t>RBC Global Asset Management (Asia), LTD</t>
  </si>
  <si>
    <t>Capital Research &amp; Management Company (U.S.)</t>
  </si>
  <si>
    <t>RAM Active Investments S.A.</t>
  </si>
  <si>
    <t>Desjardins Global Asset Management, Inc.</t>
  </si>
  <si>
    <t>DWS Investment S.A.</t>
  </si>
  <si>
    <t>Caas Capital Management, L.P.</t>
  </si>
  <si>
    <t>Limestone Investment Advisors, L.P.</t>
  </si>
  <si>
    <t>China Merchants Fund Management Company, LTD</t>
  </si>
  <si>
    <t>Wilmington Trust Investment Advisors, Inc.</t>
  </si>
  <si>
    <t>Nykredit Asset Management A/S</t>
  </si>
  <si>
    <t>SK Vermögensverwaltung GmbH</t>
  </si>
  <si>
    <t>Bank of Singapore, LTD</t>
  </si>
  <si>
    <t>Azimut Investments S.A.</t>
  </si>
  <si>
    <t>Schonfeld Strategic Advisors, LLC</t>
  </si>
  <si>
    <t>DZ Privatbank S.A.</t>
  </si>
  <si>
    <t>Macquarie Investment Management, LTD</t>
  </si>
  <si>
    <t>Mercer Global Investments Management, LTD</t>
  </si>
  <si>
    <t>Amundi Ireland, LTD</t>
  </si>
  <si>
    <t>HSBC Global Asset Management (Hong Kong), LTD</t>
  </si>
  <si>
    <t>Crossmark Global Investments, Inc.</t>
  </si>
  <si>
    <t>FSSA Investment Managers</t>
  </si>
  <si>
    <t>Wells Fargo Advisors Financial Network, LLC (Broker)</t>
  </si>
  <si>
    <t>Fidelity International Limited - FIL Asset Management (Korea), LTD</t>
  </si>
  <si>
    <t>Kestrel Partners, LLP</t>
  </si>
  <si>
    <t>S-Pankki Rahastoyhtiö Oy</t>
  </si>
  <si>
    <t>Foresight Fund (Hong Kong), LTD</t>
  </si>
  <si>
    <t>Matthews International Capital Management, LLC</t>
  </si>
  <si>
    <t>ProFund Advisors, LLC</t>
  </si>
  <si>
    <t>Krungsri Asset Management Company, LTD</t>
  </si>
  <si>
    <t>O'Shaughnessy Asset Management, LLC</t>
  </si>
  <si>
    <t>Fairtree Asset Management Pty., LTD</t>
  </si>
  <si>
    <t>Lannebo Kapitalförvaltning AB</t>
  </si>
  <si>
    <t>Brevan Howard Asset Management, LLP (U.K.)</t>
  </si>
  <si>
    <t>Quantinno Capital Management, L.P.</t>
  </si>
  <si>
    <t>Robeco Hong Kong, LTD</t>
  </si>
  <si>
    <t>Analyst Provident Funds, LTD.</t>
  </si>
  <si>
    <t>Nomura Securities Company, LTD (Broker)</t>
  </si>
  <si>
    <t>Quaestio Capital Management SGR S.p.A.</t>
  </si>
  <si>
    <t>Ramirez Asset Management, Inc.</t>
  </si>
  <si>
    <t>Voya Investment Management Company, LLC</t>
  </si>
  <si>
    <t>Stifel, Nicolaus &amp; Company, Inc.</t>
  </si>
  <si>
    <t>Margetts Fund Management, LTD</t>
  </si>
  <si>
    <t>AXA Investment Managers Asia (Singapore), LTD</t>
  </si>
  <si>
    <t>Ethic Inc.</t>
  </si>
  <si>
    <t>Atomos Investments, LTD</t>
  </si>
  <si>
    <t>Schroder &amp; Company, LTD</t>
  </si>
  <si>
    <t>Kreissparkasse Biberach</t>
  </si>
  <si>
    <t>Quadrant Capital Group, LLC</t>
  </si>
  <si>
    <t>Edmond de Rothschild (Europe) S.A.</t>
  </si>
  <si>
    <t>Quantitative Investment Management, LLC</t>
  </si>
  <si>
    <t>Hantz Financial Services, Inc.</t>
  </si>
  <si>
    <t>CMS Asset Management (HK) Company, LTD</t>
  </si>
  <si>
    <t>Danske Bank Asset Management (Denmark)</t>
  </si>
  <si>
    <t>McInroy &amp; Wood, LTD (Asset Management)</t>
  </si>
  <si>
    <t>Zhong Ou Asset Management Company, LTD</t>
  </si>
  <si>
    <t>Fidelity International Limited - FIL Investments (Japan), LTD</t>
  </si>
  <si>
    <t>RBC Dominion Securities, Inc.</t>
  </si>
  <si>
    <t>FountainCap Research &amp; Investment (Hong Kong) Company, LTD</t>
  </si>
  <si>
    <t>Maxi Investments CY, LTD</t>
  </si>
  <si>
    <t>GAM International Management, LTD</t>
  </si>
  <si>
    <t>Maytree Asset Management, LTD</t>
  </si>
  <si>
    <t>Vident Advisory, LLC</t>
  </si>
  <si>
    <t>OX Capital Management Pty., LTD</t>
  </si>
  <si>
    <t>Vanguard Investments Australia, LTD</t>
  </si>
  <si>
    <t>MFS International (U.K.), LTD</t>
  </si>
  <si>
    <t>Momentum Global Investment Management, LTD</t>
  </si>
  <si>
    <t>AP Pension</t>
  </si>
  <si>
    <t>Crédit Agricole Corporate &amp; Investment Bank S.A.</t>
  </si>
  <si>
    <t>TT International (Hong Kong), LTD</t>
  </si>
  <si>
    <t>Newton Investment Management, LTD</t>
  </si>
  <si>
    <t>Solstein Capital, LLC</t>
  </si>
  <si>
    <t>Campbell &amp; Company Investment Adviser LLC</t>
  </si>
  <si>
    <t>BMO Capital Markets</t>
  </si>
  <si>
    <t>Creative Planning, LLC</t>
  </si>
  <si>
    <t>ICBC UBS Asset Management Company, LTD</t>
  </si>
  <si>
    <t>Man Numeric Investors, LLC</t>
  </si>
  <si>
    <t>Taikang Asset Management (Hong Kong) Company, LTD</t>
  </si>
  <si>
    <t>Generali España Agrupación de Interés Económico</t>
  </si>
  <si>
    <t>Banor Capital, LTD</t>
  </si>
  <si>
    <t>Wolverine Asset Management, LLC</t>
  </si>
  <si>
    <t>PGIM Quantitative Solutions, LLC</t>
  </si>
  <si>
    <t>AMP Wealth Management New Zealand, LTD</t>
  </si>
  <si>
    <t>Seligson &amp; Co Rahastoyhtiö Oyj</t>
  </si>
  <si>
    <t>Ninety One UK, LTD</t>
  </si>
  <si>
    <t>Franklin Advisers, Inc.</t>
  </si>
  <si>
    <t>ID-Sparinvest, Filial af Sparinvest S.A., Luxembourg</t>
  </si>
  <si>
    <t>Susquehanna International Group, LTD</t>
  </si>
  <si>
    <t>Bergos AG</t>
  </si>
  <si>
    <t>Privalux Management S.A.</t>
  </si>
  <si>
    <t>Alma Capital Investment Management (U.K.)</t>
  </si>
  <si>
    <t>Neuberger Berman Investment Advisers, LLC</t>
  </si>
  <si>
    <t>TD Asset Management, Inc.</t>
  </si>
  <si>
    <t>Daiwa Asset Management Company, LTD</t>
  </si>
  <si>
    <t>Amundi Deutschland GmbH</t>
  </si>
  <si>
    <t>Carmignac Gestion</t>
  </si>
  <si>
    <t>TT International Asset Management, LTD</t>
  </si>
  <si>
    <t>Ninety One SA Pty., LTD</t>
  </si>
  <si>
    <t>Keyridge Asset Management, LTD (U.K.)</t>
  </si>
  <si>
    <t>Invesco Great Wall Fund Management Company, LTD</t>
  </si>
  <si>
    <t>Clay Asset Management</t>
  </si>
  <si>
    <t>Controlfida (Suisse) S.A.</t>
  </si>
  <si>
    <t>Euromobiliare Asset Management SGR S.p.A.</t>
  </si>
  <si>
    <t>Edmond de Rothschild Asset Management (France)</t>
  </si>
  <si>
    <t>Stolt Kapitalforvaltning AS</t>
  </si>
  <si>
    <t>Cetera Investment Advisers, LLC</t>
  </si>
  <si>
    <t>Russell Investments, LTD</t>
  </si>
  <si>
    <t>Candriam S.C.A.</t>
  </si>
  <si>
    <t>Econopolis Wealth Management</t>
  </si>
  <si>
    <t>ALPS Advisors, Inc.</t>
  </si>
  <si>
    <t>T. Rowe Price Singapore Pte., LTD</t>
  </si>
  <si>
    <t>Teachers' Retirement System of the State of Illinois</t>
  </si>
  <si>
    <t>Multiconcept Fund Management S.A.</t>
  </si>
  <si>
    <t>Resona Asset Management Company, LTD</t>
  </si>
  <si>
    <t>Red Gate Asset Management</t>
  </si>
  <si>
    <t>Mirae Asset Investment Managers (India) Pvt., LTD</t>
  </si>
  <si>
    <t>Moore Capital Management, L.P.</t>
  </si>
  <si>
    <t>Bruellan S.A.</t>
  </si>
  <si>
    <t>Generali Investments, druzba za upravljanje, d.o.o.</t>
  </si>
  <si>
    <t>Metzler Asset Management GmbH</t>
  </si>
  <si>
    <t>Société Générale Gestion</t>
  </si>
  <si>
    <t>District of Columbia Retirement Board</t>
  </si>
  <si>
    <t>Shinhan Asset Management Company, LTD</t>
  </si>
  <si>
    <t>BlackRock Asset Management (Deutschland) AG</t>
  </si>
  <si>
    <t>Deka Vermögensmanagement GmbH (Asset Management)</t>
  </si>
  <si>
    <t>CSOP Asset Management Pte, LTD (Singapore)</t>
  </si>
  <si>
    <t>AGF Investments, Inc.</t>
  </si>
  <si>
    <t>Sequoia Financial Advisors, LLC</t>
  </si>
  <si>
    <t>Industrial Alliance Investment Management, Inc.</t>
  </si>
  <si>
    <t>Arca Fondi SGR S.p.A.</t>
  </si>
  <si>
    <t>MAREX Financial (U.K.)</t>
  </si>
  <si>
    <t>OMERS Administration Corporation</t>
  </si>
  <si>
    <t>LGT Fund Management Company, LTD</t>
  </si>
  <si>
    <t>Comgest S.A.</t>
  </si>
  <si>
    <t>Capstone Investment Advisors, LLC</t>
  </si>
  <si>
    <t>VI Asset Management Korea Company, LTD</t>
  </si>
  <si>
    <t>Old Mutual Investment Group (South Africa) Pty., LTD</t>
  </si>
  <si>
    <t>CapitalatWork S.A.</t>
  </si>
  <si>
    <t>Gemway Assets</t>
  </si>
  <si>
    <t>Sabadell Asset Management, S.A., S.G.I.I.C.</t>
  </si>
  <si>
    <t>Aegon Asset Management (U.K.) PLC</t>
  </si>
  <si>
    <t>Foundation Asset Management (HK), LTD</t>
  </si>
  <si>
    <t>Encompass More Asset Management, LLC</t>
  </si>
  <si>
    <t>Optiver U.S., LLC (Proprietary)</t>
  </si>
  <si>
    <t>DWS Investments Hong Kong, LTD</t>
  </si>
  <si>
    <t>Fondsmæglerselskabet Maj Invest A/S</t>
  </si>
  <si>
    <t>AHAM Asset Management Bhd</t>
  </si>
  <si>
    <t>Connor Clark &amp; Lunn Investment Management, LTD</t>
  </si>
  <si>
    <t>Cerity Partners, LLC</t>
  </si>
  <si>
    <t>Qtron Investments, LLC</t>
  </si>
  <si>
    <t>Cullen Capital Management, LLC</t>
  </si>
  <si>
    <t>State Street Global Advisors Europe, LTD</t>
  </si>
  <si>
    <t>Thesis Unit Trust Management, LTD</t>
  </si>
  <si>
    <t>AIIMAN Asset Management Sdn Bhd.</t>
  </si>
  <si>
    <t>Lemanik Invest S.A.</t>
  </si>
  <si>
    <t>Mitsubishi UFJ Asset Management Company, LTD</t>
  </si>
  <si>
    <t>Thome Asset Management &amp; Asset Controlling, LTD</t>
  </si>
  <si>
    <t>Laird Norton Wetherby Wealth Management, LLC</t>
  </si>
  <si>
    <t>BlackRock Asset Management Canada, LTD</t>
  </si>
  <si>
    <t>Jordan Park Group, LLC</t>
  </si>
  <si>
    <t>CIBC Asset Management, Inc.</t>
  </si>
  <si>
    <t>Oldfield Partners, LLP</t>
  </si>
  <si>
    <t>Midas International Asset Management, LTD</t>
  </si>
  <si>
    <t>UBS Asset Management (Americas), LLC</t>
  </si>
  <si>
    <t>Taiping Assets Management (HK) Company, LTD</t>
  </si>
  <si>
    <t>Vanguard Personalized Indexing Management, LLC</t>
  </si>
  <si>
    <t>Vontobel Asset Management, Inc. (U.S.)</t>
  </si>
  <si>
    <t>AWEA Fonds AG</t>
  </si>
  <si>
    <t>Horizon Investments, LLC</t>
  </si>
  <si>
    <t>Global X Investments Canada, Inc.</t>
  </si>
  <si>
    <t>Engineers Gate Manager, L.P.</t>
  </si>
  <si>
    <t>Eurizon SLJ Capital, LTD</t>
  </si>
  <si>
    <t>Oberweis Asset Management, Inc. (U.S.)</t>
  </si>
  <si>
    <t>Onex Canada Asset Management, Inc.</t>
  </si>
  <si>
    <t>Saham Sabah Bhd</t>
  </si>
  <si>
    <t>State Street Global Advisors (Japan) Company, LTD</t>
  </si>
  <si>
    <t>Stewart Investors (U.K.)</t>
  </si>
  <si>
    <t>Old Mutual Life Assurance Company (SA), LTD</t>
  </si>
  <si>
    <t>GSA Capital Partners, LLP</t>
  </si>
  <si>
    <t>OneAscent Investment Solutions, LLC</t>
  </si>
  <si>
    <t>Wahed Invest, LLC</t>
  </si>
  <si>
    <t>J. Goldman &amp; Co., L.P.</t>
  </si>
  <si>
    <t>PAR Capital Management, Inc.</t>
  </si>
  <si>
    <t>Deutsche Bank (Suisse) S.A.</t>
  </si>
  <si>
    <t>Legacy Wealth Asset Management, LLC</t>
  </si>
  <si>
    <t>Nippon Life India Asset Management, LTD</t>
  </si>
  <si>
    <t>Leonteq Securities AG (Asset Management)</t>
  </si>
  <si>
    <t>Oppenheimer Asset Management Inc.</t>
  </si>
  <si>
    <t>River Global Investors, LLP</t>
  </si>
  <si>
    <t>Barclays Bank PLC (Funds and Advisory)</t>
  </si>
  <si>
    <t>Shin Kong Investment Trust Company, LTD</t>
  </si>
  <si>
    <t>Steinbeis &amp; Häcker Vermögensverwaltung GmbH</t>
  </si>
  <si>
    <t>Asset PLUS Investment Management Company, LTD</t>
  </si>
  <si>
    <t>Harvest Global Investments, LTD</t>
  </si>
  <si>
    <t>Ritholtz Wealth Management, LLC</t>
  </si>
  <si>
    <t>Amundi Hong Kong, LTD</t>
  </si>
  <si>
    <t>ODDO BHF Asset Management SAS</t>
  </si>
  <si>
    <t>Samsung Asset Management (Hong Kong), LTD</t>
  </si>
  <si>
    <t>Citadel Investment Services Pty., LTD</t>
  </si>
  <si>
    <t>Wellington Management Hong Kong, LTD</t>
  </si>
  <si>
    <t>Great Wall Fund Management Company, LTD</t>
  </si>
  <si>
    <t>U.S. Bancorp Asset Management, Inc.</t>
  </si>
  <si>
    <t>Manulife Investment Management (Europe), LTD</t>
  </si>
  <si>
    <t>Veritas Investment Associates SAS</t>
  </si>
  <si>
    <t>MML Investors Services, LLC</t>
  </si>
  <si>
    <t>Western Leadbank Fund Management Company, LTD</t>
  </si>
  <si>
    <t>Sanlam Investments U.K., LTD</t>
  </si>
  <si>
    <t>Empowered Funds, LLC</t>
  </si>
  <si>
    <t>Frank, Rimerman Advisors, LLC</t>
  </si>
  <si>
    <t>Yousif Capital Management, LLC</t>
  </si>
  <si>
    <t>SinoPac Securities Investment Trust Company, LTD</t>
  </si>
  <si>
    <t>Abacus Wealth Partners, LLC</t>
  </si>
  <si>
    <t>ASB Group Investments, LTD (New Zealand)</t>
  </si>
  <si>
    <t>Capula Investment Management, LLP</t>
  </si>
  <si>
    <t>GuardCap Asset Management, LTD</t>
  </si>
  <si>
    <t>Eurizon Capital Asia, LTD</t>
  </si>
  <si>
    <t>Mariner, LLC</t>
  </si>
  <si>
    <t>Da Cheng International Asset Management Company, LTD</t>
  </si>
  <si>
    <t>DB UK Bank, LTD</t>
  </si>
  <si>
    <t>Corient Private Wealth, LLC</t>
  </si>
  <si>
    <t>Sumitomo Mitsui DS Asset Management (Hong Kong), LTD</t>
  </si>
  <si>
    <t>Sunstone Asset Management, L.P.</t>
  </si>
  <si>
    <t>SummitTX Capital, L.P.</t>
  </si>
  <si>
    <t>Truist Investment Services, Inc.</t>
  </si>
  <si>
    <t>T. Rowe Price Japan, Inc.</t>
  </si>
  <si>
    <t>Aaron Wealth Advisors, LLC</t>
  </si>
  <si>
    <t>Baldwin Investment Management, LLC</t>
  </si>
  <si>
    <t>Hana Asset Management Company, LTD</t>
  </si>
  <si>
    <t>Invesco Investment Management, LTD</t>
  </si>
  <si>
    <t>Calvert Research and Management (U.S.)</t>
  </si>
  <si>
    <t>JK Capital Management, LTD</t>
  </si>
  <si>
    <t>SignatureFD, LLC</t>
  </si>
  <si>
    <t>Banque Nagelmackers S.A.</t>
  </si>
  <si>
    <t>Quam Asset Management, LTD (Asset Management)</t>
  </si>
  <si>
    <t>NBCS Asset Management</t>
  </si>
  <si>
    <t>Deutsche Bank Trust Company Americas</t>
  </si>
  <si>
    <t>Advisor Partners II, LLC</t>
  </si>
  <si>
    <t>HSBC Global Asset Management (Taiwan), LTD</t>
  </si>
  <si>
    <t>Sparkasse Ulm</t>
  </si>
  <si>
    <t>Fullgoal Asset Management (HK), LTD</t>
  </si>
  <si>
    <t>Sit Investment Associates, Inc.</t>
  </si>
  <si>
    <t>DRW Trading, Inc.</t>
  </si>
  <si>
    <t>Bank of America Merrill Lynch (Broker)</t>
  </si>
  <si>
    <t>Fubon Asset Management Company, LTD</t>
  </si>
  <si>
    <t>Manulife Investment Management (M) Bhd</t>
  </si>
  <si>
    <t>Ostrum Asset Management S.A.</t>
  </si>
  <si>
    <t>AllianceBernstein Japan, LTD</t>
  </si>
  <si>
    <t>Security KAG</t>
  </si>
  <si>
    <t>T. Rowe Price (Canada), Inc.</t>
  </si>
  <si>
    <t>AmFunds Management Bhd</t>
  </si>
  <si>
    <t>Abrdn Investments, LTD (U.K.)</t>
  </si>
  <si>
    <t>SPARX Asset Management Company, LTD</t>
  </si>
  <si>
    <t>Ballentine Partners, LLC</t>
  </si>
  <si>
    <t>Generali Investments CEE, investiční společnost, a.s.</t>
  </si>
  <si>
    <t>Pathstone Family Office, LLC</t>
  </si>
  <si>
    <t>Vise AI Advisors, LLC</t>
  </si>
  <si>
    <t>Investin Asset Management S.A.</t>
  </si>
  <si>
    <t>Hanwha Asset Management Company, LTD</t>
  </si>
  <si>
    <t>Jyske Bank A/S (Asset Management)</t>
  </si>
  <si>
    <t>Compound Planning, Inc.</t>
  </si>
  <si>
    <t>Halo Global Asset Management, LTD</t>
  </si>
  <si>
    <t>Warwick Invest Pty., LTD</t>
  </si>
  <si>
    <t>Prelude Capital Management, LLC</t>
  </si>
  <si>
    <t>Truvalue Asset Management Company, LTD</t>
  </si>
  <si>
    <t>Alquity Investment Management, LTD</t>
  </si>
  <si>
    <t>Eastspring Investments</t>
  </si>
  <si>
    <t>Morgan Stanley Investment Management, LTD (U.K.)</t>
  </si>
  <si>
    <t>Excelsia Capital Pty., LTD</t>
  </si>
  <si>
    <t>Orion Portfolio Solutions, LLC</t>
  </si>
  <si>
    <t>KAF Investment Funds Berhad (KIFB)</t>
  </si>
  <si>
    <t>BNZ Investment Management, LTD</t>
  </si>
  <si>
    <t>Goss Wealth Management, LLC</t>
  </si>
  <si>
    <t>M&amp;G Investment Managers Pty., LTD</t>
  </si>
  <si>
    <t>Hightower Advisors, LLC (Asset Management)</t>
  </si>
  <si>
    <t>Maybank Asset Management Singapore Pte., LTD</t>
  </si>
  <si>
    <t>Leap Investments, L.P.</t>
  </si>
  <si>
    <t>The Caprock Group, Inc.</t>
  </si>
  <si>
    <t>Congress Asset Management Company, LLP</t>
  </si>
  <si>
    <t>Parallel Advisors, LLC</t>
  </si>
  <si>
    <t>Ping An of China Asset Management (Hong Kong) Company, LTD</t>
  </si>
  <si>
    <t>Sygnia Asset Management Pty., LTD</t>
  </si>
  <si>
    <t>Lester Murray Antman</t>
  </si>
  <si>
    <t>Wyss &amp; Partner AG</t>
  </si>
  <si>
    <t>Security Investors, LLC</t>
  </si>
  <si>
    <t>Columbia Threadneedle Investments (U.K.)</t>
  </si>
  <si>
    <t>Waverly Advisors, LLC</t>
  </si>
  <si>
    <t>Barclays Investment Solutions, LTD</t>
  </si>
  <si>
    <t>Global Retirement Partners, LLC</t>
  </si>
  <si>
    <t>Atria Investments, LLC</t>
  </si>
  <si>
    <t>Mercer Global Advisors, Inc.</t>
  </si>
  <si>
    <t>Amova Asset Management (Asia), LTD</t>
  </si>
  <si>
    <t>Edward D. Jones &amp; Company, L.P. (Broker)</t>
  </si>
  <si>
    <t>Hardman Johnston Global Advisors, LLC</t>
  </si>
  <si>
    <t>Polymer Capital Management (HK), LTD</t>
  </si>
  <si>
    <t>Genus Capital Management</t>
  </si>
  <si>
    <t>Oversea-Chinese Banking Corporation, LTD (Global Treasury)</t>
  </si>
  <si>
    <t>IQAM Invest GmbH</t>
  </si>
  <si>
    <t>Municipal Employees' Annuity &amp; Benefit Fund of Chicago</t>
  </si>
  <si>
    <t>Deltec Asset Management, LLC</t>
  </si>
  <si>
    <t>Global X Japan Company, LTD</t>
  </si>
  <si>
    <t>HighVista Strategies, LLC</t>
  </si>
  <si>
    <t>Empirical Financial Services, LLC</t>
  </si>
  <si>
    <t>Wealth Enhancement Advisory Services, LLC</t>
  </si>
  <si>
    <t>Hua Nan Investment Trust Corporation</t>
  </si>
  <si>
    <t>Rockefeller &amp; Company, LLC</t>
  </si>
  <si>
    <t>MC Vermögensmanagement AG</t>
  </si>
  <si>
    <t>Yinhua Fund Management Company, LTD</t>
  </si>
  <si>
    <t>BOCHK Asset Management, LTD</t>
  </si>
  <si>
    <t>AIFM Capital AB</t>
  </si>
  <si>
    <t>Bessemer Investment Management, LLC</t>
  </si>
  <si>
    <t>Lyell Wealth Management, L.P.</t>
  </si>
  <si>
    <t>Bank of China (Hong Kong), LTD</t>
  </si>
  <si>
    <t>China Life Franklin Asset Management Company, LTD</t>
  </si>
  <si>
    <t>WEGA Invest GmbH</t>
  </si>
  <si>
    <t>Evelyn Partners Investment Management, LLP</t>
  </si>
  <si>
    <t>Sanctuary Advisors, LLC</t>
  </si>
  <si>
    <t>Evelyn Partners Asset Management, LTD</t>
  </si>
  <si>
    <t>OFI Invest Asset Management S.A.</t>
  </si>
  <si>
    <t>Wolverine Trading, LLC</t>
  </si>
  <si>
    <t>Ellerston Capital, LTD</t>
  </si>
  <si>
    <t>ICBC UBS Asset Management (International) Company, LTD</t>
  </si>
  <si>
    <t>Point Allerton, LLC</t>
  </si>
  <si>
    <t>PNC Wealth Management, LLC</t>
  </si>
  <si>
    <t>Chimera Capital, LLC</t>
  </si>
  <si>
    <t>The Capital Advisory Group Advisory Services, LLC</t>
  </si>
  <si>
    <t>Ayalon Mutual Funds, LTD</t>
  </si>
  <si>
    <t>Laiqon AG (Asset Management)</t>
  </si>
  <si>
    <t>E Fund Management (Hong Kong) Company, LTD</t>
  </si>
  <si>
    <t>10X Fund Managers (RF) Pty., LTD</t>
  </si>
  <si>
    <t>China Industrial Securities International Asset Management, LTD</t>
  </si>
  <si>
    <t>TD Waterhouse Private Investment Counsel, Inc.</t>
  </si>
  <si>
    <t>J.P. Morgan Private Wealth Advisors, LLC</t>
  </si>
  <si>
    <t>Coldstream Capital Management, Inc.</t>
  </si>
  <si>
    <t>RhumbLine Advisers</t>
  </si>
  <si>
    <t>Azimut Capital Management SGR S.p.A.</t>
  </si>
  <si>
    <t>Asset Plus Fund Management Company, LTD</t>
  </si>
  <si>
    <t>CCB International Asset Management, LTD</t>
  </si>
  <si>
    <t>NH-Amundi Asset Management Company, LTD</t>
  </si>
  <si>
    <t>Fiduciary Trust International, LLC</t>
  </si>
  <si>
    <t>Magnetar Financial, LLC</t>
  </si>
  <si>
    <t>Haitong International Asset Management (HK), LTD</t>
  </si>
  <si>
    <t>SCB Asset Management Company, LTD</t>
  </si>
  <si>
    <t>Advisors Asset Management, Inc.</t>
  </si>
  <si>
    <t>Principal Asset Management (S) Pte., LTD</t>
  </si>
  <si>
    <t>Nykredit Portefølje Administration A/S</t>
  </si>
  <si>
    <t>BlackRock (Luxembourg) S.A.</t>
  </si>
  <si>
    <t>Nomura Asset Management (Hong Kong), LTD</t>
  </si>
  <si>
    <t>Cogefi Gestion S.A.</t>
  </si>
  <si>
    <t>BNY Mellon Advisors, Inc.</t>
  </si>
  <si>
    <t>AQR Capital Management, LLC</t>
  </si>
  <si>
    <t>Bayforest Capital, LTD</t>
  </si>
  <si>
    <t>Farther Finance Advisors, LLC</t>
  </si>
  <si>
    <t>Allworth Financial, L.P.</t>
  </si>
  <si>
    <t>Edmond de Rothschild Asset Management (Luxembourg), S.A.</t>
  </si>
  <si>
    <t>First Sentier Investors (Australia) IM, LTD</t>
  </si>
  <si>
    <t>Lindbrook Capital, LLC</t>
  </si>
  <si>
    <t>Impax Asset Management, LTD</t>
  </si>
  <si>
    <t>PineBridge Investments Management Taiwan, LTD</t>
  </si>
  <si>
    <t>Gesinter, S.G.I.I.C., S.A.</t>
  </si>
  <si>
    <t>PRISMA Investment GmbH</t>
  </si>
  <si>
    <t>Sterling Invest Pty., LTD</t>
  </si>
  <si>
    <t>Titanium Rahastoyhtio Oy</t>
  </si>
  <si>
    <t>Smartleaf Asset Management, LLC</t>
  </si>
  <si>
    <t>Mirae Asset Securities Company, LTD</t>
  </si>
  <si>
    <t>Schroder Unit Trusts, LTD (U.K)</t>
  </si>
  <si>
    <t>Yuanta Securities Investment Trust Company, LTD</t>
  </si>
  <si>
    <t>Portland Hill Asset Management, LTD</t>
  </si>
  <si>
    <t>Amova Asset Management New Zealand, LTD</t>
  </si>
  <si>
    <t>Talis Asset Management Company, LTD</t>
  </si>
  <si>
    <t>Atlas Capital Advisors, Inc.</t>
  </si>
  <si>
    <t>Shinyoung Asset Management Company, LTD</t>
  </si>
  <si>
    <t>Rongtong Fund Management Company, LTD</t>
  </si>
  <si>
    <t>UOB Asset Management, LTD (Singapore)</t>
  </si>
  <si>
    <t>DB Asset Management Company, LTD</t>
  </si>
  <si>
    <t>Andbank Asset Management Luxembourg S.A.</t>
  </si>
  <si>
    <t>CWM, LLC</t>
  </si>
  <si>
    <t>UBS SDIC Fund Management Company, LTD</t>
  </si>
  <si>
    <t>Consultinvest Asset Management S.G.R. S.p.A.</t>
  </si>
  <si>
    <t>CAIAC Fund Management AG</t>
  </si>
  <si>
    <t>Shanghai Everbright Securities Asset Management Company, LTD</t>
  </si>
  <si>
    <t>SBI Securities Company, LTD (Broker)</t>
  </si>
  <si>
    <t>BetaShares Capital, LTD</t>
  </si>
  <si>
    <t>Mirae Asset Global Investments Company, LTD (Vietnam)</t>
  </si>
  <si>
    <t>Hong Leong Asset Management Bhd</t>
  </si>
  <si>
    <t>Indecap Fonder AB</t>
  </si>
  <si>
    <t>Syd Fund Management A/S</t>
  </si>
  <si>
    <t>Federated Global Investment Management Corporation</t>
  </si>
  <si>
    <t>Clarity Asset Management, Inc.</t>
  </si>
  <si>
    <t>Taishin Securities Investment Trust Company, LTD</t>
  </si>
  <si>
    <t>Migdal Mutual Funds, LTD</t>
  </si>
  <si>
    <t>Bank Julius Bär &amp; Co. AG (Switzerland)</t>
  </si>
  <si>
    <t>State Street Global Advisors Australia, LTD</t>
  </si>
  <si>
    <t>TOP Vermögensverwaltung AG</t>
  </si>
  <si>
    <t>BMO Asset Management Corporation</t>
  </si>
  <si>
    <t>Osaic Wealth, Inc.</t>
  </si>
  <si>
    <t>Abound Wealth Management, LLC</t>
  </si>
  <si>
    <t>Carne Global Fund Managers (Ireland), LTD</t>
  </si>
  <si>
    <t>Gesalcalá, S.A., S.G.I.I.C.</t>
  </si>
  <si>
    <t>Tralucent Asset Management, Inc.</t>
  </si>
  <si>
    <t>Franklin Templeton Asset Management (India) Pvt., LTD</t>
  </si>
  <si>
    <t>Hauck &amp; Aufhäuser Fund Services S.A. (Asset Management)</t>
  </si>
  <si>
    <t>HFT Investment Management Company, LTD</t>
  </si>
  <si>
    <t>Kyobo AXA Investment Managers Company, LTD</t>
  </si>
  <si>
    <t>Truston Asset Management Company, LTD</t>
  </si>
  <si>
    <t>Daiwa Asset Management (Singapore), LTD</t>
  </si>
  <si>
    <t>Russell Investment Group Pty., LTD</t>
  </si>
  <si>
    <t>Tower Research Capital, LLC</t>
  </si>
  <si>
    <t>RWC Asset Management, LLP</t>
  </si>
  <si>
    <t>Independent Financial Partners</t>
  </si>
  <si>
    <t>BBVA Asset Management México, S.A. de C.V., Sociedad Operadora de Fondos de Inversión, Grupo Financiero BBVA México</t>
  </si>
  <si>
    <t>CA Indosuez Wealth (Asset Management) S.A.</t>
  </si>
  <si>
    <t>IBI Mutual Funds, LTD</t>
  </si>
  <si>
    <t>V Asset Management Company, LTD</t>
  </si>
  <si>
    <t>T. Rowe Price Hong Kong, LTD</t>
  </si>
  <si>
    <t>AdvisorShares</t>
  </si>
  <si>
    <t>Cité Gestion S.A.</t>
  </si>
  <si>
    <t>Truist Bank (Asset Management)</t>
  </si>
  <si>
    <t>Capfi Delen Asset Management</t>
  </si>
  <si>
    <t>Holinger Asset Management AG</t>
  </si>
  <si>
    <t>Taurus Investment Management Bhd</t>
  </si>
  <si>
    <t>ISEC Services AB (Asset Management)</t>
  </si>
  <si>
    <t>One Asset Management, LTD</t>
  </si>
  <si>
    <t>Eversource Wealth Advisors, LLC</t>
  </si>
  <si>
    <t>Haitong International Investment Managers, LTD</t>
  </si>
  <si>
    <t>The J Asset Management Company, LTD</t>
  </si>
  <si>
    <t>Northwestern Mutual Wealth Company (Wisconsin)</t>
  </si>
  <si>
    <t>U.S. Bancorp Investments, Inc.</t>
  </si>
  <si>
    <t>SRS Capital Advisors, LLC</t>
  </si>
  <si>
    <t>Franklin Templeton Investment Management, LTD (U.K.)</t>
  </si>
  <si>
    <t>The Bank of New York Mellon Corporation (Wealth Management)</t>
  </si>
  <si>
    <t>Polen Capital HK, LTD</t>
  </si>
  <si>
    <t>Deutsche Bank Private Wealth Management (Italy)</t>
  </si>
  <si>
    <t>TEQ Capital GmbH</t>
  </si>
  <si>
    <t>RBC Rochdale, LLC</t>
  </si>
  <si>
    <t>BOS Wealth Management Malaysia Bhd</t>
  </si>
  <si>
    <t>SBI Okasan Asset Management Company, LTD</t>
  </si>
  <si>
    <t>NISA Investment Advisors, LLC</t>
  </si>
  <si>
    <t>PNC Investments, LLC</t>
  </si>
  <si>
    <t>Lord, Abbett &amp; Co., LLC (Asset Management)</t>
  </si>
  <si>
    <t>Russell Investments Ireland, LTD</t>
  </si>
  <si>
    <t>New York Life Investment Management, LLC</t>
  </si>
  <si>
    <t>First Horizon Advisors, Inc. (Asset Management)</t>
  </si>
  <si>
    <t>Baring Asset Management, LTD (U.K.)</t>
  </si>
  <si>
    <t>J.P. Morgan Asset Management (Europe) SARL (Frankfurt Branch)</t>
  </si>
  <si>
    <t>Keating Financial Advisory Services, Inc.</t>
  </si>
  <si>
    <t>SYSTM Wealth Solutions, LLC</t>
  </si>
  <si>
    <t>TreeTop Asset Management S.A.</t>
  </si>
  <si>
    <t>Fidelity International Limited - FIL Investissements SAS</t>
  </si>
  <si>
    <t>Financial Perspectives, Inc.</t>
  </si>
  <si>
    <t>V-Square Quantitative Management, LLC</t>
  </si>
  <si>
    <t>Advisory Services Network, LLC</t>
  </si>
  <si>
    <t>Amundi SGR S.p.A.</t>
  </si>
  <si>
    <t>Brown Brothers Harriman &amp; Company (Asset Management)</t>
  </si>
  <si>
    <t>Pinnacle Wealth Planning Services, Inc.</t>
  </si>
  <si>
    <t>Rakuten Securities, Inc.</t>
  </si>
  <si>
    <t>TOBAM S.A.S.</t>
  </si>
  <si>
    <t>National Bank Financial, Inc. (Asset Management)</t>
  </si>
  <si>
    <t>UOB Asset Management (Thailand) Company, LTD</t>
  </si>
  <si>
    <t>Twin Peaks Wealth Advisors, LLC</t>
  </si>
  <si>
    <t>Templeton Asset Management, LTD (Singapore)</t>
  </si>
  <si>
    <t>Key Financial, Inc.</t>
  </si>
  <si>
    <t>Yarra Capital Management, LTD</t>
  </si>
  <si>
    <t>Harbour Investments, Inc.</t>
  </si>
  <si>
    <t>Man AHL Partners, LLP</t>
  </si>
  <si>
    <t>Blue Trust, Inc.</t>
  </si>
  <si>
    <t>Physician Wealth Advisors, Inc.</t>
  </si>
  <si>
    <t>JFS Wealth Advisors, LLC</t>
  </si>
  <si>
    <t>55I, LLC</t>
  </si>
  <si>
    <t>A. Montag &amp; Associates, Inc.</t>
  </si>
  <si>
    <t>Barclays Capital Securities, LTD</t>
  </si>
  <si>
    <t>Mercer Investments (New Zealand), LTD</t>
  </si>
  <si>
    <t>Man Asset Management (Ireland), LTD</t>
  </si>
  <si>
    <t>TA Investment Management Bhd</t>
  </si>
  <si>
    <t>Pinnacle Bank (Asset Management)</t>
  </si>
  <si>
    <t>Park Place Capital Corporation</t>
  </si>
  <si>
    <t>J.P. Morgan Private Bank</t>
  </si>
  <si>
    <t>Byrne Asset Management, LLC</t>
  </si>
  <si>
    <t>Bell Investment Advisors, Inc.</t>
  </si>
  <si>
    <t>Financial Avengers, Inc.</t>
  </si>
  <si>
    <t>Investitori SGR S.p.A.</t>
  </si>
  <si>
    <t>Westside Investment Management, Inc.</t>
  </si>
  <si>
    <t>Larson Financial Group, LLC</t>
  </si>
  <si>
    <t>BofA Securities, Inc.</t>
  </si>
  <si>
    <t>Elequin Capital, L.P.</t>
  </si>
  <si>
    <t>Binnacle Investments, Inc.</t>
  </si>
  <si>
    <t>The Fairman Group, LLC</t>
  </si>
  <si>
    <t>BT Funds Management (New Zealand), LTD</t>
  </si>
  <si>
    <t>Dôm Finance</t>
  </si>
  <si>
    <t>Frazier Financial Advisors, LLC</t>
  </si>
  <si>
    <t>Sageview Advisory Group, LLC</t>
  </si>
  <si>
    <t>Spire Wealth Management, LLC</t>
  </si>
  <si>
    <t>Financial Consulate</t>
  </si>
  <si>
    <t>MAI Capital Management, LLC</t>
  </si>
  <si>
    <t>The Central Trust Bank (Asset Management)</t>
  </si>
  <si>
    <t>ANZ New Zealand Investments, LTD</t>
  </si>
  <si>
    <t>RBC Global Asset Management, Inc.</t>
  </si>
  <si>
    <t>Hood River Capital Management, LLC</t>
  </si>
  <si>
    <t>Mainstreet Investment Advisors, LLC</t>
  </si>
  <si>
    <t>Banque Lombard Odier &amp; Cie S.A.</t>
  </si>
  <si>
    <t>Financial Management Professionals, Inc.</t>
  </si>
  <si>
    <t>Sunbelt Securities, Inc.</t>
  </si>
  <si>
    <t>Guotai Junan Assets (Asia), LTD</t>
  </si>
  <si>
    <t>Woori Asset Management Corporation</t>
  </si>
  <si>
    <t>A Priori Investment Management, LLC (U.S.)</t>
  </si>
  <si>
    <t>Yarra Funds Management, LTD</t>
  </si>
  <si>
    <t>Cornerstone Financial Management, LLC</t>
  </si>
  <si>
    <t>True Wealth Design, LLC</t>
  </si>
  <si>
    <t>Whipplewood Advisors, LLC</t>
  </si>
  <si>
    <t>GAMMA Investing, LLC</t>
  </si>
  <si>
    <t>Rossby Financial, LLC</t>
  </si>
  <si>
    <t>T. Rowe Price Associates, Inc.</t>
  </si>
  <si>
    <t>Motiv8 Investments, LLC</t>
  </si>
  <si>
    <t>Eugene Asset Management Company, LTD</t>
  </si>
  <si>
    <t>Versant Capital Management, Inc.</t>
  </si>
  <si>
    <t>Root Financial Partners, LLC</t>
  </si>
  <si>
    <t>WisdomTree Management, LTD</t>
  </si>
  <si>
    <t>Ares Financial Consulting, LLC (U.S.)</t>
  </si>
  <si>
    <t>MASECO Private Wealth</t>
  </si>
  <si>
    <t>North Star Investment Management Corporation</t>
  </si>
  <si>
    <t>SHP Wealth Management, LLC</t>
  </si>
  <si>
    <t>IMA Advisory Services, Inc.</t>
  </si>
  <si>
    <t>Stone House Investment Management, LLC</t>
  </si>
  <si>
    <t>The Private Trust Company (Asset Management)</t>
  </si>
  <si>
    <t>Steward Partners Investment Advisory, LLC</t>
  </si>
  <si>
    <t>SpiderRock Advisors, LLC</t>
  </si>
  <si>
    <t>Intentional Wealth Strategies, LLC</t>
  </si>
  <si>
    <t>Eurizon Capital SGR S.p.A.</t>
  </si>
  <si>
    <t>Salem Investment Counselors, Inc.</t>
  </si>
  <si>
    <t>Wall Street Financial Group, Inc. (IL)</t>
  </si>
  <si>
    <t>Highline Wealth Partners, LLC</t>
  </si>
  <si>
    <t>Frost Investment Advisors, LLC</t>
  </si>
  <si>
    <t>DiNuzzo Private Wealth, Inc.</t>
  </si>
  <si>
    <t>Generate Investment Management, LTD (New Zealand)</t>
  </si>
  <si>
    <t>The Huntington Investment Company (Asset Management)</t>
  </si>
  <si>
    <t>Combined Ownership</t>
  </si>
  <si>
    <t>Institution</t>
  </si>
  <si>
    <t>Sustainability Considered</t>
  </si>
  <si>
    <t>Holder Rank (Combined)</t>
  </si>
  <si>
    <t>Shares (Combined)</t>
  </si>
  <si>
    <t>Share Change (Combined)</t>
  </si>
  <si>
    <t>% S/O (Combined)</t>
  </si>
  <si>
    <t>TCOM Shares</t>
  </si>
  <si>
    <t>TCOM Share Change</t>
  </si>
  <si>
    <t>TCOM Reported Date</t>
  </si>
  <si>
    <t>9961_XHKG Shares</t>
  </si>
  <si>
    <t>9961_XHKG Share Change</t>
  </si>
  <si>
    <t>9961_XHKG Reported Date</t>
  </si>
  <si>
    <t>Equity Assets USD, mm</t>
  </si>
  <si>
    <t>Style</t>
  </si>
  <si>
    <t>Turnover</t>
  </si>
  <si>
    <t>State/Province</t>
  </si>
  <si>
    <t>Country/Territory</t>
  </si>
  <si>
    <t>Fund Size</t>
  </si>
  <si>
    <t>Region</t>
  </si>
  <si>
    <t>Fund Style</t>
  </si>
  <si>
    <t>Baidu Holdings, LTD</t>
  </si>
  <si>
    <t>no</t>
  </si>
  <si>
    <t>02/28/2025</t>
  </si>
  <si>
    <t>China (Mainland)</t>
  </si>
  <si>
    <t>03/31/2026</t>
  </si>
  <si>
    <t>Value</t>
  </si>
  <si>
    <t>Los Angeles</t>
  </si>
  <si>
    <t>California</t>
  </si>
  <si>
    <t>United States</t>
  </si>
  <si>
    <t>yes</t>
  </si>
  <si>
    <t>Index</t>
  </si>
  <si>
    <t>Malvern</t>
  </si>
  <si>
    <t>Pennsylvania</t>
  </si>
  <si>
    <t>05/12/2026</t>
  </si>
  <si>
    <t>San Francisco</t>
  </si>
  <si>
    <t>07/31/2024</t>
  </si>
  <si>
    <t>Growth</t>
  </si>
  <si>
    <t>New York</t>
  </si>
  <si>
    <t>12/31/2025</t>
  </si>
  <si>
    <t>Oslo</t>
  </si>
  <si>
    <t>Norway</t>
  </si>
  <si>
    <t>West Palm Beach</t>
  </si>
  <si>
    <t>Florida</t>
  </si>
  <si>
    <t>Guangzhou</t>
  </si>
  <si>
    <t>08/31/2024</t>
  </si>
  <si>
    <t>05/14/2026</t>
  </si>
  <si>
    <t>Central</t>
  </si>
  <si>
    <t>Hong Kong SAR</t>
  </si>
  <si>
    <t>06/30/2025</t>
  </si>
  <si>
    <t>London</t>
  </si>
  <si>
    <t>United Kingdom</t>
  </si>
  <si>
    <t>05/13/2026</t>
  </si>
  <si>
    <t>Admiralty</t>
  </si>
  <si>
    <t>09/30/2025</t>
  </si>
  <si>
    <t>04/30/2026</t>
  </si>
  <si>
    <t>GARP</t>
  </si>
  <si>
    <t>Paris</t>
  </si>
  <si>
    <t>France</t>
  </si>
  <si>
    <t>02/28/2026</t>
  </si>
  <si>
    <t>Aggressive Growth</t>
  </si>
  <si>
    <t>Beijing</t>
  </si>
  <si>
    <t>Austin</t>
  </si>
  <si>
    <t>Texas</t>
  </si>
  <si>
    <t>Boston</t>
  </si>
  <si>
    <t>Massachusetts</t>
  </si>
  <si>
    <t>Rotterdam</t>
  </si>
  <si>
    <t>Netherlands</t>
  </si>
  <si>
    <t>Stamford</t>
  </si>
  <si>
    <t>Connecticut</t>
  </si>
  <si>
    <t>05/09/2026</t>
  </si>
  <si>
    <t>Des Moines</t>
  </si>
  <si>
    <t>Iowa</t>
  </si>
  <si>
    <t>Alternative</t>
  </si>
  <si>
    <t>Shanghai</t>
  </si>
  <si>
    <t>Zurich</t>
  </si>
  <si>
    <t>Switzerland</t>
  </si>
  <si>
    <t>Deep Value</t>
  </si>
  <si>
    <t>La Jolla</t>
  </si>
  <si>
    <t>09/30/2024</t>
  </si>
  <si>
    <t>Toronto</t>
  </si>
  <si>
    <t>Ontario</t>
  </si>
  <si>
    <t>Canada</t>
  </si>
  <si>
    <t>01/31/2026</t>
  </si>
  <si>
    <t>Zürich</t>
  </si>
  <si>
    <t>Singapore</t>
  </si>
  <si>
    <t>Frankfurt am Main</t>
  </si>
  <si>
    <t>Germany</t>
  </si>
  <si>
    <t>Externally Managed</t>
  </si>
  <si>
    <t>Seattle</t>
  </si>
  <si>
    <t>Washington</t>
  </si>
  <si>
    <t>Smithfield</t>
  </si>
  <si>
    <t>Rhode Island</t>
  </si>
  <si>
    <t>Specialty</t>
  </si>
  <si>
    <t>Amsterdam</t>
  </si>
  <si>
    <t>Broker</t>
  </si>
  <si>
    <t>Shenzhen</t>
  </si>
  <si>
    <t>03/31/2025</t>
  </si>
  <si>
    <t>Causeway Bay</t>
  </si>
  <si>
    <t>Tianjin</t>
  </si>
  <si>
    <t>Edinburgh</t>
  </si>
  <si>
    <t>Kuala Lumpur</t>
  </si>
  <si>
    <t>Malaysia</t>
  </si>
  <si>
    <t>Victoria</t>
  </si>
  <si>
    <t>British Columbia</t>
  </si>
  <si>
    <t>10/31/2025</t>
  </si>
  <si>
    <t>Cape Town</t>
  </si>
  <si>
    <t>South Africa</t>
  </si>
  <si>
    <t>Sydney</t>
  </si>
  <si>
    <t>New South Wales</t>
  </si>
  <si>
    <t>Australia</t>
  </si>
  <si>
    <t>Weehawken</t>
  </si>
  <si>
    <t>New Jersey</t>
  </si>
  <si>
    <t>Chicago</t>
  </si>
  <si>
    <t>Illinois</t>
  </si>
  <si>
    <t>Philadelphia</t>
  </si>
  <si>
    <t>Bala Cynwyd</t>
  </si>
  <si>
    <t>Atlanta</t>
  </si>
  <si>
    <t>Georgia</t>
  </si>
  <si>
    <t>Sausalito</t>
  </si>
  <si>
    <t>Geneva</t>
  </si>
  <si>
    <t>Wanchai</t>
  </si>
  <si>
    <t>05/11/2026</t>
  </si>
  <si>
    <t>Stockholm</t>
  </si>
  <si>
    <t>Sweden</t>
  </si>
  <si>
    <t>Copenhagen</t>
  </si>
  <si>
    <t>Denmark</t>
  </si>
  <si>
    <t>Schiphol</t>
  </si>
  <si>
    <t>Wan Chai</t>
  </si>
  <si>
    <t>10/31/2024</t>
  </si>
  <si>
    <t>Jupiter</t>
  </si>
  <si>
    <t>Downers Grove</t>
  </si>
  <si>
    <t>Lysaker</t>
  </si>
  <si>
    <t>Jersey City</t>
  </si>
  <si>
    <t>Brussels</t>
  </si>
  <si>
    <t>Belgium</t>
  </si>
  <si>
    <t>Oaks</t>
  </si>
  <si>
    <t>05/08/2026</t>
  </si>
  <si>
    <t>Nanterre</t>
  </si>
  <si>
    <t>Seoul</t>
  </si>
  <si>
    <t>South Korea</t>
  </si>
  <si>
    <t>Trenton</t>
  </si>
  <si>
    <t>Kansas City</t>
  </si>
  <si>
    <t>Missouri</t>
  </si>
  <si>
    <t>Milan</t>
  </si>
  <si>
    <t>Italy</t>
  </si>
  <si>
    <t>03/27/2025</t>
  </si>
  <si>
    <t>Melbourne</t>
  </si>
  <si>
    <t>Carmel</t>
  </si>
  <si>
    <t>11/30/2024</t>
  </si>
  <si>
    <t>Dublin</t>
  </si>
  <si>
    <t>Ireland</t>
  </si>
  <si>
    <t>11/20/2025</t>
  </si>
  <si>
    <t>Tokyo</t>
  </si>
  <si>
    <t>Japan</t>
  </si>
  <si>
    <t>Yield</t>
  </si>
  <si>
    <t>Pittsburgh</t>
  </si>
  <si>
    <t>05/31/2025</t>
  </si>
  <si>
    <t>The Hague</t>
  </si>
  <si>
    <t>06/30/2024</t>
  </si>
  <si>
    <t>05/31/2024</t>
  </si>
  <si>
    <t>Luxembourg</t>
  </si>
  <si>
    <t>Auderghem</t>
  </si>
  <si>
    <t>Albany</t>
  </si>
  <si>
    <t>Leeds</t>
  </si>
  <si>
    <t>Bradford</t>
  </si>
  <si>
    <t>12/31/2024</t>
  </si>
  <si>
    <t>Berwyn</t>
  </si>
  <si>
    <t>Charlotte</t>
  </si>
  <si>
    <t>North Carolina</t>
  </si>
  <si>
    <t>Miami</t>
  </si>
  <si>
    <t>04/15/2026</t>
  </si>
  <si>
    <t>Wheaton</t>
  </si>
  <si>
    <t>01/26/2026</t>
  </si>
  <si>
    <t>Vienna</t>
  </si>
  <si>
    <t>Austria</t>
  </si>
  <si>
    <t>Oklahoma City</t>
  </si>
  <si>
    <t>Oklahoma</t>
  </si>
  <si>
    <t>Milwaukee</t>
  </si>
  <si>
    <t>Wisconsin</t>
  </si>
  <si>
    <t>04/30/2025</t>
  </si>
  <si>
    <t>St. Louis</t>
  </si>
  <si>
    <t>San Antonio</t>
  </si>
  <si>
    <t>10/20/2025</t>
  </si>
  <si>
    <t>01/13/2026</t>
  </si>
  <si>
    <t>01/31/2025</t>
  </si>
  <si>
    <t>11/17/2025</t>
  </si>
  <si>
    <t>Hong Kong</t>
  </si>
  <si>
    <t>10/24/2025</t>
  </si>
  <si>
    <t>03/14/2025</t>
  </si>
  <si>
    <t>04/29/2026</t>
  </si>
  <si>
    <t>Koblenz</t>
  </si>
  <si>
    <t>Sheung Wan</t>
  </si>
  <si>
    <t>Denver</t>
  </si>
  <si>
    <t>Colorado</t>
  </si>
  <si>
    <t>Taipei</t>
  </si>
  <si>
    <t>Taiwan</t>
  </si>
  <si>
    <t>Quarry Bay</t>
  </si>
  <si>
    <t>08/03/2024</t>
  </si>
  <si>
    <t>Kowloon</t>
  </si>
  <si>
    <t>Greenwich</t>
  </si>
  <si>
    <t>Petit-Lancy</t>
  </si>
  <si>
    <t>St. Petersburg</t>
  </si>
  <si>
    <t>Concord</t>
  </si>
  <si>
    <t>Lausanne</t>
  </si>
  <si>
    <t>Richmond</t>
  </si>
  <si>
    <t>Virginia</t>
  </si>
  <si>
    <t>Salt Lake City</t>
  </si>
  <si>
    <t>Utah</t>
  </si>
  <si>
    <t>Cologne</t>
  </si>
  <si>
    <t>Columbus</t>
  </si>
  <si>
    <t>Ohio</t>
  </si>
  <si>
    <t>Calgary</t>
  </si>
  <si>
    <t>Alberta</t>
  </si>
  <si>
    <t>Fort Mill</t>
  </si>
  <si>
    <t>South Carolina</t>
  </si>
  <si>
    <t>11/30/2025</t>
  </si>
  <si>
    <t>Helsinki</t>
  </si>
  <si>
    <t>Finland</t>
  </si>
  <si>
    <t>Montreal</t>
  </si>
  <si>
    <t>Quebec</t>
  </si>
  <si>
    <t>Wilmington</t>
  </si>
  <si>
    <t>Delaware</t>
  </si>
  <si>
    <t>Karlsruhe</t>
  </si>
  <si>
    <t>Houston</t>
  </si>
  <si>
    <t>08/31/2025</t>
  </si>
  <si>
    <t>Bethesda</t>
  </si>
  <si>
    <t>Maryland</t>
  </si>
  <si>
    <t>Bangkok</t>
  </si>
  <si>
    <t>Thailand</t>
  </si>
  <si>
    <t>Bellville</t>
  </si>
  <si>
    <t>Israel</t>
  </si>
  <si>
    <t>Birmingham</t>
  </si>
  <si>
    <t>Biberach</t>
  </si>
  <si>
    <t>Cincinnati</t>
  </si>
  <si>
    <t>Charlottesville</t>
  </si>
  <si>
    <t>Southfield</t>
  </si>
  <si>
    <t>Michigan</t>
  </si>
  <si>
    <t>Haddington</t>
  </si>
  <si>
    <t>07/31/2025</t>
  </si>
  <si>
    <t>Limassol</t>
  </si>
  <si>
    <t>Cyprus</t>
  </si>
  <si>
    <t>Alpharetta</t>
  </si>
  <si>
    <t>Menlo Park</t>
  </si>
  <si>
    <t>Baltimore</t>
  </si>
  <si>
    <t>Overland Park</t>
  </si>
  <si>
    <t>Kansas</t>
  </si>
  <si>
    <t>Madrid</t>
  </si>
  <si>
    <t>Spain</t>
  </si>
  <si>
    <t>Newark</t>
  </si>
  <si>
    <t>Wellington</t>
  </si>
  <si>
    <t>New Zealand</t>
  </si>
  <si>
    <t>San Mateo</t>
  </si>
  <si>
    <t>Randers</t>
  </si>
  <si>
    <t>07/07/2025</t>
  </si>
  <si>
    <t>Munich</t>
  </si>
  <si>
    <t>Lugano</t>
  </si>
  <si>
    <t>Stavanger</t>
  </si>
  <si>
    <t>Schaumburg</t>
  </si>
  <si>
    <t>Strassen</t>
  </si>
  <si>
    <t>Wilrijk</t>
  </si>
  <si>
    <t>Springfield</t>
  </si>
  <si>
    <t>Mumbai</t>
  </si>
  <si>
    <t>Maharashtra</t>
  </si>
  <si>
    <t>India</t>
  </si>
  <si>
    <t>Ljubljana</t>
  </si>
  <si>
    <t>Slovenia</t>
  </si>
  <si>
    <t>District of Columbia</t>
  </si>
  <si>
    <t>Akron</t>
  </si>
  <si>
    <t>Vaduz</t>
  </si>
  <si>
    <t>Liechtenstein</t>
  </si>
  <si>
    <t>Sant Cugat Del Vallès</t>
  </si>
  <si>
    <t>Danville</t>
  </si>
  <si>
    <t>Vancouver</t>
  </si>
  <si>
    <t>West Sussex</t>
  </si>
  <si>
    <t>Salisbury</t>
  </si>
  <si>
    <t>Oakland</t>
  </si>
  <si>
    <t>Zug</t>
  </si>
  <si>
    <t>North Aurora</t>
  </si>
  <si>
    <t>Kota Kinabalu</t>
  </si>
  <si>
    <t>Alabama</t>
  </si>
  <si>
    <t>Woodbury</t>
  </si>
  <si>
    <t>Minnesota</t>
  </si>
  <si>
    <t>Stafa</t>
  </si>
  <si>
    <t>Seongnam</t>
  </si>
  <si>
    <t>Sandton</t>
  </si>
  <si>
    <t>Minneapolis</t>
  </si>
  <si>
    <t>Havertown</t>
  </si>
  <si>
    <t>Palo Alto</t>
  </si>
  <si>
    <t>Bloomfield Hills</t>
  </si>
  <si>
    <t>Santa Monica</t>
  </si>
  <si>
    <t>Auckland</t>
  </si>
  <si>
    <t>07/11/2025</t>
  </si>
  <si>
    <t>Fort Worth</t>
  </si>
  <si>
    <t>02/20/2025</t>
  </si>
  <si>
    <t>West Conshohocken</t>
  </si>
  <si>
    <t>07/30/2024</t>
  </si>
  <si>
    <t>Walnut Creek</t>
  </si>
  <si>
    <t>Ulm</t>
  </si>
  <si>
    <t>05/29/2024</t>
  </si>
  <si>
    <t>08/28/2025</t>
  </si>
  <si>
    <t>Graz</t>
  </si>
  <si>
    <t>09/12/2025</t>
  </si>
  <si>
    <t>Waltham</t>
  </si>
  <si>
    <t>Prague</t>
  </si>
  <si>
    <t>Czech Republic</t>
  </si>
  <si>
    <t>Constantia</t>
  </si>
  <si>
    <t>Silkeborg</t>
  </si>
  <si>
    <t>Omaha</t>
  </si>
  <si>
    <t>Nebraska</t>
  </si>
  <si>
    <t>New Orleans</t>
  </si>
  <si>
    <t>Louisiana</t>
  </si>
  <si>
    <t>Boise</t>
  </si>
  <si>
    <t>Idaho</t>
  </si>
  <si>
    <t>Carlsbad</t>
  </si>
  <si>
    <t>Wangs</t>
  </si>
  <si>
    <t>San Rafael</t>
  </si>
  <si>
    <t>Salzburg</t>
  </si>
  <si>
    <t>Plymouth</t>
  </si>
  <si>
    <t>Kalmar</t>
  </si>
  <si>
    <t>Issy-les-Moulineaux</t>
  </si>
  <si>
    <t>Quincy</t>
  </si>
  <si>
    <t>Abu Dhabi</t>
  </si>
  <si>
    <t>United Arab Emirates</t>
  </si>
  <si>
    <t>Bloomington</t>
  </si>
  <si>
    <t>11/26/2025</t>
  </si>
  <si>
    <t>Ramat Gan</t>
  </si>
  <si>
    <t>Bellevue</t>
  </si>
  <si>
    <t>Lincoln</t>
  </si>
  <si>
    <t>Evanston</t>
  </si>
  <si>
    <t>Monument</t>
  </si>
  <si>
    <t>Folsom</t>
  </si>
  <si>
    <t>Calabasas</t>
  </si>
  <si>
    <t>Barcelona</t>
  </si>
  <si>
    <t>Modena</t>
  </si>
  <si>
    <t>Bendern</t>
  </si>
  <si>
    <t>Ho Chi Minh City</t>
  </si>
  <si>
    <t>Viet Nam</t>
  </si>
  <si>
    <t>Aabenraa</t>
  </si>
  <si>
    <t>Ames</t>
  </si>
  <si>
    <t>Tel Aviv</t>
  </si>
  <si>
    <t>Itzehoe</t>
  </si>
  <si>
    <t>Scottsdale</t>
  </si>
  <si>
    <t>Arizona</t>
  </si>
  <si>
    <t>Franklin</t>
  </si>
  <si>
    <t>Tennessee</t>
  </si>
  <si>
    <t>Munsbach</t>
  </si>
  <si>
    <t>Tampa</t>
  </si>
  <si>
    <t>Mexico City</t>
  </si>
  <si>
    <t>Mexico</t>
  </si>
  <si>
    <t>10/30/2025</t>
  </si>
  <si>
    <t>Winston-Salem</t>
  </si>
  <si>
    <t>Antwerp</t>
  </si>
  <si>
    <t>St. Paul</t>
  </si>
  <si>
    <t>02/06/2025</t>
  </si>
  <si>
    <t>Bonn</t>
  </si>
  <si>
    <t>Petaling Jaya</t>
  </si>
  <si>
    <t>07/28/2025</t>
  </si>
  <si>
    <t>Memphis</t>
  </si>
  <si>
    <t>Manhattan</t>
  </si>
  <si>
    <t>06/28/2024</t>
  </si>
  <si>
    <t>Mansfield</t>
  </si>
  <si>
    <t>West Chester</t>
  </si>
  <si>
    <t>Barangaroo</t>
  </si>
  <si>
    <t>Madison</t>
  </si>
  <si>
    <t>Brentwood</t>
  </si>
  <si>
    <t>Hermitage</t>
  </si>
  <si>
    <t>Private Equity</t>
  </si>
  <si>
    <t>Beatrice</t>
  </si>
  <si>
    <t>Homewood</t>
  </si>
  <si>
    <t>Kingston</t>
  </si>
  <si>
    <t>Saint Louis</t>
  </si>
  <si>
    <t>Urbandale</t>
  </si>
  <si>
    <t>Chesterbrook</t>
  </si>
  <si>
    <t>Newport Beach</t>
  </si>
  <si>
    <t>McLean</t>
  </si>
  <si>
    <t>Hunt Valley</t>
  </si>
  <si>
    <t>Independence</t>
  </si>
  <si>
    <t>Jefferson City</t>
  </si>
  <si>
    <t>Palm Beach Gardens</t>
  </si>
  <si>
    <t>Burlington</t>
  </si>
  <si>
    <t>Littleton</t>
  </si>
  <si>
    <t>Foster City</t>
  </si>
  <si>
    <t>Port St. Lucie</t>
  </si>
  <si>
    <t>Phoenix</t>
  </si>
  <si>
    <t>Wichita</t>
  </si>
  <si>
    <t>Tunkhannock</t>
  </si>
  <si>
    <t>Cleveland</t>
  </si>
  <si>
    <t>Colorado Springs</t>
  </si>
  <si>
    <t>Winston Salem</t>
  </si>
  <si>
    <t>Carlinville</t>
  </si>
  <si>
    <t>Sherman Oaks</t>
  </si>
  <si>
    <t>Beaver</t>
  </si>
  <si>
    <t>全球投资人地图</t>
  </si>
  <si>
    <t>updated as of 26Q1</t>
  </si>
  <si>
    <t># of Institutions</t>
  </si>
  <si>
    <t>Total SH Equity AUM ($bn)</t>
  </si>
  <si>
    <t>TCOM SH Equity AUM ($bn)</t>
  </si>
  <si>
    <t>Total TCOM Holding ($bn)</t>
  </si>
  <si>
    <t>*小于Total Market Cap, 由于目前可以抓取到的公开披露信息，cover约53%的股东持仓数据</t>
  </si>
  <si>
    <t>Holding %</t>
  </si>
  <si>
    <t>Position 
(in $bn)</t>
  </si>
  <si>
    <t>Total Equity AUM 
(in $bn)</t>
  </si>
  <si>
    <t>Avg Holding%</t>
  </si>
  <si>
    <t>Total Peer (14家)</t>
  </si>
  <si>
    <t>ADR Peer (7家)</t>
  </si>
  <si>
    <t>Travel Peer (7家)</t>
  </si>
  <si>
    <t>no ADR holding Equity AUM</t>
  </si>
  <si>
    <t>no Travel holding Equity AUM</t>
  </si>
  <si>
    <t>no TCOM holding</t>
  </si>
  <si>
    <t>US&amp;CA Top Investors</t>
  </si>
  <si>
    <t>As of 2026Q1, AUM &gt; $50bn</t>
  </si>
  <si>
    <t>Institution/Fund Name</t>
  </si>
  <si>
    <t>Equity AUM, $bn</t>
  </si>
  <si>
    <t xml:space="preserve">TCOM </t>
  </si>
  <si>
    <t>ADR Peers</t>
  </si>
  <si>
    <t>Travel Peers</t>
  </si>
  <si>
    <t>Position</t>
  </si>
  <si>
    <t>% Mkt Cap</t>
  </si>
  <si>
    <t>SH Rank</t>
  </si>
  <si>
    <t>Tencent Position</t>
  </si>
  <si>
    <t>Tencent % Mkt Cap</t>
  </si>
  <si>
    <t>BABA</t>
  </si>
  <si>
    <t>BABA Position</t>
  </si>
  <si>
    <t>BABA % Mkt Cap</t>
  </si>
  <si>
    <t>Meituan Position</t>
  </si>
  <si>
    <t>Meituan % Mkt Cap</t>
  </si>
  <si>
    <t>NTES</t>
  </si>
  <si>
    <t>NTES Position</t>
  </si>
  <si>
    <t>NTES % Mkt Cap</t>
  </si>
  <si>
    <t>PDD Position</t>
  </si>
  <si>
    <t>PDD % Mkt Cap</t>
  </si>
  <si>
    <t>JD</t>
  </si>
  <si>
    <t>JD Position</t>
  </si>
  <si>
    <t>JD % Mkt Cap</t>
  </si>
  <si>
    <t>BIDU</t>
  </si>
  <si>
    <t>BIDU Position</t>
  </si>
  <si>
    <t>BIDU % Mkt Cap</t>
  </si>
  <si>
    <t>ABNB Position</t>
  </si>
  <si>
    <t>Avg % Mkt Cap</t>
  </si>
  <si>
    <t>BKNG Position</t>
  </si>
  <si>
    <t>BKNG % Mkt Cap</t>
  </si>
  <si>
    <t>EXPE Position</t>
  </si>
  <si>
    <t>EXPE % Mkt Cap</t>
  </si>
  <si>
    <t>MMYT Position</t>
  </si>
  <si>
    <t>MMYT % Mkt Cap</t>
  </si>
  <si>
    <t>TRIP Position</t>
  </si>
  <si>
    <t>TRIP % Mkt Cap</t>
  </si>
  <si>
    <t>TRVG Position</t>
  </si>
  <si>
    <t>TRVG % Mkt Cap</t>
  </si>
  <si>
    <t>TC Position</t>
  </si>
  <si>
    <t>TC % Mkt Cap</t>
  </si>
  <si>
    <t>Readystate Asset Management, L.P.</t>
  </si>
  <si>
    <t>AllianceBernstein, L.P. (U.S.)</t>
  </si>
  <si>
    <t>Fisher Investments</t>
  </si>
  <si>
    <t>CPP Investment Board</t>
  </si>
  <si>
    <t>Arrowstreet Capital, L.P.</t>
  </si>
  <si>
    <t>Janus Henderson Investors US, LLC</t>
  </si>
  <si>
    <t>Victory Capital Management, Inc.</t>
  </si>
  <si>
    <t>California Public Employees Retirement System</t>
  </si>
  <si>
    <t>Van Eck Associates Corporation</t>
  </si>
  <si>
    <t>Jennison Associates, LLC</t>
  </si>
  <si>
    <t>Putnam Investment Management, LLC</t>
  </si>
  <si>
    <t>T. Rowe Price Investment Management, Inc.</t>
  </si>
  <si>
    <t>GQG Partners, LLC</t>
  </si>
  <si>
    <t>Primecap Management Company</t>
  </si>
  <si>
    <t>J.P. Morgan Private Investments, Inc.</t>
  </si>
  <si>
    <t>ClearBridge Investments, LLC</t>
  </si>
  <si>
    <t>La Caisse de dépôt et placement du Québec</t>
  </si>
  <si>
    <t>Boston Partners Global Investors, Inc.</t>
  </si>
  <si>
    <t>Focus Partners Wealth, LLC</t>
  </si>
  <si>
    <t>Blackrock Institutional Trust Company, N.A. (US)</t>
  </si>
  <si>
    <t>California State Teachers Retirement System</t>
  </si>
  <si>
    <t>First Eagle Investment Management, LLC</t>
  </si>
  <si>
    <t>Eaton Vance Management</t>
  </si>
  <si>
    <t>Harris Associates, L.P.</t>
  </si>
  <si>
    <t>Wells Fargo Bank N.A. (Asset Management)</t>
  </si>
  <si>
    <t>Manulife Investment Management (U.S.), LLC</t>
  </si>
  <si>
    <t>Commonwealth Equity Services, LLC</t>
  </si>
  <si>
    <t>WCM Investment Management</t>
  </si>
  <si>
    <t>Adage Capital Management, L.P.</t>
  </si>
  <si>
    <t>Cohen &amp; Steers Capital Management, Inc.</t>
  </si>
  <si>
    <t>Mackenzie Investments Corporation</t>
  </si>
  <si>
    <t>Healthcare of Ontario Pension Plan</t>
  </si>
  <si>
    <t>CIBC World Markets, Inc.</t>
  </si>
  <si>
    <t>Thrivent Asset Management, LLC</t>
  </si>
  <si>
    <t>CapFinancial Partners, LLC (Broker)</t>
  </si>
  <si>
    <t>State of Wisconsin Investment Board</t>
  </si>
  <si>
    <t>Scotiabank Wealth Management</t>
  </si>
  <si>
    <t>Vanguard Global Advisers, LLC</t>
  </si>
  <si>
    <t>Florida State Board of Administration</t>
  </si>
  <si>
    <t>Ensign Peak Advisors, Inc.</t>
  </si>
  <si>
    <t>Manulife Investment Management, LTD</t>
  </si>
  <si>
    <t>LSV Asset Management</t>
  </si>
  <si>
    <t>Brown Advisory, LLC</t>
  </si>
  <si>
    <t>EU Top Investors</t>
  </si>
  <si>
    <t>Schweizerische Nationalbank (Bank)</t>
  </si>
  <si>
    <t>Baillie Gifford &amp; Company, LTD</t>
  </si>
  <si>
    <t>INVESCO Asset Management, LTD (U.K.)</t>
  </si>
  <si>
    <t>Assenagon Asset Management S.A., Munich Branch</t>
  </si>
  <si>
    <t>Janus Henderson Investors UK, LTD (Asset Management)</t>
  </si>
  <si>
    <t>Rathbones Asset Management, LTD</t>
  </si>
  <si>
    <t>BlackRock Asset Management Ireland, LTD</t>
  </si>
  <si>
    <t>APAC Top Investors</t>
  </si>
  <si>
    <t>National Pension Service (Korea)</t>
  </si>
  <si>
    <t>Sumitomo Mitsui Trust Asset Management Company, LTD</t>
  </si>
  <si>
    <t>BlackRock Japan Company, LTD</t>
  </si>
  <si>
    <t>Huatai-PineBridge Fund Management Company, LTD</t>
  </si>
  <si>
    <t>ICICI Prudential Asset Management Company, LTD</t>
  </si>
  <si>
    <t>Mitsubishi UFJ Trust &amp; Banking Corporation</t>
  </si>
  <si>
    <t>Korea Investment Corporation.</t>
  </si>
  <si>
    <t>ROW Top Investors</t>
  </si>
  <si>
    <t>Mubadala Investment Company, PJSC</t>
  </si>
  <si>
    <t>Holder Rank</t>
  </si>
  <si>
    <t>Shares TCOM</t>
  </si>
  <si>
    <t>Aggregate Value USD, mm</t>
  </si>
  <si>
    <t>Shares 9961_XHKG</t>
  </si>
  <si>
    <t>Value TCOM USD, mm</t>
  </si>
  <si>
    <t>% Port TCOM</t>
  </si>
  <si>
    <t>Value 9961_XHKG USD, mm</t>
  </si>
  <si>
    <t>% Port 9961_XHKG</t>
  </si>
  <si>
    <t>Value 700_XHKG USD, mm</t>
  </si>
  <si>
    <t>% Port 700_XHKG</t>
  </si>
  <si>
    <t>Value BABA USD, mm</t>
  </si>
  <si>
    <t>% Port BABA</t>
  </si>
  <si>
    <t>Value 9988_XHKG USD, mm</t>
  </si>
  <si>
    <t>% Port 9988_XHKG</t>
  </si>
  <si>
    <t>Shares ABNB</t>
  </si>
  <si>
    <t>Value 3690_XHKG USD, mm</t>
  </si>
  <si>
    <t>% Port 3690_XHKG</t>
  </si>
  <si>
    <t>Value NTES USD, mm</t>
  </si>
  <si>
    <t>% Port NTES</t>
  </si>
  <si>
    <t>Value 9999_XHKG USD, mm</t>
  </si>
  <si>
    <t>% Port 9999_XHKG</t>
  </si>
  <si>
    <t>Value PDD USD, mm</t>
  </si>
  <si>
    <t>% Port PDD</t>
  </si>
  <si>
    <t>Value JD USD, mm</t>
  </si>
  <si>
    <t>% Port JD</t>
  </si>
  <si>
    <t>Value 9618_XHKG USD, mm</t>
  </si>
  <si>
    <t>% Port 9618_XHKG</t>
  </si>
  <si>
    <t>Value BIDU USD, mm</t>
  </si>
  <si>
    <t>% Port BIDU</t>
  </si>
  <si>
    <t>Value 9888_XHKG USD, mm</t>
  </si>
  <si>
    <t>% Port 9888_XHKG</t>
  </si>
  <si>
    <t>Value ABNB USD, mm</t>
  </si>
  <si>
    <t>% Port ABNB</t>
  </si>
  <si>
    <t>Shares 9618_XHKG</t>
  </si>
  <si>
    <t>Shares 9999_XHKG</t>
  </si>
  <si>
    <t>Shares 9988_XHKG</t>
  </si>
  <si>
    <t>Shares 780_XHKG</t>
  </si>
  <si>
    <t>Value BKNG USD, mm</t>
  </si>
  <si>
    <t>% Port BKNG</t>
  </si>
  <si>
    <t>Value EXPE USD, mm</t>
  </si>
  <si>
    <t>% Port EXPE</t>
  </si>
  <si>
    <t>Value MMYT USD, mm</t>
  </si>
  <si>
    <t>% Port MMYT</t>
  </si>
  <si>
    <t>Value TRIP USD, mm</t>
  </si>
  <si>
    <t>% Port TRIP</t>
  </si>
  <si>
    <t>Value TRVG USD, mm</t>
  </si>
  <si>
    <t>% Port TRVG</t>
  </si>
  <si>
    <t>Value 780_XHKG USD, mm</t>
  </si>
  <si>
    <t>% Port 780_XHKG</t>
  </si>
  <si>
    <t>Shares 3690_XHKG</t>
  </si>
  <si>
    <t>Shares PDD</t>
  </si>
  <si>
    <t>Shares BABA</t>
  </si>
  <si>
    <t>Shares JD</t>
  </si>
  <si>
    <t>Shares TRIP</t>
  </si>
  <si>
    <t>Shares MMYT</t>
  </si>
  <si>
    <t>Shares 9888_XHKG</t>
  </si>
  <si>
    <t>Shares 700_XHKG</t>
  </si>
  <si>
    <t>Shares EXPE</t>
  </si>
  <si>
    <t>Shares BKNG</t>
  </si>
  <si>
    <t>Shares BIDU</t>
  </si>
  <si>
    <t>Shares NTES</t>
  </si>
  <si>
    <t>Shares TRVG</t>
  </si>
  <si>
    <t>% S/O MMYT</t>
  </si>
  <si>
    <t>% S/O TCOM</t>
  </si>
  <si>
    <t>% S/O 9961_XHKG</t>
  </si>
  <si>
    <t>% S/O 9888_XHKG</t>
  </si>
  <si>
    <t>% S/O ABNB</t>
  </si>
  <si>
    <t>% S/O 9618_XHKG</t>
  </si>
  <si>
    <t>% S/O 700_XHKG</t>
  </si>
  <si>
    <t>% S/O 9999_XHKG</t>
  </si>
  <si>
    <t>% S/O 9988_XHKG</t>
  </si>
  <si>
    <t>% S/O EXPE</t>
  </si>
  <si>
    <t>% S/O 780_XHKG</t>
  </si>
  <si>
    <t>% S/O 3690_XHKG</t>
  </si>
  <si>
    <t>% S/O BKNG</t>
  </si>
  <si>
    <t>% S/O PDD</t>
  </si>
  <si>
    <t>% S/O TRVG</t>
  </si>
  <si>
    <t>% S/O BIDU</t>
  </si>
  <si>
    <t>% S/O BABA</t>
  </si>
  <si>
    <t>% S/O JD</t>
  </si>
  <si>
    <t>% S/O NTES</t>
  </si>
  <si>
    <t>% S/O TRIP</t>
  </si>
  <si>
    <t>Opportunity Rank</t>
  </si>
  <si>
    <t>Investor Type</t>
  </si>
  <si>
    <t>Institution Rating</t>
  </si>
  <si>
    <t>Purchasing Power</t>
  </si>
  <si>
    <t>Suitability Score</t>
  </si>
  <si>
    <t>Last Date Met</t>
  </si>
  <si>
    <t>Primary Contacts</t>
  </si>
  <si>
    <t>N/A</t>
  </si>
  <si>
    <t>Investment Manager-Mutual Fund</t>
  </si>
  <si>
    <t>NR</t>
  </si>
  <si>
    <t>HM</t>
  </si>
  <si>
    <t>Investment Manager</t>
  </si>
  <si>
    <t>HT</t>
  </si>
  <si>
    <t>Sovereign Wealth Fund</t>
  </si>
  <si>
    <t>SWF</t>
  </si>
  <si>
    <t>Hedge Fund</t>
  </si>
  <si>
    <t>Family Office</t>
  </si>
  <si>
    <t>H</t>
  </si>
  <si>
    <t>Bank-Private Bank</t>
  </si>
  <si>
    <t>T2</t>
  </si>
  <si>
    <t>Plano</t>
  </si>
  <si>
    <t>Municipality</t>
  </si>
  <si>
    <t>Pension Fund-State/Government</t>
  </si>
  <si>
    <t>Bank-Central Bank</t>
  </si>
  <si>
    <t>Proprietary</t>
  </si>
  <si>
    <t>Jeonju</t>
  </si>
  <si>
    <t>Sacramento</t>
  </si>
  <si>
    <t>Pension Fund-Corporate/Private</t>
  </si>
  <si>
    <t>Wanyi Yao</t>
  </si>
  <si>
    <t>T3</t>
  </si>
  <si>
    <t>Insurance</t>
  </si>
  <si>
    <t>Fort Lauderdale</t>
  </si>
  <si>
    <t>Pasadena</t>
  </si>
  <si>
    <t>Investment Advisor-Fund of Funds</t>
  </si>
  <si>
    <t>Sandeep "Sam" G. Chainani, CFA</t>
  </si>
  <si>
    <t>Hedge Fund-Fund of Funds</t>
  </si>
  <si>
    <t>Investment Advisor-Manager of Managers</t>
  </si>
  <si>
    <t>Bank</t>
  </si>
  <si>
    <t>Corporate</t>
  </si>
  <si>
    <t>West Sacramento</t>
  </si>
  <si>
    <t>Acumen Wealth Advisors, LLC (U.S.)</t>
  </si>
  <si>
    <t>Chattanooga</t>
  </si>
  <si>
    <t>AdvisorNet Wealth Management</t>
  </si>
  <si>
    <t>Minnetonka</t>
  </si>
  <si>
    <t>Agora Investments SGR S.p.A.</t>
  </si>
  <si>
    <t>Rome</t>
  </si>
  <si>
    <t>Aigen Investment Management, L.P.</t>
  </si>
  <si>
    <t>AL Sydbank A/S</t>
  </si>
  <si>
    <t>Ancora Family Wealth Advisors, LLC</t>
  </si>
  <si>
    <t>Andbank Wealth Management, S.G.I.I.C., S.A.U.</t>
  </si>
  <si>
    <t>Anson Funds Management L.P.</t>
  </si>
  <si>
    <t>Dallas</t>
  </si>
  <si>
    <t>ATB Investment Management, Inc.</t>
  </si>
  <si>
    <t>Edmonton</t>
  </si>
  <si>
    <t>Aubrey Capital Management, LTD</t>
  </si>
  <si>
    <t>Axiom Investors, LLC</t>
  </si>
  <si>
    <t>Baader Bank AG (Asset Management)</t>
  </si>
  <si>
    <t>Unterschleissheim</t>
  </si>
  <si>
    <t>Barclays Bank (Suisse) S.A.</t>
  </si>
  <si>
    <t>Chêne-Bougeries</t>
  </si>
  <si>
    <t>Barclays Capital, Inc.</t>
  </si>
  <si>
    <t>Barometer Capital Management, Inc.</t>
  </si>
  <si>
    <t>Bayesian Capital Management, L.P.</t>
  </si>
  <si>
    <t>Brooklyn</t>
  </si>
  <si>
    <t>Boothbay Fund Management, LLC</t>
  </si>
  <si>
    <t>Bridgefront Capital, LLC</t>
  </si>
  <si>
    <t>Bridgewater Advisors, Inc.</t>
  </si>
  <si>
    <t>Caitong International Asset Management Company, LTD</t>
  </si>
  <si>
    <t>Caixabank Asset Management, S.G.I.I.C., S.A.</t>
  </si>
  <si>
    <t>Callan Family Office, LLC</t>
  </si>
  <si>
    <t>Radnor</t>
  </si>
  <si>
    <t>Cape Investment Advisory, Inc.</t>
  </si>
  <si>
    <t>Mcdonough</t>
  </si>
  <si>
    <t>CastleKnight Management, L.P.</t>
  </si>
  <si>
    <t>Causeway Capital Management, LLC</t>
  </si>
  <si>
    <t>Caxton Associates (USA), LLC</t>
  </si>
  <si>
    <t>CI Investments, Inc.</t>
  </si>
  <si>
    <t>Columbia Threadneedle Management, LTD</t>
  </si>
  <si>
    <t>CoreView Capital Management, LTD</t>
  </si>
  <si>
    <t>COWA, LLC</t>
  </si>
  <si>
    <t>Tulsa</t>
  </si>
  <si>
    <t>Dakota Wealth, LLC</t>
  </si>
  <si>
    <t>Deka International S.A. (Asset Management)</t>
  </si>
  <si>
    <t>Senningerberg</t>
  </si>
  <si>
    <t>Delta Accumulation, LLC</t>
  </si>
  <si>
    <t>Denali Advisors, LLC</t>
  </si>
  <si>
    <t>San Diego</t>
  </si>
  <si>
    <t>Driehaus Capital Management, LLC</t>
  </si>
  <si>
    <t>DV Trading, LLC (Proprietary)</t>
  </si>
  <si>
    <t>Dynamic Technology Lab Pte., LTD</t>
  </si>
  <si>
    <t>Eagle Asset Management, Inc.</t>
  </si>
  <si>
    <t>EDM Gestión, S.A., S.G.I.I.C.</t>
  </si>
  <si>
    <t>ExodusPoint Capital Management, L.P.</t>
  </si>
  <si>
    <t>Faithward Advisors, LLC</t>
  </si>
  <si>
    <t>Lancaster</t>
  </si>
  <si>
    <t>Federated Investment Management Company</t>
  </si>
  <si>
    <t>Flexible Plan Investments, LTD</t>
  </si>
  <si>
    <t>Flow Traders U.S., LLC (U.S.)</t>
  </si>
  <si>
    <t>FM Global</t>
  </si>
  <si>
    <t>Fox Run Management, LLC</t>
  </si>
  <si>
    <t>Fred Alger Management, LLC</t>
  </si>
  <si>
    <t>FWL Investment Management, LLC</t>
  </si>
  <si>
    <t>GTS Securities, LLC</t>
  </si>
  <si>
    <t>HCEP Management, LTD</t>
  </si>
  <si>
    <t>Hel Ved Capital Management, LTD</t>
  </si>
  <si>
    <t>Henry James International Management, Inc.</t>
  </si>
  <si>
    <t>HRT Financial, L.P. (U.S.)</t>
  </si>
  <si>
    <t>IEQ Capital, LLC</t>
  </si>
  <si>
    <t>Invesco Canada, LTD</t>
  </si>
  <si>
    <t>IPConcept Fund Management S.A. (Asset Management)</t>
  </si>
  <si>
    <t>Iron Gate Global Advisors</t>
  </si>
  <si>
    <t>North Salt Lake</t>
  </si>
  <si>
    <t>Jefferies, LLC (Broker)</t>
  </si>
  <si>
    <t>Kairos Partners SGR S.p.A.</t>
  </si>
  <si>
    <t>Kestra Advisory Services, LLC</t>
  </si>
  <si>
    <t>Ladenburg Thalmann Asset Management, Inc.</t>
  </si>
  <si>
    <t>Legacy Financial Advisors, Inc.</t>
  </si>
  <si>
    <t>Covington</t>
  </si>
  <si>
    <t>Kentucky</t>
  </si>
  <si>
    <t>LFG+Zest S.A.</t>
  </si>
  <si>
    <t>Linden Advisors, L.P.</t>
  </si>
  <si>
    <t>LMR Partners, LLP</t>
  </si>
  <si>
    <t>LOYS AG</t>
  </si>
  <si>
    <t>Oldenburg</t>
  </si>
  <si>
    <t>Main Management ETF Advisors, LLC</t>
  </si>
  <si>
    <t>Main Management, LLC</t>
  </si>
  <si>
    <t>Manning &amp; Napier Advisors, LLC</t>
  </si>
  <si>
    <t>Fairport</t>
  </si>
  <si>
    <t>Maytus Capital Management, LLC</t>
  </si>
  <si>
    <t>Morgan Stanley Investment Management Company (Singapore)</t>
  </si>
  <si>
    <t>Motilal Oswal Asset Management Company, LTD</t>
  </si>
  <si>
    <t>Nomura Asset Management Taiwan, LTD</t>
  </si>
  <si>
    <t>North Rock Capital Management, LLC</t>
  </si>
  <si>
    <t>Northwest &amp; Ethical Investments, L.P.</t>
  </si>
  <si>
    <t>Optiver V.O.F.</t>
  </si>
  <si>
    <t>Osaic Institutions, Inc.</t>
  </si>
  <si>
    <t>Meriden</t>
  </si>
  <si>
    <t>Parametrica Management, LTD</t>
  </si>
  <si>
    <t>Park Avenue Securities, LLC</t>
  </si>
  <si>
    <t>Parkside Financial Bank &amp; Trust</t>
  </si>
  <si>
    <t>Clayton</t>
  </si>
  <si>
    <t>PDS Planning, Inc.</t>
  </si>
  <si>
    <t>Persistent Asset Partners, LTD</t>
  </si>
  <si>
    <t>Pinpoint Asset Management (Singapore) Pte., LTD</t>
  </si>
  <si>
    <t>Principal Securities, Inc.</t>
  </si>
  <si>
    <t>Quadrature Capital, LTD</t>
  </si>
  <si>
    <t>Quantbot Technologies, L.P.</t>
  </si>
  <si>
    <t>QVT Financial, L.P. (U.S.)</t>
  </si>
  <si>
    <t>Regal Partners, LTD</t>
  </si>
  <si>
    <t>RyukyungPSG Asset Management Inc.</t>
  </si>
  <si>
    <t>Schroder Investment Management North America, Inc.</t>
  </si>
  <si>
    <t>SIG Brokerage, L.P.</t>
  </si>
  <si>
    <t>STANLIB Asset Management Pty., LTD</t>
  </si>
  <si>
    <t>Melrose</t>
  </si>
  <si>
    <t>TD Private Client Wealth, LLC</t>
  </si>
  <si>
    <t>The Blackstone Group, Inc.</t>
  </si>
  <si>
    <t>Thornburg Investment Management, Inc.</t>
  </si>
  <si>
    <t>Santa Fe</t>
  </si>
  <si>
    <t>New Mexico</t>
  </si>
  <si>
    <t>Transamerica Financial Advisors, LLC</t>
  </si>
  <si>
    <t>Trexquant Investment, L.P.</t>
  </si>
  <si>
    <t>Tuttle Capital Management, LLC</t>
  </si>
  <si>
    <t>Riverside</t>
  </si>
  <si>
    <t>Two Sigma Securities, LLC</t>
  </si>
  <si>
    <t>United Capital Financial Advisers, LLC</t>
  </si>
  <si>
    <t>Irving</t>
  </si>
  <si>
    <t>Virtu Financial LLC</t>
  </si>
  <si>
    <t>Walleye Trading, LLC</t>
  </si>
  <si>
    <t>West Family Investments, Inc.</t>
  </si>
  <si>
    <t>XY Capital, LTD</t>
  </si>
  <si>
    <t>Other</t>
  </si>
  <si>
    <t>1015 Capital Partners, LLC</t>
  </si>
  <si>
    <t>Pottstown</t>
  </si>
  <si>
    <t>10X Investments Pty., LTD</t>
  </si>
  <si>
    <t>111 Capital SAS (France)</t>
  </si>
  <si>
    <t>1248 Management, LLC</t>
  </si>
  <si>
    <t>13D Management, LLC</t>
  </si>
  <si>
    <t>1620 Investment Advisors, Inc.</t>
  </si>
  <si>
    <t>1741 Fund Services S.A.</t>
  </si>
  <si>
    <t>17 Capital Partners, LLC</t>
  </si>
  <si>
    <t>1808 Capital Partners, LLC</t>
  </si>
  <si>
    <t>Greensboro</t>
  </si>
  <si>
    <t>180 Wealth Advisors, LLC</t>
  </si>
  <si>
    <t>Federal Way</t>
  </si>
  <si>
    <t>1919 Investment Counsel, LLC</t>
  </si>
  <si>
    <t>1 North Wealth Services, LLC</t>
  </si>
  <si>
    <t>Annapolis</t>
  </si>
  <si>
    <t>27four Investment Managers (Pty), LTD</t>
  </si>
  <si>
    <t>Johannesburg</t>
  </si>
  <si>
    <t>2PM Monaco SAM</t>
  </si>
  <si>
    <t>Monaco</t>
  </si>
  <si>
    <t>36One Asset Management Pty., LTD</t>
  </si>
  <si>
    <t>3 Banken-Generali Investment GmbH</t>
  </si>
  <si>
    <t>Linz</t>
  </si>
  <si>
    <t>3Chopt Investment Partners, LLC</t>
  </si>
  <si>
    <t>3 Factor Indexing, LLC (USA)</t>
  </si>
  <si>
    <t>Woodside</t>
  </si>
  <si>
    <t>3G Capital Partners, L.P.</t>
  </si>
  <si>
    <t>44 Wealth Management, LLC</t>
  </si>
  <si>
    <t>Eugene</t>
  </si>
  <si>
    <t>Oregon</t>
  </si>
  <si>
    <t>53 House, LLP</t>
  </si>
  <si>
    <t>55 North Private Wealth, LLC</t>
  </si>
  <si>
    <t>Winter Park</t>
  </si>
  <si>
    <t>5T Wealth, LLC</t>
  </si>
  <si>
    <t>Napa</t>
  </si>
  <si>
    <t>683 Capital Management, LLC</t>
  </si>
  <si>
    <t>71 West Capital Partners, LLC</t>
  </si>
  <si>
    <t>8AM Global, LLP</t>
  </si>
  <si>
    <t>Andover</t>
  </si>
  <si>
    <t>9823 Capital, L.P.</t>
  </si>
  <si>
    <t>a16z Perennial Management, L.P.</t>
  </si>
  <si>
    <t>AA Financial Advisors, LLC</t>
  </si>
  <si>
    <t>Abacus FCF Advisors, LLC</t>
  </si>
  <si>
    <t>Orlando</t>
  </si>
  <si>
    <t>Abacus Planning Group, Inc.</t>
  </si>
  <si>
    <t>Columbia</t>
  </si>
  <si>
    <t>Abalone Asset Management, LTD</t>
  </si>
  <si>
    <t>Pieta</t>
  </si>
  <si>
    <t>Malta</t>
  </si>
  <si>
    <t>Abanca Gestion de Activos S.G.I.I.C., S.A.</t>
  </si>
  <si>
    <t>Abaris Investment Management AG</t>
  </si>
  <si>
    <t>Bach</t>
  </si>
  <si>
    <t>Abax Investments Pty., LTD</t>
  </si>
  <si>
    <t>Abbington Investment Group, LLC</t>
  </si>
  <si>
    <t>Westport</t>
  </si>
  <si>
    <t>Abbrea Capital, LLC</t>
  </si>
  <si>
    <t>Greenbrae</t>
  </si>
  <si>
    <t>ABC Arbitrage Asset Management S.A.</t>
  </si>
  <si>
    <t>Abele Depotverwaltungs GmbH</t>
  </si>
  <si>
    <t>Nördlingen</t>
  </si>
  <si>
    <t>Abel Hall, LLC</t>
  </si>
  <si>
    <t>Baton Rouge</t>
  </si>
  <si>
    <t>Aberdeen Wealth Management, LLC</t>
  </si>
  <si>
    <t>Lake Bluff</t>
  </si>
  <si>
    <t>Abich Financial Wealth Management, LLC</t>
  </si>
  <si>
    <t>Ashburn</t>
  </si>
  <si>
    <t>Ables, Iannone, Moore &amp; Associates, Inc.</t>
  </si>
  <si>
    <t>Savannah</t>
  </si>
  <si>
    <t>ABN AMRO Bank NV (Belgium)</t>
  </si>
  <si>
    <t>ABN AMRO Bank N.V. (Broker)</t>
  </si>
  <si>
    <t>ABN AMRO Bank N.V. Frankfurt Branch (Asset Management)</t>
  </si>
  <si>
    <t>ABN AMRO Private Banking (Netherlands)</t>
  </si>
  <si>
    <t>Abound Financial, LLC</t>
  </si>
  <si>
    <t>Granite Bay</t>
  </si>
  <si>
    <t>Aboutir Wealth (Pty) Ltd</t>
  </si>
  <si>
    <t>Paarl</t>
  </si>
  <si>
    <t>Abraham Trading Company</t>
  </si>
  <si>
    <t>Canadian</t>
  </si>
  <si>
    <t>abrdn Alternative Investments, LTD</t>
  </si>
  <si>
    <t>abrdn Hong Kong, LTD</t>
  </si>
  <si>
    <t>abrdn, Inc.</t>
  </si>
  <si>
    <t>ABS Investment Management, LLC</t>
  </si>
  <si>
    <t>Absoluto Partners Gestão De Recursos, LTDA</t>
  </si>
  <si>
    <t>Rio de Janeiro</t>
  </si>
  <si>
    <t>Brazil</t>
  </si>
  <si>
    <t>Abu Dhabi Investment Council Company P.J.S.C. (Asset Management)</t>
  </si>
  <si>
    <t>Abundance Wealth Counselors, LLC</t>
  </si>
  <si>
    <t>State College</t>
  </si>
  <si>
    <t>Academy Capital Management</t>
  </si>
  <si>
    <t>Waco</t>
  </si>
  <si>
    <t>Accelerate Financial Technologies, Inc.</t>
  </si>
  <si>
    <t>Accent Capital Management, LLC</t>
  </si>
  <si>
    <t>Centerville</t>
  </si>
  <si>
    <t>Access Investment Management, LLC</t>
  </si>
  <si>
    <t>ACCI Capital Investments, S.G.I.I.C., S.A.</t>
  </si>
  <si>
    <t>Accredited Investors, Inc.</t>
  </si>
  <si>
    <t>Edina</t>
  </si>
  <si>
    <t>Accretive Wealth Partners, LLC</t>
  </si>
  <si>
    <t>Parsippany</t>
  </si>
  <si>
    <t>Accurate Wealth Management, LLC</t>
  </si>
  <si>
    <t>Wesley Chapel</t>
  </si>
  <si>
    <t>Accuro Fund Solutions AG</t>
  </si>
  <si>
    <t>Accuvest Global Advisors</t>
  </si>
  <si>
    <t>Provo</t>
  </si>
  <si>
    <t>Achmea Investment Management B.V.</t>
  </si>
  <si>
    <t>Zeist</t>
  </si>
  <si>
    <t>Acima Private Wealth, LLC</t>
  </si>
  <si>
    <t>Acker Finley Asset Management USA, Inc.</t>
  </si>
  <si>
    <t>AcomeA SGR S.p.A.</t>
  </si>
  <si>
    <t>Acorn Financial Advisory Services, Inc.</t>
  </si>
  <si>
    <t>Reston</t>
  </si>
  <si>
    <t>Acorns Advisers, LLC</t>
  </si>
  <si>
    <t>Irvine</t>
  </si>
  <si>
    <t>Acropolis Investment Management, LLC</t>
  </si>
  <si>
    <t>Chesterfield</t>
  </si>
  <si>
    <t>Activest Wealth Management, LLC</t>
  </si>
  <si>
    <t>Aventura</t>
  </si>
  <si>
    <t>Act Two Investors, LLC</t>
  </si>
  <si>
    <t>Santa Cruz</t>
  </si>
  <si>
    <t>Adalta Capital Management, LLC</t>
  </si>
  <si>
    <t>Adams Diversified Equity Fund, Inc.</t>
  </si>
  <si>
    <t>Adams Wealth Management, LLC</t>
  </si>
  <si>
    <t>Logan</t>
  </si>
  <si>
    <t>ADAPT Investment Managers S.A.</t>
  </si>
  <si>
    <t>ADAR1 Capital Management, LLC</t>
  </si>
  <si>
    <t>Addenda Capital, Inc. (Asset Management)</t>
  </si>
  <si>
    <t>Addison Advisors, LLC</t>
  </si>
  <si>
    <t>Middlebury</t>
  </si>
  <si>
    <t>Vermont</t>
  </si>
  <si>
    <t>Addison Capital, Inc.</t>
  </si>
  <si>
    <t>Conshohocken</t>
  </si>
  <si>
    <t>Adelphi Trust Company</t>
  </si>
  <si>
    <t>Adepa Asset Management S.A.</t>
  </si>
  <si>
    <t>Adirondack Trust Company Asset Management</t>
  </si>
  <si>
    <t>Saratoga Springs</t>
  </si>
  <si>
    <t>Aditya Birla Sun Life AMC, LTD</t>
  </si>
  <si>
    <t>Adler Asset Management, LLC</t>
  </si>
  <si>
    <t>Administradora General de Fondos Security, S.A.</t>
  </si>
  <si>
    <t>Santiago</t>
  </si>
  <si>
    <t>Chile</t>
  </si>
  <si>
    <t>Advance Asset Management, LTD</t>
  </si>
  <si>
    <t>Advanced Asset Management Advisors, Inc.</t>
  </si>
  <si>
    <t>Advanced Portfolio Management, LLC</t>
  </si>
  <si>
    <t>Advisor OS, LLC</t>
  </si>
  <si>
    <t>Advisor Resource Council, LLC</t>
  </si>
  <si>
    <t>Advisors Capital Management, LLC</t>
  </si>
  <si>
    <t>Ridgewood</t>
  </si>
  <si>
    <t>Advisory Alpha, LLC</t>
  </si>
  <si>
    <t>Holland</t>
  </si>
  <si>
    <t>Advisory Invest GmbH</t>
  </si>
  <si>
    <t>Advocate Investing Services, LLC (U.S.)</t>
  </si>
  <si>
    <t>Woodbine</t>
  </si>
  <si>
    <t>Advyzon Investment Management, LLC</t>
  </si>
  <si>
    <t>Lisle</t>
  </si>
  <si>
    <t>Aegon Industrial Fund Management Company, LTD</t>
  </si>
  <si>
    <t>Aegon UK PLC</t>
  </si>
  <si>
    <t>Aeon Investment Management Pty., LTD</t>
  </si>
  <si>
    <t>Claremont</t>
  </si>
  <si>
    <t>AE Wealth Management, LLC</t>
  </si>
  <si>
    <t>Topeka</t>
  </si>
  <si>
    <t>Affinity Capital Advisors, LLC</t>
  </si>
  <si>
    <t>Berkeley</t>
  </si>
  <si>
    <t>Affinity Investment Advisors, LLC</t>
  </si>
  <si>
    <t>Affinity Wealth Management, LLC</t>
  </si>
  <si>
    <t>AFI Inversiones Globales, S.G.I.I.C., S.A.</t>
  </si>
  <si>
    <t>Aft Forsyth &amp; Co., Inc.</t>
  </si>
  <si>
    <t>AG2R La Mondiale Gestion d'Actifs</t>
  </si>
  <si>
    <t>Agave Capital Management, LTD</t>
  </si>
  <si>
    <t>AG Capital Pty., LTD (South Africa)</t>
  </si>
  <si>
    <t>A&amp;G Fondos, S.G.I.I.C., S.A.</t>
  </si>
  <si>
    <t>AGH Wealth Advisors, LLC</t>
  </si>
  <si>
    <t>AgioFunds Towarzystwo Funduszy Inwestycyjnych S.A.</t>
  </si>
  <si>
    <t>Warsaw</t>
  </si>
  <si>
    <t>Poland</t>
  </si>
  <si>
    <t>Ahara Advisors, LLC</t>
  </si>
  <si>
    <t>AIA Investment Management HK, LTD</t>
  </si>
  <si>
    <t>AIA Singapore Pte., LTD</t>
  </si>
  <si>
    <t>AIF Alternativ Invest Finance AG</t>
  </si>
  <si>
    <t>Ruggell</t>
  </si>
  <si>
    <t>Aikya Investment Management, LTD</t>
  </si>
  <si>
    <t>Airbnb Host Endowment, LLC</t>
  </si>
  <si>
    <t>AIRE Advisors, LLC</t>
  </si>
  <si>
    <t>Beverly Hills</t>
  </si>
  <si>
    <t>AJOVista, LLC</t>
  </si>
  <si>
    <t>AKO Capital, LLP</t>
  </si>
  <si>
    <t>Ak Portföy Yönetimi A.Ş.</t>
  </si>
  <si>
    <t>Istanbul</t>
  </si>
  <si>
    <t>Turkiye</t>
  </si>
  <si>
    <t>Akre Capital Management, LLC</t>
  </si>
  <si>
    <t>Middleburg</t>
  </si>
  <si>
    <t>Aktia Bank, PLC</t>
  </si>
  <si>
    <t>Aktif Portföy Yönetimi</t>
  </si>
  <si>
    <t>Alamar Capital Management, LLC</t>
  </si>
  <si>
    <t>Santa Barbara</t>
  </si>
  <si>
    <t>Alan B. Lancz &amp; Associates, Inc.</t>
  </si>
  <si>
    <t>Toledo</t>
  </si>
  <si>
    <t>Ålandsbanken Abp (Sweden)</t>
  </si>
  <si>
    <t>Alaska Retirement Management Board</t>
  </si>
  <si>
    <t>Juneau</t>
  </si>
  <si>
    <t>Alaska</t>
  </si>
  <si>
    <t>Alberta Investment Management Corporation</t>
  </si>
  <si>
    <t>Albion Management Group</t>
  </si>
  <si>
    <t>Albrech &amp; Cie. Vermögensverwaltung AG</t>
  </si>
  <si>
    <t>Alden Global Capital, LLC</t>
  </si>
  <si>
    <t>Alean Capital AG</t>
  </si>
  <si>
    <t>Alecta Tjänstepension Ömsesidigt</t>
  </si>
  <si>
    <t>Alera Investment Advisors, LLC</t>
  </si>
  <si>
    <t>Deerfield</t>
  </si>
  <si>
    <t>Alerce Gestão de Recursos de Terceiros, LTD</t>
  </si>
  <si>
    <t>Alerus Financial, National Association</t>
  </si>
  <si>
    <t>Grand Forks</t>
  </si>
  <si>
    <t>North Dakota</t>
  </si>
  <si>
    <t>Alesco Advisors, LLC</t>
  </si>
  <si>
    <t>Pittsford</t>
  </si>
  <si>
    <t>Alessandra Capital Management, LLC</t>
  </si>
  <si>
    <t>Torrance</t>
  </si>
  <si>
    <t>Alfa Capital Management Company OOO</t>
  </si>
  <si>
    <t>Moscow</t>
  </si>
  <si>
    <t>Russian Federation</t>
  </si>
  <si>
    <t>Alfakraft AB</t>
  </si>
  <si>
    <t>Alfred Berg Kapitalforvaltning (Norway) AS</t>
  </si>
  <si>
    <t>Algert Global, LLC</t>
  </si>
  <si>
    <t>Alhambra Investment Management, LLC</t>
  </si>
  <si>
    <t>Palmetto Bay</t>
  </si>
  <si>
    <t>Alias Partners S.A.</t>
  </si>
  <si>
    <t>Align Financial, LLC (U.S.)</t>
  </si>
  <si>
    <t>Hermantown</t>
  </si>
  <si>
    <t>Alisei SGR S.p.A.</t>
  </si>
  <si>
    <t>Aljian Capital Management</t>
  </si>
  <si>
    <t>Santa Rosa</t>
  </si>
  <si>
    <t>Alkeon Capital Management, LLC</t>
  </si>
  <si>
    <t>Alkimis SGR S.p.A.</t>
  </si>
  <si>
    <t>Allegheny Financial Group, LTD</t>
  </si>
  <si>
    <t>Allegiance Financial Group Advisory Services, LLC</t>
  </si>
  <si>
    <t>Allen Capital Group, LLC</t>
  </si>
  <si>
    <t>Grand Island</t>
  </si>
  <si>
    <t>Allen Investment Management, LLC</t>
  </si>
  <si>
    <t>Allen Mooney &amp; Barnes Investment Advisors, LLC</t>
  </si>
  <si>
    <t>Thomasville</t>
  </si>
  <si>
    <t>Allfunds Investment Solutions S.A.</t>
  </si>
  <si>
    <t>AllianceBernstein (Denmark)</t>
  </si>
  <si>
    <t>AllianceBernstein (Hong Kong), LTD</t>
  </si>
  <si>
    <t>AllianceBernstein Investment Management Australia, LTD</t>
  </si>
  <si>
    <t>AllianceBernstein, LTD (U.K.)</t>
  </si>
  <si>
    <t>Alliance Wealth Advisors, LLC</t>
  </si>
  <si>
    <t>Scranton</t>
  </si>
  <si>
    <t>Alliance Wealth Advisors, LLC (Utah)</t>
  </si>
  <si>
    <t>Allianz Bulgaria Pension Company AD</t>
  </si>
  <si>
    <t>Sofia</t>
  </si>
  <si>
    <t>Bulgaria</t>
  </si>
  <si>
    <t>Allianz Global Investors GmbH (France)</t>
  </si>
  <si>
    <t>Allianz Global Investors Japan Company, LTD</t>
  </si>
  <si>
    <t>Allianz Global Investors (Singapore), LTD</t>
  </si>
  <si>
    <t>Allianz Global Investors (Taiwan), LTD</t>
  </si>
  <si>
    <t>Allianz Global Investors UK, LTD</t>
  </si>
  <si>
    <t>Allianz Invest KAG mbH (Asset Management)</t>
  </si>
  <si>
    <t>Allianz Invest Kapitalanlagegesellschaft mbH</t>
  </si>
  <si>
    <t>Allié Family Office, LLC</t>
  </si>
  <si>
    <t>AllSquare Wealth Management, LLC</t>
  </si>
  <si>
    <t>All-Stars Investment, LTD</t>
  </si>
  <si>
    <t>Allstate Investment Management Company</t>
  </si>
  <si>
    <t>Alluvium Asset Management Pty., LTD</t>
  </si>
  <si>
    <t>All Weather Capital, Pty., LTD</t>
  </si>
  <si>
    <t>Ally Financial, Inc.</t>
  </si>
  <si>
    <t>Detroit</t>
  </si>
  <si>
    <t>AlpenGlobal Capital, LLC</t>
  </si>
  <si>
    <t>Alpha Asset Management Pty., LTD (South Africa)</t>
  </si>
  <si>
    <t>Alpha Blue Capital Management, L.P.</t>
  </si>
  <si>
    <t>Alpha Capital Management</t>
  </si>
  <si>
    <t>AlphaCore Capital, LLC (U.S.)</t>
  </si>
  <si>
    <t>Alpha Cubed Investments, LLC</t>
  </si>
  <si>
    <t>Alpha Investor Services Management</t>
  </si>
  <si>
    <t>Alpha Patrimoine, S.A.</t>
  </si>
  <si>
    <t>Capellen</t>
  </si>
  <si>
    <t>AlphaQ Advisors, LLC</t>
  </si>
  <si>
    <t>AlphaQuest, LLC</t>
  </si>
  <si>
    <t>CTA</t>
  </si>
  <si>
    <t>AlphaSimplex Group, LLC</t>
  </si>
  <si>
    <t>AlphaStar Capital Management, LLC</t>
  </si>
  <si>
    <t>Cornelius</t>
  </si>
  <si>
    <t>Alpha Trust Mutual Fund and Alternative Investment Fund Management S.A. (Asset Management)</t>
  </si>
  <si>
    <t>Kifisia</t>
  </si>
  <si>
    <t>Greece</t>
  </si>
  <si>
    <t>Alphinity Investment Management Pty., LTD</t>
  </si>
  <si>
    <t>Alpine Bank Wealth Management</t>
  </si>
  <si>
    <t>Grand Junction</t>
  </si>
  <si>
    <t>Alpine Investment Management, LTD</t>
  </si>
  <si>
    <t>Alpine Woods Capital Investors, LLC</t>
  </si>
  <si>
    <t>Purchase</t>
  </si>
  <si>
    <t>ALPS Family Office AG</t>
  </si>
  <si>
    <t>Dietmannsried</t>
  </si>
  <si>
    <t>Alta Advisers, LTD</t>
  </si>
  <si>
    <t>Alta Capital Management, LLC</t>
  </si>
  <si>
    <t>Altair Finance Asset Management SGIIC, S.A.</t>
  </si>
  <si>
    <t>Alta Park Capital, L.P.</t>
  </si>
  <si>
    <t>Alta Wealth Advisors, LLC</t>
  </si>
  <si>
    <t>Woburn</t>
  </si>
  <si>
    <t>Altex Assets Management SGIIC, S.A.</t>
  </si>
  <si>
    <t>Altfest L J &amp; Co, Inc.</t>
  </si>
  <si>
    <t>Altimeter Capital Management, L.P.</t>
  </si>
  <si>
    <t>Altman Advisors, Inc.</t>
  </si>
  <si>
    <t>Altrafin AG</t>
  </si>
  <si>
    <t>AltraVue Capital, LLC</t>
  </si>
  <si>
    <t>Altrinsic Global Advisors, LLC (U.S.)</t>
  </si>
  <si>
    <t>Altshuler-Shaham Mutual Funds Management, LTD</t>
  </si>
  <si>
    <t>Alumot Mutual Funds Management Company, LTD</t>
  </si>
  <si>
    <t>Alyeska Investment Group, L.P.</t>
  </si>
  <si>
    <t>Amalgamated Bank (Asset Management)</t>
  </si>
  <si>
    <t>Amansa Capital Pte., LTD</t>
  </si>
  <si>
    <t>Ameliora Wealth Management, LTD</t>
  </si>
  <si>
    <t>American Alpha Advisors, LLC</t>
  </si>
  <si>
    <t>Americana Partners, LLC</t>
  </si>
  <si>
    <t>American Assets Investment Management, LLC</t>
  </si>
  <si>
    <t>American Capital Advisory, LLC</t>
  </si>
  <si>
    <t>Ketchum</t>
  </si>
  <si>
    <t>American Financial Advisors, LLC</t>
  </si>
  <si>
    <t>American National Bank &amp; Trust (Texas)</t>
  </si>
  <si>
    <t>Wichita Falls</t>
  </si>
  <si>
    <t>American Wealth Advisors, LLC (U.S.)</t>
  </si>
  <si>
    <t>Johns Creek</t>
  </si>
  <si>
    <t>Ameritas Investment Partners, Inc</t>
  </si>
  <si>
    <t>AMF Capital AG</t>
  </si>
  <si>
    <t>AMG National Trust</t>
  </si>
  <si>
    <t>Englewood</t>
  </si>
  <si>
    <t>Amica Mutual Insurance Company</t>
  </si>
  <si>
    <t>AM Investment Strategies, LLC</t>
  </si>
  <si>
    <t>Amiral Gestion S.A.</t>
  </si>
  <si>
    <t>AMJ Financial Wealth Management, LLC</t>
  </si>
  <si>
    <t>Leesburg</t>
  </si>
  <si>
    <t>Amova Asset Management Americas, Inc.</t>
  </si>
  <si>
    <t>Ampega Investment GmbH</t>
  </si>
  <si>
    <t>Ampersand Capital Group, L.P.</t>
  </si>
  <si>
    <t>Burlingame</t>
  </si>
  <si>
    <t>Amplegest S.A.</t>
  </si>
  <si>
    <t>A&amp;M Private Wealth Partners, LLC</t>
  </si>
  <si>
    <t>AMS Capital, LTDA</t>
  </si>
  <si>
    <t>São Paulo</t>
  </si>
  <si>
    <t>Amundi Austria GmbH (Asset Management)</t>
  </si>
  <si>
    <t>Amundi Iberia, S.G.I.I.C., S.A.</t>
  </si>
  <si>
    <t>Amundi Luxembourg S.A. (Asset Management)</t>
  </si>
  <si>
    <t>Amundi Singapore, LTD</t>
  </si>
  <si>
    <t>Amundi Taiwan, LTD</t>
  </si>
  <si>
    <t>Analyst I.M.S Mutual Funds Management (1986), LTD</t>
  </si>
  <si>
    <t>Analytic Management AG</t>
  </si>
  <si>
    <t>Triesen</t>
  </si>
  <si>
    <t>Anatole Investment Management, LTD</t>
  </si>
  <si>
    <t>AnBro Capital Investments (Pty) Ltd</t>
  </si>
  <si>
    <t>Anchor Capital (Pty.), LTD</t>
  </si>
  <si>
    <t>Bryanston</t>
  </si>
  <si>
    <t>Anchor Investment Management, LLC</t>
  </si>
  <si>
    <t>Anchyra Partners, LLC</t>
  </si>
  <si>
    <t>Ancora Advisors, LLC</t>
  </si>
  <si>
    <t>Andina Capital Management, LLC</t>
  </si>
  <si>
    <t>Lehi</t>
  </si>
  <si>
    <t>Andorra Gestió Agrícol Reig, S.A.U.</t>
  </si>
  <si>
    <t>Escaldes-Engordany</t>
  </si>
  <si>
    <t>Andorra</t>
  </si>
  <si>
    <t>Andra AP-Fonden (AP 2)</t>
  </si>
  <si>
    <t>Gothenburg</t>
  </si>
  <si>
    <t>Andreas Capital S.A.</t>
  </si>
  <si>
    <t>Anfield Capital Management, LLC</t>
  </si>
  <si>
    <t>Angeles Wealth Management, LLC</t>
  </si>
  <si>
    <t>Ankerstar Wealth, LLC</t>
  </si>
  <si>
    <t>Leander</t>
  </si>
  <si>
    <t>Annandale Capital,  LLC</t>
  </si>
  <si>
    <t>Annex Wealth Management, LLC</t>
  </si>
  <si>
    <t>Brookfield</t>
  </si>
  <si>
    <t>Annis Gardner Whiting Capital Advisors, LLC</t>
  </si>
  <si>
    <t>Annox Capital, LLC</t>
  </si>
  <si>
    <t>Venture Capital</t>
  </si>
  <si>
    <t>Anomaly Capital Management, L.P.</t>
  </si>
  <si>
    <t>Ansa Capital Management GmbH</t>
  </si>
  <si>
    <t>Bensheim</t>
  </si>
  <si>
    <t>Anta Asset Management, SGIIC SA</t>
  </si>
  <si>
    <t>Ante Asset Management AG</t>
  </si>
  <si>
    <t>Schaan</t>
  </si>
  <si>
    <t>Antecedo Asset Management GmbH</t>
  </si>
  <si>
    <t>Bad Homburg</t>
  </si>
  <si>
    <t>Antipodes Partners, LTD (Asset Management)</t>
  </si>
  <si>
    <t>Anura Investment Solutions</t>
  </si>
  <si>
    <t>Mauritius</t>
  </si>
  <si>
    <t>Anytime Invest GmbH</t>
  </si>
  <si>
    <t>Apella Capital, LLC</t>
  </si>
  <si>
    <t>West Hartford</t>
  </si>
  <si>
    <t>Aperture Investors, LLC</t>
  </si>
  <si>
    <t>Aphilion, L.P.</t>
  </si>
  <si>
    <t>Apollon Wealth Management, LLC</t>
  </si>
  <si>
    <t>Mount Pleasant</t>
  </si>
  <si>
    <t>Appaloosa, L.P.</t>
  </si>
  <si>
    <t>Short Hills</t>
  </si>
  <si>
    <t>Appleton Partners, Inc.</t>
  </si>
  <si>
    <t>Applied Finance Capital Management, LLC</t>
  </si>
  <si>
    <t>San Juan</t>
  </si>
  <si>
    <t>Puerto Rico</t>
  </si>
  <si>
    <t>Apricus Wealth, LLC</t>
  </si>
  <si>
    <t>Beaufort</t>
  </si>
  <si>
    <t>Aprio Wealth Management, LLC</t>
  </si>
  <si>
    <t>APS Asset Management Pte., LTD</t>
  </si>
  <si>
    <t>APS International</t>
  </si>
  <si>
    <t>Aptus Capital Advisors, LLC</t>
  </si>
  <si>
    <t>Fairhope</t>
  </si>
  <si>
    <t>AQA Capital, LTD</t>
  </si>
  <si>
    <t>Floriana</t>
  </si>
  <si>
    <t>Aquamarine Zürich AG</t>
  </si>
  <si>
    <t>Aquatic Capital Management, LLC</t>
  </si>
  <si>
    <t>Aquila AG</t>
  </si>
  <si>
    <t>Aquila Capital Investmentgesellschaft mbH</t>
  </si>
  <si>
    <t>Hamburg</t>
  </si>
  <si>
    <t>Arabesque Asset Management, LTD</t>
  </si>
  <si>
    <t>Aragon Global Management, L.P.</t>
  </si>
  <si>
    <t>Aramea Asset Management AG</t>
  </si>
  <si>
    <t>Arax Investment Partners, LLC</t>
  </si>
  <si>
    <t>Arbion, LTD</t>
  </si>
  <si>
    <t>Arbor Gestão de Recursos, LTDA</t>
  </si>
  <si>
    <t>Arcadia Investment Management</t>
  </si>
  <si>
    <t>Kalamazoo</t>
  </si>
  <si>
    <t>Archer Investment Corporation</t>
  </si>
  <si>
    <t>Indianapolis</t>
  </si>
  <si>
    <t>Indiana</t>
  </si>
  <si>
    <t>Archford Capital Strategies, LLC</t>
  </si>
  <si>
    <t>Swansea</t>
  </si>
  <si>
    <t>Architas Multi-Manager Europe, LTD</t>
  </si>
  <si>
    <t>Archon Partners, LLC</t>
  </si>
  <si>
    <t>Arctic Asset Management AS (Norway)</t>
  </si>
  <si>
    <t>Ardent Capital Management, Inc. (Ohio)</t>
  </si>
  <si>
    <t>Ardsley Partners</t>
  </si>
  <si>
    <t>Rowayton</t>
  </si>
  <si>
    <t>Arete Ethik Invest AG</t>
  </si>
  <si>
    <t>Arete Wealth Advisors, LLC</t>
  </si>
  <si>
    <t>Argenta Asset Management S.A.</t>
  </si>
  <si>
    <t>Argent Advisors, Inc.</t>
  </si>
  <si>
    <t>Monroe</t>
  </si>
  <si>
    <t>Argonautica Private Wealth Management, Inc.</t>
  </si>
  <si>
    <t>Wellesley</t>
  </si>
  <si>
    <t>Argos Wealth Advisors, LLC</t>
  </si>
  <si>
    <t>Ariadne Wealth Management, L.P.</t>
  </si>
  <si>
    <t>Ariel Investments, LLC</t>
  </si>
  <si>
    <t>Aries Wealth Management, LLC</t>
  </si>
  <si>
    <t>Portland</t>
  </si>
  <si>
    <t>Maine</t>
  </si>
  <si>
    <t>Ariose Capital Partners</t>
  </si>
  <si>
    <t>Arista Wealth Management, LLC</t>
  </si>
  <si>
    <t>Las Vegas</t>
  </si>
  <si>
    <t>Nevada</t>
  </si>
  <si>
    <t>Aristides Capital, LLC</t>
  </si>
  <si>
    <t>Louisville</t>
  </si>
  <si>
    <t>Aristotle Atlantic Partners, LLC</t>
  </si>
  <si>
    <t>Sarasota</t>
  </si>
  <si>
    <t>Arizona State Retirement System</t>
  </si>
  <si>
    <t>Arjuna Capital</t>
  </si>
  <si>
    <t>Manchester</t>
  </si>
  <si>
    <t>Arkadios Wealth Advisors, LLC</t>
  </si>
  <si>
    <t>Arkéa Asset Management S.A.</t>
  </si>
  <si>
    <t>Arkfeld Wealth Strategies, LLC</t>
  </si>
  <si>
    <t>Ark Investment Management, LLC</t>
  </si>
  <si>
    <t>Arkos Global Advisors, LLC</t>
  </si>
  <si>
    <t>Ark Wealth Advisors, LLC</t>
  </si>
  <si>
    <t>Yorba Linda</t>
  </si>
  <si>
    <t>Arlington Partners, LLC</t>
  </si>
  <si>
    <t>Arlington Trust Company, LLC</t>
  </si>
  <si>
    <t>Armistice Capital, LLC</t>
  </si>
  <si>
    <t>Armstrong Advisory Group, Inc.</t>
  </si>
  <si>
    <t>Needham</t>
  </si>
  <si>
    <t>Arnhold, LLC</t>
  </si>
  <si>
    <t>Aroau Capital Holdings Pty., LTD.</t>
  </si>
  <si>
    <t>Arohi Asset Management Pte., LTD</t>
  </si>
  <si>
    <t>Arquigest, S.A.,S.G.I.I.C.</t>
  </si>
  <si>
    <t>ARQ Wealth Advisors, LLC</t>
  </si>
  <si>
    <t>Arrow Capital Management, Inc.</t>
  </si>
  <si>
    <t>ArrowMark Colorado Holdings, LLC</t>
  </si>
  <si>
    <t>Arrowpoint Investment Partners (Singapore) Pte., LTD.</t>
  </si>
  <si>
    <t>Arta Finance Wealth Management, LLC</t>
  </si>
  <si>
    <t>Mountain View</t>
  </si>
  <si>
    <t>Artemis Fund Managers, LTD</t>
  </si>
  <si>
    <t>Artemis Investment Management, LLP</t>
  </si>
  <si>
    <t>Artemis Wealth Advisors, LLC</t>
  </si>
  <si>
    <t>Arts Asset Management GmbH</t>
  </si>
  <si>
    <t>Arvest Funds AG</t>
  </si>
  <si>
    <t>Arvest Investments, Inc.</t>
  </si>
  <si>
    <t>Rogers</t>
  </si>
  <si>
    <t>Arkansas</t>
  </si>
  <si>
    <t>arvy AG</t>
  </si>
  <si>
    <t>Asahi Life Asset Management Company, LTD</t>
  </si>
  <si>
    <t>ASB Consultores, LLC</t>
  </si>
  <si>
    <t>Ascend Investment Partners</t>
  </si>
  <si>
    <t>Ogden</t>
  </si>
  <si>
    <t>Ascentis Independent Advisors, LLC</t>
  </si>
  <si>
    <t>Ashburton Fund Managers Pty., LTD</t>
  </si>
  <si>
    <t>Ashburton Investments</t>
  </si>
  <si>
    <t>Ashburton (Jersey), LTD</t>
  </si>
  <si>
    <t>Saint Helier</t>
  </si>
  <si>
    <t>Jersey</t>
  </si>
  <si>
    <t>Ashmore Investment Management, LTD</t>
  </si>
  <si>
    <t>Ashton Thomas Private Wealth, LLC</t>
  </si>
  <si>
    <t>Ashton Thomas Securities, LLC</t>
  </si>
  <si>
    <t>Asio Capital, LLC</t>
  </si>
  <si>
    <t>Lexington</t>
  </si>
  <si>
    <t>ASK Capital Management, LLC</t>
  </si>
  <si>
    <t>San Francisco, CA</t>
  </si>
  <si>
    <t>Aspect Partners, LLC</t>
  </si>
  <si>
    <t>Fairfax</t>
  </si>
  <si>
    <t>Aspen Grove Capital, LLC</t>
  </si>
  <si>
    <t>Avon</t>
  </si>
  <si>
    <t>Aspire Capital Advisors, LLC</t>
  </si>
  <si>
    <t>Aspiriant, LLC</t>
  </si>
  <si>
    <t>ASR Vermogensbeheer N.V.</t>
  </si>
  <si>
    <t>Utrecht</t>
  </si>
  <si>
    <t>Assenagon Asset Management S.A.</t>
  </si>
  <si>
    <t>Asset Allocation &amp; Management Company, LLC</t>
  </si>
  <si>
    <t>Asset Dedication,  LLC</t>
  </si>
  <si>
    <t>Asset Intelligence Portfolio Management, LTD</t>
  </si>
  <si>
    <t>Leicester</t>
  </si>
  <si>
    <t>Asset One Wealth Management, LLC</t>
  </si>
  <si>
    <t>Asset Planning, Inc.</t>
  </si>
  <si>
    <t>Los Alamitos</t>
  </si>
  <si>
    <t>Aster Capital Management (DIFC), LTD</t>
  </si>
  <si>
    <t>Dubai</t>
  </si>
  <si>
    <t>Astignes Capital Asia Pte., LTD</t>
  </si>
  <si>
    <t>Astoria Portfolio Advisors, LLC</t>
  </si>
  <si>
    <t>Astute Fund Management Bhd</t>
  </si>
  <si>
    <t>Athena Wealth Management, LLC</t>
  </si>
  <si>
    <t>Reno</t>
  </si>
  <si>
    <t>Athos Capital, LTD.</t>
  </si>
  <si>
    <t>Athymis Gestion S.A.</t>
  </si>
  <si>
    <t>Ativo Capital Management, LLC</t>
  </si>
  <si>
    <t>ATL 12 Capital Gestión, S.G.I.I.C, S.A.</t>
  </si>
  <si>
    <t>Atlanta Capital Management Company, LLC</t>
  </si>
  <si>
    <t>Atlantic Edge Private Wealth Management, LLC</t>
  </si>
  <si>
    <t>Jacksonville</t>
  </si>
  <si>
    <t>Atlantic Private Wealth, LLC</t>
  </si>
  <si>
    <t>Chapel Hill</t>
  </si>
  <si>
    <t>Atlantic Union Bank (Bank)</t>
  </si>
  <si>
    <t>Atlas Asset Management, LLC</t>
  </si>
  <si>
    <t>Guaynabo</t>
  </si>
  <si>
    <t>Atlas Legacy Advisors, LLC</t>
  </si>
  <si>
    <t>Atlatl Advisers, LLC</t>
  </si>
  <si>
    <t>Atmos Capital Gestão de Recursos, LTDA</t>
  </si>
  <si>
    <t>Atom Investors, L.P.</t>
  </si>
  <si>
    <t>AtonRa Partners S.A. (Asset Management)</t>
  </si>
  <si>
    <t>ATP Investment Management</t>
  </si>
  <si>
    <t>Hillerød</t>
  </si>
  <si>
    <t>Atrium Portfolio Managers – Empresa de Investimento, S.A.</t>
  </si>
  <si>
    <t>Lisbon</t>
  </si>
  <si>
    <t>Portugal</t>
  </si>
  <si>
    <t>Attitude Gestión, S.G.I.I.C, S.A.</t>
  </si>
  <si>
    <t>Atwood &amp; Palmer, Inc.</t>
  </si>
  <si>
    <t>Augustus Capital Asset Management, S.G.I.I.C., S.A.</t>
  </si>
  <si>
    <t>Zaragoza</t>
  </si>
  <si>
    <t>Aureus Asset Management, LLC</t>
  </si>
  <si>
    <t>Auréus Group B.V.</t>
  </si>
  <si>
    <t>Auris Gestion S.A.</t>
  </si>
  <si>
    <t>Aurora Investment Counsel Corporation</t>
  </si>
  <si>
    <t>Aurora Investment Managers, LLC</t>
  </si>
  <si>
    <t>Naples</t>
  </si>
  <si>
    <t>Ausdal Financial Partners, Inc.</t>
  </si>
  <si>
    <t>Davenport</t>
  </si>
  <si>
    <t>Autumn Glory Partners, LLC</t>
  </si>
  <si>
    <t>AUTUS Fund Managers Pty., LTD</t>
  </si>
  <si>
    <t>Auxano Advisors, LLC</t>
  </si>
  <si>
    <t>Auxier Asset Management, LLC</t>
  </si>
  <si>
    <t>Aurora</t>
  </si>
  <si>
    <t>Avaii Wealth Management, LLC</t>
  </si>
  <si>
    <t>Appleton</t>
  </si>
  <si>
    <t>Avail Investment Partners, LLC</t>
  </si>
  <si>
    <t>Lemont</t>
  </si>
  <si>
    <t>Avalon Trust Company</t>
  </si>
  <si>
    <t>Avantax Planning Partners, Inc.</t>
  </si>
  <si>
    <t>Dubuque</t>
  </si>
  <si>
    <t>Avant Capital, LLC</t>
  </si>
  <si>
    <t>Lafayette</t>
  </si>
  <si>
    <t>Avantis Investors</t>
  </si>
  <si>
    <t>Avanza Fonder AB</t>
  </si>
  <si>
    <t>Avenir Tech, LTD</t>
  </si>
  <si>
    <t>Aventura Private Wealth, LLC</t>
  </si>
  <si>
    <t>Aventus Investment Advisors, Inc.</t>
  </si>
  <si>
    <t>Aveo Capital Partners, LLC</t>
  </si>
  <si>
    <t>Avestar Capital, LLC</t>
  </si>
  <si>
    <t>Aviance Capital Partners, LLC</t>
  </si>
  <si>
    <t>AVIC Fund Management Company, LTD</t>
  </si>
  <si>
    <t>Avidian Wealth Solutions, LLC</t>
  </si>
  <si>
    <t>Avion Wealth</t>
  </si>
  <si>
    <t>The Woodlands</t>
  </si>
  <si>
    <t>Avior Wealth Management, LLC</t>
  </si>
  <si>
    <t>Aviso Wealth Inc.</t>
  </si>
  <si>
    <t>Aviso Wealth Management</t>
  </si>
  <si>
    <t>Avon Pension Fund</t>
  </si>
  <si>
    <t>Bath</t>
  </si>
  <si>
    <t>Avory &amp; Company, LLC</t>
  </si>
  <si>
    <t>Avos Capital Management, LLC</t>
  </si>
  <si>
    <t>AXA IM Select France S.A.</t>
  </si>
  <si>
    <t>Puteaux</t>
  </si>
  <si>
    <t>AXA S.A. (Spain)</t>
  </si>
  <si>
    <t>AXA SPDB Investment Managers Company, LTD</t>
  </si>
  <si>
    <t>AXIA Asset Management GmbH</t>
  </si>
  <si>
    <t>Axim Wealth Management, LLC</t>
  </si>
  <si>
    <t>Dayton</t>
  </si>
  <si>
    <t>Axis Asset Management Company, LTD</t>
  </si>
  <si>
    <t>AXQ Capital, L.P.</t>
  </si>
  <si>
    <t>AXS Investments, LLC</t>
  </si>
  <si>
    <t>Port Chester</t>
  </si>
  <si>
    <t>Axxcess Wealth Management, LLC</t>
  </si>
  <si>
    <t>Axxion S.A. (Luxembourg)</t>
  </si>
  <si>
    <t>Grevenmacher</t>
  </si>
  <si>
    <t>Ayalim Mutual Funds, LTD</t>
  </si>
  <si>
    <t>Herzliya</t>
  </si>
  <si>
    <t>AZA Capital Management</t>
  </si>
  <si>
    <t>azemos vermögensmanagement GmbH</t>
  </si>
  <si>
    <t>Offenburg</t>
  </si>
  <si>
    <t>Azimuth Capital Investment Management, LLC</t>
  </si>
  <si>
    <t>Azimut Investments, LTD</t>
  </si>
  <si>
    <t>Azimut Portfoy Yonetimi A.S.</t>
  </si>
  <si>
    <t>Azimut Switzerland S.A.</t>
  </si>
  <si>
    <t>Azzad Asset Management, Inc.</t>
  </si>
  <si>
    <t>Falls Church</t>
  </si>
  <si>
    <t>BACCI Trading Pty., LTD</t>
  </si>
  <si>
    <t>Badgley Phelps Wealth Managers, LLC</t>
  </si>
  <si>
    <t>Bailard, Inc.</t>
  </si>
  <si>
    <t>Baird Trust Company, LLC</t>
  </si>
  <si>
    <t>Baker Avenue Asset Management, L.P.</t>
  </si>
  <si>
    <t>Balboa Wealth Partners, Inc. (Investment Advisor)</t>
  </si>
  <si>
    <t>Baldwin Wealth Partners, LLC</t>
  </si>
  <si>
    <t>Marion</t>
  </si>
  <si>
    <t>Balefire, LLC</t>
  </si>
  <si>
    <t>Balentine, LLC</t>
  </si>
  <si>
    <t>Ballast Advisors, LLC</t>
  </si>
  <si>
    <t>Ballast Asset Management, L.P.</t>
  </si>
  <si>
    <t>Baloise Asset Management AG</t>
  </si>
  <si>
    <t>Basel</t>
  </si>
  <si>
    <t>Baltimore Washington Financial Advisors, Inc.</t>
  </si>
  <si>
    <t>BAMCO, Inc.</t>
  </si>
  <si>
    <t>Banca Credinvest S.A.</t>
  </si>
  <si>
    <t>Banca del Sempione S.A.</t>
  </si>
  <si>
    <t>Banca Generali S.p.A. (Asset Management)</t>
  </si>
  <si>
    <t>Banca Passadore &amp; C. S.p.A.</t>
  </si>
  <si>
    <t>Genoa</t>
  </si>
  <si>
    <t>Banca Popolare di Sondrio (SUISSE) S.A.</t>
  </si>
  <si>
    <t>Banco BTG Pactual, S.A. (Proprietary Trading)</t>
  </si>
  <si>
    <t>Banco Santander International</t>
  </si>
  <si>
    <t>Banco Santander International S.A.</t>
  </si>
  <si>
    <t>Bangor Savings Bank (Asset Management)</t>
  </si>
  <si>
    <t>Bangor</t>
  </si>
  <si>
    <t>Bank für Kirche und Caritas eG</t>
  </si>
  <si>
    <t>Paderborn</t>
  </si>
  <si>
    <t>Bankhaus Bauer AG</t>
  </si>
  <si>
    <t>Stuttgart</t>
  </si>
  <si>
    <t>Bankhaus Carl Spängler &amp; Company</t>
  </si>
  <si>
    <t>Bankinter Gestión de Activos S.G.I.I.C., S.A.</t>
  </si>
  <si>
    <t>Bankinter Luxembourg S.A.</t>
  </si>
  <si>
    <t>BankInvest Asset Management</t>
  </si>
  <si>
    <t>Bank J. Safra Sarasin AG</t>
  </si>
  <si>
    <t>Bank Julius Baer &amp; Co., LTD (Singapore)</t>
  </si>
  <si>
    <t>Bank of Beijing - Scotiabank Asset Management Company, LTD</t>
  </si>
  <si>
    <t>Bank of China Investment Management Company, LTD</t>
  </si>
  <si>
    <t>Bank of Hawaii (Asset Management Group)</t>
  </si>
  <si>
    <t>Honolulu</t>
  </si>
  <si>
    <t>Hawaii</t>
  </si>
  <si>
    <t>Bank Of Jackson Hole Trust (Asset Management)</t>
  </si>
  <si>
    <t>Jackson</t>
  </si>
  <si>
    <t>Wyoming</t>
  </si>
  <si>
    <t>Bank of Marin</t>
  </si>
  <si>
    <t>Novato</t>
  </si>
  <si>
    <t>Bank of New Hampshire (Investment Management)</t>
  </si>
  <si>
    <t>Laconia</t>
  </si>
  <si>
    <t>New Hampshire</t>
  </si>
  <si>
    <t>Bank Pictet &amp; Cie (Europe) AG, Succursale de Luxembourg</t>
  </si>
  <si>
    <t>BankPlus Wealth Management, LLC</t>
  </si>
  <si>
    <t>Mississippi</t>
  </si>
  <si>
    <t>Bank &amp; Trust Company</t>
  </si>
  <si>
    <t>Litchfield</t>
  </si>
  <si>
    <t>Bank Vontobel AG (Private Banking)</t>
  </si>
  <si>
    <t>Banor SIM S.p.A.</t>
  </si>
  <si>
    <t>Banque Eric Sturdza S.A.</t>
  </si>
  <si>
    <t>Banque Nationale Investissements, Inc.</t>
  </si>
  <si>
    <t>Banque Pictet &amp; Cie S.A.</t>
  </si>
  <si>
    <t>Banque Transatlantique Belgium S.A.</t>
  </si>
  <si>
    <t>Bantleon AG</t>
  </si>
  <si>
    <t>Bantleon Invest Kapitalverwaltungsgesellschaft mbH</t>
  </si>
  <si>
    <t>Hannover</t>
  </si>
  <si>
    <t>Banyan Capital Management, Inc.</t>
  </si>
  <si>
    <t>BAO Capital Partners, LTD</t>
  </si>
  <si>
    <t>Nicosia</t>
  </si>
  <si>
    <t>Baoying Fund Management Company, LTD</t>
  </si>
  <si>
    <t>Barclays Capital Luxembourg SARL</t>
  </si>
  <si>
    <t>Bard Associates, Inc.</t>
  </si>
  <si>
    <t>Barden Capital Management, Inc.</t>
  </si>
  <si>
    <t>Bare Financial Services, Inc.</t>
  </si>
  <si>
    <t>Gap</t>
  </si>
  <si>
    <t>Bar Harbor Wealth Management</t>
  </si>
  <si>
    <t>Baring Financial, LLC (U.S.)</t>
  </si>
  <si>
    <t>Bellingham</t>
  </si>
  <si>
    <t>Barnes Dennig Private Wealth Management, LLC</t>
  </si>
  <si>
    <t>Baron Capital Management, Inc.</t>
  </si>
  <si>
    <t>Baron Wealth Management, LLC</t>
  </si>
  <si>
    <t>Troy</t>
  </si>
  <si>
    <t>Barrett &amp; Company</t>
  </si>
  <si>
    <t>Providence</t>
  </si>
  <si>
    <t>Barrow Hanley Mewhinney &amp; Strauss, LLC</t>
  </si>
  <si>
    <t>Bartizan Capital Pty., LTD</t>
  </si>
  <si>
    <t>Bartlett &amp; Co. Wealth Management, LLC</t>
  </si>
  <si>
    <t>Basellandschaftliche Kantonalbank</t>
  </si>
  <si>
    <t>Liestal</t>
  </si>
  <si>
    <t>Basepoint Wealth, LLC (U.S.)</t>
  </si>
  <si>
    <t>Cedar Rapids</t>
  </si>
  <si>
    <t>Bastion Asset Management, Inc.</t>
  </si>
  <si>
    <t>Battery Global Advisors, LLC</t>
  </si>
  <si>
    <t>BayBridge Capital Group, LLC</t>
  </si>
  <si>
    <t>Pleasanton</t>
  </si>
  <si>
    <t>Bay Colony Advisory Group Inc.</t>
  </si>
  <si>
    <t>Bayerische Vermögen AG</t>
  </si>
  <si>
    <t>BayernInvest Luxembourg S.A.</t>
  </si>
  <si>
    <t>Bay Harbor Wealth Management, LLC</t>
  </si>
  <si>
    <t>Bay Rivers Group, Inc.</t>
  </si>
  <si>
    <t>Williamsburg</t>
  </si>
  <si>
    <t>BB Gestão de Recursos DTVM S.A.</t>
  </si>
  <si>
    <t>BBJS Financial Advisors, LLC</t>
  </si>
  <si>
    <t>BBL Asset Management Company, LTD</t>
  </si>
  <si>
    <t>BBRC International Pte., LTD</t>
  </si>
  <si>
    <t>BBR Partners, LLC</t>
  </si>
  <si>
    <t>BBVA Asset Management, S.A., S.G.I.I.C.</t>
  </si>
  <si>
    <t>BCGE Asset Management S.A.</t>
  </si>
  <si>
    <t>BCS Wealth Management, LLC</t>
  </si>
  <si>
    <t>Johnson City</t>
  </si>
  <si>
    <t>BCV Asset Management, Inc.</t>
  </si>
  <si>
    <t>Winnipeg</t>
  </si>
  <si>
    <t>Manitoba</t>
  </si>
  <si>
    <t>Beacon Financial Advisory, LLC</t>
  </si>
  <si>
    <t>Beacon Financial Group</t>
  </si>
  <si>
    <t>Beacon Financial Strategies Corporation</t>
  </si>
  <si>
    <t>Raleigh</t>
  </si>
  <si>
    <t>Beacon Investment Advisory Services, Inc.</t>
  </si>
  <si>
    <t>Morristown</t>
  </si>
  <si>
    <t>BeaconLight Capital, LLC</t>
  </si>
  <si>
    <t>Beacon Pointe Advisors, LLC</t>
  </si>
  <si>
    <t>Beaird Harris</t>
  </si>
  <si>
    <t>Bear Mountain Capital, Inc.</t>
  </si>
  <si>
    <t>Beaton Management Co., Inc.</t>
  </si>
  <si>
    <t>Haverhill</t>
  </si>
  <si>
    <t>Beaumont Financial Advisors, LLC</t>
  </si>
  <si>
    <t>Beck Bode, LLC</t>
  </si>
  <si>
    <t>Dedham</t>
  </si>
  <si>
    <t>Beck Capital Management, LLC</t>
  </si>
  <si>
    <t>Becker Capital Management, Inc.</t>
  </si>
  <si>
    <t>Beck, Mack &amp; Oliver LLC</t>
  </si>
  <si>
    <t>Beech Hill Advisors, Inc.</t>
  </si>
  <si>
    <t>Beese Fulmer Investment Management, Inc.</t>
  </si>
  <si>
    <t>Canton</t>
  </si>
  <si>
    <t>Beirne Wealth Consulting Services, LLC</t>
  </si>
  <si>
    <t>Shelton</t>
  </si>
  <si>
    <t>Belfius Asset Management</t>
  </si>
  <si>
    <t>Belgrave Capital Management, LTD</t>
  </si>
  <si>
    <t>Bell Asset Management, LTD</t>
  </si>
  <si>
    <t>Bellatrix Asset Management S.A.</t>
  </si>
  <si>
    <t>Bell Bank (Trust Management)</t>
  </si>
  <si>
    <t>Fargo</t>
  </si>
  <si>
    <t>Bell &amp; Brown Wealth Advisors, LLC</t>
  </si>
  <si>
    <t>Bellecapital AG</t>
  </si>
  <si>
    <t>Bellevue Asset Management AG</t>
  </si>
  <si>
    <t>Bellevue Asset Management (Deutschland) GmbH</t>
  </si>
  <si>
    <t>Bellevue Asset Management, LLC</t>
  </si>
  <si>
    <t>Belpointe Asset Management, LLC</t>
  </si>
  <si>
    <t>Belvedere Trading, LLC</t>
  </si>
  <si>
    <t>Benchmark Investment Advisors, LLC</t>
  </si>
  <si>
    <t>Benchstone Capital Management, L.P.</t>
  </si>
  <si>
    <t>Benguela Global Fund Managers Pty., LTD</t>
  </si>
  <si>
    <t>Benjamin F. Edwards &amp; Company, Inc.</t>
  </si>
  <si>
    <t>Bennett Selby Investments, L.P. (U.S.)</t>
  </si>
  <si>
    <t>Falmouth</t>
  </si>
  <si>
    <t>Benson Wealth Management, Inc.</t>
  </si>
  <si>
    <t>Ooltewah</t>
  </si>
  <si>
    <t>Berbice Capital Management, LLC</t>
  </si>
  <si>
    <t>Melville</t>
  </si>
  <si>
    <t>Berger Financial Group, Inc.</t>
  </si>
  <si>
    <t>Berger, van Berchem &amp; Cie SA</t>
  </si>
  <si>
    <t>Berkeley Capital Partners, LLC</t>
  </si>
  <si>
    <t>Milton</t>
  </si>
  <si>
    <t>Berkshire Asset Management, LLC</t>
  </si>
  <si>
    <t>Wilkes-Barre</t>
  </si>
  <si>
    <t>Berkshire Bank (Wealth Management)</t>
  </si>
  <si>
    <t>Pittsfield</t>
  </si>
  <si>
    <t>Berkshire Capital Holdings, Inc.</t>
  </si>
  <si>
    <t>Bernard Wealth Management Corporation</t>
  </si>
  <si>
    <t>Royal Oak</t>
  </si>
  <si>
    <t>Berner Kantonalbank</t>
  </si>
  <si>
    <t>Bern</t>
  </si>
  <si>
    <t>Bestgate Wealth Advisors, LLC</t>
  </si>
  <si>
    <t>Frederick</t>
  </si>
  <si>
    <t>Bestinver Gestión, S.A., S.G.I.I.C.</t>
  </si>
  <si>
    <t>Betz Lutz &amp; Kollegen Vermögensverwaltung GmbH</t>
  </si>
  <si>
    <t>München</t>
  </si>
  <si>
    <t>Beverly Hills Private Wealth, LLC (U.S.)</t>
  </si>
  <si>
    <t>Bey-Douglas, LLC</t>
  </si>
  <si>
    <t>Marietta</t>
  </si>
  <si>
    <t>BFC Planning, Inc.</t>
  </si>
  <si>
    <t>BFI Infinity Inc.</t>
  </si>
  <si>
    <t>BFSG, LLC</t>
  </si>
  <si>
    <t>BG Fund Management Luxembourg S.A.</t>
  </si>
  <si>
    <t>BGL BNP Paribas</t>
  </si>
  <si>
    <t>Bigelow Investment Advisors, LLC</t>
  </si>
  <si>
    <t>Biglari Capital Corporation</t>
  </si>
  <si>
    <t>Bigsur Wealth Management, LLC</t>
  </si>
  <si>
    <t>Bingham Private Wealth, LLC</t>
  </si>
  <si>
    <t>BIP Wealth, LLC</t>
  </si>
  <si>
    <t>Birchbrook</t>
  </si>
  <si>
    <t>Birch Financial Group, LLC</t>
  </si>
  <si>
    <t>Keene</t>
  </si>
  <si>
    <t>Birch Hill Investment Advisors, LLC</t>
  </si>
  <si>
    <t>Birinyi Associates, Inc. (Asset Management)</t>
  </si>
  <si>
    <t>Bison Wealth, LLC</t>
  </si>
  <si>
    <t>BIT Capital GmbH</t>
  </si>
  <si>
    <t>Berlin</t>
  </si>
  <si>
    <t>Bitterroot Capital Advisors, LLC</t>
  </si>
  <si>
    <t>Bozeman</t>
  </si>
  <si>
    <t>Montana</t>
  </si>
  <si>
    <t>BlackDiamond Wealth Management, LLC</t>
  </si>
  <si>
    <t>BlackPoint Asset Management GmbH</t>
  </si>
  <si>
    <t>BlackRock Asset Management Ireland, LTD (Asset Management)</t>
  </si>
  <si>
    <t>BlackRock Asset Management Schweiz AG</t>
  </si>
  <si>
    <t>BlackRock Fund Management Company, LTD</t>
  </si>
  <si>
    <t>BlackRock Fund Managers, LTD</t>
  </si>
  <si>
    <t>BlackRock International Asset Management</t>
  </si>
  <si>
    <t>BlackRock México Operadora S.A. de C.V., Sociedad Operadora de Fondos de Inversión</t>
  </si>
  <si>
    <t>BlackRock (Netherlands) B.V.</t>
  </si>
  <si>
    <t>Black Swift Group, LLC</t>
  </si>
  <si>
    <t>Boulder</t>
  </si>
  <si>
    <t>BLB&amp;B Advisors, LLC</t>
  </si>
  <si>
    <t>Montgomeryville</t>
  </si>
  <si>
    <t>Bleakley Financial Group, LLC</t>
  </si>
  <si>
    <t>BLKBRD Asset Management, L.P.</t>
  </si>
  <si>
    <t>Old Greenwich</t>
  </si>
  <si>
    <t>BloombergSen Investment Partners, Inc.</t>
  </si>
  <si>
    <t>BLS Capital, LTD</t>
  </si>
  <si>
    <t>BlueAlpha Investment Management Pty., LTD</t>
  </si>
  <si>
    <t>Blue Bell Private Wealth Management, LLC</t>
  </si>
  <si>
    <t>Blue Bell</t>
  </si>
  <si>
    <t>Bluebird Wealth Management, LLC</t>
  </si>
  <si>
    <t>Medfield</t>
  </si>
  <si>
    <t>BlueBox Asset Management (UK), LTD</t>
  </si>
  <si>
    <t>Blue Capital, Inc. (U.S.)</t>
  </si>
  <si>
    <t>Blue Creek Capital Management, LTD</t>
  </si>
  <si>
    <t>Bluecrest Capital Management (Switzerland)</t>
  </si>
  <si>
    <t>Bluedoor Private Wealth, LLC (U.S.)</t>
  </si>
  <si>
    <t>Beverly</t>
  </si>
  <si>
    <t>Blue Grotto Capital, LLC</t>
  </si>
  <si>
    <t>Blueprint Investing, LLC (U.S.)</t>
  </si>
  <si>
    <t>Blueshift Asset Management, LLC</t>
  </si>
  <si>
    <t>Red Bank</t>
  </si>
  <si>
    <t>BlueSky Wealth Advisors, LLC</t>
  </si>
  <si>
    <t>New Bern</t>
  </si>
  <si>
    <t>Bluesphere Advisors, LLC</t>
  </si>
  <si>
    <t>East Norriton</t>
  </si>
  <si>
    <t>Bluestone Capital Management, LLC</t>
  </si>
  <si>
    <t>Wayne</t>
  </si>
  <si>
    <t>Blue Zone Wealth Advisors, LLC</t>
  </si>
  <si>
    <t>Blume Capital Management, Inc.</t>
  </si>
  <si>
    <t>BMO Private Investment Counsel, Inc.</t>
  </si>
  <si>
    <t>BNC Wealth Management, LLC</t>
  </si>
  <si>
    <t>Beaverton</t>
  </si>
  <si>
    <t>BNP Paribas Asset Management Europe, Belgian Branch</t>
  </si>
  <si>
    <t>BNP Paribas Asset Management UK, LTD</t>
  </si>
  <si>
    <t>BNP Paribas Asset Management USA, Inc.</t>
  </si>
  <si>
    <t>BNY Mellon Investment Adviser, Inc.</t>
  </si>
  <si>
    <t>BNY Mellon Securities Corporation</t>
  </si>
  <si>
    <t>BOC International (China) Company, LTD</t>
  </si>
  <si>
    <t>BOCOM International Asset Management, LTD</t>
  </si>
  <si>
    <t>boerse.de Vermögensverwaltung GmbH</t>
  </si>
  <si>
    <t>Rosenheim</t>
  </si>
  <si>
    <t>BofA Securities Europe S.A.</t>
  </si>
  <si>
    <t>Bogart Wealth, LLC</t>
  </si>
  <si>
    <t>BOK Financial Private Wealth, Inc.</t>
  </si>
  <si>
    <t>BOKF, NA</t>
  </si>
  <si>
    <t>Boomfish Wealth Group, LLC</t>
  </si>
  <si>
    <t>Boothe Investment Group, Inc.</t>
  </si>
  <si>
    <t>Dover</t>
  </si>
  <si>
    <t>Bordier &amp; Cie SCmA</t>
  </si>
  <si>
    <t>Borletti Management, LTD</t>
  </si>
  <si>
    <t>BOS Asset Management, LLC</t>
  </si>
  <si>
    <t>B.O.S.S. Retirement Advisors, LLC</t>
  </si>
  <si>
    <t>Boston Family Office, LLC</t>
  </si>
  <si>
    <t>Boston Trust Walden, Inc.</t>
  </si>
  <si>
    <t>Botty Investors, LLC</t>
  </si>
  <si>
    <t>Coral Gables</t>
  </si>
  <si>
    <t>Bourgeon Capital Management, LLC</t>
  </si>
  <si>
    <t>Darien</t>
  </si>
  <si>
    <t>Bourne Lent Asset Management, Inc.</t>
  </si>
  <si>
    <t>Pawling</t>
  </si>
  <si>
    <t>Boutique Investment Partners Pty., LTD</t>
  </si>
  <si>
    <t>Pretoria</t>
  </si>
  <si>
    <t>Bouvier Gestion</t>
  </si>
  <si>
    <t>Bovay &amp; Partenaires S.A.</t>
  </si>
  <si>
    <t>Bowie Capital Management, LLC</t>
  </si>
  <si>
    <t>Richardson</t>
  </si>
  <si>
    <t>Box Hill Private Wealth, LLC</t>
  </si>
  <si>
    <t>Boyar Asset Management, Inc.</t>
  </si>
  <si>
    <t>Boyd Watterson Asset Management, LLC</t>
  </si>
  <si>
    <t>BPI Gestão de Activos, S.G.O.I.C., S.A.</t>
  </si>
  <si>
    <t>Bracebridge Capital, LLC</t>
  </si>
  <si>
    <t>Bradley Foster &amp; Sargent, Inc.</t>
  </si>
  <si>
    <t>Hartford</t>
  </si>
  <si>
    <t>Brady Martz Wealth Solutions, LLC</t>
  </si>
  <si>
    <t>Bragg Financial Advisors, Inc.</t>
  </si>
  <si>
    <t>Brand Asset Management Group, Inc.</t>
  </si>
  <si>
    <t>Brasada Capital Management, L.P.</t>
  </si>
  <si>
    <t>Bravera Wealth</t>
  </si>
  <si>
    <t>Bismarck</t>
  </si>
  <si>
    <t>Breakout Capital Partners, L.P.</t>
  </si>
  <si>
    <t>Breakwater Investment Management, LLC (Investment Advisor)</t>
  </si>
  <si>
    <t>Breiling, Spohn &amp; Kollegen Vermögensverwaltung GmbH (Germany)</t>
  </si>
  <si>
    <t>Trier</t>
  </si>
  <si>
    <t>Bremer Investment Advisory Services</t>
  </si>
  <si>
    <t>Brewin Dolphin, LTD</t>
  </si>
  <si>
    <t>Brewin Dolphin Wealth Management LTD</t>
  </si>
  <si>
    <t>Brian Low Financial Group, LLC (US)</t>
  </si>
  <si>
    <t>BridgePort Financial Solutions, LLC</t>
  </si>
  <si>
    <t>Fairfield</t>
  </si>
  <si>
    <t>Bridgers Wealth Management, LLC</t>
  </si>
  <si>
    <t>Medford</t>
  </si>
  <si>
    <t>Bridges Investment Counsel</t>
  </si>
  <si>
    <t>Bridgewater Associates, L.P.</t>
  </si>
  <si>
    <t>Bridgeway Capital Management, LLC</t>
  </si>
  <si>
    <t>BrightGate Capital, S.G.I.I.C., S.A.</t>
  </si>
  <si>
    <t>Brighton Jones, LLC</t>
  </si>
  <si>
    <t>Bright Valley Capital, LTD.</t>
  </si>
  <si>
    <t>B. Riley Wealth Advisors, Inc.</t>
  </si>
  <si>
    <t>Broad Asset Management Company, LTD</t>
  </si>
  <si>
    <t>Broadleaf Partners, LLC</t>
  </si>
  <si>
    <t>Hudson</t>
  </si>
  <si>
    <t>Broadway National Bank Asset Management</t>
  </si>
  <si>
    <t>Broadway Wealth Solutions, Inc.</t>
  </si>
  <si>
    <t>BrokerCreditService Management Company AO</t>
  </si>
  <si>
    <t>Novosibirsk</t>
  </si>
  <si>
    <t>Brokers International Financial Services, LLC.</t>
  </si>
  <si>
    <t>Brompton Funds Management, LTD</t>
  </si>
  <si>
    <t>Brookmont Capital Management, LLC</t>
  </si>
  <si>
    <t>Brookstone Capital Management, LLC</t>
  </si>
  <si>
    <t>Brookwood Investment Group, LLC</t>
  </si>
  <si>
    <t>Brown Advisory, LTD</t>
  </si>
  <si>
    <t>Brown Financial Advisors, LLC</t>
  </si>
  <si>
    <t>Milford</t>
  </si>
  <si>
    <t>Brown, Lisle/Cummings, Inc. (U.S.)</t>
  </si>
  <si>
    <t>Brown Shipley &amp; Co., LTD</t>
  </si>
  <si>
    <t>Bruce G. Allen Investments, LLC</t>
  </si>
  <si>
    <t>Brücke Financial, Inc. (U.S.)</t>
  </si>
  <si>
    <t>Brueske Advisory Services, LLC (US)</t>
  </si>
  <si>
    <t>Bruno Walter Finance S.A.</t>
  </si>
  <si>
    <t>BRW Finanz AG</t>
  </si>
  <si>
    <t>Braunschweig</t>
  </si>
  <si>
    <t>Bryn Mawr Trust Advisors, LLC</t>
  </si>
  <si>
    <t>BSW Wealth Partners, Inc.</t>
  </si>
  <si>
    <t>BTG Pactual Asset Management S/A DTVM</t>
  </si>
  <si>
    <t>BTG Pactual Asset Management U.S., LLC</t>
  </si>
  <si>
    <t>BTG Pactual WM Gestão de Recursos, LTDA</t>
  </si>
  <si>
    <t>Buck Wealth Strategies, LLC</t>
  </si>
  <si>
    <t>Bulltick Wealth Management, LLC</t>
  </si>
  <si>
    <t>Burford Brothers, Inc.</t>
  </si>
  <si>
    <t>Burgundy Asset Management, LTD</t>
  </si>
  <si>
    <t>Burkehill Global Management, L.P.</t>
  </si>
  <si>
    <t>Burk Holdings, LLC</t>
  </si>
  <si>
    <t>Burling Wealth Partners, LLC</t>
  </si>
  <si>
    <t>Burns Matteson Capital Management</t>
  </si>
  <si>
    <t>Corning</t>
  </si>
  <si>
    <t>Busey Capital Management, Inc.</t>
  </si>
  <si>
    <t>Urbana</t>
  </si>
  <si>
    <t>Buttonwood Financial Advisors, Inc.</t>
  </si>
  <si>
    <t>Buy &amp; Hold Capital S.G.I.I.C., S.A.</t>
  </si>
  <si>
    <t>Valencia</t>
  </si>
  <si>
    <t>BV Bayerische Vermögen GmbH</t>
  </si>
  <si>
    <t>BVO Capital S.A. (Asset Management)</t>
  </si>
  <si>
    <t>BV Portföy Yöneti̇mi̇ A.Ş.</t>
  </si>
  <si>
    <t>Cabot Wealth Management, Inc.</t>
  </si>
  <si>
    <t>Salem</t>
  </si>
  <si>
    <t>Cache Advisors, LLC</t>
  </si>
  <si>
    <t>Cadaret Grant &amp; Company, Inc.</t>
  </si>
  <si>
    <t>Syracuse</t>
  </si>
  <si>
    <t>Cadent Capital Advisors, LLC</t>
  </si>
  <si>
    <t>Caerus Investment Advisors, LLC (U.S.)</t>
  </si>
  <si>
    <t>West Lake Hills</t>
  </si>
  <si>
    <t>CA Indosuez Gestion S.A.</t>
  </si>
  <si>
    <t>CA Indosuez (Switzerland) S.A.</t>
  </si>
  <si>
    <t>Cairn Investment Group, Inc.</t>
  </si>
  <si>
    <t>Caisse des Dépôts et Consignations (SWF)</t>
  </si>
  <si>
    <t>Caitlin John, LLC (U.S.)</t>
  </si>
  <si>
    <t>Brighton</t>
  </si>
  <si>
    <t>Caitong Fund Management Company, LTD</t>
  </si>
  <si>
    <t>Caitong Securities Asset Management Company, LTD</t>
  </si>
  <si>
    <t>Caixa Gestão de Ativos, SGOIC, SA.</t>
  </si>
  <si>
    <t>Caja Ingenieros Gestión, S.G.I.I.C, S.A.</t>
  </si>
  <si>
    <t>Calamatta Cuschieri Investment Management, LTD</t>
  </si>
  <si>
    <t>Birkirkara</t>
  </si>
  <si>
    <t>Calamos Advisors, LLC</t>
  </si>
  <si>
    <t>Naperville</t>
  </si>
  <si>
    <t>Caldwell Investment Management, LTD</t>
  </si>
  <si>
    <t>Caldwell Sutter Capital, Inc.</t>
  </si>
  <si>
    <t>Caldwell Trust Company (US)</t>
  </si>
  <si>
    <t>Venice</t>
  </si>
  <si>
    <t>Caledonia Investments PLC (Asset Management)</t>
  </si>
  <si>
    <t>Calibrium AG</t>
  </si>
  <si>
    <t>California First Leasing Corporation (Irvine)</t>
  </si>
  <si>
    <t>Callahan Advisors, LLC</t>
  </si>
  <si>
    <t>Callodine Capital Management, L.P.</t>
  </si>
  <si>
    <t>Calton &amp; Associates, Inc.</t>
  </si>
  <si>
    <t>Cambiar Investors, LLC</t>
  </si>
  <si>
    <t>Cambient Family Office, LLC</t>
  </si>
  <si>
    <t>Ada</t>
  </si>
  <si>
    <t>Cambria Investment Management, L.P.</t>
  </si>
  <si>
    <t>Manhattan Beach</t>
  </si>
  <si>
    <t>Cambridge Investment Research Advisors, Inc.</t>
  </si>
  <si>
    <t>Camden Capital, LLC</t>
  </si>
  <si>
    <t>North Palm Beach</t>
  </si>
  <si>
    <t>Camden National Bank (Wealth Management)</t>
  </si>
  <si>
    <t>Camden</t>
  </si>
  <si>
    <t>Camelot Portfolios, LLC</t>
  </si>
  <si>
    <t>Maumee</t>
  </si>
  <si>
    <t>Canaccord Genuity Wealth (International), LTD (Guernsey)</t>
  </si>
  <si>
    <t>Saint Peter Port</t>
  </si>
  <si>
    <t>Guernsey</t>
  </si>
  <si>
    <t>Canada Life Asset Management, LTD</t>
  </si>
  <si>
    <t>Canada Post Corporation Registered Pension Plan</t>
  </si>
  <si>
    <t>Canaf- Clal Financial Management, LTD</t>
  </si>
  <si>
    <t>Canal Capital Management, LLC</t>
  </si>
  <si>
    <t>Canandaigua National Bank &amp; Trust Company</t>
  </si>
  <si>
    <t>Candace Shira Associates, LLC</t>
  </si>
  <si>
    <t>Cander Asset Management, L.P.</t>
  </si>
  <si>
    <t>Candriam S.C.A. (France Branch)</t>
  </si>
  <si>
    <t>Cannell &amp; Spears, LLC</t>
  </si>
  <si>
    <t>Cannon Advisors, Inc.</t>
  </si>
  <si>
    <t>Cannon Global Investment Management, LLC</t>
  </si>
  <si>
    <t>Canoe Financial, L.P.</t>
  </si>
  <si>
    <t>Canopy Partners, LLC</t>
  </si>
  <si>
    <t>Canton Hathaway, LLC</t>
  </si>
  <si>
    <t>Cantor Fitzgerald Asset Management Europe, LTD</t>
  </si>
  <si>
    <t>Cantor Fitzgerald &amp; Co. (Broker)</t>
  </si>
  <si>
    <t>Capanum GmbH</t>
  </si>
  <si>
    <t>Cape Capital AG</t>
  </si>
  <si>
    <t>CapFinancial Partners, LLC</t>
  </si>
  <si>
    <t>Laguna Beach</t>
  </si>
  <si>
    <t>Capital Advisor Network, LLC</t>
  </si>
  <si>
    <t>Capital Advisors, Inc.</t>
  </si>
  <si>
    <t>Capital Advisors, LTD</t>
  </si>
  <si>
    <t>Beachwood</t>
  </si>
  <si>
    <t>Capital Analysts, Inc. (Investment Advisor)</t>
  </si>
  <si>
    <t>Fort Washington</t>
  </si>
  <si>
    <t>Capital Asset Advisory Services, LLC</t>
  </si>
  <si>
    <t>Williamston</t>
  </si>
  <si>
    <t>Capital Asset Management Company, LTD</t>
  </si>
  <si>
    <t>CapitalatWork - Foyer Group (Luxembourg)</t>
  </si>
  <si>
    <t>Capital A Wealth Management, LLC</t>
  </si>
  <si>
    <t>Cranberry Township</t>
  </si>
  <si>
    <t>Capital Dynamics Asset Management (HK) Private, LTD</t>
  </si>
  <si>
    <t>Capital Fund Management S.A.</t>
  </si>
  <si>
    <t>Capital Impact Advisors, LLC</t>
  </si>
  <si>
    <t>Capital International K.K.</t>
  </si>
  <si>
    <t>Capital Investment Advisors, LLC</t>
  </si>
  <si>
    <t>Capital Investment Advisory Services, LLC (U.S.)</t>
  </si>
  <si>
    <t>Capital Investment Counsel, Inc. (North Carolina)</t>
  </si>
  <si>
    <t>Capital Investment Services of America, Inc.</t>
  </si>
  <si>
    <t>Capital Investment Trust Corporation, LTD</t>
  </si>
  <si>
    <t>Capital Market Strategies, LLC</t>
  </si>
  <si>
    <t>Capital Planning Advisors, LLC</t>
  </si>
  <si>
    <t>Roseville</t>
  </si>
  <si>
    <t>Capital Planning, LLC</t>
  </si>
  <si>
    <t>Capital Research Global Investors (U.K.)</t>
  </si>
  <si>
    <t>Capital Today Evergreen Management LTD</t>
  </si>
  <si>
    <t>Capital Wealth Management, LLC</t>
  </si>
  <si>
    <t>West Warwick</t>
  </si>
  <si>
    <t>Capital Wealth Planning, LLC</t>
  </si>
  <si>
    <t>Capitolis Liquid Global Markets, LLC</t>
  </si>
  <si>
    <t>CAP Partners, LLC</t>
  </si>
  <si>
    <t>Capstone Capital Management, LTD</t>
  </si>
  <si>
    <t>Caption Management, LLC</t>
  </si>
  <si>
    <t>Cardano Asset Management N.V.</t>
  </si>
  <si>
    <t>Cardiff Park Advisors, LLC</t>
  </si>
  <si>
    <t>Cardinal Capital Management, Inc. (Canada)</t>
  </si>
  <si>
    <t>Cardinal Point Capital Management, ULC</t>
  </si>
  <si>
    <t>Carnegie Capital Asset Management, LLC</t>
  </si>
  <si>
    <t>Pepper Pike</t>
  </si>
  <si>
    <t>Carnegie Fonder AB</t>
  </si>
  <si>
    <t>Carne Global Fund Managers (Luxembourg) S.A.</t>
  </si>
  <si>
    <t>Carolina Wealth Advisors, LLC</t>
  </si>
  <si>
    <t>Myrtle Beach</t>
  </si>
  <si>
    <t>Carret Asset Management, LLC</t>
  </si>
  <si>
    <t>Carr Financial Group Corporation</t>
  </si>
  <si>
    <t>Worcester</t>
  </si>
  <si>
    <t>Carrhae Capital, LLP</t>
  </si>
  <si>
    <t>Cary Street Partners Asset Management, LLC</t>
  </si>
  <si>
    <t>Cary Street Partners Investment Advisory, LLC</t>
  </si>
  <si>
    <t>Casa de Investimentos - Gestão de Patrimónios, S.A. (Asset Management)</t>
  </si>
  <si>
    <t>Braga</t>
  </si>
  <si>
    <t>Cascade Financial Partners, LLC</t>
  </si>
  <si>
    <t>Cascade Investment Advisors, Inc.</t>
  </si>
  <si>
    <t>Oregon City</t>
  </si>
  <si>
    <t>Cascades Capital Asset Management, LLC</t>
  </si>
  <si>
    <t>CASH Wealth Management, LTD</t>
  </si>
  <si>
    <t>Kowloon Bay</t>
  </si>
  <si>
    <t>Caspar Asset Management S.A.</t>
  </si>
  <si>
    <t>Poznan</t>
  </si>
  <si>
    <t>Cassaday &amp; Co Wealth Management, LLC</t>
  </si>
  <si>
    <t>CastleArk Management, LLC</t>
  </si>
  <si>
    <t>Castle Rock Wealth Management, LLC</t>
  </si>
  <si>
    <t>Castleview Partners, LLC</t>
  </si>
  <si>
    <t>Catalyst Capital Advisors, LLC</t>
  </si>
  <si>
    <t>Catalyst Financial Partners, LLC</t>
  </si>
  <si>
    <t>Catalyst Funds Management Pty., LTD</t>
  </si>
  <si>
    <t>Catalytic Wealth RIA, LLC</t>
  </si>
  <si>
    <t>Cambridge</t>
  </si>
  <si>
    <t>CATAM Asset Management AG</t>
  </si>
  <si>
    <t>Cat Rock Capital Management, L.P.</t>
  </si>
  <si>
    <t>Cavalier Investments, LLC</t>
  </si>
  <si>
    <t>CBH-Compagnie Bancaire Helvétique S.A.</t>
  </si>
  <si>
    <t>CBIZ Investment Advisory Services, LLC</t>
  </si>
  <si>
    <t>CBL Asset Management</t>
  </si>
  <si>
    <t>Riga</t>
  </si>
  <si>
    <t>Latvia</t>
  </si>
  <si>
    <t>CCG Wealth Management, LLC</t>
  </si>
  <si>
    <t>CCLA Investment Management, LTD</t>
  </si>
  <si>
    <t>CCM Investment Advisers, LLC</t>
  </si>
  <si>
    <t>CCM Investment Group, LLC</t>
  </si>
  <si>
    <t>Northfield</t>
  </si>
  <si>
    <t>CDBS Cathay Asset Management Company, LTD</t>
  </si>
  <si>
    <t>CDKV Holdings, LLC</t>
  </si>
  <si>
    <t>Cedar Mountain Advisors, LLC</t>
  </si>
  <si>
    <t>Lake Oswego</t>
  </si>
  <si>
    <t>Cedar Wealth Management, LLC</t>
  </si>
  <si>
    <t>Cederberg Capital, LTD</t>
  </si>
  <si>
    <t>CEF Advisers, Inc.</t>
  </si>
  <si>
    <t>Centaurus Financial, Inc.</t>
  </si>
  <si>
    <t>Anaheim</t>
  </si>
  <si>
    <t>Centennial Bank (AR)</t>
  </si>
  <si>
    <t>Conway</t>
  </si>
  <si>
    <t>Centennial Wealth Advisory, LLC</t>
  </si>
  <si>
    <t>Traverse City</t>
  </si>
  <si>
    <t>CenterBook Partners, L.P.</t>
  </si>
  <si>
    <t>Center for Financial Planning, Inc.</t>
  </si>
  <si>
    <t>Center Lake Capital Management, LLC</t>
  </si>
  <si>
    <t>Centerpoint Advisors, LLC</t>
  </si>
  <si>
    <t>CenterStar Asset Management, LLC</t>
  </si>
  <si>
    <t>Centerstone Investors, LLC</t>
  </si>
  <si>
    <t>Centiva Capital, L.P.</t>
  </si>
  <si>
    <t>Central Asset Investments and Management Holdings (Hong Kong), LTD</t>
  </si>
  <si>
    <t>Central Bank &amp; Trust Company</t>
  </si>
  <si>
    <t>Central Pacific Bank (Asset Management)</t>
  </si>
  <si>
    <t>Centric Wealth Management, LLC</t>
  </si>
  <si>
    <t>Centurion Wealth Management, LLC</t>
  </si>
  <si>
    <t>Cercano Management, LLC</t>
  </si>
  <si>
    <t>Cerno Capital Partners, LLP</t>
  </si>
  <si>
    <t>Certares Management, LLC</t>
  </si>
  <si>
    <t>Cetera Trust Company, N.A (U.S.)</t>
  </si>
  <si>
    <t>CFC Planning Co., LLC</t>
  </si>
  <si>
    <t>Cicero</t>
  </si>
  <si>
    <t>CFO4LIFE, L.P.</t>
  </si>
  <si>
    <t>Coppell</t>
  </si>
  <si>
    <t>CGC Financial Services, LLC</t>
  </si>
  <si>
    <t>CGM-Azimut Monaco S.A.</t>
  </si>
  <si>
    <t>CGN Advisors, LLC</t>
  </si>
  <si>
    <t>Chameleon Asset Management AG</t>
  </si>
  <si>
    <t>Changan Fund Management Company, LTD.</t>
  </si>
  <si>
    <t>Changjiang Securities (Shanghai) Asset Management Company, LTD</t>
  </si>
  <si>
    <t>Wuhan</t>
  </si>
  <si>
    <t>Changsheng Fund Management Company, LTD</t>
  </si>
  <si>
    <t>Chang Xin Asset Management Corporation, LTD</t>
  </si>
  <si>
    <t>Channel Wealth, LLC</t>
  </si>
  <si>
    <t>Channing Capital Management, LLC</t>
  </si>
  <si>
    <t>Channing Global Advisors, LLC</t>
  </si>
  <si>
    <t>Chapin Davis Asset Management</t>
  </si>
  <si>
    <t>Chapman Financial Group, LLC</t>
  </si>
  <si>
    <t>Kailua</t>
  </si>
  <si>
    <t>Charles-Lim Capital, LTD</t>
  </si>
  <si>
    <t>Chartwell Investment Partners, LLC</t>
  </si>
  <si>
    <t>Chase Investment Counsel Corporation</t>
  </si>
  <si>
    <t>Chawton Global Investors, LLP</t>
  </si>
  <si>
    <t>Surrey</t>
  </si>
  <si>
    <t>Checchi Capital Advisers, LLC</t>
  </si>
  <si>
    <t>Chelsea Counsel Company</t>
  </si>
  <si>
    <t>Woodland Hills</t>
  </si>
  <si>
    <t>Chemistry Wealth Management LLC</t>
  </si>
  <si>
    <t>Chemung Canal Trust Co.</t>
  </si>
  <si>
    <t>Elmira</t>
  </si>
  <si>
    <t>Cherrydale Wealth Management, LLC</t>
  </si>
  <si>
    <t>Hoboken</t>
  </si>
  <si>
    <t>Cherry Tree Wealth Management, LLC</t>
  </si>
  <si>
    <t>Chesapeake Asset Management, LLC</t>
  </si>
  <si>
    <t>Chesapeake Capital Corporation</t>
  </si>
  <si>
    <t>Chesley Taft &amp; Associates, LLC</t>
  </si>
  <si>
    <t>Cheviot Value Management, LLC</t>
  </si>
  <si>
    <t>Chevy Chase Trust Company</t>
  </si>
  <si>
    <t>Chicago Capital, LLC</t>
  </si>
  <si>
    <t>Chicago Partners Investment Group, LLC</t>
  </si>
  <si>
    <t>Chikara Investments, LLP</t>
  </si>
  <si>
    <t>Childress Capital Advisors, LLC</t>
  </si>
  <si>
    <t>Chilton Capital Management, LLC</t>
  </si>
  <si>
    <t>Chilton Investment Company, Inc. (Asset Management)</t>
  </si>
  <si>
    <t>China Fund Management Company, LTD</t>
  </si>
  <si>
    <t>China International Capital Corporation Hong Kong Asset Management, LTD</t>
  </si>
  <si>
    <t>China Life AMP Asset Management Company, LTD</t>
  </si>
  <si>
    <t>China Merchants Securities Asset Management, LTD</t>
  </si>
  <si>
    <t>China Post and Capital Fund Management Company, LTD</t>
  </si>
  <si>
    <t>China Universal Asset Management (Hong Kong) Company, LTD</t>
  </si>
  <si>
    <t>Choate Investment Advisors, LLC</t>
  </si>
  <si>
    <t>Cholet Dupont Asset Management S.A.</t>
  </si>
  <si>
    <t>Choreo, LLC</t>
  </si>
  <si>
    <t>Rockford</t>
  </si>
  <si>
    <t>Chou Associates Management, Inc.</t>
  </si>
  <si>
    <t>Chung Wu Investment Group, LLC</t>
  </si>
  <si>
    <t>Sugar Land</t>
  </si>
  <si>
    <t>Churchill Financial Advisors, LLC</t>
  </si>
  <si>
    <t>CIBC World Markets Corp.</t>
  </si>
  <si>
    <t>CIB Fund Management Company, LTD</t>
  </si>
  <si>
    <t>CICC Fund Management Company, LTD</t>
  </si>
  <si>
    <t>Cicero Fonder AB</t>
  </si>
  <si>
    <t>Cidel Asset Management, Inc.</t>
  </si>
  <si>
    <t>Ci Global Fund Managers ICC, LTD</t>
  </si>
  <si>
    <t>CI Global Investments, Inc.</t>
  </si>
  <si>
    <t>CIGNA Investments, Inc.</t>
  </si>
  <si>
    <t>Bloomfield</t>
  </si>
  <si>
    <t>Circle Wealth Management, LLC</t>
  </si>
  <si>
    <t>Summit</t>
  </si>
  <si>
    <t>Citadel Asset Management Pty., LTD</t>
  </si>
  <si>
    <t>Port Elizabeth</t>
  </si>
  <si>
    <t>Citadel Investment Advisory, Inc.</t>
  </si>
  <si>
    <t>Perry</t>
  </si>
  <si>
    <t>CITIC Prudential Fund Management Company, LTD</t>
  </si>
  <si>
    <t>CITIC Securities Asset Management (HK), LTD</t>
  </si>
  <si>
    <t>CITIC Securities Company, LTD (Private Banking)</t>
  </si>
  <si>
    <t>CITIC Securities South China Company, LTD</t>
  </si>
  <si>
    <t>Citigroup First Investment Management, LTD</t>
  </si>
  <si>
    <t>Citigroup, Inc.</t>
  </si>
  <si>
    <t>Citizens Business Bank (Asset Management)</t>
  </si>
  <si>
    <t>Citizens Investment Advisors</t>
  </si>
  <si>
    <t>Johnston</t>
  </si>
  <si>
    <t>Citizens National Bank (Mississippi)</t>
  </si>
  <si>
    <t>Meridian</t>
  </si>
  <si>
    <t>City Bank (Texas)</t>
  </si>
  <si>
    <t>Lubbock</t>
  </si>
  <si>
    <t>City Different Holdings, L.P.</t>
  </si>
  <si>
    <t>City National Bank of Florida (U.S.)</t>
  </si>
  <si>
    <t>City National Bank (Trust)</t>
  </si>
  <si>
    <t>Charleston</t>
  </si>
  <si>
    <t>West Virginia</t>
  </si>
  <si>
    <t>City of Edinburgh Council – Lothian Pension Fund</t>
  </si>
  <si>
    <t>City State Bank (Asset Management)</t>
  </si>
  <si>
    <t>Norwalk</t>
  </si>
  <si>
    <t>CKW Financial Group, LLC</t>
  </si>
  <si>
    <t>Claar Advisors, LLC</t>
  </si>
  <si>
    <t>Cladis Investment Advisory, LLC</t>
  </si>
  <si>
    <t>Billings</t>
  </si>
  <si>
    <t>Clare Market Investments, LLC (US)</t>
  </si>
  <si>
    <t>Clarendon Private, LLC (US)</t>
  </si>
  <si>
    <t>Claresco Finance S.A.</t>
  </si>
  <si>
    <t>Claret Asset Management Corporation</t>
  </si>
  <si>
    <t>Clarfeld Financial Advisors, LLC</t>
  </si>
  <si>
    <t>Tarrytown</t>
  </si>
  <si>
    <t>Clarien Investments, LTD</t>
  </si>
  <si>
    <t>Hamilton</t>
  </si>
  <si>
    <t>Bermuda</t>
  </si>
  <si>
    <t>Clarity Financial, LLC</t>
  </si>
  <si>
    <t>ClariVest Asset Management, LLC</t>
  </si>
  <si>
    <t>Clark Asset Management, LLC (U.S.)</t>
  </si>
  <si>
    <t>Stratham</t>
  </si>
  <si>
    <t>Clark Capital Management Group, Inc.</t>
  </si>
  <si>
    <t>Clarkston Capital Partners, LLC</t>
  </si>
  <si>
    <t>Rochester</t>
  </si>
  <si>
    <t>Clark Wealth Partners, LLC</t>
  </si>
  <si>
    <t>O'Fallon</t>
  </si>
  <si>
    <t>Claro Advisors, LLC</t>
  </si>
  <si>
    <t>Clay Northam Wealth Management, LLC</t>
  </si>
  <si>
    <t>Huntington Beach</t>
  </si>
  <si>
    <t>Clayton Financial Group, LLC</t>
  </si>
  <si>
    <t>St Louis</t>
  </si>
  <si>
    <t>Clean Yield Asset Management</t>
  </si>
  <si>
    <t>Norwich</t>
  </si>
  <si>
    <t>ClearAlpha Technologies, L.P.</t>
  </si>
  <si>
    <t>Clear Creek Financial Management, LLC</t>
  </si>
  <si>
    <t>Silverdale</t>
  </si>
  <si>
    <t>Clear Harbor Asset Management, LLC</t>
  </si>
  <si>
    <t>Clear Investment Research, LLC</t>
  </si>
  <si>
    <t>Clearline Capital, L.P.</t>
  </si>
  <si>
    <t>Clearstead Advisors, LLC</t>
  </si>
  <si>
    <t>Clearstead Trust, LLC</t>
  </si>
  <si>
    <t>Clear Street, LLC</t>
  </si>
  <si>
    <t>Client 1st Advisory Group, LLC</t>
  </si>
  <si>
    <t>Dunedin</t>
  </si>
  <si>
    <t>Clifford Swan Investment Counsel, LLC</t>
  </si>
  <si>
    <t>Climber Capital S.A.</t>
  </si>
  <si>
    <t>Nyon</t>
  </si>
  <si>
    <t>Cloud Capital Management, LLC (U.S.)</t>
  </si>
  <si>
    <t>Clough Capital Partners, L.P.</t>
  </si>
  <si>
    <t>Cloverfields Capital Group, L.P.</t>
  </si>
  <si>
    <t>Clube Do Valor Administração de Carteiras de Valores Mobiliários, LTDA</t>
  </si>
  <si>
    <t>Porto Alegre</t>
  </si>
  <si>
    <t>ClucasGray Investment Management Pty., LTD</t>
  </si>
  <si>
    <t>Clucasgray Pty., LTD</t>
  </si>
  <si>
    <t>CMBC Asset Management Company, LTD</t>
  </si>
  <si>
    <t>C. M. Bidwell &amp; Associates, LTD</t>
  </si>
  <si>
    <t>CMT Asset Management, LTD</t>
  </si>
  <si>
    <t>CMT Capital Markets Trading GmbH</t>
  </si>
  <si>
    <t>CM Wealth Advisors, LLC</t>
  </si>
  <si>
    <t>CNB Wealth &amp; Asset Management</t>
  </si>
  <si>
    <t>Clearfield</t>
  </si>
  <si>
    <t>CNP Partners de Seguros y Reaseguros, S.A.</t>
  </si>
  <si>
    <t>Coastal Bridge Advisors, LLC</t>
  </si>
  <si>
    <t>Coastal Equity Management, LLC</t>
  </si>
  <si>
    <t>Pensacola</t>
  </si>
  <si>
    <t>Coastal Investment Advisors, Inc.</t>
  </si>
  <si>
    <t>Coatue Management, LLC</t>
  </si>
  <si>
    <t>Cogent Strategic Wealth, LLC</t>
  </si>
  <si>
    <t>Cohen Capital Management, Inc.</t>
  </si>
  <si>
    <t>Corte Madera</t>
  </si>
  <si>
    <t>Cohen Klingenstein, LLC</t>
  </si>
  <si>
    <t>Cohesive Capital Pty., LTD</t>
  </si>
  <si>
    <t>Collaborative Fund Advisors, LLC</t>
  </si>
  <si>
    <t>Collective Capital Ltd</t>
  </si>
  <si>
    <t>Ebene</t>
  </si>
  <si>
    <t>Colonial Trust Advisors, Inc.</t>
  </si>
  <si>
    <t>Spartanburg</t>
  </si>
  <si>
    <t>Columbia Asset Management, LLC</t>
  </si>
  <si>
    <t>Ann Arbor</t>
  </si>
  <si>
    <t>Columbia Threadneedle (EM) Investments, LTD</t>
  </si>
  <si>
    <t>Colville Capital Partners France</t>
  </si>
  <si>
    <t>Comerica Bank (Asset Management)</t>
  </si>
  <si>
    <t>Commerce Investment Advisors, Inc.</t>
  </si>
  <si>
    <t>Commerzbank AG (Investment Management)</t>
  </si>
  <si>
    <t>Commerzbank Corporates &amp; Markets (Germany) AG (Broker)</t>
  </si>
  <si>
    <t>Frankfurt</t>
  </si>
  <si>
    <t>Commons Capital, LLC</t>
  </si>
  <si>
    <t>Commonwealth Retirement Investments, LLC</t>
  </si>
  <si>
    <t>Community Bank, N.A. (New York) (Asset Management)</t>
  </si>
  <si>
    <t>Dewitt</t>
  </si>
  <si>
    <t>Community Bank &amp; Trust  Waco, Texas</t>
  </si>
  <si>
    <t>Community Financial Services Group, LLC</t>
  </si>
  <si>
    <t>Newport</t>
  </si>
  <si>
    <t>Compass Asset Management S.A.</t>
  </si>
  <si>
    <t>Compass Investments de México, S.A. de C.V., Sociedad Operadora de Sociedades de Operación</t>
  </si>
  <si>
    <t>Compass Ion Advisors, LLC</t>
  </si>
  <si>
    <t>Composition Wealth, LLC</t>
  </si>
  <si>
    <t>Comprehensive Financial Management, LLC</t>
  </si>
  <si>
    <t>Los Gatos</t>
  </si>
  <si>
    <t>Comprehensive Financial Planning, Inc. (PA)</t>
  </si>
  <si>
    <t>East Petersburg</t>
  </si>
  <si>
    <t>Concentric Capital Strategies, L.P.</t>
  </si>
  <si>
    <t>Concorde Asset Management, LLC</t>
  </si>
  <si>
    <t>Livonia</t>
  </si>
  <si>
    <t>Concord Wealth Partners, LLC</t>
  </si>
  <si>
    <t>Abingdon</t>
  </si>
  <si>
    <t>Concourse Financial Group Securities, Inc.</t>
  </si>
  <si>
    <t>Concurrent Investment Advisors, LLC</t>
  </si>
  <si>
    <t>Confluence Investment Management, LLC</t>
  </si>
  <si>
    <t>Confluence Wealth Services, Inc.</t>
  </si>
  <si>
    <t>McMurray</t>
  </si>
  <si>
    <t>Congress Park Capital, LLC</t>
  </si>
  <si>
    <t>Connecticut Wealth Management, LLC</t>
  </si>
  <si>
    <t>Farmington</t>
  </si>
  <si>
    <t>Connective Capital Management, LLC</t>
  </si>
  <si>
    <t>Conning, Inc.</t>
  </si>
  <si>
    <t>Consilio Wealth Advisors, LLC</t>
  </si>
  <si>
    <t>Consilium Wealth Advisory, LLC</t>
  </si>
  <si>
    <t>Consolidated Planning Corp.</t>
  </si>
  <si>
    <t>Consolidated Portfolio Review Corporation</t>
  </si>
  <si>
    <t>Consortia Vermögensverwaltung AG</t>
  </si>
  <si>
    <t>Constant Guidance Financial, LLC (U.S.)</t>
  </si>
  <si>
    <t>North Attleborough</t>
  </si>
  <si>
    <t>Constellation Investimentos e Participações, LTDA</t>
  </si>
  <si>
    <t>Consulta, LTD</t>
  </si>
  <si>
    <t>Consultiva Wealth Management, Corp.</t>
  </si>
  <si>
    <t>Continuum Advisory, LLC</t>
  </si>
  <si>
    <t>Eagle</t>
  </si>
  <si>
    <t>Contour Asset Management, LLC</t>
  </si>
  <si>
    <t>Contrarian Capital Management, LLC</t>
  </si>
  <si>
    <t>Contrarius Investment Advisory, LTD</t>
  </si>
  <si>
    <t>Windsor</t>
  </si>
  <si>
    <t>Contrarius Investment Management, LTD (Jersey)</t>
  </si>
  <si>
    <t>Contrarius Investment Services (South Africa) Pty., LTD</t>
  </si>
  <si>
    <t>Contravisory Investment Management</t>
  </si>
  <si>
    <t>Norwell</t>
  </si>
  <si>
    <t>Convergence Financial, LLC</t>
  </si>
  <si>
    <t>Convergence Investment Partners, LLC</t>
  </si>
  <si>
    <t>Conway Capital Management, Inc. (CA)</t>
  </si>
  <si>
    <t>Burbank</t>
  </si>
  <si>
    <t>Cookson Peirce &amp; Company, Inc.</t>
  </si>
  <si>
    <t>Coombe, Bender &amp; Co., LLC</t>
  </si>
  <si>
    <t>Ellenville</t>
  </si>
  <si>
    <t>Coöperatieve Media Pensioen Diensten U.A.</t>
  </si>
  <si>
    <t>Hilversum</t>
  </si>
  <si>
    <t>Cooper Financial Group</t>
  </si>
  <si>
    <t>Cooper/Haims Advisors, LLC</t>
  </si>
  <si>
    <t xml:space="preserve">Victor </t>
  </si>
  <si>
    <t>Copeland Capital Management, LLC</t>
  </si>
  <si>
    <t>Copia Wealth Management, LLC</t>
  </si>
  <si>
    <t>Bend</t>
  </si>
  <si>
    <t>Copos Capital S.a r.l.</t>
  </si>
  <si>
    <t>Copperleaf Capital, LLC</t>
  </si>
  <si>
    <t>Cordatus Capital Pty., LTD</t>
  </si>
  <si>
    <t>Cordatus Wealth Management, LLC</t>
  </si>
  <si>
    <t>Newtown</t>
  </si>
  <si>
    <t>Core Alternative Capital, LLC</t>
  </si>
  <si>
    <t>Peachtree Corners</t>
  </si>
  <si>
    <t>Corecam AG</t>
  </si>
  <si>
    <t>Corecam Pte., LTD</t>
  </si>
  <si>
    <t>CoreCap Advisors, LLC</t>
  </si>
  <si>
    <t>Corient IA, LLC</t>
  </si>
  <si>
    <t>Corion Capital Pty., LTD</t>
  </si>
  <si>
    <t>Cornell Pochily Investment Advisors, Inc.</t>
  </si>
  <si>
    <t>Ithaca</t>
  </si>
  <si>
    <t>Cornèr Banca S.A.</t>
  </si>
  <si>
    <t>Cornerstone Advisors, LLC (NC)</t>
  </si>
  <si>
    <t>Asheville</t>
  </si>
  <si>
    <t>Cornerstone Capital, Inc.</t>
  </si>
  <si>
    <t>Cornerstone Investment Partners, LLC</t>
  </si>
  <si>
    <t>Cornerstone National Bank &amp; Trust Company (U.S.)</t>
  </si>
  <si>
    <t>Palatine</t>
  </si>
  <si>
    <t>Cornerstone Planning Group, LLC</t>
  </si>
  <si>
    <t>Cornerstone Planning, LLC</t>
  </si>
  <si>
    <t>Cornerstone Wealth Group, LLC</t>
  </si>
  <si>
    <t>Huntersville</t>
  </si>
  <si>
    <t>Cornerstone Wealth Management, LLC</t>
  </si>
  <si>
    <t>St. Peters</t>
  </si>
  <si>
    <t>Corps Capital Advisors, LLC (U.S.)</t>
  </si>
  <si>
    <t>Southlake</t>
  </si>
  <si>
    <t>Corsicana &amp; Co.</t>
  </si>
  <si>
    <t>Corsicana</t>
  </si>
  <si>
    <t>Cortland Associates, Inc.</t>
  </si>
  <si>
    <t>Corton Capital Inc</t>
  </si>
  <si>
    <t>Costello Asset Management, Inc.</t>
  </si>
  <si>
    <t>Feasterville</t>
  </si>
  <si>
    <t>Coston, Mcisaac, and Partners, Inc.</t>
  </si>
  <si>
    <t>Bar Harbor</t>
  </si>
  <si>
    <t>Cote 100, Inc.</t>
  </si>
  <si>
    <t>St. Bruno</t>
  </si>
  <si>
    <t>Counterpoint Mutual Funds, LLC</t>
  </si>
  <si>
    <t>Country Trust Bank (Investment Advisor)</t>
  </si>
  <si>
    <t>Covéa Finance SAS</t>
  </si>
  <si>
    <t>Cove Private Wealth, LLC</t>
  </si>
  <si>
    <t>Oyster Bay</t>
  </si>
  <si>
    <t>Covesto Asset Management GmbH</t>
  </si>
  <si>
    <t>Covestor, LTD</t>
  </si>
  <si>
    <t>Covey Capital Management, LLC</t>
  </si>
  <si>
    <t>Cowen Financial Products, LLC</t>
  </si>
  <si>
    <t>Cozad Asset Management, Inc.</t>
  </si>
  <si>
    <t>Champaign</t>
  </si>
  <si>
    <t>CPIC Fund Management Company, LTD</t>
  </si>
  <si>
    <t>CQS (UK), LLP</t>
  </si>
  <si>
    <t>C-Quadrat Asset Management France</t>
  </si>
  <si>
    <t>Crake Asset Management, LLP</t>
  </si>
  <si>
    <t>Cranbrook Wealth Management, LLC</t>
  </si>
  <si>
    <t>Bloomfield Hill</t>
  </si>
  <si>
    <t>Crawford Fund Management, LLC</t>
  </si>
  <si>
    <t>Crawford Investment Counsel, Inc.</t>
  </si>
  <si>
    <t>CREA Asset Management Trust reg.</t>
  </si>
  <si>
    <t>Createrra S.A.</t>
  </si>
  <si>
    <t>Creative Financial Designs, Inc.</t>
  </si>
  <si>
    <t>Kokomo</t>
  </si>
  <si>
    <t>CreativeOne Wealth, LLC</t>
  </si>
  <si>
    <t>Credit Industriel et Commercial S.A. (France)</t>
  </si>
  <si>
    <t>Credit Suisse Hedging-Griffo CV S.A.</t>
  </si>
  <si>
    <t>Credit Suisse Hedging-Griffo Wealth Management, S.A.</t>
  </si>
  <si>
    <t>Credo Capital, PLC</t>
  </si>
  <si>
    <t>Creekmur Asset Management, LLC (Investment Management)</t>
  </si>
  <si>
    <t>Morton</t>
  </si>
  <si>
    <t>Crescent Grove Advisors, LLC</t>
  </si>
  <si>
    <t>Lake Forest</t>
  </si>
  <si>
    <t>Cresset Asset Management, LLC</t>
  </si>
  <si>
    <t>Crestwood Advisors Group, LLC</t>
  </si>
  <si>
    <t>Crew Capital Management, LTD (U.S.)</t>
  </si>
  <si>
    <t>Crewe Advisors, LLC</t>
  </si>
  <si>
    <t>Crews Bank &amp; Trust (Investment Advisor)</t>
  </si>
  <si>
    <t>Wauchula</t>
  </si>
  <si>
    <t>Cromwell Holdings, LLC</t>
  </si>
  <si>
    <t>Trust</t>
  </si>
  <si>
    <t>CrossGen Wealth, LLC</t>
  </si>
  <si>
    <t>Greenville</t>
  </si>
  <si>
    <t>Crosslink Capital, Inc.</t>
  </si>
  <si>
    <t>Crux Wealth Advisors, LLC</t>
  </si>
  <si>
    <t>Long Beach</t>
  </si>
  <si>
    <t>CR Yuanta Fund Management Company, LTD</t>
  </si>
  <si>
    <t>Csenge Advisory Group, LLC</t>
  </si>
  <si>
    <t>Clearwater</t>
  </si>
  <si>
    <t>CSM Advisors, LLC</t>
  </si>
  <si>
    <t>Warrendale</t>
  </si>
  <si>
    <t>CSS, LLC</t>
  </si>
  <si>
    <t>CTC, LLC (Broker)</t>
  </si>
  <si>
    <t>C-Travel International Limited</t>
  </si>
  <si>
    <t>Cayman Islands</t>
  </si>
  <si>
    <t>Ctrip.Com (Hong Kong), LTD</t>
  </si>
  <si>
    <t>Cullen Investment Group, LTD (Asset Management)</t>
  </si>
  <si>
    <t>Cullinan Associates, Inc.</t>
  </si>
  <si>
    <t>Cumberland Advisors, Inc.</t>
  </si>
  <si>
    <t>Cumberland Investment Counsel, Inc.</t>
  </si>
  <si>
    <t>Cumberland Private Wealth Management, Inc.</t>
  </si>
  <si>
    <t>Curat Global, LLC (U.S.)</t>
  </si>
  <si>
    <t>Curi Capital, LLC</t>
  </si>
  <si>
    <t>Curio Wealth, LLC</t>
  </si>
  <si>
    <t>Curran Investment Management</t>
  </si>
  <si>
    <t>Cusana Capital, LLP</t>
  </si>
  <si>
    <t>CVA Family Office, LLC</t>
  </si>
  <si>
    <t>CWA Asset Management Group, LLC</t>
  </si>
  <si>
    <t>CX Institutional, LLC</t>
  </si>
  <si>
    <t>Auburn</t>
  </si>
  <si>
    <t>Cyber Hornet ETFs, LLC</t>
  </si>
  <si>
    <t>Cygnus Capital Advisers, LLC (U.S.)</t>
  </si>
  <si>
    <t>Cyndeo Wealth Partners, LLC</t>
  </si>
  <si>
    <t>Cynosure Management, LLC</t>
  </si>
  <si>
    <t>Cypress Capital Group, Inc.</t>
  </si>
  <si>
    <t>Palm Beach</t>
  </si>
  <si>
    <t>Cypress Capital Management, LLC (Wyoming)</t>
  </si>
  <si>
    <t>Sheridan</t>
  </si>
  <si>
    <t>Cypress Point Investment Management, L.P.</t>
  </si>
  <si>
    <t>Mill Valley</t>
  </si>
  <si>
    <t>Cypress Point Wealth Management, LLC</t>
  </si>
  <si>
    <t>Cypress Wealth Services, LLC</t>
  </si>
  <si>
    <t>Palm Desert</t>
  </si>
  <si>
    <t>Czech National Bank (CNB)</t>
  </si>
  <si>
    <t>D.A. Davidson &amp; Co. (Broker)</t>
  </si>
  <si>
    <t>Great Falls</t>
  </si>
  <si>
    <t>DAGCO, Inc.</t>
  </si>
  <si>
    <t>Westlake</t>
  </si>
  <si>
    <t>Daily Journal Corporation</t>
  </si>
  <si>
    <t>Dakota Community Bank &amp; Trust, National Association</t>
  </si>
  <si>
    <t>Hebron</t>
  </si>
  <si>
    <t>Dalton Investments, Inc.</t>
  </si>
  <si>
    <t>Dana Investment Advisors, Inc.</t>
  </si>
  <si>
    <t>Waukesha</t>
  </si>
  <si>
    <t>Daner Wealth Management, LLC</t>
  </si>
  <si>
    <t>Danske Bank Asset Management (Finland)</t>
  </si>
  <si>
    <t>Danske Capital AB (Sweden)</t>
  </si>
  <si>
    <t>DAOL Asset Management Company, LTD (Korea)</t>
  </si>
  <si>
    <t>DAOL Investment Management Company, LTD</t>
  </si>
  <si>
    <t>Dara Capital U.S., Inc.</t>
  </si>
  <si>
    <t>Dark Forest Capital Management, L.P.</t>
  </si>
  <si>
    <t>Darwins River Capital, L.P.</t>
  </si>
  <si>
    <t>Darwin Wealth Management, LLC</t>
  </si>
  <si>
    <t>Dauphine AM</t>
  </si>
  <si>
    <t>Davenport &amp; Company, LLC (Asset Management)</t>
  </si>
  <si>
    <t>Davidson Kahn Capital Management, LLC (U.S.)</t>
  </si>
  <si>
    <t>Davidson Kempner Capital Management, L.P.</t>
  </si>
  <si>
    <t>Davis Capital Management, LLC (Florida)</t>
  </si>
  <si>
    <t>Davis Capital Partners, LLC</t>
  </si>
  <si>
    <t>Davis Investment Partners, LLC</t>
  </si>
  <si>
    <t>Daymark Wealth Partners, LLC</t>
  </si>
  <si>
    <t>Daytona Street Capital, LLC</t>
  </si>
  <si>
    <t>DBX Advisors, LLC</t>
  </si>
  <si>
    <t>DCF Advisers, LLC</t>
  </si>
  <si>
    <t>DCM Advisors, LLC</t>
  </si>
  <si>
    <t>DCP Client Partner AG</t>
  </si>
  <si>
    <t>DDD Partners, LLC</t>
  </si>
  <si>
    <t>Deane Retirement Strategies, Inc.</t>
  </si>
  <si>
    <t>Decalia S.A.</t>
  </si>
  <si>
    <t>Decatur Capital Management, Inc.</t>
  </si>
  <si>
    <t>Decatur</t>
  </si>
  <si>
    <t>Decisionpoint Financial, LLC</t>
  </si>
  <si>
    <t>Mesa</t>
  </si>
  <si>
    <t>Defiance ETFs, LLC (U.S.)</t>
  </si>
  <si>
    <t>Define Financial, LLC (US)</t>
  </si>
  <si>
    <t>Degroof Petercam Wealth Management S.A.</t>
  </si>
  <si>
    <t>Delphi Fondene</t>
  </si>
  <si>
    <t>Delphi Management, Inc.</t>
  </si>
  <si>
    <t>Brookline</t>
  </si>
  <si>
    <t>Del-Sette Capital Management, LLC</t>
  </si>
  <si>
    <t>Schenectady</t>
  </si>
  <si>
    <t>Delta Asset Management, LLC</t>
  </si>
  <si>
    <t>Delta Global Management, L.P.</t>
  </si>
  <si>
    <t>Delta Investment Management, LLC</t>
  </si>
  <si>
    <t>Deniz Portföy Yönetimi A.Ş</t>
  </si>
  <si>
    <t>Denkapparat GmbH</t>
  </si>
  <si>
    <t>Denker Capital</t>
  </si>
  <si>
    <t>DePrince, Race &amp; Zollo, Inc.</t>
  </si>
  <si>
    <t>de Pury Pictet Turrettini &amp; Cie, S.A.</t>
  </si>
  <si>
    <t>Deschutes Portfolio Strategies, LLC</t>
  </si>
  <si>
    <t>Deseret Mutual Benefit Administrators (Asset Management)</t>
  </si>
  <si>
    <t>Destination Wealth Management, Inc.</t>
  </si>
  <si>
    <t>Destiny Wealth Partners, LLC</t>
  </si>
  <si>
    <t>Tavares</t>
  </si>
  <si>
    <t>Deutsche Asset Management (Japan), LTD</t>
  </si>
  <si>
    <t>Deutsche Bank Luxembourg  S.A.</t>
  </si>
  <si>
    <t>Deutsche Oppenheim Family Office AG (Germany)</t>
  </si>
  <si>
    <t>Koln-Porz</t>
  </si>
  <si>
    <t>Deutsche Wealth Management SGIIC, S.A.</t>
  </si>
  <si>
    <t>Dexus Capital Investors, LTD</t>
  </si>
  <si>
    <t>D.F. Dent &amp; Company, Inc.</t>
  </si>
  <si>
    <t>DFP Deutsche Finanz Portfolioverwaltung GmbH</t>
  </si>
  <si>
    <t>Nuremberg</t>
  </si>
  <si>
    <t>DGS Capital Management, LLC</t>
  </si>
  <si>
    <t>Diaman Partners, LTD</t>
  </si>
  <si>
    <t>Diametric Capital, L.P.</t>
  </si>
  <si>
    <t>Diamond Hill Capital Management, Inc.</t>
  </si>
  <si>
    <t>Dierickx Leys Private Bank (Asset Management)</t>
  </si>
  <si>
    <t>Diligent Investors, LLC</t>
  </si>
  <si>
    <t>Redlands</t>
  </si>
  <si>
    <t>Dimension Capital Management, LLC</t>
  </si>
  <si>
    <t>Discerene Value Advisors, LLC</t>
  </si>
  <si>
    <t>Disciplined Alpha, LLC</t>
  </si>
  <si>
    <t>Disciplined Equity Management, Inc.</t>
  </si>
  <si>
    <t>Neptune Beach</t>
  </si>
  <si>
    <t>Discovery Capital Management, LLC</t>
  </si>
  <si>
    <t>South Norwalk</t>
  </si>
  <si>
    <t>Distillate Capital Partners, LLC</t>
  </si>
  <si>
    <t>Diversified Enterprises, LLC</t>
  </si>
  <si>
    <t>Diversified Investment Strategies, LLC</t>
  </si>
  <si>
    <t>Diversified Management, Inc. (U.S.)</t>
  </si>
  <si>
    <t>Diversified Trust Company, Inc.</t>
  </si>
  <si>
    <t>Diversify Advisory Services, LLC</t>
  </si>
  <si>
    <t>Sandy</t>
  </si>
  <si>
    <t>Diversify Wealth Management, LLC</t>
  </si>
  <si>
    <t>Dixon Financial Services, Inc.</t>
  </si>
  <si>
    <t>Dixon Mitchell Investment Counsel, Inc.</t>
  </si>
  <si>
    <t>DJE Kapital AG</t>
  </si>
  <si>
    <t>Pullach</t>
  </si>
  <si>
    <t>D.L. Carlson Investment Group, Inc.</t>
  </si>
  <si>
    <t>DLD Asset Management, L.P.</t>
  </si>
  <si>
    <t>DLK Investment Management, LLC</t>
  </si>
  <si>
    <t>Solana Beach</t>
  </si>
  <si>
    <t>DME Capital Management, L.P.</t>
  </si>
  <si>
    <t>DNCA Finance S.C.S.</t>
  </si>
  <si>
    <t>Dockside, LLC (US)</t>
  </si>
  <si>
    <t>Dock Street Asset Management, Inc.</t>
  </si>
  <si>
    <t>Dogwood Wealth Management, LLC</t>
  </si>
  <si>
    <t>Lenexa</t>
  </si>
  <si>
    <t>Doherty &amp; Associates, LTD</t>
  </si>
  <si>
    <t>Ottawa</t>
  </si>
  <si>
    <t>Do Investment AG</t>
  </si>
  <si>
    <t>Doliver Advisors, L.P.</t>
  </si>
  <si>
    <t>Dolphinvest Capital GmbH</t>
  </si>
  <si>
    <t>Dominion Fund Management, LTD</t>
  </si>
  <si>
    <t>Donaldson Capital Management, LLC</t>
  </si>
  <si>
    <t>Evansville</t>
  </si>
  <si>
    <t>Dongxing Securities Company, LTD (Asset Management)</t>
  </si>
  <si>
    <t>Donner &amp; Reuschel AG</t>
  </si>
  <si>
    <t>Donner &amp; Reuschel Luxemburg S.A.</t>
  </si>
  <si>
    <t>Donoghue Forlines, LLC</t>
  </si>
  <si>
    <t>Doo Financial HK, LTD</t>
  </si>
  <si>
    <t>D'Orazio &amp; Associates, Inc.</t>
  </si>
  <si>
    <t>Dorsey Asset Management, LLC</t>
  </si>
  <si>
    <t>Dorsey &amp; Whitney Trust Company, LLC</t>
  </si>
  <si>
    <t>Sioux Falls</t>
  </si>
  <si>
    <t>South Dakota</t>
  </si>
  <si>
    <t>Dorsey Wright &amp; Associates (Asset Management)</t>
  </si>
  <si>
    <t>Dorval Asset Management S.A.</t>
  </si>
  <si>
    <t>Double Dividend B.V.</t>
  </si>
  <si>
    <t>DoubleLine ETF Adviser, L.P.</t>
  </si>
  <si>
    <t>Dougherty &amp; Associates, LLC</t>
  </si>
  <si>
    <t>Spring Hill</t>
  </si>
  <si>
    <t>Douglas Lane &amp; Associates, LLC</t>
  </si>
  <si>
    <t>Douglass Winthrop Advisors, LLC</t>
  </si>
  <si>
    <t>Dover Advisors, LLC</t>
  </si>
  <si>
    <t>Downing, LLP</t>
  </si>
  <si>
    <t>DPS B.V.</t>
  </si>
  <si>
    <t>Sittard</t>
  </si>
  <si>
    <t>Dragoneer Investment Group, LLC</t>
  </si>
  <si>
    <t>Dr. Bost &amp; Compagnon Vermögensberatungs GmbH &amp; Co. KG</t>
  </si>
  <si>
    <t>Freilassing</t>
  </si>
  <si>
    <t>DRH Investments, Inc.</t>
  </si>
  <si>
    <t>Thousand Oaks</t>
  </si>
  <si>
    <t>Drive Wealth Management, LLC</t>
  </si>
  <si>
    <t>Drucker Wealth 3.0, LLC</t>
  </si>
  <si>
    <t>Woodcliff Lake</t>
  </si>
  <si>
    <t>DSG Capital Advisors, LLC</t>
  </si>
  <si>
    <t>DSM Capital Partners, LLC</t>
  </si>
  <si>
    <t>DSP Investment Managers Pvt., LTD</t>
  </si>
  <si>
    <t>DT Investment Partners, LLC</t>
  </si>
  <si>
    <t>Chadds Ford</t>
  </si>
  <si>
    <t>Dubly Transatlantique Gestion S.A.</t>
  </si>
  <si>
    <t>Lille</t>
  </si>
  <si>
    <t>Ducere Wealth Management, LLC</t>
  </si>
  <si>
    <t>DUMAC, Inc.</t>
  </si>
  <si>
    <t>Durham</t>
  </si>
  <si>
    <t>Endowment/Foundation-School</t>
  </si>
  <si>
    <t>Dunas Capital Asset Management S.G.I.I.C., S.A.</t>
  </si>
  <si>
    <t>Dundas Partners, LLP</t>
  </si>
  <si>
    <t>Dunhill Financial, LLC (Asset Management)</t>
  </si>
  <si>
    <t>DuPont Capital Management Corporation</t>
  </si>
  <si>
    <t>Durable Capital Partners, L.P.</t>
  </si>
  <si>
    <t>Dux Inversores, S.G.I.I.C, S.A.</t>
  </si>
  <si>
    <t>DV Equities, LLC</t>
  </si>
  <si>
    <t>DWS CH AG</t>
  </si>
  <si>
    <t>Dynamic Wealth Advisors, Inc.</t>
  </si>
  <si>
    <t>Surprise</t>
  </si>
  <si>
    <t>Dynamic Wealth Strategies, LLC</t>
  </si>
  <si>
    <t>Dynasty Wealth Management, LLC</t>
  </si>
  <si>
    <t>DZ Privatbank (Schweiz) AG</t>
  </si>
  <si>
    <t>EagleClaw Capital Management, LLC</t>
  </si>
  <si>
    <t>Eagle Global Advisors, LLC</t>
  </si>
  <si>
    <t>Eagle Strategies, LLC</t>
  </si>
  <si>
    <t>Eagle Wealth Advisors, LLC. (U.S.)</t>
  </si>
  <si>
    <t>Earned Wealth Advisors, LLC</t>
  </si>
  <si>
    <t>EARNEST Partners, LLC</t>
  </si>
  <si>
    <t>East Capital Asset Management AB</t>
  </si>
  <si>
    <t>Eastern Investment Advisors, Inc.</t>
  </si>
  <si>
    <t>Eastspring Investments Bhd</t>
  </si>
  <si>
    <t>Eastspring Investments (Luxembourg) S.A.</t>
  </si>
  <si>
    <t>Eaton Financial Holdings Company, LLC</t>
  </si>
  <si>
    <t>Coral Springs</t>
  </si>
  <si>
    <t>EB-Sustainable Investment Management GmbH</t>
  </si>
  <si>
    <t>Kassel</t>
  </si>
  <si>
    <t>eCIO, Inc.</t>
  </si>
  <si>
    <t>Econ Financial Services Corporation</t>
  </si>
  <si>
    <t>Harrisburg</t>
  </si>
  <si>
    <t>Eddie Patel, Inc.</t>
  </si>
  <si>
    <t>Edgbaston Investment Partners, LLP</t>
  </si>
  <si>
    <t>Edge Financial Advisors, LLC</t>
  </si>
  <si>
    <t>Edgemoor Investment Advisors, Inc.</t>
  </si>
  <si>
    <t>EdgePoint Investment Group, Inc.</t>
  </si>
  <si>
    <t>Edgestream Partners, L.P.</t>
  </si>
  <si>
    <t>Princeton</t>
  </si>
  <si>
    <t>Edge Wealth Management, LLC</t>
  </si>
  <si>
    <t>Edgewood Management, LLC</t>
  </si>
  <si>
    <t>Edmond De Rothschild (Europe) Succursale Italiana</t>
  </si>
  <si>
    <t>Edmond de Rothschild (Monaco)</t>
  </si>
  <si>
    <t>Edmond de Rothschild (Suisse) S.A.</t>
  </si>
  <si>
    <t>EDMP, Inc</t>
  </si>
  <si>
    <t>Lutz</t>
  </si>
  <si>
    <t>Efficient Select Pty., LTD</t>
  </si>
  <si>
    <t>EFG Asset Management (Americas) Corp</t>
  </si>
  <si>
    <t>EFG Asset Management (U.K.), LTD</t>
  </si>
  <si>
    <t>EFG Bank AG</t>
  </si>
  <si>
    <t>EFG Bank (Luxembourg) S.A.</t>
  </si>
  <si>
    <t>EFG Private Bank, LTD</t>
  </si>
  <si>
    <t>EHP Funds Inc.</t>
  </si>
  <si>
    <t>Eighteen48 Partners, LTD</t>
  </si>
  <si>
    <t>Eisler Capital (U.K.), LTD</t>
  </si>
  <si>
    <t>Eisler Capital (U.S.), LLC</t>
  </si>
  <si>
    <t>Ekins Guinness, LLP (UK)</t>
  </si>
  <si>
    <t>Electron Capital Partners, LLC</t>
  </si>
  <si>
    <t>Element Pointe Advisors, LLC</t>
  </si>
  <si>
    <t>Element Squared Private Wealth</t>
  </si>
  <si>
    <t>Elevate Capital Advisors, Inc.</t>
  </si>
  <si>
    <t>Elevated Capital Advisors, LLC</t>
  </si>
  <si>
    <t>Draper</t>
  </si>
  <si>
    <t>Elevated Financial Group, LLC</t>
  </si>
  <si>
    <t>Elevated Private Wealth, LLC</t>
  </si>
  <si>
    <t>Elevation Capital Management, LTD</t>
  </si>
  <si>
    <t>Elevation Point Wealth Partners, LLC</t>
  </si>
  <si>
    <t>Elevation Wealth Partners, LLC</t>
  </si>
  <si>
    <t>Elgethun Capital Management, Inc.</t>
  </si>
  <si>
    <t>Elite Fund Management B.V.</t>
  </si>
  <si>
    <t>Alkmaar</t>
  </si>
  <si>
    <t>Elite Life Management, LLC</t>
  </si>
  <si>
    <t>Elite Wealth Management, Inc.</t>
  </si>
  <si>
    <t>Kirkland</t>
  </si>
  <si>
    <t>Ellevest, Inc.</t>
  </si>
  <si>
    <t>Ellis Investment Partners, LLC</t>
  </si>
  <si>
    <t>Ellsworth Advisors, LLC</t>
  </si>
  <si>
    <t>Elo Mutual Pension Insurance Company (Finland)</t>
  </si>
  <si>
    <t>Espoo</t>
  </si>
  <si>
    <t>Elyxium Wealth, LLC</t>
  </si>
  <si>
    <t>Emaa Blue Portföy Yönetimi A.Ş.</t>
  </si>
  <si>
    <t>EMC Capital Management, LLC</t>
  </si>
  <si>
    <t>Emerald Advisers, LLC (Asset Management)</t>
  </si>
  <si>
    <t>Leola</t>
  </si>
  <si>
    <t>Emerald Advisors, LLC</t>
  </si>
  <si>
    <t>Eminence Capital, L.P.</t>
  </si>
  <si>
    <t>Emirates NBD Asset Management, LTD</t>
  </si>
  <si>
    <t>Empire Life Investments, Inc.</t>
  </si>
  <si>
    <t>Empirical Asset Management, LLC</t>
  </si>
  <si>
    <t>Employees Retirement System of Texas</t>
  </si>
  <si>
    <t>Empower Advisory Group, LLC (Investment Management)</t>
  </si>
  <si>
    <t>Greenwood Village</t>
  </si>
  <si>
    <t>Emprise Bank(Kansas)</t>
  </si>
  <si>
    <t>Empureon Capital Management GmbH</t>
  </si>
  <si>
    <t>Encompass Wealth Advisors, LLC</t>
  </si>
  <si>
    <t>Engle Capital Management, L.P.</t>
  </si>
  <si>
    <t>English Capital Management, LLC</t>
  </si>
  <si>
    <t>Enhancing Capital, LLC</t>
  </si>
  <si>
    <t>Entelevest, LLC</t>
  </si>
  <si>
    <t>Enterprise Bank &amp; Trust</t>
  </si>
  <si>
    <t>Enterprise Trust &amp; Investment Company</t>
  </si>
  <si>
    <t>EntrepreneurShares, LLC</t>
  </si>
  <si>
    <t>Entropy Technologies, L.P.</t>
  </si>
  <si>
    <t>Entrust Financial, LLC (U.S.)</t>
  </si>
  <si>
    <t>EntryPoint Capital, LLC</t>
  </si>
  <si>
    <t>Envestnet Portfolio Solutions, Inc.</t>
  </si>
  <si>
    <t>EOS Management, L.P.</t>
  </si>
  <si>
    <t>EPG Wealth Management, LLC</t>
  </si>
  <si>
    <t>EPIC Markets (U.K.), LLP</t>
  </si>
  <si>
    <t>Epic Trust Investment Advisors, LLC</t>
  </si>
  <si>
    <t>Richland</t>
  </si>
  <si>
    <t>Epoch Investment Partners, Inc.</t>
  </si>
  <si>
    <t>Epsilon Mutual Funds (1991), LTD</t>
  </si>
  <si>
    <t>Ramat Aviv</t>
  </si>
  <si>
    <t>EP Wealth Advisors, LLC (Asset Management)</t>
  </si>
  <si>
    <t>Epworth Investment Management, LTD</t>
  </si>
  <si>
    <t>Eq8 Capital Sdn. Bhd.</t>
  </si>
  <si>
    <t>Equinor Asset Management ASA</t>
  </si>
  <si>
    <t>Equitable Investment Management Group, LLC</t>
  </si>
  <si>
    <t>Equitable Trust Company</t>
  </si>
  <si>
    <t>Nashville</t>
  </si>
  <si>
    <t>Equita Capital SGR S.p.A</t>
  </si>
  <si>
    <t>Equitam</t>
  </si>
  <si>
    <t>Equitec Proprietary Markets, LLC</t>
  </si>
  <si>
    <t>Equity Investment Corp</t>
  </si>
  <si>
    <t>Equity Trustees Fund Services (Ireland), LTD</t>
  </si>
  <si>
    <t>Equity Wealth Partners, LLC</t>
  </si>
  <si>
    <t>Erasmus Gestion</t>
  </si>
  <si>
    <t>Ersel Asset Management SGR S.p.A.</t>
  </si>
  <si>
    <t>Turin</t>
  </si>
  <si>
    <t>Erste Asset Management GmbH</t>
  </si>
  <si>
    <t>ESALIENS Towarzystwo Funduszy Inwestycyjnych S.A.</t>
  </si>
  <si>
    <t>Eschler Asset Management, LLP</t>
  </si>
  <si>
    <t>Espiria Kapitalforvaltning</t>
  </si>
  <si>
    <t>Essence Fund Management Company, LTD</t>
  </si>
  <si>
    <t>Essex Financial Services, Inc.</t>
  </si>
  <si>
    <t>Essex</t>
  </si>
  <si>
    <t>Essex Investment Management Company, LLC</t>
  </si>
  <si>
    <t>Essex Savings Bank (Private Banking)</t>
  </si>
  <si>
    <t>Ethenea Independent Investors S.A.</t>
  </si>
  <si>
    <t>Ethos Financial Group, LLC</t>
  </si>
  <si>
    <t>King of Prussia</t>
  </si>
  <si>
    <t>Eubel Brady &amp; Suttman Asset Management, Inc.</t>
  </si>
  <si>
    <t>Eukles Asset Management, LLC</t>
  </si>
  <si>
    <t>EULAV Asset Management</t>
  </si>
  <si>
    <t>Eurinvest Partners S.A.</t>
  </si>
  <si>
    <t>Windhof</t>
  </si>
  <si>
    <t>Eurizon Asset Management Slovakia, správ. spol., a.s.</t>
  </si>
  <si>
    <t>Bratislava</t>
  </si>
  <si>
    <t>Slovakia</t>
  </si>
  <si>
    <t>Euroagentes Gestión, S.A., S.G.I.I.C.</t>
  </si>
  <si>
    <t>Eurobank Asset Management M.F.M.C.</t>
  </si>
  <si>
    <t>Athens</t>
  </si>
  <si>
    <t>Euro Pacific Asset Management, LLC (Puerto Rico)</t>
  </si>
  <si>
    <t>Dorado</t>
  </si>
  <si>
    <t>European and Global Advisers, LLP</t>
  </si>
  <si>
    <t>European and Global Investments, LTD</t>
  </si>
  <si>
    <t>Evanson Asset Management, LLC</t>
  </si>
  <si>
    <t>Evelyn Partners Investment Management (Europe), LTD</t>
  </si>
  <si>
    <t>Evelyn Partners Investment Management Services, LTD</t>
  </si>
  <si>
    <t>Evenlode Investment Management, LTD</t>
  </si>
  <si>
    <t>England</t>
  </si>
  <si>
    <t>Everbright Pramerica Fund Management Company, LTD</t>
  </si>
  <si>
    <t>Evercore Wealth Management, LLC</t>
  </si>
  <si>
    <t>Everence Capital Management, Inc.</t>
  </si>
  <si>
    <t>Goshen</t>
  </si>
  <si>
    <t>Everest Financial Group, LLC</t>
  </si>
  <si>
    <t>Evergreen Advisors, LLC</t>
  </si>
  <si>
    <t>Evergreen Capital Management, LLC</t>
  </si>
  <si>
    <t>Evergreen GmbH</t>
  </si>
  <si>
    <t>Leipzig</t>
  </si>
  <si>
    <t>Evergreen Private Wealth, LLC</t>
  </si>
  <si>
    <t>Evergreen Wealth Management, LLC (Asset Management)</t>
  </si>
  <si>
    <t>Everhart Advisors</t>
  </si>
  <si>
    <t>Evermay Wealth Management, LLC</t>
  </si>
  <si>
    <t>Arlington</t>
  </si>
  <si>
    <t>Everpar Advisors, LLC</t>
  </si>
  <si>
    <t>Everstar Asset Management, LLC</t>
  </si>
  <si>
    <t>Mooresville</t>
  </si>
  <si>
    <t>Evidentia Group Pty., LTD</t>
  </si>
  <si>
    <t>Evli Fund Management Company, LTD</t>
  </si>
  <si>
    <t>Evoke Wealth, LLC</t>
  </si>
  <si>
    <t>Evolution Wealth Advisors, LLC</t>
  </si>
  <si>
    <t>Evolution Wealth Management, Inc.</t>
  </si>
  <si>
    <t>Fort Myers</t>
  </si>
  <si>
    <t>Evolve Funds Group, Inc.</t>
  </si>
  <si>
    <t>Evolve Private Wealth, LLC</t>
  </si>
  <si>
    <t>Evovest, Inc. (Asset Management)</t>
  </si>
  <si>
    <t>EWA, LLC</t>
  </si>
  <si>
    <t>Ewing Morris &amp; Company Investment Partners, LTD</t>
  </si>
  <si>
    <t>Exane Asset Management S.A.</t>
  </si>
  <si>
    <t>Excellence Investments, LTD</t>
  </si>
  <si>
    <t>Excellence Nessuah Mutual Fund Management, LTD</t>
  </si>
  <si>
    <t>Exchange Bank</t>
  </si>
  <si>
    <t>Exencial Wealth Advisors, LLC</t>
  </si>
  <si>
    <t>Exit Wealth Advisors, LLC</t>
  </si>
  <si>
    <t>Expressive Wealth, LLC</t>
  </si>
  <si>
    <t>Eyb &amp; Wallwitz Vermögensmanagement GmbH</t>
  </si>
  <si>
    <t>Facet Wealth, Inc.</t>
  </si>
  <si>
    <t>FACT Capital, L.P.</t>
  </si>
  <si>
    <t>Fairbanks Capital Management, Inc.</t>
  </si>
  <si>
    <t>Rancho Santa Fe</t>
  </si>
  <si>
    <t>Fairhaven Wealth Management, LLC</t>
  </si>
  <si>
    <t>Fair Investments Sweden AB</t>
  </si>
  <si>
    <t>Fairscale Capital, LLC</t>
  </si>
  <si>
    <t>Nashua</t>
  </si>
  <si>
    <t>Fairstone Private Wealth., LTD</t>
  </si>
  <si>
    <t>Fairview Capital Investment Management, LLC</t>
  </si>
  <si>
    <t>Fairway Wealth Management, LLC (Ohio)</t>
  </si>
  <si>
    <t>Falcon Invest A/S</t>
  </si>
  <si>
    <t>Aarhus</t>
  </si>
  <si>
    <t>Family Investment Center, Inc.</t>
  </si>
  <si>
    <t>St. Joseph</t>
  </si>
  <si>
    <t>Family Investment Management, LTD</t>
  </si>
  <si>
    <t>Family Manage, LLC</t>
  </si>
  <si>
    <t>Family Wealth Group, LLC</t>
  </si>
  <si>
    <t>Family Wealth Partners, LLC</t>
  </si>
  <si>
    <t>Matthews</t>
  </si>
  <si>
    <t>Farallon Capital Management, LLC (U.S.)</t>
  </si>
  <si>
    <t>Farley Capital, L.P. (Asset Management)</t>
  </si>
  <si>
    <t>Farmers &amp; Merchants Trust Company of Chambersburg (Asset Management)</t>
  </si>
  <si>
    <t>Chambersburg</t>
  </si>
  <si>
    <t>Farmers Trust Company</t>
  </si>
  <si>
    <t>Youngstown</t>
  </si>
  <si>
    <t>Farringdon Capital, LTD</t>
  </si>
  <si>
    <t>FAS Wealth Partners, Inc.</t>
  </si>
  <si>
    <t>Leawood</t>
  </si>
  <si>
    <t>Fayez Sarofim &amp; Company</t>
  </si>
  <si>
    <t>FCG Fonder AB</t>
  </si>
  <si>
    <t>FCL Capital Gestão de Recursos de Terceiros, LTDA</t>
  </si>
  <si>
    <t>FDx Advisors, Inc.</t>
  </si>
  <si>
    <t>Federated MDTA, LLC</t>
  </si>
  <si>
    <t>FedGroup Asset Management (Pty), LTD</t>
  </si>
  <si>
    <t>Fenghe Fund Management Pte., LTD</t>
  </si>
  <si>
    <t>Fenimore Asset Management, Inc.</t>
  </si>
  <si>
    <t>Cobleskill</t>
  </si>
  <si>
    <t>Ferguson Wellman Capital Management, Inc.</t>
  </si>
  <si>
    <t>FERI AG</t>
  </si>
  <si>
    <t>Feri (Schweiz) AG</t>
  </si>
  <si>
    <t>Fernbridge Capital Management, L.P.</t>
  </si>
  <si>
    <t>Fi3 Financial Advisors, LLC (U.S.)</t>
  </si>
  <si>
    <t>Fiba Portföy Yönetimi A.Ş.</t>
  </si>
  <si>
    <t>Fideas Capital S.A.S</t>
  </si>
  <si>
    <t>Fidelidade Companhia de Seguros, S.A.</t>
  </si>
  <si>
    <t>Fidelis Capital Partners, LLC</t>
  </si>
  <si>
    <t>Fidelity International Limited - FIL Investment Management (Australia), LTD</t>
  </si>
  <si>
    <t>Fidelity International Limited - FIL Securities Investment Trust Company (Taiwan), LTD</t>
  </si>
  <si>
    <t>Fidelity Life Assurance Co., LTD</t>
  </si>
  <si>
    <t>Fidelity Management &amp; Research (Japan), LTD</t>
  </si>
  <si>
    <t>Fideuram Intesa Sanpaolo Private Banking Asset Management SGR S.p.A.</t>
  </si>
  <si>
    <t>Fideuram - Intesa Sanpaolo Private Banking S.p.A.</t>
  </si>
  <si>
    <t>Tortona</t>
  </si>
  <si>
    <t>Fiducenter S.A.</t>
  </si>
  <si>
    <t>Fiduciary Family Office, LLC</t>
  </si>
  <si>
    <t>Baca Raton</t>
  </si>
  <si>
    <t>Fiduciary Financial Group, LLC</t>
  </si>
  <si>
    <t>Fiduciary Management, Inc.</t>
  </si>
  <si>
    <t>Fiduciary Trust Company International (Asset Management)</t>
  </si>
  <si>
    <t>Fiduciary Trust Company (U.S.)</t>
  </si>
  <si>
    <t>Fiduciary Wealth Partners, LLC</t>
  </si>
  <si>
    <t>Newton Lower Falls</t>
  </si>
  <si>
    <t>Fiduka Depotverwaltung GmbH</t>
  </si>
  <si>
    <t>Fielder Capital Group, LLC</t>
  </si>
  <si>
    <t>Field &amp; Main Bank</t>
  </si>
  <si>
    <t>Henderson</t>
  </si>
  <si>
    <t>Fields Gottscho Capital Management, LLC</t>
  </si>
  <si>
    <t>Fieldview Capital Management, LLC</t>
  </si>
  <si>
    <t>Niles</t>
  </si>
  <si>
    <t>Fiera Capital Corporation (Asset Management)</t>
  </si>
  <si>
    <t>Fiera Capital, Inc.</t>
  </si>
  <si>
    <t>Fiera Capital (UK), LTD</t>
  </si>
  <si>
    <t>Fifth Lane Capital, L.P.</t>
  </si>
  <si>
    <t>Fifth Third Wealth Advisors, LLC</t>
  </si>
  <si>
    <t>FIL Fund Management (China) Company, LTD</t>
  </si>
  <si>
    <t>FIL Investment Management (Luxembourg) S.A.R.L.</t>
  </si>
  <si>
    <t>FIL Pensions Management</t>
  </si>
  <si>
    <t>Fimarge Societat d'Inversions S.A.</t>
  </si>
  <si>
    <t>Andorra la Vella</t>
  </si>
  <si>
    <t>Finaccess Advisors, LLC</t>
  </si>
  <si>
    <t>Finaltis S.A.</t>
  </si>
  <si>
    <t>Finamex Inversiones, S.A. de C.V., Sociedad Operadora de Fondos de Inversión</t>
  </si>
  <si>
    <t>Guadalajara</t>
  </si>
  <si>
    <t>Financial Advisors Network, Inc.</t>
  </si>
  <si>
    <t>Tustin</t>
  </si>
  <si>
    <t>Financial Advocates Investment Management</t>
  </si>
  <si>
    <t>Olympia</t>
  </si>
  <si>
    <t>Financial Counselors, Inc.</t>
  </si>
  <si>
    <t>Financial Enhancement Group, LLC</t>
  </si>
  <si>
    <t>Anderson</t>
  </si>
  <si>
    <t>Financial Freedom, LLC</t>
  </si>
  <si>
    <t>Financial Futures, LLC (U.S.)</t>
  </si>
  <si>
    <t>Brielle</t>
  </si>
  <si>
    <t>Financial Gravity Wealth, Inc.</t>
  </si>
  <si>
    <t>Lakeway</t>
  </si>
  <si>
    <t>Financial Life Planners, LLC (US)</t>
  </si>
  <si>
    <t>Tempe</t>
  </si>
  <si>
    <t>Financial Network Wealth Advisors, LLC</t>
  </si>
  <si>
    <t>Murray</t>
  </si>
  <si>
    <t>Financial Security Advisory, Inc. (Asset Management)</t>
  </si>
  <si>
    <t>Virginia Beach</t>
  </si>
  <si>
    <t>Financial Sense Advisors, Inc.</t>
  </si>
  <si>
    <t>Financière Des Professionnels - Fonds D'Investissement Inc.</t>
  </si>
  <si>
    <t>Financière d'Uzès</t>
  </si>
  <si>
    <t>Fineco Asset Management DAC</t>
  </si>
  <si>
    <t>FineMark National Bank &amp; Trust (Investment Advisor)</t>
  </si>
  <si>
    <t>Ft Myers</t>
  </si>
  <si>
    <t>Finexis Asset Management Pte., LTD</t>
  </si>
  <si>
    <t>Finiens Wealth Management AG</t>
  </si>
  <si>
    <t>Wollerau</t>
  </si>
  <si>
    <t>Finlabo SIM S.p.A.</t>
  </si>
  <si>
    <t>Recanati</t>
  </si>
  <si>
    <t>Finreon AG</t>
  </si>
  <si>
    <t>St. Gallen</t>
  </si>
  <si>
    <t>Finway International South Africa</t>
  </si>
  <si>
    <t>Fire Capital Management, LLC</t>
  </si>
  <si>
    <t>Firestone Capital Management, Inc.</t>
  </si>
  <si>
    <t>South Miami</t>
  </si>
  <si>
    <t>Firetrail Investments Pty., LTD</t>
  </si>
  <si>
    <t>First Affirmative Financial Network, LLC</t>
  </si>
  <si>
    <t>First American Trust, FSB</t>
  </si>
  <si>
    <t>Santa Ana</t>
  </si>
  <si>
    <t>First Bank &amp; Trust (Brookings) (Asset Management)</t>
  </si>
  <si>
    <t>Brookings</t>
  </si>
  <si>
    <t>First Beijing Investment, LTD</t>
  </si>
  <si>
    <t>First Business Financial Services, Inc.</t>
  </si>
  <si>
    <t>First-Citizens Bank &amp; Trust Company</t>
  </si>
  <si>
    <t>First Command Advisory Services</t>
  </si>
  <si>
    <t>First Commonwealth Bank (Asset Management)</t>
  </si>
  <si>
    <t>First Community Trust, NA</t>
  </si>
  <si>
    <t>First County Bank (Asset Management)</t>
  </si>
  <si>
    <t>First Financial Bank, NA</t>
  </si>
  <si>
    <t>Terre Haute</t>
  </si>
  <si>
    <t>First Financial Trust &amp; Asset Management Company</t>
  </si>
  <si>
    <t>Abilene</t>
  </si>
  <si>
    <t>First Fondene AS</t>
  </si>
  <si>
    <t>First Foundation Advisors</t>
  </si>
  <si>
    <t>First Growth Capital, LLC</t>
  </si>
  <si>
    <t>Pikesville</t>
  </si>
  <si>
    <t>First Heartland Consultants, Inc. (Broker)</t>
  </si>
  <si>
    <t>First Manhattan Company, LLC</t>
  </si>
  <si>
    <t>First Mercantile Trust Company</t>
  </si>
  <si>
    <t>Cordova</t>
  </si>
  <si>
    <t>First Merchants Trust Company (Asset Management)</t>
  </si>
  <si>
    <t>Muncie</t>
  </si>
  <si>
    <t>First National Advisers, LLC</t>
  </si>
  <si>
    <t>First National Bank-Sioux Falls (Asset Management)</t>
  </si>
  <si>
    <t>First Pacific Advisors, L.P.</t>
  </si>
  <si>
    <t>El Segundo</t>
  </si>
  <si>
    <t>First Pacific Financial, Inc.</t>
  </si>
  <si>
    <t>First PREMIER Bank (Asset Management)</t>
  </si>
  <si>
    <t>First Private Investment Management KAG mbH</t>
  </si>
  <si>
    <t>First Securities Investment Trust Company, LTD</t>
  </si>
  <si>
    <t>First Sentier Investors International IM, LTD</t>
  </si>
  <si>
    <t>First Sentier Investors RQI Pty., LTD (Australia)</t>
  </si>
  <si>
    <t>First Sentier Investors (Singapore)</t>
  </si>
  <si>
    <t>First State Bank and Trust (US)</t>
  </si>
  <si>
    <t>Bayport</t>
  </si>
  <si>
    <t>First State Cinda Fund Management Company, LTD</t>
  </si>
  <si>
    <t>First United Bank &amp; Trust</t>
  </si>
  <si>
    <t>First Washington Corporation</t>
  </si>
  <si>
    <t>FirstWave Capital Management, LLC</t>
  </si>
  <si>
    <t>First Western Trust Bank (CO)</t>
  </si>
  <si>
    <t>First Wilshire Securities Management, Inc.</t>
  </si>
  <si>
    <t>Fisch Asset Management AG</t>
  </si>
  <si>
    <t>Fischer Financial Services, Inc.</t>
  </si>
  <si>
    <t>Five Oceans Advisors, LLC (U.S.)</t>
  </si>
  <si>
    <t>FIVV AG (Germany)</t>
  </si>
  <si>
    <t>Fjärde AP-Fonden (AP 4)</t>
  </si>
  <si>
    <t>Flagship Asset Management Pty., LTD</t>
  </si>
  <si>
    <t>Flagship Capital Management, Inc.</t>
  </si>
  <si>
    <t>Media</t>
  </si>
  <si>
    <t>Flagship Harbor Advisors, LLC</t>
  </si>
  <si>
    <t>Flagship Wealth Advisors, LLC (U.S.)</t>
  </si>
  <si>
    <t>Wakefield</t>
  </si>
  <si>
    <t>Flatrock Wealth Partners, LLC</t>
  </si>
  <si>
    <t>Flax Pond Capital, LLC</t>
  </si>
  <si>
    <t>FLC Capital Advisors</t>
  </si>
  <si>
    <t>Florida Financial Advisors, LLC (Florida)</t>
  </si>
  <si>
    <t>Flowerfield Vermögensverwaltung GmbH</t>
  </si>
  <si>
    <t>F.L. Putnam Investment Management Company</t>
  </si>
  <si>
    <t>Lynnfield</t>
  </si>
  <si>
    <t>Fluent Financial, LLC</t>
  </si>
  <si>
    <t>Flywheel Private Wealth, LLC</t>
  </si>
  <si>
    <t>Los Altos</t>
  </si>
  <si>
    <t>F/M Investments, LLC</t>
  </si>
  <si>
    <t>F.N.B. Investment Advisors, Inc.</t>
  </si>
  <si>
    <t>FNB Stockbroking and Portfolio Managements (Pty), LTD</t>
  </si>
  <si>
    <t>FNB Wealth and Investments</t>
  </si>
  <si>
    <t>FNY Investment Advisers, LLC</t>
  </si>
  <si>
    <t>Focam AG</t>
  </si>
  <si>
    <t>FOCUS Asset Management GmbH</t>
  </si>
  <si>
    <t>Focusbridge Fund Management Company, LTD</t>
  </si>
  <si>
    <t>Focused Alpha, LLC</t>
  </si>
  <si>
    <t>Focused Wealth Management, Inc.</t>
  </si>
  <si>
    <t>Newburgh</t>
  </si>
  <si>
    <t>Focus Financial</t>
  </si>
  <si>
    <t>Folio Financial, Inc., Asset Management Arm</t>
  </si>
  <si>
    <t>Fondaco Lux S.A.</t>
  </si>
  <si>
    <t>Fondita Fondbolag AB</t>
  </si>
  <si>
    <t>Fondsmæglerselskabet Investering &amp; Tryghed A/S</t>
  </si>
  <si>
    <t>Herning</t>
  </si>
  <si>
    <t>Fondsmæglerselskabet Stockrate Asset Management A/S</t>
  </si>
  <si>
    <t>FORA Capital, LLC</t>
  </si>
  <si>
    <t>Forefront Wealth Partners, LLC</t>
  </si>
  <si>
    <t>Forest Avenue Capital Management, L.P.</t>
  </si>
  <si>
    <t>Forge First Asset Management, Inc.</t>
  </si>
  <si>
    <t>Formidable Asset Management, LLC</t>
  </si>
  <si>
    <t>Formula Growth, LTD (CANADA.)</t>
  </si>
  <si>
    <t>Forte Investment Portfolio Management, LTD</t>
  </si>
  <si>
    <t>Fortem Financial Group, LLC</t>
  </si>
  <si>
    <t>Forteris Wealth Management Inc.</t>
  </si>
  <si>
    <t>Armonk</t>
  </si>
  <si>
    <t>Fortis Capital Advisors, LLC</t>
  </si>
  <si>
    <t>Prairie Village</t>
  </si>
  <si>
    <t>Fortis Capital Management, LLC</t>
  </si>
  <si>
    <t>Fortis Group Advisors, LLC</t>
  </si>
  <si>
    <t>Westwood</t>
  </si>
  <si>
    <t>Fortitude Family Office, LLC</t>
  </si>
  <si>
    <t>FORT, L.P.</t>
  </si>
  <si>
    <t>Chevy Chase</t>
  </si>
  <si>
    <t>Fort Sheridan Advisors, LLC</t>
  </si>
  <si>
    <t>Highland Park</t>
  </si>
  <si>
    <t>Fortune 45, LLC</t>
  </si>
  <si>
    <t>Gonzales</t>
  </si>
  <si>
    <t>Fortune Financial Advisors, LLC (U.S.)</t>
  </si>
  <si>
    <t>Fort Washington Investment Advisors, Inc.</t>
  </si>
  <si>
    <t>Forum Finance Group S.A.</t>
  </si>
  <si>
    <t>Forum Financial Management, L.P.</t>
  </si>
  <si>
    <t>Lombard</t>
  </si>
  <si>
    <t>FORVIS Wealth Advisors, LLC</t>
  </si>
  <si>
    <t>Foster Dykema Cabot &amp; Partners, LLC</t>
  </si>
  <si>
    <t>Foster Group, Inc.</t>
  </si>
  <si>
    <t>West Des Moines</t>
  </si>
  <si>
    <t>Foster Victor Wealth Advisors, LLC</t>
  </si>
  <si>
    <t>Fosun International, LTD (China)</t>
  </si>
  <si>
    <t>Foundations Investment Advisors, LLC</t>
  </si>
  <si>
    <t>Founder ETFs, LLC</t>
  </si>
  <si>
    <t>Founder Fubon Fund Management Company, LTD</t>
  </si>
  <si>
    <t>Founders Capital Management, Inc.</t>
  </si>
  <si>
    <t>Founders Financial Alliance, LLC</t>
  </si>
  <si>
    <t>Founders Financial Securities Llc</t>
  </si>
  <si>
    <t>Towson</t>
  </si>
  <si>
    <t>Founders Grove Wealth Partners, LLC</t>
  </si>
  <si>
    <t>Fountainhead Am, LLC</t>
  </si>
  <si>
    <t>Warren</t>
  </si>
  <si>
    <t>Fourier Capital Management, LTD</t>
  </si>
  <si>
    <t>Fourth Dimension Wealth, LLC</t>
  </si>
  <si>
    <t>Middleburg Heights</t>
  </si>
  <si>
    <t>Fourthought Financial, LLC</t>
  </si>
  <si>
    <t>Fourton Fund Management Company, LTD</t>
  </si>
  <si>
    <t>FoxHaven Asset Management, L.P.</t>
  </si>
  <si>
    <t>Fox Investimentos, LTDA</t>
  </si>
  <si>
    <t>Foyston, Gordon &amp; Payne, Inc.</t>
  </si>
  <si>
    <t>Franchise Capital, LTD</t>
  </si>
  <si>
    <t>Franchise Capital Management, LTD</t>
  </si>
  <si>
    <t>Francis Financial, Inc.</t>
  </si>
  <si>
    <t>Frank Capital Partners, LLC</t>
  </si>
  <si>
    <t>Whippany</t>
  </si>
  <si>
    <t>Frankfurter Bankgesellschaft (Deutschland) AG</t>
  </si>
  <si>
    <t>Franklin Huamei Securities Investment Trust Company, LTD</t>
  </si>
  <si>
    <t>Franklin Managed Options Strategies, LLC</t>
  </si>
  <si>
    <t>Franklin Mutual Advisers, LLC</t>
  </si>
  <si>
    <t>Franklin Street Advisors, Inc.</t>
  </si>
  <si>
    <t>Franklin Templeton Asset Management Mexico, S.A. de C.V., Sociedad Operadora de Fondos de Inversión</t>
  </si>
  <si>
    <t>Franklin Templeton International Services S.a.r.l. (German Branch)</t>
  </si>
  <si>
    <t>Franklin Templeton Investments (Asia), LTD</t>
  </si>
  <si>
    <t>Franklin Templeton Investments Corporation (Canada)</t>
  </si>
  <si>
    <t>Franklin Templeton Investments Japan, LTD</t>
  </si>
  <si>
    <t>Franklin Templeton Investment Trust Management Company, LTD</t>
  </si>
  <si>
    <t>Franklin Templeton Sealand Fund Management Company, LTD</t>
  </si>
  <si>
    <t>Franzen Gerber &amp; Westphalen Asset Management GmbH</t>
  </si>
  <si>
    <t>Kronberg</t>
  </si>
  <si>
    <t>Franz Martz &amp; Söhne Private Treuhand GmbH</t>
  </si>
  <si>
    <t>Saarbrücken</t>
  </si>
  <si>
    <t>Frec Advisers, LLC</t>
  </si>
  <si>
    <t>Freedom Investment Management, Inc.</t>
  </si>
  <si>
    <t>South Windsor</t>
  </si>
  <si>
    <t>Freemont Capital Pte., LTD</t>
  </si>
  <si>
    <t>Freestone Capital Management, LLC</t>
  </si>
  <si>
    <t>Freestone Grove Partners, L.P.</t>
  </si>
  <si>
    <t>Freiburger Vermögensmanagement GmbH</t>
  </si>
  <si>
    <t>Freiburg</t>
  </si>
  <si>
    <t>Freigeist Asset Management AG</t>
  </si>
  <si>
    <t>Friedenthal Financial, LLC</t>
  </si>
  <si>
    <t>Marlton</t>
  </si>
  <si>
    <t>Friends Provident International, LTD</t>
  </si>
  <si>
    <t>Castletown</t>
  </si>
  <si>
    <t>Isle of Man</t>
  </si>
  <si>
    <t>Frontier Capital Management Co., LLC</t>
  </si>
  <si>
    <t>Früh und Partner Vermögensverwaltung AG</t>
  </si>
  <si>
    <t>FSA Advisors, Inc.</t>
  </si>
  <si>
    <t>FSB Premier Wealth Management, Inc</t>
  </si>
  <si>
    <t>Waterloo</t>
  </si>
  <si>
    <t>FS Fund Advisor, LLC (U.S.)</t>
  </si>
  <si>
    <t>FSM Wealth Advisors, LLC</t>
  </si>
  <si>
    <t>Fuh Hwa Securities Investment Trust Company, LTD</t>
  </si>
  <si>
    <t>Fukoku Mutual Life Insurance Company (Japan)</t>
  </si>
  <si>
    <t>Fulcrum Asset Management, LLP</t>
  </si>
  <si>
    <t>Fulcrum Wealth Advisors, LLC</t>
  </si>
  <si>
    <t>Fuller &amp; Thaler Asset Management, Inc.</t>
  </si>
  <si>
    <t>Fulton Financial Advisors, NA (Asset Management)</t>
  </si>
  <si>
    <t>Fundamentum, LLC</t>
  </si>
  <si>
    <t>Fund Development and Advisory AG</t>
  </si>
  <si>
    <t>FundRock Management Company S.A.</t>
  </si>
  <si>
    <t>Hesperange</t>
  </si>
  <si>
    <t>Fundsight S.A.</t>
  </si>
  <si>
    <t>Mamer</t>
  </si>
  <si>
    <t>Furkert &amp; Schneider Private Asset Management KG</t>
  </si>
  <si>
    <t>Future Financial Wealth Management Group, LLC (U.S.)</t>
  </si>
  <si>
    <t>FV Frankfurter Vermögen AG</t>
  </si>
  <si>
    <t>Bad Homburg vor der Höhe</t>
  </si>
  <si>
    <t>FWU Invest S.A.</t>
  </si>
  <si>
    <t>G1 Execution Services, LLC</t>
  </si>
  <si>
    <t>G2 Investment Partners Management, LLC</t>
  </si>
  <si>
    <t>G5 Administradora de Recursos, LTDA</t>
  </si>
  <si>
    <t>Gabelli Funds, LLC</t>
  </si>
  <si>
    <t>Rye</t>
  </si>
  <si>
    <t>Gables Capital Management, Inc.</t>
  </si>
  <si>
    <t>Galaxy Asset Management Company, LTD - China</t>
  </si>
  <si>
    <t>Galaxy Digital Capital Management, L.P.</t>
  </si>
  <si>
    <t>Galilee Asset Management SAS</t>
  </si>
  <si>
    <t>Strasbourg</t>
  </si>
  <si>
    <t>Gallacher Capital Management, LLC</t>
  </si>
  <si>
    <t>Lone Tree</t>
  </si>
  <si>
    <t>Gallagher Capital Advisors, LLC</t>
  </si>
  <si>
    <t>Argyle</t>
  </si>
  <si>
    <t>Gallagher Fiduciary Advisors, LLC</t>
  </si>
  <si>
    <t>Rolling Meadows</t>
  </si>
  <si>
    <t>GAMCO Asset Management, Inc.</t>
  </si>
  <si>
    <t>Game Plan Financial Advisors, LLC</t>
  </si>
  <si>
    <t>GAM (Luxembourg) S.A.</t>
  </si>
  <si>
    <t>GAP Vermögensverwaltung GmbH</t>
  </si>
  <si>
    <t>Usingen</t>
  </si>
  <si>
    <t>Garanti BBVA Asset Management</t>
  </si>
  <si>
    <t>Garda Capital Partners, L.P.</t>
  </si>
  <si>
    <t>Wayzata</t>
  </si>
  <si>
    <t>Garde Capital, Inc.</t>
  </si>
  <si>
    <t>Garden State Investment Advisory Services, LLC</t>
  </si>
  <si>
    <t>Gardner Lewis Asset Management, L.P.</t>
  </si>
  <si>
    <t>Garner Asset Management Corporation</t>
  </si>
  <si>
    <t>Garrett Wealth Advisory Group, LLC</t>
  </si>
  <si>
    <t>Weatherford</t>
  </si>
  <si>
    <t>Garton and Associates Financial Advisors, LLC</t>
  </si>
  <si>
    <t>Gateinvest Gestão de Recursos, LTDA</t>
  </si>
  <si>
    <t>Gateway Investment Advisers, LLC</t>
  </si>
  <si>
    <t>Gateway Wealth Partners, LLC</t>
  </si>
  <si>
    <t>GBM Administradora de Activos, S.A. de C.V., Sociedad Operadora de Fondos de Inversión</t>
  </si>
  <si>
    <t>GB Wealth, Inc.</t>
  </si>
  <si>
    <t>GCQ Funds Management Pty., LTD</t>
  </si>
  <si>
    <t>GDS Wealth Management</t>
  </si>
  <si>
    <t>Flower Mound</t>
  </si>
  <si>
    <t>GEM Asset Management, LLC</t>
  </si>
  <si>
    <t>GenCap Portfolio Management</t>
  </si>
  <si>
    <t>Tiburon</t>
  </si>
  <si>
    <t>Geneos Wealth Management, Inc.</t>
  </si>
  <si>
    <t>General American Investors Co., Inc.</t>
  </si>
  <si>
    <t>Generali Asset Management SGR S.p.A., Zweigniederlassung Deutschland</t>
  </si>
  <si>
    <t>Generali Asset Management S.p.A. SGR</t>
  </si>
  <si>
    <t>Trieste</t>
  </si>
  <si>
    <t>Generali Asset Management S.p.A. SGR (France)</t>
  </si>
  <si>
    <t>Generali Investments, LLC</t>
  </si>
  <si>
    <t>Generali Investments TFI S.A.</t>
  </si>
  <si>
    <t>Genesis Financial Group, LLC</t>
  </si>
  <si>
    <t>Paramus</t>
  </si>
  <si>
    <t>Genesis Investment Management, LLP</t>
  </si>
  <si>
    <t>Geneva Partners, LLC</t>
  </si>
  <si>
    <t>Lake Geneva</t>
  </si>
  <si>
    <t>GenTrust, LLC</t>
  </si>
  <si>
    <t>Gen-Wealth Partners, Inc.</t>
  </si>
  <si>
    <t>Zeeland</t>
  </si>
  <si>
    <t>GEO Capital Gestora de Recursos, LTDA</t>
  </si>
  <si>
    <t>Georgetown University Investment Office</t>
  </si>
  <si>
    <t>GeoWealth Management, LLC</t>
  </si>
  <si>
    <t>Gerber Kawasaki Wealth &amp; Investment Management</t>
  </si>
  <si>
    <t>Gesconsult, S.A., S.G.I.I.C.</t>
  </si>
  <si>
    <t>Gescooperativo S.G.I.I.C., S.A.</t>
  </si>
  <si>
    <t>Gesiuris Asset Management, S.G.I.I.C., S.A.</t>
  </si>
  <si>
    <t>Gestion de Patrimonios Mobiliarios, Sociedad de Valores, S.A.</t>
  </si>
  <si>
    <t>Gestion Financière Privée</t>
  </si>
  <si>
    <t>Gestión Fondo Endowment, Agencia de Valores, S.A.</t>
  </si>
  <si>
    <t>GFG Capital, LLC</t>
  </si>
  <si>
    <t>GF International Investment Management, LTD</t>
  </si>
  <si>
    <t>GFS Advisors, LLC</t>
  </si>
  <si>
    <t>GF Securities Asset Management (Guangdong) Company, LTD</t>
  </si>
  <si>
    <t>Gfund Management Company, LTD</t>
  </si>
  <si>
    <t>GGV Capital</t>
  </si>
  <si>
    <t>Ghisallo Capital Management, LLC</t>
  </si>
  <si>
    <t>GHP Investment Advisors, Inc.</t>
  </si>
  <si>
    <t>GHT4 Asset Management, LTDA</t>
  </si>
  <si>
    <t>Gibbs Wealth Management, LLC</t>
  </si>
  <si>
    <t>Gibraltar Capital Management, Inc.</t>
  </si>
  <si>
    <t>G.I.I.C. Fineco, S.A., S.G.I.I.C.</t>
  </si>
  <si>
    <t>Bilbao</t>
  </si>
  <si>
    <t>Gilder Gagnon Howe &amp; Company, LLC</t>
  </si>
  <si>
    <t>Gill Capital Partners</t>
  </si>
  <si>
    <t>Gilman Hill Asset Management, LLC</t>
  </si>
  <si>
    <t>New Canaan</t>
  </si>
  <si>
    <t>Gilpin Wealth Management, LLC (U.S.)</t>
  </si>
  <si>
    <t>Girard Advisory Services, LLC</t>
  </si>
  <si>
    <t>Giverny Capital, Inc</t>
  </si>
  <si>
    <t>GKV Capital Management Company, Inc.</t>
  </si>
  <si>
    <t>GK Wealth Management, LLC (U.S.)</t>
  </si>
  <si>
    <t>Gladstone Capital Management, LLP</t>
  </si>
  <si>
    <t>Gladstone Institutional Advisory, LLC</t>
  </si>
  <si>
    <t>Glass Jacobson Investment Advisors, LLC</t>
  </si>
  <si>
    <t>Owings Mills</t>
  </si>
  <si>
    <t>Glassy Mountain Advisors, Inc.</t>
  </si>
  <si>
    <t>Glaxis Capital Management, LLC</t>
  </si>
  <si>
    <t>Glen Eagle Advisors, LLC</t>
  </si>
  <si>
    <t>Glenmede Investment Management, L.P.</t>
  </si>
  <si>
    <t>Glenmede Trust Company (Asset Management)</t>
  </si>
  <si>
    <t>Glenview Capital Management, LLC</t>
  </si>
  <si>
    <t>GLG Partners, L.P.</t>
  </si>
  <si>
    <t>Globalance Bank AG</t>
  </si>
  <si>
    <t>Global Assets Advisory, LLC</t>
  </si>
  <si>
    <t>Global Endowment Management, L.P.</t>
  </si>
  <si>
    <t>Global Frontier Investments, LLC</t>
  </si>
  <si>
    <t>Global Gate Asset Management S.A.</t>
  </si>
  <si>
    <t>Global MD Portfolio Management A.S.</t>
  </si>
  <si>
    <t>Global Portföy Yönetimi A.Ş.</t>
  </si>
  <si>
    <t>Global Systematic Investors, LLP</t>
  </si>
  <si>
    <t>Global Trust Asset Management, LLC</t>
  </si>
  <si>
    <t>Global Wealth Strategies &amp; Associates, LLC</t>
  </si>
  <si>
    <t>Global X Management (AUS), LTD</t>
  </si>
  <si>
    <t>Glogger Vermögensverwaltung AG</t>
  </si>
  <si>
    <t>GM Advisory Group, LLC</t>
  </si>
  <si>
    <t>GMM Global Money Managers, LTD</t>
  </si>
  <si>
    <t>GMT Capital Corporation (U.S.)</t>
  </si>
  <si>
    <t>GNB - Gestão de Patrimónios - Empresa de Investimento, SA</t>
  </si>
  <si>
    <t>GN Invest AG</t>
  </si>
  <si>
    <t>Goalvest Advisory, LLC</t>
  </si>
  <si>
    <t>Godfrey Financial Associates, Inc. (US)</t>
  </si>
  <si>
    <t>Glenmont</t>
  </si>
  <si>
    <t>Godsey &amp; Gibb, Inc.</t>
  </si>
  <si>
    <t>Godshalk Welsh Capital Management, Inc.</t>
  </si>
  <si>
    <t>Goelzer Investment Management, Inc.</t>
  </si>
  <si>
    <t>Golden Bridge Asset Management Company, LTD</t>
  </si>
  <si>
    <t>Golden Eagle Asset Management Company, LTD</t>
  </si>
  <si>
    <t>Golden State Equity Partners, LLC</t>
  </si>
  <si>
    <t>Costa Mesa</t>
  </si>
  <si>
    <t>Golden State Wealth Management, LLC</t>
  </si>
  <si>
    <t>Powell</t>
  </si>
  <si>
    <t>Goldenstone Wealth Management, LLC (U.S.)</t>
  </si>
  <si>
    <t>El Dorado Hills</t>
  </si>
  <si>
    <t>Golden Trust Sinopac Fund Management Company, LTD</t>
  </si>
  <si>
    <t>Goldman Sachs Asset Management Australia Pty., LTD</t>
  </si>
  <si>
    <t>Goldman Sachs Asset Management Company, LTD</t>
  </si>
  <si>
    <t>Goldman Sachs Asset Management (Hong Kong), LTD</t>
  </si>
  <si>
    <t>Goldman Sachs Asset Management (Singapore) Pte., LTD</t>
  </si>
  <si>
    <t>Goldman Sachs Wealth Services, L.P.</t>
  </si>
  <si>
    <t>Cohoes</t>
  </si>
  <si>
    <t>Goldstein Advisors, LLC</t>
  </si>
  <si>
    <t>Goldstream Capital Management, LTD</t>
  </si>
  <si>
    <t>Goodhart Partners, LLP</t>
  </si>
  <si>
    <t>Good Life Advisors, LLC</t>
  </si>
  <si>
    <t>Reading</t>
  </si>
  <si>
    <t>Goodman Advisory Group, LLC</t>
  </si>
  <si>
    <t>Goodnow Investment Group, LLC</t>
  </si>
  <si>
    <t>Goose Hollow Capital Management, LLC</t>
  </si>
  <si>
    <t>Tenafly</t>
  </si>
  <si>
    <t>Gordian Capital Singapore Pte., LTD</t>
  </si>
  <si>
    <t>Gotham Asset Management, LLC</t>
  </si>
  <si>
    <t>Gould Capital, LLC</t>
  </si>
  <si>
    <t>Tacoma</t>
  </si>
  <si>
    <t>Goyer &amp; Göppel KG</t>
  </si>
  <si>
    <t>GPM Growth Investors, Inc.</t>
  </si>
  <si>
    <t>Farmington Hills</t>
  </si>
  <si>
    <t>GPS Wealth Strategies Group, LLC</t>
  </si>
  <si>
    <t>Centennial</t>
  </si>
  <si>
    <t>Gradient Investments, LLC</t>
  </si>
  <si>
    <t>Arden Hills</t>
  </si>
  <si>
    <t>Grafton Street Partners Management Co., LLC</t>
  </si>
  <si>
    <t>Graham Capital Management, L.P.</t>
  </si>
  <si>
    <t>Granate Asset Management Pty., LTD</t>
  </si>
  <si>
    <t>Grandeur Peak Global Advisors</t>
  </si>
  <si>
    <t>Grandfield &amp; Dodd, LLC</t>
  </si>
  <si>
    <t>Graney &amp; King, LLC</t>
  </si>
  <si>
    <t>Latham</t>
  </si>
  <si>
    <t>Granite Bay Wealth Management, LLC</t>
  </si>
  <si>
    <t>Portsmouth</t>
  </si>
  <si>
    <t>Granite FO, LLC</t>
  </si>
  <si>
    <t>Bedford</t>
  </si>
  <si>
    <t>Graniteshares Advisors, LLC</t>
  </si>
  <si>
    <t>Grantham Mayo Van Otterloo &amp; Company, LLC</t>
  </si>
  <si>
    <t>Grant Private Wealth Management, Inc.</t>
  </si>
  <si>
    <t>Granville Capital, Inc.</t>
  </si>
  <si>
    <t>Gratus Wealth Advisors, LLC</t>
  </si>
  <si>
    <t>Graubündner Kantonalbank</t>
  </si>
  <si>
    <t>Chur</t>
  </si>
  <si>
    <t>Great Dane Fund Advisors A/S</t>
  </si>
  <si>
    <t>Assens</t>
  </si>
  <si>
    <t>Great Diamond Partners, LLC</t>
  </si>
  <si>
    <t>Great Eastern Life Assurance Company, LTD</t>
  </si>
  <si>
    <t>Great Gray Trust Company, LLC</t>
  </si>
  <si>
    <t>Great Hill Capital, LLC</t>
  </si>
  <si>
    <t>Great Lakes Advisors, LLC</t>
  </si>
  <si>
    <t>Great Lakes Retirement, Inc.</t>
  </si>
  <si>
    <t>Sandusky</t>
  </si>
  <si>
    <t>Greatmark Investment Partners, Inc.</t>
  </si>
  <si>
    <t>Great Valley Advisor Group, Inc.</t>
  </si>
  <si>
    <t>Green Fund Management Company, LTD</t>
  </si>
  <si>
    <t>Greenland Capital Management, L.P.</t>
  </si>
  <si>
    <t>Greenleaf Trust</t>
  </si>
  <si>
    <t>Greenline Partners, LLC</t>
  </si>
  <si>
    <t>Greenline Wealth Management, LLC</t>
  </si>
  <si>
    <t>Boca Raton</t>
  </si>
  <si>
    <t>Green Ridge Wealth Planning, LLC</t>
  </si>
  <si>
    <t>Montville</t>
  </si>
  <si>
    <t>Greenspring Advisors, LLC</t>
  </si>
  <si>
    <t>Greenup Street Wealth Management LLC</t>
  </si>
  <si>
    <t>Greenwich Wealth Management, LLC</t>
  </si>
  <si>
    <t>Greenwood Capital Associates, LLC</t>
  </si>
  <si>
    <t>Greenwood</t>
  </si>
  <si>
    <t>Greiff Capital Management AG</t>
  </si>
  <si>
    <t>Freiburg im Breisgau</t>
  </si>
  <si>
    <t>Greycroft, L.P.</t>
  </si>
  <si>
    <t>Grey Fox Wealth Advisors, LLC</t>
  </si>
  <si>
    <t>Rockland</t>
  </si>
  <si>
    <t>Greykasell Wealth Strategies, Inc.</t>
  </si>
  <si>
    <t>Gries Financial, LLC</t>
  </si>
  <si>
    <t>Griffin Asset Management, LLC</t>
  </si>
  <si>
    <t>Grimes &amp; Company, Inc.</t>
  </si>
  <si>
    <t>Westborough</t>
  </si>
  <si>
    <t>Gross &amp; Hartman Investments, LLC</t>
  </si>
  <si>
    <t>Ground Swell Capital, LLC</t>
  </si>
  <si>
    <t>Park City</t>
  </si>
  <si>
    <t>Groupama Asset Management S.A.</t>
  </si>
  <si>
    <t>Grove Bank &amp; Trust (Asset Management)</t>
  </si>
  <si>
    <t>Grüner Fisher Investments GmbH</t>
  </si>
  <si>
    <t>Rodenbach</t>
  </si>
  <si>
    <t>Grupo Catalana Occidente Gestión de Activos, S.A., S.G.I.I.C.</t>
  </si>
  <si>
    <t>Gryphon Financial Partners, LLC</t>
  </si>
  <si>
    <t>GSG Advisors, LLC</t>
  </si>
  <si>
    <t>Mt. Laurel</t>
  </si>
  <si>
    <t>GS&amp;P Kapitalanlagegesellschaft S.A.</t>
  </si>
  <si>
    <t>Guardian Capital Advisors, L.P.</t>
  </si>
  <si>
    <t>Guardian Capital, L.P.</t>
  </si>
  <si>
    <t>Guardian Wealth Advisors, LLC (North Carolina)</t>
  </si>
  <si>
    <t>Guernsey International Investment IC, Ltd</t>
  </si>
  <si>
    <t>Guerra Advisors, Inc.</t>
  </si>
  <si>
    <t>Guerra Pan Advisors, LLC (U.S.)</t>
  </si>
  <si>
    <t>Montclair</t>
  </si>
  <si>
    <t>Guggenheim Partners Investment Management, LLC</t>
  </si>
  <si>
    <t>Guinness Asset Management, LTD</t>
  </si>
  <si>
    <t>Gunderson Capital Management, Inc.</t>
  </si>
  <si>
    <t>Gunpowder Capital Management, LLC</t>
  </si>
  <si>
    <t>Guolian Fund Management Company, LTD</t>
  </si>
  <si>
    <t>Guotai Asset Management Company, LTD</t>
  </si>
  <si>
    <t>Gutmann KAG mbH</t>
  </si>
  <si>
    <t>Guyasuta Investment Advisors, Inc.</t>
  </si>
  <si>
    <t>GVC Gaesco Gestión S.G.I.I.C.,S.A.</t>
  </si>
  <si>
    <t>GVI Research SRL</t>
  </si>
  <si>
    <t>G.W. Henssler &amp; Associates, LTD</t>
  </si>
  <si>
    <t>Kennesaw</t>
  </si>
  <si>
    <t>GW&amp;K Investment Management, LLC</t>
  </si>
  <si>
    <t>GWN Securities, Inc. (Asset Management)</t>
  </si>
  <si>
    <t>HAC VermögensManagement AG</t>
  </si>
  <si>
    <t>H&amp;A Global Investment Management GmbH</t>
  </si>
  <si>
    <t>Halbert Hargrove Russell, LLC</t>
  </si>
  <si>
    <t>Hamco AM,S.G.I.I.C.,S.A.</t>
  </si>
  <si>
    <t>Hamilton Capital, LLC</t>
  </si>
  <si>
    <t>Hamilton Capital Partners, Inc.</t>
  </si>
  <si>
    <t>Hamilton Lane Advisors, LLC</t>
  </si>
  <si>
    <t>Hamilton Wealth, LLC</t>
  </si>
  <si>
    <t>Encino</t>
  </si>
  <si>
    <t>Hamrick Investment Counsel, LLC</t>
  </si>
  <si>
    <t>Hancock Whitney Investment Services, Inc. (Asset Management)</t>
  </si>
  <si>
    <t>Handelsbanken Fonder AB</t>
  </si>
  <si>
    <t>Hang Seng Qianhai Fund Management Company, LTD</t>
  </si>
  <si>
    <t>Hangzhou Huisheng Investment Management Co., LTD</t>
  </si>
  <si>
    <t>Hansabay Pte., LTD (Singapore)</t>
  </si>
  <si>
    <t>HANSAINVEST Hanseatische Investment-GmbH</t>
  </si>
  <si>
    <t>Hansen &amp; Heinrich AG</t>
  </si>
  <si>
    <t>Hanson &amp; Doremus Investment Management, Inc.</t>
  </si>
  <si>
    <t>HAP Trading, LLC</t>
  </si>
  <si>
    <t>Hara Capital, LLC</t>
  </si>
  <si>
    <t>Harber Capital LLC</t>
  </si>
  <si>
    <t>Harbor Advisors, LLC</t>
  </si>
  <si>
    <t>Harbor Asset Planning, Inc.</t>
  </si>
  <si>
    <t>Belmont</t>
  </si>
  <si>
    <t>Harbor Capital Advisors, Inc.</t>
  </si>
  <si>
    <t>Harbour Capital Advisors, LLC</t>
  </si>
  <si>
    <t>Tysons Corner</t>
  </si>
  <si>
    <t>Hardin Capital Partners, LLC</t>
  </si>
  <si>
    <t>Harding Loevner, L.P.</t>
  </si>
  <si>
    <t>Bridgewater</t>
  </si>
  <si>
    <t>Hardy Reed, LLC</t>
  </si>
  <si>
    <t>Tupelo</t>
  </si>
  <si>
    <t>Harel Insurance Investments and Financial Services, LTD</t>
  </si>
  <si>
    <t>Harel Mutual Funds, LTD</t>
  </si>
  <si>
    <t>Hargreaves Lansdown Fund Managers, LTD</t>
  </si>
  <si>
    <t>Bristol</t>
  </si>
  <si>
    <t>Harrell Investment Partners, LLC</t>
  </si>
  <si>
    <t>Hartford Financial Management, Inc.</t>
  </si>
  <si>
    <t>Hartford Investment Management Company</t>
  </si>
  <si>
    <t>Harvard Management Company, Inc.</t>
  </si>
  <si>
    <t>Harvest Portfolios Group, Inc.</t>
  </si>
  <si>
    <t>Oakville</t>
  </si>
  <si>
    <t>Harvey Capital Management, Inc.</t>
  </si>
  <si>
    <t>Hauck Private Fund Management (Shanghai) Co., LTD</t>
  </si>
  <si>
    <t>Haven Private, LLC</t>
  </si>
  <si>
    <t>Haven Wealth Group, LLC</t>
  </si>
  <si>
    <t>Haverford Trust Company (Asset Management)</t>
  </si>
  <si>
    <t>Hazlett, Burt &amp; Watson, Inc.</t>
  </si>
  <si>
    <t>Wheeling</t>
  </si>
  <si>
    <t>HBE Wealth Management, LLC (U.S.)</t>
  </si>
  <si>
    <t>HBK Investments, L.P.</t>
  </si>
  <si>
    <t>HBK Sorce Advisory, LLC</t>
  </si>
  <si>
    <t>Erie</t>
  </si>
  <si>
    <t>HB Wealth Management, LLC (Georgia)</t>
  </si>
  <si>
    <t>HC Advisors, LLC</t>
  </si>
  <si>
    <t>Sandy Springs</t>
  </si>
  <si>
    <t>Headland Capital, LLC</t>
  </si>
  <si>
    <t>Mt. Pleasant</t>
  </si>
  <si>
    <t>Headlands Technologies, LLC</t>
  </si>
  <si>
    <t>Heartland Bank and Trust Company (Asset Management)</t>
  </si>
  <si>
    <t>Heartwood Wealth Advisors, LLC</t>
  </si>
  <si>
    <t>Hedges Asset Management, LLC</t>
  </si>
  <si>
    <t>Hedgeye Asset Management, LLC</t>
  </si>
  <si>
    <t>Heidenheimer Volksbank eG (Asset Management)</t>
  </si>
  <si>
    <t>Heidenheim</t>
  </si>
  <si>
    <t>Helaba Invest Kapitalanlagegesellschaft mbH</t>
  </si>
  <si>
    <t>Helios Capital Management Pte., LTD</t>
  </si>
  <si>
    <t>Helium Advisors LLC (US)</t>
  </si>
  <si>
    <t>Hellenic Asset Management</t>
  </si>
  <si>
    <t>Helvetia Schweizerische Versicherungsgesellschaft AG</t>
  </si>
  <si>
    <t>Hemenway &amp; Barnes, LLP</t>
  </si>
  <si>
    <t>Hendershot Investments, Inc.</t>
  </si>
  <si>
    <t>Centreville</t>
  </si>
  <si>
    <t>Henderson Brothers Financial Partners, LLC</t>
  </si>
  <si>
    <t>Hengistbury Investment Partners, LLP</t>
  </si>
  <si>
    <t>Hennion &amp; Walsh Asset Management, Inc.</t>
  </si>
  <si>
    <t>Henze &amp; Partner AG</t>
  </si>
  <si>
    <t>Zollikerberg</t>
  </si>
  <si>
    <t>Heritage Wealth Advisors, LLC</t>
  </si>
  <si>
    <t>Heritage Wealth Management, LLC</t>
  </si>
  <si>
    <t>Heron Bay Capital Management, LLC</t>
  </si>
  <si>
    <t>Hershey Financial Advisers, LLC</t>
  </si>
  <si>
    <t>Hershey Trust Company</t>
  </si>
  <si>
    <t>Hershey</t>
  </si>
  <si>
    <t>Endowment/Foundation-Private</t>
  </si>
  <si>
    <t>Heungkuk Asset Management Company, LTD</t>
  </si>
  <si>
    <t>Hexa Asset Management Company, LTD</t>
  </si>
  <si>
    <t>Hexagon Capital Partners, LLC</t>
  </si>
  <si>
    <t>HF Advisory Group, LLC (U.S.)</t>
  </si>
  <si>
    <t>HFM Investment Advisors, LLC</t>
  </si>
  <si>
    <t>Glassboro</t>
  </si>
  <si>
    <t>H&amp;H International Investment, LLC</t>
  </si>
  <si>
    <t>HHM Wealth Advisors, LLC</t>
  </si>
  <si>
    <t>H&amp;H Retirement Design &amp; Management Inc</t>
  </si>
  <si>
    <t>Hickory Point Bank &amp; Trust (Asset Management)</t>
  </si>
  <si>
    <t>Hidden Cove Wealth Management, LLC</t>
  </si>
  <si>
    <t>Bainbridge Island</t>
  </si>
  <si>
    <t>Hidden Lake Asset Management, L.P.</t>
  </si>
  <si>
    <t>Highbridge Capital Management, LLC</t>
  </si>
  <si>
    <t>Highland Capital Management, LLC</t>
  </si>
  <si>
    <t>Lake Mary</t>
  </si>
  <si>
    <t>Highland Council Pension Fund (UK)</t>
  </si>
  <si>
    <t>Inverness</t>
  </si>
  <si>
    <t>Highlander Partners, L.P.</t>
  </si>
  <si>
    <t>HighMark Wealth Management, LLC</t>
  </si>
  <si>
    <t>High Note Wealth, LLC</t>
  </si>
  <si>
    <t>Deephaven</t>
  </si>
  <si>
    <t>HighPoint Advisor Group, LLC</t>
  </si>
  <si>
    <t>Highstreet Asset Management, Inc.</t>
  </si>
  <si>
    <t>Highview Capital Management, LLC (U.S.)</t>
  </si>
  <si>
    <t>Buffalo Grove</t>
  </si>
  <si>
    <t>Hillhouse Investment Management, LTD (Hong Kong)</t>
  </si>
  <si>
    <t>Hillsdale Investment Management, Inc.</t>
  </si>
  <si>
    <t>Hilltop Holdings, Inc.</t>
  </si>
  <si>
    <t>Hilltop National Bank (Casper)</t>
  </si>
  <si>
    <t>Casper</t>
  </si>
  <si>
    <t>Hilton Head Capital Partners, LLC</t>
  </si>
  <si>
    <t>Hilton Head Island</t>
  </si>
  <si>
    <t>Himalaya Capital Management, LLC</t>
  </si>
  <si>
    <t>Himension Capital (Singapore) Pte., LTD.</t>
  </si>
  <si>
    <t>H.M. Payson &amp; Company</t>
  </si>
  <si>
    <t>HMS Capital Management, LLC</t>
  </si>
  <si>
    <t>Hobbs Group Advisors, LLC</t>
  </si>
  <si>
    <t>Hodges Capital Management, Inc.</t>
  </si>
  <si>
    <t>Hoese &amp; Co LLP</t>
  </si>
  <si>
    <t>Glencoe</t>
  </si>
  <si>
    <t>Hoey Investments, Inc.</t>
  </si>
  <si>
    <t>Coatesville</t>
  </si>
  <si>
    <t>Hohimer Wealth Management, LLC</t>
  </si>
  <si>
    <t>Holberg Fondsforvaltning AS</t>
  </si>
  <si>
    <t>Bergen</t>
  </si>
  <si>
    <t>HOLD Alapkezelő Zrt.</t>
  </si>
  <si>
    <t>Budapest</t>
  </si>
  <si>
    <t>Hungary</t>
  </si>
  <si>
    <t>Holderness Investments Company</t>
  </si>
  <si>
    <t>HOLD Fund Management, LTD</t>
  </si>
  <si>
    <t>Holistic Financial Partners, LLC</t>
  </si>
  <si>
    <t>Holland Advisors London, LTD</t>
  </si>
  <si>
    <t>Hollencrest Capital Management, LLC</t>
  </si>
  <si>
    <t>Holocene Advisors, L.P.</t>
  </si>
  <si>
    <t>Holos Integrated Wealth, LLC</t>
  </si>
  <si>
    <t>Kennett Square</t>
  </si>
  <si>
    <t>Holowesko Partners, LTD</t>
  </si>
  <si>
    <t>Nassau</t>
  </si>
  <si>
    <t>Bahamas</t>
  </si>
  <si>
    <t>HOMA Capital S.A.</t>
  </si>
  <si>
    <t>Hongde Fund Management Company, LTD</t>
  </si>
  <si>
    <t>Hongshan Capital Advisors (Hong Kong), LTD</t>
  </si>
  <si>
    <t>Hony Capital Investment Management (Tianjin), L.P.</t>
  </si>
  <si>
    <t>Hony Horizon Fund Management Company, LTD</t>
  </si>
  <si>
    <t>Hoppe &amp; Schultz AG</t>
  </si>
  <si>
    <t>Magdeburg</t>
  </si>
  <si>
    <t>Hopwood Financial Services, Inc.</t>
  </si>
  <si>
    <t>Horiko Capital Management, LLC</t>
  </si>
  <si>
    <t>Horizon Financial Services, LLC</t>
  </si>
  <si>
    <t>Horizon Investment Services, LLC</t>
  </si>
  <si>
    <t>Hammond</t>
  </si>
  <si>
    <t>Hosking Partners, LLP</t>
  </si>
  <si>
    <t>Hound Partners, LLC</t>
  </si>
  <si>
    <t>Hourglass Capital, LLC</t>
  </si>
  <si>
    <t>House of Wealth S.A.</t>
  </si>
  <si>
    <t>Howard Capital Management, Inc.</t>
  </si>
  <si>
    <t>Roswell</t>
  </si>
  <si>
    <t>Howard Financial Services, LTD</t>
  </si>
  <si>
    <t>Howard Hughes Investment Department</t>
  </si>
  <si>
    <t>Howe &amp; Rusling, Inc.</t>
  </si>
  <si>
    <t>HRK LUNIS AG</t>
  </si>
  <si>
    <t>HSBC Global Asset Management Deutschland GmbH</t>
  </si>
  <si>
    <t>Düsseldorf</t>
  </si>
  <si>
    <t>HSBC Global Asset Management (México), S.A. de C.V.</t>
  </si>
  <si>
    <t>HSBC Global Asset Management (Singapore), LTD</t>
  </si>
  <si>
    <t>HSBC Global Asset Management (USA), Inc.</t>
  </si>
  <si>
    <t>HSBC Investment Funds (Luxembourg) S.A.</t>
  </si>
  <si>
    <t>HSBC JinTrust Fund Management</t>
  </si>
  <si>
    <t>HSBC Portföy Yönetimi A.S.</t>
  </si>
  <si>
    <t>HS Management Partners, LLC</t>
  </si>
  <si>
    <t>HSZ (Hong Kong), LTD</t>
  </si>
  <si>
    <t>HuaShang Fund Management Company, LTD</t>
  </si>
  <si>
    <t>Huatai Baoxing Fund Management Company, LTD</t>
  </si>
  <si>
    <t>Huatai Financial Holdings (Hong Kong), LTD (Asset management)</t>
  </si>
  <si>
    <t>Huatai Securities (Shanghai) Asset Management Company, LTD</t>
  </si>
  <si>
    <t>HUB Investment Partners, LLC</t>
  </si>
  <si>
    <t>Hudock Capital Group, LLC</t>
  </si>
  <si>
    <t>Williamsport</t>
  </si>
  <si>
    <t>Hudson Bay Capital Management, L.P.</t>
  </si>
  <si>
    <t>Hudson Portfolio Management, LLC</t>
  </si>
  <si>
    <t>Garrison</t>
  </si>
  <si>
    <t>Hudson Value Partners, LLC</t>
  </si>
  <si>
    <t>Hughes Financial Services, LLC (U.S.)</t>
  </si>
  <si>
    <t>Herndon</t>
  </si>
  <si>
    <t>Huian Fund Management Company, LTD</t>
  </si>
  <si>
    <t>Huisheng Fund Management Company, LTD</t>
  </si>
  <si>
    <t>Hunter Associates, Inc.</t>
  </si>
  <si>
    <t>Hurley Capital, LLC</t>
  </si>
  <si>
    <t>Hussman Strategic Advisors, Inc</t>
  </si>
  <si>
    <t>Ellicott City</t>
  </si>
  <si>
    <t>Hutchens &amp; Kramer Investment Management Group, LLC</t>
  </si>
  <si>
    <t>Hutchinson Financial Advisors, Inc.</t>
  </si>
  <si>
    <t>Glen Allen</t>
  </si>
  <si>
    <t>Hwabao WP Fund Management Company, LTD</t>
  </si>
  <si>
    <t>Hypatia Capital Management, LLC</t>
  </si>
  <si>
    <t>Hyposwiss Advisors S.A.</t>
  </si>
  <si>
    <t>Hypo Tirol Bank AG (Investment Management)</t>
  </si>
  <si>
    <t>Innsbruck</t>
  </si>
  <si>
    <t>Hypo Vorarlberg Bank AG (Asset Management)</t>
  </si>
  <si>
    <t>Bregenz</t>
  </si>
  <si>
    <t>IAG Wealth Partners, LLC</t>
  </si>
  <si>
    <t>IAMS Wealth Management, LLC</t>
  </si>
  <si>
    <t>Elkhorn</t>
  </si>
  <si>
    <t>Ibercaja Gestión, S.G.I.I.C., S.A.</t>
  </si>
  <si>
    <t>IBEX Wealth Advisors, LLC</t>
  </si>
  <si>
    <t>IBK Asset Management Company, LTD.</t>
  </si>
  <si>
    <t>iCapital Wealth, LLC</t>
  </si>
  <si>
    <t>ICBC Asset Management (Global) Company, LTD</t>
  </si>
  <si>
    <t>I.C.M. InvestmentBank AG</t>
  </si>
  <si>
    <t>ICONIQ Capital, LLC</t>
  </si>
  <si>
    <t>Icon Wealth Partners, LLC</t>
  </si>
  <si>
    <t>ICW Investment Advisors, LLC</t>
  </si>
  <si>
    <t>Idaho Trust Bank (Investment Management)</t>
  </si>
  <si>
    <t>IDG Capital Management (HK), LTD</t>
  </si>
  <si>
    <t>IFC and Insurance Marketing, Inc.</t>
  </si>
  <si>
    <t>IFG Advisory, LLC</t>
  </si>
  <si>
    <t>IFM Investors Pty., LTD</t>
  </si>
  <si>
    <t>IFP Investment Management S.A</t>
  </si>
  <si>
    <t>IFS Group, LLC</t>
  </si>
  <si>
    <t>Mechanicsburg</t>
  </si>
  <si>
    <t>I.G. Investment Management, LTD (Canada)</t>
  </si>
  <si>
    <t>Ignite Planners, LLC</t>
  </si>
  <si>
    <t>San Clemente</t>
  </si>
  <si>
    <t>IHT Wealth Management, LLC</t>
  </si>
  <si>
    <t>III Capital Management</t>
  </si>
  <si>
    <t>Illinois Municipal Retirement Fund</t>
  </si>
  <si>
    <t>Oak Brook</t>
  </si>
  <si>
    <t>Illinois State Board of Investment</t>
  </si>
  <si>
    <t>Ilmarinen Mutual Pension Insurance Company</t>
  </si>
  <si>
    <t>IM Gestao de Ativos, SGOIC, S.A.</t>
  </si>
  <si>
    <t>IMG Wealth Management, Inc. (U.S.)</t>
  </si>
  <si>
    <t>Impact Asset Management GmbH</t>
  </si>
  <si>
    <t>Impact Capital Partners, LLC</t>
  </si>
  <si>
    <t>Impact Partnership Wealth, LLC (U.S.)</t>
  </si>
  <si>
    <t>IMPact SGR S.p.A.</t>
  </si>
  <si>
    <t>Imprint Wealth, LLC</t>
  </si>
  <si>
    <t>Inceptionr, LLC</t>
  </si>
  <si>
    <t>Income Insurance, LTD</t>
  </si>
  <si>
    <t>Incrementum Liechtenstein AG</t>
  </si>
  <si>
    <t>Independence Bank of Kentucky (Asset Management)</t>
  </si>
  <si>
    <t>Owensboro</t>
  </si>
  <si>
    <t>Independence Wealth Advisors, LLC</t>
  </si>
  <si>
    <t>Independent Advisor Alliance, LLC</t>
  </si>
  <si>
    <t>Independent Advisor Solutions, Inc.</t>
  </si>
  <si>
    <t>Independent Family Office, LLC</t>
  </si>
  <si>
    <t>Independent Financial Group, LLC</t>
  </si>
  <si>
    <t>Independent Franchise Partners, LLP</t>
  </si>
  <si>
    <t>Independent Investors, Inc.</t>
  </si>
  <si>
    <t>Nesconset</t>
  </si>
  <si>
    <t>Independent Securities Pty., LTD</t>
  </si>
  <si>
    <t>Independent Solutions Wealth Management, LLC</t>
  </si>
  <si>
    <t>Williamsville</t>
  </si>
  <si>
    <t>Independent Wealth Network, Inc.</t>
  </si>
  <si>
    <t>IndexIQ Advisors, LLC</t>
  </si>
  <si>
    <t>Indiana Trust &amp; Investment Management Company</t>
  </si>
  <si>
    <t>Mishawaka</t>
  </si>
  <si>
    <t>Indivisible Partners, LLC</t>
  </si>
  <si>
    <t>Indus Capital Advisors (Hong Kong), LTD</t>
  </si>
  <si>
    <t>Industrial Securities Asset Management Company, LTD</t>
  </si>
  <si>
    <t>INFIBA Vermögensverwaltungs AG</t>
  </si>
  <si>
    <t>Infini Capital Management, LTD</t>
  </si>
  <si>
    <t>Infinitum Asset Management, LLC</t>
  </si>
  <si>
    <t>Infusive Asset Management, Inc.</t>
  </si>
  <si>
    <t>Ingalls &amp; Snyder, LLC (Asset Management)</t>
  </si>
  <si>
    <t>ING Bank N.V. (Broker)</t>
  </si>
  <si>
    <t>ING Luxembourg S.A. (Private Banking)</t>
  </si>
  <si>
    <t>Inlet Private Wealth, LLC</t>
  </si>
  <si>
    <t>Inlight Wealth Management, LLC</t>
  </si>
  <si>
    <t>Innovative Asset Advisors Group, LLC</t>
  </si>
  <si>
    <t>In On Capital, S.A.</t>
  </si>
  <si>
    <t>Panama</t>
  </si>
  <si>
    <t>Inscription Capital, LLC</t>
  </si>
  <si>
    <t>Insight Investment Management (Global), LTD</t>
  </si>
  <si>
    <t>Insigneo Advisory Services, LLC</t>
  </si>
  <si>
    <t>Inspire Investing, LLC</t>
  </si>
  <si>
    <t>Inspire Trust Company, N.A. (Asset Management)</t>
  </si>
  <si>
    <t>INTECH Investment Management, LLC</t>
  </si>
  <si>
    <t>Integral Wealth Management</t>
  </si>
  <si>
    <t>Turlock</t>
  </si>
  <si>
    <t>Integrated Advisors Network, LLC</t>
  </si>
  <si>
    <t>Integrated Investment Consultants, LLC</t>
  </si>
  <si>
    <t>Integrated Quantitative Investments, LLC</t>
  </si>
  <si>
    <t>Integrated Wealth Concepts, LLC</t>
  </si>
  <si>
    <t>Integrity Advisory Solutions, LLC</t>
  </si>
  <si>
    <t>Integrity Asset Management Pty., LTD</t>
  </si>
  <si>
    <t>Stellenbosch</t>
  </si>
  <si>
    <t>Integrity Fund Management Company, LTD</t>
  </si>
  <si>
    <t>Integrity Wealth Advisors, LLC</t>
  </si>
  <si>
    <t>Ventura</t>
  </si>
  <si>
    <t>Intellectus Partners, LLC</t>
  </si>
  <si>
    <t>Intelligence Driven Advisers, LLC</t>
  </si>
  <si>
    <t>Intercam Fondos, S.A. de C.V., Sociedad Operadora de Fondos de Inversión, Intercam Grupo Financiero</t>
  </si>
  <si>
    <t>InterCapital, LLC</t>
  </si>
  <si>
    <t>Interchange Capital Partners, LLC</t>
  </si>
  <si>
    <t>Intergy Private Wealth, LLC</t>
  </si>
  <si>
    <t>International Assets Investment Management, LLC</t>
  </si>
  <si>
    <t>Internationale Kapitalanlagegesellschaft Mit Beschränkter Haftung</t>
  </si>
  <si>
    <t>Interval Partners, L.P.</t>
  </si>
  <si>
    <t>Intesa Sanpaolo S.p.A. (Treasury)</t>
  </si>
  <si>
    <t>Torino</t>
  </si>
  <si>
    <t>Intesa Sanpaolo Wealth Management S.A.</t>
  </si>
  <si>
    <t>InTrack Investment Management, Inc.</t>
  </si>
  <si>
    <t>South Burlington</t>
  </si>
  <si>
    <t>Intrepid Capital Management, Inc.</t>
  </si>
  <si>
    <t>Jacksonville Beach</t>
  </si>
  <si>
    <t>Intrinsic Value Partners, LLC</t>
  </si>
  <si>
    <t>Intrust Bank, National Association</t>
  </si>
  <si>
    <t>Inveo Portföy Yönetimi A.Ş. (Asset Management)</t>
  </si>
  <si>
    <t>Inversis Gestión, S.A., S.G.I.I.C.</t>
  </si>
  <si>
    <t>INVESCO Asset Management (Japan), LTD</t>
  </si>
  <si>
    <t>Invesco Management S.A. Zweigniederlassung Deutschland</t>
  </si>
  <si>
    <t>Invesense Asset Management, LTD</t>
  </si>
  <si>
    <t>Investec Wealth &amp; Investment (Channel Island), LTD</t>
  </si>
  <si>
    <t>Investec Wealth &amp; Investment, LTD</t>
  </si>
  <si>
    <t>Investec Wealth &amp; Investment, LTD (South Africa)</t>
  </si>
  <si>
    <t>Invest Gestão de Activos - Sociedade Gestora de Organismos de Investimento Colectivo, S.A.</t>
  </si>
  <si>
    <t>Investidor Profissional Gestão de Recursos, LTDA</t>
  </si>
  <si>
    <t>Investment Management Corporation of Ontario (IMCO)</t>
  </si>
  <si>
    <t>Investment Partners Asset Management, Inc.</t>
  </si>
  <si>
    <t>Metuchen</t>
  </si>
  <si>
    <t>Investment Research Partners, LLC</t>
  </si>
  <si>
    <t>Investors Portfolio Services, LLC (U.S.)</t>
  </si>
  <si>
    <t>Puyallup</t>
  </si>
  <si>
    <t>Investors Research Corporation</t>
  </si>
  <si>
    <t>Investors Towarzystwo Funduszy Inwestycyjnych S.A (Asset Management)</t>
  </si>
  <si>
    <t>Invex Operadora, S.A. de C.V., Sociedad Operadora de Sociedades de Inversión</t>
  </si>
  <si>
    <t>Invst, LLC</t>
  </si>
  <si>
    <t>Invus Public Equities Advisors, LLC</t>
  </si>
  <si>
    <t>Ionic Capital Management, LLC</t>
  </si>
  <si>
    <t>IPG Investment Advisors, LLC</t>
  </si>
  <si>
    <t>IP Management Company (RF) (Pty.), LTD</t>
  </si>
  <si>
    <t>Newlands</t>
  </si>
  <si>
    <t>IQ EQ Fund Management (Ireland), LTD</t>
  </si>
  <si>
    <t>IRA Group, Inc.</t>
  </si>
  <si>
    <t>Ironbridge Private Wealth, LLC</t>
  </si>
  <si>
    <t>IRON Financial, LLC</t>
  </si>
  <si>
    <t>Northbrook</t>
  </si>
  <si>
    <t>Ironwood Investment Counsel, LLC</t>
  </si>
  <si>
    <t>ISAM (USA), LLC</t>
  </si>
  <si>
    <t>IS Asset Management</t>
  </si>
  <si>
    <t>Islay Capital Management, LLC</t>
  </si>
  <si>
    <t>İstanbul Portföy Yönetimi A.Ş.</t>
  </si>
  <si>
    <t>IST Investmentstiftung für Personalvorsorge</t>
  </si>
  <si>
    <t>Itau USA Asset Management, Inc.</t>
  </si>
  <si>
    <t>IvyRock Asset Management (HK), LTD</t>
  </si>
  <si>
    <t>Ixios Asset Management S.A.</t>
  </si>
  <si>
    <t>Jackson Creek Investment Advisors, LLC</t>
  </si>
  <si>
    <t>Castle Rock</t>
  </si>
  <si>
    <t>Jackson, Grant Investment Advisors, Inc.</t>
  </si>
  <si>
    <t>Jackson Hill Advisors, LLC</t>
  </si>
  <si>
    <t>Jackson Hole Capital Partners, LLC</t>
  </si>
  <si>
    <t>Jackson Thornton Asset Management, LLC</t>
  </si>
  <si>
    <t>Montgomery</t>
  </si>
  <si>
    <t>Jacobi Capital Management, LLC</t>
  </si>
  <si>
    <t>Pittston</t>
  </si>
  <si>
    <t>Jacobs &amp; Company, LLC</t>
  </si>
  <si>
    <t>Jacobsen Capital Management, LLC</t>
  </si>
  <si>
    <t>Jacobs Levy Equity Management, Inc.</t>
  </si>
  <si>
    <t>Florham Park</t>
  </si>
  <si>
    <t>Jaffetilchin Investment Partners, LLC</t>
  </si>
  <si>
    <t>JAG Capital Management, LLC</t>
  </si>
  <si>
    <t>Jain Global, LLC</t>
  </si>
  <si>
    <t>James J. Burns &amp; Company, LLC</t>
  </si>
  <si>
    <t>Janney Capital Management, LLC</t>
  </si>
  <si>
    <t>Janney Montgomery Scott, LLC (Broker)</t>
  </si>
  <si>
    <t>Janus Henderson Investors (Singapore), LTD</t>
  </si>
  <si>
    <t>Jasper Ridge Partners, L.P.</t>
  </si>
  <si>
    <t>JBF Capital, Inc.</t>
  </si>
  <si>
    <t>Aspen</t>
  </si>
  <si>
    <t>JCIC Asset Management, Inc.</t>
  </si>
  <si>
    <t>JDM Financial Group, LLC</t>
  </si>
  <si>
    <t>J&amp;E Davy (Investment Management)</t>
  </si>
  <si>
    <t>Jeppson Wealth Management, LLC</t>
  </si>
  <si>
    <t>Jesmond Mizzi Financial Advisors, LTD</t>
  </si>
  <si>
    <t>Valletta</t>
  </si>
  <si>
    <t>Jessup Wealth Management, Inc.</t>
  </si>
  <si>
    <t>JM2 Capital, Inc. (U.S.)</t>
  </si>
  <si>
    <t>Edmond</t>
  </si>
  <si>
    <t>J.M. Arbour, LLC</t>
  </si>
  <si>
    <t>Gardiner</t>
  </si>
  <si>
    <t>JNBA Financial Advisors</t>
  </si>
  <si>
    <t>Joe &amp; Clara Tsai Foundation, LTD</t>
  </si>
  <si>
    <t>Joel Isaacson &amp; Company, LLC</t>
  </si>
  <si>
    <t>Joel R. Mogy Investment Counsel, Inc.</t>
  </si>
  <si>
    <t>Joh. Berenberg, Gossler &amp; Co. KG</t>
  </si>
  <si>
    <t>JOHCM (Singapore) Pte., LTD</t>
  </si>
  <si>
    <t>John G. Ullman &amp; Associates, Inc.</t>
  </si>
  <si>
    <t>Horseheads</t>
  </si>
  <si>
    <t>Johnson Financial Group, Inc.</t>
  </si>
  <si>
    <t>Racine</t>
  </si>
  <si>
    <t>Johnson Investment Counsel, Inc.</t>
  </si>
  <si>
    <t>Johnson &amp; White Wealth Management, LLC</t>
  </si>
  <si>
    <t>York</t>
  </si>
  <si>
    <t>John W. Bristol &amp; Company, Inc.</t>
  </si>
  <si>
    <t>Jonathan Roberts Advisory Group, Inc.</t>
  </si>
  <si>
    <t>Journey Retirement Planning &amp; Investment Management, LLC</t>
  </si>
  <si>
    <t>Ammon</t>
  </si>
  <si>
    <t>Journey Strategic Wealth, LLC</t>
  </si>
  <si>
    <t>JPL Wealth Management, LLC</t>
  </si>
  <si>
    <t>J.P. Morgan Alternative Asset Management, Inc.</t>
  </si>
  <si>
    <t>J.P. Morgan Asset Management (Brazil)</t>
  </si>
  <si>
    <t>J.P. Morgan Asset Management Holdings, Inc.</t>
  </si>
  <si>
    <t>Business Unit</t>
  </si>
  <si>
    <t>J.P. Morgan Asset Management (Japan), LTD</t>
  </si>
  <si>
    <t>J.P. Morgan Asset Management (Singapore), LTD</t>
  </si>
  <si>
    <t>J.P. Morgan Mansart Management, LTD</t>
  </si>
  <si>
    <t>J.P. Morgan Wealth Management Solutions, Inc.</t>
  </si>
  <si>
    <t>J. Rothschild Capital Management, LTD</t>
  </si>
  <si>
    <t>JRS Finanzmandate GmbH</t>
  </si>
  <si>
    <t>Stadtbergen</t>
  </si>
  <si>
    <t>J. Safra Asset Management Corporation</t>
  </si>
  <si>
    <t>J.Stern &amp; Co., LLP</t>
  </si>
  <si>
    <t>JTC Employer Solutions Trustee (Guernsey) LTD</t>
  </si>
  <si>
    <t>JT Stratford, LLC</t>
  </si>
  <si>
    <t>Gainesville</t>
  </si>
  <si>
    <t>Julius Baer Gestión, S.G.I.I.C., S.A.</t>
  </si>
  <si>
    <t>Junto Capital Management, L.P.</t>
  </si>
  <si>
    <t>JVL Associates, LLC</t>
  </si>
  <si>
    <t>J.W. Burns &amp; Company, Inc.</t>
  </si>
  <si>
    <t>J.W. Coons Advisors, LLC</t>
  </si>
  <si>
    <t>JX Fund Management Company, LTD</t>
  </si>
  <si>
    <t>Jyah Asset Management Company, LTD</t>
  </si>
  <si>
    <t>Jyske Invest Fund Management A/S</t>
  </si>
  <si>
    <t>K2 &amp; Associates Investment Management, Inc.</t>
  </si>
  <si>
    <t>Kadensa Capital, LTD</t>
  </si>
  <si>
    <t>Kaiser Partner Privatbank AG</t>
  </si>
  <si>
    <t>Kaizen Financial Strategies, LLC</t>
  </si>
  <si>
    <t>Kaleido Growth, Inc.</t>
  </si>
  <si>
    <t>Kamunting Street Capital Management, L.P.</t>
  </si>
  <si>
    <t>Miami Beach</t>
  </si>
  <si>
    <t>Kane Investment Management, Inc. (US)</t>
  </si>
  <si>
    <t>Kanon AG</t>
  </si>
  <si>
    <t>Osnabrück</t>
  </si>
  <si>
    <t>Kapitalo Investimentos, LTDA</t>
  </si>
  <si>
    <t>Kardian Asset Management Co., LTD</t>
  </si>
  <si>
    <t>Katamaran Capital, LLP</t>
  </si>
  <si>
    <t>Kathmere Capital Management, LLC</t>
  </si>
  <si>
    <t>Kathrein Privatbank AG</t>
  </si>
  <si>
    <t>Kaufman Rossin Wealth, LLC (US)</t>
  </si>
  <si>
    <t>Kavar Capital Partners, LLC</t>
  </si>
  <si>
    <t>Kayne Anderson Rudnick Investment Management, LLC</t>
  </si>
  <si>
    <t>Kazazian Asset Management, LLC</t>
  </si>
  <si>
    <t>KBA Consulting Management, LTD</t>
  </si>
  <si>
    <t>KBI Global Investors, LTD</t>
  </si>
  <si>
    <t>KB-Vermögensverwaltung GmbH</t>
  </si>
  <si>
    <t>KCGI Asset Management Company, LTD</t>
  </si>
  <si>
    <t>KCM Investment Advisors</t>
  </si>
  <si>
    <t>KDK Private Wealth Management, LLC (U.S.)</t>
  </si>
  <si>
    <t>Keebeck Partners, LLC</t>
  </si>
  <si>
    <t>Keel Point,LLC</t>
  </si>
  <si>
    <t>Huntsville</t>
  </si>
  <si>
    <t>Keener Financial Planning, LLC</t>
  </si>
  <si>
    <t>Keller</t>
  </si>
  <si>
    <t>Kellogg Asset Management, LLC (Asset Management)</t>
  </si>
  <si>
    <t>Green Bay</t>
  </si>
  <si>
    <t>Kemnay Advisory Services, Inc.</t>
  </si>
  <si>
    <t>Kenanga Investors Bhd.</t>
  </si>
  <si>
    <t>Kenanga Islamic Investors Bhd</t>
  </si>
  <si>
    <t>Kendall Capital Management, Inc.</t>
  </si>
  <si>
    <t>Rockville</t>
  </si>
  <si>
    <t>Kennebec Savings Bank (U.S.)</t>
  </si>
  <si>
    <t>Augusta</t>
  </si>
  <si>
    <t>Kensico Capital Management Corp.</t>
  </si>
  <si>
    <t>Kentucky Retirement Systems</t>
  </si>
  <si>
    <t>Frankfort</t>
  </si>
  <si>
    <t>Kentucky Teachers' Retirement System</t>
  </si>
  <si>
    <t>Kentucky Trust Company</t>
  </si>
  <si>
    <t>Kepler Fonds Kapitalanlage GmbH</t>
  </si>
  <si>
    <t>Keppler Asset Management, Inc.</t>
  </si>
  <si>
    <t>Kera Capital Partners, Inc.</t>
  </si>
  <si>
    <t>San Jose</t>
  </si>
  <si>
    <t>Kercheville Advisors, LLC</t>
  </si>
  <si>
    <t>Kernel Wealth, LTD</t>
  </si>
  <si>
    <t>Kerr Financial Planning Corporation</t>
  </si>
  <si>
    <t>Fresno</t>
  </si>
  <si>
    <t>Kerrisdale Advisers, LLC</t>
  </si>
  <si>
    <t>Kestra Investment Management, LLC</t>
  </si>
  <si>
    <t>Kestra Private Wealth Services, LLC</t>
  </si>
  <si>
    <t>Keudell Morrison Wealth Management, LLC</t>
  </si>
  <si>
    <t>Key Capital Management, Inc. (U.S.)</t>
  </si>
  <si>
    <t>Hendersonville</t>
  </si>
  <si>
    <t>Keynote Financial Services, LLC</t>
  </si>
  <si>
    <t>Vernon</t>
  </si>
  <si>
    <t>Key Private Bank (Asset Management)</t>
  </si>
  <si>
    <t>Keystone Financial Group, LLC</t>
  </si>
  <si>
    <t>Keystone Financial Services (U.S.)</t>
  </si>
  <si>
    <t>Loveland</t>
  </si>
  <si>
    <t>Keystone Investors Pte., LTD.</t>
  </si>
  <si>
    <t>Keywise Capital Management (HK), LTD</t>
  </si>
  <si>
    <t>KGI Securities Investment Trust Company, LTD</t>
  </si>
  <si>
    <t>Kickstand Ventures, LLC</t>
  </si>
  <si>
    <t>Kilter Group, LLC</t>
  </si>
  <si>
    <t>Kimelman &amp; Baird, LLC</t>
  </si>
  <si>
    <t>Kinetic Partners Management, L.P.</t>
  </si>
  <si>
    <t>Kingdom Financial Group, LLC</t>
  </si>
  <si>
    <t>Peoria</t>
  </si>
  <si>
    <t>Kingdon Capital Management, LLC</t>
  </si>
  <si>
    <t>Kings Path Partners, LLC (US)</t>
  </si>
  <si>
    <t>Kingsview Wealth Management, LLC</t>
  </si>
  <si>
    <t>Grants Pass</t>
  </si>
  <si>
    <t>Kingswood Wealth Advisors, LLC</t>
  </si>
  <si>
    <t>King Wealth Management Group, LLC</t>
  </si>
  <si>
    <t>Kinneret Advisory, LLC</t>
  </si>
  <si>
    <t>Kirtland Hills Capital Management, LLC</t>
  </si>
  <si>
    <t>Bratenahl</t>
  </si>
  <si>
    <t>Kivun Trust Funds Management Company, LTD</t>
  </si>
  <si>
    <t>Bnei Brak</t>
  </si>
  <si>
    <t>Kiwoom Asset Management Company, LTD</t>
  </si>
  <si>
    <t>K.J. Harrison &amp; Partners, Inc.</t>
  </si>
  <si>
    <t>KKM Financial, LLC</t>
  </si>
  <si>
    <t>Klingenstein, Fields &amp; Company, L.P.</t>
  </si>
  <si>
    <t>Klingman and Associates, LLC</t>
  </si>
  <si>
    <t>KMG Fiduciary Partners, LLC</t>
  </si>
  <si>
    <t>Knightsbridge Asset Management, LLC</t>
  </si>
  <si>
    <t>Knights of Columbus Asset Advisors, LLC</t>
  </si>
  <si>
    <t>New Haven</t>
  </si>
  <si>
    <t>Knollwood Investment Advisory, LLC</t>
  </si>
  <si>
    <t>Knuff &amp; Company, LLC</t>
  </si>
  <si>
    <t>Koehler Equities GmbH</t>
  </si>
  <si>
    <t>Kohmann Bosshard Financial Services, LLC</t>
  </si>
  <si>
    <t>Fairlawn</t>
  </si>
  <si>
    <t>Köhn &amp; Kerkhoff GmbH</t>
  </si>
  <si>
    <t>Komorebi Invest Suisse S.A.</t>
  </si>
  <si>
    <t>Lugano-Paradiso</t>
  </si>
  <si>
    <t>Kopernik Global Investors, LLC</t>
  </si>
  <si>
    <t>Kora Management, L.P.</t>
  </si>
  <si>
    <t>Korea Investment Value Asset Management Company, LTD</t>
  </si>
  <si>
    <t>Kornitzer Capital Management, Inc.</t>
  </si>
  <si>
    <t>Shawnee Mission</t>
  </si>
  <si>
    <t>Koshinski Asset Management, Inc.</t>
  </si>
  <si>
    <t>Koss-Olinger Consulting, LLC</t>
  </si>
  <si>
    <t>Kovack Advisors, Inc.</t>
  </si>
  <si>
    <t>Ft. Lauderdale</t>
  </si>
  <si>
    <t>Kozak &amp; Tripp Private Asset Management, Inc.</t>
  </si>
  <si>
    <t>Highlands Ranch</t>
  </si>
  <si>
    <t>Kremser Bank und Sparkassen AG</t>
  </si>
  <si>
    <t>Krems an der Donau</t>
  </si>
  <si>
    <t>Krilogy Financial, LLC</t>
  </si>
  <si>
    <t>Creve Coeur</t>
  </si>
  <si>
    <t>Kron AS</t>
  </si>
  <si>
    <t>KRS Capital Management, LLC</t>
  </si>
  <si>
    <t>Krung Thai Asset Management PCL</t>
  </si>
  <si>
    <t>KSM Mutual Funds, LTD</t>
  </si>
  <si>
    <t>Petah Tikva</t>
  </si>
  <si>
    <t>KTF Investments, LLC</t>
  </si>
  <si>
    <t>Seal Beach</t>
  </si>
  <si>
    <t>Kutxabank Gestión, S.G.I.I.C., S.A.</t>
  </si>
  <si>
    <t>Kuveyt Türk Portföy Yöneti̇mi̇ A.Ş.</t>
  </si>
  <si>
    <t>Kuylenstierna &amp; Skog S.A.</t>
  </si>
  <si>
    <t>L1 Capital International Pty., LTD</t>
  </si>
  <si>
    <t>L1 Capital Pty., LTD</t>
  </si>
  <si>
    <t>L2 Asset Management, LLC</t>
  </si>
  <si>
    <t>Wayland</t>
  </si>
  <si>
    <t>Lafayette Investments, Inc.</t>
  </si>
  <si>
    <t>Ashton</t>
  </si>
  <si>
    <t>La Financière de l'Echiquier</t>
  </si>
  <si>
    <t>La Financière Tiepolo S.A.S</t>
  </si>
  <si>
    <t>La Française Inflection Point</t>
  </si>
  <si>
    <t>Lagoda Investment Management, L.P.</t>
  </si>
  <si>
    <t>LAIC Vermogensverwaltung GmbH</t>
  </si>
  <si>
    <t>Laidlaw Wealth Management, LLC</t>
  </si>
  <si>
    <t>Lakefield Partners AG</t>
  </si>
  <si>
    <t>Lake Hills Wealth Management, LLC</t>
  </si>
  <si>
    <t>Lakeshore Capital Group, Inc.</t>
  </si>
  <si>
    <t>Lake Street Financial, LLC</t>
  </si>
  <si>
    <t>Lakewood Asset Management, LLC</t>
  </si>
  <si>
    <t>Lakewood Capital Management, L.P.</t>
  </si>
  <si>
    <t>Lampe Asset Management GmbH</t>
  </si>
  <si>
    <t>Lancelot Asset Management AB</t>
  </si>
  <si>
    <t>Landaas &amp; Company</t>
  </si>
  <si>
    <t>Landscape Capital Management, LLC</t>
  </si>
  <si>
    <t>Landseer Asset Management U.K., LLP</t>
  </si>
  <si>
    <t>Langley Advisors, LTD</t>
  </si>
  <si>
    <t>LarrainVial Asset Management Administradora General de Fondos S.A.</t>
  </si>
  <si>
    <t>Larry Mathis Financial Planning, LLC</t>
  </si>
  <si>
    <t>Lasalle St. Investment Advisors, LLC (U.S.)</t>
  </si>
  <si>
    <t>Elmhurst</t>
  </si>
  <si>
    <t>Laurel Wealth Advisors, LLC</t>
  </si>
  <si>
    <t>Laurion Capital Management, L.P.</t>
  </si>
  <si>
    <t>Laurium Capital Pty., LTD</t>
  </si>
  <si>
    <t>Lavaca Capital, LLC</t>
  </si>
  <si>
    <t>Lazard Asset Management, LTD (U.K.)</t>
  </si>
  <si>
    <t>Lazard Frères Gestion</t>
  </si>
  <si>
    <t>Lazari Capital Management, Inc.</t>
  </si>
  <si>
    <t>LBBW Asset Management Investmentgesellschaft mbH</t>
  </si>
  <si>
    <t>L&amp;B Capital SGR S.p.A.</t>
  </si>
  <si>
    <t>Florence</t>
  </si>
  <si>
    <t>LBP AM S.A.</t>
  </si>
  <si>
    <t>LB Partners, LLC</t>
  </si>
  <si>
    <t>LCNB National Bank (Asset Management)</t>
  </si>
  <si>
    <t>Lebanon</t>
  </si>
  <si>
    <t>LDR Capital Management, LLC</t>
  </si>
  <si>
    <t>Leavell Investment Management, Inc.</t>
  </si>
  <si>
    <t>Mobile</t>
  </si>
  <si>
    <t>LeCap Asset Management, LTD</t>
  </si>
  <si>
    <t>LeConte Wealth Management, LLC</t>
  </si>
  <si>
    <t>Maryville</t>
  </si>
  <si>
    <t>Lederer &amp; Associates Investment Counsel</t>
  </si>
  <si>
    <t>Ledyard Financial Advisors</t>
  </si>
  <si>
    <t>Hanover</t>
  </si>
  <si>
    <t>Legacy Advisors, LLC</t>
  </si>
  <si>
    <t>Plymouth Meeting</t>
  </si>
  <si>
    <t>Legacy Bridge, LLC</t>
  </si>
  <si>
    <t>Legacy Capital Group California, Inc.</t>
  </si>
  <si>
    <t>Legacy Capital Wealth Partners, LLC</t>
  </si>
  <si>
    <t>Little Rock</t>
  </si>
  <si>
    <t>Legacy Edge Advisors, LLC</t>
  </si>
  <si>
    <t>Syosset</t>
  </si>
  <si>
    <t>Legacy Private Trust Company</t>
  </si>
  <si>
    <t>Neenah</t>
  </si>
  <si>
    <t>Legacy Trust (Asset Management)</t>
  </si>
  <si>
    <t>Grand Rapids</t>
  </si>
  <si>
    <t>Legacy Wealth Management, LLC (Idaho)</t>
  </si>
  <si>
    <t>Legato Capital Management LLC</t>
  </si>
  <si>
    <t>Legend Capital Advisors, LLC</t>
  </si>
  <si>
    <t>Leo H. Evart, Inc.</t>
  </si>
  <si>
    <t>Redwood City</t>
  </si>
  <si>
    <t>Leonard Rickey Investment Advisors, P.L.L.C.</t>
  </si>
  <si>
    <t>Yakima</t>
  </si>
  <si>
    <t>Leo Wealth, LLC</t>
  </si>
  <si>
    <t>Hurst</t>
  </si>
  <si>
    <t>Letko, Brosseau &amp; Associates, Inc.</t>
  </si>
  <si>
    <t>Letson Investment Management, Inc.</t>
  </si>
  <si>
    <t>Level Four Advisory Services, LLC</t>
  </si>
  <si>
    <t>Level Four Capital Management, LLC</t>
  </si>
  <si>
    <t>Leverage Shares Management Co., LTD</t>
  </si>
  <si>
    <t>LexAurum Advisors, LLC</t>
  </si>
  <si>
    <t>LFG Wealth Partners, LLC</t>
  </si>
  <si>
    <t>Elizabethtown</t>
  </si>
  <si>
    <t>LGIM Managers (Europe), LTD</t>
  </si>
  <si>
    <t>LGPS Central, LTD</t>
  </si>
  <si>
    <t>Wolverhampton</t>
  </si>
  <si>
    <t>LGT Bank AG</t>
  </si>
  <si>
    <t>LGT Bank AG, Zweigniederlassung Österreich</t>
  </si>
  <si>
    <t>LGT Bank (Schweiz) AG</t>
  </si>
  <si>
    <t>LGT Bank (Singapore), LTD</t>
  </si>
  <si>
    <t>LGT Capital Partners AG (Liechtenstein)</t>
  </si>
  <si>
    <t>LGT Capital Partners AG (Switzerland)</t>
  </si>
  <si>
    <t>Pfäffikon</t>
  </si>
  <si>
    <t xml:space="preserve">LGT Capital Partners (Ireland), LTD </t>
  </si>
  <si>
    <t>LGT Financial Advisors, LLC</t>
  </si>
  <si>
    <t>LGT Wealth Management (Jersey), LTD</t>
  </si>
  <si>
    <t>LGT Wealth Management, LTD</t>
  </si>
  <si>
    <t>LGT Wealth Management, LTD (Australia)</t>
  </si>
  <si>
    <t>LGT Wealth Management (U.K.), LLP</t>
  </si>
  <si>
    <t>LHV Varahaldus A.S.</t>
  </si>
  <si>
    <t>Tallinn</t>
  </si>
  <si>
    <t>Estonia</t>
  </si>
  <si>
    <t>Liberty Capital Management, Inc.</t>
  </si>
  <si>
    <t>Liberty Mutual Group Asset Management, Inc.</t>
  </si>
  <si>
    <t>Liberty One Investment Management, LLC (U.S.)</t>
  </si>
  <si>
    <t>Libertyville</t>
  </si>
  <si>
    <t>Lido Advisors, LLC</t>
  </si>
  <si>
    <t>Life Cycle Investment Partners, LTD</t>
  </si>
  <si>
    <t>LifeGoal Wealth Advisors, LLC</t>
  </si>
  <si>
    <t>LifePlan Financial, LLC</t>
  </si>
  <si>
    <t>Mankato</t>
  </si>
  <si>
    <t>Lifeworks Advisors, LLC</t>
  </si>
  <si>
    <t>LIFT Investment Advisors E.A.F.I, S.L.</t>
  </si>
  <si>
    <t>Lighthouse Funds, L.P.</t>
  </si>
  <si>
    <t>Lightrock Netherlands B.V.</t>
  </si>
  <si>
    <t>Light Street Capital Management, LLC</t>
  </si>
  <si>
    <t>Limmat Capital Alternative Investments AG</t>
  </si>
  <si>
    <t>Lineweaver Wealth Advisors, LLC</t>
  </si>
  <si>
    <t>Valley View</t>
  </si>
  <si>
    <t>Lingohr &amp; Partner Asset Management GmbH</t>
  </si>
  <si>
    <t>Lingotto Investment Management, LLP</t>
  </si>
  <si>
    <t>Linscomb Wealth, Inc.</t>
  </si>
  <si>
    <t>Lion Fund Management Company, LTD</t>
  </si>
  <si>
    <t>Lion Street Advisors, LLC</t>
  </si>
  <si>
    <t>Liontrust Multi-Asset, LTD</t>
  </si>
  <si>
    <t>Lipe &amp; Dalton, Inc.</t>
  </si>
  <si>
    <t>LIS Capital - Administradora e Gestora de Recursos Financeiros, LTDA</t>
  </si>
  <si>
    <t>Little House Capital, LLC</t>
  </si>
  <si>
    <t>Braintree</t>
  </si>
  <si>
    <t>Live Oak Private Wealth, LLC</t>
  </si>
  <si>
    <t>Lizard Investors, LLC</t>
  </si>
  <si>
    <t>LLB Asset Management AG</t>
  </si>
  <si>
    <t>LLB Invest Kapitalanlagegesellschaft mbH</t>
  </si>
  <si>
    <t>LLB Swiss Investment AG</t>
  </si>
  <si>
    <t>Lloyd Advisory Services, LLC</t>
  </si>
  <si>
    <t>Suwanee</t>
  </si>
  <si>
    <t>Lloyd Capital GmbH</t>
  </si>
  <si>
    <t>Kilchberg</t>
  </si>
  <si>
    <t>LM Advisors, LLC</t>
  </si>
  <si>
    <t>LMCG Investments, LLC</t>
  </si>
  <si>
    <t>LMG Wealth Partners, LLC</t>
  </si>
  <si>
    <t>Shreveport</t>
  </si>
  <si>
    <t>Local Pensions Partnership Investments, LTD</t>
  </si>
  <si>
    <t>Preston</t>
  </si>
  <si>
    <t>LocalTapiola Asset Management, LTD</t>
  </si>
  <si>
    <t>Lodestar Fund Managers Pty., LTD</t>
  </si>
  <si>
    <t>Lodestone Wealth Management, LLC</t>
  </si>
  <si>
    <t>Spokane</t>
  </si>
  <si>
    <t>Loftus Peak Pty., LTD</t>
  </si>
  <si>
    <t>Logan Capital Management, Inc.</t>
  </si>
  <si>
    <t>Newtown Square</t>
  </si>
  <si>
    <t>LOM Asset Management, LTD</t>
  </si>
  <si>
    <t>Lombard Odier Asset Management Europe, LTD</t>
  </si>
  <si>
    <t>Lombard Odier Asset Management (USA) Corporation</t>
  </si>
  <si>
    <t>Lombard Odier (Europe) S.A. (U.K.)</t>
  </si>
  <si>
    <t>Lombard Odier Funds (Europe) S.A.</t>
  </si>
  <si>
    <t>Lone Pine Capital, LLC</t>
  </si>
  <si>
    <t>Lonestar Capital Management, LLC</t>
  </si>
  <si>
    <t>Longbow Finance S.A.</t>
  </si>
  <si>
    <t>Lutry</t>
  </si>
  <si>
    <t>Long Corridor Asset Management, LTD</t>
  </si>
  <si>
    <t>North Point</t>
  </si>
  <si>
    <t>Long Focus Capital Management, LLC</t>
  </si>
  <si>
    <t>Longitude (Cayman) Ltd.</t>
  </si>
  <si>
    <t>George Town</t>
  </si>
  <si>
    <t>Longview Partners, LLP</t>
  </si>
  <si>
    <t>Long Walk Management, L.P.</t>
  </si>
  <si>
    <t>Lonsec Investment Solutions Pty., LTD</t>
  </si>
  <si>
    <t>Lord Abbett China Asset Management Company, LTD</t>
  </si>
  <si>
    <t>Loreto Inversiones SGIIC, S.A.</t>
  </si>
  <si>
    <t>Loring, Wolcott &amp; Coolidge Fiduciary Advisors, LLP</t>
  </si>
  <si>
    <t>Los Angeles Capital Management, LLC</t>
  </si>
  <si>
    <t>Lotus Technology Management, LP</t>
  </si>
  <si>
    <t>Louisiana State Employees Retirement System</t>
  </si>
  <si>
    <t>Lowe, Brockenbrough &amp; Company, Inc.</t>
  </si>
  <si>
    <t>Loyal Finance AG</t>
  </si>
  <si>
    <t>LPL Financial, LLC</t>
  </si>
  <si>
    <t>LRI Investments, LLC</t>
  </si>
  <si>
    <t>LRZ Capital, LLC</t>
  </si>
  <si>
    <t>L &amp; S Advisors, Inc.</t>
  </si>
  <si>
    <t>Lugano Financial Advisors S.A.</t>
  </si>
  <si>
    <t>LUKB Expert Fondsleitung AG</t>
  </si>
  <si>
    <t>Lucerne</t>
  </si>
  <si>
    <t>Luken Investment Analytics, LLC</t>
  </si>
  <si>
    <t>Luma Capital S.A. - SPF</t>
  </si>
  <si>
    <t>LuminArx Capital Management, L.P.</t>
  </si>
  <si>
    <t>Lummis Asset Management, L.P.</t>
  </si>
  <si>
    <t>Lunar Capital Pty., LTD</t>
  </si>
  <si>
    <t>Lundgreen's Capital ApS</t>
  </si>
  <si>
    <t>Luther King Capital Management Corporation</t>
  </si>
  <si>
    <t>Lux Capital Management S.A.</t>
  </si>
  <si>
    <t>Luzerner Kantonalbank AG</t>
  </si>
  <si>
    <t>LVW Advisors, LLC</t>
  </si>
  <si>
    <t>Lynx Asset Managers S.G.F.I.M., S.A.</t>
  </si>
  <si>
    <t>Lyrical Asset Management, L.P.</t>
  </si>
  <si>
    <t>Lysa AB</t>
  </si>
  <si>
    <t>M1 Capital Investments Pty., LTD</t>
  </si>
  <si>
    <t>M1 Capital Management, LLC</t>
  </si>
  <si>
    <t>M3 Advisory Group, LLC</t>
  </si>
  <si>
    <t>Needham Heights</t>
  </si>
  <si>
    <t>M3Sixty Capital, LLC</t>
  </si>
  <si>
    <t>Fairway</t>
  </si>
  <si>
    <t>Mach-1 Financial Group, LLC</t>
  </si>
  <si>
    <t>Machina Capital SAS</t>
  </si>
  <si>
    <t>Mackenzie Investments Asia, LTD</t>
  </si>
  <si>
    <t>Mackenzie Investments Europe, LTD.</t>
  </si>
  <si>
    <t>Macquarie Investment Management Australia, LTD</t>
  </si>
  <si>
    <t>Macquarie Investment Management Global, LTD</t>
  </si>
  <si>
    <t>Madison Investment Advisors, LLC</t>
  </si>
  <si>
    <t>Madison Investment Advisors, LLC (Canada)</t>
  </si>
  <si>
    <t>Madrona Funds, LLC</t>
  </si>
  <si>
    <t>Everett</t>
  </si>
  <si>
    <t>Maffei Foundation, Endowment Arm</t>
  </si>
  <si>
    <t>Magellan Asset Management, LTD</t>
  </si>
  <si>
    <t>Magnolia Wealth Management, LLC</t>
  </si>
  <si>
    <t>Dothan</t>
  </si>
  <si>
    <t>Magnus Financial Group, LLC</t>
  </si>
  <si>
    <t>Ma Huateng Global Foundation, Endowment Arm</t>
  </si>
  <si>
    <t>Maia Wealth, LLC</t>
  </si>
  <si>
    <t>Mainsail Asset Management, LLC</t>
  </si>
  <si>
    <t>Mainstay Capital Management, LLC</t>
  </si>
  <si>
    <t>Grand Blanc</t>
  </si>
  <si>
    <t>Mainstream Capital Management, LLC</t>
  </si>
  <si>
    <t>Main Street Financial Solutions, LLC</t>
  </si>
  <si>
    <t>Main Street Research, LLC</t>
  </si>
  <si>
    <t>Lakeville</t>
  </si>
  <si>
    <t>Malaga Cove Capital, LLC</t>
  </si>
  <si>
    <t>Palos Verdes Estates</t>
  </si>
  <si>
    <t>Manatuck Hill Partners, LLC</t>
  </si>
  <si>
    <t>Manchester Capital Management, LLC</t>
  </si>
  <si>
    <t>Mandarine Gestion S.A.</t>
  </si>
  <si>
    <t>Mandatum Life Insurance Company, LTD</t>
  </si>
  <si>
    <t>Mane Global Capital Management, L.P.</t>
  </si>
  <si>
    <t>Mangrove Partners</t>
  </si>
  <si>
    <t>MAN Investments Australia, LTD</t>
  </si>
  <si>
    <t>Maniro, LTD</t>
  </si>
  <si>
    <t>Mansartis</t>
  </si>
  <si>
    <t>Man Solutions, LTD</t>
  </si>
  <si>
    <t>Manulife Investment Management (Singapore) Pte., LTD</t>
  </si>
  <si>
    <t>Manulife Investment Management (Taiwan) Company, LTD</t>
  </si>
  <si>
    <t>Manulife Teda Fund Management Company, LTD</t>
  </si>
  <si>
    <t>Manzil Investment Advisors, LLC</t>
  </si>
  <si>
    <t>Frisco</t>
  </si>
  <si>
    <t>Mapfre Asset Management, S.G.I.I.C, S.A.</t>
  </si>
  <si>
    <t>Majadahonda</t>
  </si>
  <si>
    <t>Maple-Brown Abbott, LTD</t>
  </si>
  <si>
    <t>MapleLane Capital, LLC</t>
  </si>
  <si>
    <t>Maple Rock Capital Partners, Inc.</t>
  </si>
  <si>
    <t>Marathon Asset Management, L.P.</t>
  </si>
  <si>
    <t>Marathon Asset Management, LTD</t>
  </si>
  <si>
    <t>Marathon Trading Group, LLC</t>
  </si>
  <si>
    <t>Marathon Trading Investment Management, LLC</t>
  </si>
  <si>
    <t>Marble Wealth, LLC (U.S)</t>
  </si>
  <si>
    <t>March Asset Management, S.G.I.I.C., S.A.U.</t>
  </si>
  <si>
    <t>Marco Investment Management, LLC</t>
  </si>
  <si>
    <t>Marest Capital, LLC</t>
  </si>
  <si>
    <t>Maridea Wealth Management, LLC</t>
  </si>
  <si>
    <t>Marietta Investment Partners, LLC</t>
  </si>
  <si>
    <t>Marietta Wealth Management, LLC</t>
  </si>
  <si>
    <t>Mariner Independent Advisor Network, LLC</t>
  </si>
  <si>
    <t>Marino, Stram &amp; Associates, LLC</t>
  </si>
  <si>
    <t>Markel-Gayner Asset Management Corporation</t>
  </si>
  <si>
    <t>Market Portfolio Asset Management, S.G.I.I.C., S.A.</t>
  </si>
  <si>
    <t>Marks Group Wealth Management, Inc.</t>
  </si>
  <si>
    <t>Mark Sheptoff Financial Planning, LLC</t>
  </si>
  <si>
    <t>Glastonbury</t>
  </si>
  <si>
    <t>Marlborough Fund Managers, LTD</t>
  </si>
  <si>
    <t>Bolton</t>
  </si>
  <si>
    <t>Marquette Asset Management, LLC</t>
  </si>
  <si>
    <t>Marret Asset Management, Inc.</t>
  </si>
  <si>
    <t>Marsico Capital Management, LLC</t>
  </si>
  <si>
    <t>Martingale Asset Management</t>
  </si>
  <si>
    <t>Martin Investment Management, LLC</t>
  </si>
  <si>
    <t>Maryland State Retirement and Pension System</t>
  </si>
  <si>
    <t>Mascoma Wealth Management, LLC</t>
  </si>
  <si>
    <t>Mason Capital Partners</t>
  </si>
  <si>
    <t>Massar Capital Management, L.P.</t>
  </si>
  <si>
    <t>Massena Finance Gestion</t>
  </si>
  <si>
    <t>MassMutual Trust Company FSB</t>
  </si>
  <si>
    <t>Enfield</t>
  </si>
  <si>
    <t>MASTERINVEST Kapitalanlage GmbH.</t>
  </si>
  <si>
    <t>Wien</t>
  </si>
  <si>
    <t>Matauro, LLC</t>
  </si>
  <si>
    <t>Matco Financial, Inc.</t>
  </si>
  <si>
    <t>Matrix Capital Management Trust Reg.</t>
  </si>
  <si>
    <t>Balzers</t>
  </si>
  <si>
    <t>Matrix Trust Company</t>
  </si>
  <si>
    <t>Matters Capital, LLC</t>
  </si>
  <si>
    <t>Mattson Financial Services, LLC</t>
  </si>
  <si>
    <t>Kentwood</t>
  </si>
  <si>
    <t>Maven Securities Holding, LTD</t>
  </si>
  <si>
    <t>Maverick Capital, LTD</t>
  </si>
  <si>
    <t>Mawer Investment Management, LTD</t>
  </si>
  <si>
    <t>Maxwealth Fund Management Company, LTD</t>
  </si>
  <si>
    <t>Mayar Capital, LTD</t>
  </si>
  <si>
    <t>Maybank Asset Management Sdn Bhd</t>
  </si>
  <si>
    <t>Maybank Islamic Asset Management Sdn. Bhd.</t>
  </si>
  <si>
    <t>May Barnhard Investments, LLC</t>
  </si>
  <si>
    <t>Mayflower Financial Advisors, LLC</t>
  </si>
  <si>
    <t>May Hill Capital, LLC</t>
  </si>
  <si>
    <t>Cohasset</t>
  </si>
  <si>
    <t>Mayport, LLC</t>
  </si>
  <si>
    <t>Newton</t>
  </si>
  <si>
    <t>Maytech Global Investments, LLC</t>
  </si>
  <si>
    <t>Mazi Asset Management Pty., LTD</t>
  </si>
  <si>
    <t>MBA Advisors, LLC</t>
  </si>
  <si>
    <t>MBH Alapkezelő Zrt.</t>
  </si>
  <si>
    <t>MB, Levis &amp; Associates, LLC</t>
  </si>
  <si>
    <t>Center Valley</t>
  </si>
  <si>
    <t>MBL Wealth, LLC</t>
  </si>
  <si>
    <t>MBM Wealth Consultants, LLC</t>
  </si>
  <si>
    <t>McAdam, LLC</t>
  </si>
  <si>
    <t>MCA Finance</t>
  </si>
  <si>
    <t>Angers</t>
  </si>
  <si>
    <t>McDonald Partners LLC</t>
  </si>
  <si>
    <t>MCF Advisors, LLC</t>
  </si>
  <si>
    <t>McGuire Capital Management, LLC</t>
  </si>
  <si>
    <t>Bethany</t>
  </si>
  <si>
    <t>McIlrath &amp; Eck, LLC</t>
  </si>
  <si>
    <t>McKinley Carter Wealth Services, Inc.</t>
  </si>
  <si>
    <t>McLean Asset Management Corporation</t>
  </si>
  <si>
    <t>Tysons</t>
  </si>
  <si>
    <t>McMillan Office, Inc.</t>
  </si>
  <si>
    <t>St Clair Shores</t>
  </si>
  <si>
    <t>Meadowbrook Advisors Group, LLC</t>
  </si>
  <si>
    <t>Bedminster</t>
  </si>
  <si>
    <t>Meadowbrook Wealth Management, LLC</t>
  </si>
  <si>
    <t>Garden City</t>
  </si>
  <si>
    <t>MEAG Munich Ergo Asset Management GmbH</t>
  </si>
  <si>
    <t>MEAG MUNICH ERGO Kapitalanlagegesellschaft mbH</t>
  </si>
  <si>
    <t>M.E. Allison &amp; Co., Inc. (U.S.)</t>
  </si>
  <si>
    <t>Means Investment Co., Inc.</t>
  </si>
  <si>
    <t>Measured Wealth Private Client Group, LLC</t>
  </si>
  <si>
    <t>Mechanics Bank Asset Management</t>
  </si>
  <si>
    <t>Mechanics Financial Corp.</t>
  </si>
  <si>
    <t>Medallion Wealth Advisors, LLC (U.S.)</t>
  </si>
  <si>
    <t>MedioBanca SGR S.p.A.</t>
  </si>
  <si>
    <t>Mediolanum Gestione Fondi SGRpA (Asset Management)</t>
  </si>
  <si>
    <t>Basiglio Milano</t>
  </si>
  <si>
    <t>Mediolanum Gestión, SGIIC, S.A.</t>
  </si>
  <si>
    <t>Meeder Asset Management, Inc.</t>
  </si>
  <si>
    <t>Mega International Investment Trust Company, LTD (Taiwan)</t>
  </si>
  <si>
    <t>Meiji Yasuda Asset Management Company, LTD</t>
  </si>
  <si>
    <t>Meitav Dash Portfolio Management, LTD</t>
  </si>
  <si>
    <t>Meitav Dash Provident Funds, LTD</t>
  </si>
  <si>
    <t>Meitav Mutual Funds, LTD</t>
  </si>
  <si>
    <t>Meksa Portföy Yönetimi A.Ş.</t>
  </si>
  <si>
    <t>Melqart Asset Management (UK), LTD</t>
  </si>
  <si>
    <t>Melville Douglas Investment Management (Pty), LTD</t>
  </si>
  <si>
    <t>Rosebank</t>
  </si>
  <si>
    <t>Mendota Financial Group, LLC (U.S.)</t>
  </si>
  <si>
    <t>Mengis Capital Management, Inc.</t>
  </si>
  <si>
    <t>Menora Mivtachim Pension and Gemel, LTD</t>
  </si>
  <si>
    <t>MenteNova Pty., LTD</t>
  </si>
  <si>
    <t>Mercados y Gestión de Valores AVB S.A.</t>
  </si>
  <si>
    <t>Mercer Investment Management Europe, LTD</t>
  </si>
  <si>
    <t>Merchant West Investments Pty., LTD</t>
  </si>
  <si>
    <t>Mercury Investment Group</t>
  </si>
  <si>
    <t>Meridian Financial Partners, LLC</t>
  </si>
  <si>
    <t>Warrenton</t>
  </si>
  <si>
    <t>Meridian Wealth Management, LLC</t>
  </si>
  <si>
    <t>Meridiem Capital Partners, L.P.</t>
  </si>
  <si>
    <t>Merit Capital N.V.</t>
  </si>
  <si>
    <t>Merited Wealth, LLC</t>
  </si>
  <si>
    <t>North Bay Village</t>
  </si>
  <si>
    <t>Merit Financial Group, LLC</t>
  </si>
  <si>
    <t>Meriti Capital AB</t>
  </si>
  <si>
    <t>Goteborg</t>
  </si>
  <si>
    <t>Meritum Capital Managers GmbH</t>
  </si>
  <si>
    <t>Meriwether Wealth &amp; Planning, LLC</t>
  </si>
  <si>
    <t>Minden</t>
  </si>
  <si>
    <t>Merkkuri Wealth Advisors, LLC</t>
  </si>
  <si>
    <t>Hicksville</t>
  </si>
  <si>
    <t>Mesirow Financial Investment Management, Inc.</t>
  </si>
  <si>
    <t>Messieurs Hottinguer et Cie - Gestion Privée</t>
  </si>
  <si>
    <t>Metaurus Advisors, LLC</t>
  </si>
  <si>
    <t>Metis Global Partners, LLC</t>
  </si>
  <si>
    <t>MetLife Investment Management, LLC</t>
  </si>
  <si>
    <t>Metropolis Capital, LTD</t>
  </si>
  <si>
    <t>Buckinghamshire</t>
  </si>
  <si>
    <t>Meyer Handelman Company, LLC</t>
  </si>
  <si>
    <t>Rye Brook</t>
  </si>
  <si>
    <t>Mezzasalma Advisors, LLC</t>
  </si>
  <si>
    <t>Tinton Falls</t>
  </si>
  <si>
    <t>MFA Wealth Services, Inc.</t>
  </si>
  <si>
    <t>MFI Asset Management GmbH</t>
  </si>
  <si>
    <t>MFM Mirante Fund Management S.A.</t>
  </si>
  <si>
    <t>MFS International Australia Pty., LTD</t>
  </si>
  <si>
    <t>MFS Investment Management Canada, LTD</t>
  </si>
  <si>
    <t>M&amp;G Alternatives Investment Management, LTD</t>
  </si>
  <si>
    <t>M&amp;G Investments (Americas), Inc.</t>
  </si>
  <si>
    <t>M&amp;G Investments (Singapore) Pte., LTD</t>
  </si>
  <si>
    <t>M&amp;G Investments (USA), Inc.</t>
  </si>
  <si>
    <t>MGO One Seven, LLC</t>
  </si>
  <si>
    <t>Michael Pintarelli Finanzdienstleistungen AG</t>
  </si>
  <si>
    <t>Wuppertal</t>
  </si>
  <si>
    <t>Michigan Department of Treasury Bureau of Investments</t>
  </si>
  <si>
    <t>East Lansing</t>
  </si>
  <si>
    <t>Middlefield Capital Corporation</t>
  </si>
  <si>
    <t>Middleton &amp; Company, Inc.</t>
  </si>
  <si>
    <t>MidFirst Bank (US)</t>
  </si>
  <si>
    <t>Midwest Capital Advisors, LLC</t>
  </si>
  <si>
    <t>Migros Bank AG</t>
  </si>
  <si>
    <t>Milestone Asset Management, LLC</t>
  </si>
  <si>
    <t>Militia Capital Management, LLC</t>
  </si>
  <si>
    <t>Mill Capital Management, LLC</t>
  </si>
  <si>
    <t>Miller Capital Partners, Inc.</t>
  </si>
  <si>
    <t>Miller Financial Services, LLC</t>
  </si>
  <si>
    <t>Marshall</t>
  </si>
  <si>
    <t>Miller Global Investments, LLC</t>
  </si>
  <si>
    <t>Miller Value Partners, LLC</t>
  </si>
  <si>
    <t>Miller Wealth Advisors, LLC</t>
  </si>
  <si>
    <t>Ridgway</t>
  </si>
  <si>
    <t>Milliman Financial Risk Management, LLC</t>
  </si>
  <si>
    <t>Millington Financial Advisors, LLC</t>
  </si>
  <si>
    <t>Minot DeBlois Advisors, LLC</t>
  </si>
  <si>
    <t>Minsheng Royal Fund Management Company, LTD</t>
  </si>
  <si>
    <t>Minvestgrup EAF S.L.</t>
  </si>
  <si>
    <t>Mirabaud Asset Management (España) S.G.I.I.C., S.A.</t>
  </si>
  <si>
    <t>Mirabaud Asset Management, LTD</t>
  </si>
  <si>
    <t>Mirabaud Asset Management (Suisse) S.A.</t>
  </si>
  <si>
    <t>Mirabella Financial Services, LLP</t>
  </si>
  <si>
    <t>Mirador Capital Partners, L.P.</t>
  </si>
  <si>
    <t>Mirae Asset Global Investments (U.S.A.), LLC</t>
  </si>
  <si>
    <t>Mirae Asset Securities (USA), Inc.</t>
  </si>
  <si>
    <t>Mission Creek Capital Partners, Inc.</t>
  </si>
  <si>
    <t>Mission Wealth Management, L.P.</t>
  </si>
  <si>
    <t>Missouri Trust &amp; Investment Company</t>
  </si>
  <si>
    <t>Mitchell, McLeod, Pugh &amp; Williams, Inc.</t>
  </si>
  <si>
    <t>Mitchell Sinkler &amp; Starr</t>
  </si>
  <si>
    <t>Mitsubishi UFJ Morgan Stanley Securities Company, LTD (Broker)</t>
  </si>
  <si>
    <t>Mizuho Markets Americas, LLC</t>
  </si>
  <si>
    <t>Mizuho Securities USA, LLC (Broker)</t>
  </si>
  <si>
    <t>MJP Wealth Advisors</t>
  </si>
  <si>
    <t>MJT &amp; Associates Financial Advisory Group, Inc</t>
  </si>
  <si>
    <t>Montevideo</t>
  </si>
  <si>
    <t>MKA Charitable Fund</t>
  </si>
  <si>
    <t>M. Kulyk &amp; Associates, LLC</t>
  </si>
  <si>
    <t>MLC Asset Management Pty., LTD</t>
  </si>
  <si>
    <t>Millers Point</t>
  </si>
  <si>
    <t>MLC Asset Management Services, LTD</t>
  </si>
  <si>
    <t>MMA Asset Management, LLC</t>
  </si>
  <si>
    <t>MMBG Investment Advisors Co.</t>
  </si>
  <si>
    <t>M&amp;M Capital Markets, EAFI, S.L.</t>
  </si>
  <si>
    <t>MMHP Investment Advisors</t>
  </si>
  <si>
    <t>MN Services N.V.</t>
  </si>
  <si>
    <t>MN Wealth Advisors, LLC</t>
  </si>
  <si>
    <t>Modelim Money Markets, LTD</t>
  </si>
  <si>
    <t>Modera Wealth Management, LLC</t>
  </si>
  <si>
    <t>Modern Wealth Management, LLC</t>
  </si>
  <si>
    <t>Modus Advisors, LLC</t>
  </si>
  <si>
    <t>Excelsior</t>
  </si>
  <si>
    <t>Moisand Fitzgerald Tamayo, LLC</t>
  </si>
  <si>
    <t>Momentum Wealth Planning, LLC</t>
  </si>
  <si>
    <t>Estero</t>
  </si>
  <si>
    <t>Monaco Asset Management S.A.M.</t>
  </si>
  <si>
    <t>Mondrian Investment Partners, LTD</t>
  </si>
  <si>
    <t>MONECO Advisors, LLC</t>
  </si>
  <si>
    <t>Monega Kapitalanlagegesellschaft mbH</t>
  </si>
  <si>
    <t>Moneta Group Investment Advisors, LLC</t>
  </si>
  <si>
    <t>Monetary Management Group, Inc.</t>
  </si>
  <si>
    <t>Monetary Solutions, LTD</t>
  </si>
  <si>
    <t>Monetta Financial Services, Inc.</t>
  </si>
  <si>
    <t>Money Concepts Capital Corp.</t>
  </si>
  <si>
    <t>Monimus Capital Management, L.P.</t>
  </si>
  <si>
    <t>Woodbridge</t>
  </si>
  <si>
    <t>Monograph Wealth Advisors, LLC</t>
  </si>
  <si>
    <t>Monolith Management, LTD</t>
  </si>
  <si>
    <t>Montaigne Capital SAS</t>
  </si>
  <si>
    <t>Montaka Global Pty., LTD</t>
  </si>
  <si>
    <t>Surry Hills</t>
  </si>
  <si>
    <t>Montecito Bank &amp; Trust (Asset Management)</t>
  </si>
  <si>
    <t>Montecito</t>
  </si>
  <si>
    <t>Montepio Gestão de Activos - Sociedade Gestora de Organismos de Investimento Coletivo, S.A.</t>
  </si>
  <si>
    <t>Montpensier Arbevel S.A.S.</t>
  </si>
  <si>
    <t>Montrusco Bolton Investments, Inc.</t>
  </si>
  <si>
    <t>Montsegur Finance SAS</t>
  </si>
  <si>
    <t>Monument Capital Management, LLC</t>
  </si>
  <si>
    <t>Alexandria</t>
  </si>
  <si>
    <t>Monument Life Insurance DAC</t>
  </si>
  <si>
    <t>Moody, Lynn, Lieberson &amp; Walker, LLC</t>
  </si>
  <si>
    <t>Moody National Bank (Asset Management)</t>
  </si>
  <si>
    <t>Galveston</t>
  </si>
  <si>
    <t>Moon Capital Management, L.P.</t>
  </si>
  <si>
    <t>Moore Mutual Fund Management (2013), LTD</t>
  </si>
  <si>
    <t>Moors &amp; Cabot, Inc. (Asset Management)</t>
  </si>
  <si>
    <t>Mora Capital Management, LLC</t>
  </si>
  <si>
    <t>Mora Gestió d’Actius SAU</t>
  </si>
  <si>
    <t>Moran Wealth Management, LLC</t>
  </si>
  <si>
    <t>Mora Wealth Management España A.V. S.A.</t>
  </si>
  <si>
    <t>MORE Mutual Fund Management (2013), LTD</t>
  </si>
  <si>
    <t>Morgan Stanley Fund Management (China) Company, LTD</t>
  </si>
  <si>
    <t>Morgan Stanley Investment Management (Australia)</t>
  </si>
  <si>
    <t>Morgan Stanley Investment Management Pvt., LTD</t>
  </si>
  <si>
    <t>Morling Financial Advisors, LLC (U.S.)</t>
  </si>
  <si>
    <t>Fremont</t>
  </si>
  <si>
    <t>Morningstar Investment Management Australia, LTD</t>
  </si>
  <si>
    <t>Morningstar Investment Management, LLC</t>
  </si>
  <si>
    <t>Morningstar Investment Services, Inc.</t>
  </si>
  <si>
    <t>Morse Asset Management, Inc.</t>
  </si>
  <si>
    <t>Morton Brown Family Wealth, LLC (U.S.)</t>
  </si>
  <si>
    <t>Allentown</t>
  </si>
  <si>
    <t>Moseley Investment Management, Inc.</t>
  </si>
  <si>
    <t>Bradenton</t>
  </si>
  <si>
    <t>Mosley Wealth Management, Inc.</t>
  </si>
  <si>
    <t>Moss Adams Wealth Advisors, LLC</t>
  </si>
  <si>
    <t>Motive Wealth Advisors, LLC</t>
  </si>
  <si>
    <t>Motley Fool Asset Management, LLC</t>
  </si>
  <si>
    <t>Motley Fool Wealth Management, LLC</t>
  </si>
  <si>
    <t>Mount Vernon Associates, Inc.</t>
  </si>
  <si>
    <t>Movestic Fonder AB</t>
  </si>
  <si>
    <t>Mowery &amp; Schoenfeld Wealth Management, LLC</t>
  </si>
  <si>
    <t>Lincolnshire</t>
  </si>
  <si>
    <t>MPWM Advisory Solutions, LLC</t>
  </si>
  <si>
    <t>MQS Management, LLC (Asset Management)</t>
  </si>
  <si>
    <t>MRB Fund Partners AG</t>
  </si>
  <si>
    <t>MRP Capital Investments, LLC</t>
  </si>
  <si>
    <t>MSH Capital Advisors, LLC</t>
  </si>
  <si>
    <t>MTM Investment Management, LLC</t>
  </si>
  <si>
    <t>Naspers, LTD</t>
  </si>
  <si>
    <t>Western Cape</t>
  </si>
  <si>
    <t>MUFG Securities Americas, Inc.</t>
  </si>
  <si>
    <t>Muhlenkamp &amp; Company, Inc.</t>
  </si>
  <si>
    <t>Wexford</t>
  </si>
  <si>
    <t>Muirfield Wealth Advisors, LLC</t>
  </si>
  <si>
    <t>Mulvihill Capital Management, Inc.</t>
  </si>
  <si>
    <t>Munro Asset Management, LTD</t>
  </si>
  <si>
    <t>Murphy &amp; Mullick Capital Management Corporation</t>
  </si>
  <si>
    <t>Smithtown</t>
  </si>
  <si>
    <t>Mutuactivos S.G.I.I.C., S.A.</t>
  </si>
  <si>
    <t>Mutual Advisors, LLC</t>
  </si>
  <si>
    <t>Mutual of America Capital Management, LLC</t>
  </si>
  <si>
    <t>MV Capital Management, Inc.</t>
  </si>
  <si>
    <t>MVP Inversores, S.A.P.I. DE C.V., Asesores en Inversiones</t>
  </si>
  <si>
    <t>MW Gestion S.A.</t>
  </si>
  <si>
    <t>MY.Alpha Management HK Advisors, LTD</t>
  </si>
  <si>
    <t>MYDA Advisors, LLC</t>
  </si>
  <si>
    <t>Woodmere</t>
  </si>
  <si>
    <t>Myria Asset Management</t>
  </si>
  <si>
    <t>Myriad Asset Management Advisors, LLC</t>
  </si>
  <si>
    <t>Myriad Asset Management, LTD</t>
  </si>
  <si>
    <t>Mystic Asset Management, Inc.</t>
  </si>
  <si>
    <t>Warwick</t>
  </si>
  <si>
    <t>Nan Fung Trinity (Hong Kong), LTD</t>
  </si>
  <si>
    <t>Nanjia Capital, LTD</t>
  </si>
  <si>
    <t>Tsuen Wan</t>
  </si>
  <si>
    <t>Nano-Cap New Millennium Advisors, LLC.</t>
  </si>
  <si>
    <t>Staten Island</t>
  </si>
  <si>
    <t>Napatree Capital, LLC</t>
  </si>
  <si>
    <t>Westerly</t>
  </si>
  <si>
    <t>Napier Financial, LLC</t>
  </si>
  <si>
    <t>Naples Global Advisors, LLC</t>
  </si>
  <si>
    <t>Naples Money Management, LLC</t>
  </si>
  <si>
    <t>Narus Financial Partners, LLC</t>
  </si>
  <si>
    <t>National-Bank AG (Essen)</t>
  </si>
  <si>
    <t>Essen</t>
  </si>
  <si>
    <t>National Mutual Funds Management, LTD</t>
  </si>
  <si>
    <t>National Philanthropic Trust (US)</t>
  </si>
  <si>
    <t>Jenkintown</t>
  </si>
  <si>
    <t>National Treasury Management Agency</t>
  </si>
  <si>
    <t>National Wealth Management Group, LLC</t>
  </si>
  <si>
    <t>National Westminster Bank PLC</t>
  </si>
  <si>
    <t>Nations Financial Group, Inc.</t>
  </si>
  <si>
    <t>Natixis Investment Managers Singapore, LTD</t>
  </si>
  <si>
    <t>Natural Investments, LLC</t>
  </si>
  <si>
    <t>Navalign, LLC</t>
  </si>
  <si>
    <t>Navellier &amp; Associates, Inc.</t>
  </si>
  <si>
    <t>Navigoe, LLC</t>
  </si>
  <si>
    <t>Redondo Beach</t>
  </si>
  <si>
    <t>Navis Wealth Advisors, LLC</t>
  </si>
  <si>
    <t>Naviter Wealth, LLC</t>
  </si>
  <si>
    <t>NBG Asset Management MFMC</t>
  </si>
  <si>
    <t>NBT Bank Asset Management</t>
  </si>
  <si>
    <t>NBT Capital Management, Inc.</t>
  </si>
  <si>
    <t>NDVR, Inc.</t>
  </si>
  <si>
    <t>Nearwater Capital Markets, LTD</t>
  </si>
  <si>
    <t>Nebula Research &amp; Development, LLC</t>
  </si>
  <si>
    <t>Nedgroup Private Wealth Pty., LTD</t>
  </si>
  <si>
    <t>Nelson Capital Management, LLC (Asset Management)</t>
  </si>
  <si>
    <t>Neo Ivy Capital Management, LLC</t>
  </si>
  <si>
    <t>NEOS Investment Management, LLC</t>
  </si>
  <si>
    <t>Nest Asset Management Pty., LTD</t>
  </si>
  <si>
    <t>Nest Egg Capital (Pty), LTD</t>
  </si>
  <si>
    <t>NetEase, Inc.</t>
  </si>
  <si>
    <t>Hangzhou</t>
  </si>
  <si>
    <t>Net Worth Advisory Group, LLC</t>
  </si>
  <si>
    <t>Neuberger Berman Breton Hill ULC</t>
  </si>
  <si>
    <t>Neuberger Berman Europe, LTD</t>
  </si>
  <si>
    <t>Neuberger Berman Fund Management (China) Company, LTD</t>
  </si>
  <si>
    <t>Nevastar Finance (Luxembourg) S.A.</t>
  </si>
  <si>
    <t>Neville Rodie &amp; Shaw, Inc.</t>
  </si>
  <si>
    <t>N.E.W. Advisory Services, LLC</t>
  </si>
  <si>
    <t>De Pere</t>
  </si>
  <si>
    <t>New Age Alpha Advisors, LLC</t>
  </si>
  <si>
    <t>Newbridge Financial Services Group, Inc.</t>
  </si>
  <si>
    <t>New China Fund Management Company, LTD</t>
  </si>
  <si>
    <t>New Deal Invest ApS</t>
  </si>
  <si>
    <t>NewEdge Advisors, LLC</t>
  </si>
  <si>
    <t>NewEdge Wealth, LLC</t>
  </si>
  <si>
    <t>New England Capital Financial Advisors, LLC</t>
  </si>
  <si>
    <t>New England Research &amp; Management, Inc.</t>
  </si>
  <si>
    <t>New Insight Wealth Advisors, Inc.</t>
  </si>
  <si>
    <t>San Ramon</t>
  </si>
  <si>
    <t>Newlands Management Operations, LLC</t>
  </si>
  <si>
    <t>New Mexico Educational Retirement Board</t>
  </si>
  <si>
    <t>New Millennium Group, LLC</t>
  </si>
  <si>
    <t>New Potomac Partners, LLC</t>
  </si>
  <si>
    <t>North Bethesda</t>
  </si>
  <si>
    <t>New Republic Capital, LLC</t>
  </si>
  <si>
    <t>New Road Capital Pty., LTD</t>
  </si>
  <si>
    <t>New Thinking (Hong Kong) Investment Management Company, LTD</t>
  </si>
  <si>
    <t>Newton Investment Management Japan, LTD</t>
  </si>
  <si>
    <t>Newton Investment Management North America, LLC</t>
  </si>
  <si>
    <t>New Vernon Investment Management, LLC</t>
  </si>
  <si>
    <t>New York State Teachers' Retirement System</t>
  </si>
  <si>
    <t>Nextam Partners SIM S.p.A.</t>
  </si>
  <si>
    <t>Millano</t>
  </si>
  <si>
    <t>Next Capital Management, LLC</t>
  </si>
  <si>
    <t>Next Financial Group, Inc.</t>
  </si>
  <si>
    <t>NFJ Investment Group, LLC (U.S.)</t>
  </si>
  <si>
    <t>NFS Capital AG</t>
  </si>
  <si>
    <t>N.F.U. Mutual Unit Managers, LTD</t>
  </si>
  <si>
    <t>Stratford-upon-Avon</t>
  </si>
  <si>
    <t>Nich Capital Partners, Inc.</t>
  </si>
  <si>
    <t>La Quinta</t>
  </si>
  <si>
    <t>Nicholas Hoffman &amp; Company, LLC</t>
  </si>
  <si>
    <t>Nicholson Wealth Management Group, LLC</t>
  </si>
  <si>
    <t>Nicolet Advisory Services, LLC</t>
  </si>
  <si>
    <t>Nielsen Capital Management Fondsmæglerselskab A/S</t>
  </si>
  <si>
    <t>Frederikssund</t>
  </si>
  <si>
    <t>Nightview Capital, LLC</t>
  </si>
  <si>
    <t>Niles Investment Management, LLC</t>
  </si>
  <si>
    <t>Plantation</t>
  </si>
  <si>
    <t>Nilsine Partners, LLC</t>
  </si>
  <si>
    <t>Nine Masts Capital, LTD</t>
  </si>
  <si>
    <t>Ninepoint Partners, L.P.</t>
  </si>
  <si>
    <t>Ninety One North America, Inc.</t>
  </si>
  <si>
    <t>Nippon Life Global Investors Americas, Inc.</t>
  </si>
  <si>
    <t>Nipun Capital, LLC</t>
  </si>
  <si>
    <t>Nishkama Capital, LLC</t>
  </si>
  <si>
    <t>Nixon Peabody Trust Company</t>
  </si>
  <si>
    <t>NLB Skladi d.o.o.</t>
  </si>
  <si>
    <t>Noble Capital Management (NCM) S.A.</t>
  </si>
  <si>
    <t>Cologny</t>
  </si>
  <si>
    <t>Noble Funds TFI S.A.</t>
  </si>
  <si>
    <t>Noble Wealth Management, PBC</t>
  </si>
  <si>
    <t>Noked Israel Ltd</t>
  </si>
  <si>
    <t>Ramat HaSharon</t>
  </si>
  <si>
    <t>Nolet Wealth Management, LLC</t>
  </si>
  <si>
    <t>Nomura Asset Management Australia Pty., LTD</t>
  </si>
  <si>
    <t>Nomura Asset Management (Singapore), LTD</t>
  </si>
  <si>
    <t>Nomura Asset Management U.K., LTD</t>
  </si>
  <si>
    <t>Nomura Investment Management Austria Kapitalanlage AG</t>
  </si>
  <si>
    <t>Nomura Investment Management Europe S.A.</t>
  </si>
  <si>
    <t>Nordea Investment Management AB (Norway)</t>
  </si>
  <si>
    <t>Nordic Equities Kapitalförvaltning AB</t>
  </si>
  <si>
    <t>Norinchukin Value Investments Company, LTD</t>
  </si>
  <si>
    <t>Norinchukin Zenkyoren Asset Management Company, LTD</t>
  </si>
  <si>
    <t>North Atlantic Investment Services, LTD</t>
  </si>
  <si>
    <t>North Capital, Inc.</t>
  </si>
  <si>
    <t>North Carolina Retirement Systems</t>
  </si>
  <si>
    <t>NorthCrest Asset Management, LLC</t>
  </si>
  <si>
    <t>North Dakota State Investment Board</t>
  </si>
  <si>
    <t>Northern Lights Advisors, Inc.</t>
  </si>
  <si>
    <t>North Growth Management</t>
  </si>
  <si>
    <t>North of South Capital, LLP</t>
  </si>
  <si>
    <t>North Ridge Wealth Advisors, Inc.</t>
  </si>
  <si>
    <t>Northrock Partners, LLC</t>
  </si>
  <si>
    <t>Northshore Capital (Pty) Ltd</t>
  </si>
  <si>
    <t>North Star Asset Management, Inc.</t>
  </si>
  <si>
    <t>Northstar Asset Management, LLC (New Jersey)</t>
  </si>
  <si>
    <t>Hackettstown</t>
  </si>
  <si>
    <t>Northwestern Mutual Investment Management Company, LLC</t>
  </si>
  <si>
    <t>Northwest Wealth Management, LLC</t>
  </si>
  <si>
    <t>Spencer</t>
  </si>
  <si>
    <t>Norwealth Capital A.V. S.A.</t>
  </si>
  <si>
    <t>Norz Patrimonia, EAF, S.L.</t>
  </si>
  <si>
    <t>Novare Capital Management, LLC</t>
  </si>
  <si>
    <t>Novare Investments Pty., LTD</t>
  </si>
  <si>
    <t>Nova Wealth Management, Inc.</t>
  </si>
  <si>
    <t>Bonita Springs</t>
  </si>
  <si>
    <t>Novem Group, Inc.</t>
  </si>
  <si>
    <t>Novo Holdings A/S</t>
  </si>
  <si>
    <t>Hellerup</t>
  </si>
  <si>
    <t>Nowo Fund Management AB</t>
  </si>
  <si>
    <t>NS Partners, LTD</t>
  </si>
  <si>
    <t>NS Partners S.A. (Asset Management)</t>
  </si>
  <si>
    <t>NTV Asset Management, LLC</t>
  </si>
  <si>
    <t>Numerai GP, LLC</t>
  </si>
  <si>
    <t>Nutshell Asset Management, LTD</t>
  </si>
  <si>
    <t>Nuveen Asset Management, LLC</t>
  </si>
  <si>
    <t>nVerses Capital, LLC</t>
  </si>
  <si>
    <t>Nvest Wealth Strategies, Inc. (U.S.)</t>
  </si>
  <si>
    <t>NWAM, LLC</t>
  </si>
  <si>
    <t>Mercer Island</t>
  </si>
  <si>
    <t>NWF Advisory Services, Inc.</t>
  </si>
  <si>
    <t>NWI Management, L.P.</t>
  </si>
  <si>
    <t>Nykredit Bank A/S.</t>
  </si>
  <si>
    <t>Nymbus Capital, Inc.</t>
  </si>
  <si>
    <t>Oak Asset Management, LLC (US)</t>
  </si>
  <si>
    <t>Westlake Village</t>
  </si>
  <si>
    <t>Oak Associates, LTD</t>
  </si>
  <si>
    <t>Oak Harvest Investment Services, LLC</t>
  </si>
  <si>
    <t>Oak Ridge Investments, LLC</t>
  </si>
  <si>
    <t>Oak Thistle, LLC</t>
  </si>
  <si>
    <t>Oaktree Capital Management,  L.P.</t>
  </si>
  <si>
    <t>Oakum Bay Capital, LLC</t>
  </si>
  <si>
    <t>Oakworth Capital, Inc.</t>
  </si>
  <si>
    <t>Oasis Crescent Capital Pty, LTD (South Africa)</t>
  </si>
  <si>
    <t>Oasis Management (Hong Kong)</t>
  </si>
  <si>
    <t>Oberon Investments, LTD (Asset Management)</t>
  </si>
  <si>
    <t>Objective Capital Management, LLC</t>
  </si>
  <si>
    <t>Objectivity Squared, LLC</t>
  </si>
  <si>
    <t>Occidental Asset Management, LLC</t>
  </si>
  <si>
    <t>Occudo Quantitative Strategies, L.P.</t>
  </si>
  <si>
    <t>Ocean Partners YODM,  LTD</t>
  </si>
  <si>
    <t>Octagon Asset Management, LTD</t>
  </si>
  <si>
    <t>Octavia Wealth Advisors, LLC</t>
  </si>
  <si>
    <t>ODDO BHF Asset Management GmbH</t>
  </si>
  <si>
    <t>ODDO BHF Trust GmbH</t>
  </si>
  <si>
    <t>Odyssean, LLC</t>
  </si>
  <si>
    <t>Oelschlager Investments, LLC</t>
  </si>
  <si>
    <t>Ogorek Wealth Management, LLC</t>
  </si>
  <si>
    <t>O'Keefe Stevens Advisory, Inc.</t>
  </si>
  <si>
    <t>Oldenburgische Landesbank AG (Asset Management)</t>
  </si>
  <si>
    <t>Old Mission Capital, LLC</t>
  </si>
  <si>
    <t>Old Mutual Customised Solutions (Pty), LTD</t>
  </si>
  <si>
    <t>Pinelands</t>
  </si>
  <si>
    <t>Old National Wealth Management</t>
  </si>
  <si>
    <t>Old Point Trust &amp; Financial Services, N.A.</t>
  </si>
  <si>
    <t>Newport News</t>
  </si>
  <si>
    <t>Old Port Advisors, Inc.</t>
  </si>
  <si>
    <t>Old Second National Bank</t>
  </si>
  <si>
    <t>Olea Gestión de Activos, SGIIC, S.A.</t>
  </si>
  <si>
    <t>Oliver LaGore VanValin Investment Group, Inc</t>
  </si>
  <si>
    <t>Flint</t>
  </si>
  <si>
    <t>Oliver Luxxe Assets, LLC</t>
  </si>
  <si>
    <t>Gladstone</t>
  </si>
  <si>
    <t>Olympiad Research, L.P.</t>
  </si>
  <si>
    <t>Olympia Wealth Management, LTD (U.K.)</t>
  </si>
  <si>
    <t>OLZ AG</t>
  </si>
  <si>
    <t>Berne</t>
  </si>
  <si>
    <t>Omba Advisory &amp; Investments, LTD</t>
  </si>
  <si>
    <t>Omega Financial Group, LLC</t>
  </si>
  <si>
    <t>Omicron Investment Management GmbH</t>
  </si>
  <si>
    <t>Omni Partners, LLP</t>
  </si>
  <si>
    <t>One68 Global Capital, LLC</t>
  </si>
  <si>
    <t>OneAscent Family Office, LLC</t>
  </si>
  <si>
    <t>OneAscent Financial Services, LLC</t>
  </si>
  <si>
    <t>Oneascent Wealth Management, LLC</t>
  </si>
  <si>
    <t>One Charles Private Wealth Services, LLC</t>
  </si>
  <si>
    <t>Hingham</t>
  </si>
  <si>
    <t>OneDigital Investment Advisors, LLC</t>
  </si>
  <si>
    <t>O'Neil Global Advisors, Inc.</t>
  </si>
  <si>
    <t>One + One Wealth Management, LLC</t>
  </si>
  <si>
    <t>One River Asset Management, LLC</t>
  </si>
  <si>
    <t>One Wealth Advisors, LLC</t>
  </si>
  <si>
    <t>One Wealth Capital Management, LLC</t>
  </si>
  <si>
    <t>Ontario Teachers Pension Plan Board</t>
  </si>
  <si>
    <t>Opal Capital, LLC</t>
  </si>
  <si>
    <t>Opal Wealth Advisors, LLC</t>
  </si>
  <si>
    <t>Jericho</t>
  </si>
  <si>
    <t>OP Asset Management, LTD</t>
  </si>
  <si>
    <t>OpenArc Corporate Advisory, LLC</t>
  </si>
  <si>
    <t>Open Capital Partners Sgr Spa</t>
  </si>
  <si>
    <t>Operadora Actinver, S.A. de C.V. Sociedad Operadora de Sociedades de Inversión</t>
  </si>
  <si>
    <t>Operadora de Fondos Azimut-Mexico, S.A. DE C.V. Sociedad Operadora de Fondos de Inversión</t>
  </si>
  <si>
    <t>Operadora de Fondos Banorte, S.A. de C.V., Sociedad Operadora de Fondos de Inversión</t>
  </si>
  <si>
    <t>Operadora Valmex de Fondos de Inversión, S.A. de C.V.</t>
  </si>
  <si>
    <t>Operose Advisors, LLC</t>
  </si>
  <si>
    <t>Oppenheimer &amp; Co., Inc. (Broker)</t>
  </si>
  <si>
    <t>Opportunity Asset Administradora de Recursos de Terceiros, LTDA</t>
  </si>
  <si>
    <t>Optas, LLC</t>
  </si>
  <si>
    <t>Dripping Springs</t>
  </si>
  <si>
    <t>Optigestion S.A.</t>
  </si>
  <si>
    <t>Optima Capital, LLC</t>
  </si>
  <si>
    <t>Optimas Capital, LTD</t>
  </si>
  <si>
    <t>Optimist Retirement Group, LLC</t>
  </si>
  <si>
    <t>Optimix Vermogensbeheer N.V.</t>
  </si>
  <si>
    <t>Optimize Investment Partners - Sociedade Gestora de Fundos de Investimento Mobiliário, S.A.</t>
  </si>
  <si>
    <t>Optimum Invest Group Pty, LTD</t>
  </si>
  <si>
    <t>Orbis Investment Advisory, LTD</t>
  </si>
  <si>
    <t>Orbis Investment Management, LTD</t>
  </si>
  <si>
    <t>Orcadia Asset Management S.A.</t>
  </si>
  <si>
    <t>Orca Wealth Management, LLC</t>
  </si>
  <si>
    <t>New Port Richey</t>
  </si>
  <si>
    <t>Ordian Capital Pty., LTD</t>
  </si>
  <si>
    <t>Oregon Pacific Wealth Management, LLC</t>
  </si>
  <si>
    <t>Oregon State Treasury</t>
  </si>
  <si>
    <t>ORG Wealth Partners, LLC</t>
  </si>
  <si>
    <t>Oriental Alpha Fund Management Company, LTD</t>
  </si>
  <si>
    <t>Oriental Harbor (Hong Kong) Investment Management Company, LTD</t>
  </si>
  <si>
    <t>Orient Fund Management Company, LTD</t>
  </si>
  <si>
    <t>Orient Securities Asset Management Company, LTD</t>
  </si>
  <si>
    <t>Orion Capital Management, LLC</t>
  </si>
  <si>
    <t>Coronado</t>
  </si>
  <si>
    <t>Orland Properties, LTD</t>
  </si>
  <si>
    <t>Orrstown Financial Services, Inc.</t>
  </si>
  <si>
    <t>Shippensburg</t>
  </si>
  <si>
    <t>Osbon Capital Management, LLC</t>
  </si>
  <si>
    <t>Osiris Asset Management AG</t>
  </si>
  <si>
    <t>Oslo Pensjonsforsikring AS</t>
  </si>
  <si>
    <t>Osmosis Investment Management UK, LTD</t>
  </si>
  <si>
    <t>Ossiam S.A.</t>
  </si>
  <si>
    <t>Osterweis Capital Management, LLC</t>
  </si>
  <si>
    <t>Ostrica B.V.</t>
  </si>
  <si>
    <t>OTP Fund Management, LTD</t>
  </si>
  <si>
    <t>Otto1890 Asset Management Pty., LTD</t>
  </si>
  <si>
    <t>Waverley</t>
  </si>
  <si>
    <t>Outlook Wealth Advisors, LLC</t>
  </si>
  <si>
    <t>Woodlands</t>
  </si>
  <si>
    <t>Overbrook Management Corporation</t>
  </si>
  <si>
    <t>OverRidge Wealth Advisors, LLC</t>
  </si>
  <si>
    <t>Owl Creek Asset Management, L.P.</t>
  </si>
  <si>
    <t>Owl Creek Wealth Partners, LLC</t>
  </si>
  <si>
    <t>Owlhouse Capital, L.P.</t>
  </si>
  <si>
    <t>Oxbow Advisors, LLC</t>
  </si>
  <si>
    <t>Oxbow Capital Management (HK), LTD</t>
  </si>
  <si>
    <t>Oxford Asset Management, LLP</t>
  </si>
  <si>
    <t>Oxford</t>
  </si>
  <si>
    <t>Oxford Financial Group, LTD</t>
  </si>
  <si>
    <t>Oxford Wealth Group, LLC</t>
  </si>
  <si>
    <t>Oyster Catcher Investments Pty., LTD</t>
  </si>
  <si>
    <t>Pacer Advisors, Inc.</t>
  </si>
  <si>
    <t>Paces Ferry Wealth Advisors, LLC</t>
  </si>
  <si>
    <t>Pacifica Partners, Inc.</t>
  </si>
  <si>
    <t>Pacific Center for Financial Services</t>
  </si>
  <si>
    <t>Pacific Point Advisors, LLC</t>
  </si>
  <si>
    <t>Packer &amp; Company Investment Management</t>
  </si>
  <si>
    <t>Perth</t>
  </si>
  <si>
    <t>Western Australia</t>
  </si>
  <si>
    <t>Pædagogernes Pension - pensionskassen for pædagoger (Denmark)</t>
  </si>
  <si>
    <t>Painted Porch Advisors, LLC</t>
  </si>
  <si>
    <t>Palacios Wealth Management, LLC</t>
  </si>
  <si>
    <t>Ormond Beach</t>
  </si>
  <si>
    <t>Paladin Advisory Group, LLC</t>
  </si>
  <si>
    <t>Clive</t>
  </si>
  <si>
    <t>Palatine Asset Management S.A.</t>
  </si>
  <si>
    <t>Palisade Asset Management, LLC</t>
  </si>
  <si>
    <t>Palisades Investment Partners, LLC</t>
  </si>
  <si>
    <t>Palladiem, LLC</t>
  </si>
  <si>
    <t>Bryn Mawr</t>
  </si>
  <si>
    <t>Pallas Capital Advisors, LLC</t>
  </si>
  <si>
    <t>Palliser Capital (UK), LTD</t>
  </si>
  <si>
    <t>Palmyra Asset Management Pty., LTD</t>
  </si>
  <si>
    <t>Palogic Value Management, L.P.</t>
  </si>
  <si>
    <t>Palouse Capital Management, Inc.</t>
  </si>
  <si>
    <t>Palumbo Wealth Management, LLC</t>
  </si>
  <si>
    <t>Great Neck</t>
  </si>
  <si>
    <t>PanAgora Asset Management, Inc.</t>
  </si>
  <si>
    <t>Pandhora Investimentos, LTDA</t>
  </si>
  <si>
    <t>Sao Paulo</t>
  </si>
  <si>
    <t>Pandora Wealth, Inc.</t>
  </si>
  <si>
    <t>Oak Brook Terrace</t>
  </si>
  <si>
    <t>Pangea Capital Gestão de Recursos, LTDA</t>
  </si>
  <si>
    <t>Panview Capital, LTD</t>
  </si>
  <si>
    <t>Paradice Investment Management, LLC</t>
  </si>
  <si>
    <t>Paradiem, LLC</t>
  </si>
  <si>
    <t>Paradigm Asset Management Co., LLC</t>
  </si>
  <si>
    <t>White Plains</t>
  </si>
  <si>
    <t>Paragon Capital Management, LTD</t>
  </si>
  <si>
    <t>Paragon Private Wealth Management, LLC</t>
  </si>
  <si>
    <t>Paragon Wealth Management, Inc.</t>
  </si>
  <si>
    <t>Parallax Volatility Advisers, L.P.</t>
  </si>
  <si>
    <t>Parallel Financial Partners</t>
  </si>
  <si>
    <t>Parallel Universes Asset Management, LTD</t>
  </si>
  <si>
    <t>Grand Cayman</t>
  </si>
  <si>
    <t>Parametric SAS</t>
  </si>
  <si>
    <t>Parcion Private Wealth, LLC</t>
  </si>
  <si>
    <t>Parisi Gray Wealth Management, LLC</t>
  </si>
  <si>
    <t>Mendham</t>
  </si>
  <si>
    <t>Park Capital Management, LLC</t>
  </si>
  <si>
    <t>Park Edge Advisors, LLC</t>
  </si>
  <si>
    <t>Park Square Financial Group, LLC</t>
  </si>
  <si>
    <t>Parnassus Investments, LLC</t>
  </si>
  <si>
    <t>Parrish Capital, LLC</t>
  </si>
  <si>
    <t>Parsons Capital Management, Inc.</t>
  </si>
  <si>
    <t>Parsow Management, LLC</t>
  </si>
  <si>
    <t>Parthenon, LLC</t>
  </si>
  <si>
    <t>&amp;Partners, LLC</t>
  </si>
  <si>
    <t>Passumpsic Savings Bank (U.S.)</t>
  </si>
  <si>
    <t>St. Johnsbury</t>
  </si>
  <si>
    <t>Pasternak Shoham Investment House</t>
  </si>
  <si>
    <t>Pathfinder Wealth Consulting, Inc.</t>
  </si>
  <si>
    <t>Pathway Capital Management, LP</t>
  </si>
  <si>
    <t>Pathway Financial Advisers, LLC</t>
  </si>
  <si>
    <t>Patient Capital Management, LLC</t>
  </si>
  <si>
    <t>Patrimonial Gestão de Recursos, LTDA</t>
  </si>
  <si>
    <t>Patron Partners, LLC</t>
  </si>
  <si>
    <t>Patten &amp; Patten, Inc.</t>
  </si>
  <si>
    <t>Patton Fund Management, Inc.</t>
  </si>
  <si>
    <t>Paul Damon &amp; Associates, Inc.</t>
  </si>
  <si>
    <t>Payden &amp; Rygel</t>
  </si>
  <si>
    <t>Payden &amp; Rygel Global, LTD</t>
  </si>
  <si>
    <t>PCM Encore, LLC</t>
  </si>
  <si>
    <t>PDT Partners, LLC</t>
  </si>
  <si>
    <t>Peak Asset Management, LLC</t>
  </si>
  <si>
    <t>Peak Financial Management, Inc.</t>
  </si>
  <si>
    <t>PeakShares, LLC</t>
  </si>
  <si>
    <t>Peapack Private Bank and Trust (Investment Management)</t>
  </si>
  <si>
    <t>Pegaso Capital Partners S.A.</t>
  </si>
  <si>
    <t>Pegasos Capital GmbH</t>
  </si>
  <si>
    <t>PEH Wertpapier AG</t>
  </si>
  <si>
    <t>Oberursel</t>
  </si>
  <si>
    <t>Peilim Portfolio Management Company, LTD</t>
  </si>
  <si>
    <t>Pekao Investment Management S.A.</t>
  </si>
  <si>
    <t>Pekin Hardy Strauss, Inc.</t>
  </si>
  <si>
    <t>Peloton Wealth Strategists, Inc.</t>
  </si>
  <si>
    <t>Penbrook Management, LLC</t>
  </si>
  <si>
    <t>PenderFund Capital Management, LTD</t>
  </si>
  <si>
    <t>Pengana Capital, LTD</t>
  </si>
  <si>
    <t>Penghua Fund Management Company, LTD</t>
  </si>
  <si>
    <t>Pengyang Asset Management Company, LTD</t>
  </si>
  <si>
    <t>Pennington Partners &amp; Co., LLC</t>
  </si>
  <si>
    <t>Pennsylvania Public School Employees' Retirement System</t>
  </si>
  <si>
    <t>Penobscot Investment Management Co., Inc.</t>
  </si>
  <si>
    <t>PENSADOR Partner AG</t>
  </si>
  <si>
    <t>Pension Protection Fund</t>
  </si>
  <si>
    <t>Pensofinance S.A.</t>
  </si>
  <si>
    <t>Perbak Capital Partners, LLP</t>
  </si>
  <si>
    <t>Peregrine Asset Advisers</t>
  </si>
  <si>
    <t>Peregrine Capital (Pty), LTD</t>
  </si>
  <si>
    <t>Wierda Valley</t>
  </si>
  <si>
    <t>Perennial Advisors, LLC (New York)</t>
  </si>
  <si>
    <t>Perennial Investment Advisors, LLC</t>
  </si>
  <si>
    <t>Performance Wealth Partners, LLC</t>
  </si>
  <si>
    <t>Hinsdale</t>
  </si>
  <si>
    <t>Perigon Wealth Management, LLC</t>
  </si>
  <si>
    <t>Perkins Coie Trust Company, LLC</t>
  </si>
  <si>
    <t>Permit Capital, LLC</t>
  </si>
  <si>
    <t>Perpetua Investment Managers Pty., LTD</t>
  </si>
  <si>
    <t>Perpetual Investment Management, LTD</t>
  </si>
  <si>
    <t>Persium Advisors, LLC</t>
  </si>
  <si>
    <t>Personal CFO Solutions, LLC</t>
  </si>
  <si>
    <t>Chester</t>
  </si>
  <si>
    <t>Perspective Invest, LTD</t>
  </si>
  <si>
    <t>Perspektive Asset Management AG</t>
  </si>
  <si>
    <t>Unterföhring</t>
  </si>
  <si>
    <t>Peruma Invest ApS</t>
  </si>
  <si>
    <t>Peterson Financial Group, Inc.</t>
  </si>
  <si>
    <t>Peterson Wealth Services, Inc.</t>
  </si>
  <si>
    <t>Petredis Investment Advisors, LLC</t>
  </si>
  <si>
    <t>Petros Family Wealth, LLC</t>
  </si>
  <si>
    <t>Petrus Asset Management Company (Perot Group)</t>
  </si>
  <si>
    <t>PFA Pension, Forsikringsaktieselskab</t>
  </si>
  <si>
    <t>PFG Advisors, LLC</t>
  </si>
  <si>
    <t>PFG Investments, LLC</t>
  </si>
  <si>
    <t>Pflug Koory, LLC</t>
  </si>
  <si>
    <t>PFS Partners, LLC</t>
  </si>
  <si>
    <t>Mine Hill</t>
  </si>
  <si>
    <t>PGIM Custom Harvest, LLC</t>
  </si>
  <si>
    <t>PGIM, Inc.</t>
  </si>
  <si>
    <t>PGIM Securities Investment Trust Enterprise</t>
  </si>
  <si>
    <t>Pharus Asset Management S.A.</t>
  </si>
  <si>
    <t>Mendrisio</t>
  </si>
  <si>
    <t>PharVision Advisers, LLC</t>
  </si>
  <si>
    <t>Pheim Asset Management Sdn Bhd. (Malaysia)</t>
  </si>
  <si>
    <t>Philadelphia Investment Partners, LLC</t>
  </si>
  <si>
    <t>Voorhees</t>
  </si>
  <si>
    <t>Philip James Wealth Management, LLC</t>
  </si>
  <si>
    <t>Phillip James Consulting Company</t>
  </si>
  <si>
    <t>Phillip Portföy Yönetimi A.Ş.</t>
  </si>
  <si>
    <t>Phoenix Investments and Finance, LTD</t>
  </si>
  <si>
    <t>Giv'atayim</t>
  </si>
  <si>
    <t>Pickers Capital Management, LTD</t>
  </si>
  <si>
    <t>Pictet Asset Management (Europe) S.A.</t>
  </si>
  <si>
    <t>Pictet Asset Management (Hong Kong), LTD</t>
  </si>
  <si>
    <t>Pictet Asset Management (Japan), LTD</t>
  </si>
  <si>
    <t>Pictet Asset Management, LTD (Italy)</t>
  </si>
  <si>
    <t>Picton Mahoney Asset Management</t>
  </si>
  <si>
    <t>Pier 21 Asset Management, Inc.</t>
  </si>
  <si>
    <t>Pier 88 Investment Partners, LLC</t>
  </si>
  <si>
    <t>Piguet Galland &amp; Cie S.A.</t>
  </si>
  <si>
    <t>Pilgrim Partners Asia (Pte.), LTD</t>
  </si>
  <si>
    <t>Pillar Financial Advisors, LLC</t>
  </si>
  <si>
    <t>PIM Capital Management</t>
  </si>
  <si>
    <t>Bambous</t>
  </si>
  <si>
    <t>PIMCO Europe, LTD (U.K.)</t>
  </si>
  <si>
    <t>PIMCO - Pacific Investment Management Company</t>
  </si>
  <si>
    <t>PineBridge Investments Japan Company, LTD</t>
  </si>
  <si>
    <t>PineBridge Investments, LLC</t>
  </si>
  <si>
    <t>Pine Haven Investment Counsel, Inc.</t>
  </si>
  <si>
    <t>Fairhaven</t>
  </si>
  <si>
    <t>Pineridge Advisors, LLC</t>
  </si>
  <si>
    <t>St. Charles</t>
  </si>
  <si>
    <t>Pine Valley Investments, LLC</t>
  </si>
  <si>
    <t>Ping An Fund Management Company, LTD</t>
  </si>
  <si>
    <t>Ping Capital Management, LTD</t>
  </si>
  <si>
    <t>Pingora Partners, LLC</t>
  </si>
  <si>
    <t>Pinnacle Associates, LTD</t>
  </si>
  <si>
    <t>Pinnacle Financial Partners, Inc.</t>
  </si>
  <si>
    <t>Pinnacle Holdings, LLC</t>
  </si>
  <si>
    <t>Pinnacle Wealth Management Advisory Group, LLC</t>
  </si>
  <si>
    <t>Pinnacle Wealth Management Group, Inc.</t>
  </si>
  <si>
    <t>PinnBrook Capital Management, L.P.</t>
  </si>
  <si>
    <t>Pin Oak Investment Advisors, Inc.</t>
  </si>
  <si>
    <t>Pioneer Family Office, LLC</t>
  </si>
  <si>
    <t>North Miami Beach</t>
  </si>
  <si>
    <t>PI Privatinvestor Kapitalanlage GmbH</t>
  </si>
  <si>
    <t>Köln</t>
  </si>
  <si>
    <t>Piscataqua Savings Bank (Asset Management)</t>
  </si>
  <si>
    <t>Pitcairn Financial Group</t>
  </si>
  <si>
    <t>Pittenger &amp; Anderson, Inc.</t>
  </si>
  <si>
    <t>PKB Private Bank S.A.</t>
  </si>
  <si>
    <t>PKO TFI S.A.</t>
  </si>
  <si>
    <t>PlainsCapital Bank-TX</t>
  </si>
  <si>
    <t>Plan A Wealth, LLC</t>
  </si>
  <si>
    <t>Plancorp, LLC</t>
  </si>
  <si>
    <t>Planning Alternatives, LTD</t>
  </si>
  <si>
    <t>Plante Moran Financial Advisors</t>
  </si>
  <si>
    <t>PlanVest Financial, Inc. (U.S.)</t>
  </si>
  <si>
    <t>Gaithersburg</t>
  </si>
  <si>
    <t>Platform Technology Partners, LLC</t>
  </si>
  <si>
    <t>Plato Investment Management, LTD</t>
  </si>
  <si>
    <t>Pleasant Lake Partners, LLC (Puerto Rico)</t>
  </si>
  <si>
    <t>Rincon</t>
  </si>
  <si>
    <t>Plenisfer Investments S.P.A. Societa' Di Gestione Del Risparmio</t>
  </si>
  <si>
    <t>PMB Investment Bhd</t>
  </si>
  <si>
    <t>PMG Investment Solutions AG</t>
  </si>
  <si>
    <t>Poehling Capital Management, Inc.</t>
  </si>
  <si>
    <t>Poinciana Advisors Group, LLC</t>
  </si>
  <si>
    <t>Point72 Asia (Singapore) Pte., LTD</t>
  </si>
  <si>
    <t>Point72 Europe (London), LLP</t>
  </si>
  <si>
    <t>Point72 Hong Kong, LTD</t>
  </si>
  <si>
    <t>Point Break Capital Management, LLC</t>
  </si>
  <si>
    <t>Pointe Capital Management, LLC</t>
  </si>
  <si>
    <t>Gross Pointe Farms</t>
  </si>
  <si>
    <t>Point Nemo Capital, LLC</t>
  </si>
  <si>
    <t>PointState Capital, L.P.</t>
  </si>
  <si>
    <t>Polar Asset Management Partners, Inc.</t>
  </si>
  <si>
    <t>Polaris Capital Management, LLC</t>
  </si>
  <si>
    <t>Polen Capital Management, LLC</t>
  </si>
  <si>
    <t>Polen Capital (U.K.), LLP</t>
  </si>
  <si>
    <t>Polunin Capital Partners, LTD</t>
  </si>
  <si>
    <t>Polymer Capital Management (US), LLC</t>
  </si>
  <si>
    <t>POM Investment Strategies, LLC</t>
  </si>
  <si>
    <t>Ponta Wealth Partners, LLC</t>
  </si>
  <si>
    <t>Portfolio Analytics Consulting Pty., LTD</t>
  </si>
  <si>
    <t>Portfolio Design Labs, LLC</t>
  </si>
  <si>
    <t>Portolan Capital Management, LLC</t>
  </si>
  <si>
    <t>Portus Wealth Advisors, LLC (U.S.)</t>
  </si>
  <si>
    <t>Postrock Partners, LLC</t>
  </si>
  <si>
    <t>Potomac Capital Management, Inc.</t>
  </si>
  <si>
    <t>Potomac Fund Management, Inc.</t>
  </si>
  <si>
    <t>Powell Investment Advisors, LLC</t>
  </si>
  <si>
    <t>Power Wealth Management, LLC (Georgia)</t>
  </si>
  <si>
    <t>Alphareta</t>
  </si>
  <si>
    <t>PPM America, Inc.</t>
  </si>
  <si>
    <t>PPSC Investment Service Corporation</t>
  </si>
  <si>
    <t>PPS Multi-Managers Pty., LTD</t>
  </si>
  <si>
    <t>Prakash Investment Advisors, LLC</t>
  </si>
  <si>
    <t>Precision Wealth Strategies, LLC</t>
  </si>
  <si>
    <t>Premia Partners Company, LTD</t>
  </si>
  <si>
    <t>Premier Fund Managers, LTD</t>
  </si>
  <si>
    <t>Premier Path Wealth Partners, LLC</t>
  </si>
  <si>
    <t>Prentice Wealth Management, LLC</t>
  </si>
  <si>
    <t>Prentiss Smith &amp; Company, Inc.</t>
  </si>
  <si>
    <t>Brattleboro</t>
  </si>
  <si>
    <t>Prepared Retirement Institute, LLC</t>
  </si>
  <si>
    <t>Lansdale</t>
  </si>
  <si>
    <t>Prescient Investment Management Pty., LTD</t>
  </si>
  <si>
    <t>Prestige Wealth Management Group, LLC</t>
  </si>
  <si>
    <t>Flemington</t>
  </si>
  <si>
    <t>Prevatt Capital, LTD</t>
  </si>
  <si>
    <t>Prevision Sanitaria Nacional, PSN, Mutua de Seguros y Reaseguros a Prima Fija</t>
  </si>
  <si>
    <t>Price Financial Group Wealth Management, Inc.</t>
  </si>
  <si>
    <t>Prime Capital Investment Advisors, LLC</t>
  </si>
  <si>
    <t>Prime Collective Investment Schemes Management Company Pty., LTD</t>
  </si>
  <si>
    <t>Primorski Skladi d.d.</t>
  </si>
  <si>
    <t>Koper</t>
  </si>
  <si>
    <t>Princeton Global Asset Management, LLC</t>
  </si>
  <si>
    <t>Principal Vermögensverwaltung AG</t>
  </si>
  <si>
    <t>Principia Wealth Advisory, LLC</t>
  </si>
  <si>
    <t>Principle Wealth Partners, LLC</t>
  </si>
  <si>
    <t>Prisma Global Asset Management, SGIIC, S.A.</t>
  </si>
  <si>
    <t>Prismatic Funds GmbH</t>
  </si>
  <si>
    <t>PRIVACON Vermögensverwaltung GmbH</t>
  </si>
  <si>
    <t>Privatconsult Vermögensverwaltungs GmbH</t>
  </si>
  <si>
    <t>Private Advisor Group, LLC</t>
  </si>
  <si>
    <t>Private Capital Management, LLC (CO)</t>
  </si>
  <si>
    <t>Private Client Holdings Pty., LTD</t>
  </si>
  <si>
    <t>Private Client Services, LLC</t>
  </si>
  <si>
    <t>Private Management Group, Inc.</t>
  </si>
  <si>
    <t>Private Vermögensverwaltung AG</t>
  </si>
  <si>
    <t>Private Wealth Asset Management, LLC</t>
  </si>
  <si>
    <t>Private Wealth Management Group, LLC (U.S.)</t>
  </si>
  <si>
    <t>Privium Fund Management (UK), LTD</t>
  </si>
  <si>
    <t>Proactive Wealth Strategies, LLC</t>
  </si>
  <si>
    <t>ProAktiva Vermögensverwaltung AG</t>
  </si>
  <si>
    <t>Probity Advisors, Inc.</t>
  </si>
  <si>
    <t>PRO BTP Finance</t>
  </si>
  <si>
    <t>ProCore Advisors, LLC</t>
  </si>
  <si>
    <t>Procyon Private Wealth Partners, LLC</t>
  </si>
  <si>
    <t>Professional Advisory Services, Inc.</t>
  </si>
  <si>
    <t>Vero Beach</t>
  </si>
  <si>
    <t>Proffitt &amp; Goodson, Inc.</t>
  </si>
  <si>
    <t>Knoxville</t>
  </si>
  <si>
    <t>Proficio Capital Partners, LLC</t>
  </si>
  <si>
    <t>Progressive Investment Management Corporation</t>
  </si>
  <si>
    <t>Promethos Capital, LLC</t>
  </si>
  <si>
    <t>Prospera Financial Services, Inc. (Investment Advisor)</t>
  </si>
  <si>
    <t>Prosperity Bancshares, Inc.</t>
  </si>
  <si>
    <t>Prosperity Financial Group, Inc.</t>
  </si>
  <si>
    <t>Prosperity Wealth Management, Inc.</t>
  </si>
  <si>
    <t>Provenance Wealth Advisors, LLC (U.S.)</t>
  </si>
  <si>
    <t>Provident Company of the Employees of the Hebrew University, LTD</t>
  </si>
  <si>
    <t>Jerusalem</t>
  </si>
  <si>
    <t>Provident Investment Management, Inc</t>
  </si>
  <si>
    <t>Novi</t>
  </si>
  <si>
    <t>ProVise Management Group, LLC</t>
  </si>
  <si>
    <t>Prudent Man Advisors, LLC</t>
  </si>
  <si>
    <t>Prudent Man Investment Management, Inc.</t>
  </si>
  <si>
    <t>P. Schoenfeld Asset Management, L.P.</t>
  </si>
  <si>
    <t>PSG Asset Management Pty., LTD</t>
  </si>
  <si>
    <t>PSM Vermögensverwaltung GmbH</t>
  </si>
  <si>
    <t>Grünwald</t>
  </si>
  <si>
    <t>PSP Investments</t>
  </si>
  <si>
    <t>P&amp;S Vermögensberatungs AG</t>
  </si>
  <si>
    <t>Bayreuth</t>
  </si>
  <si>
    <t>Ptarmigan Capital, LTD</t>
  </si>
  <si>
    <t>PT Asset Management, LLC</t>
  </si>
  <si>
    <t>PT Principal Asset Management</t>
  </si>
  <si>
    <t>Jakarta</t>
  </si>
  <si>
    <t>Indonesia</t>
  </si>
  <si>
    <t>Punch Card Management</t>
  </si>
  <si>
    <t>Pure Capital S.A.</t>
  </si>
  <si>
    <t>Pure Financial Advisors, Inc.</t>
  </si>
  <si>
    <t>Purekind Fund Management Company, LTD</t>
  </si>
  <si>
    <t>Purpose Investments, Inc.</t>
  </si>
  <si>
    <t>Putnam Investments Canada ULC</t>
  </si>
  <si>
    <t>Putnam Investments, LTD</t>
  </si>
  <si>
    <t>P&amp;V Verzekeringen C.V.B.A.</t>
  </si>
  <si>
    <t>PWM Wealth Management (Pty) Ltd</t>
  </si>
  <si>
    <t>Pyfore Capital GmbH</t>
  </si>
  <si>
    <t>Pyrford International, LTD</t>
  </si>
  <si>
    <t>Pyxis Investment Management (Pty)., LTD</t>
  </si>
  <si>
    <t>Midrand</t>
  </si>
  <si>
    <t>Pzena Investment Management, LLC</t>
  </si>
  <si>
    <t>Qblue Balanced A/S</t>
  </si>
  <si>
    <t>QCM Cayman, LTD (US)</t>
  </si>
  <si>
    <t>Q Fund Management (Hong Kong), LTD</t>
  </si>
  <si>
    <t>QianHai Alliance Management Company, LTD</t>
  </si>
  <si>
    <t>Qian Hai Kai Yuan Fund Management Company, LTD</t>
  </si>
  <si>
    <t>QNB Finans Portföy Yönetimi A.Ş.</t>
  </si>
  <si>
    <t>Qsemble Capital Management, L.P.</t>
  </si>
  <si>
    <t>QTR Family Wealth, LLC</t>
  </si>
  <si>
    <t>QuadCap Wealth Management, LLC</t>
  </si>
  <si>
    <t>Quadrant Private Wealth Management, LLC</t>
  </si>
  <si>
    <t>Quadriga Asset Managers, S.G.I.I.C., S.A.</t>
  </si>
  <si>
    <t>Quaero Capital S.A.</t>
  </si>
  <si>
    <t>Quaker Capital Investments, LLC</t>
  </si>
  <si>
    <t>Canonsburg</t>
  </si>
  <si>
    <t>Quaker Wealth Management LLC</t>
  </si>
  <si>
    <t>Moorestown</t>
  </si>
  <si>
    <t>Qualion Finance</t>
  </si>
  <si>
    <t>Quanguo Fund Management Company, LTD</t>
  </si>
  <si>
    <t>Quantedge Capital Pte., LTD</t>
  </si>
  <si>
    <t>Quantessence Capital, LLC</t>
  </si>
  <si>
    <t>Quantex AG</t>
  </si>
  <si>
    <t>Quantum Capital Management, LLC</t>
  </si>
  <si>
    <t>Quantum Financial Advisors, LLC</t>
  </si>
  <si>
    <t>Quantum Financial Planning Services, Inc.</t>
  </si>
  <si>
    <t>Quantum Private Wealth, LLC</t>
  </si>
  <si>
    <t>Quartz Partners Investment Management</t>
  </si>
  <si>
    <t>Quarz Capital Asia (Singapore) Pte., LTD.</t>
  </si>
  <si>
    <t>Quattro Advisors, LLC</t>
  </si>
  <si>
    <t>QuayStreet Asset Management, LTD</t>
  </si>
  <si>
    <t>Quent Capital, LLC</t>
  </si>
  <si>
    <t>Quercus Towarzystwo Funduszy Inwestycyjnych S.A.</t>
  </si>
  <si>
    <t>Quest 10 Wealth Builders, Inc.</t>
  </si>
  <si>
    <t>Fuquay-Varina</t>
  </si>
  <si>
    <t>Quest Investment Management, LLC</t>
  </si>
  <si>
    <t>Quilter Cheviot, LTD</t>
  </si>
  <si>
    <t>Quinn Opportunity Partners, LLC</t>
  </si>
  <si>
    <t>Quintet Asset Management S.G.I.I.C., S. A.</t>
  </si>
  <si>
    <t>Quintet Private Bank (Europe) S.A.</t>
  </si>
  <si>
    <t>Quoniam Asset Management GmbH</t>
  </si>
  <si>
    <t>Quorus Vermögensverwaltung AG</t>
  </si>
  <si>
    <t>Quotient Wealth Partners, LLC</t>
  </si>
  <si>
    <t>Rachor Investment Advisory Services, LLC</t>
  </si>
  <si>
    <t>Linden</t>
  </si>
  <si>
    <t>Radnor Capital Management, LLC</t>
  </si>
  <si>
    <t>Rae &amp; Lipskie Investment Counsel</t>
  </si>
  <si>
    <t>Rafferty Asset Management, LLC</t>
  </si>
  <si>
    <t>R &amp; A Group Research &amp; Asset Management AG</t>
  </si>
  <si>
    <t>Rahlfs Capital, LLC</t>
  </si>
  <si>
    <t>Addison</t>
  </si>
  <si>
    <t>Raiffeisen Befektetési Alapkezelő Zrt.</t>
  </si>
  <si>
    <t>Raiffeisen Capital Asset Management OOO</t>
  </si>
  <si>
    <t>RAILPEN Investments, LTD</t>
  </si>
  <si>
    <t>Rainey &amp; Randall Investment Management, Inc.</t>
  </si>
  <si>
    <t>Celebration</t>
  </si>
  <si>
    <t>Rakuten Investment Management, Inc.</t>
  </si>
  <si>
    <t>Raleigh Capital Management, Inc.</t>
  </si>
  <si>
    <t>Cary</t>
  </si>
  <si>
    <t>Ranch Capital Advisors, Inc.</t>
  </si>
  <si>
    <t>Range Financial Group, LLC</t>
  </si>
  <si>
    <t>Tigard</t>
  </si>
  <si>
    <t>Rangeley Capital, LLC</t>
  </si>
  <si>
    <t>Range Rock Capital, LLC</t>
  </si>
  <si>
    <t>Ranmore Fund Management, LTD</t>
  </si>
  <si>
    <t>Cobham</t>
  </si>
  <si>
    <t>Ransom Advisory, LTD</t>
  </si>
  <si>
    <t>Rare Wolf Capital, LLC</t>
  </si>
  <si>
    <t>Rathbones Investment Management, LTD</t>
  </si>
  <si>
    <t>Rational Advisors, Inc.</t>
  </si>
  <si>
    <t>Rayburn West Financial Services, LLC</t>
  </si>
  <si>
    <t>RB Capital Management, LLC</t>
  </si>
  <si>
    <t>RBC (Channel Islands), LTD</t>
  </si>
  <si>
    <t>RBF Capital, LLC</t>
  </si>
  <si>
    <t>RDA Financial Network, Inc.</t>
  </si>
  <si>
    <t>RD Finance, LTD</t>
  </si>
  <si>
    <t>Reach Capital Investimentos, LTDA</t>
  </si>
  <si>
    <t>Tallahassee</t>
  </si>
  <si>
    <t>Real Talk Capital, LLC</t>
  </si>
  <si>
    <t>Reap Financial Group, LLC</t>
  </si>
  <si>
    <t>Red Door Wealth Management, LLC</t>
  </si>
  <si>
    <t>Redmond Asset Management, LLC</t>
  </si>
  <si>
    <t>Redmont Wealth Advisors, LLC</t>
  </si>
  <si>
    <t>Red Oak Capital Pty., LTD</t>
  </si>
  <si>
    <t>Red Spruce Capital, LLC</t>
  </si>
  <si>
    <t>Red Wave Investments, LLC</t>
  </si>
  <si>
    <t>Dillsburg</t>
  </si>
  <si>
    <t>Redwood Investment Management, LLC (CA)</t>
  </si>
  <si>
    <t>Redwood Investments, LLC</t>
  </si>
  <si>
    <t>Redwood Park Advisors, LLC</t>
  </si>
  <si>
    <t>Reflection Asset Management, LLC</t>
  </si>
  <si>
    <t>Isle of Palms</t>
  </si>
  <si>
    <t>Regal Investment Advisors, LLC</t>
  </si>
  <si>
    <t>Regatta Capital Group, LLC</t>
  </si>
  <si>
    <t>Regent Peak Wealth Advisors, LLC</t>
  </si>
  <si>
    <t>Regions Investment Management, Inc.</t>
  </si>
  <si>
    <t>Rehmann Capital Advisory Group, LLC</t>
  </si>
  <si>
    <t>Lansing</t>
  </si>
  <si>
    <t>Reichmuth &amp; Co. Investmentfonds AG</t>
  </si>
  <si>
    <t>Reimann Investors Asset Management GmbH</t>
  </si>
  <si>
    <t>Reliance Trust Co.</t>
  </si>
  <si>
    <t>Reliant Investment Management, LLC</t>
  </si>
  <si>
    <t>Relyea Zuckerberg Hanson, LLC</t>
  </si>
  <si>
    <t>Rembert Pendleton Jackson (USA)</t>
  </si>
  <si>
    <t>Renaissance Group, LLC</t>
  </si>
  <si>
    <t>Renaissance Investment Group, LLC</t>
  </si>
  <si>
    <t>Lenox</t>
  </si>
  <si>
    <t>Renta 4 Gestora, S.G.I.I.C., S.A.</t>
  </si>
  <si>
    <t>Renta 4 Pensiones, E.G.F.P., S.A.</t>
  </si>
  <si>
    <t>Rentrop Investment Office (Rentropsche Vermögensverwaltung)</t>
  </si>
  <si>
    <t>Re-Pie Portfoy Yonetimi A.S.</t>
  </si>
  <si>
    <t>Sariyer</t>
  </si>
  <si>
    <t>Requisite Capital Management, LLC</t>
  </si>
  <si>
    <t>Rescad S.A.</t>
  </si>
  <si>
    <t>Research Affiliates, LLC</t>
  </si>
  <si>
    <t>Resolute Advisors, LLC</t>
  </si>
  <si>
    <t>Resolute Capital Asset Partners, LLC</t>
  </si>
  <si>
    <t>Resonant Capital Advisors, LLC</t>
  </si>
  <si>
    <t>Retireful, LLC</t>
  </si>
  <si>
    <t>Retirement Systems of Alabama</t>
  </si>
  <si>
    <t>Retirement Wealth Solutions, LLC</t>
  </si>
  <si>
    <t>Marshfield</t>
  </si>
  <si>
    <t>Reuss Private Bank für Wertpapierhandel AG</t>
  </si>
  <si>
    <t>Reuter James Wealth Management, LLC</t>
  </si>
  <si>
    <t>Revere Asset Management, Inc.</t>
  </si>
  <si>
    <t>Allen</t>
  </si>
  <si>
    <t>Revisor Wealth Management, LLC</t>
  </si>
  <si>
    <t>Revolve Wealth Partners, LLC</t>
  </si>
  <si>
    <t>Hackensack</t>
  </si>
  <si>
    <t>Rexford Capital, Inc.</t>
  </si>
  <si>
    <t>Bellaire</t>
  </si>
  <si>
    <t>Rexsolom Pty., LTD</t>
  </si>
  <si>
    <t>Reyes Financial Architecture, Inc.</t>
  </si>
  <si>
    <t>Reynders, McVeigh Capital Management, LLC</t>
  </si>
  <si>
    <t>Reynolds Capital Management, LLC</t>
  </si>
  <si>
    <t>Rezco Asset Management Pty., LTD</t>
  </si>
  <si>
    <t>rezooM Capital GmbH</t>
  </si>
  <si>
    <t>Kronberg im Taunus</t>
  </si>
  <si>
    <t>RFG Advisory Group, LLC</t>
  </si>
  <si>
    <t>Vestavia Hills</t>
  </si>
  <si>
    <t>RGP Investments, Inc.</t>
  </si>
  <si>
    <t>RHB Asset Management Pte., LTD (Singapore)</t>
  </si>
  <si>
    <t>RHB Asset Management Sdn Bhd</t>
  </si>
  <si>
    <t>Kota Bharu</t>
  </si>
  <si>
    <t>RHB Islamic International Asset Management Bhd</t>
  </si>
  <si>
    <t>Rhenus Capital AG</t>
  </si>
  <si>
    <t>Rheos Capital Works, Inc.</t>
  </si>
  <si>
    <t>RHL Group, LLC</t>
  </si>
  <si>
    <t>Holly</t>
  </si>
  <si>
    <t>RHS Financial, LLC</t>
  </si>
  <si>
    <t>Rialto Wealth Management, LLC</t>
  </si>
  <si>
    <t>Richard Bernstein Advisors, LLC</t>
  </si>
  <si>
    <t>Richard C Hoertkorn &amp; Co.</t>
  </si>
  <si>
    <t>Kentfield</t>
  </si>
  <si>
    <t>Richardson Capital Management, LLC</t>
  </si>
  <si>
    <t>Menomonee Falls</t>
  </si>
  <si>
    <t>Richardson Financial Services, Inc.</t>
  </si>
  <si>
    <t>Medway</t>
  </si>
  <si>
    <t>Richard W. Paul &amp; Associates, LLC</t>
  </si>
  <si>
    <t>Richard Young Associates, LTD</t>
  </si>
  <si>
    <t>Richtwert Capital GmbH</t>
  </si>
  <si>
    <t>Ridgewood Investments</t>
  </si>
  <si>
    <t>Riedweg &amp; Hrovat AG</t>
  </si>
  <si>
    <t>Ring Mountain Capital, LLC</t>
  </si>
  <si>
    <t>Rings Capital Management, LLC</t>
  </si>
  <si>
    <t>Rinkey Investments</t>
  </si>
  <si>
    <t>Rise Advisors, LLC</t>
  </si>
  <si>
    <t>Ritter Daniher Financial Advisory, LLC</t>
  </si>
  <si>
    <t>River 31 Capital Partners S.A.S</t>
  </si>
  <si>
    <t>Boulogne-Billancourt</t>
  </si>
  <si>
    <t>Riverbend Wealth Management, LLC</t>
  </si>
  <si>
    <t>Riverfield Partners, LLP</t>
  </si>
  <si>
    <t>Riverfront Investment Group, LLC</t>
  </si>
  <si>
    <t>RiverPark Capital Management, LLC</t>
  </si>
  <si>
    <t>River Road Asset Management, LLC</t>
  </si>
  <si>
    <t>Riversedge Advisors, LLC</t>
  </si>
  <si>
    <t>Riverview Capital Advisers, LLC</t>
  </si>
  <si>
    <t>Riverwater Partners, LLC</t>
  </si>
  <si>
    <t>RMG Wealth Management, LLC</t>
  </si>
  <si>
    <t>Platteville</t>
  </si>
  <si>
    <t>RMR Wealth Builders, Inc.</t>
  </si>
  <si>
    <t>RNC Capital Management, LLC</t>
  </si>
  <si>
    <t>Robbins Farley, LLC</t>
  </si>
  <si>
    <t>Robert Beer Investment GmbH</t>
  </si>
  <si>
    <t>Parkstein</t>
  </si>
  <si>
    <t>Robert Bender &amp; Associates</t>
  </si>
  <si>
    <t>Robert Cowen Investments Pty., LTD</t>
  </si>
  <si>
    <t>Roberts, Glore &amp; Company, Inc.</t>
  </si>
  <si>
    <t>Robertson Stephens Wealth Management, LLC</t>
  </si>
  <si>
    <t>Robert W. Baird &amp; Company, Inc.</t>
  </si>
  <si>
    <t>Roble, Belko and Company, Inc.</t>
  </si>
  <si>
    <t>Sewickley</t>
  </si>
  <si>
    <t>Rockingstone Advisors, LLC</t>
  </si>
  <si>
    <t>Great Barrington</t>
  </si>
  <si>
    <t>Rockland Trust Company</t>
  </si>
  <si>
    <t>Attleboro</t>
  </si>
  <si>
    <t>Roehl &amp; Yi Investment Advisors, LLC</t>
  </si>
  <si>
    <t>Rokos Capital Management, LLP</t>
  </si>
  <si>
    <t>Rolnik Capital Owners, SGIIC, S.A.</t>
  </si>
  <si>
    <t>Roman Butler Fullerton &amp; CO.</t>
  </si>
  <si>
    <t>Rooted Wealth Advisors, Inc.</t>
  </si>
  <si>
    <t>Bourbonnais</t>
  </si>
  <si>
    <t>RoseCap Investment Advisors, LLC</t>
  </si>
  <si>
    <t>Rosefinch Fund Management Company, LTD</t>
  </si>
  <si>
    <t>Rosenberger, Langer &amp; Cie. Capital Management GmbH</t>
  </si>
  <si>
    <t>Bad Soden am Taunus</t>
  </si>
  <si>
    <t>Rossmore Private Capital, LLC</t>
  </si>
  <si>
    <t>Rothschild Capital Partners, LLC</t>
  </si>
  <si>
    <t>Rothschild &amp; Co Bank AG</t>
  </si>
  <si>
    <t>Rothschild &amp; Co. Vermögensverwaltung GmbH</t>
  </si>
  <si>
    <t>Rothschild &amp; Co. Wealth Management U.K., LTD</t>
  </si>
  <si>
    <t>Rothschild Investment Corporation</t>
  </si>
  <si>
    <t>Rothschild Wealth, LLC</t>
  </si>
  <si>
    <t>Round Rock Advisors, LLC</t>
  </si>
  <si>
    <t>Wilton</t>
  </si>
  <si>
    <t>Roundview Capital, LLC</t>
  </si>
  <si>
    <t>Rovida Investment Management, LTD</t>
  </si>
  <si>
    <t>Rovin Capital, LLC</t>
  </si>
  <si>
    <t>Roxbury Financial, LLC</t>
  </si>
  <si>
    <t>Mount Arlington</t>
  </si>
  <si>
    <t>Royal Capital Wealth Management, LLC</t>
  </si>
  <si>
    <t>Royal Fund Management, LLC</t>
  </si>
  <si>
    <t>Lady Lake</t>
  </si>
  <si>
    <t>Royce &amp; Associates, L.P.</t>
  </si>
  <si>
    <t>Rozendal Partners Pty., LTD.</t>
  </si>
  <si>
    <t>RPg Family Wealth Advisory, LLC</t>
  </si>
  <si>
    <t>RP Rheinische Portfolio Management GmbH</t>
  </si>
  <si>
    <t>RSHB Asset Management, LLC</t>
  </si>
  <si>
    <t>R Squared, LTD</t>
  </si>
  <si>
    <t>R. Stewart Eads Investment Counsel, Inc.</t>
  </si>
  <si>
    <t>Ruiyuan Fund Management Company, LTD</t>
  </si>
  <si>
    <t>Runnymede Capital Advisors, Inc.</t>
  </si>
  <si>
    <t>Russell Investments Canada, LTD</t>
  </si>
  <si>
    <t>Russell Investments Japan Company, LTD</t>
  </si>
  <si>
    <t>Ruth Asset Management AB</t>
  </si>
  <si>
    <t>RV Capital GmbH</t>
  </si>
  <si>
    <t>Schindellegi</t>
  </si>
  <si>
    <t>RWA Wealth Partners, LLC</t>
  </si>
  <si>
    <t>RWC Asset Advisors (US), LLC</t>
  </si>
  <si>
    <t>RWC Singapore (Pte.), LTD</t>
  </si>
  <si>
    <t>RWQ Financial Management Services, Inc.</t>
  </si>
  <si>
    <t>RWWM, Inc.</t>
  </si>
  <si>
    <t>Rocklin</t>
  </si>
  <si>
    <t>Saba Capital Management, L.P.</t>
  </si>
  <si>
    <t>Saban Capital Group, LLC</t>
  </si>
  <si>
    <t>Sachetta, LLC</t>
  </si>
  <si>
    <t>SAENTIS Family Office GmbH</t>
  </si>
  <si>
    <t>Mainz</t>
  </si>
  <si>
    <t>SageGuard Financial Group, LLC</t>
  </si>
  <si>
    <t>Goodlettsville</t>
  </si>
  <si>
    <t>Sage Investment Counsel, LLC</t>
  </si>
  <si>
    <t>Sage Mountain Advisors, LLC</t>
  </si>
  <si>
    <t>Sage Rhino Capital, LLC</t>
  </si>
  <si>
    <t>SageSpring Wealth Partners</t>
  </si>
  <si>
    <t>Sagewood Asset Management, L.P.</t>
  </si>
  <si>
    <t>Sageworth Trust Company</t>
  </si>
  <si>
    <t>Saint Olive Gestion</t>
  </si>
  <si>
    <t>Lyon</t>
  </si>
  <si>
    <t>Salm-Salm &amp; Partner GmbH</t>
  </si>
  <si>
    <t>Wallhausen</t>
  </si>
  <si>
    <t>Salomon and Ludwin, LLC</t>
  </si>
  <si>
    <t>Saltlight Capital Management Pty., LTD</t>
  </si>
  <si>
    <t>Salvo Investment Managers Pty., LTD</t>
  </si>
  <si>
    <t>Bloemfontein</t>
  </si>
  <si>
    <t>Salvus Wealth Management, LLC</t>
  </si>
  <si>
    <t>Samalin Investment Counsel, LLC</t>
  </si>
  <si>
    <t>Chappaqua</t>
  </si>
  <si>
    <t>Samara Investment Management, LLC</t>
  </si>
  <si>
    <t>Sam Asset Management, S.A. de C.V., Sociedad Operadora de Fondos de Inversión</t>
  </si>
  <si>
    <t>Samsung Active Asset Management Company, LTD</t>
  </si>
  <si>
    <t>San Antonio Fire &amp; Police Pension Fund</t>
  </si>
  <si>
    <t>Sanarus Investment Management, LLP</t>
  </si>
  <si>
    <t>Sanchez Gaunt Capital Management, LLC</t>
  </si>
  <si>
    <t>Sanders Morris Harris, LLC</t>
  </si>
  <si>
    <t>Sand Hill Global Advisors, LLC</t>
  </si>
  <si>
    <t>Sandhill Investment Management</t>
  </si>
  <si>
    <t>Buffalo</t>
  </si>
  <si>
    <t>Sandler Capital Management</t>
  </si>
  <si>
    <t>Sands Capital Management, LLC</t>
  </si>
  <si>
    <t>Sand und Schott GmbH</t>
  </si>
  <si>
    <t>Sankala Group, LLC</t>
  </si>
  <si>
    <t>Lyons</t>
  </si>
  <si>
    <t>Sanlam Collective Investments (RF) (Pty)., LTD</t>
  </si>
  <si>
    <t>Sanso Longchamp Asset Management SAS</t>
  </si>
  <si>
    <t>Santander Asset Management, S.A., S.G.I.I.C.</t>
  </si>
  <si>
    <t>Santander Private Banking Gestión, S.A., S.G.I.I.C.</t>
  </si>
  <si>
    <t>Santander TFI S.A.</t>
  </si>
  <si>
    <t>Sapient Capital, LLC</t>
  </si>
  <si>
    <t>Sapphire Capital EAF S.L.</t>
  </si>
  <si>
    <t>Saranac Partners, LTD</t>
  </si>
  <si>
    <t>Sarasin &amp; Partners, LLP</t>
  </si>
  <si>
    <t>Sarver Vrooman Wealth Advisors, LLC</t>
  </si>
  <si>
    <t>SATRIX Managers Pty., LTD</t>
  </si>
  <si>
    <t>Sandown</t>
  </si>
  <si>
    <t>Saudi Central Bank</t>
  </si>
  <si>
    <t>Riyadh</t>
  </si>
  <si>
    <t>Saudi Arabia</t>
  </si>
  <si>
    <t>SAVA INFOND, družba za upravljanje, d.o.o</t>
  </si>
  <si>
    <t>Maribor</t>
  </si>
  <si>
    <t>Savant Capital, LLC</t>
  </si>
  <si>
    <t>Savvy Advisors, Inc.</t>
  </si>
  <si>
    <t>Sawyer Falduto Asset Management, LLC</t>
  </si>
  <si>
    <t>SAX Wealth Advisors, LLC</t>
  </si>
  <si>
    <t>SBI Asset Management Company, LTD</t>
  </si>
  <si>
    <t>Scarborough Advisors, LLC</t>
  </si>
  <si>
    <t>Schafer Cullen Capital Management, Inc.</t>
  </si>
  <si>
    <t>Schaper, Benz &amp; Wise Investment Counsel</t>
  </si>
  <si>
    <t>Scharf Investments, LLC</t>
  </si>
  <si>
    <t>Scheer Rowlett &amp; Associates Investment Management, LTD</t>
  </si>
  <si>
    <t>Schiketanz Capital Advisors GmbH</t>
  </si>
  <si>
    <t>Schmitz &amp; Partner AG</t>
  </si>
  <si>
    <t>Locarno</t>
  </si>
  <si>
    <t>Schnieders Capital Management, LLC</t>
  </si>
  <si>
    <t>Schoellerbank Invest AG</t>
  </si>
  <si>
    <t>Schroder &amp; Co Bank AG</t>
  </si>
  <si>
    <t>Schroder Fund Management (China) Company, LTD</t>
  </si>
  <si>
    <t>Schroder Investment Management (Australia), LTD</t>
  </si>
  <si>
    <t>Schroders (C.I.), LTD</t>
  </si>
  <si>
    <t>Schwartz Investment Counsel, Inc.</t>
  </si>
  <si>
    <t>Schwarz Dygos Wheeler Investment Advisors, LLC</t>
  </si>
  <si>
    <t>Schweizerische Mobiliar Asset Management AG</t>
  </si>
  <si>
    <t>Sciencast Management LP</t>
  </si>
  <si>
    <t>Scientech Research, LLC</t>
  </si>
  <si>
    <t>S &amp; Co., Inc.</t>
  </si>
  <si>
    <t>Scopus Asset Management, L.P.</t>
  </si>
  <si>
    <t>Scotia Administradora General de Fondos Chile S.A.</t>
  </si>
  <si>
    <t>Scotia Capital, Inc. (Broker)</t>
  </si>
  <si>
    <t>Scotia Fondos, S. A. de C. V., Sociedad Operadora de Sociedades de Inversión</t>
  </si>
  <si>
    <t>Scott Marsh Financial, LLC</t>
  </si>
  <si>
    <t>Scott &amp; Selber, Inc.</t>
  </si>
  <si>
    <t>SCS Capital Management, LLC</t>
  </si>
  <si>
    <t>Sculati Wealth Management, LLC</t>
  </si>
  <si>
    <t>Sculptor Capital, L.P.</t>
  </si>
  <si>
    <t>Seabridge Investment Advisors, LLC</t>
  </si>
  <si>
    <t>SeaCrest Wealth Management, LLC</t>
  </si>
  <si>
    <t>Seafarer Capital Partners, LLC</t>
  </si>
  <si>
    <t>Larkspur</t>
  </si>
  <si>
    <t>Seaport Global Advisors, LLC</t>
  </si>
  <si>
    <t>Seascape Capital Management, LLC</t>
  </si>
  <si>
    <t>Seasons of Advice Wealth Management, LLC</t>
  </si>
  <si>
    <t>Seatown Holdings International Pte., LTD</t>
  </si>
  <si>
    <t>Secure Asset Management, LLC</t>
  </si>
  <si>
    <t>Secure Spectrum Fondsmæglerselskab A/S</t>
  </si>
  <si>
    <t>Kongens Lyngby</t>
  </si>
  <si>
    <t>Securian Asset Management, Inc.</t>
  </si>
  <si>
    <t>Security National Bank (Asset Management)</t>
  </si>
  <si>
    <t>Seeds &amp; Water Foundation, Inc.</t>
  </si>
  <si>
    <t>Holmes Beach</t>
  </si>
  <si>
    <t>Seed Wealth Management, Inc.</t>
  </si>
  <si>
    <t>Segall Bryant &amp; Hamill, LLC</t>
  </si>
  <si>
    <t>Segment Wealth Management, LLC</t>
  </si>
  <si>
    <t>SEI Investments (Europe), LTD</t>
  </si>
  <si>
    <t>Seilern Investment Management, LTD</t>
  </si>
  <si>
    <t>Seizert Capital Partners, LLC</t>
  </si>
  <si>
    <t>Seldon Capital, L.P.</t>
  </si>
  <si>
    <t>Selective Wealth Management, Inc.</t>
  </si>
  <si>
    <t>Lynchburg</t>
  </si>
  <si>
    <t>Sella SGR S.p.A.</t>
  </si>
  <si>
    <t>Semmax Financial Advisors, Inc.</t>
  </si>
  <si>
    <t>Sempione SIM S.p.A.</t>
  </si>
  <si>
    <t>Sender Company &amp; Partners, Inc.</t>
  </si>
  <si>
    <t>Sendero Wealth Management, LLC</t>
  </si>
  <si>
    <t>Seneschal Advisors, LLC</t>
  </si>
  <si>
    <t>Sentio Capital Management Pty., LTD</t>
  </si>
  <si>
    <t>Illovo</t>
  </si>
  <si>
    <t>Sentry Investment Management, LLC</t>
  </si>
  <si>
    <t>Stevens Point</t>
  </si>
  <si>
    <t>Sepio Capital, L.P.</t>
  </si>
  <si>
    <t>Sequoia Capital Operations, LLC</t>
  </si>
  <si>
    <t>Serenity Capital Management Pte., LTD</t>
  </si>
  <si>
    <t>Seven Capital Management SAS</t>
  </si>
  <si>
    <t>Seven Grand Managers, LLC</t>
  </si>
  <si>
    <t>Bronxville</t>
  </si>
  <si>
    <t>Seven Mile Advisory, LLC</t>
  </si>
  <si>
    <t>Ewing</t>
  </si>
  <si>
    <t>Severin Investments, LLC</t>
  </si>
  <si>
    <t>SFC Asset Management GmbH</t>
  </si>
  <si>
    <t>SFE Investment Counsel, Inc.</t>
  </si>
  <si>
    <t>S&amp;G Foundation</t>
  </si>
  <si>
    <t>SG Trading Solutions, LLC</t>
  </si>
  <si>
    <t>Bountiful</t>
  </si>
  <si>
    <t>Shackleton Advisors, LTD</t>
  </si>
  <si>
    <t>Hove</t>
  </si>
  <si>
    <t>Shah Capital Management, Inc.</t>
  </si>
  <si>
    <t>Shaker Investments, LLC</t>
  </si>
  <si>
    <t>Shanghai Guotai Haitong Securities Asset Management Company, LTD</t>
  </si>
  <si>
    <t>Shanghai Haitong Securities Asset Management Company, LTD</t>
  </si>
  <si>
    <t>Shanghai International Asset Management (Hong Kong) Company, LTD</t>
  </si>
  <si>
    <t>Shannon River Fund Management, LLC</t>
  </si>
  <si>
    <t>Shanxi Securities Company, LTD (Asset Management)</t>
  </si>
  <si>
    <t>Taiyuan</t>
  </si>
  <si>
    <t>Shareholder Value Management AG</t>
  </si>
  <si>
    <t>Shariyah Review Bureau W.L.L</t>
  </si>
  <si>
    <t>Manama</t>
  </si>
  <si>
    <t>Bahrain</t>
  </si>
  <si>
    <t>ShawSpring Partners, LLC</t>
  </si>
  <si>
    <t>Shay Capital, LLC</t>
  </si>
  <si>
    <t>Shell Asset Management Company B.V.</t>
  </si>
  <si>
    <t>Shellback Capital, L.P.</t>
  </si>
  <si>
    <t>Shelter Mutual Insurance Company</t>
  </si>
  <si>
    <t>Shelter Rock Management, LLC</t>
  </si>
  <si>
    <t>Shelton Capital Management</t>
  </si>
  <si>
    <t>Shelton Wealth Management, LLC</t>
  </si>
  <si>
    <t>Shengqi Capital (Hong Kong), LTD</t>
  </si>
  <si>
    <t>Shepherd Financial Partners</t>
  </si>
  <si>
    <t>Winchester</t>
  </si>
  <si>
    <t>Shepherd Street Advisors, LLC</t>
  </si>
  <si>
    <t>Sherbrooke Park Advisers, LLC</t>
  </si>
  <si>
    <t>Sherlock Advisors, LLC</t>
  </si>
  <si>
    <t>Sherman Asset Management, Inc.</t>
  </si>
  <si>
    <t>Shorepath Capital Management, LLC</t>
  </si>
  <si>
    <t>Shorepoint Capital Partners, LLC</t>
  </si>
  <si>
    <t>Norwood</t>
  </si>
  <si>
    <t>Shrier Wealth Management, LLC</t>
  </si>
  <si>
    <t>Shufro Rose &amp; Company, LLC</t>
  </si>
  <si>
    <t>Sicart Associates, LLC</t>
  </si>
  <si>
    <t>Sidoxia Capital Management, LLC</t>
  </si>
  <si>
    <t>Siemens Fonds Invest GmbH</t>
  </si>
  <si>
    <t>Sienna Gestion</t>
  </si>
  <si>
    <t>Sierra Capital, LLC</t>
  </si>
  <si>
    <t>Sierra Summit Advisors, LLC</t>
  </si>
  <si>
    <t>SIGAVEST Vermögensverwaltung GmbH</t>
  </si>
  <si>
    <t>Sigma Mutual Funds, LTD</t>
  </si>
  <si>
    <t>Sigma Planning Corporation</t>
  </si>
  <si>
    <t>Signal Iduna Asset Management GmbH</t>
  </si>
  <si>
    <t>Signature Equity Partners, LLC</t>
  </si>
  <si>
    <t>Signature Estate &amp; Investment Advisors, LLC</t>
  </si>
  <si>
    <t>Signature Financial Management Inc.</t>
  </si>
  <si>
    <t>Norfolk</t>
  </si>
  <si>
    <t>Signature Resources Capital Management, LLC</t>
  </si>
  <si>
    <t>Signet Financial Management, LLC</t>
  </si>
  <si>
    <t>Silicon Valley Capital Partners, L.P.</t>
  </si>
  <si>
    <t>Silphium Asset Management, LTD</t>
  </si>
  <si>
    <t>Silvant Capital Management, LLC</t>
  </si>
  <si>
    <t>Silvercrest Asset Management Group, LLC</t>
  </si>
  <si>
    <t>Silver Grove Financial Group, Inc.</t>
  </si>
  <si>
    <t>Orchard Park</t>
  </si>
  <si>
    <t>Silver Oak Securities, Inc.</t>
  </si>
  <si>
    <t>Simmons Bank</t>
  </si>
  <si>
    <t>Pine Bluff</t>
  </si>
  <si>
    <t>Simon Quick Advisors, LLC</t>
  </si>
  <si>
    <t>Simplicity (NZ), LTD</t>
  </si>
  <si>
    <t>Simplicity Wealth, LLC</t>
  </si>
  <si>
    <t>Simplify Asset Management, Inc.</t>
  </si>
  <si>
    <t>Singular Asset Management, S.G.I.I.C, S.A.</t>
  </si>
  <si>
    <t>SIP Mauritius, LTD</t>
  </si>
  <si>
    <t>Sittner &amp; Nelson, LLC</t>
  </si>
  <si>
    <t>Sivia Capital Partners, LLC</t>
  </si>
  <si>
    <t>SJS Investment Consulting, Inc.</t>
  </si>
  <si>
    <t>Sylvania</t>
  </si>
  <si>
    <t>SKAGEN AS</t>
  </si>
  <si>
    <t>Skandia Investment Management AB</t>
  </si>
  <si>
    <t>Skandia Mutual Life Insurance Company</t>
  </si>
  <si>
    <t>Skandinaviska Enskilda Banken A/S</t>
  </si>
  <si>
    <t>Skarbiec TFI S.A.</t>
  </si>
  <si>
    <t>Skyblue Fund Managers (Pty)., LTD</t>
  </si>
  <si>
    <t>SkyOak Wealth, LLC</t>
  </si>
  <si>
    <t>SkyView Investment Advisors, LLC</t>
  </si>
  <si>
    <t>Shrewsbury</t>
  </si>
  <si>
    <t>SLT Holdings, LLC</t>
  </si>
  <si>
    <t>SLWA, LLC</t>
  </si>
  <si>
    <t>San Luis Obispo</t>
  </si>
  <si>
    <t>Smallwood Wealth Investment Management, LLC</t>
  </si>
  <si>
    <t>SmartHarvest Portfolios, LLC</t>
  </si>
  <si>
    <t>Smart Private Managers (Luxembourg) S.A.</t>
  </si>
  <si>
    <t>Smartshares, LTD</t>
  </si>
  <si>
    <t>Smith Asset Management Group, L.P.</t>
  </si>
  <si>
    <t>Smithbridge Asset Management, Inc.</t>
  </si>
  <si>
    <t>Smithfield Trust Company</t>
  </si>
  <si>
    <t>Smith Group Asset Management, LLC</t>
  </si>
  <si>
    <t>Smith, Moore &amp; Company</t>
  </si>
  <si>
    <t>Smith, Salley &amp; Associates, LLC</t>
  </si>
  <si>
    <t>SMS &amp; Cie. Vermögensmanagement GmbH</t>
  </si>
  <si>
    <t>Snowden Capital Advisors, LLC</t>
  </si>
  <si>
    <t>Société Générale Investment Solutions (France) S.A.S.</t>
  </si>
  <si>
    <t>Société Générale Private Banking (France)</t>
  </si>
  <si>
    <t>SoftBank Group Corp.</t>
  </si>
  <si>
    <t>Solidarity Wealth, LLC</t>
  </si>
  <si>
    <t>Soltis Investment Advisors, LLC</t>
  </si>
  <si>
    <t>St. George</t>
  </si>
  <si>
    <t>Solventis S.G.I.I.C., S.A.</t>
  </si>
  <si>
    <t>Somerset Trust Company</t>
  </si>
  <si>
    <t>Somerset</t>
  </si>
  <si>
    <t>Sompo Asset Management Company, LTD</t>
  </si>
  <si>
    <t>Sona Asset Management (UK), LLP</t>
  </si>
  <si>
    <t>Sone Capital Management, LLC</t>
  </si>
  <si>
    <t>Soochow Asset Management Company, LTD</t>
  </si>
  <si>
    <t>Sora Investors, LLC</t>
  </si>
  <si>
    <t>Soros Capital Management, LLC</t>
  </si>
  <si>
    <t>Soros Fund Management, LLC</t>
  </si>
  <si>
    <t>Sound Capital Solutions, LLC</t>
  </si>
  <si>
    <t>Sound Income Strategies, LLC</t>
  </si>
  <si>
    <t>Sound View Wealth Advisors, LLC</t>
  </si>
  <si>
    <t>Source Investment Management, LTD</t>
  </si>
  <si>
    <t>South Dakota Investment Council</t>
  </si>
  <si>
    <t>Southeastern Asset Management, Inc.</t>
  </si>
  <si>
    <t>Southern Michigan Bank &amp; Trust</t>
  </si>
  <si>
    <t>Coldwater</t>
  </si>
  <si>
    <t>Southridge Global Capital</t>
  </si>
  <si>
    <t>South Shore Capital Advisors, LLC</t>
  </si>
  <si>
    <t>South State Advisory, Inc.</t>
  </si>
  <si>
    <t>South State Bank (Asset Management)</t>
  </si>
  <si>
    <t>South Street Advisors, LLC</t>
  </si>
  <si>
    <t>Sovran Advisors, LLC</t>
  </si>
  <si>
    <t>Sowell Financial Services, LLC</t>
  </si>
  <si>
    <t>North Little Rock</t>
  </si>
  <si>
    <t>Spahn Wealth &amp; Retirement, LLC</t>
  </si>
  <si>
    <t>Sparkasse Oberösterreich KAG mbH</t>
  </si>
  <si>
    <t>Sparrow Capital Management, Inc.</t>
  </si>
  <si>
    <t>Sparta 24 Ltd.</t>
  </si>
  <si>
    <t>Spartan Wealth Advisory Services, LLC</t>
  </si>
  <si>
    <t>Bingham Farms</t>
  </si>
  <si>
    <t>SP Asset Management</t>
  </si>
  <si>
    <t>Cupertino</t>
  </si>
  <si>
    <t>SPDB International Investment Management, LTD</t>
  </si>
  <si>
    <t>Spectrum Planning &amp; Advisory Services, Inc.</t>
  </si>
  <si>
    <t>Spiltan Fonder AB</t>
  </si>
  <si>
    <t>Spinnaker Capital, LLC</t>
  </si>
  <si>
    <t>Spinnaker Trust</t>
  </si>
  <si>
    <t>Spinoza Capital GmbH</t>
  </si>
  <si>
    <t>Spirepoint Private Client, LLC</t>
  </si>
  <si>
    <t>Spirit Asset Management S.A.</t>
  </si>
  <si>
    <t>Sp-Rahastoyhtiö Oy</t>
  </si>
  <si>
    <t>Springs Fund Management Company, LTD</t>
  </si>
  <si>
    <t>Sprinkle Financial Consultants, LLC</t>
  </si>
  <si>
    <t>Sprucegrove Investment Management, LTD</t>
  </si>
  <si>
    <t>Spuerkeess Asset Management S.A.</t>
  </si>
  <si>
    <t>SPWM Advisors, LLC</t>
  </si>
  <si>
    <t>SPX Gestão de Recursos, LTDA</t>
  </si>
  <si>
    <t>SRH Advisors, LLC</t>
  </si>
  <si>
    <t>Salina</t>
  </si>
  <si>
    <t>SRN Advisors, LLC</t>
  </si>
  <si>
    <t>Huntingdon Valley</t>
  </si>
  <si>
    <t>SSA Swiss Advisors AG</t>
  </si>
  <si>
    <t>Stableford Capital, LLC</t>
  </si>
  <si>
    <t>Stablepoint Partners, LLC</t>
  </si>
  <si>
    <t>Stance Capital, LLC</t>
  </si>
  <si>
    <t>Stanley Capital Management, LLC</t>
  </si>
  <si>
    <t>Stanley-Laman Group, LTD</t>
  </si>
  <si>
    <t>Stansberry Asset Management, LLC</t>
  </si>
  <si>
    <t>Starboard Value, L.P.</t>
  </si>
  <si>
    <t>State of New Jersey, Police and Firemen's Retirement System</t>
  </si>
  <si>
    <t>State of Wyoming (Treasury)</t>
  </si>
  <si>
    <t>Cheyenne</t>
  </si>
  <si>
    <t>State Street Global Advisors Trust Company</t>
  </si>
  <si>
    <t>S&amp;T Bank (USA) (Asset Management)</t>
  </si>
  <si>
    <t>Steadfast Capital Management, L.P.</t>
  </si>
  <si>
    <t>Steadtrust, LLC</t>
  </si>
  <si>
    <t>Steadview Capital UK, LLP</t>
  </si>
  <si>
    <t>Steamboat Capital Partners, LLC</t>
  </si>
  <si>
    <t>Steel Peak Wealth Management, LLC</t>
  </si>
  <si>
    <t>Steigerwald, Gordon &amp; Koch., Inc</t>
  </si>
  <si>
    <t>Steinberg Asset Management, LLC</t>
  </si>
  <si>
    <t>Stelac Advisory Services, LLC</t>
  </si>
  <si>
    <t>Step Capital Management Pte., LTD</t>
  </si>
  <si>
    <t>Stephens Consulting, LLC</t>
  </si>
  <si>
    <t>Stephens, Inc.</t>
  </si>
  <si>
    <t>StepStone Group L.P.</t>
  </si>
  <si>
    <t>Sterling Capital Management, LLC</t>
  </si>
  <si>
    <t>Sterling Investment Advisors, LTD</t>
  </si>
  <si>
    <t>Sterneck Capital Management, LLC</t>
  </si>
  <si>
    <t>Stevens Capital Management, L.P.</t>
  </si>
  <si>
    <t>Stevens Capital Partners, Inc.</t>
  </si>
  <si>
    <t>Steyn Capital Management Pty., LTD</t>
  </si>
  <si>
    <t>STF Management, L.P.</t>
  </si>
  <si>
    <t>St. Germain Investment Management, Inc.</t>
  </si>
  <si>
    <t>Stichting Pensioenfonds Rail &amp; Openbaar Vervoer</t>
  </si>
  <si>
    <t>Stirlingshire RIA, LLC</t>
  </si>
  <si>
    <t>St. Nicholas Private Asset Management, Inc.</t>
  </si>
  <si>
    <t>Stockman Wealth Management, Inc.</t>
  </si>
  <si>
    <t>Stock Yards Bank &amp; Trust Company</t>
  </si>
  <si>
    <t>Stoker Ostler, a Part of BMO Financial Group</t>
  </si>
  <si>
    <t>Stokes Family Office, LLC</t>
  </si>
  <si>
    <t>Stolper Asset Management</t>
  </si>
  <si>
    <t>Stonebridge Financial Group, LLC (MO)</t>
  </si>
  <si>
    <t>Stonebrook Private, Inc.</t>
  </si>
  <si>
    <t>Northville</t>
  </si>
  <si>
    <t>Stonehage Fleming Investment Management, LTD</t>
  </si>
  <si>
    <t>Stonehage Fleming Investment Management (South Africa) Pty., LTD</t>
  </si>
  <si>
    <t>Stonehaven Wealth &amp; Tax Solutions, LLC</t>
  </si>
  <si>
    <t>StoneX Advisors, Inc.</t>
  </si>
  <si>
    <t>Stony Point Capital, LLC</t>
  </si>
  <si>
    <t>Strandberg &amp; Partners Kapitalförvaltning AB</t>
  </si>
  <si>
    <t>Lund</t>
  </si>
  <si>
    <t>Strata Wealth Advisors, LLC</t>
  </si>
  <si>
    <t>Strategas Asset Management, LLC</t>
  </si>
  <si>
    <t>Strategic Advocates, LLC</t>
  </si>
  <si>
    <t>Strategic Blueprint, LLC</t>
  </si>
  <si>
    <t>Strategic Family Wealth Councelors, LLC</t>
  </si>
  <si>
    <t>Strategic Global Advisors, LLC</t>
  </si>
  <si>
    <t>Strategic Investment Solutions, Inc.</t>
  </si>
  <si>
    <t>Orland Park</t>
  </si>
  <si>
    <t>Strategic Wealth Designers, LLC</t>
  </si>
  <si>
    <t>Strategic Wealth Partners, Ltd.</t>
  </si>
  <si>
    <t>Strategy Asset Managers, LLC</t>
  </si>
  <si>
    <t>Strathmore Capital Advisors, Inc.</t>
  </si>
  <si>
    <t>Stratos Wealth Advisors, LLC</t>
  </si>
  <si>
    <t>Stratos Wealth Partners, LTD</t>
  </si>
  <si>
    <t>Strengthening Families &amp; Communities, LLC</t>
  </si>
  <si>
    <t>Strive Asset Management, LLC</t>
  </si>
  <si>
    <t>Strive Financial Group, LLC</t>
  </si>
  <si>
    <t>Strong Tower Advisory Services, LLC</t>
  </si>
  <si>
    <t>Sumitomo Life Insurance Co. (Corporate Treasury)</t>
  </si>
  <si>
    <t>Osaka</t>
  </si>
  <si>
    <t>SUMMA Corp.</t>
  </si>
  <si>
    <t>Tomball</t>
  </si>
  <si>
    <t>Summit Asset Management, LLC</t>
  </si>
  <si>
    <t>Summit Financial, LLC</t>
  </si>
  <si>
    <t>Parisippany</t>
  </si>
  <si>
    <t>Summit Global Investments, LLC</t>
  </si>
  <si>
    <t>Summit Place Financial Advisors, LLC</t>
  </si>
  <si>
    <t>Summitry, LLC</t>
  </si>
  <si>
    <t>Summit Securities Group, LLC</t>
  </si>
  <si>
    <t>Summit Trail Advisors, LLC</t>
  </si>
  <si>
    <t>Sumus Capital S.A.</t>
  </si>
  <si>
    <t>Suncoast Equity Management, LLC</t>
  </si>
  <si>
    <t>Sundaram Asset Management Company, LTD</t>
  </si>
  <si>
    <t>Chennai</t>
  </si>
  <si>
    <t>Sun Financial, Inc.</t>
  </si>
  <si>
    <t>Midvale</t>
  </si>
  <si>
    <t>Sun Life Asset Management (HK), LTD</t>
  </si>
  <si>
    <t>Sunline Pte., LTD</t>
  </si>
  <si>
    <t>Sunpointe Investments</t>
  </si>
  <si>
    <t>Sunrise Financial Services, LLC</t>
  </si>
  <si>
    <t>Burien</t>
  </si>
  <si>
    <t>Sunrise Securities GmbH</t>
  </si>
  <si>
    <t>Susquehanna International Securities, LTD (Ireland)</t>
  </si>
  <si>
    <t>Sustainable Growth Advisers, L.P.</t>
  </si>
  <si>
    <t>Sustainable Insight Capital Management, LLC</t>
  </si>
  <si>
    <t>SVB Wealth, LLC</t>
  </si>
  <si>
    <t>Swaine &amp; Leidel Wealth Services, LLC</t>
  </si>
  <si>
    <t>Sebring</t>
  </si>
  <si>
    <t>Swan Asset Management S.A.</t>
  </si>
  <si>
    <t>Swan Capital, LLC</t>
  </si>
  <si>
    <t>SWaN &amp; Legend Venture Partners, LLC</t>
  </si>
  <si>
    <t>Swedbank Investeerimisfondid</t>
  </si>
  <si>
    <t>Sweeney &amp; Michel, LLC</t>
  </si>
  <si>
    <t>Chico</t>
  </si>
  <si>
    <t>Swiss Life Asset Managers (France)</t>
  </si>
  <si>
    <t>Marseille</t>
  </si>
  <si>
    <t>SwissLife Gestion Privée S.A.</t>
  </si>
  <si>
    <t>Swisspartners (Liechtenstein) AG</t>
  </si>
  <si>
    <t>Swiss Re Financial Services Corporation</t>
  </si>
  <si>
    <t>Swiss Rock Asset Management AG</t>
  </si>
  <si>
    <t>SWM SwissWealth Management S.A.</t>
  </si>
  <si>
    <t>SWS MU Fund Management Company, LTD</t>
  </si>
  <si>
    <t>SWS Partners, LLC</t>
  </si>
  <si>
    <t>Sycomore Asset Management</t>
  </si>
  <si>
    <t>SYM Financial Corporation</t>
  </si>
  <si>
    <t>Winona Lake</t>
  </si>
  <si>
    <t>Symmetry Investments, L.P.</t>
  </si>
  <si>
    <t>Symmetry Partners, LLC</t>
  </si>
  <si>
    <t>Symphonia SGR S.p.A. (Asset Management)</t>
  </si>
  <si>
    <t>Symphony Financial, LTD. CO.</t>
  </si>
  <si>
    <t>Synergy Financial Group, LTD</t>
  </si>
  <si>
    <t>Synergy Investment Management, LLC</t>
  </si>
  <si>
    <t>Altamonte Springs</t>
  </si>
  <si>
    <t>Synovus Securities, Inc.</t>
  </si>
  <si>
    <t>Syntax Research, Inc.</t>
  </si>
  <si>
    <t>Syntegra Private Wealth Group, LLC</t>
  </si>
  <si>
    <t>Syon Capital, LLC</t>
  </si>
  <si>
    <t>Syquant Capital</t>
  </si>
  <si>
    <t>System 2 Advisors, L.P.</t>
  </si>
  <si>
    <t>Systematic Alpha Investments, LLC</t>
  </si>
  <si>
    <t>Syverson Strege</t>
  </si>
  <si>
    <t>Tabor Asset Management, L.P.</t>
  </si>
  <si>
    <t>Tabr Capital Management, LLC</t>
  </si>
  <si>
    <t>Orange</t>
  </si>
  <si>
    <t>Tacita Capital, Inc.</t>
  </si>
  <si>
    <t>Tactive Advisors, LLC</t>
  </si>
  <si>
    <t>TAGStone Capital, Inc.</t>
  </si>
  <si>
    <t>Taichung Bank Securities Investment Trust Co., LTD</t>
  </si>
  <si>
    <t>Taikang Asset Management Company, LTD</t>
  </si>
  <si>
    <t>Taikang Fund Management Company, LTD</t>
  </si>
  <si>
    <t>Taiping Asset Management Company, LTD</t>
  </si>
  <si>
    <t>Taiping Fund Management Company, LTD</t>
  </si>
  <si>
    <t>Tamar Securities, LLC</t>
  </si>
  <si>
    <t>Tamir Fishman &amp; Company, LTD</t>
  </si>
  <si>
    <t>Tandem Capital Management, Inc.</t>
  </si>
  <si>
    <t>Tang Capital Management, LLC</t>
  </si>
  <si>
    <t>Tannin Capital, LLC</t>
  </si>
  <si>
    <t>Taproot Management, L.P.</t>
  </si>
  <si>
    <t>Tareno (Luxembourg) S.A.</t>
  </si>
  <si>
    <t>Tarpon Gestora de Recursos, LTDA</t>
  </si>
  <si>
    <t>Tatro Capital, LLC</t>
  </si>
  <si>
    <t>Taunus Trust AG</t>
  </si>
  <si>
    <t>Taylor Hoffman Capital Management, LLC</t>
  </si>
  <si>
    <t>Taylor Securities Services, Inc.</t>
  </si>
  <si>
    <t>TB Capital Gestão de Recursos, LTDA</t>
  </si>
  <si>
    <t>TBF Global Asset Management GmbH</t>
  </si>
  <si>
    <t>Singen</t>
  </si>
  <si>
    <t>TBH Global Asset Management, LLC</t>
  </si>
  <si>
    <t>TCFG Wealth Management, LLC</t>
  </si>
  <si>
    <t>Laguna Niguel</t>
  </si>
  <si>
    <t>TCMI, Inc.</t>
  </si>
  <si>
    <t>TCW Investment Management Company, LLC</t>
  </si>
  <si>
    <t>T&amp;D Asset Management Company, LTD</t>
  </si>
  <si>
    <t>TD Capital Management, LLC</t>
  </si>
  <si>
    <t>TD Securities, Inc. (Broker)</t>
  </si>
  <si>
    <t>TD Securities (USA), LLC</t>
  </si>
  <si>
    <t>Te Ahumairangi Investment Management, LTD</t>
  </si>
  <si>
    <t>Tealwood Asset Management, Inc.</t>
  </si>
  <si>
    <t>Team Financial Group, LLC</t>
  </si>
  <si>
    <t>Temecula</t>
  </si>
  <si>
    <t>Teamwork Financial Advisors, LLC</t>
  </si>
  <si>
    <t>Tebon Fund Management Company, LTD</t>
  </si>
  <si>
    <t>Ted Buchan &amp; Company</t>
  </si>
  <si>
    <t>Teewinot Capital Advisers, LLC</t>
  </si>
  <si>
    <t>Teilinger Capital, LTD</t>
  </si>
  <si>
    <t>Tellus Fonder AB</t>
  </si>
  <si>
    <t>Tema ETFs, LLC</t>
  </si>
  <si>
    <t>Templeton and Phillips Capital Management, LLC</t>
  </si>
  <si>
    <t>Lookout Mountain</t>
  </si>
  <si>
    <t>Templeton Global Advisors, LTD</t>
  </si>
  <si>
    <t>Templeton Investment Counsel, LLC</t>
  </si>
  <si>
    <t>Tempo Wealth, LLC</t>
  </si>
  <si>
    <t>Tempus Wealth Planning, LLC</t>
  </si>
  <si>
    <t>Tencent Holdings, Ltd.</t>
  </si>
  <si>
    <t>Tencent Holdings, Ltd. (Asset Management)</t>
  </si>
  <si>
    <t>Tennessee Consolidated Retirement System</t>
  </si>
  <si>
    <t>Tennessee Valley Asset Management Partners, LLC</t>
  </si>
  <si>
    <t>Terra Nova Asset Management, LLC</t>
  </si>
  <si>
    <t>Tevis Investment Management, LLC</t>
  </si>
  <si>
    <t>Texas Capital Bancshares, Inc. (Asset management)</t>
  </si>
  <si>
    <t>Texas Capital Bank Wealth Management Services, Inc.</t>
  </si>
  <si>
    <t>TFB Advisors, LLC</t>
  </si>
  <si>
    <t>TFC Financial Management, Inc.</t>
  </si>
  <si>
    <t>TFR Capital, LLC</t>
  </si>
  <si>
    <t>The Advisory Resource Group, LLC</t>
  </si>
  <si>
    <t>The Ameriflex Group, Inc.</t>
  </si>
  <si>
    <t>The Ascent Group, LLC</t>
  </si>
  <si>
    <t>The August Group Capital, LTD</t>
  </si>
  <si>
    <t>The Burney Company</t>
  </si>
  <si>
    <t>The Caring Advisors, LLC</t>
  </si>
  <si>
    <t>The Clark Estates, Inc.</t>
  </si>
  <si>
    <t>The De Burlo Group, Inc.</t>
  </si>
  <si>
    <t>The Estate Planners Group</t>
  </si>
  <si>
    <t>Yardley</t>
  </si>
  <si>
    <t>The Fiduciary Group</t>
  </si>
  <si>
    <t>The First, N.A. (Asset Management)</t>
  </si>
  <si>
    <t>Damariscotta</t>
  </si>
  <si>
    <t>The Fragasso Group, Inc.</t>
  </si>
  <si>
    <t>The Future Fund, LLC</t>
  </si>
  <si>
    <t>The Glenview Trust Company</t>
  </si>
  <si>
    <t>The Great Eastern Trust Pvt., LTD</t>
  </si>
  <si>
    <t>The High Net Worth Advisory Group, LLC</t>
  </si>
  <si>
    <t>The Institute for Wealth Management, LLC</t>
  </si>
  <si>
    <t>The Investment House, LLC</t>
  </si>
  <si>
    <t>The Johns Hopkins University</t>
  </si>
  <si>
    <t>Non-Profit</t>
  </si>
  <si>
    <t>The Joseph Group Capital Management</t>
  </si>
  <si>
    <t>The Lam Group, Inc.</t>
  </si>
  <si>
    <t>The Leuthold Group, LLC (Asset Management)</t>
  </si>
  <si>
    <t>The Main Street Group, LTD</t>
  </si>
  <si>
    <t>The Marshall Financial Group, LLC</t>
  </si>
  <si>
    <t>The Mather Group, Inc.</t>
  </si>
  <si>
    <t>The Mather Group, LLC</t>
  </si>
  <si>
    <t>Themes Management Company, LLC</t>
  </si>
  <si>
    <t>The Millstone Evans Group, LLC</t>
  </si>
  <si>
    <t>The Mosaic Financial Group, LLC</t>
  </si>
  <si>
    <t>The Nalls Sherbakoff Group, LLC</t>
  </si>
  <si>
    <t>The Nemes Rush Group, LLC</t>
  </si>
  <si>
    <t>The New Hampshire Trust Company</t>
  </si>
  <si>
    <t>The Northstar Group, Inc.</t>
  </si>
  <si>
    <t>Theorema Advisors U.K., LLP</t>
  </si>
  <si>
    <t>The Park National Bank</t>
  </si>
  <si>
    <t>The Patriot Financial Group, LLC</t>
  </si>
  <si>
    <t>Walpole</t>
  </si>
  <si>
    <t>The Prosperity Consulting Group, LLC</t>
  </si>
  <si>
    <t>The Quarry, L.P.</t>
  </si>
  <si>
    <t>The Retirement Planning Company of New England, Inc.</t>
  </si>
  <si>
    <t>The Sanibel Captiva Trust Company</t>
  </si>
  <si>
    <t>Fort Meyers</t>
  </si>
  <si>
    <t>Thesis Asset Management, LTD</t>
  </si>
  <si>
    <t>Chichester</t>
  </si>
  <si>
    <t>The Stephenson National Bank And Trust (Internal Reserve)</t>
  </si>
  <si>
    <t>Marinette</t>
  </si>
  <si>
    <t>The St. Louis Trust Company</t>
  </si>
  <si>
    <t>The Trust Company (Kansas)</t>
  </si>
  <si>
    <t>The Trust Company of Kansas</t>
  </si>
  <si>
    <t>The Trust Company Of Toledo, N.A.</t>
  </si>
  <si>
    <t>The Trustee for Aware Super</t>
  </si>
  <si>
    <t>The University of Illinois Foundation</t>
  </si>
  <si>
    <t>The University of Texas/Texas A&amp;M Investment Management Company</t>
  </si>
  <si>
    <t>The Welch Group, LLC</t>
  </si>
  <si>
    <t>The Wellington Grp, LLC</t>
  </si>
  <si>
    <t>The Windacre Partnership, LLC</t>
  </si>
  <si>
    <t>The Woodbridge Company, LTD</t>
  </si>
  <si>
    <t>Think Investments, LLC(U.S)</t>
  </si>
  <si>
    <t>Third Point, LLC</t>
  </si>
  <si>
    <t>Third View Private Wealth, LLC</t>
  </si>
  <si>
    <t>Thompson Investment Management, Inc.</t>
  </si>
  <si>
    <t>Thornbridge Investment Management, LLP</t>
  </si>
  <si>
    <t>Thoroughbred Financial Services, LLC</t>
  </si>
  <si>
    <t>Three Seasons Wealth, LLC</t>
  </si>
  <si>
    <t>Thurston Springer Advisors, LLC</t>
  </si>
  <si>
    <t>Tianfeng (Shanghai) Securities Asset Management Company, LTD</t>
  </si>
  <si>
    <t>Tibet Eastmoney Fund Management Company, LTD</t>
  </si>
  <si>
    <t>Xuhui</t>
  </si>
  <si>
    <t>Tidemark, LLC</t>
  </si>
  <si>
    <t>Tiedemann Advisors, LLC</t>
  </si>
  <si>
    <t>Tiemann Investment Advisors, LLC</t>
  </si>
  <si>
    <t>Tiger Global Management, LLC</t>
  </si>
  <si>
    <t>Tiger Pacific Capital, L.P.</t>
  </si>
  <si>
    <t>Tilia Fiduciary Partners, Inc.</t>
  </si>
  <si>
    <t>Timber Creek Capital Management, LLC</t>
  </si>
  <si>
    <t>Timber Point Capital Management, LLC</t>
  </si>
  <si>
    <t>Timefolio Asset Management Company, LTD</t>
  </si>
  <si>
    <t>Timucuan Asset Management, Inc.</t>
  </si>
  <si>
    <t>Titan Asset Management, LTD</t>
  </si>
  <si>
    <t>Titan Investment Management, LLC</t>
  </si>
  <si>
    <t>Titan Investment Solutions, LTD</t>
  </si>
  <si>
    <t>Titan Wealth (CI), LTD (Guernsey)</t>
  </si>
  <si>
    <t>Titleist Asset Management, LTD</t>
  </si>
  <si>
    <t>TI-Trust, Inc.</t>
  </si>
  <si>
    <t>TNB Financial Services, Inc.</t>
  </si>
  <si>
    <t>Tocqueville Asset Management, L.P.</t>
  </si>
  <si>
    <t>Todd Asset Management, LLC</t>
  </si>
  <si>
    <t>Tokio Marine Asset Management Company, LTD</t>
  </si>
  <si>
    <t>Tongtai AMC Fund Management Company, LTD</t>
  </si>
  <si>
    <t>TopMind Asset Management Company, LTD</t>
  </si>
  <si>
    <t>Topright Fund Management Company, LTD</t>
  </si>
  <si>
    <t>Toptier Wealth Management, LLC</t>
  </si>
  <si>
    <t>Muskego</t>
  </si>
  <si>
    <t>Top Vermögen AG</t>
  </si>
  <si>
    <t>Tork Capital Gestão de Recursos, LTDA</t>
  </si>
  <si>
    <t>Toronado Partners, LLC</t>
  </si>
  <si>
    <t>Toronto Dominion (South East Asia), LTD</t>
  </si>
  <si>
    <t>Torray, LLC</t>
  </si>
  <si>
    <t>Torren Management, LLC</t>
  </si>
  <si>
    <t>Tortoise Investment Management, LLC</t>
  </si>
  <si>
    <t>Tortuga Wealth Management, Inc.</t>
  </si>
  <si>
    <t>Total Wealth Planning &amp; Management, Inc.</t>
  </si>
  <si>
    <t>Ponte Verda</t>
  </si>
  <si>
    <t>Totem Point Management, LLC</t>
  </si>
  <si>
    <t>Toth Financial Advisory Corporation</t>
  </si>
  <si>
    <t>Towarzystwo Funduszy Inwestycyjnych PZU S.A.</t>
  </si>
  <si>
    <t>Tower Trust &amp; Investment Company</t>
  </si>
  <si>
    <t>Tower View Investment Management &amp; Research, LLC</t>
  </si>
  <si>
    <t>Shorewood</t>
  </si>
  <si>
    <t>Tower Wealth Managers, Inc.</t>
  </si>
  <si>
    <t>Tower Wealth Partners, Inc.</t>
  </si>
  <si>
    <t>Lewisburg</t>
  </si>
  <si>
    <t>Townsend &amp; Associates, Inc.</t>
  </si>
  <si>
    <t>Westminster</t>
  </si>
  <si>
    <t>TownSquare Capital, LLC</t>
  </si>
  <si>
    <t>Tradeview Capital Sdn Bhd.</t>
  </si>
  <si>
    <t>Tradewinds Capital Management, LLC</t>
  </si>
  <si>
    <t>Tradition Wealth Management, LLC</t>
  </si>
  <si>
    <t>Trail Ridge Investment Advisors, LLC</t>
  </si>
  <si>
    <t>Fort Collins</t>
  </si>
  <si>
    <t>Trajan Wealth, LLC</t>
  </si>
  <si>
    <t>Tramondo Investment Partners AG</t>
  </si>
  <si>
    <t>Tran Capital Management, L.P.</t>
  </si>
  <si>
    <t>Tranquilli Financial Advisor, LLC</t>
  </si>
  <si>
    <t>Clifton</t>
  </si>
  <si>
    <t>Transamerica Asset Management, Inc.</t>
  </si>
  <si>
    <t>Transatlantique Private Wealth, LLC</t>
  </si>
  <si>
    <t>Transce3nd, LLC</t>
  </si>
  <si>
    <t>Buda</t>
  </si>
  <si>
    <t>Transcend Capital Advisors, LLC</t>
  </si>
  <si>
    <t>Traphagen Investment Advisors, LLC</t>
  </si>
  <si>
    <t>Oradell</t>
  </si>
  <si>
    <t>Traveka Wealth, LLC</t>
  </si>
  <si>
    <t>Travogue Electronic Travel Private Limited</t>
  </si>
  <si>
    <t>New Delhi</t>
  </si>
  <si>
    <t>Traynor Capital Management, Inc.</t>
  </si>
  <si>
    <t>TRB Wealth Management, LLC</t>
  </si>
  <si>
    <t>Trea Asset Management, S.G.I.I.C., S.A.</t>
  </si>
  <si>
    <t>Tred Avon Family Wealth, LLC</t>
  </si>
  <si>
    <t>Easton</t>
  </si>
  <si>
    <t>Trek Financial, LLC</t>
  </si>
  <si>
    <t>Tresides Asset Management GmbH</t>
  </si>
  <si>
    <t>Tressis Gestión, S.G.I.I.C., S.A.</t>
  </si>
  <si>
    <t>Triad Wealth Partners, LLC</t>
  </si>
  <si>
    <t>Lawrence</t>
  </si>
  <si>
    <t>TriaGen Wealth Management, LLC</t>
  </si>
  <si>
    <t>Triangle Securities Wealth Management, Inc.</t>
  </si>
  <si>
    <t>Triasima Portfolio Management, Inc.</t>
  </si>
  <si>
    <t>Triavera Capital, LLC</t>
  </si>
  <si>
    <t>Tributary Capital Management, LLC</t>
  </si>
  <si>
    <t>Trifecta Capital Advisors, LLC</t>
  </si>
  <si>
    <t>Triglav Skladi, DZU d.o.o.</t>
  </si>
  <si>
    <t>Trillium Asset Management, LLC</t>
  </si>
  <si>
    <t>Trilogy Capital, Inc.</t>
  </si>
  <si>
    <t>TrinityBridge, LTD</t>
  </si>
  <si>
    <t>Trinity Financial Advisors, LLC</t>
  </si>
  <si>
    <t>Trip.com Group, LTD</t>
  </si>
  <si>
    <t>Michelle Qi</t>
  </si>
  <si>
    <t>Tripletail Wealth Management, LLC</t>
  </si>
  <si>
    <t>Tri Ri Asset Management Corporation</t>
  </si>
  <si>
    <t>TRITON Asset Management AEDAK</t>
  </si>
  <si>
    <t>TritonPoint Partners, LLC</t>
  </si>
  <si>
    <t>TritonPoint Wealth, LLC</t>
  </si>
  <si>
    <t>Triumph Capital Management</t>
  </si>
  <si>
    <t>TriVant Custom Portfolio Group, LLC</t>
  </si>
  <si>
    <t>Trive Portföy Yönetimi A.Ş.</t>
  </si>
  <si>
    <t>Trivium Point Advisory, LLC</t>
  </si>
  <si>
    <t>Troluce Capital Advisors, LLC</t>
  </si>
  <si>
    <t>Troy Asset Management, LTD</t>
  </si>
  <si>
    <t>Trueblood Wealth Management, LLC</t>
  </si>
  <si>
    <t>Lima</t>
  </si>
  <si>
    <t>True Financial Group, LLC</t>
  </si>
  <si>
    <t>Cedar Park</t>
  </si>
  <si>
    <t>TrueMark Investments, LLC</t>
  </si>
  <si>
    <t>True North Advisors, LLC</t>
  </si>
  <si>
    <t>TRUE Private Wealth Advisors, LLC</t>
  </si>
  <si>
    <t>Truewealth Advisors, LLC</t>
  </si>
  <si>
    <t>Hoover</t>
  </si>
  <si>
    <t>TrueWealth Financial Partners, LLC</t>
  </si>
  <si>
    <t>Truffle Asset Management Pty., LTD</t>
  </si>
  <si>
    <t>Truncus Wealth S.A.</t>
  </si>
  <si>
    <t>Zele</t>
  </si>
  <si>
    <t>Trust Asset Management, LLC</t>
  </si>
  <si>
    <t>Trust Company of Oklahoma</t>
  </si>
  <si>
    <t>Trust Company of the South (NC)</t>
  </si>
  <si>
    <t>Trust Company of Vermont</t>
  </si>
  <si>
    <t>Trust Investments Management, LTD</t>
  </si>
  <si>
    <t>Trustmark National Bank Trust Department</t>
  </si>
  <si>
    <t>Trust Point, Inc.</t>
  </si>
  <si>
    <t>La Crosse</t>
  </si>
  <si>
    <t>Truvestments Capital, LLC</t>
  </si>
  <si>
    <t>Truxt Investimentos, LTDA</t>
  </si>
  <si>
    <t>Tsai Capital Corporation</t>
  </si>
  <si>
    <t>TSFG, LLC</t>
  </si>
  <si>
    <t>Tucker Asset Management, LLC</t>
  </si>
  <si>
    <t>Tulsa Wealth Advisors, Inc.</t>
  </si>
  <si>
    <t>Tundra Fonder AB</t>
  </si>
  <si>
    <t>Turn8 Private Wealth, Inc.</t>
  </si>
  <si>
    <t>Pointe-Claire</t>
  </si>
  <si>
    <t>Turning Point Benefit Group, Inc.</t>
  </si>
  <si>
    <t>Turtle Creek Management, LLC</t>
  </si>
  <si>
    <t>Turtle Creek Wealth Advisors, LLC</t>
  </si>
  <si>
    <t>Tutman, LLP</t>
  </si>
  <si>
    <t>Tweedy, Browne Company LLC</t>
  </si>
  <si>
    <t>Twenty First Capital</t>
  </si>
  <si>
    <t>TwinBeech Capital, L.P.</t>
  </si>
  <si>
    <t>Twin Capital Management, Inc.</t>
  </si>
  <si>
    <t>Twin City Private Wealth, LLC</t>
  </si>
  <si>
    <t>Twin Lakes Capital Management, LLC</t>
  </si>
  <si>
    <t>Redwood Shores</t>
  </si>
  <si>
    <t>Twin Lions Management, LLC</t>
  </si>
  <si>
    <t>Twin Tree Capital Management, LLC</t>
  </si>
  <si>
    <t>Two Creeks Capital Management, L.P.</t>
  </si>
  <si>
    <t>Tyler-Stone Wealth Management, LLC</t>
  </si>
  <si>
    <t>Tyndall Investment Management</t>
  </si>
  <si>
    <t>UAS Asset Management</t>
  </si>
  <si>
    <t>UBS Asset Management (Japan), LTD</t>
  </si>
  <si>
    <t>UBS Europe SE (Asset Management)</t>
  </si>
  <si>
    <t>UBS Fund Management (Switzerland), AG</t>
  </si>
  <si>
    <t>UBS La Maison de Gestion SAS</t>
  </si>
  <si>
    <t>UBS Switzerland AG</t>
  </si>
  <si>
    <t>UBS Wealth Management, S.G.I.I.C., S.A.</t>
  </si>
  <si>
    <t>Udine Wealth Management, Inc.</t>
  </si>
  <si>
    <t>UG Investment Advisers (China)</t>
  </si>
  <si>
    <t>Uhlmann Price Securities, LLC</t>
  </si>
  <si>
    <t>Ulland Investment Advisors, LLC</t>
  </si>
  <si>
    <t>Ullmann Financial Group, Inc.</t>
  </si>
  <si>
    <t>Ultramarin Capital GmbH</t>
  </si>
  <si>
    <t>UMB Bank. N.A. (Asset Management)</t>
  </si>
  <si>
    <t>Umpqua Bank.</t>
  </si>
  <si>
    <t>UniCredit International Bank (Luxembourg) SA</t>
  </si>
  <si>
    <t>Unified Investment Management, LLC</t>
  </si>
  <si>
    <t>Unigestion S.A. (Asset Management)</t>
  </si>
  <si>
    <t>Union Bancaire Privée, UBP S.A.</t>
  </si>
  <si>
    <t>Union Bancaire Privée, UBP SA (U.K.)</t>
  </si>
  <si>
    <t>Union Bancaire Privée (U.K.), LTD</t>
  </si>
  <si>
    <t>Union Bank &amp; Trust Co.</t>
  </si>
  <si>
    <t>Union Investment Institutional GmbH</t>
  </si>
  <si>
    <t>Union Investment Luxembourg S.A.</t>
  </si>
  <si>
    <t>Union Savings Bank Wealth Management</t>
  </si>
  <si>
    <t>Danbury</t>
  </si>
  <si>
    <t>Union Securities Investment Trust Company, LTD</t>
  </si>
  <si>
    <t>Union Square Park Capital Management, LLC</t>
  </si>
  <si>
    <t>Uni-President Assets Management Corp.</t>
  </si>
  <si>
    <t>Uniqa Towarzystwo Funduszy Inwestycyjnych Spółka Akcyjn</t>
  </si>
  <si>
    <t>Unique Wealth, LLC</t>
  </si>
  <si>
    <t>Unison Asset Management, LLC</t>
  </si>
  <si>
    <t>UniSuper Management Pty., LTD</t>
  </si>
  <si>
    <t>United Advisor Group, LLC</t>
  </si>
  <si>
    <t>United Asset Strategies, Inc.</t>
  </si>
  <si>
    <t>United Bank (Asset Management)</t>
  </si>
  <si>
    <t>Parkersburg</t>
  </si>
  <si>
    <t>United Community Bank (South Carolina)</t>
  </si>
  <si>
    <t>United Super Pty., LTD</t>
  </si>
  <si>
    <t>United Vision Asset Management Company, LTD</t>
  </si>
  <si>
    <t>Universal-Investment-Luxembourg S.A. (Asset Management)</t>
  </si>
  <si>
    <t>University of Chicago</t>
  </si>
  <si>
    <t>Univest Wealth Management &amp; Trust</t>
  </si>
  <si>
    <t>Souderton</t>
  </si>
  <si>
    <t>Ünlü Portfoy Yonetimi A.S</t>
  </si>
  <si>
    <t>UOB Asset Management (Malaysia) Bhd</t>
  </si>
  <si>
    <t>Upright Financial Corporation</t>
  </si>
  <si>
    <t>East Hanover</t>
  </si>
  <si>
    <t>Urquijo Gestión, S.A., S.G.I.I.C., Sociedad Unipersonal.</t>
  </si>
  <si>
    <t>Ursus-3 Capital, A.V., S.A.</t>
  </si>
  <si>
    <t>USA Financial Portformulas Corporation</t>
  </si>
  <si>
    <t>USA Mutuals Advisors, Inc.</t>
  </si>
  <si>
    <t>US Asset Management, LLC</t>
  </si>
  <si>
    <t>U.S. Capital Wealth Advisors, LLC</t>
  </si>
  <si>
    <t>USS Investment Management, LTD</t>
  </si>
  <si>
    <t>Liverpool</t>
  </si>
  <si>
    <t>Utah Retirement Systems</t>
  </si>
  <si>
    <t>Uwharrie Investment Advisors, Inc.</t>
  </si>
  <si>
    <t>Albemarle</t>
  </si>
  <si>
    <t>Uzès Gestion S.A.</t>
  </si>
  <si>
    <t>V2 Financial Group, LLC</t>
  </si>
  <si>
    <t>Valeo Financial Advisors, LLC</t>
  </si>
  <si>
    <t>Valeria Capital AG</t>
  </si>
  <si>
    <t>Valex Capital AG</t>
  </si>
  <si>
    <t>Valiant Privatbank AG</t>
  </si>
  <si>
    <t>Validus Growth Investors, LLC</t>
  </si>
  <si>
    <t>Valley National Advisors, Inc.</t>
  </si>
  <si>
    <t>Bethlehem</t>
  </si>
  <si>
    <t>Valley Wealth Managers, Inc.</t>
  </si>
  <si>
    <t>ValMark Advisers, Inc.</t>
  </si>
  <si>
    <t>Valori Asset Management S.A.</t>
  </si>
  <si>
    <t>Valori Asset Management S.A. (Switzerland)</t>
  </si>
  <si>
    <t>Chiasso</t>
  </si>
  <si>
    <t>Valued Wealth Advisors, LLC (U.S.)</t>
  </si>
  <si>
    <t>Holladay</t>
  </si>
  <si>
    <t>Value Experts Vermögensverwaltungs AG</t>
  </si>
  <si>
    <t>Beckum</t>
  </si>
  <si>
    <t>Value Partners Investments, Inc.</t>
  </si>
  <si>
    <t>Values Added Financial, LLC</t>
  </si>
  <si>
    <t>Value Tree, A.V., S.A.</t>
  </si>
  <si>
    <t>VAM Group, Inc.</t>
  </si>
  <si>
    <t>Vanderbilt University</t>
  </si>
  <si>
    <t>Van Diest Capital, LLC</t>
  </si>
  <si>
    <t>Polk City</t>
  </si>
  <si>
    <t>VanEck Asset Management B.V.</t>
  </si>
  <si>
    <t>VanEck Australia Pty., LTD</t>
  </si>
  <si>
    <t>VanEck Investments, LTD (Australia)</t>
  </si>
  <si>
    <t>Vanguard Capital Wealth Advisors, LLC</t>
  </si>
  <si>
    <t>Van Hulzen Asset Management, LLC</t>
  </si>
  <si>
    <t>Van Lanschot Kempen Investment Management N.V.</t>
  </si>
  <si>
    <t>Van Lanschot Kempen N.V. (Belgium)</t>
  </si>
  <si>
    <t>Vanneck, LTD</t>
  </si>
  <si>
    <t>Vann Equity Management, LLC</t>
  </si>
  <si>
    <t>Vantage Investment Partners, LLC</t>
  </si>
  <si>
    <t>VarCov Co.</t>
  </si>
  <si>
    <t>Varenne Capital Partners</t>
  </si>
  <si>
    <t>Varianza Gestión, S.G.I.I.C, S.A.</t>
  </si>
  <si>
    <t>Varma Mutual Pension Insurance Company</t>
  </si>
  <si>
    <t>VCI Wealth Management, LLC</t>
  </si>
  <si>
    <t>Vector Asset Management S.A.</t>
  </si>
  <si>
    <t>Vega Investment Solutions S.A.</t>
  </si>
  <si>
    <t>VELA Investment Management, LLC</t>
  </si>
  <si>
    <t>New Albany</t>
  </si>
  <si>
    <t>Venator Capital Management, LTD</t>
  </si>
  <si>
    <t>Venator Management, LLC (US)</t>
  </si>
  <si>
    <t>Venerable Investment Advisers, LLC (U.S)</t>
  </si>
  <si>
    <t>Ventura Wealth Management</t>
  </si>
  <si>
    <t>Venture Visionary Partners, LLC</t>
  </si>
  <si>
    <t>Venturi Wealth Management, LLC</t>
  </si>
  <si>
    <t>VeraBank, N.A.</t>
  </si>
  <si>
    <t>Veradace Capital Management, LLC</t>
  </si>
  <si>
    <t>Verde Capital Management, Inc.</t>
  </si>
  <si>
    <t>Clarkston</t>
  </si>
  <si>
    <t>Verdence Capital Advisors, LLC</t>
  </si>
  <si>
    <t>Verde Serviços Internacionais, S.A.</t>
  </si>
  <si>
    <t>Vericimetry Advisors, LLC</t>
  </si>
  <si>
    <t>Goleta</t>
  </si>
  <si>
    <t>Verida Asset Management GmbH</t>
  </si>
  <si>
    <t>Veritas Asset Management, LLP</t>
  </si>
  <si>
    <t>Vermillion Wealth Management, Inc.</t>
  </si>
  <si>
    <t>Rosemount</t>
  </si>
  <si>
    <t>Vermillion &amp; White Wealth Management Group</t>
  </si>
  <si>
    <t>Phoenixville</t>
  </si>
  <si>
    <t>Vermögensanlage AltBayern AG</t>
  </si>
  <si>
    <t>Regensburg</t>
  </si>
  <si>
    <t>Versor Investments, L.P.</t>
  </si>
  <si>
    <t>Verus Capital Partners, LLC</t>
  </si>
  <si>
    <t>Vestcor, Inc.</t>
  </si>
  <si>
    <t>Fredericton</t>
  </si>
  <si>
    <t>New Brunswick</t>
  </si>
  <si>
    <t>Vested Financial Planning, LLC</t>
  </si>
  <si>
    <t>San Carlos</t>
  </si>
  <si>
    <t>Vest Financial, LLC</t>
  </si>
  <si>
    <t>VestGen Advisors, LLC</t>
  </si>
  <si>
    <t>Vestmark Advisory Solutions, Inc.</t>
  </si>
  <si>
    <t>Vestor Capital, LLC</t>
  </si>
  <si>
    <t>VHC Capital Management S.A.</t>
  </si>
  <si>
    <t>Victory Financial Group, LLC</t>
  </si>
  <si>
    <t>VidaCaixa, S.A. de Seguros y Reaseguros</t>
  </si>
  <si>
    <t>VIG / C-QUADRAT Towarzystwo Funduszy Inwestycyjnych S.A.</t>
  </si>
  <si>
    <t>Vigilare Wealth Management, LLC</t>
  </si>
  <si>
    <t>Villanova Investment Management Company, LLC</t>
  </si>
  <si>
    <t>Vinva Investment Management, LTD</t>
  </si>
  <si>
    <t>Virginia Estate and Retirement Planning Advisors, Inc.</t>
  </si>
  <si>
    <t>Virginia Retirement System</t>
  </si>
  <si>
    <t>Virtue Asset Management, LLC</t>
  </si>
  <si>
    <t>Barrington</t>
  </si>
  <si>
    <t>Virtue Capital Management, LLC</t>
  </si>
  <si>
    <t>Virtus Capital Advisers, LLC</t>
  </si>
  <si>
    <t>Virtus Family Office, LLC</t>
  </si>
  <si>
    <t>El Paso</t>
  </si>
  <si>
    <t>Virtus Investment Advisers, LLC</t>
  </si>
  <si>
    <t>VISIO Asset Management Oy</t>
  </si>
  <si>
    <t>Vision Investment Advisors, LLC</t>
  </si>
  <si>
    <t>Vision Retirement, LLC</t>
  </si>
  <si>
    <t>Vivid Wealth Management, LLC</t>
  </si>
  <si>
    <t>Vogt Asset Management</t>
  </si>
  <si>
    <t>Voleon Capital Management, L.P.</t>
  </si>
  <si>
    <t>Volksbank pur eG</t>
  </si>
  <si>
    <t>Volksbank Vorarlberg e. Gen.</t>
  </si>
  <si>
    <t>Rankweil</t>
  </si>
  <si>
    <t>Volterra Technologies, L.P.</t>
  </si>
  <si>
    <t>Vontobel Asset Management S.A.</t>
  </si>
  <si>
    <t>Vontobel Asset Management S.A. (Italy)</t>
  </si>
  <si>
    <t>Voya Financial Advisors, Inc.</t>
  </si>
  <si>
    <t>Voyager Global Management, L.P.</t>
  </si>
  <si>
    <t>Voya Investment Management, LLC</t>
  </si>
  <si>
    <t>VP Bank AG (Liechtenstein)</t>
  </si>
  <si>
    <t>VP Fund Solutions (Liechtenstein) AG</t>
  </si>
  <si>
    <t>VP Fund Solutions, (Luxembourg) SA (Asset Management)</t>
  </si>
  <si>
    <t>VSM Wealth Advisory, LLC</t>
  </si>
  <si>
    <t>VÚB Generali d.s.s., a.s.</t>
  </si>
  <si>
    <t>Vunani Fund Managers (Pty.), LTD</t>
  </si>
  <si>
    <t>W1M Asset Management, LTD</t>
  </si>
  <si>
    <t>W1M Investment Management, LTD</t>
  </si>
  <si>
    <t>Waddell &amp; Associates, LLC</t>
  </si>
  <si>
    <t>Wakefield Asset Management, LLLP.</t>
  </si>
  <si>
    <t>Waldron, LP</t>
  </si>
  <si>
    <t>Bridgeville</t>
  </si>
  <si>
    <t>Wallace Advisory Group, LLC</t>
  </si>
  <si>
    <t>Wallace Capital Management, Inc.</t>
  </si>
  <si>
    <t>Walleye Partners, LLC</t>
  </si>
  <si>
    <t>Wallrich Asset Management AG</t>
  </si>
  <si>
    <t>Wall Street Access Asset Management, LLC</t>
  </si>
  <si>
    <t>Walser Wealth Management Company, LLC</t>
  </si>
  <si>
    <t>Walter Public Investments, Inc.</t>
  </si>
  <si>
    <t>Westmount</t>
  </si>
  <si>
    <t>Walter Scott &amp; Partners, LTD</t>
  </si>
  <si>
    <t>Wanjia Asset Management Company, LTD</t>
  </si>
  <si>
    <t>Waratah Capital Advisors, LTD</t>
  </si>
  <si>
    <t>Warburg Invest Kapitalanlagegesellschaft mbH</t>
  </si>
  <si>
    <t>Warren Capital Management, Inc.</t>
  </si>
  <si>
    <t>Warren Street Wealth Advisors, LLC</t>
  </si>
  <si>
    <t>Warther Private Wealth, LLC</t>
  </si>
  <si>
    <t>Washington Capital Management, Inc.</t>
  </si>
  <si>
    <t>Washington Trust Advisors, Inc.</t>
  </si>
  <si>
    <t>Washington Trust Investors</t>
  </si>
  <si>
    <t>Waterfront Wealth, Inc.</t>
  </si>
  <si>
    <t>Waterloo Capital Management</t>
  </si>
  <si>
    <t>Watershed Asset Management, LLC</t>
  </si>
  <si>
    <t>Waypoint Wealth Counsel, LLC</t>
  </si>
  <si>
    <t>Waystone Advisors, LLC</t>
  </si>
  <si>
    <t>Redmond</t>
  </si>
  <si>
    <t>Waystone Management Company (IE), LTD (Ireland)</t>
  </si>
  <si>
    <t>Waystone Management Company (Lux) S.A. (Investment Management)</t>
  </si>
  <si>
    <t>Waystone Management (UK), LTD</t>
  </si>
  <si>
    <t>WBI Investments, LLC</t>
  </si>
  <si>
    <t>WBS Hünicke Vermögensverwaltung GmbH</t>
  </si>
  <si>
    <t>WCG Wealth Advisors, LLC</t>
  </si>
  <si>
    <t>Wealth Architects, LLC</t>
  </si>
  <si>
    <t>Wealth Builder Funds, LLC</t>
  </si>
  <si>
    <t>Wealthcare Capital Management, LLC</t>
  </si>
  <si>
    <t>WealthCollab, LLC</t>
  </si>
  <si>
    <t>Wealthfront Advisers, LLC</t>
  </si>
  <si>
    <t>Wealth High Governance Capital, LTDA</t>
  </si>
  <si>
    <t>Wealth Management Advisors, LLC (SC)</t>
  </si>
  <si>
    <t>Wealth Management Associates, Inc.</t>
  </si>
  <si>
    <t>Cherry Hill</t>
  </si>
  <si>
    <t>Wealthpoint Capital Pty., LTD</t>
  </si>
  <si>
    <t>Wealth Preservation Advisors, LLC</t>
  </si>
  <si>
    <t>Wealthspire Advisors, LLC</t>
  </si>
  <si>
    <t>Wealthvest Investment Management Pty., LTD</t>
  </si>
  <si>
    <t>Wealth Watch Advisors, Inc.</t>
  </si>
  <si>
    <t>Weaver Capital Management, LLC</t>
  </si>
  <si>
    <t>Weaver Consulting Group, LLC</t>
  </si>
  <si>
    <t>Webster Bank N.A. (Asset Management)</t>
  </si>
  <si>
    <t>Waterbury</t>
  </si>
  <si>
    <t>Wedbush Fund Advisers, LLC</t>
  </si>
  <si>
    <t>Wedbush Securities, Inc (Broker)</t>
  </si>
  <si>
    <t>WEDGE Capital Management, LLP</t>
  </si>
  <si>
    <t>Wedgewood Partners, Inc.</t>
  </si>
  <si>
    <t>Wedmont Private Capital, LLC</t>
  </si>
  <si>
    <t>Weiss Asset Management, L.P.</t>
  </si>
  <si>
    <t>Weisshorn Asset Management S.A.</t>
  </si>
  <si>
    <t>Welch &amp; Forbes, LLC</t>
  </si>
  <si>
    <t>Welcome Asset Management, SGIIC, S.A.</t>
  </si>
  <si>
    <t>Well Done, LLC</t>
  </si>
  <si>
    <t>Wellington Management International, LTD</t>
  </si>
  <si>
    <t>Wellington Shields Capital Management, LLC</t>
  </si>
  <si>
    <t>Wellington Shields &amp; Company, LLC</t>
  </si>
  <si>
    <t>Wellspring Financial Advisors, LLC</t>
  </si>
  <si>
    <t>Welzia Management, S.G.I.I.C., S.A.</t>
  </si>
  <si>
    <t>Werba Rubin Papier Wealth Management, LLC</t>
  </si>
  <si>
    <t>WesBanco Bank, Inc. (Asset Management)</t>
  </si>
  <si>
    <t>Wesleyan Assurance Society</t>
  </si>
  <si>
    <t>WESPAC Advisors, LLC</t>
  </si>
  <si>
    <t>Orinda</t>
  </si>
  <si>
    <t>Wespath Investment Management</t>
  </si>
  <si>
    <t>Westbourne Investment Advisors, Inc.</t>
  </si>
  <si>
    <t>West Branch Capital, LLC</t>
  </si>
  <si>
    <t>Amherst</t>
  </si>
  <si>
    <t>WestEnd Advisors, LLC</t>
  </si>
  <si>
    <t>WestEnd Capital Management, LLC</t>
  </si>
  <si>
    <t>Westerkirk Capital, Inc.</t>
  </si>
  <si>
    <t>Westerly Capital Management, LLC</t>
  </si>
  <si>
    <t>Western Financial Corporation (California)</t>
  </si>
  <si>
    <t>Western International Securities, Inc.</t>
  </si>
  <si>
    <t>Western Pacific Wealth Management, L.P.</t>
  </si>
  <si>
    <t>Western Wealth Management, LLC</t>
  </si>
  <si>
    <t>Golden</t>
  </si>
  <si>
    <t>Westfield Capital Management Company, L.P.</t>
  </si>
  <si>
    <t>West Financial Advisors, LLC</t>
  </si>
  <si>
    <t>West Financial Services, Inc.</t>
  </si>
  <si>
    <t>Westfuller Advisors, LLC</t>
  </si>
  <si>
    <t>Westmount Partners, LLC</t>
  </si>
  <si>
    <t>Westover Capital Advisors, LLC</t>
  </si>
  <si>
    <t>West Tower Group, LLC</t>
  </si>
  <si>
    <t>Westwood Management Corporation (Texas)</t>
  </si>
  <si>
    <t>Wexford Capital, L.P.</t>
  </si>
  <si>
    <t>WFA of San Diego, LLC</t>
  </si>
  <si>
    <t>WFM Asia (HK), LTD</t>
  </si>
  <si>
    <t>Whalen Financial</t>
  </si>
  <si>
    <t>WhaleRock Point Partners, LLC</t>
  </si>
  <si>
    <t>Wharton Business Group, LLC</t>
  </si>
  <si>
    <t>Whitaker-Myers Wealth Managers, LTD</t>
  </si>
  <si>
    <t>White Knight Strategic Wealth Advisors, LLC</t>
  </si>
  <si>
    <t>Whitney &amp; Company (Rochester)</t>
  </si>
  <si>
    <t>Whittier Trust Company</t>
  </si>
  <si>
    <t>Wick Capital Partners, LLC</t>
  </si>
  <si>
    <t>Wilkerson Advisory Group, LLC</t>
  </si>
  <si>
    <t>William B. Walkup &amp; Associates, Inc.</t>
  </si>
  <si>
    <t>Williams Jones Wealth Management, LLC</t>
  </si>
  <si>
    <t>Williamson Legacy Group, LLC</t>
  </si>
  <si>
    <t>Willner &amp; Heller, LLC</t>
  </si>
  <si>
    <t>Wilmington Trust Investment Management, LLC</t>
  </si>
  <si>
    <t>Wilson Asset Management (International) Pty., LTD</t>
  </si>
  <si>
    <t>WinCap Financial, LLC</t>
  </si>
  <si>
    <t>Winch Advisory Services, LLC</t>
  </si>
  <si>
    <t>Winnow Wealth, LLC</t>
  </si>
  <si>
    <t>Winslow Capital Management, LLC</t>
  </si>
  <si>
    <t>Winthrop Advisory Group, LLC</t>
  </si>
  <si>
    <t>Winthrop Capital Management, LLC</t>
  </si>
  <si>
    <t>Winton Capital Management, LTD</t>
  </si>
  <si>
    <t>Wintrust Investments, LLC</t>
  </si>
  <si>
    <t>Wiregrass Investment Management, LLC</t>
  </si>
  <si>
    <t>Wiser Advisor Group, LLC</t>
  </si>
  <si>
    <t>Wittenberg Investment Management, Inc.</t>
  </si>
  <si>
    <t>Carlisle</t>
  </si>
  <si>
    <t>WNY Asset Management, LLC</t>
  </si>
  <si>
    <t>Woodline Partners, L.P.</t>
  </si>
  <si>
    <t>Woodstock Corporation</t>
  </si>
  <si>
    <t>WoodTrust Asset Management, NA</t>
  </si>
  <si>
    <t>Wisconsin Rapids</t>
  </si>
  <si>
    <t>Woodward Diversified Capital, LLC</t>
  </si>
  <si>
    <t>Bakersfield</t>
  </si>
  <si>
    <t>World Equity Group, Inc.</t>
  </si>
  <si>
    <t>World Investment Advisors, LLC</t>
  </si>
  <si>
    <t>WP Advisors, LLC</t>
  </si>
  <si>
    <t>WPG Advisers, LLC</t>
  </si>
  <si>
    <t>Wrapmanager, Inc.</t>
  </si>
  <si>
    <t>Wright Investors Service, Inc.</t>
  </si>
  <si>
    <t>W &amp; S Portfoliomanagement GmbH</t>
  </si>
  <si>
    <t>WSS Vermögensmanagement GmbH</t>
  </si>
  <si>
    <t>WT Wealth Management, LLC</t>
  </si>
  <si>
    <t>Wunderlich Capital Management, LLC</t>
  </si>
  <si>
    <t>W&amp;W Asset Management GmbH</t>
  </si>
  <si>
    <t>Ludwigsburg</t>
  </si>
  <si>
    <t>WWM Financial</t>
  </si>
  <si>
    <t>Wynn Capital, LLC</t>
  </si>
  <si>
    <t>Xcel Wealth Management, LLC</t>
  </si>
  <si>
    <t>Holly Hill</t>
  </si>
  <si>
    <t>Xinghe Fund Management Company, LTD</t>
  </si>
  <si>
    <t>Anhui</t>
  </si>
  <si>
    <t>Xinghua Fund Management Company, LTD</t>
  </si>
  <si>
    <t>Shandong</t>
  </si>
  <si>
    <t>Xingyin Fund Management Company, LTD</t>
  </si>
  <si>
    <t>Xinyuan Asset Management Company, LTD</t>
  </si>
  <si>
    <t>XML Financial, LLC</t>
  </si>
  <si>
    <t>XP Gestão de Recursos, LTDA</t>
  </si>
  <si>
    <t>Xponance, LLC</t>
  </si>
  <si>
    <t>XR Securities, LLC</t>
  </si>
  <si>
    <t>X-Square Capital, LLC</t>
  </si>
  <si>
    <t>XXI Wealth, LLC</t>
  </si>
  <si>
    <t>Yahav Achim Ve Achayot - Provident Funds Management Co. LTD</t>
  </si>
  <si>
    <t>Yakira Capital Management, Inc.</t>
  </si>
  <si>
    <t>Yale Capital Corp.</t>
  </si>
  <si>
    <t>Yankcom Partnership</t>
  </si>
  <si>
    <t>Yankton</t>
  </si>
  <si>
    <t>Yapı Kredi Portföy Yönetimi A.Ş.</t>
  </si>
  <si>
    <t>Yarbrough Capital, LLC</t>
  </si>
  <si>
    <t>Y.D. More Investments, LTD</t>
  </si>
  <si>
    <t>Yelin Lapidot Mutual Fund Management, LTD</t>
  </si>
  <si>
    <t>YHB Investment Advisors, Inc.</t>
  </si>
  <si>
    <t>Yimi Fund Management Company, LTD</t>
  </si>
  <si>
    <t>Yoder Wealth Management, Inc.</t>
  </si>
  <si>
    <t>Yong Rong (HK) Asset Management, LTD</t>
  </si>
  <si>
    <t>York GP, LTD (Asset Management)</t>
  </si>
  <si>
    <t>Yorkville Asset Management, Inc.</t>
  </si>
  <si>
    <t>Your Advocates Ltd., LLP</t>
  </si>
  <si>
    <t>Yunqi Capital, LTD</t>
  </si>
  <si>
    <t>Yurie Asset Management Company, LTD</t>
  </si>
  <si>
    <t>Zacks Investment Management, Inc.</t>
  </si>
  <si>
    <t>zaldor - Gesellschaft für Finanzplanung mbH</t>
  </si>
  <si>
    <t>Hofheim am Taunus</t>
  </si>
  <si>
    <t>ZEGA Investments, LLC</t>
  </si>
  <si>
    <t>Zevenbergen Capital Investments, LLC</t>
  </si>
  <si>
    <t>Edmonds</t>
  </si>
  <si>
    <t>Zhang Financial, LLC</t>
  </si>
  <si>
    <t>Portage</t>
  </si>
  <si>
    <t>Zhejiang Zheshang Securities Asset Management Company, LTD</t>
  </si>
  <si>
    <t>Zheshang Fund Management Company, LTD</t>
  </si>
  <si>
    <t>Zhong Geng Fund Management Company, LTD</t>
  </si>
  <si>
    <t>Zhonghai Fund Management Company, LTD</t>
  </si>
  <si>
    <t>Zhong Ou Asset Management International, LTD</t>
  </si>
  <si>
    <t>Zhongtai Securities (Shanghai) Asset Management Company, LTD</t>
  </si>
  <si>
    <t>Zions Capital Advisors, Inc.</t>
  </si>
  <si>
    <t>Zuckerman Investment Group, LLC</t>
  </si>
  <si>
    <t>Zuger Kantonalbank</t>
  </si>
  <si>
    <t>Zurich Life Assurance PLC</t>
  </si>
  <si>
    <t>Zweig-DiMenna Associates, LLC</t>
  </si>
  <si>
    <t>ZWJ Investment Counsel, Inc</t>
  </si>
  <si>
    <t>分类</t>
  </si>
  <si>
    <t>邮箱</t>
  </si>
  <si>
    <t>重要投资人</t>
  </si>
  <si>
    <t>alicia.yang@capgroup.com</t>
  </si>
  <si>
    <t>sugi.widjaja@capitalworld.com</t>
  </si>
  <si>
    <t>tianshu.zhu@capgroup.com</t>
  </si>
  <si>
    <t>chao.pang@capitalworld.com</t>
  </si>
  <si>
    <t>GED@capgroup.com</t>
  </si>
  <si>
    <t>kevl@capgroup.com</t>
  </si>
  <si>
    <t>lkymisis@bloomberg.net</t>
  </si>
  <si>
    <t>Matt.Hochstetler@capitalworld.com</t>
  </si>
  <si>
    <t>piyada.phanaphat@capitalworld.com</t>
  </si>
  <si>
    <t>rd.kern@capitalworld.com</t>
  </si>
  <si>
    <t>Xuan.Leng@capitalworld.com</t>
  </si>
  <si>
    <t>sam.vecht@blackrock.com</t>
  </si>
  <si>
    <t>jeremy.wu2@morganstanley.com</t>
  </si>
  <si>
    <t>ritesh.gupta@morganstanley.com</t>
  </si>
  <si>
    <t>vishal.gupta1@morganstanley.com</t>
  </si>
  <si>
    <t>freddie.cai@morganstanley.com</t>
  </si>
  <si>
    <t>owa@nbim.no</t>
  </si>
  <si>
    <t>pde@nbim.no</t>
  </si>
  <si>
    <t>Di.Cai@sanderscapital.com</t>
  </si>
  <si>
    <t>Tali.Asias@sanderscapital.com</t>
  </si>
  <si>
    <t>Chang@sandscap.com</t>
  </si>
  <si>
    <t>xieqi@efunds.com.cn</t>
  </si>
  <si>
    <t>jimmy.jin@efunds.com.hk</t>
  </si>
  <si>
    <t>zhengzongwei@efunds.com.cn</t>
  </si>
  <si>
    <t>cmirschel@dsaco.com</t>
  </si>
  <si>
    <t>dgoei@dsaco.com</t>
  </si>
  <si>
    <t>eyen@dsaco.com</t>
  </si>
  <si>
    <t>kevin.jia@blackrock.com</t>
  </si>
  <si>
    <t>lucy.liu@blackrock.com</t>
  </si>
  <si>
    <t>terence.tsai@fil.com</t>
  </si>
  <si>
    <t>louise.li@rothschildandco.com</t>
  </si>
  <si>
    <t>henri.captier@rothschildandco.com</t>
  </si>
  <si>
    <t>wvonmueffling@cantillon.com</t>
  </si>
  <si>
    <t>Lin.he@jpmchase.com</t>
  </si>
  <si>
    <t>bei@argainvest.com</t>
  </si>
  <si>
    <t>pulavwala@argainvest.com</t>
  </si>
  <si>
    <t>pfan@wellington.com</t>
  </si>
  <si>
    <t>qchen@wellington.com</t>
  </si>
  <si>
    <t>tchen@wellington.com</t>
  </si>
  <si>
    <t>YaXie@wellington.com</t>
  </si>
  <si>
    <t>abbas.barkhordar@schroders.com</t>
  </si>
  <si>
    <t>chenyang.zhang@schroders.com</t>
  </si>
  <si>
    <t>graydon.wilson@schroders.com</t>
  </si>
  <si>
    <t>Jose.pun@schroders.com</t>
  </si>
  <si>
    <t>waj.hashmi@schroders.com</t>
  </si>
  <si>
    <t>Alice.Liu@Schroders.com</t>
  </si>
  <si>
    <t>rollo.roscow@schroders.com</t>
  </si>
  <si>
    <t>Bunny.Huang@fil.com</t>
  </si>
  <si>
    <t>EricJM.Zhu@fil.com</t>
  </si>
  <si>
    <t>Ankur.Raj.Gupta@fmr.com</t>
  </si>
  <si>
    <t>william.kennedy@fmr.com</t>
  </si>
  <si>
    <t>Kirk.Neureiter@Fmr.com</t>
  </si>
  <si>
    <t>steve.wymer@fmr.com</t>
  </si>
  <si>
    <t>artc@capitalinternational.com</t>
  </si>
  <si>
    <t>#N/A</t>
  </si>
  <si>
    <t>vgao@coreviewcap.com</t>
  </si>
  <si>
    <t>luke.li@fidelity.com.cn</t>
  </si>
  <si>
    <t>FIL Investments International</t>
  </si>
  <si>
    <t>普通投资人</t>
  </si>
  <si>
    <t>J.CRABB@ROBECO.COM</t>
  </si>
  <si>
    <t>m.van.voorst@robeco.nl</t>
  </si>
  <si>
    <t>k.sangha@robeco.nl</t>
  </si>
  <si>
    <t>siphopeter.arntzen@robeco.com</t>
  </si>
  <si>
    <t>tong.jiang@greenwoodsasset.com</t>
  </si>
  <si>
    <t>yi.he@greenwoodsasset.com</t>
  </si>
  <si>
    <t>andrew.zheng@greenwoodsasset.com</t>
  </si>
  <si>
    <t xml:space="preserve">wen-ching.lee@ubs.com </t>
  </si>
  <si>
    <t>wei@aspexmanagement.com</t>
  </si>
  <si>
    <t>louise.li@vontobel.com</t>
  </si>
  <si>
    <t>raphael.luescher@vontobel.com</t>
  </si>
  <si>
    <t xml:space="preserve">dianazhao@temasek.com.sg </t>
  </si>
  <si>
    <t>mikesong@temasek.com.sg</t>
  </si>
  <si>
    <t xml:space="preserve">travisqiu@temasek.com.sg </t>
  </si>
  <si>
    <t>maggie.sun@federatedhermes.com</t>
  </si>
  <si>
    <t>tianyuejoy.wu@federatedhermes.com</t>
  </si>
  <si>
    <t>daniela.gombert@dws.com</t>
  </si>
  <si>
    <t>denys.anokhov@dws.com</t>
  </si>
  <si>
    <t>lilian.haag@dws.com</t>
  </si>
  <si>
    <t>mi-dya.kim@dws.com</t>
  </si>
  <si>
    <t>zequn.zhang@dws.com</t>
  </si>
  <si>
    <t>i.huang@mwam.com</t>
  </si>
  <si>
    <t>r.hong@mwam.com</t>
  </si>
  <si>
    <t>mickael.tricot@amundi.com</t>
  </si>
  <si>
    <t>qian.jiang@amundi.com</t>
  </si>
  <si>
    <t>kathy.xu@apg-am.hk</t>
  </si>
  <si>
    <t>sue.xu@apg-am.hk</t>
  </si>
  <si>
    <t>mfan@jgoldmanlp.com</t>
  </si>
  <si>
    <t>Barry.Dargan@intermede.co.uk</t>
  </si>
  <si>
    <t>Melissa.chen@intermede.co.uk</t>
  </si>
  <si>
    <t>BCoyle@LoomisSayles.com</t>
  </si>
  <si>
    <t>caglar.somek@bci.ca</t>
  </si>
  <si>
    <t>CHEE-SENG.CHAN@UBS.COM</t>
  </si>
  <si>
    <t>eva-c.lee@ubs.com</t>
  </si>
  <si>
    <t>john.bradshaw@ubs.com</t>
  </si>
  <si>
    <t>JOHNSON.LOH@UBS.COM</t>
  </si>
  <si>
    <t>SHOU-PIN.CHOO@UBS.COM</t>
  </si>
  <si>
    <t>rohit.chopra@lazard.com</t>
  </si>
  <si>
    <t>dliu@gyasset.com</t>
  </si>
  <si>
    <t>jmu@gyasset.com</t>
  </si>
  <si>
    <t>bhavtosh.vajpayee@invesco.com</t>
  </si>
  <si>
    <t>ma@cworldwide.com</t>
  </si>
  <si>
    <t xml:space="preserve">belinda.sanith@schroders.com </t>
  </si>
  <si>
    <t>siewling.tan@schroders.com</t>
  </si>
  <si>
    <t>tom.clough@schroders.com</t>
  </si>
  <si>
    <t>jkenney@pictet.com</t>
  </si>
  <si>
    <t>jchoi@pictet.com</t>
  </si>
  <si>
    <t>veronica.yu@swedbankrobur.se</t>
  </si>
  <si>
    <t>fan.jia@greencourtcap.com</t>
  </si>
  <si>
    <t>Stephanie.li@axa-im.com</t>
  </si>
  <si>
    <t xml:space="preserve">desmond.lim@eastspring.com </t>
  </si>
  <si>
    <t>fabian.graimann@eastspring.com</t>
  </si>
  <si>
    <t>Mandy.Shek@allianzgi.com</t>
  </si>
  <si>
    <t>emily_killion@americancentury.com</t>
  </si>
  <si>
    <t>alvin.chen@wt-cap.com</t>
  </si>
  <si>
    <t>ray.fang@wt-cap.com</t>
  </si>
  <si>
    <t xml:space="preserve">izabella.tan@abrdn.com </t>
  </si>
  <si>
    <t>osamu.yamagata@abrdn.com</t>
  </si>
  <si>
    <t>rita.tahilramani@abrdn.com</t>
  </si>
  <si>
    <t>xin-yao.ng@abrdn.com</t>
  </si>
  <si>
    <t>izabella.tan@aberdeenplc.com</t>
  </si>
  <si>
    <t>huaqian.zhu@nordea.com</t>
  </si>
  <si>
    <t>jakob.zierau@nordea.com</t>
  </si>
  <si>
    <t>gary.tan@allspring-global.com</t>
  </si>
  <si>
    <t>ivy.lee@allspringglobal.com</t>
  </si>
  <si>
    <t>LGuo@allspring-global.com</t>
  </si>
  <si>
    <t>ffang@tairencapital.com</t>
  </si>
  <si>
    <t>huimin.wu@trivest-advisors.com</t>
  </si>
  <si>
    <t>ian.wang@trivest-advisors.com</t>
  </si>
  <si>
    <t>lu.sun@trivest-advisors.com</t>
  </si>
  <si>
    <t>steven.chen@trivest-advisors.com</t>
  </si>
  <si>
    <t xml:space="preserve">nnayegandhi@wellington.com </t>
  </si>
  <si>
    <t xml:space="preserve">ynpatodia@wellington.com </t>
  </si>
  <si>
    <t>connie.chan@citadel.com</t>
  </si>
  <si>
    <t xml:space="preserve">daletan@lionglobalinvestors.com </t>
  </si>
  <si>
    <t xml:space="preserve">jeannettesim@lionglobalinvestors.com </t>
  </si>
  <si>
    <t>michael.chan@mackenzieinvestments.com</t>
  </si>
  <si>
    <t>evan_ec_zhang@manulifeam.com</t>
  </si>
  <si>
    <t>wenlin_li@manulifeam.com</t>
  </si>
  <si>
    <t>zhangfeng@fullgoal.com.hk</t>
  </si>
  <si>
    <t>jessica.lin@artisanpartners.com</t>
  </si>
  <si>
    <t>stephen.chan@artisanpartners.com</t>
  </si>
  <si>
    <t xml:space="preserve">joseph_ho@smd-am.co.jp </t>
  </si>
  <si>
    <t>ivan_jim@smd-am.co.jp</t>
  </si>
  <si>
    <t xml:space="preserve">ruchit.puri@mlp.com </t>
  </si>
  <si>
    <t>dennis.wu@mlp.com</t>
  </si>
  <si>
    <t xml:space="preserve">brianwee@fullerton.com.sg </t>
  </si>
  <si>
    <t>kengoh@fullerton.com.sg</t>
  </si>
  <si>
    <t>zeping@fullerton.com.sg</t>
  </si>
  <si>
    <t>hmcfarland@wasatchglobal.com</t>
  </si>
  <si>
    <t>srigby@wasatchglobal.com</t>
  </si>
  <si>
    <t>dara.j.white@columbiathreadneedle.com</t>
  </si>
  <si>
    <t xml:space="preserve">marcin.lewczuk@gibam.com </t>
  </si>
  <si>
    <t>plei@schonfeld.com</t>
  </si>
  <si>
    <t>cwu@schonfeld.com</t>
  </si>
  <si>
    <t>Fang.Li@voya.com</t>
  </si>
  <si>
    <t>arielying.wang@gemway.com</t>
  </si>
  <si>
    <t>EDWARD.ZHANG@COLUMBIATHREADNEEDLE.COM</t>
  </si>
  <si>
    <t xml:space="preserve">wincent.setiawan@principal.com </t>
  </si>
  <si>
    <t>Bill.Bai@troweprice.com</t>
  </si>
  <si>
    <t>anna.zhang@troweprice.com</t>
  </si>
  <si>
    <t>neil.wang@troweprice.com</t>
  </si>
  <si>
    <t>sridhar.nishtala@troweprice.com</t>
  </si>
  <si>
    <t xml:space="preserve">charlene.wong@troweprice.com </t>
  </si>
  <si>
    <t>June.Zhu@janushenderson.com</t>
  </si>
  <si>
    <t>AKWOK@JENNISON.COM</t>
  </si>
  <si>
    <t xml:space="preserve">rushil.khanna@natixis.com </t>
  </si>
  <si>
    <t>Natixis Advisors, L.P.</t>
  </si>
  <si>
    <t>aharrison@axiom-investors.com</t>
  </si>
  <si>
    <t>howard.yang@northrockllc.com</t>
  </si>
  <si>
    <t xml:space="preserve">hao.qin@exoduspoint.com </t>
  </si>
  <si>
    <t>alan_lai@smd-am.co.jp</t>
  </si>
  <si>
    <t>john.ye@macquarie.com</t>
  </si>
  <si>
    <t>Macquarie Investment Management Business Trust</t>
  </si>
  <si>
    <t>agraham@martincurrie.com</t>
  </si>
  <si>
    <t>Martin Currie Investment Management, LTD</t>
  </si>
  <si>
    <t>amathewson@martincurrie.com</t>
  </si>
  <si>
    <t>atruesdale@martincurrie.com</t>
  </si>
  <si>
    <t xml:space="preserve">psloane@martincurrie.com; </t>
  </si>
  <si>
    <t xml:space="preserve">raymond@nsr.com.sg </t>
  </si>
  <si>
    <t>New Silk Road Investment Pte., LTD</t>
  </si>
  <si>
    <t xml:space="preserve">shanrui@nsr.com.sg </t>
  </si>
  <si>
    <t xml:space="preserve">y.zhu@lombardodier.com </t>
  </si>
  <si>
    <t>Lombard Odier (Singapore), LTD</t>
  </si>
  <si>
    <t>d.bajaj@lombardodier.com</t>
  </si>
  <si>
    <t>ayush.abhijeet@whiteoakinvestors.com</t>
  </si>
  <si>
    <t>White Oak Capital Partners Pte., LTD</t>
  </si>
  <si>
    <t>sat.duhra@janushenderson.com</t>
  </si>
  <si>
    <t>rchen@vcm.com</t>
  </si>
  <si>
    <t>frank.chen@cicc.com.cn</t>
  </si>
  <si>
    <t>bowen.sze@namhk.com.hk</t>
  </si>
  <si>
    <t>Nomura Asset Management Hong Kong Ltd.</t>
  </si>
  <si>
    <t xml:space="preserve">xia.wu@cbussuper.com.au </t>
  </si>
  <si>
    <t>CBUS Property Super</t>
  </si>
  <si>
    <t>wangxinlu@phfund.com.cn</t>
  </si>
  <si>
    <t xml:space="preserve">tse-ern.chia@tahancapital.com </t>
  </si>
  <si>
    <t>Tahan Capital Management Pte., LTD</t>
  </si>
  <si>
    <t xml:space="preserve">siokkheng@cam.com.sg </t>
  </si>
  <si>
    <t>Chartered Asset Management Pte., LTD</t>
  </si>
  <si>
    <t xml:space="preserve">sariya@gpf.or.th </t>
  </si>
  <si>
    <t>Government Pension Fund</t>
  </si>
  <si>
    <t xml:space="preserve">raymondhu@lyghcapital.com </t>
  </si>
  <si>
    <t>Lygh Capital Pte., LTD</t>
  </si>
  <si>
    <t xml:space="preserve">ngui@pag.com </t>
  </si>
  <si>
    <t>PAG Investment Advisors Pte., LTD</t>
  </si>
  <si>
    <t>mohan@zaabacapital.com</t>
  </si>
  <si>
    <t>Zaaba Capital, LTD</t>
  </si>
  <si>
    <t>michelle.wen@gs.com</t>
  </si>
  <si>
    <t xml:space="preserve">manik.mahajan@freemont.capital </t>
  </si>
  <si>
    <t>lzhang@coatue.com</t>
  </si>
  <si>
    <t>lily.zheng@alliancebernstein.com</t>
  </si>
  <si>
    <t xml:space="preserve">lisa.lim@rathbones.com </t>
  </si>
  <si>
    <t>kaixiang.zhang@seatownholdings.com</t>
  </si>
  <si>
    <t>joseph_chua@putnam.com</t>
  </si>
  <si>
    <t xml:space="preserve">j.zhang@olayangroup.com </t>
  </si>
  <si>
    <t>The Olayan Group</t>
  </si>
  <si>
    <t xml:space="preserve">henrynguyentl@greateasternlife.com </t>
  </si>
  <si>
    <t xml:space="preserve">teokengyew@greateasternlife.com </t>
  </si>
  <si>
    <t>hemiao@china-inv.cn</t>
  </si>
  <si>
    <t>China Investment Corporation, LTD (CIC)</t>
  </si>
  <si>
    <t>yangyf@china-inv.cn</t>
  </si>
  <si>
    <t>hari@ishanacapital.com</t>
  </si>
  <si>
    <t>Ishana Capital, LTD</t>
  </si>
  <si>
    <t>Gloria@parantoux.capital</t>
  </si>
  <si>
    <t>Parantoux Capital, LTD</t>
  </si>
  <si>
    <t>fred@tybournecapital.com</t>
  </si>
  <si>
    <t>Tybourne Capital Management (Hong Kong), LTD</t>
  </si>
  <si>
    <t>dinochen@gaamhk.com</t>
  </si>
  <si>
    <t>Grand Alliance Asset Management, LTD</t>
  </si>
  <si>
    <t>elandgraff@kontikicap.com</t>
  </si>
  <si>
    <t>Kontiki Capital Management (HK), LTD</t>
  </si>
  <si>
    <t>gun_woo@manulifeam.com</t>
  </si>
  <si>
    <t xml:space="preserve">tianyu.xiang@redwheel.com </t>
  </si>
  <si>
    <t xml:space="preserve">yanyan.feng@redwheel.com </t>
  </si>
  <si>
    <t xml:space="preserve">ahmadazlan.s@kwap.gov.my </t>
  </si>
  <si>
    <t>Kumpulan Wang Persaraan</t>
  </si>
  <si>
    <t xml:space="preserve">az.tan@kwap.gov.my </t>
  </si>
  <si>
    <t>daisy.lu@point72.com</t>
  </si>
  <si>
    <t>ivy.ji@point72.com</t>
  </si>
  <si>
    <t>jerry.peng@Point72.com</t>
  </si>
  <si>
    <t>shawn.xiang@point72.com</t>
  </si>
  <si>
    <t>cshi@symmetryinvestments.com</t>
  </si>
  <si>
    <t xml:space="preserve">chweemein.yap@broadpeakinv.com </t>
  </si>
  <si>
    <t>Broad Peak Investment Advisers Pte., LTD</t>
  </si>
  <si>
    <t>chao.cheng@toritocap.com</t>
  </si>
  <si>
    <t>Torito Capital, LTD</t>
  </si>
  <si>
    <t>calvin.tan@nftrinity.com</t>
  </si>
  <si>
    <t xml:space="preserve">chankaisheng@gic.com.sg </t>
  </si>
  <si>
    <t>GIC Asset Management Pte., LTD</t>
  </si>
  <si>
    <t xml:space="preserve">chongmeanphil@gic.com.sg </t>
  </si>
  <si>
    <t xml:space="preserve">chuaweethia@gic.com.sg </t>
  </si>
  <si>
    <t xml:space="preserve">jamiechew@gic.com.sg </t>
  </si>
  <si>
    <t xml:space="preserve">liewweylin@gic.com.sg </t>
  </si>
  <si>
    <t xml:space="preserve">michellekong@gic.com.sg </t>
  </si>
  <si>
    <t xml:space="preserve">songeunbin@gic.com.sg </t>
  </si>
  <si>
    <t xml:space="preserve">tangmingxi@gic.com.sg </t>
  </si>
  <si>
    <t xml:space="preserve">tiendoe@gic.com.sg </t>
  </si>
  <si>
    <t>cherylchiang@gic.com.sg</t>
  </si>
  <si>
    <t>dcintrademelo@gic.com.sg</t>
  </si>
  <si>
    <t>aijing.yan@abrdn.com</t>
  </si>
  <si>
    <t>Aberdeen Group</t>
  </si>
  <si>
    <t>bhavin.shah@adia.ae</t>
  </si>
  <si>
    <t>Abu Dhabi Investment Authority</t>
  </si>
  <si>
    <t>subham.agarwal@aequitasindia.in</t>
  </si>
  <si>
    <t>Aequitas Investments IFSC Private Limited</t>
  </si>
  <si>
    <t>shibo.wang@allianzgi.com</t>
  </si>
  <si>
    <t>Allianz Global Investors</t>
  </si>
  <si>
    <t>chris.willcocks@alphinity.com.au</t>
  </si>
  <si>
    <t>Alphinity Investment Management Pty Ltd</t>
  </si>
  <si>
    <t>gkuah@amiralgestion.com</t>
  </si>
  <si>
    <t>Amiral Gestion SA</t>
  </si>
  <si>
    <t>laim@arcapital.com.sg</t>
  </si>
  <si>
    <t>AR Capital Pte Ltd</t>
  </si>
  <si>
    <t>VJain@australiansuper.com</t>
  </si>
  <si>
    <t>Australiansuper Pty Ltd</t>
  </si>
  <si>
    <t>paul.taylor@bailliegifford.com</t>
  </si>
  <si>
    <t>Baillie Gifford Overseas Limited</t>
  </si>
  <si>
    <t>raphael.furst@bli.lu</t>
  </si>
  <si>
    <t>Banque de Luxembourg S.A.</t>
  </si>
  <si>
    <t>john.cai@boci-pru.com.hk</t>
  </si>
  <si>
    <t>BOCI-Prudential Asset Management Limited</t>
  </si>
  <si>
    <t>chenyw@bosera.com</t>
  </si>
  <si>
    <t>Bosera Asset Management Group</t>
  </si>
  <si>
    <t>cho@causewaycap.com</t>
  </si>
  <si>
    <t>Causeway Capital Management LLC</t>
  </si>
  <si>
    <t>jshea@causewaycap.com</t>
  </si>
  <si>
    <t>philip.wan@clamc.com.hk</t>
  </si>
  <si>
    <t>China Life Franklin Asset Mgmt Co. Ltd</t>
  </si>
  <si>
    <t>rho@ci.com</t>
  </si>
  <si>
    <t>CI Investments Inc</t>
  </si>
  <si>
    <t>lynn.li@citadel.com</t>
  </si>
  <si>
    <t>Citadel International Equities</t>
  </si>
  <si>
    <t>rachel.qu@citi.com</t>
  </si>
  <si>
    <t>Citibank, National Association</t>
  </si>
  <si>
    <t>Darren.powell@columbiathreadneedle.com</t>
  </si>
  <si>
    <t>Columbia Threadneedle Investments</t>
  </si>
  <si>
    <t>sophie.conynghamgreene@columbiathreadneedle.com</t>
  </si>
  <si>
    <t>abellakhdar@comgest.com</t>
  </si>
  <si>
    <t>Comgest Group</t>
  </si>
  <si>
    <t>jyang@comgest.com</t>
  </si>
  <si>
    <t>PNeethling@Coronation.com</t>
  </si>
  <si>
    <t>Coronation Asset Management (Pty) Ltd</t>
  </si>
  <si>
    <t>huaqun@daiwa-am.com.sg</t>
  </si>
  <si>
    <t>Daiwa Asset Management Group</t>
  </si>
  <si>
    <t>jxing@daltoninvestmentshk.com</t>
  </si>
  <si>
    <t>sherilyn-goh@epf.gov.my</t>
  </si>
  <si>
    <t>Employees Provident Fund Board</t>
  </si>
  <si>
    <t>aman.gupta@franklintempleton.com</t>
  </si>
  <si>
    <t>Franklin Resources Group</t>
  </si>
  <si>
    <t>zhouyingnan@fullgoal.com.cn</t>
  </si>
  <si>
    <t>Fullgoal Group</t>
  </si>
  <si>
    <t>zhangtao_hk@fullgoal.com.hk</t>
  </si>
  <si>
    <t>michael.mcbrinn@generationim.com</t>
  </si>
  <si>
    <t>Generation Investment Management LLP (MAIN)</t>
  </si>
  <si>
    <t>alexlee@greateasternlife.com</t>
  </si>
  <si>
    <t>Great Eastern Life Assurance (M) Bhd</t>
  </si>
  <si>
    <t>fangyb@harmolands.com</t>
  </si>
  <si>
    <t>Harmolands China Equity Fund</t>
  </si>
  <si>
    <t>alanwang@jsfund.cn</t>
  </si>
  <si>
    <t>Harvest Global Investments</t>
  </si>
  <si>
    <t>yiqianjiang@hk.jsfund.cn</t>
  </si>
  <si>
    <t>martinz@hdcapital.hk</t>
  </si>
  <si>
    <t>Horizon China Master Fund</t>
  </si>
  <si>
    <t>jliu@hover4pi.com</t>
  </si>
  <si>
    <t>Hover4pi Master Fund</t>
  </si>
  <si>
    <t>jacqueline.broers@icm.limited</t>
  </si>
  <si>
    <t>ICM Limited</t>
  </si>
  <si>
    <t>Ge.Sun@Invesco.com</t>
  </si>
  <si>
    <t>Invesco Group</t>
  </si>
  <si>
    <t>blythe.du@jpmorgan.com</t>
  </si>
  <si>
    <t>JP Morgan Group</t>
  </si>
  <si>
    <t>winnie.yy.liu@jpmorgan.com</t>
  </si>
  <si>
    <t>tony.liu@jupiter-capital.com</t>
  </si>
  <si>
    <t>JUPITER TACTICAL TRADING LTD.</t>
  </si>
  <si>
    <t>ming.kwang@lazard.com</t>
  </si>
  <si>
    <t>Lazard Asset Management LLC (MAIN)</t>
  </si>
  <si>
    <t>paul.selvey-clinton@lazard.com</t>
  </si>
  <si>
    <t>veeraphat@methaam.com</t>
  </si>
  <si>
    <t>METHA ASSET MANAGEMENT COMPANY LIMITED</t>
  </si>
  <si>
    <t>michelle.zhu@mlp.com</t>
  </si>
  <si>
    <t>Millennium Partners Group</t>
  </si>
  <si>
    <t>effyyang@neo-criterion.com</t>
  </si>
  <si>
    <t>Neo-Criterion Capital Limited</t>
  </si>
  <si>
    <t>finn.stewart@amova-am.com</t>
  </si>
  <si>
    <t>Nikko Asset Management Group</t>
  </si>
  <si>
    <t>mendy.zhang@ninetyone.com</t>
  </si>
  <si>
    <t>Ninety One UK limited</t>
  </si>
  <si>
    <t>t.kawamura@namhk.com.hk</t>
  </si>
  <si>
    <t>Nomura Asset Management Group</t>
  </si>
  <si>
    <t>stanley.lu@orbis.com</t>
  </si>
  <si>
    <t xml:space="preserve">Orbis Investments </t>
  </si>
  <si>
    <t>achow@panviewcapital.com</t>
  </si>
  <si>
    <t>Panview Capital Limited</t>
  </si>
  <si>
    <t>mujing@gyasset.com</t>
  </si>
  <si>
    <t>Perseverance Asset Mgmt International (Singapore) Pte Ltd</t>
  </si>
  <si>
    <t>jshi@pictet.com</t>
  </si>
  <si>
    <t>Pictet Asset Management Limited</t>
  </si>
  <si>
    <t>ozhu@pictet.com</t>
  </si>
  <si>
    <t>alaia.xu@point72.com</t>
  </si>
  <si>
    <t>Point72 Group</t>
  </si>
  <si>
    <t>andy.chen@polarcapital.co.uk</t>
  </si>
  <si>
    <t>Polar Capital LLP</t>
  </si>
  <si>
    <t>jorry.noeddekaer@polarcapital.co.uk</t>
  </si>
  <si>
    <t>hwu@polymercapital.com</t>
  </si>
  <si>
    <t>Polymer Capital Management (HK) Limited</t>
  </si>
  <si>
    <t>neil.abbott@rbc.com</t>
  </si>
  <si>
    <t>RBC Global Asset Management</t>
  </si>
  <si>
    <t>rsharma@schafer-cullen.com</t>
  </si>
  <si>
    <t>Schafer Cullen Capital</t>
  </si>
  <si>
    <t>Xiao.Cong@srsfund.com</t>
  </si>
  <si>
    <t>SRS Investment Management LLC</t>
  </si>
  <si>
    <t>zhi_yeo@ssga.com</t>
  </si>
  <si>
    <t>State Street Global Advisors (US)</t>
  </si>
  <si>
    <t>tarun@alphabeat.in</t>
  </si>
  <si>
    <t>TT International Asset Management Limited</t>
  </si>
  <si>
    <t>ryanma@txcapital.com.hk</t>
  </si>
  <si>
    <t>TX Capital Value Fund</t>
  </si>
  <si>
    <t>stephanie.ouyang@vontobel.com</t>
  </si>
  <si>
    <t>Vontobel Asset Management, Inc</t>
  </si>
  <si>
    <t>thomas.schaffner@vontobel.com</t>
  </si>
  <si>
    <t>lgibbard@walterscott.com</t>
  </si>
  <si>
    <t>Walter Scott &amp; Partners Limited</t>
  </si>
  <si>
    <t>dpthompson@wellington.com</t>
  </si>
  <si>
    <t>Wellington Management Co. LLP</t>
  </si>
  <si>
    <t>Mapping Tables</t>
  </si>
  <si>
    <t>Country Mapping</t>
  </si>
  <si>
    <t>Fund Type Mapping</t>
  </si>
  <si>
    <t>Fund Style Mapping</t>
  </si>
  <si>
    <t>Primary Institution Type</t>
  </si>
  <si>
    <t>Fund Type</t>
  </si>
  <si>
    <t>Style Type</t>
  </si>
  <si>
    <t>EU</t>
  </si>
  <si>
    <t>LO</t>
  </si>
  <si>
    <t>Oceania</t>
  </si>
  <si>
    <t>LATAM</t>
  </si>
  <si>
    <t>Middle East</t>
  </si>
  <si>
    <t>Alternative/Specialty</t>
  </si>
  <si>
    <t>US/CA</t>
  </si>
  <si>
    <t>Others</t>
  </si>
  <si>
    <t>CN</t>
  </si>
  <si>
    <t>HF</t>
  </si>
  <si>
    <t>Blank</t>
  </si>
  <si>
    <t>HK</t>
  </si>
  <si>
    <t>Asia</t>
  </si>
  <si>
    <t>Africa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</si>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</sst>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0\.00%"/>
    <numFmt numFmtId="177" formatCode="0.0%"/>
    <numFmt numFmtId="178" formatCode="_(* #,##0_);_(* \(#,##0\);_(* &quot;-&quot;??_);_(@_)"/>
    <numFmt numFmtId="179" formatCode="_(* #,##0.00_);_(* \(#,##0.00\);_(* &quot;-&quot;??_);_(@_)"/>
    <numFmt numFmtId="180" formatCode="#,##0_);[Red]\(#,##0\)"/>
    <numFmt numFmtId="181" formatCode="_(* #,##0.000_);_(* \(#,##0.000\);_(* &quot;-&quot;??_);_(@_)"/>
    <numFmt numFmtId="182" formatCode="mm/dd/yyyy"/>
    <numFmt numFmtId="183" formatCode="#,##0,,"/>
  </numFmts>
  <fonts count="21" x14ac:knownFonts="1">
    <font>
      <sz val="10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i/>
      <sz val="11"/>
      <color rgb="FFED7D31"/>
      <name val="Calibri"/>
      <family val="2"/>
    </font>
    <font>
      <i/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u/>
      <sz val="16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rgb="FF0563C1"/>
      <name val="Calibri"/>
      <family val="2"/>
    </font>
    <font>
      <b/>
      <u/>
      <sz val="14"/>
      <color rgb="FF000000"/>
      <name val="Calibri"/>
      <family val="2"/>
    </font>
    <font>
      <b/>
      <i/>
      <sz val="11.25"/>
      <color rgb="FFED7D31"/>
      <name val="Calibri"/>
      <family val="2"/>
    </font>
    <font>
      <u/>
      <sz val="11.25"/>
      <color theme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2EEDA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E2EEDA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E2EEDA"/>
      </patternFill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NumberFormat="0" applyFont="0" applyFill="0" applyBorder="0" applyProtection="0"/>
    <xf numFmtId="176" fontId="2" fillId="0" borderId="2">
      <protection locked="0"/>
    </xf>
    <xf numFmtId="179" fontId="1" fillId="0" borderId="16">
      <protection locked="0"/>
    </xf>
  </cellStyleXfs>
  <cellXfs count="8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177" fontId="2" fillId="0" borderId="3" xfId="1" applyNumberFormat="1" applyBorder="1" applyAlignment="1" applyProtection="1">
      <alignment horizontal="center"/>
    </xf>
    <xf numFmtId="9" fontId="2" fillId="0" borderId="4" xfId="1" applyNumberFormat="1" applyBorder="1" applyProtection="1"/>
    <xf numFmtId="0" fontId="3" fillId="0" borderId="5" xfId="0" applyFont="1" applyBorder="1" applyAlignment="1">
      <alignment vertical="top" wrapText="1"/>
    </xf>
    <xf numFmtId="0" fontId="4" fillId="0" borderId="6" xfId="0" applyFont="1" applyBorder="1" applyAlignment="1"/>
    <xf numFmtId="0" fontId="3" fillId="0" borderId="7" xfId="0" applyFont="1" applyBorder="1" applyAlignment="1"/>
    <xf numFmtId="0" fontId="5" fillId="0" borderId="8" xfId="0" applyFont="1" applyBorder="1" applyAlignment="1"/>
    <xf numFmtId="0" fontId="3" fillId="2" borderId="9" xfId="0" applyFont="1" applyFill="1" applyBorder="1" applyAlignment="1">
      <alignment vertical="top" wrapText="1"/>
    </xf>
    <xf numFmtId="0" fontId="6" fillId="3" borderId="10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/>
    <xf numFmtId="0" fontId="1" fillId="0" borderId="13" xfId="0" applyFont="1" applyBorder="1" applyAlignment="1"/>
    <xf numFmtId="178" fontId="1" fillId="0" borderId="14" xfId="0" applyNumberFormat="1" applyFont="1" applyBorder="1" applyAlignment="1">
      <alignment horizontal="right" wrapText="1"/>
    </xf>
    <xf numFmtId="0" fontId="1" fillId="0" borderId="15" xfId="0" applyFont="1" applyBorder="1" applyAlignment="1">
      <alignment horizontal="center" vertical="top"/>
    </xf>
    <xf numFmtId="178" fontId="1" fillId="0" borderId="17" xfId="2" applyNumberFormat="1" applyBorder="1" applyAlignment="1" applyProtection="1">
      <alignment horizontal="right" wrapText="1"/>
    </xf>
    <xf numFmtId="177" fontId="3" fillId="0" borderId="18" xfId="0" applyNumberFormat="1" applyFont="1" applyBorder="1" applyAlignment="1">
      <alignment horizontal="center" wrapText="1"/>
    </xf>
    <xf numFmtId="180" fontId="1" fillId="0" borderId="19" xfId="0" applyNumberFormat="1" applyFont="1" applyBorder="1" applyAlignment="1">
      <alignment horizontal="right" wrapText="1"/>
    </xf>
    <xf numFmtId="3" fontId="1" fillId="0" borderId="20" xfId="0" applyNumberFormat="1" applyFont="1" applyBorder="1" applyAlignment="1">
      <alignment horizontal="right" wrapText="1"/>
    </xf>
    <xf numFmtId="179" fontId="1" fillId="0" borderId="21" xfId="0" applyNumberFormat="1" applyFont="1" applyBorder="1" applyAlignment="1"/>
    <xf numFmtId="9" fontId="1" fillId="0" borderId="22" xfId="0" applyNumberFormat="1" applyFont="1" applyBorder="1" applyAlignment="1">
      <alignment horizontal="right" wrapText="1"/>
    </xf>
    <xf numFmtId="178" fontId="1" fillId="5" borderId="23" xfId="0" applyNumberFormat="1" applyFont="1" applyFill="1" applyBorder="1" applyAlignment="1">
      <alignment horizontal="right" wrapText="1"/>
    </xf>
    <xf numFmtId="177" fontId="3" fillId="6" borderId="24" xfId="0" applyNumberFormat="1" applyFont="1" applyFill="1" applyBorder="1" applyAlignment="1">
      <alignment horizontal="center" wrapText="1"/>
    </xf>
    <xf numFmtId="180" fontId="1" fillId="7" borderId="25" xfId="0" applyNumberFormat="1" applyFont="1" applyFill="1" applyBorder="1" applyAlignment="1">
      <alignment horizontal="right" wrapText="1"/>
    </xf>
    <xf numFmtId="178" fontId="1" fillId="8" borderId="26" xfId="2" applyNumberFormat="1" applyFill="1" applyBorder="1" applyAlignment="1" applyProtection="1">
      <alignment horizontal="right" wrapText="1"/>
    </xf>
    <xf numFmtId="3" fontId="1" fillId="9" borderId="27" xfId="0" applyNumberFormat="1" applyFont="1" applyFill="1" applyBorder="1" applyAlignment="1">
      <alignment horizontal="right" wrapText="1"/>
    </xf>
    <xf numFmtId="3" fontId="1" fillId="0" borderId="28" xfId="0" applyNumberFormat="1" applyFont="1" applyBorder="1" applyAlignment="1"/>
    <xf numFmtId="177" fontId="3" fillId="0" borderId="29" xfId="0" applyNumberFormat="1" applyFont="1" applyBorder="1" applyAlignment="1"/>
    <xf numFmtId="0" fontId="8" fillId="10" borderId="30" xfId="0" applyFont="1" applyFill="1" applyBorder="1" applyAlignment="1"/>
    <xf numFmtId="0" fontId="8" fillId="0" borderId="31" xfId="0" applyFont="1" applyBorder="1" applyAlignment="1"/>
    <xf numFmtId="179" fontId="3" fillId="0" borderId="32" xfId="0" applyNumberFormat="1" applyFont="1" applyBorder="1" applyAlignment="1"/>
    <xf numFmtId="181" fontId="1" fillId="0" borderId="33" xfId="2" applyNumberFormat="1" applyBorder="1" applyProtection="1"/>
    <xf numFmtId="178" fontId="3" fillId="11" borderId="34" xfId="2" applyNumberFormat="1" applyFont="1" applyFill="1" applyBorder="1" applyProtection="1"/>
    <xf numFmtId="0" fontId="3" fillId="0" borderId="35" xfId="0" applyFont="1" applyBorder="1" applyAlignment="1">
      <alignment horizontal="left" vertical="top" wrapText="1"/>
    </xf>
    <xf numFmtId="0" fontId="9" fillId="12" borderId="36" xfId="0" applyFont="1" applyFill="1" applyBorder="1" applyAlignment="1">
      <alignment horizontal="center" vertical="center"/>
    </xf>
    <xf numFmtId="178" fontId="1" fillId="0" borderId="37" xfId="2" applyNumberFormat="1" applyBorder="1" applyProtection="1"/>
    <xf numFmtId="0" fontId="1" fillId="13" borderId="38" xfId="0" applyFont="1" applyFill="1" applyBorder="1" applyAlignment="1"/>
    <xf numFmtId="178" fontId="1" fillId="0" borderId="39" xfId="0" applyNumberFormat="1" applyFont="1" applyBorder="1" applyAlignment="1"/>
    <xf numFmtId="0" fontId="1" fillId="0" borderId="40" xfId="0" applyFont="1" applyBorder="1" applyAlignment="1"/>
    <xf numFmtId="0" fontId="3" fillId="0" borderId="41" xfId="0" applyFont="1" applyBorder="1" applyAlignment="1">
      <alignment horizontal="left"/>
    </xf>
    <xf numFmtId="0" fontId="3" fillId="14" borderId="47" xfId="0" applyFont="1" applyFill="1" applyBorder="1" applyAlignment="1"/>
    <xf numFmtId="178" fontId="1" fillId="0" borderId="48" xfId="0" applyNumberFormat="1" applyFont="1" applyBorder="1" applyAlignment="1"/>
    <xf numFmtId="0" fontId="8" fillId="0" borderId="49" xfId="0" applyFont="1" applyBorder="1" applyAlignment="1">
      <alignment horizontal="left"/>
    </xf>
    <xf numFmtId="10" fontId="10" fillId="0" borderId="50" xfId="0" applyNumberFormat="1" applyFont="1" applyBorder="1" applyAlignment="1"/>
    <xf numFmtId="0" fontId="1" fillId="0" borderId="51" xfId="0" applyFont="1" applyBorder="1" applyAlignment="1">
      <alignment horizontal="left"/>
    </xf>
    <xf numFmtId="10" fontId="11" fillId="0" borderId="52" xfId="0" applyNumberFormat="1" applyFont="1" applyBorder="1" applyAlignment="1"/>
    <xf numFmtId="0" fontId="3" fillId="15" borderId="53" xfId="0" applyFont="1" applyFill="1" applyBorder="1" applyAlignment="1">
      <alignment horizontal="center" wrapText="1"/>
    </xf>
    <xf numFmtId="0" fontId="3" fillId="16" borderId="54" xfId="0" applyFont="1" applyFill="1" applyBorder="1" applyAlignment="1">
      <alignment horizontal="center" vertical="center"/>
    </xf>
    <xf numFmtId="10" fontId="2" fillId="0" borderId="55" xfId="1" applyNumberFormat="1" applyBorder="1" applyProtection="1"/>
    <xf numFmtId="10" fontId="1" fillId="0" borderId="56" xfId="0" applyNumberFormat="1" applyFont="1" applyBorder="1" applyAlignment="1"/>
    <xf numFmtId="178" fontId="2" fillId="0" borderId="57" xfId="0" applyNumberFormat="1" applyFont="1" applyBorder="1" applyAlignment="1">
      <alignment horizontal="right"/>
    </xf>
    <xf numFmtId="0" fontId="1" fillId="17" borderId="58" xfId="0" applyFont="1" applyFill="1" applyBorder="1" applyAlignment="1"/>
    <xf numFmtId="0" fontId="12" fillId="0" borderId="59" xfId="0" applyFont="1" applyBorder="1" applyAlignment="1"/>
    <xf numFmtId="0" fontId="3" fillId="19" borderId="61" xfId="0" applyFont="1" applyFill="1" applyBorder="1" applyAlignment="1">
      <alignment horizontal="center" vertical="center"/>
    </xf>
    <xf numFmtId="0" fontId="6" fillId="20" borderId="62" xfId="0" applyFont="1" applyFill="1" applyBorder="1" applyAlignment="1">
      <alignment horizontal="center" vertical="center"/>
    </xf>
    <xf numFmtId="0" fontId="6" fillId="22" borderId="64" xfId="0" applyFont="1" applyFill="1" applyBorder="1" applyAlignment="1">
      <alignment horizontal="center" vertical="center"/>
    </xf>
    <xf numFmtId="0" fontId="6" fillId="23" borderId="65" xfId="0" applyFont="1" applyFill="1" applyBorder="1" applyAlignment="1">
      <alignment horizontal="center" vertical="center"/>
    </xf>
    <xf numFmtId="0" fontId="1" fillId="24" borderId="66" xfId="0" applyFont="1" applyFill="1" applyBorder="1" applyAlignment="1"/>
    <xf numFmtId="0" fontId="6" fillId="25" borderId="67" xfId="0" applyFont="1" applyFill="1" applyBorder="1" applyAlignment="1">
      <alignment horizontal="center" vertical="center"/>
    </xf>
    <xf numFmtId="0" fontId="6" fillId="28" borderId="70" xfId="0" applyFont="1" applyFill="1" applyBorder="1" applyAlignment="1">
      <alignment horizontal="center" vertical="center"/>
    </xf>
    <xf numFmtId="0" fontId="1" fillId="29" borderId="71" xfId="0" applyFont="1" applyFill="1" applyBorder="1" applyAlignment="1"/>
    <xf numFmtId="178" fontId="1" fillId="30" borderId="72" xfId="0" applyNumberFormat="1" applyFont="1" applyFill="1" applyBorder="1" applyAlignment="1"/>
    <xf numFmtId="0" fontId="3" fillId="31" borderId="73" xfId="0" applyFont="1" applyFill="1" applyBorder="1" applyAlignment="1"/>
    <xf numFmtId="178" fontId="1" fillId="0" borderId="74" xfId="0" applyNumberFormat="1" applyFont="1" applyBorder="1" applyAlignment="1"/>
    <xf numFmtId="0" fontId="1" fillId="0" borderId="75" xfId="0" applyFont="1" applyBorder="1" applyAlignment="1"/>
    <xf numFmtId="0" fontId="1" fillId="32" borderId="76" xfId="0" applyFont="1" applyFill="1" applyBorder="1" applyAlignment="1"/>
    <xf numFmtId="0" fontId="1" fillId="0" borderId="77" xfId="0" applyFont="1" applyBorder="1" applyAlignment="1">
      <alignment vertical="center"/>
    </xf>
    <xf numFmtId="178" fontId="1" fillId="0" borderId="78" xfId="0" applyNumberFormat="1" applyFont="1" applyBorder="1" applyAlignment="1">
      <alignment vertical="center"/>
    </xf>
    <xf numFmtId="0" fontId="13" fillId="0" borderId="79" xfId="0" applyFont="1" applyBorder="1" applyAlignment="1">
      <alignment vertical="center"/>
    </xf>
    <xf numFmtId="0" fontId="14" fillId="0" borderId="80" xfId="0" applyFont="1" applyBorder="1" applyAlignment="1">
      <alignment vertical="center"/>
    </xf>
    <xf numFmtId="0" fontId="15" fillId="0" borderId="81" xfId="0" applyFont="1" applyBorder="1" applyAlignment="1"/>
    <xf numFmtId="0" fontId="3" fillId="0" borderId="82" xfId="0" applyFont="1" applyBorder="1" applyAlignment="1"/>
    <xf numFmtId="0" fontId="3" fillId="0" borderId="41" xfId="0" applyFont="1" applyBorder="1" applyAlignment="1">
      <alignment horizontal="left"/>
    </xf>
    <xf numFmtId="3" fontId="3" fillId="0" borderId="46" xfId="0" applyNumberFormat="1" applyFont="1" applyBorder="1" applyAlignment="1">
      <alignment horizontal="left"/>
    </xf>
    <xf numFmtId="38" fontId="3" fillId="0" borderId="42" xfId="0" applyNumberFormat="1" applyFont="1" applyBorder="1" applyAlignment="1">
      <alignment horizontal="left"/>
    </xf>
    <xf numFmtId="4" fontId="3" fillId="0" borderId="45" xfId="0" applyNumberFormat="1" applyFont="1" applyBorder="1" applyAlignment="1">
      <alignment horizontal="left"/>
    </xf>
    <xf numFmtId="182" fontId="3" fillId="0" borderId="43" xfId="0" applyNumberFormat="1" applyFont="1" applyBorder="1" applyAlignment="1">
      <alignment horizontal="left"/>
    </xf>
    <xf numFmtId="183" fontId="3" fillId="0" borderId="44" xfId="0" applyNumberFormat="1" applyFont="1" applyBorder="1" applyAlignment="1">
      <alignment horizontal="left"/>
    </xf>
    <xf numFmtId="0" fontId="6" fillId="21" borderId="63" xfId="0" applyFont="1" applyFill="1" applyBorder="1" applyAlignment="1">
      <alignment horizontal="left" vertical="center"/>
    </xf>
    <xf numFmtId="0" fontId="6" fillId="27" borderId="69" xfId="0" applyFont="1" applyFill="1" applyBorder="1" applyAlignment="1">
      <alignment horizontal="left" vertical="center"/>
    </xf>
    <xf numFmtId="0" fontId="6" fillId="18" borderId="60" xfId="0" applyFont="1" applyFill="1" applyBorder="1" applyAlignment="1">
      <alignment horizontal="center" vertical="center"/>
    </xf>
    <xf numFmtId="0" fontId="6" fillId="26" borderId="68" xfId="0" applyFont="1" applyFill="1" applyBorder="1" applyAlignment="1">
      <alignment horizontal="center" vertical="center"/>
    </xf>
    <xf numFmtId="0" fontId="6" fillId="23" borderId="65" xfId="0" applyFont="1" applyFill="1" applyBorder="1" applyAlignment="1">
      <alignment horizontal="center" vertical="center"/>
    </xf>
    <xf numFmtId="0" fontId="6" fillId="22" borderId="64" xfId="0" applyFont="1" applyFill="1" applyBorder="1" applyAlignment="1">
      <alignment horizontal="center" vertical="center"/>
    </xf>
    <xf numFmtId="0" fontId="3" fillId="19" borderId="61" xfId="0" applyFont="1" applyFill="1" applyBorder="1" applyAlignment="1">
      <alignment horizontal="center" vertical="center"/>
    </xf>
    <xf numFmtId="0" fontId="6" fillId="20" borderId="62" xfId="0" applyFont="1" applyFill="1" applyBorder="1" applyAlignment="1">
      <alignment horizontal="center" vertical="center"/>
    </xf>
  </cellXfs>
  <cellStyles count="3">
    <cellStyle name="Percent" xfId="1" xr:uid="{00000000-0005-0000-0000-000001000000}"/>
    <cellStyle name="常规" xfId="0" builtinId="0"/>
    <cellStyle name="千位分隔" xfId="2" builtinId="3"/>
  </cellStyles>
  <dxfs count="22"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johnny.chan@capitalglobal.com" TargetMode="External"/><Relationship Id="rId1" Type="http://schemas.openxmlformats.org/officeDocument/2006/relationships/hyperlink" Target="mailto:lhui@coreviewcap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ekaterina.iliouchenko@union-investment.de" TargetMode="External"/><Relationship Id="rId2" Type="http://schemas.openxmlformats.org/officeDocument/2006/relationships/hyperlink" Target="mailto:tom.ihler@union-investment.de" TargetMode="External"/><Relationship Id="rId1" Type="http://schemas.openxmlformats.org/officeDocument/2006/relationships/hyperlink" Target="mailto:lammh@arcapital.com.sg" TargetMode="External"/><Relationship Id="rId6" Type="http://schemas.openxmlformats.org/officeDocument/2006/relationships/hyperlink" Target="mailto:christoph.rettig@union-investment.de" TargetMode="External"/><Relationship Id="rId5" Type="http://schemas.openxmlformats.org/officeDocument/2006/relationships/hyperlink" Target="mailto:andreas.doering@union-investment.de" TargetMode="External"/><Relationship Id="rId4" Type="http://schemas.openxmlformats.org/officeDocument/2006/relationships/hyperlink" Target="mailto:kateryna.illyushenko@union-investmen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561A-794F-41CF-89C3-63082BE58F0C}">
  <sheetPr>
    <tabColor rgb="FF4472C4"/>
    <outlinePr summaryBelow="0" summaryRight="0"/>
  </sheetPr>
  <dimension ref="B1:H200"/>
  <sheetViews>
    <sheetView showGridLines="0" workbookViewId="0"/>
  </sheetViews>
  <sheetFormatPr defaultColWidth="14" defaultRowHeight="13" x14ac:dyDescent="0.3"/>
  <cols>
    <col min="1" max="1" width="4" customWidth="1"/>
    <col min="2" max="2" width="65" customWidth="1"/>
    <col min="3" max="8" width="14" customWidth="1"/>
    <col min="9" max="9" width="4" customWidth="1"/>
    <col min="10" max="20" width="9" customWidth="1"/>
  </cols>
  <sheetData>
    <row r="1" spans="2:8" ht="16" customHeight="1" x14ac:dyDescent="0.3"/>
    <row r="2" spans="2:8" ht="20" customHeight="1" x14ac:dyDescent="0.45">
      <c r="B2" s="7" t="s">
        <v>9</v>
      </c>
    </row>
    <row r="3" spans="2:8" ht="16" customHeight="1" x14ac:dyDescent="0.35">
      <c r="B3" s="6" t="s">
        <v>10</v>
      </c>
    </row>
    <row r="4" spans="2:8" ht="16" customHeight="1" x14ac:dyDescent="0.35">
      <c r="B4" s="11" t="s">
        <v>11</v>
      </c>
    </row>
    <row r="5" spans="2:8" ht="16" customHeight="1" x14ac:dyDescent="0.35">
      <c r="B5" s="11" t="s">
        <v>12</v>
      </c>
    </row>
    <row r="6" spans="2:8" ht="16" customHeight="1" x14ac:dyDescent="0.35">
      <c r="B6" s="6" t="s">
        <v>0</v>
      </c>
    </row>
    <row r="7" spans="2:8" ht="16" customHeight="1" x14ac:dyDescent="0.35">
      <c r="B7" s="12"/>
    </row>
    <row r="8" spans="2:8" ht="16" customHeight="1" x14ac:dyDescent="0.35">
      <c r="B8" s="5" t="s">
        <v>13</v>
      </c>
    </row>
    <row r="9" spans="2:8" ht="6" customHeight="1" x14ac:dyDescent="0.35">
      <c r="B9" s="6"/>
    </row>
    <row r="10" spans="2:8" ht="16" customHeight="1" x14ac:dyDescent="0.3">
      <c r="B10" s="9" t="s">
        <v>14</v>
      </c>
      <c r="C10" s="9" t="s">
        <v>15</v>
      </c>
      <c r="D10" s="9" t="s">
        <v>16</v>
      </c>
      <c r="E10" s="9" t="s">
        <v>17</v>
      </c>
      <c r="F10" s="10" t="s">
        <v>18</v>
      </c>
      <c r="G10" s="10" t="s">
        <v>19</v>
      </c>
      <c r="H10" s="10" t="s">
        <v>20</v>
      </c>
    </row>
    <row r="11" spans="2:8" ht="16" customHeight="1" x14ac:dyDescent="0.35">
      <c r="B11" s="4" t="s">
        <v>21</v>
      </c>
      <c r="C11" s="1">
        <f>INDEX('SH Summary'!A:A,MATCH(B11,'SH Summary'!C:C,0))</f>
        <v>0</v>
      </c>
      <c r="D11" s="1">
        <f>INDEX('SH Summary'!B:B,MATCH(B11,'SH Summary'!C:C,0))</f>
        <v>1</v>
      </c>
      <c r="E11" s="1">
        <f t="shared" ref="E11:E30" si="0">C11-D11</f>
        <v>-1</v>
      </c>
      <c r="F11" s="2">
        <f>VLOOKUP(B11,'SH Summary'!C:L,9,FALSE)</f>
        <v>0</v>
      </c>
      <c r="G11" s="2">
        <f>VLOOKUP(B11,'SH Summary'!C:L,10,FALSE)</f>
        <v>6.2420517807755337E-2</v>
      </c>
      <c r="H11" s="3" t="e">
        <f t="shared" ref="H11:H30" si="1">G11/F11-1</f>
        <v>#DIV/0!</v>
      </c>
    </row>
    <row r="12" spans="2:8" ht="16" customHeight="1" x14ac:dyDescent="0.35">
      <c r="B12" s="8" t="s">
        <v>22</v>
      </c>
      <c r="C12" s="1">
        <f>INDEX('SH Summary'!A:A,MATCH(B12,'SH Summary'!C:C,0))</f>
        <v>0</v>
      </c>
      <c r="D12" s="1">
        <f>INDEX('SH Summary'!B:B,MATCH(B12,'SH Summary'!C:C,0))</f>
        <v>2</v>
      </c>
      <c r="E12" s="1">
        <f t="shared" si="0"/>
        <v>-2</v>
      </c>
      <c r="F12" s="2">
        <f>VLOOKUP(B12,'SH Summary'!C:L,9,FALSE)</f>
        <v>0</v>
      </c>
      <c r="G12" s="2">
        <f>VLOOKUP(B12,'SH Summary'!C:L,10,FALSE)</f>
        <v>3.2561845622567712E-2</v>
      </c>
      <c r="H12" s="3" t="e">
        <f t="shared" si="1"/>
        <v>#DIV/0!</v>
      </c>
    </row>
    <row r="13" spans="2:8" ht="16" customHeight="1" x14ac:dyDescent="0.35">
      <c r="B13" s="8" t="s">
        <v>23</v>
      </c>
      <c r="C13" s="1">
        <f>INDEX('SH Summary'!A:A,MATCH(B13,'SH Summary'!C:C,0))</f>
        <v>0</v>
      </c>
      <c r="D13" s="1">
        <f>INDEX('SH Summary'!B:B,MATCH(B13,'SH Summary'!C:C,0))</f>
        <v>3</v>
      </c>
      <c r="E13" s="1">
        <f t="shared" si="0"/>
        <v>-3</v>
      </c>
      <c r="F13" s="2">
        <f>VLOOKUP(B13,'SH Summary'!C:L,9,FALSE)</f>
        <v>0</v>
      </c>
      <c r="G13" s="2">
        <f>VLOOKUP(B13,'SH Summary'!C:L,10,FALSE)</f>
        <v>2.658759281580737E-2</v>
      </c>
      <c r="H13" s="3" t="e">
        <f t="shared" si="1"/>
        <v>#DIV/0!</v>
      </c>
    </row>
    <row r="14" spans="2:8" ht="16" customHeight="1" x14ac:dyDescent="0.35">
      <c r="B14" s="4" t="s">
        <v>24</v>
      </c>
      <c r="C14" s="1">
        <f>INDEX('SH Summary'!A:A,MATCH(B14,'SH Summary'!C:C,0))</f>
        <v>0</v>
      </c>
      <c r="D14" s="1">
        <f>INDEX('SH Summary'!B:B,MATCH(B14,'SH Summary'!C:C,0))</f>
        <v>4</v>
      </c>
      <c r="E14" s="1">
        <f t="shared" si="0"/>
        <v>-4</v>
      </c>
      <c r="F14" s="2">
        <f>VLOOKUP(B14,'SH Summary'!C:L,9,FALSE)</f>
        <v>0</v>
      </c>
      <c r="G14" s="2">
        <f>VLOOKUP(B14,'SH Summary'!C:L,10,FALSE)</f>
        <v>1.7337715124075535E-2</v>
      </c>
      <c r="H14" s="3" t="e">
        <f t="shared" si="1"/>
        <v>#DIV/0!</v>
      </c>
    </row>
    <row r="15" spans="2:8" ht="16" customHeight="1" x14ac:dyDescent="0.35">
      <c r="B15" s="4" t="s">
        <v>25</v>
      </c>
      <c r="C15" s="1">
        <f>INDEX('SH Summary'!A:A,MATCH(B15,'SH Summary'!C:C,0))</f>
        <v>0</v>
      </c>
      <c r="D15" s="1">
        <f>INDEX('SH Summary'!B:B,MATCH(B15,'SH Summary'!C:C,0))</f>
        <v>5</v>
      </c>
      <c r="E15" s="1">
        <f t="shared" si="0"/>
        <v>-5</v>
      </c>
      <c r="F15" s="2">
        <f>VLOOKUP(B15,'SH Summary'!C:L,9,FALSE)</f>
        <v>0</v>
      </c>
      <c r="G15" s="2">
        <f>VLOOKUP(B15,'SH Summary'!C:L,10,FALSE)</f>
        <v>1.6915321161693753E-2</v>
      </c>
      <c r="H15" s="3" t="e">
        <f t="shared" si="1"/>
        <v>#DIV/0!</v>
      </c>
    </row>
    <row r="16" spans="2:8" ht="16" customHeight="1" x14ac:dyDescent="0.35">
      <c r="B16" s="4" t="s">
        <v>26</v>
      </c>
      <c r="C16" s="1">
        <f>INDEX('SH Summary'!A:A,MATCH(B16,'SH Summary'!C:C,0))</f>
        <v>0</v>
      </c>
      <c r="D16" s="1">
        <f>INDEX('SH Summary'!B:B,MATCH(B16,'SH Summary'!C:C,0))</f>
        <v>6</v>
      </c>
      <c r="E16" s="1">
        <f t="shared" si="0"/>
        <v>-6</v>
      </c>
      <c r="F16" s="2">
        <f>VLOOKUP(B16,'SH Summary'!C:L,9,FALSE)</f>
        <v>0</v>
      </c>
      <c r="G16" s="2">
        <f>VLOOKUP(B16,'SH Summary'!C:L,10,FALSE)</f>
        <v>1.6395865803337968E-2</v>
      </c>
      <c r="H16" s="3" t="e">
        <f t="shared" si="1"/>
        <v>#DIV/0!</v>
      </c>
    </row>
    <row r="17" spans="2:8" ht="16" customHeight="1" x14ac:dyDescent="0.35">
      <c r="B17" s="4" t="s">
        <v>27</v>
      </c>
      <c r="C17" s="1">
        <f>INDEX('SH Summary'!A:A,MATCH(B17,'SH Summary'!C:C,0))</f>
        <v>0</v>
      </c>
      <c r="D17" s="1">
        <f>INDEX('SH Summary'!B:B,MATCH(B17,'SH Summary'!C:C,0))</f>
        <v>31</v>
      </c>
      <c r="E17" s="1">
        <f t="shared" si="0"/>
        <v>-31</v>
      </c>
      <c r="F17" s="2">
        <f>VLOOKUP(B17,'SH Summary'!C:L,9,FALSE)</f>
        <v>0</v>
      </c>
      <c r="G17" s="2">
        <f>VLOOKUP(B17,'SH Summary'!C:L,10,FALSE)</f>
        <v>3.6509180607115829E-3</v>
      </c>
      <c r="H17" s="3" t="e">
        <f t="shared" si="1"/>
        <v>#DIV/0!</v>
      </c>
    </row>
    <row r="18" spans="2:8" ht="16" customHeight="1" x14ac:dyDescent="0.35">
      <c r="B18" s="8" t="s">
        <v>28</v>
      </c>
      <c r="C18" s="1">
        <f>INDEX('SH Summary'!A:A,MATCH(B18,'SH Summary'!C:C,0))</f>
        <v>0</v>
      </c>
      <c r="D18" s="1">
        <f>INDEX('SH Summary'!B:B,MATCH(B18,'SH Summary'!C:C,0))</f>
        <v>10</v>
      </c>
      <c r="E18" s="1">
        <f t="shared" si="0"/>
        <v>-10</v>
      </c>
      <c r="F18" s="2">
        <f>VLOOKUP(B18,'SH Summary'!C:L,9,FALSE)</f>
        <v>0</v>
      </c>
      <c r="G18" s="2">
        <f>VLOOKUP(B18,'SH Summary'!C:L,10,FALSE)</f>
        <v>9.9177479862734182E-3</v>
      </c>
      <c r="H18" s="3" t="e">
        <f t="shared" si="1"/>
        <v>#DIV/0!</v>
      </c>
    </row>
    <row r="19" spans="2:8" ht="16" customHeight="1" x14ac:dyDescent="0.35">
      <c r="B19" s="4" t="s">
        <v>29</v>
      </c>
      <c r="C19" s="1">
        <f>INDEX('SH Summary'!A:A,MATCH(B19,'SH Summary'!C:C,0))</f>
        <v>0</v>
      </c>
      <c r="D19" s="1">
        <f>INDEX('SH Summary'!B:B,MATCH(B19,'SH Summary'!C:C,0))</f>
        <v>7</v>
      </c>
      <c r="E19" s="1">
        <f t="shared" si="0"/>
        <v>-7</v>
      </c>
      <c r="F19" s="2">
        <f>VLOOKUP(B19,'SH Summary'!C:L,9,FALSE)</f>
        <v>0</v>
      </c>
      <c r="G19" s="2">
        <f>VLOOKUP(B19,'SH Summary'!C:L,10,FALSE)</f>
        <v>1.0429944387357904E-2</v>
      </c>
      <c r="H19" s="3" t="e">
        <f t="shared" si="1"/>
        <v>#DIV/0!</v>
      </c>
    </row>
    <row r="20" spans="2:8" ht="16" customHeight="1" x14ac:dyDescent="0.35">
      <c r="B20" s="4" t="s">
        <v>30</v>
      </c>
      <c r="C20" s="1">
        <f>INDEX('SH Summary'!A:A,MATCH(B20,'SH Summary'!C:C,0))</f>
        <v>0</v>
      </c>
      <c r="D20" s="1">
        <f>INDEX('SH Summary'!B:B,MATCH(B20,'SH Summary'!C:C,0))</f>
        <v>125</v>
      </c>
      <c r="E20" s="1">
        <f t="shared" si="0"/>
        <v>-125</v>
      </c>
      <c r="F20" s="2">
        <f>VLOOKUP(B20,'SH Summary'!C:L,9,FALSE)</f>
        <v>0</v>
      </c>
      <c r="G20" s="2">
        <f>VLOOKUP(B20,'SH Summary'!C:L,10,FALSE)</f>
        <v>5.8282754996136438E-4</v>
      </c>
      <c r="H20" s="3" t="e">
        <f t="shared" si="1"/>
        <v>#DIV/0!</v>
      </c>
    </row>
    <row r="21" spans="2:8" ht="16" customHeight="1" x14ac:dyDescent="0.35">
      <c r="B21" s="8" t="s">
        <v>31</v>
      </c>
      <c r="C21" s="1">
        <f>INDEX('SH Summary'!A:A,MATCH(B21,'SH Summary'!C:C,0))</f>
        <v>0</v>
      </c>
      <c r="D21" s="1">
        <f>INDEX('SH Summary'!B:B,MATCH(B21,'SH Summary'!C:C,0))</f>
        <v>11</v>
      </c>
      <c r="E21" s="1">
        <f t="shared" si="0"/>
        <v>-11</v>
      </c>
      <c r="F21" s="2">
        <f>VLOOKUP(B21,'SH Summary'!C:L,9,FALSE)</f>
        <v>0</v>
      </c>
      <c r="G21" s="2">
        <f>VLOOKUP(B21,'SH Summary'!C:L,10,FALSE)</f>
        <v>9.1786625596654396E-3</v>
      </c>
      <c r="H21" s="3" t="e">
        <f t="shared" si="1"/>
        <v>#DIV/0!</v>
      </c>
    </row>
    <row r="22" spans="2:8" ht="16" customHeight="1" x14ac:dyDescent="0.35">
      <c r="B22" s="4" t="s">
        <v>32</v>
      </c>
      <c r="C22" s="1">
        <f>INDEX('SH Summary'!A:A,MATCH(B22,'SH Summary'!C:C,0))</f>
        <v>0</v>
      </c>
      <c r="D22" s="1">
        <f>INDEX('SH Summary'!B:B,MATCH(B22,'SH Summary'!C:C,0))</f>
        <v>13</v>
      </c>
      <c r="E22" s="1">
        <f t="shared" si="0"/>
        <v>-13</v>
      </c>
      <c r="F22" s="2">
        <f>VLOOKUP(B22,'SH Summary'!C:L,9,FALSE)</f>
        <v>0</v>
      </c>
      <c r="G22" s="2">
        <f>VLOOKUP(B22,'SH Summary'!C:L,10,FALSE)</f>
        <v>8.4033763387182867E-3</v>
      </c>
      <c r="H22" s="3" t="e">
        <f t="shared" si="1"/>
        <v>#DIV/0!</v>
      </c>
    </row>
    <row r="23" spans="2:8" ht="16" customHeight="1" x14ac:dyDescent="0.35">
      <c r="B23" s="4" t="s">
        <v>33</v>
      </c>
      <c r="C23" s="1">
        <f>INDEX('SH Summary'!A:A,MATCH(B23,'SH Summary'!C:C,0))</f>
        <v>0</v>
      </c>
      <c r="D23" s="1">
        <f>INDEX('SH Summary'!B:B,MATCH(B23,'SH Summary'!C:C,0))</f>
        <v>9</v>
      </c>
      <c r="E23" s="1">
        <f t="shared" si="0"/>
        <v>-9</v>
      </c>
      <c r="F23" s="2">
        <f>VLOOKUP(B23,'SH Summary'!C:L,9,FALSE)</f>
        <v>0</v>
      </c>
      <c r="G23" s="2">
        <f>VLOOKUP(B23,'SH Summary'!C:L,10,FALSE)</f>
        <v>1.0071001200071587E-2</v>
      </c>
      <c r="H23" s="3" t="e">
        <f t="shared" si="1"/>
        <v>#DIV/0!</v>
      </c>
    </row>
    <row r="24" spans="2:8" ht="16" customHeight="1" x14ac:dyDescent="0.35">
      <c r="B24" s="4" t="s">
        <v>34</v>
      </c>
      <c r="C24" s="1">
        <f>INDEX('SH Summary'!A:A,MATCH(B24,'SH Summary'!C:C,0))</f>
        <v>0</v>
      </c>
      <c r="D24" s="1">
        <f>INDEX('SH Summary'!B:B,MATCH(B24,'SH Summary'!C:C,0))</f>
        <v>12</v>
      </c>
      <c r="E24" s="1">
        <f t="shared" si="0"/>
        <v>-12</v>
      </c>
      <c r="F24" s="2">
        <f>VLOOKUP(B24,'SH Summary'!C:L,9,FALSE)</f>
        <v>0</v>
      </c>
      <c r="G24" s="2">
        <f>VLOOKUP(B24,'SH Summary'!C:L,10,FALSE)</f>
        <v>9.0069221946592424E-3</v>
      </c>
      <c r="H24" s="3" t="e">
        <f t="shared" si="1"/>
        <v>#DIV/0!</v>
      </c>
    </row>
    <row r="25" spans="2:8" ht="16" customHeight="1" x14ac:dyDescent="0.35">
      <c r="B25" s="4" t="s">
        <v>35</v>
      </c>
      <c r="C25" s="1">
        <f>INDEX('SH Summary'!A:A,MATCH(B25,'SH Summary'!C:C,0))</f>
        <v>0</v>
      </c>
      <c r="D25" s="1">
        <f>INDEX('SH Summary'!B:B,MATCH(B25,'SH Summary'!C:C,0))</f>
        <v>8</v>
      </c>
      <c r="E25" s="1">
        <f t="shared" si="0"/>
        <v>-8</v>
      </c>
      <c r="F25" s="2">
        <f>VLOOKUP(B25,'SH Summary'!C:L,9,FALSE)</f>
        <v>0</v>
      </c>
      <c r="G25" s="2">
        <f>VLOOKUP(B25,'SH Summary'!C:L,10,FALSE)</f>
        <v>1.0100462304513785E-2</v>
      </c>
      <c r="H25" s="3" t="e">
        <f t="shared" si="1"/>
        <v>#DIV/0!</v>
      </c>
    </row>
    <row r="26" spans="2:8" ht="16" customHeight="1" x14ac:dyDescent="0.35">
      <c r="B26" s="4" t="s">
        <v>36</v>
      </c>
      <c r="C26" s="1">
        <f>INDEX('SH Summary'!A:A,MATCH(B26,'SH Summary'!C:C,0))</f>
        <v>0</v>
      </c>
      <c r="D26" s="1">
        <f>INDEX('SH Summary'!B:B,MATCH(B26,'SH Summary'!C:C,0))</f>
        <v>16</v>
      </c>
      <c r="E26" s="1">
        <f t="shared" si="0"/>
        <v>-16</v>
      </c>
      <c r="F26" s="2">
        <f>VLOOKUP(B26,'SH Summary'!C:L,9,FALSE)</f>
        <v>0</v>
      </c>
      <c r="G26" s="2">
        <f>VLOOKUP(B26,'SH Summary'!C:L,10,FALSE)</f>
        <v>7.0719301062292846E-3</v>
      </c>
      <c r="H26" s="3" t="e">
        <f t="shared" si="1"/>
        <v>#DIV/0!</v>
      </c>
    </row>
    <row r="27" spans="2:8" ht="16" customHeight="1" x14ac:dyDescent="0.35">
      <c r="B27" s="4" t="s">
        <v>37</v>
      </c>
      <c r="C27" s="1">
        <f>INDEX('SH Summary'!A:A,MATCH(B27,'SH Summary'!C:C,0))</f>
        <v>0</v>
      </c>
      <c r="D27" s="1">
        <f>INDEX('SH Summary'!B:B,MATCH(B27,'SH Summary'!C:C,0))</f>
        <v>14</v>
      </c>
      <c r="E27" s="1">
        <f t="shared" si="0"/>
        <v>-14</v>
      </c>
      <c r="F27" s="2">
        <f>VLOOKUP(B27,'SH Summary'!C:L,9,FALSE)</f>
        <v>0</v>
      </c>
      <c r="G27" s="2">
        <f>VLOOKUP(B27,'SH Summary'!C:L,10,FALSE)</f>
        <v>7.8669654367808112E-3</v>
      </c>
      <c r="H27" s="3" t="e">
        <f t="shared" si="1"/>
        <v>#DIV/0!</v>
      </c>
    </row>
    <row r="28" spans="2:8" ht="16" customHeight="1" x14ac:dyDescent="0.35">
      <c r="B28" s="8" t="s">
        <v>38</v>
      </c>
      <c r="C28" s="1">
        <f>INDEX('SH Summary'!A:A,MATCH(B28,'SH Summary'!C:C,0))</f>
        <v>0</v>
      </c>
      <c r="D28" s="1">
        <f>INDEX('SH Summary'!B:B,MATCH(B28,'SH Summary'!C:C,0))</f>
        <v>17</v>
      </c>
      <c r="E28" s="1">
        <f t="shared" si="0"/>
        <v>-17</v>
      </c>
      <c r="F28" s="2">
        <f>VLOOKUP(B28,'SH Summary'!C:L,9,FALSE)</f>
        <v>0</v>
      </c>
      <c r="G28" s="2">
        <f>VLOOKUP(B28,'SH Summary'!C:L,10,FALSE)</f>
        <v>6.3851350583007211E-3</v>
      </c>
      <c r="H28" s="3" t="e">
        <f t="shared" si="1"/>
        <v>#DIV/0!</v>
      </c>
    </row>
    <row r="29" spans="2:8" ht="16" customHeight="1" x14ac:dyDescent="0.35">
      <c r="B29" s="4" t="s">
        <v>39</v>
      </c>
      <c r="C29" s="1">
        <f>INDEX('SH Summary'!A:A,MATCH(B29,'SH Summary'!C:C,0))</f>
        <v>0</v>
      </c>
      <c r="D29" s="1">
        <f>INDEX('SH Summary'!B:B,MATCH(B29,'SH Summary'!C:C,0))</f>
        <v>51</v>
      </c>
      <c r="E29" s="1">
        <f t="shared" si="0"/>
        <v>-51</v>
      </c>
      <c r="F29" s="2">
        <f>VLOOKUP(B29,'SH Summary'!C:L,9,FALSE)</f>
        <v>0</v>
      </c>
      <c r="G29" s="2">
        <f>VLOOKUP(B29,'SH Summary'!C:L,10,FALSE)</f>
        <v>2.0893932375215074E-3</v>
      </c>
      <c r="H29" s="3" t="e">
        <f t="shared" si="1"/>
        <v>#DIV/0!</v>
      </c>
    </row>
    <row r="30" spans="2:8" ht="16" customHeight="1" x14ac:dyDescent="0.35">
      <c r="B30" s="4" t="s">
        <v>40</v>
      </c>
      <c r="C30" s="1">
        <f>INDEX('SH Summary'!A:A,MATCH(B30,'SH Summary'!C:C,0))</f>
        <v>0</v>
      </c>
      <c r="D30" s="1">
        <f>INDEX('SH Summary'!B:B,MATCH(B30,'SH Summary'!C:C,0))</f>
        <v>25</v>
      </c>
      <c r="E30" s="1">
        <f t="shared" si="0"/>
        <v>-25</v>
      </c>
      <c r="F30" s="2">
        <f>VLOOKUP(B30,'SH Summary'!C:L,9,FALSE)</f>
        <v>0</v>
      </c>
      <c r="G30" s="2">
        <f>VLOOKUP(B30,'SH Summary'!C:L,10,FALSE)</f>
        <v>4.4093304032724115E-3</v>
      </c>
      <c r="H30" s="3" t="e">
        <f t="shared" si="1"/>
        <v>#DIV/0!</v>
      </c>
    </row>
    <row r="31" spans="2:8" ht="16" customHeight="1" x14ac:dyDescent="0.3"/>
    <row r="32" spans="2:8" ht="16" customHeight="1" x14ac:dyDescent="0.35">
      <c r="B32" s="5" t="s">
        <v>41</v>
      </c>
    </row>
    <row r="33" spans="2:8" ht="6" customHeight="1" x14ac:dyDescent="0.35">
      <c r="B33" s="6"/>
    </row>
    <row r="34" spans="2:8" ht="16" customHeight="1" x14ac:dyDescent="0.3">
      <c r="B34" s="9" t="s">
        <v>14</v>
      </c>
      <c r="C34" s="9" t="s">
        <v>15</v>
      </c>
      <c r="D34" s="9" t="s">
        <v>16</v>
      </c>
      <c r="E34" s="9" t="s">
        <v>17</v>
      </c>
      <c r="F34" s="10" t="s">
        <v>18</v>
      </c>
      <c r="G34" s="10" t="s">
        <v>19</v>
      </c>
      <c r="H34" s="10" t="s">
        <v>20</v>
      </c>
    </row>
    <row r="35" spans="2:8" ht="16" customHeight="1" x14ac:dyDescent="0.35">
      <c r="B35" s="4" t="s">
        <v>21</v>
      </c>
      <c r="C35" s="1">
        <f>INDEX('SH Summary'!A:A,MATCH(B35,'SH Summary'!C:C,0))</f>
        <v>0</v>
      </c>
      <c r="D35" s="1">
        <f>INDEX('SH Summary'!B:B,MATCH(B35,'SH Summary'!C:C,0))</f>
        <v>1</v>
      </c>
      <c r="E35" s="1">
        <f t="shared" ref="E35:E54" si="2">C35-D35</f>
        <v>-1</v>
      </c>
      <c r="F35" s="2">
        <f>VLOOKUP(B35,'SH Summary'!C:L,9,FALSE)</f>
        <v>0</v>
      </c>
      <c r="G35" s="2">
        <f>VLOOKUP(B35,'SH Summary'!C:L,10,FALSE)</f>
        <v>6.2420517807755337E-2</v>
      </c>
      <c r="H35" s="3" t="e">
        <f t="shared" ref="H35:H54" si="3">G35/F35-1</f>
        <v>#DIV/0!</v>
      </c>
    </row>
    <row r="36" spans="2:8" ht="16" customHeight="1" x14ac:dyDescent="0.35">
      <c r="B36" s="8" t="s">
        <v>22</v>
      </c>
      <c r="C36" s="1">
        <f>INDEX('SH Summary'!A:A,MATCH(B36,'SH Summary'!C:C,0))</f>
        <v>0</v>
      </c>
      <c r="D36" s="1">
        <f>INDEX('SH Summary'!B:B,MATCH(B36,'SH Summary'!C:C,0))</f>
        <v>2</v>
      </c>
      <c r="E36" s="1">
        <f t="shared" si="2"/>
        <v>-2</v>
      </c>
      <c r="F36" s="2">
        <f>VLOOKUP(B36,'SH Summary'!C:L,9,FALSE)</f>
        <v>0</v>
      </c>
      <c r="G36" s="2">
        <f>VLOOKUP(B36,'SH Summary'!C:L,10,FALSE)</f>
        <v>3.2561845622567712E-2</v>
      </c>
      <c r="H36" s="3" t="e">
        <f t="shared" si="3"/>
        <v>#DIV/0!</v>
      </c>
    </row>
    <row r="37" spans="2:8" ht="16" customHeight="1" x14ac:dyDescent="0.35">
      <c r="B37" s="8" t="s">
        <v>23</v>
      </c>
      <c r="C37" s="1">
        <f>INDEX('SH Summary'!A:A,MATCH(B37,'SH Summary'!C:C,0))</f>
        <v>0</v>
      </c>
      <c r="D37" s="1">
        <f>INDEX('SH Summary'!B:B,MATCH(B37,'SH Summary'!C:C,0))</f>
        <v>3</v>
      </c>
      <c r="E37" s="1">
        <f t="shared" si="2"/>
        <v>-3</v>
      </c>
      <c r="F37" s="2">
        <f>VLOOKUP(B37,'SH Summary'!C:L,9,FALSE)</f>
        <v>0</v>
      </c>
      <c r="G37" s="2">
        <f>VLOOKUP(B37,'SH Summary'!C:L,10,FALSE)</f>
        <v>2.658759281580737E-2</v>
      </c>
      <c r="H37" s="3" t="e">
        <f t="shared" si="3"/>
        <v>#DIV/0!</v>
      </c>
    </row>
    <row r="38" spans="2:8" ht="16" customHeight="1" x14ac:dyDescent="0.35">
      <c r="B38" s="4" t="s">
        <v>24</v>
      </c>
      <c r="C38" s="1">
        <f>INDEX('SH Summary'!A:A,MATCH(B38,'SH Summary'!C:C,0))</f>
        <v>0</v>
      </c>
      <c r="D38" s="1">
        <f>INDEX('SH Summary'!B:B,MATCH(B38,'SH Summary'!C:C,0))</f>
        <v>4</v>
      </c>
      <c r="E38" s="1">
        <f t="shared" si="2"/>
        <v>-4</v>
      </c>
      <c r="F38" s="2">
        <f>VLOOKUP(B38,'SH Summary'!C:L,9,FALSE)</f>
        <v>0</v>
      </c>
      <c r="G38" s="2">
        <f>VLOOKUP(B38,'SH Summary'!C:L,10,FALSE)</f>
        <v>1.7337715124075535E-2</v>
      </c>
      <c r="H38" s="3" t="e">
        <f t="shared" si="3"/>
        <v>#DIV/0!</v>
      </c>
    </row>
    <row r="39" spans="2:8" ht="16" customHeight="1" x14ac:dyDescent="0.35">
      <c r="B39" s="4" t="s">
        <v>25</v>
      </c>
      <c r="C39" s="1">
        <f>INDEX('SH Summary'!A:A,MATCH(B39,'SH Summary'!C:C,0))</f>
        <v>0</v>
      </c>
      <c r="D39" s="1">
        <f>INDEX('SH Summary'!B:B,MATCH(B39,'SH Summary'!C:C,0))</f>
        <v>5</v>
      </c>
      <c r="E39" s="1">
        <f t="shared" si="2"/>
        <v>-5</v>
      </c>
      <c r="F39" s="2">
        <f>VLOOKUP(B39,'SH Summary'!C:L,9,FALSE)</f>
        <v>0</v>
      </c>
      <c r="G39" s="2">
        <f>VLOOKUP(B39,'SH Summary'!C:L,10,FALSE)</f>
        <v>1.6915321161693753E-2</v>
      </c>
      <c r="H39" s="3" t="e">
        <f t="shared" si="3"/>
        <v>#DIV/0!</v>
      </c>
    </row>
    <row r="40" spans="2:8" ht="16" customHeight="1" x14ac:dyDescent="0.35">
      <c r="B40" s="4" t="s">
        <v>26</v>
      </c>
      <c r="C40" s="1">
        <f>INDEX('SH Summary'!A:A,MATCH(B40,'SH Summary'!C:C,0))</f>
        <v>0</v>
      </c>
      <c r="D40" s="1">
        <f>INDEX('SH Summary'!B:B,MATCH(B40,'SH Summary'!C:C,0))</f>
        <v>6</v>
      </c>
      <c r="E40" s="1">
        <f t="shared" si="2"/>
        <v>-6</v>
      </c>
      <c r="F40" s="2">
        <f>VLOOKUP(B40,'SH Summary'!C:L,9,FALSE)</f>
        <v>0</v>
      </c>
      <c r="G40" s="2">
        <f>VLOOKUP(B40,'SH Summary'!C:L,10,FALSE)</f>
        <v>1.6395865803337968E-2</v>
      </c>
      <c r="H40" s="3" t="e">
        <f t="shared" si="3"/>
        <v>#DIV/0!</v>
      </c>
    </row>
    <row r="41" spans="2:8" ht="16" customHeight="1" x14ac:dyDescent="0.35">
      <c r="B41" s="4" t="s">
        <v>29</v>
      </c>
      <c r="C41" s="1">
        <f>INDEX('SH Summary'!A:A,MATCH(B41,'SH Summary'!C:C,0))</f>
        <v>0</v>
      </c>
      <c r="D41" s="1">
        <f>INDEX('SH Summary'!B:B,MATCH(B41,'SH Summary'!C:C,0))</f>
        <v>7</v>
      </c>
      <c r="E41" s="1">
        <f t="shared" si="2"/>
        <v>-7</v>
      </c>
      <c r="F41" s="2">
        <f>VLOOKUP(B41,'SH Summary'!C:L,9,FALSE)</f>
        <v>0</v>
      </c>
      <c r="G41" s="2">
        <f>VLOOKUP(B41,'SH Summary'!C:L,10,FALSE)</f>
        <v>1.0429944387357904E-2</v>
      </c>
      <c r="H41" s="3" t="e">
        <f t="shared" si="3"/>
        <v>#DIV/0!</v>
      </c>
    </row>
    <row r="42" spans="2:8" ht="16" customHeight="1" x14ac:dyDescent="0.35">
      <c r="B42" s="4" t="s">
        <v>35</v>
      </c>
      <c r="C42" s="1">
        <f>INDEX('SH Summary'!A:A,MATCH(B42,'SH Summary'!C:C,0))</f>
        <v>0</v>
      </c>
      <c r="D42" s="1">
        <f>INDEX('SH Summary'!B:B,MATCH(B42,'SH Summary'!C:C,0))</f>
        <v>8</v>
      </c>
      <c r="E42" s="1">
        <f t="shared" si="2"/>
        <v>-8</v>
      </c>
      <c r="F42" s="2">
        <f>VLOOKUP(B42,'SH Summary'!C:L,9,FALSE)</f>
        <v>0</v>
      </c>
      <c r="G42" s="2">
        <f>VLOOKUP(B42,'SH Summary'!C:L,10,FALSE)</f>
        <v>1.0100462304513785E-2</v>
      </c>
      <c r="H42" s="3" t="e">
        <f t="shared" si="3"/>
        <v>#DIV/0!</v>
      </c>
    </row>
    <row r="43" spans="2:8" ht="16" customHeight="1" x14ac:dyDescent="0.35">
      <c r="B43" s="4" t="s">
        <v>33</v>
      </c>
      <c r="C43" s="1">
        <f>INDEX('SH Summary'!A:A,MATCH(B43,'SH Summary'!C:C,0))</f>
        <v>0</v>
      </c>
      <c r="D43" s="1">
        <f>INDEX('SH Summary'!B:B,MATCH(B43,'SH Summary'!C:C,0))</f>
        <v>9</v>
      </c>
      <c r="E43" s="1">
        <f t="shared" si="2"/>
        <v>-9</v>
      </c>
      <c r="F43" s="2">
        <f>VLOOKUP(B43,'SH Summary'!C:L,9,FALSE)</f>
        <v>0</v>
      </c>
      <c r="G43" s="2">
        <f>VLOOKUP(B43,'SH Summary'!C:L,10,FALSE)</f>
        <v>1.0071001200071587E-2</v>
      </c>
      <c r="H43" s="3" t="e">
        <f t="shared" si="3"/>
        <v>#DIV/0!</v>
      </c>
    </row>
    <row r="44" spans="2:8" ht="16" customHeight="1" x14ac:dyDescent="0.35">
      <c r="B44" s="8" t="s">
        <v>28</v>
      </c>
      <c r="C44" s="1">
        <f>INDEX('SH Summary'!A:A,MATCH(B44,'SH Summary'!C:C,0))</f>
        <v>0</v>
      </c>
      <c r="D44" s="1">
        <f>INDEX('SH Summary'!B:B,MATCH(B44,'SH Summary'!C:C,0))</f>
        <v>10</v>
      </c>
      <c r="E44" s="1">
        <f t="shared" si="2"/>
        <v>-10</v>
      </c>
      <c r="F44" s="2">
        <f>VLOOKUP(B44,'SH Summary'!C:L,9,FALSE)</f>
        <v>0</v>
      </c>
      <c r="G44" s="2">
        <f>VLOOKUP(B44,'SH Summary'!C:L,10,FALSE)</f>
        <v>9.9177479862734182E-3</v>
      </c>
      <c r="H44" s="3" t="e">
        <f t="shared" si="3"/>
        <v>#DIV/0!</v>
      </c>
    </row>
    <row r="45" spans="2:8" ht="16" customHeight="1" x14ac:dyDescent="0.35">
      <c r="B45" s="8" t="s">
        <v>31</v>
      </c>
      <c r="C45" s="1">
        <f>INDEX('SH Summary'!A:A,MATCH(B45,'SH Summary'!C:C,0))</f>
        <v>0</v>
      </c>
      <c r="D45" s="1">
        <f>INDEX('SH Summary'!B:B,MATCH(B45,'SH Summary'!C:C,0))</f>
        <v>11</v>
      </c>
      <c r="E45" s="1">
        <f t="shared" si="2"/>
        <v>-11</v>
      </c>
      <c r="F45" s="2">
        <f>VLOOKUP(B45,'SH Summary'!C:L,9,FALSE)</f>
        <v>0</v>
      </c>
      <c r="G45" s="2">
        <f>VLOOKUP(B45,'SH Summary'!C:L,10,FALSE)</f>
        <v>9.1786625596654396E-3</v>
      </c>
      <c r="H45" s="3" t="e">
        <f t="shared" si="3"/>
        <v>#DIV/0!</v>
      </c>
    </row>
    <row r="46" spans="2:8" ht="16" customHeight="1" x14ac:dyDescent="0.35">
      <c r="B46" s="4" t="s">
        <v>34</v>
      </c>
      <c r="C46" s="1">
        <f>INDEX('SH Summary'!A:A,MATCH(B46,'SH Summary'!C:C,0))</f>
        <v>0</v>
      </c>
      <c r="D46" s="1">
        <f>INDEX('SH Summary'!B:B,MATCH(B46,'SH Summary'!C:C,0))</f>
        <v>12</v>
      </c>
      <c r="E46" s="1">
        <f t="shared" si="2"/>
        <v>-12</v>
      </c>
      <c r="F46" s="2">
        <f>VLOOKUP(B46,'SH Summary'!C:L,9,FALSE)</f>
        <v>0</v>
      </c>
      <c r="G46" s="2">
        <f>VLOOKUP(B46,'SH Summary'!C:L,10,FALSE)</f>
        <v>9.0069221946592424E-3</v>
      </c>
      <c r="H46" s="3" t="e">
        <f t="shared" si="3"/>
        <v>#DIV/0!</v>
      </c>
    </row>
    <row r="47" spans="2:8" ht="16" customHeight="1" x14ac:dyDescent="0.35">
      <c r="B47" s="4" t="s">
        <v>32</v>
      </c>
      <c r="C47" s="1">
        <f>INDEX('SH Summary'!A:A,MATCH(B47,'SH Summary'!C:C,0))</f>
        <v>0</v>
      </c>
      <c r="D47" s="1">
        <f>INDEX('SH Summary'!B:B,MATCH(B47,'SH Summary'!C:C,0))</f>
        <v>13</v>
      </c>
      <c r="E47" s="1">
        <f t="shared" si="2"/>
        <v>-13</v>
      </c>
      <c r="F47" s="2">
        <f>VLOOKUP(B47,'SH Summary'!C:L,9,FALSE)</f>
        <v>0</v>
      </c>
      <c r="G47" s="2">
        <f>VLOOKUP(B47,'SH Summary'!C:L,10,FALSE)</f>
        <v>8.4033763387182867E-3</v>
      </c>
      <c r="H47" s="3" t="e">
        <f t="shared" si="3"/>
        <v>#DIV/0!</v>
      </c>
    </row>
    <row r="48" spans="2:8" ht="16" customHeight="1" x14ac:dyDescent="0.35">
      <c r="B48" s="4" t="s">
        <v>37</v>
      </c>
      <c r="C48" s="1">
        <f>INDEX('SH Summary'!A:A,MATCH(B48,'SH Summary'!C:C,0))</f>
        <v>0</v>
      </c>
      <c r="D48" s="1">
        <f>INDEX('SH Summary'!B:B,MATCH(B48,'SH Summary'!C:C,0))</f>
        <v>14</v>
      </c>
      <c r="E48" s="1">
        <f t="shared" si="2"/>
        <v>-14</v>
      </c>
      <c r="F48" s="2">
        <f>VLOOKUP(B48,'SH Summary'!C:L,9,FALSE)</f>
        <v>0</v>
      </c>
      <c r="G48" s="2">
        <f>VLOOKUP(B48,'SH Summary'!C:L,10,FALSE)</f>
        <v>7.8669654367808112E-3</v>
      </c>
      <c r="H48" s="3" t="e">
        <f t="shared" si="3"/>
        <v>#DIV/0!</v>
      </c>
    </row>
    <row r="49" spans="2:8" ht="16" customHeight="1" x14ac:dyDescent="0.35">
      <c r="B49" s="4" t="s">
        <v>42</v>
      </c>
      <c r="C49" s="1">
        <f>INDEX('SH Summary'!A:A,MATCH(B49,'SH Summary'!C:C,0))</f>
        <v>0</v>
      </c>
      <c r="D49" s="1">
        <f>INDEX('SH Summary'!B:B,MATCH(B49,'SH Summary'!C:C,0))</f>
        <v>15</v>
      </c>
      <c r="E49" s="1">
        <f t="shared" si="2"/>
        <v>-15</v>
      </c>
      <c r="F49" s="2">
        <f>VLOOKUP(B49,'SH Summary'!C:L,9,FALSE)</f>
        <v>0</v>
      </c>
      <c r="G49" s="2">
        <f>VLOOKUP(B49,'SH Summary'!C:L,10,FALSE)</f>
        <v>7.541817772702168E-3</v>
      </c>
      <c r="H49" s="3" t="e">
        <f t="shared" si="3"/>
        <v>#DIV/0!</v>
      </c>
    </row>
    <row r="50" spans="2:8" ht="16" customHeight="1" x14ac:dyDescent="0.35">
      <c r="B50" s="4" t="s">
        <v>36</v>
      </c>
      <c r="C50" s="1">
        <f>INDEX('SH Summary'!A:A,MATCH(B50,'SH Summary'!C:C,0))</f>
        <v>0</v>
      </c>
      <c r="D50" s="1">
        <f>INDEX('SH Summary'!B:B,MATCH(B50,'SH Summary'!C:C,0))</f>
        <v>16</v>
      </c>
      <c r="E50" s="1">
        <f t="shared" si="2"/>
        <v>-16</v>
      </c>
      <c r="F50" s="2">
        <f>VLOOKUP(B50,'SH Summary'!C:L,9,FALSE)</f>
        <v>0</v>
      </c>
      <c r="G50" s="2">
        <f>VLOOKUP(B50,'SH Summary'!C:L,10,FALSE)</f>
        <v>7.0719301062292846E-3</v>
      </c>
      <c r="H50" s="3" t="e">
        <f t="shared" si="3"/>
        <v>#DIV/0!</v>
      </c>
    </row>
    <row r="51" spans="2:8" ht="16" customHeight="1" x14ac:dyDescent="0.35">
      <c r="B51" s="8" t="s">
        <v>38</v>
      </c>
      <c r="C51" s="1">
        <f>INDEX('SH Summary'!A:A,MATCH(B51,'SH Summary'!C:C,0))</f>
        <v>0</v>
      </c>
      <c r="D51" s="1">
        <f>INDEX('SH Summary'!B:B,MATCH(B51,'SH Summary'!C:C,0))</f>
        <v>17</v>
      </c>
      <c r="E51" s="1">
        <f t="shared" si="2"/>
        <v>-17</v>
      </c>
      <c r="F51" s="2">
        <f>VLOOKUP(B51,'SH Summary'!C:L,9,FALSE)</f>
        <v>0</v>
      </c>
      <c r="G51" s="2">
        <f>VLOOKUP(B51,'SH Summary'!C:L,10,FALSE)</f>
        <v>6.3851350583007211E-3</v>
      </c>
      <c r="H51" s="3" t="e">
        <f t="shared" si="3"/>
        <v>#DIV/0!</v>
      </c>
    </row>
    <row r="52" spans="2:8" ht="16" customHeight="1" x14ac:dyDescent="0.35">
      <c r="B52" s="4" t="s">
        <v>43</v>
      </c>
      <c r="C52" s="1">
        <f>INDEX('SH Summary'!A:A,MATCH(B52,'SH Summary'!C:C,0))</f>
        <v>0</v>
      </c>
      <c r="D52" s="1">
        <f>INDEX('SH Summary'!B:B,MATCH(B52,'SH Summary'!C:C,0))</f>
        <v>18</v>
      </c>
      <c r="E52" s="1">
        <f t="shared" si="2"/>
        <v>-18</v>
      </c>
      <c r="F52" s="2">
        <f>VLOOKUP(B52,'SH Summary'!C:L,9,FALSE)</f>
        <v>0</v>
      </c>
      <c r="G52" s="2">
        <f>VLOOKUP(B52,'SH Summary'!C:L,10,FALSE)</f>
        <v>5.5693351961873189E-3</v>
      </c>
      <c r="H52" s="3" t="e">
        <f t="shared" si="3"/>
        <v>#DIV/0!</v>
      </c>
    </row>
    <row r="53" spans="2:8" ht="16" customHeight="1" x14ac:dyDescent="0.35">
      <c r="B53" s="4" t="s">
        <v>44</v>
      </c>
      <c r="C53" s="1">
        <f>INDEX('SH Summary'!A:A,MATCH(B53,'SH Summary'!C:C,0))</f>
        <v>0</v>
      </c>
      <c r="D53" s="1">
        <f>INDEX('SH Summary'!B:B,MATCH(B53,'SH Summary'!C:C,0))</f>
        <v>19</v>
      </c>
      <c r="E53" s="1">
        <f t="shared" si="2"/>
        <v>-19</v>
      </c>
      <c r="F53" s="2">
        <f>VLOOKUP(B53,'SH Summary'!C:L,9,FALSE)</f>
        <v>0</v>
      </c>
      <c r="G53" s="2">
        <f>VLOOKUP(B53,'SH Summary'!C:L,10,FALSE)</f>
        <v>5.2679921661320803E-3</v>
      </c>
      <c r="H53" s="3" t="e">
        <f t="shared" si="3"/>
        <v>#DIV/0!</v>
      </c>
    </row>
    <row r="54" spans="2:8" ht="16" customHeight="1" x14ac:dyDescent="0.35">
      <c r="B54" s="8" t="s">
        <v>45</v>
      </c>
      <c r="C54" s="1">
        <f>INDEX('SH Summary'!A:A,MATCH(B54,'SH Summary'!C:C,0))</f>
        <v>0</v>
      </c>
      <c r="D54" s="1">
        <f>INDEX('SH Summary'!B:B,MATCH(B54,'SH Summary'!C:C,0))</f>
        <v>20</v>
      </c>
      <c r="E54" s="1">
        <f t="shared" si="2"/>
        <v>-20</v>
      </c>
      <c r="F54" s="2">
        <f>VLOOKUP(B54,'SH Summary'!C:L,9,FALSE)</f>
        <v>0</v>
      </c>
      <c r="G54" s="2">
        <f>VLOOKUP(B54,'SH Summary'!C:L,10,FALSE)</f>
        <v>5.1372924139301696E-3</v>
      </c>
      <c r="H54" s="3" t="e">
        <f t="shared" si="3"/>
        <v>#DIV/0!</v>
      </c>
    </row>
    <row r="55" spans="2:8" ht="16" customHeight="1" x14ac:dyDescent="0.3"/>
    <row r="56" spans="2:8" ht="16" customHeight="1" x14ac:dyDescent="0.3"/>
    <row r="57" spans="2:8" ht="16" customHeight="1" x14ac:dyDescent="0.3"/>
    <row r="58" spans="2:8" ht="16" customHeight="1" x14ac:dyDescent="0.3"/>
    <row r="59" spans="2:8" ht="16" customHeight="1" x14ac:dyDescent="0.3"/>
    <row r="60" spans="2:8" ht="16" customHeight="1" x14ac:dyDescent="0.3"/>
    <row r="61" spans="2:8" ht="16" customHeight="1" x14ac:dyDescent="0.3"/>
    <row r="62" spans="2:8" ht="16" customHeight="1" x14ac:dyDescent="0.3"/>
    <row r="63" spans="2:8" ht="16" customHeight="1" x14ac:dyDescent="0.3"/>
    <row r="64" spans="2:8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20" type="noConversion"/>
  <conditionalFormatting sqref="B10">
    <cfRule type="duplicateValues" dxfId="21" priority="23" stopIfTrue="1"/>
  </conditionalFormatting>
  <conditionalFormatting sqref="B19">
    <cfRule type="duplicateValues" dxfId="20" priority="6" stopIfTrue="1"/>
  </conditionalFormatting>
  <conditionalFormatting sqref="B20:B28 B11:B18 B30">
    <cfRule type="duplicateValues" dxfId="19" priority="7" stopIfTrue="1"/>
  </conditionalFormatting>
  <conditionalFormatting sqref="B29">
    <cfRule type="duplicateValues" dxfId="18" priority="5" stopIfTrue="1"/>
  </conditionalFormatting>
  <conditionalFormatting sqref="B34">
    <cfRule type="duplicateValues" dxfId="17" priority="17" stopIfTrue="1"/>
  </conditionalFormatting>
  <conditionalFormatting sqref="B43">
    <cfRule type="duplicateValues" dxfId="16" priority="9" stopIfTrue="1"/>
  </conditionalFormatting>
  <conditionalFormatting sqref="B44:B52 B35:B42 B54">
    <cfRule type="duplicateValues" dxfId="15" priority="10" stopIfTrue="1"/>
  </conditionalFormatting>
  <conditionalFormatting sqref="B53">
    <cfRule type="duplicateValues" dxfId="14" priority="8" stopIfTrue="1"/>
  </conditionalFormatting>
  <conditionalFormatting sqref="C10:D10">
    <cfRule type="duplicateValues" dxfId="13" priority="22" stopIfTrue="1"/>
  </conditionalFormatting>
  <conditionalFormatting sqref="C34:D34">
    <cfRule type="duplicateValues" dxfId="12" priority="16" stopIfTrue="1"/>
  </conditionalFormatting>
  <conditionalFormatting sqref="E10">
    <cfRule type="duplicateValues" dxfId="11" priority="21" stopIfTrue="1"/>
  </conditionalFormatting>
  <conditionalFormatting sqref="E11:E30">
    <cfRule type="iconSet" priority="19">
      <iconSet iconSet="3Arrows" showValue="0">
        <cfvo type="percent" val="0"/>
        <cfvo type="num" val="0"/>
        <cfvo type="num" val="0" gte="0"/>
      </iconSe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E34">
    <cfRule type="duplicateValues" dxfId="10" priority="15" stopIfTrue="1"/>
  </conditionalFormatting>
  <conditionalFormatting sqref="E35:E54">
    <cfRule type="iconSet" priority="12">
      <iconSet iconSet="3Arrows" showValue="0">
        <cfvo type="percent" val="0"/>
        <cfvo type="num" val="0"/>
        <cfvo type="num" val="0" gte="0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H10">
    <cfRule type="duplicateValues" dxfId="9" priority="4" stopIfTrue="1"/>
  </conditionalFormatting>
  <conditionalFormatting sqref="H1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:H30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4">
    <cfRule type="duplicateValues" dxfId="8" priority="14" stopIfTrue="1"/>
  </conditionalFormatting>
  <conditionalFormatting sqref="H35:H54 H11:H3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5:H5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A738-2A49-4DDF-A777-FA41D012AA02}">
  <sheetPr>
    <tabColor rgb="FF4472C4"/>
    <outlinePr summaryBelow="0" summaryRight="0"/>
  </sheetPr>
  <dimension ref="A1:T913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F6" sqref="F6"/>
    </sheetView>
  </sheetViews>
  <sheetFormatPr defaultColWidth="14" defaultRowHeight="13" x14ac:dyDescent="0.3"/>
  <cols>
    <col min="1" max="2" width="11" customWidth="1"/>
    <col min="3" max="3" width="59" customWidth="1"/>
    <col min="4" max="5" width="15" customWidth="1"/>
    <col min="6" max="6" width="19" customWidth="1"/>
    <col min="7" max="7" width="17" customWidth="1"/>
    <col min="8" max="8" width="13" customWidth="1"/>
    <col min="9" max="12" width="12" customWidth="1"/>
    <col min="13" max="13" width="21" customWidth="1"/>
    <col min="14" max="15" width="20" customWidth="1"/>
    <col min="16" max="16" width="21" customWidth="1"/>
    <col min="17" max="17" width="20" customWidth="1"/>
    <col min="18" max="18" width="21" customWidth="1"/>
    <col min="19" max="19" width="16" customWidth="1"/>
    <col min="20" max="20" width="10" customWidth="1"/>
  </cols>
  <sheetData>
    <row r="1" spans="1:19" ht="16" customHeight="1" x14ac:dyDescent="0.3">
      <c r="C1" s="33" t="s">
        <v>46</v>
      </c>
    </row>
    <row r="2" spans="1:19" ht="16" customHeight="1" x14ac:dyDescent="0.3">
      <c r="C2" s="33" t="s">
        <v>47</v>
      </c>
    </row>
    <row r="3" spans="1:19" ht="16" customHeight="1" x14ac:dyDescent="0.35">
      <c r="D3" s="31"/>
      <c r="E3" s="31"/>
      <c r="F3" s="32">
        <v>648991284</v>
      </c>
      <c r="G3" s="28" t="s">
        <v>48</v>
      </c>
      <c r="K3" s="29"/>
      <c r="L3" s="30"/>
    </row>
    <row r="4" spans="1:19" ht="16" customHeight="1" x14ac:dyDescent="0.35">
      <c r="D4" s="26">
        <v>7</v>
      </c>
      <c r="E4" s="26">
        <v>10</v>
      </c>
      <c r="F4" s="26"/>
      <c r="I4" s="27"/>
      <c r="J4" s="27"/>
      <c r="K4" s="27"/>
      <c r="L4" s="27"/>
      <c r="M4" s="12">
        <v>9</v>
      </c>
      <c r="N4" s="12">
        <v>12</v>
      </c>
      <c r="O4" s="12">
        <v>14</v>
      </c>
      <c r="P4" s="12">
        <v>16</v>
      </c>
      <c r="Q4" s="12">
        <v>17</v>
      </c>
      <c r="R4" s="12">
        <v>18</v>
      </c>
      <c r="S4" s="12">
        <v>13</v>
      </c>
    </row>
    <row r="5" spans="1:19" ht="32" customHeight="1" x14ac:dyDescent="0.3">
      <c r="A5" s="34" t="s">
        <v>15</v>
      </c>
      <c r="B5" s="34" t="s">
        <v>16</v>
      </c>
      <c r="C5" s="9" t="s">
        <v>14</v>
      </c>
      <c r="D5" s="10" t="s">
        <v>49</v>
      </c>
      <c r="E5" s="10">
        <v>9961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18</v>
      </c>
      <c r="L5" s="10" t="s">
        <v>19</v>
      </c>
      <c r="M5" s="10" t="s">
        <v>55</v>
      </c>
      <c r="N5" s="10" t="s">
        <v>56</v>
      </c>
      <c r="O5" s="10" t="s">
        <v>57</v>
      </c>
      <c r="P5" s="10" t="s">
        <v>58</v>
      </c>
      <c r="Q5" s="10" t="s">
        <v>59</v>
      </c>
      <c r="R5" s="10" t="s">
        <v>60</v>
      </c>
      <c r="S5" s="10" t="s">
        <v>61</v>
      </c>
    </row>
    <row r="6" spans="1:19" ht="17" customHeight="1" x14ac:dyDescent="0.35">
      <c r="A6" s="14"/>
      <c r="B6" s="14">
        <v>1</v>
      </c>
      <c r="C6" s="4" t="s">
        <v>21</v>
      </c>
      <c r="D6" s="15">
        <f>VLOOKUP($C6,'Data_TCOM+9961'!$A:$U,'SH Summary'!D$4,FALSE)</f>
        <v>36115209</v>
      </c>
      <c r="E6" s="15">
        <f>VLOOKUP($C6,'Data_TCOM+9961'!$A:$U,'SH Summary'!E$4,FALSE)</f>
        <v>4395163</v>
      </c>
      <c r="F6" s="18">
        <f t="shared" ref="F6:F69" si="0">D6+E6</f>
        <v>40510372</v>
      </c>
      <c r="G6" s="18"/>
      <c r="H6" s="17">
        <f t="shared" ref="H6:H69" si="1">F6-G6</f>
        <v>40510372</v>
      </c>
      <c r="I6" s="16"/>
      <c r="J6" s="16"/>
      <c r="K6" s="16"/>
      <c r="L6" s="16">
        <f t="shared" ref="L6:L69" si="2">F6/$F$3</f>
        <v>6.2420517807755337E-2</v>
      </c>
      <c r="M6" s="13" t="str">
        <f>VLOOKUP($C6,'Data_TCOM+9961'!$A:$U,'SH Summary'!M$4,FALSE)</f>
        <v>03/31/2026</v>
      </c>
      <c r="N6" s="13" t="str">
        <f>VLOOKUP($C6,'Data_TCOM+9961'!$A:$U,'SH Summary'!N$4,FALSE)</f>
        <v>03/31/2026</v>
      </c>
      <c r="O6" s="13" t="str">
        <f>VLOOKUP($C6,'Data_TCOM+9961'!$A:$U,'SH Summary'!O$4,FALSE)</f>
        <v>Value</v>
      </c>
      <c r="P6" s="13" t="str">
        <f>VLOOKUP($C6,'Data_TCOM+9961'!$A:$U,'SH Summary'!P$4,FALSE)</f>
        <v>Los Angeles</v>
      </c>
      <c r="Q6" s="13" t="str">
        <f>VLOOKUP($C6,'Data_TCOM+9961'!$A:$U,'SH Summary'!Q$4,FALSE)</f>
        <v>California</v>
      </c>
      <c r="R6" s="13" t="str">
        <f>VLOOKUP($C6,'Data_TCOM+9961'!$A:$U,'SH Summary'!R$4,FALSE)</f>
        <v>United States</v>
      </c>
      <c r="S6" s="15">
        <f>VLOOKUP($C6,'Data_TCOM+9961'!$A:$U,'SH Summary'!S$4,FALSE)/1000000000</f>
        <v>1022.594898625</v>
      </c>
    </row>
    <row r="7" spans="1:19" ht="17" customHeight="1" x14ac:dyDescent="0.35">
      <c r="A7" s="14"/>
      <c r="B7" s="14">
        <v>2</v>
      </c>
      <c r="C7" s="8" t="s">
        <v>22</v>
      </c>
      <c r="D7" s="24">
        <f>VLOOKUP($C7,'Data_TCOM+9961'!$A:$U,'SH Summary'!D$4,FALSE)</f>
        <v>0</v>
      </c>
      <c r="E7" s="24">
        <f>VLOOKUP($C7,'Data_TCOM+9961'!$A:$U,'SH Summary'!E$4,FALSE)</f>
        <v>21132354</v>
      </c>
      <c r="F7" s="25">
        <f t="shared" si="0"/>
        <v>21132354</v>
      </c>
      <c r="G7" s="25"/>
      <c r="H7" s="23">
        <f t="shared" si="1"/>
        <v>21132354</v>
      </c>
      <c r="I7" s="22"/>
      <c r="J7" s="22"/>
      <c r="K7" s="22"/>
      <c r="L7" s="22">
        <f t="shared" si="2"/>
        <v>3.2561845622567712E-2</v>
      </c>
      <c r="M7" s="21">
        <f>VLOOKUP($C7,'Data_TCOM+9961'!$A:$U,'SH Summary'!M$4,FALSE)</f>
        <v>0</v>
      </c>
      <c r="N7" s="21" t="str">
        <f>VLOOKUP($C7,'Data_TCOM+9961'!$A:$U,'SH Summary'!N$4,FALSE)</f>
        <v>03/31/2026</v>
      </c>
      <c r="O7" s="21" t="str">
        <f>VLOOKUP($C7,'Data_TCOM+9961'!$A:$U,'SH Summary'!O$4,FALSE)</f>
        <v>Index</v>
      </c>
      <c r="P7" s="21" t="str">
        <f>VLOOKUP($C7,'Data_TCOM+9961'!$A:$U,'SH Summary'!P$4,FALSE)</f>
        <v>Malvern</v>
      </c>
      <c r="Q7" s="21" t="str">
        <f>VLOOKUP($C7,'Data_TCOM+9961'!$A:$U,'SH Summary'!Q$4,FALSE)</f>
        <v>Pennsylvania</v>
      </c>
      <c r="R7" s="21" t="str">
        <f>VLOOKUP($C7,'Data_TCOM+9961'!$A:$U,'SH Summary'!R$4,FALSE)</f>
        <v>United States</v>
      </c>
      <c r="S7" s="24">
        <f>VLOOKUP($C7,'Data_TCOM+9961'!$A:$U,'SH Summary'!S$4,FALSE)/1000000000</f>
        <v>7960.9295763939999</v>
      </c>
    </row>
    <row r="8" spans="1:19" ht="17" customHeight="1" x14ac:dyDescent="0.35">
      <c r="A8" s="14"/>
      <c r="B8" s="14">
        <v>3</v>
      </c>
      <c r="C8" s="8" t="s">
        <v>23</v>
      </c>
      <c r="D8" s="24">
        <f>VLOOKUP($C8,'Data_TCOM+9961'!$A:$U,'SH Summary'!D$4,FALSE)</f>
        <v>594873</v>
      </c>
      <c r="E8" s="24">
        <f>VLOOKUP($C8,'Data_TCOM+9961'!$A:$U,'SH Summary'!E$4,FALSE)</f>
        <v>16660243</v>
      </c>
      <c r="F8" s="25">
        <f t="shared" si="0"/>
        <v>17255116</v>
      </c>
      <c r="G8" s="25"/>
      <c r="H8" s="23">
        <f t="shared" si="1"/>
        <v>17255116</v>
      </c>
      <c r="I8" s="22"/>
      <c r="J8" s="22"/>
      <c r="K8" s="22"/>
      <c r="L8" s="22">
        <f t="shared" si="2"/>
        <v>2.658759281580737E-2</v>
      </c>
      <c r="M8" s="21" t="str">
        <f>VLOOKUP($C8,'Data_TCOM+9961'!$A:$U,'SH Summary'!M$4,FALSE)</f>
        <v>03/31/2026</v>
      </c>
      <c r="N8" s="21" t="str">
        <f>VLOOKUP($C8,'Data_TCOM+9961'!$A:$U,'SH Summary'!N$4,FALSE)</f>
        <v>05/12/2026</v>
      </c>
      <c r="O8" s="21" t="str">
        <f>VLOOKUP($C8,'Data_TCOM+9961'!$A:$U,'SH Summary'!O$4,FALSE)</f>
        <v>Index</v>
      </c>
      <c r="P8" s="21" t="str">
        <f>VLOOKUP($C8,'Data_TCOM+9961'!$A:$U,'SH Summary'!P$4,FALSE)</f>
        <v>San Francisco</v>
      </c>
      <c r="Q8" s="21" t="str">
        <f>VLOOKUP($C8,'Data_TCOM+9961'!$A:$U,'SH Summary'!Q$4,FALSE)</f>
        <v>California</v>
      </c>
      <c r="R8" s="21" t="str">
        <f>VLOOKUP($C8,'Data_TCOM+9961'!$A:$U,'SH Summary'!R$4,FALSE)</f>
        <v>United States</v>
      </c>
      <c r="S8" s="24">
        <f>VLOOKUP($C8,'Data_TCOM+9961'!$A:$U,'SH Summary'!S$4,FALSE)/1000000000</f>
        <v>4837.4637537569997</v>
      </c>
    </row>
    <row r="9" spans="1:19" ht="17" customHeight="1" x14ac:dyDescent="0.35">
      <c r="A9" s="14"/>
      <c r="B9" s="14">
        <v>4</v>
      </c>
      <c r="C9" s="4" t="s">
        <v>24</v>
      </c>
      <c r="D9" s="15">
        <f>VLOOKUP($C9,'Data_TCOM+9961'!$A:$U,'SH Summary'!D$4,FALSE)</f>
        <v>11223376</v>
      </c>
      <c r="E9" s="15">
        <f>VLOOKUP($C9,'Data_TCOM+9961'!$A:$U,'SH Summary'!E$4,FALSE)</f>
        <v>28650</v>
      </c>
      <c r="F9" s="18">
        <f t="shared" si="0"/>
        <v>11252026</v>
      </c>
      <c r="G9" s="18"/>
      <c r="H9" s="17">
        <f t="shared" si="1"/>
        <v>11252026</v>
      </c>
      <c r="I9" s="16"/>
      <c r="J9" s="16"/>
      <c r="K9" s="16"/>
      <c r="L9" s="16">
        <f t="shared" si="2"/>
        <v>1.7337715124075535E-2</v>
      </c>
      <c r="M9" s="13" t="str">
        <f>VLOOKUP($C9,'Data_TCOM+9961'!$A:$U,'SH Summary'!M$4,FALSE)</f>
        <v>03/31/2026</v>
      </c>
      <c r="N9" s="13" t="str">
        <f>VLOOKUP($C9,'Data_TCOM+9961'!$A:$U,'SH Summary'!N$4,FALSE)</f>
        <v>07/31/2024</v>
      </c>
      <c r="O9" s="13" t="str">
        <f>VLOOKUP($C9,'Data_TCOM+9961'!$A:$U,'SH Summary'!O$4,FALSE)</f>
        <v>Growth</v>
      </c>
      <c r="P9" s="13" t="str">
        <f>VLOOKUP($C9,'Data_TCOM+9961'!$A:$U,'SH Summary'!P$4,FALSE)</f>
        <v>New York</v>
      </c>
      <c r="Q9" s="13" t="str">
        <f>VLOOKUP($C9,'Data_TCOM+9961'!$A:$U,'SH Summary'!Q$4,FALSE)</f>
        <v>New York</v>
      </c>
      <c r="R9" s="13" t="str">
        <f>VLOOKUP($C9,'Data_TCOM+9961'!$A:$U,'SH Summary'!R$4,FALSE)</f>
        <v>United States</v>
      </c>
      <c r="S9" s="15">
        <f>VLOOKUP($C9,'Data_TCOM+9961'!$A:$U,'SH Summary'!S$4,FALSE)/1000000000</f>
        <v>117.75847964</v>
      </c>
    </row>
    <row r="10" spans="1:19" ht="17" customHeight="1" x14ac:dyDescent="0.35">
      <c r="A10" s="14"/>
      <c r="B10" s="14">
        <v>5</v>
      </c>
      <c r="C10" s="4" t="s">
        <v>25</v>
      </c>
      <c r="D10" s="15">
        <f>VLOOKUP($C10,'Data_TCOM+9961'!$A:$U,'SH Summary'!D$4,FALSE)</f>
        <v>164868</v>
      </c>
      <c r="E10" s="15">
        <f>VLOOKUP($C10,'Data_TCOM+9961'!$A:$U,'SH Summary'!E$4,FALSE)</f>
        <v>10813028</v>
      </c>
      <c r="F10" s="18">
        <f t="shared" si="0"/>
        <v>10977896</v>
      </c>
      <c r="G10" s="18"/>
      <c r="H10" s="17">
        <f t="shared" si="1"/>
        <v>10977896</v>
      </c>
      <c r="I10" s="16"/>
      <c r="J10" s="16"/>
      <c r="K10" s="16"/>
      <c r="L10" s="16">
        <f t="shared" si="2"/>
        <v>1.6915321161693753E-2</v>
      </c>
      <c r="M10" s="13" t="str">
        <f>VLOOKUP($C10,'Data_TCOM+9961'!$A:$U,'SH Summary'!M$4,FALSE)</f>
        <v>12/31/2025</v>
      </c>
      <c r="N10" s="13" t="str">
        <f>VLOOKUP($C10,'Data_TCOM+9961'!$A:$U,'SH Summary'!N$4,FALSE)</f>
        <v>12/31/2025</v>
      </c>
      <c r="O10" s="13" t="str">
        <f>VLOOKUP($C10,'Data_TCOM+9961'!$A:$U,'SH Summary'!O$4,FALSE)</f>
        <v>Value</v>
      </c>
      <c r="P10" s="13" t="str">
        <f>VLOOKUP($C10,'Data_TCOM+9961'!$A:$U,'SH Summary'!P$4,FALSE)</f>
        <v>Oslo</v>
      </c>
      <c r="Q10" s="13">
        <f>VLOOKUP($C10,'Data_TCOM+9961'!$A:$U,'SH Summary'!Q$4,FALSE)</f>
        <v>0</v>
      </c>
      <c r="R10" s="13" t="str">
        <f>VLOOKUP($C10,'Data_TCOM+9961'!$A:$U,'SH Summary'!R$4,FALSE)</f>
        <v>Norway</v>
      </c>
      <c r="S10" s="15">
        <f>VLOOKUP($C10,'Data_TCOM+9961'!$A:$U,'SH Summary'!S$4,FALSE)/1000000000</f>
        <v>1551.847282513</v>
      </c>
    </row>
    <row r="11" spans="1:19" ht="17" customHeight="1" x14ac:dyDescent="0.35">
      <c r="A11" s="14"/>
      <c r="B11" s="14">
        <v>6</v>
      </c>
      <c r="C11" s="4" t="s">
        <v>26</v>
      </c>
      <c r="D11" s="15">
        <f>VLOOKUP($C11,'Data_TCOM+9961'!$A:$U,'SH Summary'!D$4,FALSE)</f>
        <v>10640774</v>
      </c>
      <c r="E11" s="15">
        <f>VLOOKUP($C11,'Data_TCOM+9961'!$A:$U,'SH Summary'!E$4,FALSE)</f>
        <v>0</v>
      </c>
      <c r="F11" s="18">
        <f t="shared" si="0"/>
        <v>10640774</v>
      </c>
      <c r="G11" s="18"/>
      <c r="H11" s="17">
        <f t="shared" si="1"/>
        <v>10640774</v>
      </c>
      <c r="I11" s="16"/>
      <c r="J11" s="16"/>
      <c r="K11" s="16"/>
      <c r="L11" s="16">
        <f t="shared" si="2"/>
        <v>1.6395865803337968E-2</v>
      </c>
      <c r="M11" s="13" t="str">
        <f>VLOOKUP($C11,'Data_TCOM+9961'!$A:$U,'SH Summary'!M$4,FALSE)</f>
        <v>03/31/2026</v>
      </c>
      <c r="N11" s="13">
        <f>VLOOKUP($C11,'Data_TCOM+9961'!$A:$U,'SH Summary'!N$4,FALSE)</f>
        <v>0</v>
      </c>
      <c r="O11" s="13" t="str">
        <f>VLOOKUP($C11,'Data_TCOM+9961'!$A:$U,'SH Summary'!O$4,FALSE)</f>
        <v>Value</v>
      </c>
      <c r="P11" s="13" t="str">
        <f>VLOOKUP($C11,'Data_TCOM+9961'!$A:$U,'SH Summary'!P$4,FALSE)</f>
        <v>West Palm Beach</v>
      </c>
      <c r="Q11" s="13" t="str">
        <f>VLOOKUP($C11,'Data_TCOM+9961'!$A:$U,'SH Summary'!Q$4,FALSE)</f>
        <v>Florida</v>
      </c>
      <c r="R11" s="13" t="str">
        <f>VLOOKUP($C11,'Data_TCOM+9961'!$A:$U,'SH Summary'!R$4,FALSE)</f>
        <v>United States</v>
      </c>
      <c r="S11" s="15">
        <f>VLOOKUP($C11,'Data_TCOM+9961'!$A:$U,'SH Summary'!S$4,FALSE)/1000000000</f>
        <v>89.446668161000005</v>
      </c>
    </row>
    <row r="12" spans="1:19" ht="17" customHeight="1" x14ac:dyDescent="0.35">
      <c r="A12" s="14"/>
      <c r="B12" s="14">
        <v>7</v>
      </c>
      <c r="C12" s="4" t="s">
        <v>29</v>
      </c>
      <c r="D12" s="15">
        <f>VLOOKUP($C12,'Data_TCOM+9961'!$A:$U,'SH Summary'!D$4,FALSE)</f>
        <v>1294</v>
      </c>
      <c r="E12" s="15">
        <f>VLOOKUP($C12,'Data_TCOM+9961'!$A:$U,'SH Summary'!E$4,FALSE)</f>
        <v>6767649</v>
      </c>
      <c r="F12" s="18">
        <f t="shared" si="0"/>
        <v>6768943</v>
      </c>
      <c r="G12" s="18"/>
      <c r="H12" s="17">
        <f t="shared" si="1"/>
        <v>6768943</v>
      </c>
      <c r="I12" s="16"/>
      <c r="J12" s="16"/>
      <c r="K12" s="16"/>
      <c r="L12" s="16">
        <f t="shared" si="2"/>
        <v>1.0429944387357904E-2</v>
      </c>
      <c r="M12" s="13" t="str">
        <f>VLOOKUP($C12,'Data_TCOM+9961'!$A:$U,'SH Summary'!M$4,FALSE)</f>
        <v>12/31/2025</v>
      </c>
      <c r="N12" s="13" t="str">
        <f>VLOOKUP($C12,'Data_TCOM+9961'!$A:$U,'SH Summary'!N$4,FALSE)</f>
        <v>12/31/2025</v>
      </c>
      <c r="O12" s="13" t="str">
        <f>VLOOKUP($C12,'Data_TCOM+9961'!$A:$U,'SH Summary'!O$4,FALSE)</f>
        <v>Growth</v>
      </c>
      <c r="P12" s="13" t="str">
        <f>VLOOKUP($C12,'Data_TCOM+9961'!$A:$U,'SH Summary'!P$4,FALSE)</f>
        <v>Guangzhou</v>
      </c>
      <c r="Q12" s="13">
        <f>VLOOKUP($C12,'Data_TCOM+9961'!$A:$U,'SH Summary'!Q$4,FALSE)</f>
        <v>0</v>
      </c>
      <c r="R12" s="13" t="str">
        <f>VLOOKUP($C12,'Data_TCOM+9961'!$A:$U,'SH Summary'!R$4,FALSE)</f>
        <v>China (Mainland)</v>
      </c>
      <c r="S12" s="15">
        <f>VLOOKUP($C12,'Data_TCOM+9961'!$A:$U,'SH Summary'!S$4,FALSE)/1000000000</f>
        <v>123.951792127</v>
      </c>
    </row>
    <row r="13" spans="1:19" ht="17" customHeight="1" x14ac:dyDescent="0.35">
      <c r="A13" s="14"/>
      <c r="B13" s="14">
        <v>8</v>
      </c>
      <c r="C13" s="4" t="s">
        <v>35</v>
      </c>
      <c r="D13" s="15">
        <f>VLOOKUP($C13,'Data_TCOM+9961'!$A:$U,'SH Summary'!D$4,FALSE)</f>
        <v>6555112</v>
      </c>
      <c r="E13" s="15">
        <f>VLOOKUP($C13,'Data_TCOM+9961'!$A:$U,'SH Summary'!E$4,FALSE)</f>
        <v>0</v>
      </c>
      <c r="F13" s="18">
        <f t="shared" si="0"/>
        <v>6555112</v>
      </c>
      <c r="G13" s="18"/>
      <c r="H13" s="17">
        <f t="shared" si="1"/>
        <v>6555112</v>
      </c>
      <c r="I13" s="16"/>
      <c r="J13" s="16"/>
      <c r="K13" s="16"/>
      <c r="L13" s="16">
        <f t="shared" si="2"/>
        <v>1.0100462304513785E-2</v>
      </c>
      <c r="M13" s="13" t="str">
        <f>VLOOKUP($C13,'Data_TCOM+9961'!$A:$U,'SH Summary'!M$4,FALSE)</f>
        <v>03/31/2026</v>
      </c>
      <c r="N13" s="13">
        <f>VLOOKUP($C13,'Data_TCOM+9961'!$A:$U,'SH Summary'!N$4,FALSE)</f>
        <v>0</v>
      </c>
      <c r="O13" s="13" t="str">
        <f>VLOOKUP($C13,'Data_TCOM+9961'!$A:$U,'SH Summary'!O$4,FALSE)</f>
        <v>Value</v>
      </c>
      <c r="P13" s="13" t="str">
        <f>VLOOKUP($C13,'Data_TCOM+9961'!$A:$U,'SH Summary'!P$4,FALSE)</f>
        <v>New York</v>
      </c>
      <c r="Q13" s="13" t="str">
        <f>VLOOKUP($C13,'Data_TCOM+9961'!$A:$U,'SH Summary'!Q$4,FALSE)</f>
        <v>New York</v>
      </c>
      <c r="R13" s="13" t="str">
        <f>VLOOKUP($C13,'Data_TCOM+9961'!$A:$U,'SH Summary'!R$4,FALSE)</f>
        <v>United States</v>
      </c>
      <c r="S13" s="15">
        <f>VLOOKUP($C13,'Data_TCOM+9961'!$A:$U,'SH Summary'!S$4,FALSE)/1000000000</f>
        <v>25.230328351000001</v>
      </c>
    </row>
    <row r="14" spans="1:19" ht="17" customHeight="1" x14ac:dyDescent="0.35">
      <c r="A14" s="14"/>
      <c r="B14" s="14">
        <v>9</v>
      </c>
      <c r="C14" s="4" t="s">
        <v>33</v>
      </c>
      <c r="D14" s="15">
        <f>VLOOKUP($C14,'Data_TCOM+9961'!$A:$U,'SH Summary'!D$4,FALSE)</f>
        <v>26844</v>
      </c>
      <c r="E14" s="15">
        <f>VLOOKUP($C14,'Data_TCOM+9961'!$A:$U,'SH Summary'!E$4,FALSE)</f>
        <v>6509148</v>
      </c>
      <c r="F14" s="18">
        <f t="shared" si="0"/>
        <v>6535992</v>
      </c>
      <c r="G14" s="18"/>
      <c r="H14" s="17">
        <f t="shared" si="1"/>
        <v>6535992</v>
      </c>
      <c r="I14" s="16"/>
      <c r="J14" s="16"/>
      <c r="K14" s="16"/>
      <c r="L14" s="16">
        <f t="shared" si="2"/>
        <v>1.0071001200071587E-2</v>
      </c>
      <c r="M14" s="13" t="str">
        <f>VLOOKUP($C14,'Data_TCOM+9961'!$A:$U,'SH Summary'!M$4,FALSE)</f>
        <v>08/31/2024</v>
      </c>
      <c r="N14" s="13" t="str">
        <f>VLOOKUP($C14,'Data_TCOM+9961'!$A:$U,'SH Summary'!N$4,FALSE)</f>
        <v>05/14/2026</v>
      </c>
      <c r="O14" s="13" t="str">
        <f>VLOOKUP($C14,'Data_TCOM+9961'!$A:$U,'SH Summary'!O$4,FALSE)</f>
        <v>Value</v>
      </c>
      <c r="P14" s="13" t="str">
        <f>VLOOKUP($C14,'Data_TCOM+9961'!$A:$U,'SH Summary'!P$4,FALSE)</f>
        <v>Central</v>
      </c>
      <c r="Q14" s="13">
        <f>VLOOKUP($C14,'Data_TCOM+9961'!$A:$U,'SH Summary'!Q$4,FALSE)</f>
        <v>0</v>
      </c>
      <c r="R14" s="13" t="str">
        <f>VLOOKUP($C14,'Data_TCOM+9961'!$A:$U,'SH Summary'!R$4,FALSE)</f>
        <v>Hong Kong SAR</v>
      </c>
      <c r="S14" s="15">
        <f>VLOOKUP($C14,'Data_TCOM+9961'!$A:$U,'SH Summary'!S$4,FALSE)/1000000000</f>
        <v>20.343937181000001</v>
      </c>
    </row>
    <row r="15" spans="1:19" ht="17" customHeight="1" x14ac:dyDescent="0.35">
      <c r="A15" s="14"/>
      <c r="B15" s="14">
        <v>10</v>
      </c>
      <c r="C15" s="8" t="s">
        <v>28</v>
      </c>
      <c r="D15" s="24">
        <f>VLOOKUP($C15,'Data_TCOM+9961'!$A:$U,'SH Summary'!D$4,FALSE)</f>
        <v>21485</v>
      </c>
      <c r="E15" s="24">
        <f>VLOOKUP($C15,'Data_TCOM+9961'!$A:$U,'SH Summary'!E$4,FALSE)</f>
        <v>6415047</v>
      </c>
      <c r="F15" s="25">
        <f t="shared" si="0"/>
        <v>6436532</v>
      </c>
      <c r="G15" s="25"/>
      <c r="H15" s="23">
        <f t="shared" si="1"/>
        <v>6436532</v>
      </c>
      <c r="I15" s="22"/>
      <c r="J15" s="22"/>
      <c r="K15" s="22"/>
      <c r="L15" s="22">
        <f t="shared" si="2"/>
        <v>9.9177479862734182E-3</v>
      </c>
      <c r="M15" s="21" t="str">
        <f>VLOOKUP($C15,'Data_TCOM+9961'!$A:$U,'SH Summary'!M$4,FALSE)</f>
        <v>06/30/2025</v>
      </c>
      <c r="N15" s="21" t="str">
        <f>VLOOKUP($C15,'Data_TCOM+9961'!$A:$U,'SH Summary'!N$4,FALSE)</f>
        <v>05/12/2026</v>
      </c>
      <c r="O15" s="21" t="str">
        <f>VLOOKUP($C15,'Data_TCOM+9961'!$A:$U,'SH Summary'!O$4,FALSE)</f>
        <v>Index</v>
      </c>
      <c r="P15" s="21" t="str">
        <f>VLOOKUP($C15,'Data_TCOM+9961'!$A:$U,'SH Summary'!P$4,FALSE)</f>
        <v>London</v>
      </c>
      <c r="Q15" s="21">
        <f>VLOOKUP($C15,'Data_TCOM+9961'!$A:$U,'SH Summary'!Q$4,FALSE)</f>
        <v>0</v>
      </c>
      <c r="R15" s="21" t="str">
        <f>VLOOKUP($C15,'Data_TCOM+9961'!$A:$U,'SH Summary'!R$4,FALSE)</f>
        <v>United Kingdom</v>
      </c>
      <c r="S15" s="24">
        <f>VLOOKUP($C15,'Data_TCOM+9961'!$A:$U,'SH Summary'!S$4,FALSE)/1000000000</f>
        <v>441.93474479499997</v>
      </c>
    </row>
    <row r="16" spans="1:19" ht="17" customHeight="1" x14ac:dyDescent="0.35">
      <c r="A16" s="14"/>
      <c r="B16" s="14">
        <v>11</v>
      </c>
      <c r="C16" s="8" t="s">
        <v>31</v>
      </c>
      <c r="D16" s="24">
        <f>VLOOKUP($C16,'Data_TCOM+9961'!$A:$U,'SH Summary'!D$4,FALSE)</f>
        <v>0</v>
      </c>
      <c r="E16" s="24">
        <f>VLOOKUP($C16,'Data_TCOM+9961'!$A:$U,'SH Summary'!E$4,FALSE)</f>
        <v>5956872</v>
      </c>
      <c r="F16" s="25">
        <f t="shared" si="0"/>
        <v>5956872</v>
      </c>
      <c r="G16" s="25"/>
      <c r="H16" s="23">
        <f t="shared" si="1"/>
        <v>5956872</v>
      </c>
      <c r="I16" s="22"/>
      <c r="J16" s="22"/>
      <c r="K16" s="22"/>
      <c r="L16" s="22">
        <f t="shared" si="2"/>
        <v>9.1786625596654396E-3</v>
      </c>
      <c r="M16" s="21">
        <f>VLOOKUP($C16,'Data_TCOM+9961'!$A:$U,'SH Summary'!M$4,FALSE)</f>
        <v>0</v>
      </c>
      <c r="N16" s="21" t="str">
        <f>VLOOKUP($C16,'Data_TCOM+9961'!$A:$U,'SH Summary'!N$4,FALSE)</f>
        <v>05/13/2026</v>
      </c>
      <c r="O16" s="21" t="str">
        <f>VLOOKUP($C16,'Data_TCOM+9961'!$A:$U,'SH Summary'!O$4,FALSE)</f>
        <v>Index</v>
      </c>
      <c r="P16" s="21" t="str">
        <f>VLOOKUP($C16,'Data_TCOM+9961'!$A:$U,'SH Summary'!P$4,FALSE)</f>
        <v>New York</v>
      </c>
      <c r="Q16" s="21" t="str">
        <f>VLOOKUP($C16,'Data_TCOM+9961'!$A:$U,'SH Summary'!Q$4,FALSE)</f>
        <v>New York</v>
      </c>
      <c r="R16" s="21" t="str">
        <f>VLOOKUP($C16,'Data_TCOM+9961'!$A:$U,'SH Summary'!R$4,FALSE)</f>
        <v>United States</v>
      </c>
      <c r="S16" s="24">
        <f>VLOOKUP($C16,'Data_TCOM+9961'!$A:$U,'SH Summary'!S$4,FALSE)/1000000000</f>
        <v>9.4875477620000002</v>
      </c>
    </row>
    <row r="17" spans="1:20" ht="17" customHeight="1" x14ac:dyDescent="0.35">
      <c r="A17" s="14"/>
      <c r="B17" s="14">
        <v>12</v>
      </c>
      <c r="C17" s="4" t="s">
        <v>34</v>
      </c>
      <c r="D17" s="15">
        <f>VLOOKUP($C17,'Data_TCOM+9961'!$A:$U,'SH Summary'!D$4,FALSE)</f>
        <v>0</v>
      </c>
      <c r="E17" s="15">
        <f>VLOOKUP($C17,'Data_TCOM+9961'!$A:$U,'SH Summary'!E$4,FALSE)</f>
        <v>5845414</v>
      </c>
      <c r="F17" s="18">
        <f t="shared" si="0"/>
        <v>5845414</v>
      </c>
      <c r="G17" s="18"/>
      <c r="H17" s="17">
        <f t="shared" si="1"/>
        <v>5845414</v>
      </c>
      <c r="I17" s="16"/>
      <c r="J17" s="16"/>
      <c r="K17" s="16"/>
      <c r="L17" s="16">
        <f t="shared" si="2"/>
        <v>9.0069221946592424E-3</v>
      </c>
      <c r="M17" s="13" t="str">
        <f>VLOOKUP($C17,'Data_TCOM+9961'!$A:$U,'SH Summary'!M$4,FALSE)</f>
        <v>06/30/2025</v>
      </c>
      <c r="N17" s="13" t="str">
        <f>VLOOKUP($C17,'Data_TCOM+9961'!$A:$U,'SH Summary'!N$4,FALSE)</f>
        <v>03/31/2026</v>
      </c>
      <c r="O17" s="13" t="str">
        <f>VLOOKUP($C17,'Data_TCOM+9961'!$A:$U,'SH Summary'!O$4,FALSE)</f>
        <v>Growth</v>
      </c>
      <c r="P17" s="13" t="str">
        <f>VLOOKUP($C17,'Data_TCOM+9961'!$A:$U,'SH Summary'!P$4,FALSE)</f>
        <v>Admiralty</v>
      </c>
      <c r="Q17" s="13">
        <f>VLOOKUP($C17,'Data_TCOM+9961'!$A:$U,'SH Summary'!Q$4,FALSE)</f>
        <v>0</v>
      </c>
      <c r="R17" s="13" t="str">
        <f>VLOOKUP($C17,'Data_TCOM+9961'!$A:$U,'SH Summary'!R$4,FALSE)</f>
        <v>Hong Kong SAR</v>
      </c>
      <c r="S17" s="15">
        <f>VLOOKUP($C17,'Data_TCOM+9961'!$A:$U,'SH Summary'!S$4,FALSE)/1000000000</f>
        <v>22.289992322</v>
      </c>
    </row>
    <row r="18" spans="1:20" ht="17" customHeight="1" x14ac:dyDescent="0.35">
      <c r="A18" s="14"/>
      <c r="B18" s="14">
        <v>13</v>
      </c>
      <c r="C18" s="4" t="s">
        <v>32</v>
      </c>
      <c r="D18" s="15">
        <f>VLOOKUP($C18,'Data_TCOM+9961'!$A:$U,'SH Summary'!D$4,FALSE)</f>
        <v>0</v>
      </c>
      <c r="E18" s="15">
        <f>VLOOKUP($C18,'Data_TCOM+9961'!$A:$U,'SH Summary'!E$4,FALSE)</f>
        <v>5453718</v>
      </c>
      <c r="F18" s="18">
        <f t="shared" si="0"/>
        <v>5453718</v>
      </c>
      <c r="G18" s="18"/>
      <c r="H18" s="17">
        <f t="shared" si="1"/>
        <v>5453718</v>
      </c>
      <c r="I18" s="16"/>
      <c r="J18" s="16"/>
      <c r="K18" s="16"/>
      <c r="L18" s="16">
        <f t="shared" si="2"/>
        <v>8.4033763387182867E-3</v>
      </c>
      <c r="M18" s="13" t="str">
        <f>VLOOKUP($C18,'Data_TCOM+9961'!$A:$U,'SH Summary'!M$4,FALSE)</f>
        <v>09/30/2025</v>
      </c>
      <c r="N18" s="13" t="str">
        <f>VLOOKUP($C18,'Data_TCOM+9961'!$A:$U,'SH Summary'!N$4,FALSE)</f>
        <v>03/31/2026</v>
      </c>
      <c r="O18" s="13" t="str">
        <f>VLOOKUP($C18,'Data_TCOM+9961'!$A:$U,'SH Summary'!O$4,FALSE)</f>
        <v>Growth</v>
      </c>
      <c r="P18" s="13" t="str">
        <f>VLOOKUP($C18,'Data_TCOM+9961'!$A:$U,'SH Summary'!P$4,FALSE)</f>
        <v>London</v>
      </c>
      <c r="Q18" s="13">
        <f>VLOOKUP($C18,'Data_TCOM+9961'!$A:$U,'SH Summary'!Q$4,FALSE)</f>
        <v>0</v>
      </c>
      <c r="R18" s="13" t="str">
        <f>VLOOKUP($C18,'Data_TCOM+9961'!$A:$U,'SH Summary'!R$4,FALSE)</f>
        <v>United Kingdom</v>
      </c>
      <c r="S18" s="15">
        <f>VLOOKUP($C18,'Data_TCOM+9961'!$A:$U,'SH Summary'!S$4,FALSE)/1000000000</f>
        <v>152.57984674400001</v>
      </c>
    </row>
    <row r="19" spans="1:20" ht="17" customHeight="1" x14ac:dyDescent="0.35">
      <c r="A19" s="14"/>
      <c r="B19" s="14">
        <v>14</v>
      </c>
      <c r="C19" s="4" t="s">
        <v>37</v>
      </c>
      <c r="D19" s="15">
        <f>VLOOKUP($C19,'Data_TCOM+9961'!$A:$U,'SH Summary'!D$4,FALSE)</f>
        <v>1156692</v>
      </c>
      <c r="E19" s="15">
        <f>VLOOKUP($C19,'Data_TCOM+9961'!$A:$U,'SH Summary'!E$4,FALSE)</f>
        <v>3948900</v>
      </c>
      <c r="F19" s="18">
        <f t="shared" si="0"/>
        <v>5105592</v>
      </c>
      <c r="G19" s="18"/>
      <c r="H19" s="17">
        <f t="shared" si="1"/>
        <v>5105592</v>
      </c>
      <c r="I19" s="16"/>
      <c r="J19" s="16"/>
      <c r="K19" s="16"/>
      <c r="L19" s="16">
        <f t="shared" si="2"/>
        <v>7.8669654367808112E-3</v>
      </c>
      <c r="M19" s="13" t="str">
        <f>VLOOKUP($C19,'Data_TCOM+9961'!$A:$U,'SH Summary'!M$4,FALSE)</f>
        <v>03/31/2026</v>
      </c>
      <c r="N19" s="13" t="str">
        <f>VLOOKUP($C19,'Data_TCOM+9961'!$A:$U,'SH Summary'!N$4,FALSE)</f>
        <v>04/30/2026</v>
      </c>
      <c r="O19" s="13" t="str">
        <f>VLOOKUP($C19,'Data_TCOM+9961'!$A:$U,'SH Summary'!O$4,FALSE)</f>
        <v>GARP</v>
      </c>
      <c r="P19" s="13" t="str">
        <f>VLOOKUP($C19,'Data_TCOM+9961'!$A:$U,'SH Summary'!P$4,FALSE)</f>
        <v>Admiralty</v>
      </c>
      <c r="Q19" s="13">
        <f>VLOOKUP($C19,'Data_TCOM+9961'!$A:$U,'SH Summary'!Q$4,FALSE)</f>
        <v>0</v>
      </c>
      <c r="R19" s="13" t="str">
        <f>VLOOKUP($C19,'Data_TCOM+9961'!$A:$U,'SH Summary'!R$4,FALSE)</f>
        <v>Hong Kong SAR</v>
      </c>
      <c r="S19" s="15">
        <f>VLOOKUP($C19,'Data_TCOM+9961'!$A:$U,'SH Summary'!S$4,FALSE)/1000000000</f>
        <v>20.277427178</v>
      </c>
    </row>
    <row r="20" spans="1:20" ht="17" customHeight="1" x14ac:dyDescent="0.35">
      <c r="A20" s="14"/>
      <c r="B20" s="14">
        <v>15</v>
      </c>
      <c r="C20" s="4" t="s">
        <v>42</v>
      </c>
      <c r="D20" s="15">
        <f>VLOOKUP($C20,'Data_TCOM+9961'!$A:$U,'SH Summary'!D$4,FALSE)</f>
        <v>4894574</v>
      </c>
      <c r="E20" s="15">
        <f>VLOOKUP($C20,'Data_TCOM+9961'!$A:$U,'SH Summary'!E$4,FALSE)</f>
        <v>0</v>
      </c>
      <c r="F20" s="18">
        <f t="shared" si="0"/>
        <v>4894574</v>
      </c>
      <c r="G20" s="18"/>
      <c r="H20" s="17">
        <f t="shared" si="1"/>
        <v>4894574</v>
      </c>
      <c r="I20" s="16"/>
      <c r="J20" s="16"/>
      <c r="K20" s="16"/>
      <c r="L20" s="16">
        <f t="shared" si="2"/>
        <v>7.541817772702168E-3</v>
      </c>
      <c r="M20" s="13" t="str">
        <f>VLOOKUP($C20,'Data_TCOM+9961'!$A:$U,'SH Summary'!M$4,FALSE)</f>
        <v>03/31/2026</v>
      </c>
      <c r="N20" s="13">
        <f>VLOOKUP($C20,'Data_TCOM+9961'!$A:$U,'SH Summary'!N$4,FALSE)</f>
        <v>0</v>
      </c>
      <c r="O20" s="13" t="str">
        <f>VLOOKUP($C20,'Data_TCOM+9961'!$A:$U,'SH Summary'!O$4,FALSE)</f>
        <v>GARP</v>
      </c>
      <c r="P20" s="13" t="str">
        <f>VLOOKUP($C20,'Data_TCOM+9961'!$A:$U,'SH Summary'!P$4,FALSE)</f>
        <v>Paris</v>
      </c>
      <c r="Q20" s="13">
        <f>VLOOKUP($C20,'Data_TCOM+9961'!$A:$U,'SH Summary'!Q$4,FALSE)</f>
        <v>0</v>
      </c>
      <c r="R20" s="13" t="str">
        <f>VLOOKUP($C20,'Data_TCOM+9961'!$A:$U,'SH Summary'!R$4,FALSE)</f>
        <v>France</v>
      </c>
      <c r="S20" s="15">
        <f>VLOOKUP($C20,'Data_TCOM+9961'!$A:$U,'SH Summary'!S$4,FALSE)/1000000000</f>
        <v>14.841382793999999</v>
      </c>
    </row>
    <row r="21" spans="1:20" ht="17" customHeight="1" x14ac:dyDescent="0.35">
      <c r="A21" s="14"/>
      <c r="B21" s="14">
        <v>16</v>
      </c>
      <c r="C21" s="4" t="s">
        <v>36</v>
      </c>
      <c r="D21" s="15">
        <f>VLOOKUP($C21,'Data_TCOM+9961'!$A:$U,'SH Summary'!D$4,FALSE)</f>
        <v>4589621</v>
      </c>
      <c r="E21" s="15">
        <f>VLOOKUP($C21,'Data_TCOM+9961'!$A:$U,'SH Summary'!E$4,FALSE)</f>
        <v>0</v>
      </c>
      <c r="F21" s="18">
        <f t="shared" si="0"/>
        <v>4589621</v>
      </c>
      <c r="G21" s="18"/>
      <c r="H21" s="17">
        <f t="shared" si="1"/>
        <v>4589621</v>
      </c>
      <c r="I21" s="16"/>
      <c r="J21" s="16"/>
      <c r="K21" s="16"/>
      <c r="L21" s="16">
        <f t="shared" si="2"/>
        <v>7.0719301062292846E-3</v>
      </c>
      <c r="M21" s="13" t="str">
        <f>VLOOKUP($C21,'Data_TCOM+9961'!$A:$U,'SH Summary'!M$4,FALSE)</f>
        <v>03/31/2026</v>
      </c>
      <c r="N21" s="13">
        <f>VLOOKUP($C21,'Data_TCOM+9961'!$A:$U,'SH Summary'!N$4,FALSE)</f>
        <v>0</v>
      </c>
      <c r="O21" s="13" t="str">
        <f>VLOOKUP($C21,'Data_TCOM+9961'!$A:$U,'SH Summary'!O$4,FALSE)</f>
        <v>GARP</v>
      </c>
      <c r="P21" s="13" t="str">
        <f>VLOOKUP($C21,'Data_TCOM+9961'!$A:$U,'SH Summary'!P$4,FALSE)</f>
        <v>New York</v>
      </c>
      <c r="Q21" s="13" t="str">
        <f>VLOOKUP($C21,'Data_TCOM+9961'!$A:$U,'SH Summary'!Q$4,FALSE)</f>
        <v>New York</v>
      </c>
      <c r="R21" s="13" t="str">
        <f>VLOOKUP($C21,'Data_TCOM+9961'!$A:$U,'SH Summary'!R$4,FALSE)</f>
        <v>United States</v>
      </c>
      <c r="S21" s="15">
        <f>VLOOKUP($C21,'Data_TCOM+9961'!$A:$U,'SH Summary'!S$4,FALSE)/1000000000</f>
        <v>16.051141095999998</v>
      </c>
    </row>
    <row r="22" spans="1:20" ht="17" customHeight="1" x14ac:dyDescent="0.35">
      <c r="A22" s="14"/>
      <c r="B22" s="14">
        <v>17</v>
      </c>
      <c r="C22" s="8" t="s">
        <v>38</v>
      </c>
      <c r="D22" s="24">
        <f>VLOOKUP($C22,'Data_TCOM+9961'!$A:$U,'SH Summary'!D$4,FALSE)</f>
        <v>9476</v>
      </c>
      <c r="E22" s="24">
        <f>VLOOKUP($C22,'Data_TCOM+9961'!$A:$U,'SH Summary'!E$4,FALSE)</f>
        <v>4134421</v>
      </c>
      <c r="F22" s="25">
        <f t="shared" si="0"/>
        <v>4143897</v>
      </c>
      <c r="G22" s="25"/>
      <c r="H22" s="23">
        <f t="shared" si="1"/>
        <v>4143897</v>
      </c>
      <c r="I22" s="22"/>
      <c r="J22" s="22"/>
      <c r="K22" s="22"/>
      <c r="L22" s="22">
        <f t="shared" si="2"/>
        <v>6.3851350583007211E-3</v>
      </c>
      <c r="M22" s="21" t="str">
        <f>VLOOKUP($C22,'Data_TCOM+9961'!$A:$U,'SH Summary'!M$4,FALSE)</f>
        <v>03/31/2026</v>
      </c>
      <c r="N22" s="21" t="str">
        <f>VLOOKUP($C22,'Data_TCOM+9961'!$A:$U,'SH Summary'!N$4,FALSE)</f>
        <v>04/30/2026</v>
      </c>
      <c r="O22" s="21" t="str">
        <f>VLOOKUP($C22,'Data_TCOM+9961'!$A:$U,'SH Summary'!O$4,FALSE)</f>
        <v>Index</v>
      </c>
      <c r="P22" s="21" t="str">
        <f>VLOOKUP($C22,'Data_TCOM+9961'!$A:$U,'SH Summary'!P$4,FALSE)</f>
        <v>Central</v>
      </c>
      <c r="Q22" s="21">
        <f>VLOOKUP($C22,'Data_TCOM+9961'!$A:$U,'SH Summary'!Q$4,FALSE)</f>
        <v>0</v>
      </c>
      <c r="R22" s="21" t="str">
        <f>VLOOKUP($C22,'Data_TCOM+9961'!$A:$U,'SH Summary'!R$4,FALSE)</f>
        <v>Hong Kong SAR</v>
      </c>
      <c r="S22" s="24">
        <f>VLOOKUP($C22,'Data_TCOM+9961'!$A:$U,'SH Summary'!S$4,FALSE)/1000000000</f>
        <v>33.631465024000001</v>
      </c>
    </row>
    <row r="23" spans="1:20" ht="17" customHeight="1" x14ac:dyDescent="0.35">
      <c r="A23" s="14"/>
      <c r="B23" s="14">
        <v>18</v>
      </c>
      <c r="C23" s="4" t="s">
        <v>43</v>
      </c>
      <c r="D23" s="15">
        <f>VLOOKUP($C23,'Data_TCOM+9961'!$A:$U,'SH Summary'!D$4,FALSE)</f>
        <v>0</v>
      </c>
      <c r="E23" s="15">
        <f>VLOOKUP($C23,'Data_TCOM+9961'!$A:$U,'SH Summary'!E$4,FALSE)</f>
        <v>3614450</v>
      </c>
      <c r="F23" s="18">
        <f t="shared" si="0"/>
        <v>3614450</v>
      </c>
      <c r="G23" s="18"/>
      <c r="H23" s="17">
        <f t="shared" si="1"/>
        <v>3614450</v>
      </c>
      <c r="I23" s="16"/>
      <c r="J23" s="16"/>
      <c r="K23" s="16"/>
      <c r="L23" s="16">
        <f t="shared" si="2"/>
        <v>5.5693351961873189E-3</v>
      </c>
      <c r="M23" s="13">
        <f>VLOOKUP($C23,'Data_TCOM+9961'!$A:$U,'SH Summary'!M$4,FALSE)</f>
        <v>0</v>
      </c>
      <c r="N23" s="13" t="str">
        <f>VLOOKUP($C23,'Data_TCOM+9961'!$A:$U,'SH Summary'!N$4,FALSE)</f>
        <v>02/28/2026</v>
      </c>
      <c r="O23" s="13" t="str">
        <f>VLOOKUP($C23,'Data_TCOM+9961'!$A:$U,'SH Summary'!O$4,FALSE)</f>
        <v>Aggressive Growth</v>
      </c>
      <c r="P23" s="13" t="str">
        <f>VLOOKUP($C23,'Data_TCOM+9961'!$A:$U,'SH Summary'!P$4,FALSE)</f>
        <v>Beijing</v>
      </c>
      <c r="Q23" s="13">
        <f>VLOOKUP($C23,'Data_TCOM+9961'!$A:$U,'SH Summary'!Q$4,FALSE)</f>
        <v>0</v>
      </c>
      <c r="R23" s="13" t="str">
        <f>VLOOKUP($C23,'Data_TCOM+9961'!$A:$U,'SH Summary'!R$4,FALSE)</f>
        <v>China (Mainland)</v>
      </c>
      <c r="S23" s="15">
        <f>VLOOKUP($C23,'Data_TCOM+9961'!$A:$U,'SH Summary'!S$4,FALSE)/1000000000</f>
        <v>135.09155153200001</v>
      </c>
      <c r="T23" s="12"/>
    </row>
    <row r="24" spans="1:20" ht="17" customHeight="1" x14ac:dyDescent="0.35">
      <c r="A24" s="14"/>
      <c r="B24" s="14">
        <v>19</v>
      </c>
      <c r="C24" s="4" t="s">
        <v>44</v>
      </c>
      <c r="D24" s="15">
        <f>VLOOKUP($C24,'Data_TCOM+9961'!$A:$U,'SH Summary'!D$4,FALSE)</f>
        <v>2353134</v>
      </c>
      <c r="E24" s="15">
        <f>VLOOKUP($C24,'Data_TCOM+9961'!$A:$U,'SH Summary'!E$4,FALSE)</f>
        <v>1065747</v>
      </c>
      <c r="F24" s="18">
        <f t="shared" si="0"/>
        <v>3418881</v>
      </c>
      <c r="G24" s="18"/>
      <c r="H24" s="17">
        <f t="shared" si="1"/>
        <v>3418881</v>
      </c>
      <c r="I24" s="16"/>
      <c r="J24" s="16"/>
      <c r="K24" s="16"/>
      <c r="L24" s="16">
        <f t="shared" si="2"/>
        <v>5.2679921661320803E-3</v>
      </c>
      <c r="M24" s="13" t="str">
        <f>VLOOKUP($C24,'Data_TCOM+9961'!$A:$U,'SH Summary'!M$4,FALSE)</f>
        <v>03/31/2026</v>
      </c>
      <c r="N24" s="13" t="str">
        <f>VLOOKUP($C24,'Data_TCOM+9961'!$A:$U,'SH Summary'!N$4,FALSE)</f>
        <v>05/14/2026</v>
      </c>
      <c r="O24" s="13" t="str">
        <f>VLOOKUP($C24,'Data_TCOM+9961'!$A:$U,'SH Summary'!O$4,FALSE)</f>
        <v>Value</v>
      </c>
      <c r="P24" s="13" t="str">
        <f>VLOOKUP($C24,'Data_TCOM+9961'!$A:$U,'SH Summary'!P$4,FALSE)</f>
        <v>Austin</v>
      </c>
      <c r="Q24" s="13" t="str">
        <f>VLOOKUP($C24,'Data_TCOM+9961'!$A:$U,'SH Summary'!Q$4,FALSE)</f>
        <v>Texas</v>
      </c>
      <c r="R24" s="13" t="str">
        <f>VLOOKUP($C24,'Data_TCOM+9961'!$A:$U,'SH Summary'!R$4,FALSE)</f>
        <v>United States</v>
      </c>
      <c r="S24" s="15">
        <f>VLOOKUP($C24,'Data_TCOM+9961'!$A:$U,'SH Summary'!S$4,FALSE)/1000000000</f>
        <v>707.37795137000001</v>
      </c>
    </row>
    <row r="25" spans="1:20" ht="17" customHeight="1" x14ac:dyDescent="0.35">
      <c r="A25" s="14"/>
      <c r="B25" s="14">
        <v>20</v>
      </c>
      <c r="C25" s="8" t="s">
        <v>45</v>
      </c>
      <c r="D25" s="24">
        <f>VLOOKUP($C25,'Data_TCOM+9961'!$A:$U,'SH Summary'!D$4,FALSE)</f>
        <v>208476</v>
      </c>
      <c r="E25" s="24">
        <f>VLOOKUP($C25,'Data_TCOM+9961'!$A:$U,'SH Summary'!E$4,FALSE)</f>
        <v>3125582</v>
      </c>
      <c r="F25" s="25">
        <f t="shared" si="0"/>
        <v>3334058</v>
      </c>
      <c r="G25" s="25"/>
      <c r="H25" s="23">
        <f t="shared" si="1"/>
        <v>3334058</v>
      </c>
      <c r="I25" s="22"/>
      <c r="J25" s="22"/>
      <c r="K25" s="22"/>
      <c r="L25" s="22">
        <f t="shared" si="2"/>
        <v>5.1372924139301696E-3</v>
      </c>
      <c r="M25" s="21" t="str">
        <f>VLOOKUP($C25,'Data_TCOM+9961'!$A:$U,'SH Summary'!M$4,FALSE)</f>
        <v>03/31/2026</v>
      </c>
      <c r="N25" s="21" t="str">
        <f>VLOOKUP($C25,'Data_TCOM+9961'!$A:$U,'SH Summary'!N$4,FALSE)</f>
        <v>04/30/2026</v>
      </c>
      <c r="O25" s="21" t="str">
        <f>VLOOKUP($C25,'Data_TCOM+9961'!$A:$U,'SH Summary'!O$4,FALSE)</f>
        <v>Index</v>
      </c>
      <c r="P25" s="21" t="str">
        <f>VLOOKUP($C25,'Data_TCOM+9961'!$A:$U,'SH Summary'!P$4,FALSE)</f>
        <v>Boston</v>
      </c>
      <c r="Q25" s="21" t="str">
        <f>VLOOKUP($C25,'Data_TCOM+9961'!$A:$U,'SH Summary'!Q$4,FALSE)</f>
        <v>Massachusetts</v>
      </c>
      <c r="R25" s="21" t="str">
        <f>VLOOKUP($C25,'Data_TCOM+9961'!$A:$U,'SH Summary'!R$4,FALSE)</f>
        <v>United States</v>
      </c>
      <c r="S25" s="24">
        <f>VLOOKUP($C25,'Data_TCOM+9961'!$A:$U,'SH Summary'!S$4,FALSE)/1000000000</f>
        <v>1890.862823441</v>
      </c>
    </row>
    <row r="26" spans="1:20" ht="17" customHeight="1" x14ac:dyDescent="0.35">
      <c r="A26" s="14"/>
      <c r="B26" s="14">
        <v>21</v>
      </c>
      <c r="C26" s="4" t="s">
        <v>62</v>
      </c>
      <c r="D26" s="15">
        <f>VLOOKUP($C26,'Data_TCOM+9961'!$A:$U,'SH Summary'!D$4,FALSE)</f>
        <v>2611584</v>
      </c>
      <c r="E26" s="15">
        <f>VLOOKUP($C26,'Data_TCOM+9961'!$A:$U,'SH Summary'!E$4,FALSE)</f>
        <v>452850</v>
      </c>
      <c r="F26" s="18">
        <f t="shared" si="0"/>
        <v>3064434</v>
      </c>
      <c r="G26" s="18"/>
      <c r="H26" s="17">
        <f t="shared" si="1"/>
        <v>3064434</v>
      </c>
      <c r="I26" s="16"/>
      <c r="J26" s="16"/>
      <c r="K26" s="16"/>
      <c r="L26" s="16">
        <f t="shared" si="2"/>
        <v>4.7218415340074121E-3</v>
      </c>
      <c r="M26" s="13" t="str">
        <f>VLOOKUP($C26,'Data_TCOM+9961'!$A:$U,'SH Summary'!M$4,FALSE)</f>
        <v>03/31/2026</v>
      </c>
      <c r="N26" s="13" t="str">
        <f>VLOOKUP($C26,'Data_TCOM+9961'!$A:$U,'SH Summary'!N$4,FALSE)</f>
        <v>03/31/2026</v>
      </c>
      <c r="O26" s="13" t="str">
        <f>VLOOKUP($C26,'Data_TCOM+9961'!$A:$U,'SH Summary'!O$4,FALSE)</f>
        <v>Value</v>
      </c>
      <c r="P26" s="13" t="str">
        <f>VLOOKUP($C26,'Data_TCOM+9961'!$A:$U,'SH Summary'!P$4,FALSE)</f>
        <v>Rotterdam</v>
      </c>
      <c r="Q26" s="13">
        <f>VLOOKUP($C26,'Data_TCOM+9961'!$A:$U,'SH Summary'!Q$4,FALSE)</f>
        <v>0</v>
      </c>
      <c r="R26" s="13" t="str">
        <f>VLOOKUP($C26,'Data_TCOM+9961'!$A:$U,'SH Summary'!R$4,FALSE)</f>
        <v>Netherlands</v>
      </c>
      <c r="S26" s="15">
        <f>VLOOKUP($C26,'Data_TCOM+9961'!$A:$U,'SH Summary'!S$4,FALSE)/1000000000</f>
        <v>104.89133112899999</v>
      </c>
    </row>
    <row r="27" spans="1:20" ht="17" customHeight="1" x14ac:dyDescent="0.35">
      <c r="A27" s="14"/>
      <c r="B27" s="14">
        <v>22</v>
      </c>
      <c r="C27" s="4" t="s">
        <v>63</v>
      </c>
      <c r="D27" s="15">
        <f>VLOOKUP($C27,'Data_TCOM+9961'!$A:$U,'SH Summary'!D$4,FALSE)</f>
        <v>1170393</v>
      </c>
      <c r="E27" s="15">
        <f>VLOOKUP($C27,'Data_TCOM+9961'!$A:$U,'SH Summary'!E$4,FALSE)</f>
        <v>1882100</v>
      </c>
      <c r="F27" s="18">
        <f t="shared" si="0"/>
        <v>3052493</v>
      </c>
      <c r="G27" s="18"/>
      <c r="H27" s="17">
        <f t="shared" si="1"/>
        <v>3052493</v>
      </c>
      <c r="I27" s="16"/>
      <c r="J27" s="16"/>
      <c r="K27" s="16"/>
      <c r="L27" s="16">
        <f t="shared" si="2"/>
        <v>4.7034422114057232E-3</v>
      </c>
      <c r="M27" s="13" t="str">
        <f>VLOOKUP($C27,'Data_TCOM+9961'!$A:$U,'SH Summary'!M$4,FALSE)</f>
        <v>03/31/2026</v>
      </c>
      <c r="N27" s="13" t="str">
        <f>VLOOKUP($C27,'Data_TCOM+9961'!$A:$U,'SH Summary'!N$4,FALSE)</f>
        <v>03/31/2026</v>
      </c>
      <c r="O27" s="13" t="str">
        <f>VLOOKUP($C27,'Data_TCOM+9961'!$A:$U,'SH Summary'!O$4,FALSE)</f>
        <v>Growth</v>
      </c>
      <c r="P27" s="13" t="str">
        <f>VLOOKUP($C27,'Data_TCOM+9961'!$A:$U,'SH Summary'!P$4,FALSE)</f>
        <v>Central</v>
      </c>
      <c r="Q27" s="13">
        <f>VLOOKUP($C27,'Data_TCOM+9961'!$A:$U,'SH Summary'!Q$4,FALSE)</f>
        <v>0</v>
      </c>
      <c r="R27" s="13" t="str">
        <f>VLOOKUP($C27,'Data_TCOM+9961'!$A:$U,'SH Summary'!R$4,FALSE)</f>
        <v>Hong Kong SAR</v>
      </c>
      <c r="S27" s="15">
        <f>VLOOKUP($C27,'Data_TCOM+9961'!$A:$U,'SH Summary'!S$4,FALSE)/1000000000</f>
        <v>36.175085005</v>
      </c>
    </row>
    <row r="28" spans="1:20" ht="17" customHeight="1" x14ac:dyDescent="0.35">
      <c r="A28" s="14"/>
      <c r="B28" s="14">
        <v>23</v>
      </c>
      <c r="C28" s="4" t="s">
        <v>64</v>
      </c>
      <c r="D28" s="15">
        <f>VLOOKUP($C28,'Data_TCOM+9961'!$A:$U,'SH Summary'!D$4,FALSE)</f>
        <v>0</v>
      </c>
      <c r="E28" s="15">
        <f>VLOOKUP($C28,'Data_TCOM+9961'!$A:$U,'SH Summary'!E$4,FALSE)</f>
        <v>2939550</v>
      </c>
      <c r="F28" s="18">
        <f t="shared" si="0"/>
        <v>2939550</v>
      </c>
      <c r="G28" s="18"/>
      <c r="H28" s="17">
        <f t="shared" si="1"/>
        <v>2939550</v>
      </c>
      <c r="I28" s="16"/>
      <c r="J28" s="16"/>
      <c r="K28" s="16"/>
      <c r="L28" s="16">
        <f t="shared" si="2"/>
        <v>4.5294136800764799E-3</v>
      </c>
      <c r="M28" s="13">
        <f>VLOOKUP($C28,'Data_TCOM+9961'!$A:$U,'SH Summary'!M$4,FALSE)</f>
        <v>0</v>
      </c>
      <c r="N28" s="13" t="str">
        <f>VLOOKUP($C28,'Data_TCOM+9961'!$A:$U,'SH Summary'!N$4,FALSE)</f>
        <v>03/31/2026</v>
      </c>
      <c r="O28" s="13" t="str">
        <f>VLOOKUP($C28,'Data_TCOM+9961'!$A:$U,'SH Summary'!O$4,FALSE)</f>
        <v>Growth</v>
      </c>
      <c r="P28" s="13" t="str">
        <f>VLOOKUP($C28,'Data_TCOM+9961'!$A:$U,'SH Summary'!P$4,FALSE)</f>
        <v>Central</v>
      </c>
      <c r="Q28" s="13">
        <f>VLOOKUP($C28,'Data_TCOM+9961'!$A:$U,'SH Summary'!Q$4,FALSE)</f>
        <v>0</v>
      </c>
      <c r="R28" s="13" t="str">
        <f>VLOOKUP($C28,'Data_TCOM+9961'!$A:$U,'SH Summary'!R$4,FALSE)</f>
        <v>Hong Kong SAR</v>
      </c>
      <c r="S28" s="15">
        <f>VLOOKUP($C28,'Data_TCOM+9961'!$A:$U,'SH Summary'!S$4,FALSE)/1000000000</f>
        <v>10.823127754</v>
      </c>
    </row>
    <row r="29" spans="1:20" ht="17" customHeight="1" x14ac:dyDescent="0.35">
      <c r="A29" s="14"/>
      <c r="B29" s="14">
        <v>24</v>
      </c>
      <c r="C29" s="8" t="s">
        <v>65</v>
      </c>
      <c r="D29" s="24">
        <f>VLOOKUP($C29,'Data_TCOM+9961'!$A:$U,'SH Summary'!D$4,FALSE)</f>
        <v>2634410</v>
      </c>
      <c r="E29" s="24">
        <f>VLOOKUP($C29,'Data_TCOM+9961'!$A:$U,'SH Summary'!E$4,FALSE)</f>
        <v>264600</v>
      </c>
      <c r="F29" s="25">
        <f t="shared" si="0"/>
        <v>2899010</v>
      </c>
      <c r="G29" s="25"/>
      <c r="H29" s="23">
        <f t="shared" si="1"/>
        <v>2899010</v>
      </c>
      <c r="I29" s="22"/>
      <c r="J29" s="22"/>
      <c r="K29" s="22"/>
      <c r="L29" s="22">
        <f t="shared" si="2"/>
        <v>4.4669475098836611E-3</v>
      </c>
      <c r="M29" s="21" t="str">
        <f>VLOOKUP($C29,'Data_TCOM+9961'!$A:$U,'SH Summary'!M$4,FALSE)</f>
        <v>03/31/2026</v>
      </c>
      <c r="N29" s="21" t="str">
        <f>VLOOKUP($C29,'Data_TCOM+9961'!$A:$U,'SH Summary'!N$4,FALSE)</f>
        <v>05/13/2026</v>
      </c>
      <c r="O29" s="21" t="str">
        <f>VLOOKUP($C29,'Data_TCOM+9961'!$A:$U,'SH Summary'!O$4,FALSE)</f>
        <v>Index</v>
      </c>
      <c r="P29" s="21" t="str">
        <f>VLOOKUP($C29,'Data_TCOM+9961'!$A:$U,'SH Summary'!P$4,FALSE)</f>
        <v>London</v>
      </c>
      <c r="Q29" s="21">
        <f>VLOOKUP($C29,'Data_TCOM+9961'!$A:$U,'SH Summary'!Q$4,FALSE)</f>
        <v>0</v>
      </c>
      <c r="R29" s="21" t="str">
        <f>VLOOKUP($C29,'Data_TCOM+9961'!$A:$U,'SH Summary'!R$4,FALSE)</f>
        <v>United Kingdom</v>
      </c>
      <c r="S29" s="24">
        <f>VLOOKUP($C29,'Data_TCOM+9961'!$A:$U,'SH Summary'!S$4,FALSE)/1000000000</f>
        <v>516.62788877699995</v>
      </c>
    </row>
    <row r="30" spans="1:20" ht="17" customHeight="1" x14ac:dyDescent="0.35">
      <c r="A30" s="14"/>
      <c r="B30" s="14">
        <v>25</v>
      </c>
      <c r="C30" s="4" t="s">
        <v>40</v>
      </c>
      <c r="D30" s="15">
        <f>VLOOKUP($C30,'Data_TCOM+9961'!$A:$U,'SH Summary'!D$4,FALSE)</f>
        <v>2861617</v>
      </c>
      <c r="E30" s="15">
        <f>VLOOKUP($C30,'Data_TCOM+9961'!$A:$U,'SH Summary'!E$4,FALSE)</f>
        <v>0</v>
      </c>
      <c r="F30" s="18">
        <f t="shared" si="0"/>
        <v>2861617</v>
      </c>
      <c r="G30" s="18"/>
      <c r="H30" s="17">
        <f t="shared" si="1"/>
        <v>2861617</v>
      </c>
      <c r="I30" s="16"/>
      <c r="J30" s="16"/>
      <c r="K30" s="16"/>
      <c r="L30" s="16">
        <f t="shared" si="2"/>
        <v>4.4093304032724115E-3</v>
      </c>
      <c r="M30" s="13" t="str">
        <f>VLOOKUP($C30,'Data_TCOM+9961'!$A:$U,'SH Summary'!M$4,FALSE)</f>
        <v>03/31/2026</v>
      </c>
      <c r="N30" s="13">
        <f>VLOOKUP($C30,'Data_TCOM+9961'!$A:$U,'SH Summary'!N$4,FALSE)</f>
        <v>0</v>
      </c>
      <c r="O30" s="13" t="str">
        <f>VLOOKUP($C30,'Data_TCOM+9961'!$A:$U,'SH Summary'!O$4,FALSE)</f>
        <v>Value</v>
      </c>
      <c r="P30" s="13" t="str">
        <f>VLOOKUP($C30,'Data_TCOM+9961'!$A:$U,'SH Summary'!P$4,FALSE)</f>
        <v>Stamford</v>
      </c>
      <c r="Q30" s="13" t="str">
        <f>VLOOKUP($C30,'Data_TCOM+9961'!$A:$U,'SH Summary'!Q$4,FALSE)</f>
        <v>Connecticut</v>
      </c>
      <c r="R30" s="13" t="str">
        <f>VLOOKUP($C30,'Data_TCOM+9961'!$A:$U,'SH Summary'!R$4,FALSE)</f>
        <v>United States</v>
      </c>
      <c r="S30" s="15">
        <f>VLOOKUP($C30,'Data_TCOM+9961'!$A:$U,'SH Summary'!S$4,FALSE)/1000000000</f>
        <v>6.544176802</v>
      </c>
    </row>
    <row r="31" spans="1:20" ht="17" customHeight="1" x14ac:dyDescent="0.35">
      <c r="A31" s="14"/>
      <c r="B31" s="14">
        <v>26</v>
      </c>
      <c r="C31" s="4" t="s">
        <v>66</v>
      </c>
      <c r="D31" s="15">
        <f>VLOOKUP($C31,'Data_TCOM+9961'!$A:$U,'SH Summary'!D$4,FALSE)</f>
        <v>0</v>
      </c>
      <c r="E31" s="15">
        <f>VLOOKUP($C31,'Data_TCOM+9961'!$A:$U,'SH Summary'!E$4,FALSE)</f>
        <v>2768761</v>
      </c>
      <c r="F31" s="18">
        <f t="shared" si="0"/>
        <v>2768761</v>
      </c>
      <c r="G31" s="18"/>
      <c r="H31" s="17">
        <f t="shared" si="1"/>
        <v>2768761</v>
      </c>
      <c r="I31" s="16"/>
      <c r="J31" s="16"/>
      <c r="K31" s="16"/>
      <c r="L31" s="16">
        <f t="shared" si="2"/>
        <v>4.266252980987646E-3</v>
      </c>
      <c r="M31" s="13" t="str">
        <f>VLOOKUP($C31,'Data_TCOM+9961'!$A:$U,'SH Summary'!M$4,FALSE)</f>
        <v>06/30/2025</v>
      </c>
      <c r="N31" s="13" t="str">
        <f>VLOOKUP($C31,'Data_TCOM+9961'!$A:$U,'SH Summary'!N$4,FALSE)</f>
        <v>05/09/2026</v>
      </c>
      <c r="O31" s="13" t="str">
        <f>VLOOKUP($C31,'Data_TCOM+9961'!$A:$U,'SH Summary'!O$4,FALSE)</f>
        <v>Growth</v>
      </c>
      <c r="P31" s="13" t="str">
        <f>VLOOKUP($C31,'Data_TCOM+9961'!$A:$U,'SH Summary'!P$4,FALSE)</f>
        <v>Des Moines</v>
      </c>
      <c r="Q31" s="13" t="str">
        <f>VLOOKUP($C31,'Data_TCOM+9961'!$A:$U,'SH Summary'!Q$4,FALSE)</f>
        <v>Iowa</v>
      </c>
      <c r="R31" s="13" t="str">
        <f>VLOOKUP($C31,'Data_TCOM+9961'!$A:$U,'SH Summary'!R$4,FALSE)</f>
        <v>United States</v>
      </c>
      <c r="S31" s="15">
        <f>VLOOKUP($C31,'Data_TCOM+9961'!$A:$U,'SH Summary'!S$4,FALSE)/1000000000</f>
        <v>206.81474096700001</v>
      </c>
      <c r="T31" s="12"/>
    </row>
    <row r="32" spans="1:20" ht="17" customHeight="1" x14ac:dyDescent="0.35">
      <c r="A32" s="14"/>
      <c r="B32" s="14">
        <v>27</v>
      </c>
      <c r="C32" s="4" t="s">
        <v>67</v>
      </c>
      <c r="D32" s="15">
        <f>VLOOKUP($C32,'Data_TCOM+9961'!$A:$U,'SH Summary'!D$4,FALSE)</f>
        <v>2604281</v>
      </c>
      <c r="E32" s="15">
        <f>VLOOKUP($C32,'Data_TCOM+9961'!$A:$U,'SH Summary'!E$4,FALSE)</f>
        <v>0</v>
      </c>
      <c r="F32" s="18">
        <f t="shared" si="0"/>
        <v>2604281</v>
      </c>
      <c r="G32" s="18"/>
      <c r="H32" s="17">
        <f t="shared" si="1"/>
        <v>2604281</v>
      </c>
      <c r="I32" s="16"/>
      <c r="J32" s="16"/>
      <c r="K32" s="16"/>
      <c r="L32" s="16">
        <f t="shared" si="2"/>
        <v>4.0128135218530916E-3</v>
      </c>
      <c r="M32" s="13" t="str">
        <f>VLOOKUP($C32,'Data_TCOM+9961'!$A:$U,'SH Summary'!M$4,FALSE)</f>
        <v>03/31/2026</v>
      </c>
      <c r="N32" s="13">
        <f>VLOOKUP($C32,'Data_TCOM+9961'!$A:$U,'SH Summary'!N$4,FALSE)</f>
        <v>0</v>
      </c>
      <c r="O32" s="13" t="str">
        <f>VLOOKUP($C32,'Data_TCOM+9961'!$A:$U,'SH Summary'!O$4,FALSE)</f>
        <v>Alternative</v>
      </c>
      <c r="P32" s="13" t="str">
        <f>VLOOKUP($C32,'Data_TCOM+9961'!$A:$U,'SH Summary'!P$4,FALSE)</f>
        <v>Shanghai</v>
      </c>
      <c r="Q32" s="13">
        <f>VLOOKUP($C32,'Data_TCOM+9961'!$A:$U,'SH Summary'!Q$4,FALSE)</f>
        <v>0</v>
      </c>
      <c r="R32" s="13" t="str">
        <f>VLOOKUP($C32,'Data_TCOM+9961'!$A:$U,'SH Summary'!R$4,FALSE)</f>
        <v>China (Mainland)</v>
      </c>
      <c r="S32" s="15">
        <f>VLOOKUP($C32,'Data_TCOM+9961'!$A:$U,'SH Summary'!S$4,FALSE)/1000000000</f>
        <v>4.0049567870000002</v>
      </c>
    </row>
    <row r="33" spans="1:19" ht="17" customHeight="1" x14ac:dyDescent="0.35">
      <c r="A33" s="14"/>
      <c r="B33" s="14">
        <v>28</v>
      </c>
      <c r="C33" s="4" t="s">
        <v>68</v>
      </c>
      <c r="D33" s="15">
        <f>VLOOKUP($C33,'Data_TCOM+9961'!$A:$U,'SH Summary'!D$4,FALSE)</f>
        <v>938824</v>
      </c>
      <c r="E33" s="15">
        <f>VLOOKUP($C33,'Data_TCOM+9961'!$A:$U,'SH Summary'!E$4,FALSE)</f>
        <v>1652939</v>
      </c>
      <c r="F33" s="18">
        <f t="shared" si="0"/>
        <v>2591763</v>
      </c>
      <c r="G33" s="18"/>
      <c r="H33" s="17">
        <f t="shared" si="1"/>
        <v>2591763</v>
      </c>
      <c r="I33" s="16"/>
      <c r="J33" s="16"/>
      <c r="K33" s="16"/>
      <c r="L33" s="16">
        <f t="shared" si="2"/>
        <v>3.9935251272188114E-3</v>
      </c>
      <c r="M33" s="13" t="str">
        <f>VLOOKUP($C33,'Data_TCOM+9961'!$A:$U,'SH Summary'!M$4,FALSE)</f>
        <v>03/31/2026</v>
      </c>
      <c r="N33" s="13" t="str">
        <f>VLOOKUP($C33,'Data_TCOM+9961'!$A:$U,'SH Summary'!N$4,FALSE)</f>
        <v>05/12/2026</v>
      </c>
      <c r="O33" s="13" t="str">
        <f>VLOOKUP($C33,'Data_TCOM+9961'!$A:$U,'SH Summary'!O$4,FALSE)</f>
        <v>Value</v>
      </c>
      <c r="P33" s="13" t="str">
        <f>VLOOKUP($C33,'Data_TCOM+9961'!$A:$U,'SH Summary'!P$4,FALSE)</f>
        <v>Zurich</v>
      </c>
      <c r="Q33" s="13">
        <f>VLOOKUP($C33,'Data_TCOM+9961'!$A:$U,'SH Summary'!Q$4,FALSE)</f>
        <v>0</v>
      </c>
      <c r="R33" s="13" t="str">
        <f>VLOOKUP($C33,'Data_TCOM+9961'!$A:$U,'SH Summary'!R$4,FALSE)</f>
        <v>Switzerland</v>
      </c>
      <c r="S33" s="15">
        <f>VLOOKUP($C33,'Data_TCOM+9961'!$A:$U,'SH Summary'!S$4,FALSE)/1000000000</f>
        <v>333.63564749699998</v>
      </c>
    </row>
    <row r="34" spans="1:19" ht="17" customHeight="1" x14ac:dyDescent="0.35">
      <c r="A34" s="14"/>
      <c r="B34" s="14">
        <v>29</v>
      </c>
      <c r="C34" s="4" t="s">
        <v>69</v>
      </c>
      <c r="D34" s="15">
        <f>VLOOKUP($C34,'Data_TCOM+9961'!$A:$U,'SH Summary'!D$4,FALSE)</f>
        <v>2269598</v>
      </c>
      <c r="E34" s="15">
        <f>VLOOKUP($C34,'Data_TCOM+9961'!$A:$U,'SH Summary'!E$4,FALSE)</f>
        <v>187827</v>
      </c>
      <c r="F34" s="18">
        <f t="shared" si="0"/>
        <v>2457425</v>
      </c>
      <c r="G34" s="18"/>
      <c r="H34" s="17">
        <f t="shared" si="1"/>
        <v>2457425</v>
      </c>
      <c r="I34" s="16"/>
      <c r="J34" s="16"/>
      <c r="K34" s="16"/>
      <c r="L34" s="16">
        <f t="shared" si="2"/>
        <v>3.7865300514575168E-3</v>
      </c>
      <c r="M34" s="13" t="str">
        <f>VLOOKUP($C34,'Data_TCOM+9961'!$A:$U,'SH Summary'!M$4,FALSE)</f>
        <v>03/31/2026</v>
      </c>
      <c r="N34" s="13" t="str">
        <f>VLOOKUP($C34,'Data_TCOM+9961'!$A:$U,'SH Summary'!N$4,FALSE)</f>
        <v>05/13/2026</v>
      </c>
      <c r="O34" s="13" t="str">
        <f>VLOOKUP($C34,'Data_TCOM+9961'!$A:$U,'SH Summary'!O$4,FALSE)</f>
        <v>Growth</v>
      </c>
      <c r="P34" s="13" t="str">
        <f>VLOOKUP($C34,'Data_TCOM+9961'!$A:$U,'SH Summary'!P$4,FALSE)</f>
        <v>New York</v>
      </c>
      <c r="Q34" s="13" t="str">
        <f>VLOOKUP($C34,'Data_TCOM+9961'!$A:$U,'SH Summary'!Q$4,FALSE)</f>
        <v>New York</v>
      </c>
      <c r="R34" s="13" t="str">
        <f>VLOOKUP($C34,'Data_TCOM+9961'!$A:$U,'SH Summary'!R$4,FALSE)</f>
        <v>United States</v>
      </c>
      <c r="S34" s="15">
        <f>VLOOKUP($C34,'Data_TCOM+9961'!$A:$U,'SH Summary'!S$4,FALSE)/1000000000</f>
        <v>846.46808766699996</v>
      </c>
    </row>
    <row r="35" spans="1:19" ht="17" customHeight="1" x14ac:dyDescent="0.35">
      <c r="A35" s="14"/>
      <c r="B35" s="14">
        <v>30</v>
      </c>
      <c r="C35" s="8" t="s">
        <v>70</v>
      </c>
      <c r="D35" s="24">
        <f>VLOOKUP($C35,'Data_TCOM+9961'!$A:$U,'SH Summary'!D$4,FALSE)</f>
        <v>268146</v>
      </c>
      <c r="E35" s="24">
        <f>VLOOKUP($C35,'Data_TCOM+9961'!$A:$U,'SH Summary'!E$4,FALSE)</f>
        <v>2143529</v>
      </c>
      <c r="F35" s="25">
        <f t="shared" si="0"/>
        <v>2411675</v>
      </c>
      <c r="G35" s="25"/>
      <c r="H35" s="23">
        <f t="shared" si="1"/>
        <v>2411675</v>
      </c>
      <c r="I35" s="22"/>
      <c r="J35" s="22"/>
      <c r="K35" s="22"/>
      <c r="L35" s="22">
        <f t="shared" si="2"/>
        <v>3.7160360384747479E-3</v>
      </c>
      <c r="M35" s="21" t="str">
        <f>VLOOKUP($C35,'Data_TCOM+9961'!$A:$U,'SH Summary'!M$4,FALSE)</f>
        <v>03/31/2026</v>
      </c>
      <c r="N35" s="21" t="str">
        <f>VLOOKUP($C35,'Data_TCOM+9961'!$A:$U,'SH Summary'!N$4,FALSE)</f>
        <v>05/12/2026</v>
      </c>
      <c r="O35" s="21" t="str">
        <f>VLOOKUP($C35,'Data_TCOM+9961'!$A:$U,'SH Summary'!O$4,FALSE)</f>
        <v>Index</v>
      </c>
      <c r="P35" s="21" t="str">
        <f>VLOOKUP($C35,'Data_TCOM+9961'!$A:$U,'SH Summary'!P$4,FALSE)</f>
        <v>Central</v>
      </c>
      <c r="Q35" s="21">
        <f>VLOOKUP($C35,'Data_TCOM+9961'!$A:$U,'SH Summary'!Q$4,FALSE)</f>
        <v>0</v>
      </c>
      <c r="R35" s="21" t="str">
        <f>VLOOKUP($C35,'Data_TCOM+9961'!$A:$U,'SH Summary'!R$4,FALSE)</f>
        <v>Hong Kong SAR</v>
      </c>
      <c r="S35" s="24">
        <f>VLOOKUP($C35,'Data_TCOM+9961'!$A:$U,'SH Summary'!S$4,FALSE)/1000000000</f>
        <v>29.688090454000001</v>
      </c>
    </row>
    <row r="36" spans="1:19" ht="17" customHeight="1" x14ac:dyDescent="0.35">
      <c r="A36" s="14"/>
      <c r="B36" s="14">
        <v>31</v>
      </c>
      <c r="C36" s="4" t="s">
        <v>27</v>
      </c>
      <c r="D36" s="15">
        <f>VLOOKUP($C36,'Data_TCOM+9961'!$A:$U,'SH Summary'!D$4,FALSE)</f>
        <v>1390436</v>
      </c>
      <c r="E36" s="15">
        <f>VLOOKUP($C36,'Data_TCOM+9961'!$A:$U,'SH Summary'!E$4,FALSE)</f>
        <v>978978</v>
      </c>
      <c r="F36" s="18">
        <f t="shared" si="0"/>
        <v>2369414</v>
      </c>
      <c r="G36" s="18"/>
      <c r="H36" s="17">
        <f t="shared" si="1"/>
        <v>2369414</v>
      </c>
      <c r="I36" s="16"/>
      <c r="J36" s="16"/>
      <c r="K36" s="16"/>
      <c r="L36" s="16">
        <f t="shared" si="2"/>
        <v>3.6509180607115829E-3</v>
      </c>
      <c r="M36" s="13" t="str">
        <f>VLOOKUP($C36,'Data_TCOM+9961'!$A:$U,'SH Summary'!M$4,FALSE)</f>
        <v>03/31/2026</v>
      </c>
      <c r="N36" s="13" t="str">
        <f>VLOOKUP($C36,'Data_TCOM+9961'!$A:$U,'SH Summary'!N$4,FALSE)</f>
        <v>04/30/2026</v>
      </c>
      <c r="O36" s="13" t="str">
        <f>VLOOKUP($C36,'Data_TCOM+9961'!$A:$U,'SH Summary'!O$4,FALSE)</f>
        <v>Value</v>
      </c>
      <c r="P36" s="13" t="str">
        <f>VLOOKUP($C36,'Data_TCOM+9961'!$A:$U,'SH Summary'!P$4,FALSE)</f>
        <v>Boston</v>
      </c>
      <c r="Q36" s="13" t="str">
        <f>VLOOKUP($C36,'Data_TCOM+9961'!$A:$U,'SH Summary'!Q$4,FALSE)</f>
        <v>Massachusetts</v>
      </c>
      <c r="R36" s="13" t="str">
        <f>VLOOKUP($C36,'Data_TCOM+9961'!$A:$U,'SH Summary'!R$4,FALSE)</f>
        <v>United States</v>
      </c>
      <c r="S36" s="15">
        <f>VLOOKUP($C36,'Data_TCOM+9961'!$A:$U,'SH Summary'!S$4,FALSE)/1000000000</f>
        <v>593.05058216899999</v>
      </c>
    </row>
    <row r="37" spans="1:19" ht="17" customHeight="1" x14ac:dyDescent="0.35">
      <c r="A37" s="14"/>
      <c r="B37" s="14">
        <v>32</v>
      </c>
      <c r="C37" s="4" t="s">
        <v>71</v>
      </c>
      <c r="D37" s="15">
        <f>VLOOKUP($C37,'Data_TCOM+9961'!$A:$U,'SH Summary'!D$4,FALSE)</f>
        <v>867912</v>
      </c>
      <c r="E37" s="15">
        <f>VLOOKUP($C37,'Data_TCOM+9961'!$A:$U,'SH Summary'!E$4,FALSE)</f>
        <v>1478650</v>
      </c>
      <c r="F37" s="18">
        <f t="shared" si="0"/>
        <v>2346562</v>
      </c>
      <c r="G37" s="18"/>
      <c r="H37" s="17">
        <f t="shared" si="1"/>
        <v>2346562</v>
      </c>
      <c r="I37" s="16"/>
      <c r="J37" s="16"/>
      <c r="K37" s="16"/>
      <c r="L37" s="16">
        <f t="shared" si="2"/>
        <v>3.6157064938332822E-3</v>
      </c>
      <c r="M37" s="13" t="str">
        <f>VLOOKUP($C37,'Data_TCOM+9961'!$A:$U,'SH Summary'!M$4,FALSE)</f>
        <v>03/31/2026</v>
      </c>
      <c r="N37" s="13" t="str">
        <f>VLOOKUP($C37,'Data_TCOM+9961'!$A:$U,'SH Summary'!N$4,FALSE)</f>
        <v>04/30/2026</v>
      </c>
      <c r="O37" s="13" t="str">
        <f>VLOOKUP($C37,'Data_TCOM+9961'!$A:$U,'SH Summary'!O$4,FALSE)</f>
        <v>Deep Value</v>
      </c>
      <c r="P37" s="13" t="str">
        <f>VLOOKUP($C37,'Data_TCOM+9961'!$A:$U,'SH Summary'!P$4,FALSE)</f>
        <v>La Jolla</v>
      </c>
      <c r="Q37" s="13" t="str">
        <f>VLOOKUP($C37,'Data_TCOM+9961'!$A:$U,'SH Summary'!Q$4,FALSE)</f>
        <v>California</v>
      </c>
      <c r="R37" s="13" t="str">
        <f>VLOOKUP($C37,'Data_TCOM+9961'!$A:$U,'SH Summary'!R$4,FALSE)</f>
        <v>United States</v>
      </c>
      <c r="S37" s="15">
        <f>VLOOKUP($C37,'Data_TCOM+9961'!$A:$U,'SH Summary'!S$4,FALSE)/1000000000</f>
        <v>25.276657621999998</v>
      </c>
    </row>
    <row r="38" spans="1:19" ht="17" customHeight="1" x14ac:dyDescent="0.35">
      <c r="A38" s="14"/>
      <c r="B38" s="14">
        <v>33</v>
      </c>
      <c r="C38" s="4" t="s">
        <v>72</v>
      </c>
      <c r="D38" s="15">
        <f>VLOOKUP($C38,'Data_TCOM+9961'!$A:$U,'SH Summary'!D$4,FALSE)</f>
        <v>2329290</v>
      </c>
      <c r="E38" s="15">
        <f>VLOOKUP($C38,'Data_TCOM+9961'!$A:$U,'SH Summary'!E$4,FALSE)</f>
        <v>0</v>
      </c>
      <c r="F38" s="18">
        <f t="shared" si="0"/>
        <v>2329290</v>
      </c>
      <c r="G38" s="18"/>
      <c r="H38" s="17">
        <f t="shared" si="1"/>
        <v>2329290</v>
      </c>
      <c r="I38" s="16"/>
      <c r="J38" s="16"/>
      <c r="K38" s="16"/>
      <c r="L38" s="16">
        <f t="shared" si="2"/>
        <v>3.5890928852597656E-3</v>
      </c>
      <c r="M38" s="13" t="str">
        <f>VLOOKUP($C38,'Data_TCOM+9961'!$A:$U,'SH Summary'!M$4,FALSE)</f>
        <v>03/31/2026</v>
      </c>
      <c r="N38" s="13">
        <f>VLOOKUP($C38,'Data_TCOM+9961'!$A:$U,'SH Summary'!N$4,FALSE)</f>
        <v>0</v>
      </c>
      <c r="O38" s="13" t="str">
        <f>VLOOKUP($C38,'Data_TCOM+9961'!$A:$U,'SH Summary'!O$4,FALSE)</f>
        <v>Growth</v>
      </c>
      <c r="P38" s="13" t="str">
        <f>VLOOKUP($C38,'Data_TCOM+9961'!$A:$U,'SH Summary'!P$4,FALSE)</f>
        <v>Central</v>
      </c>
      <c r="Q38" s="13">
        <f>VLOOKUP($C38,'Data_TCOM+9961'!$A:$U,'SH Summary'!Q$4,FALSE)</f>
        <v>0</v>
      </c>
      <c r="R38" s="13" t="str">
        <f>VLOOKUP($C38,'Data_TCOM+9961'!$A:$U,'SH Summary'!R$4,FALSE)</f>
        <v>Hong Kong SAR</v>
      </c>
      <c r="S38" s="15">
        <f>VLOOKUP($C38,'Data_TCOM+9961'!$A:$U,'SH Summary'!S$4,FALSE)/1000000000</f>
        <v>7.5740574460000003</v>
      </c>
    </row>
    <row r="39" spans="1:19" ht="17" customHeight="1" x14ac:dyDescent="0.35">
      <c r="A39" s="14"/>
      <c r="B39" s="14">
        <v>34</v>
      </c>
      <c r="C39" s="4" t="s">
        <v>73</v>
      </c>
      <c r="D39" s="15">
        <f>VLOOKUP($C39,'Data_TCOM+9961'!$A:$U,'SH Summary'!D$4,FALSE)</f>
        <v>0</v>
      </c>
      <c r="E39" s="15">
        <f>VLOOKUP($C39,'Data_TCOM+9961'!$A:$U,'SH Summary'!E$4,FALSE)</f>
        <v>2314583</v>
      </c>
      <c r="F39" s="18">
        <f t="shared" si="0"/>
        <v>2314583</v>
      </c>
      <c r="G39" s="18"/>
      <c r="H39" s="17">
        <f t="shared" si="1"/>
        <v>2314583</v>
      </c>
      <c r="I39" s="16"/>
      <c r="J39" s="16"/>
      <c r="K39" s="16"/>
      <c r="L39" s="16">
        <f t="shared" si="2"/>
        <v>3.5664315639715124E-3</v>
      </c>
      <c r="M39" s="13" t="str">
        <f>VLOOKUP($C39,'Data_TCOM+9961'!$A:$U,'SH Summary'!M$4,FALSE)</f>
        <v>09/30/2024</v>
      </c>
      <c r="N39" s="13" t="str">
        <f>VLOOKUP($C39,'Data_TCOM+9961'!$A:$U,'SH Summary'!N$4,FALSE)</f>
        <v>03/31/2026</v>
      </c>
      <c r="O39" s="13" t="str">
        <f>VLOOKUP($C39,'Data_TCOM+9961'!$A:$U,'SH Summary'!O$4,FALSE)</f>
        <v>Growth</v>
      </c>
      <c r="P39" s="13" t="str">
        <f>VLOOKUP($C39,'Data_TCOM+9961'!$A:$U,'SH Summary'!P$4,FALSE)</f>
        <v>Toronto</v>
      </c>
      <c r="Q39" s="13" t="str">
        <f>VLOOKUP($C39,'Data_TCOM+9961'!$A:$U,'SH Summary'!Q$4,FALSE)</f>
        <v>Ontario</v>
      </c>
      <c r="R39" s="13" t="str">
        <f>VLOOKUP($C39,'Data_TCOM+9961'!$A:$U,'SH Summary'!R$4,FALSE)</f>
        <v>Canada</v>
      </c>
      <c r="S39" s="15">
        <f>VLOOKUP($C39,'Data_TCOM+9961'!$A:$U,'SH Summary'!S$4,FALSE)/1000000000</f>
        <v>5.7242722109999997</v>
      </c>
    </row>
    <row r="40" spans="1:19" ht="17" customHeight="1" x14ac:dyDescent="0.35">
      <c r="A40" s="14"/>
      <c r="B40" s="14">
        <v>35</v>
      </c>
      <c r="C40" s="4" t="s">
        <v>74</v>
      </c>
      <c r="D40" s="15">
        <f>VLOOKUP($C40,'Data_TCOM+9961'!$A:$U,'SH Summary'!D$4,FALSE)</f>
        <v>1383213</v>
      </c>
      <c r="E40" s="15">
        <f>VLOOKUP($C40,'Data_TCOM+9961'!$A:$U,'SH Summary'!E$4,FALSE)</f>
        <v>883760</v>
      </c>
      <c r="F40" s="18">
        <f t="shared" si="0"/>
        <v>2266973</v>
      </c>
      <c r="G40" s="18"/>
      <c r="H40" s="17">
        <f t="shared" si="1"/>
        <v>2266973</v>
      </c>
      <c r="I40" s="16"/>
      <c r="J40" s="16"/>
      <c r="K40" s="16"/>
      <c r="L40" s="16">
        <f t="shared" si="2"/>
        <v>3.4930715648871487E-3</v>
      </c>
      <c r="M40" s="13" t="str">
        <f>VLOOKUP($C40,'Data_TCOM+9961'!$A:$U,'SH Summary'!M$4,FALSE)</f>
        <v>03/31/2026</v>
      </c>
      <c r="N40" s="13" t="str">
        <f>VLOOKUP($C40,'Data_TCOM+9961'!$A:$U,'SH Summary'!N$4,FALSE)</f>
        <v>01/31/2026</v>
      </c>
      <c r="O40" s="13" t="str">
        <f>VLOOKUP($C40,'Data_TCOM+9961'!$A:$U,'SH Summary'!O$4,FALSE)</f>
        <v>Growth</v>
      </c>
      <c r="P40" s="13" t="str">
        <f>VLOOKUP($C40,'Data_TCOM+9961'!$A:$U,'SH Summary'!P$4,FALSE)</f>
        <v>Zürich</v>
      </c>
      <c r="Q40" s="13">
        <f>VLOOKUP($C40,'Data_TCOM+9961'!$A:$U,'SH Summary'!Q$4,FALSE)</f>
        <v>0</v>
      </c>
      <c r="R40" s="13" t="str">
        <f>VLOOKUP($C40,'Data_TCOM+9961'!$A:$U,'SH Summary'!R$4,FALSE)</f>
        <v>Switzerland</v>
      </c>
      <c r="S40" s="15">
        <f>VLOOKUP($C40,'Data_TCOM+9961'!$A:$U,'SH Summary'!S$4,FALSE)/1000000000</f>
        <v>31.983266955000001</v>
      </c>
    </row>
    <row r="41" spans="1:19" ht="17" customHeight="1" x14ac:dyDescent="0.35">
      <c r="A41" s="14"/>
      <c r="B41" s="14">
        <v>36</v>
      </c>
      <c r="C41" s="4" t="s">
        <v>75</v>
      </c>
      <c r="D41" s="15">
        <f>VLOOKUP($C41,'Data_TCOM+9961'!$A:$U,'SH Summary'!D$4,FALSE)</f>
        <v>2239671</v>
      </c>
      <c r="E41" s="15">
        <f>VLOOKUP($C41,'Data_TCOM+9961'!$A:$U,'SH Summary'!E$4,FALSE)</f>
        <v>0</v>
      </c>
      <c r="F41" s="18">
        <f t="shared" si="0"/>
        <v>2239671</v>
      </c>
      <c r="G41" s="18"/>
      <c r="H41" s="17">
        <f t="shared" si="1"/>
        <v>2239671</v>
      </c>
      <c r="I41" s="16"/>
      <c r="J41" s="16"/>
      <c r="K41" s="16"/>
      <c r="L41" s="16">
        <f t="shared" si="2"/>
        <v>3.4510032033034208E-3</v>
      </c>
      <c r="M41" s="13" t="str">
        <f>VLOOKUP($C41,'Data_TCOM+9961'!$A:$U,'SH Summary'!M$4,FALSE)</f>
        <v>03/31/2026</v>
      </c>
      <c r="N41" s="13">
        <f>VLOOKUP($C41,'Data_TCOM+9961'!$A:$U,'SH Summary'!N$4,FALSE)</f>
        <v>0</v>
      </c>
      <c r="O41" s="13" t="str">
        <f>VLOOKUP($C41,'Data_TCOM+9961'!$A:$U,'SH Summary'!O$4,FALSE)</f>
        <v>Value</v>
      </c>
      <c r="P41" s="13" t="str">
        <f>VLOOKUP($C41,'Data_TCOM+9961'!$A:$U,'SH Summary'!P$4,FALSE)</f>
        <v>Singapore</v>
      </c>
      <c r="Q41" s="13">
        <f>VLOOKUP($C41,'Data_TCOM+9961'!$A:$U,'SH Summary'!Q$4,FALSE)</f>
        <v>0</v>
      </c>
      <c r="R41" s="13" t="str">
        <f>VLOOKUP($C41,'Data_TCOM+9961'!$A:$U,'SH Summary'!R$4,FALSE)</f>
        <v>Singapore</v>
      </c>
      <c r="S41" s="15">
        <f>VLOOKUP($C41,'Data_TCOM+9961'!$A:$U,'SH Summary'!S$4,FALSE)/1000000000</f>
        <v>151.48936588399999</v>
      </c>
    </row>
    <row r="42" spans="1:19" ht="17" customHeight="1" x14ac:dyDescent="0.35">
      <c r="A42" s="14"/>
      <c r="B42" s="14">
        <v>37</v>
      </c>
      <c r="C42" s="4" t="s">
        <v>76</v>
      </c>
      <c r="D42" s="15">
        <f>VLOOKUP($C42,'Data_TCOM+9961'!$A:$U,'SH Summary'!D$4,FALSE)</f>
        <v>1777374</v>
      </c>
      <c r="E42" s="15">
        <f>VLOOKUP($C42,'Data_TCOM+9961'!$A:$U,'SH Summary'!E$4,FALSE)</f>
        <v>429116</v>
      </c>
      <c r="F42" s="18">
        <f t="shared" si="0"/>
        <v>2206490</v>
      </c>
      <c r="G42" s="18"/>
      <c r="H42" s="17">
        <f t="shared" si="1"/>
        <v>2206490</v>
      </c>
      <c r="I42" s="16"/>
      <c r="J42" s="16"/>
      <c r="K42" s="16"/>
      <c r="L42" s="16">
        <f t="shared" si="2"/>
        <v>3.3998761684448137E-3</v>
      </c>
      <c r="M42" s="13" t="str">
        <f>VLOOKUP($C42,'Data_TCOM+9961'!$A:$U,'SH Summary'!M$4,FALSE)</f>
        <v>03/31/2026</v>
      </c>
      <c r="N42" s="13" t="str">
        <f>VLOOKUP($C42,'Data_TCOM+9961'!$A:$U,'SH Summary'!N$4,FALSE)</f>
        <v>02/28/2026</v>
      </c>
      <c r="O42" s="13" t="str">
        <f>VLOOKUP($C42,'Data_TCOM+9961'!$A:$U,'SH Summary'!O$4,FALSE)</f>
        <v>GARP</v>
      </c>
      <c r="P42" s="13" t="str">
        <f>VLOOKUP($C42,'Data_TCOM+9961'!$A:$U,'SH Summary'!P$4,FALSE)</f>
        <v>London</v>
      </c>
      <c r="Q42" s="13">
        <f>VLOOKUP($C42,'Data_TCOM+9961'!$A:$U,'SH Summary'!Q$4,FALSE)</f>
        <v>0</v>
      </c>
      <c r="R42" s="13" t="str">
        <f>VLOOKUP($C42,'Data_TCOM+9961'!$A:$U,'SH Summary'!R$4,FALSE)</f>
        <v>United Kingdom</v>
      </c>
      <c r="S42" s="15">
        <f>VLOOKUP($C42,'Data_TCOM+9961'!$A:$U,'SH Summary'!S$4,FALSE)/1000000000</f>
        <v>16.922880637999999</v>
      </c>
    </row>
    <row r="43" spans="1:19" ht="17" customHeight="1" x14ac:dyDescent="0.35">
      <c r="A43" s="14"/>
      <c r="B43" s="14">
        <v>38</v>
      </c>
      <c r="C43" s="4" t="s">
        <v>77</v>
      </c>
      <c r="D43" s="15">
        <f>VLOOKUP($C43,'Data_TCOM+9961'!$A:$U,'SH Summary'!D$4,FALSE)</f>
        <v>0</v>
      </c>
      <c r="E43" s="15">
        <f>VLOOKUP($C43,'Data_TCOM+9961'!$A:$U,'SH Summary'!E$4,FALSE)</f>
        <v>2030639</v>
      </c>
      <c r="F43" s="18">
        <f t="shared" si="0"/>
        <v>2030639</v>
      </c>
      <c r="G43" s="18"/>
      <c r="H43" s="17">
        <f t="shared" si="1"/>
        <v>2030639</v>
      </c>
      <c r="I43" s="16"/>
      <c r="J43" s="16"/>
      <c r="K43" s="16"/>
      <c r="L43" s="16">
        <f t="shared" si="2"/>
        <v>3.128915672771963E-3</v>
      </c>
      <c r="M43" s="13" t="str">
        <f>VLOOKUP($C43,'Data_TCOM+9961'!$A:$U,'SH Summary'!M$4,FALSE)</f>
        <v>03/31/2026</v>
      </c>
      <c r="N43" s="13" t="str">
        <f>VLOOKUP($C43,'Data_TCOM+9961'!$A:$U,'SH Summary'!N$4,FALSE)</f>
        <v>04/30/2026</v>
      </c>
      <c r="O43" s="13" t="str">
        <f>VLOOKUP($C43,'Data_TCOM+9961'!$A:$U,'SH Summary'!O$4,FALSE)</f>
        <v>Value</v>
      </c>
      <c r="P43" s="13" t="str">
        <f>VLOOKUP($C43,'Data_TCOM+9961'!$A:$U,'SH Summary'!P$4,FALSE)</f>
        <v>Frankfurt am Main</v>
      </c>
      <c r="Q43" s="13">
        <f>VLOOKUP($C43,'Data_TCOM+9961'!$A:$U,'SH Summary'!Q$4,FALSE)</f>
        <v>0</v>
      </c>
      <c r="R43" s="13" t="str">
        <f>VLOOKUP($C43,'Data_TCOM+9961'!$A:$U,'SH Summary'!R$4,FALSE)</f>
        <v>Germany</v>
      </c>
      <c r="S43" s="15">
        <f>VLOOKUP($C43,'Data_TCOM+9961'!$A:$U,'SH Summary'!S$4,FALSE)/1000000000</f>
        <v>186.60324510699999</v>
      </c>
    </row>
    <row r="44" spans="1:19" ht="17" customHeight="1" x14ac:dyDescent="0.35">
      <c r="A44" s="14"/>
      <c r="B44" s="14">
        <v>39</v>
      </c>
      <c r="C44" s="4" t="s">
        <v>78</v>
      </c>
      <c r="D44" s="15">
        <f>VLOOKUP($C44,'Data_TCOM+9961'!$A:$U,'SH Summary'!D$4,FALSE)</f>
        <v>1917605</v>
      </c>
      <c r="E44" s="15">
        <f>VLOOKUP($C44,'Data_TCOM+9961'!$A:$U,'SH Summary'!E$4,FALSE)</f>
        <v>0</v>
      </c>
      <c r="F44" s="18">
        <f t="shared" si="0"/>
        <v>1917605</v>
      </c>
      <c r="G44" s="18"/>
      <c r="H44" s="17">
        <f t="shared" si="1"/>
        <v>1917605</v>
      </c>
      <c r="I44" s="16"/>
      <c r="J44" s="16"/>
      <c r="K44" s="16"/>
      <c r="L44" s="16">
        <f t="shared" si="2"/>
        <v>2.9547469238431251E-3</v>
      </c>
      <c r="M44" s="13" t="str">
        <f>VLOOKUP($C44,'Data_TCOM+9961'!$A:$U,'SH Summary'!M$4,FALSE)</f>
        <v>03/31/2026</v>
      </c>
      <c r="N44" s="13">
        <f>VLOOKUP($C44,'Data_TCOM+9961'!$A:$U,'SH Summary'!N$4,FALSE)</f>
        <v>0</v>
      </c>
      <c r="O44" s="13" t="str">
        <f>VLOOKUP($C44,'Data_TCOM+9961'!$A:$U,'SH Summary'!O$4,FALSE)</f>
        <v>Externally Managed</v>
      </c>
      <c r="P44" s="13" t="str">
        <f>VLOOKUP($C44,'Data_TCOM+9961'!$A:$U,'SH Summary'!P$4,FALSE)</f>
        <v>Seattle</v>
      </c>
      <c r="Q44" s="13" t="str">
        <f>VLOOKUP($C44,'Data_TCOM+9961'!$A:$U,'SH Summary'!Q$4,FALSE)</f>
        <v>Washington</v>
      </c>
      <c r="R44" s="13" t="str">
        <f>VLOOKUP($C44,'Data_TCOM+9961'!$A:$U,'SH Summary'!R$4,FALSE)</f>
        <v>United States</v>
      </c>
      <c r="S44" s="15">
        <f>VLOOKUP($C44,'Data_TCOM+9961'!$A:$U,'SH Summary'!S$4,FALSE)/1000000000</f>
        <v>95.903858678000006</v>
      </c>
    </row>
    <row r="45" spans="1:19" ht="17" customHeight="1" x14ac:dyDescent="0.35">
      <c r="A45" s="14"/>
      <c r="B45" s="14">
        <v>40</v>
      </c>
      <c r="C45" s="4" t="s">
        <v>79</v>
      </c>
      <c r="D45" s="15">
        <f>VLOOKUP($C45,'Data_TCOM+9961'!$A:$U,'SH Summary'!D$4,FALSE)</f>
        <v>130223</v>
      </c>
      <c r="E45" s="15">
        <f>VLOOKUP($C45,'Data_TCOM+9961'!$A:$U,'SH Summary'!E$4,FALSE)</f>
        <v>1599047</v>
      </c>
      <c r="F45" s="18">
        <f t="shared" si="0"/>
        <v>1729270</v>
      </c>
      <c r="G45" s="18"/>
      <c r="H45" s="17">
        <f t="shared" si="1"/>
        <v>1729270</v>
      </c>
      <c r="I45" s="16"/>
      <c r="J45" s="16"/>
      <c r="K45" s="16"/>
      <c r="L45" s="16">
        <f t="shared" si="2"/>
        <v>2.6645504225292493E-3</v>
      </c>
      <c r="M45" s="13" t="str">
        <f>VLOOKUP($C45,'Data_TCOM+9961'!$A:$U,'SH Summary'!M$4,FALSE)</f>
        <v>03/31/2026</v>
      </c>
      <c r="N45" s="13" t="str">
        <f>VLOOKUP($C45,'Data_TCOM+9961'!$A:$U,'SH Summary'!N$4,FALSE)</f>
        <v>05/13/2026</v>
      </c>
      <c r="O45" s="13" t="str">
        <f>VLOOKUP($C45,'Data_TCOM+9961'!$A:$U,'SH Summary'!O$4,FALSE)</f>
        <v>Growth</v>
      </c>
      <c r="P45" s="13" t="str">
        <f>VLOOKUP($C45,'Data_TCOM+9961'!$A:$U,'SH Summary'!P$4,FALSE)</f>
        <v>London</v>
      </c>
      <c r="Q45" s="13">
        <f>VLOOKUP($C45,'Data_TCOM+9961'!$A:$U,'SH Summary'!Q$4,FALSE)</f>
        <v>0</v>
      </c>
      <c r="R45" s="13" t="str">
        <f>VLOOKUP($C45,'Data_TCOM+9961'!$A:$U,'SH Summary'!R$4,FALSE)</f>
        <v>United Kingdom</v>
      </c>
      <c r="S45" s="15">
        <f>VLOOKUP($C45,'Data_TCOM+9961'!$A:$U,'SH Summary'!S$4,FALSE)/1000000000</f>
        <v>233.905177705</v>
      </c>
    </row>
    <row r="46" spans="1:19" ht="17" customHeight="1" x14ac:dyDescent="0.35">
      <c r="A46" s="14"/>
      <c r="B46" s="14">
        <v>41</v>
      </c>
      <c r="C46" s="4" t="s">
        <v>80</v>
      </c>
      <c r="D46" s="15">
        <f>VLOOKUP($C46,'Data_TCOM+9961'!$A:$U,'SH Summary'!D$4,FALSE)</f>
        <v>714299</v>
      </c>
      <c r="E46" s="15">
        <f>VLOOKUP($C46,'Data_TCOM+9961'!$A:$U,'SH Summary'!E$4,FALSE)</f>
        <v>925366</v>
      </c>
      <c r="F46" s="18">
        <f t="shared" si="0"/>
        <v>1639665</v>
      </c>
      <c r="G46" s="18"/>
      <c r="H46" s="17">
        <f t="shared" si="1"/>
        <v>1639665</v>
      </c>
      <c r="I46" s="16"/>
      <c r="J46" s="16"/>
      <c r="K46" s="16"/>
      <c r="L46" s="16">
        <f t="shared" si="2"/>
        <v>2.5264823125113033E-3</v>
      </c>
      <c r="M46" s="13" t="str">
        <f>VLOOKUP($C46,'Data_TCOM+9961'!$A:$U,'SH Summary'!M$4,FALSE)</f>
        <v>03/31/2026</v>
      </c>
      <c r="N46" s="13" t="str">
        <f>VLOOKUP($C46,'Data_TCOM+9961'!$A:$U,'SH Summary'!N$4,FALSE)</f>
        <v>03/31/2026</v>
      </c>
      <c r="O46" s="13" t="str">
        <f>VLOOKUP($C46,'Data_TCOM+9961'!$A:$U,'SH Summary'!O$4,FALSE)</f>
        <v>Growth</v>
      </c>
      <c r="P46" s="13" t="str">
        <f>VLOOKUP($C46,'Data_TCOM+9961'!$A:$U,'SH Summary'!P$4,FALSE)</f>
        <v>London</v>
      </c>
      <c r="Q46" s="13">
        <f>VLOOKUP($C46,'Data_TCOM+9961'!$A:$U,'SH Summary'!Q$4,FALSE)</f>
        <v>0</v>
      </c>
      <c r="R46" s="13" t="str">
        <f>VLOOKUP($C46,'Data_TCOM+9961'!$A:$U,'SH Summary'!R$4,FALSE)</f>
        <v>United Kingdom</v>
      </c>
      <c r="S46" s="15">
        <f>VLOOKUP($C46,'Data_TCOM+9961'!$A:$U,'SH Summary'!S$4,FALSE)/1000000000</f>
        <v>165.17111511499999</v>
      </c>
    </row>
    <row r="47" spans="1:19" ht="17" customHeight="1" x14ac:dyDescent="0.35">
      <c r="A47" s="14"/>
      <c r="B47" s="14">
        <v>42</v>
      </c>
      <c r="C47" s="4" t="s">
        <v>81</v>
      </c>
      <c r="D47" s="15">
        <f>VLOOKUP($C47,'Data_TCOM+9961'!$A:$U,'SH Summary'!D$4,FALSE)</f>
        <v>91151</v>
      </c>
      <c r="E47" s="15">
        <f>VLOOKUP($C47,'Data_TCOM+9961'!$A:$U,'SH Summary'!E$4,FALSE)</f>
        <v>1515663</v>
      </c>
      <c r="F47" s="18">
        <f t="shared" si="0"/>
        <v>1606814</v>
      </c>
      <c r="G47" s="18"/>
      <c r="H47" s="17">
        <f t="shared" si="1"/>
        <v>1606814</v>
      </c>
      <c r="I47" s="16"/>
      <c r="J47" s="16"/>
      <c r="K47" s="16"/>
      <c r="L47" s="16">
        <f t="shared" si="2"/>
        <v>2.4758637590578179E-3</v>
      </c>
      <c r="M47" s="13" t="str">
        <f>VLOOKUP($C47,'Data_TCOM+9961'!$A:$U,'SH Summary'!M$4,FALSE)</f>
        <v>03/31/2026</v>
      </c>
      <c r="N47" s="13" t="str">
        <f>VLOOKUP($C47,'Data_TCOM+9961'!$A:$U,'SH Summary'!N$4,FALSE)</f>
        <v>03/31/2026</v>
      </c>
      <c r="O47" s="13" t="str">
        <f>VLOOKUP($C47,'Data_TCOM+9961'!$A:$U,'SH Summary'!O$4,FALSE)</f>
        <v>Value</v>
      </c>
      <c r="P47" s="13" t="str">
        <f>VLOOKUP($C47,'Data_TCOM+9961'!$A:$U,'SH Summary'!P$4,FALSE)</f>
        <v>New York</v>
      </c>
      <c r="Q47" s="13" t="str">
        <f>VLOOKUP($C47,'Data_TCOM+9961'!$A:$U,'SH Summary'!Q$4,FALSE)</f>
        <v>New York</v>
      </c>
      <c r="R47" s="13" t="str">
        <f>VLOOKUP($C47,'Data_TCOM+9961'!$A:$U,'SH Summary'!R$4,FALSE)</f>
        <v>United States</v>
      </c>
      <c r="S47" s="15">
        <f>VLOOKUP($C47,'Data_TCOM+9961'!$A:$U,'SH Summary'!S$4,FALSE)/1000000000</f>
        <v>551.75928457299995</v>
      </c>
    </row>
    <row r="48" spans="1:19" ht="17" customHeight="1" x14ac:dyDescent="0.35">
      <c r="A48" s="14"/>
      <c r="B48" s="14">
        <v>43</v>
      </c>
      <c r="C48" s="8" t="s">
        <v>82</v>
      </c>
      <c r="D48" s="24">
        <f>VLOOKUP($C48,'Data_TCOM+9961'!$A:$U,'SH Summary'!D$4,FALSE)</f>
        <v>0</v>
      </c>
      <c r="E48" s="24">
        <f>VLOOKUP($C48,'Data_TCOM+9961'!$A:$U,'SH Summary'!E$4,FALSE)</f>
        <v>1590204</v>
      </c>
      <c r="F48" s="25">
        <f t="shared" si="0"/>
        <v>1590204</v>
      </c>
      <c r="G48" s="25"/>
      <c r="H48" s="23">
        <f t="shared" si="1"/>
        <v>1590204</v>
      </c>
      <c r="I48" s="22"/>
      <c r="J48" s="22"/>
      <c r="K48" s="22"/>
      <c r="L48" s="22">
        <f t="shared" si="2"/>
        <v>2.4502701950000301E-3</v>
      </c>
      <c r="M48" s="21">
        <f>VLOOKUP($C48,'Data_TCOM+9961'!$A:$U,'SH Summary'!M$4,FALSE)</f>
        <v>0</v>
      </c>
      <c r="N48" s="21" t="str">
        <f>VLOOKUP($C48,'Data_TCOM+9961'!$A:$U,'SH Summary'!N$4,FALSE)</f>
        <v>04/30/2026</v>
      </c>
      <c r="O48" s="21" t="str">
        <f>VLOOKUP($C48,'Data_TCOM+9961'!$A:$U,'SH Summary'!O$4,FALSE)</f>
        <v>Index</v>
      </c>
      <c r="P48" s="21" t="str">
        <f>VLOOKUP($C48,'Data_TCOM+9961'!$A:$U,'SH Summary'!P$4,FALSE)</f>
        <v>London</v>
      </c>
      <c r="Q48" s="21">
        <f>VLOOKUP($C48,'Data_TCOM+9961'!$A:$U,'SH Summary'!Q$4,FALSE)</f>
        <v>0</v>
      </c>
      <c r="R48" s="21" t="str">
        <f>VLOOKUP($C48,'Data_TCOM+9961'!$A:$U,'SH Summary'!R$4,FALSE)</f>
        <v>United Kingdom</v>
      </c>
      <c r="S48" s="24">
        <f>VLOOKUP($C48,'Data_TCOM+9961'!$A:$U,'SH Summary'!S$4,FALSE)/1000000000</f>
        <v>198.43785836399999</v>
      </c>
    </row>
    <row r="49" spans="1:19" ht="17" customHeight="1" x14ac:dyDescent="0.35">
      <c r="A49" s="14"/>
      <c r="B49" s="14">
        <v>44</v>
      </c>
      <c r="C49" s="4" t="s">
        <v>83</v>
      </c>
      <c r="D49" s="15">
        <f>VLOOKUP($C49,'Data_TCOM+9961'!$A:$U,'SH Summary'!D$4,FALSE)</f>
        <v>1580121</v>
      </c>
      <c r="E49" s="15">
        <f>VLOOKUP($C49,'Data_TCOM+9961'!$A:$U,'SH Summary'!E$4,FALSE)</f>
        <v>9800</v>
      </c>
      <c r="F49" s="18">
        <f t="shared" si="0"/>
        <v>1589921</v>
      </c>
      <c r="G49" s="18"/>
      <c r="H49" s="17">
        <f t="shared" si="1"/>
        <v>1589921</v>
      </c>
      <c r="I49" s="16"/>
      <c r="J49" s="16"/>
      <c r="K49" s="16"/>
      <c r="L49" s="16">
        <f t="shared" si="2"/>
        <v>2.44983413367382E-3</v>
      </c>
      <c r="M49" s="13" t="str">
        <f>VLOOKUP($C49,'Data_TCOM+9961'!$A:$U,'SH Summary'!M$4,FALSE)</f>
        <v>03/31/2026</v>
      </c>
      <c r="N49" s="13" t="str">
        <f>VLOOKUP($C49,'Data_TCOM+9961'!$A:$U,'SH Summary'!N$4,FALSE)</f>
        <v>03/31/2026</v>
      </c>
      <c r="O49" s="13" t="str">
        <f>VLOOKUP($C49,'Data_TCOM+9961'!$A:$U,'SH Summary'!O$4,FALSE)</f>
        <v>GARP</v>
      </c>
      <c r="P49" s="13" t="str">
        <f>VLOOKUP($C49,'Data_TCOM+9961'!$A:$U,'SH Summary'!P$4,FALSE)</f>
        <v>Los Angeles</v>
      </c>
      <c r="Q49" s="13" t="str">
        <f>VLOOKUP($C49,'Data_TCOM+9961'!$A:$U,'SH Summary'!Q$4,FALSE)</f>
        <v>California</v>
      </c>
      <c r="R49" s="13" t="str">
        <f>VLOOKUP($C49,'Data_TCOM+9961'!$A:$U,'SH Summary'!R$4,FALSE)</f>
        <v>United States</v>
      </c>
      <c r="S49" s="15">
        <f>VLOOKUP($C49,'Data_TCOM+9961'!$A:$U,'SH Summary'!S$4,FALSE)/1000000000</f>
        <v>718.22736277700005</v>
      </c>
    </row>
    <row r="50" spans="1:19" ht="17" customHeight="1" x14ac:dyDescent="0.35">
      <c r="A50" s="14"/>
      <c r="B50" s="14">
        <v>45</v>
      </c>
      <c r="C50" s="4" t="s">
        <v>84</v>
      </c>
      <c r="D50" s="15">
        <f>VLOOKUP($C50,'Data_TCOM+9961'!$A:$U,'SH Summary'!D$4,FALSE)</f>
        <v>1542512</v>
      </c>
      <c r="E50" s="15">
        <f>VLOOKUP($C50,'Data_TCOM+9961'!$A:$U,'SH Summary'!E$4,FALSE)</f>
        <v>0</v>
      </c>
      <c r="F50" s="18">
        <f t="shared" si="0"/>
        <v>1542512</v>
      </c>
      <c r="G50" s="18"/>
      <c r="H50" s="17">
        <f t="shared" si="1"/>
        <v>1542512</v>
      </c>
      <c r="I50" s="16"/>
      <c r="J50" s="16"/>
      <c r="K50" s="16"/>
      <c r="L50" s="16">
        <f t="shared" si="2"/>
        <v>2.3767838459907574E-3</v>
      </c>
      <c r="M50" s="13" t="str">
        <f>VLOOKUP($C50,'Data_TCOM+9961'!$A:$U,'SH Summary'!M$4,FALSE)</f>
        <v>03/31/2026</v>
      </c>
      <c r="N50" s="13">
        <f>VLOOKUP($C50,'Data_TCOM+9961'!$A:$U,'SH Summary'!N$4,FALSE)</f>
        <v>0</v>
      </c>
      <c r="O50" s="13" t="str">
        <f>VLOOKUP($C50,'Data_TCOM+9961'!$A:$U,'SH Summary'!O$4,FALSE)</f>
        <v>Alternative</v>
      </c>
      <c r="P50" s="13" t="str">
        <f>VLOOKUP($C50,'Data_TCOM+9961'!$A:$U,'SH Summary'!P$4,FALSE)</f>
        <v>New York</v>
      </c>
      <c r="Q50" s="13" t="str">
        <f>VLOOKUP($C50,'Data_TCOM+9961'!$A:$U,'SH Summary'!Q$4,FALSE)</f>
        <v>New York</v>
      </c>
      <c r="R50" s="13" t="str">
        <f>VLOOKUP($C50,'Data_TCOM+9961'!$A:$U,'SH Summary'!R$4,FALSE)</f>
        <v>United States</v>
      </c>
      <c r="S50" s="15">
        <f>VLOOKUP($C50,'Data_TCOM+9961'!$A:$U,'SH Summary'!S$4,FALSE)/1000000000</f>
        <v>127.071829111</v>
      </c>
    </row>
    <row r="51" spans="1:19" ht="17" customHeight="1" x14ac:dyDescent="0.35">
      <c r="A51" s="14"/>
      <c r="B51" s="14">
        <v>46</v>
      </c>
      <c r="C51" s="4" t="s">
        <v>85</v>
      </c>
      <c r="D51" s="15">
        <f>VLOOKUP($C51,'Data_TCOM+9961'!$A:$U,'SH Summary'!D$4,FALSE)</f>
        <v>1533164</v>
      </c>
      <c r="E51" s="15">
        <f>VLOOKUP($C51,'Data_TCOM+9961'!$A:$U,'SH Summary'!E$4,FALSE)</f>
        <v>0</v>
      </c>
      <c r="F51" s="18">
        <f t="shared" si="0"/>
        <v>1533164</v>
      </c>
      <c r="G51" s="18"/>
      <c r="H51" s="17">
        <f t="shared" si="1"/>
        <v>1533164</v>
      </c>
      <c r="I51" s="16"/>
      <c r="J51" s="16"/>
      <c r="K51" s="16"/>
      <c r="L51" s="16">
        <f t="shared" si="2"/>
        <v>2.3623799545511308E-3</v>
      </c>
      <c r="M51" s="13" t="str">
        <f>VLOOKUP($C51,'Data_TCOM+9961'!$A:$U,'SH Summary'!M$4,FALSE)</f>
        <v>03/31/2026</v>
      </c>
      <c r="N51" s="13">
        <f>VLOOKUP($C51,'Data_TCOM+9961'!$A:$U,'SH Summary'!N$4,FALSE)</f>
        <v>0</v>
      </c>
      <c r="O51" s="13" t="str">
        <f>VLOOKUP($C51,'Data_TCOM+9961'!$A:$U,'SH Summary'!O$4,FALSE)</f>
        <v>Alternative</v>
      </c>
      <c r="P51" s="13" t="str">
        <f>VLOOKUP($C51,'Data_TCOM+9961'!$A:$U,'SH Summary'!P$4,FALSE)</f>
        <v>New York</v>
      </c>
      <c r="Q51" s="13" t="str">
        <f>VLOOKUP($C51,'Data_TCOM+9961'!$A:$U,'SH Summary'!Q$4,FALSE)</f>
        <v>New York</v>
      </c>
      <c r="R51" s="13" t="str">
        <f>VLOOKUP($C51,'Data_TCOM+9961'!$A:$U,'SH Summary'!R$4,FALSE)</f>
        <v>United States</v>
      </c>
      <c r="S51" s="15">
        <f>VLOOKUP($C51,'Data_TCOM+9961'!$A:$U,'SH Summary'!S$4,FALSE)/1000000000</f>
        <v>93.255633648</v>
      </c>
    </row>
    <row r="52" spans="1:19" ht="17" customHeight="1" x14ac:dyDescent="0.35">
      <c r="A52" s="14"/>
      <c r="B52" s="14">
        <v>47</v>
      </c>
      <c r="C52" s="4" t="s">
        <v>86</v>
      </c>
      <c r="D52" s="15">
        <f>VLOOKUP($C52,'Data_TCOM+9961'!$A:$U,'SH Summary'!D$4,FALSE)</f>
        <v>308690</v>
      </c>
      <c r="E52" s="15">
        <f>VLOOKUP($C52,'Data_TCOM+9961'!$A:$U,'SH Summary'!E$4,FALSE)</f>
        <v>1220578</v>
      </c>
      <c r="F52" s="18">
        <f t="shared" si="0"/>
        <v>1529268</v>
      </c>
      <c r="G52" s="18"/>
      <c r="H52" s="17">
        <f t="shared" si="1"/>
        <v>1529268</v>
      </c>
      <c r="I52" s="16"/>
      <c r="J52" s="16"/>
      <c r="K52" s="16"/>
      <c r="L52" s="16">
        <f t="shared" si="2"/>
        <v>2.3563767922652103E-3</v>
      </c>
      <c r="M52" s="13" t="str">
        <f>VLOOKUP($C52,'Data_TCOM+9961'!$A:$U,'SH Summary'!M$4,FALSE)</f>
        <v>12/31/2025</v>
      </c>
      <c r="N52" s="13" t="str">
        <f>VLOOKUP($C52,'Data_TCOM+9961'!$A:$U,'SH Summary'!N$4,FALSE)</f>
        <v>05/12/2026</v>
      </c>
      <c r="O52" s="13" t="str">
        <f>VLOOKUP($C52,'Data_TCOM+9961'!$A:$U,'SH Summary'!O$4,FALSE)</f>
        <v>Value</v>
      </c>
      <c r="P52" s="13" t="str">
        <f>VLOOKUP($C52,'Data_TCOM+9961'!$A:$U,'SH Summary'!P$4,FALSE)</f>
        <v>Paris</v>
      </c>
      <c r="Q52" s="13">
        <f>VLOOKUP($C52,'Data_TCOM+9961'!$A:$U,'SH Summary'!Q$4,FALSE)</f>
        <v>0</v>
      </c>
      <c r="R52" s="13" t="str">
        <f>VLOOKUP($C52,'Data_TCOM+9961'!$A:$U,'SH Summary'!R$4,FALSE)</f>
        <v>France</v>
      </c>
      <c r="S52" s="15">
        <f>VLOOKUP($C52,'Data_TCOM+9961'!$A:$U,'SH Summary'!S$4,FALSE)/1000000000</f>
        <v>512.485377814</v>
      </c>
    </row>
    <row r="53" spans="1:19" ht="17" customHeight="1" x14ac:dyDescent="0.35">
      <c r="A53" s="14"/>
      <c r="B53" s="14">
        <v>48</v>
      </c>
      <c r="C53" s="4" t="s">
        <v>87</v>
      </c>
      <c r="D53" s="15">
        <f>VLOOKUP($C53,'Data_TCOM+9961'!$A:$U,'SH Summary'!D$4,FALSE)</f>
        <v>1329517</v>
      </c>
      <c r="E53" s="15">
        <f>VLOOKUP($C53,'Data_TCOM+9961'!$A:$U,'SH Summary'!E$4,FALSE)</f>
        <v>187440</v>
      </c>
      <c r="F53" s="18">
        <f t="shared" si="0"/>
        <v>1516957</v>
      </c>
      <c r="G53" s="18"/>
      <c r="H53" s="17">
        <f t="shared" si="1"/>
        <v>1516957</v>
      </c>
      <c r="I53" s="16"/>
      <c r="J53" s="16"/>
      <c r="K53" s="16"/>
      <c r="L53" s="16">
        <f t="shared" si="2"/>
        <v>2.3374073541486884E-3</v>
      </c>
      <c r="M53" s="13" t="str">
        <f>VLOOKUP($C53,'Data_TCOM+9961'!$A:$U,'SH Summary'!M$4,FALSE)</f>
        <v>03/31/2026</v>
      </c>
      <c r="N53" s="13" t="str">
        <f>VLOOKUP($C53,'Data_TCOM+9961'!$A:$U,'SH Summary'!N$4,FALSE)</f>
        <v>03/31/2026</v>
      </c>
      <c r="O53" s="13" t="str">
        <f>VLOOKUP($C53,'Data_TCOM+9961'!$A:$U,'SH Summary'!O$4,FALSE)</f>
        <v>Growth</v>
      </c>
      <c r="P53" s="13" t="str">
        <f>VLOOKUP($C53,'Data_TCOM+9961'!$A:$U,'SH Summary'!P$4,FALSE)</f>
        <v>Smithfield</v>
      </c>
      <c r="Q53" s="13" t="str">
        <f>VLOOKUP($C53,'Data_TCOM+9961'!$A:$U,'SH Summary'!Q$4,FALSE)</f>
        <v>Rhode Island</v>
      </c>
      <c r="R53" s="13" t="str">
        <f>VLOOKUP($C53,'Data_TCOM+9961'!$A:$U,'SH Summary'!R$4,FALSE)</f>
        <v>United States</v>
      </c>
      <c r="S53" s="15">
        <f>VLOOKUP($C53,'Data_TCOM+9961'!$A:$U,'SH Summary'!S$4,FALSE)/1000000000</f>
        <v>223.746859411</v>
      </c>
    </row>
    <row r="54" spans="1:19" ht="17" customHeight="1" x14ac:dyDescent="0.35">
      <c r="A54" s="14"/>
      <c r="B54" s="14">
        <v>49</v>
      </c>
      <c r="C54" s="4" t="s">
        <v>88</v>
      </c>
      <c r="D54" s="15">
        <f>VLOOKUP($C54,'Data_TCOM+9961'!$A:$U,'SH Summary'!D$4,FALSE)</f>
        <v>0</v>
      </c>
      <c r="E54" s="15">
        <f>VLOOKUP($C54,'Data_TCOM+9961'!$A:$U,'SH Summary'!E$4,FALSE)</f>
        <v>1435380</v>
      </c>
      <c r="F54" s="18">
        <f t="shared" si="0"/>
        <v>1435380</v>
      </c>
      <c r="G54" s="18"/>
      <c r="H54" s="17">
        <f t="shared" si="1"/>
        <v>1435380</v>
      </c>
      <c r="I54" s="16"/>
      <c r="J54" s="16"/>
      <c r="K54" s="16"/>
      <c r="L54" s="16">
        <f t="shared" si="2"/>
        <v>2.2117092099498826E-3</v>
      </c>
      <c r="M54" s="13" t="str">
        <f>VLOOKUP($C54,'Data_TCOM+9961'!$A:$U,'SH Summary'!M$4,FALSE)</f>
        <v>09/30/2025</v>
      </c>
      <c r="N54" s="13" t="str">
        <f>VLOOKUP($C54,'Data_TCOM+9961'!$A:$U,'SH Summary'!N$4,FALSE)</f>
        <v>12/31/2025</v>
      </c>
      <c r="O54" s="13" t="str">
        <f>VLOOKUP($C54,'Data_TCOM+9961'!$A:$U,'SH Summary'!O$4,FALSE)</f>
        <v>Specialty</v>
      </c>
      <c r="P54" s="13" t="str">
        <f>VLOOKUP($C54,'Data_TCOM+9961'!$A:$U,'SH Summary'!P$4,FALSE)</f>
        <v>Amsterdam</v>
      </c>
      <c r="Q54" s="13">
        <f>VLOOKUP($C54,'Data_TCOM+9961'!$A:$U,'SH Summary'!Q$4,FALSE)</f>
        <v>0</v>
      </c>
      <c r="R54" s="13" t="str">
        <f>VLOOKUP($C54,'Data_TCOM+9961'!$A:$U,'SH Summary'!R$4,FALSE)</f>
        <v>Netherlands</v>
      </c>
      <c r="S54" s="15">
        <f>VLOOKUP($C54,'Data_TCOM+9961'!$A:$U,'SH Summary'!S$4,FALSE)/1000000000</f>
        <v>108.431834004</v>
      </c>
    </row>
    <row r="55" spans="1:19" ht="17" customHeight="1" x14ac:dyDescent="0.35">
      <c r="A55" s="14"/>
      <c r="B55" s="14">
        <v>50</v>
      </c>
      <c r="C55" s="4" t="s">
        <v>89</v>
      </c>
      <c r="D55" s="15">
        <f>VLOOKUP($C55,'Data_TCOM+9961'!$A:$U,'SH Summary'!D$4,FALSE)</f>
        <v>1390899</v>
      </c>
      <c r="E55" s="15">
        <f>VLOOKUP($C55,'Data_TCOM+9961'!$A:$U,'SH Summary'!E$4,FALSE)</f>
        <v>0</v>
      </c>
      <c r="F55" s="18">
        <f t="shared" si="0"/>
        <v>1390899</v>
      </c>
      <c r="G55" s="18"/>
      <c r="H55" s="17">
        <f t="shared" si="1"/>
        <v>1390899</v>
      </c>
      <c r="I55" s="16"/>
      <c r="J55" s="16"/>
      <c r="K55" s="16"/>
      <c r="L55" s="16">
        <f t="shared" si="2"/>
        <v>2.1431705390977177E-3</v>
      </c>
      <c r="M55" s="13" t="str">
        <f>VLOOKUP($C55,'Data_TCOM+9961'!$A:$U,'SH Summary'!M$4,FALSE)</f>
        <v>03/31/2026</v>
      </c>
      <c r="N55" s="13">
        <f>VLOOKUP($C55,'Data_TCOM+9961'!$A:$U,'SH Summary'!N$4,FALSE)</f>
        <v>0</v>
      </c>
      <c r="O55" s="13" t="str">
        <f>VLOOKUP($C55,'Data_TCOM+9961'!$A:$U,'SH Summary'!O$4,FALSE)</f>
        <v>Broker</v>
      </c>
      <c r="P55" s="13" t="str">
        <f>VLOOKUP($C55,'Data_TCOM+9961'!$A:$U,'SH Summary'!P$4,FALSE)</f>
        <v>New York</v>
      </c>
      <c r="Q55" s="13" t="str">
        <f>VLOOKUP($C55,'Data_TCOM+9961'!$A:$U,'SH Summary'!Q$4,FALSE)</f>
        <v>New York</v>
      </c>
      <c r="R55" s="13" t="str">
        <f>VLOOKUP($C55,'Data_TCOM+9961'!$A:$U,'SH Summary'!R$4,FALSE)</f>
        <v>United States</v>
      </c>
      <c r="S55" s="15">
        <f>VLOOKUP($C55,'Data_TCOM+9961'!$A:$U,'SH Summary'!S$4,FALSE)/1000000000</f>
        <v>349.08838900400002</v>
      </c>
    </row>
    <row r="56" spans="1:19" ht="17" customHeight="1" x14ac:dyDescent="0.35">
      <c r="A56" s="14"/>
      <c r="B56" s="14">
        <v>51</v>
      </c>
      <c r="C56" s="4" t="s">
        <v>39</v>
      </c>
      <c r="D56" s="15">
        <f>VLOOKUP($C56,'Data_TCOM+9961'!$A:$U,'SH Summary'!D$4,FALSE)</f>
        <v>87</v>
      </c>
      <c r="E56" s="15">
        <f>VLOOKUP($C56,'Data_TCOM+9961'!$A:$U,'SH Summary'!E$4,FALSE)</f>
        <v>1355911</v>
      </c>
      <c r="F56" s="18">
        <f t="shared" si="0"/>
        <v>1355998</v>
      </c>
      <c r="G56" s="18"/>
      <c r="H56" s="17">
        <f t="shared" si="1"/>
        <v>1355998</v>
      </c>
      <c r="I56" s="16"/>
      <c r="J56" s="16"/>
      <c r="K56" s="16"/>
      <c r="L56" s="16">
        <f t="shared" si="2"/>
        <v>2.0893932375215074E-3</v>
      </c>
      <c r="M56" s="13" t="str">
        <f>VLOOKUP($C56,'Data_TCOM+9961'!$A:$U,'SH Summary'!M$4,FALSE)</f>
        <v>03/31/2026</v>
      </c>
      <c r="N56" s="13" t="str">
        <f>VLOOKUP($C56,'Data_TCOM+9961'!$A:$U,'SH Summary'!N$4,FALSE)</f>
        <v>03/31/2026</v>
      </c>
      <c r="O56" s="13" t="str">
        <f>VLOOKUP($C56,'Data_TCOM+9961'!$A:$U,'SH Summary'!O$4,FALSE)</f>
        <v>GARP</v>
      </c>
      <c r="P56" s="13" t="str">
        <f>VLOOKUP($C56,'Data_TCOM+9961'!$A:$U,'SH Summary'!P$4,FALSE)</f>
        <v>London</v>
      </c>
      <c r="Q56" s="13">
        <f>VLOOKUP($C56,'Data_TCOM+9961'!$A:$U,'SH Summary'!Q$4,FALSE)</f>
        <v>0</v>
      </c>
      <c r="R56" s="13" t="str">
        <f>VLOOKUP($C56,'Data_TCOM+9961'!$A:$U,'SH Summary'!R$4,FALSE)</f>
        <v>United Kingdom</v>
      </c>
      <c r="S56" s="15">
        <f>VLOOKUP($C56,'Data_TCOM+9961'!$A:$U,'SH Summary'!S$4,FALSE)/1000000000</f>
        <v>204.64998077300001</v>
      </c>
    </row>
    <row r="57" spans="1:19" ht="17" customHeight="1" x14ac:dyDescent="0.35">
      <c r="A57" s="14"/>
      <c r="B57" s="14">
        <v>52</v>
      </c>
      <c r="C57" s="4" t="s">
        <v>90</v>
      </c>
      <c r="D57" s="15">
        <f>VLOOKUP($C57,'Data_TCOM+9961'!$A:$U,'SH Summary'!D$4,FALSE)</f>
        <v>2500</v>
      </c>
      <c r="E57" s="15">
        <f>VLOOKUP($C57,'Data_TCOM+9961'!$A:$U,'SH Summary'!E$4,FALSE)</f>
        <v>1340031</v>
      </c>
      <c r="F57" s="18">
        <f t="shared" si="0"/>
        <v>1342531</v>
      </c>
      <c r="G57" s="18"/>
      <c r="H57" s="17">
        <f t="shared" si="1"/>
        <v>1342531</v>
      </c>
      <c r="I57" s="16"/>
      <c r="J57" s="16"/>
      <c r="K57" s="16"/>
      <c r="L57" s="16">
        <f t="shared" si="2"/>
        <v>2.068642573634317E-3</v>
      </c>
      <c r="M57" s="13" t="str">
        <f>VLOOKUP($C57,'Data_TCOM+9961'!$A:$U,'SH Summary'!M$4,FALSE)</f>
        <v>03/31/2026</v>
      </c>
      <c r="N57" s="13" t="str">
        <f>VLOOKUP($C57,'Data_TCOM+9961'!$A:$U,'SH Summary'!N$4,FALSE)</f>
        <v>12/31/2025</v>
      </c>
      <c r="O57" s="13" t="str">
        <f>VLOOKUP($C57,'Data_TCOM+9961'!$A:$U,'SH Summary'!O$4,FALSE)</f>
        <v>Growth</v>
      </c>
      <c r="P57" s="13" t="str">
        <f>VLOOKUP($C57,'Data_TCOM+9961'!$A:$U,'SH Summary'!P$4,FALSE)</f>
        <v>Guangzhou</v>
      </c>
      <c r="Q57" s="13">
        <f>VLOOKUP($C57,'Data_TCOM+9961'!$A:$U,'SH Summary'!Q$4,FALSE)</f>
        <v>0</v>
      </c>
      <c r="R57" s="13" t="str">
        <f>VLOOKUP($C57,'Data_TCOM+9961'!$A:$U,'SH Summary'!R$4,FALSE)</f>
        <v>China (Mainland)</v>
      </c>
      <c r="S57" s="15">
        <f>VLOOKUP($C57,'Data_TCOM+9961'!$A:$U,'SH Summary'!S$4,FALSE)/1000000000</f>
        <v>74.732230940999997</v>
      </c>
    </row>
    <row r="58" spans="1:19" ht="17" customHeight="1" x14ac:dyDescent="0.35">
      <c r="A58" s="14"/>
      <c r="B58" s="14">
        <v>53</v>
      </c>
      <c r="C58" s="4" t="s">
        <v>91</v>
      </c>
      <c r="D58" s="15">
        <f>VLOOKUP($C58,'Data_TCOM+9961'!$A:$U,'SH Summary'!D$4,FALSE)</f>
        <v>14425</v>
      </c>
      <c r="E58" s="15">
        <f>VLOOKUP($C58,'Data_TCOM+9961'!$A:$U,'SH Summary'!E$4,FALSE)</f>
        <v>1320932</v>
      </c>
      <c r="F58" s="18">
        <f t="shared" si="0"/>
        <v>1335357</v>
      </c>
      <c r="G58" s="18"/>
      <c r="H58" s="17">
        <f t="shared" si="1"/>
        <v>1335357</v>
      </c>
      <c r="I58" s="16"/>
      <c r="J58" s="16"/>
      <c r="K58" s="16"/>
      <c r="L58" s="16">
        <f t="shared" si="2"/>
        <v>2.0575884960575218E-3</v>
      </c>
      <c r="M58" s="13" t="str">
        <f>VLOOKUP($C58,'Data_TCOM+9961'!$A:$U,'SH Summary'!M$4,FALSE)</f>
        <v>03/31/2026</v>
      </c>
      <c r="N58" s="13" t="str">
        <f>VLOOKUP($C58,'Data_TCOM+9961'!$A:$U,'SH Summary'!N$4,FALSE)</f>
        <v>05/14/2026</v>
      </c>
      <c r="O58" s="13" t="str">
        <f>VLOOKUP($C58,'Data_TCOM+9961'!$A:$U,'SH Summary'!O$4,FALSE)</f>
        <v>Index</v>
      </c>
      <c r="P58" s="13" t="str">
        <f>VLOOKUP($C58,'Data_TCOM+9961'!$A:$U,'SH Summary'!P$4,FALSE)</f>
        <v>Boston</v>
      </c>
      <c r="Q58" s="13" t="str">
        <f>VLOOKUP($C58,'Data_TCOM+9961'!$A:$U,'SH Summary'!Q$4,FALSE)</f>
        <v>Massachusetts</v>
      </c>
      <c r="R58" s="13" t="str">
        <f>VLOOKUP($C58,'Data_TCOM+9961'!$A:$U,'SH Summary'!R$4,FALSE)</f>
        <v>United States</v>
      </c>
      <c r="S58" s="15">
        <f>VLOOKUP($C58,'Data_TCOM+9961'!$A:$U,'SH Summary'!S$4,FALSE)/1000000000</f>
        <v>3127.6535960800002</v>
      </c>
    </row>
    <row r="59" spans="1:19" ht="17" customHeight="1" x14ac:dyDescent="0.35">
      <c r="A59" s="14"/>
      <c r="B59" s="14">
        <v>54</v>
      </c>
      <c r="C59" s="4" t="s">
        <v>92</v>
      </c>
      <c r="D59" s="15">
        <f>VLOOKUP($C59,'Data_TCOM+9961'!$A:$U,'SH Summary'!D$4,FALSE)</f>
        <v>0</v>
      </c>
      <c r="E59" s="15">
        <f>VLOOKUP($C59,'Data_TCOM+9961'!$A:$U,'SH Summary'!E$4,FALSE)</f>
        <v>1289750</v>
      </c>
      <c r="F59" s="18">
        <f t="shared" si="0"/>
        <v>1289750</v>
      </c>
      <c r="G59" s="18"/>
      <c r="H59" s="17">
        <f t="shared" si="1"/>
        <v>1289750</v>
      </c>
      <c r="I59" s="16"/>
      <c r="J59" s="16"/>
      <c r="K59" s="16"/>
      <c r="L59" s="16">
        <f t="shared" si="2"/>
        <v>1.9873148250169718E-3</v>
      </c>
      <c r="M59" s="13">
        <f>VLOOKUP($C59,'Data_TCOM+9961'!$A:$U,'SH Summary'!M$4,FALSE)</f>
        <v>0</v>
      </c>
      <c r="N59" s="13" t="str">
        <f>VLOOKUP($C59,'Data_TCOM+9961'!$A:$U,'SH Summary'!N$4,FALSE)</f>
        <v>12/31/2025</v>
      </c>
      <c r="O59" s="13" t="str">
        <f>VLOOKUP($C59,'Data_TCOM+9961'!$A:$U,'SH Summary'!O$4,FALSE)</f>
        <v>Growth</v>
      </c>
      <c r="P59" s="13" t="str">
        <f>VLOOKUP($C59,'Data_TCOM+9961'!$A:$U,'SH Summary'!P$4,FALSE)</f>
        <v>Shenzhen</v>
      </c>
      <c r="Q59" s="13">
        <f>VLOOKUP($C59,'Data_TCOM+9961'!$A:$U,'SH Summary'!Q$4,FALSE)</f>
        <v>0</v>
      </c>
      <c r="R59" s="13" t="str">
        <f>VLOOKUP($C59,'Data_TCOM+9961'!$A:$U,'SH Summary'!R$4,FALSE)</f>
        <v>China (Mainland)</v>
      </c>
      <c r="S59" s="15">
        <f>VLOOKUP($C59,'Data_TCOM+9961'!$A:$U,'SH Summary'!S$4,FALSE)/1000000000</f>
        <v>20.050944495</v>
      </c>
    </row>
    <row r="60" spans="1:19" ht="17" customHeight="1" x14ac:dyDescent="0.35">
      <c r="A60" s="14"/>
      <c r="B60" s="14">
        <v>55</v>
      </c>
      <c r="C60" s="4" t="s">
        <v>93</v>
      </c>
      <c r="D60" s="15">
        <f>VLOOKUP($C60,'Data_TCOM+9961'!$A:$U,'SH Summary'!D$4,FALSE)</f>
        <v>1088184</v>
      </c>
      <c r="E60" s="15">
        <f>VLOOKUP($C60,'Data_TCOM+9961'!$A:$U,'SH Summary'!E$4,FALSE)</f>
        <v>0</v>
      </c>
      <c r="F60" s="18">
        <f t="shared" si="0"/>
        <v>1088184</v>
      </c>
      <c r="G60" s="18"/>
      <c r="H60" s="17">
        <f t="shared" si="1"/>
        <v>1088184</v>
      </c>
      <c r="I60" s="16"/>
      <c r="J60" s="16"/>
      <c r="K60" s="16"/>
      <c r="L60" s="16">
        <f t="shared" si="2"/>
        <v>1.6767313010632051E-3</v>
      </c>
      <c r="M60" s="13" t="str">
        <f>VLOOKUP($C60,'Data_TCOM+9961'!$A:$U,'SH Summary'!M$4,FALSE)</f>
        <v>03/31/2026</v>
      </c>
      <c r="N60" s="13">
        <f>VLOOKUP($C60,'Data_TCOM+9961'!$A:$U,'SH Summary'!N$4,FALSE)</f>
        <v>0</v>
      </c>
      <c r="O60" s="13" t="str">
        <f>VLOOKUP($C60,'Data_TCOM+9961'!$A:$U,'SH Summary'!O$4,FALSE)</f>
        <v>Alternative</v>
      </c>
      <c r="P60" s="13" t="str">
        <f>VLOOKUP($C60,'Data_TCOM+9961'!$A:$U,'SH Summary'!P$4,FALSE)</f>
        <v>Stamford</v>
      </c>
      <c r="Q60" s="13" t="str">
        <f>VLOOKUP($C60,'Data_TCOM+9961'!$A:$U,'SH Summary'!Q$4,FALSE)</f>
        <v>Connecticut</v>
      </c>
      <c r="R60" s="13" t="str">
        <f>VLOOKUP($C60,'Data_TCOM+9961'!$A:$U,'SH Summary'!R$4,FALSE)</f>
        <v>United States</v>
      </c>
      <c r="S60" s="15">
        <f>VLOOKUP($C60,'Data_TCOM+9961'!$A:$U,'SH Summary'!S$4,FALSE)/1000000000</f>
        <v>57.864544748999997</v>
      </c>
    </row>
    <row r="61" spans="1:19" ht="17" customHeight="1" x14ac:dyDescent="0.35">
      <c r="A61" s="14"/>
      <c r="B61" s="14">
        <v>56</v>
      </c>
      <c r="C61" s="4" t="s">
        <v>94</v>
      </c>
      <c r="D61" s="15">
        <f>VLOOKUP($C61,'Data_TCOM+9961'!$A:$U,'SH Summary'!D$4,FALSE)</f>
        <v>0</v>
      </c>
      <c r="E61" s="15">
        <f>VLOOKUP($C61,'Data_TCOM+9961'!$A:$U,'SH Summary'!E$4,FALSE)</f>
        <v>1050500</v>
      </c>
      <c r="F61" s="18">
        <f t="shared" si="0"/>
        <v>1050500</v>
      </c>
      <c r="G61" s="18"/>
      <c r="H61" s="17">
        <f t="shared" si="1"/>
        <v>1050500</v>
      </c>
      <c r="I61" s="16"/>
      <c r="J61" s="16"/>
      <c r="K61" s="16"/>
      <c r="L61" s="16">
        <f t="shared" si="2"/>
        <v>1.6186658063038024E-3</v>
      </c>
      <c r="M61" s="13" t="str">
        <f>VLOOKUP($C61,'Data_TCOM+9961'!$A:$U,'SH Summary'!M$4,FALSE)</f>
        <v>03/31/2025</v>
      </c>
      <c r="N61" s="13" t="str">
        <f>VLOOKUP($C61,'Data_TCOM+9961'!$A:$U,'SH Summary'!N$4,FALSE)</f>
        <v>03/31/2026</v>
      </c>
      <c r="O61" s="13" t="str">
        <f>VLOOKUP($C61,'Data_TCOM+9961'!$A:$U,'SH Summary'!O$4,FALSE)</f>
        <v>Growth</v>
      </c>
      <c r="P61" s="13" t="str">
        <f>VLOOKUP($C61,'Data_TCOM+9961'!$A:$U,'SH Summary'!P$4,FALSE)</f>
        <v>Singapore</v>
      </c>
      <c r="Q61" s="13">
        <f>VLOOKUP($C61,'Data_TCOM+9961'!$A:$U,'SH Summary'!Q$4,FALSE)</f>
        <v>0</v>
      </c>
      <c r="R61" s="13" t="str">
        <f>VLOOKUP($C61,'Data_TCOM+9961'!$A:$U,'SH Summary'!R$4,FALSE)</f>
        <v>Singapore</v>
      </c>
      <c r="S61" s="15">
        <f>VLOOKUP($C61,'Data_TCOM+9961'!$A:$U,'SH Summary'!S$4,FALSE)/1000000000</f>
        <v>9.3228692629999994</v>
      </c>
    </row>
    <row r="62" spans="1:19" ht="17" customHeight="1" x14ac:dyDescent="0.35">
      <c r="A62" s="14"/>
      <c r="B62" s="14">
        <v>57</v>
      </c>
      <c r="C62" s="4" t="s">
        <v>95</v>
      </c>
      <c r="D62" s="15">
        <f>VLOOKUP($C62,'Data_TCOM+9961'!$A:$U,'SH Summary'!D$4,FALSE)</f>
        <v>14322</v>
      </c>
      <c r="E62" s="15">
        <f>VLOOKUP($C62,'Data_TCOM+9961'!$A:$U,'SH Summary'!E$4,FALSE)</f>
        <v>1011635</v>
      </c>
      <c r="F62" s="18">
        <f t="shared" si="0"/>
        <v>1025957</v>
      </c>
      <c r="G62" s="18"/>
      <c r="H62" s="17">
        <f t="shared" si="1"/>
        <v>1025957</v>
      </c>
      <c r="I62" s="16"/>
      <c r="J62" s="16"/>
      <c r="K62" s="16"/>
      <c r="L62" s="16">
        <f t="shared" si="2"/>
        <v>1.5808486574374395E-3</v>
      </c>
      <c r="M62" s="13" t="str">
        <f>VLOOKUP($C62,'Data_TCOM+9961'!$A:$U,'SH Summary'!M$4,FALSE)</f>
        <v>03/31/2026</v>
      </c>
      <c r="N62" s="13" t="str">
        <f>VLOOKUP($C62,'Data_TCOM+9961'!$A:$U,'SH Summary'!N$4,FALSE)</f>
        <v>05/14/2026</v>
      </c>
      <c r="O62" s="13" t="str">
        <f>VLOOKUP($C62,'Data_TCOM+9961'!$A:$U,'SH Summary'!O$4,FALSE)</f>
        <v>Aggressive Growth</v>
      </c>
      <c r="P62" s="13" t="str">
        <f>VLOOKUP($C62,'Data_TCOM+9961'!$A:$U,'SH Summary'!P$4,FALSE)</f>
        <v>Causeway Bay</v>
      </c>
      <c r="Q62" s="13">
        <f>VLOOKUP($C62,'Data_TCOM+9961'!$A:$U,'SH Summary'!Q$4,FALSE)</f>
        <v>0</v>
      </c>
      <c r="R62" s="13" t="str">
        <f>VLOOKUP($C62,'Data_TCOM+9961'!$A:$U,'SH Summary'!R$4,FALSE)</f>
        <v>Hong Kong SAR</v>
      </c>
      <c r="S62" s="15">
        <f>VLOOKUP($C62,'Data_TCOM+9961'!$A:$U,'SH Summary'!S$4,FALSE)/1000000000</f>
        <v>6.7715172959999999</v>
      </c>
    </row>
    <row r="63" spans="1:19" ht="17" customHeight="1" x14ac:dyDescent="0.35">
      <c r="A63" s="14"/>
      <c r="B63" s="14">
        <v>58</v>
      </c>
      <c r="C63" s="4" t="s">
        <v>96</v>
      </c>
      <c r="D63" s="15">
        <f>VLOOKUP($C63,'Data_TCOM+9961'!$A:$U,'SH Summary'!D$4,FALSE)</f>
        <v>0</v>
      </c>
      <c r="E63" s="15">
        <f>VLOOKUP($C63,'Data_TCOM+9961'!$A:$U,'SH Summary'!E$4,FALSE)</f>
        <v>1020700</v>
      </c>
      <c r="F63" s="18">
        <f t="shared" si="0"/>
        <v>1020700</v>
      </c>
      <c r="G63" s="18"/>
      <c r="H63" s="17">
        <f t="shared" si="1"/>
        <v>1020700</v>
      </c>
      <c r="I63" s="16"/>
      <c r="J63" s="16"/>
      <c r="K63" s="16"/>
      <c r="L63" s="16">
        <f t="shared" si="2"/>
        <v>1.572748394568578E-3</v>
      </c>
      <c r="M63" s="13">
        <f>VLOOKUP($C63,'Data_TCOM+9961'!$A:$U,'SH Summary'!M$4,FALSE)</f>
        <v>0</v>
      </c>
      <c r="N63" s="13" t="str">
        <f>VLOOKUP($C63,'Data_TCOM+9961'!$A:$U,'SH Summary'!N$4,FALSE)</f>
        <v>12/31/2025</v>
      </c>
      <c r="O63" s="13" t="str">
        <f>VLOOKUP($C63,'Data_TCOM+9961'!$A:$U,'SH Summary'!O$4,FALSE)</f>
        <v>Aggressive Growth</v>
      </c>
      <c r="P63" s="13" t="str">
        <f>VLOOKUP($C63,'Data_TCOM+9961'!$A:$U,'SH Summary'!P$4,FALSE)</f>
        <v>Tianjin</v>
      </c>
      <c r="Q63" s="13">
        <f>VLOOKUP($C63,'Data_TCOM+9961'!$A:$U,'SH Summary'!Q$4,FALSE)</f>
        <v>0</v>
      </c>
      <c r="R63" s="13" t="str">
        <f>VLOOKUP($C63,'Data_TCOM+9961'!$A:$U,'SH Summary'!R$4,FALSE)</f>
        <v>China (Mainland)</v>
      </c>
      <c r="S63" s="15">
        <f>VLOOKUP($C63,'Data_TCOM+9961'!$A:$U,'SH Summary'!S$4,FALSE)/1000000000</f>
        <v>22.891925601000001</v>
      </c>
    </row>
    <row r="64" spans="1:19" ht="17" customHeight="1" x14ac:dyDescent="0.35">
      <c r="A64" s="14"/>
      <c r="B64" s="14">
        <v>59</v>
      </c>
      <c r="C64" s="4" t="s">
        <v>97</v>
      </c>
      <c r="D64" s="15">
        <f>VLOOKUP($C64,'Data_TCOM+9961'!$A:$U,'SH Summary'!D$4,FALSE)</f>
        <v>0</v>
      </c>
      <c r="E64" s="15">
        <f>VLOOKUP($C64,'Data_TCOM+9961'!$A:$U,'SH Summary'!E$4,FALSE)</f>
        <v>1016655</v>
      </c>
      <c r="F64" s="18">
        <f t="shared" si="0"/>
        <v>1016655</v>
      </c>
      <c r="G64" s="18"/>
      <c r="H64" s="17">
        <f t="shared" si="1"/>
        <v>1016655</v>
      </c>
      <c r="I64" s="16"/>
      <c r="J64" s="16"/>
      <c r="K64" s="16"/>
      <c r="L64" s="16">
        <f t="shared" si="2"/>
        <v>1.5665156452239811E-3</v>
      </c>
      <c r="M64" s="13" t="str">
        <f>VLOOKUP($C64,'Data_TCOM+9961'!$A:$U,'SH Summary'!M$4,FALSE)</f>
        <v>09/30/2025</v>
      </c>
      <c r="N64" s="13" t="str">
        <f>VLOOKUP($C64,'Data_TCOM+9961'!$A:$U,'SH Summary'!N$4,FALSE)</f>
        <v>02/28/2026</v>
      </c>
      <c r="O64" s="13" t="str">
        <f>VLOOKUP($C64,'Data_TCOM+9961'!$A:$U,'SH Summary'!O$4,FALSE)</f>
        <v>Growth</v>
      </c>
      <c r="P64" s="13" t="str">
        <f>VLOOKUP($C64,'Data_TCOM+9961'!$A:$U,'SH Summary'!P$4,FALSE)</f>
        <v>Toronto</v>
      </c>
      <c r="Q64" s="13" t="str">
        <f>VLOOKUP($C64,'Data_TCOM+9961'!$A:$U,'SH Summary'!Q$4,FALSE)</f>
        <v>Ontario</v>
      </c>
      <c r="R64" s="13" t="str">
        <f>VLOOKUP($C64,'Data_TCOM+9961'!$A:$U,'SH Summary'!R$4,FALSE)</f>
        <v>Canada</v>
      </c>
      <c r="S64" s="15">
        <f>VLOOKUP($C64,'Data_TCOM+9961'!$A:$U,'SH Summary'!S$4,FALSE)/1000000000</f>
        <v>92.161044648000001</v>
      </c>
    </row>
    <row r="65" spans="1:19" ht="17" customHeight="1" x14ac:dyDescent="0.35">
      <c r="A65" s="14"/>
      <c r="B65" s="14">
        <v>60</v>
      </c>
      <c r="C65" s="4" t="s">
        <v>98</v>
      </c>
      <c r="D65" s="15">
        <f>VLOOKUP($C65,'Data_TCOM+9961'!$A:$U,'SH Summary'!D$4,FALSE)</f>
        <v>105954</v>
      </c>
      <c r="E65" s="15">
        <f>VLOOKUP($C65,'Data_TCOM+9961'!$A:$U,'SH Summary'!E$4,FALSE)</f>
        <v>909449</v>
      </c>
      <c r="F65" s="18">
        <f t="shared" si="0"/>
        <v>1015403</v>
      </c>
      <c r="G65" s="18"/>
      <c r="H65" s="17">
        <f t="shared" si="1"/>
        <v>1015403</v>
      </c>
      <c r="I65" s="16"/>
      <c r="J65" s="16"/>
      <c r="K65" s="16"/>
      <c r="L65" s="16">
        <f t="shared" si="2"/>
        <v>1.5645864975900045E-3</v>
      </c>
      <c r="M65" s="13" t="str">
        <f>VLOOKUP($C65,'Data_TCOM+9961'!$A:$U,'SH Summary'!M$4,FALSE)</f>
        <v>03/31/2026</v>
      </c>
      <c r="N65" s="13" t="str">
        <f>VLOOKUP($C65,'Data_TCOM+9961'!$A:$U,'SH Summary'!N$4,FALSE)</f>
        <v>05/14/2026</v>
      </c>
      <c r="O65" s="13" t="str">
        <f>VLOOKUP($C65,'Data_TCOM+9961'!$A:$U,'SH Summary'!O$4,FALSE)</f>
        <v>Growth</v>
      </c>
      <c r="P65" s="13" t="str">
        <f>VLOOKUP($C65,'Data_TCOM+9961'!$A:$U,'SH Summary'!P$4,FALSE)</f>
        <v>London</v>
      </c>
      <c r="Q65" s="13">
        <f>VLOOKUP($C65,'Data_TCOM+9961'!$A:$U,'SH Summary'!Q$4,FALSE)</f>
        <v>0</v>
      </c>
      <c r="R65" s="13" t="str">
        <f>VLOOKUP($C65,'Data_TCOM+9961'!$A:$U,'SH Summary'!R$4,FALSE)</f>
        <v>United Kingdom</v>
      </c>
      <c r="S65" s="15">
        <f>VLOOKUP($C65,'Data_TCOM+9961'!$A:$U,'SH Summary'!S$4,FALSE)/1000000000</f>
        <v>32.488066365999998</v>
      </c>
    </row>
    <row r="66" spans="1:19" ht="17" customHeight="1" x14ac:dyDescent="0.35">
      <c r="A66" s="14"/>
      <c r="B66" s="14">
        <v>61</v>
      </c>
      <c r="C66" s="4" t="s">
        <v>99</v>
      </c>
      <c r="D66" s="15">
        <f>VLOOKUP($C66,'Data_TCOM+9961'!$A:$U,'SH Summary'!D$4,FALSE)</f>
        <v>1006385</v>
      </c>
      <c r="E66" s="15">
        <f>VLOOKUP($C66,'Data_TCOM+9961'!$A:$U,'SH Summary'!E$4,FALSE)</f>
        <v>0</v>
      </c>
      <c r="F66" s="18">
        <f t="shared" si="0"/>
        <v>1006385</v>
      </c>
      <c r="G66" s="18"/>
      <c r="H66" s="17">
        <f t="shared" si="1"/>
        <v>1006385</v>
      </c>
      <c r="I66" s="16"/>
      <c r="J66" s="16"/>
      <c r="K66" s="16"/>
      <c r="L66" s="16">
        <f t="shared" si="2"/>
        <v>1.5506910875554994E-3</v>
      </c>
      <c r="M66" s="13" t="str">
        <f>VLOOKUP($C66,'Data_TCOM+9961'!$A:$U,'SH Summary'!M$4,FALSE)</f>
        <v>03/31/2026</v>
      </c>
      <c r="N66" s="13">
        <f>VLOOKUP($C66,'Data_TCOM+9961'!$A:$U,'SH Summary'!N$4,FALSE)</f>
        <v>0</v>
      </c>
      <c r="O66" s="13" t="str">
        <f>VLOOKUP($C66,'Data_TCOM+9961'!$A:$U,'SH Summary'!O$4,FALSE)</f>
        <v>Growth</v>
      </c>
      <c r="P66" s="13" t="str">
        <f>VLOOKUP($C66,'Data_TCOM+9961'!$A:$U,'SH Summary'!P$4,FALSE)</f>
        <v>Edinburgh</v>
      </c>
      <c r="Q66" s="13">
        <f>VLOOKUP($C66,'Data_TCOM+9961'!$A:$U,'SH Summary'!Q$4,FALSE)</f>
        <v>0</v>
      </c>
      <c r="R66" s="13" t="str">
        <f>VLOOKUP($C66,'Data_TCOM+9961'!$A:$U,'SH Summary'!R$4,FALSE)</f>
        <v>United Kingdom</v>
      </c>
      <c r="S66" s="15">
        <f>VLOOKUP($C66,'Data_TCOM+9961'!$A:$U,'SH Summary'!S$4,FALSE)/1000000000</f>
        <v>5.9516105750000001</v>
      </c>
    </row>
    <row r="67" spans="1:19" ht="17" customHeight="1" x14ac:dyDescent="0.35">
      <c r="A67" s="14"/>
      <c r="B67" s="14">
        <v>62</v>
      </c>
      <c r="C67" s="4" t="s">
        <v>100</v>
      </c>
      <c r="D67" s="15">
        <f>VLOOKUP($C67,'Data_TCOM+9961'!$A:$U,'SH Summary'!D$4,FALSE)</f>
        <v>0</v>
      </c>
      <c r="E67" s="15">
        <f>VLOOKUP($C67,'Data_TCOM+9961'!$A:$U,'SH Summary'!E$4,FALSE)</f>
        <v>1000238</v>
      </c>
      <c r="F67" s="18">
        <f t="shared" si="0"/>
        <v>1000238</v>
      </c>
      <c r="G67" s="18"/>
      <c r="H67" s="17">
        <f t="shared" si="1"/>
        <v>1000238</v>
      </c>
      <c r="I67" s="16"/>
      <c r="J67" s="16"/>
      <c r="K67" s="16"/>
      <c r="L67" s="16">
        <f t="shared" si="2"/>
        <v>1.5412194657455523E-3</v>
      </c>
      <c r="M67" s="13">
        <f>VLOOKUP($C67,'Data_TCOM+9961'!$A:$U,'SH Summary'!M$4,FALSE)</f>
        <v>0</v>
      </c>
      <c r="N67" s="13" t="str">
        <f>VLOOKUP($C67,'Data_TCOM+9961'!$A:$U,'SH Summary'!N$4,FALSE)</f>
        <v>04/30/2026</v>
      </c>
      <c r="O67" s="13" t="str">
        <f>VLOOKUP($C67,'Data_TCOM+9961'!$A:$U,'SH Summary'!O$4,FALSE)</f>
        <v>Index</v>
      </c>
      <c r="P67" s="13" t="str">
        <f>VLOOKUP($C67,'Data_TCOM+9961'!$A:$U,'SH Summary'!P$4,FALSE)</f>
        <v>London</v>
      </c>
      <c r="Q67" s="13">
        <f>VLOOKUP($C67,'Data_TCOM+9961'!$A:$U,'SH Summary'!Q$4,FALSE)</f>
        <v>0</v>
      </c>
      <c r="R67" s="13" t="str">
        <f>VLOOKUP($C67,'Data_TCOM+9961'!$A:$U,'SH Summary'!R$4,FALSE)</f>
        <v>United Kingdom</v>
      </c>
      <c r="S67" s="15">
        <f>VLOOKUP($C67,'Data_TCOM+9961'!$A:$U,'SH Summary'!S$4,FALSE)/1000000000</f>
        <v>119.980886873</v>
      </c>
    </row>
    <row r="68" spans="1:19" ht="17" customHeight="1" x14ac:dyDescent="0.35">
      <c r="A68" s="14"/>
      <c r="B68" s="14">
        <v>63</v>
      </c>
      <c r="C68" s="4" t="s">
        <v>101</v>
      </c>
      <c r="D68" s="15">
        <f>VLOOKUP($C68,'Data_TCOM+9961'!$A:$U,'SH Summary'!D$4,FALSE)</f>
        <v>991406</v>
      </c>
      <c r="E68" s="15">
        <f>VLOOKUP($C68,'Data_TCOM+9961'!$A:$U,'SH Summary'!E$4,FALSE)</f>
        <v>0</v>
      </c>
      <c r="F68" s="18">
        <f t="shared" si="0"/>
        <v>991406</v>
      </c>
      <c r="G68" s="18"/>
      <c r="H68" s="17">
        <f t="shared" si="1"/>
        <v>991406</v>
      </c>
      <c r="I68" s="16"/>
      <c r="J68" s="16"/>
      <c r="K68" s="16"/>
      <c r="L68" s="16">
        <f t="shared" si="2"/>
        <v>1.5276106543212066E-3</v>
      </c>
      <c r="M68" s="13" t="str">
        <f>VLOOKUP($C68,'Data_TCOM+9961'!$A:$U,'SH Summary'!M$4,FALSE)</f>
        <v>03/31/2026</v>
      </c>
      <c r="N68" s="13">
        <f>VLOOKUP($C68,'Data_TCOM+9961'!$A:$U,'SH Summary'!N$4,FALSE)</f>
        <v>0</v>
      </c>
      <c r="O68" s="13" t="str">
        <f>VLOOKUP($C68,'Data_TCOM+9961'!$A:$U,'SH Summary'!O$4,FALSE)</f>
        <v>Growth</v>
      </c>
      <c r="P68" s="13" t="str">
        <f>VLOOKUP($C68,'Data_TCOM+9961'!$A:$U,'SH Summary'!P$4,FALSE)</f>
        <v>London</v>
      </c>
      <c r="Q68" s="13">
        <f>VLOOKUP($C68,'Data_TCOM+9961'!$A:$U,'SH Summary'!Q$4,FALSE)</f>
        <v>0</v>
      </c>
      <c r="R68" s="13" t="str">
        <f>VLOOKUP($C68,'Data_TCOM+9961'!$A:$U,'SH Summary'!R$4,FALSE)</f>
        <v>United Kingdom</v>
      </c>
      <c r="S68" s="15">
        <f>VLOOKUP($C68,'Data_TCOM+9961'!$A:$U,'SH Summary'!S$4,FALSE)/1000000000</f>
        <v>37.954600290000002</v>
      </c>
    </row>
    <row r="69" spans="1:19" ht="17" customHeight="1" x14ac:dyDescent="0.35">
      <c r="A69" s="14"/>
      <c r="B69" s="14">
        <v>64</v>
      </c>
      <c r="C69" s="4" t="s">
        <v>102</v>
      </c>
      <c r="D69" s="15">
        <f>VLOOKUP($C69,'Data_TCOM+9961'!$A:$U,'SH Summary'!D$4,FALSE)</f>
        <v>979652</v>
      </c>
      <c r="E69" s="15">
        <f>VLOOKUP($C69,'Data_TCOM+9961'!$A:$U,'SH Summary'!E$4,FALSE)</f>
        <v>0</v>
      </c>
      <c r="F69" s="18">
        <f t="shared" si="0"/>
        <v>979652</v>
      </c>
      <c r="G69" s="18"/>
      <c r="H69" s="17">
        <f t="shared" si="1"/>
        <v>979652</v>
      </c>
      <c r="I69" s="16"/>
      <c r="J69" s="16"/>
      <c r="K69" s="16"/>
      <c r="L69" s="16">
        <f t="shared" si="2"/>
        <v>1.5094994711824204E-3</v>
      </c>
      <c r="M69" s="13" t="str">
        <f>VLOOKUP($C69,'Data_TCOM+9961'!$A:$U,'SH Summary'!M$4,FALSE)</f>
        <v>03/31/2026</v>
      </c>
      <c r="N69" s="13">
        <f>VLOOKUP($C69,'Data_TCOM+9961'!$A:$U,'SH Summary'!N$4,FALSE)</f>
        <v>0</v>
      </c>
      <c r="O69" s="13" t="str">
        <f>VLOOKUP($C69,'Data_TCOM+9961'!$A:$U,'SH Summary'!O$4,FALSE)</f>
        <v>Value</v>
      </c>
      <c r="P69" s="13" t="str">
        <f>VLOOKUP($C69,'Data_TCOM+9961'!$A:$U,'SH Summary'!P$4,FALSE)</f>
        <v>London</v>
      </c>
      <c r="Q69" s="13">
        <f>VLOOKUP($C69,'Data_TCOM+9961'!$A:$U,'SH Summary'!Q$4,FALSE)</f>
        <v>0</v>
      </c>
      <c r="R69" s="13" t="str">
        <f>VLOOKUP($C69,'Data_TCOM+9961'!$A:$U,'SH Summary'!R$4,FALSE)</f>
        <v>United Kingdom</v>
      </c>
      <c r="S69" s="15">
        <f>VLOOKUP($C69,'Data_TCOM+9961'!$A:$U,'SH Summary'!S$4,FALSE)/1000000000</f>
        <v>2.3238637849999999</v>
      </c>
    </row>
    <row r="70" spans="1:19" ht="17" customHeight="1" x14ac:dyDescent="0.35">
      <c r="A70" s="14"/>
      <c r="B70" s="14">
        <v>65</v>
      </c>
      <c r="C70" s="4" t="s">
        <v>103</v>
      </c>
      <c r="D70" s="15">
        <f>VLOOKUP($C70,'Data_TCOM+9961'!$A:$U,'SH Summary'!D$4,FALSE)</f>
        <v>976211</v>
      </c>
      <c r="E70" s="15">
        <f>VLOOKUP($C70,'Data_TCOM+9961'!$A:$U,'SH Summary'!E$4,FALSE)</f>
        <v>0</v>
      </c>
      <c r="F70" s="18">
        <f t="shared" ref="F70:F133" si="3">D70+E70</f>
        <v>976211</v>
      </c>
      <c r="G70" s="18"/>
      <c r="H70" s="17">
        <f t="shared" ref="H70:H133" si="4">F70-G70</f>
        <v>976211</v>
      </c>
      <c r="I70" s="16"/>
      <c r="J70" s="16"/>
      <c r="K70" s="16"/>
      <c r="L70" s="16">
        <f t="shared" ref="L70:L133" si="5">F70/$F$3</f>
        <v>1.5041973968944705E-3</v>
      </c>
      <c r="M70" s="13" t="str">
        <f>VLOOKUP($C70,'Data_TCOM+9961'!$A:$U,'SH Summary'!M$4,FALSE)</f>
        <v>03/31/2026</v>
      </c>
      <c r="N70" s="13">
        <f>VLOOKUP($C70,'Data_TCOM+9961'!$A:$U,'SH Summary'!N$4,FALSE)</f>
        <v>0</v>
      </c>
      <c r="O70" s="13" t="str">
        <f>VLOOKUP($C70,'Data_TCOM+9961'!$A:$U,'SH Summary'!O$4,FALSE)</f>
        <v>Aggressive Growth</v>
      </c>
      <c r="P70" s="13" t="str">
        <f>VLOOKUP($C70,'Data_TCOM+9961'!$A:$U,'SH Summary'!P$4,FALSE)</f>
        <v>Boston</v>
      </c>
      <c r="Q70" s="13" t="str">
        <f>VLOOKUP($C70,'Data_TCOM+9961'!$A:$U,'SH Summary'!Q$4,FALSE)</f>
        <v>Massachusetts</v>
      </c>
      <c r="R70" s="13" t="str">
        <f>VLOOKUP($C70,'Data_TCOM+9961'!$A:$U,'SH Summary'!R$4,FALSE)</f>
        <v>United States</v>
      </c>
      <c r="S70" s="15">
        <f>VLOOKUP($C70,'Data_TCOM+9961'!$A:$U,'SH Summary'!S$4,FALSE)/1000000000</f>
        <v>76.831751479999994</v>
      </c>
    </row>
    <row r="71" spans="1:19" ht="17" customHeight="1" x14ac:dyDescent="0.35">
      <c r="A71" s="14"/>
      <c r="B71" s="14">
        <v>66</v>
      </c>
      <c r="C71" s="4" t="s">
        <v>104</v>
      </c>
      <c r="D71" s="15">
        <f>VLOOKUP($C71,'Data_TCOM+9961'!$A:$U,'SH Summary'!D$4,FALSE)</f>
        <v>970349</v>
      </c>
      <c r="E71" s="15">
        <f>VLOOKUP($C71,'Data_TCOM+9961'!$A:$U,'SH Summary'!E$4,FALSE)</f>
        <v>0</v>
      </c>
      <c r="F71" s="18">
        <f t="shared" si="3"/>
        <v>970349</v>
      </c>
      <c r="G71" s="18"/>
      <c r="H71" s="17">
        <f t="shared" si="4"/>
        <v>970349</v>
      </c>
      <c r="I71" s="16"/>
      <c r="J71" s="16"/>
      <c r="K71" s="16"/>
      <c r="L71" s="16">
        <f t="shared" si="5"/>
        <v>1.4951649181162193E-3</v>
      </c>
      <c r="M71" s="13" t="str">
        <f>VLOOKUP($C71,'Data_TCOM+9961'!$A:$U,'SH Summary'!M$4,FALSE)</f>
        <v>03/31/2026</v>
      </c>
      <c r="N71" s="13">
        <f>VLOOKUP($C71,'Data_TCOM+9961'!$A:$U,'SH Summary'!N$4,FALSE)</f>
        <v>0</v>
      </c>
      <c r="O71" s="13" t="str">
        <f>VLOOKUP($C71,'Data_TCOM+9961'!$A:$U,'SH Summary'!O$4,FALSE)</f>
        <v>Broker</v>
      </c>
      <c r="P71" s="13" t="str">
        <f>VLOOKUP($C71,'Data_TCOM+9961'!$A:$U,'SH Summary'!P$4,FALSE)</f>
        <v>New York</v>
      </c>
      <c r="Q71" s="13" t="str">
        <f>VLOOKUP($C71,'Data_TCOM+9961'!$A:$U,'SH Summary'!Q$4,FALSE)</f>
        <v>New York</v>
      </c>
      <c r="R71" s="13" t="str">
        <f>VLOOKUP($C71,'Data_TCOM+9961'!$A:$U,'SH Summary'!R$4,FALSE)</f>
        <v>United States</v>
      </c>
      <c r="S71" s="15">
        <f>VLOOKUP($C71,'Data_TCOM+9961'!$A:$U,'SH Summary'!S$4,FALSE)/1000000000</f>
        <v>1040.234684579</v>
      </c>
    </row>
    <row r="72" spans="1:19" ht="17" customHeight="1" x14ac:dyDescent="0.35">
      <c r="A72" s="14"/>
      <c r="B72" s="14">
        <v>67</v>
      </c>
      <c r="C72" s="4" t="s">
        <v>105</v>
      </c>
      <c r="D72" s="15">
        <f>VLOOKUP($C72,'Data_TCOM+9961'!$A:$U,'SH Summary'!D$4,FALSE)</f>
        <v>0</v>
      </c>
      <c r="E72" s="15">
        <f>VLOOKUP($C72,'Data_TCOM+9961'!$A:$U,'SH Summary'!E$4,FALSE)</f>
        <v>955315</v>
      </c>
      <c r="F72" s="18">
        <f t="shared" si="3"/>
        <v>955315</v>
      </c>
      <c r="G72" s="18"/>
      <c r="H72" s="17">
        <f t="shared" si="4"/>
        <v>955315</v>
      </c>
      <c r="I72" s="16"/>
      <c r="J72" s="16"/>
      <c r="K72" s="16"/>
      <c r="L72" s="16">
        <f t="shared" si="5"/>
        <v>1.4719997379810728E-3</v>
      </c>
      <c r="M72" s="13">
        <f>VLOOKUP($C72,'Data_TCOM+9961'!$A:$U,'SH Summary'!M$4,FALSE)</f>
        <v>0</v>
      </c>
      <c r="N72" s="13" t="str">
        <f>VLOOKUP($C72,'Data_TCOM+9961'!$A:$U,'SH Summary'!N$4,FALSE)</f>
        <v>01/31/2026</v>
      </c>
      <c r="O72" s="13" t="str">
        <f>VLOOKUP($C72,'Data_TCOM+9961'!$A:$U,'SH Summary'!O$4,FALSE)</f>
        <v>Growth</v>
      </c>
      <c r="P72" s="13" t="str">
        <f>VLOOKUP($C72,'Data_TCOM+9961'!$A:$U,'SH Summary'!P$4,FALSE)</f>
        <v>Kuala Lumpur</v>
      </c>
      <c r="Q72" s="13">
        <f>VLOOKUP($C72,'Data_TCOM+9961'!$A:$U,'SH Summary'!Q$4,FALSE)</f>
        <v>0</v>
      </c>
      <c r="R72" s="13" t="str">
        <f>VLOOKUP($C72,'Data_TCOM+9961'!$A:$U,'SH Summary'!R$4,FALSE)</f>
        <v>Malaysia</v>
      </c>
      <c r="S72" s="15">
        <f>VLOOKUP($C72,'Data_TCOM+9961'!$A:$U,'SH Summary'!S$4,FALSE)/1000000000</f>
        <v>16.343943823</v>
      </c>
    </row>
    <row r="73" spans="1:19" ht="17" customHeight="1" x14ac:dyDescent="0.35">
      <c r="A73" s="14"/>
      <c r="B73" s="14">
        <v>68</v>
      </c>
      <c r="C73" s="4" t="s">
        <v>106</v>
      </c>
      <c r="D73" s="15">
        <f>VLOOKUP($C73,'Data_TCOM+9961'!$A:$U,'SH Summary'!D$4,FALSE)</f>
        <v>0</v>
      </c>
      <c r="E73" s="15">
        <f>VLOOKUP($C73,'Data_TCOM+9961'!$A:$U,'SH Summary'!E$4,FALSE)</f>
        <v>950938</v>
      </c>
      <c r="F73" s="18">
        <f t="shared" si="3"/>
        <v>950938</v>
      </c>
      <c r="G73" s="18"/>
      <c r="H73" s="17">
        <f t="shared" si="4"/>
        <v>950938</v>
      </c>
      <c r="I73" s="16"/>
      <c r="J73" s="16"/>
      <c r="K73" s="16"/>
      <c r="L73" s="16">
        <f t="shared" si="5"/>
        <v>1.4652554255258688E-3</v>
      </c>
      <c r="M73" s="13">
        <f>VLOOKUP($C73,'Data_TCOM+9961'!$A:$U,'SH Summary'!M$4,FALSE)</f>
        <v>0</v>
      </c>
      <c r="N73" s="13" t="str">
        <f>VLOOKUP($C73,'Data_TCOM+9961'!$A:$U,'SH Summary'!N$4,FALSE)</f>
        <v>03/31/2025</v>
      </c>
      <c r="O73" s="13" t="str">
        <f>VLOOKUP($C73,'Data_TCOM+9961'!$A:$U,'SH Summary'!O$4,FALSE)</f>
        <v>Growth</v>
      </c>
      <c r="P73" s="13" t="str">
        <f>VLOOKUP($C73,'Data_TCOM+9961'!$A:$U,'SH Summary'!P$4,FALSE)</f>
        <v>Victoria</v>
      </c>
      <c r="Q73" s="13" t="str">
        <f>VLOOKUP($C73,'Data_TCOM+9961'!$A:$U,'SH Summary'!Q$4,FALSE)</f>
        <v>British Columbia</v>
      </c>
      <c r="R73" s="13" t="str">
        <f>VLOOKUP($C73,'Data_TCOM+9961'!$A:$U,'SH Summary'!R$4,FALSE)</f>
        <v>Canada</v>
      </c>
      <c r="S73" s="15">
        <f>VLOOKUP($C73,'Data_TCOM+9961'!$A:$U,'SH Summary'!S$4,FALSE)/1000000000</f>
        <v>25.098830831000001</v>
      </c>
    </row>
    <row r="74" spans="1:19" ht="17" customHeight="1" x14ac:dyDescent="0.35">
      <c r="A74" s="14"/>
      <c r="B74" s="14">
        <v>69</v>
      </c>
      <c r="C74" s="4" t="s">
        <v>107</v>
      </c>
      <c r="D74" s="15">
        <f>VLOOKUP($C74,'Data_TCOM+9961'!$A:$U,'SH Summary'!D$4,FALSE)</f>
        <v>71644</v>
      </c>
      <c r="E74" s="15">
        <f>VLOOKUP($C74,'Data_TCOM+9961'!$A:$U,'SH Summary'!E$4,FALSE)</f>
        <v>873979</v>
      </c>
      <c r="F74" s="18">
        <f t="shared" si="3"/>
        <v>945623</v>
      </c>
      <c r="G74" s="18"/>
      <c r="H74" s="17">
        <f t="shared" si="4"/>
        <v>945623</v>
      </c>
      <c r="I74" s="16"/>
      <c r="J74" s="16"/>
      <c r="K74" s="16"/>
      <c r="L74" s="16">
        <f t="shared" si="5"/>
        <v>1.4570657931979253E-3</v>
      </c>
      <c r="M74" s="13" t="str">
        <f>VLOOKUP($C74,'Data_TCOM+9961'!$A:$U,'SH Summary'!M$4,FALSE)</f>
        <v>10/31/2025</v>
      </c>
      <c r="N74" s="13" t="str">
        <f>VLOOKUP($C74,'Data_TCOM+9961'!$A:$U,'SH Summary'!N$4,FALSE)</f>
        <v>03/31/2026</v>
      </c>
      <c r="O74" s="13" t="str">
        <f>VLOOKUP($C74,'Data_TCOM+9961'!$A:$U,'SH Summary'!O$4,FALSE)</f>
        <v>GARP</v>
      </c>
      <c r="P74" s="13" t="str">
        <f>VLOOKUP($C74,'Data_TCOM+9961'!$A:$U,'SH Summary'!P$4,FALSE)</f>
        <v>Cape Town</v>
      </c>
      <c r="Q74" s="13">
        <f>VLOOKUP($C74,'Data_TCOM+9961'!$A:$U,'SH Summary'!Q$4,FALSE)</f>
        <v>0</v>
      </c>
      <c r="R74" s="13" t="str">
        <f>VLOOKUP($C74,'Data_TCOM+9961'!$A:$U,'SH Summary'!R$4,FALSE)</f>
        <v>South Africa</v>
      </c>
      <c r="S74" s="15">
        <f>VLOOKUP($C74,'Data_TCOM+9961'!$A:$U,'SH Summary'!S$4,FALSE)/1000000000</f>
        <v>15.959905769000001</v>
      </c>
    </row>
    <row r="75" spans="1:19" ht="17" customHeight="1" x14ac:dyDescent="0.35">
      <c r="A75" s="14"/>
      <c r="B75" s="14">
        <v>70</v>
      </c>
      <c r="C75" s="4" t="s">
        <v>108</v>
      </c>
      <c r="D75" s="15">
        <f>VLOOKUP($C75,'Data_TCOM+9961'!$A:$U,'SH Summary'!D$4,FALSE)</f>
        <v>379718</v>
      </c>
      <c r="E75" s="15">
        <f>VLOOKUP($C75,'Data_TCOM+9961'!$A:$U,'SH Summary'!E$4,FALSE)</f>
        <v>562864</v>
      </c>
      <c r="F75" s="18">
        <f t="shared" si="3"/>
        <v>942582</v>
      </c>
      <c r="G75" s="18"/>
      <c r="H75" s="17">
        <f t="shared" si="4"/>
        <v>942582</v>
      </c>
      <c r="I75" s="16"/>
      <c r="J75" s="16"/>
      <c r="K75" s="16"/>
      <c r="L75" s="16">
        <f t="shared" si="5"/>
        <v>1.4523800600070925E-3</v>
      </c>
      <c r="M75" s="13" t="str">
        <f>VLOOKUP($C75,'Data_TCOM+9961'!$A:$U,'SH Summary'!M$4,FALSE)</f>
        <v>03/31/2026</v>
      </c>
      <c r="N75" s="13" t="str">
        <f>VLOOKUP($C75,'Data_TCOM+9961'!$A:$U,'SH Summary'!N$4,FALSE)</f>
        <v>12/31/2025</v>
      </c>
      <c r="O75" s="13" t="str">
        <f>VLOOKUP($C75,'Data_TCOM+9961'!$A:$U,'SH Summary'!O$4,FALSE)</f>
        <v>GARP</v>
      </c>
      <c r="P75" s="13" t="str">
        <f>VLOOKUP($C75,'Data_TCOM+9961'!$A:$U,'SH Summary'!P$4,FALSE)</f>
        <v>Sydney</v>
      </c>
      <c r="Q75" s="13" t="str">
        <f>VLOOKUP($C75,'Data_TCOM+9961'!$A:$U,'SH Summary'!Q$4,FALSE)</f>
        <v>New South Wales</v>
      </c>
      <c r="R75" s="13" t="str">
        <f>VLOOKUP($C75,'Data_TCOM+9961'!$A:$U,'SH Summary'!R$4,FALSE)</f>
        <v>Australia</v>
      </c>
      <c r="S75" s="15">
        <f>VLOOKUP($C75,'Data_TCOM+9961'!$A:$U,'SH Summary'!S$4,FALSE)/1000000000</f>
        <v>1.531148502</v>
      </c>
    </row>
    <row r="76" spans="1:19" ht="17" customHeight="1" x14ac:dyDescent="0.35">
      <c r="A76" s="14"/>
      <c r="B76" s="14">
        <v>71</v>
      </c>
      <c r="C76" s="4" t="s">
        <v>109</v>
      </c>
      <c r="D76" s="15">
        <f>VLOOKUP($C76,'Data_TCOM+9961'!$A:$U,'SH Summary'!D$4,FALSE)</f>
        <v>889177</v>
      </c>
      <c r="E76" s="15">
        <f>VLOOKUP($C76,'Data_TCOM+9961'!$A:$U,'SH Summary'!E$4,FALSE)</f>
        <v>0</v>
      </c>
      <c r="F76" s="18">
        <f t="shared" si="3"/>
        <v>889177</v>
      </c>
      <c r="G76" s="18"/>
      <c r="H76" s="17">
        <f t="shared" si="4"/>
        <v>889177</v>
      </c>
      <c r="I76" s="16"/>
      <c r="J76" s="16"/>
      <c r="K76" s="16"/>
      <c r="L76" s="16">
        <f t="shared" si="5"/>
        <v>1.3700908192782447E-3</v>
      </c>
      <c r="M76" s="13" t="str">
        <f>VLOOKUP($C76,'Data_TCOM+9961'!$A:$U,'SH Summary'!M$4,FALSE)</f>
        <v>03/31/2026</v>
      </c>
      <c r="N76" s="13">
        <f>VLOOKUP($C76,'Data_TCOM+9961'!$A:$U,'SH Summary'!N$4,FALSE)</f>
        <v>0</v>
      </c>
      <c r="O76" s="13" t="str">
        <f>VLOOKUP($C76,'Data_TCOM+9961'!$A:$U,'SH Summary'!O$4,FALSE)</f>
        <v>GARP</v>
      </c>
      <c r="P76" s="13" t="str">
        <f>VLOOKUP($C76,'Data_TCOM+9961'!$A:$U,'SH Summary'!P$4,FALSE)</f>
        <v>Weehawken</v>
      </c>
      <c r="Q76" s="13" t="str">
        <f>VLOOKUP($C76,'Data_TCOM+9961'!$A:$U,'SH Summary'!Q$4,FALSE)</f>
        <v>New Jersey</v>
      </c>
      <c r="R76" s="13" t="str">
        <f>VLOOKUP($C76,'Data_TCOM+9961'!$A:$U,'SH Summary'!R$4,FALSE)</f>
        <v>United States</v>
      </c>
      <c r="S76" s="15">
        <f>VLOOKUP($C76,'Data_TCOM+9961'!$A:$U,'SH Summary'!S$4,FALSE)/1000000000</f>
        <v>561.788085142</v>
      </c>
    </row>
    <row r="77" spans="1:19" ht="17" customHeight="1" x14ac:dyDescent="0.35">
      <c r="A77" s="14"/>
      <c r="B77" s="14">
        <v>72</v>
      </c>
      <c r="C77" s="4" t="s">
        <v>110</v>
      </c>
      <c r="D77" s="15">
        <f>VLOOKUP($C77,'Data_TCOM+9961'!$A:$U,'SH Summary'!D$4,FALSE)</f>
        <v>705854</v>
      </c>
      <c r="E77" s="15">
        <f>VLOOKUP($C77,'Data_TCOM+9961'!$A:$U,'SH Summary'!E$4,FALSE)</f>
        <v>144763</v>
      </c>
      <c r="F77" s="18">
        <f t="shared" si="3"/>
        <v>850617</v>
      </c>
      <c r="G77" s="18"/>
      <c r="H77" s="17">
        <f t="shared" si="4"/>
        <v>850617</v>
      </c>
      <c r="I77" s="16"/>
      <c r="J77" s="16"/>
      <c r="K77" s="16"/>
      <c r="L77" s="16">
        <f t="shared" si="5"/>
        <v>1.3106755375161556E-3</v>
      </c>
      <c r="M77" s="13" t="str">
        <f>VLOOKUP($C77,'Data_TCOM+9961'!$A:$U,'SH Summary'!M$4,FALSE)</f>
        <v>03/31/2026</v>
      </c>
      <c r="N77" s="13" t="str">
        <f>VLOOKUP($C77,'Data_TCOM+9961'!$A:$U,'SH Summary'!N$4,FALSE)</f>
        <v>03/31/2026</v>
      </c>
      <c r="O77" s="13" t="str">
        <f>VLOOKUP($C77,'Data_TCOM+9961'!$A:$U,'SH Summary'!O$4,FALSE)</f>
        <v>Growth</v>
      </c>
      <c r="P77" s="13" t="str">
        <f>VLOOKUP($C77,'Data_TCOM+9961'!$A:$U,'SH Summary'!P$4,FALSE)</f>
        <v>Boston</v>
      </c>
      <c r="Q77" s="13" t="str">
        <f>VLOOKUP($C77,'Data_TCOM+9961'!$A:$U,'SH Summary'!Q$4,FALSE)</f>
        <v>Massachusetts</v>
      </c>
      <c r="R77" s="13" t="str">
        <f>VLOOKUP($C77,'Data_TCOM+9961'!$A:$U,'SH Summary'!R$4,FALSE)</f>
        <v>United States</v>
      </c>
      <c r="S77" s="15">
        <f>VLOOKUP($C77,'Data_TCOM+9961'!$A:$U,'SH Summary'!S$4,FALSE)/1000000000</f>
        <v>1923.778537161</v>
      </c>
    </row>
    <row r="78" spans="1:19" ht="17" customHeight="1" x14ac:dyDescent="0.35">
      <c r="A78" s="14"/>
      <c r="B78" s="14">
        <v>73</v>
      </c>
      <c r="C78" s="4" t="s">
        <v>111</v>
      </c>
      <c r="D78" s="15">
        <f>VLOOKUP($C78,'Data_TCOM+9961'!$A:$U,'SH Summary'!D$4,FALSE)</f>
        <v>645033</v>
      </c>
      <c r="E78" s="15">
        <f>VLOOKUP($C78,'Data_TCOM+9961'!$A:$U,'SH Summary'!E$4,FALSE)</f>
        <v>156273</v>
      </c>
      <c r="F78" s="18">
        <f t="shared" si="3"/>
        <v>801306</v>
      </c>
      <c r="G78" s="18"/>
      <c r="H78" s="17">
        <f t="shared" si="4"/>
        <v>801306</v>
      </c>
      <c r="I78" s="16"/>
      <c r="J78" s="16"/>
      <c r="K78" s="16"/>
      <c r="L78" s="16">
        <f t="shared" si="5"/>
        <v>1.2346945479163015E-3</v>
      </c>
      <c r="M78" s="13" t="str">
        <f>VLOOKUP($C78,'Data_TCOM+9961'!$A:$U,'SH Summary'!M$4,FALSE)</f>
        <v>03/31/2026</v>
      </c>
      <c r="N78" s="13" t="str">
        <f>VLOOKUP($C78,'Data_TCOM+9961'!$A:$U,'SH Summary'!N$4,FALSE)</f>
        <v>05/14/2026</v>
      </c>
      <c r="O78" s="13" t="str">
        <f>VLOOKUP($C78,'Data_TCOM+9961'!$A:$U,'SH Summary'!O$4,FALSE)</f>
        <v>Index</v>
      </c>
      <c r="P78" s="13" t="str">
        <f>VLOOKUP($C78,'Data_TCOM+9961'!$A:$U,'SH Summary'!P$4,FALSE)</f>
        <v>Chicago</v>
      </c>
      <c r="Q78" s="13" t="str">
        <f>VLOOKUP($C78,'Data_TCOM+9961'!$A:$U,'SH Summary'!Q$4,FALSE)</f>
        <v>Illinois</v>
      </c>
      <c r="R78" s="13" t="str">
        <f>VLOOKUP($C78,'Data_TCOM+9961'!$A:$U,'SH Summary'!R$4,FALSE)</f>
        <v>United States</v>
      </c>
      <c r="S78" s="15">
        <f>VLOOKUP($C78,'Data_TCOM+9961'!$A:$U,'SH Summary'!S$4,FALSE)/1000000000</f>
        <v>702.14084724500003</v>
      </c>
    </row>
    <row r="79" spans="1:19" ht="17" customHeight="1" x14ac:dyDescent="0.35">
      <c r="A79" s="14"/>
      <c r="B79" s="14">
        <v>74</v>
      </c>
      <c r="C79" s="4" t="s">
        <v>112</v>
      </c>
      <c r="D79" s="15">
        <f>VLOOKUP($C79,'Data_TCOM+9961'!$A:$U,'SH Summary'!D$4,FALSE)</f>
        <v>788403</v>
      </c>
      <c r="E79" s="15">
        <f>VLOOKUP($C79,'Data_TCOM+9961'!$A:$U,'SH Summary'!E$4,FALSE)</f>
        <v>0</v>
      </c>
      <c r="F79" s="18">
        <f t="shared" si="3"/>
        <v>788403</v>
      </c>
      <c r="G79" s="18"/>
      <c r="H79" s="17">
        <f t="shared" si="4"/>
        <v>788403</v>
      </c>
      <c r="I79" s="16"/>
      <c r="J79" s="16"/>
      <c r="K79" s="16"/>
      <c r="L79" s="16">
        <f t="shared" si="5"/>
        <v>1.2148129249760463E-3</v>
      </c>
      <c r="M79" s="13" t="str">
        <f>VLOOKUP($C79,'Data_TCOM+9961'!$A:$U,'SH Summary'!M$4,FALSE)</f>
        <v>03/31/2026</v>
      </c>
      <c r="N79" s="13">
        <f>VLOOKUP($C79,'Data_TCOM+9961'!$A:$U,'SH Summary'!N$4,FALSE)</f>
        <v>0</v>
      </c>
      <c r="O79" s="13" t="str">
        <f>VLOOKUP($C79,'Data_TCOM+9961'!$A:$U,'SH Summary'!O$4,FALSE)</f>
        <v>Growth</v>
      </c>
      <c r="P79" s="13" t="str">
        <f>VLOOKUP($C79,'Data_TCOM+9961'!$A:$U,'SH Summary'!P$4,FALSE)</f>
        <v>Philadelphia</v>
      </c>
      <c r="Q79" s="13" t="str">
        <f>VLOOKUP($C79,'Data_TCOM+9961'!$A:$U,'SH Summary'!Q$4,FALSE)</f>
        <v>Pennsylvania</v>
      </c>
      <c r="R79" s="13" t="str">
        <f>VLOOKUP($C79,'Data_TCOM+9961'!$A:$U,'SH Summary'!R$4,FALSE)</f>
        <v>United States</v>
      </c>
      <c r="S79" s="15">
        <f>VLOOKUP($C79,'Data_TCOM+9961'!$A:$U,'SH Summary'!S$4,FALSE)/1000000000</f>
        <v>60.127247228000002</v>
      </c>
    </row>
    <row r="80" spans="1:19" ht="17" customHeight="1" x14ac:dyDescent="0.35">
      <c r="A80" s="14"/>
      <c r="B80" s="14">
        <v>75</v>
      </c>
      <c r="C80" s="4" t="s">
        <v>113</v>
      </c>
      <c r="D80" s="15">
        <f>VLOOKUP($C80,'Data_TCOM+9961'!$A:$U,'SH Summary'!D$4,FALSE)</f>
        <v>127326</v>
      </c>
      <c r="E80" s="15">
        <f>VLOOKUP($C80,'Data_TCOM+9961'!$A:$U,'SH Summary'!E$4,FALSE)</f>
        <v>647879</v>
      </c>
      <c r="F80" s="18">
        <f t="shared" si="3"/>
        <v>775205</v>
      </c>
      <c r="G80" s="18"/>
      <c r="H80" s="17">
        <f t="shared" si="4"/>
        <v>775205</v>
      </c>
      <c r="I80" s="16"/>
      <c r="J80" s="16"/>
      <c r="K80" s="16"/>
      <c r="L80" s="16">
        <f t="shared" si="5"/>
        <v>1.1944767504766674E-3</v>
      </c>
      <c r="M80" s="13" t="str">
        <f>VLOOKUP($C80,'Data_TCOM+9961'!$A:$U,'SH Summary'!M$4,FALSE)</f>
        <v>03/31/2026</v>
      </c>
      <c r="N80" s="13" t="str">
        <f>VLOOKUP($C80,'Data_TCOM+9961'!$A:$U,'SH Summary'!N$4,FALSE)</f>
        <v>05/14/2026</v>
      </c>
      <c r="O80" s="13" t="str">
        <f>VLOOKUP($C80,'Data_TCOM+9961'!$A:$U,'SH Summary'!O$4,FALSE)</f>
        <v>GARP</v>
      </c>
      <c r="P80" s="13" t="str">
        <f>VLOOKUP($C80,'Data_TCOM+9961'!$A:$U,'SH Summary'!P$4,FALSE)</f>
        <v>New York</v>
      </c>
      <c r="Q80" s="13" t="str">
        <f>VLOOKUP($C80,'Data_TCOM+9961'!$A:$U,'SH Summary'!Q$4,FALSE)</f>
        <v>New York</v>
      </c>
      <c r="R80" s="13" t="str">
        <f>VLOOKUP($C80,'Data_TCOM+9961'!$A:$U,'SH Summary'!R$4,FALSE)</f>
        <v>United States</v>
      </c>
      <c r="S80" s="15">
        <f>VLOOKUP($C80,'Data_TCOM+9961'!$A:$U,'SH Summary'!S$4,FALSE)/1000000000</f>
        <v>473.293107964</v>
      </c>
    </row>
    <row r="81" spans="1:20" ht="17" customHeight="1" x14ac:dyDescent="0.35">
      <c r="A81" s="14"/>
      <c r="B81" s="14">
        <v>76</v>
      </c>
      <c r="C81" s="4" t="s">
        <v>114</v>
      </c>
      <c r="D81" s="15">
        <f>VLOOKUP($C81,'Data_TCOM+9961'!$A:$U,'SH Summary'!D$4,FALSE)</f>
        <v>0</v>
      </c>
      <c r="E81" s="15">
        <f>VLOOKUP($C81,'Data_TCOM+9961'!$A:$U,'SH Summary'!E$4,FALSE)</f>
        <v>775000</v>
      </c>
      <c r="F81" s="18">
        <f t="shared" si="3"/>
        <v>775000</v>
      </c>
      <c r="G81" s="18"/>
      <c r="H81" s="17">
        <f t="shared" si="4"/>
        <v>775000</v>
      </c>
      <c r="I81" s="16"/>
      <c r="J81" s="16"/>
      <c r="K81" s="16"/>
      <c r="L81" s="16">
        <f t="shared" si="5"/>
        <v>1.1941608756643948E-3</v>
      </c>
      <c r="M81" s="13">
        <f>VLOOKUP($C81,'Data_TCOM+9961'!$A:$U,'SH Summary'!M$4,FALSE)</f>
        <v>0</v>
      </c>
      <c r="N81" s="13" t="str">
        <f>VLOOKUP($C81,'Data_TCOM+9961'!$A:$U,'SH Summary'!N$4,FALSE)</f>
        <v>03/31/2026</v>
      </c>
      <c r="O81" s="13" t="str">
        <f>VLOOKUP($C81,'Data_TCOM+9961'!$A:$U,'SH Summary'!O$4,FALSE)</f>
        <v>Growth</v>
      </c>
      <c r="P81" s="13" t="str">
        <f>VLOOKUP($C81,'Data_TCOM+9961'!$A:$U,'SH Summary'!P$4,FALSE)</f>
        <v>Frankfurt am Main</v>
      </c>
      <c r="Q81" s="13">
        <f>VLOOKUP($C81,'Data_TCOM+9961'!$A:$U,'SH Summary'!Q$4,FALSE)</f>
        <v>0</v>
      </c>
      <c r="R81" s="13" t="str">
        <f>VLOOKUP($C81,'Data_TCOM+9961'!$A:$U,'SH Summary'!R$4,FALSE)</f>
        <v>Germany</v>
      </c>
      <c r="S81" s="15">
        <f>VLOOKUP($C81,'Data_TCOM+9961'!$A:$U,'SH Summary'!S$4,FALSE)/1000000000</f>
        <v>1.3510696440000001</v>
      </c>
      <c r="T81" s="12"/>
    </row>
    <row r="82" spans="1:20" ht="17" customHeight="1" x14ac:dyDescent="0.35">
      <c r="A82" s="14"/>
      <c r="B82" s="14">
        <v>77</v>
      </c>
      <c r="C82" s="4" t="s">
        <v>115</v>
      </c>
      <c r="D82" s="15">
        <f>VLOOKUP($C82,'Data_TCOM+9961'!$A:$U,'SH Summary'!D$4,FALSE)</f>
        <v>0</v>
      </c>
      <c r="E82" s="15">
        <f>VLOOKUP($C82,'Data_TCOM+9961'!$A:$U,'SH Summary'!E$4,FALSE)</f>
        <v>771282</v>
      </c>
      <c r="F82" s="18">
        <f t="shared" si="3"/>
        <v>771282</v>
      </c>
      <c r="G82" s="18"/>
      <c r="H82" s="17">
        <f t="shared" si="4"/>
        <v>771282</v>
      </c>
      <c r="I82" s="16"/>
      <c r="J82" s="16"/>
      <c r="K82" s="16"/>
      <c r="L82" s="16">
        <f t="shared" si="5"/>
        <v>1.1884319851666915E-3</v>
      </c>
      <c r="M82" s="13">
        <f>VLOOKUP($C82,'Data_TCOM+9961'!$A:$U,'SH Summary'!M$4,FALSE)</f>
        <v>0</v>
      </c>
      <c r="N82" s="13" t="str">
        <f>VLOOKUP($C82,'Data_TCOM+9961'!$A:$U,'SH Summary'!N$4,FALSE)</f>
        <v>05/14/2026</v>
      </c>
      <c r="O82" s="13" t="str">
        <f>VLOOKUP($C82,'Data_TCOM+9961'!$A:$U,'SH Summary'!O$4,FALSE)</f>
        <v>Index</v>
      </c>
      <c r="P82" s="13" t="str">
        <f>VLOOKUP($C82,'Data_TCOM+9961'!$A:$U,'SH Summary'!P$4,FALSE)</f>
        <v>San Francisco</v>
      </c>
      <c r="Q82" s="13" t="str">
        <f>VLOOKUP($C82,'Data_TCOM+9961'!$A:$U,'SH Summary'!Q$4,FALSE)</f>
        <v>California</v>
      </c>
      <c r="R82" s="13" t="str">
        <f>VLOOKUP($C82,'Data_TCOM+9961'!$A:$U,'SH Summary'!R$4,FALSE)</f>
        <v>United States</v>
      </c>
      <c r="S82" s="15">
        <f>VLOOKUP($C82,'Data_TCOM+9961'!$A:$U,'SH Summary'!S$4,FALSE)/1000000000</f>
        <v>787.36381429400001</v>
      </c>
    </row>
    <row r="83" spans="1:20" ht="17" customHeight="1" x14ac:dyDescent="0.35">
      <c r="A83" s="14"/>
      <c r="B83" s="14">
        <v>78</v>
      </c>
      <c r="C83" s="4" t="s">
        <v>116</v>
      </c>
      <c r="D83" s="15">
        <f>VLOOKUP($C83,'Data_TCOM+9961'!$A:$U,'SH Summary'!D$4,FALSE)</f>
        <v>760366</v>
      </c>
      <c r="E83" s="15">
        <f>VLOOKUP($C83,'Data_TCOM+9961'!$A:$U,'SH Summary'!E$4,FALSE)</f>
        <v>0</v>
      </c>
      <c r="F83" s="18">
        <f t="shared" si="3"/>
        <v>760366</v>
      </c>
      <c r="G83" s="18"/>
      <c r="H83" s="17">
        <f t="shared" si="4"/>
        <v>760366</v>
      </c>
      <c r="I83" s="16"/>
      <c r="J83" s="16"/>
      <c r="K83" s="16"/>
      <c r="L83" s="16">
        <f t="shared" si="5"/>
        <v>1.1716120366263656E-3</v>
      </c>
      <c r="M83" s="13" t="str">
        <f>VLOOKUP($C83,'Data_TCOM+9961'!$A:$U,'SH Summary'!M$4,FALSE)</f>
        <v>09/30/2025</v>
      </c>
      <c r="N83" s="13" t="str">
        <f>VLOOKUP($C83,'Data_TCOM+9961'!$A:$U,'SH Summary'!N$4,FALSE)</f>
        <v>01/31/2026</v>
      </c>
      <c r="O83" s="13" t="str">
        <f>VLOOKUP($C83,'Data_TCOM+9961'!$A:$U,'SH Summary'!O$4,FALSE)</f>
        <v>Growth</v>
      </c>
      <c r="P83" s="13" t="str">
        <f>VLOOKUP($C83,'Data_TCOM+9961'!$A:$U,'SH Summary'!P$4,FALSE)</f>
        <v>Chicago</v>
      </c>
      <c r="Q83" s="13" t="str">
        <f>VLOOKUP($C83,'Data_TCOM+9961'!$A:$U,'SH Summary'!Q$4,FALSE)</f>
        <v>Illinois</v>
      </c>
      <c r="R83" s="13" t="str">
        <f>VLOOKUP($C83,'Data_TCOM+9961'!$A:$U,'SH Summary'!R$4,FALSE)</f>
        <v>United States</v>
      </c>
      <c r="S83" s="15">
        <f>VLOOKUP($C83,'Data_TCOM+9961'!$A:$U,'SH Summary'!S$4,FALSE)/1000000000</f>
        <v>77.102606553000001</v>
      </c>
    </row>
    <row r="84" spans="1:20" ht="17" customHeight="1" x14ac:dyDescent="0.35">
      <c r="A84" s="14"/>
      <c r="B84" s="14">
        <v>79</v>
      </c>
      <c r="C84" s="4" t="s">
        <v>117</v>
      </c>
      <c r="D84" s="15">
        <f>VLOOKUP($C84,'Data_TCOM+9961'!$A:$U,'SH Summary'!D$4,FALSE)</f>
        <v>757817</v>
      </c>
      <c r="E84" s="15">
        <f>VLOOKUP($C84,'Data_TCOM+9961'!$A:$U,'SH Summary'!E$4,FALSE)</f>
        <v>0</v>
      </c>
      <c r="F84" s="18">
        <f t="shared" si="3"/>
        <v>757817</v>
      </c>
      <c r="G84" s="18"/>
      <c r="H84" s="17">
        <f t="shared" si="4"/>
        <v>757817</v>
      </c>
      <c r="I84" s="16"/>
      <c r="J84" s="16"/>
      <c r="K84" s="16"/>
      <c r="L84" s="16">
        <f t="shared" si="5"/>
        <v>1.1676844029849867E-3</v>
      </c>
      <c r="M84" s="13" t="str">
        <f>VLOOKUP($C84,'Data_TCOM+9961'!$A:$U,'SH Summary'!M$4,FALSE)</f>
        <v>03/31/2026</v>
      </c>
      <c r="N84" s="13">
        <f>VLOOKUP($C84,'Data_TCOM+9961'!$A:$U,'SH Summary'!N$4,FALSE)</f>
        <v>0</v>
      </c>
      <c r="O84" s="13" t="str">
        <f>VLOOKUP($C84,'Data_TCOM+9961'!$A:$U,'SH Summary'!O$4,FALSE)</f>
        <v>Alternative</v>
      </c>
      <c r="P84" s="13" t="str">
        <f>VLOOKUP($C84,'Data_TCOM+9961'!$A:$U,'SH Summary'!P$4,FALSE)</f>
        <v>New York</v>
      </c>
      <c r="Q84" s="13" t="str">
        <f>VLOOKUP($C84,'Data_TCOM+9961'!$A:$U,'SH Summary'!Q$4,FALSE)</f>
        <v>New York</v>
      </c>
      <c r="R84" s="13" t="str">
        <f>VLOOKUP($C84,'Data_TCOM+9961'!$A:$U,'SH Summary'!R$4,FALSE)</f>
        <v>United States</v>
      </c>
      <c r="S84" s="15">
        <f>VLOOKUP($C84,'Data_TCOM+9961'!$A:$U,'SH Summary'!S$4,FALSE)/1000000000</f>
        <v>9.4660148040000003</v>
      </c>
    </row>
    <row r="85" spans="1:20" ht="17" customHeight="1" x14ac:dyDescent="0.35">
      <c r="A85" s="14"/>
      <c r="B85" s="14">
        <v>80</v>
      </c>
      <c r="C85" s="4" t="s">
        <v>118</v>
      </c>
      <c r="D85" s="15">
        <f>VLOOKUP($C85,'Data_TCOM+9961'!$A:$U,'SH Summary'!D$4,FALSE)</f>
        <v>707519</v>
      </c>
      <c r="E85" s="15">
        <f>VLOOKUP($C85,'Data_TCOM+9961'!$A:$U,'SH Summary'!E$4,FALSE)</f>
        <v>23600</v>
      </c>
      <c r="F85" s="18">
        <f t="shared" si="3"/>
        <v>731119</v>
      </c>
      <c r="G85" s="18"/>
      <c r="H85" s="17">
        <f t="shared" si="4"/>
        <v>731119</v>
      </c>
      <c r="I85" s="16"/>
      <c r="J85" s="16"/>
      <c r="K85" s="16"/>
      <c r="L85" s="16">
        <f t="shared" si="5"/>
        <v>1.1265467164579056E-3</v>
      </c>
      <c r="M85" s="13" t="str">
        <f>VLOOKUP($C85,'Data_TCOM+9961'!$A:$U,'SH Summary'!M$4,FALSE)</f>
        <v>03/31/2026</v>
      </c>
      <c r="N85" s="13" t="str">
        <f>VLOOKUP($C85,'Data_TCOM+9961'!$A:$U,'SH Summary'!N$4,FALSE)</f>
        <v>05/09/2026</v>
      </c>
      <c r="O85" s="13" t="str">
        <f>VLOOKUP($C85,'Data_TCOM+9961'!$A:$U,'SH Summary'!O$4,FALSE)</f>
        <v>Value</v>
      </c>
      <c r="P85" s="13" t="str">
        <f>VLOOKUP($C85,'Data_TCOM+9961'!$A:$U,'SH Summary'!P$4,FALSE)</f>
        <v>New York</v>
      </c>
      <c r="Q85" s="13" t="str">
        <f>VLOOKUP($C85,'Data_TCOM+9961'!$A:$U,'SH Summary'!Q$4,FALSE)</f>
        <v>New York</v>
      </c>
      <c r="R85" s="13" t="str">
        <f>VLOOKUP($C85,'Data_TCOM+9961'!$A:$U,'SH Summary'!R$4,FALSE)</f>
        <v>United States</v>
      </c>
      <c r="S85" s="15">
        <f>VLOOKUP($C85,'Data_TCOM+9961'!$A:$U,'SH Summary'!S$4,FALSE)/1000000000</f>
        <v>80.222089945999997</v>
      </c>
    </row>
    <row r="86" spans="1:20" ht="17" customHeight="1" x14ac:dyDescent="0.35">
      <c r="A86" s="14"/>
      <c r="B86" s="14">
        <v>81</v>
      </c>
      <c r="C86" s="4" t="s">
        <v>119</v>
      </c>
      <c r="D86" s="15">
        <f>VLOOKUP($C86,'Data_TCOM+9961'!$A:$U,'SH Summary'!D$4,FALSE)</f>
        <v>524212</v>
      </c>
      <c r="E86" s="15">
        <f>VLOOKUP($C86,'Data_TCOM+9961'!$A:$U,'SH Summary'!E$4,FALSE)</f>
        <v>192211</v>
      </c>
      <c r="F86" s="18">
        <f t="shared" si="3"/>
        <v>716423</v>
      </c>
      <c r="G86" s="18"/>
      <c r="H86" s="17">
        <f t="shared" si="4"/>
        <v>716423</v>
      </c>
      <c r="I86" s="16"/>
      <c r="J86" s="16"/>
      <c r="K86" s="16"/>
      <c r="L86" s="16">
        <f t="shared" si="5"/>
        <v>1.1039023445498231E-3</v>
      </c>
      <c r="M86" s="13" t="str">
        <f>VLOOKUP($C86,'Data_TCOM+9961'!$A:$U,'SH Summary'!M$4,FALSE)</f>
        <v>03/31/2026</v>
      </c>
      <c r="N86" s="13" t="str">
        <f>VLOOKUP($C86,'Data_TCOM+9961'!$A:$U,'SH Summary'!N$4,FALSE)</f>
        <v>04/30/2026</v>
      </c>
      <c r="O86" s="13" t="str">
        <f>VLOOKUP($C86,'Data_TCOM+9961'!$A:$U,'SH Summary'!O$4,FALSE)</f>
        <v>Growth</v>
      </c>
      <c r="P86" s="13" t="str">
        <f>VLOOKUP($C86,'Data_TCOM+9961'!$A:$U,'SH Summary'!P$4,FALSE)</f>
        <v>London</v>
      </c>
      <c r="Q86" s="13">
        <f>VLOOKUP($C86,'Data_TCOM+9961'!$A:$U,'SH Summary'!Q$4,FALSE)</f>
        <v>0</v>
      </c>
      <c r="R86" s="13" t="str">
        <f>VLOOKUP($C86,'Data_TCOM+9961'!$A:$U,'SH Summary'!R$4,FALSE)</f>
        <v>United Kingdom</v>
      </c>
      <c r="S86" s="15">
        <f>VLOOKUP($C86,'Data_TCOM+9961'!$A:$U,'SH Summary'!S$4,FALSE)/1000000000</f>
        <v>1184.4137420889999</v>
      </c>
    </row>
    <row r="87" spans="1:20" ht="17" customHeight="1" x14ac:dyDescent="0.35">
      <c r="A87" s="14"/>
      <c r="B87" s="14">
        <v>82</v>
      </c>
      <c r="C87" s="4" t="s">
        <v>120</v>
      </c>
      <c r="D87" s="15">
        <f>VLOOKUP($C87,'Data_TCOM+9961'!$A:$U,'SH Summary'!D$4,FALSE)</f>
        <v>698994</v>
      </c>
      <c r="E87" s="15">
        <f>VLOOKUP($C87,'Data_TCOM+9961'!$A:$U,'SH Summary'!E$4,FALSE)</f>
        <v>0</v>
      </c>
      <c r="F87" s="18">
        <f t="shared" si="3"/>
        <v>698994</v>
      </c>
      <c r="G87" s="18"/>
      <c r="H87" s="17">
        <f t="shared" si="4"/>
        <v>698994</v>
      </c>
      <c r="I87" s="16"/>
      <c r="J87" s="16"/>
      <c r="K87" s="16"/>
      <c r="L87" s="16">
        <f t="shared" si="5"/>
        <v>1.0770468220956879E-3</v>
      </c>
      <c r="M87" s="13" t="str">
        <f>VLOOKUP($C87,'Data_TCOM+9961'!$A:$U,'SH Summary'!M$4,FALSE)</f>
        <v>03/31/2026</v>
      </c>
      <c r="N87" s="13">
        <f>VLOOKUP($C87,'Data_TCOM+9961'!$A:$U,'SH Summary'!N$4,FALSE)</f>
        <v>0</v>
      </c>
      <c r="O87" s="13" t="str">
        <f>VLOOKUP($C87,'Data_TCOM+9961'!$A:$U,'SH Summary'!O$4,FALSE)</f>
        <v>Broker</v>
      </c>
      <c r="P87" s="13" t="str">
        <f>VLOOKUP($C87,'Data_TCOM+9961'!$A:$U,'SH Summary'!P$4,FALSE)</f>
        <v>Bala Cynwyd</v>
      </c>
      <c r="Q87" s="13" t="str">
        <f>VLOOKUP($C87,'Data_TCOM+9961'!$A:$U,'SH Summary'!Q$4,FALSE)</f>
        <v>Pennsylvania</v>
      </c>
      <c r="R87" s="13" t="str">
        <f>VLOOKUP($C87,'Data_TCOM+9961'!$A:$U,'SH Summary'!R$4,FALSE)</f>
        <v>United States</v>
      </c>
      <c r="S87" s="15">
        <f>VLOOKUP($C87,'Data_TCOM+9961'!$A:$U,'SH Summary'!S$4,FALSE)/1000000000</f>
        <v>89.792953670000003</v>
      </c>
    </row>
    <row r="88" spans="1:20" ht="17" customHeight="1" x14ac:dyDescent="0.35">
      <c r="A88" s="14"/>
      <c r="B88" s="14">
        <v>83</v>
      </c>
      <c r="C88" s="4" t="s">
        <v>121</v>
      </c>
      <c r="D88" s="15">
        <f>VLOOKUP($C88,'Data_TCOM+9961'!$A:$U,'SH Summary'!D$4,FALSE)</f>
        <v>674999</v>
      </c>
      <c r="E88" s="15">
        <f>VLOOKUP($C88,'Data_TCOM+9961'!$A:$U,'SH Summary'!E$4,FALSE)</f>
        <v>0</v>
      </c>
      <c r="F88" s="18">
        <f t="shared" si="3"/>
        <v>674999</v>
      </c>
      <c r="G88" s="18"/>
      <c r="H88" s="17">
        <f t="shared" si="4"/>
        <v>674999</v>
      </c>
      <c r="I88" s="16"/>
      <c r="J88" s="16"/>
      <c r="K88" s="16"/>
      <c r="L88" s="16">
        <f t="shared" si="5"/>
        <v>1.0400740605323753E-3</v>
      </c>
      <c r="M88" s="13" t="str">
        <f>VLOOKUP($C88,'Data_TCOM+9961'!$A:$U,'SH Summary'!M$4,FALSE)</f>
        <v>03/31/2026</v>
      </c>
      <c r="N88" s="13">
        <f>VLOOKUP($C88,'Data_TCOM+9961'!$A:$U,'SH Summary'!N$4,FALSE)</f>
        <v>0</v>
      </c>
      <c r="O88" s="13" t="str">
        <f>VLOOKUP($C88,'Data_TCOM+9961'!$A:$U,'SH Summary'!O$4,FALSE)</f>
        <v>Growth</v>
      </c>
      <c r="P88" s="13" t="str">
        <f>VLOOKUP($C88,'Data_TCOM+9961'!$A:$U,'SH Summary'!P$4,FALSE)</f>
        <v>Shanghai</v>
      </c>
      <c r="Q88" s="13">
        <f>VLOOKUP($C88,'Data_TCOM+9961'!$A:$U,'SH Summary'!Q$4,FALSE)</f>
        <v>0</v>
      </c>
      <c r="R88" s="13" t="str">
        <f>VLOOKUP($C88,'Data_TCOM+9961'!$A:$U,'SH Summary'!R$4,FALSE)</f>
        <v>China (Mainland)</v>
      </c>
      <c r="S88" s="15">
        <f>VLOOKUP($C88,'Data_TCOM+9961'!$A:$U,'SH Summary'!S$4,FALSE)/1000000000</f>
        <v>6.6571775520000003</v>
      </c>
    </row>
    <row r="89" spans="1:20" ht="17" customHeight="1" x14ac:dyDescent="0.35">
      <c r="A89" s="14"/>
      <c r="B89" s="14">
        <v>84</v>
      </c>
      <c r="C89" s="4" t="s">
        <v>122</v>
      </c>
      <c r="D89" s="15">
        <f>VLOOKUP($C89,'Data_TCOM+9961'!$A:$U,'SH Summary'!D$4,FALSE)</f>
        <v>119954</v>
      </c>
      <c r="E89" s="15">
        <f>VLOOKUP($C89,'Data_TCOM+9961'!$A:$U,'SH Summary'!E$4,FALSE)</f>
        <v>543300</v>
      </c>
      <c r="F89" s="18">
        <f t="shared" si="3"/>
        <v>663254</v>
      </c>
      <c r="G89" s="18"/>
      <c r="H89" s="17">
        <f t="shared" si="4"/>
        <v>663254</v>
      </c>
      <c r="I89" s="16"/>
      <c r="J89" s="16"/>
      <c r="K89" s="16"/>
      <c r="L89" s="16">
        <f t="shared" si="5"/>
        <v>1.0219767450682744E-3</v>
      </c>
      <c r="M89" s="13" t="str">
        <f>VLOOKUP($C89,'Data_TCOM+9961'!$A:$U,'SH Summary'!M$4,FALSE)</f>
        <v>03/31/2026</v>
      </c>
      <c r="N89" s="13" t="str">
        <f>VLOOKUP($C89,'Data_TCOM+9961'!$A:$U,'SH Summary'!N$4,FALSE)</f>
        <v>03/31/2026</v>
      </c>
      <c r="O89" s="13" t="str">
        <f>VLOOKUP($C89,'Data_TCOM+9961'!$A:$U,'SH Summary'!O$4,FALSE)</f>
        <v>Growth</v>
      </c>
      <c r="P89" s="13" t="str">
        <f>VLOOKUP($C89,'Data_TCOM+9961'!$A:$U,'SH Summary'!P$4,FALSE)</f>
        <v>Atlanta</v>
      </c>
      <c r="Q89" s="13" t="str">
        <f>VLOOKUP($C89,'Data_TCOM+9961'!$A:$U,'SH Summary'!Q$4,FALSE)</f>
        <v>Georgia</v>
      </c>
      <c r="R89" s="13" t="str">
        <f>VLOOKUP($C89,'Data_TCOM+9961'!$A:$U,'SH Summary'!R$4,FALSE)</f>
        <v>United States</v>
      </c>
      <c r="S89" s="15">
        <f>VLOOKUP($C89,'Data_TCOM+9961'!$A:$U,'SH Summary'!S$4,FALSE)/1000000000</f>
        <v>235.65447384199999</v>
      </c>
    </row>
    <row r="90" spans="1:20" ht="17" customHeight="1" x14ac:dyDescent="0.35">
      <c r="A90" s="14"/>
      <c r="B90" s="14">
        <v>85</v>
      </c>
      <c r="C90" s="4" t="s">
        <v>123</v>
      </c>
      <c r="D90" s="15">
        <f>VLOOKUP($C90,'Data_TCOM+9961'!$A:$U,'SH Summary'!D$4,FALSE)</f>
        <v>662487</v>
      </c>
      <c r="E90" s="15">
        <f>VLOOKUP($C90,'Data_TCOM+9961'!$A:$U,'SH Summary'!E$4,FALSE)</f>
        <v>0</v>
      </c>
      <c r="F90" s="18">
        <f t="shared" si="3"/>
        <v>662487</v>
      </c>
      <c r="G90" s="18"/>
      <c r="H90" s="17">
        <f t="shared" si="4"/>
        <v>662487</v>
      </c>
      <c r="I90" s="16"/>
      <c r="J90" s="16"/>
      <c r="K90" s="16"/>
      <c r="L90" s="16">
        <f t="shared" si="5"/>
        <v>1.0207949110145522E-3</v>
      </c>
      <c r="M90" s="13" t="str">
        <f>VLOOKUP($C90,'Data_TCOM+9961'!$A:$U,'SH Summary'!M$4,FALSE)</f>
        <v>03/31/2026</v>
      </c>
      <c r="N90" s="13">
        <f>VLOOKUP($C90,'Data_TCOM+9961'!$A:$U,'SH Summary'!N$4,FALSE)</f>
        <v>0</v>
      </c>
      <c r="O90" s="13" t="str">
        <f>VLOOKUP($C90,'Data_TCOM+9961'!$A:$U,'SH Summary'!O$4,FALSE)</f>
        <v>Index</v>
      </c>
      <c r="P90" s="13" t="str">
        <f>VLOOKUP($C90,'Data_TCOM+9961'!$A:$U,'SH Summary'!P$4,FALSE)</f>
        <v>Sausalito</v>
      </c>
      <c r="Q90" s="13" t="str">
        <f>VLOOKUP($C90,'Data_TCOM+9961'!$A:$U,'SH Summary'!Q$4,FALSE)</f>
        <v>California</v>
      </c>
      <c r="R90" s="13" t="str">
        <f>VLOOKUP($C90,'Data_TCOM+9961'!$A:$U,'SH Summary'!R$4,FALSE)</f>
        <v>United States</v>
      </c>
      <c r="S90" s="15">
        <f>VLOOKUP($C90,'Data_TCOM+9961'!$A:$U,'SH Summary'!S$4,FALSE)/1000000000</f>
        <v>142.15670387</v>
      </c>
    </row>
    <row r="91" spans="1:20" ht="17" customHeight="1" x14ac:dyDescent="0.35">
      <c r="A91" s="14"/>
      <c r="B91" s="14">
        <v>86</v>
      </c>
      <c r="C91" s="4" t="s">
        <v>124</v>
      </c>
      <c r="D91" s="15">
        <f>VLOOKUP($C91,'Data_TCOM+9961'!$A:$U,'SH Summary'!D$4,FALSE)</f>
        <v>660014</v>
      </c>
      <c r="E91" s="15">
        <f>VLOOKUP($C91,'Data_TCOM+9961'!$A:$U,'SH Summary'!E$4,FALSE)</f>
        <v>0</v>
      </c>
      <c r="F91" s="18">
        <f t="shared" si="3"/>
        <v>660014</v>
      </c>
      <c r="G91" s="18"/>
      <c r="H91" s="17">
        <f t="shared" si="4"/>
        <v>660014</v>
      </c>
      <c r="I91" s="16"/>
      <c r="J91" s="16"/>
      <c r="K91" s="16"/>
      <c r="L91" s="16">
        <f t="shared" si="5"/>
        <v>1.0169843821816258E-3</v>
      </c>
      <c r="M91" s="13" t="str">
        <f>VLOOKUP($C91,'Data_TCOM+9961'!$A:$U,'SH Summary'!M$4,FALSE)</f>
        <v>03/31/2026</v>
      </c>
      <c r="N91" s="13">
        <f>VLOOKUP($C91,'Data_TCOM+9961'!$A:$U,'SH Summary'!N$4,FALSE)</f>
        <v>0</v>
      </c>
      <c r="O91" s="13" t="str">
        <f>VLOOKUP($C91,'Data_TCOM+9961'!$A:$U,'SH Summary'!O$4,FALSE)</f>
        <v>Value</v>
      </c>
      <c r="P91" s="13" t="str">
        <f>VLOOKUP($C91,'Data_TCOM+9961'!$A:$U,'SH Summary'!P$4,FALSE)</f>
        <v>Geneva</v>
      </c>
      <c r="Q91" s="13">
        <f>VLOOKUP($C91,'Data_TCOM+9961'!$A:$U,'SH Summary'!Q$4,FALSE)</f>
        <v>0</v>
      </c>
      <c r="R91" s="13" t="str">
        <f>VLOOKUP($C91,'Data_TCOM+9961'!$A:$U,'SH Summary'!R$4,FALSE)</f>
        <v>Switzerland</v>
      </c>
      <c r="S91" s="15">
        <f>VLOOKUP($C91,'Data_TCOM+9961'!$A:$U,'SH Summary'!S$4,FALSE)/1000000000</f>
        <v>6.7566218630000003</v>
      </c>
    </row>
    <row r="92" spans="1:20" ht="17" customHeight="1" x14ac:dyDescent="0.35">
      <c r="A92" s="14"/>
      <c r="B92" s="14">
        <v>87</v>
      </c>
      <c r="C92" s="4" t="s">
        <v>125</v>
      </c>
      <c r="D92" s="15">
        <f>VLOOKUP($C92,'Data_TCOM+9961'!$A:$U,'SH Summary'!D$4,FALSE)</f>
        <v>660000</v>
      </c>
      <c r="E92" s="15">
        <f>VLOOKUP($C92,'Data_TCOM+9961'!$A:$U,'SH Summary'!E$4,FALSE)</f>
        <v>0</v>
      </c>
      <c r="F92" s="18">
        <f t="shared" si="3"/>
        <v>660000</v>
      </c>
      <c r="G92" s="18"/>
      <c r="H92" s="17">
        <f t="shared" si="4"/>
        <v>660000</v>
      </c>
      <c r="I92" s="16"/>
      <c r="J92" s="16"/>
      <c r="K92" s="16"/>
      <c r="L92" s="16">
        <f t="shared" si="5"/>
        <v>1.0169628102432266E-3</v>
      </c>
      <c r="M92" s="13" t="str">
        <f>VLOOKUP($C92,'Data_TCOM+9961'!$A:$U,'SH Summary'!M$4,FALSE)</f>
        <v>03/31/2026</v>
      </c>
      <c r="N92" s="13">
        <f>VLOOKUP($C92,'Data_TCOM+9961'!$A:$U,'SH Summary'!N$4,FALSE)</f>
        <v>0</v>
      </c>
      <c r="O92" s="13">
        <f>VLOOKUP($C92,'Data_TCOM+9961'!$A:$U,'SH Summary'!O$4,FALSE)</f>
        <v>0</v>
      </c>
      <c r="P92" s="13" t="str">
        <f>VLOOKUP($C92,'Data_TCOM+9961'!$A:$U,'SH Summary'!P$4,FALSE)</f>
        <v>Wanchai</v>
      </c>
      <c r="Q92" s="13">
        <f>VLOOKUP($C92,'Data_TCOM+9961'!$A:$U,'SH Summary'!Q$4,FALSE)</f>
        <v>0</v>
      </c>
      <c r="R92" s="13" t="str">
        <f>VLOOKUP($C92,'Data_TCOM+9961'!$A:$U,'SH Summary'!R$4,FALSE)</f>
        <v>Hong Kong SAR</v>
      </c>
      <c r="S92" s="15">
        <f>VLOOKUP($C92,'Data_TCOM+9961'!$A:$U,'SH Summary'!S$4,FALSE)/1000000000</f>
        <v>0.62195034999999999</v>
      </c>
    </row>
    <row r="93" spans="1:20" ht="17" customHeight="1" x14ac:dyDescent="0.35">
      <c r="A93" s="14"/>
      <c r="B93" s="14">
        <v>88</v>
      </c>
      <c r="C93" s="4" t="s">
        <v>126</v>
      </c>
      <c r="D93" s="15">
        <f>VLOOKUP($C93,'Data_TCOM+9961'!$A:$U,'SH Summary'!D$4,FALSE)</f>
        <v>93813</v>
      </c>
      <c r="E93" s="15">
        <f>VLOOKUP($C93,'Data_TCOM+9961'!$A:$U,'SH Summary'!E$4,FALSE)</f>
        <v>564677</v>
      </c>
      <c r="F93" s="18">
        <f t="shared" si="3"/>
        <v>658490</v>
      </c>
      <c r="G93" s="18"/>
      <c r="H93" s="17">
        <f t="shared" si="4"/>
        <v>658490</v>
      </c>
      <c r="I93" s="16"/>
      <c r="J93" s="16"/>
      <c r="K93" s="16"/>
      <c r="L93" s="16">
        <f t="shared" si="5"/>
        <v>1.0146361226016096E-3</v>
      </c>
      <c r="M93" s="13" t="str">
        <f>VLOOKUP($C93,'Data_TCOM+9961'!$A:$U,'SH Summary'!M$4,FALSE)</f>
        <v>03/31/2026</v>
      </c>
      <c r="N93" s="13" t="str">
        <f>VLOOKUP($C93,'Data_TCOM+9961'!$A:$U,'SH Summary'!N$4,FALSE)</f>
        <v>05/11/2026</v>
      </c>
      <c r="O93" s="13" t="str">
        <f>VLOOKUP($C93,'Data_TCOM+9961'!$A:$U,'SH Summary'!O$4,FALSE)</f>
        <v>Index</v>
      </c>
      <c r="P93" s="13" t="str">
        <f>VLOOKUP($C93,'Data_TCOM+9961'!$A:$U,'SH Summary'!P$4,FALSE)</f>
        <v>London</v>
      </c>
      <c r="Q93" s="13">
        <f>VLOOKUP($C93,'Data_TCOM+9961'!$A:$U,'SH Summary'!Q$4,FALSE)</f>
        <v>0</v>
      </c>
      <c r="R93" s="13" t="str">
        <f>VLOOKUP($C93,'Data_TCOM+9961'!$A:$U,'SH Summary'!R$4,FALSE)</f>
        <v>United Kingdom</v>
      </c>
      <c r="S93" s="15">
        <f>VLOOKUP($C93,'Data_TCOM+9961'!$A:$U,'SH Summary'!S$4,FALSE)/1000000000</f>
        <v>236.706850323</v>
      </c>
    </row>
    <row r="94" spans="1:20" ht="17" customHeight="1" x14ac:dyDescent="0.35">
      <c r="A94" s="14"/>
      <c r="B94" s="14">
        <v>89</v>
      </c>
      <c r="C94" s="4" t="s">
        <v>127</v>
      </c>
      <c r="D94" s="15">
        <f>VLOOKUP($C94,'Data_TCOM+9961'!$A:$U,'SH Summary'!D$4,FALSE)</f>
        <v>655400</v>
      </c>
      <c r="E94" s="15">
        <f>VLOOKUP($C94,'Data_TCOM+9961'!$A:$U,'SH Summary'!E$4,FALSE)</f>
        <v>0</v>
      </c>
      <c r="F94" s="18">
        <f t="shared" si="3"/>
        <v>655400</v>
      </c>
      <c r="G94" s="18"/>
      <c r="H94" s="17">
        <f t="shared" si="4"/>
        <v>655400</v>
      </c>
      <c r="I94" s="16"/>
      <c r="J94" s="16"/>
      <c r="K94" s="16"/>
      <c r="L94" s="16">
        <f t="shared" si="5"/>
        <v>1.00987488762638E-3</v>
      </c>
      <c r="M94" s="13" t="str">
        <f>VLOOKUP($C94,'Data_TCOM+9961'!$A:$U,'SH Summary'!M$4,FALSE)</f>
        <v>12/31/2025</v>
      </c>
      <c r="N94" s="13">
        <f>VLOOKUP($C94,'Data_TCOM+9961'!$A:$U,'SH Summary'!N$4,FALSE)</f>
        <v>0</v>
      </c>
      <c r="O94" s="13" t="str">
        <f>VLOOKUP($C94,'Data_TCOM+9961'!$A:$U,'SH Summary'!O$4,FALSE)</f>
        <v>Alternative</v>
      </c>
      <c r="P94" s="13" t="str">
        <f>VLOOKUP($C94,'Data_TCOM+9961'!$A:$U,'SH Summary'!P$4,FALSE)</f>
        <v>New York</v>
      </c>
      <c r="Q94" s="13" t="str">
        <f>VLOOKUP($C94,'Data_TCOM+9961'!$A:$U,'SH Summary'!Q$4,FALSE)</f>
        <v>New York</v>
      </c>
      <c r="R94" s="13" t="str">
        <f>VLOOKUP($C94,'Data_TCOM+9961'!$A:$U,'SH Summary'!R$4,FALSE)</f>
        <v>United States</v>
      </c>
      <c r="S94" s="15">
        <f>VLOOKUP($C94,'Data_TCOM+9961'!$A:$U,'SH Summary'!S$4,FALSE)/1000000000</f>
        <v>51.341638158000002</v>
      </c>
    </row>
    <row r="95" spans="1:20" ht="17" customHeight="1" x14ac:dyDescent="0.35">
      <c r="A95" s="14"/>
      <c r="B95" s="14">
        <v>90</v>
      </c>
      <c r="C95" s="4" t="s">
        <v>128</v>
      </c>
      <c r="D95" s="15">
        <f>VLOOKUP($C95,'Data_TCOM+9961'!$A:$U,'SH Summary'!D$4,FALSE)</f>
        <v>412000</v>
      </c>
      <c r="E95" s="15">
        <f>VLOOKUP($C95,'Data_TCOM+9961'!$A:$U,'SH Summary'!E$4,FALSE)</f>
        <v>243000</v>
      </c>
      <c r="F95" s="18">
        <f t="shared" si="3"/>
        <v>655000</v>
      </c>
      <c r="G95" s="18"/>
      <c r="H95" s="17">
        <f t="shared" si="4"/>
        <v>655000</v>
      </c>
      <c r="I95" s="16"/>
      <c r="J95" s="16"/>
      <c r="K95" s="16"/>
      <c r="L95" s="16">
        <f t="shared" si="5"/>
        <v>1.0092585465292629E-3</v>
      </c>
      <c r="M95" s="13" t="str">
        <f>VLOOKUP($C95,'Data_TCOM+9961'!$A:$U,'SH Summary'!M$4,FALSE)</f>
        <v>03/31/2026</v>
      </c>
      <c r="N95" s="13" t="str">
        <f>VLOOKUP($C95,'Data_TCOM+9961'!$A:$U,'SH Summary'!N$4,FALSE)</f>
        <v>04/30/2026</v>
      </c>
      <c r="O95" s="13" t="str">
        <f>VLOOKUP($C95,'Data_TCOM+9961'!$A:$U,'SH Summary'!O$4,FALSE)</f>
        <v>Value</v>
      </c>
      <c r="P95" s="13" t="str">
        <f>VLOOKUP($C95,'Data_TCOM+9961'!$A:$U,'SH Summary'!P$4,FALSE)</f>
        <v>Stockholm</v>
      </c>
      <c r="Q95" s="13">
        <f>VLOOKUP($C95,'Data_TCOM+9961'!$A:$U,'SH Summary'!Q$4,FALSE)</f>
        <v>0</v>
      </c>
      <c r="R95" s="13" t="str">
        <f>VLOOKUP($C95,'Data_TCOM+9961'!$A:$U,'SH Summary'!R$4,FALSE)</f>
        <v>Sweden</v>
      </c>
      <c r="S95" s="15">
        <f>VLOOKUP($C95,'Data_TCOM+9961'!$A:$U,'SH Summary'!S$4,FALSE)/1000000000</f>
        <v>90.902689581999994</v>
      </c>
    </row>
    <row r="96" spans="1:20" ht="17" customHeight="1" x14ac:dyDescent="0.35">
      <c r="A96" s="14"/>
      <c r="B96" s="14">
        <v>91</v>
      </c>
      <c r="C96" s="4" t="s">
        <v>129</v>
      </c>
      <c r="D96" s="15">
        <f>VLOOKUP($C96,'Data_TCOM+9961'!$A:$U,'SH Summary'!D$4,FALSE)</f>
        <v>0</v>
      </c>
      <c r="E96" s="15">
        <f>VLOOKUP($C96,'Data_TCOM+9961'!$A:$U,'SH Summary'!E$4,FALSE)</f>
        <v>654030</v>
      </c>
      <c r="F96" s="18">
        <f t="shared" si="3"/>
        <v>654030</v>
      </c>
      <c r="G96" s="18"/>
      <c r="H96" s="17">
        <f t="shared" si="4"/>
        <v>654030</v>
      </c>
      <c r="I96" s="16"/>
      <c r="J96" s="16"/>
      <c r="K96" s="16"/>
      <c r="L96" s="16">
        <f t="shared" si="5"/>
        <v>1.0077639193687537E-3</v>
      </c>
      <c r="M96" s="13" t="str">
        <f>VLOOKUP($C96,'Data_TCOM+9961'!$A:$U,'SH Summary'!M$4,FALSE)</f>
        <v>06/30/2025</v>
      </c>
      <c r="N96" s="13" t="str">
        <f>VLOOKUP($C96,'Data_TCOM+9961'!$A:$U,'SH Summary'!N$4,FALSE)</f>
        <v>03/31/2026</v>
      </c>
      <c r="O96" s="13" t="str">
        <f>VLOOKUP($C96,'Data_TCOM+9961'!$A:$U,'SH Summary'!O$4,FALSE)</f>
        <v>Index</v>
      </c>
      <c r="P96" s="13" t="str">
        <f>VLOOKUP($C96,'Data_TCOM+9961'!$A:$U,'SH Summary'!P$4,FALSE)</f>
        <v>London</v>
      </c>
      <c r="Q96" s="13">
        <f>VLOOKUP($C96,'Data_TCOM+9961'!$A:$U,'SH Summary'!Q$4,FALSE)</f>
        <v>0</v>
      </c>
      <c r="R96" s="13" t="str">
        <f>VLOOKUP($C96,'Data_TCOM+9961'!$A:$U,'SH Summary'!R$4,FALSE)</f>
        <v>United Kingdom</v>
      </c>
      <c r="S96" s="15">
        <f>VLOOKUP($C96,'Data_TCOM+9961'!$A:$U,'SH Summary'!S$4,FALSE)/1000000000</f>
        <v>191.31738748399999</v>
      </c>
    </row>
    <row r="97" spans="1:19" ht="17" customHeight="1" x14ac:dyDescent="0.35">
      <c r="A97" s="14"/>
      <c r="B97" s="14">
        <v>92</v>
      </c>
      <c r="C97" s="4" t="s">
        <v>130</v>
      </c>
      <c r="D97" s="15">
        <f>VLOOKUP($C97,'Data_TCOM+9961'!$A:$U,'SH Summary'!D$4,FALSE)</f>
        <v>601167</v>
      </c>
      <c r="E97" s="15">
        <f>VLOOKUP($C97,'Data_TCOM+9961'!$A:$U,'SH Summary'!E$4,FALSE)</f>
        <v>9450</v>
      </c>
      <c r="F97" s="18">
        <f t="shared" si="3"/>
        <v>610617</v>
      </c>
      <c r="G97" s="18"/>
      <c r="H97" s="17">
        <f t="shared" si="4"/>
        <v>610617</v>
      </c>
      <c r="I97" s="16"/>
      <c r="J97" s="16"/>
      <c r="K97" s="16"/>
      <c r="L97" s="16">
        <f t="shared" si="5"/>
        <v>9.4087087924589138E-4</v>
      </c>
      <c r="M97" s="13" t="str">
        <f>VLOOKUP($C97,'Data_TCOM+9961'!$A:$U,'SH Summary'!M$4,FALSE)</f>
        <v>03/31/2026</v>
      </c>
      <c r="N97" s="13" t="str">
        <f>VLOOKUP($C97,'Data_TCOM+9961'!$A:$U,'SH Summary'!N$4,FALSE)</f>
        <v>05/09/2026</v>
      </c>
      <c r="O97" s="13" t="str">
        <f>VLOOKUP($C97,'Data_TCOM+9961'!$A:$U,'SH Summary'!O$4,FALSE)</f>
        <v>Growth</v>
      </c>
      <c r="P97" s="13" t="str">
        <f>VLOOKUP($C97,'Data_TCOM+9961'!$A:$U,'SH Summary'!P$4,FALSE)</f>
        <v>Copenhagen</v>
      </c>
      <c r="Q97" s="13">
        <f>VLOOKUP($C97,'Data_TCOM+9961'!$A:$U,'SH Summary'!Q$4,FALSE)</f>
        <v>0</v>
      </c>
      <c r="R97" s="13" t="str">
        <f>VLOOKUP($C97,'Data_TCOM+9961'!$A:$U,'SH Summary'!R$4,FALSE)</f>
        <v>Denmark</v>
      </c>
      <c r="S97" s="15">
        <f>VLOOKUP($C97,'Data_TCOM+9961'!$A:$U,'SH Summary'!S$4,FALSE)/1000000000</f>
        <v>7.4410919629999999</v>
      </c>
    </row>
    <row r="98" spans="1:19" ht="17" customHeight="1" x14ac:dyDescent="0.35">
      <c r="A98" s="14"/>
      <c r="B98" s="14">
        <v>93</v>
      </c>
      <c r="C98" s="4" t="s">
        <v>131</v>
      </c>
      <c r="D98" s="15">
        <f>VLOOKUP($C98,'Data_TCOM+9961'!$A:$U,'SH Summary'!D$4,FALSE)</f>
        <v>76565</v>
      </c>
      <c r="E98" s="15">
        <f>VLOOKUP($C98,'Data_TCOM+9961'!$A:$U,'SH Summary'!E$4,FALSE)</f>
        <v>533950</v>
      </c>
      <c r="F98" s="18">
        <f t="shared" si="3"/>
        <v>610515</v>
      </c>
      <c r="G98" s="18"/>
      <c r="H98" s="17">
        <f t="shared" si="4"/>
        <v>610515</v>
      </c>
      <c r="I98" s="16"/>
      <c r="J98" s="16"/>
      <c r="K98" s="16"/>
      <c r="L98" s="16">
        <f t="shared" si="5"/>
        <v>9.4071371226612654E-4</v>
      </c>
      <c r="M98" s="13" t="str">
        <f>VLOOKUP($C98,'Data_TCOM+9961'!$A:$U,'SH Summary'!M$4,FALSE)</f>
        <v>03/31/2026</v>
      </c>
      <c r="N98" s="13" t="str">
        <f>VLOOKUP($C98,'Data_TCOM+9961'!$A:$U,'SH Summary'!N$4,FALSE)</f>
        <v>04/30/2026</v>
      </c>
      <c r="O98" s="13" t="str">
        <f>VLOOKUP($C98,'Data_TCOM+9961'!$A:$U,'SH Summary'!O$4,FALSE)</f>
        <v>GARP</v>
      </c>
      <c r="P98" s="13" t="str">
        <f>VLOOKUP($C98,'Data_TCOM+9961'!$A:$U,'SH Summary'!P$4,FALSE)</f>
        <v>Singapore</v>
      </c>
      <c r="Q98" s="13">
        <f>VLOOKUP($C98,'Data_TCOM+9961'!$A:$U,'SH Summary'!Q$4,FALSE)</f>
        <v>0</v>
      </c>
      <c r="R98" s="13" t="str">
        <f>VLOOKUP($C98,'Data_TCOM+9961'!$A:$U,'SH Summary'!R$4,FALSE)</f>
        <v>Singapore</v>
      </c>
      <c r="S98" s="15">
        <f>VLOOKUP($C98,'Data_TCOM+9961'!$A:$U,'SH Summary'!S$4,FALSE)/1000000000</f>
        <v>14.802321496999999</v>
      </c>
    </row>
    <row r="99" spans="1:19" ht="17" customHeight="1" x14ac:dyDescent="0.35">
      <c r="A99" s="14"/>
      <c r="B99" s="14">
        <v>94</v>
      </c>
      <c r="C99" s="4" t="s">
        <v>132</v>
      </c>
      <c r="D99" s="15">
        <f>VLOOKUP($C99,'Data_TCOM+9961'!$A:$U,'SH Summary'!D$4,FALSE)</f>
        <v>15383</v>
      </c>
      <c r="E99" s="15">
        <f>VLOOKUP($C99,'Data_TCOM+9961'!$A:$U,'SH Summary'!E$4,FALSE)</f>
        <v>593878</v>
      </c>
      <c r="F99" s="18">
        <f t="shared" si="3"/>
        <v>609261</v>
      </c>
      <c r="G99" s="18"/>
      <c r="H99" s="17">
        <f t="shared" si="4"/>
        <v>609261</v>
      </c>
      <c r="I99" s="16"/>
      <c r="J99" s="16"/>
      <c r="K99" s="16"/>
      <c r="L99" s="16">
        <f t="shared" si="5"/>
        <v>9.3878148292666434E-4</v>
      </c>
      <c r="M99" s="13" t="str">
        <f>VLOOKUP($C99,'Data_TCOM+9961'!$A:$U,'SH Summary'!M$4,FALSE)</f>
        <v>03/31/2026</v>
      </c>
      <c r="N99" s="13" t="str">
        <f>VLOOKUP($C99,'Data_TCOM+9961'!$A:$U,'SH Summary'!N$4,FALSE)</f>
        <v>04/30/2026</v>
      </c>
      <c r="O99" s="13" t="str">
        <f>VLOOKUP($C99,'Data_TCOM+9961'!$A:$U,'SH Summary'!O$4,FALSE)</f>
        <v>Growth</v>
      </c>
      <c r="P99" s="13" t="str">
        <f>VLOOKUP($C99,'Data_TCOM+9961'!$A:$U,'SH Summary'!P$4,FALSE)</f>
        <v>London</v>
      </c>
      <c r="Q99" s="13">
        <f>VLOOKUP($C99,'Data_TCOM+9961'!$A:$U,'SH Summary'!Q$4,FALSE)</f>
        <v>0</v>
      </c>
      <c r="R99" s="13" t="str">
        <f>VLOOKUP($C99,'Data_TCOM+9961'!$A:$U,'SH Summary'!R$4,FALSE)</f>
        <v>United Kingdom</v>
      </c>
      <c r="S99" s="15">
        <f>VLOOKUP($C99,'Data_TCOM+9961'!$A:$U,'SH Summary'!S$4,FALSE)/1000000000</f>
        <v>137.80286370100001</v>
      </c>
    </row>
    <row r="100" spans="1:19" ht="17" customHeight="1" x14ac:dyDescent="0.35">
      <c r="A100" s="14"/>
      <c r="B100" s="14">
        <v>95</v>
      </c>
      <c r="C100" s="4" t="s">
        <v>133</v>
      </c>
      <c r="D100" s="15">
        <f>VLOOKUP($C100,'Data_TCOM+9961'!$A:$U,'SH Summary'!D$4,FALSE)</f>
        <v>0</v>
      </c>
      <c r="E100" s="15">
        <f>VLOOKUP($C100,'Data_TCOM+9961'!$A:$U,'SH Summary'!E$4,FALSE)</f>
        <v>608521</v>
      </c>
      <c r="F100" s="18">
        <f t="shared" si="3"/>
        <v>608521</v>
      </c>
      <c r="G100" s="18"/>
      <c r="H100" s="17">
        <f t="shared" si="4"/>
        <v>608521</v>
      </c>
      <c r="I100" s="16"/>
      <c r="J100" s="16"/>
      <c r="K100" s="16"/>
      <c r="L100" s="16">
        <f t="shared" si="5"/>
        <v>9.3764125189699774E-4</v>
      </c>
      <c r="M100" s="13">
        <f>VLOOKUP($C100,'Data_TCOM+9961'!$A:$U,'SH Summary'!M$4,FALSE)</f>
        <v>0</v>
      </c>
      <c r="N100" s="13" t="str">
        <f>VLOOKUP($C100,'Data_TCOM+9961'!$A:$U,'SH Summary'!N$4,FALSE)</f>
        <v>03/31/2026</v>
      </c>
      <c r="O100" s="13" t="str">
        <f>VLOOKUP($C100,'Data_TCOM+9961'!$A:$U,'SH Summary'!O$4,FALSE)</f>
        <v>Growth</v>
      </c>
      <c r="P100" s="13" t="str">
        <f>VLOOKUP($C100,'Data_TCOM+9961'!$A:$U,'SH Summary'!P$4,FALSE)</f>
        <v>London</v>
      </c>
      <c r="Q100" s="13">
        <f>VLOOKUP($C100,'Data_TCOM+9961'!$A:$U,'SH Summary'!Q$4,FALSE)</f>
        <v>0</v>
      </c>
      <c r="R100" s="13" t="str">
        <f>VLOOKUP($C100,'Data_TCOM+9961'!$A:$U,'SH Summary'!R$4,FALSE)</f>
        <v>United Kingdom</v>
      </c>
      <c r="S100" s="15">
        <f>VLOOKUP($C100,'Data_TCOM+9961'!$A:$U,'SH Summary'!S$4,FALSE)/1000000000</f>
        <v>91.342112158999996</v>
      </c>
    </row>
    <row r="101" spans="1:19" ht="17" customHeight="1" x14ac:dyDescent="0.35">
      <c r="A101" s="14"/>
      <c r="B101" s="14">
        <v>96</v>
      </c>
      <c r="C101" s="4" t="s">
        <v>134</v>
      </c>
      <c r="D101" s="15">
        <f>VLOOKUP($C101,'Data_TCOM+9961'!$A:$U,'SH Summary'!D$4,FALSE)</f>
        <v>261593</v>
      </c>
      <c r="E101" s="15">
        <f>VLOOKUP($C101,'Data_TCOM+9961'!$A:$U,'SH Summary'!E$4,FALSE)</f>
        <v>343928</v>
      </c>
      <c r="F101" s="18">
        <f t="shared" si="3"/>
        <v>605521</v>
      </c>
      <c r="G101" s="18"/>
      <c r="H101" s="17">
        <f t="shared" si="4"/>
        <v>605521</v>
      </c>
      <c r="I101" s="16"/>
      <c r="J101" s="16"/>
      <c r="K101" s="16"/>
      <c r="L101" s="16">
        <f t="shared" si="5"/>
        <v>9.3301869366861948E-4</v>
      </c>
      <c r="M101" s="13" t="str">
        <f>VLOOKUP($C101,'Data_TCOM+9961'!$A:$U,'SH Summary'!M$4,FALSE)</f>
        <v>03/31/2026</v>
      </c>
      <c r="N101" s="13" t="str">
        <f>VLOOKUP($C101,'Data_TCOM+9961'!$A:$U,'SH Summary'!N$4,FALSE)</f>
        <v>03/31/2026</v>
      </c>
      <c r="O101" s="13" t="str">
        <f>VLOOKUP($C101,'Data_TCOM+9961'!$A:$U,'SH Summary'!O$4,FALSE)</f>
        <v>Growth</v>
      </c>
      <c r="P101" s="13" t="str">
        <f>VLOOKUP($C101,'Data_TCOM+9961'!$A:$U,'SH Summary'!P$4,FALSE)</f>
        <v>London</v>
      </c>
      <c r="Q101" s="13">
        <f>VLOOKUP($C101,'Data_TCOM+9961'!$A:$U,'SH Summary'!Q$4,FALSE)</f>
        <v>0</v>
      </c>
      <c r="R101" s="13" t="str">
        <f>VLOOKUP($C101,'Data_TCOM+9961'!$A:$U,'SH Summary'!R$4,FALSE)</f>
        <v>United Kingdom</v>
      </c>
      <c r="S101" s="15">
        <f>VLOOKUP($C101,'Data_TCOM+9961'!$A:$U,'SH Summary'!S$4,FALSE)/1000000000</f>
        <v>72.191477160000005</v>
      </c>
    </row>
    <row r="102" spans="1:19" ht="17" customHeight="1" x14ac:dyDescent="0.35">
      <c r="A102" s="14"/>
      <c r="B102" s="14">
        <v>97</v>
      </c>
      <c r="C102" s="4" t="s">
        <v>135</v>
      </c>
      <c r="D102" s="15">
        <f>VLOOKUP($C102,'Data_TCOM+9961'!$A:$U,'SH Summary'!D$4,FALSE)</f>
        <v>276000</v>
      </c>
      <c r="E102" s="15">
        <f>VLOOKUP($C102,'Data_TCOM+9961'!$A:$U,'SH Summary'!E$4,FALSE)</f>
        <v>312000</v>
      </c>
      <c r="F102" s="18">
        <f t="shared" si="3"/>
        <v>588000</v>
      </c>
      <c r="G102" s="18"/>
      <c r="H102" s="17">
        <f t="shared" si="4"/>
        <v>588000</v>
      </c>
      <c r="I102" s="16"/>
      <c r="J102" s="16"/>
      <c r="K102" s="16"/>
      <c r="L102" s="16">
        <f t="shared" si="5"/>
        <v>9.060214127621474E-4</v>
      </c>
      <c r="M102" s="13" t="str">
        <f>VLOOKUP($C102,'Data_TCOM+9961'!$A:$U,'SH Summary'!M$4,FALSE)</f>
        <v>01/31/2026</v>
      </c>
      <c r="N102" s="13" t="str">
        <f>VLOOKUP($C102,'Data_TCOM+9961'!$A:$U,'SH Summary'!N$4,FALSE)</f>
        <v>03/31/2026</v>
      </c>
      <c r="O102" s="13" t="str">
        <f>VLOOKUP($C102,'Data_TCOM+9961'!$A:$U,'SH Summary'!O$4,FALSE)</f>
        <v>Deep Value</v>
      </c>
      <c r="P102" s="13" t="str">
        <f>VLOOKUP($C102,'Data_TCOM+9961'!$A:$U,'SH Summary'!P$4,FALSE)</f>
        <v>Cape Town</v>
      </c>
      <c r="Q102" s="13">
        <f>VLOOKUP($C102,'Data_TCOM+9961'!$A:$U,'SH Summary'!Q$4,FALSE)</f>
        <v>0</v>
      </c>
      <c r="R102" s="13" t="str">
        <f>VLOOKUP($C102,'Data_TCOM+9961'!$A:$U,'SH Summary'!R$4,FALSE)</f>
        <v>South Africa</v>
      </c>
      <c r="S102" s="15">
        <f>VLOOKUP($C102,'Data_TCOM+9961'!$A:$U,'SH Summary'!S$4,FALSE)/1000000000</f>
        <v>0.546836514</v>
      </c>
    </row>
    <row r="103" spans="1:19" ht="17" customHeight="1" x14ac:dyDescent="0.35">
      <c r="A103" s="14"/>
      <c r="B103" s="14">
        <v>98</v>
      </c>
      <c r="C103" s="4" t="s">
        <v>136</v>
      </c>
      <c r="D103" s="15">
        <f>VLOOKUP($C103,'Data_TCOM+9961'!$A:$U,'SH Summary'!D$4,FALSE)</f>
        <v>73697</v>
      </c>
      <c r="E103" s="15">
        <f>VLOOKUP($C103,'Data_TCOM+9961'!$A:$U,'SH Summary'!E$4,FALSE)</f>
        <v>511395</v>
      </c>
      <c r="F103" s="18">
        <f t="shared" si="3"/>
        <v>585092</v>
      </c>
      <c r="G103" s="18"/>
      <c r="H103" s="17">
        <f t="shared" si="4"/>
        <v>585092</v>
      </c>
      <c r="I103" s="16"/>
      <c r="J103" s="16"/>
      <c r="K103" s="16"/>
      <c r="L103" s="16">
        <f t="shared" si="5"/>
        <v>9.0154061298610604E-4</v>
      </c>
      <c r="M103" s="13" t="str">
        <f>VLOOKUP($C103,'Data_TCOM+9961'!$A:$U,'SH Summary'!M$4,FALSE)</f>
        <v>03/31/2026</v>
      </c>
      <c r="N103" s="13" t="str">
        <f>VLOOKUP($C103,'Data_TCOM+9961'!$A:$U,'SH Summary'!N$4,FALSE)</f>
        <v>01/31/2026</v>
      </c>
      <c r="O103" s="13" t="str">
        <f>VLOOKUP($C103,'Data_TCOM+9961'!$A:$U,'SH Summary'!O$4,FALSE)</f>
        <v>GARP</v>
      </c>
      <c r="P103" s="13" t="str">
        <f>VLOOKUP($C103,'Data_TCOM+9961'!$A:$U,'SH Summary'!P$4,FALSE)</f>
        <v>Geneva</v>
      </c>
      <c r="Q103" s="13">
        <f>VLOOKUP($C103,'Data_TCOM+9961'!$A:$U,'SH Summary'!Q$4,FALSE)</f>
        <v>0</v>
      </c>
      <c r="R103" s="13" t="str">
        <f>VLOOKUP($C103,'Data_TCOM+9961'!$A:$U,'SH Summary'!R$4,FALSE)</f>
        <v>Switzerland</v>
      </c>
      <c r="S103" s="15">
        <f>VLOOKUP($C103,'Data_TCOM+9961'!$A:$U,'SH Summary'!S$4,FALSE)/1000000000</f>
        <v>137.82064276200001</v>
      </c>
    </row>
    <row r="104" spans="1:19" ht="17" customHeight="1" x14ac:dyDescent="0.35">
      <c r="A104" s="14"/>
      <c r="B104" s="14">
        <v>99</v>
      </c>
      <c r="C104" s="4" t="s">
        <v>137</v>
      </c>
      <c r="D104" s="15">
        <f>VLOOKUP($C104,'Data_TCOM+9961'!$A:$U,'SH Summary'!D$4,FALSE)</f>
        <v>0</v>
      </c>
      <c r="E104" s="15">
        <f>VLOOKUP($C104,'Data_TCOM+9961'!$A:$U,'SH Summary'!E$4,FALSE)</f>
        <v>582150</v>
      </c>
      <c r="F104" s="18">
        <f t="shared" si="3"/>
        <v>582150</v>
      </c>
      <c r="G104" s="18"/>
      <c r="H104" s="17">
        <f t="shared" si="4"/>
        <v>582150</v>
      </c>
      <c r="I104" s="16"/>
      <c r="J104" s="16"/>
      <c r="K104" s="16"/>
      <c r="L104" s="16">
        <f t="shared" si="5"/>
        <v>8.970074242168097E-4</v>
      </c>
      <c r="M104" s="13">
        <f>VLOOKUP($C104,'Data_TCOM+9961'!$A:$U,'SH Summary'!M$4,FALSE)</f>
        <v>0</v>
      </c>
      <c r="N104" s="13" t="str">
        <f>VLOOKUP($C104,'Data_TCOM+9961'!$A:$U,'SH Summary'!N$4,FALSE)</f>
        <v>01/31/2026</v>
      </c>
      <c r="O104" s="13" t="str">
        <f>VLOOKUP($C104,'Data_TCOM+9961'!$A:$U,'SH Summary'!O$4,FALSE)</f>
        <v>Growth</v>
      </c>
      <c r="P104" s="13" t="str">
        <f>VLOOKUP($C104,'Data_TCOM+9961'!$A:$U,'SH Summary'!P$4,FALSE)</f>
        <v>London</v>
      </c>
      <c r="Q104" s="13">
        <f>VLOOKUP($C104,'Data_TCOM+9961'!$A:$U,'SH Summary'!Q$4,FALSE)</f>
        <v>0</v>
      </c>
      <c r="R104" s="13" t="str">
        <f>VLOOKUP($C104,'Data_TCOM+9961'!$A:$U,'SH Summary'!R$4,FALSE)</f>
        <v>United Kingdom</v>
      </c>
      <c r="S104" s="15">
        <f>VLOOKUP($C104,'Data_TCOM+9961'!$A:$U,'SH Summary'!S$4,FALSE)/1000000000</f>
        <v>94.805007860000003</v>
      </c>
    </row>
    <row r="105" spans="1:19" ht="17" customHeight="1" x14ac:dyDescent="0.35">
      <c r="A105" s="14"/>
      <c r="B105" s="14">
        <v>100</v>
      </c>
      <c r="C105" s="4" t="s">
        <v>138</v>
      </c>
      <c r="D105" s="15">
        <f>VLOOKUP($C105,'Data_TCOM+9961'!$A:$U,'SH Summary'!D$4,FALSE)</f>
        <v>0</v>
      </c>
      <c r="E105" s="15">
        <f>VLOOKUP($C105,'Data_TCOM+9961'!$A:$U,'SH Summary'!E$4,FALSE)</f>
        <v>568483</v>
      </c>
      <c r="F105" s="18">
        <f t="shared" si="3"/>
        <v>568483</v>
      </c>
      <c r="G105" s="18"/>
      <c r="H105" s="17">
        <f t="shared" si="4"/>
        <v>568483</v>
      </c>
      <c r="I105" s="16"/>
      <c r="J105" s="16"/>
      <c r="K105" s="16"/>
      <c r="L105" s="16">
        <f t="shared" si="5"/>
        <v>8.7594858978106089E-4</v>
      </c>
      <c r="M105" s="13">
        <f>VLOOKUP($C105,'Data_TCOM+9961'!$A:$U,'SH Summary'!M$4,FALSE)</f>
        <v>0</v>
      </c>
      <c r="N105" s="13" t="str">
        <f>VLOOKUP($C105,'Data_TCOM+9961'!$A:$U,'SH Summary'!N$4,FALSE)</f>
        <v>12/31/2025</v>
      </c>
      <c r="O105" s="13" t="str">
        <f>VLOOKUP($C105,'Data_TCOM+9961'!$A:$U,'SH Summary'!O$4,FALSE)</f>
        <v>Growth</v>
      </c>
      <c r="P105" s="13" t="str">
        <f>VLOOKUP($C105,'Data_TCOM+9961'!$A:$U,'SH Summary'!P$4,FALSE)</f>
        <v>Shanghai</v>
      </c>
      <c r="Q105" s="13">
        <f>VLOOKUP($C105,'Data_TCOM+9961'!$A:$U,'SH Summary'!Q$4,FALSE)</f>
        <v>0</v>
      </c>
      <c r="R105" s="13" t="str">
        <f>VLOOKUP($C105,'Data_TCOM+9961'!$A:$U,'SH Summary'!R$4,FALSE)</f>
        <v>China (Mainland)</v>
      </c>
      <c r="S105" s="15">
        <f>VLOOKUP($C105,'Data_TCOM+9961'!$A:$U,'SH Summary'!S$4,FALSE)/1000000000</f>
        <v>12.125155781</v>
      </c>
    </row>
    <row r="106" spans="1:19" ht="17" customHeight="1" x14ac:dyDescent="0.35">
      <c r="A106" s="14"/>
      <c r="B106" s="14">
        <v>101</v>
      </c>
      <c r="C106" s="4" t="s">
        <v>139</v>
      </c>
      <c r="D106" s="15">
        <f>VLOOKUP($C106,'Data_TCOM+9961'!$A:$U,'SH Summary'!D$4,FALSE)</f>
        <v>405000</v>
      </c>
      <c r="E106" s="15">
        <f>VLOOKUP($C106,'Data_TCOM+9961'!$A:$U,'SH Summary'!E$4,FALSE)</f>
        <v>142850</v>
      </c>
      <c r="F106" s="18">
        <f t="shared" si="3"/>
        <v>547850</v>
      </c>
      <c r="G106" s="18"/>
      <c r="H106" s="17">
        <f t="shared" si="4"/>
        <v>547850</v>
      </c>
      <c r="I106" s="16"/>
      <c r="J106" s="16"/>
      <c r="K106" s="16"/>
      <c r="L106" s="16">
        <f t="shared" si="5"/>
        <v>8.4415617513901775E-4</v>
      </c>
      <c r="M106" s="13" t="str">
        <f>VLOOKUP($C106,'Data_TCOM+9961'!$A:$U,'SH Summary'!M$4,FALSE)</f>
        <v>03/31/2026</v>
      </c>
      <c r="N106" s="13" t="str">
        <f>VLOOKUP($C106,'Data_TCOM+9961'!$A:$U,'SH Summary'!N$4,FALSE)</f>
        <v>05/13/2026</v>
      </c>
      <c r="O106" s="13" t="str">
        <f>VLOOKUP($C106,'Data_TCOM+9961'!$A:$U,'SH Summary'!O$4,FALSE)</f>
        <v>Value</v>
      </c>
      <c r="P106" s="13" t="str">
        <f>VLOOKUP($C106,'Data_TCOM+9961'!$A:$U,'SH Summary'!P$4,FALSE)</f>
        <v>Frankfurt am Main</v>
      </c>
      <c r="Q106" s="13">
        <f>VLOOKUP($C106,'Data_TCOM+9961'!$A:$U,'SH Summary'!Q$4,FALSE)</f>
        <v>0</v>
      </c>
      <c r="R106" s="13" t="str">
        <f>VLOOKUP($C106,'Data_TCOM+9961'!$A:$U,'SH Summary'!R$4,FALSE)</f>
        <v>Germany</v>
      </c>
      <c r="S106" s="15">
        <f>VLOOKUP($C106,'Data_TCOM+9961'!$A:$U,'SH Summary'!S$4,FALSE)/1000000000</f>
        <v>115.65396789899999</v>
      </c>
    </row>
    <row r="107" spans="1:19" ht="17" customHeight="1" x14ac:dyDescent="0.35">
      <c r="A107" s="14"/>
      <c r="B107" s="14">
        <v>102</v>
      </c>
      <c r="C107" s="4" t="s">
        <v>140</v>
      </c>
      <c r="D107" s="15">
        <f>VLOOKUP($C107,'Data_TCOM+9961'!$A:$U,'SH Summary'!D$4,FALSE)</f>
        <v>21500</v>
      </c>
      <c r="E107" s="15">
        <f>VLOOKUP($C107,'Data_TCOM+9961'!$A:$U,'SH Summary'!E$4,FALSE)</f>
        <v>520650</v>
      </c>
      <c r="F107" s="18">
        <f t="shared" si="3"/>
        <v>542150</v>
      </c>
      <c r="G107" s="18"/>
      <c r="H107" s="17">
        <f t="shared" si="4"/>
        <v>542150</v>
      </c>
      <c r="I107" s="16"/>
      <c r="J107" s="16"/>
      <c r="K107" s="16"/>
      <c r="L107" s="16">
        <f t="shared" si="5"/>
        <v>8.3537331450509898E-4</v>
      </c>
      <c r="M107" s="13" t="str">
        <f>VLOOKUP($C107,'Data_TCOM+9961'!$A:$U,'SH Summary'!M$4,FALSE)</f>
        <v>03/31/2026</v>
      </c>
      <c r="N107" s="13" t="str">
        <f>VLOOKUP($C107,'Data_TCOM+9961'!$A:$U,'SH Summary'!N$4,FALSE)</f>
        <v>12/31/2025</v>
      </c>
      <c r="O107" s="13" t="str">
        <f>VLOOKUP($C107,'Data_TCOM+9961'!$A:$U,'SH Summary'!O$4,FALSE)</f>
        <v>Aggressive Growth</v>
      </c>
      <c r="P107" s="13" t="str">
        <f>VLOOKUP($C107,'Data_TCOM+9961'!$A:$U,'SH Summary'!P$4,FALSE)</f>
        <v>Shanghai</v>
      </c>
      <c r="Q107" s="13">
        <f>VLOOKUP($C107,'Data_TCOM+9961'!$A:$U,'SH Summary'!Q$4,FALSE)</f>
        <v>0</v>
      </c>
      <c r="R107" s="13" t="str">
        <f>VLOOKUP($C107,'Data_TCOM+9961'!$A:$U,'SH Summary'!R$4,FALSE)</f>
        <v>China (Mainland)</v>
      </c>
      <c r="S107" s="15">
        <f>VLOOKUP($C107,'Data_TCOM+9961'!$A:$U,'SH Summary'!S$4,FALSE)/1000000000</f>
        <v>48.341290305999998</v>
      </c>
    </row>
    <row r="108" spans="1:19" ht="17" customHeight="1" x14ac:dyDescent="0.35">
      <c r="A108" s="14"/>
      <c r="B108" s="14">
        <v>103</v>
      </c>
      <c r="C108" s="4" t="s">
        <v>141</v>
      </c>
      <c r="D108" s="15">
        <f>VLOOKUP($C108,'Data_TCOM+9961'!$A:$U,'SH Summary'!D$4,FALSE)</f>
        <v>0</v>
      </c>
      <c r="E108" s="15">
        <f>VLOOKUP($C108,'Data_TCOM+9961'!$A:$U,'SH Summary'!E$4,FALSE)</f>
        <v>541515</v>
      </c>
      <c r="F108" s="18">
        <f t="shared" si="3"/>
        <v>541515</v>
      </c>
      <c r="G108" s="18"/>
      <c r="H108" s="17">
        <f t="shared" si="4"/>
        <v>541515</v>
      </c>
      <c r="I108" s="16"/>
      <c r="J108" s="16"/>
      <c r="K108" s="16"/>
      <c r="L108" s="16">
        <f t="shared" si="5"/>
        <v>8.3439487301342557E-4</v>
      </c>
      <c r="M108" s="13">
        <f>VLOOKUP($C108,'Data_TCOM+9961'!$A:$U,'SH Summary'!M$4,FALSE)</f>
        <v>0</v>
      </c>
      <c r="N108" s="13" t="str">
        <f>VLOOKUP($C108,'Data_TCOM+9961'!$A:$U,'SH Summary'!N$4,FALSE)</f>
        <v>01/31/2026</v>
      </c>
      <c r="O108" s="13" t="str">
        <f>VLOOKUP($C108,'Data_TCOM+9961'!$A:$U,'SH Summary'!O$4,FALSE)</f>
        <v>Deep Value</v>
      </c>
      <c r="P108" s="13" t="str">
        <f>VLOOKUP($C108,'Data_TCOM+9961'!$A:$U,'SH Summary'!P$4,FALSE)</f>
        <v>Schiphol</v>
      </c>
      <c r="Q108" s="13">
        <f>VLOOKUP($C108,'Data_TCOM+9961'!$A:$U,'SH Summary'!Q$4,FALSE)</f>
        <v>0</v>
      </c>
      <c r="R108" s="13" t="str">
        <f>VLOOKUP($C108,'Data_TCOM+9961'!$A:$U,'SH Summary'!R$4,FALSE)</f>
        <v>Netherlands</v>
      </c>
      <c r="S108" s="15">
        <f>VLOOKUP($C108,'Data_TCOM+9961'!$A:$U,'SH Summary'!S$4,FALSE)/1000000000</f>
        <v>14.622473589</v>
      </c>
    </row>
    <row r="109" spans="1:19" ht="17" customHeight="1" x14ac:dyDescent="0.35">
      <c r="A109" s="14"/>
      <c r="B109" s="14">
        <v>104</v>
      </c>
      <c r="C109" s="4" t="s">
        <v>142</v>
      </c>
      <c r="D109" s="15">
        <f>VLOOKUP($C109,'Data_TCOM+9961'!$A:$U,'SH Summary'!D$4,FALSE)</f>
        <v>521983</v>
      </c>
      <c r="E109" s="15">
        <f>VLOOKUP($C109,'Data_TCOM+9961'!$A:$U,'SH Summary'!E$4,FALSE)</f>
        <v>0</v>
      </c>
      <c r="F109" s="18">
        <f t="shared" si="3"/>
        <v>521983</v>
      </c>
      <c r="G109" s="18"/>
      <c r="H109" s="17">
        <f t="shared" si="4"/>
        <v>521983</v>
      </c>
      <c r="I109" s="16"/>
      <c r="J109" s="16"/>
      <c r="K109" s="16"/>
      <c r="L109" s="16">
        <f t="shared" si="5"/>
        <v>8.0429893724119725E-4</v>
      </c>
      <c r="M109" s="13" t="str">
        <f>VLOOKUP($C109,'Data_TCOM+9961'!$A:$U,'SH Summary'!M$4,FALSE)</f>
        <v>03/31/2026</v>
      </c>
      <c r="N109" s="13">
        <f>VLOOKUP($C109,'Data_TCOM+9961'!$A:$U,'SH Summary'!N$4,FALSE)</f>
        <v>0</v>
      </c>
      <c r="O109" s="13" t="str">
        <f>VLOOKUP($C109,'Data_TCOM+9961'!$A:$U,'SH Summary'!O$4,FALSE)</f>
        <v>Broker</v>
      </c>
      <c r="P109" s="13" t="str">
        <f>VLOOKUP($C109,'Data_TCOM+9961'!$A:$U,'SH Summary'!P$4,FALSE)</f>
        <v>London</v>
      </c>
      <c r="Q109" s="13">
        <f>VLOOKUP($C109,'Data_TCOM+9961'!$A:$U,'SH Summary'!Q$4,FALSE)</f>
        <v>0</v>
      </c>
      <c r="R109" s="13" t="str">
        <f>VLOOKUP($C109,'Data_TCOM+9961'!$A:$U,'SH Summary'!R$4,FALSE)</f>
        <v>United Kingdom</v>
      </c>
      <c r="S109" s="15">
        <f>VLOOKUP($C109,'Data_TCOM+9961'!$A:$U,'SH Summary'!S$4,FALSE)/1000000000</f>
        <v>10.973087272000001</v>
      </c>
    </row>
    <row r="110" spans="1:19" ht="17" customHeight="1" x14ac:dyDescent="0.35">
      <c r="A110" s="14"/>
      <c r="B110" s="14">
        <v>105</v>
      </c>
      <c r="C110" s="4" t="s">
        <v>143</v>
      </c>
      <c r="D110" s="15">
        <f>VLOOKUP($C110,'Data_TCOM+9961'!$A:$U,'SH Summary'!D$4,FALSE)</f>
        <v>8420</v>
      </c>
      <c r="E110" s="15">
        <f>VLOOKUP($C110,'Data_TCOM+9961'!$A:$U,'SH Summary'!E$4,FALSE)</f>
        <v>510600</v>
      </c>
      <c r="F110" s="18">
        <f t="shared" si="3"/>
        <v>519020</v>
      </c>
      <c r="G110" s="18"/>
      <c r="H110" s="17">
        <f t="shared" si="4"/>
        <v>519020</v>
      </c>
      <c r="I110" s="16"/>
      <c r="J110" s="16"/>
      <c r="K110" s="16"/>
      <c r="L110" s="16">
        <f t="shared" si="5"/>
        <v>7.9973339056430221E-4</v>
      </c>
      <c r="M110" s="13" t="str">
        <f>VLOOKUP($C110,'Data_TCOM+9961'!$A:$U,'SH Summary'!M$4,FALSE)</f>
        <v>03/31/2026</v>
      </c>
      <c r="N110" s="13" t="str">
        <f>VLOOKUP($C110,'Data_TCOM+9961'!$A:$U,'SH Summary'!N$4,FALSE)</f>
        <v>03/31/2026</v>
      </c>
      <c r="O110" s="13" t="str">
        <f>VLOOKUP($C110,'Data_TCOM+9961'!$A:$U,'SH Summary'!O$4,FALSE)</f>
        <v>Growth</v>
      </c>
      <c r="P110" s="13" t="str">
        <f>VLOOKUP($C110,'Data_TCOM+9961'!$A:$U,'SH Summary'!P$4,FALSE)</f>
        <v>London</v>
      </c>
      <c r="Q110" s="13">
        <f>VLOOKUP($C110,'Data_TCOM+9961'!$A:$U,'SH Summary'!Q$4,FALSE)</f>
        <v>0</v>
      </c>
      <c r="R110" s="13" t="str">
        <f>VLOOKUP($C110,'Data_TCOM+9961'!$A:$U,'SH Summary'!R$4,FALSE)</f>
        <v>United Kingdom</v>
      </c>
      <c r="S110" s="15">
        <f>VLOOKUP($C110,'Data_TCOM+9961'!$A:$U,'SH Summary'!S$4,FALSE)/1000000000</f>
        <v>153.153114587</v>
      </c>
    </row>
    <row r="111" spans="1:19" ht="17" customHeight="1" x14ac:dyDescent="0.35">
      <c r="A111" s="14"/>
      <c r="B111" s="14">
        <v>106</v>
      </c>
      <c r="C111" s="4" t="s">
        <v>144</v>
      </c>
      <c r="D111" s="15">
        <f>VLOOKUP($C111,'Data_TCOM+9961'!$A:$U,'SH Summary'!D$4,FALSE)</f>
        <v>0</v>
      </c>
      <c r="E111" s="15">
        <f>VLOOKUP($C111,'Data_TCOM+9961'!$A:$U,'SH Summary'!E$4,FALSE)</f>
        <v>512650</v>
      </c>
      <c r="F111" s="18">
        <f t="shared" si="3"/>
        <v>512650</v>
      </c>
      <c r="G111" s="18"/>
      <c r="H111" s="17">
        <f t="shared" si="4"/>
        <v>512650</v>
      </c>
      <c r="I111" s="16"/>
      <c r="J111" s="16"/>
      <c r="K111" s="16"/>
      <c r="L111" s="16">
        <f t="shared" si="5"/>
        <v>7.8991815859271234E-4</v>
      </c>
      <c r="M111" s="13">
        <f>VLOOKUP($C111,'Data_TCOM+9961'!$A:$U,'SH Summary'!M$4,FALSE)</f>
        <v>0</v>
      </c>
      <c r="N111" s="13" t="str">
        <f>VLOOKUP($C111,'Data_TCOM+9961'!$A:$U,'SH Summary'!N$4,FALSE)</f>
        <v>03/31/2026</v>
      </c>
      <c r="O111" s="13" t="str">
        <f>VLOOKUP($C111,'Data_TCOM+9961'!$A:$U,'SH Summary'!O$4,FALSE)</f>
        <v>Growth</v>
      </c>
      <c r="P111" s="13" t="str">
        <f>VLOOKUP($C111,'Data_TCOM+9961'!$A:$U,'SH Summary'!P$4,FALSE)</f>
        <v>Wan Chai</v>
      </c>
      <c r="Q111" s="13">
        <f>VLOOKUP($C111,'Data_TCOM+9961'!$A:$U,'SH Summary'!Q$4,FALSE)</f>
        <v>0</v>
      </c>
      <c r="R111" s="13" t="str">
        <f>VLOOKUP($C111,'Data_TCOM+9961'!$A:$U,'SH Summary'!R$4,FALSE)</f>
        <v>Hong Kong SAR</v>
      </c>
      <c r="S111" s="15">
        <f>VLOOKUP($C111,'Data_TCOM+9961'!$A:$U,'SH Summary'!S$4,FALSE)/1000000000</f>
        <v>4.7088850410000003</v>
      </c>
    </row>
    <row r="112" spans="1:19" ht="17" customHeight="1" x14ac:dyDescent="0.35">
      <c r="A112" s="14"/>
      <c r="B112" s="14">
        <v>107</v>
      </c>
      <c r="C112" s="4" t="s">
        <v>145</v>
      </c>
      <c r="D112" s="15">
        <f>VLOOKUP($C112,'Data_TCOM+9961'!$A:$U,'SH Summary'!D$4,FALSE)</f>
        <v>0</v>
      </c>
      <c r="E112" s="15">
        <f>VLOOKUP($C112,'Data_TCOM+9961'!$A:$U,'SH Summary'!E$4,FALSE)</f>
        <v>498680</v>
      </c>
      <c r="F112" s="18">
        <f t="shared" si="3"/>
        <v>498680</v>
      </c>
      <c r="G112" s="18"/>
      <c r="H112" s="17">
        <f t="shared" si="4"/>
        <v>498680</v>
      </c>
      <c r="I112" s="16"/>
      <c r="J112" s="16"/>
      <c r="K112" s="16"/>
      <c r="L112" s="16">
        <f t="shared" si="5"/>
        <v>7.6839244577589733E-4</v>
      </c>
      <c r="M112" s="13" t="str">
        <f>VLOOKUP($C112,'Data_TCOM+9961'!$A:$U,'SH Summary'!M$4,FALSE)</f>
        <v>09/30/2024</v>
      </c>
      <c r="N112" s="13" t="str">
        <f>VLOOKUP($C112,'Data_TCOM+9961'!$A:$U,'SH Summary'!N$4,FALSE)</f>
        <v>04/30/2026</v>
      </c>
      <c r="O112" s="13" t="str">
        <f>VLOOKUP($C112,'Data_TCOM+9961'!$A:$U,'SH Summary'!O$4,FALSE)</f>
        <v>Growth</v>
      </c>
      <c r="P112" s="13" t="str">
        <f>VLOOKUP($C112,'Data_TCOM+9961'!$A:$U,'SH Summary'!P$4,FALSE)</f>
        <v>Stockholm</v>
      </c>
      <c r="Q112" s="13">
        <f>VLOOKUP($C112,'Data_TCOM+9961'!$A:$U,'SH Summary'!Q$4,FALSE)</f>
        <v>0</v>
      </c>
      <c r="R112" s="13" t="str">
        <f>VLOOKUP($C112,'Data_TCOM+9961'!$A:$U,'SH Summary'!R$4,FALSE)</f>
        <v>Sweden</v>
      </c>
      <c r="S112" s="15">
        <f>VLOOKUP($C112,'Data_TCOM+9961'!$A:$U,'SH Summary'!S$4,FALSE)/1000000000</f>
        <v>183.76726058</v>
      </c>
    </row>
    <row r="113" spans="1:19" ht="17" customHeight="1" x14ac:dyDescent="0.35">
      <c r="A113" s="14"/>
      <c r="B113" s="14">
        <v>108</v>
      </c>
      <c r="C113" s="4" t="s">
        <v>146</v>
      </c>
      <c r="D113" s="15">
        <f>VLOOKUP($C113,'Data_TCOM+9961'!$A:$U,'SH Summary'!D$4,FALSE)</f>
        <v>495524</v>
      </c>
      <c r="E113" s="15">
        <f>VLOOKUP($C113,'Data_TCOM+9961'!$A:$U,'SH Summary'!E$4,FALSE)</f>
        <v>2502</v>
      </c>
      <c r="F113" s="18">
        <f t="shared" si="3"/>
        <v>498026</v>
      </c>
      <c r="G113" s="18"/>
      <c r="H113" s="17">
        <f t="shared" si="4"/>
        <v>498026</v>
      </c>
      <c r="I113" s="16"/>
      <c r="J113" s="16"/>
      <c r="K113" s="16"/>
      <c r="L113" s="16">
        <f t="shared" si="5"/>
        <v>7.6738472808211085E-4</v>
      </c>
      <c r="M113" s="13" t="str">
        <f>VLOOKUP($C113,'Data_TCOM+9961'!$A:$U,'SH Summary'!M$4,FALSE)</f>
        <v>03/31/2026</v>
      </c>
      <c r="N113" s="13" t="str">
        <f>VLOOKUP($C113,'Data_TCOM+9961'!$A:$U,'SH Summary'!N$4,FALSE)</f>
        <v>06/30/2025</v>
      </c>
      <c r="O113" s="13" t="str">
        <f>VLOOKUP($C113,'Data_TCOM+9961'!$A:$U,'SH Summary'!O$4,FALSE)</f>
        <v>Alternative</v>
      </c>
      <c r="P113" s="13" t="str">
        <f>VLOOKUP($C113,'Data_TCOM+9961'!$A:$U,'SH Summary'!P$4,FALSE)</f>
        <v>Central</v>
      </c>
      <c r="Q113" s="13">
        <f>VLOOKUP($C113,'Data_TCOM+9961'!$A:$U,'SH Summary'!Q$4,FALSE)</f>
        <v>0</v>
      </c>
      <c r="R113" s="13" t="str">
        <f>VLOOKUP($C113,'Data_TCOM+9961'!$A:$U,'SH Summary'!R$4,FALSE)</f>
        <v>Hong Kong SAR</v>
      </c>
      <c r="S113" s="15">
        <f>VLOOKUP($C113,'Data_TCOM+9961'!$A:$U,'SH Summary'!S$4,FALSE)/1000000000</f>
        <v>0.13811335799999999</v>
      </c>
    </row>
    <row r="114" spans="1:19" ht="17" customHeight="1" x14ac:dyDescent="0.35">
      <c r="A114" s="14"/>
      <c r="B114" s="14">
        <v>109</v>
      </c>
      <c r="C114" s="4" t="s">
        <v>147</v>
      </c>
      <c r="D114" s="15">
        <f>VLOOKUP($C114,'Data_TCOM+9961'!$A:$U,'SH Summary'!D$4,FALSE)</f>
        <v>493968</v>
      </c>
      <c r="E114" s="15">
        <f>VLOOKUP($C114,'Data_TCOM+9961'!$A:$U,'SH Summary'!E$4,FALSE)</f>
        <v>1729</v>
      </c>
      <c r="F114" s="18">
        <f t="shared" si="3"/>
        <v>495697</v>
      </c>
      <c r="G114" s="18"/>
      <c r="H114" s="17">
        <f t="shared" si="4"/>
        <v>495697</v>
      </c>
      <c r="I114" s="16"/>
      <c r="J114" s="16"/>
      <c r="K114" s="16"/>
      <c r="L114" s="16">
        <f t="shared" si="5"/>
        <v>7.637960820441465E-4</v>
      </c>
      <c r="M114" s="13" t="str">
        <f>VLOOKUP($C114,'Data_TCOM+9961'!$A:$U,'SH Summary'!M$4,FALSE)</f>
        <v>03/31/2026</v>
      </c>
      <c r="N114" s="13" t="str">
        <f>VLOOKUP($C114,'Data_TCOM+9961'!$A:$U,'SH Summary'!N$4,FALSE)</f>
        <v>03/31/2026</v>
      </c>
      <c r="O114" s="13" t="str">
        <f>VLOOKUP($C114,'Data_TCOM+9961'!$A:$U,'SH Summary'!O$4,FALSE)</f>
        <v>Growth</v>
      </c>
      <c r="P114" s="13" t="str">
        <f>VLOOKUP($C114,'Data_TCOM+9961'!$A:$U,'SH Summary'!P$4,FALSE)</f>
        <v>Paris</v>
      </c>
      <c r="Q114" s="13">
        <f>VLOOKUP($C114,'Data_TCOM+9961'!$A:$U,'SH Summary'!Q$4,FALSE)</f>
        <v>0</v>
      </c>
      <c r="R114" s="13" t="str">
        <f>VLOOKUP($C114,'Data_TCOM+9961'!$A:$U,'SH Summary'!R$4,FALSE)</f>
        <v>France</v>
      </c>
      <c r="S114" s="15">
        <f>VLOOKUP($C114,'Data_TCOM+9961'!$A:$U,'SH Summary'!S$4,FALSE)/1000000000</f>
        <v>10.285285301</v>
      </c>
    </row>
    <row r="115" spans="1:19" ht="17" customHeight="1" x14ac:dyDescent="0.35">
      <c r="A115" s="14"/>
      <c r="B115" s="14">
        <v>110</v>
      </c>
      <c r="C115" s="4" t="s">
        <v>148</v>
      </c>
      <c r="D115" s="15">
        <f>VLOOKUP($C115,'Data_TCOM+9961'!$A:$U,'SH Summary'!D$4,FALSE)</f>
        <v>30350</v>
      </c>
      <c r="E115" s="15">
        <f>VLOOKUP($C115,'Data_TCOM+9961'!$A:$U,'SH Summary'!E$4,FALSE)</f>
        <v>452600</v>
      </c>
      <c r="F115" s="18">
        <f t="shared" si="3"/>
        <v>482950</v>
      </c>
      <c r="G115" s="18"/>
      <c r="H115" s="17">
        <f t="shared" si="4"/>
        <v>482950</v>
      </c>
      <c r="I115" s="16"/>
      <c r="J115" s="16"/>
      <c r="K115" s="16"/>
      <c r="L115" s="16">
        <f t="shared" si="5"/>
        <v>7.4415483213176716E-4</v>
      </c>
      <c r="M115" s="13" t="str">
        <f>VLOOKUP($C115,'Data_TCOM+9961'!$A:$U,'SH Summary'!M$4,FALSE)</f>
        <v>10/31/2024</v>
      </c>
      <c r="N115" s="13" t="str">
        <f>VLOOKUP($C115,'Data_TCOM+9961'!$A:$U,'SH Summary'!N$4,FALSE)</f>
        <v>04/30/2026</v>
      </c>
      <c r="O115" s="13" t="str">
        <f>VLOOKUP($C115,'Data_TCOM+9961'!$A:$U,'SH Summary'!O$4,FALSE)</f>
        <v>Growth</v>
      </c>
      <c r="P115" s="13" t="str">
        <f>VLOOKUP($C115,'Data_TCOM+9961'!$A:$U,'SH Summary'!P$4,FALSE)</f>
        <v>London</v>
      </c>
      <c r="Q115" s="13">
        <f>VLOOKUP($C115,'Data_TCOM+9961'!$A:$U,'SH Summary'!Q$4,FALSE)</f>
        <v>0</v>
      </c>
      <c r="R115" s="13" t="str">
        <f>VLOOKUP($C115,'Data_TCOM+9961'!$A:$U,'SH Summary'!R$4,FALSE)</f>
        <v>United Kingdom</v>
      </c>
      <c r="S115" s="15">
        <f>VLOOKUP($C115,'Data_TCOM+9961'!$A:$U,'SH Summary'!S$4,FALSE)/1000000000</f>
        <v>59.487509781999997</v>
      </c>
    </row>
    <row r="116" spans="1:19" ht="17" customHeight="1" x14ac:dyDescent="0.35">
      <c r="A116" s="14"/>
      <c r="B116" s="14">
        <v>111</v>
      </c>
      <c r="C116" s="4" t="s">
        <v>149</v>
      </c>
      <c r="D116" s="15">
        <f>VLOOKUP($C116,'Data_TCOM+9961'!$A:$U,'SH Summary'!D$4,FALSE)</f>
        <v>0</v>
      </c>
      <c r="E116" s="15">
        <f>VLOOKUP($C116,'Data_TCOM+9961'!$A:$U,'SH Summary'!E$4,FALSE)</f>
        <v>471750</v>
      </c>
      <c r="F116" s="18">
        <f t="shared" si="3"/>
        <v>471750</v>
      </c>
      <c r="G116" s="18"/>
      <c r="H116" s="17">
        <f t="shared" si="4"/>
        <v>471750</v>
      </c>
      <c r="I116" s="16"/>
      <c r="J116" s="16"/>
      <c r="K116" s="16"/>
      <c r="L116" s="16">
        <f t="shared" si="5"/>
        <v>7.2689728141248815E-4</v>
      </c>
      <c r="M116" s="13">
        <f>VLOOKUP($C116,'Data_TCOM+9961'!$A:$U,'SH Summary'!M$4,FALSE)</f>
        <v>0</v>
      </c>
      <c r="N116" s="13" t="str">
        <f>VLOOKUP($C116,'Data_TCOM+9961'!$A:$U,'SH Summary'!N$4,FALSE)</f>
        <v>03/31/2026</v>
      </c>
      <c r="O116" s="13" t="str">
        <f>VLOOKUP($C116,'Data_TCOM+9961'!$A:$U,'SH Summary'!O$4,FALSE)</f>
        <v>Growth</v>
      </c>
      <c r="P116" s="13" t="str">
        <f>VLOOKUP($C116,'Data_TCOM+9961'!$A:$U,'SH Summary'!P$4,FALSE)</f>
        <v>London</v>
      </c>
      <c r="Q116" s="13">
        <f>VLOOKUP($C116,'Data_TCOM+9961'!$A:$U,'SH Summary'!Q$4,FALSE)</f>
        <v>0</v>
      </c>
      <c r="R116" s="13" t="str">
        <f>VLOOKUP($C116,'Data_TCOM+9961'!$A:$U,'SH Summary'!R$4,FALSE)</f>
        <v>United Kingdom</v>
      </c>
      <c r="S116" s="15">
        <f>VLOOKUP($C116,'Data_TCOM+9961'!$A:$U,'SH Summary'!S$4,FALSE)/1000000000</f>
        <v>1.585594537</v>
      </c>
    </row>
    <row r="117" spans="1:19" ht="17" customHeight="1" x14ac:dyDescent="0.35">
      <c r="A117" s="14"/>
      <c r="B117" s="14">
        <v>112</v>
      </c>
      <c r="C117" s="4" t="s">
        <v>150</v>
      </c>
      <c r="D117" s="15">
        <f>VLOOKUP($C117,'Data_TCOM+9961'!$A:$U,'SH Summary'!D$4,FALSE)</f>
        <v>463941</v>
      </c>
      <c r="E117" s="15">
        <f>VLOOKUP($C117,'Data_TCOM+9961'!$A:$U,'SH Summary'!E$4,FALSE)</f>
        <v>0</v>
      </c>
      <c r="F117" s="18">
        <f t="shared" si="3"/>
        <v>463941</v>
      </c>
      <c r="G117" s="18"/>
      <c r="H117" s="17">
        <f t="shared" si="4"/>
        <v>463941</v>
      </c>
      <c r="I117" s="16"/>
      <c r="J117" s="16"/>
      <c r="K117" s="16"/>
      <c r="L117" s="16">
        <f t="shared" si="5"/>
        <v>7.1486476234401935E-4</v>
      </c>
      <c r="M117" s="13" t="str">
        <f>VLOOKUP($C117,'Data_TCOM+9961'!$A:$U,'SH Summary'!M$4,FALSE)</f>
        <v>03/31/2026</v>
      </c>
      <c r="N117" s="13">
        <f>VLOOKUP($C117,'Data_TCOM+9961'!$A:$U,'SH Summary'!N$4,FALSE)</f>
        <v>0</v>
      </c>
      <c r="O117" s="13" t="str">
        <f>VLOOKUP($C117,'Data_TCOM+9961'!$A:$U,'SH Summary'!O$4,FALSE)</f>
        <v>Alternative</v>
      </c>
      <c r="P117" s="13" t="str">
        <f>VLOOKUP($C117,'Data_TCOM+9961'!$A:$U,'SH Summary'!P$4,FALSE)</f>
        <v>Jupiter</v>
      </c>
      <c r="Q117" s="13" t="str">
        <f>VLOOKUP($C117,'Data_TCOM+9961'!$A:$U,'SH Summary'!Q$4,FALSE)</f>
        <v>Florida</v>
      </c>
      <c r="R117" s="13" t="str">
        <f>VLOOKUP($C117,'Data_TCOM+9961'!$A:$U,'SH Summary'!R$4,FALSE)</f>
        <v>United States</v>
      </c>
      <c r="S117" s="15">
        <f>VLOOKUP($C117,'Data_TCOM+9961'!$A:$U,'SH Summary'!S$4,FALSE)/1000000000</f>
        <v>24.926871058</v>
      </c>
    </row>
    <row r="118" spans="1:19" ht="17" customHeight="1" x14ac:dyDescent="0.35">
      <c r="A118" s="14"/>
      <c r="B118" s="14">
        <v>113</v>
      </c>
      <c r="C118" s="4" t="s">
        <v>151</v>
      </c>
      <c r="D118" s="15">
        <f>VLOOKUP($C118,'Data_TCOM+9961'!$A:$U,'SH Summary'!D$4,FALSE)</f>
        <v>0</v>
      </c>
      <c r="E118" s="15">
        <f>VLOOKUP($C118,'Data_TCOM+9961'!$A:$U,'SH Summary'!E$4,FALSE)</f>
        <v>461897</v>
      </c>
      <c r="F118" s="18">
        <f t="shared" si="3"/>
        <v>461897</v>
      </c>
      <c r="G118" s="18"/>
      <c r="H118" s="17">
        <f t="shared" si="4"/>
        <v>461897</v>
      </c>
      <c r="I118" s="16"/>
      <c r="J118" s="16"/>
      <c r="K118" s="16"/>
      <c r="L118" s="16">
        <f t="shared" si="5"/>
        <v>7.1171525933775095E-4</v>
      </c>
      <c r="M118" s="13">
        <f>VLOOKUP($C118,'Data_TCOM+9961'!$A:$U,'SH Summary'!M$4,FALSE)</f>
        <v>0</v>
      </c>
      <c r="N118" s="13" t="str">
        <f>VLOOKUP($C118,'Data_TCOM+9961'!$A:$U,'SH Summary'!N$4,FALSE)</f>
        <v>03/31/2026</v>
      </c>
      <c r="O118" s="13" t="str">
        <f>VLOOKUP($C118,'Data_TCOM+9961'!$A:$U,'SH Summary'!O$4,FALSE)</f>
        <v>Index</v>
      </c>
      <c r="P118" s="13" t="str">
        <f>VLOOKUP($C118,'Data_TCOM+9961'!$A:$U,'SH Summary'!P$4,FALSE)</f>
        <v>London</v>
      </c>
      <c r="Q118" s="13">
        <f>VLOOKUP($C118,'Data_TCOM+9961'!$A:$U,'SH Summary'!Q$4,FALSE)</f>
        <v>0</v>
      </c>
      <c r="R118" s="13" t="str">
        <f>VLOOKUP($C118,'Data_TCOM+9961'!$A:$U,'SH Summary'!R$4,FALSE)</f>
        <v>United Kingdom</v>
      </c>
      <c r="S118" s="15">
        <f>VLOOKUP($C118,'Data_TCOM+9961'!$A:$U,'SH Summary'!S$4,FALSE)/1000000000</f>
        <v>82.628594707000005</v>
      </c>
    </row>
    <row r="119" spans="1:19" ht="17" customHeight="1" x14ac:dyDescent="0.35">
      <c r="A119" s="14"/>
      <c r="B119" s="14">
        <v>114</v>
      </c>
      <c r="C119" s="4" t="s">
        <v>152</v>
      </c>
      <c r="D119" s="15">
        <f>VLOOKUP($C119,'Data_TCOM+9961'!$A:$U,'SH Summary'!D$4,FALSE)</f>
        <v>452768</v>
      </c>
      <c r="E119" s="15">
        <f>VLOOKUP($C119,'Data_TCOM+9961'!$A:$U,'SH Summary'!E$4,FALSE)</f>
        <v>0</v>
      </c>
      <c r="F119" s="18">
        <f t="shared" si="3"/>
        <v>452768</v>
      </c>
      <c r="G119" s="18"/>
      <c r="H119" s="17">
        <f t="shared" si="4"/>
        <v>452768</v>
      </c>
      <c r="I119" s="16"/>
      <c r="J119" s="16"/>
      <c r="K119" s="16"/>
      <c r="L119" s="16">
        <f t="shared" si="5"/>
        <v>6.9764881464879584E-4</v>
      </c>
      <c r="M119" s="13" t="str">
        <f>VLOOKUP($C119,'Data_TCOM+9961'!$A:$U,'SH Summary'!M$4,FALSE)</f>
        <v>03/31/2026</v>
      </c>
      <c r="N119" s="13">
        <f>VLOOKUP($C119,'Data_TCOM+9961'!$A:$U,'SH Summary'!N$4,FALSE)</f>
        <v>0</v>
      </c>
      <c r="O119" s="13" t="str">
        <f>VLOOKUP($C119,'Data_TCOM+9961'!$A:$U,'SH Summary'!O$4,FALSE)</f>
        <v>Broker</v>
      </c>
      <c r="P119" s="13" t="str">
        <f>VLOOKUP($C119,'Data_TCOM+9961'!$A:$U,'SH Summary'!P$4,FALSE)</f>
        <v>New York</v>
      </c>
      <c r="Q119" s="13" t="str">
        <f>VLOOKUP($C119,'Data_TCOM+9961'!$A:$U,'SH Summary'!Q$4,FALSE)</f>
        <v>New York</v>
      </c>
      <c r="R119" s="13" t="str">
        <f>VLOOKUP($C119,'Data_TCOM+9961'!$A:$U,'SH Summary'!R$4,FALSE)</f>
        <v>United States</v>
      </c>
      <c r="S119" s="15">
        <f>VLOOKUP($C119,'Data_TCOM+9961'!$A:$U,'SH Summary'!S$4,FALSE)/1000000000</f>
        <v>188.375211643</v>
      </c>
    </row>
    <row r="120" spans="1:19" ht="17" customHeight="1" x14ac:dyDescent="0.35">
      <c r="A120" s="14"/>
      <c r="B120" s="14">
        <v>115</v>
      </c>
      <c r="C120" s="4" t="s">
        <v>153</v>
      </c>
      <c r="D120" s="15">
        <f>VLOOKUP($C120,'Data_TCOM+9961'!$A:$U,'SH Summary'!D$4,FALSE)</f>
        <v>0</v>
      </c>
      <c r="E120" s="15">
        <f>VLOOKUP($C120,'Data_TCOM+9961'!$A:$U,'SH Summary'!E$4,FALSE)</f>
        <v>449044</v>
      </c>
      <c r="F120" s="18">
        <f t="shared" si="3"/>
        <v>449044</v>
      </c>
      <c r="G120" s="18"/>
      <c r="H120" s="17">
        <f t="shared" si="4"/>
        <v>449044</v>
      </c>
      <c r="I120" s="16"/>
      <c r="J120" s="16"/>
      <c r="K120" s="16"/>
      <c r="L120" s="16">
        <f t="shared" si="5"/>
        <v>6.9191067903463549E-4</v>
      </c>
      <c r="M120" s="13" t="str">
        <f>VLOOKUP($C120,'Data_TCOM+9961'!$A:$U,'SH Summary'!M$4,FALSE)</f>
        <v>06/30/2025</v>
      </c>
      <c r="N120" s="13" t="str">
        <f>VLOOKUP($C120,'Data_TCOM+9961'!$A:$U,'SH Summary'!N$4,FALSE)</f>
        <v>04/30/2026</v>
      </c>
      <c r="O120" s="13" t="str">
        <f>VLOOKUP($C120,'Data_TCOM+9961'!$A:$U,'SH Summary'!O$4,FALSE)</f>
        <v>Value</v>
      </c>
      <c r="P120" s="13" t="str">
        <f>VLOOKUP($C120,'Data_TCOM+9961'!$A:$U,'SH Summary'!P$4,FALSE)</f>
        <v>Singapore</v>
      </c>
      <c r="Q120" s="13">
        <f>VLOOKUP($C120,'Data_TCOM+9961'!$A:$U,'SH Summary'!Q$4,FALSE)</f>
        <v>0</v>
      </c>
      <c r="R120" s="13" t="str">
        <f>VLOOKUP($C120,'Data_TCOM+9961'!$A:$U,'SH Summary'!R$4,FALSE)</f>
        <v>Singapore</v>
      </c>
      <c r="S120" s="15">
        <f>VLOOKUP($C120,'Data_TCOM+9961'!$A:$U,'SH Summary'!S$4,FALSE)/1000000000</f>
        <v>10.592639408</v>
      </c>
    </row>
    <row r="121" spans="1:19" ht="17" customHeight="1" x14ac:dyDescent="0.35">
      <c r="A121" s="14"/>
      <c r="B121" s="14">
        <v>116</v>
      </c>
      <c r="C121" s="4" t="s">
        <v>154</v>
      </c>
      <c r="D121" s="15">
        <f>VLOOKUP($C121,'Data_TCOM+9961'!$A:$U,'SH Summary'!D$4,FALSE)</f>
        <v>430366</v>
      </c>
      <c r="E121" s="15">
        <f>VLOOKUP($C121,'Data_TCOM+9961'!$A:$U,'SH Summary'!E$4,FALSE)</f>
        <v>0</v>
      </c>
      <c r="F121" s="18">
        <f t="shared" si="3"/>
        <v>430366</v>
      </c>
      <c r="G121" s="18"/>
      <c r="H121" s="17">
        <f t="shared" si="4"/>
        <v>430366</v>
      </c>
      <c r="I121" s="16"/>
      <c r="J121" s="16"/>
      <c r="K121" s="16"/>
      <c r="L121" s="16">
        <f t="shared" si="5"/>
        <v>6.6313063150475219E-4</v>
      </c>
      <c r="M121" s="13" t="str">
        <f>VLOOKUP($C121,'Data_TCOM+9961'!$A:$U,'SH Summary'!M$4,FALSE)</f>
        <v>03/31/2026</v>
      </c>
      <c r="N121" s="13">
        <f>VLOOKUP($C121,'Data_TCOM+9961'!$A:$U,'SH Summary'!N$4,FALSE)</f>
        <v>0</v>
      </c>
      <c r="O121" s="13" t="str">
        <f>VLOOKUP($C121,'Data_TCOM+9961'!$A:$U,'SH Summary'!O$4,FALSE)</f>
        <v>Alternative</v>
      </c>
      <c r="P121" s="13" t="str">
        <f>VLOOKUP($C121,'Data_TCOM+9961'!$A:$U,'SH Summary'!P$4,FALSE)</f>
        <v>Chicago</v>
      </c>
      <c r="Q121" s="13" t="str">
        <f>VLOOKUP($C121,'Data_TCOM+9961'!$A:$U,'SH Summary'!Q$4,FALSE)</f>
        <v>Illinois</v>
      </c>
      <c r="R121" s="13" t="str">
        <f>VLOOKUP($C121,'Data_TCOM+9961'!$A:$U,'SH Summary'!R$4,FALSE)</f>
        <v>United States</v>
      </c>
      <c r="S121" s="15">
        <f>VLOOKUP($C121,'Data_TCOM+9961'!$A:$U,'SH Summary'!S$4,FALSE)/1000000000</f>
        <v>51.935367906000003</v>
      </c>
    </row>
    <row r="122" spans="1:19" ht="17" customHeight="1" x14ac:dyDescent="0.35">
      <c r="A122" s="14"/>
      <c r="B122" s="14">
        <v>117</v>
      </c>
      <c r="C122" s="4" t="s">
        <v>155</v>
      </c>
      <c r="D122" s="15">
        <f>VLOOKUP($C122,'Data_TCOM+9961'!$A:$U,'SH Summary'!D$4,FALSE)</f>
        <v>226256</v>
      </c>
      <c r="E122" s="15">
        <f>VLOOKUP($C122,'Data_TCOM+9961'!$A:$U,'SH Summary'!E$4,FALSE)</f>
        <v>197863</v>
      </c>
      <c r="F122" s="18">
        <f t="shared" si="3"/>
        <v>424119</v>
      </c>
      <c r="G122" s="18"/>
      <c r="H122" s="17">
        <f t="shared" si="4"/>
        <v>424119</v>
      </c>
      <c r="I122" s="16"/>
      <c r="J122" s="16"/>
      <c r="K122" s="16"/>
      <c r="L122" s="16">
        <f t="shared" si="5"/>
        <v>6.5350492442052576E-4</v>
      </c>
      <c r="M122" s="13" t="str">
        <f>VLOOKUP($C122,'Data_TCOM+9961'!$A:$U,'SH Summary'!M$4,FALSE)</f>
        <v>05/13/2026</v>
      </c>
      <c r="N122" s="13" t="str">
        <f>VLOOKUP($C122,'Data_TCOM+9961'!$A:$U,'SH Summary'!N$4,FALSE)</f>
        <v>05/13/2026</v>
      </c>
      <c r="O122" s="13" t="str">
        <f>VLOOKUP($C122,'Data_TCOM+9961'!$A:$U,'SH Summary'!O$4,FALSE)</f>
        <v>Index</v>
      </c>
      <c r="P122" s="13" t="str">
        <f>VLOOKUP($C122,'Data_TCOM+9961'!$A:$U,'SH Summary'!P$4,FALSE)</f>
        <v>Downers Grove</v>
      </c>
      <c r="Q122" s="13" t="str">
        <f>VLOOKUP($C122,'Data_TCOM+9961'!$A:$U,'SH Summary'!Q$4,FALSE)</f>
        <v>Illinois</v>
      </c>
      <c r="R122" s="13" t="str">
        <f>VLOOKUP($C122,'Data_TCOM+9961'!$A:$U,'SH Summary'!R$4,FALSE)</f>
        <v>United States</v>
      </c>
      <c r="S122" s="15">
        <f>VLOOKUP($C122,'Data_TCOM+9961'!$A:$U,'SH Summary'!S$4,FALSE)/1000000000</f>
        <v>866.32891103999998</v>
      </c>
    </row>
    <row r="123" spans="1:19" ht="17" customHeight="1" x14ac:dyDescent="0.35">
      <c r="A123" s="14"/>
      <c r="B123" s="14">
        <v>118</v>
      </c>
      <c r="C123" s="4" t="s">
        <v>156</v>
      </c>
      <c r="D123" s="15">
        <f>VLOOKUP($C123,'Data_TCOM+9961'!$A:$U,'SH Summary'!D$4,FALSE)</f>
        <v>0</v>
      </c>
      <c r="E123" s="15">
        <f>VLOOKUP($C123,'Data_TCOM+9961'!$A:$U,'SH Summary'!E$4,FALSE)</f>
        <v>418300</v>
      </c>
      <c r="F123" s="18">
        <f t="shared" si="3"/>
        <v>418300</v>
      </c>
      <c r="G123" s="18"/>
      <c r="H123" s="17">
        <f t="shared" si="4"/>
        <v>418300</v>
      </c>
      <c r="I123" s="16"/>
      <c r="J123" s="16"/>
      <c r="K123" s="16"/>
      <c r="L123" s="16">
        <f t="shared" si="5"/>
        <v>6.4453870231021471E-4</v>
      </c>
      <c r="M123" s="13">
        <f>VLOOKUP($C123,'Data_TCOM+9961'!$A:$U,'SH Summary'!M$4,FALSE)</f>
        <v>0</v>
      </c>
      <c r="N123" s="13" t="str">
        <f>VLOOKUP($C123,'Data_TCOM+9961'!$A:$U,'SH Summary'!N$4,FALSE)</f>
        <v>12/31/2025</v>
      </c>
      <c r="O123" s="13" t="str">
        <f>VLOOKUP($C123,'Data_TCOM+9961'!$A:$U,'SH Summary'!O$4,FALSE)</f>
        <v>Growth</v>
      </c>
      <c r="P123" s="13" t="str">
        <f>VLOOKUP($C123,'Data_TCOM+9961'!$A:$U,'SH Summary'!P$4,FALSE)</f>
        <v>Shenzhen</v>
      </c>
      <c r="Q123" s="13">
        <f>VLOOKUP($C123,'Data_TCOM+9961'!$A:$U,'SH Summary'!Q$4,FALSE)</f>
        <v>0</v>
      </c>
      <c r="R123" s="13" t="str">
        <f>VLOOKUP($C123,'Data_TCOM+9961'!$A:$U,'SH Summary'!R$4,FALSE)</f>
        <v>China (Mainland)</v>
      </c>
      <c r="S123" s="15">
        <f>VLOOKUP($C123,'Data_TCOM+9961'!$A:$U,'SH Summary'!S$4,FALSE)/1000000000</f>
        <v>70.993030781000002</v>
      </c>
    </row>
    <row r="124" spans="1:19" ht="17" customHeight="1" x14ac:dyDescent="0.35">
      <c r="A124" s="14"/>
      <c r="B124" s="14">
        <v>119</v>
      </c>
      <c r="C124" s="4" t="s">
        <v>157</v>
      </c>
      <c r="D124" s="15">
        <f>VLOOKUP($C124,'Data_TCOM+9961'!$A:$U,'SH Summary'!D$4,FALSE)</f>
        <v>87610</v>
      </c>
      <c r="E124" s="15">
        <f>VLOOKUP($C124,'Data_TCOM+9961'!$A:$U,'SH Summary'!E$4,FALSE)</f>
        <v>315850</v>
      </c>
      <c r="F124" s="18">
        <f t="shared" si="3"/>
        <v>403460</v>
      </c>
      <c r="G124" s="18"/>
      <c r="H124" s="17">
        <f t="shared" si="4"/>
        <v>403460</v>
      </c>
      <c r="I124" s="16"/>
      <c r="J124" s="16"/>
      <c r="K124" s="16"/>
      <c r="L124" s="16">
        <f t="shared" si="5"/>
        <v>6.2167244760717006E-4</v>
      </c>
      <c r="M124" s="13" t="str">
        <f>VLOOKUP($C124,'Data_TCOM+9961'!$A:$U,'SH Summary'!M$4,FALSE)</f>
        <v>03/31/2026</v>
      </c>
      <c r="N124" s="13" t="str">
        <f>VLOOKUP($C124,'Data_TCOM+9961'!$A:$U,'SH Summary'!N$4,FALSE)</f>
        <v>04/30/2026</v>
      </c>
      <c r="O124" s="13" t="str">
        <f>VLOOKUP($C124,'Data_TCOM+9961'!$A:$U,'SH Summary'!O$4,FALSE)</f>
        <v>Value</v>
      </c>
      <c r="P124" s="13" t="str">
        <f>VLOOKUP($C124,'Data_TCOM+9961'!$A:$U,'SH Summary'!P$4,FALSE)</f>
        <v>Lysaker</v>
      </c>
      <c r="Q124" s="13">
        <f>VLOOKUP($C124,'Data_TCOM+9961'!$A:$U,'SH Summary'!Q$4,FALSE)</f>
        <v>0</v>
      </c>
      <c r="R124" s="13" t="str">
        <f>VLOOKUP($C124,'Data_TCOM+9961'!$A:$U,'SH Summary'!R$4,FALSE)</f>
        <v>Norway</v>
      </c>
      <c r="S124" s="15">
        <f>VLOOKUP($C124,'Data_TCOM+9961'!$A:$U,'SH Summary'!S$4,FALSE)/1000000000</f>
        <v>68.255839168999998</v>
      </c>
    </row>
    <row r="125" spans="1:19" ht="17" customHeight="1" x14ac:dyDescent="0.35">
      <c r="A125" s="14"/>
      <c r="B125" s="14">
        <v>120</v>
      </c>
      <c r="C125" s="4" t="s">
        <v>158</v>
      </c>
      <c r="D125" s="15">
        <f>VLOOKUP($C125,'Data_TCOM+9961'!$A:$U,'SH Summary'!D$4,FALSE)</f>
        <v>400900</v>
      </c>
      <c r="E125" s="15">
        <f>VLOOKUP($C125,'Data_TCOM+9961'!$A:$U,'SH Summary'!E$4,FALSE)</f>
        <v>0</v>
      </c>
      <c r="F125" s="18">
        <f t="shared" si="3"/>
        <v>400900</v>
      </c>
      <c r="G125" s="18"/>
      <c r="H125" s="17">
        <f t="shared" si="4"/>
        <v>400900</v>
      </c>
      <c r="I125" s="16"/>
      <c r="J125" s="16"/>
      <c r="K125" s="16"/>
      <c r="L125" s="16">
        <f t="shared" si="5"/>
        <v>6.1772786458562053E-4</v>
      </c>
      <c r="M125" s="13" t="str">
        <f>VLOOKUP($C125,'Data_TCOM+9961'!$A:$U,'SH Summary'!M$4,FALSE)</f>
        <v>12/31/2025</v>
      </c>
      <c r="N125" s="13">
        <f>VLOOKUP($C125,'Data_TCOM+9961'!$A:$U,'SH Summary'!N$4,FALSE)</f>
        <v>0</v>
      </c>
      <c r="O125" s="13" t="str">
        <f>VLOOKUP($C125,'Data_TCOM+9961'!$A:$U,'SH Summary'!O$4,FALSE)</f>
        <v>Value</v>
      </c>
      <c r="P125" s="13" t="str">
        <f>VLOOKUP($C125,'Data_TCOM+9961'!$A:$U,'SH Summary'!P$4,FALSE)</f>
        <v>Jersey City</v>
      </c>
      <c r="Q125" s="13" t="str">
        <f>VLOOKUP($C125,'Data_TCOM+9961'!$A:$U,'SH Summary'!Q$4,FALSE)</f>
        <v>New Jersey</v>
      </c>
      <c r="R125" s="13" t="str">
        <f>VLOOKUP($C125,'Data_TCOM+9961'!$A:$U,'SH Summary'!R$4,FALSE)</f>
        <v>United States</v>
      </c>
      <c r="S125" s="15">
        <f>VLOOKUP($C125,'Data_TCOM+9961'!$A:$U,'SH Summary'!S$4,FALSE)/1000000000</f>
        <v>665.984926223</v>
      </c>
    </row>
    <row r="126" spans="1:19" ht="17" customHeight="1" x14ac:dyDescent="0.35">
      <c r="A126" s="14"/>
      <c r="B126" s="14">
        <v>121</v>
      </c>
      <c r="C126" s="4" t="s">
        <v>159</v>
      </c>
      <c r="D126" s="15">
        <f>VLOOKUP($C126,'Data_TCOM+9961'!$A:$U,'SH Summary'!D$4,FALSE)</f>
        <v>172562</v>
      </c>
      <c r="E126" s="15">
        <f>VLOOKUP($C126,'Data_TCOM+9961'!$A:$U,'SH Summary'!E$4,FALSE)</f>
        <v>226081</v>
      </c>
      <c r="F126" s="18">
        <f t="shared" si="3"/>
        <v>398643</v>
      </c>
      <c r="G126" s="18"/>
      <c r="H126" s="17">
        <f t="shared" si="4"/>
        <v>398643</v>
      </c>
      <c r="I126" s="16"/>
      <c r="J126" s="16"/>
      <c r="K126" s="16"/>
      <c r="L126" s="16">
        <f t="shared" si="5"/>
        <v>6.1425015994513721E-4</v>
      </c>
      <c r="M126" s="13" t="str">
        <f>VLOOKUP($C126,'Data_TCOM+9961'!$A:$U,'SH Summary'!M$4,FALSE)</f>
        <v>03/31/2026</v>
      </c>
      <c r="N126" s="13" t="str">
        <f>VLOOKUP($C126,'Data_TCOM+9961'!$A:$U,'SH Summary'!N$4,FALSE)</f>
        <v>06/30/2025</v>
      </c>
      <c r="O126" s="13" t="str">
        <f>VLOOKUP($C126,'Data_TCOM+9961'!$A:$U,'SH Summary'!O$4,FALSE)</f>
        <v>Growth</v>
      </c>
      <c r="P126" s="13" t="str">
        <f>VLOOKUP($C126,'Data_TCOM+9961'!$A:$U,'SH Summary'!P$4,FALSE)</f>
        <v>Brussels</v>
      </c>
      <c r="Q126" s="13">
        <f>VLOOKUP($C126,'Data_TCOM+9961'!$A:$U,'SH Summary'!Q$4,FALSE)</f>
        <v>0</v>
      </c>
      <c r="R126" s="13" t="str">
        <f>VLOOKUP($C126,'Data_TCOM+9961'!$A:$U,'SH Summary'!R$4,FALSE)</f>
        <v>Belgium</v>
      </c>
      <c r="S126" s="15">
        <f>VLOOKUP($C126,'Data_TCOM+9961'!$A:$U,'SH Summary'!S$4,FALSE)/1000000000</f>
        <v>58.442590412000001</v>
      </c>
    </row>
    <row r="127" spans="1:19" ht="17" customHeight="1" x14ac:dyDescent="0.35">
      <c r="A127" s="14"/>
      <c r="B127" s="14">
        <v>122</v>
      </c>
      <c r="C127" s="4" t="s">
        <v>160</v>
      </c>
      <c r="D127" s="15">
        <f>VLOOKUP($C127,'Data_TCOM+9961'!$A:$U,'SH Summary'!D$4,FALSE)</f>
        <v>370430</v>
      </c>
      <c r="E127" s="15">
        <f>VLOOKUP($C127,'Data_TCOM+9961'!$A:$U,'SH Summary'!E$4,FALSE)</f>
        <v>24338</v>
      </c>
      <c r="F127" s="18">
        <f t="shared" si="3"/>
        <v>394768</v>
      </c>
      <c r="G127" s="18"/>
      <c r="H127" s="17">
        <f t="shared" si="4"/>
        <v>394768</v>
      </c>
      <c r="I127" s="16"/>
      <c r="J127" s="16"/>
      <c r="K127" s="16"/>
      <c r="L127" s="16">
        <f t="shared" si="5"/>
        <v>6.0827935556681534E-4</v>
      </c>
      <c r="M127" s="13" t="str">
        <f>VLOOKUP($C127,'Data_TCOM+9961'!$A:$U,'SH Summary'!M$4,FALSE)</f>
        <v>03/31/2026</v>
      </c>
      <c r="N127" s="13" t="str">
        <f>VLOOKUP($C127,'Data_TCOM+9961'!$A:$U,'SH Summary'!N$4,FALSE)</f>
        <v>03/31/2026</v>
      </c>
      <c r="O127" s="13" t="str">
        <f>VLOOKUP($C127,'Data_TCOM+9961'!$A:$U,'SH Summary'!O$4,FALSE)</f>
        <v>Growth</v>
      </c>
      <c r="P127" s="13" t="str">
        <f>VLOOKUP($C127,'Data_TCOM+9961'!$A:$U,'SH Summary'!P$4,FALSE)</f>
        <v>Oaks</v>
      </c>
      <c r="Q127" s="13" t="str">
        <f>VLOOKUP($C127,'Data_TCOM+9961'!$A:$U,'SH Summary'!Q$4,FALSE)</f>
        <v>Pennsylvania</v>
      </c>
      <c r="R127" s="13" t="str">
        <f>VLOOKUP($C127,'Data_TCOM+9961'!$A:$U,'SH Summary'!R$4,FALSE)</f>
        <v>United States</v>
      </c>
      <c r="S127" s="15">
        <f>VLOOKUP($C127,'Data_TCOM+9961'!$A:$U,'SH Summary'!S$4,FALSE)/1000000000</f>
        <v>111.56242554400001</v>
      </c>
    </row>
    <row r="128" spans="1:19" ht="17" customHeight="1" x14ac:dyDescent="0.35">
      <c r="A128" s="14"/>
      <c r="B128" s="14">
        <v>123</v>
      </c>
      <c r="C128" s="4" t="s">
        <v>161</v>
      </c>
      <c r="D128" s="15">
        <f>VLOOKUP($C128,'Data_TCOM+9961'!$A:$U,'SH Summary'!D$4,FALSE)</f>
        <v>152535</v>
      </c>
      <c r="E128" s="15">
        <f>VLOOKUP($C128,'Data_TCOM+9961'!$A:$U,'SH Summary'!E$4,FALSE)</f>
        <v>237983</v>
      </c>
      <c r="F128" s="18">
        <f t="shared" si="3"/>
        <v>390518</v>
      </c>
      <c r="G128" s="18"/>
      <c r="H128" s="17">
        <f t="shared" si="4"/>
        <v>390518</v>
      </c>
      <c r="I128" s="16"/>
      <c r="J128" s="16"/>
      <c r="K128" s="16"/>
      <c r="L128" s="16">
        <f t="shared" si="5"/>
        <v>6.0173073140994604E-4</v>
      </c>
      <c r="M128" s="13" t="str">
        <f>VLOOKUP($C128,'Data_TCOM+9961'!$A:$U,'SH Summary'!M$4,FALSE)</f>
        <v>03/31/2026</v>
      </c>
      <c r="N128" s="13" t="str">
        <f>VLOOKUP($C128,'Data_TCOM+9961'!$A:$U,'SH Summary'!N$4,FALSE)</f>
        <v>05/08/2026</v>
      </c>
      <c r="O128" s="13" t="str">
        <f>VLOOKUP($C128,'Data_TCOM+9961'!$A:$U,'SH Summary'!O$4,FALSE)</f>
        <v>Growth</v>
      </c>
      <c r="P128" s="13" t="str">
        <f>VLOOKUP($C128,'Data_TCOM+9961'!$A:$U,'SH Summary'!P$4,FALSE)</f>
        <v>Nanterre</v>
      </c>
      <c r="Q128" s="13">
        <f>VLOOKUP($C128,'Data_TCOM+9961'!$A:$U,'SH Summary'!Q$4,FALSE)</f>
        <v>0</v>
      </c>
      <c r="R128" s="13" t="str">
        <f>VLOOKUP($C128,'Data_TCOM+9961'!$A:$U,'SH Summary'!R$4,FALSE)</f>
        <v>France</v>
      </c>
      <c r="S128" s="15">
        <f>VLOOKUP($C128,'Data_TCOM+9961'!$A:$U,'SH Summary'!S$4,FALSE)/1000000000</f>
        <v>134.828056226</v>
      </c>
    </row>
    <row r="129" spans="1:19" ht="17" customHeight="1" x14ac:dyDescent="0.35">
      <c r="A129" s="14"/>
      <c r="B129" s="14">
        <v>124</v>
      </c>
      <c r="C129" s="4" t="s">
        <v>162</v>
      </c>
      <c r="D129" s="15">
        <f>VLOOKUP($C129,'Data_TCOM+9961'!$A:$U,'SH Summary'!D$4,FALSE)</f>
        <v>388593</v>
      </c>
      <c r="E129" s="15">
        <f>VLOOKUP($C129,'Data_TCOM+9961'!$A:$U,'SH Summary'!E$4,FALSE)</f>
        <v>0</v>
      </c>
      <c r="F129" s="18">
        <f t="shared" si="3"/>
        <v>388593</v>
      </c>
      <c r="G129" s="18"/>
      <c r="H129" s="17">
        <f t="shared" si="4"/>
        <v>388593</v>
      </c>
      <c r="I129" s="16"/>
      <c r="J129" s="16"/>
      <c r="K129" s="16"/>
      <c r="L129" s="16">
        <f t="shared" si="5"/>
        <v>5.9876458988006992E-4</v>
      </c>
      <c r="M129" s="13" t="str">
        <f>VLOOKUP($C129,'Data_TCOM+9961'!$A:$U,'SH Summary'!M$4,FALSE)</f>
        <v>03/31/2026</v>
      </c>
      <c r="N129" s="13">
        <f>VLOOKUP($C129,'Data_TCOM+9961'!$A:$U,'SH Summary'!N$4,FALSE)</f>
        <v>0</v>
      </c>
      <c r="O129" s="13" t="str">
        <f>VLOOKUP($C129,'Data_TCOM+9961'!$A:$U,'SH Summary'!O$4,FALSE)</f>
        <v>Alternative</v>
      </c>
      <c r="P129" s="13">
        <f>VLOOKUP($C129,'Data_TCOM+9961'!$A:$U,'SH Summary'!P$4,FALSE)</f>
        <v>0</v>
      </c>
      <c r="Q129" s="13">
        <f>VLOOKUP($C129,'Data_TCOM+9961'!$A:$U,'SH Summary'!Q$4,FALSE)</f>
        <v>0</v>
      </c>
      <c r="R129" s="13" t="str">
        <f>VLOOKUP($C129,'Data_TCOM+9961'!$A:$U,'SH Summary'!R$4,FALSE)</f>
        <v>Hong Kong SAR</v>
      </c>
      <c r="S129" s="15">
        <f>VLOOKUP($C129,'Data_TCOM+9961'!$A:$U,'SH Summary'!S$4,FALSE)/1000000000</f>
        <v>0.55181579599999997</v>
      </c>
    </row>
    <row r="130" spans="1:19" ht="17" customHeight="1" x14ac:dyDescent="0.35">
      <c r="A130" s="14"/>
      <c r="B130" s="14">
        <v>125</v>
      </c>
      <c r="C130" s="4" t="s">
        <v>30</v>
      </c>
      <c r="D130" s="15">
        <f>VLOOKUP($C130,'Data_TCOM+9961'!$A:$U,'SH Summary'!D$4,FALSE)</f>
        <v>378250</v>
      </c>
      <c r="E130" s="15">
        <f>VLOOKUP($C130,'Data_TCOM+9961'!$A:$U,'SH Summary'!E$4,FALSE)</f>
        <v>0</v>
      </c>
      <c r="F130" s="18">
        <f t="shared" si="3"/>
        <v>378250</v>
      </c>
      <c r="G130" s="18"/>
      <c r="H130" s="17">
        <f t="shared" si="4"/>
        <v>378250</v>
      </c>
      <c r="I130" s="16"/>
      <c r="J130" s="16"/>
      <c r="K130" s="16"/>
      <c r="L130" s="16">
        <f t="shared" si="5"/>
        <v>5.8282754996136438E-4</v>
      </c>
      <c r="M130" s="13" t="str">
        <f>VLOOKUP($C130,'Data_TCOM+9961'!$A:$U,'SH Summary'!M$4,FALSE)</f>
        <v>03/31/2026</v>
      </c>
      <c r="N130" s="13">
        <f>VLOOKUP($C130,'Data_TCOM+9961'!$A:$U,'SH Summary'!N$4,FALSE)</f>
        <v>0</v>
      </c>
      <c r="O130" s="13" t="str">
        <f>VLOOKUP($C130,'Data_TCOM+9961'!$A:$U,'SH Summary'!O$4,FALSE)</f>
        <v>Growth</v>
      </c>
      <c r="P130" s="13" t="str">
        <f>VLOOKUP($C130,'Data_TCOM+9961'!$A:$U,'SH Summary'!P$4,FALSE)</f>
        <v>San Francisco</v>
      </c>
      <c r="Q130" s="13" t="str">
        <f>VLOOKUP($C130,'Data_TCOM+9961'!$A:$U,'SH Summary'!Q$4,FALSE)</f>
        <v>California</v>
      </c>
      <c r="R130" s="13" t="str">
        <f>VLOOKUP($C130,'Data_TCOM+9961'!$A:$U,'SH Summary'!R$4,FALSE)</f>
        <v>United States</v>
      </c>
      <c r="S130" s="15">
        <f>VLOOKUP($C130,'Data_TCOM+9961'!$A:$U,'SH Summary'!S$4,FALSE)/1000000000</f>
        <v>427.52075059600003</v>
      </c>
    </row>
    <row r="131" spans="1:19" ht="17" customHeight="1" x14ac:dyDescent="0.35">
      <c r="A131" s="14"/>
      <c r="B131" s="14">
        <v>126</v>
      </c>
      <c r="C131" s="4" t="s">
        <v>163</v>
      </c>
      <c r="D131" s="15">
        <f>VLOOKUP($C131,'Data_TCOM+9961'!$A:$U,'SH Summary'!D$4,FALSE)</f>
        <v>377363</v>
      </c>
      <c r="E131" s="15">
        <f>VLOOKUP($C131,'Data_TCOM+9961'!$A:$U,'SH Summary'!E$4,FALSE)</f>
        <v>0</v>
      </c>
      <c r="F131" s="18">
        <f t="shared" si="3"/>
        <v>377363</v>
      </c>
      <c r="G131" s="18"/>
      <c r="H131" s="17">
        <f t="shared" si="4"/>
        <v>377363</v>
      </c>
      <c r="I131" s="16"/>
      <c r="J131" s="16"/>
      <c r="K131" s="16"/>
      <c r="L131" s="16">
        <f t="shared" si="5"/>
        <v>5.814608135785072E-4</v>
      </c>
      <c r="M131" s="13" t="str">
        <f>VLOOKUP($C131,'Data_TCOM+9961'!$A:$U,'SH Summary'!M$4,FALSE)</f>
        <v>12/31/2025</v>
      </c>
      <c r="N131" s="13">
        <f>VLOOKUP($C131,'Data_TCOM+9961'!$A:$U,'SH Summary'!N$4,FALSE)</f>
        <v>0</v>
      </c>
      <c r="O131" s="13" t="str">
        <f>VLOOKUP($C131,'Data_TCOM+9961'!$A:$U,'SH Summary'!O$4,FALSE)</f>
        <v>Alternative</v>
      </c>
      <c r="P131" s="13" t="str">
        <f>VLOOKUP($C131,'Data_TCOM+9961'!$A:$U,'SH Summary'!P$4,FALSE)</f>
        <v>New York</v>
      </c>
      <c r="Q131" s="13" t="str">
        <f>VLOOKUP($C131,'Data_TCOM+9961'!$A:$U,'SH Summary'!Q$4,FALSE)</f>
        <v>New York</v>
      </c>
      <c r="R131" s="13" t="str">
        <f>VLOOKUP($C131,'Data_TCOM+9961'!$A:$U,'SH Summary'!R$4,FALSE)</f>
        <v>United States</v>
      </c>
      <c r="S131" s="15">
        <f>VLOOKUP($C131,'Data_TCOM+9961'!$A:$U,'SH Summary'!S$4,FALSE)/1000000000</f>
        <v>66.935146914000001</v>
      </c>
    </row>
    <row r="132" spans="1:19" ht="17" customHeight="1" x14ac:dyDescent="0.35">
      <c r="A132" s="14"/>
      <c r="B132" s="14">
        <v>127</v>
      </c>
      <c r="C132" s="4" t="s">
        <v>164</v>
      </c>
      <c r="D132" s="15">
        <f>VLOOKUP($C132,'Data_TCOM+9961'!$A:$U,'SH Summary'!D$4,FALSE)</f>
        <v>376181</v>
      </c>
      <c r="E132" s="15">
        <f>VLOOKUP($C132,'Data_TCOM+9961'!$A:$U,'SH Summary'!E$4,FALSE)</f>
        <v>0</v>
      </c>
      <c r="F132" s="18">
        <f t="shared" si="3"/>
        <v>376181</v>
      </c>
      <c r="G132" s="18"/>
      <c r="H132" s="17">
        <f t="shared" si="4"/>
        <v>376181</v>
      </c>
      <c r="I132" s="16"/>
      <c r="J132" s="16"/>
      <c r="K132" s="16"/>
      <c r="L132" s="16">
        <f t="shared" si="5"/>
        <v>5.7963952563652612E-4</v>
      </c>
      <c r="M132" s="13" t="str">
        <f>VLOOKUP($C132,'Data_TCOM+9961'!$A:$U,'SH Summary'!M$4,FALSE)</f>
        <v>03/31/2026</v>
      </c>
      <c r="N132" s="13">
        <f>VLOOKUP($C132,'Data_TCOM+9961'!$A:$U,'SH Summary'!N$4,FALSE)</f>
        <v>0</v>
      </c>
      <c r="O132" s="13" t="str">
        <f>VLOOKUP($C132,'Data_TCOM+9961'!$A:$U,'SH Summary'!O$4,FALSE)</f>
        <v>GARP</v>
      </c>
      <c r="P132" s="13" t="str">
        <f>VLOOKUP($C132,'Data_TCOM+9961'!$A:$U,'SH Summary'!P$4,FALSE)</f>
        <v>Seattle</v>
      </c>
      <c r="Q132" s="13" t="str">
        <f>VLOOKUP($C132,'Data_TCOM+9961'!$A:$U,'SH Summary'!Q$4,FALSE)</f>
        <v>Washington</v>
      </c>
      <c r="R132" s="13" t="str">
        <f>VLOOKUP($C132,'Data_TCOM+9961'!$A:$U,'SH Summary'!R$4,FALSE)</f>
        <v>United States</v>
      </c>
      <c r="S132" s="15">
        <f>VLOOKUP($C132,'Data_TCOM+9961'!$A:$U,'SH Summary'!S$4,FALSE)/1000000000</f>
        <v>382.68569107600001</v>
      </c>
    </row>
    <row r="133" spans="1:19" ht="17" customHeight="1" x14ac:dyDescent="0.35">
      <c r="A133" s="14"/>
      <c r="B133" s="14">
        <v>128</v>
      </c>
      <c r="C133" s="4" t="s">
        <v>165</v>
      </c>
      <c r="D133" s="15">
        <f>VLOOKUP($C133,'Data_TCOM+9961'!$A:$U,'SH Summary'!D$4,FALSE)</f>
        <v>373751</v>
      </c>
      <c r="E133" s="15">
        <f>VLOOKUP($C133,'Data_TCOM+9961'!$A:$U,'SH Summary'!E$4,FALSE)</f>
        <v>0</v>
      </c>
      <c r="F133" s="18">
        <f t="shared" si="3"/>
        <v>373751</v>
      </c>
      <c r="G133" s="18"/>
      <c r="H133" s="17">
        <f t="shared" si="4"/>
        <v>373751</v>
      </c>
      <c r="I133" s="16"/>
      <c r="J133" s="16"/>
      <c r="K133" s="16"/>
      <c r="L133" s="16">
        <f t="shared" si="5"/>
        <v>5.7589525347153964E-4</v>
      </c>
      <c r="M133" s="13" t="str">
        <f>VLOOKUP($C133,'Data_TCOM+9961'!$A:$U,'SH Summary'!M$4,FALSE)</f>
        <v>03/31/2026</v>
      </c>
      <c r="N133" s="13">
        <f>VLOOKUP($C133,'Data_TCOM+9961'!$A:$U,'SH Summary'!N$4,FALSE)</f>
        <v>0</v>
      </c>
      <c r="O133" s="13" t="str">
        <f>VLOOKUP($C133,'Data_TCOM+9961'!$A:$U,'SH Summary'!O$4,FALSE)</f>
        <v>Growth</v>
      </c>
      <c r="P133" s="13">
        <f>VLOOKUP($C133,'Data_TCOM+9961'!$A:$U,'SH Summary'!P$4,FALSE)</f>
        <v>0</v>
      </c>
      <c r="Q133" s="13">
        <f>VLOOKUP($C133,'Data_TCOM+9961'!$A:$U,'SH Summary'!Q$4,FALSE)</f>
        <v>0</v>
      </c>
      <c r="R133" s="13" t="str">
        <f>VLOOKUP($C133,'Data_TCOM+9961'!$A:$U,'SH Summary'!R$4,FALSE)</f>
        <v>Singapore</v>
      </c>
      <c r="S133" s="15">
        <f>VLOOKUP($C133,'Data_TCOM+9961'!$A:$U,'SH Summary'!S$4,FALSE)/1000000000</f>
        <v>0.197853582</v>
      </c>
    </row>
    <row r="134" spans="1:19" ht="17" customHeight="1" x14ac:dyDescent="0.35">
      <c r="A134" s="14"/>
      <c r="B134" s="14">
        <v>129</v>
      </c>
      <c r="C134" s="4" t="s">
        <v>166</v>
      </c>
      <c r="D134" s="15">
        <f>VLOOKUP($C134,'Data_TCOM+9961'!$A:$U,'SH Summary'!D$4,FALSE)</f>
        <v>25298</v>
      </c>
      <c r="E134" s="15">
        <f>VLOOKUP($C134,'Data_TCOM+9961'!$A:$U,'SH Summary'!E$4,FALSE)</f>
        <v>342147</v>
      </c>
      <c r="F134" s="18">
        <f t="shared" ref="F134:F197" si="6">D134+E134</f>
        <v>367445</v>
      </c>
      <c r="G134" s="18"/>
      <c r="H134" s="17">
        <f t="shared" ref="H134:H197" si="7">F134-G134</f>
        <v>367445</v>
      </c>
      <c r="I134" s="16"/>
      <c r="J134" s="16"/>
      <c r="K134" s="16"/>
      <c r="L134" s="16">
        <f t="shared" ref="L134:L197" si="8">F134/$F$3</f>
        <v>5.6617863607548848E-4</v>
      </c>
      <c r="M134" s="13" t="str">
        <f>VLOOKUP($C134,'Data_TCOM+9961'!$A:$U,'SH Summary'!M$4,FALSE)</f>
        <v>03/31/2026</v>
      </c>
      <c r="N134" s="13" t="str">
        <f>VLOOKUP($C134,'Data_TCOM+9961'!$A:$U,'SH Summary'!N$4,FALSE)</f>
        <v>05/14/2026</v>
      </c>
      <c r="O134" s="13" t="str">
        <f>VLOOKUP($C134,'Data_TCOM+9961'!$A:$U,'SH Summary'!O$4,FALSE)</f>
        <v>Growth</v>
      </c>
      <c r="P134" s="13" t="str">
        <f>VLOOKUP($C134,'Data_TCOM+9961'!$A:$U,'SH Summary'!P$4,FALSE)</f>
        <v>Seoul</v>
      </c>
      <c r="Q134" s="13">
        <f>VLOOKUP($C134,'Data_TCOM+9961'!$A:$U,'SH Summary'!Q$4,FALSE)</f>
        <v>0</v>
      </c>
      <c r="R134" s="13" t="str">
        <f>VLOOKUP($C134,'Data_TCOM+9961'!$A:$U,'SH Summary'!R$4,FALSE)</f>
        <v>South Korea</v>
      </c>
      <c r="S134" s="15">
        <f>VLOOKUP($C134,'Data_TCOM+9961'!$A:$U,'SH Summary'!S$4,FALSE)/1000000000</f>
        <v>83.926139130999999</v>
      </c>
    </row>
    <row r="135" spans="1:19" ht="17" customHeight="1" x14ac:dyDescent="0.35">
      <c r="A135" s="14"/>
      <c r="B135" s="14">
        <v>130</v>
      </c>
      <c r="C135" s="4" t="s">
        <v>167</v>
      </c>
      <c r="D135" s="15">
        <f>VLOOKUP($C135,'Data_TCOM+9961'!$A:$U,'SH Summary'!D$4,FALSE)</f>
        <v>364804</v>
      </c>
      <c r="E135" s="15">
        <f>VLOOKUP($C135,'Data_TCOM+9961'!$A:$U,'SH Summary'!E$4,FALSE)</f>
        <v>0</v>
      </c>
      <c r="F135" s="18">
        <f t="shared" si="6"/>
        <v>364804</v>
      </c>
      <c r="G135" s="18"/>
      <c r="H135" s="17">
        <f t="shared" si="7"/>
        <v>364804</v>
      </c>
      <c r="I135" s="16"/>
      <c r="J135" s="16"/>
      <c r="K135" s="16"/>
      <c r="L135" s="16">
        <f t="shared" si="8"/>
        <v>5.6210924398177281E-4</v>
      </c>
      <c r="M135" s="13" t="str">
        <f>VLOOKUP($C135,'Data_TCOM+9961'!$A:$U,'SH Summary'!M$4,FALSE)</f>
        <v>09/30/2024</v>
      </c>
      <c r="N135" s="13">
        <f>VLOOKUP($C135,'Data_TCOM+9961'!$A:$U,'SH Summary'!N$4,FALSE)</f>
        <v>0</v>
      </c>
      <c r="O135" s="13" t="str">
        <f>VLOOKUP($C135,'Data_TCOM+9961'!$A:$U,'SH Summary'!O$4,FALSE)</f>
        <v>Alternative</v>
      </c>
      <c r="P135" s="13" t="str">
        <f>VLOOKUP($C135,'Data_TCOM+9961'!$A:$U,'SH Summary'!P$4,FALSE)</f>
        <v>London</v>
      </c>
      <c r="Q135" s="13">
        <f>VLOOKUP($C135,'Data_TCOM+9961'!$A:$U,'SH Summary'!Q$4,FALSE)</f>
        <v>0</v>
      </c>
      <c r="R135" s="13" t="str">
        <f>VLOOKUP($C135,'Data_TCOM+9961'!$A:$U,'SH Summary'!R$4,FALSE)</f>
        <v>United Kingdom</v>
      </c>
      <c r="S135" s="15">
        <f>VLOOKUP($C135,'Data_TCOM+9961'!$A:$U,'SH Summary'!S$4,FALSE)/1000000000</f>
        <v>5.4035016640000002</v>
      </c>
    </row>
    <row r="136" spans="1:19" ht="17" customHeight="1" x14ac:dyDescent="0.35">
      <c r="A136" s="14"/>
      <c r="B136" s="14">
        <v>131</v>
      </c>
      <c r="C136" s="4" t="s">
        <v>168</v>
      </c>
      <c r="D136" s="15">
        <f>VLOOKUP($C136,'Data_TCOM+9961'!$A:$U,'SH Summary'!D$4,FALSE)</f>
        <v>361726</v>
      </c>
      <c r="E136" s="15">
        <f>VLOOKUP($C136,'Data_TCOM+9961'!$A:$U,'SH Summary'!E$4,FALSE)</f>
        <v>0</v>
      </c>
      <c r="F136" s="18">
        <f t="shared" si="6"/>
        <v>361726</v>
      </c>
      <c r="G136" s="18"/>
      <c r="H136" s="17">
        <f t="shared" si="7"/>
        <v>361726</v>
      </c>
      <c r="I136" s="16"/>
      <c r="J136" s="16"/>
      <c r="K136" s="16"/>
      <c r="L136" s="16">
        <f t="shared" si="8"/>
        <v>5.5736649923945664E-4</v>
      </c>
      <c r="M136" s="13" t="str">
        <f>VLOOKUP($C136,'Data_TCOM+9961'!$A:$U,'SH Summary'!M$4,FALSE)</f>
        <v>03/31/2026</v>
      </c>
      <c r="N136" s="13">
        <f>VLOOKUP($C136,'Data_TCOM+9961'!$A:$U,'SH Summary'!N$4,FALSE)</f>
        <v>0</v>
      </c>
      <c r="O136" s="13" t="str">
        <f>VLOOKUP($C136,'Data_TCOM+9961'!$A:$U,'SH Summary'!O$4,FALSE)</f>
        <v>Value</v>
      </c>
      <c r="P136" s="13" t="str">
        <f>VLOOKUP($C136,'Data_TCOM+9961'!$A:$U,'SH Summary'!P$4,FALSE)</f>
        <v>London</v>
      </c>
      <c r="Q136" s="13">
        <f>VLOOKUP($C136,'Data_TCOM+9961'!$A:$U,'SH Summary'!Q$4,FALSE)</f>
        <v>0</v>
      </c>
      <c r="R136" s="13" t="str">
        <f>VLOOKUP($C136,'Data_TCOM+9961'!$A:$U,'SH Summary'!R$4,FALSE)</f>
        <v>United Kingdom</v>
      </c>
      <c r="S136" s="15">
        <f>VLOOKUP($C136,'Data_TCOM+9961'!$A:$U,'SH Summary'!S$4,FALSE)/1000000000</f>
        <v>3.5025947849999999</v>
      </c>
    </row>
    <row r="137" spans="1:19" ht="17" customHeight="1" x14ac:dyDescent="0.35">
      <c r="A137" s="14"/>
      <c r="B137" s="14">
        <v>132</v>
      </c>
      <c r="C137" s="4" t="s">
        <v>169</v>
      </c>
      <c r="D137" s="15">
        <f>VLOOKUP($C137,'Data_TCOM+9961'!$A:$U,'SH Summary'!D$4,FALSE)</f>
        <v>0</v>
      </c>
      <c r="E137" s="15">
        <f>VLOOKUP($C137,'Data_TCOM+9961'!$A:$U,'SH Summary'!E$4,FALSE)</f>
        <v>355663</v>
      </c>
      <c r="F137" s="18">
        <f t="shared" si="6"/>
        <v>355663</v>
      </c>
      <c r="G137" s="18"/>
      <c r="H137" s="17">
        <f t="shared" si="7"/>
        <v>355663</v>
      </c>
      <c r="I137" s="16"/>
      <c r="J137" s="16"/>
      <c r="K137" s="16"/>
      <c r="L137" s="16">
        <f t="shared" si="8"/>
        <v>5.4802430905990412E-4</v>
      </c>
      <c r="M137" s="13" t="str">
        <f>VLOOKUP($C137,'Data_TCOM+9961'!$A:$U,'SH Summary'!M$4,FALSE)</f>
        <v>12/31/2025</v>
      </c>
      <c r="N137" s="13" t="str">
        <f>VLOOKUP($C137,'Data_TCOM+9961'!$A:$U,'SH Summary'!N$4,FALSE)</f>
        <v>03/31/2026</v>
      </c>
      <c r="O137" s="13" t="str">
        <f>VLOOKUP($C137,'Data_TCOM+9961'!$A:$U,'SH Summary'!O$4,FALSE)</f>
        <v>Value</v>
      </c>
      <c r="P137" s="13" t="str">
        <f>VLOOKUP($C137,'Data_TCOM+9961'!$A:$U,'SH Summary'!P$4,FALSE)</f>
        <v>Zurich</v>
      </c>
      <c r="Q137" s="13">
        <f>VLOOKUP($C137,'Data_TCOM+9961'!$A:$U,'SH Summary'!Q$4,FALSE)</f>
        <v>0</v>
      </c>
      <c r="R137" s="13" t="str">
        <f>VLOOKUP($C137,'Data_TCOM+9961'!$A:$U,'SH Summary'!R$4,FALSE)</f>
        <v>Switzerland</v>
      </c>
      <c r="S137" s="15">
        <f>VLOOKUP($C137,'Data_TCOM+9961'!$A:$U,'SH Summary'!S$4,FALSE)/1000000000</f>
        <v>111.827730159</v>
      </c>
    </row>
    <row r="138" spans="1:19" ht="17" customHeight="1" x14ac:dyDescent="0.35">
      <c r="A138" s="14"/>
      <c r="B138" s="14">
        <v>133</v>
      </c>
      <c r="C138" s="4" t="s">
        <v>170</v>
      </c>
      <c r="D138" s="15">
        <f>VLOOKUP($C138,'Data_TCOM+9961'!$A:$U,'SH Summary'!D$4,FALSE)</f>
        <v>351436</v>
      </c>
      <c r="E138" s="15">
        <f>VLOOKUP($C138,'Data_TCOM+9961'!$A:$U,'SH Summary'!E$4,FALSE)</f>
        <v>0</v>
      </c>
      <c r="F138" s="18">
        <f t="shared" si="6"/>
        <v>351436</v>
      </c>
      <c r="G138" s="18"/>
      <c r="H138" s="17">
        <f t="shared" si="7"/>
        <v>351436</v>
      </c>
      <c r="I138" s="16"/>
      <c r="J138" s="16"/>
      <c r="K138" s="16"/>
      <c r="L138" s="16">
        <f t="shared" si="8"/>
        <v>5.4151112451611904E-4</v>
      </c>
      <c r="M138" s="13" t="str">
        <f>VLOOKUP($C138,'Data_TCOM+9961'!$A:$U,'SH Summary'!M$4,FALSE)</f>
        <v>03/31/2026</v>
      </c>
      <c r="N138" s="13">
        <f>VLOOKUP($C138,'Data_TCOM+9961'!$A:$U,'SH Summary'!N$4,FALSE)</f>
        <v>0</v>
      </c>
      <c r="O138" s="13" t="str">
        <f>VLOOKUP($C138,'Data_TCOM+9961'!$A:$U,'SH Summary'!O$4,FALSE)</f>
        <v>Growth</v>
      </c>
      <c r="P138" s="13" t="str">
        <f>VLOOKUP($C138,'Data_TCOM+9961'!$A:$U,'SH Summary'!P$4,FALSE)</f>
        <v>Los Angeles</v>
      </c>
      <c r="Q138" s="13" t="str">
        <f>VLOOKUP($C138,'Data_TCOM+9961'!$A:$U,'SH Summary'!Q$4,FALSE)</f>
        <v>California</v>
      </c>
      <c r="R138" s="13" t="str">
        <f>VLOOKUP($C138,'Data_TCOM+9961'!$A:$U,'SH Summary'!R$4,FALSE)</f>
        <v>United States</v>
      </c>
      <c r="S138" s="15">
        <f>VLOOKUP($C138,'Data_TCOM+9961'!$A:$U,'SH Summary'!S$4,FALSE)/1000000000</f>
        <v>23.225318588</v>
      </c>
    </row>
    <row r="139" spans="1:19" ht="17" customHeight="1" x14ac:dyDescent="0.35">
      <c r="A139" s="14"/>
      <c r="B139" s="14">
        <v>134</v>
      </c>
      <c r="C139" s="4" t="s">
        <v>171</v>
      </c>
      <c r="D139" s="15">
        <f>VLOOKUP($C139,'Data_TCOM+9961'!$A:$U,'SH Summary'!D$4,FALSE)</f>
        <v>347663</v>
      </c>
      <c r="E139" s="15">
        <f>VLOOKUP($C139,'Data_TCOM+9961'!$A:$U,'SH Summary'!E$4,FALSE)</f>
        <v>0</v>
      </c>
      <c r="F139" s="18">
        <f t="shared" si="6"/>
        <v>347663</v>
      </c>
      <c r="G139" s="18"/>
      <c r="H139" s="17">
        <f t="shared" si="7"/>
        <v>347663</v>
      </c>
      <c r="I139" s="16"/>
      <c r="J139" s="16"/>
      <c r="K139" s="16"/>
      <c r="L139" s="16">
        <f t="shared" si="8"/>
        <v>5.3569748711756202E-4</v>
      </c>
      <c r="M139" s="13" t="str">
        <f>VLOOKUP($C139,'Data_TCOM+9961'!$A:$U,'SH Summary'!M$4,FALSE)</f>
        <v>03/31/2026</v>
      </c>
      <c r="N139" s="13">
        <f>VLOOKUP($C139,'Data_TCOM+9961'!$A:$U,'SH Summary'!N$4,FALSE)</f>
        <v>0</v>
      </c>
      <c r="O139" s="13" t="str">
        <f>VLOOKUP($C139,'Data_TCOM+9961'!$A:$U,'SH Summary'!O$4,FALSE)</f>
        <v>Alternative</v>
      </c>
      <c r="P139" s="13" t="str">
        <f>VLOOKUP($C139,'Data_TCOM+9961'!$A:$U,'SH Summary'!P$4,FALSE)</f>
        <v>London</v>
      </c>
      <c r="Q139" s="13">
        <f>VLOOKUP($C139,'Data_TCOM+9961'!$A:$U,'SH Summary'!Q$4,FALSE)</f>
        <v>0</v>
      </c>
      <c r="R139" s="13" t="str">
        <f>VLOOKUP($C139,'Data_TCOM+9961'!$A:$U,'SH Summary'!R$4,FALSE)</f>
        <v>United Kingdom</v>
      </c>
      <c r="S139" s="15">
        <f>VLOOKUP($C139,'Data_TCOM+9961'!$A:$U,'SH Summary'!S$4,FALSE)/1000000000</f>
        <v>69.547833702000005</v>
      </c>
    </row>
    <row r="140" spans="1:19" ht="17" customHeight="1" x14ac:dyDescent="0.35">
      <c r="A140" s="14"/>
      <c r="B140" s="14">
        <v>135</v>
      </c>
      <c r="C140" s="4" t="s">
        <v>172</v>
      </c>
      <c r="D140" s="15">
        <f>VLOOKUP($C140,'Data_TCOM+9961'!$A:$U,'SH Summary'!D$4,FALSE)</f>
        <v>248373</v>
      </c>
      <c r="E140" s="15">
        <f>VLOOKUP($C140,'Data_TCOM+9961'!$A:$U,'SH Summary'!E$4,FALSE)</f>
        <v>98272</v>
      </c>
      <c r="F140" s="18">
        <f t="shared" si="6"/>
        <v>346645</v>
      </c>
      <c r="G140" s="18"/>
      <c r="H140" s="17">
        <f t="shared" si="7"/>
        <v>346645</v>
      </c>
      <c r="I140" s="16"/>
      <c r="J140" s="16"/>
      <c r="K140" s="16"/>
      <c r="L140" s="16">
        <f t="shared" si="8"/>
        <v>5.3412889902539897E-4</v>
      </c>
      <c r="M140" s="13" t="str">
        <f>VLOOKUP($C140,'Data_TCOM+9961'!$A:$U,'SH Summary'!M$4,FALSE)</f>
        <v>03/31/2026</v>
      </c>
      <c r="N140" s="13" t="str">
        <f>VLOOKUP($C140,'Data_TCOM+9961'!$A:$U,'SH Summary'!N$4,FALSE)</f>
        <v>03/31/2026</v>
      </c>
      <c r="O140" s="13" t="str">
        <f>VLOOKUP($C140,'Data_TCOM+9961'!$A:$U,'SH Summary'!O$4,FALSE)</f>
        <v>Growth</v>
      </c>
      <c r="P140" s="13" t="str">
        <f>VLOOKUP($C140,'Data_TCOM+9961'!$A:$U,'SH Summary'!P$4,FALSE)</f>
        <v>London</v>
      </c>
      <c r="Q140" s="13">
        <f>VLOOKUP($C140,'Data_TCOM+9961'!$A:$U,'SH Summary'!Q$4,FALSE)</f>
        <v>0</v>
      </c>
      <c r="R140" s="13" t="str">
        <f>VLOOKUP($C140,'Data_TCOM+9961'!$A:$U,'SH Summary'!R$4,FALSE)</f>
        <v>United Kingdom</v>
      </c>
      <c r="S140" s="15">
        <f>VLOOKUP($C140,'Data_TCOM+9961'!$A:$U,'SH Summary'!S$4,FALSE)/1000000000</f>
        <v>30.703656925000001</v>
      </c>
    </row>
    <row r="141" spans="1:19" ht="17" customHeight="1" x14ac:dyDescent="0.35">
      <c r="A141" s="14"/>
      <c r="B141" s="14">
        <v>136</v>
      </c>
      <c r="C141" s="4" t="s">
        <v>173</v>
      </c>
      <c r="D141" s="15">
        <f>VLOOKUP($C141,'Data_TCOM+9961'!$A:$U,'SH Summary'!D$4,FALSE)</f>
        <v>345101</v>
      </c>
      <c r="E141" s="15">
        <f>VLOOKUP($C141,'Data_TCOM+9961'!$A:$U,'SH Summary'!E$4,FALSE)</f>
        <v>0</v>
      </c>
      <c r="F141" s="18">
        <f t="shared" si="6"/>
        <v>345101</v>
      </c>
      <c r="G141" s="18"/>
      <c r="H141" s="17">
        <f t="shared" si="7"/>
        <v>345101</v>
      </c>
      <c r="I141" s="16"/>
      <c r="J141" s="16"/>
      <c r="K141" s="16"/>
      <c r="L141" s="16">
        <f t="shared" si="8"/>
        <v>5.3174982239052686E-4</v>
      </c>
      <c r="M141" s="13" t="str">
        <f>VLOOKUP($C141,'Data_TCOM+9961'!$A:$U,'SH Summary'!M$4,FALSE)</f>
        <v>01/31/2026</v>
      </c>
      <c r="N141" s="13" t="str">
        <f>VLOOKUP($C141,'Data_TCOM+9961'!$A:$U,'SH Summary'!N$4,FALSE)</f>
        <v>10/31/2024</v>
      </c>
      <c r="O141" s="13" t="str">
        <f>VLOOKUP($C141,'Data_TCOM+9961'!$A:$U,'SH Summary'!O$4,FALSE)</f>
        <v>Value</v>
      </c>
      <c r="P141" s="13" t="str">
        <f>VLOOKUP($C141,'Data_TCOM+9961'!$A:$U,'SH Summary'!P$4,FALSE)</f>
        <v>Central</v>
      </c>
      <c r="Q141" s="13">
        <f>VLOOKUP($C141,'Data_TCOM+9961'!$A:$U,'SH Summary'!Q$4,FALSE)</f>
        <v>0</v>
      </c>
      <c r="R141" s="13" t="str">
        <f>VLOOKUP($C141,'Data_TCOM+9961'!$A:$U,'SH Summary'!R$4,FALSE)</f>
        <v>Hong Kong SAR</v>
      </c>
      <c r="S141" s="15">
        <f>VLOOKUP($C141,'Data_TCOM+9961'!$A:$U,'SH Summary'!S$4,FALSE)/1000000000</f>
        <v>4.6684139470000003</v>
      </c>
    </row>
    <row r="142" spans="1:19" ht="17" customHeight="1" x14ac:dyDescent="0.35">
      <c r="A142" s="14"/>
      <c r="B142" s="14">
        <v>137</v>
      </c>
      <c r="C142" s="4" t="s">
        <v>174</v>
      </c>
      <c r="D142" s="15">
        <f>VLOOKUP($C142,'Data_TCOM+9961'!$A:$U,'SH Summary'!D$4,FALSE)</f>
        <v>0</v>
      </c>
      <c r="E142" s="15">
        <f>VLOOKUP($C142,'Data_TCOM+9961'!$A:$U,'SH Summary'!E$4,FALSE)</f>
        <v>344550</v>
      </c>
      <c r="F142" s="18">
        <f t="shared" si="6"/>
        <v>344550</v>
      </c>
      <c r="G142" s="18"/>
      <c r="H142" s="17">
        <f t="shared" si="7"/>
        <v>344550</v>
      </c>
      <c r="I142" s="16"/>
      <c r="J142" s="16"/>
      <c r="K142" s="16"/>
      <c r="L142" s="16">
        <f t="shared" si="8"/>
        <v>5.3090081252924804E-4</v>
      </c>
      <c r="M142" s="13">
        <f>VLOOKUP($C142,'Data_TCOM+9961'!$A:$U,'SH Summary'!M$4,FALSE)</f>
        <v>0</v>
      </c>
      <c r="N142" s="13" t="str">
        <f>VLOOKUP($C142,'Data_TCOM+9961'!$A:$U,'SH Summary'!N$4,FALSE)</f>
        <v>12/31/2025</v>
      </c>
      <c r="O142" s="13" t="str">
        <f>VLOOKUP($C142,'Data_TCOM+9961'!$A:$U,'SH Summary'!O$4,FALSE)</f>
        <v>Growth</v>
      </c>
      <c r="P142" s="13" t="str">
        <f>VLOOKUP($C142,'Data_TCOM+9961'!$A:$U,'SH Summary'!P$4,FALSE)</f>
        <v>Shanghai</v>
      </c>
      <c r="Q142" s="13">
        <f>VLOOKUP($C142,'Data_TCOM+9961'!$A:$U,'SH Summary'!Q$4,FALSE)</f>
        <v>0</v>
      </c>
      <c r="R142" s="13" t="str">
        <f>VLOOKUP($C142,'Data_TCOM+9961'!$A:$U,'SH Summary'!R$4,FALSE)</f>
        <v>China (Mainland)</v>
      </c>
      <c r="S142" s="15">
        <f>VLOOKUP($C142,'Data_TCOM+9961'!$A:$U,'SH Summary'!S$4,FALSE)/1000000000</f>
        <v>30.051037983000001</v>
      </c>
    </row>
    <row r="143" spans="1:19" ht="17" customHeight="1" x14ac:dyDescent="0.35">
      <c r="A143" s="14"/>
      <c r="B143" s="14">
        <v>138</v>
      </c>
      <c r="C143" s="4" t="s">
        <v>175</v>
      </c>
      <c r="D143" s="15">
        <f>VLOOKUP($C143,'Data_TCOM+9961'!$A:$U,'SH Summary'!D$4,FALSE)</f>
        <v>0</v>
      </c>
      <c r="E143" s="15">
        <f>VLOOKUP($C143,'Data_TCOM+9961'!$A:$U,'SH Summary'!E$4,FALSE)</f>
        <v>343247</v>
      </c>
      <c r="F143" s="18">
        <f t="shared" si="6"/>
        <v>343247</v>
      </c>
      <c r="G143" s="18"/>
      <c r="H143" s="17">
        <f t="shared" si="7"/>
        <v>343247</v>
      </c>
      <c r="I143" s="16"/>
      <c r="J143" s="16"/>
      <c r="K143" s="16"/>
      <c r="L143" s="16">
        <f t="shared" si="8"/>
        <v>5.2889308140538905E-4</v>
      </c>
      <c r="M143" s="13" t="str">
        <f>VLOOKUP($C143,'Data_TCOM+9961'!$A:$U,'SH Summary'!M$4,FALSE)</f>
        <v>06/30/2025</v>
      </c>
      <c r="N143" s="13" t="str">
        <f>VLOOKUP($C143,'Data_TCOM+9961'!$A:$U,'SH Summary'!N$4,FALSE)</f>
        <v>09/30/2025</v>
      </c>
      <c r="O143" s="13" t="str">
        <f>VLOOKUP($C143,'Data_TCOM+9961'!$A:$U,'SH Summary'!O$4,FALSE)</f>
        <v>Index</v>
      </c>
      <c r="P143" s="13" t="str">
        <f>VLOOKUP($C143,'Data_TCOM+9961'!$A:$U,'SH Summary'!P$4,FALSE)</f>
        <v>Trenton</v>
      </c>
      <c r="Q143" s="13" t="str">
        <f>VLOOKUP($C143,'Data_TCOM+9961'!$A:$U,'SH Summary'!Q$4,FALSE)</f>
        <v>New Jersey</v>
      </c>
      <c r="R143" s="13" t="str">
        <f>VLOOKUP($C143,'Data_TCOM+9961'!$A:$U,'SH Summary'!R$4,FALSE)</f>
        <v>United States</v>
      </c>
      <c r="S143" s="15">
        <f>VLOOKUP($C143,'Data_TCOM+9961'!$A:$U,'SH Summary'!S$4,FALSE)/1000000000</f>
        <v>40.02423623</v>
      </c>
    </row>
    <row r="144" spans="1:19" ht="17" customHeight="1" x14ac:dyDescent="0.35">
      <c r="A144" s="14"/>
      <c r="B144" s="14">
        <v>139</v>
      </c>
      <c r="C144" s="4" t="s">
        <v>176</v>
      </c>
      <c r="D144" s="15">
        <f>VLOOKUP($C144,'Data_TCOM+9961'!$A:$U,'SH Summary'!D$4,FALSE)</f>
        <v>0</v>
      </c>
      <c r="E144" s="15">
        <f>VLOOKUP($C144,'Data_TCOM+9961'!$A:$U,'SH Summary'!E$4,FALSE)</f>
        <v>337150</v>
      </c>
      <c r="F144" s="18">
        <f t="shared" si="6"/>
        <v>337150</v>
      </c>
      <c r="G144" s="18"/>
      <c r="H144" s="17">
        <f t="shared" si="7"/>
        <v>337150</v>
      </c>
      <c r="I144" s="16"/>
      <c r="J144" s="16"/>
      <c r="K144" s="16"/>
      <c r="L144" s="16">
        <f t="shared" si="8"/>
        <v>5.1949850223258155E-4</v>
      </c>
      <c r="M144" s="13">
        <f>VLOOKUP($C144,'Data_TCOM+9961'!$A:$U,'SH Summary'!M$4,FALSE)</f>
        <v>0</v>
      </c>
      <c r="N144" s="13" t="str">
        <f>VLOOKUP($C144,'Data_TCOM+9961'!$A:$U,'SH Summary'!N$4,FALSE)</f>
        <v>02/28/2026</v>
      </c>
      <c r="O144" s="13" t="str">
        <f>VLOOKUP($C144,'Data_TCOM+9961'!$A:$U,'SH Summary'!O$4,FALSE)</f>
        <v>Growth</v>
      </c>
      <c r="P144" s="13" t="str">
        <f>VLOOKUP($C144,'Data_TCOM+9961'!$A:$U,'SH Summary'!P$4,FALSE)</f>
        <v>Wanchai</v>
      </c>
      <c r="Q144" s="13">
        <f>VLOOKUP($C144,'Data_TCOM+9961'!$A:$U,'SH Summary'!Q$4,FALSE)</f>
        <v>0</v>
      </c>
      <c r="R144" s="13" t="str">
        <f>VLOOKUP($C144,'Data_TCOM+9961'!$A:$U,'SH Summary'!R$4,FALSE)</f>
        <v>Hong Kong SAR</v>
      </c>
      <c r="S144" s="15">
        <f>VLOOKUP($C144,'Data_TCOM+9961'!$A:$U,'SH Summary'!S$4,FALSE)/1000000000</f>
        <v>1.289498831</v>
      </c>
    </row>
    <row r="145" spans="1:19" ht="17" customHeight="1" x14ac:dyDescent="0.35">
      <c r="A145" s="14"/>
      <c r="B145" s="14">
        <v>140</v>
      </c>
      <c r="C145" s="4" t="s">
        <v>177</v>
      </c>
      <c r="D145" s="15">
        <f>VLOOKUP($C145,'Data_TCOM+9961'!$A:$U,'SH Summary'!D$4,FALSE)</f>
        <v>0</v>
      </c>
      <c r="E145" s="15">
        <f>VLOOKUP($C145,'Data_TCOM+9961'!$A:$U,'SH Summary'!E$4,FALSE)</f>
        <v>330650</v>
      </c>
      <c r="F145" s="18">
        <f t="shared" si="6"/>
        <v>330650</v>
      </c>
      <c r="G145" s="18"/>
      <c r="H145" s="17">
        <f t="shared" si="7"/>
        <v>330650</v>
      </c>
      <c r="I145" s="16"/>
      <c r="J145" s="16"/>
      <c r="K145" s="16"/>
      <c r="L145" s="16">
        <f t="shared" si="8"/>
        <v>5.0948295940442864E-4</v>
      </c>
      <c r="M145" s="13" t="str">
        <f>VLOOKUP($C145,'Data_TCOM+9961'!$A:$U,'SH Summary'!M$4,FALSE)</f>
        <v>03/31/2026</v>
      </c>
      <c r="N145" s="13" t="str">
        <f>VLOOKUP($C145,'Data_TCOM+9961'!$A:$U,'SH Summary'!N$4,FALSE)</f>
        <v>03/31/2026</v>
      </c>
      <c r="O145" s="13" t="str">
        <f>VLOOKUP($C145,'Data_TCOM+9961'!$A:$U,'SH Summary'!O$4,FALSE)</f>
        <v>Growth</v>
      </c>
      <c r="P145" s="13" t="str">
        <f>VLOOKUP($C145,'Data_TCOM+9961'!$A:$U,'SH Summary'!P$4,FALSE)</f>
        <v>Singapore</v>
      </c>
      <c r="Q145" s="13">
        <f>VLOOKUP($C145,'Data_TCOM+9961'!$A:$U,'SH Summary'!Q$4,FALSE)</f>
        <v>0</v>
      </c>
      <c r="R145" s="13" t="str">
        <f>VLOOKUP($C145,'Data_TCOM+9961'!$A:$U,'SH Summary'!R$4,FALSE)</f>
        <v>Singapore</v>
      </c>
      <c r="S145" s="15">
        <f>VLOOKUP($C145,'Data_TCOM+9961'!$A:$U,'SH Summary'!S$4,FALSE)/1000000000</f>
        <v>21.355291393000002</v>
      </c>
    </row>
    <row r="146" spans="1:19" ht="17" customHeight="1" x14ac:dyDescent="0.35">
      <c r="A146" s="14"/>
      <c r="B146" s="14">
        <v>141</v>
      </c>
      <c r="C146" s="4" t="s">
        <v>178</v>
      </c>
      <c r="D146" s="15">
        <f>VLOOKUP($C146,'Data_TCOM+9961'!$A:$U,'SH Summary'!D$4,FALSE)</f>
        <v>598</v>
      </c>
      <c r="E146" s="15">
        <f>VLOOKUP($C146,'Data_TCOM+9961'!$A:$U,'SH Summary'!E$4,FALSE)</f>
        <v>328031</v>
      </c>
      <c r="F146" s="18">
        <f t="shared" si="6"/>
        <v>328629</v>
      </c>
      <c r="G146" s="18"/>
      <c r="H146" s="17">
        <f t="shared" si="7"/>
        <v>328629</v>
      </c>
      <c r="I146" s="16"/>
      <c r="J146" s="16"/>
      <c r="K146" s="16"/>
      <c r="L146" s="16">
        <f t="shared" si="8"/>
        <v>5.0636889601124446E-4</v>
      </c>
      <c r="M146" s="13" t="str">
        <f>VLOOKUP($C146,'Data_TCOM+9961'!$A:$U,'SH Summary'!M$4,FALSE)</f>
        <v>03/31/2026</v>
      </c>
      <c r="N146" s="13" t="str">
        <f>VLOOKUP($C146,'Data_TCOM+9961'!$A:$U,'SH Summary'!N$4,FALSE)</f>
        <v>03/31/2026</v>
      </c>
      <c r="O146" s="13" t="str">
        <f>VLOOKUP($C146,'Data_TCOM+9961'!$A:$U,'SH Summary'!O$4,FALSE)</f>
        <v>Value</v>
      </c>
      <c r="P146" s="13" t="str">
        <f>VLOOKUP($C146,'Data_TCOM+9961'!$A:$U,'SH Summary'!P$4,FALSE)</f>
        <v>Boston</v>
      </c>
      <c r="Q146" s="13" t="str">
        <f>VLOOKUP($C146,'Data_TCOM+9961'!$A:$U,'SH Summary'!Q$4,FALSE)</f>
        <v>Massachusetts</v>
      </c>
      <c r="R146" s="13" t="str">
        <f>VLOOKUP($C146,'Data_TCOM+9961'!$A:$U,'SH Summary'!R$4,FALSE)</f>
        <v>United States</v>
      </c>
      <c r="S146" s="15">
        <f>VLOOKUP($C146,'Data_TCOM+9961'!$A:$U,'SH Summary'!S$4,FALSE)/1000000000</f>
        <v>326.90122713900001</v>
      </c>
    </row>
    <row r="147" spans="1:19" ht="17" customHeight="1" x14ac:dyDescent="0.35">
      <c r="A147" s="14"/>
      <c r="B147" s="14">
        <v>142</v>
      </c>
      <c r="C147" s="4" t="s">
        <v>179</v>
      </c>
      <c r="D147" s="15">
        <f>VLOOKUP($C147,'Data_TCOM+9961'!$A:$U,'SH Summary'!D$4,FALSE)</f>
        <v>325920</v>
      </c>
      <c r="E147" s="15">
        <f>VLOOKUP($C147,'Data_TCOM+9961'!$A:$U,'SH Summary'!E$4,FALSE)</f>
        <v>0</v>
      </c>
      <c r="F147" s="18">
        <f t="shared" si="6"/>
        <v>325920</v>
      </c>
      <c r="G147" s="18"/>
      <c r="H147" s="17">
        <f t="shared" si="7"/>
        <v>325920</v>
      </c>
      <c r="I147" s="16"/>
      <c r="J147" s="16"/>
      <c r="K147" s="16"/>
      <c r="L147" s="16">
        <f t="shared" si="8"/>
        <v>5.0219472593101883E-4</v>
      </c>
      <c r="M147" s="13" t="str">
        <f>VLOOKUP($C147,'Data_TCOM+9961'!$A:$U,'SH Summary'!M$4,FALSE)</f>
        <v>03/31/2026</v>
      </c>
      <c r="N147" s="13">
        <f>VLOOKUP($C147,'Data_TCOM+9961'!$A:$U,'SH Summary'!N$4,FALSE)</f>
        <v>0</v>
      </c>
      <c r="O147" s="13" t="str">
        <f>VLOOKUP($C147,'Data_TCOM+9961'!$A:$U,'SH Summary'!O$4,FALSE)</f>
        <v>Growth</v>
      </c>
      <c r="P147" s="13" t="str">
        <f>VLOOKUP($C147,'Data_TCOM+9961'!$A:$U,'SH Summary'!P$4,FALSE)</f>
        <v>Shanghai</v>
      </c>
      <c r="Q147" s="13">
        <f>VLOOKUP($C147,'Data_TCOM+9961'!$A:$U,'SH Summary'!Q$4,FALSE)</f>
        <v>0</v>
      </c>
      <c r="R147" s="13" t="str">
        <f>VLOOKUP($C147,'Data_TCOM+9961'!$A:$U,'SH Summary'!R$4,FALSE)</f>
        <v>China (Mainland)</v>
      </c>
      <c r="S147" s="15">
        <f>VLOOKUP($C147,'Data_TCOM+9961'!$A:$U,'SH Summary'!S$4,FALSE)/1000000000</f>
        <v>0.48509269199999999</v>
      </c>
    </row>
    <row r="148" spans="1:19" ht="17" customHeight="1" x14ac:dyDescent="0.35">
      <c r="A148" s="14"/>
      <c r="B148" s="14">
        <v>143</v>
      </c>
      <c r="C148" s="4" t="s">
        <v>180</v>
      </c>
      <c r="D148" s="15">
        <f>VLOOKUP($C148,'Data_TCOM+9961'!$A:$U,'SH Summary'!D$4,FALSE)</f>
        <v>0</v>
      </c>
      <c r="E148" s="15">
        <f>VLOOKUP($C148,'Data_TCOM+9961'!$A:$U,'SH Summary'!E$4,FALSE)</f>
        <v>323534</v>
      </c>
      <c r="F148" s="18">
        <f t="shared" si="6"/>
        <v>323534</v>
      </c>
      <c r="G148" s="18"/>
      <c r="H148" s="17">
        <f t="shared" si="7"/>
        <v>323534</v>
      </c>
      <c r="I148" s="16"/>
      <c r="J148" s="16"/>
      <c r="K148" s="16"/>
      <c r="L148" s="16">
        <f t="shared" si="8"/>
        <v>4.9851825128671527E-4</v>
      </c>
      <c r="M148" s="13" t="str">
        <f>VLOOKUP($C148,'Data_TCOM+9961'!$A:$U,'SH Summary'!M$4,FALSE)</f>
        <v>06/30/2025</v>
      </c>
      <c r="N148" s="13" t="str">
        <f>VLOOKUP($C148,'Data_TCOM+9961'!$A:$U,'SH Summary'!N$4,FALSE)</f>
        <v>03/31/2026</v>
      </c>
      <c r="O148" s="13" t="str">
        <f>VLOOKUP($C148,'Data_TCOM+9961'!$A:$U,'SH Summary'!O$4,FALSE)</f>
        <v>Growth</v>
      </c>
      <c r="P148" s="13" t="str">
        <f>VLOOKUP($C148,'Data_TCOM+9961'!$A:$U,'SH Summary'!P$4,FALSE)</f>
        <v>Admiralty</v>
      </c>
      <c r="Q148" s="13">
        <f>VLOOKUP($C148,'Data_TCOM+9961'!$A:$U,'SH Summary'!Q$4,FALSE)</f>
        <v>0</v>
      </c>
      <c r="R148" s="13" t="str">
        <f>VLOOKUP($C148,'Data_TCOM+9961'!$A:$U,'SH Summary'!R$4,FALSE)</f>
        <v>Hong Kong SAR</v>
      </c>
      <c r="S148" s="15">
        <f>VLOOKUP($C148,'Data_TCOM+9961'!$A:$U,'SH Summary'!S$4,FALSE)/1000000000</f>
        <v>11.303908786999999</v>
      </c>
    </row>
    <row r="149" spans="1:19" ht="17" customHeight="1" x14ac:dyDescent="0.35">
      <c r="A149" s="14"/>
      <c r="B149" s="14">
        <v>144</v>
      </c>
      <c r="C149" s="4" t="s">
        <v>181</v>
      </c>
      <c r="D149" s="15">
        <f>VLOOKUP($C149,'Data_TCOM+9961'!$A:$U,'SH Summary'!D$4,FALSE)</f>
        <v>252547</v>
      </c>
      <c r="E149" s="15">
        <f>VLOOKUP($C149,'Data_TCOM+9961'!$A:$U,'SH Summary'!E$4,FALSE)</f>
        <v>70746</v>
      </c>
      <c r="F149" s="18">
        <f t="shared" si="6"/>
        <v>323293</v>
      </c>
      <c r="G149" s="18"/>
      <c r="H149" s="17">
        <f t="shared" si="7"/>
        <v>323293</v>
      </c>
      <c r="I149" s="16"/>
      <c r="J149" s="16"/>
      <c r="K149" s="16"/>
      <c r="L149" s="16">
        <f t="shared" si="8"/>
        <v>4.9814690577570226E-4</v>
      </c>
      <c r="M149" s="13" t="str">
        <f>VLOOKUP($C149,'Data_TCOM+9961'!$A:$U,'SH Summary'!M$4,FALSE)</f>
        <v>03/31/2026</v>
      </c>
      <c r="N149" s="13" t="str">
        <f>VLOOKUP($C149,'Data_TCOM+9961'!$A:$U,'SH Summary'!N$4,FALSE)</f>
        <v>02/28/2026</v>
      </c>
      <c r="O149" s="13" t="str">
        <f>VLOOKUP($C149,'Data_TCOM+9961'!$A:$U,'SH Summary'!O$4,FALSE)</f>
        <v>Growth</v>
      </c>
      <c r="P149" s="13" t="str">
        <f>VLOOKUP($C149,'Data_TCOM+9961'!$A:$U,'SH Summary'!P$4,FALSE)</f>
        <v>Kansas City</v>
      </c>
      <c r="Q149" s="13" t="str">
        <f>VLOOKUP($C149,'Data_TCOM+9961'!$A:$U,'SH Summary'!Q$4,FALSE)</f>
        <v>Missouri</v>
      </c>
      <c r="R149" s="13" t="str">
        <f>VLOOKUP($C149,'Data_TCOM+9961'!$A:$U,'SH Summary'!R$4,FALSE)</f>
        <v>United States</v>
      </c>
      <c r="S149" s="15">
        <f>VLOOKUP($C149,'Data_TCOM+9961'!$A:$U,'SH Summary'!S$4,FALSE)/1000000000</f>
        <v>261.17059100300003</v>
      </c>
    </row>
    <row r="150" spans="1:19" ht="17" customHeight="1" x14ac:dyDescent="0.35">
      <c r="A150" s="14"/>
      <c r="B150" s="14">
        <v>145</v>
      </c>
      <c r="C150" s="4" t="s">
        <v>182</v>
      </c>
      <c r="D150" s="15">
        <f>VLOOKUP($C150,'Data_TCOM+9961'!$A:$U,'SH Summary'!D$4,FALSE)</f>
        <v>59500</v>
      </c>
      <c r="E150" s="15">
        <f>VLOOKUP($C150,'Data_TCOM+9961'!$A:$U,'SH Summary'!E$4,FALSE)</f>
        <v>262808</v>
      </c>
      <c r="F150" s="18">
        <f t="shared" si="6"/>
        <v>322308</v>
      </c>
      <c r="G150" s="18"/>
      <c r="H150" s="17">
        <f t="shared" si="7"/>
        <v>322308</v>
      </c>
      <c r="I150" s="16"/>
      <c r="J150" s="16"/>
      <c r="K150" s="16"/>
      <c r="L150" s="16">
        <f t="shared" si="8"/>
        <v>4.9662916582405138E-4</v>
      </c>
      <c r="M150" s="13" t="str">
        <f>VLOOKUP($C150,'Data_TCOM+9961'!$A:$U,'SH Summary'!M$4,FALSE)</f>
        <v>10/31/2025</v>
      </c>
      <c r="N150" s="13" t="str">
        <f>VLOOKUP($C150,'Data_TCOM+9961'!$A:$U,'SH Summary'!N$4,FALSE)</f>
        <v>10/31/2025</v>
      </c>
      <c r="O150" s="13" t="str">
        <f>VLOOKUP($C150,'Data_TCOM+9961'!$A:$U,'SH Summary'!O$4,FALSE)</f>
        <v>Value</v>
      </c>
      <c r="P150" s="13" t="str">
        <f>VLOOKUP($C150,'Data_TCOM+9961'!$A:$U,'SH Summary'!P$4,FALSE)</f>
        <v>Milan</v>
      </c>
      <c r="Q150" s="13">
        <f>VLOOKUP($C150,'Data_TCOM+9961'!$A:$U,'SH Summary'!Q$4,FALSE)</f>
        <v>0</v>
      </c>
      <c r="R150" s="13" t="str">
        <f>VLOOKUP($C150,'Data_TCOM+9961'!$A:$U,'SH Summary'!R$4,FALSE)</f>
        <v>Italy</v>
      </c>
      <c r="S150" s="15">
        <f>VLOOKUP($C150,'Data_TCOM+9961'!$A:$U,'SH Summary'!S$4,FALSE)/1000000000</f>
        <v>24.522620791000001</v>
      </c>
    </row>
    <row r="151" spans="1:19" ht="17" customHeight="1" x14ac:dyDescent="0.35">
      <c r="A151" s="14"/>
      <c r="B151" s="14">
        <v>146</v>
      </c>
      <c r="C151" s="4" t="s">
        <v>183</v>
      </c>
      <c r="D151" s="15">
        <f>VLOOKUP($C151,'Data_TCOM+9961'!$A:$U,'SH Summary'!D$4,FALSE)</f>
        <v>0</v>
      </c>
      <c r="E151" s="15">
        <f>VLOOKUP($C151,'Data_TCOM+9961'!$A:$U,'SH Summary'!E$4,FALSE)</f>
        <v>318692</v>
      </c>
      <c r="F151" s="18">
        <f t="shared" si="6"/>
        <v>318692</v>
      </c>
      <c r="G151" s="18"/>
      <c r="H151" s="17">
        <f t="shared" si="7"/>
        <v>318692</v>
      </c>
      <c r="I151" s="16"/>
      <c r="J151" s="16"/>
      <c r="K151" s="16"/>
      <c r="L151" s="16">
        <f t="shared" si="8"/>
        <v>4.9105744230611267E-4</v>
      </c>
      <c r="M151" s="13">
        <f>VLOOKUP($C151,'Data_TCOM+9961'!$A:$U,'SH Summary'!M$4,FALSE)</f>
        <v>0</v>
      </c>
      <c r="N151" s="13" t="str">
        <f>VLOOKUP($C151,'Data_TCOM+9961'!$A:$U,'SH Summary'!N$4,FALSE)</f>
        <v>12/31/2025</v>
      </c>
      <c r="O151" s="13" t="str">
        <f>VLOOKUP($C151,'Data_TCOM+9961'!$A:$U,'SH Summary'!O$4,FALSE)</f>
        <v>Growth</v>
      </c>
      <c r="P151" s="13" t="str">
        <f>VLOOKUP($C151,'Data_TCOM+9961'!$A:$U,'SH Summary'!P$4,FALSE)</f>
        <v>Central</v>
      </c>
      <c r="Q151" s="13">
        <f>VLOOKUP($C151,'Data_TCOM+9961'!$A:$U,'SH Summary'!Q$4,FALSE)</f>
        <v>0</v>
      </c>
      <c r="R151" s="13" t="str">
        <f>VLOOKUP($C151,'Data_TCOM+9961'!$A:$U,'SH Summary'!R$4,FALSE)</f>
        <v>Hong Kong SAR</v>
      </c>
      <c r="S151" s="15">
        <f>VLOOKUP($C151,'Data_TCOM+9961'!$A:$U,'SH Summary'!S$4,FALSE)/1000000000</f>
        <v>5.5010189780000003</v>
      </c>
    </row>
    <row r="152" spans="1:19" ht="17" customHeight="1" x14ac:dyDescent="0.35">
      <c r="A152" s="14"/>
      <c r="B152" s="14">
        <v>147</v>
      </c>
      <c r="C152" s="4" t="s">
        <v>184</v>
      </c>
      <c r="D152" s="15">
        <f>VLOOKUP($C152,'Data_TCOM+9961'!$A:$U,'SH Summary'!D$4,FALSE)</f>
        <v>210819</v>
      </c>
      <c r="E152" s="15">
        <f>VLOOKUP($C152,'Data_TCOM+9961'!$A:$U,'SH Summary'!E$4,FALSE)</f>
        <v>104422</v>
      </c>
      <c r="F152" s="18">
        <f t="shared" si="6"/>
        <v>315241</v>
      </c>
      <c r="G152" s="18"/>
      <c r="H152" s="17">
        <f t="shared" si="7"/>
        <v>315241</v>
      </c>
      <c r="I152" s="16"/>
      <c r="J152" s="16"/>
      <c r="K152" s="16"/>
      <c r="L152" s="16">
        <f t="shared" si="8"/>
        <v>4.8573995949073486E-4</v>
      </c>
      <c r="M152" s="13" t="str">
        <f>VLOOKUP($C152,'Data_TCOM+9961'!$A:$U,'SH Summary'!M$4,FALSE)</f>
        <v>06/30/2025</v>
      </c>
      <c r="N152" s="13" t="str">
        <f>VLOOKUP($C152,'Data_TCOM+9961'!$A:$U,'SH Summary'!N$4,FALSE)</f>
        <v>06/30/2025</v>
      </c>
      <c r="O152" s="13" t="str">
        <f>VLOOKUP($C152,'Data_TCOM+9961'!$A:$U,'SH Summary'!O$4,FALSE)</f>
        <v>Externally Managed</v>
      </c>
      <c r="P152" s="13" t="str">
        <f>VLOOKUP($C152,'Data_TCOM+9961'!$A:$U,'SH Summary'!P$4,FALSE)</f>
        <v>New York</v>
      </c>
      <c r="Q152" s="13" t="str">
        <f>VLOOKUP($C152,'Data_TCOM+9961'!$A:$U,'SH Summary'!Q$4,FALSE)</f>
        <v>New York</v>
      </c>
      <c r="R152" s="13" t="str">
        <f>VLOOKUP($C152,'Data_TCOM+9961'!$A:$U,'SH Summary'!R$4,FALSE)</f>
        <v>United States</v>
      </c>
      <c r="S152" s="15">
        <f>VLOOKUP($C152,'Data_TCOM+9961'!$A:$U,'SH Summary'!S$4,FALSE)/1000000000</f>
        <v>53.542637939999999</v>
      </c>
    </row>
    <row r="153" spans="1:19" ht="17" customHeight="1" x14ac:dyDescent="0.35">
      <c r="A153" s="14"/>
      <c r="B153" s="14">
        <v>148</v>
      </c>
      <c r="C153" s="4" t="s">
        <v>185</v>
      </c>
      <c r="D153" s="15">
        <f>VLOOKUP($C153,'Data_TCOM+9961'!$A:$U,'SH Summary'!D$4,FALSE)</f>
        <v>25600</v>
      </c>
      <c r="E153" s="15">
        <f>VLOOKUP($C153,'Data_TCOM+9961'!$A:$U,'SH Summary'!E$4,FALSE)</f>
        <v>288454</v>
      </c>
      <c r="F153" s="18">
        <f t="shared" si="6"/>
        <v>314054</v>
      </c>
      <c r="G153" s="18"/>
      <c r="H153" s="17">
        <f t="shared" si="7"/>
        <v>314054</v>
      </c>
      <c r="I153" s="16"/>
      <c r="J153" s="16"/>
      <c r="K153" s="16"/>
      <c r="L153" s="16">
        <f t="shared" si="8"/>
        <v>4.8391096728503982E-4</v>
      </c>
      <c r="M153" s="13" t="str">
        <f>VLOOKUP($C153,'Data_TCOM+9961'!$A:$U,'SH Summary'!M$4,FALSE)</f>
        <v>03/27/2025</v>
      </c>
      <c r="N153" s="13" t="str">
        <f>VLOOKUP($C153,'Data_TCOM+9961'!$A:$U,'SH Summary'!N$4,FALSE)</f>
        <v>03/31/2026</v>
      </c>
      <c r="O153" s="13" t="str">
        <f>VLOOKUP($C153,'Data_TCOM+9961'!$A:$U,'SH Summary'!O$4,FALSE)</f>
        <v>GARP</v>
      </c>
      <c r="P153" s="13" t="str">
        <f>VLOOKUP($C153,'Data_TCOM+9961'!$A:$U,'SH Summary'!P$4,FALSE)</f>
        <v>Central</v>
      </c>
      <c r="Q153" s="13">
        <f>VLOOKUP($C153,'Data_TCOM+9961'!$A:$U,'SH Summary'!Q$4,FALSE)</f>
        <v>0</v>
      </c>
      <c r="R153" s="13" t="str">
        <f>VLOOKUP($C153,'Data_TCOM+9961'!$A:$U,'SH Summary'!R$4,FALSE)</f>
        <v>Hong Kong SAR</v>
      </c>
      <c r="S153" s="15">
        <f>VLOOKUP($C153,'Data_TCOM+9961'!$A:$U,'SH Summary'!S$4,FALSE)/1000000000</f>
        <v>4.6802791539999999</v>
      </c>
    </row>
    <row r="154" spans="1:19" ht="17" customHeight="1" x14ac:dyDescent="0.35">
      <c r="A154" s="14"/>
      <c r="B154" s="14">
        <v>149</v>
      </c>
      <c r="C154" s="4" t="s">
        <v>186</v>
      </c>
      <c r="D154" s="15">
        <f>VLOOKUP($C154,'Data_TCOM+9961'!$A:$U,'SH Summary'!D$4,FALSE)</f>
        <v>0</v>
      </c>
      <c r="E154" s="15">
        <f>VLOOKUP($C154,'Data_TCOM+9961'!$A:$U,'SH Summary'!E$4,FALSE)</f>
        <v>313850</v>
      </c>
      <c r="F154" s="18">
        <f t="shared" si="6"/>
        <v>313850</v>
      </c>
      <c r="G154" s="18"/>
      <c r="H154" s="17">
        <f t="shared" si="7"/>
        <v>313850</v>
      </c>
      <c r="I154" s="16"/>
      <c r="J154" s="16"/>
      <c r="K154" s="16"/>
      <c r="L154" s="16">
        <f t="shared" si="8"/>
        <v>4.8359663332551013E-4</v>
      </c>
      <c r="M154" s="13">
        <f>VLOOKUP($C154,'Data_TCOM+9961'!$A:$U,'SH Summary'!M$4,FALSE)</f>
        <v>0</v>
      </c>
      <c r="N154" s="13" t="str">
        <f>VLOOKUP($C154,'Data_TCOM+9961'!$A:$U,'SH Summary'!N$4,FALSE)</f>
        <v>12/31/2025</v>
      </c>
      <c r="O154" s="13" t="str">
        <f>VLOOKUP($C154,'Data_TCOM+9961'!$A:$U,'SH Summary'!O$4,FALSE)</f>
        <v>Growth</v>
      </c>
      <c r="P154" s="13" t="str">
        <f>VLOOKUP($C154,'Data_TCOM+9961'!$A:$U,'SH Summary'!P$4,FALSE)</f>
        <v>Shenzhen</v>
      </c>
      <c r="Q154" s="13">
        <f>VLOOKUP($C154,'Data_TCOM+9961'!$A:$U,'SH Summary'!Q$4,FALSE)</f>
        <v>0</v>
      </c>
      <c r="R154" s="13" t="str">
        <f>VLOOKUP($C154,'Data_TCOM+9961'!$A:$U,'SH Summary'!R$4,FALSE)</f>
        <v>China (Mainland)</v>
      </c>
      <c r="S154" s="15">
        <f>VLOOKUP($C154,'Data_TCOM+9961'!$A:$U,'SH Summary'!S$4,FALSE)/1000000000</f>
        <v>27.915256970000002</v>
      </c>
    </row>
    <row r="155" spans="1:19" ht="17" customHeight="1" x14ac:dyDescent="0.35">
      <c r="A155" s="14"/>
      <c r="B155" s="14">
        <v>150</v>
      </c>
      <c r="C155" s="4" t="s">
        <v>187</v>
      </c>
      <c r="D155" s="15">
        <f>VLOOKUP($C155,'Data_TCOM+9961'!$A:$U,'SH Summary'!D$4,FALSE)</f>
        <v>21587</v>
      </c>
      <c r="E155" s="15">
        <f>VLOOKUP($C155,'Data_TCOM+9961'!$A:$U,'SH Summary'!E$4,FALSE)</f>
        <v>290255</v>
      </c>
      <c r="F155" s="18">
        <f t="shared" si="6"/>
        <v>311842</v>
      </c>
      <c r="G155" s="18"/>
      <c r="H155" s="17">
        <f t="shared" si="7"/>
        <v>311842</v>
      </c>
      <c r="I155" s="16"/>
      <c r="J155" s="16"/>
      <c r="K155" s="16"/>
      <c r="L155" s="16">
        <f t="shared" si="8"/>
        <v>4.8050260101798224E-4</v>
      </c>
      <c r="M155" s="13" t="str">
        <f>VLOOKUP($C155,'Data_TCOM+9961'!$A:$U,'SH Summary'!M$4,FALSE)</f>
        <v>03/31/2026</v>
      </c>
      <c r="N155" s="13" t="str">
        <f>VLOOKUP($C155,'Data_TCOM+9961'!$A:$U,'SH Summary'!N$4,FALSE)</f>
        <v>12/31/2025</v>
      </c>
      <c r="O155" s="13" t="str">
        <f>VLOOKUP($C155,'Data_TCOM+9961'!$A:$U,'SH Summary'!O$4,FALSE)</f>
        <v>Growth</v>
      </c>
      <c r="P155" s="13" t="str">
        <f>VLOOKUP($C155,'Data_TCOM+9961'!$A:$U,'SH Summary'!P$4,FALSE)</f>
        <v>Melbourne</v>
      </c>
      <c r="Q155" s="13" t="str">
        <f>VLOOKUP($C155,'Data_TCOM+9961'!$A:$U,'SH Summary'!Q$4,FALSE)</f>
        <v>Victoria</v>
      </c>
      <c r="R155" s="13" t="str">
        <f>VLOOKUP($C155,'Data_TCOM+9961'!$A:$U,'SH Summary'!R$4,FALSE)</f>
        <v>Australia</v>
      </c>
      <c r="S155" s="15">
        <f>VLOOKUP($C155,'Data_TCOM+9961'!$A:$U,'SH Summary'!S$4,FALSE)/1000000000</f>
        <v>86.872772561000005</v>
      </c>
    </row>
    <row r="156" spans="1:19" ht="17" customHeight="1" x14ac:dyDescent="0.35">
      <c r="A156" s="14"/>
      <c r="B156" s="14">
        <v>151</v>
      </c>
      <c r="C156" s="4" t="s">
        <v>188</v>
      </c>
      <c r="D156" s="15">
        <f>VLOOKUP($C156,'Data_TCOM+9961'!$A:$U,'SH Summary'!D$4,FALSE)</f>
        <v>310767</v>
      </c>
      <c r="E156" s="15">
        <f>VLOOKUP($C156,'Data_TCOM+9961'!$A:$U,'SH Summary'!E$4,FALSE)</f>
        <v>0</v>
      </c>
      <c r="F156" s="18">
        <f t="shared" si="6"/>
        <v>310767</v>
      </c>
      <c r="G156" s="18"/>
      <c r="H156" s="17">
        <f t="shared" si="7"/>
        <v>310767</v>
      </c>
      <c r="I156" s="16"/>
      <c r="J156" s="16"/>
      <c r="K156" s="16"/>
      <c r="L156" s="16">
        <f t="shared" si="8"/>
        <v>4.7884618431948004E-4</v>
      </c>
      <c r="M156" s="13" t="str">
        <f>VLOOKUP($C156,'Data_TCOM+9961'!$A:$U,'SH Summary'!M$4,FALSE)</f>
        <v>03/31/2026</v>
      </c>
      <c r="N156" s="13">
        <f>VLOOKUP($C156,'Data_TCOM+9961'!$A:$U,'SH Summary'!N$4,FALSE)</f>
        <v>0</v>
      </c>
      <c r="O156" s="13" t="str">
        <f>VLOOKUP($C156,'Data_TCOM+9961'!$A:$U,'SH Summary'!O$4,FALSE)</f>
        <v>Alternative</v>
      </c>
      <c r="P156" s="13" t="str">
        <f>VLOOKUP($C156,'Data_TCOM+9961'!$A:$U,'SH Summary'!P$4,FALSE)</f>
        <v>Central</v>
      </c>
      <c r="Q156" s="13">
        <f>VLOOKUP($C156,'Data_TCOM+9961'!$A:$U,'SH Summary'!Q$4,FALSE)</f>
        <v>0</v>
      </c>
      <c r="R156" s="13" t="str">
        <f>VLOOKUP($C156,'Data_TCOM+9961'!$A:$U,'SH Summary'!R$4,FALSE)</f>
        <v>Hong Kong SAR</v>
      </c>
      <c r="S156" s="15">
        <f>VLOOKUP($C156,'Data_TCOM+9961'!$A:$U,'SH Summary'!S$4,FALSE)/1000000000</f>
        <v>4.7731070119999996</v>
      </c>
    </row>
    <row r="157" spans="1:19" ht="17" customHeight="1" x14ac:dyDescent="0.35">
      <c r="A157" s="14"/>
      <c r="B157" s="14">
        <v>152</v>
      </c>
      <c r="C157" s="4" t="s">
        <v>189</v>
      </c>
      <c r="D157" s="15">
        <f>VLOOKUP($C157,'Data_TCOM+9961'!$A:$U,'SH Summary'!D$4,FALSE)</f>
        <v>300000</v>
      </c>
      <c r="E157" s="15">
        <f>VLOOKUP($C157,'Data_TCOM+9961'!$A:$U,'SH Summary'!E$4,FALSE)</f>
        <v>0</v>
      </c>
      <c r="F157" s="18">
        <f t="shared" si="6"/>
        <v>300000</v>
      </c>
      <c r="G157" s="18"/>
      <c r="H157" s="17">
        <f t="shared" si="7"/>
        <v>300000</v>
      </c>
      <c r="I157" s="16"/>
      <c r="J157" s="16"/>
      <c r="K157" s="16"/>
      <c r="L157" s="16">
        <f t="shared" si="8"/>
        <v>4.6225582283783027E-4</v>
      </c>
      <c r="M157" s="13" t="str">
        <f>VLOOKUP($C157,'Data_TCOM+9961'!$A:$U,'SH Summary'!M$4,FALSE)</f>
        <v>03/31/2026</v>
      </c>
      <c r="N157" s="13">
        <f>VLOOKUP($C157,'Data_TCOM+9961'!$A:$U,'SH Summary'!N$4,FALSE)</f>
        <v>0</v>
      </c>
      <c r="O157" s="13" t="str">
        <f>VLOOKUP($C157,'Data_TCOM+9961'!$A:$U,'SH Summary'!O$4,FALSE)</f>
        <v>Alternative</v>
      </c>
      <c r="P157" s="13" t="str">
        <f>VLOOKUP($C157,'Data_TCOM+9961'!$A:$U,'SH Summary'!P$4,FALSE)</f>
        <v>Carmel</v>
      </c>
      <c r="Q157" s="13" t="str">
        <f>VLOOKUP($C157,'Data_TCOM+9961'!$A:$U,'SH Summary'!Q$4,FALSE)</f>
        <v>California</v>
      </c>
      <c r="R157" s="13" t="str">
        <f>VLOOKUP($C157,'Data_TCOM+9961'!$A:$U,'SH Summary'!R$4,FALSE)</f>
        <v>United States</v>
      </c>
      <c r="S157" s="15">
        <f>VLOOKUP($C157,'Data_TCOM+9961'!$A:$U,'SH Summary'!S$4,FALSE)/1000000000</f>
        <v>1.518661796</v>
      </c>
    </row>
    <row r="158" spans="1:19" ht="17" customHeight="1" x14ac:dyDescent="0.35">
      <c r="A158" s="14"/>
      <c r="B158" s="14">
        <v>153</v>
      </c>
      <c r="C158" s="4" t="s">
        <v>190</v>
      </c>
      <c r="D158" s="15">
        <f>VLOOKUP($C158,'Data_TCOM+9961'!$A:$U,'SH Summary'!D$4,FALSE)</f>
        <v>0</v>
      </c>
      <c r="E158" s="15">
        <f>VLOOKUP($C158,'Data_TCOM+9961'!$A:$U,'SH Summary'!E$4,FALSE)</f>
        <v>298698</v>
      </c>
      <c r="F158" s="18">
        <f t="shared" si="6"/>
        <v>298698</v>
      </c>
      <c r="G158" s="18"/>
      <c r="H158" s="17">
        <f t="shared" si="7"/>
        <v>298698</v>
      </c>
      <c r="I158" s="16"/>
      <c r="J158" s="16"/>
      <c r="K158" s="16"/>
      <c r="L158" s="16">
        <f t="shared" si="8"/>
        <v>4.602496325667141E-4</v>
      </c>
      <c r="M158" s="13" t="str">
        <f>VLOOKUP($C158,'Data_TCOM+9961'!$A:$U,'SH Summary'!M$4,FALSE)</f>
        <v>11/30/2024</v>
      </c>
      <c r="N158" s="13" t="str">
        <f>VLOOKUP($C158,'Data_TCOM+9961'!$A:$U,'SH Summary'!N$4,FALSE)</f>
        <v>05/12/2026</v>
      </c>
      <c r="O158" s="13" t="str">
        <f>VLOOKUP($C158,'Data_TCOM+9961'!$A:$U,'SH Summary'!O$4,FALSE)</f>
        <v>Value</v>
      </c>
      <c r="P158" s="13" t="str">
        <f>VLOOKUP($C158,'Data_TCOM+9961'!$A:$U,'SH Summary'!P$4,FALSE)</f>
        <v>Dublin</v>
      </c>
      <c r="Q158" s="13">
        <f>VLOOKUP($C158,'Data_TCOM+9961'!$A:$U,'SH Summary'!Q$4,FALSE)</f>
        <v>0</v>
      </c>
      <c r="R158" s="13" t="str">
        <f>VLOOKUP($C158,'Data_TCOM+9961'!$A:$U,'SH Summary'!R$4,FALSE)</f>
        <v>Ireland</v>
      </c>
      <c r="S158" s="15">
        <f>VLOOKUP($C158,'Data_TCOM+9961'!$A:$U,'SH Summary'!S$4,FALSE)/1000000000</f>
        <v>45.810618345999998</v>
      </c>
    </row>
    <row r="159" spans="1:19" ht="17" customHeight="1" x14ac:dyDescent="0.35">
      <c r="A159" s="14"/>
      <c r="B159" s="14">
        <v>154</v>
      </c>
      <c r="C159" s="4" t="s">
        <v>191</v>
      </c>
      <c r="D159" s="15">
        <f>VLOOKUP($C159,'Data_TCOM+9961'!$A:$U,'SH Summary'!D$4,FALSE)</f>
        <v>0</v>
      </c>
      <c r="E159" s="15">
        <f>VLOOKUP($C159,'Data_TCOM+9961'!$A:$U,'SH Summary'!E$4,FALSE)</f>
        <v>293750</v>
      </c>
      <c r="F159" s="18">
        <f t="shared" si="6"/>
        <v>293750</v>
      </c>
      <c r="G159" s="18"/>
      <c r="H159" s="17">
        <f t="shared" si="7"/>
        <v>293750</v>
      </c>
      <c r="I159" s="16"/>
      <c r="J159" s="16"/>
      <c r="K159" s="16"/>
      <c r="L159" s="16">
        <f t="shared" si="8"/>
        <v>4.526254931953755E-4</v>
      </c>
      <c r="M159" s="13">
        <f>VLOOKUP($C159,'Data_TCOM+9961'!$A:$U,'SH Summary'!M$4,FALSE)</f>
        <v>0</v>
      </c>
      <c r="N159" s="13" t="str">
        <f>VLOOKUP($C159,'Data_TCOM+9961'!$A:$U,'SH Summary'!N$4,FALSE)</f>
        <v>11/20/2025</v>
      </c>
      <c r="O159" s="13" t="str">
        <f>VLOOKUP($C159,'Data_TCOM+9961'!$A:$U,'SH Summary'!O$4,FALSE)</f>
        <v>Value</v>
      </c>
      <c r="P159" s="13" t="str">
        <f>VLOOKUP($C159,'Data_TCOM+9961'!$A:$U,'SH Summary'!P$4,FALSE)</f>
        <v>Tokyo</v>
      </c>
      <c r="Q159" s="13">
        <f>VLOOKUP($C159,'Data_TCOM+9961'!$A:$U,'SH Summary'!Q$4,FALSE)</f>
        <v>0</v>
      </c>
      <c r="R159" s="13" t="str">
        <f>VLOOKUP($C159,'Data_TCOM+9961'!$A:$U,'SH Summary'!R$4,FALSE)</f>
        <v>Japan</v>
      </c>
      <c r="S159" s="15">
        <f>VLOOKUP($C159,'Data_TCOM+9961'!$A:$U,'SH Summary'!S$4,FALSE)/1000000000</f>
        <v>74.122728422999998</v>
      </c>
    </row>
    <row r="160" spans="1:19" ht="17" customHeight="1" x14ac:dyDescent="0.35">
      <c r="A160" s="14"/>
      <c r="B160" s="14">
        <v>155</v>
      </c>
      <c r="C160" s="4" t="s">
        <v>192</v>
      </c>
      <c r="D160" s="15">
        <f>VLOOKUP($C160,'Data_TCOM+9961'!$A:$U,'SH Summary'!D$4,FALSE)</f>
        <v>2728</v>
      </c>
      <c r="E160" s="15">
        <f>VLOOKUP($C160,'Data_TCOM+9961'!$A:$U,'SH Summary'!E$4,FALSE)</f>
        <v>278897</v>
      </c>
      <c r="F160" s="18">
        <f t="shared" si="6"/>
        <v>281625</v>
      </c>
      <c r="G160" s="18"/>
      <c r="H160" s="17">
        <f t="shared" si="7"/>
        <v>281625</v>
      </c>
      <c r="I160" s="16"/>
      <c r="J160" s="16"/>
      <c r="K160" s="16"/>
      <c r="L160" s="16">
        <f t="shared" si="8"/>
        <v>4.3394265368901317E-4</v>
      </c>
      <c r="M160" s="13" t="str">
        <f>VLOOKUP($C160,'Data_TCOM+9961'!$A:$U,'SH Summary'!M$4,FALSE)</f>
        <v>03/31/2026</v>
      </c>
      <c r="N160" s="13" t="str">
        <f>VLOOKUP($C160,'Data_TCOM+9961'!$A:$U,'SH Summary'!N$4,FALSE)</f>
        <v>05/13/2026</v>
      </c>
      <c r="O160" s="13" t="str">
        <f>VLOOKUP($C160,'Data_TCOM+9961'!$A:$U,'SH Summary'!O$4,FALSE)</f>
        <v>Yield</v>
      </c>
      <c r="P160" s="13" t="str">
        <f>VLOOKUP($C160,'Data_TCOM+9961'!$A:$U,'SH Summary'!P$4,FALSE)</f>
        <v>Pittsburgh</v>
      </c>
      <c r="Q160" s="13" t="str">
        <f>VLOOKUP($C160,'Data_TCOM+9961'!$A:$U,'SH Summary'!Q$4,FALSE)</f>
        <v>Pennsylvania</v>
      </c>
      <c r="R160" s="13" t="str">
        <f>VLOOKUP($C160,'Data_TCOM+9961'!$A:$U,'SH Summary'!R$4,FALSE)</f>
        <v>United States</v>
      </c>
      <c r="S160" s="15">
        <f>VLOOKUP($C160,'Data_TCOM+9961'!$A:$U,'SH Summary'!S$4,FALSE)/1000000000</f>
        <v>256.46741845700001</v>
      </c>
    </row>
    <row r="161" spans="1:19" ht="17" customHeight="1" x14ac:dyDescent="0.35">
      <c r="A161" s="14"/>
      <c r="B161" s="14">
        <v>156</v>
      </c>
      <c r="C161" s="4" t="s">
        <v>193</v>
      </c>
      <c r="D161" s="15">
        <f>VLOOKUP($C161,'Data_TCOM+9961'!$A:$U,'SH Summary'!D$4,FALSE)</f>
        <v>0</v>
      </c>
      <c r="E161" s="15">
        <f>VLOOKUP($C161,'Data_TCOM+9961'!$A:$U,'SH Summary'!E$4,FALSE)</f>
        <v>278033</v>
      </c>
      <c r="F161" s="18">
        <f t="shared" si="6"/>
        <v>278033</v>
      </c>
      <c r="G161" s="18"/>
      <c r="H161" s="17">
        <f t="shared" si="7"/>
        <v>278033</v>
      </c>
      <c r="I161" s="16"/>
      <c r="J161" s="16"/>
      <c r="K161" s="16"/>
      <c r="L161" s="16">
        <f t="shared" si="8"/>
        <v>4.2840791063690156E-4</v>
      </c>
      <c r="M161" s="13" t="str">
        <f>VLOOKUP($C161,'Data_TCOM+9961'!$A:$U,'SH Summary'!M$4,FALSE)</f>
        <v>03/31/2026</v>
      </c>
      <c r="N161" s="13" t="str">
        <f>VLOOKUP($C161,'Data_TCOM+9961'!$A:$U,'SH Summary'!N$4,FALSE)</f>
        <v>12/31/2025</v>
      </c>
      <c r="O161" s="13" t="str">
        <f>VLOOKUP($C161,'Data_TCOM+9961'!$A:$U,'SH Summary'!O$4,FALSE)</f>
        <v>Growth</v>
      </c>
      <c r="P161" s="13" t="str">
        <f>VLOOKUP($C161,'Data_TCOM+9961'!$A:$U,'SH Summary'!P$4,FALSE)</f>
        <v>Beijing</v>
      </c>
      <c r="Q161" s="13">
        <f>VLOOKUP($C161,'Data_TCOM+9961'!$A:$U,'SH Summary'!Q$4,FALSE)</f>
        <v>0</v>
      </c>
      <c r="R161" s="13" t="str">
        <f>VLOOKUP($C161,'Data_TCOM+9961'!$A:$U,'SH Summary'!R$4,FALSE)</f>
        <v>China (Mainland)</v>
      </c>
      <c r="S161" s="15">
        <f>VLOOKUP($C161,'Data_TCOM+9961'!$A:$U,'SH Summary'!S$4,FALSE)/1000000000</f>
        <v>62.533244623999998</v>
      </c>
    </row>
    <row r="162" spans="1:19" ht="17" customHeight="1" x14ac:dyDescent="0.35">
      <c r="A162" s="14"/>
      <c r="B162" s="14">
        <v>157</v>
      </c>
      <c r="C162" s="4" t="s">
        <v>194</v>
      </c>
      <c r="D162" s="15">
        <f>VLOOKUP($C162,'Data_TCOM+9961'!$A:$U,'SH Summary'!D$4,FALSE)</f>
        <v>0</v>
      </c>
      <c r="E162" s="15">
        <f>VLOOKUP($C162,'Data_TCOM+9961'!$A:$U,'SH Summary'!E$4,FALSE)</f>
        <v>277108</v>
      </c>
      <c r="F162" s="18">
        <f t="shared" si="6"/>
        <v>277108</v>
      </c>
      <c r="G162" s="18"/>
      <c r="H162" s="17">
        <f t="shared" si="7"/>
        <v>277108</v>
      </c>
      <c r="I162" s="16"/>
      <c r="J162" s="16"/>
      <c r="K162" s="16"/>
      <c r="L162" s="16">
        <f t="shared" si="8"/>
        <v>4.2698262184981823E-4</v>
      </c>
      <c r="M162" s="13" t="str">
        <f>VLOOKUP($C162,'Data_TCOM+9961'!$A:$U,'SH Summary'!M$4,FALSE)</f>
        <v>05/31/2025</v>
      </c>
      <c r="N162" s="13" t="str">
        <f>VLOOKUP($C162,'Data_TCOM+9961'!$A:$U,'SH Summary'!N$4,FALSE)</f>
        <v>04/30/2026</v>
      </c>
      <c r="O162" s="13" t="str">
        <f>VLOOKUP($C162,'Data_TCOM+9961'!$A:$U,'SH Summary'!O$4,FALSE)</f>
        <v>Growth</v>
      </c>
      <c r="P162" s="13" t="str">
        <f>VLOOKUP($C162,'Data_TCOM+9961'!$A:$U,'SH Summary'!P$4,FALSE)</f>
        <v>Singapore</v>
      </c>
      <c r="Q162" s="13">
        <f>VLOOKUP($C162,'Data_TCOM+9961'!$A:$U,'SH Summary'!Q$4,FALSE)</f>
        <v>0</v>
      </c>
      <c r="R162" s="13" t="str">
        <f>VLOOKUP($C162,'Data_TCOM+9961'!$A:$U,'SH Summary'!R$4,FALSE)</f>
        <v>Singapore</v>
      </c>
      <c r="S162" s="15">
        <f>VLOOKUP($C162,'Data_TCOM+9961'!$A:$U,'SH Summary'!S$4,FALSE)/1000000000</f>
        <v>6.6048900540000002</v>
      </c>
    </row>
    <row r="163" spans="1:19" ht="17" customHeight="1" x14ac:dyDescent="0.35">
      <c r="A163" s="14"/>
      <c r="B163" s="14">
        <v>158</v>
      </c>
      <c r="C163" s="4" t="s">
        <v>195</v>
      </c>
      <c r="D163" s="15">
        <f>VLOOKUP($C163,'Data_TCOM+9961'!$A:$U,'SH Summary'!D$4,FALSE)</f>
        <v>0</v>
      </c>
      <c r="E163" s="15">
        <f>VLOOKUP($C163,'Data_TCOM+9961'!$A:$U,'SH Summary'!E$4,FALSE)</f>
        <v>266378</v>
      </c>
      <c r="F163" s="18">
        <f t="shared" si="6"/>
        <v>266378</v>
      </c>
      <c r="G163" s="18"/>
      <c r="H163" s="17">
        <f t="shared" si="7"/>
        <v>266378</v>
      </c>
      <c r="I163" s="16"/>
      <c r="J163" s="16"/>
      <c r="K163" s="16"/>
      <c r="L163" s="16">
        <f t="shared" si="8"/>
        <v>4.1044927191965185E-4</v>
      </c>
      <c r="M163" s="13">
        <f>VLOOKUP($C163,'Data_TCOM+9961'!$A:$U,'SH Summary'!M$4,FALSE)</f>
        <v>0</v>
      </c>
      <c r="N163" s="13" t="str">
        <f>VLOOKUP($C163,'Data_TCOM+9961'!$A:$U,'SH Summary'!N$4,FALSE)</f>
        <v>04/30/2026</v>
      </c>
      <c r="O163" s="13" t="str">
        <f>VLOOKUP($C163,'Data_TCOM+9961'!$A:$U,'SH Summary'!O$4,FALSE)</f>
        <v>Growth</v>
      </c>
      <c r="P163" s="13" t="str">
        <f>VLOOKUP($C163,'Data_TCOM+9961'!$A:$U,'SH Summary'!P$4,FALSE)</f>
        <v>Central</v>
      </c>
      <c r="Q163" s="13">
        <f>VLOOKUP($C163,'Data_TCOM+9961'!$A:$U,'SH Summary'!Q$4,FALSE)</f>
        <v>0</v>
      </c>
      <c r="R163" s="13" t="str">
        <f>VLOOKUP($C163,'Data_TCOM+9961'!$A:$U,'SH Summary'!R$4,FALSE)</f>
        <v>Hong Kong SAR</v>
      </c>
      <c r="S163" s="15">
        <f>VLOOKUP($C163,'Data_TCOM+9961'!$A:$U,'SH Summary'!S$4,FALSE)/1000000000</f>
        <v>9.2597531899999996</v>
      </c>
    </row>
    <row r="164" spans="1:19" ht="17" customHeight="1" x14ac:dyDescent="0.35">
      <c r="A164" s="14"/>
      <c r="B164" s="14">
        <v>159</v>
      </c>
      <c r="C164" s="4" t="s">
        <v>196</v>
      </c>
      <c r="D164" s="15">
        <f>VLOOKUP($C164,'Data_TCOM+9961'!$A:$U,'SH Summary'!D$4,FALSE)</f>
        <v>263944</v>
      </c>
      <c r="E164" s="15">
        <f>VLOOKUP($C164,'Data_TCOM+9961'!$A:$U,'SH Summary'!E$4,FALSE)</f>
        <v>0</v>
      </c>
      <c r="F164" s="18">
        <f t="shared" si="6"/>
        <v>263944</v>
      </c>
      <c r="G164" s="18"/>
      <c r="H164" s="17">
        <f t="shared" si="7"/>
        <v>263944</v>
      </c>
      <c r="I164" s="16"/>
      <c r="J164" s="16"/>
      <c r="K164" s="16"/>
      <c r="L164" s="16">
        <f t="shared" si="8"/>
        <v>4.0669883634369427E-4</v>
      </c>
      <c r="M164" s="13" t="str">
        <f>VLOOKUP($C164,'Data_TCOM+9961'!$A:$U,'SH Summary'!M$4,FALSE)</f>
        <v>03/31/2026</v>
      </c>
      <c r="N164" s="13">
        <f>VLOOKUP($C164,'Data_TCOM+9961'!$A:$U,'SH Summary'!N$4,FALSE)</f>
        <v>0</v>
      </c>
      <c r="O164" s="13" t="str">
        <f>VLOOKUP($C164,'Data_TCOM+9961'!$A:$U,'SH Summary'!O$4,FALSE)</f>
        <v>Broker</v>
      </c>
      <c r="P164" s="13" t="str">
        <f>VLOOKUP($C164,'Data_TCOM+9961'!$A:$U,'SH Summary'!P$4,FALSE)</f>
        <v>New York</v>
      </c>
      <c r="Q164" s="13" t="str">
        <f>VLOOKUP($C164,'Data_TCOM+9961'!$A:$U,'SH Summary'!Q$4,FALSE)</f>
        <v>New York</v>
      </c>
      <c r="R164" s="13" t="str">
        <f>VLOOKUP($C164,'Data_TCOM+9961'!$A:$U,'SH Summary'!R$4,FALSE)</f>
        <v>United States</v>
      </c>
      <c r="S164" s="15">
        <f>VLOOKUP($C164,'Data_TCOM+9961'!$A:$U,'SH Summary'!S$4,FALSE)/1000000000</f>
        <v>151.724777375</v>
      </c>
    </row>
    <row r="165" spans="1:19" ht="17" customHeight="1" x14ac:dyDescent="0.35">
      <c r="A165" s="14"/>
      <c r="B165" s="14">
        <v>160</v>
      </c>
      <c r="C165" s="4" t="s">
        <v>197</v>
      </c>
      <c r="D165" s="15">
        <f>VLOOKUP($C165,'Data_TCOM+9961'!$A:$U,'SH Summary'!D$4,FALSE)</f>
        <v>258550</v>
      </c>
      <c r="E165" s="15">
        <f>VLOOKUP($C165,'Data_TCOM+9961'!$A:$U,'SH Summary'!E$4,FALSE)</f>
        <v>0</v>
      </c>
      <c r="F165" s="18">
        <f t="shared" si="6"/>
        <v>258550</v>
      </c>
      <c r="G165" s="18"/>
      <c r="H165" s="17">
        <f t="shared" si="7"/>
        <v>258550</v>
      </c>
      <c r="I165" s="16"/>
      <c r="J165" s="16"/>
      <c r="K165" s="16"/>
      <c r="L165" s="16">
        <f t="shared" si="8"/>
        <v>3.9838747664907009E-4</v>
      </c>
      <c r="M165" s="13" t="str">
        <f>VLOOKUP($C165,'Data_TCOM+9961'!$A:$U,'SH Summary'!M$4,FALSE)</f>
        <v>03/31/2026</v>
      </c>
      <c r="N165" s="13">
        <f>VLOOKUP($C165,'Data_TCOM+9961'!$A:$U,'SH Summary'!N$4,FALSE)</f>
        <v>0</v>
      </c>
      <c r="O165" s="13" t="str">
        <f>VLOOKUP($C165,'Data_TCOM+9961'!$A:$U,'SH Summary'!O$4,FALSE)</f>
        <v>Alternative</v>
      </c>
      <c r="P165" s="13" t="str">
        <f>VLOOKUP($C165,'Data_TCOM+9961'!$A:$U,'SH Summary'!P$4,FALSE)</f>
        <v>Central</v>
      </c>
      <c r="Q165" s="13">
        <f>VLOOKUP($C165,'Data_TCOM+9961'!$A:$U,'SH Summary'!Q$4,FALSE)</f>
        <v>0</v>
      </c>
      <c r="R165" s="13" t="str">
        <f>VLOOKUP($C165,'Data_TCOM+9961'!$A:$U,'SH Summary'!R$4,FALSE)</f>
        <v>Hong Kong SAR</v>
      </c>
      <c r="S165" s="15">
        <f>VLOOKUP($C165,'Data_TCOM+9961'!$A:$U,'SH Summary'!S$4,FALSE)/1000000000</f>
        <v>0.33733366399999998</v>
      </c>
    </row>
    <row r="166" spans="1:19" ht="17" customHeight="1" x14ac:dyDescent="0.35">
      <c r="A166" s="14"/>
      <c r="B166" s="14">
        <v>161</v>
      </c>
      <c r="C166" s="4" t="s">
        <v>198</v>
      </c>
      <c r="D166" s="15">
        <f>VLOOKUP($C166,'Data_TCOM+9961'!$A:$U,'SH Summary'!D$4,FALSE)</f>
        <v>110918</v>
      </c>
      <c r="E166" s="15">
        <f>VLOOKUP($C166,'Data_TCOM+9961'!$A:$U,'SH Summary'!E$4,FALSE)</f>
        <v>136350</v>
      </c>
      <c r="F166" s="18">
        <f t="shared" si="6"/>
        <v>247268</v>
      </c>
      <c r="G166" s="18"/>
      <c r="H166" s="17">
        <f t="shared" si="7"/>
        <v>247268</v>
      </c>
      <c r="I166" s="16"/>
      <c r="J166" s="16"/>
      <c r="K166" s="16"/>
      <c r="L166" s="16">
        <f t="shared" si="8"/>
        <v>3.8100357600488207E-4</v>
      </c>
      <c r="M166" s="13" t="str">
        <f>VLOOKUP($C166,'Data_TCOM+9961'!$A:$U,'SH Summary'!M$4,FALSE)</f>
        <v>03/31/2026</v>
      </c>
      <c r="N166" s="13" t="str">
        <f>VLOOKUP($C166,'Data_TCOM+9961'!$A:$U,'SH Summary'!N$4,FALSE)</f>
        <v>03/31/2026</v>
      </c>
      <c r="O166" s="13" t="str">
        <f>VLOOKUP($C166,'Data_TCOM+9961'!$A:$U,'SH Summary'!O$4,FALSE)</f>
        <v>Value</v>
      </c>
      <c r="P166" s="13" t="str">
        <f>VLOOKUP($C166,'Data_TCOM+9961'!$A:$U,'SH Summary'!P$4,FALSE)</f>
        <v>Copenhagen</v>
      </c>
      <c r="Q166" s="13">
        <f>VLOOKUP($C166,'Data_TCOM+9961'!$A:$U,'SH Summary'!Q$4,FALSE)</f>
        <v>0</v>
      </c>
      <c r="R166" s="13" t="str">
        <f>VLOOKUP($C166,'Data_TCOM+9961'!$A:$U,'SH Summary'!R$4,FALSE)</f>
        <v>Denmark</v>
      </c>
      <c r="S166" s="15">
        <f>VLOOKUP($C166,'Data_TCOM+9961'!$A:$U,'SH Summary'!S$4,FALSE)/1000000000</f>
        <v>152.075201531</v>
      </c>
    </row>
    <row r="167" spans="1:19" ht="17" customHeight="1" x14ac:dyDescent="0.35">
      <c r="A167" s="14"/>
      <c r="B167" s="14">
        <v>162</v>
      </c>
      <c r="C167" s="4" t="s">
        <v>199</v>
      </c>
      <c r="D167" s="15">
        <f>VLOOKUP($C167,'Data_TCOM+9961'!$A:$U,'SH Summary'!D$4,FALSE)</f>
        <v>0</v>
      </c>
      <c r="E167" s="15">
        <f>VLOOKUP($C167,'Data_TCOM+9961'!$A:$U,'SH Summary'!E$4,FALSE)</f>
        <v>244911</v>
      </c>
      <c r="F167" s="18">
        <f t="shared" si="6"/>
        <v>244911</v>
      </c>
      <c r="G167" s="18"/>
      <c r="H167" s="17">
        <f t="shared" si="7"/>
        <v>244911</v>
      </c>
      <c r="I167" s="16"/>
      <c r="J167" s="16"/>
      <c r="K167" s="16"/>
      <c r="L167" s="16">
        <f t="shared" si="8"/>
        <v>3.7737178609011953E-4</v>
      </c>
      <c r="M167" s="13">
        <f>VLOOKUP($C167,'Data_TCOM+9961'!$A:$U,'SH Summary'!M$4,FALSE)</f>
        <v>0</v>
      </c>
      <c r="N167" s="13" t="str">
        <f>VLOOKUP($C167,'Data_TCOM+9961'!$A:$U,'SH Summary'!N$4,FALSE)</f>
        <v>02/28/2026</v>
      </c>
      <c r="O167" s="13" t="str">
        <f>VLOOKUP($C167,'Data_TCOM+9961'!$A:$U,'SH Summary'!O$4,FALSE)</f>
        <v>Value</v>
      </c>
      <c r="P167" s="13" t="str">
        <f>VLOOKUP($C167,'Data_TCOM+9961'!$A:$U,'SH Summary'!P$4,FALSE)</f>
        <v>The Hague</v>
      </c>
      <c r="Q167" s="13">
        <f>VLOOKUP($C167,'Data_TCOM+9961'!$A:$U,'SH Summary'!Q$4,FALSE)</f>
        <v>0</v>
      </c>
      <c r="R167" s="13" t="str">
        <f>VLOOKUP($C167,'Data_TCOM+9961'!$A:$U,'SH Summary'!R$4,FALSE)</f>
        <v>Netherlands</v>
      </c>
      <c r="S167" s="15">
        <f>VLOOKUP($C167,'Data_TCOM+9961'!$A:$U,'SH Summary'!S$4,FALSE)/1000000000</f>
        <v>19.308410122000002</v>
      </c>
    </row>
    <row r="168" spans="1:19" ht="17" customHeight="1" x14ac:dyDescent="0.35">
      <c r="A168" s="14"/>
      <c r="B168" s="14">
        <v>163</v>
      </c>
      <c r="C168" s="4" t="s">
        <v>200</v>
      </c>
      <c r="D168" s="15">
        <f>VLOOKUP($C168,'Data_TCOM+9961'!$A:$U,'SH Summary'!D$4,FALSE)</f>
        <v>0</v>
      </c>
      <c r="E168" s="15">
        <f>VLOOKUP($C168,'Data_TCOM+9961'!$A:$U,'SH Summary'!E$4,FALSE)</f>
        <v>242750</v>
      </c>
      <c r="F168" s="18">
        <f t="shared" si="6"/>
        <v>242750</v>
      </c>
      <c r="G168" s="18"/>
      <c r="H168" s="17">
        <f t="shared" si="7"/>
        <v>242750</v>
      </c>
      <c r="I168" s="16"/>
      <c r="J168" s="16"/>
      <c r="K168" s="16"/>
      <c r="L168" s="16">
        <f t="shared" si="8"/>
        <v>3.7404200331294431E-4</v>
      </c>
      <c r="M168" s="13" t="str">
        <f>VLOOKUP($C168,'Data_TCOM+9961'!$A:$U,'SH Summary'!M$4,FALSE)</f>
        <v>03/31/2026</v>
      </c>
      <c r="N168" s="13" t="str">
        <f>VLOOKUP($C168,'Data_TCOM+9961'!$A:$U,'SH Summary'!N$4,FALSE)</f>
        <v>02/28/2026</v>
      </c>
      <c r="O168" s="13" t="str">
        <f>VLOOKUP($C168,'Data_TCOM+9961'!$A:$U,'SH Summary'!O$4,FALSE)</f>
        <v>Aggressive Growth</v>
      </c>
      <c r="P168" s="13" t="str">
        <f>VLOOKUP($C168,'Data_TCOM+9961'!$A:$U,'SH Summary'!P$4,FALSE)</f>
        <v>Chicago</v>
      </c>
      <c r="Q168" s="13" t="str">
        <f>VLOOKUP($C168,'Data_TCOM+9961'!$A:$U,'SH Summary'!Q$4,FALSE)</f>
        <v>Illinois</v>
      </c>
      <c r="R168" s="13" t="str">
        <f>VLOOKUP($C168,'Data_TCOM+9961'!$A:$U,'SH Summary'!R$4,FALSE)</f>
        <v>United States</v>
      </c>
      <c r="S168" s="15">
        <f>VLOOKUP($C168,'Data_TCOM+9961'!$A:$U,'SH Summary'!S$4,FALSE)/1000000000</f>
        <v>71.787555510000004</v>
      </c>
    </row>
    <row r="169" spans="1:19" ht="17" customHeight="1" x14ac:dyDescent="0.35">
      <c r="A169" s="14"/>
      <c r="B169" s="14">
        <v>164</v>
      </c>
      <c r="C169" s="4" t="s">
        <v>201</v>
      </c>
      <c r="D169" s="15">
        <f>VLOOKUP($C169,'Data_TCOM+9961'!$A:$U,'SH Summary'!D$4,FALSE)</f>
        <v>241405</v>
      </c>
      <c r="E169" s="15">
        <f>VLOOKUP($C169,'Data_TCOM+9961'!$A:$U,'SH Summary'!E$4,FALSE)</f>
        <v>0</v>
      </c>
      <c r="F169" s="18">
        <f t="shared" si="6"/>
        <v>241405</v>
      </c>
      <c r="G169" s="18"/>
      <c r="H169" s="17">
        <f t="shared" si="7"/>
        <v>241405</v>
      </c>
      <c r="I169" s="16"/>
      <c r="J169" s="16"/>
      <c r="K169" s="16"/>
      <c r="L169" s="16">
        <f t="shared" si="8"/>
        <v>3.7196955637388808E-4</v>
      </c>
      <c r="M169" s="13" t="str">
        <f>VLOOKUP($C169,'Data_TCOM+9961'!$A:$U,'SH Summary'!M$4,FALSE)</f>
        <v>06/30/2024</v>
      </c>
      <c r="N169" s="13">
        <f>VLOOKUP($C169,'Data_TCOM+9961'!$A:$U,'SH Summary'!N$4,FALSE)</f>
        <v>0</v>
      </c>
      <c r="O169" s="13" t="str">
        <f>VLOOKUP($C169,'Data_TCOM+9961'!$A:$U,'SH Summary'!O$4,FALSE)</f>
        <v>Value</v>
      </c>
      <c r="P169" s="13" t="str">
        <f>VLOOKUP($C169,'Data_TCOM+9961'!$A:$U,'SH Summary'!P$4,FALSE)</f>
        <v>Singapore</v>
      </c>
      <c r="Q169" s="13">
        <f>VLOOKUP($C169,'Data_TCOM+9961'!$A:$U,'SH Summary'!Q$4,FALSE)</f>
        <v>0</v>
      </c>
      <c r="R169" s="13" t="str">
        <f>VLOOKUP($C169,'Data_TCOM+9961'!$A:$U,'SH Summary'!R$4,FALSE)</f>
        <v>Singapore</v>
      </c>
      <c r="S169" s="15">
        <f>VLOOKUP($C169,'Data_TCOM+9961'!$A:$U,'SH Summary'!S$4,FALSE)/1000000000</f>
        <v>0.343877029</v>
      </c>
    </row>
    <row r="170" spans="1:19" ht="17" customHeight="1" x14ac:dyDescent="0.35">
      <c r="A170" s="14"/>
      <c r="B170" s="14">
        <v>165</v>
      </c>
      <c r="C170" s="4" t="s">
        <v>202</v>
      </c>
      <c r="D170" s="15">
        <f>VLOOKUP($C170,'Data_TCOM+9961'!$A:$U,'SH Summary'!D$4,FALSE)</f>
        <v>0</v>
      </c>
      <c r="E170" s="15">
        <f>VLOOKUP($C170,'Data_TCOM+9961'!$A:$U,'SH Summary'!E$4,FALSE)</f>
        <v>240000</v>
      </c>
      <c r="F170" s="18">
        <f t="shared" si="6"/>
        <v>240000</v>
      </c>
      <c r="G170" s="18"/>
      <c r="H170" s="17">
        <f t="shared" si="7"/>
        <v>240000</v>
      </c>
      <c r="I170" s="16"/>
      <c r="J170" s="16"/>
      <c r="K170" s="16"/>
      <c r="L170" s="16">
        <f t="shared" si="8"/>
        <v>3.6980465827026425E-4</v>
      </c>
      <c r="M170" s="13">
        <f>VLOOKUP($C170,'Data_TCOM+9961'!$A:$U,'SH Summary'!M$4,FALSE)</f>
        <v>0</v>
      </c>
      <c r="N170" s="13" t="str">
        <f>VLOOKUP($C170,'Data_TCOM+9961'!$A:$U,'SH Summary'!N$4,FALSE)</f>
        <v>04/30/2026</v>
      </c>
      <c r="O170" s="13" t="str">
        <f>VLOOKUP($C170,'Data_TCOM+9961'!$A:$U,'SH Summary'!O$4,FALSE)</f>
        <v>Value</v>
      </c>
      <c r="P170" s="13" t="str">
        <f>VLOOKUP($C170,'Data_TCOM+9961'!$A:$U,'SH Summary'!P$4,FALSE)</f>
        <v>Oslo</v>
      </c>
      <c r="Q170" s="13">
        <f>VLOOKUP($C170,'Data_TCOM+9961'!$A:$U,'SH Summary'!Q$4,FALSE)</f>
        <v>0</v>
      </c>
      <c r="R170" s="13" t="str">
        <f>VLOOKUP($C170,'Data_TCOM+9961'!$A:$U,'SH Summary'!R$4,FALSE)</f>
        <v>Norway</v>
      </c>
      <c r="S170" s="15">
        <f>VLOOKUP($C170,'Data_TCOM+9961'!$A:$U,'SH Summary'!S$4,FALSE)/1000000000</f>
        <v>13.544733325999999</v>
      </c>
    </row>
    <row r="171" spans="1:19" ht="17" customHeight="1" x14ac:dyDescent="0.35">
      <c r="A171" s="14"/>
      <c r="B171" s="14">
        <v>166</v>
      </c>
      <c r="C171" s="4" t="s">
        <v>203</v>
      </c>
      <c r="D171" s="15">
        <f>VLOOKUP($C171,'Data_TCOM+9961'!$A:$U,'SH Summary'!D$4,FALSE)</f>
        <v>235273</v>
      </c>
      <c r="E171" s="15">
        <f>VLOOKUP($C171,'Data_TCOM+9961'!$A:$U,'SH Summary'!E$4,FALSE)</f>
        <v>0</v>
      </c>
      <c r="F171" s="18">
        <f t="shared" si="6"/>
        <v>235273</v>
      </c>
      <c r="G171" s="18"/>
      <c r="H171" s="17">
        <f t="shared" si="7"/>
        <v>235273</v>
      </c>
      <c r="I171" s="16"/>
      <c r="J171" s="16"/>
      <c r="K171" s="16"/>
      <c r="L171" s="16">
        <f t="shared" si="8"/>
        <v>3.6252104735508283E-4</v>
      </c>
      <c r="M171" s="13" t="str">
        <f>VLOOKUP($C171,'Data_TCOM+9961'!$A:$U,'SH Summary'!M$4,FALSE)</f>
        <v>03/31/2026</v>
      </c>
      <c r="N171" s="13">
        <f>VLOOKUP($C171,'Data_TCOM+9961'!$A:$U,'SH Summary'!N$4,FALSE)</f>
        <v>0</v>
      </c>
      <c r="O171" s="13" t="str">
        <f>VLOOKUP($C171,'Data_TCOM+9961'!$A:$U,'SH Summary'!O$4,FALSE)</f>
        <v>Growth</v>
      </c>
      <c r="P171" s="13" t="str">
        <f>VLOOKUP($C171,'Data_TCOM+9961'!$A:$U,'SH Summary'!P$4,FALSE)</f>
        <v>Boston</v>
      </c>
      <c r="Q171" s="13" t="str">
        <f>VLOOKUP($C171,'Data_TCOM+9961'!$A:$U,'SH Summary'!Q$4,FALSE)</f>
        <v>Massachusetts</v>
      </c>
      <c r="R171" s="13" t="str">
        <f>VLOOKUP($C171,'Data_TCOM+9961'!$A:$U,'SH Summary'!R$4,FALSE)</f>
        <v>United States</v>
      </c>
      <c r="S171" s="15">
        <f>VLOOKUP($C171,'Data_TCOM+9961'!$A:$U,'SH Summary'!S$4,FALSE)/1000000000</f>
        <v>2.7626112159999998</v>
      </c>
    </row>
    <row r="172" spans="1:19" ht="17" customHeight="1" x14ac:dyDescent="0.35">
      <c r="A172" s="14"/>
      <c r="B172" s="14">
        <v>167</v>
      </c>
      <c r="C172" s="4" t="s">
        <v>204</v>
      </c>
      <c r="D172" s="15">
        <f>VLOOKUP($C172,'Data_TCOM+9961'!$A:$U,'SH Summary'!D$4,FALSE)</f>
        <v>233580</v>
      </c>
      <c r="E172" s="15">
        <f>VLOOKUP($C172,'Data_TCOM+9961'!$A:$U,'SH Summary'!E$4,FALSE)</f>
        <v>0</v>
      </c>
      <c r="F172" s="18">
        <f t="shared" si="6"/>
        <v>233580</v>
      </c>
      <c r="G172" s="18"/>
      <c r="H172" s="17">
        <f t="shared" si="7"/>
        <v>233580</v>
      </c>
      <c r="I172" s="16"/>
      <c r="J172" s="16"/>
      <c r="K172" s="16"/>
      <c r="L172" s="16">
        <f t="shared" si="8"/>
        <v>3.5991238366153466E-4</v>
      </c>
      <c r="M172" s="13" t="str">
        <f>VLOOKUP($C172,'Data_TCOM+9961'!$A:$U,'SH Summary'!M$4,FALSE)</f>
        <v>03/31/2026</v>
      </c>
      <c r="N172" s="13">
        <f>VLOOKUP($C172,'Data_TCOM+9961'!$A:$U,'SH Summary'!N$4,FALSE)</f>
        <v>0</v>
      </c>
      <c r="O172" s="13" t="str">
        <f>VLOOKUP($C172,'Data_TCOM+9961'!$A:$U,'SH Summary'!O$4,FALSE)</f>
        <v>Growth</v>
      </c>
      <c r="P172" s="13" t="str">
        <f>VLOOKUP($C172,'Data_TCOM+9961'!$A:$U,'SH Summary'!P$4,FALSE)</f>
        <v>New York</v>
      </c>
      <c r="Q172" s="13" t="str">
        <f>VLOOKUP($C172,'Data_TCOM+9961'!$A:$U,'SH Summary'!Q$4,FALSE)</f>
        <v>New York</v>
      </c>
      <c r="R172" s="13" t="str">
        <f>VLOOKUP($C172,'Data_TCOM+9961'!$A:$U,'SH Summary'!R$4,FALSE)</f>
        <v>United States</v>
      </c>
      <c r="S172" s="15">
        <f>VLOOKUP($C172,'Data_TCOM+9961'!$A:$U,'SH Summary'!S$4,FALSE)/1000000000</f>
        <v>94.546029292</v>
      </c>
    </row>
    <row r="173" spans="1:19" ht="17" customHeight="1" x14ac:dyDescent="0.35">
      <c r="A173" s="14"/>
      <c r="B173" s="14">
        <v>168</v>
      </c>
      <c r="C173" s="4" t="s">
        <v>205</v>
      </c>
      <c r="D173" s="15">
        <f>VLOOKUP($C173,'Data_TCOM+9961'!$A:$U,'SH Summary'!D$4,FALSE)</f>
        <v>0</v>
      </c>
      <c r="E173" s="15">
        <f>VLOOKUP($C173,'Data_TCOM+9961'!$A:$U,'SH Summary'!E$4,FALSE)</f>
        <v>231495</v>
      </c>
      <c r="F173" s="18">
        <f t="shared" si="6"/>
        <v>231495</v>
      </c>
      <c r="G173" s="18"/>
      <c r="H173" s="17">
        <f t="shared" si="7"/>
        <v>231495</v>
      </c>
      <c r="I173" s="16"/>
      <c r="J173" s="16"/>
      <c r="K173" s="16"/>
      <c r="L173" s="16">
        <f t="shared" si="8"/>
        <v>3.5669970569281173E-4</v>
      </c>
      <c r="M173" s="13">
        <f>VLOOKUP($C173,'Data_TCOM+9961'!$A:$U,'SH Summary'!M$4,FALSE)</f>
        <v>0</v>
      </c>
      <c r="N173" s="13" t="str">
        <f>VLOOKUP($C173,'Data_TCOM+9961'!$A:$U,'SH Summary'!N$4,FALSE)</f>
        <v>05/31/2024</v>
      </c>
      <c r="O173" s="13" t="str">
        <f>VLOOKUP($C173,'Data_TCOM+9961'!$A:$U,'SH Summary'!O$4,FALSE)</f>
        <v>GARP</v>
      </c>
      <c r="P173" s="13" t="str">
        <f>VLOOKUP($C173,'Data_TCOM+9961'!$A:$U,'SH Summary'!P$4,FALSE)</f>
        <v>Austin</v>
      </c>
      <c r="Q173" s="13" t="str">
        <f>VLOOKUP($C173,'Data_TCOM+9961'!$A:$U,'SH Summary'!Q$4,FALSE)</f>
        <v>Texas</v>
      </c>
      <c r="R173" s="13" t="str">
        <f>VLOOKUP($C173,'Data_TCOM+9961'!$A:$U,'SH Summary'!R$4,FALSE)</f>
        <v>United States</v>
      </c>
      <c r="S173" s="15">
        <f>VLOOKUP($C173,'Data_TCOM+9961'!$A:$U,'SH Summary'!S$4,FALSE)/1000000000</f>
        <v>48.705977650000001</v>
      </c>
    </row>
    <row r="174" spans="1:19" ht="17" customHeight="1" x14ac:dyDescent="0.35">
      <c r="A174" s="14"/>
      <c r="B174" s="14">
        <v>169</v>
      </c>
      <c r="C174" s="4" t="s">
        <v>206</v>
      </c>
      <c r="D174" s="15">
        <f>VLOOKUP($C174,'Data_TCOM+9961'!$A:$U,'SH Summary'!D$4,FALSE)</f>
        <v>91592</v>
      </c>
      <c r="E174" s="15">
        <f>VLOOKUP($C174,'Data_TCOM+9961'!$A:$U,'SH Summary'!E$4,FALSE)</f>
        <v>138350</v>
      </c>
      <c r="F174" s="18">
        <f t="shared" si="6"/>
        <v>229942</v>
      </c>
      <c r="G174" s="18"/>
      <c r="H174" s="17">
        <f t="shared" si="7"/>
        <v>229942</v>
      </c>
      <c r="I174" s="16"/>
      <c r="J174" s="16"/>
      <c r="K174" s="16"/>
      <c r="L174" s="16">
        <f t="shared" si="8"/>
        <v>3.5430676138325455E-4</v>
      </c>
      <c r="M174" s="13" t="str">
        <f>VLOOKUP($C174,'Data_TCOM+9961'!$A:$U,'SH Summary'!M$4,FALSE)</f>
        <v>03/31/2026</v>
      </c>
      <c r="N174" s="13" t="str">
        <f>VLOOKUP($C174,'Data_TCOM+9961'!$A:$U,'SH Summary'!N$4,FALSE)</f>
        <v>03/31/2026</v>
      </c>
      <c r="O174" s="13" t="str">
        <f>VLOOKUP($C174,'Data_TCOM+9961'!$A:$U,'SH Summary'!O$4,FALSE)</f>
        <v>Value</v>
      </c>
      <c r="P174" s="13" t="str">
        <f>VLOOKUP($C174,'Data_TCOM+9961'!$A:$U,'SH Summary'!P$4,FALSE)</f>
        <v>Stockholm</v>
      </c>
      <c r="Q174" s="13">
        <f>VLOOKUP($C174,'Data_TCOM+9961'!$A:$U,'SH Summary'!Q$4,FALSE)</f>
        <v>0</v>
      </c>
      <c r="R174" s="13" t="str">
        <f>VLOOKUP($C174,'Data_TCOM+9961'!$A:$U,'SH Summary'!R$4,FALSE)</f>
        <v>Sweden</v>
      </c>
      <c r="S174" s="15">
        <f>VLOOKUP($C174,'Data_TCOM+9961'!$A:$U,'SH Summary'!S$4,FALSE)/1000000000</f>
        <v>59.540870145</v>
      </c>
    </row>
    <row r="175" spans="1:19" ht="17" customHeight="1" x14ac:dyDescent="0.35">
      <c r="A175" s="14"/>
      <c r="B175" s="14">
        <v>170</v>
      </c>
      <c r="C175" s="4" t="s">
        <v>207</v>
      </c>
      <c r="D175" s="15">
        <f>VLOOKUP($C175,'Data_TCOM+9961'!$A:$U,'SH Summary'!D$4,FALSE)</f>
        <v>0</v>
      </c>
      <c r="E175" s="15">
        <f>VLOOKUP($C175,'Data_TCOM+9961'!$A:$U,'SH Summary'!E$4,FALSE)</f>
        <v>229400</v>
      </c>
      <c r="F175" s="18">
        <f t="shared" si="6"/>
        <v>229400</v>
      </c>
      <c r="G175" s="18"/>
      <c r="H175" s="17">
        <f t="shared" si="7"/>
        <v>229400</v>
      </c>
      <c r="I175" s="16"/>
      <c r="J175" s="16"/>
      <c r="K175" s="16"/>
      <c r="L175" s="16">
        <f t="shared" si="8"/>
        <v>3.5347161919666091E-4</v>
      </c>
      <c r="M175" s="13">
        <f>VLOOKUP($C175,'Data_TCOM+9961'!$A:$U,'SH Summary'!M$4,FALSE)</f>
        <v>0</v>
      </c>
      <c r="N175" s="13" t="str">
        <f>VLOOKUP($C175,'Data_TCOM+9961'!$A:$U,'SH Summary'!N$4,FALSE)</f>
        <v>04/30/2026</v>
      </c>
      <c r="O175" s="13" t="str">
        <f>VLOOKUP($C175,'Data_TCOM+9961'!$A:$U,'SH Summary'!O$4,FALSE)</f>
        <v>Externally Managed</v>
      </c>
      <c r="P175" s="13" t="str">
        <f>VLOOKUP($C175,'Data_TCOM+9961'!$A:$U,'SH Summary'!P$4,FALSE)</f>
        <v>Frankfurt am Main</v>
      </c>
      <c r="Q175" s="13">
        <f>VLOOKUP($C175,'Data_TCOM+9961'!$A:$U,'SH Summary'!Q$4,FALSE)</f>
        <v>0</v>
      </c>
      <c r="R175" s="13" t="str">
        <f>VLOOKUP($C175,'Data_TCOM+9961'!$A:$U,'SH Summary'!R$4,FALSE)</f>
        <v>Germany</v>
      </c>
      <c r="S175" s="15">
        <f>VLOOKUP($C175,'Data_TCOM+9961'!$A:$U,'SH Summary'!S$4,FALSE)/1000000000</f>
        <v>4.9693890410000003</v>
      </c>
    </row>
    <row r="176" spans="1:19" ht="17" customHeight="1" x14ac:dyDescent="0.35">
      <c r="A176" s="14"/>
      <c r="B176" s="14">
        <v>171</v>
      </c>
      <c r="C176" s="4" t="s">
        <v>208</v>
      </c>
      <c r="D176" s="15">
        <f>VLOOKUP($C176,'Data_TCOM+9961'!$A:$U,'SH Summary'!D$4,FALSE)</f>
        <v>227647</v>
      </c>
      <c r="E176" s="15">
        <f>VLOOKUP($C176,'Data_TCOM+9961'!$A:$U,'SH Summary'!E$4,FALSE)</f>
        <v>0</v>
      </c>
      <c r="F176" s="18">
        <f t="shared" si="6"/>
        <v>227647</v>
      </c>
      <c r="G176" s="18"/>
      <c r="H176" s="17">
        <f t="shared" si="7"/>
        <v>227647</v>
      </c>
      <c r="I176" s="16"/>
      <c r="J176" s="16"/>
      <c r="K176" s="16"/>
      <c r="L176" s="16">
        <f t="shared" si="8"/>
        <v>3.5077050433854519E-4</v>
      </c>
      <c r="M176" s="13" t="str">
        <f>VLOOKUP($C176,'Data_TCOM+9961'!$A:$U,'SH Summary'!M$4,FALSE)</f>
        <v>03/31/2026</v>
      </c>
      <c r="N176" s="13">
        <f>VLOOKUP($C176,'Data_TCOM+9961'!$A:$U,'SH Summary'!N$4,FALSE)</f>
        <v>0</v>
      </c>
      <c r="O176" s="13" t="str">
        <f>VLOOKUP($C176,'Data_TCOM+9961'!$A:$U,'SH Summary'!O$4,FALSE)</f>
        <v>Broker</v>
      </c>
      <c r="P176" s="13" t="str">
        <f>VLOOKUP($C176,'Data_TCOM+9961'!$A:$U,'SH Summary'!P$4,FALSE)</f>
        <v>New York</v>
      </c>
      <c r="Q176" s="13" t="str">
        <f>VLOOKUP($C176,'Data_TCOM+9961'!$A:$U,'SH Summary'!Q$4,FALSE)</f>
        <v>New York</v>
      </c>
      <c r="R176" s="13" t="str">
        <f>VLOOKUP($C176,'Data_TCOM+9961'!$A:$U,'SH Summary'!R$4,FALSE)</f>
        <v>United States</v>
      </c>
      <c r="S176" s="15">
        <f>VLOOKUP($C176,'Data_TCOM+9961'!$A:$U,'SH Summary'!S$4,FALSE)/1000000000</f>
        <v>156.744295456</v>
      </c>
    </row>
    <row r="177" spans="1:19" ht="17" customHeight="1" x14ac:dyDescent="0.35">
      <c r="A177" s="14"/>
      <c r="B177" s="14">
        <v>172</v>
      </c>
      <c r="C177" s="4" t="s">
        <v>209</v>
      </c>
      <c r="D177" s="15">
        <f>VLOOKUP($C177,'Data_TCOM+9961'!$A:$U,'SH Summary'!D$4,FALSE)</f>
        <v>0</v>
      </c>
      <c r="E177" s="15">
        <f>VLOOKUP($C177,'Data_TCOM+9961'!$A:$U,'SH Summary'!E$4,FALSE)</f>
        <v>227599</v>
      </c>
      <c r="F177" s="18">
        <f t="shared" si="6"/>
        <v>227599</v>
      </c>
      <c r="G177" s="18"/>
      <c r="H177" s="17">
        <f t="shared" si="7"/>
        <v>227599</v>
      </c>
      <c r="I177" s="16"/>
      <c r="J177" s="16"/>
      <c r="K177" s="16"/>
      <c r="L177" s="16">
        <f t="shared" si="8"/>
        <v>3.506965434068911E-4</v>
      </c>
      <c r="M177" s="13" t="str">
        <f>VLOOKUP($C177,'Data_TCOM+9961'!$A:$U,'SH Summary'!M$4,FALSE)</f>
        <v>09/30/2025</v>
      </c>
      <c r="N177" s="13" t="str">
        <f>VLOOKUP($C177,'Data_TCOM+9961'!$A:$U,'SH Summary'!N$4,FALSE)</f>
        <v>03/31/2026</v>
      </c>
      <c r="O177" s="13" t="str">
        <f>VLOOKUP($C177,'Data_TCOM+9961'!$A:$U,'SH Summary'!O$4,FALSE)</f>
        <v>Growth</v>
      </c>
      <c r="P177" s="13" t="str">
        <f>VLOOKUP($C177,'Data_TCOM+9961'!$A:$U,'SH Summary'!P$4,FALSE)</f>
        <v>Frankfurt am Main</v>
      </c>
      <c r="Q177" s="13">
        <f>VLOOKUP($C177,'Data_TCOM+9961'!$A:$U,'SH Summary'!Q$4,FALSE)</f>
        <v>0</v>
      </c>
      <c r="R177" s="13" t="str">
        <f>VLOOKUP($C177,'Data_TCOM+9961'!$A:$U,'SH Summary'!R$4,FALSE)</f>
        <v>Germany</v>
      </c>
      <c r="S177" s="15">
        <f>VLOOKUP($C177,'Data_TCOM+9961'!$A:$U,'SH Summary'!S$4,FALSE)/1000000000</f>
        <v>95.508207044000002</v>
      </c>
    </row>
    <row r="178" spans="1:19" ht="17" customHeight="1" x14ac:dyDescent="0.35">
      <c r="A178" s="14"/>
      <c r="B178" s="14">
        <v>173</v>
      </c>
      <c r="C178" s="4" t="s">
        <v>210</v>
      </c>
      <c r="D178" s="15">
        <f>VLOOKUP($C178,'Data_TCOM+9961'!$A:$U,'SH Summary'!D$4,FALSE)</f>
        <v>0</v>
      </c>
      <c r="E178" s="15">
        <f>VLOOKUP($C178,'Data_TCOM+9961'!$A:$U,'SH Summary'!E$4,FALSE)</f>
        <v>223950</v>
      </c>
      <c r="F178" s="18">
        <f t="shared" si="6"/>
        <v>223950</v>
      </c>
      <c r="G178" s="18"/>
      <c r="H178" s="17">
        <f t="shared" si="7"/>
        <v>223950</v>
      </c>
      <c r="I178" s="16"/>
      <c r="J178" s="16"/>
      <c r="K178" s="16"/>
      <c r="L178" s="16">
        <f t="shared" si="8"/>
        <v>3.4507397174844028E-4</v>
      </c>
      <c r="M178" s="13">
        <f>VLOOKUP($C178,'Data_TCOM+9961'!$A:$U,'SH Summary'!M$4,FALSE)</f>
        <v>0</v>
      </c>
      <c r="N178" s="13" t="str">
        <f>VLOOKUP($C178,'Data_TCOM+9961'!$A:$U,'SH Summary'!N$4,FALSE)</f>
        <v>05/14/2026</v>
      </c>
      <c r="O178" s="13" t="str">
        <f>VLOOKUP($C178,'Data_TCOM+9961'!$A:$U,'SH Summary'!O$4,FALSE)</f>
        <v>Growth</v>
      </c>
      <c r="P178" s="13" t="str">
        <f>VLOOKUP($C178,'Data_TCOM+9961'!$A:$U,'SH Summary'!P$4,FALSE)</f>
        <v>Luxembourg</v>
      </c>
      <c r="Q178" s="13">
        <f>VLOOKUP($C178,'Data_TCOM+9961'!$A:$U,'SH Summary'!Q$4,FALSE)</f>
        <v>0</v>
      </c>
      <c r="R178" s="13" t="str">
        <f>VLOOKUP($C178,'Data_TCOM+9961'!$A:$U,'SH Summary'!R$4,FALSE)</f>
        <v>Luxembourg</v>
      </c>
      <c r="S178" s="15">
        <f>VLOOKUP($C178,'Data_TCOM+9961'!$A:$U,'SH Summary'!S$4,FALSE)/1000000000</f>
        <v>2.3574349400000001</v>
      </c>
    </row>
    <row r="179" spans="1:19" ht="17" customHeight="1" x14ac:dyDescent="0.35">
      <c r="A179" s="14"/>
      <c r="B179" s="14">
        <v>174</v>
      </c>
      <c r="C179" s="4" t="s">
        <v>211</v>
      </c>
      <c r="D179" s="15">
        <f>VLOOKUP($C179,'Data_TCOM+9961'!$A:$U,'SH Summary'!D$4,FALSE)</f>
        <v>0</v>
      </c>
      <c r="E179" s="15">
        <f>VLOOKUP($C179,'Data_TCOM+9961'!$A:$U,'SH Summary'!E$4,FALSE)</f>
        <v>215089</v>
      </c>
      <c r="F179" s="18">
        <f t="shared" si="6"/>
        <v>215089</v>
      </c>
      <c r="G179" s="18"/>
      <c r="H179" s="17">
        <f t="shared" si="7"/>
        <v>215089</v>
      </c>
      <c r="I179" s="16"/>
      <c r="J179" s="16"/>
      <c r="K179" s="16"/>
      <c r="L179" s="16">
        <f t="shared" si="8"/>
        <v>3.3142047559455362E-4</v>
      </c>
      <c r="M179" s="13" t="str">
        <f>VLOOKUP($C179,'Data_TCOM+9961'!$A:$U,'SH Summary'!M$4,FALSE)</f>
        <v>06/30/2025</v>
      </c>
      <c r="N179" s="13" t="str">
        <f>VLOOKUP($C179,'Data_TCOM+9961'!$A:$U,'SH Summary'!N$4,FALSE)</f>
        <v>03/31/2026</v>
      </c>
      <c r="O179" s="13" t="str">
        <f>VLOOKUP($C179,'Data_TCOM+9961'!$A:$U,'SH Summary'!O$4,FALSE)</f>
        <v>Value</v>
      </c>
      <c r="P179" s="13" t="str">
        <f>VLOOKUP($C179,'Data_TCOM+9961'!$A:$U,'SH Summary'!P$4,FALSE)</f>
        <v>Paris</v>
      </c>
      <c r="Q179" s="13">
        <f>VLOOKUP($C179,'Data_TCOM+9961'!$A:$U,'SH Summary'!Q$4,FALSE)</f>
        <v>0</v>
      </c>
      <c r="R179" s="13" t="str">
        <f>VLOOKUP($C179,'Data_TCOM+9961'!$A:$U,'SH Summary'!R$4,FALSE)</f>
        <v>France</v>
      </c>
      <c r="S179" s="15">
        <f>VLOOKUP($C179,'Data_TCOM+9961'!$A:$U,'SH Summary'!S$4,FALSE)/1000000000</f>
        <v>20.728762498999998</v>
      </c>
    </row>
    <row r="180" spans="1:19" ht="17" customHeight="1" x14ac:dyDescent="0.35">
      <c r="A180" s="14"/>
      <c r="B180" s="14">
        <v>175</v>
      </c>
      <c r="C180" s="4" t="s">
        <v>212</v>
      </c>
      <c r="D180" s="15">
        <f>VLOOKUP($C180,'Data_TCOM+9961'!$A:$U,'SH Summary'!D$4,FALSE)</f>
        <v>35119</v>
      </c>
      <c r="E180" s="15">
        <f>VLOOKUP($C180,'Data_TCOM+9961'!$A:$U,'SH Summary'!E$4,FALSE)</f>
        <v>177001</v>
      </c>
      <c r="F180" s="18">
        <f t="shared" si="6"/>
        <v>212120</v>
      </c>
      <c r="G180" s="18"/>
      <c r="H180" s="17">
        <f t="shared" si="7"/>
        <v>212120</v>
      </c>
      <c r="I180" s="16"/>
      <c r="J180" s="16"/>
      <c r="K180" s="16"/>
      <c r="L180" s="16">
        <f t="shared" si="8"/>
        <v>3.2684568380120189E-4</v>
      </c>
      <c r="M180" s="13" t="str">
        <f>VLOOKUP($C180,'Data_TCOM+9961'!$A:$U,'SH Summary'!M$4,FALSE)</f>
        <v>03/31/2026</v>
      </c>
      <c r="N180" s="13" t="str">
        <f>VLOOKUP($C180,'Data_TCOM+9961'!$A:$U,'SH Summary'!N$4,FALSE)</f>
        <v>03/31/2026</v>
      </c>
      <c r="O180" s="13" t="str">
        <f>VLOOKUP($C180,'Data_TCOM+9961'!$A:$U,'SH Summary'!O$4,FALSE)</f>
        <v>Value</v>
      </c>
      <c r="P180" s="13" t="str">
        <f>VLOOKUP($C180,'Data_TCOM+9961'!$A:$U,'SH Summary'!P$4,FALSE)</f>
        <v>London</v>
      </c>
      <c r="Q180" s="13">
        <f>VLOOKUP($C180,'Data_TCOM+9961'!$A:$U,'SH Summary'!Q$4,FALSE)</f>
        <v>0</v>
      </c>
      <c r="R180" s="13" t="str">
        <f>VLOOKUP($C180,'Data_TCOM+9961'!$A:$U,'SH Summary'!R$4,FALSE)</f>
        <v>United Kingdom</v>
      </c>
      <c r="S180" s="15">
        <f>VLOOKUP($C180,'Data_TCOM+9961'!$A:$U,'SH Summary'!S$4,FALSE)/1000000000</f>
        <v>29.264692549999999</v>
      </c>
    </row>
    <row r="181" spans="1:19" ht="17" customHeight="1" x14ac:dyDescent="0.35">
      <c r="A181" s="14"/>
      <c r="B181" s="14">
        <v>176</v>
      </c>
      <c r="C181" s="4" t="s">
        <v>213</v>
      </c>
      <c r="D181" s="15">
        <f>VLOOKUP($C181,'Data_TCOM+9961'!$A:$U,'SH Summary'!D$4,FALSE)</f>
        <v>211200</v>
      </c>
      <c r="E181" s="15">
        <f>VLOOKUP($C181,'Data_TCOM+9961'!$A:$U,'SH Summary'!E$4,FALSE)</f>
        <v>0</v>
      </c>
      <c r="F181" s="18">
        <f t="shared" si="6"/>
        <v>211200</v>
      </c>
      <c r="G181" s="18"/>
      <c r="H181" s="17">
        <f t="shared" si="7"/>
        <v>211200</v>
      </c>
      <c r="I181" s="16"/>
      <c r="J181" s="16"/>
      <c r="K181" s="16"/>
      <c r="L181" s="16">
        <f t="shared" si="8"/>
        <v>3.2542809927783254E-4</v>
      </c>
      <c r="M181" s="13" t="str">
        <f>VLOOKUP($C181,'Data_TCOM+9961'!$A:$U,'SH Summary'!M$4,FALSE)</f>
        <v>03/31/2026</v>
      </c>
      <c r="N181" s="13">
        <f>VLOOKUP($C181,'Data_TCOM+9961'!$A:$U,'SH Summary'!N$4,FALSE)</f>
        <v>0</v>
      </c>
      <c r="O181" s="13" t="str">
        <f>VLOOKUP($C181,'Data_TCOM+9961'!$A:$U,'SH Summary'!O$4,FALSE)</f>
        <v>Growth</v>
      </c>
      <c r="P181" s="13" t="str">
        <f>VLOOKUP($C181,'Data_TCOM+9961'!$A:$U,'SH Summary'!P$4,FALSE)</f>
        <v>Auderghem</v>
      </c>
      <c r="Q181" s="13">
        <f>VLOOKUP($C181,'Data_TCOM+9961'!$A:$U,'SH Summary'!Q$4,FALSE)</f>
        <v>0</v>
      </c>
      <c r="R181" s="13" t="str">
        <f>VLOOKUP($C181,'Data_TCOM+9961'!$A:$U,'SH Summary'!R$4,FALSE)</f>
        <v>Belgium</v>
      </c>
      <c r="S181" s="15">
        <f>VLOOKUP($C181,'Data_TCOM+9961'!$A:$U,'SH Summary'!S$4,FALSE)/1000000000</f>
        <v>4.9984223559999998</v>
      </c>
    </row>
    <row r="182" spans="1:19" ht="17" customHeight="1" x14ac:dyDescent="0.35">
      <c r="A182" s="14"/>
      <c r="B182" s="14">
        <v>177</v>
      </c>
      <c r="C182" s="4" t="s">
        <v>214</v>
      </c>
      <c r="D182" s="15">
        <f>VLOOKUP($C182,'Data_TCOM+9961'!$A:$U,'SH Summary'!D$4,FALSE)</f>
        <v>209944</v>
      </c>
      <c r="E182" s="15">
        <f>VLOOKUP($C182,'Data_TCOM+9961'!$A:$U,'SH Summary'!E$4,FALSE)</f>
        <v>0</v>
      </c>
      <c r="F182" s="18">
        <f t="shared" si="6"/>
        <v>209944</v>
      </c>
      <c r="G182" s="18"/>
      <c r="H182" s="17">
        <f t="shared" si="7"/>
        <v>209944</v>
      </c>
      <c r="I182" s="16"/>
      <c r="J182" s="16"/>
      <c r="K182" s="16"/>
      <c r="L182" s="16">
        <f t="shared" si="8"/>
        <v>3.2349278823288482E-4</v>
      </c>
      <c r="M182" s="13" t="str">
        <f>VLOOKUP($C182,'Data_TCOM+9961'!$A:$U,'SH Summary'!M$4,FALSE)</f>
        <v>09/30/2024</v>
      </c>
      <c r="N182" s="13">
        <f>VLOOKUP($C182,'Data_TCOM+9961'!$A:$U,'SH Summary'!N$4,FALSE)</f>
        <v>0</v>
      </c>
      <c r="O182" s="13" t="str">
        <f>VLOOKUP($C182,'Data_TCOM+9961'!$A:$U,'SH Summary'!O$4,FALSE)</f>
        <v>Value</v>
      </c>
      <c r="P182" s="13" t="str">
        <f>VLOOKUP($C182,'Data_TCOM+9961'!$A:$U,'SH Summary'!P$4,FALSE)</f>
        <v>London</v>
      </c>
      <c r="Q182" s="13">
        <f>VLOOKUP($C182,'Data_TCOM+9961'!$A:$U,'SH Summary'!Q$4,FALSE)</f>
        <v>0</v>
      </c>
      <c r="R182" s="13" t="str">
        <f>VLOOKUP($C182,'Data_TCOM+9961'!$A:$U,'SH Summary'!R$4,FALSE)</f>
        <v>United Kingdom</v>
      </c>
      <c r="S182" s="15">
        <f>VLOOKUP($C182,'Data_TCOM+9961'!$A:$U,'SH Summary'!S$4,FALSE)/1000000000</f>
        <v>1.9208100000000001E-4</v>
      </c>
    </row>
    <row r="183" spans="1:19" ht="17" customHeight="1" x14ac:dyDescent="0.35">
      <c r="A183" s="14"/>
      <c r="B183" s="14">
        <v>178</v>
      </c>
      <c r="C183" s="4" t="s">
        <v>215</v>
      </c>
      <c r="D183" s="15">
        <f>VLOOKUP($C183,'Data_TCOM+9961'!$A:$U,'SH Summary'!D$4,FALSE)</f>
        <v>182284</v>
      </c>
      <c r="E183" s="15">
        <f>VLOOKUP($C183,'Data_TCOM+9961'!$A:$U,'SH Summary'!E$4,FALSE)</f>
        <v>26800</v>
      </c>
      <c r="F183" s="18">
        <f t="shared" si="6"/>
        <v>209084</v>
      </c>
      <c r="G183" s="18"/>
      <c r="H183" s="17">
        <f t="shared" si="7"/>
        <v>209084</v>
      </c>
      <c r="I183" s="16"/>
      <c r="J183" s="16"/>
      <c r="K183" s="16"/>
      <c r="L183" s="16">
        <f t="shared" si="8"/>
        <v>3.2216765487408302E-4</v>
      </c>
      <c r="M183" s="13" t="str">
        <f>VLOOKUP($C183,'Data_TCOM+9961'!$A:$U,'SH Summary'!M$4,FALSE)</f>
        <v>03/31/2026</v>
      </c>
      <c r="N183" s="13" t="str">
        <f>VLOOKUP($C183,'Data_TCOM+9961'!$A:$U,'SH Summary'!N$4,FALSE)</f>
        <v>03/31/2025</v>
      </c>
      <c r="O183" s="13" t="str">
        <f>VLOOKUP($C183,'Data_TCOM+9961'!$A:$U,'SH Summary'!O$4,FALSE)</f>
        <v>Index</v>
      </c>
      <c r="P183" s="13" t="str">
        <f>VLOOKUP($C183,'Data_TCOM+9961'!$A:$U,'SH Summary'!P$4,FALSE)</f>
        <v>Albany</v>
      </c>
      <c r="Q183" s="13" t="str">
        <f>VLOOKUP($C183,'Data_TCOM+9961'!$A:$U,'SH Summary'!Q$4,FALSE)</f>
        <v>New York</v>
      </c>
      <c r="R183" s="13" t="str">
        <f>VLOOKUP($C183,'Data_TCOM+9961'!$A:$U,'SH Summary'!R$4,FALSE)</f>
        <v>United States</v>
      </c>
      <c r="S183" s="15">
        <f>VLOOKUP($C183,'Data_TCOM+9961'!$A:$U,'SH Summary'!S$4,FALSE)/1000000000</f>
        <v>90.186114771000007</v>
      </c>
    </row>
    <row r="184" spans="1:19" ht="17" customHeight="1" x14ac:dyDescent="0.35">
      <c r="A184" s="14"/>
      <c r="B184" s="14">
        <v>179</v>
      </c>
      <c r="C184" s="4" t="s">
        <v>216</v>
      </c>
      <c r="D184" s="15">
        <f>VLOOKUP($C184,'Data_TCOM+9961'!$A:$U,'SH Summary'!D$4,FALSE)</f>
        <v>55228</v>
      </c>
      <c r="E184" s="15">
        <f>VLOOKUP($C184,'Data_TCOM+9961'!$A:$U,'SH Summary'!E$4,FALSE)</f>
        <v>150800</v>
      </c>
      <c r="F184" s="18">
        <f t="shared" si="6"/>
        <v>206028</v>
      </c>
      <c r="G184" s="18"/>
      <c r="H184" s="17">
        <f t="shared" si="7"/>
        <v>206028</v>
      </c>
      <c r="I184" s="16"/>
      <c r="J184" s="16"/>
      <c r="K184" s="16"/>
      <c r="L184" s="16">
        <f t="shared" si="8"/>
        <v>3.1745880889210831E-4</v>
      </c>
      <c r="M184" s="13" t="str">
        <f>VLOOKUP($C184,'Data_TCOM+9961'!$A:$U,'SH Summary'!M$4,FALSE)</f>
        <v>09/30/2025</v>
      </c>
      <c r="N184" s="13" t="str">
        <f>VLOOKUP($C184,'Data_TCOM+9961'!$A:$U,'SH Summary'!N$4,FALSE)</f>
        <v>09/30/2025</v>
      </c>
      <c r="O184" s="13" t="str">
        <f>VLOOKUP($C184,'Data_TCOM+9961'!$A:$U,'SH Summary'!O$4,FALSE)</f>
        <v>Growth</v>
      </c>
      <c r="P184" s="13" t="str">
        <f>VLOOKUP($C184,'Data_TCOM+9961'!$A:$U,'SH Summary'!P$4,FALSE)</f>
        <v>Leeds</v>
      </c>
      <c r="Q184" s="13">
        <f>VLOOKUP($C184,'Data_TCOM+9961'!$A:$U,'SH Summary'!Q$4,FALSE)</f>
        <v>0</v>
      </c>
      <c r="R184" s="13" t="str">
        <f>VLOOKUP($C184,'Data_TCOM+9961'!$A:$U,'SH Summary'!R$4,FALSE)</f>
        <v>United Kingdom</v>
      </c>
      <c r="S184" s="15">
        <f>VLOOKUP($C184,'Data_TCOM+9961'!$A:$U,'SH Summary'!S$4,FALSE)/1000000000</f>
        <v>24.377117125000002</v>
      </c>
    </row>
    <row r="185" spans="1:19" ht="17" customHeight="1" x14ac:dyDescent="0.35">
      <c r="A185" s="14"/>
      <c r="B185" s="14">
        <v>180</v>
      </c>
      <c r="C185" s="4" t="s">
        <v>217</v>
      </c>
      <c r="D185" s="15">
        <f>VLOOKUP($C185,'Data_TCOM+9961'!$A:$U,'SH Summary'!D$4,FALSE)</f>
        <v>57961</v>
      </c>
      <c r="E185" s="15">
        <f>VLOOKUP($C185,'Data_TCOM+9961'!$A:$U,'SH Summary'!E$4,FALSE)</f>
        <v>147353</v>
      </c>
      <c r="F185" s="18">
        <f t="shared" si="6"/>
        <v>205314</v>
      </c>
      <c r="G185" s="18"/>
      <c r="H185" s="17">
        <f t="shared" si="7"/>
        <v>205314</v>
      </c>
      <c r="I185" s="16"/>
      <c r="J185" s="16"/>
      <c r="K185" s="16"/>
      <c r="L185" s="16">
        <f t="shared" si="8"/>
        <v>3.1635864003375428E-4</v>
      </c>
      <c r="M185" s="13" t="str">
        <f>VLOOKUP($C185,'Data_TCOM+9961'!$A:$U,'SH Summary'!M$4,FALSE)</f>
        <v>01/31/2026</v>
      </c>
      <c r="N185" s="13" t="str">
        <f>VLOOKUP($C185,'Data_TCOM+9961'!$A:$U,'SH Summary'!N$4,FALSE)</f>
        <v>01/31/2026</v>
      </c>
      <c r="O185" s="13" t="str">
        <f>VLOOKUP($C185,'Data_TCOM+9961'!$A:$U,'SH Summary'!O$4,FALSE)</f>
        <v>Value</v>
      </c>
      <c r="P185" s="13" t="str">
        <f>VLOOKUP($C185,'Data_TCOM+9961'!$A:$U,'SH Summary'!P$4,FALSE)</f>
        <v>London</v>
      </c>
      <c r="Q185" s="13">
        <f>VLOOKUP($C185,'Data_TCOM+9961'!$A:$U,'SH Summary'!Q$4,FALSE)</f>
        <v>0</v>
      </c>
      <c r="R185" s="13" t="str">
        <f>VLOOKUP($C185,'Data_TCOM+9961'!$A:$U,'SH Summary'!R$4,FALSE)</f>
        <v>United Kingdom</v>
      </c>
      <c r="S185" s="15">
        <f>VLOOKUP($C185,'Data_TCOM+9961'!$A:$U,'SH Summary'!S$4,FALSE)/1000000000</f>
        <v>0.18241536899999999</v>
      </c>
    </row>
    <row r="186" spans="1:19" ht="17" customHeight="1" x14ac:dyDescent="0.35">
      <c r="A186" s="14"/>
      <c r="B186" s="14">
        <v>181</v>
      </c>
      <c r="C186" s="4" t="s">
        <v>218</v>
      </c>
      <c r="D186" s="15">
        <f>VLOOKUP($C186,'Data_TCOM+9961'!$A:$U,'SH Summary'!D$4,FALSE)</f>
        <v>37941</v>
      </c>
      <c r="E186" s="15">
        <f>VLOOKUP($C186,'Data_TCOM+9961'!$A:$U,'SH Summary'!E$4,FALSE)</f>
        <v>164369</v>
      </c>
      <c r="F186" s="18">
        <f t="shared" si="6"/>
        <v>202310</v>
      </c>
      <c r="G186" s="18"/>
      <c r="H186" s="17">
        <f t="shared" si="7"/>
        <v>202310</v>
      </c>
      <c r="I186" s="16"/>
      <c r="J186" s="16"/>
      <c r="K186" s="16"/>
      <c r="L186" s="16">
        <f t="shared" si="8"/>
        <v>3.1172991839440481E-4</v>
      </c>
      <c r="M186" s="13" t="str">
        <f>VLOOKUP($C186,'Data_TCOM+9961'!$A:$U,'SH Summary'!M$4,FALSE)</f>
        <v>03/31/2026</v>
      </c>
      <c r="N186" s="13" t="str">
        <f>VLOOKUP($C186,'Data_TCOM+9961'!$A:$U,'SH Summary'!N$4,FALSE)</f>
        <v>03/31/2026</v>
      </c>
      <c r="O186" s="13" t="str">
        <f>VLOOKUP($C186,'Data_TCOM+9961'!$A:$U,'SH Summary'!O$4,FALSE)</f>
        <v>Growth</v>
      </c>
      <c r="P186" s="13" t="str">
        <f>VLOOKUP($C186,'Data_TCOM+9961'!$A:$U,'SH Summary'!P$4,FALSE)</f>
        <v>London</v>
      </c>
      <c r="Q186" s="13">
        <f>VLOOKUP($C186,'Data_TCOM+9961'!$A:$U,'SH Summary'!Q$4,FALSE)</f>
        <v>0</v>
      </c>
      <c r="R186" s="13" t="str">
        <f>VLOOKUP($C186,'Data_TCOM+9961'!$A:$U,'SH Summary'!R$4,FALSE)</f>
        <v>United Kingdom</v>
      </c>
      <c r="S186" s="15">
        <f>VLOOKUP($C186,'Data_TCOM+9961'!$A:$U,'SH Summary'!S$4,FALSE)/1000000000</f>
        <v>4.6740598799999997</v>
      </c>
    </row>
    <row r="187" spans="1:19" ht="17" customHeight="1" x14ac:dyDescent="0.35">
      <c r="A187" s="14"/>
      <c r="B187" s="14">
        <v>182</v>
      </c>
      <c r="C187" s="4" t="s">
        <v>219</v>
      </c>
      <c r="D187" s="15">
        <f>VLOOKUP($C187,'Data_TCOM+9961'!$A:$U,'SH Summary'!D$4,FALSE)</f>
        <v>0</v>
      </c>
      <c r="E187" s="15">
        <f>VLOOKUP($C187,'Data_TCOM+9961'!$A:$U,'SH Summary'!E$4,FALSE)</f>
        <v>199200</v>
      </c>
      <c r="F187" s="18">
        <f t="shared" si="6"/>
        <v>199200</v>
      </c>
      <c r="G187" s="18"/>
      <c r="H187" s="17">
        <f t="shared" si="7"/>
        <v>199200</v>
      </c>
      <c r="I187" s="16"/>
      <c r="J187" s="16"/>
      <c r="K187" s="16"/>
      <c r="L187" s="16">
        <f t="shared" si="8"/>
        <v>3.0693786636431933E-4</v>
      </c>
      <c r="M187" s="13">
        <f>VLOOKUP($C187,'Data_TCOM+9961'!$A:$U,'SH Summary'!M$4,FALSE)</f>
        <v>0</v>
      </c>
      <c r="N187" s="13" t="str">
        <f>VLOOKUP($C187,'Data_TCOM+9961'!$A:$U,'SH Summary'!N$4,FALSE)</f>
        <v>01/31/2026</v>
      </c>
      <c r="O187" s="13" t="str">
        <f>VLOOKUP($C187,'Data_TCOM+9961'!$A:$U,'SH Summary'!O$4,FALSE)</f>
        <v>GARP</v>
      </c>
      <c r="P187" s="13" t="str">
        <f>VLOOKUP($C187,'Data_TCOM+9961'!$A:$U,'SH Summary'!P$4,FALSE)</f>
        <v>Singapore</v>
      </c>
      <c r="Q187" s="13">
        <f>VLOOKUP($C187,'Data_TCOM+9961'!$A:$U,'SH Summary'!Q$4,FALSE)</f>
        <v>0</v>
      </c>
      <c r="R187" s="13" t="str">
        <f>VLOOKUP($C187,'Data_TCOM+9961'!$A:$U,'SH Summary'!R$4,FALSE)</f>
        <v>Singapore</v>
      </c>
      <c r="S187" s="15">
        <f>VLOOKUP($C187,'Data_TCOM+9961'!$A:$U,'SH Summary'!S$4,FALSE)/1000000000</f>
        <v>0.99815964800000001</v>
      </c>
    </row>
    <row r="188" spans="1:19" ht="17" customHeight="1" x14ac:dyDescent="0.35">
      <c r="A188" s="14"/>
      <c r="B188" s="14">
        <v>183</v>
      </c>
      <c r="C188" s="4" t="s">
        <v>220</v>
      </c>
      <c r="D188" s="15">
        <f>VLOOKUP($C188,'Data_TCOM+9961'!$A:$U,'SH Summary'!D$4,FALSE)</f>
        <v>197155</v>
      </c>
      <c r="E188" s="15">
        <f>VLOOKUP($C188,'Data_TCOM+9961'!$A:$U,'SH Summary'!E$4,FALSE)</f>
        <v>0</v>
      </c>
      <c r="F188" s="18">
        <f t="shared" si="6"/>
        <v>197155</v>
      </c>
      <c r="G188" s="18"/>
      <c r="H188" s="17">
        <f t="shared" si="7"/>
        <v>197155</v>
      </c>
      <c r="I188" s="16"/>
      <c r="J188" s="16"/>
      <c r="K188" s="16"/>
      <c r="L188" s="16">
        <f t="shared" si="8"/>
        <v>3.0378682250530812E-4</v>
      </c>
      <c r="M188" s="13" t="str">
        <f>VLOOKUP($C188,'Data_TCOM+9961'!$A:$U,'SH Summary'!M$4,FALSE)</f>
        <v>03/31/2025</v>
      </c>
      <c r="N188" s="13">
        <f>VLOOKUP($C188,'Data_TCOM+9961'!$A:$U,'SH Summary'!N$4,FALSE)</f>
        <v>0</v>
      </c>
      <c r="O188" s="13" t="str">
        <f>VLOOKUP($C188,'Data_TCOM+9961'!$A:$U,'SH Summary'!O$4,FALSE)</f>
        <v>Value</v>
      </c>
      <c r="P188" s="13" t="str">
        <f>VLOOKUP($C188,'Data_TCOM+9961'!$A:$U,'SH Summary'!P$4,FALSE)</f>
        <v>Bradford</v>
      </c>
      <c r="Q188" s="13">
        <f>VLOOKUP($C188,'Data_TCOM+9961'!$A:$U,'SH Summary'!Q$4,FALSE)</f>
        <v>0</v>
      </c>
      <c r="R188" s="13" t="str">
        <f>VLOOKUP($C188,'Data_TCOM+9961'!$A:$U,'SH Summary'!R$4,FALSE)</f>
        <v>United Kingdom</v>
      </c>
      <c r="S188" s="15">
        <f>VLOOKUP($C188,'Data_TCOM+9961'!$A:$U,'SH Summary'!S$4,FALSE)/1000000000</f>
        <v>21.553776558999999</v>
      </c>
    </row>
    <row r="189" spans="1:19" ht="17" customHeight="1" x14ac:dyDescent="0.35">
      <c r="A189" s="14"/>
      <c r="B189" s="14">
        <v>184</v>
      </c>
      <c r="C189" s="4" t="s">
        <v>221</v>
      </c>
      <c r="D189" s="15">
        <f>VLOOKUP($C189,'Data_TCOM+9961'!$A:$U,'SH Summary'!D$4,FALSE)</f>
        <v>128163</v>
      </c>
      <c r="E189" s="15">
        <f>VLOOKUP($C189,'Data_TCOM+9961'!$A:$U,'SH Summary'!E$4,FALSE)</f>
        <v>65900</v>
      </c>
      <c r="F189" s="18">
        <f t="shared" si="6"/>
        <v>194063</v>
      </c>
      <c r="G189" s="18"/>
      <c r="H189" s="17">
        <f t="shared" si="7"/>
        <v>194063</v>
      </c>
      <c r="I189" s="16"/>
      <c r="J189" s="16"/>
      <c r="K189" s="16"/>
      <c r="L189" s="16">
        <f t="shared" si="8"/>
        <v>2.9902250582459285E-4</v>
      </c>
      <c r="M189" s="13" t="str">
        <f>VLOOKUP($C189,'Data_TCOM+9961'!$A:$U,'SH Summary'!M$4,FALSE)</f>
        <v>03/31/2026</v>
      </c>
      <c r="N189" s="13" t="str">
        <f>VLOOKUP($C189,'Data_TCOM+9961'!$A:$U,'SH Summary'!N$4,FALSE)</f>
        <v>03/31/2026</v>
      </c>
      <c r="O189" s="13" t="str">
        <f>VLOOKUP($C189,'Data_TCOM+9961'!$A:$U,'SH Summary'!O$4,FALSE)</f>
        <v>Deep Value</v>
      </c>
      <c r="P189" s="13" t="str">
        <f>VLOOKUP($C189,'Data_TCOM+9961'!$A:$U,'SH Summary'!P$4,FALSE)</f>
        <v>Boston</v>
      </c>
      <c r="Q189" s="13" t="str">
        <f>VLOOKUP($C189,'Data_TCOM+9961'!$A:$U,'SH Summary'!Q$4,FALSE)</f>
        <v>Massachusetts</v>
      </c>
      <c r="R189" s="13" t="str">
        <f>VLOOKUP($C189,'Data_TCOM+9961'!$A:$U,'SH Summary'!R$4,FALSE)</f>
        <v>United States</v>
      </c>
      <c r="S189" s="15">
        <f>VLOOKUP($C189,'Data_TCOM+9961'!$A:$U,'SH Summary'!S$4,FALSE)/1000000000</f>
        <v>92.35460175</v>
      </c>
    </row>
    <row r="190" spans="1:19" ht="17" customHeight="1" x14ac:dyDescent="0.35">
      <c r="A190" s="14"/>
      <c r="B190" s="14">
        <v>185</v>
      </c>
      <c r="C190" s="4" t="s">
        <v>222</v>
      </c>
      <c r="D190" s="15">
        <f>VLOOKUP($C190,'Data_TCOM+9961'!$A:$U,'SH Summary'!D$4,FALSE)</f>
        <v>190936</v>
      </c>
      <c r="E190" s="15">
        <f>VLOOKUP($C190,'Data_TCOM+9961'!$A:$U,'SH Summary'!E$4,FALSE)</f>
        <v>0</v>
      </c>
      <c r="F190" s="18">
        <f t="shared" si="6"/>
        <v>190936</v>
      </c>
      <c r="G190" s="18"/>
      <c r="H190" s="17">
        <f t="shared" si="7"/>
        <v>190936</v>
      </c>
      <c r="I190" s="16"/>
      <c r="J190" s="16"/>
      <c r="K190" s="16"/>
      <c r="L190" s="16">
        <f t="shared" si="8"/>
        <v>2.9420425929787988E-4</v>
      </c>
      <c r="M190" s="13" t="str">
        <f>VLOOKUP($C190,'Data_TCOM+9961'!$A:$U,'SH Summary'!M$4,FALSE)</f>
        <v>03/31/2026</v>
      </c>
      <c r="N190" s="13">
        <f>VLOOKUP($C190,'Data_TCOM+9961'!$A:$U,'SH Summary'!N$4,FALSE)</f>
        <v>0</v>
      </c>
      <c r="O190" s="13" t="str">
        <f>VLOOKUP($C190,'Data_TCOM+9961'!$A:$U,'SH Summary'!O$4,FALSE)</f>
        <v>Broker</v>
      </c>
      <c r="P190" s="13" t="str">
        <f>VLOOKUP($C190,'Data_TCOM+9961'!$A:$U,'SH Summary'!P$4,FALSE)</f>
        <v>New York</v>
      </c>
      <c r="Q190" s="13" t="str">
        <f>VLOOKUP($C190,'Data_TCOM+9961'!$A:$U,'SH Summary'!Q$4,FALSE)</f>
        <v>New York</v>
      </c>
      <c r="R190" s="13" t="str">
        <f>VLOOKUP($C190,'Data_TCOM+9961'!$A:$U,'SH Summary'!R$4,FALSE)</f>
        <v>United States</v>
      </c>
      <c r="S190" s="15">
        <f>VLOOKUP($C190,'Data_TCOM+9961'!$A:$U,'SH Summary'!S$4,FALSE)/1000000000</f>
        <v>5.7459423220000003</v>
      </c>
    </row>
    <row r="191" spans="1:19" ht="17" customHeight="1" x14ac:dyDescent="0.35">
      <c r="A191" s="14"/>
      <c r="B191" s="14">
        <v>186</v>
      </c>
      <c r="C191" s="4" t="s">
        <v>223</v>
      </c>
      <c r="D191" s="15">
        <f>VLOOKUP($C191,'Data_TCOM+9961'!$A:$U,'SH Summary'!D$4,FALSE)</f>
        <v>0</v>
      </c>
      <c r="E191" s="15">
        <f>VLOOKUP($C191,'Data_TCOM+9961'!$A:$U,'SH Summary'!E$4,FALSE)</f>
        <v>190650</v>
      </c>
      <c r="F191" s="18">
        <f t="shared" si="6"/>
        <v>190650</v>
      </c>
      <c r="G191" s="18"/>
      <c r="H191" s="17">
        <f t="shared" si="7"/>
        <v>190650</v>
      </c>
      <c r="I191" s="16"/>
      <c r="J191" s="16"/>
      <c r="K191" s="16"/>
      <c r="L191" s="16">
        <f t="shared" si="8"/>
        <v>2.9376357541344112E-4</v>
      </c>
      <c r="M191" s="13">
        <f>VLOOKUP($C191,'Data_TCOM+9961'!$A:$U,'SH Summary'!M$4,FALSE)</f>
        <v>0</v>
      </c>
      <c r="N191" s="13" t="str">
        <f>VLOOKUP($C191,'Data_TCOM+9961'!$A:$U,'SH Summary'!N$4,FALSE)</f>
        <v>12/31/2024</v>
      </c>
      <c r="O191" s="13" t="str">
        <f>VLOOKUP($C191,'Data_TCOM+9961'!$A:$U,'SH Summary'!O$4,FALSE)</f>
        <v>Growth</v>
      </c>
      <c r="P191" s="13" t="str">
        <f>VLOOKUP($C191,'Data_TCOM+9961'!$A:$U,'SH Summary'!P$4,FALSE)</f>
        <v>Singapore</v>
      </c>
      <c r="Q191" s="13">
        <f>VLOOKUP($C191,'Data_TCOM+9961'!$A:$U,'SH Summary'!Q$4,FALSE)</f>
        <v>0</v>
      </c>
      <c r="R191" s="13" t="str">
        <f>VLOOKUP($C191,'Data_TCOM+9961'!$A:$U,'SH Summary'!R$4,FALSE)</f>
        <v>Singapore</v>
      </c>
      <c r="S191" s="15">
        <f>VLOOKUP($C191,'Data_TCOM+9961'!$A:$U,'SH Summary'!S$4,FALSE)/1000000000</f>
        <v>0.47369240499999998</v>
      </c>
    </row>
    <row r="192" spans="1:19" ht="17" customHeight="1" x14ac:dyDescent="0.35">
      <c r="A192" s="14"/>
      <c r="B192" s="14">
        <v>187</v>
      </c>
      <c r="C192" s="4" t="s">
        <v>224</v>
      </c>
      <c r="D192" s="15">
        <f>VLOOKUP($C192,'Data_TCOM+9961'!$A:$U,'SH Summary'!D$4,FALSE)</f>
        <v>190468</v>
      </c>
      <c r="E192" s="15">
        <f>VLOOKUP($C192,'Data_TCOM+9961'!$A:$U,'SH Summary'!E$4,FALSE)</f>
        <v>0</v>
      </c>
      <c r="F192" s="18">
        <f t="shared" si="6"/>
        <v>190468</v>
      </c>
      <c r="G192" s="18"/>
      <c r="H192" s="17">
        <f t="shared" si="7"/>
        <v>190468</v>
      </c>
      <c r="I192" s="16"/>
      <c r="J192" s="16"/>
      <c r="K192" s="16"/>
      <c r="L192" s="16">
        <f t="shared" si="8"/>
        <v>2.9348314021425284E-4</v>
      </c>
      <c r="M192" s="13" t="str">
        <f>VLOOKUP($C192,'Data_TCOM+9961'!$A:$U,'SH Summary'!M$4,FALSE)</f>
        <v>03/31/2026</v>
      </c>
      <c r="N192" s="13">
        <f>VLOOKUP($C192,'Data_TCOM+9961'!$A:$U,'SH Summary'!N$4,FALSE)</f>
        <v>0</v>
      </c>
      <c r="O192" s="13" t="str">
        <f>VLOOKUP($C192,'Data_TCOM+9961'!$A:$U,'SH Summary'!O$4,FALSE)</f>
        <v>Index</v>
      </c>
      <c r="P192" s="13" t="str">
        <f>VLOOKUP($C192,'Data_TCOM+9961'!$A:$U,'SH Summary'!P$4,FALSE)</f>
        <v>Berwyn</v>
      </c>
      <c r="Q192" s="13" t="str">
        <f>VLOOKUP($C192,'Data_TCOM+9961'!$A:$U,'SH Summary'!Q$4,FALSE)</f>
        <v>Pennsylvania</v>
      </c>
      <c r="R192" s="13" t="str">
        <f>VLOOKUP($C192,'Data_TCOM+9961'!$A:$U,'SH Summary'!R$4,FALSE)</f>
        <v>United States</v>
      </c>
      <c r="S192" s="15">
        <f>VLOOKUP($C192,'Data_TCOM+9961'!$A:$U,'SH Summary'!S$4,FALSE)/1000000000</f>
        <v>383.53523902799998</v>
      </c>
    </row>
    <row r="193" spans="1:19" ht="17" customHeight="1" x14ac:dyDescent="0.35">
      <c r="A193" s="14"/>
      <c r="B193" s="14">
        <v>188</v>
      </c>
      <c r="C193" s="4" t="s">
        <v>225</v>
      </c>
      <c r="D193" s="15">
        <f>VLOOKUP($C193,'Data_TCOM+9961'!$A:$U,'SH Summary'!D$4,FALSE)</f>
        <v>6344</v>
      </c>
      <c r="E193" s="15">
        <f>VLOOKUP($C193,'Data_TCOM+9961'!$A:$U,'SH Summary'!E$4,FALSE)</f>
        <v>183176</v>
      </c>
      <c r="F193" s="18">
        <f t="shared" si="6"/>
        <v>189520</v>
      </c>
      <c r="G193" s="18"/>
      <c r="H193" s="17">
        <f t="shared" si="7"/>
        <v>189520</v>
      </c>
      <c r="I193" s="16"/>
      <c r="J193" s="16"/>
      <c r="K193" s="16"/>
      <c r="L193" s="16">
        <f t="shared" si="8"/>
        <v>2.9202241181408529E-4</v>
      </c>
      <c r="M193" s="13" t="str">
        <f>VLOOKUP($C193,'Data_TCOM+9961'!$A:$U,'SH Summary'!M$4,FALSE)</f>
        <v>03/31/2026</v>
      </c>
      <c r="N193" s="13" t="str">
        <f>VLOOKUP($C193,'Data_TCOM+9961'!$A:$U,'SH Summary'!N$4,FALSE)</f>
        <v>04/30/2026</v>
      </c>
      <c r="O193" s="13" t="str">
        <f>VLOOKUP($C193,'Data_TCOM+9961'!$A:$U,'SH Summary'!O$4,FALSE)</f>
        <v>Growth</v>
      </c>
      <c r="P193" s="13" t="str">
        <f>VLOOKUP($C193,'Data_TCOM+9961'!$A:$U,'SH Summary'!P$4,FALSE)</f>
        <v>Charlotte</v>
      </c>
      <c r="Q193" s="13" t="str">
        <f>VLOOKUP($C193,'Data_TCOM+9961'!$A:$U,'SH Summary'!Q$4,FALSE)</f>
        <v>North Carolina</v>
      </c>
      <c r="R193" s="13" t="str">
        <f>VLOOKUP($C193,'Data_TCOM+9961'!$A:$U,'SH Summary'!R$4,FALSE)</f>
        <v>United States</v>
      </c>
      <c r="S193" s="15">
        <f>VLOOKUP($C193,'Data_TCOM+9961'!$A:$U,'SH Summary'!S$4,FALSE)/1000000000</f>
        <v>69.092620776999993</v>
      </c>
    </row>
    <row r="194" spans="1:19" ht="17" customHeight="1" x14ac:dyDescent="0.35">
      <c r="A194" s="14"/>
      <c r="B194" s="14">
        <v>189</v>
      </c>
      <c r="C194" s="4" t="s">
        <v>226</v>
      </c>
      <c r="D194" s="15">
        <f>VLOOKUP($C194,'Data_TCOM+9961'!$A:$U,'SH Summary'!D$4,FALSE)</f>
        <v>188734</v>
      </c>
      <c r="E194" s="15">
        <f>VLOOKUP($C194,'Data_TCOM+9961'!$A:$U,'SH Summary'!E$4,FALSE)</f>
        <v>0</v>
      </c>
      <c r="F194" s="18">
        <f t="shared" si="6"/>
        <v>188734</v>
      </c>
      <c r="G194" s="18"/>
      <c r="H194" s="17">
        <f t="shared" si="7"/>
        <v>188734</v>
      </c>
      <c r="I194" s="16"/>
      <c r="J194" s="16"/>
      <c r="K194" s="16"/>
      <c r="L194" s="16">
        <f t="shared" si="8"/>
        <v>2.9081130155825019E-4</v>
      </c>
      <c r="M194" s="13" t="str">
        <f>VLOOKUP($C194,'Data_TCOM+9961'!$A:$U,'SH Summary'!M$4,FALSE)</f>
        <v>03/31/2026</v>
      </c>
      <c r="N194" s="13">
        <f>VLOOKUP($C194,'Data_TCOM+9961'!$A:$U,'SH Summary'!N$4,FALSE)</f>
        <v>0</v>
      </c>
      <c r="O194" s="13" t="str">
        <f>VLOOKUP($C194,'Data_TCOM+9961'!$A:$U,'SH Summary'!O$4,FALSE)</f>
        <v>Growth</v>
      </c>
      <c r="P194" s="13" t="str">
        <f>VLOOKUP($C194,'Data_TCOM+9961'!$A:$U,'SH Summary'!P$4,FALSE)</f>
        <v>London</v>
      </c>
      <c r="Q194" s="13">
        <f>VLOOKUP($C194,'Data_TCOM+9961'!$A:$U,'SH Summary'!Q$4,FALSE)</f>
        <v>0</v>
      </c>
      <c r="R194" s="13" t="str">
        <f>VLOOKUP($C194,'Data_TCOM+9961'!$A:$U,'SH Summary'!R$4,FALSE)</f>
        <v>United Kingdom</v>
      </c>
      <c r="S194" s="15">
        <f>VLOOKUP($C194,'Data_TCOM+9961'!$A:$U,'SH Summary'!S$4,FALSE)/1000000000</f>
        <v>178.23434328299999</v>
      </c>
    </row>
    <row r="195" spans="1:19" ht="17" customHeight="1" x14ac:dyDescent="0.35">
      <c r="A195" s="14"/>
      <c r="B195" s="14">
        <v>190</v>
      </c>
      <c r="C195" s="4" t="s">
        <v>227</v>
      </c>
      <c r="D195" s="15">
        <f>VLOOKUP($C195,'Data_TCOM+9961'!$A:$U,'SH Summary'!D$4,FALSE)</f>
        <v>187905</v>
      </c>
      <c r="E195" s="15">
        <f>VLOOKUP($C195,'Data_TCOM+9961'!$A:$U,'SH Summary'!E$4,FALSE)</f>
        <v>0</v>
      </c>
      <c r="F195" s="18">
        <f t="shared" si="6"/>
        <v>187905</v>
      </c>
      <c r="G195" s="18"/>
      <c r="H195" s="17">
        <f t="shared" si="7"/>
        <v>187905</v>
      </c>
      <c r="I195" s="16"/>
      <c r="J195" s="16"/>
      <c r="K195" s="16"/>
      <c r="L195" s="16">
        <f t="shared" si="8"/>
        <v>2.8953393463447498E-4</v>
      </c>
      <c r="M195" s="13" t="str">
        <f>VLOOKUP($C195,'Data_TCOM+9961'!$A:$U,'SH Summary'!M$4,FALSE)</f>
        <v>03/31/2026</v>
      </c>
      <c r="N195" s="13">
        <f>VLOOKUP($C195,'Data_TCOM+9961'!$A:$U,'SH Summary'!N$4,FALSE)</f>
        <v>0</v>
      </c>
      <c r="O195" s="13" t="str">
        <f>VLOOKUP($C195,'Data_TCOM+9961'!$A:$U,'SH Summary'!O$4,FALSE)</f>
        <v>GARP</v>
      </c>
      <c r="P195" s="13" t="str">
        <f>VLOOKUP($C195,'Data_TCOM+9961'!$A:$U,'SH Summary'!P$4,FALSE)</f>
        <v>Central</v>
      </c>
      <c r="Q195" s="13">
        <f>VLOOKUP($C195,'Data_TCOM+9961'!$A:$U,'SH Summary'!Q$4,FALSE)</f>
        <v>0</v>
      </c>
      <c r="R195" s="13" t="str">
        <f>VLOOKUP($C195,'Data_TCOM+9961'!$A:$U,'SH Summary'!R$4,FALSE)</f>
        <v>Hong Kong SAR</v>
      </c>
      <c r="S195" s="15">
        <f>VLOOKUP($C195,'Data_TCOM+9961'!$A:$U,'SH Summary'!S$4,FALSE)/1000000000</f>
        <v>5.2645244470000003</v>
      </c>
    </row>
    <row r="196" spans="1:19" ht="17" customHeight="1" x14ac:dyDescent="0.35">
      <c r="A196" s="14"/>
      <c r="B196" s="14">
        <v>191</v>
      </c>
      <c r="C196" s="4" t="s">
        <v>228</v>
      </c>
      <c r="D196" s="15">
        <f>VLOOKUP($C196,'Data_TCOM+9961'!$A:$U,'SH Summary'!D$4,FALSE)</f>
        <v>187500</v>
      </c>
      <c r="E196" s="15">
        <f>VLOOKUP($C196,'Data_TCOM+9961'!$A:$U,'SH Summary'!E$4,FALSE)</f>
        <v>0</v>
      </c>
      <c r="F196" s="18">
        <f t="shared" si="6"/>
        <v>187500</v>
      </c>
      <c r="G196" s="18"/>
      <c r="H196" s="17">
        <f t="shared" si="7"/>
        <v>187500</v>
      </c>
      <c r="I196" s="16"/>
      <c r="J196" s="16"/>
      <c r="K196" s="16"/>
      <c r="L196" s="16">
        <f t="shared" si="8"/>
        <v>2.8890988927364393E-4</v>
      </c>
      <c r="M196" s="13" t="str">
        <f>VLOOKUP($C196,'Data_TCOM+9961'!$A:$U,'SH Summary'!M$4,FALSE)</f>
        <v>03/31/2026</v>
      </c>
      <c r="N196" s="13">
        <f>VLOOKUP($C196,'Data_TCOM+9961'!$A:$U,'SH Summary'!N$4,FALSE)</f>
        <v>0</v>
      </c>
      <c r="O196" s="13" t="str">
        <f>VLOOKUP($C196,'Data_TCOM+9961'!$A:$U,'SH Summary'!O$4,FALSE)</f>
        <v>Alternative</v>
      </c>
      <c r="P196" s="13" t="str">
        <f>VLOOKUP($C196,'Data_TCOM+9961'!$A:$U,'SH Summary'!P$4,FALSE)</f>
        <v>Central</v>
      </c>
      <c r="Q196" s="13">
        <f>VLOOKUP($C196,'Data_TCOM+9961'!$A:$U,'SH Summary'!Q$4,FALSE)</f>
        <v>0</v>
      </c>
      <c r="R196" s="13" t="str">
        <f>VLOOKUP($C196,'Data_TCOM+9961'!$A:$U,'SH Summary'!R$4,FALSE)</f>
        <v>Hong Kong SAR</v>
      </c>
      <c r="S196" s="15">
        <f>VLOOKUP($C196,'Data_TCOM+9961'!$A:$U,'SH Summary'!S$4,FALSE)/1000000000</f>
        <v>0.92432984100000004</v>
      </c>
    </row>
    <row r="197" spans="1:19" ht="17" customHeight="1" x14ac:dyDescent="0.35">
      <c r="A197" s="14"/>
      <c r="B197" s="14">
        <v>192</v>
      </c>
      <c r="C197" s="4" t="s">
        <v>229</v>
      </c>
      <c r="D197" s="15">
        <f>VLOOKUP($C197,'Data_TCOM+9961'!$A:$U,'SH Summary'!D$4,FALSE)</f>
        <v>0</v>
      </c>
      <c r="E197" s="15">
        <f>VLOOKUP($C197,'Data_TCOM+9961'!$A:$U,'SH Summary'!E$4,FALSE)</f>
        <v>186069</v>
      </c>
      <c r="F197" s="18">
        <f t="shared" si="6"/>
        <v>186069</v>
      </c>
      <c r="G197" s="18"/>
      <c r="H197" s="17">
        <f t="shared" si="7"/>
        <v>186069</v>
      </c>
      <c r="I197" s="16"/>
      <c r="J197" s="16"/>
      <c r="K197" s="16"/>
      <c r="L197" s="16">
        <f t="shared" si="8"/>
        <v>2.8670492899870748E-4</v>
      </c>
      <c r="M197" s="13" t="str">
        <f>VLOOKUP($C197,'Data_TCOM+9961'!$A:$U,'SH Summary'!M$4,FALSE)</f>
        <v>09/30/2024</v>
      </c>
      <c r="N197" s="13" t="str">
        <f>VLOOKUP($C197,'Data_TCOM+9961'!$A:$U,'SH Summary'!N$4,FALSE)</f>
        <v>05/12/2026</v>
      </c>
      <c r="O197" s="13" t="str">
        <f>VLOOKUP($C197,'Data_TCOM+9961'!$A:$U,'SH Summary'!O$4,FALSE)</f>
        <v>Growth</v>
      </c>
      <c r="P197" s="13" t="str">
        <f>VLOOKUP($C197,'Data_TCOM+9961'!$A:$U,'SH Summary'!P$4,FALSE)</f>
        <v>Singapore</v>
      </c>
      <c r="Q197" s="13">
        <f>VLOOKUP($C197,'Data_TCOM+9961'!$A:$U,'SH Summary'!Q$4,FALSE)</f>
        <v>0</v>
      </c>
      <c r="R197" s="13" t="str">
        <f>VLOOKUP($C197,'Data_TCOM+9961'!$A:$U,'SH Summary'!R$4,FALSE)</f>
        <v>Singapore</v>
      </c>
      <c r="S197" s="15">
        <f>VLOOKUP($C197,'Data_TCOM+9961'!$A:$U,'SH Summary'!S$4,FALSE)/1000000000</f>
        <v>10.558919497</v>
      </c>
    </row>
    <row r="198" spans="1:19" ht="17" customHeight="1" x14ac:dyDescent="0.35">
      <c r="A198" s="14"/>
      <c r="B198" s="14">
        <v>193</v>
      </c>
      <c r="C198" s="4" t="s">
        <v>230</v>
      </c>
      <c r="D198" s="15">
        <f>VLOOKUP($C198,'Data_TCOM+9961'!$A:$U,'SH Summary'!D$4,FALSE)</f>
        <v>178858</v>
      </c>
      <c r="E198" s="15">
        <f>VLOOKUP($C198,'Data_TCOM+9961'!$A:$U,'SH Summary'!E$4,FALSE)</f>
        <v>7016</v>
      </c>
      <c r="F198" s="18">
        <f t="shared" ref="F198:F261" si="9">D198+E198</f>
        <v>185874</v>
      </c>
      <c r="G198" s="18"/>
      <c r="H198" s="17">
        <f t="shared" ref="H198:H261" si="10">F198-G198</f>
        <v>185874</v>
      </c>
      <c r="I198" s="16"/>
      <c r="J198" s="16"/>
      <c r="K198" s="16"/>
      <c r="L198" s="16">
        <f t="shared" ref="L198:L261" si="11">F198/$F$3</f>
        <v>2.8640446271386286E-4</v>
      </c>
      <c r="M198" s="13" t="str">
        <f>VLOOKUP($C198,'Data_TCOM+9961'!$A:$U,'SH Summary'!M$4,FALSE)</f>
        <v>03/31/2026</v>
      </c>
      <c r="N198" s="13" t="str">
        <f>VLOOKUP($C198,'Data_TCOM+9961'!$A:$U,'SH Summary'!N$4,FALSE)</f>
        <v>01/31/2026</v>
      </c>
      <c r="O198" s="13" t="str">
        <f>VLOOKUP($C198,'Data_TCOM+9961'!$A:$U,'SH Summary'!O$4,FALSE)</f>
        <v>Growth</v>
      </c>
      <c r="P198" s="13" t="str">
        <f>VLOOKUP($C198,'Data_TCOM+9961'!$A:$U,'SH Summary'!P$4,FALSE)</f>
        <v>Toronto</v>
      </c>
      <c r="Q198" s="13" t="str">
        <f>VLOOKUP($C198,'Data_TCOM+9961'!$A:$U,'SH Summary'!Q$4,FALSE)</f>
        <v>Ontario</v>
      </c>
      <c r="R198" s="13" t="str">
        <f>VLOOKUP($C198,'Data_TCOM+9961'!$A:$U,'SH Summary'!R$4,FALSE)</f>
        <v>Canada</v>
      </c>
      <c r="S198" s="15">
        <f>VLOOKUP($C198,'Data_TCOM+9961'!$A:$U,'SH Summary'!S$4,FALSE)/1000000000</f>
        <v>101.256224973</v>
      </c>
    </row>
    <row r="199" spans="1:19" ht="17" customHeight="1" x14ac:dyDescent="0.35">
      <c r="A199" s="14"/>
      <c r="B199" s="14">
        <v>194</v>
      </c>
      <c r="C199" s="4" t="s">
        <v>231</v>
      </c>
      <c r="D199" s="15">
        <f>VLOOKUP($C199,'Data_TCOM+9961'!$A:$U,'SH Summary'!D$4,FALSE)</f>
        <v>0</v>
      </c>
      <c r="E199" s="15">
        <f>VLOOKUP($C199,'Data_TCOM+9961'!$A:$U,'SH Summary'!E$4,FALSE)</f>
        <v>183100</v>
      </c>
      <c r="F199" s="18">
        <f t="shared" si="9"/>
        <v>183100</v>
      </c>
      <c r="G199" s="18"/>
      <c r="H199" s="17">
        <f t="shared" si="10"/>
        <v>183100</v>
      </c>
      <c r="I199" s="16"/>
      <c r="J199" s="16"/>
      <c r="K199" s="16"/>
      <c r="L199" s="16">
        <f t="shared" si="11"/>
        <v>2.8213013720535576E-4</v>
      </c>
      <c r="M199" s="13">
        <f>VLOOKUP($C199,'Data_TCOM+9961'!$A:$U,'SH Summary'!M$4,FALSE)</f>
        <v>0</v>
      </c>
      <c r="N199" s="13" t="str">
        <f>VLOOKUP($C199,'Data_TCOM+9961'!$A:$U,'SH Summary'!N$4,FALSE)</f>
        <v>12/31/2025</v>
      </c>
      <c r="O199" s="13" t="str">
        <f>VLOOKUP($C199,'Data_TCOM+9961'!$A:$U,'SH Summary'!O$4,FALSE)</f>
        <v>Growth</v>
      </c>
      <c r="P199" s="13" t="str">
        <f>VLOOKUP($C199,'Data_TCOM+9961'!$A:$U,'SH Summary'!P$4,FALSE)</f>
        <v>Central</v>
      </c>
      <c r="Q199" s="13">
        <f>VLOOKUP($C199,'Data_TCOM+9961'!$A:$U,'SH Summary'!Q$4,FALSE)</f>
        <v>0</v>
      </c>
      <c r="R199" s="13" t="str">
        <f>VLOOKUP($C199,'Data_TCOM+9961'!$A:$U,'SH Summary'!R$4,FALSE)</f>
        <v>Hong Kong SAR</v>
      </c>
      <c r="S199" s="15">
        <f>VLOOKUP($C199,'Data_TCOM+9961'!$A:$U,'SH Summary'!S$4,FALSE)/1000000000</f>
        <v>3.2303656580000002</v>
      </c>
    </row>
    <row r="200" spans="1:19" ht="17" customHeight="1" x14ac:dyDescent="0.35">
      <c r="A200" s="14"/>
      <c r="B200" s="14">
        <v>195</v>
      </c>
      <c r="C200" s="4" t="s">
        <v>232</v>
      </c>
      <c r="D200" s="15">
        <f>VLOOKUP($C200,'Data_TCOM+9961'!$A:$U,'SH Summary'!D$4,FALSE)</f>
        <v>181095</v>
      </c>
      <c r="E200" s="15">
        <f>VLOOKUP($C200,'Data_TCOM+9961'!$A:$U,'SH Summary'!E$4,FALSE)</f>
        <v>0</v>
      </c>
      <c r="F200" s="18">
        <f t="shared" si="9"/>
        <v>181095</v>
      </c>
      <c r="G200" s="18"/>
      <c r="H200" s="17">
        <f t="shared" si="10"/>
        <v>181095</v>
      </c>
      <c r="I200" s="16"/>
      <c r="J200" s="16"/>
      <c r="K200" s="16"/>
      <c r="L200" s="16">
        <f t="shared" si="11"/>
        <v>2.7904072745605626E-4</v>
      </c>
      <c r="M200" s="13" t="str">
        <f>VLOOKUP($C200,'Data_TCOM+9961'!$A:$U,'SH Summary'!M$4,FALSE)</f>
        <v>03/31/2026</v>
      </c>
      <c r="N200" s="13">
        <f>VLOOKUP($C200,'Data_TCOM+9961'!$A:$U,'SH Summary'!N$4,FALSE)</f>
        <v>0</v>
      </c>
      <c r="O200" s="13" t="str">
        <f>VLOOKUP($C200,'Data_TCOM+9961'!$A:$U,'SH Summary'!O$4,FALSE)</f>
        <v>Alternative</v>
      </c>
      <c r="P200" s="13" t="str">
        <f>VLOOKUP($C200,'Data_TCOM+9961'!$A:$U,'SH Summary'!P$4,FALSE)</f>
        <v>Central</v>
      </c>
      <c r="Q200" s="13">
        <f>VLOOKUP($C200,'Data_TCOM+9961'!$A:$U,'SH Summary'!Q$4,FALSE)</f>
        <v>0</v>
      </c>
      <c r="R200" s="13" t="str">
        <f>VLOOKUP($C200,'Data_TCOM+9961'!$A:$U,'SH Summary'!R$4,FALSE)</f>
        <v>Hong Kong SAR</v>
      </c>
      <c r="S200" s="15">
        <f>VLOOKUP($C200,'Data_TCOM+9961'!$A:$U,'SH Summary'!S$4,FALSE)/1000000000</f>
        <v>1.4374743029999999</v>
      </c>
    </row>
    <row r="201" spans="1:19" ht="17" customHeight="1" x14ac:dyDescent="0.35">
      <c r="A201" s="14"/>
      <c r="B201" s="14">
        <v>196</v>
      </c>
      <c r="C201" s="4" t="s">
        <v>233</v>
      </c>
      <c r="D201" s="15">
        <f>VLOOKUP($C201,'Data_TCOM+9961'!$A:$U,'SH Summary'!D$4,FALSE)</f>
        <v>53951</v>
      </c>
      <c r="E201" s="15">
        <f>VLOOKUP($C201,'Data_TCOM+9961'!$A:$U,'SH Summary'!E$4,FALSE)</f>
        <v>126550</v>
      </c>
      <c r="F201" s="18">
        <f t="shared" si="9"/>
        <v>180501</v>
      </c>
      <c r="G201" s="18"/>
      <c r="H201" s="17">
        <f t="shared" si="10"/>
        <v>180501</v>
      </c>
      <c r="I201" s="16"/>
      <c r="J201" s="16"/>
      <c r="K201" s="16"/>
      <c r="L201" s="16">
        <f t="shared" si="11"/>
        <v>2.7812546092683733E-4</v>
      </c>
      <c r="M201" s="13" t="str">
        <f>VLOOKUP($C201,'Data_TCOM+9961'!$A:$U,'SH Summary'!M$4,FALSE)</f>
        <v>12/31/2024</v>
      </c>
      <c r="N201" s="13" t="str">
        <f>VLOOKUP($C201,'Data_TCOM+9961'!$A:$U,'SH Summary'!N$4,FALSE)</f>
        <v>06/30/2025</v>
      </c>
      <c r="O201" s="13" t="str">
        <f>VLOOKUP($C201,'Data_TCOM+9961'!$A:$U,'SH Summary'!O$4,FALSE)</f>
        <v>Alternative</v>
      </c>
      <c r="P201" s="13" t="str">
        <f>VLOOKUP($C201,'Data_TCOM+9961'!$A:$U,'SH Summary'!P$4,FALSE)</f>
        <v>Central</v>
      </c>
      <c r="Q201" s="13">
        <f>VLOOKUP($C201,'Data_TCOM+9961'!$A:$U,'SH Summary'!Q$4,FALSE)</f>
        <v>0</v>
      </c>
      <c r="R201" s="13" t="str">
        <f>VLOOKUP($C201,'Data_TCOM+9961'!$A:$U,'SH Summary'!R$4,FALSE)</f>
        <v>Hong Kong SAR</v>
      </c>
      <c r="S201" s="15">
        <f>VLOOKUP($C201,'Data_TCOM+9961'!$A:$U,'SH Summary'!S$4,FALSE)/1000000000</f>
        <v>0.187668207</v>
      </c>
    </row>
    <row r="202" spans="1:19" ht="17" customHeight="1" x14ac:dyDescent="0.35">
      <c r="A202" s="14"/>
      <c r="B202" s="14">
        <v>197</v>
      </c>
      <c r="C202" s="4" t="s">
        <v>234</v>
      </c>
      <c r="D202" s="15">
        <f>VLOOKUP($C202,'Data_TCOM+9961'!$A:$U,'SH Summary'!D$4,FALSE)</f>
        <v>179699</v>
      </c>
      <c r="E202" s="15">
        <f>VLOOKUP($C202,'Data_TCOM+9961'!$A:$U,'SH Summary'!E$4,FALSE)</f>
        <v>0</v>
      </c>
      <c r="F202" s="18">
        <f t="shared" si="9"/>
        <v>179699</v>
      </c>
      <c r="G202" s="18"/>
      <c r="H202" s="17">
        <f t="shared" si="10"/>
        <v>179699</v>
      </c>
      <c r="I202" s="16"/>
      <c r="J202" s="16"/>
      <c r="K202" s="16"/>
      <c r="L202" s="16">
        <f t="shared" si="11"/>
        <v>2.7688969702711755E-4</v>
      </c>
      <c r="M202" s="13" t="str">
        <f>VLOOKUP($C202,'Data_TCOM+9961'!$A:$U,'SH Summary'!M$4,FALSE)</f>
        <v>03/31/2026</v>
      </c>
      <c r="N202" s="13">
        <f>VLOOKUP($C202,'Data_TCOM+9961'!$A:$U,'SH Summary'!N$4,FALSE)</f>
        <v>0</v>
      </c>
      <c r="O202" s="13" t="str">
        <f>VLOOKUP($C202,'Data_TCOM+9961'!$A:$U,'SH Summary'!O$4,FALSE)</f>
        <v>Growth</v>
      </c>
      <c r="P202" s="13" t="str">
        <f>VLOOKUP($C202,'Data_TCOM+9961'!$A:$U,'SH Summary'!P$4,FALSE)</f>
        <v>San Francisco</v>
      </c>
      <c r="Q202" s="13" t="str">
        <f>VLOOKUP($C202,'Data_TCOM+9961'!$A:$U,'SH Summary'!Q$4,FALSE)</f>
        <v>California</v>
      </c>
      <c r="R202" s="13" t="str">
        <f>VLOOKUP($C202,'Data_TCOM+9961'!$A:$U,'SH Summary'!R$4,FALSE)</f>
        <v>United States</v>
      </c>
      <c r="S202" s="15">
        <f>VLOOKUP($C202,'Data_TCOM+9961'!$A:$U,'SH Summary'!S$4,FALSE)/1000000000</f>
        <v>1.8868896900000001</v>
      </c>
    </row>
    <row r="203" spans="1:19" ht="17" customHeight="1" x14ac:dyDescent="0.35">
      <c r="A203" s="14"/>
      <c r="B203" s="14">
        <v>198</v>
      </c>
      <c r="C203" s="4" t="s">
        <v>235</v>
      </c>
      <c r="D203" s="15">
        <f>VLOOKUP($C203,'Data_TCOM+9961'!$A:$U,'SH Summary'!D$4,FALSE)</f>
        <v>31039</v>
      </c>
      <c r="E203" s="15">
        <f>VLOOKUP($C203,'Data_TCOM+9961'!$A:$U,'SH Summary'!E$4,FALSE)</f>
        <v>147947</v>
      </c>
      <c r="F203" s="18">
        <f t="shared" si="9"/>
        <v>178986</v>
      </c>
      <c r="G203" s="18"/>
      <c r="H203" s="17">
        <f t="shared" si="10"/>
        <v>178986</v>
      </c>
      <c r="I203" s="16"/>
      <c r="J203" s="16"/>
      <c r="K203" s="16"/>
      <c r="L203" s="16">
        <f t="shared" si="11"/>
        <v>2.7579106902150629E-4</v>
      </c>
      <c r="M203" s="13" t="str">
        <f>VLOOKUP($C203,'Data_TCOM+9961'!$A:$U,'SH Summary'!M$4,FALSE)</f>
        <v>03/31/2026</v>
      </c>
      <c r="N203" s="13" t="str">
        <f>VLOOKUP($C203,'Data_TCOM+9961'!$A:$U,'SH Summary'!N$4,FALSE)</f>
        <v>04/30/2026</v>
      </c>
      <c r="O203" s="13" t="str">
        <f>VLOOKUP($C203,'Data_TCOM+9961'!$A:$U,'SH Summary'!O$4,FALSE)</f>
        <v>Growth</v>
      </c>
      <c r="P203" s="13" t="str">
        <f>VLOOKUP($C203,'Data_TCOM+9961'!$A:$U,'SH Summary'!P$4,FALSE)</f>
        <v>Singapore</v>
      </c>
      <c r="Q203" s="13">
        <f>VLOOKUP($C203,'Data_TCOM+9961'!$A:$U,'SH Summary'!Q$4,FALSE)</f>
        <v>0</v>
      </c>
      <c r="R203" s="13" t="str">
        <f>VLOOKUP($C203,'Data_TCOM+9961'!$A:$U,'SH Summary'!R$4,FALSE)</f>
        <v>Singapore</v>
      </c>
      <c r="S203" s="15">
        <f>VLOOKUP($C203,'Data_TCOM+9961'!$A:$U,'SH Summary'!S$4,FALSE)/1000000000</f>
        <v>2.0984807970000001</v>
      </c>
    </row>
    <row r="204" spans="1:19" ht="17" customHeight="1" x14ac:dyDescent="0.35">
      <c r="A204" s="14"/>
      <c r="B204" s="14">
        <v>199</v>
      </c>
      <c r="C204" s="4" t="s">
        <v>236</v>
      </c>
      <c r="D204" s="15">
        <f>VLOOKUP($C204,'Data_TCOM+9961'!$A:$U,'SH Summary'!D$4,FALSE)</f>
        <v>0</v>
      </c>
      <c r="E204" s="15">
        <f>VLOOKUP($C204,'Data_TCOM+9961'!$A:$U,'SH Summary'!E$4,FALSE)</f>
        <v>176950</v>
      </c>
      <c r="F204" s="18">
        <f t="shared" si="9"/>
        <v>176950</v>
      </c>
      <c r="G204" s="18"/>
      <c r="H204" s="17">
        <f t="shared" si="10"/>
        <v>176950</v>
      </c>
      <c r="I204" s="16"/>
      <c r="J204" s="16"/>
      <c r="K204" s="16"/>
      <c r="L204" s="16">
        <f t="shared" si="11"/>
        <v>2.7265389283718025E-4</v>
      </c>
      <c r="M204" s="13">
        <f>VLOOKUP($C204,'Data_TCOM+9961'!$A:$U,'SH Summary'!M$4,FALSE)</f>
        <v>0</v>
      </c>
      <c r="N204" s="13" t="str">
        <f>VLOOKUP($C204,'Data_TCOM+9961'!$A:$U,'SH Summary'!N$4,FALSE)</f>
        <v>04/30/2026</v>
      </c>
      <c r="O204" s="13" t="str">
        <f>VLOOKUP($C204,'Data_TCOM+9961'!$A:$U,'SH Summary'!O$4,FALSE)</f>
        <v>Value</v>
      </c>
      <c r="P204" s="13" t="str">
        <f>VLOOKUP($C204,'Data_TCOM+9961'!$A:$U,'SH Summary'!P$4,FALSE)</f>
        <v>Oslo</v>
      </c>
      <c r="Q204" s="13">
        <f>VLOOKUP($C204,'Data_TCOM+9961'!$A:$U,'SH Summary'!Q$4,FALSE)</f>
        <v>0</v>
      </c>
      <c r="R204" s="13" t="str">
        <f>VLOOKUP($C204,'Data_TCOM+9961'!$A:$U,'SH Summary'!R$4,FALSE)</f>
        <v>Norway</v>
      </c>
      <c r="S204" s="15">
        <f>VLOOKUP($C204,'Data_TCOM+9961'!$A:$U,'SH Summary'!S$4,FALSE)/1000000000</f>
        <v>43.945438957999997</v>
      </c>
    </row>
    <row r="205" spans="1:19" ht="17" customHeight="1" x14ac:dyDescent="0.35">
      <c r="A205" s="14"/>
      <c r="B205" s="14">
        <v>200</v>
      </c>
      <c r="C205" s="4" t="s">
        <v>237</v>
      </c>
      <c r="D205" s="15">
        <f>VLOOKUP($C205,'Data_TCOM+9961'!$A:$U,'SH Summary'!D$4,FALSE)</f>
        <v>0</v>
      </c>
      <c r="E205" s="15">
        <f>VLOOKUP($C205,'Data_TCOM+9961'!$A:$U,'SH Summary'!E$4,FALSE)</f>
        <v>176653</v>
      </c>
      <c r="F205" s="18">
        <f t="shared" si="9"/>
        <v>176653</v>
      </c>
      <c r="G205" s="18"/>
      <c r="H205" s="17">
        <f t="shared" si="10"/>
        <v>176653</v>
      </c>
      <c r="I205" s="16"/>
      <c r="J205" s="16"/>
      <c r="K205" s="16"/>
      <c r="L205" s="16">
        <f t="shared" si="11"/>
        <v>2.7219625957257079E-4</v>
      </c>
      <c r="M205" s="13">
        <f>VLOOKUP($C205,'Data_TCOM+9961'!$A:$U,'SH Summary'!M$4,FALSE)</f>
        <v>0</v>
      </c>
      <c r="N205" s="13" t="str">
        <f>VLOOKUP($C205,'Data_TCOM+9961'!$A:$U,'SH Summary'!N$4,FALSE)</f>
        <v>11/20/2025</v>
      </c>
      <c r="O205" s="13" t="str">
        <f>VLOOKUP($C205,'Data_TCOM+9961'!$A:$U,'SH Summary'!O$4,FALSE)</f>
        <v>Value</v>
      </c>
      <c r="P205" s="13" t="str">
        <f>VLOOKUP($C205,'Data_TCOM+9961'!$A:$U,'SH Summary'!P$4,FALSE)</f>
        <v>Tokyo</v>
      </c>
      <c r="Q205" s="13">
        <f>VLOOKUP($C205,'Data_TCOM+9961'!$A:$U,'SH Summary'!Q$4,FALSE)</f>
        <v>0</v>
      </c>
      <c r="R205" s="13" t="str">
        <f>VLOOKUP($C205,'Data_TCOM+9961'!$A:$U,'SH Summary'!R$4,FALSE)</f>
        <v>Japan</v>
      </c>
      <c r="S205" s="15">
        <f>VLOOKUP($C205,'Data_TCOM+9961'!$A:$U,'SH Summary'!S$4,FALSE)/1000000000</f>
        <v>186.50040227700001</v>
      </c>
    </row>
    <row r="206" spans="1:19" ht="17" customHeight="1" x14ac:dyDescent="0.35">
      <c r="A206" s="14"/>
      <c r="B206" s="14">
        <v>201</v>
      </c>
      <c r="C206" s="4" t="s">
        <v>238</v>
      </c>
      <c r="D206" s="15">
        <f>VLOOKUP($C206,'Data_TCOM+9961'!$A:$U,'SH Summary'!D$4,FALSE)</f>
        <v>176088</v>
      </c>
      <c r="E206" s="15">
        <f>VLOOKUP($C206,'Data_TCOM+9961'!$A:$U,'SH Summary'!E$4,FALSE)</f>
        <v>0</v>
      </c>
      <c r="F206" s="18">
        <f t="shared" si="9"/>
        <v>176088</v>
      </c>
      <c r="G206" s="18"/>
      <c r="H206" s="17">
        <f t="shared" si="10"/>
        <v>176088</v>
      </c>
      <c r="I206" s="16"/>
      <c r="J206" s="16"/>
      <c r="K206" s="16"/>
      <c r="L206" s="16">
        <f t="shared" si="11"/>
        <v>2.7132567777289287E-4</v>
      </c>
      <c r="M206" s="13" t="str">
        <f>VLOOKUP($C206,'Data_TCOM+9961'!$A:$U,'SH Summary'!M$4,FALSE)</f>
        <v>03/31/2026</v>
      </c>
      <c r="N206" s="13">
        <f>VLOOKUP($C206,'Data_TCOM+9961'!$A:$U,'SH Summary'!N$4,FALSE)</f>
        <v>0</v>
      </c>
      <c r="O206" s="13" t="str">
        <f>VLOOKUP($C206,'Data_TCOM+9961'!$A:$U,'SH Summary'!O$4,FALSE)</f>
        <v>Alternative</v>
      </c>
      <c r="P206" s="13" t="str">
        <f>VLOOKUP($C206,'Data_TCOM+9961'!$A:$U,'SH Summary'!P$4,FALSE)</f>
        <v>Miami</v>
      </c>
      <c r="Q206" s="13" t="str">
        <f>VLOOKUP($C206,'Data_TCOM+9961'!$A:$U,'SH Summary'!Q$4,FALSE)</f>
        <v>Florida</v>
      </c>
      <c r="R206" s="13" t="str">
        <f>VLOOKUP($C206,'Data_TCOM+9961'!$A:$U,'SH Summary'!R$4,FALSE)</f>
        <v>United States</v>
      </c>
      <c r="S206" s="15">
        <f>VLOOKUP($C206,'Data_TCOM+9961'!$A:$U,'SH Summary'!S$4,FALSE)/1000000000</f>
        <v>141.28225091900001</v>
      </c>
    </row>
    <row r="207" spans="1:19" ht="17" customHeight="1" x14ac:dyDescent="0.35">
      <c r="A207" s="14"/>
      <c r="B207" s="14">
        <v>202</v>
      </c>
      <c r="C207" s="4" t="s">
        <v>239</v>
      </c>
      <c r="D207" s="15">
        <f>VLOOKUP($C207,'Data_TCOM+9961'!$A:$U,'SH Summary'!D$4,FALSE)</f>
        <v>173912</v>
      </c>
      <c r="E207" s="15">
        <f>VLOOKUP($C207,'Data_TCOM+9961'!$A:$U,'SH Summary'!E$4,FALSE)</f>
        <v>0</v>
      </c>
      <c r="F207" s="18">
        <f t="shared" si="9"/>
        <v>173912</v>
      </c>
      <c r="G207" s="18"/>
      <c r="H207" s="17">
        <f t="shared" si="10"/>
        <v>173912</v>
      </c>
      <c r="I207" s="16"/>
      <c r="J207" s="16"/>
      <c r="K207" s="16"/>
      <c r="L207" s="16">
        <f t="shared" si="11"/>
        <v>2.679727822045758E-4</v>
      </c>
      <c r="M207" s="13" t="str">
        <f>VLOOKUP($C207,'Data_TCOM+9961'!$A:$U,'SH Summary'!M$4,FALSE)</f>
        <v>03/31/2026</v>
      </c>
      <c r="N207" s="13">
        <f>VLOOKUP($C207,'Data_TCOM+9961'!$A:$U,'SH Summary'!N$4,FALSE)</f>
        <v>0</v>
      </c>
      <c r="O207" s="13" t="str">
        <f>VLOOKUP($C207,'Data_TCOM+9961'!$A:$U,'SH Summary'!O$4,FALSE)</f>
        <v>Alternative</v>
      </c>
      <c r="P207" s="13" t="str">
        <f>VLOOKUP($C207,'Data_TCOM+9961'!$A:$U,'SH Summary'!P$4,FALSE)</f>
        <v>New York</v>
      </c>
      <c r="Q207" s="13" t="str">
        <f>VLOOKUP($C207,'Data_TCOM+9961'!$A:$U,'SH Summary'!Q$4,FALSE)</f>
        <v>New York</v>
      </c>
      <c r="R207" s="13" t="str">
        <f>VLOOKUP($C207,'Data_TCOM+9961'!$A:$U,'SH Summary'!R$4,FALSE)</f>
        <v>United States</v>
      </c>
      <c r="S207" s="15">
        <f>VLOOKUP($C207,'Data_TCOM+9961'!$A:$U,'SH Summary'!S$4,FALSE)/1000000000</f>
        <v>63.81647572</v>
      </c>
    </row>
    <row r="208" spans="1:19" ht="17" customHeight="1" x14ac:dyDescent="0.35">
      <c r="A208" s="14"/>
      <c r="B208" s="14">
        <v>203</v>
      </c>
      <c r="C208" s="4" t="s">
        <v>240</v>
      </c>
      <c r="D208" s="15">
        <f>VLOOKUP($C208,'Data_TCOM+9961'!$A:$U,'SH Summary'!D$4,FALSE)</f>
        <v>0</v>
      </c>
      <c r="E208" s="15">
        <f>VLOOKUP($C208,'Data_TCOM+9961'!$A:$U,'SH Summary'!E$4,FALSE)</f>
        <v>170014</v>
      </c>
      <c r="F208" s="18">
        <f t="shared" si="9"/>
        <v>170014</v>
      </c>
      <c r="G208" s="18"/>
      <c r="H208" s="17">
        <f t="shared" si="10"/>
        <v>170014</v>
      </c>
      <c r="I208" s="16"/>
      <c r="J208" s="16"/>
      <c r="K208" s="16"/>
      <c r="L208" s="16">
        <f t="shared" si="11"/>
        <v>2.6196653821316959E-4</v>
      </c>
      <c r="M208" s="13">
        <f>VLOOKUP($C208,'Data_TCOM+9961'!$A:$U,'SH Summary'!M$4,FALSE)</f>
        <v>0</v>
      </c>
      <c r="N208" s="13" t="str">
        <f>VLOOKUP($C208,'Data_TCOM+9961'!$A:$U,'SH Summary'!N$4,FALSE)</f>
        <v>04/30/2026</v>
      </c>
      <c r="O208" s="13" t="str">
        <f>VLOOKUP($C208,'Data_TCOM+9961'!$A:$U,'SH Summary'!O$4,FALSE)</f>
        <v>Deep Value</v>
      </c>
      <c r="P208" s="13" t="str">
        <f>VLOOKUP($C208,'Data_TCOM+9961'!$A:$U,'SH Summary'!P$4,FALSE)</f>
        <v>Cape Town</v>
      </c>
      <c r="Q208" s="13">
        <f>VLOOKUP($C208,'Data_TCOM+9961'!$A:$U,'SH Summary'!Q$4,FALSE)</f>
        <v>0</v>
      </c>
      <c r="R208" s="13" t="str">
        <f>VLOOKUP($C208,'Data_TCOM+9961'!$A:$U,'SH Summary'!R$4,FALSE)</f>
        <v>South Africa</v>
      </c>
      <c r="S208" s="15">
        <f>VLOOKUP($C208,'Data_TCOM+9961'!$A:$U,'SH Summary'!S$4,FALSE)/1000000000</f>
        <v>1.5855179850000001</v>
      </c>
    </row>
    <row r="209" spans="1:19" ht="17" customHeight="1" x14ac:dyDescent="0.35">
      <c r="A209" s="14"/>
      <c r="B209" s="14">
        <v>204</v>
      </c>
      <c r="C209" s="4" t="s">
        <v>241</v>
      </c>
      <c r="D209" s="15">
        <f>VLOOKUP($C209,'Data_TCOM+9961'!$A:$U,'SH Summary'!D$4,FALSE)</f>
        <v>166390</v>
      </c>
      <c r="E209" s="15">
        <f>VLOOKUP($C209,'Data_TCOM+9961'!$A:$U,'SH Summary'!E$4,FALSE)</f>
        <v>0</v>
      </c>
      <c r="F209" s="18">
        <f t="shared" si="9"/>
        <v>166390</v>
      </c>
      <c r="G209" s="18"/>
      <c r="H209" s="17">
        <f t="shared" si="10"/>
        <v>166390</v>
      </c>
      <c r="I209" s="16"/>
      <c r="J209" s="16"/>
      <c r="K209" s="16"/>
      <c r="L209" s="16">
        <f t="shared" si="11"/>
        <v>2.5638248787328863E-4</v>
      </c>
      <c r="M209" s="13" t="str">
        <f>VLOOKUP($C209,'Data_TCOM+9961'!$A:$U,'SH Summary'!M$4,FALSE)</f>
        <v>03/31/2026</v>
      </c>
      <c r="N209" s="13">
        <f>VLOOKUP($C209,'Data_TCOM+9961'!$A:$U,'SH Summary'!N$4,FALSE)</f>
        <v>0</v>
      </c>
      <c r="O209" s="13" t="str">
        <f>VLOOKUP($C209,'Data_TCOM+9961'!$A:$U,'SH Summary'!O$4,FALSE)</f>
        <v>Deep Value</v>
      </c>
      <c r="P209" s="13" t="str">
        <f>VLOOKUP($C209,'Data_TCOM+9961'!$A:$U,'SH Summary'!P$4,FALSE)</f>
        <v>Philadelphia</v>
      </c>
      <c r="Q209" s="13" t="str">
        <f>VLOOKUP($C209,'Data_TCOM+9961'!$A:$U,'SH Summary'!Q$4,FALSE)</f>
        <v>Pennsylvania</v>
      </c>
      <c r="R209" s="13" t="str">
        <f>VLOOKUP($C209,'Data_TCOM+9961'!$A:$U,'SH Summary'!R$4,FALSE)</f>
        <v>United States</v>
      </c>
      <c r="S209" s="15">
        <f>VLOOKUP($C209,'Data_TCOM+9961'!$A:$U,'SH Summary'!S$4,FALSE)/1000000000</f>
        <v>14.702294133000001</v>
      </c>
    </row>
    <row r="210" spans="1:19" ht="17" customHeight="1" x14ac:dyDescent="0.35">
      <c r="A210" s="14"/>
      <c r="B210" s="14">
        <v>205</v>
      </c>
      <c r="C210" s="4" t="s">
        <v>242</v>
      </c>
      <c r="D210" s="15">
        <f>VLOOKUP($C210,'Data_TCOM+9961'!$A:$U,'SH Summary'!D$4,FALSE)</f>
        <v>0</v>
      </c>
      <c r="E210" s="15">
        <f>VLOOKUP($C210,'Data_TCOM+9961'!$A:$U,'SH Summary'!E$4,FALSE)</f>
        <v>166000</v>
      </c>
      <c r="F210" s="18">
        <f t="shared" si="9"/>
        <v>166000</v>
      </c>
      <c r="G210" s="18"/>
      <c r="H210" s="17">
        <f t="shared" si="10"/>
        <v>166000</v>
      </c>
      <c r="I210" s="16"/>
      <c r="J210" s="16"/>
      <c r="K210" s="16"/>
      <c r="L210" s="16">
        <f t="shared" si="11"/>
        <v>2.5578155530359945E-4</v>
      </c>
      <c r="M210" s="13">
        <f>VLOOKUP($C210,'Data_TCOM+9961'!$A:$U,'SH Summary'!M$4,FALSE)</f>
        <v>0</v>
      </c>
      <c r="N210" s="13" t="str">
        <f>VLOOKUP($C210,'Data_TCOM+9961'!$A:$U,'SH Summary'!N$4,FALSE)</f>
        <v>04/15/2026</v>
      </c>
      <c r="O210" s="13" t="str">
        <f>VLOOKUP($C210,'Data_TCOM+9961'!$A:$U,'SH Summary'!O$4,FALSE)</f>
        <v>Growth</v>
      </c>
      <c r="P210" s="13" t="str">
        <f>VLOOKUP($C210,'Data_TCOM+9961'!$A:$U,'SH Summary'!P$4,FALSE)</f>
        <v>Toronto</v>
      </c>
      <c r="Q210" s="13" t="str">
        <f>VLOOKUP($C210,'Data_TCOM+9961'!$A:$U,'SH Summary'!Q$4,FALSE)</f>
        <v>Ontario</v>
      </c>
      <c r="R210" s="13" t="str">
        <f>VLOOKUP($C210,'Data_TCOM+9961'!$A:$U,'SH Summary'!R$4,FALSE)</f>
        <v>Canada</v>
      </c>
      <c r="S210" s="15">
        <f>VLOOKUP($C210,'Data_TCOM+9961'!$A:$U,'SH Summary'!S$4,FALSE)/1000000000</f>
        <v>153.05340243800001</v>
      </c>
    </row>
    <row r="211" spans="1:19" ht="17" customHeight="1" x14ac:dyDescent="0.35">
      <c r="A211" s="14"/>
      <c r="B211" s="14">
        <v>206</v>
      </c>
      <c r="C211" s="4" t="s">
        <v>243</v>
      </c>
      <c r="D211" s="15">
        <f>VLOOKUP($C211,'Data_TCOM+9961'!$A:$U,'SH Summary'!D$4,FALSE)</f>
        <v>7630</v>
      </c>
      <c r="E211" s="15">
        <f>VLOOKUP($C211,'Data_TCOM+9961'!$A:$U,'SH Summary'!E$4,FALSE)</f>
        <v>158248</v>
      </c>
      <c r="F211" s="18">
        <f t="shared" si="9"/>
        <v>165878</v>
      </c>
      <c r="G211" s="18"/>
      <c r="H211" s="17">
        <f t="shared" si="10"/>
        <v>165878</v>
      </c>
      <c r="I211" s="16"/>
      <c r="J211" s="16"/>
      <c r="K211" s="16"/>
      <c r="L211" s="16">
        <f t="shared" si="11"/>
        <v>2.5559357126897871E-4</v>
      </c>
      <c r="M211" s="13" t="str">
        <f>VLOOKUP($C211,'Data_TCOM+9961'!$A:$U,'SH Summary'!M$4,FALSE)</f>
        <v>03/31/2026</v>
      </c>
      <c r="N211" s="13" t="str">
        <f>VLOOKUP($C211,'Data_TCOM+9961'!$A:$U,'SH Summary'!N$4,FALSE)</f>
        <v>05/13/2026</v>
      </c>
      <c r="O211" s="13" t="str">
        <f>VLOOKUP($C211,'Data_TCOM+9961'!$A:$U,'SH Summary'!O$4,FALSE)</f>
        <v>Index</v>
      </c>
      <c r="P211" s="13" t="str">
        <f>VLOOKUP($C211,'Data_TCOM+9961'!$A:$U,'SH Summary'!P$4,FALSE)</f>
        <v>Wheaton</v>
      </c>
      <c r="Q211" s="13" t="str">
        <f>VLOOKUP($C211,'Data_TCOM+9961'!$A:$U,'SH Summary'!Q$4,FALSE)</f>
        <v>Illinois</v>
      </c>
      <c r="R211" s="13" t="str">
        <f>VLOOKUP($C211,'Data_TCOM+9961'!$A:$U,'SH Summary'!R$4,FALSE)</f>
        <v>United States</v>
      </c>
      <c r="S211" s="15">
        <f>VLOOKUP($C211,'Data_TCOM+9961'!$A:$U,'SH Summary'!S$4,FALSE)/1000000000</f>
        <v>167.799542073</v>
      </c>
    </row>
    <row r="212" spans="1:19" ht="17" customHeight="1" x14ac:dyDescent="0.35">
      <c r="A212" s="14"/>
      <c r="B212" s="14">
        <v>207</v>
      </c>
      <c r="C212" s="4" t="s">
        <v>244</v>
      </c>
      <c r="D212" s="15">
        <f>VLOOKUP($C212,'Data_TCOM+9961'!$A:$U,'SH Summary'!D$4,FALSE)</f>
        <v>24946</v>
      </c>
      <c r="E212" s="15">
        <f>VLOOKUP($C212,'Data_TCOM+9961'!$A:$U,'SH Summary'!E$4,FALSE)</f>
        <v>140872</v>
      </c>
      <c r="F212" s="18">
        <f t="shared" si="9"/>
        <v>165818</v>
      </c>
      <c r="G212" s="18"/>
      <c r="H212" s="17">
        <f t="shared" si="10"/>
        <v>165818</v>
      </c>
      <c r="I212" s="16"/>
      <c r="J212" s="16"/>
      <c r="K212" s="16"/>
      <c r="L212" s="16">
        <f t="shared" si="11"/>
        <v>2.5550112010441116E-4</v>
      </c>
      <c r="M212" s="13" t="str">
        <f>VLOOKUP($C212,'Data_TCOM+9961'!$A:$U,'SH Summary'!M$4,FALSE)</f>
        <v>03/31/2026</v>
      </c>
      <c r="N212" s="13" t="str">
        <f>VLOOKUP($C212,'Data_TCOM+9961'!$A:$U,'SH Summary'!N$4,FALSE)</f>
        <v>05/13/2026</v>
      </c>
      <c r="O212" s="13" t="str">
        <f>VLOOKUP($C212,'Data_TCOM+9961'!$A:$U,'SH Summary'!O$4,FALSE)</f>
        <v>Index</v>
      </c>
      <c r="P212" s="13" t="str">
        <f>VLOOKUP($C212,'Data_TCOM+9961'!$A:$U,'SH Summary'!P$4,FALSE)</f>
        <v>New York</v>
      </c>
      <c r="Q212" s="13" t="str">
        <f>VLOOKUP($C212,'Data_TCOM+9961'!$A:$U,'SH Summary'!Q$4,FALSE)</f>
        <v>New York</v>
      </c>
      <c r="R212" s="13" t="str">
        <f>VLOOKUP($C212,'Data_TCOM+9961'!$A:$U,'SH Summary'!R$4,FALSE)</f>
        <v>United States</v>
      </c>
      <c r="S212" s="15">
        <f>VLOOKUP($C212,'Data_TCOM+9961'!$A:$U,'SH Summary'!S$4,FALSE)/1000000000</f>
        <v>95.366463259</v>
      </c>
    </row>
    <row r="213" spans="1:19" ht="17" customHeight="1" x14ac:dyDescent="0.35">
      <c r="A213" s="14"/>
      <c r="B213" s="14">
        <v>208</v>
      </c>
      <c r="C213" s="4" t="s">
        <v>245</v>
      </c>
      <c r="D213" s="15">
        <f>VLOOKUP($C213,'Data_TCOM+9961'!$A:$U,'SH Summary'!D$4,FALSE)</f>
        <v>0</v>
      </c>
      <c r="E213" s="15">
        <f>VLOOKUP($C213,'Data_TCOM+9961'!$A:$U,'SH Summary'!E$4,FALSE)</f>
        <v>162489</v>
      </c>
      <c r="F213" s="18">
        <f t="shared" si="9"/>
        <v>162489</v>
      </c>
      <c r="G213" s="18"/>
      <c r="H213" s="17">
        <f t="shared" si="10"/>
        <v>162489</v>
      </c>
      <c r="I213" s="16"/>
      <c r="J213" s="16"/>
      <c r="K213" s="16"/>
      <c r="L213" s="16">
        <f t="shared" si="11"/>
        <v>2.5037162132365403E-4</v>
      </c>
      <c r="M213" s="13" t="str">
        <f>VLOOKUP($C213,'Data_TCOM+9961'!$A:$U,'SH Summary'!M$4,FALSE)</f>
        <v>03/31/2026</v>
      </c>
      <c r="N213" s="13" t="str">
        <f>VLOOKUP($C213,'Data_TCOM+9961'!$A:$U,'SH Summary'!N$4,FALSE)</f>
        <v>05/13/2026</v>
      </c>
      <c r="O213" s="13" t="str">
        <f>VLOOKUP($C213,'Data_TCOM+9961'!$A:$U,'SH Summary'!O$4,FALSE)</f>
        <v>Growth</v>
      </c>
      <c r="P213" s="13" t="str">
        <f>VLOOKUP($C213,'Data_TCOM+9961'!$A:$U,'SH Summary'!P$4,FALSE)</f>
        <v>New York</v>
      </c>
      <c r="Q213" s="13" t="str">
        <f>VLOOKUP($C213,'Data_TCOM+9961'!$A:$U,'SH Summary'!Q$4,FALSE)</f>
        <v>New York</v>
      </c>
      <c r="R213" s="13" t="str">
        <f>VLOOKUP($C213,'Data_TCOM+9961'!$A:$U,'SH Summary'!R$4,FALSE)</f>
        <v>United States</v>
      </c>
      <c r="S213" s="15">
        <f>VLOOKUP($C213,'Data_TCOM+9961'!$A:$U,'SH Summary'!S$4,FALSE)/1000000000</f>
        <v>54.156379975</v>
      </c>
    </row>
    <row r="214" spans="1:19" ht="17" customHeight="1" x14ac:dyDescent="0.35">
      <c r="A214" s="14"/>
      <c r="B214" s="14">
        <v>209</v>
      </c>
      <c r="C214" s="4" t="s">
        <v>246</v>
      </c>
      <c r="D214" s="15">
        <f>VLOOKUP($C214,'Data_TCOM+9961'!$A:$U,'SH Summary'!D$4,FALSE)</f>
        <v>95215</v>
      </c>
      <c r="E214" s="15">
        <f>VLOOKUP($C214,'Data_TCOM+9961'!$A:$U,'SH Summary'!E$4,FALSE)</f>
        <v>67250</v>
      </c>
      <c r="F214" s="18">
        <f t="shared" si="9"/>
        <v>162465</v>
      </c>
      <c r="G214" s="18"/>
      <c r="H214" s="17">
        <f t="shared" si="10"/>
        <v>162465</v>
      </c>
      <c r="I214" s="16"/>
      <c r="J214" s="16"/>
      <c r="K214" s="16"/>
      <c r="L214" s="16">
        <f t="shared" si="11"/>
        <v>2.5033464085782699E-4</v>
      </c>
      <c r="M214" s="13" t="str">
        <f>VLOOKUP($C214,'Data_TCOM+9961'!$A:$U,'SH Summary'!M$4,FALSE)</f>
        <v>03/31/2026</v>
      </c>
      <c r="N214" s="13" t="str">
        <f>VLOOKUP($C214,'Data_TCOM+9961'!$A:$U,'SH Summary'!N$4,FALSE)</f>
        <v>01/26/2026</v>
      </c>
      <c r="O214" s="13" t="str">
        <f>VLOOKUP($C214,'Data_TCOM+9961'!$A:$U,'SH Summary'!O$4,FALSE)</f>
        <v>Deep Value</v>
      </c>
      <c r="P214" s="13" t="str">
        <f>VLOOKUP($C214,'Data_TCOM+9961'!$A:$U,'SH Summary'!P$4,FALSE)</f>
        <v>Tokyo</v>
      </c>
      <c r="Q214" s="13">
        <f>VLOOKUP($C214,'Data_TCOM+9961'!$A:$U,'SH Summary'!Q$4,FALSE)</f>
        <v>0</v>
      </c>
      <c r="R214" s="13" t="str">
        <f>VLOOKUP($C214,'Data_TCOM+9961'!$A:$U,'SH Summary'!R$4,FALSE)</f>
        <v>Japan</v>
      </c>
      <c r="S214" s="15">
        <f>VLOOKUP($C214,'Data_TCOM+9961'!$A:$U,'SH Summary'!S$4,FALSE)/1000000000</f>
        <v>105.018828627</v>
      </c>
    </row>
    <row r="215" spans="1:19" ht="17" customHeight="1" x14ac:dyDescent="0.35">
      <c r="A215" s="14"/>
      <c r="B215" s="14">
        <v>210</v>
      </c>
      <c r="C215" s="4" t="s">
        <v>247</v>
      </c>
      <c r="D215" s="15">
        <f>VLOOKUP($C215,'Data_TCOM+9961'!$A:$U,'SH Summary'!D$4,FALSE)</f>
        <v>161257</v>
      </c>
      <c r="E215" s="15">
        <f>VLOOKUP($C215,'Data_TCOM+9961'!$A:$U,'SH Summary'!E$4,FALSE)</f>
        <v>0</v>
      </c>
      <c r="F215" s="18">
        <f t="shared" si="9"/>
        <v>161257</v>
      </c>
      <c r="G215" s="18"/>
      <c r="H215" s="17">
        <f t="shared" si="10"/>
        <v>161257</v>
      </c>
      <c r="I215" s="16"/>
      <c r="J215" s="16"/>
      <c r="K215" s="16"/>
      <c r="L215" s="16">
        <f t="shared" si="11"/>
        <v>2.4847329074453335E-4</v>
      </c>
      <c r="M215" s="13" t="str">
        <f>VLOOKUP($C215,'Data_TCOM+9961'!$A:$U,'SH Summary'!M$4,FALSE)</f>
        <v>12/31/2025</v>
      </c>
      <c r="N215" s="13">
        <f>VLOOKUP($C215,'Data_TCOM+9961'!$A:$U,'SH Summary'!N$4,FALSE)</f>
        <v>0</v>
      </c>
      <c r="O215" s="13" t="str">
        <f>VLOOKUP($C215,'Data_TCOM+9961'!$A:$U,'SH Summary'!O$4,FALSE)</f>
        <v>Growth</v>
      </c>
      <c r="P215" s="13" t="str">
        <f>VLOOKUP($C215,'Data_TCOM+9961'!$A:$U,'SH Summary'!P$4,FALSE)</f>
        <v>New York</v>
      </c>
      <c r="Q215" s="13" t="str">
        <f>VLOOKUP($C215,'Data_TCOM+9961'!$A:$U,'SH Summary'!Q$4,FALSE)</f>
        <v>New York</v>
      </c>
      <c r="R215" s="13" t="str">
        <f>VLOOKUP($C215,'Data_TCOM+9961'!$A:$U,'SH Summary'!R$4,FALSE)</f>
        <v>United States</v>
      </c>
      <c r="S215" s="15">
        <f>VLOOKUP($C215,'Data_TCOM+9961'!$A:$U,'SH Summary'!S$4,FALSE)/1000000000</f>
        <v>333.30842728300001</v>
      </c>
    </row>
    <row r="216" spans="1:19" ht="17" customHeight="1" x14ac:dyDescent="0.35">
      <c r="A216" s="14"/>
      <c r="B216" s="14">
        <v>211</v>
      </c>
      <c r="C216" s="4" t="s">
        <v>248</v>
      </c>
      <c r="D216" s="15">
        <f>VLOOKUP($C216,'Data_TCOM+9961'!$A:$U,'SH Summary'!D$4,FALSE)</f>
        <v>0</v>
      </c>
      <c r="E216" s="15">
        <f>VLOOKUP($C216,'Data_TCOM+9961'!$A:$U,'SH Summary'!E$4,FALSE)</f>
        <v>160015</v>
      </c>
      <c r="F216" s="18">
        <f t="shared" si="9"/>
        <v>160015</v>
      </c>
      <c r="G216" s="18"/>
      <c r="H216" s="17">
        <f t="shared" si="10"/>
        <v>160015</v>
      </c>
      <c r="I216" s="16"/>
      <c r="J216" s="16"/>
      <c r="K216" s="16"/>
      <c r="L216" s="16">
        <f t="shared" si="11"/>
        <v>2.4655955163798473E-4</v>
      </c>
      <c r="M216" s="13">
        <f>VLOOKUP($C216,'Data_TCOM+9961'!$A:$U,'SH Summary'!M$4,FALSE)</f>
        <v>0</v>
      </c>
      <c r="N216" s="13" t="str">
        <f>VLOOKUP($C216,'Data_TCOM+9961'!$A:$U,'SH Summary'!N$4,FALSE)</f>
        <v>03/31/2026</v>
      </c>
      <c r="O216" s="13" t="str">
        <f>VLOOKUP($C216,'Data_TCOM+9961'!$A:$U,'SH Summary'!O$4,FALSE)</f>
        <v>Value</v>
      </c>
      <c r="P216" s="13" t="str">
        <f>VLOOKUP($C216,'Data_TCOM+9961'!$A:$U,'SH Summary'!P$4,FALSE)</f>
        <v>Singapore</v>
      </c>
      <c r="Q216" s="13">
        <f>VLOOKUP($C216,'Data_TCOM+9961'!$A:$U,'SH Summary'!Q$4,FALSE)</f>
        <v>0</v>
      </c>
      <c r="R216" s="13" t="str">
        <f>VLOOKUP($C216,'Data_TCOM+9961'!$A:$U,'SH Summary'!R$4,FALSE)</f>
        <v>Singapore</v>
      </c>
      <c r="S216" s="15">
        <f>VLOOKUP($C216,'Data_TCOM+9961'!$A:$U,'SH Summary'!S$4,FALSE)/1000000000</f>
        <v>3.8956677059999998</v>
      </c>
    </row>
    <row r="217" spans="1:19" ht="17" customHeight="1" x14ac:dyDescent="0.35">
      <c r="A217" s="14"/>
      <c r="B217" s="14">
        <v>212</v>
      </c>
      <c r="C217" s="4" t="s">
        <v>249</v>
      </c>
      <c r="D217" s="15">
        <f>VLOOKUP($C217,'Data_TCOM+9961'!$A:$U,'SH Summary'!D$4,FALSE)</f>
        <v>0</v>
      </c>
      <c r="E217" s="15">
        <f>VLOOKUP($C217,'Data_TCOM+9961'!$A:$U,'SH Summary'!E$4,FALSE)</f>
        <v>158425</v>
      </c>
      <c r="F217" s="18">
        <f t="shared" si="9"/>
        <v>158425</v>
      </c>
      <c r="G217" s="18"/>
      <c r="H217" s="17">
        <f t="shared" si="10"/>
        <v>158425</v>
      </c>
      <c r="I217" s="16"/>
      <c r="J217" s="16"/>
      <c r="K217" s="16"/>
      <c r="L217" s="16">
        <f t="shared" si="11"/>
        <v>2.4410959577694422E-4</v>
      </c>
      <c r="M217" s="13">
        <f>VLOOKUP($C217,'Data_TCOM+9961'!$A:$U,'SH Summary'!M$4,FALSE)</f>
        <v>0</v>
      </c>
      <c r="N217" s="13" t="str">
        <f>VLOOKUP($C217,'Data_TCOM+9961'!$A:$U,'SH Summary'!N$4,FALSE)</f>
        <v>03/31/2026</v>
      </c>
      <c r="O217" s="13" t="str">
        <f>VLOOKUP($C217,'Data_TCOM+9961'!$A:$U,'SH Summary'!O$4,FALSE)</f>
        <v>Value</v>
      </c>
      <c r="P217" s="13" t="str">
        <f>VLOOKUP($C217,'Data_TCOM+9961'!$A:$U,'SH Summary'!P$4,FALSE)</f>
        <v>London</v>
      </c>
      <c r="Q217" s="13">
        <f>VLOOKUP($C217,'Data_TCOM+9961'!$A:$U,'SH Summary'!Q$4,FALSE)</f>
        <v>0</v>
      </c>
      <c r="R217" s="13" t="str">
        <f>VLOOKUP($C217,'Data_TCOM+9961'!$A:$U,'SH Summary'!R$4,FALSE)</f>
        <v>United Kingdom</v>
      </c>
      <c r="S217" s="15">
        <f>VLOOKUP($C217,'Data_TCOM+9961'!$A:$U,'SH Summary'!S$4,FALSE)/1000000000</f>
        <v>7.369085589</v>
      </c>
    </row>
    <row r="218" spans="1:19" ht="17" customHeight="1" x14ac:dyDescent="0.35">
      <c r="A218" s="14"/>
      <c r="B218" s="14">
        <v>213</v>
      </c>
      <c r="C218" s="4" t="s">
        <v>250</v>
      </c>
      <c r="D218" s="15">
        <f>VLOOKUP($C218,'Data_TCOM+9961'!$A:$U,'SH Summary'!D$4,FALSE)</f>
        <v>19336</v>
      </c>
      <c r="E218" s="15">
        <f>VLOOKUP($C218,'Data_TCOM+9961'!$A:$U,'SH Summary'!E$4,FALSE)</f>
        <v>138929</v>
      </c>
      <c r="F218" s="18">
        <f t="shared" si="9"/>
        <v>158265</v>
      </c>
      <c r="G218" s="18"/>
      <c r="H218" s="17">
        <f t="shared" si="10"/>
        <v>158265</v>
      </c>
      <c r="I218" s="16"/>
      <c r="J218" s="16"/>
      <c r="K218" s="16"/>
      <c r="L218" s="16">
        <f t="shared" si="11"/>
        <v>2.4386305933809738E-4</v>
      </c>
      <c r="M218" s="13" t="str">
        <f>VLOOKUP($C218,'Data_TCOM+9961'!$A:$U,'SH Summary'!M$4,FALSE)</f>
        <v>01/31/2026</v>
      </c>
      <c r="N218" s="13" t="str">
        <f>VLOOKUP($C218,'Data_TCOM+9961'!$A:$U,'SH Summary'!N$4,FALSE)</f>
        <v>03/31/2026</v>
      </c>
      <c r="O218" s="13" t="str">
        <f>VLOOKUP($C218,'Data_TCOM+9961'!$A:$U,'SH Summary'!O$4,FALSE)</f>
        <v>Growth</v>
      </c>
      <c r="P218" s="13" t="str">
        <f>VLOOKUP($C218,'Data_TCOM+9961'!$A:$U,'SH Summary'!P$4,FALSE)</f>
        <v>London</v>
      </c>
      <c r="Q218" s="13">
        <f>VLOOKUP($C218,'Data_TCOM+9961'!$A:$U,'SH Summary'!Q$4,FALSE)</f>
        <v>0</v>
      </c>
      <c r="R218" s="13" t="str">
        <f>VLOOKUP($C218,'Data_TCOM+9961'!$A:$U,'SH Summary'!R$4,FALSE)</f>
        <v>United Kingdom</v>
      </c>
      <c r="S218" s="15">
        <f>VLOOKUP($C218,'Data_TCOM+9961'!$A:$U,'SH Summary'!S$4,FALSE)/1000000000</f>
        <v>6.6887844200000002</v>
      </c>
    </row>
    <row r="219" spans="1:19" ht="17" customHeight="1" x14ac:dyDescent="0.35">
      <c r="A219" s="14"/>
      <c r="B219" s="14">
        <v>214</v>
      </c>
      <c r="C219" s="4" t="s">
        <v>251</v>
      </c>
      <c r="D219" s="15">
        <f>VLOOKUP($C219,'Data_TCOM+9961'!$A:$U,'SH Summary'!D$4,FALSE)</f>
        <v>154662</v>
      </c>
      <c r="E219" s="15">
        <f>VLOOKUP($C219,'Data_TCOM+9961'!$A:$U,'SH Summary'!E$4,FALSE)</f>
        <v>0</v>
      </c>
      <c r="F219" s="18">
        <f t="shared" si="9"/>
        <v>154662</v>
      </c>
      <c r="G219" s="18"/>
      <c r="H219" s="17">
        <f t="shared" si="10"/>
        <v>154662</v>
      </c>
      <c r="I219" s="16"/>
      <c r="J219" s="16"/>
      <c r="K219" s="16"/>
      <c r="L219" s="16">
        <f t="shared" si="11"/>
        <v>2.3831136690581503E-4</v>
      </c>
      <c r="M219" s="13" t="str">
        <f>VLOOKUP($C219,'Data_TCOM+9961'!$A:$U,'SH Summary'!M$4,FALSE)</f>
        <v>03/31/2026</v>
      </c>
      <c r="N219" s="13">
        <f>VLOOKUP($C219,'Data_TCOM+9961'!$A:$U,'SH Summary'!N$4,FALSE)</f>
        <v>0</v>
      </c>
      <c r="O219" s="13" t="str">
        <f>VLOOKUP($C219,'Data_TCOM+9961'!$A:$U,'SH Summary'!O$4,FALSE)</f>
        <v>Alternative</v>
      </c>
      <c r="P219" s="13" t="str">
        <f>VLOOKUP($C219,'Data_TCOM+9961'!$A:$U,'SH Summary'!P$4,FALSE)</f>
        <v>Stamford</v>
      </c>
      <c r="Q219" s="13" t="str">
        <f>VLOOKUP($C219,'Data_TCOM+9961'!$A:$U,'SH Summary'!Q$4,FALSE)</f>
        <v>Connecticut</v>
      </c>
      <c r="R219" s="13" t="str">
        <f>VLOOKUP($C219,'Data_TCOM+9961'!$A:$U,'SH Summary'!R$4,FALSE)</f>
        <v>United States</v>
      </c>
      <c r="S219" s="15">
        <f>VLOOKUP($C219,'Data_TCOM+9961'!$A:$U,'SH Summary'!S$4,FALSE)/1000000000</f>
        <v>18.260676057000001</v>
      </c>
    </row>
    <row r="220" spans="1:19" ht="17" customHeight="1" x14ac:dyDescent="0.35">
      <c r="A220" s="14"/>
      <c r="B220" s="14">
        <v>215</v>
      </c>
      <c r="C220" s="4" t="s">
        <v>252</v>
      </c>
      <c r="D220" s="15">
        <f>VLOOKUP($C220,'Data_TCOM+9961'!$A:$U,'SH Summary'!D$4,FALSE)</f>
        <v>0</v>
      </c>
      <c r="E220" s="15">
        <f>VLOOKUP($C220,'Data_TCOM+9961'!$A:$U,'SH Summary'!E$4,FALSE)</f>
        <v>150935</v>
      </c>
      <c r="F220" s="18">
        <f t="shared" si="9"/>
        <v>150935</v>
      </c>
      <c r="G220" s="18"/>
      <c r="H220" s="17">
        <f t="shared" si="10"/>
        <v>150935</v>
      </c>
      <c r="I220" s="16"/>
      <c r="J220" s="16"/>
      <c r="K220" s="16"/>
      <c r="L220" s="16">
        <f t="shared" si="11"/>
        <v>2.3256860873342638E-4</v>
      </c>
      <c r="M220" s="13">
        <f>VLOOKUP($C220,'Data_TCOM+9961'!$A:$U,'SH Summary'!M$4,FALSE)</f>
        <v>0</v>
      </c>
      <c r="N220" s="13" t="str">
        <f>VLOOKUP($C220,'Data_TCOM+9961'!$A:$U,'SH Summary'!N$4,FALSE)</f>
        <v>03/31/2026</v>
      </c>
      <c r="O220" s="13" t="str">
        <f>VLOOKUP($C220,'Data_TCOM+9961'!$A:$U,'SH Summary'!O$4,FALSE)</f>
        <v>Value</v>
      </c>
      <c r="P220" s="13" t="str">
        <f>VLOOKUP($C220,'Data_TCOM+9961'!$A:$U,'SH Summary'!P$4,FALSE)</f>
        <v>Central</v>
      </c>
      <c r="Q220" s="13">
        <f>VLOOKUP($C220,'Data_TCOM+9961'!$A:$U,'SH Summary'!Q$4,FALSE)</f>
        <v>0</v>
      </c>
      <c r="R220" s="13" t="str">
        <f>VLOOKUP($C220,'Data_TCOM+9961'!$A:$U,'SH Summary'!R$4,FALSE)</f>
        <v>Hong Kong SAR</v>
      </c>
      <c r="S220" s="15">
        <f>VLOOKUP($C220,'Data_TCOM+9961'!$A:$U,'SH Summary'!S$4,FALSE)/1000000000</f>
        <v>0.54807052499999998</v>
      </c>
    </row>
    <row r="221" spans="1:19" ht="17" customHeight="1" x14ac:dyDescent="0.35">
      <c r="A221" s="14"/>
      <c r="B221" s="14">
        <v>216</v>
      </c>
      <c r="C221" s="4" t="s">
        <v>253</v>
      </c>
      <c r="D221" s="15">
        <f>VLOOKUP($C221,'Data_TCOM+9961'!$A:$U,'SH Summary'!D$4,FALSE)</f>
        <v>0</v>
      </c>
      <c r="E221" s="15">
        <f>VLOOKUP($C221,'Data_TCOM+9961'!$A:$U,'SH Summary'!E$4,FALSE)</f>
        <v>149050</v>
      </c>
      <c r="F221" s="18">
        <f t="shared" si="9"/>
        <v>149050</v>
      </c>
      <c r="G221" s="18"/>
      <c r="H221" s="17">
        <f t="shared" si="10"/>
        <v>149050</v>
      </c>
      <c r="I221" s="16"/>
      <c r="J221" s="16"/>
      <c r="K221" s="16"/>
      <c r="L221" s="16">
        <f t="shared" si="11"/>
        <v>2.2966410131326201E-4</v>
      </c>
      <c r="M221" s="13" t="str">
        <f>VLOOKUP($C221,'Data_TCOM+9961'!$A:$U,'SH Summary'!M$4,FALSE)</f>
        <v>09/30/2025</v>
      </c>
      <c r="N221" s="13" t="str">
        <f>VLOOKUP($C221,'Data_TCOM+9961'!$A:$U,'SH Summary'!N$4,FALSE)</f>
        <v>03/31/2026</v>
      </c>
      <c r="O221" s="13" t="str">
        <f>VLOOKUP($C221,'Data_TCOM+9961'!$A:$U,'SH Summary'!O$4,FALSE)</f>
        <v>Growth</v>
      </c>
      <c r="P221" s="13" t="str">
        <f>VLOOKUP($C221,'Data_TCOM+9961'!$A:$U,'SH Summary'!P$4,FALSE)</f>
        <v>Central</v>
      </c>
      <c r="Q221" s="13">
        <f>VLOOKUP($C221,'Data_TCOM+9961'!$A:$U,'SH Summary'!Q$4,FALSE)</f>
        <v>0</v>
      </c>
      <c r="R221" s="13" t="str">
        <f>VLOOKUP($C221,'Data_TCOM+9961'!$A:$U,'SH Summary'!R$4,FALSE)</f>
        <v>Hong Kong SAR</v>
      </c>
      <c r="S221" s="15">
        <f>VLOOKUP($C221,'Data_TCOM+9961'!$A:$U,'SH Summary'!S$4,FALSE)/1000000000</f>
        <v>7.6359169280000003</v>
      </c>
    </row>
    <row r="222" spans="1:19" ht="17" customHeight="1" x14ac:dyDescent="0.35">
      <c r="A222" s="14"/>
      <c r="B222" s="14">
        <v>217</v>
      </c>
      <c r="C222" s="4" t="s">
        <v>254</v>
      </c>
      <c r="D222" s="15">
        <f>VLOOKUP($C222,'Data_TCOM+9961'!$A:$U,'SH Summary'!D$4,FALSE)</f>
        <v>140707</v>
      </c>
      <c r="E222" s="15">
        <f>VLOOKUP($C222,'Data_TCOM+9961'!$A:$U,'SH Summary'!E$4,FALSE)</f>
        <v>8007</v>
      </c>
      <c r="F222" s="18">
        <f t="shared" si="9"/>
        <v>148714</v>
      </c>
      <c r="G222" s="18"/>
      <c r="H222" s="17">
        <f t="shared" si="10"/>
        <v>148714</v>
      </c>
      <c r="I222" s="16"/>
      <c r="J222" s="16"/>
      <c r="K222" s="16"/>
      <c r="L222" s="16">
        <f t="shared" si="11"/>
        <v>2.2914637479168364E-4</v>
      </c>
      <c r="M222" s="13" t="str">
        <f>VLOOKUP($C222,'Data_TCOM+9961'!$A:$U,'SH Summary'!M$4,FALSE)</f>
        <v>03/31/2026</v>
      </c>
      <c r="N222" s="13" t="str">
        <f>VLOOKUP($C222,'Data_TCOM+9961'!$A:$U,'SH Summary'!N$4,FALSE)</f>
        <v>04/30/2026</v>
      </c>
      <c r="O222" s="13" t="str">
        <f>VLOOKUP($C222,'Data_TCOM+9961'!$A:$U,'SH Summary'!O$4,FALSE)</f>
        <v>Growth</v>
      </c>
      <c r="P222" s="13" t="str">
        <f>VLOOKUP($C222,'Data_TCOM+9961'!$A:$U,'SH Summary'!P$4,FALSE)</f>
        <v>Toronto</v>
      </c>
      <c r="Q222" s="13" t="str">
        <f>VLOOKUP($C222,'Data_TCOM+9961'!$A:$U,'SH Summary'!Q$4,FALSE)</f>
        <v>Ontario</v>
      </c>
      <c r="R222" s="13" t="str">
        <f>VLOOKUP($C222,'Data_TCOM+9961'!$A:$U,'SH Summary'!R$4,FALSE)</f>
        <v>Canada</v>
      </c>
      <c r="S222" s="15">
        <f>VLOOKUP($C222,'Data_TCOM+9961'!$A:$U,'SH Summary'!S$4,FALSE)/1000000000</f>
        <v>107.539291488</v>
      </c>
    </row>
    <row r="223" spans="1:19" ht="17" customHeight="1" x14ac:dyDescent="0.35">
      <c r="A223" s="14"/>
      <c r="B223" s="14">
        <v>218</v>
      </c>
      <c r="C223" s="4" t="s">
        <v>255</v>
      </c>
      <c r="D223" s="15">
        <f>VLOOKUP($C223,'Data_TCOM+9961'!$A:$U,'SH Summary'!D$4,FALSE)</f>
        <v>0</v>
      </c>
      <c r="E223" s="15">
        <f>VLOOKUP($C223,'Data_TCOM+9961'!$A:$U,'SH Summary'!E$4,FALSE)</f>
        <v>147950</v>
      </c>
      <c r="F223" s="18">
        <f t="shared" si="9"/>
        <v>147950</v>
      </c>
      <c r="G223" s="18"/>
      <c r="H223" s="17">
        <f t="shared" si="10"/>
        <v>147950</v>
      </c>
      <c r="I223" s="16"/>
      <c r="J223" s="16"/>
      <c r="K223" s="16"/>
      <c r="L223" s="16">
        <f t="shared" si="11"/>
        <v>2.2796916329618998E-4</v>
      </c>
      <c r="M223" s="13" t="str">
        <f>VLOOKUP($C223,'Data_TCOM+9961'!$A:$U,'SH Summary'!M$4,FALSE)</f>
        <v>06/30/2024</v>
      </c>
      <c r="N223" s="13" t="str">
        <f>VLOOKUP($C223,'Data_TCOM+9961'!$A:$U,'SH Summary'!N$4,FALSE)</f>
        <v>03/31/2026</v>
      </c>
      <c r="O223" s="13" t="str">
        <f>VLOOKUP($C223,'Data_TCOM+9961'!$A:$U,'SH Summary'!O$4,FALSE)</f>
        <v>GARP</v>
      </c>
      <c r="P223" s="13" t="str">
        <f>VLOOKUP($C223,'Data_TCOM+9961'!$A:$U,'SH Summary'!P$4,FALSE)</f>
        <v>Vienna</v>
      </c>
      <c r="Q223" s="13">
        <f>VLOOKUP($C223,'Data_TCOM+9961'!$A:$U,'SH Summary'!Q$4,FALSE)</f>
        <v>0</v>
      </c>
      <c r="R223" s="13" t="str">
        <f>VLOOKUP($C223,'Data_TCOM+9961'!$A:$U,'SH Summary'!R$4,FALSE)</f>
        <v>Austria</v>
      </c>
      <c r="S223" s="15">
        <f>VLOOKUP($C223,'Data_TCOM+9961'!$A:$U,'SH Summary'!S$4,FALSE)/1000000000</f>
        <v>13.422498145</v>
      </c>
    </row>
    <row r="224" spans="1:19" ht="17" customHeight="1" x14ac:dyDescent="0.35">
      <c r="A224" s="14"/>
      <c r="B224" s="14">
        <v>219</v>
      </c>
      <c r="C224" s="4" t="s">
        <v>256</v>
      </c>
      <c r="D224" s="15">
        <f>VLOOKUP($C224,'Data_TCOM+9961'!$A:$U,'SH Summary'!D$4,FALSE)</f>
        <v>143820</v>
      </c>
      <c r="E224" s="15">
        <f>VLOOKUP($C224,'Data_TCOM+9961'!$A:$U,'SH Summary'!E$4,FALSE)</f>
        <v>0</v>
      </c>
      <c r="F224" s="18">
        <f t="shared" si="9"/>
        <v>143820</v>
      </c>
      <c r="G224" s="18"/>
      <c r="H224" s="17">
        <f t="shared" si="10"/>
        <v>143820</v>
      </c>
      <c r="I224" s="16"/>
      <c r="J224" s="16"/>
      <c r="K224" s="16"/>
      <c r="L224" s="16">
        <f t="shared" si="11"/>
        <v>2.2160544146845583E-4</v>
      </c>
      <c r="M224" s="13" t="str">
        <f>VLOOKUP($C224,'Data_TCOM+9961'!$A:$U,'SH Summary'!M$4,FALSE)</f>
        <v>04/30/2026</v>
      </c>
      <c r="N224" s="13">
        <f>VLOOKUP($C224,'Data_TCOM+9961'!$A:$U,'SH Summary'!N$4,FALSE)</f>
        <v>0</v>
      </c>
      <c r="O224" s="13" t="str">
        <f>VLOOKUP($C224,'Data_TCOM+9961'!$A:$U,'SH Summary'!O$4,FALSE)</f>
        <v>GARP</v>
      </c>
      <c r="P224" s="13" t="str">
        <f>VLOOKUP($C224,'Data_TCOM+9961'!$A:$U,'SH Summary'!P$4,FALSE)</f>
        <v>Paris</v>
      </c>
      <c r="Q224" s="13">
        <f>VLOOKUP($C224,'Data_TCOM+9961'!$A:$U,'SH Summary'!Q$4,FALSE)</f>
        <v>0</v>
      </c>
      <c r="R224" s="13" t="str">
        <f>VLOOKUP($C224,'Data_TCOM+9961'!$A:$U,'SH Summary'!R$4,FALSE)</f>
        <v>France</v>
      </c>
      <c r="S224" s="15">
        <f>VLOOKUP($C224,'Data_TCOM+9961'!$A:$U,'SH Summary'!S$4,FALSE)/1000000000</f>
        <v>0.80824156400000002</v>
      </c>
    </row>
    <row r="225" spans="1:19" ht="17" customHeight="1" x14ac:dyDescent="0.35">
      <c r="A225" s="14"/>
      <c r="B225" s="14">
        <v>220</v>
      </c>
      <c r="C225" s="4" t="s">
        <v>257</v>
      </c>
      <c r="D225" s="15">
        <f>VLOOKUP($C225,'Data_TCOM+9961'!$A:$U,'SH Summary'!D$4,FALSE)</f>
        <v>0</v>
      </c>
      <c r="E225" s="15">
        <f>VLOOKUP($C225,'Data_TCOM+9961'!$A:$U,'SH Summary'!E$4,FALSE)</f>
        <v>143800</v>
      </c>
      <c r="F225" s="18">
        <f t="shared" si="9"/>
        <v>143800</v>
      </c>
      <c r="G225" s="18"/>
      <c r="H225" s="17">
        <f t="shared" si="10"/>
        <v>143800</v>
      </c>
      <c r="I225" s="16"/>
      <c r="J225" s="16"/>
      <c r="K225" s="16"/>
      <c r="L225" s="16">
        <f t="shared" si="11"/>
        <v>2.2157462441359997E-4</v>
      </c>
      <c r="M225" s="13">
        <f>VLOOKUP($C225,'Data_TCOM+9961'!$A:$U,'SH Summary'!M$4,FALSE)</f>
        <v>0</v>
      </c>
      <c r="N225" s="13" t="str">
        <f>VLOOKUP($C225,'Data_TCOM+9961'!$A:$U,'SH Summary'!N$4,FALSE)</f>
        <v>03/31/2026</v>
      </c>
      <c r="O225" s="13" t="str">
        <f>VLOOKUP($C225,'Data_TCOM+9961'!$A:$U,'SH Summary'!O$4,FALSE)</f>
        <v>Value</v>
      </c>
      <c r="P225" s="13" t="str">
        <f>VLOOKUP($C225,'Data_TCOM+9961'!$A:$U,'SH Summary'!P$4,FALSE)</f>
        <v>Causeway Bay</v>
      </c>
      <c r="Q225" s="13">
        <f>VLOOKUP($C225,'Data_TCOM+9961'!$A:$U,'SH Summary'!Q$4,FALSE)</f>
        <v>0</v>
      </c>
      <c r="R225" s="13" t="str">
        <f>VLOOKUP($C225,'Data_TCOM+9961'!$A:$U,'SH Summary'!R$4,FALSE)</f>
        <v>Hong Kong SAR</v>
      </c>
      <c r="S225" s="15">
        <f>VLOOKUP($C225,'Data_TCOM+9961'!$A:$U,'SH Summary'!S$4,FALSE)/1000000000</f>
        <v>3.017360284</v>
      </c>
    </row>
    <row r="226" spans="1:19" ht="17" customHeight="1" x14ac:dyDescent="0.35">
      <c r="A226" s="14"/>
      <c r="B226" s="14">
        <v>221</v>
      </c>
      <c r="C226" s="4" t="s">
        <v>258</v>
      </c>
      <c r="D226" s="15">
        <f>VLOOKUP($C226,'Data_TCOM+9961'!$A:$U,'SH Summary'!D$4,FALSE)</f>
        <v>0</v>
      </c>
      <c r="E226" s="15">
        <f>VLOOKUP($C226,'Data_TCOM+9961'!$A:$U,'SH Summary'!E$4,FALSE)</f>
        <v>141288</v>
      </c>
      <c r="F226" s="18">
        <f t="shared" si="9"/>
        <v>141288</v>
      </c>
      <c r="G226" s="18"/>
      <c r="H226" s="17">
        <f t="shared" si="10"/>
        <v>141288</v>
      </c>
      <c r="I226" s="16"/>
      <c r="J226" s="16"/>
      <c r="K226" s="16"/>
      <c r="L226" s="16">
        <f t="shared" si="11"/>
        <v>2.1770400232370456E-4</v>
      </c>
      <c r="M226" s="13">
        <f>VLOOKUP($C226,'Data_TCOM+9961'!$A:$U,'SH Summary'!M$4,FALSE)</f>
        <v>0</v>
      </c>
      <c r="N226" s="13" t="str">
        <f>VLOOKUP($C226,'Data_TCOM+9961'!$A:$U,'SH Summary'!N$4,FALSE)</f>
        <v>02/28/2026</v>
      </c>
      <c r="O226" s="13" t="str">
        <f>VLOOKUP($C226,'Data_TCOM+9961'!$A:$U,'SH Summary'!O$4,FALSE)</f>
        <v>GARP</v>
      </c>
      <c r="P226" s="13" t="str">
        <f>VLOOKUP($C226,'Data_TCOM+9961'!$A:$U,'SH Summary'!P$4,FALSE)</f>
        <v>Luxembourg</v>
      </c>
      <c r="Q226" s="13">
        <f>VLOOKUP($C226,'Data_TCOM+9961'!$A:$U,'SH Summary'!Q$4,FALSE)</f>
        <v>0</v>
      </c>
      <c r="R226" s="13" t="str">
        <f>VLOOKUP($C226,'Data_TCOM+9961'!$A:$U,'SH Summary'!R$4,FALSE)</f>
        <v>Luxembourg</v>
      </c>
      <c r="S226" s="15">
        <f>VLOOKUP($C226,'Data_TCOM+9961'!$A:$U,'SH Summary'!S$4,FALSE)/1000000000</f>
        <v>12.897775434</v>
      </c>
    </row>
    <row r="227" spans="1:19" ht="17" customHeight="1" x14ac:dyDescent="0.35">
      <c r="A227" s="14"/>
      <c r="B227" s="14">
        <v>222</v>
      </c>
      <c r="C227" s="4" t="s">
        <v>259</v>
      </c>
      <c r="D227" s="15">
        <f>VLOOKUP($C227,'Data_TCOM+9961'!$A:$U,'SH Summary'!D$4,FALSE)</f>
        <v>0</v>
      </c>
      <c r="E227" s="15">
        <f>VLOOKUP($C227,'Data_TCOM+9961'!$A:$U,'SH Summary'!E$4,FALSE)</f>
        <v>141221</v>
      </c>
      <c r="F227" s="18">
        <f t="shared" si="9"/>
        <v>141221</v>
      </c>
      <c r="G227" s="18"/>
      <c r="H227" s="17">
        <f t="shared" si="10"/>
        <v>141221</v>
      </c>
      <c r="I227" s="16"/>
      <c r="J227" s="16"/>
      <c r="K227" s="16"/>
      <c r="L227" s="16">
        <f t="shared" si="11"/>
        <v>2.1760076518993743E-4</v>
      </c>
      <c r="M227" s="13">
        <f>VLOOKUP($C227,'Data_TCOM+9961'!$A:$U,'SH Summary'!M$4,FALSE)</f>
        <v>0</v>
      </c>
      <c r="N227" s="13" t="str">
        <f>VLOOKUP($C227,'Data_TCOM+9961'!$A:$U,'SH Summary'!N$4,FALSE)</f>
        <v>02/28/2026</v>
      </c>
      <c r="O227" s="13" t="str">
        <f>VLOOKUP($C227,'Data_TCOM+9961'!$A:$U,'SH Summary'!O$4,FALSE)</f>
        <v>Value</v>
      </c>
      <c r="P227" s="13" t="str">
        <f>VLOOKUP($C227,'Data_TCOM+9961'!$A:$U,'SH Summary'!P$4,FALSE)</f>
        <v>Paris</v>
      </c>
      <c r="Q227" s="13">
        <f>VLOOKUP($C227,'Data_TCOM+9961'!$A:$U,'SH Summary'!Q$4,FALSE)</f>
        <v>0</v>
      </c>
      <c r="R227" s="13" t="str">
        <f>VLOOKUP($C227,'Data_TCOM+9961'!$A:$U,'SH Summary'!R$4,FALSE)</f>
        <v>France</v>
      </c>
      <c r="S227" s="15">
        <f>VLOOKUP($C227,'Data_TCOM+9961'!$A:$U,'SH Summary'!S$4,FALSE)/1000000000</f>
        <v>0.29456262300000002</v>
      </c>
    </row>
    <row r="228" spans="1:19" ht="17" customHeight="1" x14ac:dyDescent="0.35">
      <c r="A228" s="14"/>
      <c r="B228" s="14">
        <v>223</v>
      </c>
      <c r="C228" s="4" t="s">
        <v>260</v>
      </c>
      <c r="D228" s="15">
        <f>VLOOKUP($C228,'Data_TCOM+9961'!$A:$U,'SH Summary'!D$4,FALSE)</f>
        <v>0</v>
      </c>
      <c r="E228" s="15">
        <f>VLOOKUP($C228,'Data_TCOM+9961'!$A:$U,'SH Summary'!E$4,FALSE)</f>
        <v>136873</v>
      </c>
      <c r="F228" s="18">
        <f t="shared" si="9"/>
        <v>136873</v>
      </c>
      <c r="G228" s="18"/>
      <c r="H228" s="17">
        <f t="shared" si="10"/>
        <v>136873</v>
      </c>
      <c r="I228" s="16"/>
      <c r="J228" s="16"/>
      <c r="K228" s="16"/>
      <c r="L228" s="16">
        <f t="shared" si="11"/>
        <v>2.1090113746427449E-4</v>
      </c>
      <c r="M228" s="13">
        <f>VLOOKUP($C228,'Data_TCOM+9961'!$A:$U,'SH Summary'!M$4,FALSE)</f>
        <v>0</v>
      </c>
      <c r="N228" s="13" t="str">
        <f>VLOOKUP($C228,'Data_TCOM+9961'!$A:$U,'SH Summary'!N$4,FALSE)</f>
        <v>01/31/2026</v>
      </c>
      <c r="O228" s="13" t="str">
        <f>VLOOKUP($C228,'Data_TCOM+9961'!$A:$U,'SH Summary'!O$4,FALSE)</f>
        <v>Growth</v>
      </c>
      <c r="P228" s="13" t="str">
        <f>VLOOKUP($C228,'Data_TCOM+9961'!$A:$U,'SH Summary'!P$4,FALSE)</f>
        <v>Wanchai</v>
      </c>
      <c r="Q228" s="13">
        <f>VLOOKUP($C228,'Data_TCOM+9961'!$A:$U,'SH Summary'!Q$4,FALSE)</f>
        <v>0</v>
      </c>
      <c r="R228" s="13" t="str">
        <f>VLOOKUP($C228,'Data_TCOM+9961'!$A:$U,'SH Summary'!R$4,FALSE)</f>
        <v>Hong Kong SAR</v>
      </c>
      <c r="S228" s="15">
        <f>VLOOKUP($C228,'Data_TCOM+9961'!$A:$U,'SH Summary'!S$4,FALSE)/1000000000</f>
        <v>0.13175593399999999</v>
      </c>
    </row>
    <row r="229" spans="1:19" ht="17" customHeight="1" x14ac:dyDescent="0.35">
      <c r="A229" s="14"/>
      <c r="B229" s="14">
        <v>224</v>
      </c>
      <c r="C229" s="4" t="s">
        <v>261</v>
      </c>
      <c r="D229" s="15">
        <f>VLOOKUP($C229,'Data_TCOM+9961'!$A:$U,'SH Summary'!D$4,FALSE)</f>
        <v>0</v>
      </c>
      <c r="E229" s="15">
        <f>VLOOKUP($C229,'Data_TCOM+9961'!$A:$U,'SH Summary'!E$4,FALSE)</f>
        <v>135825</v>
      </c>
      <c r="F229" s="18">
        <f t="shared" si="9"/>
        <v>135825</v>
      </c>
      <c r="G229" s="18"/>
      <c r="H229" s="17">
        <f t="shared" si="10"/>
        <v>135825</v>
      </c>
      <c r="I229" s="16"/>
      <c r="J229" s="16"/>
      <c r="K229" s="16"/>
      <c r="L229" s="16">
        <f t="shared" si="11"/>
        <v>2.0928632378982767E-4</v>
      </c>
      <c r="M229" s="13">
        <f>VLOOKUP($C229,'Data_TCOM+9961'!$A:$U,'SH Summary'!M$4,FALSE)</f>
        <v>0</v>
      </c>
      <c r="N229" s="13" t="str">
        <f>VLOOKUP($C229,'Data_TCOM+9961'!$A:$U,'SH Summary'!N$4,FALSE)</f>
        <v>04/30/2026</v>
      </c>
      <c r="O229" s="13" t="str">
        <f>VLOOKUP($C229,'Data_TCOM+9961'!$A:$U,'SH Summary'!O$4,FALSE)</f>
        <v>Value</v>
      </c>
      <c r="P229" s="13" t="str">
        <f>VLOOKUP($C229,'Data_TCOM+9961'!$A:$U,'SH Summary'!P$4,FALSE)</f>
        <v>Stockholm</v>
      </c>
      <c r="Q229" s="13">
        <f>VLOOKUP($C229,'Data_TCOM+9961'!$A:$U,'SH Summary'!Q$4,FALSE)</f>
        <v>0</v>
      </c>
      <c r="R229" s="13" t="str">
        <f>VLOOKUP($C229,'Data_TCOM+9961'!$A:$U,'SH Summary'!R$4,FALSE)</f>
        <v>Sweden</v>
      </c>
      <c r="S229" s="15">
        <f>VLOOKUP($C229,'Data_TCOM+9961'!$A:$U,'SH Summary'!S$4,FALSE)/1000000000</f>
        <v>65.134995183000001</v>
      </c>
    </row>
    <row r="230" spans="1:19" ht="17" customHeight="1" x14ac:dyDescent="0.35">
      <c r="A230" s="14"/>
      <c r="B230" s="14">
        <v>225</v>
      </c>
      <c r="C230" s="4" t="s">
        <v>262</v>
      </c>
      <c r="D230" s="15">
        <f>VLOOKUP($C230,'Data_TCOM+9961'!$A:$U,'SH Summary'!D$4,FALSE)</f>
        <v>0</v>
      </c>
      <c r="E230" s="15">
        <f>VLOOKUP($C230,'Data_TCOM+9961'!$A:$U,'SH Summary'!E$4,FALSE)</f>
        <v>135700</v>
      </c>
      <c r="F230" s="18">
        <f t="shared" si="9"/>
        <v>135700</v>
      </c>
      <c r="G230" s="18"/>
      <c r="H230" s="17">
        <f t="shared" si="10"/>
        <v>135700</v>
      </c>
      <c r="I230" s="16"/>
      <c r="J230" s="16"/>
      <c r="K230" s="16"/>
      <c r="L230" s="16">
        <f t="shared" si="11"/>
        <v>2.0909371719697858E-4</v>
      </c>
      <c r="M230" s="13">
        <f>VLOOKUP($C230,'Data_TCOM+9961'!$A:$U,'SH Summary'!M$4,FALSE)</f>
        <v>0</v>
      </c>
      <c r="N230" s="13" t="str">
        <f>VLOOKUP($C230,'Data_TCOM+9961'!$A:$U,'SH Summary'!N$4,FALSE)</f>
        <v>05/13/2026</v>
      </c>
      <c r="O230" s="13" t="str">
        <f>VLOOKUP($C230,'Data_TCOM+9961'!$A:$U,'SH Summary'!O$4,FALSE)</f>
        <v>Index</v>
      </c>
      <c r="P230" s="13" t="str">
        <f>VLOOKUP($C230,'Data_TCOM+9961'!$A:$U,'SH Summary'!P$4,FALSE)</f>
        <v>Oklahoma City</v>
      </c>
      <c r="Q230" s="13" t="str">
        <f>VLOOKUP($C230,'Data_TCOM+9961'!$A:$U,'SH Summary'!Q$4,FALSE)</f>
        <v>Oklahoma</v>
      </c>
      <c r="R230" s="13" t="str">
        <f>VLOOKUP($C230,'Data_TCOM+9961'!$A:$U,'SH Summary'!R$4,FALSE)</f>
        <v>United States</v>
      </c>
      <c r="S230" s="15">
        <f>VLOOKUP($C230,'Data_TCOM+9961'!$A:$U,'SH Summary'!S$4,FALSE)/1000000000</f>
        <v>14.459472932000001</v>
      </c>
    </row>
    <row r="231" spans="1:19" ht="17" customHeight="1" x14ac:dyDescent="0.35">
      <c r="A231" s="14"/>
      <c r="B231" s="14">
        <v>226</v>
      </c>
      <c r="C231" s="4" t="s">
        <v>263</v>
      </c>
      <c r="D231" s="15">
        <f>VLOOKUP($C231,'Data_TCOM+9961'!$A:$U,'SH Summary'!D$4,FALSE)</f>
        <v>133767</v>
      </c>
      <c r="E231" s="15">
        <f>VLOOKUP($C231,'Data_TCOM+9961'!$A:$U,'SH Summary'!E$4,FALSE)</f>
        <v>0</v>
      </c>
      <c r="F231" s="18">
        <f t="shared" si="9"/>
        <v>133767</v>
      </c>
      <c r="G231" s="18"/>
      <c r="H231" s="17">
        <f t="shared" si="10"/>
        <v>133767</v>
      </c>
      <c r="I231" s="16"/>
      <c r="J231" s="16"/>
      <c r="K231" s="16"/>
      <c r="L231" s="16">
        <f t="shared" si="11"/>
        <v>2.0611524884516015E-4</v>
      </c>
      <c r="M231" s="13" t="str">
        <f>VLOOKUP($C231,'Data_TCOM+9961'!$A:$U,'SH Summary'!M$4,FALSE)</f>
        <v>03/31/2026</v>
      </c>
      <c r="N231" s="13">
        <f>VLOOKUP($C231,'Data_TCOM+9961'!$A:$U,'SH Summary'!N$4,FALSE)</f>
        <v>0</v>
      </c>
      <c r="O231" s="13" t="str">
        <f>VLOOKUP($C231,'Data_TCOM+9961'!$A:$U,'SH Summary'!O$4,FALSE)</f>
        <v>Index</v>
      </c>
      <c r="P231" s="13" t="str">
        <f>VLOOKUP($C231,'Data_TCOM+9961'!$A:$U,'SH Summary'!P$4,FALSE)</f>
        <v>Milwaukee</v>
      </c>
      <c r="Q231" s="13" t="str">
        <f>VLOOKUP($C231,'Data_TCOM+9961'!$A:$U,'SH Summary'!Q$4,FALSE)</f>
        <v>Wisconsin</v>
      </c>
      <c r="R231" s="13" t="str">
        <f>VLOOKUP($C231,'Data_TCOM+9961'!$A:$U,'SH Summary'!R$4,FALSE)</f>
        <v>United States</v>
      </c>
      <c r="S231" s="15">
        <f>VLOOKUP($C231,'Data_TCOM+9961'!$A:$U,'SH Summary'!S$4,FALSE)/1000000000</f>
        <v>34.227191474000001</v>
      </c>
    </row>
    <row r="232" spans="1:19" ht="17" customHeight="1" x14ac:dyDescent="0.35">
      <c r="A232" s="14"/>
      <c r="B232" s="14">
        <v>227</v>
      </c>
      <c r="C232" s="4" t="s">
        <v>264</v>
      </c>
      <c r="D232" s="15">
        <f>VLOOKUP($C232,'Data_TCOM+9961'!$A:$U,'SH Summary'!D$4,FALSE)</f>
        <v>0</v>
      </c>
      <c r="E232" s="15">
        <f>VLOOKUP($C232,'Data_TCOM+9961'!$A:$U,'SH Summary'!E$4,FALSE)</f>
        <v>131000</v>
      </c>
      <c r="F232" s="18">
        <f t="shared" si="9"/>
        <v>131000</v>
      </c>
      <c r="G232" s="18"/>
      <c r="H232" s="17">
        <f t="shared" si="10"/>
        <v>131000</v>
      </c>
      <c r="I232" s="16"/>
      <c r="J232" s="16"/>
      <c r="K232" s="16"/>
      <c r="L232" s="16">
        <f t="shared" si="11"/>
        <v>2.0185170930585257E-4</v>
      </c>
      <c r="M232" s="13">
        <f>VLOOKUP($C232,'Data_TCOM+9961'!$A:$U,'SH Summary'!M$4,FALSE)</f>
        <v>0</v>
      </c>
      <c r="N232" s="13" t="str">
        <f>VLOOKUP($C232,'Data_TCOM+9961'!$A:$U,'SH Summary'!N$4,FALSE)</f>
        <v>03/31/2026</v>
      </c>
      <c r="O232" s="13" t="str">
        <f>VLOOKUP($C232,'Data_TCOM+9961'!$A:$U,'SH Summary'!O$4,FALSE)</f>
        <v>Growth</v>
      </c>
      <c r="P232" s="13" t="str">
        <f>VLOOKUP($C232,'Data_TCOM+9961'!$A:$U,'SH Summary'!P$4,FALSE)</f>
        <v>Singapore</v>
      </c>
      <c r="Q232" s="13">
        <f>VLOOKUP($C232,'Data_TCOM+9961'!$A:$U,'SH Summary'!Q$4,FALSE)</f>
        <v>0</v>
      </c>
      <c r="R232" s="13" t="str">
        <f>VLOOKUP($C232,'Data_TCOM+9961'!$A:$U,'SH Summary'!R$4,FALSE)</f>
        <v>Singapore</v>
      </c>
      <c r="S232" s="15">
        <f>VLOOKUP($C232,'Data_TCOM+9961'!$A:$U,'SH Summary'!S$4,FALSE)/1000000000</f>
        <v>3.074060996</v>
      </c>
    </row>
    <row r="233" spans="1:19" ht="17" customHeight="1" x14ac:dyDescent="0.35">
      <c r="A233" s="14"/>
      <c r="B233" s="14">
        <v>228</v>
      </c>
      <c r="C233" s="4" t="s">
        <v>265</v>
      </c>
      <c r="D233" s="15">
        <f>VLOOKUP($C233,'Data_TCOM+9961'!$A:$U,'SH Summary'!D$4,FALSE)</f>
        <v>0</v>
      </c>
      <c r="E233" s="15">
        <f>VLOOKUP($C233,'Data_TCOM+9961'!$A:$U,'SH Summary'!E$4,FALSE)</f>
        <v>130450</v>
      </c>
      <c r="F233" s="18">
        <f t="shared" si="9"/>
        <v>130450</v>
      </c>
      <c r="G233" s="18"/>
      <c r="H233" s="17">
        <f t="shared" si="10"/>
        <v>130450</v>
      </c>
      <c r="I233" s="16"/>
      <c r="J233" s="16"/>
      <c r="K233" s="16"/>
      <c r="L233" s="16">
        <f t="shared" si="11"/>
        <v>2.0100424029731654E-4</v>
      </c>
      <c r="M233" s="13">
        <f>VLOOKUP($C233,'Data_TCOM+9961'!$A:$U,'SH Summary'!M$4,FALSE)</f>
        <v>0</v>
      </c>
      <c r="N233" s="13" t="str">
        <f>VLOOKUP($C233,'Data_TCOM+9961'!$A:$U,'SH Summary'!N$4,FALSE)</f>
        <v>12/31/2025</v>
      </c>
      <c r="O233" s="13" t="str">
        <f>VLOOKUP($C233,'Data_TCOM+9961'!$A:$U,'SH Summary'!O$4,FALSE)</f>
        <v>Growth</v>
      </c>
      <c r="P233" s="13" t="str">
        <f>VLOOKUP($C233,'Data_TCOM+9961'!$A:$U,'SH Summary'!P$4,FALSE)</f>
        <v>Beijing</v>
      </c>
      <c r="Q233" s="13">
        <f>VLOOKUP($C233,'Data_TCOM+9961'!$A:$U,'SH Summary'!Q$4,FALSE)</f>
        <v>0</v>
      </c>
      <c r="R233" s="13" t="str">
        <f>VLOOKUP($C233,'Data_TCOM+9961'!$A:$U,'SH Summary'!R$4,FALSE)</f>
        <v>China (Mainland)</v>
      </c>
      <c r="S233" s="15">
        <f>VLOOKUP($C233,'Data_TCOM+9961'!$A:$U,'SH Summary'!S$4,FALSE)/1000000000</f>
        <v>6.1264642680000003</v>
      </c>
    </row>
    <row r="234" spans="1:19" ht="17" customHeight="1" x14ac:dyDescent="0.35">
      <c r="A234" s="14"/>
      <c r="B234" s="14">
        <v>229</v>
      </c>
      <c r="C234" s="4" t="s">
        <v>266</v>
      </c>
      <c r="D234" s="15">
        <f>VLOOKUP($C234,'Data_TCOM+9961'!$A:$U,'SH Summary'!D$4,FALSE)</f>
        <v>0</v>
      </c>
      <c r="E234" s="15">
        <f>VLOOKUP($C234,'Data_TCOM+9961'!$A:$U,'SH Summary'!E$4,FALSE)</f>
        <v>129984</v>
      </c>
      <c r="F234" s="18">
        <f t="shared" si="9"/>
        <v>129984</v>
      </c>
      <c r="G234" s="18"/>
      <c r="H234" s="17">
        <f t="shared" si="10"/>
        <v>129984</v>
      </c>
      <c r="I234" s="16"/>
      <c r="J234" s="16"/>
      <c r="K234" s="16"/>
      <c r="L234" s="16">
        <f t="shared" si="11"/>
        <v>2.002862029191751E-4</v>
      </c>
      <c r="M234" s="13">
        <f>VLOOKUP($C234,'Data_TCOM+9961'!$A:$U,'SH Summary'!M$4,FALSE)</f>
        <v>0</v>
      </c>
      <c r="N234" s="13" t="str">
        <f>VLOOKUP($C234,'Data_TCOM+9961'!$A:$U,'SH Summary'!N$4,FALSE)</f>
        <v>03/31/2026</v>
      </c>
      <c r="O234" s="13" t="str">
        <f>VLOOKUP($C234,'Data_TCOM+9961'!$A:$U,'SH Summary'!O$4,FALSE)</f>
        <v>Growth</v>
      </c>
      <c r="P234" s="13" t="str">
        <f>VLOOKUP($C234,'Data_TCOM+9961'!$A:$U,'SH Summary'!P$4,FALSE)</f>
        <v>New York</v>
      </c>
      <c r="Q234" s="13" t="str">
        <f>VLOOKUP($C234,'Data_TCOM+9961'!$A:$U,'SH Summary'!Q$4,FALSE)</f>
        <v>New York</v>
      </c>
      <c r="R234" s="13" t="str">
        <f>VLOOKUP($C234,'Data_TCOM+9961'!$A:$U,'SH Summary'!R$4,FALSE)</f>
        <v>United States</v>
      </c>
      <c r="S234" s="15">
        <f>VLOOKUP($C234,'Data_TCOM+9961'!$A:$U,'SH Summary'!S$4,FALSE)/1000000000</f>
        <v>397.45294054200002</v>
      </c>
    </row>
    <row r="235" spans="1:19" ht="17" customHeight="1" x14ac:dyDescent="0.35">
      <c r="A235" s="14"/>
      <c r="B235" s="14">
        <v>230</v>
      </c>
      <c r="C235" s="4" t="s">
        <v>267</v>
      </c>
      <c r="D235" s="15">
        <f>VLOOKUP($C235,'Data_TCOM+9961'!$A:$U,'SH Summary'!D$4,FALSE)</f>
        <v>0</v>
      </c>
      <c r="E235" s="15">
        <f>VLOOKUP($C235,'Data_TCOM+9961'!$A:$U,'SH Summary'!E$4,FALSE)</f>
        <v>129820</v>
      </c>
      <c r="F235" s="18">
        <f t="shared" si="9"/>
        <v>129820</v>
      </c>
      <c r="G235" s="18"/>
      <c r="H235" s="17">
        <f t="shared" si="10"/>
        <v>129820</v>
      </c>
      <c r="I235" s="16"/>
      <c r="J235" s="16"/>
      <c r="K235" s="16"/>
      <c r="L235" s="16">
        <f t="shared" si="11"/>
        <v>2.000335030693571E-4</v>
      </c>
      <c r="M235" s="13" t="str">
        <f>VLOOKUP($C235,'Data_TCOM+9961'!$A:$U,'SH Summary'!M$4,FALSE)</f>
        <v>04/30/2025</v>
      </c>
      <c r="N235" s="13" t="str">
        <f>VLOOKUP($C235,'Data_TCOM+9961'!$A:$U,'SH Summary'!N$4,FALSE)</f>
        <v>02/28/2026</v>
      </c>
      <c r="O235" s="13" t="str">
        <f>VLOOKUP($C235,'Data_TCOM+9961'!$A:$U,'SH Summary'!O$4,FALSE)</f>
        <v>Growth</v>
      </c>
      <c r="P235" s="13" t="str">
        <f>VLOOKUP($C235,'Data_TCOM+9961'!$A:$U,'SH Summary'!P$4,FALSE)</f>
        <v>Kuala Lumpur</v>
      </c>
      <c r="Q235" s="13">
        <f>VLOOKUP($C235,'Data_TCOM+9961'!$A:$U,'SH Summary'!Q$4,FALSE)</f>
        <v>0</v>
      </c>
      <c r="R235" s="13" t="str">
        <f>VLOOKUP($C235,'Data_TCOM+9961'!$A:$U,'SH Summary'!R$4,FALSE)</f>
        <v>Malaysia</v>
      </c>
      <c r="S235" s="15">
        <f>VLOOKUP($C235,'Data_TCOM+9961'!$A:$U,'SH Summary'!S$4,FALSE)/1000000000</f>
        <v>3.1384710629999999</v>
      </c>
    </row>
    <row r="236" spans="1:19" ht="17" customHeight="1" x14ac:dyDescent="0.35">
      <c r="A236" s="14"/>
      <c r="B236" s="14">
        <v>231</v>
      </c>
      <c r="C236" s="4" t="s">
        <v>268</v>
      </c>
      <c r="D236" s="15">
        <f>VLOOKUP($C236,'Data_TCOM+9961'!$A:$U,'SH Summary'!D$4,FALSE)</f>
        <v>129058</v>
      </c>
      <c r="E236" s="15">
        <f>VLOOKUP($C236,'Data_TCOM+9961'!$A:$U,'SH Summary'!E$4,FALSE)</f>
        <v>0</v>
      </c>
      <c r="F236" s="18">
        <f t="shared" si="9"/>
        <v>129058</v>
      </c>
      <c r="G236" s="18"/>
      <c r="H236" s="17">
        <f t="shared" si="10"/>
        <v>129058</v>
      </c>
      <c r="I236" s="16"/>
      <c r="J236" s="16"/>
      <c r="K236" s="16"/>
      <c r="L236" s="16">
        <f t="shared" si="11"/>
        <v>1.9885937327934901E-4</v>
      </c>
      <c r="M236" s="13" t="str">
        <f>VLOOKUP($C236,'Data_TCOM+9961'!$A:$U,'SH Summary'!M$4,FALSE)</f>
        <v>03/31/2026</v>
      </c>
      <c r="N236" s="13">
        <f>VLOOKUP($C236,'Data_TCOM+9961'!$A:$U,'SH Summary'!N$4,FALSE)</f>
        <v>0</v>
      </c>
      <c r="O236" s="13" t="str">
        <f>VLOOKUP($C236,'Data_TCOM+9961'!$A:$U,'SH Summary'!O$4,FALSE)</f>
        <v>Broker</v>
      </c>
      <c r="P236" s="13" t="str">
        <f>VLOOKUP($C236,'Data_TCOM+9961'!$A:$U,'SH Summary'!P$4,FALSE)</f>
        <v>Chicago</v>
      </c>
      <c r="Q236" s="13" t="str">
        <f>VLOOKUP($C236,'Data_TCOM+9961'!$A:$U,'SH Summary'!Q$4,FALSE)</f>
        <v>Illinois</v>
      </c>
      <c r="R236" s="13" t="str">
        <f>VLOOKUP($C236,'Data_TCOM+9961'!$A:$U,'SH Summary'!R$4,FALSE)</f>
        <v>United States</v>
      </c>
      <c r="S236" s="15">
        <f>VLOOKUP($C236,'Data_TCOM+9961'!$A:$U,'SH Summary'!S$4,FALSE)/1000000000</f>
        <v>6.5994051090000001</v>
      </c>
    </row>
    <row r="237" spans="1:19" ht="17" customHeight="1" x14ac:dyDescent="0.35">
      <c r="A237" s="14"/>
      <c r="B237" s="14">
        <v>232</v>
      </c>
      <c r="C237" s="4" t="s">
        <v>269</v>
      </c>
      <c r="D237" s="15">
        <f>VLOOKUP($C237,'Data_TCOM+9961'!$A:$U,'SH Summary'!D$4,FALSE)</f>
        <v>0</v>
      </c>
      <c r="E237" s="15">
        <f>VLOOKUP($C237,'Data_TCOM+9961'!$A:$U,'SH Summary'!E$4,FALSE)</f>
        <v>129000</v>
      </c>
      <c r="F237" s="18">
        <f t="shared" si="9"/>
        <v>129000</v>
      </c>
      <c r="G237" s="18"/>
      <c r="H237" s="17">
        <f t="shared" si="10"/>
        <v>129000</v>
      </c>
      <c r="I237" s="16"/>
      <c r="J237" s="16"/>
      <c r="K237" s="16"/>
      <c r="L237" s="16">
        <f t="shared" si="11"/>
        <v>1.9877000382026702E-4</v>
      </c>
      <c r="M237" s="13" t="str">
        <f>VLOOKUP($C237,'Data_TCOM+9961'!$A:$U,'SH Summary'!M$4,FALSE)</f>
        <v>06/30/2025</v>
      </c>
      <c r="N237" s="13" t="str">
        <f>VLOOKUP($C237,'Data_TCOM+9961'!$A:$U,'SH Summary'!N$4,FALSE)</f>
        <v>12/31/2025</v>
      </c>
      <c r="O237" s="13" t="str">
        <f>VLOOKUP($C237,'Data_TCOM+9961'!$A:$U,'SH Summary'!O$4,FALSE)</f>
        <v>Growth</v>
      </c>
      <c r="P237" s="13" t="str">
        <f>VLOOKUP($C237,'Data_TCOM+9961'!$A:$U,'SH Summary'!P$4,FALSE)</f>
        <v>Shanghai</v>
      </c>
      <c r="Q237" s="13">
        <f>VLOOKUP($C237,'Data_TCOM+9961'!$A:$U,'SH Summary'!Q$4,FALSE)</f>
        <v>0</v>
      </c>
      <c r="R237" s="13" t="str">
        <f>VLOOKUP($C237,'Data_TCOM+9961'!$A:$U,'SH Summary'!R$4,FALSE)</f>
        <v>China (Mainland)</v>
      </c>
      <c r="S237" s="15">
        <f>VLOOKUP($C237,'Data_TCOM+9961'!$A:$U,'SH Summary'!S$4,FALSE)/1000000000</f>
        <v>55.826226046000002</v>
      </c>
    </row>
    <row r="238" spans="1:19" ht="17" customHeight="1" x14ac:dyDescent="0.35">
      <c r="A238" s="14"/>
      <c r="B238" s="14">
        <v>233</v>
      </c>
      <c r="C238" s="4" t="s">
        <v>270</v>
      </c>
      <c r="D238" s="15">
        <f>VLOOKUP($C238,'Data_TCOM+9961'!$A:$U,'SH Summary'!D$4,FALSE)</f>
        <v>127515</v>
      </c>
      <c r="E238" s="15">
        <f>VLOOKUP($C238,'Data_TCOM+9961'!$A:$U,'SH Summary'!E$4,FALSE)</f>
        <v>0</v>
      </c>
      <c r="F238" s="18">
        <f t="shared" si="9"/>
        <v>127515</v>
      </c>
      <c r="G238" s="18"/>
      <c r="H238" s="17">
        <f t="shared" si="10"/>
        <v>127515</v>
      </c>
      <c r="I238" s="16"/>
      <c r="J238" s="16"/>
      <c r="K238" s="16"/>
      <c r="L238" s="16">
        <f t="shared" si="11"/>
        <v>1.9648183749721977E-4</v>
      </c>
      <c r="M238" s="13" t="str">
        <f>VLOOKUP($C238,'Data_TCOM+9961'!$A:$U,'SH Summary'!M$4,FALSE)</f>
        <v>03/31/2026</v>
      </c>
      <c r="N238" s="13">
        <f>VLOOKUP($C238,'Data_TCOM+9961'!$A:$U,'SH Summary'!N$4,FALSE)</f>
        <v>0</v>
      </c>
      <c r="O238" s="13" t="str">
        <f>VLOOKUP($C238,'Data_TCOM+9961'!$A:$U,'SH Summary'!O$4,FALSE)</f>
        <v>Index</v>
      </c>
      <c r="P238" s="13" t="str">
        <f>VLOOKUP($C238,'Data_TCOM+9961'!$A:$U,'SH Summary'!P$4,FALSE)</f>
        <v>Chicago</v>
      </c>
      <c r="Q238" s="13" t="str">
        <f>VLOOKUP($C238,'Data_TCOM+9961'!$A:$U,'SH Summary'!Q$4,FALSE)</f>
        <v>Illinois</v>
      </c>
      <c r="R238" s="13" t="str">
        <f>VLOOKUP($C238,'Data_TCOM+9961'!$A:$U,'SH Summary'!R$4,FALSE)</f>
        <v>United States</v>
      </c>
      <c r="S238" s="15">
        <f>VLOOKUP($C238,'Data_TCOM+9961'!$A:$U,'SH Summary'!S$4,FALSE)/1000000000</f>
        <v>3.0270592939999998</v>
      </c>
    </row>
    <row r="239" spans="1:19" ht="17" customHeight="1" x14ac:dyDescent="0.35">
      <c r="A239" s="14"/>
      <c r="B239" s="14">
        <v>234</v>
      </c>
      <c r="C239" s="4" t="s">
        <v>271</v>
      </c>
      <c r="D239" s="15">
        <f>VLOOKUP($C239,'Data_TCOM+9961'!$A:$U,'SH Summary'!D$4,FALSE)</f>
        <v>127365</v>
      </c>
      <c r="E239" s="15">
        <f>VLOOKUP($C239,'Data_TCOM+9961'!$A:$U,'SH Summary'!E$4,FALSE)</f>
        <v>0</v>
      </c>
      <c r="F239" s="18">
        <f t="shared" si="9"/>
        <v>127365</v>
      </c>
      <c r="G239" s="18"/>
      <c r="H239" s="17">
        <f t="shared" si="10"/>
        <v>127365</v>
      </c>
      <c r="I239" s="16"/>
      <c r="J239" s="16"/>
      <c r="K239" s="16"/>
      <c r="L239" s="16">
        <f t="shared" si="11"/>
        <v>1.9625070958580084E-4</v>
      </c>
      <c r="M239" s="13" t="str">
        <f>VLOOKUP($C239,'Data_TCOM+9961'!$A:$U,'SH Summary'!M$4,FALSE)</f>
        <v>03/31/2026</v>
      </c>
      <c r="N239" s="13">
        <f>VLOOKUP($C239,'Data_TCOM+9961'!$A:$U,'SH Summary'!N$4,FALSE)</f>
        <v>0</v>
      </c>
      <c r="O239" s="13" t="str">
        <f>VLOOKUP($C239,'Data_TCOM+9961'!$A:$U,'SH Summary'!O$4,FALSE)</f>
        <v>Broker</v>
      </c>
      <c r="P239" s="13" t="str">
        <f>VLOOKUP($C239,'Data_TCOM+9961'!$A:$U,'SH Summary'!P$4,FALSE)</f>
        <v>St. Louis</v>
      </c>
      <c r="Q239" s="13" t="str">
        <f>VLOOKUP($C239,'Data_TCOM+9961'!$A:$U,'SH Summary'!Q$4,FALSE)</f>
        <v>Missouri</v>
      </c>
      <c r="R239" s="13" t="str">
        <f>VLOOKUP($C239,'Data_TCOM+9961'!$A:$U,'SH Summary'!R$4,FALSE)</f>
        <v>United States</v>
      </c>
      <c r="S239" s="15">
        <f>VLOOKUP($C239,'Data_TCOM+9961'!$A:$U,'SH Summary'!S$4,FALSE)/1000000000</f>
        <v>292.47247277299999</v>
      </c>
    </row>
    <row r="240" spans="1:19" ht="17" customHeight="1" x14ac:dyDescent="0.35">
      <c r="A240" s="14"/>
      <c r="B240" s="14">
        <v>235</v>
      </c>
      <c r="C240" s="4" t="s">
        <v>272</v>
      </c>
      <c r="D240" s="15">
        <f>VLOOKUP($C240,'Data_TCOM+9961'!$A:$U,'SH Summary'!D$4,FALSE)</f>
        <v>126317</v>
      </c>
      <c r="E240" s="15">
        <f>VLOOKUP($C240,'Data_TCOM+9961'!$A:$U,'SH Summary'!E$4,FALSE)</f>
        <v>0</v>
      </c>
      <c r="F240" s="18">
        <f t="shared" si="9"/>
        <v>126317</v>
      </c>
      <c r="G240" s="18"/>
      <c r="H240" s="17">
        <f t="shared" si="10"/>
        <v>126317</v>
      </c>
      <c r="I240" s="16"/>
      <c r="J240" s="16"/>
      <c r="K240" s="16"/>
      <c r="L240" s="16">
        <f t="shared" si="11"/>
        <v>1.9463589591135402E-4</v>
      </c>
      <c r="M240" s="13" t="str">
        <f>VLOOKUP($C240,'Data_TCOM+9961'!$A:$U,'SH Summary'!M$4,FALSE)</f>
        <v>03/31/2026</v>
      </c>
      <c r="N240" s="13">
        <f>VLOOKUP($C240,'Data_TCOM+9961'!$A:$U,'SH Summary'!N$4,FALSE)</f>
        <v>0</v>
      </c>
      <c r="O240" s="13" t="str">
        <f>VLOOKUP($C240,'Data_TCOM+9961'!$A:$U,'SH Summary'!O$4,FALSE)</f>
        <v>Externally Managed</v>
      </c>
      <c r="P240" s="13" t="str">
        <f>VLOOKUP($C240,'Data_TCOM+9961'!$A:$U,'SH Summary'!P$4,FALSE)</f>
        <v>Toronto</v>
      </c>
      <c r="Q240" s="13" t="str">
        <f>VLOOKUP($C240,'Data_TCOM+9961'!$A:$U,'SH Summary'!Q$4,FALSE)</f>
        <v>Ontario</v>
      </c>
      <c r="R240" s="13" t="str">
        <f>VLOOKUP($C240,'Data_TCOM+9961'!$A:$U,'SH Summary'!R$4,FALSE)</f>
        <v>Canada</v>
      </c>
      <c r="S240" s="15">
        <f>VLOOKUP($C240,'Data_TCOM+9961'!$A:$U,'SH Summary'!S$4,FALSE)/1000000000</f>
        <v>9.4494749169999999</v>
      </c>
    </row>
    <row r="241" spans="1:19" ht="17" customHeight="1" x14ac:dyDescent="0.35">
      <c r="A241" s="14"/>
      <c r="B241" s="14">
        <v>236</v>
      </c>
      <c r="C241" s="4" t="s">
        <v>273</v>
      </c>
      <c r="D241" s="15">
        <f>VLOOKUP($C241,'Data_TCOM+9961'!$A:$U,'SH Summary'!D$4,FALSE)</f>
        <v>0</v>
      </c>
      <c r="E241" s="15">
        <f>VLOOKUP($C241,'Data_TCOM+9961'!$A:$U,'SH Summary'!E$4,FALSE)</f>
        <v>126100</v>
      </c>
      <c r="F241" s="18">
        <f t="shared" si="9"/>
        <v>126100</v>
      </c>
      <c r="G241" s="18"/>
      <c r="H241" s="17">
        <f t="shared" si="10"/>
        <v>126100</v>
      </c>
      <c r="I241" s="16"/>
      <c r="J241" s="16"/>
      <c r="K241" s="16"/>
      <c r="L241" s="16">
        <f t="shared" si="11"/>
        <v>1.94301530866168E-4</v>
      </c>
      <c r="M241" s="13">
        <f>VLOOKUP($C241,'Data_TCOM+9961'!$A:$U,'SH Summary'!M$4,FALSE)</f>
        <v>0</v>
      </c>
      <c r="N241" s="13" t="str">
        <f>VLOOKUP($C241,'Data_TCOM+9961'!$A:$U,'SH Summary'!N$4,FALSE)</f>
        <v>04/30/2026</v>
      </c>
      <c r="O241" s="13" t="str">
        <f>VLOOKUP($C241,'Data_TCOM+9961'!$A:$U,'SH Summary'!O$4,FALSE)</f>
        <v>GARP</v>
      </c>
      <c r="P241" s="13" t="str">
        <f>VLOOKUP($C241,'Data_TCOM+9961'!$A:$U,'SH Summary'!P$4,FALSE)</f>
        <v>Zürich</v>
      </c>
      <c r="Q241" s="13">
        <f>VLOOKUP($C241,'Data_TCOM+9961'!$A:$U,'SH Summary'!Q$4,FALSE)</f>
        <v>0</v>
      </c>
      <c r="R241" s="13" t="str">
        <f>VLOOKUP($C241,'Data_TCOM+9961'!$A:$U,'SH Summary'!R$4,FALSE)</f>
        <v>Switzerland</v>
      </c>
      <c r="S241" s="15">
        <f>VLOOKUP($C241,'Data_TCOM+9961'!$A:$U,'SH Summary'!S$4,FALSE)/1000000000</f>
        <v>30.824436282000001</v>
      </c>
    </row>
    <row r="242" spans="1:19" ht="17" customHeight="1" x14ac:dyDescent="0.35">
      <c r="A242" s="14"/>
      <c r="B242" s="14">
        <v>237</v>
      </c>
      <c r="C242" s="4" t="s">
        <v>274</v>
      </c>
      <c r="D242" s="15">
        <f>VLOOKUP($C242,'Data_TCOM+9961'!$A:$U,'SH Summary'!D$4,FALSE)</f>
        <v>123343</v>
      </c>
      <c r="E242" s="15">
        <f>VLOOKUP($C242,'Data_TCOM+9961'!$A:$U,'SH Summary'!E$4,FALSE)</f>
        <v>0</v>
      </c>
      <c r="F242" s="18">
        <f t="shared" si="9"/>
        <v>123343</v>
      </c>
      <c r="G242" s="18"/>
      <c r="H242" s="17">
        <f t="shared" si="10"/>
        <v>123343</v>
      </c>
      <c r="I242" s="16"/>
      <c r="J242" s="16"/>
      <c r="K242" s="16"/>
      <c r="L242" s="16">
        <f t="shared" si="11"/>
        <v>1.9005339985428833E-4</v>
      </c>
      <c r="M242" s="13" t="str">
        <f>VLOOKUP($C242,'Data_TCOM+9961'!$A:$U,'SH Summary'!M$4,FALSE)</f>
        <v>03/31/2026</v>
      </c>
      <c r="N242" s="13">
        <f>VLOOKUP($C242,'Data_TCOM+9961'!$A:$U,'SH Summary'!N$4,FALSE)</f>
        <v>0</v>
      </c>
      <c r="O242" s="13" t="str">
        <f>VLOOKUP($C242,'Data_TCOM+9961'!$A:$U,'SH Summary'!O$4,FALSE)</f>
        <v>Specialty</v>
      </c>
      <c r="P242" s="13" t="str">
        <f>VLOOKUP($C242,'Data_TCOM+9961'!$A:$U,'SH Summary'!P$4,FALSE)</f>
        <v>San Antonio</v>
      </c>
      <c r="Q242" s="13" t="str">
        <f>VLOOKUP($C242,'Data_TCOM+9961'!$A:$U,'SH Summary'!Q$4,FALSE)</f>
        <v>Texas</v>
      </c>
      <c r="R242" s="13" t="str">
        <f>VLOOKUP($C242,'Data_TCOM+9961'!$A:$U,'SH Summary'!R$4,FALSE)</f>
        <v>United States</v>
      </c>
      <c r="S242" s="15">
        <f>VLOOKUP($C242,'Data_TCOM+9961'!$A:$U,'SH Summary'!S$4,FALSE)/1000000000</f>
        <v>1.31864472</v>
      </c>
    </row>
    <row r="243" spans="1:19" ht="17" customHeight="1" x14ac:dyDescent="0.35">
      <c r="A243" s="14"/>
      <c r="B243" s="14">
        <v>238</v>
      </c>
      <c r="C243" s="4" t="s">
        <v>275</v>
      </c>
      <c r="D243" s="15">
        <f>VLOOKUP($C243,'Data_TCOM+9961'!$A:$U,'SH Summary'!D$4,FALSE)</f>
        <v>0</v>
      </c>
      <c r="E243" s="15">
        <f>VLOOKUP($C243,'Data_TCOM+9961'!$A:$U,'SH Summary'!E$4,FALSE)</f>
        <v>122039</v>
      </c>
      <c r="F243" s="18">
        <f t="shared" si="9"/>
        <v>122039</v>
      </c>
      <c r="G243" s="18"/>
      <c r="H243" s="17">
        <f t="shared" si="10"/>
        <v>122039</v>
      </c>
      <c r="I243" s="16"/>
      <c r="J243" s="16"/>
      <c r="K243" s="16"/>
      <c r="L243" s="16">
        <f t="shared" si="11"/>
        <v>1.8804412787768658E-4</v>
      </c>
      <c r="M243" s="13" t="str">
        <f>VLOOKUP($C243,'Data_TCOM+9961'!$A:$U,'SH Summary'!M$4,FALSE)</f>
        <v>06/30/2025</v>
      </c>
      <c r="N243" s="13" t="str">
        <f>VLOOKUP($C243,'Data_TCOM+9961'!$A:$U,'SH Summary'!N$4,FALSE)</f>
        <v>03/31/2026</v>
      </c>
      <c r="O243" s="13" t="str">
        <f>VLOOKUP($C243,'Data_TCOM+9961'!$A:$U,'SH Summary'!O$4,FALSE)</f>
        <v>Growth</v>
      </c>
      <c r="P243" s="13" t="str">
        <f>VLOOKUP($C243,'Data_TCOM+9961'!$A:$U,'SH Summary'!P$4,FALSE)</f>
        <v>Stockholm</v>
      </c>
      <c r="Q243" s="13">
        <f>VLOOKUP($C243,'Data_TCOM+9961'!$A:$U,'SH Summary'!Q$4,FALSE)</f>
        <v>0</v>
      </c>
      <c r="R243" s="13" t="str">
        <f>VLOOKUP($C243,'Data_TCOM+9961'!$A:$U,'SH Summary'!R$4,FALSE)</f>
        <v>Sweden</v>
      </c>
      <c r="S243" s="15">
        <f>VLOOKUP($C243,'Data_TCOM+9961'!$A:$U,'SH Summary'!S$4,FALSE)/1000000000</f>
        <v>36.793138632000002</v>
      </c>
    </row>
    <row r="244" spans="1:19" ht="17" customHeight="1" x14ac:dyDescent="0.35">
      <c r="A244" s="14"/>
      <c r="B244" s="14">
        <v>239</v>
      </c>
      <c r="C244" s="4" t="s">
        <v>276</v>
      </c>
      <c r="D244" s="15">
        <f>VLOOKUP($C244,'Data_TCOM+9961'!$A:$U,'SH Summary'!D$4,FALSE)</f>
        <v>0</v>
      </c>
      <c r="E244" s="15">
        <f>VLOOKUP($C244,'Data_TCOM+9961'!$A:$U,'SH Summary'!E$4,FALSE)</f>
        <v>121602</v>
      </c>
      <c r="F244" s="18">
        <f t="shared" si="9"/>
        <v>121602</v>
      </c>
      <c r="G244" s="18"/>
      <c r="H244" s="17">
        <f t="shared" si="10"/>
        <v>121602</v>
      </c>
      <c r="I244" s="16"/>
      <c r="J244" s="16"/>
      <c r="K244" s="16"/>
      <c r="L244" s="16">
        <f t="shared" si="11"/>
        <v>1.8737077522908613E-4</v>
      </c>
      <c r="M244" s="13" t="str">
        <f>VLOOKUP($C244,'Data_TCOM+9961'!$A:$U,'SH Summary'!M$4,FALSE)</f>
        <v>06/30/2025</v>
      </c>
      <c r="N244" s="13" t="str">
        <f>VLOOKUP($C244,'Data_TCOM+9961'!$A:$U,'SH Summary'!N$4,FALSE)</f>
        <v>03/31/2026</v>
      </c>
      <c r="O244" s="13" t="str">
        <f>VLOOKUP($C244,'Data_TCOM+9961'!$A:$U,'SH Summary'!O$4,FALSE)</f>
        <v>Growth</v>
      </c>
      <c r="P244" s="13" t="str">
        <f>VLOOKUP($C244,'Data_TCOM+9961'!$A:$U,'SH Summary'!P$4,FALSE)</f>
        <v>Milwaukee</v>
      </c>
      <c r="Q244" s="13" t="str">
        <f>VLOOKUP($C244,'Data_TCOM+9961'!$A:$U,'SH Summary'!Q$4,FALSE)</f>
        <v>Wisconsin</v>
      </c>
      <c r="R244" s="13" t="str">
        <f>VLOOKUP($C244,'Data_TCOM+9961'!$A:$U,'SH Summary'!R$4,FALSE)</f>
        <v>United States</v>
      </c>
      <c r="S244" s="15">
        <f>VLOOKUP($C244,'Data_TCOM+9961'!$A:$U,'SH Summary'!S$4,FALSE)/1000000000</f>
        <v>116.194236811</v>
      </c>
    </row>
    <row r="245" spans="1:19" ht="17" customHeight="1" x14ac:dyDescent="0.35">
      <c r="A245" s="14"/>
      <c r="B245" s="14">
        <v>240</v>
      </c>
      <c r="C245" s="4" t="s">
        <v>277</v>
      </c>
      <c r="D245" s="15">
        <f>VLOOKUP($C245,'Data_TCOM+9961'!$A:$U,'SH Summary'!D$4,FALSE)</f>
        <v>0</v>
      </c>
      <c r="E245" s="15">
        <f>VLOOKUP($C245,'Data_TCOM+9961'!$A:$U,'SH Summary'!E$4,FALSE)</f>
        <v>119453</v>
      </c>
      <c r="F245" s="18">
        <f t="shared" si="9"/>
        <v>119453</v>
      </c>
      <c r="G245" s="18"/>
      <c r="H245" s="17">
        <f t="shared" si="10"/>
        <v>119453</v>
      </c>
      <c r="I245" s="16"/>
      <c r="J245" s="16"/>
      <c r="K245" s="16"/>
      <c r="L245" s="16">
        <f t="shared" si="11"/>
        <v>1.8405948268482446E-4</v>
      </c>
      <c r="M245" s="13" t="str">
        <f>VLOOKUP($C245,'Data_TCOM+9961'!$A:$U,'SH Summary'!M$4,FALSE)</f>
        <v>03/31/2025</v>
      </c>
      <c r="N245" s="13" t="str">
        <f>VLOOKUP($C245,'Data_TCOM+9961'!$A:$U,'SH Summary'!N$4,FALSE)</f>
        <v>12/31/2025</v>
      </c>
      <c r="O245" s="13" t="str">
        <f>VLOOKUP($C245,'Data_TCOM+9961'!$A:$U,'SH Summary'!O$4,FALSE)</f>
        <v>Value</v>
      </c>
      <c r="P245" s="13" t="str">
        <f>VLOOKUP($C245,'Data_TCOM+9961'!$A:$U,'SH Summary'!P$4,FALSE)</f>
        <v>Central</v>
      </c>
      <c r="Q245" s="13">
        <f>VLOOKUP($C245,'Data_TCOM+9961'!$A:$U,'SH Summary'!Q$4,FALSE)</f>
        <v>0</v>
      </c>
      <c r="R245" s="13" t="str">
        <f>VLOOKUP($C245,'Data_TCOM+9961'!$A:$U,'SH Summary'!R$4,FALSE)</f>
        <v>Hong Kong SAR</v>
      </c>
      <c r="S245" s="15">
        <f>VLOOKUP($C245,'Data_TCOM+9961'!$A:$U,'SH Summary'!S$4,FALSE)/1000000000</f>
        <v>1.168144337</v>
      </c>
    </row>
    <row r="246" spans="1:19" ht="17" customHeight="1" x14ac:dyDescent="0.35">
      <c r="A246" s="14"/>
      <c r="B246" s="14">
        <v>241</v>
      </c>
      <c r="C246" s="4" t="s">
        <v>278</v>
      </c>
      <c r="D246" s="15">
        <f>VLOOKUP($C246,'Data_TCOM+9961'!$A:$U,'SH Summary'!D$4,FALSE)</f>
        <v>46200</v>
      </c>
      <c r="E246" s="15">
        <f>VLOOKUP($C246,'Data_TCOM+9961'!$A:$U,'SH Summary'!E$4,FALSE)</f>
        <v>71150</v>
      </c>
      <c r="F246" s="18">
        <f t="shared" si="9"/>
        <v>117350</v>
      </c>
      <c r="G246" s="18"/>
      <c r="H246" s="17">
        <f t="shared" si="10"/>
        <v>117350</v>
      </c>
      <c r="I246" s="16"/>
      <c r="J246" s="16"/>
      <c r="K246" s="16"/>
      <c r="L246" s="16">
        <f t="shared" si="11"/>
        <v>1.8081906936673128E-4</v>
      </c>
      <c r="M246" s="13" t="str">
        <f>VLOOKUP($C246,'Data_TCOM+9961'!$A:$U,'SH Summary'!M$4,FALSE)</f>
        <v>10/20/2025</v>
      </c>
      <c r="N246" s="13" t="str">
        <f>VLOOKUP($C246,'Data_TCOM+9961'!$A:$U,'SH Summary'!N$4,FALSE)</f>
        <v>01/13/2026</v>
      </c>
      <c r="O246" s="13" t="str">
        <f>VLOOKUP($C246,'Data_TCOM+9961'!$A:$U,'SH Summary'!O$4,FALSE)</f>
        <v>Value</v>
      </c>
      <c r="P246" s="13" t="str">
        <f>VLOOKUP($C246,'Data_TCOM+9961'!$A:$U,'SH Summary'!P$4,FALSE)</f>
        <v>Tokyo</v>
      </c>
      <c r="Q246" s="13">
        <f>VLOOKUP($C246,'Data_TCOM+9961'!$A:$U,'SH Summary'!Q$4,FALSE)</f>
        <v>0</v>
      </c>
      <c r="R246" s="13" t="str">
        <f>VLOOKUP($C246,'Data_TCOM+9961'!$A:$U,'SH Summary'!R$4,FALSE)</f>
        <v>Japan</v>
      </c>
      <c r="S246" s="15">
        <f>VLOOKUP($C246,'Data_TCOM+9961'!$A:$U,'SH Summary'!S$4,FALSE)/1000000000</f>
        <v>42.718173430999997</v>
      </c>
    </row>
    <row r="247" spans="1:19" ht="17" customHeight="1" x14ac:dyDescent="0.35">
      <c r="A247" s="14"/>
      <c r="B247" s="14">
        <v>242</v>
      </c>
      <c r="C247" s="4" t="s">
        <v>279</v>
      </c>
      <c r="D247" s="15">
        <f>VLOOKUP($C247,'Data_TCOM+9961'!$A:$U,'SH Summary'!D$4,FALSE)</f>
        <v>37000</v>
      </c>
      <c r="E247" s="15">
        <f>VLOOKUP($C247,'Data_TCOM+9961'!$A:$U,'SH Summary'!E$4,FALSE)</f>
        <v>80000</v>
      </c>
      <c r="F247" s="18">
        <f t="shared" si="9"/>
        <v>117000</v>
      </c>
      <c r="G247" s="18"/>
      <c r="H247" s="17">
        <f t="shared" si="10"/>
        <v>117000</v>
      </c>
      <c r="I247" s="16"/>
      <c r="J247" s="16"/>
      <c r="K247" s="16"/>
      <c r="L247" s="16">
        <f t="shared" si="11"/>
        <v>1.8027977090675381E-4</v>
      </c>
      <c r="M247" s="13" t="str">
        <f>VLOOKUP($C247,'Data_TCOM+9961'!$A:$U,'SH Summary'!M$4,FALSE)</f>
        <v>01/31/2026</v>
      </c>
      <c r="N247" s="13" t="str">
        <f>VLOOKUP($C247,'Data_TCOM+9961'!$A:$U,'SH Summary'!N$4,FALSE)</f>
        <v>01/31/2025</v>
      </c>
      <c r="O247" s="13" t="str">
        <f>VLOOKUP($C247,'Data_TCOM+9961'!$A:$U,'SH Summary'!O$4,FALSE)</f>
        <v>Growth</v>
      </c>
      <c r="P247" s="13" t="str">
        <f>VLOOKUP($C247,'Data_TCOM+9961'!$A:$U,'SH Summary'!P$4,FALSE)</f>
        <v>Frankfurt am Main</v>
      </c>
      <c r="Q247" s="13">
        <f>VLOOKUP($C247,'Data_TCOM+9961'!$A:$U,'SH Summary'!Q$4,FALSE)</f>
        <v>0</v>
      </c>
      <c r="R247" s="13" t="str">
        <f>VLOOKUP($C247,'Data_TCOM+9961'!$A:$U,'SH Summary'!R$4,FALSE)</f>
        <v>Germany</v>
      </c>
      <c r="S247" s="15">
        <f>VLOOKUP($C247,'Data_TCOM+9961'!$A:$U,'SH Summary'!S$4,FALSE)/1000000000</f>
        <v>64.328197297000003</v>
      </c>
    </row>
    <row r="248" spans="1:19" ht="17" customHeight="1" x14ac:dyDescent="0.35">
      <c r="A248" s="14"/>
      <c r="B248" s="14">
        <v>243</v>
      </c>
      <c r="C248" s="4" t="s">
        <v>280</v>
      </c>
      <c r="D248" s="15">
        <f>VLOOKUP($C248,'Data_TCOM+9961'!$A:$U,'SH Summary'!D$4,FALSE)</f>
        <v>115045</v>
      </c>
      <c r="E248" s="15">
        <f>VLOOKUP($C248,'Data_TCOM+9961'!$A:$U,'SH Summary'!E$4,FALSE)</f>
        <v>0</v>
      </c>
      <c r="F248" s="18">
        <f t="shared" si="9"/>
        <v>115045</v>
      </c>
      <c r="G248" s="18"/>
      <c r="H248" s="17">
        <f t="shared" si="10"/>
        <v>115045</v>
      </c>
      <c r="I248" s="16"/>
      <c r="J248" s="16"/>
      <c r="K248" s="16"/>
      <c r="L248" s="16">
        <f t="shared" si="11"/>
        <v>1.7726740379459395E-4</v>
      </c>
      <c r="M248" s="13" t="str">
        <f>VLOOKUP($C248,'Data_TCOM+9961'!$A:$U,'SH Summary'!M$4,FALSE)</f>
        <v>03/31/2026</v>
      </c>
      <c r="N248" s="13">
        <f>VLOOKUP($C248,'Data_TCOM+9961'!$A:$U,'SH Summary'!N$4,FALSE)</f>
        <v>0</v>
      </c>
      <c r="O248" s="13" t="str">
        <f>VLOOKUP($C248,'Data_TCOM+9961'!$A:$U,'SH Summary'!O$4,FALSE)</f>
        <v>Alternative</v>
      </c>
      <c r="P248" s="13" t="str">
        <f>VLOOKUP($C248,'Data_TCOM+9961'!$A:$U,'SH Summary'!P$4,FALSE)</f>
        <v>Central</v>
      </c>
      <c r="Q248" s="13">
        <f>VLOOKUP($C248,'Data_TCOM+9961'!$A:$U,'SH Summary'!Q$4,FALSE)</f>
        <v>0</v>
      </c>
      <c r="R248" s="13" t="str">
        <f>VLOOKUP($C248,'Data_TCOM+9961'!$A:$U,'SH Summary'!R$4,FALSE)</f>
        <v>Hong Kong SAR</v>
      </c>
      <c r="S248" s="15">
        <f>VLOOKUP($C248,'Data_TCOM+9961'!$A:$U,'SH Summary'!S$4,FALSE)/1000000000</f>
        <v>0.71927788500000001</v>
      </c>
    </row>
    <row r="249" spans="1:19" ht="17" customHeight="1" x14ac:dyDescent="0.35">
      <c r="A249" s="14"/>
      <c r="B249" s="14">
        <v>244</v>
      </c>
      <c r="C249" s="4" t="s">
        <v>281</v>
      </c>
      <c r="D249" s="15">
        <f>VLOOKUP($C249,'Data_TCOM+9961'!$A:$U,'SH Summary'!D$4,FALSE)</f>
        <v>19373</v>
      </c>
      <c r="E249" s="15">
        <f>VLOOKUP($C249,'Data_TCOM+9961'!$A:$U,'SH Summary'!E$4,FALSE)</f>
        <v>94687</v>
      </c>
      <c r="F249" s="18">
        <f t="shared" si="9"/>
        <v>114060</v>
      </c>
      <c r="G249" s="18"/>
      <c r="H249" s="17">
        <f t="shared" si="10"/>
        <v>114060</v>
      </c>
      <c r="I249" s="16"/>
      <c r="J249" s="16"/>
      <c r="K249" s="16"/>
      <c r="L249" s="16">
        <f t="shared" si="11"/>
        <v>1.7574966384294307E-4</v>
      </c>
      <c r="M249" s="13" t="str">
        <f>VLOOKUP($C249,'Data_TCOM+9961'!$A:$U,'SH Summary'!M$4,FALSE)</f>
        <v>03/31/2026</v>
      </c>
      <c r="N249" s="13" t="str">
        <f>VLOOKUP($C249,'Data_TCOM+9961'!$A:$U,'SH Summary'!N$4,FALSE)</f>
        <v>03/31/2026</v>
      </c>
      <c r="O249" s="13" t="str">
        <f>VLOOKUP($C249,'Data_TCOM+9961'!$A:$U,'SH Summary'!O$4,FALSE)</f>
        <v>Value</v>
      </c>
      <c r="P249" s="13" t="str">
        <f>VLOOKUP($C249,'Data_TCOM+9961'!$A:$U,'SH Summary'!P$4,FALSE)</f>
        <v>Sydney</v>
      </c>
      <c r="Q249" s="13" t="str">
        <f>VLOOKUP($C249,'Data_TCOM+9961'!$A:$U,'SH Summary'!Q$4,FALSE)</f>
        <v>New South Wales</v>
      </c>
      <c r="R249" s="13" t="str">
        <f>VLOOKUP($C249,'Data_TCOM+9961'!$A:$U,'SH Summary'!R$4,FALSE)</f>
        <v>Australia</v>
      </c>
      <c r="S249" s="15">
        <f>VLOOKUP($C249,'Data_TCOM+9961'!$A:$U,'SH Summary'!S$4,FALSE)/1000000000</f>
        <v>29.205205915000001</v>
      </c>
    </row>
    <row r="250" spans="1:19" ht="17" customHeight="1" x14ac:dyDescent="0.35">
      <c r="A250" s="14"/>
      <c r="B250" s="14">
        <v>245</v>
      </c>
      <c r="C250" s="4" t="s">
        <v>282</v>
      </c>
      <c r="D250" s="15">
        <f>VLOOKUP($C250,'Data_TCOM+9961'!$A:$U,'SH Summary'!D$4,FALSE)</f>
        <v>59430</v>
      </c>
      <c r="E250" s="15">
        <f>VLOOKUP($C250,'Data_TCOM+9961'!$A:$U,'SH Summary'!E$4,FALSE)</f>
        <v>53000</v>
      </c>
      <c r="F250" s="18">
        <f t="shared" si="9"/>
        <v>112430</v>
      </c>
      <c r="G250" s="18"/>
      <c r="H250" s="17">
        <f t="shared" si="10"/>
        <v>112430</v>
      </c>
      <c r="I250" s="16"/>
      <c r="J250" s="16"/>
      <c r="K250" s="16"/>
      <c r="L250" s="16">
        <f t="shared" si="11"/>
        <v>1.7323807387219087E-4</v>
      </c>
      <c r="M250" s="13" t="str">
        <f>VLOOKUP($C250,'Data_TCOM+9961'!$A:$U,'SH Summary'!M$4,FALSE)</f>
        <v>04/30/2026</v>
      </c>
      <c r="N250" s="13" t="str">
        <f>VLOOKUP($C250,'Data_TCOM+9961'!$A:$U,'SH Summary'!N$4,FALSE)</f>
        <v>04/30/2026</v>
      </c>
      <c r="O250" s="13" t="str">
        <f>VLOOKUP($C250,'Data_TCOM+9961'!$A:$U,'SH Summary'!O$4,FALSE)</f>
        <v>Growth</v>
      </c>
      <c r="P250" s="13" t="str">
        <f>VLOOKUP($C250,'Data_TCOM+9961'!$A:$U,'SH Summary'!P$4,FALSE)</f>
        <v>London</v>
      </c>
      <c r="Q250" s="13">
        <f>VLOOKUP($C250,'Data_TCOM+9961'!$A:$U,'SH Summary'!Q$4,FALSE)</f>
        <v>0</v>
      </c>
      <c r="R250" s="13" t="str">
        <f>VLOOKUP($C250,'Data_TCOM+9961'!$A:$U,'SH Summary'!R$4,FALSE)</f>
        <v>United Kingdom</v>
      </c>
      <c r="S250" s="15">
        <f>VLOOKUP($C250,'Data_TCOM+9961'!$A:$U,'SH Summary'!S$4,FALSE)/1000000000</f>
        <v>6.7343230109999999</v>
      </c>
    </row>
    <row r="251" spans="1:19" ht="17" customHeight="1" x14ac:dyDescent="0.35">
      <c r="A251" s="14"/>
      <c r="B251" s="14">
        <v>246</v>
      </c>
      <c r="C251" s="4" t="s">
        <v>283</v>
      </c>
      <c r="D251" s="15">
        <f>VLOOKUP($C251,'Data_TCOM+9961'!$A:$U,'SH Summary'!D$4,FALSE)</f>
        <v>0</v>
      </c>
      <c r="E251" s="15">
        <f>VLOOKUP($C251,'Data_TCOM+9961'!$A:$U,'SH Summary'!E$4,FALSE)</f>
        <v>111573</v>
      </c>
      <c r="F251" s="18">
        <f t="shared" si="9"/>
        <v>111573</v>
      </c>
      <c r="G251" s="18"/>
      <c r="H251" s="17">
        <f t="shared" si="10"/>
        <v>111573</v>
      </c>
      <c r="I251" s="16"/>
      <c r="J251" s="16"/>
      <c r="K251" s="16"/>
      <c r="L251" s="16">
        <f t="shared" si="11"/>
        <v>1.7191756307161746E-4</v>
      </c>
      <c r="M251" s="13" t="str">
        <f>VLOOKUP($C251,'Data_TCOM+9961'!$A:$U,'SH Summary'!M$4,FALSE)</f>
        <v>06/30/2025</v>
      </c>
      <c r="N251" s="13" t="str">
        <f>VLOOKUP($C251,'Data_TCOM+9961'!$A:$U,'SH Summary'!N$4,FALSE)</f>
        <v>05/12/2026</v>
      </c>
      <c r="O251" s="13" t="str">
        <f>VLOOKUP($C251,'Data_TCOM+9961'!$A:$U,'SH Summary'!O$4,FALSE)</f>
        <v>Index</v>
      </c>
      <c r="P251" s="13" t="str">
        <f>VLOOKUP($C251,'Data_TCOM+9961'!$A:$U,'SH Summary'!P$4,FALSE)</f>
        <v>Sydney</v>
      </c>
      <c r="Q251" s="13" t="str">
        <f>VLOOKUP($C251,'Data_TCOM+9961'!$A:$U,'SH Summary'!Q$4,FALSE)</f>
        <v>New South Wales</v>
      </c>
      <c r="R251" s="13" t="str">
        <f>VLOOKUP($C251,'Data_TCOM+9961'!$A:$U,'SH Summary'!R$4,FALSE)</f>
        <v>Australia</v>
      </c>
      <c r="S251" s="15">
        <f>VLOOKUP($C251,'Data_TCOM+9961'!$A:$U,'SH Summary'!S$4,FALSE)/1000000000</f>
        <v>97.331987971000004</v>
      </c>
    </row>
    <row r="252" spans="1:19" ht="17" customHeight="1" x14ac:dyDescent="0.35">
      <c r="A252" s="14"/>
      <c r="B252" s="14">
        <v>247</v>
      </c>
      <c r="C252" s="4" t="s">
        <v>284</v>
      </c>
      <c r="D252" s="15">
        <f>VLOOKUP($C252,'Data_TCOM+9961'!$A:$U,'SH Summary'!D$4,FALSE)</f>
        <v>109385</v>
      </c>
      <c r="E252" s="15">
        <f>VLOOKUP($C252,'Data_TCOM+9961'!$A:$U,'SH Summary'!E$4,FALSE)</f>
        <v>0</v>
      </c>
      <c r="F252" s="18">
        <f t="shared" si="9"/>
        <v>109385</v>
      </c>
      <c r="G252" s="18"/>
      <c r="H252" s="17">
        <f t="shared" si="10"/>
        <v>109385</v>
      </c>
      <c r="I252" s="16"/>
      <c r="J252" s="16"/>
      <c r="K252" s="16"/>
      <c r="L252" s="16">
        <f t="shared" si="11"/>
        <v>1.685461772703869E-4</v>
      </c>
      <c r="M252" s="13" t="str">
        <f>VLOOKUP($C252,'Data_TCOM+9961'!$A:$U,'SH Summary'!M$4,FALSE)</f>
        <v>03/31/2026</v>
      </c>
      <c r="N252" s="13" t="str">
        <f>VLOOKUP($C252,'Data_TCOM+9961'!$A:$U,'SH Summary'!N$4,FALSE)</f>
        <v>04/30/2025</v>
      </c>
      <c r="O252" s="13" t="str">
        <f>VLOOKUP($C252,'Data_TCOM+9961'!$A:$U,'SH Summary'!O$4,FALSE)</f>
        <v>Growth</v>
      </c>
      <c r="P252" s="13" t="str">
        <f>VLOOKUP($C252,'Data_TCOM+9961'!$A:$U,'SH Summary'!P$4,FALSE)</f>
        <v>Central</v>
      </c>
      <c r="Q252" s="13">
        <f>VLOOKUP($C252,'Data_TCOM+9961'!$A:$U,'SH Summary'!Q$4,FALSE)</f>
        <v>0</v>
      </c>
      <c r="R252" s="13" t="str">
        <f>VLOOKUP($C252,'Data_TCOM+9961'!$A:$U,'SH Summary'!R$4,FALSE)</f>
        <v>Hong Kong SAR</v>
      </c>
      <c r="S252" s="15">
        <f>VLOOKUP($C252,'Data_TCOM+9961'!$A:$U,'SH Summary'!S$4,FALSE)/1000000000</f>
        <v>5.2770933790000001</v>
      </c>
    </row>
    <row r="253" spans="1:19" ht="17" customHeight="1" x14ac:dyDescent="0.35">
      <c r="A253" s="14"/>
      <c r="B253" s="14">
        <v>248</v>
      </c>
      <c r="C253" s="4" t="s">
        <v>285</v>
      </c>
      <c r="D253" s="15">
        <f>VLOOKUP($C253,'Data_TCOM+9961'!$A:$U,'SH Summary'!D$4,FALSE)</f>
        <v>109100</v>
      </c>
      <c r="E253" s="15">
        <f>VLOOKUP($C253,'Data_TCOM+9961'!$A:$U,'SH Summary'!E$4,FALSE)</f>
        <v>0</v>
      </c>
      <c r="F253" s="18">
        <f t="shared" si="9"/>
        <v>109100</v>
      </c>
      <c r="G253" s="18"/>
      <c r="H253" s="17">
        <f t="shared" si="10"/>
        <v>109100</v>
      </c>
      <c r="I253" s="16"/>
      <c r="J253" s="16"/>
      <c r="K253" s="16"/>
      <c r="L253" s="16">
        <f t="shared" si="11"/>
        <v>1.6810703423869095E-4</v>
      </c>
      <c r="M253" s="13" t="str">
        <f>VLOOKUP($C253,'Data_TCOM+9961'!$A:$U,'SH Summary'!M$4,FALSE)</f>
        <v>12/31/2025</v>
      </c>
      <c r="N253" s="13">
        <f>VLOOKUP($C253,'Data_TCOM+9961'!$A:$U,'SH Summary'!N$4,FALSE)</f>
        <v>0</v>
      </c>
      <c r="O253" s="13" t="str">
        <f>VLOOKUP($C253,'Data_TCOM+9961'!$A:$U,'SH Summary'!O$4,FALSE)</f>
        <v>Broker</v>
      </c>
      <c r="P253" s="13" t="str">
        <f>VLOOKUP($C253,'Data_TCOM+9961'!$A:$U,'SH Summary'!P$4,FALSE)</f>
        <v>London</v>
      </c>
      <c r="Q253" s="13">
        <f>VLOOKUP($C253,'Data_TCOM+9961'!$A:$U,'SH Summary'!Q$4,FALSE)</f>
        <v>0</v>
      </c>
      <c r="R253" s="13" t="str">
        <f>VLOOKUP($C253,'Data_TCOM+9961'!$A:$U,'SH Summary'!R$4,FALSE)</f>
        <v>United Kingdom</v>
      </c>
      <c r="S253" s="15">
        <f>VLOOKUP($C253,'Data_TCOM+9961'!$A:$U,'SH Summary'!S$4,FALSE)/1000000000</f>
        <v>17.595307134999999</v>
      </c>
    </row>
    <row r="254" spans="1:19" ht="17" customHeight="1" x14ac:dyDescent="0.35">
      <c r="A254" s="14"/>
      <c r="B254" s="14">
        <v>249</v>
      </c>
      <c r="C254" s="4" t="s">
        <v>286</v>
      </c>
      <c r="D254" s="15">
        <f>VLOOKUP($C254,'Data_TCOM+9961'!$A:$U,'SH Summary'!D$4,FALSE)</f>
        <v>108190</v>
      </c>
      <c r="E254" s="15">
        <f>VLOOKUP($C254,'Data_TCOM+9961'!$A:$U,'SH Summary'!E$4,FALSE)</f>
        <v>0</v>
      </c>
      <c r="F254" s="18">
        <f t="shared" si="9"/>
        <v>108190</v>
      </c>
      <c r="G254" s="18"/>
      <c r="H254" s="17">
        <f t="shared" si="10"/>
        <v>108190</v>
      </c>
      <c r="I254" s="16"/>
      <c r="J254" s="16"/>
      <c r="K254" s="16"/>
      <c r="L254" s="16">
        <f t="shared" si="11"/>
        <v>1.6670485824274954E-4</v>
      </c>
      <c r="M254" s="13" t="str">
        <f>VLOOKUP($C254,'Data_TCOM+9961'!$A:$U,'SH Summary'!M$4,FALSE)</f>
        <v>03/31/2026</v>
      </c>
      <c r="N254" s="13">
        <f>VLOOKUP($C254,'Data_TCOM+9961'!$A:$U,'SH Summary'!N$4,FALSE)</f>
        <v>0</v>
      </c>
      <c r="O254" s="13" t="str">
        <f>VLOOKUP($C254,'Data_TCOM+9961'!$A:$U,'SH Summary'!O$4,FALSE)</f>
        <v>Alternative</v>
      </c>
      <c r="P254" s="13" t="str">
        <f>VLOOKUP($C254,'Data_TCOM+9961'!$A:$U,'SH Summary'!P$4,FALSE)</f>
        <v>New York</v>
      </c>
      <c r="Q254" s="13" t="str">
        <f>VLOOKUP($C254,'Data_TCOM+9961'!$A:$U,'SH Summary'!Q$4,FALSE)</f>
        <v>New York</v>
      </c>
      <c r="R254" s="13" t="str">
        <f>VLOOKUP($C254,'Data_TCOM+9961'!$A:$U,'SH Summary'!R$4,FALSE)</f>
        <v>United States</v>
      </c>
      <c r="S254" s="15">
        <f>VLOOKUP($C254,'Data_TCOM+9961'!$A:$U,'SH Summary'!S$4,FALSE)/1000000000</f>
        <v>158.625837045</v>
      </c>
    </row>
    <row r="255" spans="1:19" ht="17" customHeight="1" x14ac:dyDescent="0.35">
      <c r="A255" s="14"/>
      <c r="B255" s="14">
        <v>250</v>
      </c>
      <c r="C255" s="4" t="s">
        <v>287</v>
      </c>
      <c r="D255" s="15">
        <f>VLOOKUP($C255,'Data_TCOM+9961'!$A:$U,'SH Summary'!D$4,FALSE)</f>
        <v>0</v>
      </c>
      <c r="E255" s="15">
        <f>VLOOKUP($C255,'Data_TCOM+9961'!$A:$U,'SH Summary'!E$4,FALSE)</f>
        <v>107297</v>
      </c>
      <c r="F255" s="18">
        <f t="shared" si="9"/>
        <v>107297</v>
      </c>
      <c r="G255" s="18"/>
      <c r="H255" s="17">
        <f t="shared" si="10"/>
        <v>107297</v>
      </c>
      <c r="I255" s="16"/>
      <c r="J255" s="16"/>
      <c r="K255" s="16"/>
      <c r="L255" s="16">
        <f t="shared" si="11"/>
        <v>1.653288767434356E-4</v>
      </c>
      <c r="M255" s="13" t="str">
        <f>VLOOKUP($C255,'Data_TCOM+9961'!$A:$U,'SH Summary'!M$4,FALSE)</f>
        <v>03/31/2026</v>
      </c>
      <c r="N255" s="13" t="str">
        <f>VLOOKUP($C255,'Data_TCOM+9961'!$A:$U,'SH Summary'!N$4,FALSE)</f>
        <v>03/31/2026</v>
      </c>
      <c r="O255" s="13" t="str">
        <f>VLOOKUP($C255,'Data_TCOM+9961'!$A:$U,'SH Summary'!O$4,FALSE)</f>
        <v>Growth</v>
      </c>
      <c r="P255" s="13" t="str">
        <f>VLOOKUP($C255,'Data_TCOM+9961'!$A:$U,'SH Summary'!P$4,FALSE)</f>
        <v>Dublin</v>
      </c>
      <c r="Q255" s="13">
        <f>VLOOKUP($C255,'Data_TCOM+9961'!$A:$U,'SH Summary'!Q$4,FALSE)</f>
        <v>0</v>
      </c>
      <c r="R255" s="13" t="str">
        <f>VLOOKUP($C255,'Data_TCOM+9961'!$A:$U,'SH Summary'!R$4,FALSE)</f>
        <v>Ireland</v>
      </c>
      <c r="S255" s="15">
        <f>VLOOKUP($C255,'Data_TCOM+9961'!$A:$U,'SH Summary'!S$4,FALSE)/1000000000</f>
        <v>9.4982188559999994</v>
      </c>
    </row>
    <row r="256" spans="1:19" ht="17" customHeight="1" x14ac:dyDescent="0.35">
      <c r="A256" s="14"/>
      <c r="B256" s="14">
        <v>251</v>
      </c>
      <c r="C256" s="4" t="s">
        <v>288</v>
      </c>
      <c r="D256" s="15">
        <f>VLOOKUP($C256,'Data_TCOM+9961'!$A:$U,'SH Summary'!D$4,FALSE)</f>
        <v>16100</v>
      </c>
      <c r="E256" s="15">
        <f>VLOOKUP($C256,'Data_TCOM+9961'!$A:$U,'SH Summary'!E$4,FALSE)</f>
        <v>89650</v>
      </c>
      <c r="F256" s="18">
        <f t="shared" si="9"/>
        <v>105750</v>
      </c>
      <c r="G256" s="18"/>
      <c r="H256" s="17">
        <f t="shared" si="10"/>
        <v>105750</v>
      </c>
      <c r="I256" s="16"/>
      <c r="J256" s="16"/>
      <c r="K256" s="16"/>
      <c r="L256" s="16">
        <f t="shared" si="11"/>
        <v>1.6294517755033517E-4</v>
      </c>
      <c r="M256" s="13" t="str">
        <f>VLOOKUP($C256,'Data_TCOM+9961'!$A:$U,'SH Summary'!M$4,FALSE)</f>
        <v>09/30/2025</v>
      </c>
      <c r="N256" s="13" t="str">
        <f>VLOOKUP($C256,'Data_TCOM+9961'!$A:$U,'SH Summary'!N$4,FALSE)</f>
        <v>03/31/2026</v>
      </c>
      <c r="O256" s="13" t="str">
        <f>VLOOKUP($C256,'Data_TCOM+9961'!$A:$U,'SH Summary'!O$4,FALSE)</f>
        <v>Specialty</v>
      </c>
      <c r="P256" s="13" t="str">
        <f>VLOOKUP($C256,'Data_TCOM+9961'!$A:$U,'SH Summary'!P$4,FALSE)</f>
        <v>Paris</v>
      </c>
      <c r="Q256" s="13">
        <f>VLOOKUP($C256,'Data_TCOM+9961'!$A:$U,'SH Summary'!Q$4,FALSE)</f>
        <v>0</v>
      </c>
      <c r="R256" s="13" t="str">
        <f>VLOOKUP($C256,'Data_TCOM+9961'!$A:$U,'SH Summary'!R$4,FALSE)</f>
        <v>France</v>
      </c>
      <c r="S256" s="15">
        <f>VLOOKUP($C256,'Data_TCOM+9961'!$A:$U,'SH Summary'!S$4,FALSE)/1000000000</f>
        <v>21.894728764</v>
      </c>
    </row>
    <row r="257" spans="1:19" ht="17" customHeight="1" x14ac:dyDescent="0.35">
      <c r="A257" s="14"/>
      <c r="B257" s="14">
        <v>252</v>
      </c>
      <c r="C257" s="4" t="s">
        <v>289</v>
      </c>
      <c r="D257" s="15">
        <f>VLOOKUP($C257,'Data_TCOM+9961'!$A:$U,'SH Summary'!D$4,FALSE)</f>
        <v>0</v>
      </c>
      <c r="E257" s="15">
        <f>VLOOKUP($C257,'Data_TCOM+9961'!$A:$U,'SH Summary'!E$4,FALSE)</f>
        <v>104750</v>
      </c>
      <c r="F257" s="18">
        <f t="shared" si="9"/>
        <v>104750</v>
      </c>
      <c r="G257" s="18"/>
      <c r="H257" s="17">
        <f t="shared" si="10"/>
        <v>104750</v>
      </c>
      <c r="I257" s="16"/>
      <c r="J257" s="16"/>
      <c r="K257" s="16"/>
      <c r="L257" s="16">
        <f t="shared" si="11"/>
        <v>1.6140432480754241E-4</v>
      </c>
      <c r="M257" s="13">
        <f>VLOOKUP($C257,'Data_TCOM+9961'!$A:$U,'SH Summary'!M$4,FALSE)</f>
        <v>0</v>
      </c>
      <c r="N257" s="13" t="str">
        <f>VLOOKUP($C257,'Data_TCOM+9961'!$A:$U,'SH Summary'!N$4,FALSE)</f>
        <v>02/28/2026</v>
      </c>
      <c r="O257" s="13" t="str">
        <f>VLOOKUP($C257,'Data_TCOM+9961'!$A:$U,'SH Summary'!O$4,FALSE)</f>
        <v>Growth</v>
      </c>
      <c r="P257" s="13" t="str">
        <f>VLOOKUP($C257,'Data_TCOM+9961'!$A:$U,'SH Summary'!P$4,FALSE)</f>
        <v>Brussels</v>
      </c>
      <c r="Q257" s="13">
        <f>VLOOKUP($C257,'Data_TCOM+9961'!$A:$U,'SH Summary'!Q$4,FALSE)</f>
        <v>0</v>
      </c>
      <c r="R257" s="13" t="str">
        <f>VLOOKUP($C257,'Data_TCOM+9961'!$A:$U,'SH Summary'!R$4,FALSE)</f>
        <v>Belgium</v>
      </c>
      <c r="S257" s="15">
        <f>VLOOKUP($C257,'Data_TCOM+9961'!$A:$U,'SH Summary'!S$4,FALSE)/1000000000</f>
        <v>31.917165809</v>
      </c>
    </row>
    <row r="258" spans="1:19" ht="17" customHeight="1" x14ac:dyDescent="0.35">
      <c r="A258" s="14"/>
      <c r="B258" s="14">
        <v>253</v>
      </c>
      <c r="C258" s="4" t="s">
        <v>290</v>
      </c>
      <c r="D258" s="15">
        <f>VLOOKUP($C258,'Data_TCOM+9961'!$A:$U,'SH Summary'!D$4,FALSE)</f>
        <v>0</v>
      </c>
      <c r="E258" s="15">
        <f>VLOOKUP($C258,'Data_TCOM+9961'!$A:$U,'SH Summary'!E$4,FALSE)</f>
        <v>104650</v>
      </c>
      <c r="F258" s="18">
        <f t="shared" si="9"/>
        <v>104650</v>
      </c>
      <c r="G258" s="18"/>
      <c r="H258" s="17">
        <f t="shared" si="10"/>
        <v>104650</v>
      </c>
      <c r="I258" s="16"/>
      <c r="J258" s="16"/>
      <c r="K258" s="16"/>
      <c r="L258" s="16">
        <f t="shared" si="11"/>
        <v>1.6125023953326314E-4</v>
      </c>
      <c r="M258" s="13" t="str">
        <f>VLOOKUP($C258,'Data_TCOM+9961'!$A:$U,'SH Summary'!M$4,FALSE)</f>
        <v>06/30/2025</v>
      </c>
      <c r="N258" s="13" t="str">
        <f>VLOOKUP($C258,'Data_TCOM+9961'!$A:$U,'SH Summary'!N$4,FALSE)</f>
        <v>03/31/2026</v>
      </c>
      <c r="O258" s="13" t="str">
        <f>VLOOKUP($C258,'Data_TCOM+9961'!$A:$U,'SH Summary'!O$4,FALSE)</f>
        <v>GARP</v>
      </c>
      <c r="P258" s="13" t="str">
        <f>VLOOKUP($C258,'Data_TCOM+9961'!$A:$U,'SH Summary'!P$4,FALSE)</f>
        <v>Singapore</v>
      </c>
      <c r="Q258" s="13">
        <f>VLOOKUP($C258,'Data_TCOM+9961'!$A:$U,'SH Summary'!Q$4,FALSE)</f>
        <v>0</v>
      </c>
      <c r="R258" s="13" t="str">
        <f>VLOOKUP($C258,'Data_TCOM+9961'!$A:$U,'SH Summary'!R$4,FALSE)</f>
        <v>Singapore</v>
      </c>
      <c r="S258" s="15">
        <f>VLOOKUP($C258,'Data_TCOM+9961'!$A:$U,'SH Summary'!S$4,FALSE)/1000000000</f>
        <v>3.4808764349999999</v>
      </c>
    </row>
    <row r="259" spans="1:19" ht="17" customHeight="1" x14ac:dyDescent="0.35">
      <c r="A259" s="14"/>
      <c r="B259" s="14">
        <v>254</v>
      </c>
      <c r="C259" s="4" t="s">
        <v>291</v>
      </c>
      <c r="D259" s="15">
        <f>VLOOKUP($C259,'Data_TCOM+9961'!$A:$U,'SH Summary'!D$4,FALSE)</f>
        <v>104000</v>
      </c>
      <c r="E259" s="15">
        <f>VLOOKUP($C259,'Data_TCOM+9961'!$A:$U,'SH Summary'!E$4,FALSE)</f>
        <v>0</v>
      </c>
      <c r="F259" s="18">
        <f t="shared" si="9"/>
        <v>104000</v>
      </c>
      <c r="G259" s="18"/>
      <c r="H259" s="17">
        <f t="shared" si="10"/>
        <v>104000</v>
      </c>
      <c r="I259" s="16"/>
      <c r="J259" s="16"/>
      <c r="K259" s="16"/>
      <c r="L259" s="16">
        <f t="shared" si="11"/>
        <v>1.6024868525044784E-4</v>
      </c>
      <c r="M259" s="13" t="str">
        <f>VLOOKUP($C259,'Data_TCOM+9961'!$A:$U,'SH Summary'!M$4,FALSE)</f>
        <v>01/31/2026</v>
      </c>
      <c r="N259" s="13">
        <f>VLOOKUP($C259,'Data_TCOM+9961'!$A:$U,'SH Summary'!N$4,FALSE)</f>
        <v>0</v>
      </c>
      <c r="O259" s="13" t="str">
        <f>VLOOKUP($C259,'Data_TCOM+9961'!$A:$U,'SH Summary'!O$4,FALSE)</f>
        <v>Growth</v>
      </c>
      <c r="P259" s="13" t="str">
        <f>VLOOKUP($C259,'Data_TCOM+9961'!$A:$U,'SH Summary'!P$4,FALSE)</f>
        <v>Stockholm</v>
      </c>
      <c r="Q259" s="13">
        <f>VLOOKUP($C259,'Data_TCOM+9961'!$A:$U,'SH Summary'!Q$4,FALSE)</f>
        <v>0</v>
      </c>
      <c r="R259" s="13" t="str">
        <f>VLOOKUP($C259,'Data_TCOM+9961'!$A:$U,'SH Summary'!R$4,FALSE)</f>
        <v>Sweden</v>
      </c>
      <c r="S259" s="15">
        <f>VLOOKUP($C259,'Data_TCOM+9961'!$A:$U,'SH Summary'!S$4,FALSE)/1000000000</f>
        <v>0.169084548</v>
      </c>
    </row>
    <row r="260" spans="1:19" ht="17" customHeight="1" x14ac:dyDescent="0.35">
      <c r="A260" s="14"/>
      <c r="B260" s="14">
        <v>255</v>
      </c>
      <c r="C260" s="4" t="s">
        <v>292</v>
      </c>
      <c r="D260" s="15">
        <f>VLOOKUP($C260,'Data_TCOM+9961'!$A:$U,'SH Summary'!D$4,FALSE)</f>
        <v>102688</v>
      </c>
      <c r="E260" s="15">
        <f>VLOOKUP($C260,'Data_TCOM+9961'!$A:$U,'SH Summary'!E$4,FALSE)</f>
        <v>0</v>
      </c>
      <c r="F260" s="18">
        <f t="shared" si="9"/>
        <v>102688</v>
      </c>
      <c r="G260" s="18"/>
      <c r="H260" s="17">
        <f t="shared" si="10"/>
        <v>102688</v>
      </c>
      <c r="I260" s="16"/>
      <c r="J260" s="16"/>
      <c r="K260" s="16"/>
      <c r="L260" s="16">
        <f t="shared" si="11"/>
        <v>1.5822708645190373E-4</v>
      </c>
      <c r="M260" s="13" t="str">
        <f>VLOOKUP($C260,'Data_TCOM+9961'!$A:$U,'SH Summary'!M$4,FALSE)</f>
        <v>03/31/2026</v>
      </c>
      <c r="N260" s="13">
        <f>VLOOKUP($C260,'Data_TCOM+9961'!$A:$U,'SH Summary'!N$4,FALSE)</f>
        <v>0</v>
      </c>
      <c r="O260" s="13" t="str">
        <f>VLOOKUP($C260,'Data_TCOM+9961'!$A:$U,'SH Summary'!O$4,FALSE)</f>
        <v>Broker</v>
      </c>
      <c r="P260" s="13" t="str">
        <f>VLOOKUP($C260,'Data_TCOM+9961'!$A:$U,'SH Summary'!P$4,FALSE)</f>
        <v>New York</v>
      </c>
      <c r="Q260" s="13" t="str">
        <f>VLOOKUP($C260,'Data_TCOM+9961'!$A:$U,'SH Summary'!Q$4,FALSE)</f>
        <v>New York</v>
      </c>
      <c r="R260" s="13" t="str">
        <f>VLOOKUP($C260,'Data_TCOM+9961'!$A:$U,'SH Summary'!R$4,FALSE)</f>
        <v>United States</v>
      </c>
      <c r="S260" s="15">
        <f>VLOOKUP($C260,'Data_TCOM+9961'!$A:$U,'SH Summary'!S$4,FALSE)/1000000000</f>
        <v>169.37741325600001</v>
      </c>
    </row>
    <row r="261" spans="1:19" ht="17" customHeight="1" x14ac:dyDescent="0.35">
      <c r="A261" s="14"/>
      <c r="B261" s="14">
        <v>256</v>
      </c>
      <c r="C261" s="4" t="s">
        <v>293</v>
      </c>
      <c r="D261" s="15">
        <f>VLOOKUP($C261,'Data_TCOM+9961'!$A:$U,'SH Summary'!D$4,FALSE)</f>
        <v>0</v>
      </c>
      <c r="E261" s="15">
        <f>VLOOKUP($C261,'Data_TCOM+9961'!$A:$U,'SH Summary'!E$4,FALSE)</f>
        <v>99045</v>
      </c>
      <c r="F261" s="18">
        <f t="shared" si="9"/>
        <v>99045</v>
      </c>
      <c r="G261" s="18"/>
      <c r="H261" s="17">
        <f t="shared" si="10"/>
        <v>99045</v>
      </c>
      <c r="I261" s="16"/>
      <c r="J261" s="16"/>
      <c r="K261" s="16"/>
      <c r="L261" s="16">
        <f t="shared" si="11"/>
        <v>1.5261375990990967E-4</v>
      </c>
      <c r="M261" s="13" t="str">
        <f>VLOOKUP($C261,'Data_TCOM+9961'!$A:$U,'SH Summary'!M$4,FALSE)</f>
        <v>03/31/2026</v>
      </c>
      <c r="N261" s="13" t="str">
        <f>VLOOKUP($C261,'Data_TCOM+9961'!$A:$U,'SH Summary'!N$4,FALSE)</f>
        <v>01/31/2026</v>
      </c>
      <c r="O261" s="13" t="str">
        <f>VLOOKUP($C261,'Data_TCOM+9961'!$A:$U,'SH Summary'!O$4,FALSE)</f>
        <v>Growth</v>
      </c>
      <c r="P261" s="13" t="str">
        <f>VLOOKUP($C261,'Data_TCOM+9961'!$A:$U,'SH Summary'!P$4,FALSE)</f>
        <v>Brussels</v>
      </c>
      <c r="Q261" s="13">
        <f>VLOOKUP($C261,'Data_TCOM+9961'!$A:$U,'SH Summary'!Q$4,FALSE)</f>
        <v>0</v>
      </c>
      <c r="R261" s="13" t="str">
        <f>VLOOKUP($C261,'Data_TCOM+9961'!$A:$U,'SH Summary'!R$4,FALSE)</f>
        <v>Belgium</v>
      </c>
      <c r="S261" s="15">
        <f>VLOOKUP($C261,'Data_TCOM+9961'!$A:$U,'SH Summary'!S$4,FALSE)/1000000000</f>
        <v>23.895479612999999</v>
      </c>
    </row>
    <row r="262" spans="1:19" ht="17" customHeight="1" x14ac:dyDescent="0.35">
      <c r="A262" s="14"/>
      <c r="B262" s="14">
        <v>257</v>
      </c>
      <c r="C262" s="4" t="s">
        <v>294</v>
      </c>
      <c r="D262" s="15">
        <f>VLOOKUP($C262,'Data_TCOM+9961'!$A:$U,'SH Summary'!D$4,FALSE)</f>
        <v>98823</v>
      </c>
      <c r="E262" s="15">
        <f>VLOOKUP($C262,'Data_TCOM+9961'!$A:$U,'SH Summary'!E$4,FALSE)</f>
        <v>0</v>
      </c>
      <c r="F262" s="18">
        <f t="shared" ref="F262:F325" si="12">D262+E262</f>
        <v>98823</v>
      </c>
      <c r="G262" s="18"/>
      <c r="H262" s="17">
        <f t="shared" ref="H262:H325" si="13">F262-G262</f>
        <v>98823</v>
      </c>
      <c r="I262" s="16"/>
      <c r="J262" s="16"/>
      <c r="K262" s="16"/>
      <c r="L262" s="16">
        <f t="shared" ref="L262:L325" si="14">F262/$F$3</f>
        <v>1.5227169060100967E-4</v>
      </c>
      <c r="M262" s="13" t="str">
        <f>VLOOKUP($C262,'Data_TCOM+9961'!$A:$U,'SH Summary'!M$4,FALSE)</f>
        <v>03/31/2026</v>
      </c>
      <c r="N262" s="13">
        <f>VLOOKUP($C262,'Data_TCOM+9961'!$A:$U,'SH Summary'!N$4,FALSE)</f>
        <v>0</v>
      </c>
      <c r="O262" s="13" t="str">
        <f>VLOOKUP($C262,'Data_TCOM+9961'!$A:$U,'SH Summary'!O$4,FALSE)</f>
        <v>GARP</v>
      </c>
      <c r="P262" s="13" t="str">
        <f>VLOOKUP($C262,'Data_TCOM+9961'!$A:$U,'SH Summary'!P$4,FALSE)</f>
        <v>Singapore</v>
      </c>
      <c r="Q262" s="13">
        <f>VLOOKUP($C262,'Data_TCOM+9961'!$A:$U,'SH Summary'!Q$4,FALSE)</f>
        <v>0</v>
      </c>
      <c r="R262" s="13" t="str">
        <f>VLOOKUP($C262,'Data_TCOM+9961'!$A:$U,'SH Summary'!R$4,FALSE)</f>
        <v>Singapore</v>
      </c>
      <c r="S262" s="15">
        <f>VLOOKUP($C262,'Data_TCOM+9961'!$A:$U,'SH Summary'!S$4,FALSE)/1000000000</f>
        <v>9.8750483340000006</v>
      </c>
    </row>
    <row r="263" spans="1:19" ht="17" customHeight="1" x14ac:dyDescent="0.35">
      <c r="A263" s="14"/>
      <c r="B263" s="14">
        <v>258</v>
      </c>
      <c r="C263" s="4" t="s">
        <v>295</v>
      </c>
      <c r="D263" s="15">
        <f>VLOOKUP($C263,'Data_TCOM+9961'!$A:$U,'SH Summary'!D$4,FALSE)</f>
        <v>98740</v>
      </c>
      <c r="E263" s="15">
        <f>VLOOKUP($C263,'Data_TCOM+9961'!$A:$U,'SH Summary'!E$4,FALSE)</f>
        <v>0</v>
      </c>
      <c r="F263" s="18">
        <f t="shared" si="12"/>
        <v>98740</v>
      </c>
      <c r="G263" s="18"/>
      <c r="H263" s="17">
        <f t="shared" si="13"/>
        <v>98740</v>
      </c>
      <c r="I263" s="16"/>
      <c r="J263" s="16"/>
      <c r="K263" s="16"/>
      <c r="L263" s="16">
        <f t="shared" si="14"/>
        <v>1.5214379982335786E-4</v>
      </c>
      <c r="M263" s="13" t="str">
        <f>VLOOKUP($C263,'Data_TCOM+9961'!$A:$U,'SH Summary'!M$4,FALSE)</f>
        <v>03/31/2026</v>
      </c>
      <c r="N263" s="13">
        <f>VLOOKUP($C263,'Data_TCOM+9961'!$A:$U,'SH Summary'!N$4,FALSE)</f>
        <v>0</v>
      </c>
      <c r="O263" s="13" t="str">
        <f>VLOOKUP($C263,'Data_TCOM+9961'!$A:$U,'SH Summary'!O$4,FALSE)</f>
        <v>Broker</v>
      </c>
      <c r="P263" s="13" t="str">
        <f>VLOOKUP($C263,'Data_TCOM+9961'!$A:$U,'SH Summary'!P$4,FALSE)</f>
        <v>Tokyo</v>
      </c>
      <c r="Q263" s="13">
        <f>VLOOKUP($C263,'Data_TCOM+9961'!$A:$U,'SH Summary'!Q$4,FALSE)</f>
        <v>0</v>
      </c>
      <c r="R263" s="13" t="str">
        <f>VLOOKUP($C263,'Data_TCOM+9961'!$A:$U,'SH Summary'!R$4,FALSE)</f>
        <v>Japan</v>
      </c>
      <c r="S263" s="15">
        <f>VLOOKUP($C263,'Data_TCOM+9961'!$A:$U,'SH Summary'!S$4,FALSE)/1000000000</f>
        <v>1.292136883</v>
      </c>
    </row>
    <row r="264" spans="1:19" ht="17" customHeight="1" x14ac:dyDescent="0.35">
      <c r="A264" s="14"/>
      <c r="B264" s="14">
        <v>259</v>
      </c>
      <c r="C264" s="4" t="s">
        <v>296</v>
      </c>
      <c r="D264" s="15">
        <f>VLOOKUP($C264,'Data_TCOM+9961'!$A:$U,'SH Summary'!D$4,FALSE)</f>
        <v>97608</v>
      </c>
      <c r="E264" s="15">
        <f>VLOOKUP($C264,'Data_TCOM+9961'!$A:$U,'SH Summary'!E$4,FALSE)</f>
        <v>0</v>
      </c>
      <c r="F264" s="18">
        <f t="shared" si="12"/>
        <v>97608</v>
      </c>
      <c r="G264" s="18"/>
      <c r="H264" s="17">
        <f t="shared" si="13"/>
        <v>97608</v>
      </c>
      <c r="I264" s="16"/>
      <c r="J264" s="16"/>
      <c r="K264" s="16"/>
      <c r="L264" s="16">
        <f t="shared" si="14"/>
        <v>1.5039955451851645E-4</v>
      </c>
      <c r="M264" s="13" t="str">
        <f>VLOOKUP($C264,'Data_TCOM+9961'!$A:$U,'SH Summary'!M$4,FALSE)</f>
        <v>03/31/2026</v>
      </c>
      <c r="N264" s="13">
        <f>VLOOKUP($C264,'Data_TCOM+9961'!$A:$U,'SH Summary'!N$4,FALSE)</f>
        <v>0</v>
      </c>
      <c r="O264" s="13" t="str">
        <f>VLOOKUP($C264,'Data_TCOM+9961'!$A:$U,'SH Summary'!O$4,FALSE)</f>
        <v>Value</v>
      </c>
      <c r="P264" s="13" t="str">
        <f>VLOOKUP($C264,'Data_TCOM+9961'!$A:$U,'SH Summary'!P$4,FALSE)</f>
        <v>London</v>
      </c>
      <c r="Q264" s="13">
        <f>VLOOKUP($C264,'Data_TCOM+9961'!$A:$U,'SH Summary'!Q$4,FALSE)</f>
        <v>0</v>
      </c>
      <c r="R264" s="13" t="str">
        <f>VLOOKUP($C264,'Data_TCOM+9961'!$A:$U,'SH Summary'!R$4,FALSE)</f>
        <v>United Kingdom</v>
      </c>
      <c r="S264" s="15">
        <f>VLOOKUP($C264,'Data_TCOM+9961'!$A:$U,'SH Summary'!S$4,FALSE)/1000000000</f>
        <v>0.34123705599999998</v>
      </c>
    </row>
    <row r="265" spans="1:19" ht="17" customHeight="1" x14ac:dyDescent="0.35">
      <c r="A265" s="14"/>
      <c r="B265" s="14">
        <v>260</v>
      </c>
      <c r="C265" s="4" t="s">
        <v>297</v>
      </c>
      <c r="D265" s="15">
        <f>VLOOKUP($C265,'Data_TCOM+9961'!$A:$U,'SH Summary'!D$4,FALSE)</f>
        <v>94790</v>
      </c>
      <c r="E265" s="15">
        <f>VLOOKUP($C265,'Data_TCOM+9961'!$A:$U,'SH Summary'!E$4,FALSE)</f>
        <v>0</v>
      </c>
      <c r="F265" s="18">
        <f t="shared" si="12"/>
        <v>94790</v>
      </c>
      <c r="G265" s="18"/>
      <c r="H265" s="17">
        <f t="shared" si="13"/>
        <v>94790</v>
      </c>
      <c r="I265" s="16"/>
      <c r="J265" s="16"/>
      <c r="K265" s="16"/>
      <c r="L265" s="16">
        <f t="shared" si="14"/>
        <v>1.4605743148932645E-4</v>
      </c>
      <c r="M265" s="13" t="str">
        <f>VLOOKUP($C265,'Data_TCOM+9961'!$A:$U,'SH Summary'!M$4,FALSE)</f>
        <v>03/31/2026</v>
      </c>
      <c r="N265" s="13">
        <f>VLOOKUP($C265,'Data_TCOM+9961'!$A:$U,'SH Summary'!N$4,FALSE)</f>
        <v>0</v>
      </c>
      <c r="O265" s="13" t="str">
        <f>VLOOKUP($C265,'Data_TCOM+9961'!$A:$U,'SH Summary'!O$4,FALSE)</f>
        <v>Alternative</v>
      </c>
      <c r="P265" s="13" t="str">
        <f>VLOOKUP($C265,'Data_TCOM+9961'!$A:$U,'SH Summary'!P$4,FALSE)</f>
        <v>Causeway Bay</v>
      </c>
      <c r="Q265" s="13">
        <f>VLOOKUP($C265,'Data_TCOM+9961'!$A:$U,'SH Summary'!Q$4,FALSE)</f>
        <v>0</v>
      </c>
      <c r="R265" s="13" t="str">
        <f>VLOOKUP($C265,'Data_TCOM+9961'!$A:$U,'SH Summary'!R$4,FALSE)</f>
        <v>Hong Kong SAR</v>
      </c>
      <c r="S265" s="15">
        <f>VLOOKUP($C265,'Data_TCOM+9961'!$A:$U,'SH Summary'!S$4,FALSE)/1000000000</f>
        <v>0.13741489300000001</v>
      </c>
    </row>
    <row r="266" spans="1:19" ht="17" customHeight="1" x14ac:dyDescent="0.35">
      <c r="A266" s="14"/>
      <c r="B266" s="14">
        <v>261</v>
      </c>
      <c r="C266" s="4" t="s">
        <v>298</v>
      </c>
      <c r="D266" s="15">
        <f>VLOOKUP($C266,'Data_TCOM+9961'!$A:$U,'SH Summary'!D$4,FALSE)</f>
        <v>46400</v>
      </c>
      <c r="E266" s="15">
        <f>VLOOKUP($C266,'Data_TCOM+9961'!$A:$U,'SH Summary'!E$4,FALSE)</f>
        <v>47850</v>
      </c>
      <c r="F266" s="18">
        <f t="shared" si="12"/>
        <v>94250</v>
      </c>
      <c r="G266" s="18"/>
      <c r="H266" s="17">
        <f t="shared" si="13"/>
        <v>94250</v>
      </c>
      <c r="I266" s="16"/>
      <c r="J266" s="16"/>
      <c r="K266" s="16"/>
      <c r="L266" s="16">
        <f t="shared" si="14"/>
        <v>1.4522537100821833E-4</v>
      </c>
      <c r="M266" s="13" t="str">
        <f>VLOOKUP($C266,'Data_TCOM+9961'!$A:$U,'SH Summary'!M$4,FALSE)</f>
        <v>11/17/2025</v>
      </c>
      <c r="N266" s="13" t="str">
        <f>VLOOKUP($C266,'Data_TCOM+9961'!$A:$U,'SH Summary'!N$4,FALSE)</f>
        <v>01/31/2026</v>
      </c>
      <c r="O266" s="13" t="str">
        <f>VLOOKUP($C266,'Data_TCOM+9961'!$A:$U,'SH Summary'!O$4,FALSE)</f>
        <v>Deep Value</v>
      </c>
      <c r="P266" s="13" t="str">
        <f>VLOOKUP($C266,'Data_TCOM+9961'!$A:$U,'SH Summary'!P$4,FALSE)</f>
        <v>Tokyo</v>
      </c>
      <c r="Q266" s="13">
        <f>VLOOKUP($C266,'Data_TCOM+9961'!$A:$U,'SH Summary'!Q$4,FALSE)</f>
        <v>0</v>
      </c>
      <c r="R266" s="13" t="str">
        <f>VLOOKUP($C266,'Data_TCOM+9961'!$A:$U,'SH Summary'!R$4,FALSE)</f>
        <v>Japan</v>
      </c>
      <c r="S266" s="15">
        <f>VLOOKUP($C266,'Data_TCOM+9961'!$A:$U,'SH Summary'!S$4,FALSE)/1000000000</f>
        <v>4.7371883920000002</v>
      </c>
    </row>
    <row r="267" spans="1:19" ht="17" customHeight="1" x14ac:dyDescent="0.35">
      <c r="A267" s="14"/>
      <c r="B267" s="14">
        <v>262</v>
      </c>
      <c r="C267" s="4" t="s">
        <v>299</v>
      </c>
      <c r="D267" s="15">
        <f>VLOOKUP($C267,'Data_TCOM+9961'!$A:$U,'SH Summary'!D$4,FALSE)</f>
        <v>93749</v>
      </c>
      <c r="E267" s="15">
        <f>VLOOKUP($C267,'Data_TCOM+9961'!$A:$U,'SH Summary'!E$4,FALSE)</f>
        <v>0</v>
      </c>
      <c r="F267" s="18">
        <f t="shared" si="12"/>
        <v>93749</v>
      </c>
      <c r="G267" s="18"/>
      <c r="H267" s="17">
        <f t="shared" si="13"/>
        <v>93749</v>
      </c>
      <c r="I267" s="16"/>
      <c r="J267" s="16"/>
      <c r="K267" s="16"/>
      <c r="L267" s="16">
        <f t="shared" si="14"/>
        <v>1.4445340378407918E-4</v>
      </c>
      <c r="M267" s="13" t="str">
        <f>VLOOKUP($C267,'Data_TCOM+9961'!$A:$U,'SH Summary'!M$4,FALSE)</f>
        <v>03/31/2026</v>
      </c>
      <c r="N267" s="13">
        <f>VLOOKUP($C267,'Data_TCOM+9961'!$A:$U,'SH Summary'!N$4,FALSE)</f>
        <v>0</v>
      </c>
      <c r="O267" s="13" t="str">
        <f>VLOOKUP($C267,'Data_TCOM+9961'!$A:$U,'SH Summary'!O$4,FALSE)</f>
        <v>Growth</v>
      </c>
      <c r="P267" s="13" t="str">
        <f>VLOOKUP($C267,'Data_TCOM+9961'!$A:$U,'SH Summary'!P$4,FALSE)</f>
        <v>London</v>
      </c>
      <c r="Q267" s="13">
        <f>VLOOKUP($C267,'Data_TCOM+9961'!$A:$U,'SH Summary'!Q$4,FALSE)</f>
        <v>0</v>
      </c>
      <c r="R267" s="13" t="str">
        <f>VLOOKUP($C267,'Data_TCOM+9961'!$A:$U,'SH Summary'!R$4,FALSE)</f>
        <v>United Kingdom</v>
      </c>
      <c r="S267" s="15">
        <f>VLOOKUP($C267,'Data_TCOM+9961'!$A:$U,'SH Summary'!S$4,FALSE)/1000000000</f>
        <v>3.132467428</v>
      </c>
    </row>
    <row r="268" spans="1:19" ht="17" customHeight="1" x14ac:dyDescent="0.35">
      <c r="A268" s="14"/>
      <c r="B268" s="14">
        <v>263</v>
      </c>
      <c r="C268" s="4" t="s">
        <v>300</v>
      </c>
      <c r="D268" s="15">
        <f>VLOOKUP($C268,'Data_TCOM+9961'!$A:$U,'SH Summary'!D$4,FALSE)</f>
        <v>0</v>
      </c>
      <c r="E268" s="15">
        <f>VLOOKUP($C268,'Data_TCOM+9961'!$A:$U,'SH Summary'!E$4,FALSE)</f>
        <v>89850</v>
      </c>
      <c r="F268" s="18">
        <f t="shared" si="12"/>
        <v>89850</v>
      </c>
      <c r="G268" s="18"/>
      <c r="H268" s="17">
        <f t="shared" si="13"/>
        <v>89850</v>
      </c>
      <c r="I268" s="16"/>
      <c r="J268" s="16"/>
      <c r="K268" s="16"/>
      <c r="L268" s="16">
        <f t="shared" si="14"/>
        <v>1.3844561893993016E-4</v>
      </c>
      <c r="M268" s="13">
        <f>VLOOKUP($C268,'Data_TCOM+9961'!$A:$U,'SH Summary'!M$4,FALSE)</f>
        <v>0</v>
      </c>
      <c r="N268" s="13" t="str">
        <f>VLOOKUP($C268,'Data_TCOM+9961'!$A:$U,'SH Summary'!N$4,FALSE)</f>
        <v>05/11/2026</v>
      </c>
      <c r="O268" s="13" t="str">
        <f>VLOOKUP($C268,'Data_TCOM+9961'!$A:$U,'SH Summary'!O$4,FALSE)</f>
        <v>Value</v>
      </c>
      <c r="P268" s="13" t="str">
        <f>VLOOKUP($C268,'Data_TCOM+9961'!$A:$U,'SH Summary'!P$4,FALSE)</f>
        <v>Tokyo</v>
      </c>
      <c r="Q268" s="13">
        <f>VLOOKUP($C268,'Data_TCOM+9961'!$A:$U,'SH Summary'!Q$4,FALSE)</f>
        <v>0</v>
      </c>
      <c r="R268" s="13" t="str">
        <f>VLOOKUP($C268,'Data_TCOM+9961'!$A:$U,'SH Summary'!R$4,FALSE)</f>
        <v>Japan</v>
      </c>
      <c r="S268" s="15">
        <f>VLOOKUP($C268,'Data_TCOM+9961'!$A:$U,'SH Summary'!S$4,FALSE)/1000000000</f>
        <v>10.357131143</v>
      </c>
    </row>
    <row r="269" spans="1:19" ht="17" customHeight="1" x14ac:dyDescent="0.35">
      <c r="A269" s="14"/>
      <c r="B269" s="14">
        <v>264</v>
      </c>
      <c r="C269" s="4" t="s">
        <v>301</v>
      </c>
      <c r="D269" s="15">
        <f>VLOOKUP($C269,'Data_TCOM+9961'!$A:$U,'SH Summary'!D$4,FALSE)</f>
        <v>89838</v>
      </c>
      <c r="E269" s="15">
        <f>VLOOKUP($C269,'Data_TCOM+9961'!$A:$U,'SH Summary'!E$4,FALSE)</f>
        <v>0</v>
      </c>
      <c r="F269" s="18">
        <f t="shared" si="12"/>
        <v>89838</v>
      </c>
      <c r="G269" s="18"/>
      <c r="H269" s="17">
        <f t="shared" si="13"/>
        <v>89838</v>
      </c>
      <c r="I269" s="16"/>
      <c r="J269" s="16"/>
      <c r="K269" s="16"/>
      <c r="L269" s="16">
        <f t="shared" si="14"/>
        <v>1.3842712870701666E-4</v>
      </c>
      <c r="M269" s="13" t="str">
        <f>VLOOKUP($C269,'Data_TCOM+9961'!$A:$U,'SH Summary'!M$4,FALSE)</f>
        <v>03/31/2026</v>
      </c>
      <c r="N269" s="13">
        <f>VLOOKUP($C269,'Data_TCOM+9961'!$A:$U,'SH Summary'!N$4,FALSE)</f>
        <v>0</v>
      </c>
      <c r="O269" s="13" t="str">
        <f>VLOOKUP($C269,'Data_TCOM+9961'!$A:$U,'SH Summary'!O$4,FALSE)</f>
        <v>Alternative</v>
      </c>
      <c r="P269" s="13" t="str">
        <f>VLOOKUP($C269,'Data_TCOM+9961'!$A:$U,'SH Summary'!P$4,FALSE)</f>
        <v>Hong Kong</v>
      </c>
      <c r="Q269" s="13">
        <f>VLOOKUP($C269,'Data_TCOM+9961'!$A:$U,'SH Summary'!Q$4,FALSE)</f>
        <v>0</v>
      </c>
      <c r="R269" s="13" t="str">
        <f>VLOOKUP($C269,'Data_TCOM+9961'!$A:$U,'SH Summary'!R$4,FALSE)</f>
        <v>Hong Kong SAR</v>
      </c>
      <c r="S269" s="15">
        <f>VLOOKUP($C269,'Data_TCOM+9961'!$A:$U,'SH Summary'!S$4,FALSE)/1000000000</f>
        <v>0.33905207900000001</v>
      </c>
    </row>
    <row r="270" spans="1:19" ht="17" customHeight="1" x14ac:dyDescent="0.35">
      <c r="A270" s="14"/>
      <c r="B270" s="14">
        <v>265</v>
      </c>
      <c r="C270" s="4" t="s">
        <v>302</v>
      </c>
      <c r="D270" s="15">
        <f>VLOOKUP($C270,'Data_TCOM+9961'!$A:$U,'SH Summary'!D$4,FALSE)</f>
        <v>1100</v>
      </c>
      <c r="E270" s="15">
        <f>VLOOKUP($C270,'Data_TCOM+9961'!$A:$U,'SH Summary'!E$4,FALSE)</f>
        <v>88050</v>
      </c>
      <c r="F270" s="18">
        <f t="shared" si="12"/>
        <v>89150</v>
      </c>
      <c r="G270" s="18"/>
      <c r="H270" s="17">
        <f t="shared" si="13"/>
        <v>89150</v>
      </c>
      <c r="I270" s="16"/>
      <c r="J270" s="16"/>
      <c r="K270" s="16"/>
      <c r="L270" s="16">
        <f t="shared" si="14"/>
        <v>1.3736702201997523E-4</v>
      </c>
      <c r="M270" s="13" t="str">
        <f>VLOOKUP($C270,'Data_TCOM+9961'!$A:$U,'SH Summary'!M$4,FALSE)</f>
        <v>10/24/2025</v>
      </c>
      <c r="N270" s="13" t="str">
        <f>VLOOKUP($C270,'Data_TCOM+9961'!$A:$U,'SH Summary'!N$4,FALSE)</f>
        <v>03/14/2025</v>
      </c>
      <c r="O270" s="13" t="str">
        <f>VLOOKUP($C270,'Data_TCOM+9961'!$A:$U,'SH Summary'!O$4,FALSE)</f>
        <v>Value</v>
      </c>
      <c r="P270" s="13" t="str">
        <f>VLOOKUP($C270,'Data_TCOM+9961'!$A:$U,'SH Summary'!P$4,FALSE)</f>
        <v>Central</v>
      </c>
      <c r="Q270" s="13">
        <f>VLOOKUP($C270,'Data_TCOM+9961'!$A:$U,'SH Summary'!Q$4,FALSE)</f>
        <v>0</v>
      </c>
      <c r="R270" s="13" t="str">
        <f>VLOOKUP($C270,'Data_TCOM+9961'!$A:$U,'SH Summary'!R$4,FALSE)</f>
        <v>Hong Kong SAR</v>
      </c>
      <c r="S270" s="15">
        <f>VLOOKUP($C270,'Data_TCOM+9961'!$A:$U,'SH Summary'!S$4,FALSE)/1000000000</f>
        <v>2.5605136160000002</v>
      </c>
    </row>
    <row r="271" spans="1:19" ht="17" customHeight="1" x14ac:dyDescent="0.35">
      <c r="A271" s="14"/>
      <c r="B271" s="14">
        <v>266</v>
      </c>
      <c r="C271" s="4" t="s">
        <v>303</v>
      </c>
      <c r="D271" s="15">
        <f>VLOOKUP($C271,'Data_TCOM+9961'!$A:$U,'SH Summary'!D$4,FALSE)</f>
        <v>25621</v>
      </c>
      <c r="E271" s="15">
        <f>VLOOKUP($C271,'Data_TCOM+9961'!$A:$U,'SH Summary'!E$4,FALSE)</f>
        <v>62697</v>
      </c>
      <c r="F271" s="18">
        <f t="shared" si="12"/>
        <v>88318</v>
      </c>
      <c r="G271" s="18"/>
      <c r="H271" s="17">
        <f t="shared" si="13"/>
        <v>88318</v>
      </c>
      <c r="I271" s="16"/>
      <c r="J271" s="16"/>
      <c r="K271" s="16"/>
      <c r="L271" s="16">
        <f t="shared" si="14"/>
        <v>1.3608503253797165E-4</v>
      </c>
      <c r="M271" s="13" t="str">
        <f>VLOOKUP($C271,'Data_TCOM+9961'!$A:$U,'SH Summary'!M$4,FALSE)</f>
        <v>08/31/2024</v>
      </c>
      <c r="N271" s="13" t="str">
        <f>VLOOKUP($C271,'Data_TCOM+9961'!$A:$U,'SH Summary'!N$4,FALSE)</f>
        <v>04/29/2026</v>
      </c>
      <c r="O271" s="13" t="str">
        <f>VLOOKUP($C271,'Data_TCOM+9961'!$A:$U,'SH Summary'!O$4,FALSE)</f>
        <v>Deep Value</v>
      </c>
      <c r="P271" s="13" t="str">
        <f>VLOOKUP($C271,'Data_TCOM+9961'!$A:$U,'SH Summary'!P$4,FALSE)</f>
        <v>Tokyo</v>
      </c>
      <c r="Q271" s="13">
        <f>VLOOKUP($C271,'Data_TCOM+9961'!$A:$U,'SH Summary'!Q$4,FALSE)</f>
        <v>0</v>
      </c>
      <c r="R271" s="13" t="str">
        <f>VLOOKUP($C271,'Data_TCOM+9961'!$A:$U,'SH Summary'!R$4,FALSE)</f>
        <v>Japan</v>
      </c>
      <c r="S271" s="15">
        <f>VLOOKUP($C271,'Data_TCOM+9961'!$A:$U,'SH Summary'!S$4,FALSE)/1000000000</f>
        <v>392.47262347600002</v>
      </c>
    </row>
    <row r="272" spans="1:19" ht="17" customHeight="1" x14ac:dyDescent="0.35">
      <c r="A272" s="14"/>
      <c r="B272" s="14">
        <v>267</v>
      </c>
      <c r="C272" s="4" t="s">
        <v>304</v>
      </c>
      <c r="D272" s="15">
        <f>VLOOKUP($C272,'Data_TCOM+9961'!$A:$U,'SH Summary'!D$4,FALSE)</f>
        <v>88112</v>
      </c>
      <c r="E272" s="15">
        <f>VLOOKUP($C272,'Data_TCOM+9961'!$A:$U,'SH Summary'!E$4,FALSE)</f>
        <v>0</v>
      </c>
      <c r="F272" s="18">
        <f t="shared" si="12"/>
        <v>88112</v>
      </c>
      <c r="G272" s="18"/>
      <c r="H272" s="17">
        <f t="shared" si="13"/>
        <v>88112</v>
      </c>
      <c r="I272" s="16"/>
      <c r="J272" s="16"/>
      <c r="K272" s="16"/>
      <c r="L272" s="16">
        <f t="shared" si="14"/>
        <v>1.3576761687295635E-4</v>
      </c>
      <c r="M272" s="13" t="str">
        <f>VLOOKUP($C272,'Data_TCOM+9961'!$A:$U,'SH Summary'!M$4,FALSE)</f>
        <v>03/31/2026</v>
      </c>
      <c r="N272" s="13">
        <f>VLOOKUP($C272,'Data_TCOM+9961'!$A:$U,'SH Summary'!N$4,FALSE)</f>
        <v>0</v>
      </c>
      <c r="O272" s="13" t="str">
        <f>VLOOKUP($C272,'Data_TCOM+9961'!$A:$U,'SH Summary'!O$4,FALSE)</f>
        <v>Alternative</v>
      </c>
      <c r="P272" s="13" t="str">
        <f>VLOOKUP($C272,'Data_TCOM+9961'!$A:$U,'SH Summary'!P$4,FALSE)</f>
        <v>San Francisco</v>
      </c>
      <c r="Q272" s="13" t="str">
        <f>VLOOKUP($C272,'Data_TCOM+9961'!$A:$U,'SH Summary'!Q$4,FALSE)</f>
        <v>California</v>
      </c>
      <c r="R272" s="13" t="str">
        <f>VLOOKUP($C272,'Data_TCOM+9961'!$A:$U,'SH Summary'!R$4,FALSE)</f>
        <v>United States</v>
      </c>
      <c r="S272" s="15">
        <f>VLOOKUP($C272,'Data_TCOM+9961'!$A:$U,'SH Summary'!S$4,FALSE)/1000000000</f>
        <v>0.26983259500000001</v>
      </c>
    </row>
    <row r="273" spans="1:19" ht="17" customHeight="1" x14ac:dyDescent="0.35">
      <c r="A273" s="14"/>
      <c r="B273" s="14">
        <v>268</v>
      </c>
      <c r="C273" s="4" t="s">
        <v>305</v>
      </c>
      <c r="D273" s="15">
        <f>VLOOKUP($C273,'Data_TCOM+9961'!$A:$U,'SH Summary'!D$4,FALSE)</f>
        <v>87610</v>
      </c>
      <c r="E273" s="15">
        <f>VLOOKUP($C273,'Data_TCOM+9961'!$A:$U,'SH Summary'!E$4,FALSE)</f>
        <v>0</v>
      </c>
      <c r="F273" s="18">
        <f t="shared" si="12"/>
        <v>87610</v>
      </c>
      <c r="G273" s="18"/>
      <c r="H273" s="17">
        <f t="shared" si="13"/>
        <v>87610</v>
      </c>
      <c r="I273" s="16"/>
      <c r="J273" s="16"/>
      <c r="K273" s="16"/>
      <c r="L273" s="16">
        <f t="shared" si="14"/>
        <v>1.3499410879607438E-4</v>
      </c>
      <c r="M273" s="13" t="str">
        <f>VLOOKUP($C273,'Data_TCOM+9961'!$A:$U,'SH Summary'!M$4,FALSE)</f>
        <v>12/31/2025</v>
      </c>
      <c r="N273" s="13" t="str">
        <f>VLOOKUP($C273,'Data_TCOM+9961'!$A:$U,'SH Summary'!N$4,FALSE)</f>
        <v>02/28/2026</v>
      </c>
      <c r="O273" s="13" t="str">
        <f>VLOOKUP($C273,'Data_TCOM+9961'!$A:$U,'SH Summary'!O$4,FALSE)</f>
        <v>Growth</v>
      </c>
      <c r="P273" s="13" t="str">
        <f>VLOOKUP($C273,'Data_TCOM+9961'!$A:$U,'SH Summary'!P$4,FALSE)</f>
        <v>London</v>
      </c>
      <c r="Q273" s="13">
        <f>VLOOKUP($C273,'Data_TCOM+9961'!$A:$U,'SH Summary'!Q$4,FALSE)</f>
        <v>0</v>
      </c>
      <c r="R273" s="13" t="str">
        <f>VLOOKUP($C273,'Data_TCOM+9961'!$A:$U,'SH Summary'!R$4,FALSE)</f>
        <v>United Kingdom</v>
      </c>
      <c r="S273" s="15">
        <f>VLOOKUP($C273,'Data_TCOM+9961'!$A:$U,'SH Summary'!S$4,FALSE)/1000000000</f>
        <v>19.072415734</v>
      </c>
    </row>
    <row r="274" spans="1:19" ht="17" customHeight="1" x14ac:dyDescent="0.35">
      <c r="A274" s="14"/>
      <c r="B274" s="14">
        <v>269</v>
      </c>
      <c r="C274" s="4" t="s">
        <v>306</v>
      </c>
      <c r="D274" s="15">
        <f>VLOOKUP($C274,'Data_TCOM+9961'!$A:$U,'SH Summary'!D$4,FALSE)</f>
        <v>0</v>
      </c>
      <c r="E274" s="15">
        <f>VLOOKUP($C274,'Data_TCOM+9961'!$A:$U,'SH Summary'!E$4,FALSE)</f>
        <v>87000</v>
      </c>
      <c r="F274" s="18">
        <f t="shared" si="12"/>
        <v>87000</v>
      </c>
      <c r="G274" s="18"/>
      <c r="H274" s="17">
        <f t="shared" si="13"/>
        <v>87000</v>
      </c>
      <c r="I274" s="16"/>
      <c r="J274" s="16"/>
      <c r="K274" s="16"/>
      <c r="L274" s="16">
        <f t="shared" si="14"/>
        <v>1.3405418862297077E-4</v>
      </c>
      <c r="M274" s="13">
        <f>VLOOKUP($C274,'Data_TCOM+9961'!$A:$U,'SH Summary'!M$4,FALSE)</f>
        <v>0</v>
      </c>
      <c r="N274" s="13" t="str">
        <f>VLOOKUP($C274,'Data_TCOM+9961'!$A:$U,'SH Summary'!N$4,FALSE)</f>
        <v>01/31/2026</v>
      </c>
      <c r="O274" s="13" t="str">
        <f>VLOOKUP($C274,'Data_TCOM+9961'!$A:$U,'SH Summary'!O$4,FALSE)</f>
        <v>Value</v>
      </c>
      <c r="P274" s="13" t="str">
        <f>VLOOKUP($C274,'Data_TCOM+9961'!$A:$U,'SH Summary'!P$4,FALSE)</f>
        <v>Koblenz</v>
      </c>
      <c r="Q274" s="13">
        <f>VLOOKUP($C274,'Data_TCOM+9961'!$A:$U,'SH Summary'!Q$4,FALSE)</f>
        <v>0</v>
      </c>
      <c r="R274" s="13" t="str">
        <f>VLOOKUP($C274,'Data_TCOM+9961'!$A:$U,'SH Summary'!R$4,FALSE)</f>
        <v>Germany</v>
      </c>
      <c r="S274" s="15">
        <f>VLOOKUP($C274,'Data_TCOM+9961'!$A:$U,'SH Summary'!S$4,FALSE)/1000000000</f>
        <v>1.8569236010000001</v>
      </c>
    </row>
    <row r="275" spans="1:19" ht="17" customHeight="1" x14ac:dyDescent="0.35">
      <c r="A275" s="14"/>
      <c r="B275" s="14">
        <v>270</v>
      </c>
      <c r="C275" s="4" t="s">
        <v>307</v>
      </c>
      <c r="D275" s="15">
        <f>VLOOKUP($C275,'Data_TCOM+9961'!$A:$U,'SH Summary'!D$4,FALSE)</f>
        <v>5279</v>
      </c>
      <c r="E275" s="15">
        <f>VLOOKUP($C275,'Data_TCOM+9961'!$A:$U,'SH Summary'!E$4,FALSE)</f>
        <v>80000</v>
      </c>
      <c r="F275" s="18">
        <f t="shared" si="12"/>
        <v>85279</v>
      </c>
      <c r="G275" s="18"/>
      <c r="H275" s="17">
        <f t="shared" si="13"/>
        <v>85279</v>
      </c>
      <c r="I275" s="16"/>
      <c r="J275" s="16"/>
      <c r="K275" s="16"/>
      <c r="L275" s="16">
        <f t="shared" si="14"/>
        <v>1.3140238105262443E-4</v>
      </c>
      <c r="M275" s="13" t="str">
        <f>VLOOKUP($C275,'Data_TCOM+9961'!$A:$U,'SH Summary'!M$4,FALSE)</f>
        <v>03/31/2026</v>
      </c>
      <c r="N275" s="13" t="str">
        <f>VLOOKUP($C275,'Data_TCOM+9961'!$A:$U,'SH Summary'!N$4,FALSE)</f>
        <v>03/31/2026</v>
      </c>
      <c r="O275" s="13" t="str">
        <f>VLOOKUP($C275,'Data_TCOM+9961'!$A:$U,'SH Summary'!O$4,FALSE)</f>
        <v>GARP</v>
      </c>
      <c r="P275" s="13" t="str">
        <f>VLOOKUP($C275,'Data_TCOM+9961'!$A:$U,'SH Summary'!P$4,FALSE)</f>
        <v>Frankfurt am Main</v>
      </c>
      <c r="Q275" s="13">
        <f>VLOOKUP($C275,'Data_TCOM+9961'!$A:$U,'SH Summary'!Q$4,FALSE)</f>
        <v>0</v>
      </c>
      <c r="R275" s="13" t="str">
        <f>VLOOKUP($C275,'Data_TCOM+9961'!$A:$U,'SH Summary'!R$4,FALSE)</f>
        <v>Germany</v>
      </c>
      <c r="S275" s="15">
        <f>VLOOKUP($C275,'Data_TCOM+9961'!$A:$U,'SH Summary'!S$4,FALSE)/1000000000</f>
        <v>150.24915559600001</v>
      </c>
    </row>
    <row r="276" spans="1:19" ht="17" customHeight="1" x14ac:dyDescent="0.35">
      <c r="A276" s="14"/>
      <c r="B276" s="14">
        <v>271</v>
      </c>
      <c r="C276" s="4" t="s">
        <v>308</v>
      </c>
      <c r="D276" s="15">
        <f>VLOOKUP($C276,'Data_TCOM+9961'!$A:$U,'SH Summary'!D$4,FALSE)</f>
        <v>84019</v>
      </c>
      <c r="E276" s="15">
        <f>VLOOKUP($C276,'Data_TCOM+9961'!$A:$U,'SH Summary'!E$4,FALSE)</f>
        <v>0</v>
      </c>
      <c r="F276" s="18">
        <f t="shared" si="12"/>
        <v>84019</v>
      </c>
      <c r="G276" s="18"/>
      <c r="H276" s="17">
        <f t="shared" si="13"/>
        <v>84019</v>
      </c>
      <c r="I276" s="16"/>
      <c r="J276" s="16"/>
      <c r="K276" s="16"/>
      <c r="L276" s="16">
        <f t="shared" si="14"/>
        <v>1.2946090659670556E-4</v>
      </c>
      <c r="M276" s="13" t="str">
        <f>VLOOKUP($C276,'Data_TCOM+9961'!$A:$U,'SH Summary'!M$4,FALSE)</f>
        <v>03/31/2026</v>
      </c>
      <c r="N276" s="13">
        <f>VLOOKUP($C276,'Data_TCOM+9961'!$A:$U,'SH Summary'!N$4,FALSE)</f>
        <v>0</v>
      </c>
      <c r="O276" s="13" t="str">
        <f>VLOOKUP($C276,'Data_TCOM+9961'!$A:$U,'SH Summary'!O$4,FALSE)</f>
        <v>Growth</v>
      </c>
      <c r="P276" s="13" t="str">
        <f>VLOOKUP($C276,'Data_TCOM+9961'!$A:$U,'SH Summary'!P$4,FALSE)</f>
        <v>Stockholm</v>
      </c>
      <c r="Q276" s="13">
        <f>VLOOKUP($C276,'Data_TCOM+9961'!$A:$U,'SH Summary'!Q$4,FALSE)</f>
        <v>0</v>
      </c>
      <c r="R276" s="13" t="str">
        <f>VLOOKUP($C276,'Data_TCOM+9961'!$A:$U,'SH Summary'!R$4,FALSE)</f>
        <v>Sweden</v>
      </c>
      <c r="S276" s="15">
        <f>VLOOKUP($C276,'Data_TCOM+9961'!$A:$U,'SH Summary'!S$4,FALSE)/1000000000</f>
        <v>32.640148566000001</v>
      </c>
    </row>
    <row r="277" spans="1:19" ht="17" customHeight="1" x14ac:dyDescent="0.35">
      <c r="A277" s="14"/>
      <c r="B277" s="14">
        <v>272</v>
      </c>
      <c r="C277" s="4" t="s">
        <v>309</v>
      </c>
      <c r="D277" s="15">
        <f>VLOOKUP($C277,'Data_TCOM+9961'!$A:$U,'SH Summary'!D$4,FALSE)</f>
        <v>0</v>
      </c>
      <c r="E277" s="15">
        <f>VLOOKUP($C277,'Data_TCOM+9961'!$A:$U,'SH Summary'!E$4,FALSE)</f>
        <v>82250</v>
      </c>
      <c r="F277" s="18">
        <f t="shared" si="12"/>
        <v>82250</v>
      </c>
      <c r="G277" s="18"/>
      <c r="H277" s="17">
        <f t="shared" si="13"/>
        <v>82250</v>
      </c>
      <c r="I277" s="16"/>
      <c r="J277" s="16"/>
      <c r="K277" s="16"/>
      <c r="L277" s="16">
        <f t="shared" si="14"/>
        <v>1.2673513809470513E-4</v>
      </c>
      <c r="M277" s="13">
        <f>VLOOKUP($C277,'Data_TCOM+9961'!$A:$U,'SH Summary'!M$4,FALSE)</f>
        <v>0</v>
      </c>
      <c r="N277" s="13" t="str">
        <f>VLOOKUP($C277,'Data_TCOM+9961'!$A:$U,'SH Summary'!N$4,FALSE)</f>
        <v>02/28/2026</v>
      </c>
      <c r="O277" s="13" t="str">
        <f>VLOOKUP($C277,'Data_TCOM+9961'!$A:$U,'SH Summary'!O$4,FALSE)</f>
        <v>Growth</v>
      </c>
      <c r="P277" s="13" t="str">
        <f>VLOOKUP($C277,'Data_TCOM+9961'!$A:$U,'SH Summary'!P$4,FALSE)</f>
        <v>Luxembourg</v>
      </c>
      <c r="Q277" s="13">
        <f>VLOOKUP($C277,'Data_TCOM+9961'!$A:$U,'SH Summary'!Q$4,FALSE)</f>
        <v>0</v>
      </c>
      <c r="R277" s="13" t="str">
        <f>VLOOKUP($C277,'Data_TCOM+9961'!$A:$U,'SH Summary'!R$4,FALSE)</f>
        <v>Luxembourg</v>
      </c>
      <c r="S277" s="15">
        <f>VLOOKUP($C277,'Data_TCOM+9961'!$A:$U,'SH Summary'!S$4,FALSE)/1000000000</f>
        <v>7.8116425920000001</v>
      </c>
    </row>
    <row r="278" spans="1:19" ht="17" customHeight="1" x14ac:dyDescent="0.35">
      <c r="A278" s="14"/>
      <c r="B278" s="14">
        <v>273</v>
      </c>
      <c r="C278" s="4" t="s">
        <v>310</v>
      </c>
      <c r="D278" s="15">
        <f>VLOOKUP($C278,'Data_TCOM+9961'!$A:$U,'SH Summary'!D$4,FALSE)</f>
        <v>0</v>
      </c>
      <c r="E278" s="15">
        <f>VLOOKUP($C278,'Data_TCOM+9961'!$A:$U,'SH Summary'!E$4,FALSE)</f>
        <v>81700</v>
      </c>
      <c r="F278" s="18">
        <f t="shared" si="12"/>
        <v>81700</v>
      </c>
      <c r="G278" s="18"/>
      <c r="H278" s="17">
        <f t="shared" si="13"/>
        <v>81700</v>
      </c>
      <c r="I278" s="16"/>
      <c r="J278" s="16"/>
      <c r="K278" s="16"/>
      <c r="L278" s="16">
        <f t="shared" si="14"/>
        <v>1.258876690861691E-4</v>
      </c>
      <c r="M278" s="13">
        <f>VLOOKUP($C278,'Data_TCOM+9961'!$A:$U,'SH Summary'!M$4,FALSE)</f>
        <v>0</v>
      </c>
      <c r="N278" s="13" t="str">
        <f>VLOOKUP($C278,'Data_TCOM+9961'!$A:$U,'SH Summary'!N$4,FALSE)</f>
        <v>10/31/2025</v>
      </c>
      <c r="O278" s="13" t="str">
        <f>VLOOKUP($C278,'Data_TCOM+9961'!$A:$U,'SH Summary'!O$4,FALSE)</f>
        <v>Growth</v>
      </c>
      <c r="P278" s="13" t="str">
        <f>VLOOKUP($C278,'Data_TCOM+9961'!$A:$U,'SH Summary'!P$4,FALSE)</f>
        <v>Sheung Wan</v>
      </c>
      <c r="Q278" s="13">
        <f>VLOOKUP($C278,'Data_TCOM+9961'!$A:$U,'SH Summary'!Q$4,FALSE)</f>
        <v>0</v>
      </c>
      <c r="R278" s="13" t="str">
        <f>VLOOKUP($C278,'Data_TCOM+9961'!$A:$U,'SH Summary'!R$4,FALSE)</f>
        <v>Hong Kong SAR</v>
      </c>
      <c r="S278" s="15">
        <f>VLOOKUP($C278,'Data_TCOM+9961'!$A:$U,'SH Summary'!S$4,FALSE)/1000000000</f>
        <v>0.547780516</v>
      </c>
    </row>
    <row r="279" spans="1:19" ht="17" customHeight="1" x14ac:dyDescent="0.35">
      <c r="A279" s="14"/>
      <c r="B279" s="14">
        <v>274</v>
      </c>
      <c r="C279" s="4" t="s">
        <v>311</v>
      </c>
      <c r="D279" s="15">
        <f>VLOOKUP($C279,'Data_TCOM+9961'!$A:$U,'SH Summary'!D$4,FALSE)</f>
        <v>0</v>
      </c>
      <c r="E279" s="15">
        <f>VLOOKUP($C279,'Data_TCOM+9961'!$A:$U,'SH Summary'!E$4,FALSE)</f>
        <v>80619</v>
      </c>
      <c r="F279" s="18">
        <f t="shared" si="12"/>
        <v>80619</v>
      </c>
      <c r="G279" s="18"/>
      <c r="H279" s="17">
        <f t="shared" si="13"/>
        <v>80619</v>
      </c>
      <c r="I279" s="16"/>
      <c r="J279" s="16"/>
      <c r="K279" s="16"/>
      <c r="L279" s="16">
        <f t="shared" si="14"/>
        <v>1.2422200727121014E-4</v>
      </c>
      <c r="M279" s="13">
        <f>VLOOKUP($C279,'Data_TCOM+9961'!$A:$U,'SH Summary'!M$4,FALSE)</f>
        <v>0</v>
      </c>
      <c r="N279" s="13" t="str">
        <f>VLOOKUP($C279,'Data_TCOM+9961'!$A:$U,'SH Summary'!N$4,FALSE)</f>
        <v>09/30/2025</v>
      </c>
      <c r="O279" s="13" t="str">
        <f>VLOOKUP($C279,'Data_TCOM+9961'!$A:$U,'SH Summary'!O$4,FALSE)</f>
        <v>Value</v>
      </c>
      <c r="P279" s="13" t="str">
        <f>VLOOKUP($C279,'Data_TCOM+9961'!$A:$U,'SH Summary'!P$4,FALSE)</f>
        <v>Denver</v>
      </c>
      <c r="Q279" s="13" t="str">
        <f>VLOOKUP($C279,'Data_TCOM+9961'!$A:$U,'SH Summary'!Q$4,FALSE)</f>
        <v>Colorado</v>
      </c>
      <c r="R279" s="13" t="str">
        <f>VLOOKUP($C279,'Data_TCOM+9961'!$A:$U,'SH Summary'!R$4,FALSE)</f>
        <v>United States</v>
      </c>
      <c r="S279" s="15">
        <f>VLOOKUP($C279,'Data_TCOM+9961'!$A:$U,'SH Summary'!S$4,FALSE)/1000000000</f>
        <v>37.866628274999997</v>
      </c>
    </row>
    <row r="280" spans="1:19" ht="17" customHeight="1" x14ac:dyDescent="0.35">
      <c r="A280" s="14"/>
      <c r="B280" s="14">
        <v>275</v>
      </c>
      <c r="C280" s="4" t="s">
        <v>312</v>
      </c>
      <c r="D280" s="15">
        <f>VLOOKUP($C280,'Data_TCOM+9961'!$A:$U,'SH Summary'!D$4,FALSE)</f>
        <v>0</v>
      </c>
      <c r="E280" s="15">
        <f>VLOOKUP($C280,'Data_TCOM+9961'!$A:$U,'SH Summary'!E$4,FALSE)</f>
        <v>79741</v>
      </c>
      <c r="F280" s="18">
        <f t="shared" si="12"/>
        <v>79741</v>
      </c>
      <c r="G280" s="18"/>
      <c r="H280" s="17">
        <f t="shared" si="13"/>
        <v>79741</v>
      </c>
      <c r="I280" s="16"/>
      <c r="J280" s="16"/>
      <c r="K280" s="16"/>
      <c r="L280" s="16">
        <f t="shared" si="14"/>
        <v>1.2286913856303808E-4</v>
      </c>
      <c r="M280" s="13">
        <f>VLOOKUP($C280,'Data_TCOM+9961'!$A:$U,'SH Summary'!M$4,FALSE)</f>
        <v>0</v>
      </c>
      <c r="N280" s="13" t="str">
        <f>VLOOKUP($C280,'Data_TCOM+9961'!$A:$U,'SH Summary'!N$4,FALSE)</f>
        <v>05/13/2026</v>
      </c>
      <c r="O280" s="13" t="str">
        <f>VLOOKUP($C280,'Data_TCOM+9961'!$A:$U,'SH Summary'!O$4,FALSE)</f>
        <v>Value</v>
      </c>
      <c r="P280" s="13" t="str">
        <f>VLOOKUP($C280,'Data_TCOM+9961'!$A:$U,'SH Summary'!P$4,FALSE)</f>
        <v>Taipei</v>
      </c>
      <c r="Q280" s="13">
        <f>VLOOKUP($C280,'Data_TCOM+9961'!$A:$U,'SH Summary'!Q$4,FALSE)</f>
        <v>0</v>
      </c>
      <c r="R280" s="13" t="str">
        <f>VLOOKUP($C280,'Data_TCOM+9961'!$A:$U,'SH Summary'!R$4,FALSE)</f>
        <v>Taiwan</v>
      </c>
      <c r="S280" s="15">
        <f>VLOOKUP($C280,'Data_TCOM+9961'!$A:$U,'SH Summary'!S$4,FALSE)/1000000000</f>
        <v>3.8587932619999998</v>
      </c>
    </row>
    <row r="281" spans="1:19" ht="17" customHeight="1" x14ac:dyDescent="0.35">
      <c r="A281" s="14"/>
      <c r="B281" s="14">
        <v>276</v>
      </c>
      <c r="C281" s="4" t="s">
        <v>313</v>
      </c>
      <c r="D281" s="15">
        <f>VLOOKUP($C281,'Data_TCOM+9961'!$A:$U,'SH Summary'!D$4,FALSE)</f>
        <v>78260</v>
      </c>
      <c r="E281" s="15">
        <f>VLOOKUP($C281,'Data_TCOM+9961'!$A:$U,'SH Summary'!E$4,FALSE)</f>
        <v>0</v>
      </c>
      <c r="F281" s="18">
        <f t="shared" si="12"/>
        <v>78260</v>
      </c>
      <c r="G281" s="18"/>
      <c r="H281" s="17">
        <f t="shared" si="13"/>
        <v>78260</v>
      </c>
      <c r="I281" s="16"/>
      <c r="J281" s="16"/>
      <c r="K281" s="16"/>
      <c r="L281" s="16">
        <f t="shared" si="14"/>
        <v>1.20587135650962E-4</v>
      </c>
      <c r="M281" s="13" t="str">
        <f>VLOOKUP($C281,'Data_TCOM+9961'!$A:$U,'SH Summary'!M$4,FALSE)</f>
        <v>03/31/2026</v>
      </c>
      <c r="N281" s="13">
        <f>VLOOKUP($C281,'Data_TCOM+9961'!$A:$U,'SH Summary'!N$4,FALSE)</f>
        <v>0</v>
      </c>
      <c r="O281" s="13" t="str">
        <f>VLOOKUP($C281,'Data_TCOM+9961'!$A:$U,'SH Summary'!O$4,FALSE)</f>
        <v>Growth</v>
      </c>
      <c r="P281" s="13" t="str">
        <f>VLOOKUP($C281,'Data_TCOM+9961'!$A:$U,'SH Summary'!P$4,FALSE)</f>
        <v>Chicago</v>
      </c>
      <c r="Q281" s="13" t="str">
        <f>VLOOKUP($C281,'Data_TCOM+9961'!$A:$U,'SH Summary'!Q$4,FALSE)</f>
        <v>Illinois</v>
      </c>
      <c r="R281" s="13" t="str">
        <f>VLOOKUP($C281,'Data_TCOM+9961'!$A:$U,'SH Summary'!R$4,FALSE)</f>
        <v>United States</v>
      </c>
      <c r="S281" s="15">
        <f>VLOOKUP($C281,'Data_TCOM+9961'!$A:$U,'SH Summary'!S$4,FALSE)/1000000000</f>
        <v>3.4142463780000001</v>
      </c>
    </row>
    <row r="282" spans="1:19" ht="17" customHeight="1" x14ac:dyDescent="0.35">
      <c r="A282" s="14"/>
      <c r="B282" s="14">
        <v>277</v>
      </c>
      <c r="C282" s="4" t="s">
        <v>314</v>
      </c>
      <c r="D282" s="15">
        <f>VLOOKUP($C282,'Data_TCOM+9961'!$A:$U,'SH Summary'!D$4,FALSE)</f>
        <v>0</v>
      </c>
      <c r="E282" s="15">
        <f>VLOOKUP($C282,'Data_TCOM+9961'!$A:$U,'SH Summary'!E$4,FALSE)</f>
        <v>78015</v>
      </c>
      <c r="F282" s="18">
        <f t="shared" si="12"/>
        <v>78015</v>
      </c>
      <c r="G282" s="18"/>
      <c r="H282" s="17">
        <f t="shared" si="13"/>
        <v>78015</v>
      </c>
      <c r="I282" s="16"/>
      <c r="J282" s="16"/>
      <c r="K282" s="16"/>
      <c r="L282" s="16">
        <f t="shared" si="14"/>
        <v>1.2020962672897777E-4</v>
      </c>
      <c r="M282" s="13" t="str">
        <f>VLOOKUP($C282,'Data_TCOM+9961'!$A:$U,'SH Summary'!M$4,FALSE)</f>
        <v>06/30/2025</v>
      </c>
      <c r="N282" s="13" t="str">
        <f>VLOOKUP($C282,'Data_TCOM+9961'!$A:$U,'SH Summary'!N$4,FALSE)</f>
        <v>03/31/2026</v>
      </c>
      <c r="O282" s="13" t="str">
        <f>VLOOKUP($C282,'Data_TCOM+9961'!$A:$U,'SH Summary'!O$4,FALSE)</f>
        <v>Growth</v>
      </c>
      <c r="P282" s="13" t="str">
        <f>VLOOKUP($C282,'Data_TCOM+9961'!$A:$U,'SH Summary'!P$4,FALSE)</f>
        <v>Quarry Bay</v>
      </c>
      <c r="Q282" s="13">
        <f>VLOOKUP($C282,'Data_TCOM+9961'!$A:$U,'SH Summary'!Q$4,FALSE)</f>
        <v>0</v>
      </c>
      <c r="R282" s="13" t="str">
        <f>VLOOKUP($C282,'Data_TCOM+9961'!$A:$U,'SH Summary'!R$4,FALSE)</f>
        <v>Hong Kong SAR</v>
      </c>
      <c r="S282" s="15">
        <f>VLOOKUP($C282,'Data_TCOM+9961'!$A:$U,'SH Summary'!S$4,FALSE)/1000000000</f>
        <v>3.5830873049999998</v>
      </c>
    </row>
    <row r="283" spans="1:19" ht="17" customHeight="1" x14ac:dyDescent="0.35">
      <c r="A283" s="14"/>
      <c r="B283" s="14">
        <v>278</v>
      </c>
      <c r="C283" s="4" t="s">
        <v>315</v>
      </c>
      <c r="D283" s="15">
        <f>VLOOKUP($C283,'Data_TCOM+9961'!$A:$U,'SH Summary'!D$4,FALSE)</f>
        <v>0</v>
      </c>
      <c r="E283" s="15">
        <f>VLOOKUP($C283,'Data_TCOM+9961'!$A:$U,'SH Summary'!E$4,FALSE)</f>
        <v>77850</v>
      </c>
      <c r="F283" s="18">
        <f t="shared" si="12"/>
        <v>77850</v>
      </c>
      <c r="G283" s="18"/>
      <c r="H283" s="17">
        <f t="shared" si="13"/>
        <v>77850</v>
      </c>
      <c r="I283" s="16"/>
      <c r="J283" s="16"/>
      <c r="K283" s="16"/>
      <c r="L283" s="16">
        <f t="shared" si="14"/>
        <v>1.1995538602641695E-4</v>
      </c>
      <c r="M283" s="13" t="str">
        <f>VLOOKUP($C283,'Data_TCOM+9961'!$A:$U,'SH Summary'!M$4,FALSE)</f>
        <v>09/30/2024</v>
      </c>
      <c r="N283" s="13" t="str">
        <f>VLOOKUP($C283,'Data_TCOM+9961'!$A:$U,'SH Summary'!N$4,FALSE)</f>
        <v>03/31/2026</v>
      </c>
      <c r="O283" s="13" t="str">
        <f>VLOOKUP($C283,'Data_TCOM+9961'!$A:$U,'SH Summary'!O$4,FALSE)</f>
        <v>Deep Value</v>
      </c>
      <c r="P283" s="13" t="str">
        <f>VLOOKUP($C283,'Data_TCOM+9961'!$A:$U,'SH Summary'!P$4,FALSE)</f>
        <v>Oslo</v>
      </c>
      <c r="Q283" s="13">
        <f>VLOOKUP($C283,'Data_TCOM+9961'!$A:$U,'SH Summary'!Q$4,FALSE)</f>
        <v>0</v>
      </c>
      <c r="R283" s="13" t="str">
        <f>VLOOKUP($C283,'Data_TCOM+9961'!$A:$U,'SH Summary'!R$4,FALSE)</f>
        <v>Norway</v>
      </c>
      <c r="S283" s="15">
        <f>VLOOKUP($C283,'Data_TCOM+9961'!$A:$U,'SH Summary'!S$4,FALSE)/1000000000</f>
        <v>54.351764987999999</v>
      </c>
    </row>
    <row r="284" spans="1:19" ht="17" customHeight="1" x14ac:dyDescent="0.35">
      <c r="A284" s="14"/>
      <c r="B284" s="14">
        <v>279</v>
      </c>
      <c r="C284" s="4" t="s">
        <v>316</v>
      </c>
      <c r="D284" s="15">
        <f>VLOOKUP($C284,'Data_TCOM+9961'!$A:$U,'SH Summary'!D$4,FALSE)</f>
        <v>77432</v>
      </c>
      <c r="E284" s="15">
        <f>VLOOKUP($C284,'Data_TCOM+9961'!$A:$U,'SH Summary'!E$4,FALSE)</f>
        <v>0</v>
      </c>
      <c r="F284" s="18">
        <f t="shared" si="12"/>
        <v>77432</v>
      </c>
      <c r="G284" s="18"/>
      <c r="H284" s="17">
        <f t="shared" si="13"/>
        <v>77432</v>
      </c>
      <c r="I284" s="16"/>
      <c r="J284" s="16"/>
      <c r="K284" s="16"/>
      <c r="L284" s="16">
        <f t="shared" si="14"/>
        <v>1.1931130957992959E-4</v>
      </c>
      <c r="M284" s="13" t="str">
        <f>VLOOKUP($C284,'Data_TCOM+9961'!$A:$U,'SH Summary'!M$4,FALSE)</f>
        <v>03/31/2026</v>
      </c>
      <c r="N284" s="13">
        <f>VLOOKUP($C284,'Data_TCOM+9961'!$A:$U,'SH Summary'!N$4,FALSE)</f>
        <v>0</v>
      </c>
      <c r="O284" s="13" t="str">
        <f>VLOOKUP($C284,'Data_TCOM+9961'!$A:$U,'SH Summary'!O$4,FALSE)</f>
        <v>Growth</v>
      </c>
      <c r="P284" s="13" t="str">
        <f>VLOOKUP($C284,'Data_TCOM+9961'!$A:$U,'SH Summary'!P$4,FALSE)</f>
        <v>Singapore</v>
      </c>
      <c r="Q284" s="13">
        <f>VLOOKUP($C284,'Data_TCOM+9961'!$A:$U,'SH Summary'!Q$4,FALSE)</f>
        <v>0</v>
      </c>
      <c r="R284" s="13" t="str">
        <f>VLOOKUP($C284,'Data_TCOM+9961'!$A:$U,'SH Summary'!R$4,FALSE)</f>
        <v>Singapore</v>
      </c>
      <c r="S284" s="15">
        <f>VLOOKUP($C284,'Data_TCOM+9961'!$A:$U,'SH Summary'!S$4,FALSE)/1000000000</f>
        <v>0.59710956100000001</v>
      </c>
    </row>
    <row r="285" spans="1:19" ht="17" customHeight="1" x14ac:dyDescent="0.35">
      <c r="A285" s="14"/>
      <c r="B285" s="14">
        <v>280</v>
      </c>
      <c r="C285" s="4" t="s">
        <v>317</v>
      </c>
      <c r="D285" s="15">
        <f>VLOOKUP($C285,'Data_TCOM+9961'!$A:$U,'SH Summary'!D$4,FALSE)</f>
        <v>0</v>
      </c>
      <c r="E285" s="15">
        <f>VLOOKUP($C285,'Data_TCOM+9961'!$A:$U,'SH Summary'!E$4,FALSE)</f>
        <v>75596</v>
      </c>
      <c r="F285" s="18">
        <f t="shared" si="12"/>
        <v>75596</v>
      </c>
      <c r="G285" s="18"/>
      <c r="H285" s="17">
        <f t="shared" si="13"/>
        <v>75596</v>
      </c>
      <c r="I285" s="16"/>
      <c r="J285" s="16"/>
      <c r="K285" s="16"/>
      <c r="L285" s="16">
        <f t="shared" si="14"/>
        <v>1.1648230394416206E-4</v>
      </c>
      <c r="M285" s="13">
        <f>VLOOKUP($C285,'Data_TCOM+9961'!$A:$U,'SH Summary'!M$4,FALSE)</f>
        <v>0</v>
      </c>
      <c r="N285" s="13" t="str">
        <f>VLOOKUP($C285,'Data_TCOM+9961'!$A:$U,'SH Summary'!N$4,FALSE)</f>
        <v>04/30/2026</v>
      </c>
      <c r="O285" s="13" t="str">
        <f>VLOOKUP($C285,'Data_TCOM+9961'!$A:$U,'SH Summary'!O$4,FALSE)</f>
        <v>Growth</v>
      </c>
      <c r="P285" s="13" t="str">
        <f>VLOOKUP($C285,'Data_TCOM+9961'!$A:$U,'SH Summary'!P$4,FALSE)</f>
        <v>Central</v>
      </c>
      <c r="Q285" s="13">
        <f>VLOOKUP($C285,'Data_TCOM+9961'!$A:$U,'SH Summary'!Q$4,FALSE)</f>
        <v>0</v>
      </c>
      <c r="R285" s="13" t="str">
        <f>VLOOKUP($C285,'Data_TCOM+9961'!$A:$U,'SH Summary'!R$4,FALSE)</f>
        <v>Hong Kong SAR</v>
      </c>
      <c r="S285" s="15">
        <f>VLOOKUP($C285,'Data_TCOM+9961'!$A:$U,'SH Summary'!S$4,FALSE)/1000000000</f>
        <v>2.3553410690000001</v>
      </c>
    </row>
    <row r="286" spans="1:19" ht="17" customHeight="1" x14ac:dyDescent="0.35">
      <c r="A286" s="14"/>
      <c r="B286" s="14">
        <v>281</v>
      </c>
      <c r="C286" s="4" t="s">
        <v>318</v>
      </c>
      <c r="D286" s="15">
        <f>VLOOKUP($C286,'Data_TCOM+9961'!$A:$U,'SH Summary'!D$4,FALSE)</f>
        <v>30185</v>
      </c>
      <c r="E286" s="15">
        <f>VLOOKUP($C286,'Data_TCOM+9961'!$A:$U,'SH Summary'!E$4,FALSE)</f>
        <v>44900</v>
      </c>
      <c r="F286" s="18">
        <f t="shared" si="12"/>
        <v>75085</v>
      </c>
      <c r="G286" s="18"/>
      <c r="H286" s="17">
        <f t="shared" si="13"/>
        <v>75085</v>
      </c>
      <c r="I286" s="16"/>
      <c r="J286" s="16"/>
      <c r="K286" s="16"/>
      <c r="L286" s="16">
        <f t="shared" si="14"/>
        <v>1.1569492819259496E-4</v>
      </c>
      <c r="M286" s="13" t="str">
        <f>VLOOKUP($C286,'Data_TCOM+9961'!$A:$U,'SH Summary'!M$4,FALSE)</f>
        <v>03/31/2026</v>
      </c>
      <c r="N286" s="13" t="str">
        <f>VLOOKUP($C286,'Data_TCOM+9961'!$A:$U,'SH Summary'!N$4,FALSE)</f>
        <v>04/30/2026</v>
      </c>
      <c r="O286" s="13" t="str">
        <f>VLOOKUP($C286,'Data_TCOM+9961'!$A:$U,'SH Summary'!O$4,FALSE)</f>
        <v>Growth</v>
      </c>
      <c r="P286" s="13" t="str">
        <f>VLOOKUP($C286,'Data_TCOM+9961'!$A:$U,'SH Summary'!P$4,FALSE)</f>
        <v>London</v>
      </c>
      <c r="Q286" s="13">
        <f>VLOOKUP($C286,'Data_TCOM+9961'!$A:$U,'SH Summary'!Q$4,FALSE)</f>
        <v>0</v>
      </c>
      <c r="R286" s="13" t="str">
        <f>VLOOKUP($C286,'Data_TCOM+9961'!$A:$U,'SH Summary'!R$4,FALSE)</f>
        <v>United Kingdom</v>
      </c>
      <c r="S286" s="15">
        <f>VLOOKUP($C286,'Data_TCOM+9961'!$A:$U,'SH Summary'!S$4,FALSE)/1000000000</f>
        <v>41.64141687</v>
      </c>
    </row>
    <row r="287" spans="1:19" ht="17" customHeight="1" x14ac:dyDescent="0.35">
      <c r="A287" s="14"/>
      <c r="B287" s="14">
        <v>282</v>
      </c>
      <c r="C287" s="4" t="s">
        <v>319</v>
      </c>
      <c r="D287" s="15">
        <f>VLOOKUP($C287,'Data_TCOM+9961'!$A:$U,'SH Summary'!D$4,FALSE)</f>
        <v>74142</v>
      </c>
      <c r="E287" s="15">
        <f>VLOOKUP($C287,'Data_TCOM+9961'!$A:$U,'SH Summary'!E$4,FALSE)</f>
        <v>0</v>
      </c>
      <c r="F287" s="18">
        <f t="shared" si="12"/>
        <v>74142</v>
      </c>
      <c r="G287" s="18"/>
      <c r="H287" s="17">
        <f t="shared" si="13"/>
        <v>74142</v>
      </c>
      <c r="I287" s="16"/>
      <c r="J287" s="16"/>
      <c r="K287" s="16"/>
      <c r="L287" s="16">
        <f t="shared" si="14"/>
        <v>1.1424190405614137E-4</v>
      </c>
      <c r="M287" s="13" t="str">
        <f>VLOOKUP($C287,'Data_TCOM+9961'!$A:$U,'SH Summary'!M$4,FALSE)</f>
        <v>03/31/2026</v>
      </c>
      <c r="N287" s="13">
        <f>VLOOKUP($C287,'Data_TCOM+9961'!$A:$U,'SH Summary'!N$4,FALSE)</f>
        <v>0</v>
      </c>
      <c r="O287" s="13" t="str">
        <f>VLOOKUP($C287,'Data_TCOM+9961'!$A:$U,'SH Summary'!O$4,FALSE)</f>
        <v>Alternative</v>
      </c>
      <c r="P287" s="13" t="str">
        <f>VLOOKUP($C287,'Data_TCOM+9961'!$A:$U,'SH Summary'!P$4,FALSE)</f>
        <v>New York</v>
      </c>
      <c r="Q287" s="13" t="str">
        <f>VLOOKUP($C287,'Data_TCOM+9961'!$A:$U,'SH Summary'!Q$4,FALSE)</f>
        <v>New York</v>
      </c>
      <c r="R287" s="13" t="str">
        <f>VLOOKUP($C287,'Data_TCOM+9961'!$A:$U,'SH Summary'!R$4,FALSE)</f>
        <v>United States</v>
      </c>
      <c r="S287" s="15">
        <f>VLOOKUP($C287,'Data_TCOM+9961'!$A:$U,'SH Summary'!S$4,FALSE)/1000000000</f>
        <v>16.366774724999999</v>
      </c>
    </row>
    <row r="288" spans="1:19" ht="17" customHeight="1" x14ac:dyDescent="0.35">
      <c r="A288" s="14"/>
      <c r="B288" s="14">
        <v>283</v>
      </c>
      <c r="C288" s="4" t="s">
        <v>320</v>
      </c>
      <c r="D288" s="15">
        <f>VLOOKUP($C288,'Data_TCOM+9961'!$A:$U,'SH Summary'!D$4,FALSE)</f>
        <v>0</v>
      </c>
      <c r="E288" s="15">
        <f>VLOOKUP($C288,'Data_TCOM+9961'!$A:$U,'SH Summary'!E$4,FALSE)</f>
        <v>73750</v>
      </c>
      <c r="F288" s="18">
        <f t="shared" si="12"/>
        <v>73750</v>
      </c>
      <c r="G288" s="18"/>
      <c r="H288" s="17">
        <f t="shared" si="13"/>
        <v>73750</v>
      </c>
      <c r="I288" s="16"/>
      <c r="J288" s="16"/>
      <c r="K288" s="16"/>
      <c r="L288" s="16">
        <f t="shared" si="14"/>
        <v>1.1363788978096661E-4</v>
      </c>
      <c r="M288" s="13">
        <f>VLOOKUP($C288,'Data_TCOM+9961'!$A:$U,'SH Summary'!M$4,FALSE)</f>
        <v>0</v>
      </c>
      <c r="N288" s="13" t="str">
        <f>VLOOKUP($C288,'Data_TCOM+9961'!$A:$U,'SH Summary'!N$4,FALSE)</f>
        <v>04/30/2026</v>
      </c>
      <c r="O288" s="13" t="str">
        <f>VLOOKUP($C288,'Data_TCOM+9961'!$A:$U,'SH Summary'!O$4,FALSE)</f>
        <v>Index</v>
      </c>
      <c r="P288" s="13" t="str">
        <f>VLOOKUP($C288,'Data_TCOM+9961'!$A:$U,'SH Summary'!P$4,FALSE)</f>
        <v>Amsterdam</v>
      </c>
      <c r="Q288" s="13">
        <f>VLOOKUP($C288,'Data_TCOM+9961'!$A:$U,'SH Summary'!Q$4,FALSE)</f>
        <v>0</v>
      </c>
      <c r="R288" s="13" t="str">
        <f>VLOOKUP($C288,'Data_TCOM+9961'!$A:$U,'SH Summary'!R$4,FALSE)</f>
        <v>Netherlands</v>
      </c>
      <c r="S288" s="15">
        <f>VLOOKUP($C288,'Data_TCOM+9961'!$A:$U,'SH Summary'!S$4,FALSE)/1000000000</f>
        <v>10.624515500999999</v>
      </c>
    </row>
    <row r="289" spans="1:19" ht="17" customHeight="1" x14ac:dyDescent="0.35">
      <c r="A289" s="14"/>
      <c r="B289" s="14">
        <v>284</v>
      </c>
      <c r="C289" s="4" t="s">
        <v>321</v>
      </c>
      <c r="D289" s="15">
        <f>VLOOKUP($C289,'Data_TCOM+9961'!$A:$U,'SH Summary'!D$4,FALSE)</f>
        <v>73600</v>
      </c>
      <c r="E289" s="15">
        <f>VLOOKUP($C289,'Data_TCOM+9961'!$A:$U,'SH Summary'!E$4,FALSE)</f>
        <v>0</v>
      </c>
      <c r="F289" s="18">
        <f t="shared" si="12"/>
        <v>73600</v>
      </c>
      <c r="G289" s="18"/>
      <c r="H289" s="17">
        <f t="shared" si="13"/>
        <v>73600</v>
      </c>
      <c r="I289" s="16"/>
      <c r="J289" s="16"/>
      <c r="K289" s="16"/>
      <c r="L289" s="16">
        <f t="shared" si="14"/>
        <v>1.1340676186954769E-4</v>
      </c>
      <c r="M289" s="13" t="str">
        <f>VLOOKUP($C289,'Data_TCOM+9961'!$A:$U,'SH Summary'!M$4,FALSE)</f>
        <v>03/31/2026</v>
      </c>
      <c r="N289" s="13">
        <f>VLOOKUP($C289,'Data_TCOM+9961'!$A:$U,'SH Summary'!N$4,FALSE)</f>
        <v>0</v>
      </c>
      <c r="O289" s="13" t="str">
        <f>VLOOKUP($C289,'Data_TCOM+9961'!$A:$U,'SH Summary'!O$4,FALSE)</f>
        <v>Broker</v>
      </c>
      <c r="P289" s="13" t="str">
        <f>VLOOKUP($C289,'Data_TCOM+9961'!$A:$U,'SH Summary'!P$4,FALSE)</f>
        <v>Dublin</v>
      </c>
      <c r="Q289" s="13">
        <f>VLOOKUP($C289,'Data_TCOM+9961'!$A:$U,'SH Summary'!Q$4,FALSE)</f>
        <v>0</v>
      </c>
      <c r="R289" s="13" t="str">
        <f>VLOOKUP($C289,'Data_TCOM+9961'!$A:$U,'SH Summary'!R$4,FALSE)</f>
        <v>Ireland</v>
      </c>
      <c r="S289" s="15">
        <f>VLOOKUP($C289,'Data_TCOM+9961'!$A:$U,'SH Summary'!S$4,FALSE)/1000000000</f>
        <v>20.032028946000001</v>
      </c>
    </row>
    <row r="290" spans="1:19" ht="17" customHeight="1" x14ac:dyDescent="0.35">
      <c r="A290" s="14"/>
      <c r="B290" s="14">
        <v>285</v>
      </c>
      <c r="C290" s="4" t="s">
        <v>322</v>
      </c>
      <c r="D290" s="15">
        <f>VLOOKUP($C290,'Data_TCOM+9961'!$A:$U,'SH Summary'!D$4,FALSE)</f>
        <v>26869</v>
      </c>
      <c r="E290" s="15">
        <f>VLOOKUP($C290,'Data_TCOM+9961'!$A:$U,'SH Summary'!E$4,FALSE)</f>
        <v>45769</v>
      </c>
      <c r="F290" s="18">
        <f t="shared" si="12"/>
        <v>72638</v>
      </c>
      <c r="G290" s="18"/>
      <c r="H290" s="17">
        <f t="shared" si="13"/>
        <v>72638</v>
      </c>
      <c r="I290" s="16"/>
      <c r="J290" s="16"/>
      <c r="K290" s="16"/>
      <c r="L290" s="16">
        <f t="shared" si="14"/>
        <v>1.1192446153098106E-4</v>
      </c>
      <c r="M290" s="13" t="str">
        <f>VLOOKUP($C290,'Data_TCOM+9961'!$A:$U,'SH Summary'!M$4,FALSE)</f>
        <v>03/31/2025</v>
      </c>
      <c r="N290" s="13" t="str">
        <f>VLOOKUP($C290,'Data_TCOM+9961'!$A:$U,'SH Summary'!N$4,FALSE)</f>
        <v>12/31/2025</v>
      </c>
      <c r="O290" s="13" t="str">
        <f>VLOOKUP($C290,'Data_TCOM+9961'!$A:$U,'SH Summary'!O$4,FALSE)</f>
        <v>Value</v>
      </c>
      <c r="P290" s="13" t="str">
        <f>VLOOKUP($C290,'Data_TCOM+9961'!$A:$U,'SH Summary'!P$4,FALSE)</f>
        <v>Central</v>
      </c>
      <c r="Q290" s="13">
        <f>VLOOKUP($C290,'Data_TCOM+9961'!$A:$U,'SH Summary'!Q$4,FALSE)</f>
        <v>0</v>
      </c>
      <c r="R290" s="13" t="str">
        <f>VLOOKUP($C290,'Data_TCOM+9961'!$A:$U,'SH Summary'!R$4,FALSE)</f>
        <v>Hong Kong SAR</v>
      </c>
      <c r="S290" s="15">
        <f>VLOOKUP($C290,'Data_TCOM+9961'!$A:$U,'SH Summary'!S$4,FALSE)/1000000000</f>
        <v>2.0848729399999999</v>
      </c>
    </row>
    <row r="291" spans="1:19" ht="17" customHeight="1" x14ac:dyDescent="0.35">
      <c r="A291" s="14"/>
      <c r="B291" s="14">
        <v>286</v>
      </c>
      <c r="C291" s="4" t="s">
        <v>323</v>
      </c>
      <c r="D291" s="15">
        <f>VLOOKUP($C291,'Data_TCOM+9961'!$A:$U,'SH Summary'!D$4,FALSE)</f>
        <v>72074</v>
      </c>
      <c r="E291" s="15">
        <f>VLOOKUP($C291,'Data_TCOM+9961'!$A:$U,'SH Summary'!E$4,FALSE)</f>
        <v>0</v>
      </c>
      <c r="F291" s="18">
        <f t="shared" si="12"/>
        <v>72074</v>
      </c>
      <c r="G291" s="18"/>
      <c r="H291" s="17">
        <f t="shared" si="13"/>
        <v>72074</v>
      </c>
      <c r="I291" s="16"/>
      <c r="J291" s="16"/>
      <c r="K291" s="16"/>
      <c r="L291" s="16">
        <f t="shared" si="14"/>
        <v>1.1105542058404593E-4</v>
      </c>
      <c r="M291" s="13" t="str">
        <f>VLOOKUP($C291,'Data_TCOM+9961'!$A:$U,'SH Summary'!M$4,FALSE)</f>
        <v>03/31/2026</v>
      </c>
      <c r="N291" s="13">
        <f>VLOOKUP($C291,'Data_TCOM+9961'!$A:$U,'SH Summary'!N$4,FALSE)</f>
        <v>0</v>
      </c>
      <c r="O291" s="13" t="str">
        <f>VLOOKUP($C291,'Data_TCOM+9961'!$A:$U,'SH Summary'!O$4,FALSE)</f>
        <v>Alternative</v>
      </c>
      <c r="P291" s="13" t="str">
        <f>VLOOKUP($C291,'Data_TCOM+9961'!$A:$U,'SH Summary'!P$4,FALSE)</f>
        <v>New York</v>
      </c>
      <c r="Q291" s="13" t="str">
        <f>VLOOKUP($C291,'Data_TCOM+9961'!$A:$U,'SH Summary'!Q$4,FALSE)</f>
        <v>New York</v>
      </c>
      <c r="R291" s="13" t="str">
        <f>VLOOKUP($C291,'Data_TCOM+9961'!$A:$U,'SH Summary'!R$4,FALSE)</f>
        <v>United States</v>
      </c>
      <c r="S291" s="15">
        <f>VLOOKUP($C291,'Data_TCOM+9961'!$A:$U,'SH Summary'!S$4,FALSE)/1000000000</f>
        <v>46.218182771000002</v>
      </c>
    </row>
    <row r="292" spans="1:19" ht="17" customHeight="1" x14ac:dyDescent="0.35">
      <c r="A292" s="14"/>
      <c r="B292" s="14">
        <v>287</v>
      </c>
      <c r="C292" s="4" t="s">
        <v>324</v>
      </c>
      <c r="D292" s="15">
        <f>VLOOKUP($C292,'Data_TCOM+9961'!$A:$U,'SH Summary'!D$4,FALSE)</f>
        <v>71120</v>
      </c>
      <c r="E292" s="15">
        <f>VLOOKUP($C292,'Data_TCOM+9961'!$A:$U,'SH Summary'!E$4,FALSE)</f>
        <v>0</v>
      </c>
      <c r="F292" s="18">
        <f t="shared" si="12"/>
        <v>71120</v>
      </c>
      <c r="G292" s="18"/>
      <c r="H292" s="17">
        <f t="shared" si="13"/>
        <v>71120</v>
      </c>
      <c r="I292" s="16"/>
      <c r="J292" s="16"/>
      <c r="K292" s="16"/>
      <c r="L292" s="16">
        <f t="shared" si="14"/>
        <v>1.0958544706742163E-4</v>
      </c>
      <c r="M292" s="13" t="str">
        <f>VLOOKUP($C292,'Data_TCOM+9961'!$A:$U,'SH Summary'!M$4,FALSE)</f>
        <v>01/31/2026</v>
      </c>
      <c r="N292" s="13">
        <f>VLOOKUP($C292,'Data_TCOM+9961'!$A:$U,'SH Summary'!N$4,FALSE)</f>
        <v>0</v>
      </c>
      <c r="O292" s="13" t="str">
        <f>VLOOKUP($C292,'Data_TCOM+9961'!$A:$U,'SH Summary'!O$4,FALSE)</f>
        <v>Growth</v>
      </c>
      <c r="P292" s="13" t="str">
        <f>VLOOKUP($C292,'Data_TCOM+9961'!$A:$U,'SH Summary'!P$4,FALSE)</f>
        <v>Zürich</v>
      </c>
      <c r="Q292" s="13">
        <f>VLOOKUP($C292,'Data_TCOM+9961'!$A:$U,'SH Summary'!Q$4,FALSE)</f>
        <v>0</v>
      </c>
      <c r="R292" s="13" t="str">
        <f>VLOOKUP($C292,'Data_TCOM+9961'!$A:$U,'SH Summary'!R$4,FALSE)</f>
        <v>Switzerland</v>
      </c>
      <c r="S292" s="15">
        <f>VLOOKUP($C292,'Data_TCOM+9961'!$A:$U,'SH Summary'!S$4,FALSE)/1000000000</f>
        <v>2.3616532619999999</v>
      </c>
    </row>
    <row r="293" spans="1:19" ht="17" customHeight="1" x14ac:dyDescent="0.35">
      <c r="A293" s="14"/>
      <c r="B293" s="14">
        <v>288</v>
      </c>
      <c r="C293" s="4" t="s">
        <v>325</v>
      </c>
      <c r="D293" s="15">
        <f>VLOOKUP($C293,'Data_TCOM+9961'!$A:$U,'SH Summary'!D$4,FALSE)</f>
        <v>0</v>
      </c>
      <c r="E293" s="15">
        <f>VLOOKUP($C293,'Data_TCOM+9961'!$A:$U,'SH Summary'!E$4,FALSE)</f>
        <v>70726</v>
      </c>
      <c r="F293" s="18">
        <f t="shared" si="12"/>
        <v>70726</v>
      </c>
      <c r="G293" s="18"/>
      <c r="H293" s="17">
        <f t="shared" si="13"/>
        <v>70726</v>
      </c>
      <c r="I293" s="16"/>
      <c r="J293" s="16"/>
      <c r="K293" s="16"/>
      <c r="L293" s="16">
        <f t="shared" si="14"/>
        <v>1.0897835108676128E-4</v>
      </c>
      <c r="M293" s="13">
        <f>VLOOKUP($C293,'Data_TCOM+9961'!$A:$U,'SH Summary'!M$4,FALSE)</f>
        <v>0</v>
      </c>
      <c r="N293" s="13" t="str">
        <f>VLOOKUP($C293,'Data_TCOM+9961'!$A:$U,'SH Summary'!N$4,FALSE)</f>
        <v>05/13/2026</v>
      </c>
      <c r="O293" s="13" t="str">
        <f>VLOOKUP($C293,'Data_TCOM+9961'!$A:$U,'SH Summary'!O$4,FALSE)</f>
        <v>Index</v>
      </c>
      <c r="P293" s="13" t="str">
        <f>VLOOKUP($C293,'Data_TCOM+9961'!$A:$U,'SH Summary'!P$4,FALSE)</f>
        <v>San Francisco</v>
      </c>
      <c r="Q293" s="13" t="str">
        <f>VLOOKUP($C293,'Data_TCOM+9961'!$A:$U,'SH Summary'!Q$4,FALSE)</f>
        <v>California</v>
      </c>
      <c r="R293" s="13" t="str">
        <f>VLOOKUP($C293,'Data_TCOM+9961'!$A:$U,'SH Summary'!R$4,FALSE)</f>
        <v>United States</v>
      </c>
      <c r="S293" s="15">
        <f>VLOOKUP($C293,'Data_TCOM+9961'!$A:$U,'SH Summary'!S$4,FALSE)/1000000000</f>
        <v>10.236981911999999</v>
      </c>
    </row>
    <row r="294" spans="1:19" ht="17" customHeight="1" x14ac:dyDescent="0.35">
      <c r="A294" s="14"/>
      <c r="B294" s="14">
        <v>289</v>
      </c>
      <c r="C294" s="4" t="s">
        <v>326</v>
      </c>
      <c r="D294" s="15">
        <f>VLOOKUP($C294,'Data_TCOM+9961'!$A:$U,'SH Summary'!D$4,FALSE)</f>
        <v>70000</v>
      </c>
      <c r="E294" s="15">
        <f>VLOOKUP($C294,'Data_TCOM+9961'!$A:$U,'SH Summary'!E$4,FALSE)</f>
        <v>0</v>
      </c>
      <c r="F294" s="18">
        <f t="shared" si="12"/>
        <v>70000</v>
      </c>
      <c r="G294" s="18"/>
      <c r="H294" s="17">
        <f t="shared" si="13"/>
        <v>70000</v>
      </c>
      <c r="I294" s="16"/>
      <c r="J294" s="16"/>
      <c r="K294" s="16"/>
      <c r="L294" s="16">
        <f t="shared" si="14"/>
        <v>1.0785969199549373E-4</v>
      </c>
      <c r="M294" s="13" t="str">
        <f>VLOOKUP($C294,'Data_TCOM+9961'!$A:$U,'SH Summary'!M$4,FALSE)</f>
        <v>03/31/2026</v>
      </c>
      <c r="N294" s="13">
        <f>VLOOKUP($C294,'Data_TCOM+9961'!$A:$U,'SH Summary'!N$4,FALSE)</f>
        <v>0</v>
      </c>
      <c r="O294" s="13" t="str">
        <f>VLOOKUP($C294,'Data_TCOM+9961'!$A:$U,'SH Summary'!O$4,FALSE)</f>
        <v>Alternative</v>
      </c>
      <c r="P294" s="13">
        <f>VLOOKUP($C294,'Data_TCOM+9961'!$A:$U,'SH Summary'!P$4,FALSE)</f>
        <v>0</v>
      </c>
      <c r="Q294" s="13">
        <f>VLOOKUP($C294,'Data_TCOM+9961'!$A:$U,'SH Summary'!Q$4,FALSE)</f>
        <v>0</v>
      </c>
      <c r="R294" s="13" t="str">
        <f>VLOOKUP($C294,'Data_TCOM+9961'!$A:$U,'SH Summary'!R$4,FALSE)</f>
        <v>Hong Kong SAR</v>
      </c>
      <c r="S294" s="15">
        <f>VLOOKUP($C294,'Data_TCOM+9961'!$A:$U,'SH Summary'!S$4,FALSE)/1000000000</f>
        <v>0.106918997</v>
      </c>
    </row>
    <row r="295" spans="1:19" ht="17" customHeight="1" x14ac:dyDescent="0.35">
      <c r="A295" s="14"/>
      <c r="B295" s="14">
        <v>290</v>
      </c>
      <c r="C295" s="4" t="s">
        <v>327</v>
      </c>
      <c r="D295" s="15">
        <f>VLOOKUP($C295,'Data_TCOM+9961'!$A:$U,'SH Summary'!D$4,FALSE)</f>
        <v>0</v>
      </c>
      <c r="E295" s="15">
        <f>VLOOKUP($C295,'Data_TCOM+9961'!$A:$U,'SH Summary'!E$4,FALSE)</f>
        <v>69944</v>
      </c>
      <c r="F295" s="18">
        <f t="shared" si="12"/>
        <v>69944</v>
      </c>
      <c r="G295" s="18"/>
      <c r="H295" s="17">
        <f t="shared" si="13"/>
        <v>69944</v>
      </c>
      <c r="I295" s="16"/>
      <c r="J295" s="16"/>
      <c r="K295" s="16"/>
      <c r="L295" s="16">
        <f t="shared" si="14"/>
        <v>1.0777340424189733E-4</v>
      </c>
      <c r="M295" s="13" t="str">
        <f>VLOOKUP($C295,'Data_TCOM+9961'!$A:$U,'SH Summary'!M$4,FALSE)</f>
        <v>08/03/2024</v>
      </c>
      <c r="N295" s="13" t="str">
        <f>VLOOKUP($C295,'Data_TCOM+9961'!$A:$U,'SH Summary'!N$4,FALSE)</f>
        <v>01/31/2026</v>
      </c>
      <c r="O295" s="13" t="str">
        <f>VLOOKUP($C295,'Data_TCOM+9961'!$A:$U,'SH Summary'!O$4,FALSE)</f>
        <v>Growth</v>
      </c>
      <c r="P295" s="13" t="str">
        <f>VLOOKUP($C295,'Data_TCOM+9961'!$A:$U,'SH Summary'!P$4,FALSE)</f>
        <v>Seoul</v>
      </c>
      <c r="Q295" s="13">
        <f>VLOOKUP($C295,'Data_TCOM+9961'!$A:$U,'SH Summary'!Q$4,FALSE)</f>
        <v>0</v>
      </c>
      <c r="R295" s="13" t="str">
        <f>VLOOKUP($C295,'Data_TCOM+9961'!$A:$U,'SH Summary'!R$4,FALSE)</f>
        <v>South Korea</v>
      </c>
      <c r="S295" s="15">
        <f>VLOOKUP($C295,'Data_TCOM+9961'!$A:$U,'SH Summary'!S$4,FALSE)/1000000000</f>
        <v>63.292000346000002</v>
      </c>
    </row>
    <row r="296" spans="1:19" ht="17" customHeight="1" x14ac:dyDescent="0.35">
      <c r="A296" s="14"/>
      <c r="B296" s="14">
        <v>291</v>
      </c>
      <c r="C296" s="4" t="s">
        <v>328</v>
      </c>
      <c r="D296" s="15">
        <f>VLOOKUP($C296,'Data_TCOM+9961'!$A:$U,'SH Summary'!D$4,FALSE)</f>
        <v>0</v>
      </c>
      <c r="E296" s="15">
        <f>VLOOKUP($C296,'Data_TCOM+9961'!$A:$U,'SH Summary'!E$4,FALSE)</f>
        <v>69246</v>
      </c>
      <c r="F296" s="18">
        <f t="shared" si="12"/>
        <v>69246</v>
      </c>
      <c r="G296" s="18"/>
      <c r="H296" s="17">
        <f t="shared" si="13"/>
        <v>69246</v>
      </c>
      <c r="I296" s="16"/>
      <c r="J296" s="16"/>
      <c r="K296" s="16"/>
      <c r="L296" s="16">
        <f t="shared" si="14"/>
        <v>1.0669788902742798E-4</v>
      </c>
      <c r="M296" s="13" t="str">
        <f>VLOOKUP($C296,'Data_TCOM+9961'!$A:$U,'SH Summary'!M$4,FALSE)</f>
        <v>09/30/2025</v>
      </c>
      <c r="N296" s="13" t="str">
        <f>VLOOKUP($C296,'Data_TCOM+9961'!$A:$U,'SH Summary'!N$4,FALSE)</f>
        <v>05/14/2026</v>
      </c>
      <c r="O296" s="13" t="str">
        <f>VLOOKUP($C296,'Data_TCOM+9961'!$A:$U,'SH Summary'!O$4,FALSE)</f>
        <v>Growth</v>
      </c>
      <c r="P296" s="13" t="str">
        <f>VLOOKUP($C296,'Data_TCOM+9961'!$A:$U,'SH Summary'!P$4,FALSE)</f>
        <v>Seoul</v>
      </c>
      <c r="Q296" s="13">
        <f>VLOOKUP($C296,'Data_TCOM+9961'!$A:$U,'SH Summary'!Q$4,FALSE)</f>
        <v>0</v>
      </c>
      <c r="R296" s="13" t="str">
        <f>VLOOKUP($C296,'Data_TCOM+9961'!$A:$U,'SH Summary'!R$4,FALSE)</f>
        <v>South Korea</v>
      </c>
      <c r="S296" s="15">
        <f>VLOOKUP($C296,'Data_TCOM+9961'!$A:$U,'SH Summary'!S$4,FALSE)/1000000000</f>
        <v>20.08412448</v>
      </c>
    </row>
    <row r="297" spans="1:19" ht="17" customHeight="1" x14ac:dyDescent="0.35">
      <c r="A297" s="14"/>
      <c r="B297" s="14">
        <v>292</v>
      </c>
      <c r="C297" s="4" t="s">
        <v>329</v>
      </c>
      <c r="D297" s="15">
        <f>VLOOKUP($C297,'Data_TCOM+9961'!$A:$U,'SH Summary'!D$4,FALSE)</f>
        <v>69134</v>
      </c>
      <c r="E297" s="15">
        <f>VLOOKUP($C297,'Data_TCOM+9961'!$A:$U,'SH Summary'!E$4,FALSE)</f>
        <v>0</v>
      </c>
      <c r="F297" s="18">
        <f t="shared" si="12"/>
        <v>69134</v>
      </c>
      <c r="G297" s="18"/>
      <c r="H297" s="17">
        <f t="shared" si="13"/>
        <v>69134</v>
      </c>
      <c r="I297" s="16"/>
      <c r="J297" s="16"/>
      <c r="K297" s="16"/>
      <c r="L297" s="16">
        <f t="shared" si="14"/>
        <v>1.0652531352023519E-4</v>
      </c>
      <c r="M297" s="13" t="str">
        <f>VLOOKUP($C297,'Data_TCOM+9961'!$A:$U,'SH Summary'!M$4,FALSE)</f>
        <v>09/30/2024</v>
      </c>
      <c r="N297" s="13">
        <f>VLOOKUP($C297,'Data_TCOM+9961'!$A:$U,'SH Summary'!N$4,FALSE)</f>
        <v>0</v>
      </c>
      <c r="O297" s="13" t="str">
        <f>VLOOKUP($C297,'Data_TCOM+9961'!$A:$U,'SH Summary'!O$4,FALSE)</f>
        <v>Alternative</v>
      </c>
      <c r="P297" s="13" t="str">
        <f>VLOOKUP($C297,'Data_TCOM+9961'!$A:$U,'SH Summary'!P$4,FALSE)</f>
        <v>New York</v>
      </c>
      <c r="Q297" s="13" t="str">
        <f>VLOOKUP($C297,'Data_TCOM+9961'!$A:$U,'SH Summary'!Q$4,FALSE)</f>
        <v>New York</v>
      </c>
      <c r="R297" s="13" t="str">
        <f>VLOOKUP($C297,'Data_TCOM+9961'!$A:$U,'SH Summary'!R$4,FALSE)</f>
        <v>United States</v>
      </c>
      <c r="S297" s="15">
        <f>VLOOKUP($C297,'Data_TCOM+9961'!$A:$U,'SH Summary'!S$4,FALSE)/1000000000</f>
        <v>1.093912134</v>
      </c>
    </row>
    <row r="298" spans="1:19" ht="17" customHeight="1" x14ac:dyDescent="0.35">
      <c r="A298" s="14"/>
      <c r="B298" s="14">
        <v>293</v>
      </c>
      <c r="C298" s="4" t="s">
        <v>330</v>
      </c>
      <c r="D298" s="15">
        <f>VLOOKUP($C298,'Data_TCOM+9961'!$A:$U,'SH Summary'!D$4,FALSE)</f>
        <v>0</v>
      </c>
      <c r="E298" s="15">
        <f>VLOOKUP($C298,'Data_TCOM+9961'!$A:$U,'SH Summary'!E$4,FALSE)</f>
        <v>67900</v>
      </c>
      <c r="F298" s="18">
        <f t="shared" si="12"/>
        <v>67900</v>
      </c>
      <c r="G298" s="18"/>
      <c r="H298" s="17">
        <f t="shared" si="13"/>
        <v>67900</v>
      </c>
      <c r="I298" s="16"/>
      <c r="J298" s="16"/>
      <c r="K298" s="16"/>
      <c r="L298" s="16">
        <f t="shared" si="14"/>
        <v>1.0462390123562892E-4</v>
      </c>
      <c r="M298" s="13">
        <f>VLOOKUP($C298,'Data_TCOM+9961'!$A:$U,'SH Summary'!M$4,FALSE)</f>
        <v>0</v>
      </c>
      <c r="N298" s="13" t="str">
        <f>VLOOKUP($C298,'Data_TCOM+9961'!$A:$U,'SH Summary'!N$4,FALSE)</f>
        <v>01/31/2026</v>
      </c>
      <c r="O298" s="13" t="str">
        <f>VLOOKUP($C298,'Data_TCOM+9961'!$A:$U,'SH Summary'!O$4,FALSE)</f>
        <v>Growth</v>
      </c>
      <c r="P298" s="13" t="str">
        <f>VLOOKUP($C298,'Data_TCOM+9961'!$A:$U,'SH Summary'!P$4,FALSE)</f>
        <v>Kowloon</v>
      </c>
      <c r="Q298" s="13">
        <f>VLOOKUP($C298,'Data_TCOM+9961'!$A:$U,'SH Summary'!Q$4,FALSE)</f>
        <v>0</v>
      </c>
      <c r="R298" s="13" t="str">
        <f>VLOOKUP($C298,'Data_TCOM+9961'!$A:$U,'SH Summary'!R$4,FALSE)</f>
        <v>Hong Kong SAR</v>
      </c>
      <c r="S298" s="15">
        <f>VLOOKUP($C298,'Data_TCOM+9961'!$A:$U,'SH Summary'!S$4,FALSE)/1000000000</f>
        <v>0.30431382499999998</v>
      </c>
    </row>
    <row r="299" spans="1:19" ht="17" customHeight="1" x14ac:dyDescent="0.35">
      <c r="A299" s="14"/>
      <c r="B299" s="14">
        <v>294</v>
      </c>
      <c r="C299" s="4" t="s">
        <v>331</v>
      </c>
      <c r="D299" s="15">
        <f>VLOOKUP($C299,'Data_TCOM+9961'!$A:$U,'SH Summary'!D$4,FALSE)</f>
        <v>0</v>
      </c>
      <c r="E299" s="15">
        <f>VLOOKUP($C299,'Data_TCOM+9961'!$A:$U,'SH Summary'!E$4,FALSE)</f>
        <v>65600</v>
      </c>
      <c r="F299" s="18">
        <f t="shared" si="12"/>
        <v>65600</v>
      </c>
      <c r="G299" s="18"/>
      <c r="H299" s="17">
        <f t="shared" si="13"/>
        <v>65600</v>
      </c>
      <c r="I299" s="16"/>
      <c r="J299" s="16"/>
      <c r="K299" s="16"/>
      <c r="L299" s="16">
        <f t="shared" si="14"/>
        <v>1.0107993992720555E-4</v>
      </c>
      <c r="M299" s="13">
        <f>VLOOKUP($C299,'Data_TCOM+9961'!$A:$U,'SH Summary'!M$4,FALSE)</f>
        <v>0</v>
      </c>
      <c r="N299" s="13" t="str">
        <f>VLOOKUP($C299,'Data_TCOM+9961'!$A:$U,'SH Summary'!N$4,FALSE)</f>
        <v>01/31/2026</v>
      </c>
      <c r="O299" s="13" t="str">
        <f>VLOOKUP($C299,'Data_TCOM+9961'!$A:$U,'SH Summary'!O$4,FALSE)</f>
        <v>Growth</v>
      </c>
      <c r="P299" s="13" t="str">
        <f>VLOOKUP($C299,'Data_TCOM+9961'!$A:$U,'SH Summary'!P$4,FALSE)</f>
        <v>Kuala Lumpur</v>
      </c>
      <c r="Q299" s="13">
        <f>VLOOKUP($C299,'Data_TCOM+9961'!$A:$U,'SH Summary'!Q$4,FALSE)</f>
        <v>0</v>
      </c>
      <c r="R299" s="13" t="str">
        <f>VLOOKUP($C299,'Data_TCOM+9961'!$A:$U,'SH Summary'!R$4,FALSE)</f>
        <v>Malaysia</v>
      </c>
      <c r="S299" s="15">
        <f>VLOOKUP($C299,'Data_TCOM+9961'!$A:$U,'SH Summary'!S$4,FALSE)/1000000000</f>
        <v>0.74839302500000005</v>
      </c>
    </row>
    <row r="300" spans="1:19" ht="17" customHeight="1" x14ac:dyDescent="0.35">
      <c r="A300" s="14"/>
      <c r="B300" s="14">
        <v>295</v>
      </c>
      <c r="C300" s="4" t="s">
        <v>332</v>
      </c>
      <c r="D300" s="15">
        <f>VLOOKUP($C300,'Data_TCOM+9961'!$A:$U,'SH Summary'!D$4,FALSE)</f>
        <v>64904</v>
      </c>
      <c r="E300" s="15">
        <f>VLOOKUP($C300,'Data_TCOM+9961'!$A:$U,'SH Summary'!E$4,FALSE)</f>
        <v>0</v>
      </c>
      <c r="F300" s="18">
        <f t="shared" si="12"/>
        <v>64904</v>
      </c>
      <c r="G300" s="18"/>
      <c r="H300" s="17">
        <f t="shared" si="13"/>
        <v>64904</v>
      </c>
      <c r="I300" s="16"/>
      <c r="J300" s="16"/>
      <c r="K300" s="16"/>
      <c r="L300" s="16">
        <f t="shared" si="14"/>
        <v>1.0000750641822179E-4</v>
      </c>
      <c r="M300" s="13" t="str">
        <f>VLOOKUP($C300,'Data_TCOM+9961'!$A:$U,'SH Summary'!M$4,FALSE)</f>
        <v>03/31/2026</v>
      </c>
      <c r="N300" s="13">
        <f>VLOOKUP($C300,'Data_TCOM+9961'!$A:$U,'SH Summary'!N$4,FALSE)</f>
        <v>0</v>
      </c>
      <c r="O300" s="13" t="str">
        <f>VLOOKUP($C300,'Data_TCOM+9961'!$A:$U,'SH Summary'!O$4,FALSE)</f>
        <v>Broker</v>
      </c>
      <c r="P300" s="13" t="str">
        <f>VLOOKUP($C300,'Data_TCOM+9961'!$A:$U,'SH Summary'!P$4,FALSE)</f>
        <v>New York</v>
      </c>
      <c r="Q300" s="13" t="str">
        <f>VLOOKUP($C300,'Data_TCOM+9961'!$A:$U,'SH Summary'!Q$4,FALSE)</f>
        <v>New York</v>
      </c>
      <c r="R300" s="13" t="str">
        <f>VLOOKUP($C300,'Data_TCOM+9961'!$A:$U,'SH Summary'!R$4,FALSE)</f>
        <v>United States</v>
      </c>
      <c r="S300" s="15">
        <f>VLOOKUP($C300,'Data_TCOM+9961'!$A:$U,'SH Summary'!S$4,FALSE)/1000000000</f>
        <v>90.324009028999996</v>
      </c>
    </row>
    <row r="301" spans="1:19" ht="17" customHeight="1" x14ac:dyDescent="0.35">
      <c r="A301" s="14"/>
      <c r="B301" s="14">
        <v>296</v>
      </c>
      <c r="C301" s="4" t="s">
        <v>333</v>
      </c>
      <c r="D301" s="15">
        <f>VLOOKUP($C301,'Data_TCOM+9961'!$A:$U,'SH Summary'!D$4,FALSE)</f>
        <v>64745</v>
      </c>
      <c r="E301" s="15">
        <f>VLOOKUP($C301,'Data_TCOM+9961'!$A:$U,'SH Summary'!E$4,FALSE)</f>
        <v>0</v>
      </c>
      <c r="F301" s="18">
        <f t="shared" si="12"/>
        <v>64745</v>
      </c>
      <c r="G301" s="18"/>
      <c r="H301" s="17">
        <f t="shared" si="13"/>
        <v>64745</v>
      </c>
      <c r="I301" s="16"/>
      <c r="J301" s="16"/>
      <c r="K301" s="16"/>
      <c r="L301" s="16">
        <f t="shared" si="14"/>
        <v>9.9762510832117734E-5</v>
      </c>
      <c r="M301" s="13" t="str">
        <f>VLOOKUP($C301,'Data_TCOM+9961'!$A:$U,'SH Summary'!M$4,FALSE)</f>
        <v>03/31/2026</v>
      </c>
      <c r="N301" s="13">
        <f>VLOOKUP($C301,'Data_TCOM+9961'!$A:$U,'SH Summary'!N$4,FALSE)</f>
        <v>0</v>
      </c>
      <c r="O301" s="13" t="str">
        <f>VLOOKUP($C301,'Data_TCOM+9961'!$A:$U,'SH Summary'!O$4,FALSE)</f>
        <v>Alternative</v>
      </c>
      <c r="P301" s="13" t="str">
        <f>VLOOKUP($C301,'Data_TCOM+9961'!$A:$U,'SH Summary'!P$4,FALSE)</f>
        <v>Greenwich</v>
      </c>
      <c r="Q301" s="13" t="str">
        <f>VLOOKUP($C301,'Data_TCOM+9961'!$A:$U,'SH Summary'!Q$4,FALSE)</f>
        <v>Connecticut</v>
      </c>
      <c r="R301" s="13" t="str">
        <f>VLOOKUP($C301,'Data_TCOM+9961'!$A:$U,'SH Summary'!R$4,FALSE)</f>
        <v>United States</v>
      </c>
      <c r="S301" s="15">
        <f>VLOOKUP($C301,'Data_TCOM+9961'!$A:$U,'SH Summary'!S$4,FALSE)/1000000000</f>
        <v>10.716994353</v>
      </c>
    </row>
    <row r="302" spans="1:19" ht="17" customHeight="1" x14ac:dyDescent="0.35">
      <c r="A302" s="14"/>
      <c r="B302" s="14">
        <v>297</v>
      </c>
      <c r="C302" s="4" t="s">
        <v>334</v>
      </c>
      <c r="D302" s="15">
        <f>VLOOKUP($C302,'Data_TCOM+9961'!$A:$U,'SH Summary'!D$4,FALSE)</f>
        <v>1352</v>
      </c>
      <c r="E302" s="15">
        <f>VLOOKUP($C302,'Data_TCOM+9961'!$A:$U,'SH Summary'!E$4,FALSE)</f>
        <v>62569</v>
      </c>
      <c r="F302" s="18">
        <f t="shared" si="12"/>
        <v>63921</v>
      </c>
      <c r="G302" s="18"/>
      <c r="H302" s="17">
        <f t="shared" si="13"/>
        <v>63921</v>
      </c>
      <c r="I302" s="16"/>
      <c r="J302" s="16"/>
      <c r="K302" s="16"/>
      <c r="L302" s="16">
        <f t="shared" si="14"/>
        <v>9.8492848172056493E-5</v>
      </c>
      <c r="M302" s="13" t="str">
        <f>VLOOKUP($C302,'Data_TCOM+9961'!$A:$U,'SH Summary'!M$4,FALSE)</f>
        <v>06/30/2025</v>
      </c>
      <c r="N302" s="13" t="str">
        <f>VLOOKUP($C302,'Data_TCOM+9961'!$A:$U,'SH Summary'!N$4,FALSE)</f>
        <v>03/31/2026</v>
      </c>
      <c r="O302" s="13" t="str">
        <f>VLOOKUP($C302,'Data_TCOM+9961'!$A:$U,'SH Summary'!O$4,FALSE)</f>
        <v>Growth</v>
      </c>
      <c r="P302" s="13" t="str">
        <f>VLOOKUP($C302,'Data_TCOM+9961'!$A:$U,'SH Summary'!P$4,FALSE)</f>
        <v>Petit-Lancy</v>
      </c>
      <c r="Q302" s="13">
        <f>VLOOKUP($C302,'Data_TCOM+9961'!$A:$U,'SH Summary'!Q$4,FALSE)</f>
        <v>0</v>
      </c>
      <c r="R302" s="13" t="str">
        <f>VLOOKUP($C302,'Data_TCOM+9961'!$A:$U,'SH Summary'!R$4,FALSE)</f>
        <v>Switzerland</v>
      </c>
      <c r="S302" s="15">
        <f>VLOOKUP($C302,'Data_TCOM+9961'!$A:$U,'SH Summary'!S$4,FALSE)/1000000000</f>
        <v>6.1468159670000002</v>
      </c>
    </row>
    <row r="303" spans="1:19" ht="17" customHeight="1" x14ac:dyDescent="0.35">
      <c r="A303" s="14"/>
      <c r="B303" s="14">
        <v>298</v>
      </c>
      <c r="C303" s="4" t="s">
        <v>335</v>
      </c>
      <c r="D303" s="15">
        <f>VLOOKUP($C303,'Data_TCOM+9961'!$A:$U,'SH Summary'!D$4,FALSE)</f>
        <v>18200</v>
      </c>
      <c r="E303" s="15">
        <f>VLOOKUP($C303,'Data_TCOM+9961'!$A:$U,'SH Summary'!E$4,FALSE)</f>
        <v>45600</v>
      </c>
      <c r="F303" s="18">
        <f t="shared" si="12"/>
        <v>63800</v>
      </c>
      <c r="G303" s="18"/>
      <c r="H303" s="17">
        <f t="shared" si="13"/>
        <v>63800</v>
      </c>
      <c r="I303" s="16"/>
      <c r="J303" s="16"/>
      <c r="K303" s="16"/>
      <c r="L303" s="16">
        <f t="shared" si="14"/>
        <v>9.8306404990178577E-5</v>
      </c>
      <c r="M303" s="13" t="str">
        <f>VLOOKUP($C303,'Data_TCOM+9961'!$A:$U,'SH Summary'!M$4,FALSE)</f>
        <v>04/30/2026</v>
      </c>
      <c r="N303" s="13" t="str">
        <f>VLOOKUP($C303,'Data_TCOM+9961'!$A:$U,'SH Summary'!N$4,FALSE)</f>
        <v>04/30/2026</v>
      </c>
      <c r="O303" s="13" t="str">
        <f>VLOOKUP($C303,'Data_TCOM+9961'!$A:$U,'SH Summary'!O$4,FALSE)</f>
        <v>Alternative</v>
      </c>
      <c r="P303" s="13" t="str">
        <f>VLOOKUP($C303,'Data_TCOM+9961'!$A:$U,'SH Summary'!P$4,FALSE)</f>
        <v>London</v>
      </c>
      <c r="Q303" s="13">
        <f>VLOOKUP($C303,'Data_TCOM+9961'!$A:$U,'SH Summary'!Q$4,FALSE)</f>
        <v>0</v>
      </c>
      <c r="R303" s="13" t="str">
        <f>VLOOKUP($C303,'Data_TCOM+9961'!$A:$U,'SH Summary'!R$4,FALSE)</f>
        <v>United Kingdom</v>
      </c>
      <c r="S303" s="15">
        <f>VLOOKUP($C303,'Data_TCOM+9961'!$A:$U,'SH Summary'!S$4,FALSE)/1000000000</f>
        <v>0.22735761199999999</v>
      </c>
    </row>
    <row r="304" spans="1:19" ht="17" customHeight="1" x14ac:dyDescent="0.35">
      <c r="A304" s="14"/>
      <c r="B304" s="14">
        <v>299</v>
      </c>
      <c r="C304" s="4" t="s">
        <v>336</v>
      </c>
      <c r="D304" s="15">
        <f>VLOOKUP($C304,'Data_TCOM+9961'!$A:$U,'SH Summary'!D$4,FALSE)</f>
        <v>63037</v>
      </c>
      <c r="E304" s="15">
        <f>VLOOKUP($C304,'Data_TCOM+9961'!$A:$U,'SH Summary'!E$4,FALSE)</f>
        <v>0</v>
      </c>
      <c r="F304" s="18">
        <f t="shared" si="12"/>
        <v>63037</v>
      </c>
      <c r="G304" s="18"/>
      <c r="H304" s="17">
        <f t="shared" si="13"/>
        <v>63037</v>
      </c>
      <c r="I304" s="16"/>
      <c r="J304" s="16"/>
      <c r="K304" s="16"/>
      <c r="L304" s="16">
        <f t="shared" si="14"/>
        <v>9.7130734347427688E-5</v>
      </c>
      <c r="M304" s="13" t="str">
        <f>VLOOKUP($C304,'Data_TCOM+9961'!$A:$U,'SH Summary'!M$4,FALSE)</f>
        <v>03/31/2026</v>
      </c>
      <c r="N304" s="13">
        <f>VLOOKUP($C304,'Data_TCOM+9961'!$A:$U,'SH Summary'!N$4,FALSE)</f>
        <v>0</v>
      </c>
      <c r="O304" s="13" t="str">
        <f>VLOOKUP($C304,'Data_TCOM+9961'!$A:$U,'SH Summary'!O$4,FALSE)</f>
        <v>Broker</v>
      </c>
      <c r="P304" s="13" t="str">
        <f>VLOOKUP($C304,'Data_TCOM+9961'!$A:$U,'SH Summary'!P$4,FALSE)</f>
        <v>St. Petersburg</v>
      </c>
      <c r="Q304" s="13" t="str">
        <f>VLOOKUP($C304,'Data_TCOM+9961'!$A:$U,'SH Summary'!Q$4,FALSE)</f>
        <v>Florida</v>
      </c>
      <c r="R304" s="13" t="str">
        <f>VLOOKUP($C304,'Data_TCOM+9961'!$A:$U,'SH Summary'!R$4,FALSE)</f>
        <v>United States</v>
      </c>
      <c r="S304" s="15">
        <f>VLOOKUP($C304,'Data_TCOM+9961'!$A:$U,'SH Summary'!S$4,FALSE)/1000000000</f>
        <v>301.14067496600001</v>
      </c>
    </row>
    <row r="305" spans="1:19" ht="17" customHeight="1" x14ac:dyDescent="0.35">
      <c r="A305" s="14"/>
      <c r="B305" s="14">
        <v>300</v>
      </c>
      <c r="C305" s="4" t="s">
        <v>337</v>
      </c>
      <c r="D305" s="15">
        <f>VLOOKUP($C305,'Data_TCOM+9961'!$A:$U,'SH Summary'!D$4,FALSE)</f>
        <v>62520</v>
      </c>
      <c r="E305" s="15">
        <f>VLOOKUP($C305,'Data_TCOM+9961'!$A:$U,'SH Summary'!E$4,FALSE)</f>
        <v>0</v>
      </c>
      <c r="F305" s="18">
        <f t="shared" si="12"/>
        <v>62520</v>
      </c>
      <c r="G305" s="18"/>
      <c r="H305" s="17">
        <f t="shared" si="13"/>
        <v>62520</v>
      </c>
      <c r="I305" s="16"/>
      <c r="J305" s="16"/>
      <c r="K305" s="16"/>
      <c r="L305" s="16">
        <f t="shared" si="14"/>
        <v>9.6334113479403828E-5</v>
      </c>
      <c r="M305" s="13" t="str">
        <f>VLOOKUP($C305,'Data_TCOM+9961'!$A:$U,'SH Summary'!M$4,FALSE)</f>
        <v>03/31/2026</v>
      </c>
      <c r="N305" s="13">
        <f>VLOOKUP($C305,'Data_TCOM+9961'!$A:$U,'SH Summary'!N$4,FALSE)</f>
        <v>0</v>
      </c>
      <c r="O305" s="13" t="str">
        <f>VLOOKUP($C305,'Data_TCOM+9961'!$A:$U,'SH Summary'!O$4,FALSE)</f>
        <v>Index</v>
      </c>
      <c r="P305" s="13" t="str">
        <f>VLOOKUP($C305,'Data_TCOM+9961'!$A:$U,'SH Summary'!P$4,FALSE)</f>
        <v>Concord</v>
      </c>
      <c r="Q305" s="13" t="str">
        <f>VLOOKUP($C305,'Data_TCOM+9961'!$A:$U,'SH Summary'!Q$4,FALSE)</f>
        <v>California</v>
      </c>
      <c r="R305" s="13" t="str">
        <f>VLOOKUP($C305,'Data_TCOM+9961'!$A:$U,'SH Summary'!R$4,FALSE)</f>
        <v>United States</v>
      </c>
      <c r="S305" s="15">
        <f>VLOOKUP($C305,'Data_TCOM+9961'!$A:$U,'SH Summary'!S$4,FALSE)/1000000000</f>
        <v>49.464496044999997</v>
      </c>
    </row>
    <row r="306" spans="1:19" ht="17" customHeight="1" x14ac:dyDescent="0.35">
      <c r="A306" s="14"/>
      <c r="B306" s="14">
        <v>301</v>
      </c>
      <c r="C306" s="4" t="s">
        <v>338</v>
      </c>
      <c r="D306" s="15">
        <f>VLOOKUP($C306,'Data_TCOM+9961'!$A:$U,'SH Summary'!D$4,FALSE)</f>
        <v>0</v>
      </c>
      <c r="E306" s="15">
        <f>VLOOKUP($C306,'Data_TCOM+9961'!$A:$U,'SH Summary'!E$4,FALSE)</f>
        <v>61094</v>
      </c>
      <c r="F306" s="18">
        <f t="shared" si="12"/>
        <v>61094</v>
      </c>
      <c r="G306" s="18"/>
      <c r="H306" s="17">
        <f t="shared" si="13"/>
        <v>61094</v>
      </c>
      <c r="I306" s="16"/>
      <c r="J306" s="16"/>
      <c r="K306" s="16"/>
      <c r="L306" s="16">
        <f t="shared" si="14"/>
        <v>9.4136857468181347E-5</v>
      </c>
      <c r="M306" s="13">
        <f>VLOOKUP($C306,'Data_TCOM+9961'!$A:$U,'SH Summary'!M$4,FALSE)</f>
        <v>0</v>
      </c>
      <c r="N306" s="13" t="str">
        <f>VLOOKUP($C306,'Data_TCOM+9961'!$A:$U,'SH Summary'!N$4,FALSE)</f>
        <v>06/30/2025</v>
      </c>
      <c r="O306" s="13" t="str">
        <f>VLOOKUP($C306,'Data_TCOM+9961'!$A:$U,'SH Summary'!O$4,FALSE)</f>
        <v>Growth</v>
      </c>
      <c r="P306" s="13" t="str">
        <f>VLOOKUP($C306,'Data_TCOM+9961'!$A:$U,'SH Summary'!P$4,FALSE)</f>
        <v>Dublin</v>
      </c>
      <c r="Q306" s="13">
        <f>VLOOKUP($C306,'Data_TCOM+9961'!$A:$U,'SH Summary'!Q$4,FALSE)</f>
        <v>0</v>
      </c>
      <c r="R306" s="13" t="str">
        <f>VLOOKUP($C306,'Data_TCOM+9961'!$A:$U,'SH Summary'!R$4,FALSE)</f>
        <v>Ireland</v>
      </c>
      <c r="S306" s="15">
        <f>VLOOKUP($C306,'Data_TCOM+9961'!$A:$U,'SH Summary'!S$4,FALSE)/1000000000</f>
        <v>6.5896576009999999</v>
      </c>
    </row>
    <row r="307" spans="1:19" ht="17" customHeight="1" x14ac:dyDescent="0.35">
      <c r="A307" s="14"/>
      <c r="B307" s="14">
        <v>302</v>
      </c>
      <c r="C307" s="4" t="s">
        <v>339</v>
      </c>
      <c r="D307" s="15">
        <f>VLOOKUP($C307,'Data_TCOM+9961'!$A:$U,'SH Summary'!D$4,FALSE)</f>
        <v>0</v>
      </c>
      <c r="E307" s="15">
        <f>VLOOKUP($C307,'Data_TCOM+9961'!$A:$U,'SH Summary'!E$4,FALSE)</f>
        <v>60000</v>
      </c>
      <c r="F307" s="18">
        <f t="shared" si="12"/>
        <v>60000</v>
      </c>
      <c r="G307" s="18"/>
      <c r="H307" s="17">
        <f t="shared" si="13"/>
        <v>60000</v>
      </c>
      <c r="I307" s="16"/>
      <c r="J307" s="16"/>
      <c r="K307" s="16"/>
      <c r="L307" s="16">
        <f t="shared" si="14"/>
        <v>9.2451164567566063E-5</v>
      </c>
      <c r="M307" s="13">
        <f>VLOOKUP($C307,'Data_TCOM+9961'!$A:$U,'SH Summary'!M$4,FALSE)</f>
        <v>0</v>
      </c>
      <c r="N307" s="13" t="str">
        <f>VLOOKUP($C307,'Data_TCOM+9961'!$A:$U,'SH Summary'!N$4,FALSE)</f>
        <v>03/31/2026</v>
      </c>
      <c r="O307" s="13" t="str">
        <f>VLOOKUP($C307,'Data_TCOM+9961'!$A:$U,'SH Summary'!O$4,FALSE)</f>
        <v>Value</v>
      </c>
      <c r="P307" s="13" t="str">
        <f>VLOOKUP($C307,'Data_TCOM+9961'!$A:$U,'SH Summary'!P$4,FALSE)</f>
        <v>Lausanne</v>
      </c>
      <c r="Q307" s="13">
        <f>VLOOKUP($C307,'Data_TCOM+9961'!$A:$U,'SH Summary'!Q$4,FALSE)</f>
        <v>0</v>
      </c>
      <c r="R307" s="13" t="str">
        <f>VLOOKUP($C307,'Data_TCOM+9961'!$A:$U,'SH Summary'!R$4,FALSE)</f>
        <v>Switzerland</v>
      </c>
      <c r="S307" s="15">
        <f>VLOOKUP($C307,'Data_TCOM+9961'!$A:$U,'SH Summary'!S$4,FALSE)/1000000000</f>
        <v>9.5418159209999995</v>
      </c>
    </row>
    <row r="308" spans="1:19" ht="17" customHeight="1" x14ac:dyDescent="0.35">
      <c r="A308" s="14"/>
      <c r="B308" s="14">
        <v>303</v>
      </c>
      <c r="C308" s="4" t="s">
        <v>340</v>
      </c>
      <c r="D308" s="15">
        <f>VLOOKUP($C308,'Data_TCOM+9961'!$A:$U,'SH Summary'!D$4,FALSE)</f>
        <v>43442</v>
      </c>
      <c r="E308" s="15">
        <f>VLOOKUP($C308,'Data_TCOM+9961'!$A:$U,'SH Summary'!E$4,FALSE)</f>
        <v>16400</v>
      </c>
      <c r="F308" s="18">
        <f t="shared" si="12"/>
        <v>59842</v>
      </c>
      <c r="G308" s="18"/>
      <c r="H308" s="17">
        <f t="shared" si="13"/>
        <v>59842</v>
      </c>
      <c r="I308" s="16"/>
      <c r="J308" s="16"/>
      <c r="K308" s="16"/>
      <c r="L308" s="16">
        <f t="shared" si="14"/>
        <v>9.2207709834204795E-5</v>
      </c>
      <c r="M308" s="13" t="str">
        <f>VLOOKUP($C308,'Data_TCOM+9961'!$A:$U,'SH Summary'!M$4,FALSE)</f>
        <v>12/31/2025</v>
      </c>
      <c r="N308" s="13" t="str">
        <f>VLOOKUP($C308,'Data_TCOM+9961'!$A:$U,'SH Summary'!N$4,FALSE)</f>
        <v>12/31/2025</v>
      </c>
      <c r="O308" s="13" t="str">
        <f>VLOOKUP($C308,'Data_TCOM+9961'!$A:$U,'SH Summary'!O$4,FALSE)</f>
        <v>Growth</v>
      </c>
      <c r="P308" s="13" t="str">
        <f>VLOOKUP($C308,'Data_TCOM+9961'!$A:$U,'SH Summary'!P$4,FALSE)</f>
        <v>Dublin</v>
      </c>
      <c r="Q308" s="13">
        <f>VLOOKUP($C308,'Data_TCOM+9961'!$A:$U,'SH Summary'!Q$4,FALSE)</f>
        <v>0</v>
      </c>
      <c r="R308" s="13" t="str">
        <f>VLOOKUP($C308,'Data_TCOM+9961'!$A:$U,'SH Summary'!R$4,FALSE)</f>
        <v>Ireland</v>
      </c>
      <c r="S308" s="15">
        <f>VLOOKUP($C308,'Data_TCOM+9961'!$A:$U,'SH Summary'!S$4,FALSE)/1000000000</f>
        <v>13.430230726</v>
      </c>
    </row>
    <row r="309" spans="1:19" ht="17" customHeight="1" x14ac:dyDescent="0.35">
      <c r="A309" s="14"/>
      <c r="B309" s="14">
        <v>304</v>
      </c>
      <c r="C309" s="4" t="s">
        <v>341</v>
      </c>
      <c r="D309" s="15">
        <f>VLOOKUP($C309,'Data_TCOM+9961'!$A:$U,'SH Summary'!D$4,FALSE)</f>
        <v>0</v>
      </c>
      <c r="E309" s="15">
        <f>VLOOKUP($C309,'Data_TCOM+9961'!$A:$U,'SH Summary'!E$4,FALSE)</f>
        <v>59230</v>
      </c>
      <c r="F309" s="18">
        <f t="shared" si="12"/>
        <v>59230</v>
      </c>
      <c r="G309" s="18"/>
      <c r="H309" s="17">
        <f t="shared" si="13"/>
        <v>59230</v>
      </c>
      <c r="I309" s="16"/>
      <c r="J309" s="16"/>
      <c r="K309" s="16"/>
      <c r="L309" s="16">
        <f t="shared" si="14"/>
        <v>9.1264707955615625E-5</v>
      </c>
      <c r="M309" s="13">
        <f>VLOOKUP($C309,'Data_TCOM+9961'!$A:$U,'SH Summary'!M$4,FALSE)</f>
        <v>0</v>
      </c>
      <c r="N309" s="13" t="str">
        <f>VLOOKUP($C309,'Data_TCOM+9961'!$A:$U,'SH Summary'!N$4,FALSE)</f>
        <v>03/31/2026</v>
      </c>
      <c r="O309" s="13" t="str">
        <f>VLOOKUP($C309,'Data_TCOM+9961'!$A:$U,'SH Summary'!O$4,FALSE)</f>
        <v>Growth</v>
      </c>
      <c r="P309" s="13" t="str">
        <f>VLOOKUP($C309,'Data_TCOM+9961'!$A:$U,'SH Summary'!P$4,FALSE)</f>
        <v>Taipei</v>
      </c>
      <c r="Q309" s="13">
        <f>VLOOKUP($C309,'Data_TCOM+9961'!$A:$U,'SH Summary'!Q$4,FALSE)</f>
        <v>0</v>
      </c>
      <c r="R309" s="13" t="str">
        <f>VLOOKUP($C309,'Data_TCOM+9961'!$A:$U,'SH Summary'!R$4,FALSE)</f>
        <v>Taiwan</v>
      </c>
      <c r="S309" s="15">
        <f>VLOOKUP($C309,'Data_TCOM+9961'!$A:$U,'SH Summary'!S$4,FALSE)/1000000000</f>
        <v>25.67706892</v>
      </c>
    </row>
    <row r="310" spans="1:19" ht="17" customHeight="1" x14ac:dyDescent="0.35">
      <c r="A310" s="14"/>
      <c r="B310" s="14">
        <v>305</v>
      </c>
      <c r="C310" s="4" t="s">
        <v>342</v>
      </c>
      <c r="D310" s="15">
        <f>VLOOKUP($C310,'Data_TCOM+9961'!$A:$U,'SH Summary'!D$4,FALSE)</f>
        <v>0</v>
      </c>
      <c r="E310" s="15">
        <f>VLOOKUP($C310,'Data_TCOM+9961'!$A:$U,'SH Summary'!E$4,FALSE)</f>
        <v>58700</v>
      </c>
      <c r="F310" s="18">
        <f t="shared" si="12"/>
        <v>58700</v>
      </c>
      <c r="G310" s="18"/>
      <c r="H310" s="17">
        <f t="shared" si="13"/>
        <v>58700</v>
      </c>
      <c r="I310" s="16"/>
      <c r="J310" s="16"/>
      <c r="K310" s="16"/>
      <c r="L310" s="16">
        <f t="shared" si="14"/>
        <v>9.0448056001935455E-5</v>
      </c>
      <c r="M310" s="13">
        <f>VLOOKUP($C310,'Data_TCOM+9961'!$A:$U,'SH Summary'!M$4,FALSE)</f>
        <v>0</v>
      </c>
      <c r="N310" s="13" t="str">
        <f>VLOOKUP($C310,'Data_TCOM+9961'!$A:$U,'SH Summary'!N$4,FALSE)</f>
        <v>03/31/2026</v>
      </c>
      <c r="O310" s="13" t="str">
        <f>VLOOKUP($C310,'Data_TCOM+9961'!$A:$U,'SH Summary'!O$4,FALSE)</f>
        <v>Value</v>
      </c>
      <c r="P310" s="13" t="str">
        <f>VLOOKUP($C310,'Data_TCOM+9961'!$A:$U,'SH Summary'!P$4,FALSE)</f>
        <v>Richmond</v>
      </c>
      <c r="Q310" s="13" t="str">
        <f>VLOOKUP($C310,'Data_TCOM+9961'!$A:$U,'SH Summary'!Q$4,FALSE)</f>
        <v>Virginia</v>
      </c>
      <c r="R310" s="13" t="str">
        <f>VLOOKUP($C310,'Data_TCOM+9961'!$A:$U,'SH Summary'!R$4,FALSE)</f>
        <v>United States</v>
      </c>
      <c r="S310" s="15">
        <f>VLOOKUP($C310,'Data_TCOM+9961'!$A:$U,'SH Summary'!S$4,FALSE)/1000000000</f>
        <v>11.91239401</v>
      </c>
    </row>
    <row r="311" spans="1:19" ht="17" customHeight="1" x14ac:dyDescent="0.35">
      <c r="A311" s="14"/>
      <c r="B311" s="14">
        <v>306</v>
      </c>
      <c r="C311" s="4" t="s">
        <v>343</v>
      </c>
      <c r="D311" s="15">
        <f>VLOOKUP($C311,'Data_TCOM+9961'!$A:$U,'SH Summary'!D$4,FALSE)</f>
        <v>0</v>
      </c>
      <c r="E311" s="15">
        <f>VLOOKUP($C311,'Data_TCOM+9961'!$A:$U,'SH Summary'!E$4,FALSE)</f>
        <v>57550</v>
      </c>
      <c r="F311" s="18">
        <f t="shared" si="12"/>
        <v>57550</v>
      </c>
      <c r="G311" s="18"/>
      <c r="H311" s="17">
        <f t="shared" si="13"/>
        <v>57550</v>
      </c>
      <c r="I311" s="16"/>
      <c r="J311" s="16"/>
      <c r="K311" s="16"/>
      <c r="L311" s="16">
        <f t="shared" si="14"/>
        <v>8.8676075347723777E-5</v>
      </c>
      <c r="M311" s="13">
        <f>VLOOKUP($C311,'Data_TCOM+9961'!$A:$U,'SH Summary'!M$4,FALSE)</f>
        <v>0</v>
      </c>
      <c r="N311" s="13" t="str">
        <f>VLOOKUP($C311,'Data_TCOM+9961'!$A:$U,'SH Summary'!N$4,FALSE)</f>
        <v>12/31/2025</v>
      </c>
      <c r="O311" s="13" t="str">
        <f>VLOOKUP($C311,'Data_TCOM+9961'!$A:$U,'SH Summary'!O$4,FALSE)</f>
        <v>Aggressive Growth</v>
      </c>
      <c r="P311" s="13" t="str">
        <f>VLOOKUP($C311,'Data_TCOM+9961'!$A:$U,'SH Summary'!P$4,FALSE)</f>
        <v>Shanghai</v>
      </c>
      <c r="Q311" s="13">
        <f>VLOOKUP($C311,'Data_TCOM+9961'!$A:$U,'SH Summary'!Q$4,FALSE)</f>
        <v>0</v>
      </c>
      <c r="R311" s="13" t="str">
        <f>VLOOKUP($C311,'Data_TCOM+9961'!$A:$U,'SH Summary'!R$4,FALSE)</f>
        <v>China (Mainland)</v>
      </c>
      <c r="S311" s="15">
        <f>VLOOKUP($C311,'Data_TCOM+9961'!$A:$U,'SH Summary'!S$4,FALSE)/1000000000</f>
        <v>12.537022442</v>
      </c>
    </row>
    <row r="312" spans="1:19" ht="17" customHeight="1" x14ac:dyDescent="0.35">
      <c r="A312" s="14"/>
      <c r="B312" s="14">
        <v>307</v>
      </c>
      <c r="C312" s="4" t="s">
        <v>344</v>
      </c>
      <c r="D312" s="15">
        <f>VLOOKUP($C312,'Data_TCOM+9961'!$A:$U,'SH Summary'!D$4,FALSE)</f>
        <v>0</v>
      </c>
      <c r="E312" s="15">
        <f>VLOOKUP($C312,'Data_TCOM+9961'!$A:$U,'SH Summary'!E$4,FALSE)</f>
        <v>56996</v>
      </c>
      <c r="F312" s="18">
        <f t="shared" si="12"/>
        <v>56996</v>
      </c>
      <c r="G312" s="18"/>
      <c r="H312" s="17">
        <f t="shared" si="13"/>
        <v>56996</v>
      </c>
      <c r="I312" s="16"/>
      <c r="J312" s="16"/>
      <c r="K312" s="16"/>
      <c r="L312" s="16">
        <f t="shared" si="14"/>
        <v>8.7822442928216579E-5</v>
      </c>
      <c r="M312" s="13" t="str">
        <f>VLOOKUP($C312,'Data_TCOM+9961'!$A:$U,'SH Summary'!M$4,FALSE)</f>
        <v>06/30/2025</v>
      </c>
      <c r="N312" s="13" t="str">
        <f>VLOOKUP($C312,'Data_TCOM+9961'!$A:$U,'SH Summary'!N$4,FALSE)</f>
        <v>03/31/2026</v>
      </c>
      <c r="O312" s="13" t="str">
        <f>VLOOKUP($C312,'Data_TCOM+9961'!$A:$U,'SH Summary'!O$4,FALSE)</f>
        <v>Aggressive Growth</v>
      </c>
      <c r="P312" s="13" t="str">
        <f>VLOOKUP($C312,'Data_TCOM+9961'!$A:$U,'SH Summary'!P$4,FALSE)</f>
        <v>Salt Lake City</v>
      </c>
      <c r="Q312" s="13" t="str">
        <f>VLOOKUP($C312,'Data_TCOM+9961'!$A:$U,'SH Summary'!Q$4,FALSE)</f>
        <v>Utah</v>
      </c>
      <c r="R312" s="13" t="str">
        <f>VLOOKUP($C312,'Data_TCOM+9961'!$A:$U,'SH Summary'!R$4,FALSE)</f>
        <v>United States</v>
      </c>
      <c r="S312" s="15">
        <f>VLOOKUP($C312,'Data_TCOM+9961'!$A:$U,'SH Summary'!S$4,FALSE)/1000000000</f>
        <v>17.231909773999998</v>
      </c>
    </row>
    <row r="313" spans="1:19" ht="17" customHeight="1" x14ac:dyDescent="0.35">
      <c r="A313" s="14"/>
      <c r="B313" s="14">
        <v>308</v>
      </c>
      <c r="C313" s="4" t="s">
        <v>345</v>
      </c>
      <c r="D313" s="15">
        <f>VLOOKUP($C313,'Data_TCOM+9961'!$A:$U,'SH Summary'!D$4,FALSE)</f>
        <v>56471</v>
      </c>
      <c r="E313" s="15">
        <f>VLOOKUP($C313,'Data_TCOM+9961'!$A:$U,'SH Summary'!E$4,FALSE)</f>
        <v>0</v>
      </c>
      <c r="F313" s="18">
        <f t="shared" si="12"/>
        <v>56471</v>
      </c>
      <c r="G313" s="18"/>
      <c r="H313" s="17">
        <f t="shared" si="13"/>
        <v>56471</v>
      </c>
      <c r="I313" s="16"/>
      <c r="J313" s="16"/>
      <c r="K313" s="16"/>
      <c r="L313" s="16">
        <f t="shared" si="14"/>
        <v>8.7013495238250381E-5</v>
      </c>
      <c r="M313" s="13" t="str">
        <f>VLOOKUP($C313,'Data_TCOM+9961'!$A:$U,'SH Summary'!M$4,FALSE)</f>
        <v>03/31/2026</v>
      </c>
      <c r="N313" s="13">
        <f>VLOOKUP($C313,'Data_TCOM+9961'!$A:$U,'SH Summary'!N$4,FALSE)</f>
        <v>0</v>
      </c>
      <c r="O313" s="13" t="str">
        <f>VLOOKUP($C313,'Data_TCOM+9961'!$A:$U,'SH Summary'!O$4,FALSE)</f>
        <v>Growth</v>
      </c>
      <c r="P313" s="13" t="str">
        <f>VLOOKUP($C313,'Data_TCOM+9961'!$A:$U,'SH Summary'!P$4,FALSE)</f>
        <v>London</v>
      </c>
      <c r="Q313" s="13">
        <f>VLOOKUP($C313,'Data_TCOM+9961'!$A:$U,'SH Summary'!Q$4,FALSE)</f>
        <v>0</v>
      </c>
      <c r="R313" s="13" t="str">
        <f>VLOOKUP($C313,'Data_TCOM+9961'!$A:$U,'SH Summary'!R$4,FALSE)</f>
        <v>United Kingdom</v>
      </c>
      <c r="S313" s="15">
        <f>VLOOKUP($C313,'Data_TCOM+9961'!$A:$U,'SH Summary'!S$4,FALSE)/1000000000</f>
        <v>0.105866011</v>
      </c>
    </row>
    <row r="314" spans="1:19" ht="17" customHeight="1" x14ac:dyDescent="0.35">
      <c r="A314" s="14"/>
      <c r="B314" s="14">
        <v>309</v>
      </c>
      <c r="C314" s="4" t="s">
        <v>346</v>
      </c>
      <c r="D314" s="15">
        <f>VLOOKUP($C314,'Data_TCOM+9961'!$A:$U,'SH Summary'!D$4,FALSE)</f>
        <v>0</v>
      </c>
      <c r="E314" s="15">
        <f>VLOOKUP($C314,'Data_TCOM+9961'!$A:$U,'SH Summary'!E$4,FALSE)</f>
        <v>56400</v>
      </c>
      <c r="F314" s="18">
        <f t="shared" si="12"/>
        <v>56400</v>
      </c>
      <c r="G314" s="18"/>
      <c r="H314" s="17">
        <f t="shared" si="13"/>
        <v>56400</v>
      </c>
      <c r="I314" s="16"/>
      <c r="J314" s="16"/>
      <c r="K314" s="16"/>
      <c r="L314" s="16">
        <f t="shared" si="14"/>
        <v>8.6904094693512099E-5</v>
      </c>
      <c r="M314" s="13" t="str">
        <f>VLOOKUP($C314,'Data_TCOM+9961'!$A:$U,'SH Summary'!M$4,FALSE)</f>
        <v>06/30/2024</v>
      </c>
      <c r="N314" s="13" t="str">
        <f>VLOOKUP($C314,'Data_TCOM+9961'!$A:$U,'SH Summary'!N$4,FALSE)</f>
        <v>04/30/2026</v>
      </c>
      <c r="O314" s="13" t="str">
        <f>VLOOKUP($C314,'Data_TCOM+9961'!$A:$U,'SH Summary'!O$4,FALSE)</f>
        <v>Index</v>
      </c>
      <c r="P314" s="13" t="str">
        <f>VLOOKUP($C314,'Data_TCOM+9961'!$A:$U,'SH Summary'!P$4,FALSE)</f>
        <v>Paris</v>
      </c>
      <c r="Q314" s="13">
        <f>VLOOKUP($C314,'Data_TCOM+9961'!$A:$U,'SH Summary'!Q$4,FALSE)</f>
        <v>0</v>
      </c>
      <c r="R314" s="13" t="str">
        <f>VLOOKUP($C314,'Data_TCOM+9961'!$A:$U,'SH Summary'!R$4,FALSE)</f>
        <v>France</v>
      </c>
      <c r="S314" s="15">
        <f>VLOOKUP($C314,'Data_TCOM+9961'!$A:$U,'SH Summary'!S$4,FALSE)/1000000000</f>
        <v>10.596890009999999</v>
      </c>
    </row>
    <row r="315" spans="1:19" ht="17" customHeight="1" x14ac:dyDescent="0.35">
      <c r="A315" s="14"/>
      <c r="B315" s="14">
        <v>310</v>
      </c>
      <c r="C315" s="4" t="s">
        <v>347</v>
      </c>
      <c r="D315" s="15">
        <f>VLOOKUP($C315,'Data_TCOM+9961'!$A:$U,'SH Summary'!D$4,FALSE)</f>
        <v>45000</v>
      </c>
      <c r="E315" s="15">
        <f>VLOOKUP($C315,'Data_TCOM+9961'!$A:$U,'SH Summary'!E$4,FALSE)</f>
        <v>10950</v>
      </c>
      <c r="F315" s="18">
        <f t="shared" si="12"/>
        <v>55950</v>
      </c>
      <c r="G315" s="18"/>
      <c r="H315" s="17">
        <f t="shared" si="13"/>
        <v>55950</v>
      </c>
      <c r="I315" s="16"/>
      <c r="J315" s="16"/>
      <c r="K315" s="16"/>
      <c r="L315" s="16">
        <f t="shared" si="14"/>
        <v>8.6210710959255352E-5</v>
      </c>
      <c r="M315" s="13" t="str">
        <f>VLOOKUP($C315,'Data_TCOM+9961'!$A:$U,'SH Summary'!M$4,FALSE)</f>
        <v>03/31/2026</v>
      </c>
      <c r="N315" s="13" t="str">
        <f>VLOOKUP($C315,'Data_TCOM+9961'!$A:$U,'SH Summary'!N$4,FALSE)</f>
        <v>01/31/2026</v>
      </c>
      <c r="O315" s="13" t="str">
        <f>VLOOKUP($C315,'Data_TCOM+9961'!$A:$U,'SH Summary'!O$4,FALSE)</f>
        <v>Value</v>
      </c>
      <c r="P315" s="13" t="str">
        <f>VLOOKUP($C315,'Data_TCOM+9961'!$A:$U,'SH Summary'!P$4,FALSE)</f>
        <v>Cologne</v>
      </c>
      <c r="Q315" s="13">
        <f>VLOOKUP($C315,'Data_TCOM+9961'!$A:$U,'SH Summary'!Q$4,FALSE)</f>
        <v>0</v>
      </c>
      <c r="R315" s="13" t="str">
        <f>VLOOKUP($C315,'Data_TCOM+9961'!$A:$U,'SH Summary'!R$4,FALSE)</f>
        <v>Germany</v>
      </c>
      <c r="S315" s="15">
        <f>VLOOKUP($C315,'Data_TCOM+9961'!$A:$U,'SH Summary'!S$4,FALSE)/1000000000</f>
        <v>39.061569771000002</v>
      </c>
    </row>
    <row r="316" spans="1:19" ht="17" customHeight="1" x14ac:dyDescent="0.35">
      <c r="A316" s="14"/>
      <c r="B316" s="14">
        <v>311</v>
      </c>
      <c r="C316" s="4" t="s">
        <v>348</v>
      </c>
      <c r="D316" s="15">
        <f>VLOOKUP($C316,'Data_TCOM+9961'!$A:$U,'SH Summary'!D$4,FALSE)</f>
        <v>55644</v>
      </c>
      <c r="E316" s="15">
        <f>VLOOKUP($C316,'Data_TCOM+9961'!$A:$U,'SH Summary'!E$4,FALSE)</f>
        <v>0</v>
      </c>
      <c r="F316" s="18">
        <f t="shared" si="12"/>
        <v>55644</v>
      </c>
      <c r="G316" s="18"/>
      <c r="H316" s="17">
        <f t="shared" si="13"/>
        <v>55644</v>
      </c>
      <c r="I316" s="16"/>
      <c r="J316" s="16"/>
      <c r="K316" s="16"/>
      <c r="L316" s="16">
        <f t="shared" si="14"/>
        <v>8.573921001996076E-5</v>
      </c>
      <c r="M316" s="13" t="str">
        <f>VLOOKUP($C316,'Data_TCOM+9961'!$A:$U,'SH Summary'!M$4,FALSE)</f>
        <v>03/31/2026</v>
      </c>
      <c r="N316" s="13">
        <f>VLOOKUP($C316,'Data_TCOM+9961'!$A:$U,'SH Summary'!N$4,FALSE)</f>
        <v>0</v>
      </c>
      <c r="O316" s="13" t="str">
        <f>VLOOKUP($C316,'Data_TCOM+9961'!$A:$U,'SH Summary'!O$4,FALSE)</f>
        <v>Value</v>
      </c>
      <c r="P316" s="13" t="str">
        <f>VLOOKUP($C316,'Data_TCOM+9961'!$A:$U,'SH Summary'!P$4,FALSE)</f>
        <v>Columbus</v>
      </c>
      <c r="Q316" s="13" t="str">
        <f>VLOOKUP($C316,'Data_TCOM+9961'!$A:$U,'SH Summary'!Q$4,FALSE)</f>
        <v>Ohio</v>
      </c>
      <c r="R316" s="13" t="str">
        <f>VLOOKUP($C316,'Data_TCOM+9961'!$A:$U,'SH Summary'!R$4,FALSE)</f>
        <v>United States</v>
      </c>
      <c r="S316" s="15">
        <f>VLOOKUP($C316,'Data_TCOM+9961'!$A:$U,'SH Summary'!S$4,FALSE)/1000000000</f>
        <v>26.084713491999999</v>
      </c>
    </row>
    <row r="317" spans="1:19" ht="17" customHeight="1" x14ac:dyDescent="0.35">
      <c r="A317" s="14"/>
      <c r="B317" s="14">
        <v>312</v>
      </c>
      <c r="C317" s="4" t="s">
        <v>349</v>
      </c>
      <c r="D317" s="15">
        <f>VLOOKUP($C317,'Data_TCOM+9961'!$A:$U,'SH Summary'!D$4,FALSE)</f>
        <v>54969</v>
      </c>
      <c r="E317" s="15">
        <f>VLOOKUP($C317,'Data_TCOM+9961'!$A:$U,'SH Summary'!E$4,FALSE)</f>
        <v>0</v>
      </c>
      <c r="F317" s="18">
        <f t="shared" si="12"/>
        <v>54969</v>
      </c>
      <c r="G317" s="18"/>
      <c r="H317" s="17">
        <f t="shared" si="13"/>
        <v>54969</v>
      </c>
      <c r="I317" s="16"/>
      <c r="J317" s="16"/>
      <c r="K317" s="16"/>
      <c r="L317" s="16">
        <f t="shared" si="14"/>
        <v>8.4699134418575646E-5</v>
      </c>
      <c r="M317" s="13" t="str">
        <f>VLOOKUP($C317,'Data_TCOM+9961'!$A:$U,'SH Summary'!M$4,FALSE)</f>
        <v>03/31/2026</v>
      </c>
      <c r="N317" s="13">
        <f>VLOOKUP($C317,'Data_TCOM+9961'!$A:$U,'SH Summary'!N$4,FALSE)</f>
        <v>0</v>
      </c>
      <c r="O317" s="13" t="str">
        <f>VLOOKUP($C317,'Data_TCOM+9961'!$A:$U,'SH Summary'!O$4,FALSE)</f>
        <v>Growth</v>
      </c>
      <c r="P317" s="13" t="str">
        <f>VLOOKUP($C317,'Data_TCOM+9961'!$A:$U,'SH Summary'!P$4,FALSE)</f>
        <v>Columbus</v>
      </c>
      <c r="Q317" s="13" t="str">
        <f>VLOOKUP($C317,'Data_TCOM+9961'!$A:$U,'SH Summary'!Q$4,FALSE)</f>
        <v>Ohio</v>
      </c>
      <c r="R317" s="13" t="str">
        <f>VLOOKUP($C317,'Data_TCOM+9961'!$A:$U,'SH Summary'!R$4,FALSE)</f>
        <v>United States</v>
      </c>
      <c r="S317" s="15">
        <f>VLOOKUP($C317,'Data_TCOM+9961'!$A:$U,'SH Summary'!S$4,FALSE)/1000000000</f>
        <v>31.053035490999999</v>
      </c>
    </row>
    <row r="318" spans="1:19" ht="17" customHeight="1" x14ac:dyDescent="0.35">
      <c r="A318" s="14"/>
      <c r="B318" s="14">
        <v>313</v>
      </c>
      <c r="C318" s="4" t="s">
        <v>350</v>
      </c>
      <c r="D318" s="15">
        <f>VLOOKUP($C318,'Data_TCOM+9961'!$A:$U,'SH Summary'!D$4,FALSE)</f>
        <v>0</v>
      </c>
      <c r="E318" s="15">
        <f>VLOOKUP($C318,'Data_TCOM+9961'!$A:$U,'SH Summary'!E$4,FALSE)</f>
        <v>54523</v>
      </c>
      <c r="F318" s="18">
        <f t="shared" si="12"/>
        <v>54523</v>
      </c>
      <c r="G318" s="18"/>
      <c r="H318" s="17">
        <f t="shared" si="13"/>
        <v>54523</v>
      </c>
      <c r="I318" s="16"/>
      <c r="J318" s="16"/>
      <c r="K318" s="16"/>
      <c r="L318" s="16">
        <f t="shared" si="14"/>
        <v>8.4011914095290068E-5</v>
      </c>
      <c r="M318" s="13">
        <f>VLOOKUP($C318,'Data_TCOM+9961'!$A:$U,'SH Summary'!M$4,FALSE)</f>
        <v>0</v>
      </c>
      <c r="N318" s="13" t="str">
        <f>VLOOKUP($C318,'Data_TCOM+9961'!$A:$U,'SH Summary'!N$4,FALSE)</f>
        <v>04/30/2026</v>
      </c>
      <c r="O318" s="13" t="str">
        <f>VLOOKUP($C318,'Data_TCOM+9961'!$A:$U,'SH Summary'!O$4,FALSE)</f>
        <v>Growth</v>
      </c>
      <c r="P318" s="13" t="str">
        <f>VLOOKUP($C318,'Data_TCOM+9961'!$A:$U,'SH Summary'!P$4,FALSE)</f>
        <v>Stockholm</v>
      </c>
      <c r="Q318" s="13">
        <f>VLOOKUP($C318,'Data_TCOM+9961'!$A:$U,'SH Summary'!Q$4,FALSE)</f>
        <v>0</v>
      </c>
      <c r="R318" s="13" t="str">
        <f>VLOOKUP($C318,'Data_TCOM+9961'!$A:$U,'SH Summary'!R$4,FALSE)</f>
        <v>Sweden</v>
      </c>
      <c r="S318" s="15">
        <f>VLOOKUP($C318,'Data_TCOM+9961'!$A:$U,'SH Summary'!S$4,FALSE)/1000000000</f>
        <v>40.976700598999997</v>
      </c>
    </row>
    <row r="319" spans="1:19" ht="17" customHeight="1" x14ac:dyDescent="0.35">
      <c r="A319" s="14"/>
      <c r="B319" s="14">
        <v>314</v>
      </c>
      <c r="C319" s="4" t="s">
        <v>351</v>
      </c>
      <c r="D319" s="15">
        <f>VLOOKUP($C319,'Data_TCOM+9961'!$A:$U,'SH Summary'!D$4,FALSE)</f>
        <v>54470</v>
      </c>
      <c r="E319" s="15">
        <f>VLOOKUP($C319,'Data_TCOM+9961'!$A:$U,'SH Summary'!E$4,FALSE)</f>
        <v>0</v>
      </c>
      <c r="F319" s="18">
        <f t="shared" si="12"/>
        <v>54470</v>
      </c>
      <c r="G319" s="18"/>
      <c r="H319" s="17">
        <f t="shared" si="13"/>
        <v>54470</v>
      </c>
      <c r="I319" s="16"/>
      <c r="J319" s="16"/>
      <c r="K319" s="16"/>
      <c r="L319" s="16">
        <f t="shared" si="14"/>
        <v>8.3930248899922053E-5</v>
      </c>
      <c r="M319" s="13" t="str">
        <f>VLOOKUP($C319,'Data_TCOM+9961'!$A:$U,'SH Summary'!M$4,FALSE)</f>
        <v>03/31/2026</v>
      </c>
      <c r="N319" s="13">
        <f>VLOOKUP($C319,'Data_TCOM+9961'!$A:$U,'SH Summary'!N$4,FALSE)</f>
        <v>0</v>
      </c>
      <c r="O319" s="13" t="str">
        <f>VLOOKUP($C319,'Data_TCOM+9961'!$A:$U,'SH Summary'!O$4,FALSE)</f>
        <v>Alternative</v>
      </c>
      <c r="P319" s="13" t="str">
        <f>VLOOKUP($C319,'Data_TCOM+9961'!$A:$U,'SH Summary'!P$4,FALSE)</f>
        <v>Central</v>
      </c>
      <c r="Q319" s="13">
        <f>VLOOKUP($C319,'Data_TCOM+9961'!$A:$U,'SH Summary'!Q$4,FALSE)</f>
        <v>0</v>
      </c>
      <c r="R319" s="13" t="str">
        <f>VLOOKUP($C319,'Data_TCOM+9961'!$A:$U,'SH Summary'!R$4,FALSE)</f>
        <v>Hong Kong SAR</v>
      </c>
      <c r="S319" s="15">
        <f>VLOOKUP($C319,'Data_TCOM+9961'!$A:$U,'SH Summary'!S$4,FALSE)/1000000000</f>
        <v>0.184795238</v>
      </c>
    </row>
    <row r="320" spans="1:19" ht="17" customHeight="1" x14ac:dyDescent="0.35">
      <c r="A320" s="14"/>
      <c r="B320" s="14">
        <v>315</v>
      </c>
      <c r="C320" s="4" t="s">
        <v>352</v>
      </c>
      <c r="D320" s="15">
        <f>VLOOKUP($C320,'Data_TCOM+9961'!$A:$U,'SH Summary'!D$4,FALSE)</f>
        <v>0</v>
      </c>
      <c r="E320" s="15">
        <f>VLOOKUP($C320,'Data_TCOM+9961'!$A:$U,'SH Summary'!E$4,FALSE)</f>
        <v>54370</v>
      </c>
      <c r="F320" s="18">
        <f t="shared" si="12"/>
        <v>54370</v>
      </c>
      <c r="G320" s="18"/>
      <c r="H320" s="17">
        <f t="shared" si="13"/>
        <v>54370</v>
      </c>
      <c r="I320" s="16"/>
      <c r="J320" s="16"/>
      <c r="K320" s="16"/>
      <c r="L320" s="16">
        <f t="shared" si="14"/>
        <v>8.3776163625642772E-5</v>
      </c>
      <c r="M320" s="13">
        <f>VLOOKUP($C320,'Data_TCOM+9961'!$A:$U,'SH Summary'!M$4,FALSE)</f>
        <v>0</v>
      </c>
      <c r="N320" s="13" t="str">
        <f>VLOOKUP($C320,'Data_TCOM+9961'!$A:$U,'SH Summary'!N$4,FALSE)</f>
        <v>04/30/2026</v>
      </c>
      <c r="O320" s="13" t="str">
        <f>VLOOKUP($C320,'Data_TCOM+9961'!$A:$U,'SH Summary'!O$4,FALSE)</f>
        <v>Value</v>
      </c>
      <c r="P320" s="13" t="str">
        <f>VLOOKUP($C320,'Data_TCOM+9961'!$A:$U,'SH Summary'!P$4,FALSE)</f>
        <v>Calgary</v>
      </c>
      <c r="Q320" s="13" t="str">
        <f>VLOOKUP($C320,'Data_TCOM+9961'!$A:$U,'SH Summary'!Q$4,FALSE)</f>
        <v>Alberta</v>
      </c>
      <c r="R320" s="13" t="str">
        <f>VLOOKUP($C320,'Data_TCOM+9961'!$A:$U,'SH Summary'!R$4,FALSE)</f>
        <v>Canada</v>
      </c>
      <c r="S320" s="15">
        <f>VLOOKUP($C320,'Data_TCOM+9961'!$A:$U,'SH Summary'!S$4,FALSE)/1000000000</f>
        <v>2.8474244299999998</v>
      </c>
    </row>
    <row r="321" spans="1:19" ht="17" customHeight="1" x14ac:dyDescent="0.35">
      <c r="A321" s="14"/>
      <c r="B321" s="14">
        <v>316</v>
      </c>
      <c r="C321" s="4" t="s">
        <v>353</v>
      </c>
      <c r="D321" s="15">
        <f>VLOOKUP($C321,'Data_TCOM+9961'!$A:$U,'SH Summary'!D$4,FALSE)</f>
        <v>54258</v>
      </c>
      <c r="E321" s="15">
        <f>VLOOKUP($C321,'Data_TCOM+9961'!$A:$U,'SH Summary'!E$4,FALSE)</f>
        <v>0</v>
      </c>
      <c r="F321" s="18">
        <f t="shared" si="12"/>
        <v>54258</v>
      </c>
      <c r="G321" s="18"/>
      <c r="H321" s="17">
        <f t="shared" si="13"/>
        <v>54258</v>
      </c>
      <c r="I321" s="16"/>
      <c r="J321" s="16"/>
      <c r="K321" s="16"/>
      <c r="L321" s="16">
        <f t="shared" si="14"/>
        <v>8.3603588118449983E-5</v>
      </c>
      <c r="M321" s="13" t="str">
        <f>VLOOKUP($C321,'Data_TCOM+9961'!$A:$U,'SH Summary'!M$4,FALSE)</f>
        <v>01/31/2026</v>
      </c>
      <c r="N321" s="13">
        <f>VLOOKUP($C321,'Data_TCOM+9961'!$A:$U,'SH Summary'!N$4,FALSE)</f>
        <v>0</v>
      </c>
      <c r="O321" s="13" t="str">
        <f>VLOOKUP($C321,'Data_TCOM+9961'!$A:$U,'SH Summary'!O$4,FALSE)</f>
        <v>Value</v>
      </c>
      <c r="P321" s="13" t="str">
        <f>VLOOKUP($C321,'Data_TCOM+9961'!$A:$U,'SH Summary'!P$4,FALSE)</f>
        <v>London</v>
      </c>
      <c r="Q321" s="13">
        <f>VLOOKUP($C321,'Data_TCOM+9961'!$A:$U,'SH Summary'!Q$4,FALSE)</f>
        <v>0</v>
      </c>
      <c r="R321" s="13" t="str">
        <f>VLOOKUP($C321,'Data_TCOM+9961'!$A:$U,'SH Summary'!R$4,FALSE)</f>
        <v>United Kingdom</v>
      </c>
      <c r="S321" s="15">
        <f>VLOOKUP($C321,'Data_TCOM+9961'!$A:$U,'SH Summary'!S$4,FALSE)/1000000000</f>
        <v>1.2206788719999999</v>
      </c>
    </row>
    <row r="322" spans="1:19" ht="17" customHeight="1" x14ac:dyDescent="0.35">
      <c r="A322" s="14"/>
      <c r="B322" s="14">
        <v>317</v>
      </c>
      <c r="C322" s="4" t="s">
        <v>354</v>
      </c>
      <c r="D322" s="15">
        <f>VLOOKUP($C322,'Data_TCOM+9961'!$A:$U,'SH Summary'!D$4,FALSE)</f>
        <v>20995</v>
      </c>
      <c r="E322" s="15">
        <f>VLOOKUP($C322,'Data_TCOM+9961'!$A:$U,'SH Summary'!E$4,FALSE)</f>
        <v>32115</v>
      </c>
      <c r="F322" s="18">
        <f t="shared" si="12"/>
        <v>53110</v>
      </c>
      <c r="G322" s="18"/>
      <c r="H322" s="17">
        <f t="shared" si="13"/>
        <v>53110</v>
      </c>
      <c r="I322" s="16"/>
      <c r="J322" s="16"/>
      <c r="K322" s="16"/>
      <c r="L322" s="16">
        <f t="shared" si="14"/>
        <v>8.1834689169723882E-5</v>
      </c>
      <c r="M322" s="13" t="str">
        <f>VLOOKUP($C322,'Data_TCOM+9961'!$A:$U,'SH Summary'!M$4,FALSE)</f>
        <v>03/31/2026</v>
      </c>
      <c r="N322" s="13" t="str">
        <f>VLOOKUP($C322,'Data_TCOM+9961'!$A:$U,'SH Summary'!N$4,FALSE)</f>
        <v>03/31/2026</v>
      </c>
      <c r="O322" s="13" t="str">
        <f>VLOOKUP($C322,'Data_TCOM+9961'!$A:$U,'SH Summary'!O$4,FALSE)</f>
        <v>Value</v>
      </c>
      <c r="P322" s="13" t="str">
        <f>VLOOKUP($C322,'Data_TCOM+9961'!$A:$U,'SH Summary'!P$4,FALSE)</f>
        <v>Boston</v>
      </c>
      <c r="Q322" s="13" t="str">
        <f>VLOOKUP($C322,'Data_TCOM+9961'!$A:$U,'SH Summary'!Q$4,FALSE)</f>
        <v>Massachusetts</v>
      </c>
      <c r="R322" s="13" t="str">
        <f>VLOOKUP($C322,'Data_TCOM+9961'!$A:$U,'SH Summary'!R$4,FALSE)</f>
        <v>United States</v>
      </c>
      <c r="S322" s="15">
        <f>VLOOKUP($C322,'Data_TCOM+9961'!$A:$U,'SH Summary'!S$4,FALSE)/1000000000</f>
        <v>411.05011658799998</v>
      </c>
    </row>
    <row r="323" spans="1:19" ht="17" customHeight="1" x14ac:dyDescent="0.35">
      <c r="A323" s="14"/>
      <c r="B323" s="14">
        <v>318</v>
      </c>
      <c r="C323" s="4" t="s">
        <v>355</v>
      </c>
      <c r="D323" s="15">
        <f>VLOOKUP($C323,'Data_TCOM+9961'!$A:$U,'SH Summary'!D$4,FALSE)</f>
        <v>0</v>
      </c>
      <c r="E323" s="15">
        <f>VLOOKUP($C323,'Data_TCOM+9961'!$A:$U,'SH Summary'!E$4,FALSE)</f>
        <v>52902</v>
      </c>
      <c r="F323" s="18">
        <f t="shared" si="12"/>
        <v>52902</v>
      </c>
      <c r="G323" s="18"/>
      <c r="H323" s="17">
        <f t="shared" si="13"/>
        <v>52902</v>
      </c>
      <c r="I323" s="16"/>
      <c r="J323" s="16"/>
      <c r="K323" s="16"/>
      <c r="L323" s="16">
        <f t="shared" si="14"/>
        <v>8.1514191799222994E-5</v>
      </c>
      <c r="M323" s="13" t="str">
        <f>VLOOKUP($C323,'Data_TCOM+9961'!$A:$U,'SH Summary'!M$4,FALSE)</f>
        <v>06/30/2024</v>
      </c>
      <c r="N323" s="13" t="str">
        <f>VLOOKUP($C323,'Data_TCOM+9961'!$A:$U,'SH Summary'!N$4,FALSE)</f>
        <v>04/30/2026</v>
      </c>
      <c r="O323" s="13">
        <f>VLOOKUP($C323,'Data_TCOM+9961'!$A:$U,'SH Summary'!O$4,FALSE)</f>
        <v>0</v>
      </c>
      <c r="P323" s="13" t="str">
        <f>VLOOKUP($C323,'Data_TCOM+9961'!$A:$U,'SH Summary'!P$4,FALSE)</f>
        <v>Dublin</v>
      </c>
      <c r="Q323" s="13">
        <f>VLOOKUP($C323,'Data_TCOM+9961'!$A:$U,'SH Summary'!Q$4,FALSE)</f>
        <v>0</v>
      </c>
      <c r="R323" s="13" t="str">
        <f>VLOOKUP($C323,'Data_TCOM+9961'!$A:$U,'SH Summary'!R$4,FALSE)</f>
        <v>Ireland</v>
      </c>
      <c r="S323" s="15">
        <f>VLOOKUP($C323,'Data_TCOM+9961'!$A:$U,'SH Summary'!S$4,FALSE)/1000000000</f>
        <v>16.210413575</v>
      </c>
    </row>
    <row r="324" spans="1:19" ht="17" customHeight="1" x14ac:dyDescent="0.35">
      <c r="A324" s="14"/>
      <c r="B324" s="14">
        <v>319</v>
      </c>
      <c r="C324" s="4" t="s">
        <v>356</v>
      </c>
      <c r="D324" s="15">
        <f>VLOOKUP($C324,'Data_TCOM+9961'!$A:$U,'SH Summary'!D$4,FALSE)</f>
        <v>52681</v>
      </c>
      <c r="E324" s="15">
        <f>VLOOKUP($C324,'Data_TCOM+9961'!$A:$U,'SH Summary'!E$4,FALSE)</f>
        <v>0</v>
      </c>
      <c r="F324" s="18">
        <f t="shared" si="12"/>
        <v>52681</v>
      </c>
      <c r="G324" s="18"/>
      <c r="H324" s="17">
        <f t="shared" si="13"/>
        <v>52681</v>
      </c>
      <c r="I324" s="16"/>
      <c r="J324" s="16"/>
      <c r="K324" s="16"/>
      <c r="L324" s="16">
        <f t="shared" si="14"/>
        <v>8.1173663343065796E-5</v>
      </c>
      <c r="M324" s="13" t="str">
        <f>VLOOKUP($C324,'Data_TCOM+9961'!$A:$U,'SH Summary'!M$4,FALSE)</f>
        <v>03/31/2026</v>
      </c>
      <c r="N324" s="13">
        <f>VLOOKUP($C324,'Data_TCOM+9961'!$A:$U,'SH Summary'!N$4,FALSE)</f>
        <v>0</v>
      </c>
      <c r="O324" s="13" t="str">
        <f>VLOOKUP($C324,'Data_TCOM+9961'!$A:$U,'SH Summary'!O$4,FALSE)</f>
        <v>Broker</v>
      </c>
      <c r="P324" s="13" t="str">
        <f>VLOOKUP($C324,'Data_TCOM+9961'!$A:$U,'SH Summary'!P$4,FALSE)</f>
        <v>Fort Mill</v>
      </c>
      <c r="Q324" s="13" t="str">
        <f>VLOOKUP($C324,'Data_TCOM+9961'!$A:$U,'SH Summary'!Q$4,FALSE)</f>
        <v>South Carolina</v>
      </c>
      <c r="R324" s="13" t="str">
        <f>VLOOKUP($C324,'Data_TCOM+9961'!$A:$U,'SH Summary'!R$4,FALSE)</f>
        <v>United States</v>
      </c>
      <c r="S324" s="15">
        <f>VLOOKUP($C324,'Data_TCOM+9961'!$A:$U,'SH Summary'!S$4,FALSE)/1000000000</f>
        <v>376.15584231700001</v>
      </c>
    </row>
    <row r="325" spans="1:19" ht="17" customHeight="1" x14ac:dyDescent="0.35">
      <c r="A325" s="14"/>
      <c r="B325" s="14">
        <v>320</v>
      </c>
      <c r="C325" s="4" t="s">
        <v>357</v>
      </c>
      <c r="D325" s="15">
        <f>VLOOKUP($C325,'Data_TCOM+9961'!$A:$U,'SH Summary'!D$4,FALSE)</f>
        <v>32678</v>
      </c>
      <c r="E325" s="15">
        <f>VLOOKUP($C325,'Data_TCOM+9961'!$A:$U,'SH Summary'!E$4,FALSE)</f>
        <v>18929</v>
      </c>
      <c r="F325" s="18">
        <f t="shared" si="12"/>
        <v>51607</v>
      </c>
      <c r="G325" s="18"/>
      <c r="H325" s="17">
        <f t="shared" si="13"/>
        <v>51607</v>
      </c>
      <c r="I325" s="16"/>
      <c r="J325" s="16"/>
      <c r="K325" s="16"/>
      <c r="L325" s="16">
        <f t="shared" si="14"/>
        <v>7.9518787497306358E-5</v>
      </c>
      <c r="M325" s="13" t="str">
        <f>VLOOKUP($C325,'Data_TCOM+9961'!$A:$U,'SH Summary'!M$4,FALSE)</f>
        <v>12/31/2025</v>
      </c>
      <c r="N325" s="13" t="str">
        <f>VLOOKUP($C325,'Data_TCOM+9961'!$A:$U,'SH Summary'!N$4,FALSE)</f>
        <v>04/30/2026</v>
      </c>
      <c r="O325" s="13" t="str">
        <f>VLOOKUP($C325,'Data_TCOM+9961'!$A:$U,'SH Summary'!O$4,FALSE)</f>
        <v>Growth</v>
      </c>
      <c r="P325" s="13" t="str">
        <f>VLOOKUP($C325,'Data_TCOM+9961'!$A:$U,'SH Summary'!P$4,FALSE)</f>
        <v>Seoul</v>
      </c>
      <c r="Q325" s="13">
        <f>VLOOKUP($C325,'Data_TCOM+9961'!$A:$U,'SH Summary'!Q$4,FALSE)</f>
        <v>0</v>
      </c>
      <c r="R325" s="13" t="str">
        <f>VLOOKUP($C325,'Data_TCOM+9961'!$A:$U,'SH Summary'!R$4,FALSE)</f>
        <v>South Korea</v>
      </c>
      <c r="S325" s="15">
        <f>VLOOKUP($C325,'Data_TCOM+9961'!$A:$U,'SH Summary'!S$4,FALSE)/1000000000</f>
        <v>19.0559485</v>
      </c>
    </row>
    <row r="326" spans="1:19" ht="17" customHeight="1" x14ac:dyDescent="0.35">
      <c r="A326" s="14"/>
      <c r="B326" s="14">
        <v>321</v>
      </c>
      <c r="C326" s="4" t="s">
        <v>358</v>
      </c>
      <c r="D326" s="15">
        <f>VLOOKUP($C326,'Data_TCOM+9961'!$A:$U,'SH Summary'!D$4,FALSE)</f>
        <v>6367</v>
      </c>
      <c r="E326" s="15">
        <f>VLOOKUP($C326,'Data_TCOM+9961'!$A:$U,'SH Summary'!E$4,FALSE)</f>
        <v>44938</v>
      </c>
      <c r="F326" s="18">
        <f t="shared" ref="F326:F389" si="15">D326+E326</f>
        <v>51305</v>
      </c>
      <c r="G326" s="18"/>
      <c r="H326" s="17">
        <f t="shared" ref="H326:H389" si="16">F326-G326</f>
        <v>51305</v>
      </c>
      <c r="I326" s="16"/>
      <c r="J326" s="16"/>
      <c r="K326" s="16"/>
      <c r="L326" s="16">
        <f t="shared" ref="L326:L389" si="17">F326/$F$3</f>
        <v>7.9053449968982949E-5</v>
      </c>
      <c r="M326" s="13" t="str">
        <f>VLOOKUP($C326,'Data_TCOM+9961'!$A:$U,'SH Summary'!M$4,FALSE)</f>
        <v>11/30/2025</v>
      </c>
      <c r="N326" s="13" t="str">
        <f>VLOOKUP($C326,'Data_TCOM+9961'!$A:$U,'SH Summary'!N$4,FALSE)</f>
        <v>01/31/2026</v>
      </c>
      <c r="O326" s="13" t="str">
        <f>VLOOKUP($C326,'Data_TCOM+9961'!$A:$U,'SH Summary'!O$4,FALSE)</f>
        <v>Value</v>
      </c>
      <c r="P326" s="13" t="str">
        <f>VLOOKUP($C326,'Data_TCOM+9961'!$A:$U,'SH Summary'!P$4,FALSE)</f>
        <v>Zürich</v>
      </c>
      <c r="Q326" s="13">
        <f>VLOOKUP($C326,'Data_TCOM+9961'!$A:$U,'SH Summary'!Q$4,FALSE)</f>
        <v>0</v>
      </c>
      <c r="R326" s="13" t="str">
        <f>VLOOKUP($C326,'Data_TCOM+9961'!$A:$U,'SH Summary'!R$4,FALSE)</f>
        <v>Switzerland</v>
      </c>
      <c r="S326" s="15">
        <f>VLOOKUP($C326,'Data_TCOM+9961'!$A:$U,'SH Summary'!S$4,FALSE)/1000000000</f>
        <v>3.530916768</v>
      </c>
    </row>
    <row r="327" spans="1:19" ht="17" customHeight="1" x14ac:dyDescent="0.35">
      <c r="A327" s="14"/>
      <c r="B327" s="14">
        <v>322</v>
      </c>
      <c r="C327" s="4" t="s">
        <v>359</v>
      </c>
      <c r="D327" s="15">
        <f>VLOOKUP($C327,'Data_TCOM+9961'!$A:$U,'SH Summary'!D$4,FALSE)</f>
        <v>0</v>
      </c>
      <c r="E327" s="15">
        <f>VLOOKUP($C327,'Data_TCOM+9961'!$A:$U,'SH Summary'!E$4,FALSE)</f>
        <v>51000</v>
      </c>
      <c r="F327" s="18">
        <f t="shared" si="15"/>
        <v>51000</v>
      </c>
      <c r="G327" s="18"/>
      <c r="H327" s="17">
        <f t="shared" si="16"/>
        <v>51000</v>
      </c>
      <c r="I327" s="16"/>
      <c r="J327" s="16"/>
      <c r="K327" s="16"/>
      <c r="L327" s="16">
        <f t="shared" si="17"/>
        <v>7.8583489882431146E-5</v>
      </c>
      <c r="M327" s="13">
        <f>VLOOKUP($C327,'Data_TCOM+9961'!$A:$U,'SH Summary'!M$4,FALSE)</f>
        <v>0</v>
      </c>
      <c r="N327" s="13" t="str">
        <f>VLOOKUP($C327,'Data_TCOM+9961'!$A:$U,'SH Summary'!N$4,FALSE)</f>
        <v>03/31/2026</v>
      </c>
      <c r="O327" s="13" t="str">
        <f>VLOOKUP($C327,'Data_TCOM+9961'!$A:$U,'SH Summary'!O$4,FALSE)</f>
        <v>Growth</v>
      </c>
      <c r="P327" s="13" t="str">
        <f>VLOOKUP($C327,'Data_TCOM+9961'!$A:$U,'SH Summary'!P$4,FALSE)</f>
        <v>Central</v>
      </c>
      <c r="Q327" s="13">
        <f>VLOOKUP($C327,'Data_TCOM+9961'!$A:$U,'SH Summary'!Q$4,FALSE)</f>
        <v>0</v>
      </c>
      <c r="R327" s="13" t="str">
        <f>VLOOKUP($C327,'Data_TCOM+9961'!$A:$U,'SH Summary'!R$4,FALSE)</f>
        <v>Hong Kong SAR</v>
      </c>
      <c r="S327" s="15">
        <f>VLOOKUP($C327,'Data_TCOM+9961'!$A:$U,'SH Summary'!S$4,FALSE)/1000000000</f>
        <v>0.105598762</v>
      </c>
    </row>
    <row r="328" spans="1:19" ht="17" customHeight="1" x14ac:dyDescent="0.35">
      <c r="A328" s="14"/>
      <c r="B328" s="14">
        <v>323</v>
      </c>
      <c r="C328" s="4" t="s">
        <v>360</v>
      </c>
      <c r="D328" s="15">
        <f>VLOOKUP($C328,'Data_TCOM+9961'!$A:$U,'SH Summary'!D$4,FALSE)</f>
        <v>50000</v>
      </c>
      <c r="E328" s="15">
        <f>VLOOKUP($C328,'Data_TCOM+9961'!$A:$U,'SH Summary'!E$4,FALSE)</f>
        <v>0</v>
      </c>
      <c r="F328" s="18">
        <f t="shared" si="15"/>
        <v>50000</v>
      </c>
      <c r="G328" s="18"/>
      <c r="H328" s="17">
        <f t="shared" si="16"/>
        <v>50000</v>
      </c>
      <c r="I328" s="16"/>
      <c r="J328" s="16"/>
      <c r="K328" s="16"/>
      <c r="L328" s="16">
        <f t="shared" si="17"/>
        <v>7.7042637139638383E-5</v>
      </c>
      <c r="M328" s="13" t="str">
        <f>VLOOKUP($C328,'Data_TCOM+9961'!$A:$U,'SH Summary'!M$4,FALSE)</f>
        <v>10/31/2025</v>
      </c>
      <c r="N328" s="13">
        <f>VLOOKUP($C328,'Data_TCOM+9961'!$A:$U,'SH Summary'!N$4,FALSE)</f>
        <v>0</v>
      </c>
      <c r="O328" s="13" t="str">
        <f>VLOOKUP($C328,'Data_TCOM+9961'!$A:$U,'SH Summary'!O$4,FALSE)</f>
        <v>Value</v>
      </c>
      <c r="P328" s="13" t="str">
        <f>VLOOKUP($C328,'Data_TCOM+9961'!$A:$U,'SH Summary'!P$4,FALSE)</f>
        <v>Zürich</v>
      </c>
      <c r="Q328" s="13">
        <f>VLOOKUP($C328,'Data_TCOM+9961'!$A:$U,'SH Summary'!Q$4,FALSE)</f>
        <v>0</v>
      </c>
      <c r="R328" s="13" t="str">
        <f>VLOOKUP($C328,'Data_TCOM+9961'!$A:$U,'SH Summary'!R$4,FALSE)</f>
        <v>Switzerland</v>
      </c>
      <c r="S328" s="15">
        <f>VLOOKUP($C328,'Data_TCOM+9961'!$A:$U,'SH Summary'!S$4,FALSE)/1000000000</f>
        <v>0.19738936200000001</v>
      </c>
    </row>
    <row r="329" spans="1:19" ht="17" customHeight="1" x14ac:dyDescent="0.35">
      <c r="A329" s="14"/>
      <c r="B329" s="14">
        <v>324</v>
      </c>
      <c r="C329" s="4" t="s">
        <v>361</v>
      </c>
      <c r="D329" s="15">
        <f>VLOOKUP($C329,'Data_TCOM+9961'!$A:$U,'SH Summary'!D$4,FALSE)</f>
        <v>0</v>
      </c>
      <c r="E329" s="15">
        <f>VLOOKUP($C329,'Data_TCOM+9961'!$A:$U,'SH Summary'!E$4,FALSE)</f>
        <v>49750</v>
      </c>
      <c r="F329" s="18">
        <f t="shared" si="15"/>
        <v>49750</v>
      </c>
      <c r="G329" s="18"/>
      <c r="H329" s="17">
        <f t="shared" si="16"/>
        <v>49750</v>
      </c>
      <c r="I329" s="16"/>
      <c r="J329" s="16"/>
      <c r="K329" s="16"/>
      <c r="L329" s="16">
        <f t="shared" si="17"/>
        <v>7.6657423953940186E-5</v>
      </c>
      <c r="M329" s="13">
        <f>VLOOKUP($C329,'Data_TCOM+9961'!$A:$U,'SH Summary'!M$4,FALSE)</f>
        <v>0</v>
      </c>
      <c r="N329" s="13" t="str">
        <f>VLOOKUP($C329,'Data_TCOM+9961'!$A:$U,'SH Summary'!N$4,FALSE)</f>
        <v>02/28/2026</v>
      </c>
      <c r="O329" s="13" t="str">
        <f>VLOOKUP($C329,'Data_TCOM+9961'!$A:$U,'SH Summary'!O$4,FALSE)</f>
        <v>Growth</v>
      </c>
      <c r="P329" s="13" t="str">
        <f>VLOOKUP($C329,'Data_TCOM+9961'!$A:$U,'SH Summary'!P$4,FALSE)</f>
        <v>London</v>
      </c>
      <c r="Q329" s="13">
        <f>VLOOKUP($C329,'Data_TCOM+9961'!$A:$U,'SH Summary'!Q$4,FALSE)</f>
        <v>0</v>
      </c>
      <c r="R329" s="13" t="str">
        <f>VLOOKUP($C329,'Data_TCOM+9961'!$A:$U,'SH Summary'!R$4,FALSE)</f>
        <v>United Kingdom</v>
      </c>
      <c r="S329" s="15">
        <f>VLOOKUP($C329,'Data_TCOM+9961'!$A:$U,'SH Summary'!S$4,FALSE)/1000000000</f>
        <v>2.4508480709999998</v>
      </c>
    </row>
    <row r="330" spans="1:19" ht="17" customHeight="1" x14ac:dyDescent="0.35">
      <c r="A330" s="14"/>
      <c r="B330" s="14">
        <v>325</v>
      </c>
      <c r="C330" s="4" t="s">
        <v>362</v>
      </c>
      <c r="D330" s="15">
        <f>VLOOKUP($C330,'Data_TCOM+9961'!$A:$U,'SH Summary'!D$4,FALSE)</f>
        <v>0</v>
      </c>
      <c r="E330" s="15">
        <f>VLOOKUP($C330,'Data_TCOM+9961'!$A:$U,'SH Summary'!E$4,FALSE)</f>
        <v>49602</v>
      </c>
      <c r="F330" s="18">
        <f t="shared" si="15"/>
        <v>49602</v>
      </c>
      <c r="G330" s="18"/>
      <c r="H330" s="17">
        <f t="shared" si="16"/>
        <v>49602</v>
      </c>
      <c r="I330" s="16"/>
      <c r="J330" s="16"/>
      <c r="K330" s="16"/>
      <c r="L330" s="16">
        <f t="shared" si="17"/>
        <v>7.6429377748006862E-5</v>
      </c>
      <c r="M330" s="13">
        <f>VLOOKUP($C330,'Data_TCOM+9961'!$A:$U,'SH Summary'!M$4,FALSE)</f>
        <v>0</v>
      </c>
      <c r="N330" s="13" t="str">
        <f>VLOOKUP($C330,'Data_TCOM+9961'!$A:$U,'SH Summary'!N$4,FALSE)</f>
        <v>12/31/2025</v>
      </c>
      <c r="O330" s="13" t="str">
        <f>VLOOKUP($C330,'Data_TCOM+9961'!$A:$U,'SH Summary'!O$4,FALSE)</f>
        <v>Growth</v>
      </c>
      <c r="P330" s="13" t="str">
        <f>VLOOKUP($C330,'Data_TCOM+9961'!$A:$U,'SH Summary'!P$4,FALSE)</f>
        <v>Taipei</v>
      </c>
      <c r="Q330" s="13">
        <f>VLOOKUP($C330,'Data_TCOM+9961'!$A:$U,'SH Summary'!Q$4,FALSE)</f>
        <v>0</v>
      </c>
      <c r="R330" s="13" t="str">
        <f>VLOOKUP($C330,'Data_TCOM+9961'!$A:$U,'SH Summary'!R$4,FALSE)</f>
        <v>Taiwan</v>
      </c>
      <c r="S330" s="15">
        <f>VLOOKUP($C330,'Data_TCOM+9961'!$A:$U,'SH Summary'!S$4,FALSE)/1000000000</f>
        <v>2.6147475469999999</v>
      </c>
    </row>
    <row r="331" spans="1:19" ht="17" customHeight="1" x14ac:dyDescent="0.35">
      <c r="A331" s="14"/>
      <c r="B331" s="14">
        <v>326</v>
      </c>
      <c r="C331" s="4" t="s">
        <v>363</v>
      </c>
      <c r="D331" s="15">
        <f>VLOOKUP($C331,'Data_TCOM+9961'!$A:$U,'SH Summary'!D$4,FALSE)</f>
        <v>49250</v>
      </c>
      <c r="E331" s="15">
        <f>VLOOKUP($C331,'Data_TCOM+9961'!$A:$U,'SH Summary'!E$4,FALSE)</f>
        <v>0</v>
      </c>
      <c r="F331" s="18">
        <f t="shared" si="15"/>
        <v>49250</v>
      </c>
      <c r="G331" s="18"/>
      <c r="H331" s="17">
        <f t="shared" si="16"/>
        <v>49250</v>
      </c>
      <c r="I331" s="16"/>
      <c r="J331" s="16"/>
      <c r="K331" s="16"/>
      <c r="L331" s="16">
        <f t="shared" si="17"/>
        <v>7.5886997582543805E-5</v>
      </c>
      <c r="M331" s="13" t="str">
        <f>VLOOKUP($C331,'Data_TCOM+9961'!$A:$U,'SH Summary'!M$4,FALSE)</f>
        <v>03/31/2026</v>
      </c>
      <c r="N331" s="13">
        <f>VLOOKUP($C331,'Data_TCOM+9961'!$A:$U,'SH Summary'!N$4,FALSE)</f>
        <v>0</v>
      </c>
      <c r="O331" s="13" t="str">
        <f>VLOOKUP($C331,'Data_TCOM+9961'!$A:$U,'SH Summary'!O$4,FALSE)</f>
        <v>Value</v>
      </c>
      <c r="P331" s="13" t="str">
        <f>VLOOKUP($C331,'Data_TCOM+9961'!$A:$U,'SH Summary'!P$4,FALSE)</f>
        <v>San Francisco</v>
      </c>
      <c r="Q331" s="13" t="str">
        <f>VLOOKUP($C331,'Data_TCOM+9961'!$A:$U,'SH Summary'!Q$4,FALSE)</f>
        <v>California</v>
      </c>
      <c r="R331" s="13" t="str">
        <f>VLOOKUP($C331,'Data_TCOM+9961'!$A:$U,'SH Summary'!R$4,FALSE)</f>
        <v>United States</v>
      </c>
      <c r="S331" s="15">
        <f>VLOOKUP($C331,'Data_TCOM+9961'!$A:$U,'SH Summary'!S$4,FALSE)/1000000000</f>
        <v>241.53222510699999</v>
      </c>
    </row>
    <row r="332" spans="1:19" ht="17" customHeight="1" x14ac:dyDescent="0.35">
      <c r="A332" s="14"/>
      <c r="B332" s="14">
        <v>327</v>
      </c>
      <c r="C332" s="4" t="s">
        <v>364</v>
      </c>
      <c r="D332" s="15">
        <f>VLOOKUP($C332,'Data_TCOM+9961'!$A:$U,'SH Summary'!D$4,FALSE)</f>
        <v>0</v>
      </c>
      <c r="E332" s="15">
        <f>VLOOKUP($C332,'Data_TCOM+9961'!$A:$U,'SH Summary'!E$4,FALSE)</f>
        <v>48794</v>
      </c>
      <c r="F332" s="18">
        <f t="shared" si="15"/>
        <v>48794</v>
      </c>
      <c r="G332" s="18"/>
      <c r="H332" s="17">
        <f t="shared" si="16"/>
        <v>48794</v>
      </c>
      <c r="I332" s="16"/>
      <c r="J332" s="16"/>
      <c r="K332" s="16"/>
      <c r="L332" s="16">
        <f t="shared" si="17"/>
        <v>7.5184368731830297E-5</v>
      </c>
      <c r="M332" s="13">
        <f>VLOOKUP($C332,'Data_TCOM+9961'!$A:$U,'SH Summary'!M$4,FALSE)</f>
        <v>0</v>
      </c>
      <c r="N332" s="13" t="str">
        <f>VLOOKUP($C332,'Data_TCOM+9961'!$A:$U,'SH Summary'!N$4,FALSE)</f>
        <v>02/28/2026</v>
      </c>
      <c r="O332" s="13" t="str">
        <f>VLOOKUP($C332,'Data_TCOM+9961'!$A:$U,'SH Summary'!O$4,FALSE)</f>
        <v>Alternative</v>
      </c>
      <c r="P332" s="13" t="str">
        <f>VLOOKUP($C332,'Data_TCOM+9961'!$A:$U,'SH Summary'!P$4,FALSE)</f>
        <v>London</v>
      </c>
      <c r="Q332" s="13">
        <f>VLOOKUP($C332,'Data_TCOM+9961'!$A:$U,'SH Summary'!Q$4,FALSE)</f>
        <v>0</v>
      </c>
      <c r="R332" s="13" t="str">
        <f>VLOOKUP($C332,'Data_TCOM+9961'!$A:$U,'SH Summary'!R$4,FALSE)</f>
        <v>United Kingdom</v>
      </c>
      <c r="S332" s="15">
        <f>VLOOKUP($C332,'Data_TCOM+9961'!$A:$U,'SH Summary'!S$4,FALSE)/1000000000</f>
        <v>4.6037076409999997</v>
      </c>
    </row>
    <row r="333" spans="1:19" ht="17" customHeight="1" x14ac:dyDescent="0.35">
      <c r="A333" s="14"/>
      <c r="B333" s="14">
        <v>328</v>
      </c>
      <c r="C333" s="4" t="s">
        <v>365</v>
      </c>
      <c r="D333" s="15">
        <f>VLOOKUP($C333,'Data_TCOM+9961'!$A:$U,'SH Summary'!D$4,FALSE)</f>
        <v>13276</v>
      </c>
      <c r="E333" s="15">
        <f>VLOOKUP($C333,'Data_TCOM+9961'!$A:$U,'SH Summary'!E$4,FALSE)</f>
        <v>35400</v>
      </c>
      <c r="F333" s="18">
        <f t="shared" si="15"/>
        <v>48676</v>
      </c>
      <c r="G333" s="18"/>
      <c r="H333" s="17">
        <f t="shared" si="16"/>
        <v>48676</v>
      </c>
      <c r="I333" s="16"/>
      <c r="J333" s="16"/>
      <c r="K333" s="16"/>
      <c r="L333" s="16">
        <f t="shared" si="17"/>
        <v>7.5002548108180761E-5</v>
      </c>
      <c r="M333" s="13" t="str">
        <f>VLOOKUP($C333,'Data_TCOM+9961'!$A:$U,'SH Summary'!M$4,FALSE)</f>
        <v>08/31/2024</v>
      </c>
      <c r="N333" s="13" t="str">
        <f>VLOOKUP($C333,'Data_TCOM+9961'!$A:$U,'SH Summary'!N$4,FALSE)</f>
        <v>08/31/2024</v>
      </c>
      <c r="O333" s="13" t="str">
        <f>VLOOKUP($C333,'Data_TCOM+9961'!$A:$U,'SH Summary'!O$4,FALSE)</f>
        <v>Growth</v>
      </c>
      <c r="P333" s="13" t="str">
        <f>VLOOKUP($C333,'Data_TCOM+9961'!$A:$U,'SH Summary'!P$4,FALSE)</f>
        <v>Helsinki</v>
      </c>
      <c r="Q333" s="13">
        <f>VLOOKUP($C333,'Data_TCOM+9961'!$A:$U,'SH Summary'!Q$4,FALSE)</f>
        <v>0</v>
      </c>
      <c r="R333" s="13" t="str">
        <f>VLOOKUP($C333,'Data_TCOM+9961'!$A:$U,'SH Summary'!R$4,FALSE)</f>
        <v>Finland</v>
      </c>
      <c r="S333" s="15">
        <f>VLOOKUP($C333,'Data_TCOM+9961'!$A:$U,'SH Summary'!S$4,FALSE)/1000000000</f>
        <v>5.7345587130000002</v>
      </c>
    </row>
    <row r="334" spans="1:19" ht="17" customHeight="1" x14ac:dyDescent="0.35">
      <c r="A334" s="14"/>
      <c r="B334" s="14">
        <v>329</v>
      </c>
      <c r="C334" s="4" t="s">
        <v>366</v>
      </c>
      <c r="D334" s="15">
        <f>VLOOKUP($C334,'Data_TCOM+9961'!$A:$U,'SH Summary'!D$4,FALSE)</f>
        <v>0</v>
      </c>
      <c r="E334" s="15">
        <f>VLOOKUP($C334,'Data_TCOM+9961'!$A:$U,'SH Summary'!E$4,FALSE)</f>
        <v>48500</v>
      </c>
      <c r="F334" s="18">
        <f t="shared" si="15"/>
        <v>48500</v>
      </c>
      <c r="G334" s="18"/>
      <c r="H334" s="17">
        <f t="shared" si="16"/>
        <v>48500</v>
      </c>
      <c r="I334" s="16"/>
      <c r="J334" s="16"/>
      <c r="K334" s="16"/>
      <c r="L334" s="16">
        <f t="shared" si="17"/>
        <v>7.4731358025449226E-5</v>
      </c>
      <c r="M334" s="13">
        <f>VLOOKUP($C334,'Data_TCOM+9961'!$A:$U,'SH Summary'!M$4,FALSE)</f>
        <v>0</v>
      </c>
      <c r="N334" s="13" t="str">
        <f>VLOOKUP($C334,'Data_TCOM+9961'!$A:$U,'SH Summary'!N$4,FALSE)</f>
        <v>01/31/2026</v>
      </c>
      <c r="O334" s="13" t="str">
        <f>VLOOKUP($C334,'Data_TCOM+9961'!$A:$U,'SH Summary'!O$4,FALSE)</f>
        <v>Value</v>
      </c>
      <c r="P334" s="13" t="str">
        <f>VLOOKUP($C334,'Data_TCOM+9961'!$A:$U,'SH Summary'!P$4,FALSE)</f>
        <v>Frankfurt am Main</v>
      </c>
      <c r="Q334" s="13">
        <f>VLOOKUP($C334,'Data_TCOM+9961'!$A:$U,'SH Summary'!Q$4,FALSE)</f>
        <v>0</v>
      </c>
      <c r="R334" s="13" t="str">
        <f>VLOOKUP($C334,'Data_TCOM+9961'!$A:$U,'SH Summary'!R$4,FALSE)</f>
        <v>Germany</v>
      </c>
      <c r="S334" s="15">
        <f>VLOOKUP($C334,'Data_TCOM+9961'!$A:$U,'SH Summary'!S$4,FALSE)/1000000000</f>
        <v>5.7953274480000001</v>
      </c>
    </row>
    <row r="335" spans="1:19" ht="17" customHeight="1" x14ac:dyDescent="0.35">
      <c r="A335" s="14"/>
      <c r="B335" s="14">
        <v>330</v>
      </c>
      <c r="C335" s="4" t="s">
        <v>367</v>
      </c>
      <c r="D335" s="15">
        <f>VLOOKUP($C335,'Data_TCOM+9961'!$A:$U,'SH Summary'!D$4,FALSE)</f>
        <v>48072</v>
      </c>
      <c r="E335" s="15">
        <f>VLOOKUP($C335,'Data_TCOM+9961'!$A:$U,'SH Summary'!E$4,FALSE)</f>
        <v>0</v>
      </c>
      <c r="F335" s="18">
        <f t="shared" si="15"/>
        <v>48072</v>
      </c>
      <c r="G335" s="18"/>
      <c r="H335" s="17">
        <f t="shared" si="16"/>
        <v>48072</v>
      </c>
      <c r="I335" s="16"/>
      <c r="J335" s="16"/>
      <c r="K335" s="16"/>
      <c r="L335" s="16">
        <f t="shared" si="17"/>
        <v>7.4071873051533929E-5</v>
      </c>
      <c r="M335" s="13" t="str">
        <f>VLOOKUP($C335,'Data_TCOM+9961'!$A:$U,'SH Summary'!M$4,FALSE)</f>
        <v>03/31/2026</v>
      </c>
      <c r="N335" s="13">
        <f>VLOOKUP($C335,'Data_TCOM+9961'!$A:$U,'SH Summary'!N$4,FALSE)</f>
        <v>0</v>
      </c>
      <c r="O335" s="13" t="str">
        <f>VLOOKUP($C335,'Data_TCOM+9961'!$A:$U,'SH Summary'!O$4,FALSE)</f>
        <v>Growth</v>
      </c>
      <c r="P335" s="13" t="str">
        <f>VLOOKUP($C335,'Data_TCOM+9961'!$A:$U,'SH Summary'!P$4,FALSE)</f>
        <v>Chicago</v>
      </c>
      <c r="Q335" s="13" t="str">
        <f>VLOOKUP($C335,'Data_TCOM+9961'!$A:$U,'SH Summary'!Q$4,FALSE)</f>
        <v>Illinois</v>
      </c>
      <c r="R335" s="13" t="str">
        <f>VLOOKUP($C335,'Data_TCOM+9961'!$A:$U,'SH Summary'!R$4,FALSE)</f>
        <v>United States</v>
      </c>
      <c r="S335" s="15">
        <f>VLOOKUP($C335,'Data_TCOM+9961'!$A:$U,'SH Summary'!S$4,FALSE)/1000000000</f>
        <v>3.229310468</v>
      </c>
    </row>
    <row r="336" spans="1:19" ht="17" customHeight="1" x14ac:dyDescent="0.35">
      <c r="A336" s="14"/>
      <c r="B336" s="14">
        <v>331</v>
      </c>
      <c r="C336" s="4" t="s">
        <v>368</v>
      </c>
      <c r="D336" s="15">
        <f>VLOOKUP($C336,'Data_TCOM+9961'!$A:$U,'SH Summary'!D$4,FALSE)</f>
        <v>47700</v>
      </c>
      <c r="E336" s="15">
        <f>VLOOKUP($C336,'Data_TCOM+9961'!$A:$U,'SH Summary'!E$4,FALSE)</f>
        <v>0</v>
      </c>
      <c r="F336" s="18">
        <f t="shared" si="15"/>
        <v>47700</v>
      </c>
      <c r="G336" s="18"/>
      <c r="H336" s="17">
        <f t="shared" si="16"/>
        <v>47700</v>
      </c>
      <c r="I336" s="16"/>
      <c r="J336" s="16"/>
      <c r="K336" s="16"/>
      <c r="L336" s="16">
        <f t="shared" si="17"/>
        <v>7.3498675831215013E-5</v>
      </c>
      <c r="M336" s="13" t="str">
        <f>VLOOKUP($C336,'Data_TCOM+9961'!$A:$U,'SH Summary'!M$4,FALSE)</f>
        <v>03/31/2026</v>
      </c>
      <c r="N336" s="13">
        <f>VLOOKUP($C336,'Data_TCOM+9961'!$A:$U,'SH Summary'!N$4,FALSE)</f>
        <v>0</v>
      </c>
      <c r="O336" s="13" t="str">
        <f>VLOOKUP($C336,'Data_TCOM+9961'!$A:$U,'SH Summary'!O$4,FALSE)</f>
        <v>Alternative</v>
      </c>
      <c r="P336" s="13" t="str">
        <f>VLOOKUP($C336,'Data_TCOM+9961'!$A:$U,'SH Summary'!P$4,FALSE)</f>
        <v>Singapore</v>
      </c>
      <c r="Q336" s="13">
        <f>VLOOKUP($C336,'Data_TCOM+9961'!$A:$U,'SH Summary'!Q$4,FALSE)</f>
        <v>0</v>
      </c>
      <c r="R336" s="13" t="str">
        <f>VLOOKUP($C336,'Data_TCOM+9961'!$A:$U,'SH Summary'!R$4,FALSE)</f>
        <v>Singapore</v>
      </c>
      <c r="S336" s="15">
        <f>VLOOKUP($C336,'Data_TCOM+9961'!$A:$U,'SH Summary'!S$4,FALSE)/1000000000</f>
        <v>0.466171846</v>
      </c>
    </row>
    <row r="337" spans="1:19" ht="17" customHeight="1" x14ac:dyDescent="0.35">
      <c r="A337" s="14"/>
      <c r="B337" s="14">
        <v>332</v>
      </c>
      <c r="C337" s="4" t="s">
        <v>369</v>
      </c>
      <c r="D337" s="15">
        <f>VLOOKUP($C337,'Data_TCOM+9961'!$A:$U,'SH Summary'!D$4,FALSE)</f>
        <v>46659</v>
      </c>
      <c r="E337" s="15">
        <f>VLOOKUP($C337,'Data_TCOM+9961'!$A:$U,'SH Summary'!E$4,FALSE)</f>
        <v>0</v>
      </c>
      <c r="F337" s="18">
        <f t="shared" si="15"/>
        <v>46659</v>
      </c>
      <c r="G337" s="18"/>
      <c r="H337" s="17">
        <f t="shared" si="16"/>
        <v>46659</v>
      </c>
      <c r="I337" s="16"/>
      <c r="J337" s="16"/>
      <c r="K337" s="16"/>
      <c r="L337" s="16">
        <f t="shared" si="17"/>
        <v>7.1894648125967744E-5</v>
      </c>
      <c r="M337" s="13" t="str">
        <f>VLOOKUP($C337,'Data_TCOM+9961'!$A:$U,'SH Summary'!M$4,FALSE)</f>
        <v>03/31/2026</v>
      </c>
      <c r="N337" s="13">
        <f>VLOOKUP($C337,'Data_TCOM+9961'!$A:$U,'SH Summary'!N$4,FALSE)</f>
        <v>0</v>
      </c>
      <c r="O337" s="13" t="str">
        <f>VLOOKUP($C337,'Data_TCOM+9961'!$A:$U,'SH Summary'!O$4,FALSE)</f>
        <v>Index</v>
      </c>
      <c r="P337" s="13" t="str">
        <f>VLOOKUP($C337,'Data_TCOM+9961'!$A:$U,'SH Summary'!P$4,FALSE)</f>
        <v>Boston</v>
      </c>
      <c r="Q337" s="13" t="str">
        <f>VLOOKUP($C337,'Data_TCOM+9961'!$A:$U,'SH Summary'!Q$4,FALSE)</f>
        <v>Massachusetts</v>
      </c>
      <c r="R337" s="13" t="str">
        <f>VLOOKUP($C337,'Data_TCOM+9961'!$A:$U,'SH Summary'!R$4,FALSE)</f>
        <v>United States</v>
      </c>
      <c r="S337" s="15">
        <f>VLOOKUP($C337,'Data_TCOM+9961'!$A:$U,'SH Summary'!S$4,FALSE)/1000000000</f>
        <v>73.025998869000006</v>
      </c>
    </row>
    <row r="338" spans="1:19" ht="17" customHeight="1" x14ac:dyDescent="0.35">
      <c r="A338" s="14"/>
      <c r="B338" s="14">
        <v>333</v>
      </c>
      <c r="C338" s="4" t="s">
        <v>370</v>
      </c>
      <c r="D338" s="15">
        <f>VLOOKUP($C338,'Data_TCOM+9961'!$A:$U,'SH Summary'!D$4,FALSE)</f>
        <v>1000</v>
      </c>
      <c r="E338" s="15">
        <f>VLOOKUP($C338,'Data_TCOM+9961'!$A:$U,'SH Summary'!E$4,FALSE)</f>
        <v>45650</v>
      </c>
      <c r="F338" s="18">
        <f t="shared" si="15"/>
        <v>46650</v>
      </c>
      <c r="G338" s="18"/>
      <c r="H338" s="17">
        <f t="shared" si="16"/>
        <v>46650</v>
      </c>
      <c r="I338" s="16"/>
      <c r="J338" s="16"/>
      <c r="K338" s="16"/>
      <c r="L338" s="16">
        <f t="shared" si="17"/>
        <v>7.1880780451282603E-5</v>
      </c>
      <c r="M338" s="13" t="str">
        <f>VLOOKUP($C338,'Data_TCOM+9961'!$A:$U,'SH Summary'!M$4,FALSE)</f>
        <v>10/31/2024</v>
      </c>
      <c r="N338" s="13" t="str">
        <f>VLOOKUP($C338,'Data_TCOM+9961'!$A:$U,'SH Summary'!N$4,FALSE)</f>
        <v>03/31/2026</v>
      </c>
      <c r="O338" s="13" t="str">
        <f>VLOOKUP($C338,'Data_TCOM+9961'!$A:$U,'SH Summary'!O$4,FALSE)</f>
        <v>Growth</v>
      </c>
      <c r="P338" s="13">
        <f>VLOOKUP($C338,'Data_TCOM+9961'!$A:$U,'SH Summary'!P$4,FALSE)</f>
        <v>0</v>
      </c>
      <c r="Q338" s="13">
        <f>VLOOKUP($C338,'Data_TCOM+9961'!$A:$U,'SH Summary'!Q$4,FALSE)</f>
        <v>0</v>
      </c>
      <c r="R338" s="13" t="str">
        <f>VLOOKUP($C338,'Data_TCOM+9961'!$A:$U,'SH Summary'!R$4,FALSE)</f>
        <v>Hong Kong SAR</v>
      </c>
      <c r="S338" s="15">
        <f>VLOOKUP($C338,'Data_TCOM+9961'!$A:$U,'SH Summary'!S$4,FALSE)/1000000000</f>
        <v>8.9871129219999997</v>
      </c>
    </row>
    <row r="339" spans="1:19" ht="17" customHeight="1" x14ac:dyDescent="0.35">
      <c r="A339" s="14"/>
      <c r="B339" s="14">
        <v>334</v>
      </c>
      <c r="C339" s="4" t="s">
        <v>371</v>
      </c>
      <c r="D339" s="15">
        <f>VLOOKUP($C339,'Data_TCOM+9961'!$A:$U,'SH Summary'!D$4,FALSE)</f>
        <v>23533</v>
      </c>
      <c r="E339" s="15">
        <f>VLOOKUP($C339,'Data_TCOM+9961'!$A:$U,'SH Summary'!E$4,FALSE)</f>
        <v>23028</v>
      </c>
      <c r="F339" s="18">
        <f t="shared" si="15"/>
        <v>46561</v>
      </c>
      <c r="G339" s="18"/>
      <c r="H339" s="17">
        <f t="shared" si="16"/>
        <v>46561</v>
      </c>
      <c r="I339" s="16"/>
      <c r="J339" s="16"/>
      <c r="K339" s="16"/>
      <c r="L339" s="16">
        <f t="shared" si="17"/>
        <v>7.1743644557174054E-5</v>
      </c>
      <c r="M339" s="13" t="str">
        <f>VLOOKUP($C339,'Data_TCOM+9961'!$A:$U,'SH Summary'!M$4,FALSE)</f>
        <v>01/31/2026</v>
      </c>
      <c r="N339" s="13" t="str">
        <f>VLOOKUP($C339,'Data_TCOM+9961'!$A:$U,'SH Summary'!N$4,FALSE)</f>
        <v>01/31/2026</v>
      </c>
      <c r="O339" s="13" t="str">
        <f>VLOOKUP($C339,'Data_TCOM+9961'!$A:$U,'SH Summary'!O$4,FALSE)</f>
        <v>Value</v>
      </c>
      <c r="P339" s="13" t="str">
        <f>VLOOKUP($C339,'Data_TCOM+9961'!$A:$U,'SH Summary'!P$4,FALSE)</f>
        <v>Los Angeles</v>
      </c>
      <c r="Q339" s="13" t="str">
        <f>VLOOKUP($C339,'Data_TCOM+9961'!$A:$U,'SH Summary'!Q$4,FALSE)</f>
        <v>California</v>
      </c>
      <c r="R339" s="13" t="str">
        <f>VLOOKUP($C339,'Data_TCOM+9961'!$A:$U,'SH Summary'!R$4,FALSE)</f>
        <v>United States</v>
      </c>
      <c r="S339" s="15">
        <f>VLOOKUP($C339,'Data_TCOM+9961'!$A:$U,'SH Summary'!S$4,FALSE)/1000000000</f>
        <v>73.364906770999994</v>
      </c>
    </row>
    <row r="340" spans="1:19" ht="17" customHeight="1" x14ac:dyDescent="0.35">
      <c r="A340" s="14"/>
      <c r="B340" s="14">
        <v>335</v>
      </c>
      <c r="C340" s="4" t="s">
        <v>372</v>
      </c>
      <c r="D340" s="15">
        <f>VLOOKUP($C340,'Data_TCOM+9961'!$A:$U,'SH Summary'!D$4,FALSE)</f>
        <v>0</v>
      </c>
      <c r="E340" s="15">
        <f>VLOOKUP($C340,'Data_TCOM+9961'!$A:$U,'SH Summary'!E$4,FALSE)</f>
        <v>45900</v>
      </c>
      <c r="F340" s="18">
        <f t="shared" si="15"/>
        <v>45900</v>
      </c>
      <c r="G340" s="18"/>
      <c r="H340" s="17">
        <f t="shared" si="16"/>
        <v>45900</v>
      </c>
      <c r="I340" s="16"/>
      <c r="J340" s="16"/>
      <c r="K340" s="16"/>
      <c r="L340" s="16">
        <f t="shared" si="17"/>
        <v>7.0725140894188038E-5</v>
      </c>
      <c r="M340" s="13" t="str">
        <f>VLOOKUP($C340,'Data_TCOM+9961'!$A:$U,'SH Summary'!M$4,FALSE)</f>
        <v>03/31/2025</v>
      </c>
      <c r="N340" s="13" t="str">
        <f>VLOOKUP($C340,'Data_TCOM+9961'!$A:$U,'SH Summary'!N$4,FALSE)</f>
        <v>03/31/2026</v>
      </c>
      <c r="O340" s="13" t="str">
        <f>VLOOKUP($C340,'Data_TCOM+9961'!$A:$U,'SH Summary'!O$4,FALSE)</f>
        <v>Value</v>
      </c>
      <c r="P340" s="13" t="str">
        <f>VLOOKUP($C340,'Data_TCOM+9961'!$A:$U,'SH Summary'!P$4,FALSE)</f>
        <v>Geneva</v>
      </c>
      <c r="Q340" s="13">
        <f>VLOOKUP($C340,'Data_TCOM+9961'!$A:$U,'SH Summary'!Q$4,FALSE)</f>
        <v>0</v>
      </c>
      <c r="R340" s="13" t="str">
        <f>VLOOKUP($C340,'Data_TCOM+9961'!$A:$U,'SH Summary'!R$4,FALSE)</f>
        <v>Switzerland</v>
      </c>
      <c r="S340" s="15">
        <f>VLOOKUP($C340,'Data_TCOM+9961'!$A:$U,'SH Summary'!S$4,FALSE)/1000000000</f>
        <v>1.4534195839999999</v>
      </c>
    </row>
    <row r="341" spans="1:19" ht="17" customHeight="1" x14ac:dyDescent="0.35">
      <c r="A341" s="14"/>
      <c r="B341" s="14">
        <v>336</v>
      </c>
      <c r="C341" s="4" t="s">
        <v>373</v>
      </c>
      <c r="D341" s="15">
        <f>VLOOKUP($C341,'Data_TCOM+9961'!$A:$U,'SH Summary'!D$4,FALSE)</f>
        <v>12382</v>
      </c>
      <c r="E341" s="15">
        <f>VLOOKUP($C341,'Data_TCOM+9961'!$A:$U,'SH Summary'!E$4,FALSE)</f>
        <v>33475</v>
      </c>
      <c r="F341" s="18">
        <f t="shared" si="15"/>
        <v>45857</v>
      </c>
      <c r="G341" s="18"/>
      <c r="H341" s="17">
        <f t="shared" si="16"/>
        <v>45857</v>
      </c>
      <c r="I341" s="16"/>
      <c r="J341" s="16"/>
      <c r="K341" s="16"/>
      <c r="L341" s="16">
        <f t="shared" si="17"/>
        <v>7.065888422624794E-5</v>
      </c>
      <c r="M341" s="13" t="str">
        <f>VLOOKUP($C341,'Data_TCOM+9961'!$A:$U,'SH Summary'!M$4,FALSE)</f>
        <v>03/31/2026</v>
      </c>
      <c r="N341" s="13" t="str">
        <f>VLOOKUP($C341,'Data_TCOM+9961'!$A:$U,'SH Summary'!N$4,FALSE)</f>
        <v>05/13/2026</v>
      </c>
      <c r="O341" s="13" t="str">
        <f>VLOOKUP($C341,'Data_TCOM+9961'!$A:$U,'SH Summary'!O$4,FALSE)</f>
        <v>Index</v>
      </c>
      <c r="P341" s="13" t="str">
        <f>VLOOKUP($C341,'Data_TCOM+9961'!$A:$U,'SH Summary'!P$4,FALSE)</f>
        <v>Montreal</v>
      </c>
      <c r="Q341" s="13" t="str">
        <f>VLOOKUP($C341,'Data_TCOM+9961'!$A:$U,'SH Summary'!Q$4,FALSE)</f>
        <v>Quebec</v>
      </c>
      <c r="R341" s="13" t="str">
        <f>VLOOKUP($C341,'Data_TCOM+9961'!$A:$U,'SH Summary'!R$4,FALSE)</f>
        <v>Canada</v>
      </c>
      <c r="S341" s="15">
        <f>VLOOKUP($C341,'Data_TCOM+9961'!$A:$U,'SH Summary'!S$4,FALSE)/1000000000</f>
        <v>34.585711799000002</v>
      </c>
    </row>
    <row r="342" spans="1:19" ht="17" customHeight="1" x14ac:dyDescent="0.35">
      <c r="A342" s="14"/>
      <c r="B342" s="14">
        <v>337</v>
      </c>
      <c r="C342" s="4" t="s">
        <v>374</v>
      </c>
      <c r="D342" s="15">
        <f>VLOOKUP($C342,'Data_TCOM+9961'!$A:$U,'SH Summary'!D$4,FALSE)</f>
        <v>0</v>
      </c>
      <c r="E342" s="15">
        <f>VLOOKUP($C342,'Data_TCOM+9961'!$A:$U,'SH Summary'!E$4,FALSE)</f>
        <v>45594</v>
      </c>
      <c r="F342" s="18">
        <f t="shared" si="15"/>
        <v>45594</v>
      </c>
      <c r="G342" s="18"/>
      <c r="H342" s="17">
        <f t="shared" si="16"/>
        <v>45594</v>
      </c>
      <c r="I342" s="16"/>
      <c r="J342" s="16"/>
      <c r="K342" s="16"/>
      <c r="L342" s="16">
        <f t="shared" si="17"/>
        <v>7.0253639954893446E-5</v>
      </c>
      <c r="M342" s="13">
        <f>VLOOKUP($C342,'Data_TCOM+9961'!$A:$U,'SH Summary'!M$4,FALSE)</f>
        <v>0</v>
      </c>
      <c r="N342" s="13" t="str">
        <f>VLOOKUP($C342,'Data_TCOM+9961'!$A:$U,'SH Summary'!N$4,FALSE)</f>
        <v>03/31/2026</v>
      </c>
      <c r="O342" s="13" t="str">
        <f>VLOOKUP($C342,'Data_TCOM+9961'!$A:$U,'SH Summary'!O$4,FALSE)</f>
        <v>Externally Managed</v>
      </c>
      <c r="P342" s="13" t="str">
        <f>VLOOKUP($C342,'Data_TCOM+9961'!$A:$U,'SH Summary'!P$4,FALSE)</f>
        <v>Luxembourg</v>
      </c>
      <c r="Q342" s="13">
        <f>VLOOKUP($C342,'Data_TCOM+9961'!$A:$U,'SH Summary'!Q$4,FALSE)</f>
        <v>0</v>
      </c>
      <c r="R342" s="13" t="str">
        <f>VLOOKUP($C342,'Data_TCOM+9961'!$A:$U,'SH Summary'!R$4,FALSE)</f>
        <v>Luxembourg</v>
      </c>
      <c r="S342" s="15">
        <f>VLOOKUP($C342,'Data_TCOM+9961'!$A:$U,'SH Summary'!S$4,FALSE)/1000000000</f>
        <v>6.2852045009999999</v>
      </c>
    </row>
    <row r="343" spans="1:19" ht="17" customHeight="1" x14ac:dyDescent="0.35">
      <c r="A343" s="14"/>
      <c r="B343" s="14">
        <v>338</v>
      </c>
      <c r="C343" s="4" t="s">
        <v>375</v>
      </c>
      <c r="D343" s="15">
        <f>VLOOKUP($C343,'Data_TCOM+9961'!$A:$U,'SH Summary'!D$4,FALSE)</f>
        <v>44600</v>
      </c>
      <c r="E343" s="15">
        <f>VLOOKUP($C343,'Data_TCOM+9961'!$A:$U,'SH Summary'!E$4,FALSE)</f>
        <v>0</v>
      </c>
      <c r="F343" s="18">
        <f t="shared" si="15"/>
        <v>44600</v>
      </c>
      <c r="G343" s="18"/>
      <c r="H343" s="17">
        <f t="shared" si="16"/>
        <v>44600</v>
      </c>
      <c r="I343" s="16"/>
      <c r="J343" s="16"/>
      <c r="K343" s="16"/>
      <c r="L343" s="16">
        <f t="shared" si="17"/>
        <v>6.8722032328557431E-5</v>
      </c>
      <c r="M343" s="13" t="str">
        <f>VLOOKUP($C343,'Data_TCOM+9961'!$A:$U,'SH Summary'!M$4,FALSE)</f>
        <v>03/31/2025</v>
      </c>
      <c r="N343" s="13">
        <f>VLOOKUP($C343,'Data_TCOM+9961'!$A:$U,'SH Summary'!N$4,FALSE)</f>
        <v>0</v>
      </c>
      <c r="O343" s="13" t="str">
        <f>VLOOKUP($C343,'Data_TCOM+9961'!$A:$U,'SH Summary'!O$4,FALSE)</f>
        <v>Alternative</v>
      </c>
      <c r="P343" s="13" t="str">
        <f>VLOOKUP($C343,'Data_TCOM+9961'!$A:$U,'SH Summary'!P$4,FALSE)</f>
        <v>New York</v>
      </c>
      <c r="Q343" s="13" t="str">
        <f>VLOOKUP($C343,'Data_TCOM+9961'!$A:$U,'SH Summary'!Q$4,FALSE)</f>
        <v>New York</v>
      </c>
      <c r="R343" s="13" t="str">
        <f>VLOOKUP($C343,'Data_TCOM+9961'!$A:$U,'SH Summary'!R$4,FALSE)</f>
        <v>United States</v>
      </c>
      <c r="S343" s="15">
        <f>VLOOKUP($C343,'Data_TCOM+9961'!$A:$U,'SH Summary'!S$4,FALSE)/1000000000</f>
        <v>1.9218499999999999E-4</v>
      </c>
    </row>
    <row r="344" spans="1:19" ht="17" customHeight="1" x14ac:dyDescent="0.35">
      <c r="A344" s="14"/>
      <c r="B344" s="14">
        <v>339</v>
      </c>
      <c r="C344" s="4" t="s">
        <v>376</v>
      </c>
      <c r="D344" s="15">
        <f>VLOOKUP($C344,'Data_TCOM+9961'!$A:$U,'SH Summary'!D$4,FALSE)</f>
        <v>44600</v>
      </c>
      <c r="E344" s="15">
        <f>VLOOKUP($C344,'Data_TCOM+9961'!$A:$U,'SH Summary'!E$4,FALSE)</f>
        <v>0</v>
      </c>
      <c r="F344" s="18">
        <f t="shared" si="15"/>
        <v>44600</v>
      </c>
      <c r="G344" s="18"/>
      <c r="H344" s="17">
        <f t="shared" si="16"/>
        <v>44600</v>
      </c>
      <c r="I344" s="16"/>
      <c r="J344" s="16"/>
      <c r="K344" s="16"/>
      <c r="L344" s="16">
        <f t="shared" si="17"/>
        <v>6.8722032328557431E-5</v>
      </c>
      <c r="M344" s="13" t="str">
        <f>VLOOKUP($C344,'Data_TCOM+9961'!$A:$U,'SH Summary'!M$4,FALSE)</f>
        <v>03/31/2026</v>
      </c>
      <c r="N344" s="13">
        <f>VLOOKUP($C344,'Data_TCOM+9961'!$A:$U,'SH Summary'!N$4,FALSE)</f>
        <v>0</v>
      </c>
      <c r="O344" s="13" t="str">
        <f>VLOOKUP($C344,'Data_TCOM+9961'!$A:$U,'SH Summary'!O$4,FALSE)</f>
        <v>Index</v>
      </c>
      <c r="P344" s="13" t="str">
        <f>VLOOKUP($C344,'Data_TCOM+9961'!$A:$U,'SH Summary'!P$4,FALSE)</f>
        <v>New York</v>
      </c>
      <c r="Q344" s="13" t="str">
        <f>VLOOKUP($C344,'Data_TCOM+9961'!$A:$U,'SH Summary'!Q$4,FALSE)</f>
        <v>New York</v>
      </c>
      <c r="R344" s="13" t="str">
        <f>VLOOKUP($C344,'Data_TCOM+9961'!$A:$U,'SH Summary'!R$4,FALSE)</f>
        <v>United States</v>
      </c>
      <c r="S344" s="15">
        <f>VLOOKUP($C344,'Data_TCOM+9961'!$A:$U,'SH Summary'!S$4,FALSE)/1000000000</f>
        <v>0.202308075</v>
      </c>
    </row>
    <row r="345" spans="1:19" ht="17" customHeight="1" x14ac:dyDescent="0.35">
      <c r="A345" s="14"/>
      <c r="B345" s="14">
        <v>340</v>
      </c>
      <c r="C345" s="4" t="s">
        <v>377</v>
      </c>
      <c r="D345" s="15">
        <f>VLOOKUP($C345,'Data_TCOM+9961'!$A:$U,'SH Summary'!D$4,FALSE)</f>
        <v>0</v>
      </c>
      <c r="E345" s="15">
        <f>VLOOKUP($C345,'Data_TCOM+9961'!$A:$U,'SH Summary'!E$4,FALSE)</f>
        <v>43850</v>
      </c>
      <c r="F345" s="18">
        <f t="shared" si="15"/>
        <v>43850</v>
      </c>
      <c r="G345" s="18"/>
      <c r="H345" s="17">
        <f t="shared" si="16"/>
        <v>43850</v>
      </c>
      <c r="I345" s="16"/>
      <c r="J345" s="16"/>
      <c r="K345" s="16"/>
      <c r="L345" s="16">
        <f t="shared" si="17"/>
        <v>6.7566392771462865E-5</v>
      </c>
      <c r="M345" s="13">
        <f>VLOOKUP($C345,'Data_TCOM+9961'!$A:$U,'SH Summary'!M$4,FALSE)</f>
        <v>0</v>
      </c>
      <c r="N345" s="13" t="str">
        <f>VLOOKUP($C345,'Data_TCOM+9961'!$A:$U,'SH Summary'!N$4,FALSE)</f>
        <v>12/31/2025</v>
      </c>
      <c r="O345" s="13" t="str">
        <f>VLOOKUP($C345,'Data_TCOM+9961'!$A:$U,'SH Summary'!O$4,FALSE)</f>
        <v>Growth</v>
      </c>
      <c r="P345" s="13" t="str">
        <f>VLOOKUP($C345,'Data_TCOM+9961'!$A:$U,'SH Summary'!P$4,FALSE)</f>
        <v>Shenzhen</v>
      </c>
      <c r="Q345" s="13">
        <f>VLOOKUP($C345,'Data_TCOM+9961'!$A:$U,'SH Summary'!Q$4,FALSE)</f>
        <v>0</v>
      </c>
      <c r="R345" s="13" t="str">
        <f>VLOOKUP($C345,'Data_TCOM+9961'!$A:$U,'SH Summary'!R$4,FALSE)</f>
        <v>China (Mainland)</v>
      </c>
      <c r="S345" s="15">
        <f>VLOOKUP($C345,'Data_TCOM+9961'!$A:$U,'SH Summary'!S$4,FALSE)/1000000000</f>
        <v>36.872203089999999</v>
      </c>
    </row>
    <row r="346" spans="1:19" ht="17" customHeight="1" x14ac:dyDescent="0.35">
      <c r="A346" s="14"/>
      <c r="B346" s="14">
        <v>341</v>
      </c>
      <c r="C346" s="4" t="s">
        <v>378</v>
      </c>
      <c r="D346" s="15">
        <f>VLOOKUP($C346,'Data_TCOM+9961'!$A:$U,'SH Summary'!D$4,FALSE)</f>
        <v>43625</v>
      </c>
      <c r="E346" s="15">
        <f>VLOOKUP($C346,'Data_TCOM+9961'!$A:$U,'SH Summary'!E$4,FALSE)</f>
        <v>0</v>
      </c>
      <c r="F346" s="18">
        <f t="shared" si="15"/>
        <v>43625</v>
      </c>
      <c r="G346" s="18"/>
      <c r="H346" s="17">
        <f t="shared" si="16"/>
        <v>43625</v>
      </c>
      <c r="I346" s="16"/>
      <c r="J346" s="16"/>
      <c r="K346" s="16"/>
      <c r="L346" s="16">
        <f t="shared" si="17"/>
        <v>6.7219700904334485E-5</v>
      </c>
      <c r="M346" s="13" t="str">
        <f>VLOOKUP($C346,'Data_TCOM+9961'!$A:$U,'SH Summary'!M$4,FALSE)</f>
        <v>03/31/2026</v>
      </c>
      <c r="N346" s="13">
        <f>VLOOKUP($C346,'Data_TCOM+9961'!$A:$U,'SH Summary'!N$4,FALSE)</f>
        <v>0</v>
      </c>
      <c r="O346" s="13" t="str">
        <f>VLOOKUP($C346,'Data_TCOM+9961'!$A:$U,'SH Summary'!O$4,FALSE)</f>
        <v>Growth</v>
      </c>
      <c r="P346" s="13" t="str">
        <f>VLOOKUP($C346,'Data_TCOM+9961'!$A:$U,'SH Summary'!P$4,FALSE)</f>
        <v>Wilmington</v>
      </c>
      <c r="Q346" s="13" t="str">
        <f>VLOOKUP($C346,'Data_TCOM+9961'!$A:$U,'SH Summary'!Q$4,FALSE)</f>
        <v>Delaware</v>
      </c>
      <c r="R346" s="13" t="str">
        <f>VLOOKUP($C346,'Data_TCOM+9961'!$A:$U,'SH Summary'!R$4,FALSE)</f>
        <v>United States</v>
      </c>
      <c r="S346" s="15">
        <f>VLOOKUP($C346,'Data_TCOM+9961'!$A:$U,'SH Summary'!S$4,FALSE)/1000000000</f>
        <v>6.3045579529999998</v>
      </c>
    </row>
    <row r="347" spans="1:19" ht="17" customHeight="1" x14ac:dyDescent="0.35">
      <c r="A347" s="14"/>
      <c r="B347" s="14">
        <v>342</v>
      </c>
      <c r="C347" s="4" t="s">
        <v>379</v>
      </c>
      <c r="D347" s="15">
        <f>VLOOKUP($C347,'Data_TCOM+9961'!$A:$U,'SH Summary'!D$4,FALSE)</f>
        <v>15282</v>
      </c>
      <c r="E347" s="15">
        <f>VLOOKUP($C347,'Data_TCOM+9961'!$A:$U,'SH Summary'!E$4,FALSE)</f>
        <v>28316</v>
      </c>
      <c r="F347" s="18">
        <f t="shared" si="15"/>
        <v>43598</v>
      </c>
      <c r="G347" s="18"/>
      <c r="H347" s="17">
        <f t="shared" si="16"/>
        <v>43598</v>
      </c>
      <c r="I347" s="16"/>
      <c r="J347" s="16"/>
      <c r="K347" s="16"/>
      <c r="L347" s="16">
        <f t="shared" si="17"/>
        <v>6.7178097880279077E-5</v>
      </c>
      <c r="M347" s="13" t="str">
        <f>VLOOKUP($C347,'Data_TCOM+9961'!$A:$U,'SH Summary'!M$4,FALSE)</f>
        <v>03/31/2026</v>
      </c>
      <c r="N347" s="13" t="str">
        <f>VLOOKUP($C347,'Data_TCOM+9961'!$A:$U,'SH Summary'!N$4,FALSE)</f>
        <v>04/30/2026</v>
      </c>
      <c r="O347" s="13" t="str">
        <f>VLOOKUP($C347,'Data_TCOM+9961'!$A:$U,'SH Summary'!O$4,FALSE)</f>
        <v>Growth</v>
      </c>
      <c r="P347" s="13" t="str">
        <f>VLOOKUP($C347,'Data_TCOM+9961'!$A:$U,'SH Summary'!P$4,FALSE)</f>
        <v>Copenhagen</v>
      </c>
      <c r="Q347" s="13">
        <f>VLOOKUP($C347,'Data_TCOM+9961'!$A:$U,'SH Summary'!Q$4,FALSE)</f>
        <v>0</v>
      </c>
      <c r="R347" s="13" t="str">
        <f>VLOOKUP($C347,'Data_TCOM+9961'!$A:$U,'SH Summary'!R$4,FALSE)</f>
        <v>Denmark</v>
      </c>
      <c r="S347" s="15">
        <f>VLOOKUP($C347,'Data_TCOM+9961'!$A:$U,'SH Summary'!S$4,FALSE)/1000000000</f>
        <v>12.124765455</v>
      </c>
    </row>
    <row r="348" spans="1:19" ht="17" customHeight="1" x14ac:dyDescent="0.35">
      <c r="A348" s="14"/>
      <c r="B348" s="14">
        <v>343</v>
      </c>
      <c r="C348" s="4" t="s">
        <v>380</v>
      </c>
      <c r="D348" s="15">
        <f>VLOOKUP($C348,'Data_TCOM+9961'!$A:$U,'SH Summary'!D$4,FALSE)</f>
        <v>0</v>
      </c>
      <c r="E348" s="15">
        <f>VLOOKUP($C348,'Data_TCOM+9961'!$A:$U,'SH Summary'!E$4,FALSE)</f>
        <v>43300</v>
      </c>
      <c r="F348" s="18">
        <f t="shared" si="15"/>
        <v>43300</v>
      </c>
      <c r="G348" s="18"/>
      <c r="H348" s="17">
        <f t="shared" si="16"/>
        <v>43300</v>
      </c>
      <c r="I348" s="16"/>
      <c r="J348" s="16"/>
      <c r="K348" s="16"/>
      <c r="L348" s="16">
        <f t="shared" si="17"/>
        <v>6.6718923762926837E-5</v>
      </c>
      <c r="M348" s="13">
        <f>VLOOKUP($C348,'Data_TCOM+9961'!$A:$U,'SH Summary'!M$4,FALSE)</f>
        <v>0</v>
      </c>
      <c r="N348" s="13" t="str">
        <f>VLOOKUP($C348,'Data_TCOM+9961'!$A:$U,'SH Summary'!N$4,FALSE)</f>
        <v>03/31/2026</v>
      </c>
      <c r="O348" s="13" t="str">
        <f>VLOOKUP($C348,'Data_TCOM+9961'!$A:$U,'SH Summary'!O$4,FALSE)</f>
        <v>Growth</v>
      </c>
      <c r="P348" s="13" t="str">
        <f>VLOOKUP($C348,'Data_TCOM+9961'!$A:$U,'SH Summary'!P$4,FALSE)</f>
        <v>Karlsruhe</v>
      </c>
      <c r="Q348" s="13">
        <f>VLOOKUP($C348,'Data_TCOM+9961'!$A:$U,'SH Summary'!Q$4,FALSE)</f>
        <v>0</v>
      </c>
      <c r="R348" s="13" t="str">
        <f>VLOOKUP($C348,'Data_TCOM+9961'!$A:$U,'SH Summary'!R$4,FALSE)</f>
        <v>Germany</v>
      </c>
      <c r="S348" s="15">
        <f>VLOOKUP($C348,'Data_TCOM+9961'!$A:$U,'SH Summary'!S$4,FALSE)/1000000000</f>
        <v>0.65347822200000005</v>
      </c>
    </row>
    <row r="349" spans="1:19" ht="17" customHeight="1" x14ac:dyDescent="0.35">
      <c r="A349" s="14"/>
      <c r="B349" s="14">
        <v>344</v>
      </c>
      <c r="C349" s="4" t="s">
        <v>381</v>
      </c>
      <c r="D349" s="15">
        <f>VLOOKUP($C349,'Data_TCOM+9961'!$A:$U,'SH Summary'!D$4,FALSE)</f>
        <v>0</v>
      </c>
      <c r="E349" s="15">
        <f>VLOOKUP($C349,'Data_TCOM+9961'!$A:$U,'SH Summary'!E$4,FALSE)</f>
        <v>43000</v>
      </c>
      <c r="F349" s="18">
        <f t="shared" si="15"/>
        <v>43000</v>
      </c>
      <c r="G349" s="18"/>
      <c r="H349" s="17">
        <f t="shared" si="16"/>
        <v>43000</v>
      </c>
      <c r="I349" s="16"/>
      <c r="J349" s="16"/>
      <c r="K349" s="16"/>
      <c r="L349" s="16">
        <f t="shared" si="17"/>
        <v>6.6256667940089005E-5</v>
      </c>
      <c r="M349" s="13">
        <f>VLOOKUP($C349,'Data_TCOM+9961'!$A:$U,'SH Summary'!M$4,FALSE)</f>
        <v>0</v>
      </c>
      <c r="N349" s="13" t="str">
        <f>VLOOKUP($C349,'Data_TCOM+9961'!$A:$U,'SH Summary'!N$4,FALSE)</f>
        <v>12/31/2024</v>
      </c>
      <c r="O349" s="13" t="str">
        <f>VLOOKUP($C349,'Data_TCOM+9961'!$A:$U,'SH Summary'!O$4,FALSE)</f>
        <v>GARP</v>
      </c>
      <c r="P349" s="13" t="str">
        <f>VLOOKUP($C349,'Data_TCOM+9961'!$A:$U,'SH Summary'!P$4,FALSE)</f>
        <v>Singapore</v>
      </c>
      <c r="Q349" s="13">
        <f>VLOOKUP($C349,'Data_TCOM+9961'!$A:$U,'SH Summary'!Q$4,FALSE)</f>
        <v>0</v>
      </c>
      <c r="R349" s="13" t="str">
        <f>VLOOKUP($C349,'Data_TCOM+9961'!$A:$U,'SH Summary'!R$4,FALSE)</f>
        <v>Singapore</v>
      </c>
      <c r="S349" s="15">
        <f>VLOOKUP($C349,'Data_TCOM+9961'!$A:$U,'SH Summary'!S$4,FALSE)/1000000000</f>
        <v>2.0968699480000002</v>
      </c>
    </row>
    <row r="350" spans="1:19" ht="17" customHeight="1" x14ac:dyDescent="0.35">
      <c r="A350" s="14"/>
      <c r="B350" s="14">
        <v>345</v>
      </c>
      <c r="C350" s="4" t="s">
        <v>382</v>
      </c>
      <c r="D350" s="15">
        <f>VLOOKUP($C350,'Data_TCOM+9961'!$A:$U,'SH Summary'!D$4,FALSE)</f>
        <v>9806</v>
      </c>
      <c r="E350" s="15">
        <f>VLOOKUP($C350,'Data_TCOM+9961'!$A:$U,'SH Summary'!E$4,FALSE)</f>
        <v>32779</v>
      </c>
      <c r="F350" s="18">
        <f t="shared" si="15"/>
        <v>42585</v>
      </c>
      <c r="G350" s="18"/>
      <c r="H350" s="17">
        <f t="shared" si="16"/>
        <v>42585</v>
      </c>
      <c r="I350" s="16"/>
      <c r="J350" s="16"/>
      <c r="K350" s="16"/>
      <c r="L350" s="16">
        <f t="shared" si="17"/>
        <v>6.5617214051830004E-5</v>
      </c>
      <c r="M350" s="13" t="str">
        <f>VLOOKUP($C350,'Data_TCOM+9961'!$A:$U,'SH Summary'!M$4,FALSE)</f>
        <v>03/31/2026</v>
      </c>
      <c r="N350" s="13" t="str">
        <f>VLOOKUP($C350,'Data_TCOM+9961'!$A:$U,'SH Summary'!N$4,FALSE)</f>
        <v>03/31/2026</v>
      </c>
      <c r="O350" s="13" t="str">
        <f>VLOOKUP($C350,'Data_TCOM+9961'!$A:$U,'SH Summary'!O$4,FALSE)</f>
        <v>Growth</v>
      </c>
      <c r="P350" s="13" t="str">
        <f>VLOOKUP($C350,'Data_TCOM+9961'!$A:$U,'SH Summary'!P$4,FALSE)</f>
        <v>Luxembourg</v>
      </c>
      <c r="Q350" s="13">
        <f>VLOOKUP($C350,'Data_TCOM+9961'!$A:$U,'SH Summary'!Q$4,FALSE)</f>
        <v>0</v>
      </c>
      <c r="R350" s="13" t="str">
        <f>VLOOKUP($C350,'Data_TCOM+9961'!$A:$U,'SH Summary'!R$4,FALSE)</f>
        <v>Luxembourg</v>
      </c>
      <c r="S350" s="15">
        <f>VLOOKUP($C350,'Data_TCOM+9961'!$A:$U,'SH Summary'!S$4,FALSE)/1000000000</f>
        <v>6.075786119</v>
      </c>
    </row>
    <row r="351" spans="1:19" ht="17" customHeight="1" x14ac:dyDescent="0.35">
      <c r="A351" s="14"/>
      <c r="B351" s="14">
        <v>346</v>
      </c>
      <c r="C351" s="4" t="s">
        <v>383</v>
      </c>
      <c r="D351" s="15">
        <f>VLOOKUP($C351,'Data_TCOM+9961'!$A:$U,'SH Summary'!D$4,FALSE)</f>
        <v>42432</v>
      </c>
      <c r="E351" s="15">
        <f>VLOOKUP($C351,'Data_TCOM+9961'!$A:$U,'SH Summary'!E$4,FALSE)</f>
        <v>0</v>
      </c>
      <c r="F351" s="18">
        <f t="shared" si="15"/>
        <v>42432</v>
      </c>
      <c r="G351" s="18"/>
      <c r="H351" s="17">
        <f t="shared" si="16"/>
        <v>42432</v>
      </c>
      <c r="I351" s="16"/>
      <c r="J351" s="16"/>
      <c r="K351" s="16"/>
      <c r="L351" s="16">
        <f t="shared" si="17"/>
        <v>6.5381463582182722E-5</v>
      </c>
      <c r="M351" s="13" t="str">
        <f>VLOOKUP($C351,'Data_TCOM+9961'!$A:$U,'SH Summary'!M$4,FALSE)</f>
        <v>03/31/2026</v>
      </c>
      <c r="N351" s="13">
        <f>VLOOKUP($C351,'Data_TCOM+9961'!$A:$U,'SH Summary'!N$4,FALSE)</f>
        <v>0</v>
      </c>
      <c r="O351" s="13" t="str">
        <f>VLOOKUP($C351,'Data_TCOM+9961'!$A:$U,'SH Summary'!O$4,FALSE)</f>
        <v>Alternative</v>
      </c>
      <c r="P351" s="13" t="str">
        <f>VLOOKUP($C351,'Data_TCOM+9961'!$A:$U,'SH Summary'!P$4,FALSE)</f>
        <v>New York</v>
      </c>
      <c r="Q351" s="13" t="str">
        <f>VLOOKUP($C351,'Data_TCOM+9961'!$A:$U,'SH Summary'!Q$4,FALSE)</f>
        <v>New York</v>
      </c>
      <c r="R351" s="13" t="str">
        <f>VLOOKUP($C351,'Data_TCOM+9961'!$A:$U,'SH Summary'!R$4,FALSE)</f>
        <v>United States</v>
      </c>
      <c r="S351" s="15">
        <f>VLOOKUP($C351,'Data_TCOM+9961'!$A:$U,'SH Summary'!S$4,FALSE)/1000000000</f>
        <v>12.184376274</v>
      </c>
    </row>
    <row r="352" spans="1:19" ht="17" customHeight="1" x14ac:dyDescent="0.35">
      <c r="A352" s="14"/>
      <c r="B352" s="14">
        <v>347</v>
      </c>
      <c r="C352" s="4" t="s">
        <v>384</v>
      </c>
      <c r="D352" s="15">
        <f>VLOOKUP($C352,'Data_TCOM+9961'!$A:$U,'SH Summary'!D$4,FALSE)</f>
        <v>42305</v>
      </c>
      <c r="E352" s="15">
        <f>VLOOKUP($C352,'Data_TCOM+9961'!$A:$U,'SH Summary'!E$4,FALSE)</f>
        <v>0</v>
      </c>
      <c r="F352" s="18">
        <f t="shared" si="15"/>
        <v>42305</v>
      </c>
      <c r="G352" s="18"/>
      <c r="H352" s="17">
        <f t="shared" si="16"/>
        <v>42305</v>
      </c>
      <c r="I352" s="16"/>
      <c r="J352" s="16"/>
      <c r="K352" s="16"/>
      <c r="L352" s="16">
        <f t="shared" si="17"/>
        <v>6.5185775283848032E-5</v>
      </c>
      <c r="M352" s="13" t="str">
        <f>VLOOKUP($C352,'Data_TCOM+9961'!$A:$U,'SH Summary'!M$4,FALSE)</f>
        <v>03/31/2026</v>
      </c>
      <c r="N352" s="13">
        <f>VLOOKUP($C352,'Data_TCOM+9961'!$A:$U,'SH Summary'!N$4,FALSE)</f>
        <v>0</v>
      </c>
      <c r="O352" s="13" t="str">
        <f>VLOOKUP($C352,'Data_TCOM+9961'!$A:$U,'SH Summary'!O$4,FALSE)</f>
        <v>Value</v>
      </c>
      <c r="P352" s="13" t="str">
        <f>VLOOKUP($C352,'Data_TCOM+9961'!$A:$U,'SH Summary'!P$4,FALSE)</f>
        <v>Luxembourg</v>
      </c>
      <c r="Q352" s="13">
        <f>VLOOKUP($C352,'Data_TCOM+9961'!$A:$U,'SH Summary'!Q$4,FALSE)</f>
        <v>0</v>
      </c>
      <c r="R352" s="13" t="str">
        <f>VLOOKUP($C352,'Data_TCOM+9961'!$A:$U,'SH Summary'!R$4,FALSE)</f>
        <v>Luxembourg</v>
      </c>
      <c r="S352" s="15">
        <f>VLOOKUP($C352,'Data_TCOM+9961'!$A:$U,'SH Summary'!S$4,FALSE)/1000000000</f>
        <v>4.9365773529999997</v>
      </c>
    </row>
    <row r="353" spans="1:19" ht="17" customHeight="1" x14ac:dyDescent="0.35">
      <c r="A353" s="14"/>
      <c r="B353" s="14">
        <v>348</v>
      </c>
      <c r="C353" s="4" t="s">
        <v>385</v>
      </c>
      <c r="D353" s="15">
        <f>VLOOKUP($C353,'Data_TCOM+9961'!$A:$U,'SH Summary'!D$4,FALSE)</f>
        <v>42254</v>
      </c>
      <c r="E353" s="15">
        <f>VLOOKUP($C353,'Data_TCOM+9961'!$A:$U,'SH Summary'!E$4,FALSE)</f>
        <v>0</v>
      </c>
      <c r="F353" s="18">
        <f t="shared" si="15"/>
        <v>42254</v>
      </c>
      <c r="G353" s="18"/>
      <c r="H353" s="17">
        <f t="shared" si="16"/>
        <v>42254</v>
      </c>
      <c r="I353" s="16"/>
      <c r="J353" s="16"/>
      <c r="K353" s="16"/>
      <c r="L353" s="16">
        <f t="shared" si="17"/>
        <v>6.5107191793965609E-5</v>
      </c>
      <c r="M353" s="13" t="str">
        <f>VLOOKUP($C353,'Data_TCOM+9961'!$A:$U,'SH Summary'!M$4,FALSE)</f>
        <v>03/31/2026</v>
      </c>
      <c r="N353" s="13">
        <f>VLOOKUP($C353,'Data_TCOM+9961'!$A:$U,'SH Summary'!N$4,FALSE)</f>
        <v>0</v>
      </c>
      <c r="O353" s="13" t="str">
        <f>VLOOKUP($C353,'Data_TCOM+9961'!$A:$U,'SH Summary'!O$4,FALSE)</f>
        <v>GARP</v>
      </c>
      <c r="P353" s="13" t="str">
        <f>VLOOKUP($C353,'Data_TCOM+9961'!$A:$U,'SH Summary'!P$4,FALSE)</f>
        <v>Sydney</v>
      </c>
      <c r="Q353" s="13" t="str">
        <f>VLOOKUP($C353,'Data_TCOM+9961'!$A:$U,'SH Summary'!Q$4,FALSE)</f>
        <v>New South Wales</v>
      </c>
      <c r="R353" s="13" t="str">
        <f>VLOOKUP($C353,'Data_TCOM+9961'!$A:$U,'SH Summary'!R$4,FALSE)</f>
        <v>Australia</v>
      </c>
      <c r="S353" s="15">
        <f>VLOOKUP($C353,'Data_TCOM+9961'!$A:$U,'SH Summary'!S$4,FALSE)/1000000000</f>
        <v>22.478999484999999</v>
      </c>
    </row>
    <row r="354" spans="1:19" ht="17" customHeight="1" x14ac:dyDescent="0.35">
      <c r="A354" s="14"/>
      <c r="B354" s="14">
        <v>349</v>
      </c>
      <c r="C354" s="4" t="s">
        <v>386</v>
      </c>
      <c r="D354" s="15">
        <f>VLOOKUP($C354,'Data_TCOM+9961'!$A:$U,'SH Summary'!D$4,FALSE)</f>
        <v>30944</v>
      </c>
      <c r="E354" s="15">
        <f>VLOOKUP($C354,'Data_TCOM+9961'!$A:$U,'SH Summary'!E$4,FALSE)</f>
        <v>10400</v>
      </c>
      <c r="F354" s="18">
        <f t="shared" si="15"/>
        <v>41344</v>
      </c>
      <c r="G354" s="18"/>
      <c r="H354" s="17">
        <f t="shared" si="16"/>
        <v>41344</v>
      </c>
      <c r="I354" s="16"/>
      <c r="J354" s="16"/>
      <c r="K354" s="16"/>
      <c r="L354" s="16">
        <f t="shared" si="17"/>
        <v>6.3705015798024185E-5</v>
      </c>
      <c r="M354" s="13" t="str">
        <f>VLOOKUP($C354,'Data_TCOM+9961'!$A:$U,'SH Summary'!M$4,FALSE)</f>
        <v>04/30/2026</v>
      </c>
      <c r="N354" s="13" t="str">
        <f>VLOOKUP($C354,'Data_TCOM+9961'!$A:$U,'SH Summary'!N$4,FALSE)</f>
        <v>04/30/2026</v>
      </c>
      <c r="O354" s="13">
        <f>VLOOKUP($C354,'Data_TCOM+9961'!$A:$U,'SH Summary'!O$4,FALSE)</f>
        <v>0</v>
      </c>
      <c r="P354" s="13" t="str">
        <f>VLOOKUP($C354,'Data_TCOM+9961'!$A:$U,'SH Summary'!P$4,FALSE)</f>
        <v>Dublin</v>
      </c>
      <c r="Q354" s="13">
        <f>VLOOKUP($C354,'Data_TCOM+9961'!$A:$U,'SH Summary'!Q$4,FALSE)</f>
        <v>0</v>
      </c>
      <c r="R354" s="13" t="str">
        <f>VLOOKUP($C354,'Data_TCOM+9961'!$A:$U,'SH Summary'!R$4,FALSE)</f>
        <v>Ireland</v>
      </c>
      <c r="S354" s="15">
        <f>VLOOKUP($C354,'Data_TCOM+9961'!$A:$U,'SH Summary'!S$4,FALSE)/1000000000</f>
        <v>9.5957372789999997</v>
      </c>
    </row>
    <row r="355" spans="1:19" ht="17" customHeight="1" x14ac:dyDescent="0.35">
      <c r="A355" s="14"/>
      <c r="B355" s="14">
        <v>350</v>
      </c>
      <c r="C355" s="4" t="s">
        <v>387</v>
      </c>
      <c r="D355" s="15">
        <f>VLOOKUP($C355,'Data_TCOM+9961'!$A:$U,'SH Summary'!D$4,FALSE)</f>
        <v>0</v>
      </c>
      <c r="E355" s="15">
        <f>VLOOKUP($C355,'Data_TCOM+9961'!$A:$U,'SH Summary'!E$4,FALSE)</f>
        <v>41200</v>
      </c>
      <c r="F355" s="18">
        <f t="shared" si="15"/>
        <v>41200</v>
      </c>
      <c r="G355" s="18"/>
      <c r="H355" s="17">
        <f t="shared" si="16"/>
        <v>41200</v>
      </c>
      <c r="I355" s="16"/>
      <c r="J355" s="16"/>
      <c r="K355" s="16"/>
      <c r="L355" s="16">
        <f t="shared" si="17"/>
        <v>6.348313300306203E-5</v>
      </c>
      <c r="M355" s="13" t="str">
        <f>VLOOKUP($C355,'Data_TCOM+9961'!$A:$U,'SH Summary'!M$4,FALSE)</f>
        <v>09/30/2025</v>
      </c>
      <c r="N355" s="13" t="str">
        <f>VLOOKUP($C355,'Data_TCOM+9961'!$A:$U,'SH Summary'!N$4,FALSE)</f>
        <v>05/12/2026</v>
      </c>
      <c r="O355" s="13" t="str">
        <f>VLOOKUP($C355,'Data_TCOM+9961'!$A:$U,'SH Summary'!O$4,FALSE)</f>
        <v>Growth</v>
      </c>
      <c r="P355" s="13" t="str">
        <f>VLOOKUP($C355,'Data_TCOM+9961'!$A:$U,'SH Summary'!P$4,FALSE)</f>
        <v>Dublin</v>
      </c>
      <c r="Q355" s="13">
        <f>VLOOKUP($C355,'Data_TCOM+9961'!$A:$U,'SH Summary'!Q$4,FALSE)</f>
        <v>0</v>
      </c>
      <c r="R355" s="13" t="str">
        <f>VLOOKUP($C355,'Data_TCOM+9961'!$A:$U,'SH Summary'!R$4,FALSE)</f>
        <v>Ireland</v>
      </c>
      <c r="S355" s="15">
        <f>VLOOKUP($C355,'Data_TCOM+9961'!$A:$U,'SH Summary'!S$4,FALSE)/1000000000</f>
        <v>23.519295093</v>
      </c>
    </row>
    <row r="356" spans="1:19" ht="17" customHeight="1" x14ac:dyDescent="0.35">
      <c r="A356" s="14"/>
      <c r="B356" s="14">
        <v>351</v>
      </c>
      <c r="C356" s="4" t="s">
        <v>388</v>
      </c>
      <c r="D356" s="15">
        <f>VLOOKUP($C356,'Data_TCOM+9961'!$A:$U,'SH Summary'!D$4,FALSE)</f>
        <v>0</v>
      </c>
      <c r="E356" s="15">
        <f>VLOOKUP($C356,'Data_TCOM+9961'!$A:$U,'SH Summary'!E$4,FALSE)</f>
        <v>40921</v>
      </c>
      <c r="F356" s="18">
        <f t="shared" si="15"/>
        <v>40921</v>
      </c>
      <c r="G356" s="18"/>
      <c r="H356" s="17">
        <f t="shared" si="16"/>
        <v>40921</v>
      </c>
      <c r="I356" s="16"/>
      <c r="J356" s="16"/>
      <c r="K356" s="16"/>
      <c r="L356" s="16">
        <f t="shared" si="17"/>
        <v>6.3053235087822846E-5</v>
      </c>
      <c r="M356" s="13" t="str">
        <f>VLOOKUP($C356,'Data_TCOM+9961'!$A:$U,'SH Summary'!M$4,FALSE)</f>
        <v>06/30/2024</v>
      </c>
      <c r="N356" s="13" t="str">
        <f>VLOOKUP($C356,'Data_TCOM+9961'!$A:$U,'SH Summary'!N$4,FALSE)</f>
        <v>03/31/2026</v>
      </c>
      <c r="O356" s="13" t="str">
        <f>VLOOKUP($C356,'Data_TCOM+9961'!$A:$U,'SH Summary'!O$4,FALSE)</f>
        <v>Growth</v>
      </c>
      <c r="P356" s="13" t="str">
        <f>VLOOKUP($C356,'Data_TCOM+9961'!$A:$U,'SH Summary'!P$4,FALSE)</f>
        <v>Central</v>
      </c>
      <c r="Q356" s="13">
        <f>VLOOKUP($C356,'Data_TCOM+9961'!$A:$U,'SH Summary'!Q$4,FALSE)</f>
        <v>0</v>
      </c>
      <c r="R356" s="13" t="str">
        <f>VLOOKUP($C356,'Data_TCOM+9961'!$A:$U,'SH Summary'!R$4,FALSE)</f>
        <v>Hong Kong SAR</v>
      </c>
      <c r="S356" s="15">
        <f>VLOOKUP($C356,'Data_TCOM+9961'!$A:$U,'SH Summary'!S$4,FALSE)/1000000000</f>
        <v>10.132355447</v>
      </c>
    </row>
    <row r="357" spans="1:19" ht="17" customHeight="1" x14ac:dyDescent="0.35">
      <c r="A357" s="14"/>
      <c r="B357" s="14">
        <v>352</v>
      </c>
      <c r="C357" s="4" t="s">
        <v>389</v>
      </c>
      <c r="D357" s="15">
        <f>VLOOKUP($C357,'Data_TCOM+9961'!$A:$U,'SH Summary'!D$4,FALSE)</f>
        <v>40350</v>
      </c>
      <c r="E357" s="15">
        <f>VLOOKUP($C357,'Data_TCOM+9961'!$A:$U,'SH Summary'!E$4,FALSE)</f>
        <v>0</v>
      </c>
      <c r="F357" s="18">
        <f t="shared" si="15"/>
        <v>40350</v>
      </c>
      <c r="G357" s="18"/>
      <c r="H357" s="17">
        <f t="shared" si="16"/>
        <v>40350</v>
      </c>
      <c r="I357" s="16"/>
      <c r="J357" s="16"/>
      <c r="K357" s="16"/>
      <c r="L357" s="16">
        <f t="shared" si="17"/>
        <v>6.217340817168817E-5</v>
      </c>
      <c r="M357" s="13" t="str">
        <f>VLOOKUP($C357,'Data_TCOM+9961'!$A:$U,'SH Summary'!M$4,FALSE)</f>
        <v>03/31/2026</v>
      </c>
      <c r="N357" s="13">
        <f>VLOOKUP($C357,'Data_TCOM+9961'!$A:$U,'SH Summary'!N$4,FALSE)</f>
        <v>0</v>
      </c>
      <c r="O357" s="13" t="str">
        <f>VLOOKUP($C357,'Data_TCOM+9961'!$A:$U,'SH Summary'!O$4,FALSE)</f>
        <v>Value</v>
      </c>
      <c r="P357" s="13" t="str">
        <f>VLOOKUP($C357,'Data_TCOM+9961'!$A:$U,'SH Summary'!P$4,FALSE)</f>
        <v>Houston</v>
      </c>
      <c r="Q357" s="13" t="str">
        <f>VLOOKUP($C357,'Data_TCOM+9961'!$A:$U,'SH Summary'!Q$4,FALSE)</f>
        <v>Texas</v>
      </c>
      <c r="R357" s="13" t="str">
        <f>VLOOKUP($C357,'Data_TCOM+9961'!$A:$U,'SH Summary'!R$4,FALSE)</f>
        <v>United States</v>
      </c>
      <c r="S357" s="15">
        <f>VLOOKUP($C357,'Data_TCOM+9961'!$A:$U,'SH Summary'!S$4,FALSE)/1000000000</f>
        <v>6.7649667009999996</v>
      </c>
    </row>
    <row r="358" spans="1:19" ht="17" customHeight="1" x14ac:dyDescent="0.35">
      <c r="A358" s="14"/>
      <c r="B358" s="14">
        <v>353</v>
      </c>
      <c r="C358" s="4" t="s">
        <v>390</v>
      </c>
      <c r="D358" s="15">
        <f>VLOOKUP($C358,'Data_TCOM+9961'!$A:$U,'SH Summary'!D$4,FALSE)</f>
        <v>0</v>
      </c>
      <c r="E358" s="15">
        <f>VLOOKUP($C358,'Data_TCOM+9961'!$A:$U,'SH Summary'!E$4,FALSE)</f>
        <v>40150</v>
      </c>
      <c r="F358" s="18">
        <f t="shared" si="15"/>
        <v>40150</v>
      </c>
      <c r="G358" s="18"/>
      <c r="H358" s="17">
        <f t="shared" si="16"/>
        <v>40150</v>
      </c>
      <c r="I358" s="16"/>
      <c r="J358" s="16"/>
      <c r="K358" s="16"/>
      <c r="L358" s="16">
        <f t="shared" si="17"/>
        <v>6.186523762312962E-5</v>
      </c>
      <c r="M358" s="13">
        <f>VLOOKUP($C358,'Data_TCOM+9961'!$A:$U,'SH Summary'!M$4,FALSE)</f>
        <v>0</v>
      </c>
      <c r="N358" s="13" t="str">
        <f>VLOOKUP($C358,'Data_TCOM+9961'!$A:$U,'SH Summary'!N$4,FALSE)</f>
        <v>03/31/2026</v>
      </c>
      <c r="O358" s="13" t="str">
        <f>VLOOKUP($C358,'Data_TCOM+9961'!$A:$U,'SH Summary'!O$4,FALSE)</f>
        <v>Growth</v>
      </c>
      <c r="P358" s="13" t="str">
        <f>VLOOKUP($C358,'Data_TCOM+9961'!$A:$U,'SH Summary'!P$4,FALSE)</f>
        <v>Singapore</v>
      </c>
      <c r="Q358" s="13">
        <f>VLOOKUP($C358,'Data_TCOM+9961'!$A:$U,'SH Summary'!Q$4,FALSE)</f>
        <v>0</v>
      </c>
      <c r="R358" s="13" t="str">
        <f>VLOOKUP($C358,'Data_TCOM+9961'!$A:$U,'SH Summary'!R$4,FALSE)</f>
        <v>Singapore</v>
      </c>
      <c r="S358" s="15">
        <f>VLOOKUP($C358,'Data_TCOM+9961'!$A:$U,'SH Summary'!S$4,FALSE)/1000000000</f>
        <v>0.27295012899999999</v>
      </c>
    </row>
    <row r="359" spans="1:19" ht="17" customHeight="1" x14ac:dyDescent="0.35">
      <c r="A359" s="14"/>
      <c r="B359" s="14">
        <v>354</v>
      </c>
      <c r="C359" s="4" t="s">
        <v>391</v>
      </c>
      <c r="D359" s="15">
        <f>VLOOKUP($C359,'Data_TCOM+9961'!$A:$U,'SH Summary'!D$4,FALSE)</f>
        <v>40085</v>
      </c>
      <c r="E359" s="15">
        <f>VLOOKUP($C359,'Data_TCOM+9961'!$A:$U,'SH Summary'!E$4,FALSE)</f>
        <v>0</v>
      </c>
      <c r="F359" s="18">
        <f t="shared" si="15"/>
        <v>40085</v>
      </c>
      <c r="G359" s="18"/>
      <c r="H359" s="17">
        <f t="shared" si="16"/>
        <v>40085</v>
      </c>
      <c r="I359" s="16"/>
      <c r="J359" s="16"/>
      <c r="K359" s="16"/>
      <c r="L359" s="16">
        <f t="shared" si="17"/>
        <v>6.1765082194848085E-5</v>
      </c>
      <c r="M359" s="13" t="str">
        <f>VLOOKUP($C359,'Data_TCOM+9961'!$A:$U,'SH Summary'!M$4,FALSE)</f>
        <v>03/31/2026</v>
      </c>
      <c r="N359" s="13">
        <f>VLOOKUP($C359,'Data_TCOM+9961'!$A:$U,'SH Summary'!N$4,FALSE)</f>
        <v>0</v>
      </c>
      <c r="O359" s="13" t="str">
        <f>VLOOKUP($C359,'Data_TCOM+9961'!$A:$U,'SH Summary'!O$4,FALSE)</f>
        <v>Broker</v>
      </c>
      <c r="P359" s="13" t="str">
        <f>VLOOKUP($C359,'Data_TCOM+9961'!$A:$U,'SH Summary'!P$4,FALSE)</f>
        <v>St. Louis</v>
      </c>
      <c r="Q359" s="13" t="str">
        <f>VLOOKUP($C359,'Data_TCOM+9961'!$A:$U,'SH Summary'!Q$4,FALSE)</f>
        <v>Missouri</v>
      </c>
      <c r="R359" s="13" t="str">
        <f>VLOOKUP($C359,'Data_TCOM+9961'!$A:$U,'SH Summary'!R$4,FALSE)</f>
        <v>United States</v>
      </c>
      <c r="S359" s="15">
        <f>VLOOKUP($C359,'Data_TCOM+9961'!$A:$U,'SH Summary'!S$4,FALSE)/1000000000</f>
        <v>121.04227403500001</v>
      </c>
    </row>
    <row r="360" spans="1:19" ht="17" customHeight="1" x14ac:dyDescent="0.35">
      <c r="A360" s="14"/>
      <c r="B360" s="14">
        <v>355</v>
      </c>
      <c r="C360" s="4" t="s">
        <v>392</v>
      </c>
      <c r="D360" s="15">
        <f>VLOOKUP($C360,'Data_TCOM+9961'!$A:$U,'SH Summary'!D$4,FALSE)</f>
        <v>4799</v>
      </c>
      <c r="E360" s="15">
        <f>VLOOKUP($C360,'Data_TCOM+9961'!$A:$U,'SH Summary'!E$4,FALSE)</f>
        <v>35250</v>
      </c>
      <c r="F360" s="18">
        <f t="shared" si="15"/>
        <v>40049</v>
      </c>
      <c r="G360" s="18"/>
      <c r="H360" s="17">
        <f t="shared" si="16"/>
        <v>40049</v>
      </c>
      <c r="I360" s="16"/>
      <c r="J360" s="16"/>
      <c r="K360" s="16"/>
      <c r="L360" s="16">
        <f t="shared" si="17"/>
        <v>6.1709611496107549E-5</v>
      </c>
      <c r="M360" s="13" t="str">
        <f>VLOOKUP($C360,'Data_TCOM+9961'!$A:$U,'SH Summary'!M$4,FALSE)</f>
        <v>06/30/2024</v>
      </c>
      <c r="N360" s="13" t="str">
        <f>VLOOKUP($C360,'Data_TCOM+9961'!$A:$U,'SH Summary'!N$4,FALSE)</f>
        <v>12/31/2024</v>
      </c>
      <c r="O360" s="13" t="str">
        <f>VLOOKUP($C360,'Data_TCOM+9961'!$A:$U,'SH Summary'!O$4,FALSE)</f>
        <v>Growth</v>
      </c>
      <c r="P360" s="13" t="str">
        <f>VLOOKUP($C360,'Data_TCOM+9961'!$A:$U,'SH Summary'!P$4,FALSE)</f>
        <v>Seoul</v>
      </c>
      <c r="Q360" s="13">
        <f>VLOOKUP($C360,'Data_TCOM+9961'!$A:$U,'SH Summary'!Q$4,FALSE)</f>
        <v>0</v>
      </c>
      <c r="R360" s="13" t="str">
        <f>VLOOKUP($C360,'Data_TCOM+9961'!$A:$U,'SH Summary'!R$4,FALSE)</f>
        <v>South Korea</v>
      </c>
      <c r="S360" s="15">
        <f>VLOOKUP($C360,'Data_TCOM+9961'!$A:$U,'SH Summary'!S$4,FALSE)/1000000000</f>
        <v>0.41649467899999998</v>
      </c>
    </row>
    <row r="361" spans="1:19" ht="17" customHeight="1" x14ac:dyDescent="0.35">
      <c r="A361" s="14"/>
      <c r="B361" s="14">
        <v>356</v>
      </c>
      <c r="C361" s="4" t="s">
        <v>393</v>
      </c>
      <c r="D361" s="15">
        <f>VLOOKUP($C361,'Data_TCOM+9961'!$A:$U,'SH Summary'!D$4,FALSE)</f>
        <v>0</v>
      </c>
      <c r="E361" s="15">
        <f>VLOOKUP($C361,'Data_TCOM+9961'!$A:$U,'SH Summary'!E$4,FALSE)</f>
        <v>40000</v>
      </c>
      <c r="F361" s="18">
        <f t="shared" si="15"/>
        <v>40000</v>
      </c>
      <c r="G361" s="18"/>
      <c r="H361" s="17">
        <f t="shared" si="16"/>
        <v>40000</v>
      </c>
      <c r="I361" s="16"/>
      <c r="J361" s="16"/>
      <c r="K361" s="16"/>
      <c r="L361" s="16">
        <f t="shared" si="17"/>
        <v>6.1634109711710704E-5</v>
      </c>
      <c r="M361" s="13">
        <f>VLOOKUP($C361,'Data_TCOM+9961'!$A:$U,'SH Summary'!M$4,FALSE)</f>
        <v>0</v>
      </c>
      <c r="N361" s="13" t="str">
        <f>VLOOKUP($C361,'Data_TCOM+9961'!$A:$U,'SH Summary'!N$4,FALSE)</f>
        <v>07/31/2024</v>
      </c>
      <c r="O361" s="13" t="str">
        <f>VLOOKUP($C361,'Data_TCOM+9961'!$A:$U,'SH Summary'!O$4,FALSE)</f>
        <v>Value</v>
      </c>
      <c r="P361" s="13" t="str">
        <f>VLOOKUP($C361,'Data_TCOM+9961'!$A:$U,'SH Summary'!P$4,FALSE)</f>
        <v>London</v>
      </c>
      <c r="Q361" s="13">
        <f>VLOOKUP($C361,'Data_TCOM+9961'!$A:$U,'SH Summary'!Q$4,FALSE)</f>
        <v>0</v>
      </c>
      <c r="R361" s="13" t="str">
        <f>VLOOKUP($C361,'Data_TCOM+9961'!$A:$U,'SH Summary'!R$4,FALSE)</f>
        <v>United Kingdom</v>
      </c>
      <c r="S361" s="15">
        <f>VLOOKUP($C361,'Data_TCOM+9961'!$A:$U,'SH Summary'!S$4,FALSE)/1000000000</f>
        <v>0.14558127000000001</v>
      </c>
    </row>
    <row r="362" spans="1:19" ht="17" customHeight="1" x14ac:dyDescent="0.35">
      <c r="A362" s="14"/>
      <c r="B362" s="14">
        <v>357</v>
      </c>
      <c r="C362" s="4" t="s">
        <v>394</v>
      </c>
      <c r="D362" s="15">
        <f>VLOOKUP($C362,'Data_TCOM+9961'!$A:$U,'SH Summary'!D$4,FALSE)</f>
        <v>0</v>
      </c>
      <c r="E362" s="15">
        <f>VLOOKUP($C362,'Data_TCOM+9961'!$A:$U,'SH Summary'!E$4,FALSE)</f>
        <v>40000</v>
      </c>
      <c r="F362" s="18">
        <f t="shared" si="15"/>
        <v>40000</v>
      </c>
      <c r="G362" s="18"/>
      <c r="H362" s="17">
        <f t="shared" si="16"/>
        <v>40000</v>
      </c>
      <c r="I362" s="16"/>
      <c r="J362" s="16"/>
      <c r="K362" s="16"/>
      <c r="L362" s="16">
        <f t="shared" si="17"/>
        <v>6.1634109711710704E-5</v>
      </c>
      <c r="M362" s="13">
        <f>VLOOKUP($C362,'Data_TCOM+9961'!$A:$U,'SH Summary'!M$4,FALSE)</f>
        <v>0</v>
      </c>
      <c r="N362" s="13" t="str">
        <f>VLOOKUP($C362,'Data_TCOM+9961'!$A:$U,'SH Summary'!N$4,FALSE)</f>
        <v>04/30/2026</v>
      </c>
      <c r="O362" s="13" t="str">
        <f>VLOOKUP($C362,'Data_TCOM+9961'!$A:$U,'SH Summary'!O$4,FALSE)</f>
        <v>Growth</v>
      </c>
      <c r="P362" s="13" t="str">
        <f>VLOOKUP($C362,'Data_TCOM+9961'!$A:$U,'SH Summary'!P$4,FALSE)</f>
        <v>Helsinki</v>
      </c>
      <c r="Q362" s="13">
        <f>VLOOKUP($C362,'Data_TCOM+9961'!$A:$U,'SH Summary'!Q$4,FALSE)</f>
        <v>0</v>
      </c>
      <c r="R362" s="13" t="str">
        <f>VLOOKUP($C362,'Data_TCOM+9961'!$A:$U,'SH Summary'!R$4,FALSE)</f>
        <v>Finland</v>
      </c>
      <c r="S362" s="15">
        <f>VLOOKUP($C362,'Data_TCOM+9961'!$A:$U,'SH Summary'!S$4,FALSE)/1000000000</f>
        <v>3.7095013140000002</v>
      </c>
    </row>
    <row r="363" spans="1:19" ht="17" customHeight="1" x14ac:dyDescent="0.35">
      <c r="A363" s="14"/>
      <c r="B363" s="14">
        <v>358</v>
      </c>
      <c r="C363" s="4" t="s">
        <v>395</v>
      </c>
      <c r="D363" s="15">
        <f>VLOOKUP($C363,'Data_TCOM+9961'!$A:$U,'SH Summary'!D$4,FALSE)</f>
        <v>0</v>
      </c>
      <c r="E363" s="15">
        <f>VLOOKUP($C363,'Data_TCOM+9961'!$A:$U,'SH Summary'!E$4,FALSE)</f>
        <v>39800</v>
      </c>
      <c r="F363" s="18">
        <f t="shared" si="15"/>
        <v>39800</v>
      </c>
      <c r="G363" s="18"/>
      <c r="H363" s="17">
        <f t="shared" si="16"/>
        <v>39800</v>
      </c>
      <c r="I363" s="16"/>
      <c r="J363" s="16"/>
      <c r="K363" s="16"/>
      <c r="L363" s="16">
        <f t="shared" si="17"/>
        <v>6.1325939163152154E-5</v>
      </c>
      <c r="M363" s="13">
        <f>VLOOKUP($C363,'Data_TCOM+9961'!$A:$U,'SH Summary'!M$4,FALSE)</f>
        <v>0</v>
      </c>
      <c r="N363" s="13" t="str">
        <f>VLOOKUP($C363,'Data_TCOM+9961'!$A:$U,'SH Summary'!N$4,FALSE)</f>
        <v>12/31/2024</v>
      </c>
      <c r="O363" s="13" t="str">
        <f>VLOOKUP($C363,'Data_TCOM+9961'!$A:$U,'SH Summary'!O$4,FALSE)</f>
        <v>Value</v>
      </c>
      <c r="P363" s="13" t="str">
        <f>VLOOKUP($C363,'Data_TCOM+9961'!$A:$U,'SH Summary'!P$4,FALSE)</f>
        <v>Central</v>
      </c>
      <c r="Q363" s="13">
        <f>VLOOKUP($C363,'Data_TCOM+9961'!$A:$U,'SH Summary'!Q$4,FALSE)</f>
        <v>0</v>
      </c>
      <c r="R363" s="13" t="str">
        <f>VLOOKUP($C363,'Data_TCOM+9961'!$A:$U,'SH Summary'!R$4,FALSE)</f>
        <v>Hong Kong SAR</v>
      </c>
      <c r="S363" s="15">
        <f>VLOOKUP($C363,'Data_TCOM+9961'!$A:$U,'SH Summary'!S$4,FALSE)/1000000000</f>
        <v>5.6939693999999999E-2</v>
      </c>
    </row>
    <row r="364" spans="1:19" ht="17" customHeight="1" x14ac:dyDescent="0.35">
      <c r="A364" s="14"/>
      <c r="B364" s="14">
        <v>359</v>
      </c>
      <c r="C364" s="4" t="s">
        <v>396</v>
      </c>
      <c r="D364" s="15">
        <f>VLOOKUP($C364,'Data_TCOM+9961'!$A:$U,'SH Summary'!D$4,FALSE)</f>
        <v>39529</v>
      </c>
      <c r="E364" s="15">
        <f>VLOOKUP($C364,'Data_TCOM+9961'!$A:$U,'SH Summary'!E$4,FALSE)</f>
        <v>0</v>
      </c>
      <c r="F364" s="18">
        <f t="shared" si="15"/>
        <v>39529</v>
      </c>
      <c r="G364" s="18"/>
      <c r="H364" s="17">
        <f t="shared" si="16"/>
        <v>39529</v>
      </c>
      <c r="I364" s="16"/>
      <c r="J364" s="16"/>
      <c r="K364" s="16"/>
      <c r="L364" s="16">
        <f t="shared" si="17"/>
        <v>6.0908368069855309E-5</v>
      </c>
      <c r="M364" s="13" t="str">
        <f>VLOOKUP($C364,'Data_TCOM+9961'!$A:$U,'SH Summary'!M$4,FALSE)</f>
        <v>03/31/2026</v>
      </c>
      <c r="N364" s="13" t="str">
        <f>VLOOKUP($C364,'Data_TCOM+9961'!$A:$U,'SH Summary'!N$4,FALSE)</f>
        <v>03/31/2026</v>
      </c>
      <c r="O364" s="13" t="str">
        <f>VLOOKUP($C364,'Data_TCOM+9961'!$A:$U,'SH Summary'!O$4,FALSE)</f>
        <v>Growth</v>
      </c>
      <c r="P364" s="13" t="str">
        <f>VLOOKUP($C364,'Data_TCOM+9961'!$A:$U,'SH Summary'!P$4,FALSE)</f>
        <v>San Francisco</v>
      </c>
      <c r="Q364" s="13" t="str">
        <f>VLOOKUP($C364,'Data_TCOM+9961'!$A:$U,'SH Summary'!Q$4,FALSE)</f>
        <v>California</v>
      </c>
      <c r="R364" s="13" t="str">
        <f>VLOOKUP($C364,'Data_TCOM+9961'!$A:$U,'SH Summary'!R$4,FALSE)</f>
        <v>United States</v>
      </c>
      <c r="S364" s="15">
        <f>VLOOKUP($C364,'Data_TCOM+9961'!$A:$U,'SH Summary'!S$4,FALSE)/1000000000</f>
        <v>2.8430661659999998</v>
      </c>
    </row>
    <row r="365" spans="1:19" ht="17" customHeight="1" x14ac:dyDescent="0.35">
      <c r="A365" s="14"/>
      <c r="B365" s="14">
        <v>360</v>
      </c>
      <c r="C365" s="4" t="s">
        <v>397</v>
      </c>
      <c r="D365" s="15">
        <f>VLOOKUP($C365,'Data_TCOM+9961'!$A:$U,'SH Summary'!D$4,FALSE)</f>
        <v>39158</v>
      </c>
      <c r="E365" s="15">
        <f>VLOOKUP($C365,'Data_TCOM+9961'!$A:$U,'SH Summary'!E$4,FALSE)</f>
        <v>0</v>
      </c>
      <c r="F365" s="18">
        <f t="shared" si="15"/>
        <v>39158</v>
      </c>
      <c r="G365" s="18"/>
      <c r="H365" s="17">
        <f t="shared" si="16"/>
        <v>39158</v>
      </c>
      <c r="I365" s="16"/>
      <c r="J365" s="16"/>
      <c r="K365" s="16"/>
      <c r="L365" s="16">
        <f t="shared" si="17"/>
        <v>6.0336711702279195E-5</v>
      </c>
      <c r="M365" s="13" t="str">
        <f>VLOOKUP($C365,'Data_TCOM+9961'!$A:$U,'SH Summary'!M$4,FALSE)</f>
        <v>03/31/2026</v>
      </c>
      <c r="N365" s="13" t="str">
        <f>VLOOKUP($C365,'Data_TCOM+9961'!$A:$U,'SH Summary'!N$4,FALSE)</f>
        <v>08/31/2025</v>
      </c>
      <c r="O365" s="13" t="str">
        <f>VLOOKUP($C365,'Data_TCOM+9961'!$A:$U,'SH Summary'!O$4,FALSE)</f>
        <v>Index</v>
      </c>
      <c r="P365" s="13" t="str">
        <f>VLOOKUP($C365,'Data_TCOM+9961'!$A:$U,'SH Summary'!P$4,FALSE)</f>
        <v>Bethesda</v>
      </c>
      <c r="Q365" s="13" t="str">
        <f>VLOOKUP($C365,'Data_TCOM+9961'!$A:$U,'SH Summary'!Q$4,FALSE)</f>
        <v>Maryland</v>
      </c>
      <c r="R365" s="13" t="str">
        <f>VLOOKUP($C365,'Data_TCOM+9961'!$A:$U,'SH Summary'!R$4,FALSE)</f>
        <v>United States</v>
      </c>
      <c r="S365" s="15">
        <f>VLOOKUP($C365,'Data_TCOM+9961'!$A:$U,'SH Summary'!S$4,FALSE)/1000000000</f>
        <v>70.427810307000001</v>
      </c>
    </row>
    <row r="366" spans="1:19" ht="17" customHeight="1" x14ac:dyDescent="0.35">
      <c r="A366" s="14"/>
      <c r="B366" s="14">
        <v>361</v>
      </c>
      <c r="C366" s="4" t="s">
        <v>398</v>
      </c>
      <c r="D366" s="15">
        <f>VLOOKUP($C366,'Data_TCOM+9961'!$A:$U,'SH Summary'!D$4,FALSE)</f>
        <v>0</v>
      </c>
      <c r="E366" s="15">
        <f>VLOOKUP($C366,'Data_TCOM+9961'!$A:$U,'SH Summary'!E$4,FALSE)</f>
        <v>39100</v>
      </c>
      <c r="F366" s="18">
        <f t="shared" si="15"/>
        <v>39100</v>
      </c>
      <c r="G366" s="18"/>
      <c r="H366" s="17">
        <f t="shared" si="16"/>
        <v>39100</v>
      </c>
      <c r="I366" s="16"/>
      <c r="J366" s="16"/>
      <c r="K366" s="16"/>
      <c r="L366" s="16">
        <f t="shared" si="17"/>
        <v>6.0247342243197216E-5</v>
      </c>
      <c r="M366" s="13">
        <f>VLOOKUP($C366,'Data_TCOM+9961'!$A:$U,'SH Summary'!M$4,FALSE)</f>
        <v>0</v>
      </c>
      <c r="N366" s="13" t="str">
        <f>VLOOKUP($C366,'Data_TCOM+9961'!$A:$U,'SH Summary'!N$4,FALSE)</f>
        <v>12/31/2025</v>
      </c>
      <c r="O366" s="13" t="str">
        <f>VLOOKUP($C366,'Data_TCOM+9961'!$A:$U,'SH Summary'!O$4,FALSE)</f>
        <v>Growth</v>
      </c>
      <c r="P366" s="13" t="str">
        <f>VLOOKUP($C366,'Data_TCOM+9961'!$A:$U,'SH Summary'!P$4,FALSE)</f>
        <v>Bangkok</v>
      </c>
      <c r="Q366" s="13">
        <f>VLOOKUP($C366,'Data_TCOM+9961'!$A:$U,'SH Summary'!Q$4,FALSE)</f>
        <v>0</v>
      </c>
      <c r="R366" s="13" t="str">
        <f>VLOOKUP($C366,'Data_TCOM+9961'!$A:$U,'SH Summary'!R$4,FALSE)</f>
        <v>Thailand</v>
      </c>
      <c r="S366" s="15">
        <f>VLOOKUP($C366,'Data_TCOM+9961'!$A:$U,'SH Summary'!S$4,FALSE)/1000000000</f>
        <v>2.131698901</v>
      </c>
    </row>
    <row r="367" spans="1:19" ht="17" customHeight="1" x14ac:dyDescent="0.35">
      <c r="A367" s="14"/>
      <c r="B367" s="14">
        <v>362</v>
      </c>
      <c r="C367" s="4" t="s">
        <v>399</v>
      </c>
      <c r="D367" s="15">
        <f>VLOOKUP($C367,'Data_TCOM+9961'!$A:$U,'SH Summary'!D$4,FALSE)</f>
        <v>38903</v>
      </c>
      <c r="E367" s="15">
        <f>VLOOKUP($C367,'Data_TCOM+9961'!$A:$U,'SH Summary'!E$4,FALSE)</f>
        <v>0</v>
      </c>
      <c r="F367" s="18">
        <f t="shared" si="15"/>
        <v>38903</v>
      </c>
      <c r="G367" s="18"/>
      <c r="H367" s="17">
        <f t="shared" si="16"/>
        <v>38903</v>
      </c>
      <c r="I367" s="16"/>
      <c r="J367" s="16"/>
      <c r="K367" s="16"/>
      <c r="L367" s="16">
        <f t="shared" si="17"/>
        <v>5.994379425286704E-5</v>
      </c>
      <c r="M367" s="13" t="str">
        <f>VLOOKUP($C367,'Data_TCOM+9961'!$A:$U,'SH Summary'!M$4,FALSE)</f>
        <v>03/31/2026</v>
      </c>
      <c r="N367" s="13">
        <f>VLOOKUP($C367,'Data_TCOM+9961'!$A:$U,'SH Summary'!N$4,FALSE)</f>
        <v>0</v>
      </c>
      <c r="O367" s="13" t="str">
        <f>VLOOKUP($C367,'Data_TCOM+9961'!$A:$U,'SH Summary'!O$4,FALSE)</f>
        <v>GARP</v>
      </c>
      <c r="P367" s="13" t="str">
        <f>VLOOKUP($C367,'Data_TCOM+9961'!$A:$U,'SH Summary'!P$4,FALSE)</f>
        <v>Stamford</v>
      </c>
      <c r="Q367" s="13" t="str">
        <f>VLOOKUP($C367,'Data_TCOM+9961'!$A:$U,'SH Summary'!Q$4,FALSE)</f>
        <v>Connecticut</v>
      </c>
      <c r="R367" s="13" t="str">
        <f>VLOOKUP($C367,'Data_TCOM+9961'!$A:$U,'SH Summary'!R$4,FALSE)</f>
        <v>United States</v>
      </c>
      <c r="S367" s="15">
        <f>VLOOKUP($C367,'Data_TCOM+9961'!$A:$U,'SH Summary'!S$4,FALSE)/1000000000</f>
        <v>20.178969313</v>
      </c>
    </row>
    <row r="368" spans="1:19" ht="17" customHeight="1" x14ac:dyDescent="0.35">
      <c r="A368" s="14"/>
      <c r="B368" s="14">
        <v>363</v>
      </c>
      <c r="C368" s="4" t="s">
        <v>400</v>
      </c>
      <c r="D368" s="15">
        <f>VLOOKUP($C368,'Data_TCOM+9961'!$A:$U,'SH Summary'!D$4,FALSE)</f>
        <v>29913</v>
      </c>
      <c r="E368" s="15">
        <f>VLOOKUP($C368,'Data_TCOM+9961'!$A:$U,'SH Summary'!E$4,FALSE)</f>
        <v>8400</v>
      </c>
      <c r="F368" s="18">
        <f t="shared" si="15"/>
        <v>38313</v>
      </c>
      <c r="G368" s="18"/>
      <c r="H368" s="17">
        <f t="shared" si="16"/>
        <v>38313</v>
      </c>
      <c r="I368" s="16"/>
      <c r="J368" s="16"/>
      <c r="K368" s="16"/>
      <c r="L368" s="16">
        <f t="shared" si="17"/>
        <v>5.9034691134619307E-5</v>
      </c>
      <c r="M368" s="13" t="str">
        <f>VLOOKUP($C368,'Data_TCOM+9961'!$A:$U,'SH Summary'!M$4,FALSE)</f>
        <v>03/31/2026</v>
      </c>
      <c r="N368" s="13" t="str">
        <f>VLOOKUP($C368,'Data_TCOM+9961'!$A:$U,'SH Summary'!N$4,FALSE)</f>
        <v>12/31/2025</v>
      </c>
      <c r="O368" s="13" t="str">
        <f>VLOOKUP($C368,'Data_TCOM+9961'!$A:$U,'SH Summary'!O$4,FALSE)</f>
        <v>Alternative</v>
      </c>
      <c r="P368" s="13" t="str">
        <f>VLOOKUP($C368,'Data_TCOM+9961'!$A:$U,'SH Summary'!P$4,FALSE)</f>
        <v>Bellville</v>
      </c>
      <c r="Q368" s="13">
        <f>VLOOKUP($C368,'Data_TCOM+9961'!$A:$U,'SH Summary'!Q$4,FALSE)</f>
        <v>0</v>
      </c>
      <c r="R368" s="13" t="str">
        <f>VLOOKUP($C368,'Data_TCOM+9961'!$A:$U,'SH Summary'!R$4,FALSE)</f>
        <v>South Africa</v>
      </c>
      <c r="S368" s="15">
        <f>VLOOKUP($C368,'Data_TCOM+9961'!$A:$U,'SH Summary'!S$4,FALSE)/1000000000</f>
        <v>4.702758148</v>
      </c>
    </row>
    <row r="369" spans="1:19" ht="17" customHeight="1" x14ac:dyDescent="0.35">
      <c r="A369" s="14"/>
      <c r="B369" s="14">
        <v>364</v>
      </c>
      <c r="C369" s="4" t="s">
        <v>401</v>
      </c>
      <c r="D369" s="15">
        <f>VLOOKUP($C369,'Data_TCOM+9961'!$A:$U,'SH Summary'!D$4,FALSE)</f>
        <v>0</v>
      </c>
      <c r="E369" s="15">
        <f>VLOOKUP($C369,'Data_TCOM+9961'!$A:$U,'SH Summary'!E$4,FALSE)</f>
        <v>37900</v>
      </c>
      <c r="F369" s="18">
        <f t="shared" si="15"/>
        <v>37900</v>
      </c>
      <c r="G369" s="18"/>
      <c r="H369" s="17">
        <f t="shared" si="16"/>
        <v>37900</v>
      </c>
      <c r="I369" s="16"/>
      <c r="J369" s="16"/>
      <c r="K369" s="16"/>
      <c r="L369" s="16">
        <f t="shared" si="17"/>
        <v>5.8398318951845891E-5</v>
      </c>
      <c r="M369" s="13">
        <f>VLOOKUP($C369,'Data_TCOM+9961'!$A:$U,'SH Summary'!M$4,FALSE)</f>
        <v>0</v>
      </c>
      <c r="N369" s="13" t="str">
        <f>VLOOKUP($C369,'Data_TCOM+9961'!$A:$U,'SH Summary'!N$4,FALSE)</f>
        <v>03/31/2026</v>
      </c>
      <c r="O369" s="13" t="str">
        <f>VLOOKUP($C369,'Data_TCOM+9961'!$A:$U,'SH Summary'!O$4,FALSE)</f>
        <v>Growth</v>
      </c>
      <c r="P369" s="13" t="str">
        <f>VLOOKUP($C369,'Data_TCOM+9961'!$A:$U,'SH Summary'!P$4,FALSE)</f>
        <v>Stockholm</v>
      </c>
      <c r="Q369" s="13">
        <f>VLOOKUP($C369,'Data_TCOM+9961'!$A:$U,'SH Summary'!Q$4,FALSE)</f>
        <v>0</v>
      </c>
      <c r="R369" s="13" t="str">
        <f>VLOOKUP($C369,'Data_TCOM+9961'!$A:$U,'SH Summary'!R$4,FALSE)</f>
        <v>Sweden</v>
      </c>
      <c r="S369" s="15">
        <f>VLOOKUP($C369,'Data_TCOM+9961'!$A:$U,'SH Summary'!S$4,FALSE)/1000000000</f>
        <v>21.777500579000002</v>
      </c>
    </row>
    <row r="370" spans="1:19" ht="17" customHeight="1" x14ac:dyDescent="0.35">
      <c r="A370" s="14"/>
      <c r="B370" s="14">
        <v>365</v>
      </c>
      <c r="C370" s="4" t="s">
        <v>402</v>
      </c>
      <c r="D370" s="15">
        <f>VLOOKUP($C370,'Data_TCOM+9961'!$A:$U,'SH Summary'!D$4,FALSE)</f>
        <v>37890</v>
      </c>
      <c r="E370" s="15">
        <f>VLOOKUP($C370,'Data_TCOM+9961'!$A:$U,'SH Summary'!E$4,FALSE)</f>
        <v>0</v>
      </c>
      <c r="F370" s="18">
        <f t="shared" si="15"/>
        <v>37890</v>
      </c>
      <c r="G370" s="18"/>
      <c r="H370" s="17">
        <f t="shared" si="16"/>
        <v>37890</v>
      </c>
      <c r="I370" s="16"/>
      <c r="J370" s="16"/>
      <c r="K370" s="16"/>
      <c r="L370" s="16">
        <f t="shared" si="17"/>
        <v>5.8382910424417968E-5</v>
      </c>
      <c r="M370" s="13" t="str">
        <f>VLOOKUP($C370,'Data_TCOM+9961'!$A:$U,'SH Summary'!M$4,FALSE)</f>
        <v>03/31/2026</v>
      </c>
      <c r="N370" s="13">
        <f>VLOOKUP($C370,'Data_TCOM+9961'!$A:$U,'SH Summary'!N$4,FALSE)</f>
        <v>0</v>
      </c>
      <c r="O370" s="13" t="str">
        <f>VLOOKUP($C370,'Data_TCOM+9961'!$A:$U,'SH Summary'!O$4,FALSE)</f>
        <v>Alternative</v>
      </c>
      <c r="P370" s="13" t="str">
        <f>VLOOKUP($C370,'Data_TCOM+9961'!$A:$U,'SH Summary'!P$4,FALSE)</f>
        <v>London</v>
      </c>
      <c r="Q370" s="13">
        <f>VLOOKUP($C370,'Data_TCOM+9961'!$A:$U,'SH Summary'!Q$4,FALSE)</f>
        <v>0</v>
      </c>
      <c r="R370" s="13" t="str">
        <f>VLOOKUP($C370,'Data_TCOM+9961'!$A:$U,'SH Summary'!R$4,FALSE)</f>
        <v>United Kingdom</v>
      </c>
      <c r="S370" s="15">
        <f>VLOOKUP($C370,'Data_TCOM+9961'!$A:$U,'SH Summary'!S$4,FALSE)/1000000000</f>
        <v>9.6993246759999998</v>
      </c>
    </row>
    <row r="371" spans="1:19" ht="17" customHeight="1" x14ac:dyDescent="0.35">
      <c r="A371" s="14"/>
      <c r="B371" s="14">
        <v>366</v>
      </c>
      <c r="C371" s="4" t="s">
        <v>403</v>
      </c>
      <c r="D371" s="15">
        <f>VLOOKUP($C371,'Data_TCOM+9961'!$A:$U,'SH Summary'!D$4,FALSE)</f>
        <v>37520</v>
      </c>
      <c r="E371" s="15">
        <f>VLOOKUP($C371,'Data_TCOM+9961'!$A:$U,'SH Summary'!E$4,FALSE)</f>
        <v>0</v>
      </c>
      <c r="F371" s="18">
        <f t="shared" si="15"/>
        <v>37520</v>
      </c>
      <c r="G371" s="18"/>
      <c r="H371" s="17">
        <f t="shared" si="16"/>
        <v>37520</v>
      </c>
      <c r="I371" s="16"/>
      <c r="J371" s="16"/>
      <c r="K371" s="16"/>
      <c r="L371" s="16">
        <f t="shared" si="17"/>
        <v>5.7812794909584643E-5</v>
      </c>
      <c r="M371" s="13" t="str">
        <f>VLOOKUP($C371,'Data_TCOM+9961'!$A:$U,'SH Summary'!M$4,FALSE)</f>
        <v>03/31/2026</v>
      </c>
      <c r="N371" s="13">
        <f>VLOOKUP($C371,'Data_TCOM+9961'!$A:$U,'SH Summary'!N$4,FALSE)</f>
        <v>0</v>
      </c>
      <c r="O371" s="13" t="str">
        <f>VLOOKUP($C371,'Data_TCOM+9961'!$A:$U,'SH Summary'!O$4,FALSE)</f>
        <v>Alternative</v>
      </c>
      <c r="P371" s="13" t="str">
        <f>VLOOKUP($C371,'Data_TCOM+9961'!$A:$U,'SH Summary'!P$4,FALSE)</f>
        <v>New York</v>
      </c>
      <c r="Q371" s="13" t="str">
        <f>VLOOKUP($C371,'Data_TCOM+9961'!$A:$U,'SH Summary'!Q$4,FALSE)</f>
        <v>New York</v>
      </c>
      <c r="R371" s="13" t="str">
        <f>VLOOKUP($C371,'Data_TCOM+9961'!$A:$U,'SH Summary'!R$4,FALSE)</f>
        <v>United States</v>
      </c>
      <c r="S371" s="15">
        <f>VLOOKUP($C371,'Data_TCOM+9961'!$A:$U,'SH Summary'!S$4,FALSE)/1000000000</f>
        <v>59.776071522999999</v>
      </c>
    </row>
    <row r="372" spans="1:19" ht="17" customHeight="1" x14ac:dyDescent="0.35">
      <c r="A372" s="14"/>
      <c r="B372" s="14">
        <v>367</v>
      </c>
      <c r="C372" s="4" t="s">
        <v>404</v>
      </c>
      <c r="D372" s="15">
        <f>VLOOKUP($C372,'Data_TCOM+9961'!$A:$U,'SH Summary'!D$4,FALSE)</f>
        <v>0</v>
      </c>
      <c r="E372" s="15">
        <f>VLOOKUP($C372,'Data_TCOM+9961'!$A:$U,'SH Summary'!E$4,FALSE)</f>
        <v>37500</v>
      </c>
      <c r="F372" s="18">
        <f t="shared" si="15"/>
        <v>37500</v>
      </c>
      <c r="G372" s="18"/>
      <c r="H372" s="17">
        <f t="shared" si="16"/>
        <v>37500</v>
      </c>
      <c r="I372" s="16"/>
      <c r="J372" s="16"/>
      <c r="K372" s="16"/>
      <c r="L372" s="16">
        <f t="shared" si="17"/>
        <v>5.7781977854728784E-5</v>
      </c>
      <c r="M372" s="13">
        <f>VLOOKUP($C372,'Data_TCOM+9961'!$A:$U,'SH Summary'!M$4,FALSE)</f>
        <v>0</v>
      </c>
      <c r="N372" s="13" t="str">
        <f>VLOOKUP($C372,'Data_TCOM+9961'!$A:$U,'SH Summary'!N$4,FALSE)</f>
        <v>03/31/2026</v>
      </c>
      <c r="O372" s="13" t="str">
        <f>VLOOKUP($C372,'Data_TCOM+9961'!$A:$U,'SH Summary'!O$4,FALSE)</f>
        <v>Growth</v>
      </c>
      <c r="P372" s="13" t="str">
        <f>VLOOKUP($C372,'Data_TCOM+9961'!$A:$U,'SH Summary'!P$4,FALSE)</f>
        <v>Central</v>
      </c>
      <c r="Q372" s="13">
        <f>VLOOKUP($C372,'Data_TCOM+9961'!$A:$U,'SH Summary'!Q$4,FALSE)</f>
        <v>0</v>
      </c>
      <c r="R372" s="13" t="str">
        <f>VLOOKUP($C372,'Data_TCOM+9961'!$A:$U,'SH Summary'!R$4,FALSE)</f>
        <v>Hong Kong SAR</v>
      </c>
      <c r="S372" s="15">
        <f>VLOOKUP($C372,'Data_TCOM+9961'!$A:$U,'SH Summary'!S$4,FALSE)/1000000000</f>
        <v>2.8191918519999999</v>
      </c>
    </row>
    <row r="373" spans="1:19" ht="17" customHeight="1" x14ac:dyDescent="0.35">
      <c r="A373" s="14"/>
      <c r="B373" s="14">
        <v>368</v>
      </c>
      <c r="C373" s="4" t="s">
        <v>405</v>
      </c>
      <c r="D373" s="15">
        <f>VLOOKUP($C373,'Data_TCOM+9961'!$A:$U,'SH Summary'!D$4,FALSE)</f>
        <v>36900</v>
      </c>
      <c r="E373" s="15">
        <f>VLOOKUP($C373,'Data_TCOM+9961'!$A:$U,'SH Summary'!E$4,FALSE)</f>
        <v>0</v>
      </c>
      <c r="F373" s="18">
        <f t="shared" si="15"/>
        <v>36900</v>
      </c>
      <c r="G373" s="18"/>
      <c r="H373" s="17">
        <f t="shared" si="16"/>
        <v>36900</v>
      </c>
      <c r="I373" s="16"/>
      <c r="J373" s="16"/>
      <c r="K373" s="16"/>
      <c r="L373" s="16">
        <f t="shared" si="17"/>
        <v>5.6857466209053128E-5</v>
      </c>
      <c r="M373" s="13" t="str">
        <f>VLOOKUP($C373,'Data_TCOM+9961'!$A:$U,'SH Summary'!M$4,FALSE)</f>
        <v>03/31/2026</v>
      </c>
      <c r="N373" s="13">
        <f>VLOOKUP($C373,'Data_TCOM+9961'!$A:$U,'SH Summary'!N$4,FALSE)</f>
        <v>0</v>
      </c>
      <c r="O373" s="13" t="str">
        <f>VLOOKUP($C373,'Data_TCOM+9961'!$A:$U,'SH Summary'!O$4,FALSE)</f>
        <v>Value</v>
      </c>
      <c r="P373" s="13">
        <f>VLOOKUP($C373,'Data_TCOM+9961'!$A:$U,'SH Summary'!P$4,FALSE)</f>
        <v>0</v>
      </c>
      <c r="Q373" s="13">
        <f>VLOOKUP($C373,'Data_TCOM+9961'!$A:$U,'SH Summary'!Q$4,FALSE)</f>
        <v>0</v>
      </c>
      <c r="R373" s="13" t="str">
        <f>VLOOKUP($C373,'Data_TCOM+9961'!$A:$U,'SH Summary'!R$4,FALSE)</f>
        <v>Israel</v>
      </c>
      <c r="S373" s="15">
        <f>VLOOKUP($C373,'Data_TCOM+9961'!$A:$U,'SH Summary'!S$4,FALSE)/1000000000</f>
        <v>3.384503772</v>
      </c>
    </row>
    <row r="374" spans="1:19" ht="17" customHeight="1" x14ac:dyDescent="0.35">
      <c r="A374" s="14"/>
      <c r="B374" s="14">
        <v>369</v>
      </c>
      <c r="C374" s="4" t="s">
        <v>406</v>
      </c>
      <c r="D374" s="15">
        <f>VLOOKUP($C374,'Data_TCOM+9961'!$A:$U,'SH Summary'!D$4,FALSE)</f>
        <v>36770</v>
      </c>
      <c r="E374" s="15">
        <f>VLOOKUP($C374,'Data_TCOM+9961'!$A:$U,'SH Summary'!E$4,FALSE)</f>
        <v>0</v>
      </c>
      <c r="F374" s="18">
        <f t="shared" si="15"/>
        <v>36770</v>
      </c>
      <c r="G374" s="18"/>
      <c r="H374" s="17">
        <f t="shared" si="16"/>
        <v>36770</v>
      </c>
      <c r="I374" s="16"/>
      <c r="J374" s="16"/>
      <c r="K374" s="16"/>
      <c r="L374" s="16">
        <f t="shared" si="17"/>
        <v>5.6657155352490065E-5</v>
      </c>
      <c r="M374" s="13" t="str">
        <f>VLOOKUP($C374,'Data_TCOM+9961'!$A:$U,'SH Summary'!M$4,FALSE)</f>
        <v>03/31/2026</v>
      </c>
      <c r="N374" s="13">
        <f>VLOOKUP($C374,'Data_TCOM+9961'!$A:$U,'SH Summary'!N$4,FALSE)</f>
        <v>0</v>
      </c>
      <c r="O374" s="13" t="str">
        <f>VLOOKUP($C374,'Data_TCOM+9961'!$A:$U,'SH Summary'!O$4,FALSE)</f>
        <v>Broker</v>
      </c>
      <c r="P374" s="13" t="str">
        <f>VLOOKUP($C374,'Data_TCOM+9961'!$A:$U,'SH Summary'!P$4,FALSE)</f>
        <v>Tokyo</v>
      </c>
      <c r="Q374" s="13">
        <f>VLOOKUP($C374,'Data_TCOM+9961'!$A:$U,'SH Summary'!Q$4,FALSE)</f>
        <v>0</v>
      </c>
      <c r="R374" s="13" t="str">
        <f>VLOOKUP($C374,'Data_TCOM+9961'!$A:$U,'SH Summary'!R$4,FALSE)</f>
        <v>Japan</v>
      </c>
      <c r="S374" s="15">
        <f>VLOOKUP($C374,'Data_TCOM+9961'!$A:$U,'SH Summary'!S$4,FALSE)/1000000000</f>
        <v>13.730658528999999</v>
      </c>
    </row>
    <row r="375" spans="1:19" ht="17" customHeight="1" x14ac:dyDescent="0.35">
      <c r="A375" s="14"/>
      <c r="B375" s="14">
        <v>370</v>
      </c>
      <c r="C375" s="4" t="s">
        <v>407</v>
      </c>
      <c r="D375" s="15">
        <f>VLOOKUP($C375,'Data_TCOM+9961'!$A:$U,'SH Summary'!D$4,FALSE)</f>
        <v>34664</v>
      </c>
      <c r="E375" s="15">
        <f>VLOOKUP($C375,'Data_TCOM+9961'!$A:$U,'SH Summary'!E$4,FALSE)</f>
        <v>1956</v>
      </c>
      <c r="F375" s="18">
        <f t="shared" si="15"/>
        <v>36620</v>
      </c>
      <c r="G375" s="18"/>
      <c r="H375" s="17">
        <f t="shared" si="16"/>
        <v>36620</v>
      </c>
      <c r="I375" s="16"/>
      <c r="J375" s="16"/>
      <c r="K375" s="16"/>
      <c r="L375" s="16">
        <f t="shared" si="17"/>
        <v>5.6426027441071149E-5</v>
      </c>
      <c r="M375" s="13" t="str">
        <f>VLOOKUP($C375,'Data_TCOM+9961'!$A:$U,'SH Summary'!M$4,FALSE)</f>
        <v>12/31/2024</v>
      </c>
      <c r="N375" s="13" t="str">
        <f>VLOOKUP($C375,'Data_TCOM+9961'!$A:$U,'SH Summary'!N$4,FALSE)</f>
        <v>03/31/2026</v>
      </c>
      <c r="O375" s="13" t="str">
        <f>VLOOKUP($C375,'Data_TCOM+9961'!$A:$U,'SH Summary'!O$4,FALSE)</f>
        <v>Alternative</v>
      </c>
      <c r="P375" s="13" t="str">
        <f>VLOOKUP($C375,'Data_TCOM+9961'!$A:$U,'SH Summary'!P$4,FALSE)</f>
        <v>Milan</v>
      </c>
      <c r="Q375" s="13">
        <f>VLOOKUP($C375,'Data_TCOM+9961'!$A:$U,'SH Summary'!Q$4,FALSE)</f>
        <v>0</v>
      </c>
      <c r="R375" s="13" t="str">
        <f>VLOOKUP($C375,'Data_TCOM+9961'!$A:$U,'SH Summary'!R$4,FALSE)</f>
        <v>Italy</v>
      </c>
      <c r="S375" s="15">
        <f>VLOOKUP($C375,'Data_TCOM+9961'!$A:$U,'SH Summary'!S$4,FALSE)/1000000000</f>
        <v>2.6645154199999999</v>
      </c>
    </row>
    <row r="376" spans="1:19" ht="17" customHeight="1" x14ac:dyDescent="0.35">
      <c r="A376" s="14"/>
      <c r="B376" s="14">
        <v>371</v>
      </c>
      <c r="C376" s="4" t="s">
        <v>408</v>
      </c>
      <c r="D376" s="15">
        <f>VLOOKUP($C376,'Data_TCOM+9961'!$A:$U,'SH Summary'!D$4,FALSE)</f>
        <v>36272</v>
      </c>
      <c r="E376" s="15">
        <f>VLOOKUP($C376,'Data_TCOM+9961'!$A:$U,'SH Summary'!E$4,FALSE)</f>
        <v>0</v>
      </c>
      <c r="F376" s="18">
        <f t="shared" si="15"/>
        <v>36272</v>
      </c>
      <c r="G376" s="18"/>
      <c r="H376" s="17">
        <f t="shared" si="16"/>
        <v>36272</v>
      </c>
      <c r="I376" s="16"/>
      <c r="J376" s="16"/>
      <c r="K376" s="16"/>
      <c r="L376" s="16">
        <f t="shared" si="17"/>
        <v>5.5889810686579268E-5</v>
      </c>
      <c r="M376" s="13" t="str">
        <f>VLOOKUP($C376,'Data_TCOM+9961'!$A:$U,'SH Summary'!M$4,FALSE)</f>
        <v>03/31/2026</v>
      </c>
      <c r="N376" s="13">
        <f>VLOOKUP($C376,'Data_TCOM+9961'!$A:$U,'SH Summary'!N$4,FALSE)</f>
        <v>0</v>
      </c>
      <c r="O376" s="13" t="str">
        <f>VLOOKUP($C376,'Data_TCOM+9961'!$A:$U,'SH Summary'!O$4,FALSE)</f>
        <v>Value</v>
      </c>
      <c r="P376" s="13" t="str">
        <f>VLOOKUP($C376,'Data_TCOM+9961'!$A:$U,'SH Summary'!P$4,FALSE)</f>
        <v>New York</v>
      </c>
      <c r="Q376" s="13" t="str">
        <f>VLOOKUP($C376,'Data_TCOM+9961'!$A:$U,'SH Summary'!Q$4,FALSE)</f>
        <v>New York</v>
      </c>
      <c r="R376" s="13" t="str">
        <f>VLOOKUP($C376,'Data_TCOM+9961'!$A:$U,'SH Summary'!R$4,FALSE)</f>
        <v>United States</v>
      </c>
      <c r="S376" s="15">
        <f>VLOOKUP($C376,'Data_TCOM+9961'!$A:$U,'SH Summary'!S$4,FALSE)/1000000000</f>
        <v>0.83002808900000002</v>
      </c>
    </row>
    <row r="377" spans="1:19" ht="17" customHeight="1" x14ac:dyDescent="0.35">
      <c r="A377" s="14"/>
      <c r="B377" s="14">
        <v>372</v>
      </c>
      <c r="C377" s="4" t="s">
        <v>409</v>
      </c>
      <c r="D377" s="15">
        <f>VLOOKUP($C377,'Data_TCOM+9961'!$A:$U,'SH Summary'!D$4,FALSE)</f>
        <v>0</v>
      </c>
      <c r="E377" s="15">
        <f>VLOOKUP($C377,'Data_TCOM+9961'!$A:$U,'SH Summary'!E$4,FALSE)</f>
        <v>36100</v>
      </c>
      <c r="F377" s="18">
        <f t="shared" si="15"/>
        <v>36100</v>
      </c>
      <c r="G377" s="18"/>
      <c r="H377" s="17">
        <f t="shared" si="16"/>
        <v>36100</v>
      </c>
      <c r="I377" s="16"/>
      <c r="J377" s="16"/>
      <c r="K377" s="16"/>
      <c r="L377" s="16">
        <f t="shared" si="17"/>
        <v>5.5624784014818909E-5</v>
      </c>
      <c r="M377" s="13" t="str">
        <f>VLOOKUP($C377,'Data_TCOM+9961'!$A:$U,'SH Summary'!M$4,FALSE)</f>
        <v>09/30/2025</v>
      </c>
      <c r="N377" s="13" t="str">
        <f>VLOOKUP($C377,'Data_TCOM+9961'!$A:$U,'SH Summary'!N$4,FALSE)</f>
        <v>03/31/2026</v>
      </c>
      <c r="O377" s="13" t="str">
        <f>VLOOKUP($C377,'Data_TCOM+9961'!$A:$U,'SH Summary'!O$4,FALSE)</f>
        <v>Growth</v>
      </c>
      <c r="P377" s="13" t="str">
        <f>VLOOKUP($C377,'Data_TCOM+9961'!$A:$U,'SH Summary'!P$4,FALSE)</f>
        <v>New York</v>
      </c>
      <c r="Q377" s="13" t="str">
        <f>VLOOKUP($C377,'Data_TCOM+9961'!$A:$U,'SH Summary'!Q$4,FALSE)</f>
        <v>New York</v>
      </c>
      <c r="R377" s="13" t="str">
        <f>VLOOKUP($C377,'Data_TCOM+9961'!$A:$U,'SH Summary'!R$4,FALSE)</f>
        <v>United States</v>
      </c>
      <c r="S377" s="15">
        <f>VLOOKUP($C377,'Data_TCOM+9961'!$A:$U,'SH Summary'!S$4,FALSE)/1000000000</f>
        <v>101.973974446</v>
      </c>
    </row>
    <row r="378" spans="1:19" ht="17" customHeight="1" x14ac:dyDescent="0.35">
      <c r="A378" s="14"/>
      <c r="B378" s="14">
        <v>373</v>
      </c>
      <c r="C378" s="4" t="s">
        <v>410</v>
      </c>
      <c r="D378" s="15">
        <f>VLOOKUP($C378,'Data_TCOM+9961'!$A:$U,'SH Summary'!D$4,FALSE)</f>
        <v>35949</v>
      </c>
      <c r="E378" s="15">
        <f>VLOOKUP($C378,'Data_TCOM+9961'!$A:$U,'SH Summary'!E$4,FALSE)</f>
        <v>0</v>
      </c>
      <c r="F378" s="18">
        <f t="shared" si="15"/>
        <v>35949</v>
      </c>
      <c r="G378" s="18"/>
      <c r="H378" s="17">
        <f t="shared" si="16"/>
        <v>35949</v>
      </c>
      <c r="I378" s="16"/>
      <c r="J378" s="16"/>
      <c r="K378" s="16"/>
      <c r="L378" s="16">
        <f t="shared" si="17"/>
        <v>5.5392115250657204E-5</v>
      </c>
      <c r="M378" s="13" t="str">
        <f>VLOOKUP($C378,'Data_TCOM+9961'!$A:$U,'SH Summary'!M$4,FALSE)</f>
        <v>03/31/2026</v>
      </c>
      <c r="N378" s="13">
        <f>VLOOKUP($C378,'Data_TCOM+9961'!$A:$U,'SH Summary'!N$4,FALSE)</f>
        <v>0</v>
      </c>
      <c r="O378" s="13" t="str">
        <f>VLOOKUP($C378,'Data_TCOM+9961'!$A:$U,'SH Summary'!O$4,FALSE)</f>
        <v>Broker</v>
      </c>
      <c r="P378" s="13" t="str">
        <f>VLOOKUP($C378,'Data_TCOM+9961'!$A:$U,'SH Summary'!P$4,FALSE)</f>
        <v>St. Louis</v>
      </c>
      <c r="Q378" s="13" t="str">
        <f>VLOOKUP($C378,'Data_TCOM+9961'!$A:$U,'SH Summary'!Q$4,FALSE)</f>
        <v>Missouri</v>
      </c>
      <c r="R378" s="13" t="str">
        <f>VLOOKUP($C378,'Data_TCOM+9961'!$A:$U,'SH Summary'!R$4,FALSE)</f>
        <v>United States</v>
      </c>
      <c r="S378" s="15">
        <f>VLOOKUP($C378,'Data_TCOM+9961'!$A:$U,'SH Summary'!S$4,FALSE)/1000000000</f>
        <v>90.027019295000002</v>
      </c>
    </row>
    <row r="379" spans="1:19" ht="17" customHeight="1" x14ac:dyDescent="0.35">
      <c r="A379" s="14"/>
      <c r="B379" s="14">
        <v>374</v>
      </c>
      <c r="C379" s="4" t="s">
        <v>411</v>
      </c>
      <c r="D379" s="15">
        <f>VLOOKUP($C379,'Data_TCOM+9961'!$A:$U,'SH Summary'!D$4,FALSE)</f>
        <v>23544</v>
      </c>
      <c r="E379" s="15">
        <f>VLOOKUP($C379,'Data_TCOM+9961'!$A:$U,'SH Summary'!E$4,FALSE)</f>
        <v>12200</v>
      </c>
      <c r="F379" s="18">
        <f t="shared" si="15"/>
        <v>35744</v>
      </c>
      <c r="G379" s="18"/>
      <c r="H379" s="17">
        <f t="shared" si="16"/>
        <v>35744</v>
      </c>
      <c r="I379" s="16"/>
      <c r="J379" s="16"/>
      <c r="K379" s="16"/>
      <c r="L379" s="16">
        <f t="shared" si="17"/>
        <v>5.5076240438384683E-5</v>
      </c>
      <c r="M379" s="13" t="str">
        <f>VLOOKUP($C379,'Data_TCOM+9961'!$A:$U,'SH Summary'!M$4,FALSE)</f>
        <v>04/30/2026</v>
      </c>
      <c r="N379" s="13" t="str">
        <f>VLOOKUP($C379,'Data_TCOM+9961'!$A:$U,'SH Summary'!N$4,FALSE)</f>
        <v>04/30/2026</v>
      </c>
      <c r="O379" s="13" t="str">
        <f>VLOOKUP($C379,'Data_TCOM+9961'!$A:$U,'SH Summary'!O$4,FALSE)</f>
        <v>Index</v>
      </c>
      <c r="P379" s="13" t="str">
        <f>VLOOKUP($C379,'Data_TCOM+9961'!$A:$U,'SH Summary'!P$4,FALSE)</f>
        <v>Birmingham</v>
      </c>
      <c r="Q379" s="13">
        <f>VLOOKUP($C379,'Data_TCOM+9961'!$A:$U,'SH Summary'!Q$4,FALSE)</f>
        <v>0</v>
      </c>
      <c r="R379" s="13" t="str">
        <f>VLOOKUP($C379,'Data_TCOM+9961'!$A:$U,'SH Summary'!R$4,FALSE)</f>
        <v>United Kingdom</v>
      </c>
      <c r="S379" s="15">
        <f>VLOOKUP($C379,'Data_TCOM+9961'!$A:$U,'SH Summary'!S$4,FALSE)/1000000000</f>
        <v>2.4932187579999998</v>
      </c>
    </row>
    <row r="380" spans="1:19" ht="17" customHeight="1" x14ac:dyDescent="0.35">
      <c r="A380" s="14"/>
      <c r="B380" s="14">
        <v>375</v>
      </c>
      <c r="C380" s="4" t="s">
        <v>412</v>
      </c>
      <c r="D380" s="15">
        <f>VLOOKUP($C380,'Data_TCOM+9961'!$A:$U,'SH Summary'!D$4,FALSE)</f>
        <v>0</v>
      </c>
      <c r="E380" s="15">
        <f>VLOOKUP($C380,'Data_TCOM+9961'!$A:$U,'SH Summary'!E$4,FALSE)</f>
        <v>35463</v>
      </c>
      <c r="F380" s="18">
        <f t="shared" si="15"/>
        <v>35463</v>
      </c>
      <c r="G380" s="18"/>
      <c r="H380" s="17">
        <f t="shared" si="16"/>
        <v>35463</v>
      </c>
      <c r="I380" s="16"/>
      <c r="J380" s="16"/>
      <c r="K380" s="16"/>
      <c r="L380" s="16">
        <f t="shared" si="17"/>
        <v>5.4643260817659921E-5</v>
      </c>
      <c r="M380" s="13">
        <f>VLOOKUP($C380,'Data_TCOM+9961'!$A:$U,'SH Summary'!M$4,FALSE)</f>
        <v>0</v>
      </c>
      <c r="N380" s="13" t="str">
        <f>VLOOKUP($C380,'Data_TCOM+9961'!$A:$U,'SH Summary'!N$4,FALSE)</f>
        <v>06/30/2025</v>
      </c>
      <c r="O380" s="13" t="str">
        <f>VLOOKUP($C380,'Data_TCOM+9961'!$A:$U,'SH Summary'!O$4,FALSE)</f>
        <v>Value</v>
      </c>
      <c r="P380" s="13" t="str">
        <f>VLOOKUP($C380,'Data_TCOM+9961'!$A:$U,'SH Summary'!P$4,FALSE)</f>
        <v>Singapore</v>
      </c>
      <c r="Q380" s="13">
        <f>VLOOKUP($C380,'Data_TCOM+9961'!$A:$U,'SH Summary'!Q$4,FALSE)</f>
        <v>0</v>
      </c>
      <c r="R380" s="13" t="str">
        <f>VLOOKUP($C380,'Data_TCOM+9961'!$A:$U,'SH Summary'!R$4,FALSE)</f>
        <v>Singapore</v>
      </c>
      <c r="S380" s="15">
        <f>VLOOKUP($C380,'Data_TCOM+9961'!$A:$U,'SH Summary'!S$4,FALSE)/1000000000</f>
        <v>0.53100998899999996</v>
      </c>
    </row>
    <row r="381" spans="1:19" ht="17" customHeight="1" x14ac:dyDescent="0.35">
      <c r="A381" s="14"/>
      <c r="B381" s="14">
        <v>376</v>
      </c>
      <c r="C381" s="4" t="s">
        <v>413</v>
      </c>
      <c r="D381" s="15">
        <f>VLOOKUP($C381,'Data_TCOM+9961'!$A:$U,'SH Summary'!D$4,FALSE)</f>
        <v>35353</v>
      </c>
      <c r="E381" s="15">
        <f>VLOOKUP($C381,'Data_TCOM+9961'!$A:$U,'SH Summary'!E$4,FALSE)</f>
        <v>0</v>
      </c>
      <c r="F381" s="18">
        <f t="shared" si="15"/>
        <v>35353</v>
      </c>
      <c r="G381" s="18"/>
      <c r="H381" s="17">
        <f t="shared" si="16"/>
        <v>35353</v>
      </c>
      <c r="I381" s="16"/>
      <c r="J381" s="16"/>
      <c r="K381" s="16"/>
      <c r="L381" s="16">
        <f t="shared" si="17"/>
        <v>5.4473767015952717E-5</v>
      </c>
      <c r="M381" s="13" t="str">
        <f>VLOOKUP($C381,'Data_TCOM+9961'!$A:$U,'SH Summary'!M$4,FALSE)</f>
        <v>03/31/2026</v>
      </c>
      <c r="N381" s="13">
        <f>VLOOKUP($C381,'Data_TCOM+9961'!$A:$U,'SH Summary'!N$4,FALSE)</f>
        <v>0</v>
      </c>
      <c r="O381" s="13" t="str">
        <f>VLOOKUP($C381,'Data_TCOM+9961'!$A:$U,'SH Summary'!O$4,FALSE)</f>
        <v>Index</v>
      </c>
      <c r="P381" s="13" t="str">
        <f>VLOOKUP($C381,'Data_TCOM+9961'!$A:$U,'SH Summary'!P$4,FALSE)</f>
        <v>New York</v>
      </c>
      <c r="Q381" s="13" t="str">
        <f>VLOOKUP($C381,'Data_TCOM+9961'!$A:$U,'SH Summary'!Q$4,FALSE)</f>
        <v>New York</v>
      </c>
      <c r="R381" s="13" t="str">
        <f>VLOOKUP($C381,'Data_TCOM+9961'!$A:$U,'SH Summary'!R$4,FALSE)</f>
        <v>United States</v>
      </c>
      <c r="S381" s="15">
        <f>VLOOKUP($C381,'Data_TCOM+9961'!$A:$U,'SH Summary'!S$4,FALSE)/1000000000</f>
        <v>6.3793960739999998</v>
      </c>
    </row>
    <row r="382" spans="1:19" ht="17" customHeight="1" x14ac:dyDescent="0.35">
      <c r="A382" s="14"/>
      <c r="B382" s="14">
        <v>377</v>
      </c>
      <c r="C382" s="4" t="s">
        <v>414</v>
      </c>
      <c r="D382" s="15">
        <f>VLOOKUP($C382,'Data_TCOM+9961'!$A:$U,'SH Summary'!D$4,FALSE)</f>
        <v>21950</v>
      </c>
      <c r="E382" s="15">
        <f>VLOOKUP($C382,'Data_TCOM+9961'!$A:$U,'SH Summary'!E$4,FALSE)</f>
        <v>13330</v>
      </c>
      <c r="F382" s="18">
        <f t="shared" si="15"/>
        <v>35280</v>
      </c>
      <c r="G382" s="18"/>
      <c r="H382" s="17">
        <f t="shared" si="16"/>
        <v>35280</v>
      </c>
      <c r="I382" s="16"/>
      <c r="J382" s="16"/>
      <c r="K382" s="16"/>
      <c r="L382" s="16">
        <f t="shared" si="17"/>
        <v>5.4361284765728844E-5</v>
      </c>
      <c r="M382" s="13" t="str">
        <f>VLOOKUP($C382,'Data_TCOM+9961'!$A:$U,'SH Summary'!M$4,FALSE)</f>
        <v>04/30/2026</v>
      </c>
      <c r="N382" s="13" t="str">
        <f>VLOOKUP($C382,'Data_TCOM+9961'!$A:$U,'SH Summary'!N$4,FALSE)</f>
        <v>04/30/2026</v>
      </c>
      <c r="O382" s="13" t="str">
        <f>VLOOKUP($C382,'Data_TCOM+9961'!$A:$U,'SH Summary'!O$4,FALSE)</f>
        <v>Growth</v>
      </c>
      <c r="P382" s="13" t="str">
        <f>VLOOKUP($C382,'Data_TCOM+9961'!$A:$U,'SH Summary'!P$4,FALSE)</f>
        <v>London</v>
      </c>
      <c r="Q382" s="13">
        <f>VLOOKUP($C382,'Data_TCOM+9961'!$A:$U,'SH Summary'!Q$4,FALSE)</f>
        <v>0</v>
      </c>
      <c r="R382" s="13" t="str">
        <f>VLOOKUP($C382,'Data_TCOM+9961'!$A:$U,'SH Summary'!R$4,FALSE)</f>
        <v>United Kingdom</v>
      </c>
      <c r="S382" s="15">
        <f>VLOOKUP($C382,'Data_TCOM+9961'!$A:$U,'SH Summary'!S$4,FALSE)/1000000000</f>
        <v>3.55718589</v>
      </c>
    </row>
    <row r="383" spans="1:19" ht="17" customHeight="1" x14ac:dyDescent="0.35">
      <c r="A383" s="14"/>
      <c r="B383" s="14">
        <v>378</v>
      </c>
      <c r="C383" s="4" t="s">
        <v>415</v>
      </c>
      <c r="D383" s="15">
        <f>VLOOKUP($C383,'Data_TCOM+9961'!$A:$U,'SH Summary'!D$4,FALSE)</f>
        <v>11357</v>
      </c>
      <c r="E383" s="15">
        <f>VLOOKUP($C383,'Data_TCOM+9961'!$A:$U,'SH Summary'!E$4,FALSE)</f>
        <v>23889</v>
      </c>
      <c r="F383" s="18">
        <f t="shared" si="15"/>
        <v>35246</v>
      </c>
      <c r="G383" s="18"/>
      <c r="H383" s="17">
        <f t="shared" si="16"/>
        <v>35246</v>
      </c>
      <c r="I383" s="16"/>
      <c r="J383" s="16"/>
      <c r="K383" s="16"/>
      <c r="L383" s="16">
        <f t="shared" si="17"/>
        <v>5.4308895772473886E-5</v>
      </c>
      <c r="M383" s="13" t="str">
        <f>VLOOKUP($C383,'Data_TCOM+9961'!$A:$U,'SH Summary'!M$4,FALSE)</f>
        <v>03/31/2026</v>
      </c>
      <c r="N383" s="13" t="str">
        <f>VLOOKUP($C383,'Data_TCOM+9961'!$A:$U,'SH Summary'!N$4,FALSE)</f>
        <v>03/31/2026</v>
      </c>
      <c r="O383" s="13" t="str">
        <f>VLOOKUP($C383,'Data_TCOM+9961'!$A:$U,'SH Summary'!O$4,FALSE)</f>
        <v>Growth</v>
      </c>
      <c r="P383" s="13" t="str">
        <f>VLOOKUP($C383,'Data_TCOM+9961'!$A:$U,'SH Summary'!P$4,FALSE)</f>
        <v>London</v>
      </c>
      <c r="Q383" s="13">
        <f>VLOOKUP($C383,'Data_TCOM+9961'!$A:$U,'SH Summary'!Q$4,FALSE)</f>
        <v>0</v>
      </c>
      <c r="R383" s="13" t="str">
        <f>VLOOKUP($C383,'Data_TCOM+9961'!$A:$U,'SH Summary'!R$4,FALSE)</f>
        <v>United Kingdom</v>
      </c>
      <c r="S383" s="15">
        <f>VLOOKUP($C383,'Data_TCOM+9961'!$A:$U,'SH Summary'!S$4,FALSE)/1000000000</f>
        <v>10.662435107</v>
      </c>
    </row>
    <row r="384" spans="1:19" ht="17" customHeight="1" x14ac:dyDescent="0.35">
      <c r="A384" s="14"/>
      <c r="B384" s="14">
        <v>379</v>
      </c>
      <c r="C384" s="4" t="s">
        <v>416</v>
      </c>
      <c r="D384" s="15">
        <f>VLOOKUP($C384,'Data_TCOM+9961'!$A:$U,'SH Summary'!D$4,FALSE)</f>
        <v>0</v>
      </c>
      <c r="E384" s="15">
        <f>VLOOKUP($C384,'Data_TCOM+9961'!$A:$U,'SH Summary'!E$4,FALSE)</f>
        <v>35000</v>
      </c>
      <c r="F384" s="18">
        <f t="shared" si="15"/>
        <v>35000</v>
      </c>
      <c r="G384" s="18"/>
      <c r="H384" s="17">
        <f t="shared" si="16"/>
        <v>35000</v>
      </c>
      <c r="I384" s="16"/>
      <c r="J384" s="16"/>
      <c r="K384" s="16"/>
      <c r="L384" s="16">
        <f t="shared" si="17"/>
        <v>5.3929845997746864E-5</v>
      </c>
      <c r="M384" s="13">
        <f>VLOOKUP($C384,'Data_TCOM+9961'!$A:$U,'SH Summary'!M$4,FALSE)</f>
        <v>0</v>
      </c>
      <c r="N384" s="13" t="str">
        <f>VLOOKUP($C384,'Data_TCOM+9961'!$A:$U,'SH Summary'!N$4,FALSE)</f>
        <v>06/30/2025</v>
      </c>
      <c r="O384" s="13" t="str">
        <f>VLOOKUP($C384,'Data_TCOM+9961'!$A:$U,'SH Summary'!O$4,FALSE)</f>
        <v>Growth</v>
      </c>
      <c r="P384" s="13" t="str">
        <f>VLOOKUP($C384,'Data_TCOM+9961'!$A:$U,'SH Summary'!P$4,FALSE)</f>
        <v>Biberach</v>
      </c>
      <c r="Q384" s="13">
        <f>VLOOKUP($C384,'Data_TCOM+9961'!$A:$U,'SH Summary'!Q$4,FALSE)</f>
        <v>0</v>
      </c>
      <c r="R384" s="13" t="str">
        <f>VLOOKUP($C384,'Data_TCOM+9961'!$A:$U,'SH Summary'!R$4,FALSE)</f>
        <v>Germany</v>
      </c>
      <c r="S384" s="15">
        <f>VLOOKUP($C384,'Data_TCOM+9961'!$A:$U,'SH Summary'!S$4,FALSE)/1000000000</f>
        <v>0.29562785899999999</v>
      </c>
    </row>
    <row r="385" spans="1:19" ht="17" customHeight="1" x14ac:dyDescent="0.35">
      <c r="A385" s="14"/>
      <c r="B385" s="14">
        <v>380</v>
      </c>
      <c r="C385" s="4" t="s">
        <v>417</v>
      </c>
      <c r="D385" s="15">
        <f>VLOOKUP($C385,'Data_TCOM+9961'!$A:$U,'SH Summary'!D$4,FALSE)</f>
        <v>34820</v>
      </c>
      <c r="E385" s="15">
        <f>VLOOKUP($C385,'Data_TCOM+9961'!$A:$U,'SH Summary'!E$4,FALSE)</f>
        <v>0</v>
      </c>
      <c r="F385" s="18">
        <f t="shared" si="15"/>
        <v>34820</v>
      </c>
      <c r="G385" s="18"/>
      <c r="H385" s="17">
        <f t="shared" si="16"/>
        <v>34820</v>
      </c>
      <c r="I385" s="16"/>
      <c r="J385" s="16"/>
      <c r="K385" s="16"/>
      <c r="L385" s="16">
        <f t="shared" si="17"/>
        <v>5.3652492504044167E-5</v>
      </c>
      <c r="M385" s="13" t="str">
        <f>VLOOKUP($C385,'Data_TCOM+9961'!$A:$U,'SH Summary'!M$4,FALSE)</f>
        <v>03/31/2026</v>
      </c>
      <c r="N385" s="13">
        <f>VLOOKUP($C385,'Data_TCOM+9961'!$A:$U,'SH Summary'!N$4,FALSE)</f>
        <v>0</v>
      </c>
      <c r="O385" s="13" t="str">
        <f>VLOOKUP($C385,'Data_TCOM+9961'!$A:$U,'SH Summary'!O$4,FALSE)</f>
        <v>Value</v>
      </c>
      <c r="P385" s="13" t="str">
        <f>VLOOKUP($C385,'Data_TCOM+9961'!$A:$U,'SH Summary'!P$4,FALSE)</f>
        <v>Cincinnati</v>
      </c>
      <c r="Q385" s="13" t="str">
        <f>VLOOKUP($C385,'Data_TCOM+9961'!$A:$U,'SH Summary'!Q$4,FALSE)</f>
        <v>Ohio</v>
      </c>
      <c r="R385" s="13" t="str">
        <f>VLOOKUP($C385,'Data_TCOM+9961'!$A:$U,'SH Summary'!R$4,FALSE)</f>
        <v>United States</v>
      </c>
      <c r="S385" s="15">
        <f>VLOOKUP($C385,'Data_TCOM+9961'!$A:$U,'SH Summary'!S$4,FALSE)/1000000000</f>
        <v>3.3424172030000001</v>
      </c>
    </row>
    <row r="386" spans="1:19" ht="17" customHeight="1" x14ac:dyDescent="0.35">
      <c r="A386" s="14"/>
      <c r="B386" s="14">
        <v>381</v>
      </c>
      <c r="C386" s="4" t="s">
        <v>418</v>
      </c>
      <c r="D386" s="15">
        <f>VLOOKUP($C386,'Data_TCOM+9961'!$A:$U,'SH Summary'!D$4,FALSE)</f>
        <v>0</v>
      </c>
      <c r="E386" s="15">
        <f>VLOOKUP($C386,'Data_TCOM+9961'!$A:$U,'SH Summary'!E$4,FALSE)</f>
        <v>34800</v>
      </c>
      <c r="F386" s="18">
        <f t="shared" si="15"/>
        <v>34800</v>
      </c>
      <c r="G386" s="18"/>
      <c r="H386" s="17">
        <f t="shared" si="16"/>
        <v>34800</v>
      </c>
      <c r="I386" s="16"/>
      <c r="J386" s="16"/>
      <c r="K386" s="16"/>
      <c r="L386" s="16">
        <f t="shared" si="17"/>
        <v>5.3621675449188315E-5</v>
      </c>
      <c r="M386" s="13">
        <f>VLOOKUP($C386,'Data_TCOM+9961'!$A:$U,'SH Summary'!M$4,FALSE)</f>
        <v>0</v>
      </c>
      <c r="N386" s="13" t="str">
        <f>VLOOKUP($C386,'Data_TCOM+9961'!$A:$U,'SH Summary'!N$4,FALSE)</f>
        <v>12/31/2025</v>
      </c>
      <c r="O386" s="13" t="str">
        <f>VLOOKUP($C386,'Data_TCOM+9961'!$A:$U,'SH Summary'!O$4,FALSE)</f>
        <v>Yield</v>
      </c>
      <c r="P386" s="13" t="str">
        <f>VLOOKUP($C386,'Data_TCOM+9961'!$A:$U,'SH Summary'!P$4,FALSE)</f>
        <v>Luxembourg</v>
      </c>
      <c r="Q386" s="13">
        <f>VLOOKUP($C386,'Data_TCOM+9961'!$A:$U,'SH Summary'!Q$4,FALSE)</f>
        <v>0</v>
      </c>
      <c r="R386" s="13" t="str">
        <f>VLOOKUP($C386,'Data_TCOM+9961'!$A:$U,'SH Summary'!R$4,FALSE)</f>
        <v>Luxembourg</v>
      </c>
      <c r="S386" s="15">
        <f>VLOOKUP($C386,'Data_TCOM+9961'!$A:$U,'SH Summary'!S$4,FALSE)/1000000000</f>
        <v>1.005475417</v>
      </c>
    </row>
    <row r="387" spans="1:19" ht="17" customHeight="1" x14ac:dyDescent="0.35">
      <c r="A387" s="14"/>
      <c r="B387" s="14">
        <v>382</v>
      </c>
      <c r="C387" s="4" t="s">
        <v>419</v>
      </c>
      <c r="D387" s="15">
        <f>VLOOKUP($C387,'Data_TCOM+9961'!$A:$U,'SH Summary'!D$4,FALSE)</f>
        <v>34305</v>
      </c>
      <c r="E387" s="15">
        <f>VLOOKUP($C387,'Data_TCOM+9961'!$A:$U,'SH Summary'!E$4,FALSE)</f>
        <v>0</v>
      </c>
      <c r="F387" s="18">
        <f t="shared" si="15"/>
        <v>34305</v>
      </c>
      <c r="G387" s="18"/>
      <c r="H387" s="17">
        <f t="shared" si="16"/>
        <v>34305</v>
      </c>
      <c r="I387" s="16"/>
      <c r="J387" s="16"/>
      <c r="K387" s="16"/>
      <c r="L387" s="16">
        <f t="shared" si="17"/>
        <v>5.2858953341505891E-5</v>
      </c>
      <c r="M387" s="13" t="str">
        <f>VLOOKUP($C387,'Data_TCOM+9961'!$A:$U,'SH Summary'!M$4,FALSE)</f>
        <v>03/31/2026</v>
      </c>
      <c r="N387" s="13">
        <f>VLOOKUP($C387,'Data_TCOM+9961'!$A:$U,'SH Summary'!N$4,FALSE)</f>
        <v>0</v>
      </c>
      <c r="O387" s="13" t="str">
        <f>VLOOKUP($C387,'Data_TCOM+9961'!$A:$U,'SH Summary'!O$4,FALSE)</f>
        <v>Alternative</v>
      </c>
      <c r="P387" s="13" t="str">
        <f>VLOOKUP($C387,'Data_TCOM+9961'!$A:$U,'SH Summary'!P$4,FALSE)</f>
        <v>Charlottesville</v>
      </c>
      <c r="Q387" s="13" t="str">
        <f>VLOOKUP($C387,'Data_TCOM+9961'!$A:$U,'SH Summary'!Q$4,FALSE)</f>
        <v>Virginia</v>
      </c>
      <c r="R387" s="13" t="str">
        <f>VLOOKUP($C387,'Data_TCOM+9961'!$A:$U,'SH Summary'!R$4,FALSE)</f>
        <v>United States</v>
      </c>
      <c r="S387" s="15">
        <f>VLOOKUP($C387,'Data_TCOM+9961'!$A:$U,'SH Summary'!S$4,FALSE)/1000000000</f>
        <v>0.96269744899999998</v>
      </c>
    </row>
    <row r="388" spans="1:19" ht="17" customHeight="1" x14ac:dyDescent="0.35">
      <c r="A388" s="14"/>
      <c r="B388" s="14">
        <v>383</v>
      </c>
      <c r="C388" s="4" t="s">
        <v>420</v>
      </c>
      <c r="D388" s="15">
        <f>VLOOKUP($C388,'Data_TCOM+9961'!$A:$U,'SH Summary'!D$4,FALSE)</f>
        <v>33738</v>
      </c>
      <c r="E388" s="15">
        <f>VLOOKUP($C388,'Data_TCOM+9961'!$A:$U,'SH Summary'!E$4,FALSE)</f>
        <v>0</v>
      </c>
      <c r="F388" s="18">
        <f t="shared" si="15"/>
        <v>33738</v>
      </c>
      <c r="G388" s="18"/>
      <c r="H388" s="17">
        <f t="shared" si="16"/>
        <v>33738</v>
      </c>
      <c r="I388" s="16"/>
      <c r="J388" s="16"/>
      <c r="K388" s="16"/>
      <c r="L388" s="16">
        <f t="shared" si="17"/>
        <v>5.1985289836342397E-5</v>
      </c>
      <c r="M388" s="13" t="str">
        <f>VLOOKUP($C388,'Data_TCOM+9961'!$A:$U,'SH Summary'!M$4,FALSE)</f>
        <v>03/31/2026</v>
      </c>
      <c r="N388" s="13">
        <f>VLOOKUP($C388,'Data_TCOM+9961'!$A:$U,'SH Summary'!N$4,FALSE)</f>
        <v>0</v>
      </c>
      <c r="O388" s="13" t="str">
        <f>VLOOKUP($C388,'Data_TCOM+9961'!$A:$U,'SH Summary'!O$4,FALSE)</f>
        <v>Index</v>
      </c>
      <c r="P388" s="13" t="str">
        <f>VLOOKUP($C388,'Data_TCOM+9961'!$A:$U,'SH Summary'!P$4,FALSE)</f>
        <v>Southfield</v>
      </c>
      <c r="Q388" s="13" t="str">
        <f>VLOOKUP($C388,'Data_TCOM+9961'!$A:$U,'SH Summary'!Q$4,FALSE)</f>
        <v>Michigan</v>
      </c>
      <c r="R388" s="13" t="str">
        <f>VLOOKUP($C388,'Data_TCOM+9961'!$A:$U,'SH Summary'!R$4,FALSE)</f>
        <v>United States</v>
      </c>
      <c r="S388" s="15">
        <f>VLOOKUP($C388,'Data_TCOM+9961'!$A:$U,'SH Summary'!S$4,FALSE)/1000000000</f>
        <v>6.5544925259999998</v>
      </c>
    </row>
    <row r="389" spans="1:19" ht="17" customHeight="1" x14ac:dyDescent="0.35">
      <c r="A389" s="14"/>
      <c r="B389" s="14">
        <v>384</v>
      </c>
      <c r="C389" s="4" t="s">
        <v>421</v>
      </c>
      <c r="D389" s="15">
        <f>VLOOKUP($C389,'Data_TCOM+9961'!$A:$U,'SH Summary'!D$4,FALSE)</f>
        <v>0</v>
      </c>
      <c r="E389" s="15">
        <f>VLOOKUP($C389,'Data_TCOM+9961'!$A:$U,'SH Summary'!E$4,FALSE)</f>
        <v>33688</v>
      </c>
      <c r="F389" s="18">
        <f t="shared" si="15"/>
        <v>33688</v>
      </c>
      <c r="G389" s="18"/>
      <c r="H389" s="17">
        <f t="shared" si="16"/>
        <v>33688</v>
      </c>
      <c r="I389" s="16"/>
      <c r="J389" s="16"/>
      <c r="K389" s="16"/>
      <c r="L389" s="16">
        <f t="shared" si="17"/>
        <v>5.1908247199202756E-5</v>
      </c>
      <c r="M389" s="13">
        <f>VLOOKUP($C389,'Data_TCOM+9961'!$A:$U,'SH Summary'!M$4,FALSE)</f>
        <v>0</v>
      </c>
      <c r="N389" s="13" t="str">
        <f>VLOOKUP($C389,'Data_TCOM+9961'!$A:$U,'SH Summary'!N$4,FALSE)</f>
        <v>05/14/2026</v>
      </c>
      <c r="O389" s="13" t="str">
        <f>VLOOKUP($C389,'Data_TCOM+9961'!$A:$U,'SH Summary'!O$4,FALSE)</f>
        <v>Growth</v>
      </c>
      <c r="P389" s="13" t="str">
        <f>VLOOKUP($C389,'Data_TCOM+9961'!$A:$U,'SH Summary'!P$4,FALSE)</f>
        <v>Central</v>
      </c>
      <c r="Q389" s="13">
        <f>VLOOKUP($C389,'Data_TCOM+9961'!$A:$U,'SH Summary'!Q$4,FALSE)</f>
        <v>0</v>
      </c>
      <c r="R389" s="13" t="str">
        <f>VLOOKUP($C389,'Data_TCOM+9961'!$A:$U,'SH Summary'!R$4,FALSE)</f>
        <v>Hong Kong SAR</v>
      </c>
      <c r="S389" s="15">
        <f>VLOOKUP($C389,'Data_TCOM+9961'!$A:$U,'SH Summary'!S$4,FALSE)/1000000000</f>
        <v>0.17404652400000001</v>
      </c>
    </row>
    <row r="390" spans="1:19" ht="17" customHeight="1" x14ac:dyDescent="0.35">
      <c r="A390" s="14"/>
      <c r="B390" s="14">
        <v>385</v>
      </c>
      <c r="C390" s="4" t="s">
        <v>422</v>
      </c>
      <c r="D390" s="15">
        <f>VLOOKUP($C390,'Data_TCOM+9961'!$A:$U,'SH Summary'!D$4,FALSE)</f>
        <v>0</v>
      </c>
      <c r="E390" s="15">
        <f>VLOOKUP($C390,'Data_TCOM+9961'!$A:$U,'SH Summary'!E$4,FALSE)</f>
        <v>33306</v>
      </c>
      <c r="F390" s="18">
        <f t="shared" ref="F390:F453" si="18">D390+E390</f>
        <v>33306</v>
      </c>
      <c r="G390" s="18"/>
      <c r="H390" s="17">
        <f t="shared" ref="H390:H453" si="19">F390-G390</f>
        <v>33306</v>
      </c>
      <c r="I390" s="16"/>
      <c r="J390" s="16"/>
      <c r="K390" s="16"/>
      <c r="L390" s="16">
        <f t="shared" ref="L390:L453" si="20">F390/$F$3</f>
        <v>5.1319641451455918E-5</v>
      </c>
      <c r="M390" s="13" t="str">
        <f>VLOOKUP($C390,'Data_TCOM+9961'!$A:$U,'SH Summary'!M$4,FALSE)</f>
        <v>03/31/2025</v>
      </c>
      <c r="N390" s="13" t="str">
        <f>VLOOKUP($C390,'Data_TCOM+9961'!$A:$U,'SH Summary'!N$4,FALSE)</f>
        <v>03/31/2026</v>
      </c>
      <c r="O390" s="13" t="str">
        <f>VLOOKUP($C390,'Data_TCOM+9961'!$A:$U,'SH Summary'!O$4,FALSE)</f>
        <v>Growth</v>
      </c>
      <c r="P390" s="13" t="str">
        <f>VLOOKUP($C390,'Data_TCOM+9961'!$A:$U,'SH Summary'!P$4,FALSE)</f>
        <v>Copenhagen</v>
      </c>
      <c r="Q390" s="13">
        <f>VLOOKUP($C390,'Data_TCOM+9961'!$A:$U,'SH Summary'!Q$4,FALSE)</f>
        <v>0</v>
      </c>
      <c r="R390" s="13" t="str">
        <f>VLOOKUP($C390,'Data_TCOM+9961'!$A:$U,'SH Summary'!R$4,FALSE)</f>
        <v>Denmark</v>
      </c>
      <c r="S390" s="15">
        <f>VLOOKUP($C390,'Data_TCOM+9961'!$A:$U,'SH Summary'!S$4,FALSE)/1000000000</f>
        <v>58.296310923999997</v>
      </c>
    </row>
    <row r="391" spans="1:19" ht="17" customHeight="1" x14ac:dyDescent="0.35">
      <c r="A391" s="14"/>
      <c r="B391" s="14">
        <v>386</v>
      </c>
      <c r="C391" s="4" t="s">
        <v>423</v>
      </c>
      <c r="D391" s="15">
        <f>VLOOKUP($C391,'Data_TCOM+9961'!$A:$U,'SH Summary'!D$4,FALSE)</f>
        <v>0</v>
      </c>
      <c r="E391" s="15">
        <f>VLOOKUP($C391,'Data_TCOM+9961'!$A:$U,'SH Summary'!E$4,FALSE)</f>
        <v>33300</v>
      </c>
      <c r="F391" s="18">
        <f t="shared" si="18"/>
        <v>33300</v>
      </c>
      <c r="G391" s="18"/>
      <c r="H391" s="17">
        <f t="shared" si="19"/>
        <v>33300</v>
      </c>
      <c r="I391" s="16"/>
      <c r="J391" s="16"/>
      <c r="K391" s="16"/>
      <c r="L391" s="16">
        <f t="shared" si="20"/>
        <v>5.1310396334999164E-5</v>
      </c>
      <c r="M391" s="13">
        <f>VLOOKUP($C391,'Data_TCOM+9961'!$A:$U,'SH Summary'!M$4,FALSE)</f>
        <v>0</v>
      </c>
      <c r="N391" s="13" t="str">
        <f>VLOOKUP($C391,'Data_TCOM+9961'!$A:$U,'SH Summary'!N$4,FALSE)</f>
        <v>03/31/2026</v>
      </c>
      <c r="O391" s="13" t="str">
        <f>VLOOKUP($C391,'Data_TCOM+9961'!$A:$U,'SH Summary'!O$4,FALSE)</f>
        <v>Value</v>
      </c>
      <c r="P391" s="13" t="str">
        <f>VLOOKUP($C391,'Data_TCOM+9961'!$A:$U,'SH Summary'!P$4,FALSE)</f>
        <v>Haddington</v>
      </c>
      <c r="Q391" s="13">
        <f>VLOOKUP($C391,'Data_TCOM+9961'!$A:$U,'SH Summary'!Q$4,FALSE)</f>
        <v>0</v>
      </c>
      <c r="R391" s="13" t="str">
        <f>VLOOKUP($C391,'Data_TCOM+9961'!$A:$U,'SH Summary'!R$4,FALSE)</f>
        <v>United Kingdom</v>
      </c>
      <c r="S391" s="15">
        <f>VLOOKUP($C391,'Data_TCOM+9961'!$A:$U,'SH Summary'!S$4,FALSE)/1000000000</f>
        <v>1.2188851599999999</v>
      </c>
    </row>
    <row r="392" spans="1:19" ht="17" customHeight="1" x14ac:dyDescent="0.35">
      <c r="A392" s="14"/>
      <c r="B392" s="14">
        <v>387</v>
      </c>
      <c r="C392" s="4" t="s">
        <v>424</v>
      </c>
      <c r="D392" s="15">
        <f>VLOOKUP($C392,'Data_TCOM+9961'!$A:$U,'SH Summary'!D$4,FALSE)</f>
        <v>0</v>
      </c>
      <c r="E392" s="15">
        <f>VLOOKUP($C392,'Data_TCOM+9961'!$A:$U,'SH Summary'!E$4,FALSE)</f>
        <v>33000</v>
      </c>
      <c r="F392" s="18">
        <f t="shared" si="18"/>
        <v>33000</v>
      </c>
      <c r="G392" s="18"/>
      <c r="H392" s="17">
        <f t="shared" si="19"/>
        <v>33000</v>
      </c>
      <c r="I392" s="16"/>
      <c r="J392" s="16"/>
      <c r="K392" s="16"/>
      <c r="L392" s="16">
        <f t="shared" si="20"/>
        <v>5.0848140512161333E-5</v>
      </c>
      <c r="M392" s="13">
        <f>VLOOKUP($C392,'Data_TCOM+9961'!$A:$U,'SH Summary'!M$4,FALSE)</f>
        <v>0</v>
      </c>
      <c r="N392" s="13" t="str">
        <f>VLOOKUP($C392,'Data_TCOM+9961'!$A:$U,'SH Summary'!N$4,FALSE)</f>
        <v>12/31/2025</v>
      </c>
      <c r="O392" s="13" t="str">
        <f>VLOOKUP($C392,'Data_TCOM+9961'!$A:$U,'SH Summary'!O$4,FALSE)</f>
        <v>Growth</v>
      </c>
      <c r="P392" s="13" t="str">
        <f>VLOOKUP($C392,'Data_TCOM+9961'!$A:$U,'SH Summary'!P$4,FALSE)</f>
        <v>Shanghai</v>
      </c>
      <c r="Q392" s="13">
        <f>VLOOKUP($C392,'Data_TCOM+9961'!$A:$U,'SH Summary'!Q$4,FALSE)</f>
        <v>0</v>
      </c>
      <c r="R392" s="13" t="str">
        <f>VLOOKUP($C392,'Data_TCOM+9961'!$A:$U,'SH Summary'!R$4,FALSE)</f>
        <v>China (Mainland)</v>
      </c>
      <c r="S392" s="15">
        <f>VLOOKUP($C392,'Data_TCOM+9961'!$A:$U,'SH Summary'!S$4,FALSE)/1000000000</f>
        <v>33.190859144000001</v>
      </c>
    </row>
    <row r="393" spans="1:19" ht="17" customHeight="1" x14ac:dyDescent="0.35">
      <c r="A393" s="14"/>
      <c r="B393" s="14">
        <v>388</v>
      </c>
      <c r="C393" s="4" t="s">
        <v>425</v>
      </c>
      <c r="D393" s="15">
        <f>VLOOKUP($C393,'Data_TCOM+9961'!$A:$U,'SH Summary'!D$4,FALSE)</f>
        <v>0</v>
      </c>
      <c r="E393" s="15">
        <f>VLOOKUP($C393,'Data_TCOM+9961'!$A:$U,'SH Summary'!E$4,FALSE)</f>
        <v>32915</v>
      </c>
      <c r="F393" s="18">
        <f t="shared" si="18"/>
        <v>32915</v>
      </c>
      <c r="G393" s="18"/>
      <c r="H393" s="17">
        <f t="shared" si="19"/>
        <v>32915</v>
      </c>
      <c r="I393" s="16"/>
      <c r="J393" s="16"/>
      <c r="K393" s="16"/>
      <c r="L393" s="16">
        <f t="shared" si="20"/>
        <v>5.0717168029023945E-5</v>
      </c>
      <c r="M393" s="13" t="str">
        <f>VLOOKUP($C393,'Data_TCOM+9961'!$A:$U,'SH Summary'!M$4,FALSE)</f>
        <v>07/31/2025</v>
      </c>
      <c r="N393" s="13" t="str">
        <f>VLOOKUP($C393,'Data_TCOM+9961'!$A:$U,'SH Summary'!N$4,FALSE)</f>
        <v>01/31/2026</v>
      </c>
      <c r="O393" s="13" t="str">
        <f>VLOOKUP($C393,'Data_TCOM+9961'!$A:$U,'SH Summary'!O$4,FALSE)</f>
        <v>Deep Value</v>
      </c>
      <c r="P393" s="13" t="str">
        <f>VLOOKUP($C393,'Data_TCOM+9961'!$A:$U,'SH Summary'!P$4,FALSE)</f>
        <v>Tokyo</v>
      </c>
      <c r="Q393" s="13">
        <f>VLOOKUP($C393,'Data_TCOM+9961'!$A:$U,'SH Summary'!Q$4,FALSE)</f>
        <v>0</v>
      </c>
      <c r="R393" s="13" t="str">
        <f>VLOOKUP($C393,'Data_TCOM+9961'!$A:$U,'SH Summary'!R$4,FALSE)</f>
        <v>Japan</v>
      </c>
      <c r="S393" s="15">
        <f>VLOOKUP($C393,'Data_TCOM+9961'!$A:$U,'SH Summary'!S$4,FALSE)/1000000000</f>
        <v>15.413121207</v>
      </c>
    </row>
    <row r="394" spans="1:19" ht="17" customHeight="1" x14ac:dyDescent="0.35">
      <c r="A394" s="14"/>
      <c r="B394" s="14">
        <v>389</v>
      </c>
      <c r="C394" s="4" t="s">
        <v>426</v>
      </c>
      <c r="D394" s="15">
        <f>VLOOKUP($C394,'Data_TCOM+9961'!$A:$U,'SH Summary'!D$4,FALSE)</f>
        <v>32874</v>
      </c>
      <c r="E394" s="15">
        <f>VLOOKUP($C394,'Data_TCOM+9961'!$A:$U,'SH Summary'!E$4,FALSE)</f>
        <v>0</v>
      </c>
      <c r="F394" s="18">
        <f t="shared" si="18"/>
        <v>32874</v>
      </c>
      <c r="G394" s="18"/>
      <c r="H394" s="17">
        <f t="shared" si="19"/>
        <v>32874</v>
      </c>
      <c r="I394" s="16"/>
      <c r="J394" s="16"/>
      <c r="K394" s="16"/>
      <c r="L394" s="16">
        <f t="shared" si="20"/>
        <v>5.0653993066569445E-5</v>
      </c>
      <c r="M394" s="13" t="str">
        <f>VLOOKUP($C394,'Data_TCOM+9961'!$A:$U,'SH Summary'!M$4,FALSE)</f>
        <v>03/31/2026</v>
      </c>
      <c r="N394" s="13">
        <f>VLOOKUP($C394,'Data_TCOM+9961'!$A:$U,'SH Summary'!N$4,FALSE)</f>
        <v>0</v>
      </c>
      <c r="O394" s="13" t="str">
        <f>VLOOKUP($C394,'Data_TCOM+9961'!$A:$U,'SH Summary'!O$4,FALSE)</f>
        <v>Value</v>
      </c>
      <c r="P394" s="13" t="str">
        <f>VLOOKUP($C394,'Data_TCOM+9961'!$A:$U,'SH Summary'!P$4,FALSE)</f>
        <v>Toronto</v>
      </c>
      <c r="Q394" s="13" t="str">
        <f>VLOOKUP($C394,'Data_TCOM+9961'!$A:$U,'SH Summary'!Q$4,FALSE)</f>
        <v>Ontario</v>
      </c>
      <c r="R394" s="13" t="str">
        <f>VLOOKUP($C394,'Data_TCOM+9961'!$A:$U,'SH Summary'!R$4,FALSE)</f>
        <v>Canada</v>
      </c>
      <c r="S394" s="15">
        <f>VLOOKUP($C394,'Data_TCOM+9961'!$A:$U,'SH Summary'!S$4,FALSE)/1000000000</f>
        <v>99.970365619999995</v>
      </c>
    </row>
    <row r="395" spans="1:19" ht="17" customHeight="1" x14ac:dyDescent="0.35">
      <c r="A395" s="14"/>
      <c r="B395" s="14">
        <v>390</v>
      </c>
      <c r="C395" s="4" t="s">
        <v>427</v>
      </c>
      <c r="D395" s="15">
        <f>VLOOKUP($C395,'Data_TCOM+9961'!$A:$U,'SH Summary'!D$4,FALSE)</f>
        <v>0</v>
      </c>
      <c r="E395" s="15">
        <f>VLOOKUP($C395,'Data_TCOM+9961'!$A:$U,'SH Summary'!E$4,FALSE)</f>
        <v>32750</v>
      </c>
      <c r="F395" s="18">
        <f t="shared" si="18"/>
        <v>32750</v>
      </c>
      <c r="G395" s="18"/>
      <c r="H395" s="17">
        <f t="shared" si="19"/>
        <v>32750</v>
      </c>
      <c r="I395" s="16"/>
      <c r="J395" s="16"/>
      <c r="K395" s="16"/>
      <c r="L395" s="16">
        <f t="shared" si="20"/>
        <v>5.0462927326463142E-5</v>
      </c>
      <c r="M395" s="13">
        <f>VLOOKUP($C395,'Data_TCOM+9961'!$A:$U,'SH Summary'!M$4,FALSE)</f>
        <v>0</v>
      </c>
      <c r="N395" s="13" t="str">
        <f>VLOOKUP($C395,'Data_TCOM+9961'!$A:$U,'SH Summary'!N$4,FALSE)</f>
        <v>03/31/2026</v>
      </c>
      <c r="O395" s="13" t="str">
        <f>VLOOKUP($C395,'Data_TCOM+9961'!$A:$U,'SH Summary'!O$4,FALSE)</f>
        <v>Alternative</v>
      </c>
      <c r="P395" s="13" t="str">
        <f>VLOOKUP($C395,'Data_TCOM+9961'!$A:$U,'SH Summary'!P$4,FALSE)</f>
        <v>Wanchai</v>
      </c>
      <c r="Q395" s="13">
        <f>VLOOKUP($C395,'Data_TCOM+9961'!$A:$U,'SH Summary'!Q$4,FALSE)</f>
        <v>0</v>
      </c>
      <c r="R395" s="13" t="str">
        <f>VLOOKUP($C395,'Data_TCOM+9961'!$A:$U,'SH Summary'!R$4,FALSE)</f>
        <v>Hong Kong SAR</v>
      </c>
      <c r="S395" s="15">
        <f>VLOOKUP($C395,'Data_TCOM+9961'!$A:$U,'SH Summary'!S$4,FALSE)/1000000000</f>
        <v>0.118831556</v>
      </c>
    </row>
    <row r="396" spans="1:19" ht="17" customHeight="1" x14ac:dyDescent="0.35">
      <c r="A396" s="14"/>
      <c r="B396" s="14">
        <v>391</v>
      </c>
      <c r="C396" s="4" t="s">
        <v>428</v>
      </c>
      <c r="D396" s="15">
        <f>VLOOKUP($C396,'Data_TCOM+9961'!$A:$U,'SH Summary'!D$4,FALSE)</f>
        <v>32600</v>
      </c>
      <c r="E396" s="15">
        <f>VLOOKUP($C396,'Data_TCOM+9961'!$A:$U,'SH Summary'!E$4,FALSE)</f>
        <v>0</v>
      </c>
      <c r="F396" s="18">
        <f t="shared" si="18"/>
        <v>32600</v>
      </c>
      <c r="G396" s="18"/>
      <c r="H396" s="17">
        <f t="shared" si="19"/>
        <v>32600</v>
      </c>
      <c r="I396" s="16"/>
      <c r="J396" s="16"/>
      <c r="K396" s="16"/>
      <c r="L396" s="16">
        <f t="shared" si="20"/>
        <v>5.0231799415044226E-5</v>
      </c>
      <c r="M396" s="13" t="str">
        <f>VLOOKUP($C396,'Data_TCOM+9961'!$A:$U,'SH Summary'!M$4,FALSE)</f>
        <v>03/31/2026</v>
      </c>
      <c r="N396" s="13">
        <f>VLOOKUP($C396,'Data_TCOM+9961'!$A:$U,'SH Summary'!N$4,FALSE)</f>
        <v>0</v>
      </c>
      <c r="O396" s="13" t="str">
        <f>VLOOKUP($C396,'Data_TCOM+9961'!$A:$U,'SH Summary'!O$4,FALSE)</f>
        <v>GARP</v>
      </c>
      <c r="P396" s="13" t="str">
        <f>VLOOKUP($C396,'Data_TCOM+9961'!$A:$U,'SH Summary'!P$4,FALSE)</f>
        <v>Limassol</v>
      </c>
      <c r="Q396" s="13">
        <f>VLOOKUP($C396,'Data_TCOM+9961'!$A:$U,'SH Summary'!Q$4,FALSE)</f>
        <v>0</v>
      </c>
      <c r="R396" s="13" t="str">
        <f>VLOOKUP($C396,'Data_TCOM+9961'!$A:$U,'SH Summary'!R$4,FALSE)</f>
        <v>Cyprus</v>
      </c>
      <c r="S396" s="15">
        <f>VLOOKUP($C396,'Data_TCOM+9961'!$A:$U,'SH Summary'!S$4,FALSE)/1000000000</f>
        <v>0.45765466799999999</v>
      </c>
    </row>
    <row r="397" spans="1:19" ht="17" customHeight="1" x14ac:dyDescent="0.35">
      <c r="A397" s="14"/>
      <c r="B397" s="14">
        <v>392</v>
      </c>
      <c r="C397" s="4" t="s">
        <v>429</v>
      </c>
      <c r="D397" s="15">
        <f>VLOOKUP($C397,'Data_TCOM+9961'!$A:$U,'SH Summary'!D$4,FALSE)</f>
        <v>32024</v>
      </c>
      <c r="E397" s="15">
        <f>VLOOKUP($C397,'Data_TCOM+9961'!$A:$U,'SH Summary'!E$4,FALSE)</f>
        <v>0</v>
      </c>
      <c r="F397" s="18">
        <f t="shared" si="18"/>
        <v>32024</v>
      </c>
      <c r="G397" s="18"/>
      <c r="H397" s="17">
        <f t="shared" si="19"/>
        <v>32024</v>
      </c>
      <c r="I397" s="16"/>
      <c r="J397" s="16"/>
      <c r="K397" s="16"/>
      <c r="L397" s="16">
        <f t="shared" si="20"/>
        <v>4.9344268235195591E-5</v>
      </c>
      <c r="M397" s="13" t="str">
        <f>VLOOKUP($C397,'Data_TCOM+9961'!$A:$U,'SH Summary'!M$4,FALSE)</f>
        <v>12/31/2025</v>
      </c>
      <c r="N397" s="13">
        <f>VLOOKUP($C397,'Data_TCOM+9961'!$A:$U,'SH Summary'!N$4,FALSE)</f>
        <v>0</v>
      </c>
      <c r="O397" s="13" t="str">
        <f>VLOOKUP($C397,'Data_TCOM+9961'!$A:$U,'SH Summary'!O$4,FALSE)</f>
        <v>Value</v>
      </c>
      <c r="P397" s="13" t="str">
        <f>VLOOKUP($C397,'Data_TCOM+9961'!$A:$U,'SH Summary'!P$4,FALSE)</f>
        <v>London</v>
      </c>
      <c r="Q397" s="13">
        <f>VLOOKUP($C397,'Data_TCOM+9961'!$A:$U,'SH Summary'!Q$4,FALSE)</f>
        <v>0</v>
      </c>
      <c r="R397" s="13" t="str">
        <f>VLOOKUP($C397,'Data_TCOM+9961'!$A:$U,'SH Summary'!R$4,FALSE)</f>
        <v>United Kingdom</v>
      </c>
      <c r="S397" s="15">
        <f>VLOOKUP($C397,'Data_TCOM+9961'!$A:$U,'SH Summary'!S$4,FALSE)/1000000000</f>
        <v>1.484995032</v>
      </c>
    </row>
    <row r="398" spans="1:19" ht="17" customHeight="1" x14ac:dyDescent="0.35">
      <c r="A398" s="14"/>
      <c r="B398" s="14">
        <v>393</v>
      </c>
      <c r="C398" s="4" t="s">
        <v>430</v>
      </c>
      <c r="D398" s="15">
        <f>VLOOKUP($C398,'Data_TCOM+9961'!$A:$U,'SH Summary'!D$4,FALSE)</f>
        <v>31999</v>
      </c>
      <c r="E398" s="15">
        <f>VLOOKUP($C398,'Data_TCOM+9961'!$A:$U,'SH Summary'!E$4,FALSE)</f>
        <v>0</v>
      </c>
      <c r="F398" s="18">
        <f t="shared" si="18"/>
        <v>31999</v>
      </c>
      <c r="G398" s="18"/>
      <c r="H398" s="17">
        <f t="shared" si="19"/>
        <v>31999</v>
      </c>
      <c r="I398" s="16"/>
      <c r="J398" s="16"/>
      <c r="K398" s="16"/>
      <c r="L398" s="16">
        <f t="shared" si="20"/>
        <v>4.9305746916625768E-5</v>
      </c>
      <c r="M398" s="13" t="str">
        <f>VLOOKUP($C398,'Data_TCOM+9961'!$A:$U,'SH Summary'!M$4,FALSE)</f>
        <v>03/31/2026</v>
      </c>
      <c r="N398" s="13">
        <f>VLOOKUP($C398,'Data_TCOM+9961'!$A:$U,'SH Summary'!N$4,FALSE)</f>
        <v>0</v>
      </c>
      <c r="O398" s="13" t="str">
        <f>VLOOKUP($C398,'Data_TCOM+9961'!$A:$U,'SH Summary'!O$4,FALSE)</f>
        <v>Growth</v>
      </c>
      <c r="P398" s="13" t="str">
        <f>VLOOKUP($C398,'Data_TCOM+9961'!$A:$U,'SH Summary'!P$4,FALSE)</f>
        <v>Central</v>
      </c>
      <c r="Q398" s="13">
        <f>VLOOKUP($C398,'Data_TCOM+9961'!$A:$U,'SH Summary'!Q$4,FALSE)</f>
        <v>0</v>
      </c>
      <c r="R398" s="13" t="str">
        <f>VLOOKUP($C398,'Data_TCOM+9961'!$A:$U,'SH Summary'!R$4,FALSE)</f>
        <v>Hong Kong SAR</v>
      </c>
      <c r="S398" s="15">
        <f>VLOOKUP($C398,'Data_TCOM+9961'!$A:$U,'SH Summary'!S$4,FALSE)/1000000000</f>
        <v>0.141456048</v>
      </c>
    </row>
    <row r="399" spans="1:19" ht="17" customHeight="1" x14ac:dyDescent="0.35">
      <c r="A399" s="14"/>
      <c r="B399" s="14">
        <v>394</v>
      </c>
      <c r="C399" s="4" t="s">
        <v>431</v>
      </c>
      <c r="D399" s="15">
        <f>VLOOKUP($C399,'Data_TCOM+9961'!$A:$U,'SH Summary'!D$4,FALSE)</f>
        <v>22920</v>
      </c>
      <c r="E399" s="15">
        <f>VLOOKUP($C399,'Data_TCOM+9961'!$A:$U,'SH Summary'!E$4,FALSE)</f>
        <v>8250</v>
      </c>
      <c r="F399" s="18">
        <f t="shared" si="18"/>
        <v>31170</v>
      </c>
      <c r="G399" s="18"/>
      <c r="H399" s="17">
        <f t="shared" si="19"/>
        <v>31170</v>
      </c>
      <c r="I399" s="16"/>
      <c r="J399" s="16"/>
      <c r="K399" s="16"/>
      <c r="L399" s="16">
        <f t="shared" si="20"/>
        <v>4.8028379992850569E-5</v>
      </c>
      <c r="M399" s="13" t="str">
        <f>VLOOKUP($C399,'Data_TCOM+9961'!$A:$U,'SH Summary'!M$4,FALSE)</f>
        <v>03/31/2026</v>
      </c>
      <c r="N399" s="13" t="str">
        <f>VLOOKUP($C399,'Data_TCOM+9961'!$A:$U,'SH Summary'!N$4,FALSE)</f>
        <v>05/13/2026</v>
      </c>
      <c r="O399" s="13" t="str">
        <f>VLOOKUP($C399,'Data_TCOM+9961'!$A:$U,'SH Summary'!O$4,FALSE)</f>
        <v>Index</v>
      </c>
      <c r="P399" s="13" t="str">
        <f>VLOOKUP($C399,'Data_TCOM+9961'!$A:$U,'SH Summary'!P$4,FALSE)</f>
        <v>Alpharetta</v>
      </c>
      <c r="Q399" s="13" t="str">
        <f>VLOOKUP($C399,'Data_TCOM+9961'!$A:$U,'SH Summary'!Q$4,FALSE)</f>
        <v>Georgia</v>
      </c>
      <c r="R399" s="13" t="str">
        <f>VLOOKUP($C399,'Data_TCOM+9961'!$A:$U,'SH Summary'!R$4,FALSE)</f>
        <v>United States</v>
      </c>
      <c r="S399" s="15">
        <f>VLOOKUP($C399,'Data_TCOM+9961'!$A:$U,'SH Summary'!S$4,FALSE)/1000000000</f>
        <v>13.617646801999999</v>
      </c>
    </row>
    <row r="400" spans="1:19" ht="17" customHeight="1" x14ac:dyDescent="0.35">
      <c r="A400" s="14"/>
      <c r="B400" s="14">
        <v>395</v>
      </c>
      <c r="C400" s="4" t="s">
        <v>432</v>
      </c>
      <c r="D400" s="15">
        <f>VLOOKUP($C400,'Data_TCOM+9961'!$A:$U,'SH Summary'!D$4,FALSE)</f>
        <v>0</v>
      </c>
      <c r="E400" s="15">
        <f>VLOOKUP($C400,'Data_TCOM+9961'!$A:$U,'SH Summary'!E$4,FALSE)</f>
        <v>31150</v>
      </c>
      <c r="F400" s="18">
        <f t="shared" si="18"/>
        <v>31150</v>
      </c>
      <c r="G400" s="18"/>
      <c r="H400" s="17">
        <f t="shared" si="19"/>
        <v>31150</v>
      </c>
      <c r="I400" s="16"/>
      <c r="J400" s="16"/>
      <c r="K400" s="16"/>
      <c r="L400" s="16">
        <f t="shared" si="20"/>
        <v>4.799756293799471E-5</v>
      </c>
      <c r="M400" s="13">
        <f>VLOOKUP($C400,'Data_TCOM+9961'!$A:$U,'SH Summary'!M$4,FALSE)</f>
        <v>0</v>
      </c>
      <c r="N400" s="13" t="str">
        <f>VLOOKUP($C400,'Data_TCOM+9961'!$A:$U,'SH Summary'!N$4,FALSE)</f>
        <v>09/30/2025</v>
      </c>
      <c r="O400" s="13" t="str">
        <f>VLOOKUP($C400,'Data_TCOM+9961'!$A:$U,'SH Summary'!O$4,FALSE)</f>
        <v>Value</v>
      </c>
      <c r="P400" s="13" t="str">
        <f>VLOOKUP($C400,'Data_TCOM+9961'!$A:$U,'SH Summary'!P$4,FALSE)</f>
        <v>Sydney</v>
      </c>
      <c r="Q400" s="13" t="str">
        <f>VLOOKUP($C400,'Data_TCOM+9961'!$A:$U,'SH Summary'!Q$4,FALSE)</f>
        <v>New South Wales</v>
      </c>
      <c r="R400" s="13" t="str">
        <f>VLOOKUP($C400,'Data_TCOM+9961'!$A:$U,'SH Summary'!R$4,FALSE)</f>
        <v>Australia</v>
      </c>
      <c r="S400" s="15">
        <f>VLOOKUP($C400,'Data_TCOM+9961'!$A:$U,'SH Summary'!S$4,FALSE)/1000000000</f>
        <v>0.136402255</v>
      </c>
    </row>
    <row r="401" spans="1:19" ht="17" customHeight="1" x14ac:dyDescent="0.35">
      <c r="A401" s="14"/>
      <c r="B401" s="14">
        <v>396</v>
      </c>
      <c r="C401" s="4" t="s">
        <v>433</v>
      </c>
      <c r="D401" s="15">
        <f>VLOOKUP($C401,'Data_TCOM+9961'!$A:$U,'SH Summary'!D$4,FALSE)</f>
        <v>0</v>
      </c>
      <c r="E401" s="15">
        <f>VLOOKUP($C401,'Data_TCOM+9961'!$A:$U,'SH Summary'!E$4,FALSE)</f>
        <v>31068</v>
      </c>
      <c r="F401" s="18">
        <f t="shared" si="18"/>
        <v>31068</v>
      </c>
      <c r="G401" s="18"/>
      <c r="H401" s="17">
        <f t="shared" si="19"/>
        <v>31068</v>
      </c>
      <c r="I401" s="16"/>
      <c r="J401" s="16"/>
      <c r="K401" s="16"/>
      <c r="L401" s="16">
        <f t="shared" si="20"/>
        <v>4.7871213013085702E-5</v>
      </c>
      <c r="M401" s="13">
        <f>VLOOKUP($C401,'Data_TCOM+9961'!$A:$U,'SH Summary'!M$4,FALSE)</f>
        <v>0</v>
      </c>
      <c r="N401" s="13" t="str">
        <f>VLOOKUP($C401,'Data_TCOM+9961'!$A:$U,'SH Summary'!N$4,FALSE)</f>
        <v>04/30/2026</v>
      </c>
      <c r="O401" s="13" t="str">
        <f>VLOOKUP($C401,'Data_TCOM+9961'!$A:$U,'SH Summary'!O$4,FALSE)</f>
        <v>Index</v>
      </c>
      <c r="P401" s="13" t="str">
        <f>VLOOKUP($C401,'Data_TCOM+9961'!$A:$U,'SH Summary'!P$4,FALSE)</f>
        <v>Melbourne</v>
      </c>
      <c r="Q401" s="13" t="str">
        <f>VLOOKUP($C401,'Data_TCOM+9961'!$A:$U,'SH Summary'!Q$4,FALSE)</f>
        <v>Victoria</v>
      </c>
      <c r="R401" s="13" t="str">
        <f>VLOOKUP($C401,'Data_TCOM+9961'!$A:$U,'SH Summary'!R$4,FALSE)</f>
        <v>Australia</v>
      </c>
      <c r="S401" s="15">
        <f>VLOOKUP($C401,'Data_TCOM+9961'!$A:$U,'SH Summary'!S$4,FALSE)/1000000000</f>
        <v>106.733539439</v>
      </c>
    </row>
    <row r="402" spans="1:19" ht="17" customHeight="1" x14ac:dyDescent="0.35">
      <c r="A402" s="14"/>
      <c r="B402" s="14">
        <v>397</v>
      </c>
      <c r="C402" s="4" t="s">
        <v>434</v>
      </c>
      <c r="D402" s="15">
        <f>VLOOKUP($C402,'Data_TCOM+9961'!$A:$U,'SH Summary'!D$4,FALSE)</f>
        <v>30947</v>
      </c>
      <c r="E402" s="15">
        <f>VLOOKUP($C402,'Data_TCOM+9961'!$A:$U,'SH Summary'!E$4,FALSE)</f>
        <v>0</v>
      </c>
      <c r="F402" s="18">
        <f t="shared" si="18"/>
        <v>30947</v>
      </c>
      <c r="G402" s="18"/>
      <c r="H402" s="17">
        <f t="shared" si="19"/>
        <v>30947</v>
      </c>
      <c r="I402" s="16"/>
      <c r="J402" s="16"/>
      <c r="K402" s="16"/>
      <c r="L402" s="16">
        <f t="shared" si="20"/>
        <v>4.768476983120778E-5</v>
      </c>
      <c r="M402" s="13" t="str">
        <f>VLOOKUP($C402,'Data_TCOM+9961'!$A:$U,'SH Summary'!M$4,FALSE)</f>
        <v>03/31/2026</v>
      </c>
      <c r="N402" s="13">
        <f>VLOOKUP($C402,'Data_TCOM+9961'!$A:$U,'SH Summary'!N$4,FALSE)</f>
        <v>0</v>
      </c>
      <c r="O402" s="13" t="str">
        <f>VLOOKUP($C402,'Data_TCOM+9961'!$A:$U,'SH Summary'!O$4,FALSE)</f>
        <v>Growth</v>
      </c>
      <c r="P402" s="13" t="str">
        <f>VLOOKUP($C402,'Data_TCOM+9961'!$A:$U,'SH Summary'!P$4,FALSE)</f>
        <v>London</v>
      </c>
      <c r="Q402" s="13">
        <f>VLOOKUP($C402,'Data_TCOM+9961'!$A:$U,'SH Summary'!Q$4,FALSE)</f>
        <v>0</v>
      </c>
      <c r="R402" s="13" t="str">
        <f>VLOOKUP($C402,'Data_TCOM+9961'!$A:$U,'SH Summary'!R$4,FALSE)</f>
        <v>United Kingdom</v>
      </c>
      <c r="S402" s="15">
        <f>VLOOKUP($C402,'Data_TCOM+9961'!$A:$U,'SH Summary'!S$4,FALSE)/1000000000</f>
        <v>29.098218809999999</v>
      </c>
    </row>
    <row r="403" spans="1:19" ht="17" customHeight="1" x14ac:dyDescent="0.35">
      <c r="A403" s="14"/>
      <c r="B403" s="14">
        <v>398</v>
      </c>
      <c r="C403" s="4" t="s">
        <v>435</v>
      </c>
      <c r="D403" s="15">
        <f>VLOOKUP($C403,'Data_TCOM+9961'!$A:$U,'SH Summary'!D$4,FALSE)</f>
        <v>0</v>
      </c>
      <c r="E403" s="15">
        <f>VLOOKUP($C403,'Data_TCOM+9961'!$A:$U,'SH Summary'!E$4,FALSE)</f>
        <v>30150</v>
      </c>
      <c r="F403" s="18">
        <f t="shared" si="18"/>
        <v>30150</v>
      </c>
      <c r="G403" s="18"/>
      <c r="H403" s="17">
        <f t="shared" si="19"/>
        <v>30150</v>
      </c>
      <c r="I403" s="16"/>
      <c r="J403" s="16"/>
      <c r="K403" s="16"/>
      <c r="L403" s="16">
        <f t="shared" si="20"/>
        <v>4.645671019520194E-5</v>
      </c>
      <c r="M403" s="13" t="str">
        <f>VLOOKUP($C403,'Data_TCOM+9961'!$A:$U,'SH Summary'!M$4,FALSE)</f>
        <v>03/31/2026</v>
      </c>
      <c r="N403" s="13" t="str">
        <f>VLOOKUP($C403,'Data_TCOM+9961'!$A:$U,'SH Summary'!N$4,FALSE)</f>
        <v>03/31/2026</v>
      </c>
      <c r="O403" s="13" t="str">
        <f>VLOOKUP($C403,'Data_TCOM+9961'!$A:$U,'SH Summary'!O$4,FALSE)</f>
        <v>Growth</v>
      </c>
      <c r="P403" s="13" t="str">
        <f>VLOOKUP($C403,'Data_TCOM+9961'!$A:$U,'SH Summary'!P$4,FALSE)</f>
        <v>London</v>
      </c>
      <c r="Q403" s="13">
        <f>VLOOKUP($C403,'Data_TCOM+9961'!$A:$U,'SH Summary'!Q$4,FALSE)</f>
        <v>0</v>
      </c>
      <c r="R403" s="13" t="str">
        <f>VLOOKUP($C403,'Data_TCOM+9961'!$A:$U,'SH Summary'!R$4,FALSE)</f>
        <v>United Kingdom</v>
      </c>
      <c r="S403" s="15">
        <f>VLOOKUP($C403,'Data_TCOM+9961'!$A:$U,'SH Summary'!S$4,FALSE)/1000000000</f>
        <v>3.6124435090000002</v>
      </c>
    </row>
    <row r="404" spans="1:19" ht="17" customHeight="1" x14ac:dyDescent="0.35">
      <c r="A404" s="14"/>
      <c r="B404" s="14">
        <v>399</v>
      </c>
      <c r="C404" s="4" t="s">
        <v>436</v>
      </c>
      <c r="D404" s="15">
        <f>VLOOKUP($C404,'Data_TCOM+9961'!$A:$U,'SH Summary'!D$4,FALSE)</f>
        <v>17348</v>
      </c>
      <c r="E404" s="15">
        <f>VLOOKUP($C404,'Data_TCOM+9961'!$A:$U,'SH Summary'!E$4,FALSE)</f>
        <v>12748</v>
      </c>
      <c r="F404" s="18">
        <f t="shared" si="18"/>
        <v>30096</v>
      </c>
      <c r="G404" s="18"/>
      <c r="H404" s="17">
        <f t="shared" si="19"/>
        <v>30096</v>
      </c>
      <c r="I404" s="16"/>
      <c r="J404" s="16"/>
      <c r="K404" s="16"/>
      <c r="L404" s="16">
        <f t="shared" si="20"/>
        <v>4.6373504147091137E-5</v>
      </c>
      <c r="M404" s="13" t="str">
        <f>VLOOKUP($C404,'Data_TCOM+9961'!$A:$U,'SH Summary'!M$4,FALSE)</f>
        <v>01/31/2026</v>
      </c>
      <c r="N404" s="13" t="str">
        <f>VLOOKUP($C404,'Data_TCOM+9961'!$A:$U,'SH Summary'!N$4,FALSE)</f>
        <v>01/31/2026</v>
      </c>
      <c r="O404" s="13" t="str">
        <f>VLOOKUP($C404,'Data_TCOM+9961'!$A:$U,'SH Summary'!O$4,FALSE)</f>
        <v>Yield</v>
      </c>
      <c r="P404" s="13" t="str">
        <f>VLOOKUP($C404,'Data_TCOM+9961'!$A:$U,'SH Summary'!P$4,FALSE)</f>
        <v>Copenhagen</v>
      </c>
      <c r="Q404" s="13">
        <f>VLOOKUP($C404,'Data_TCOM+9961'!$A:$U,'SH Summary'!Q$4,FALSE)</f>
        <v>0</v>
      </c>
      <c r="R404" s="13" t="str">
        <f>VLOOKUP($C404,'Data_TCOM+9961'!$A:$U,'SH Summary'!R$4,FALSE)</f>
        <v>Denmark</v>
      </c>
      <c r="S404" s="15">
        <f>VLOOKUP($C404,'Data_TCOM+9961'!$A:$U,'SH Summary'!S$4,FALSE)/1000000000</f>
        <v>3.0851700709999998</v>
      </c>
    </row>
    <row r="405" spans="1:19" ht="17" customHeight="1" x14ac:dyDescent="0.35">
      <c r="A405" s="14"/>
      <c r="B405" s="14">
        <v>400</v>
      </c>
      <c r="C405" s="4" t="s">
        <v>437</v>
      </c>
      <c r="D405" s="15">
        <f>VLOOKUP($C405,'Data_TCOM+9961'!$A:$U,'SH Summary'!D$4,FALSE)</f>
        <v>30060</v>
      </c>
      <c r="E405" s="15">
        <f>VLOOKUP($C405,'Data_TCOM+9961'!$A:$U,'SH Summary'!E$4,FALSE)</f>
        <v>0</v>
      </c>
      <c r="F405" s="18">
        <f t="shared" si="18"/>
        <v>30060</v>
      </c>
      <c r="G405" s="18"/>
      <c r="H405" s="17">
        <f t="shared" si="19"/>
        <v>30060</v>
      </c>
      <c r="I405" s="16"/>
      <c r="J405" s="16"/>
      <c r="K405" s="16"/>
      <c r="L405" s="16">
        <f t="shared" si="20"/>
        <v>4.6318033448350595E-5</v>
      </c>
      <c r="M405" s="13" t="str">
        <f>VLOOKUP($C405,'Data_TCOM+9961'!$A:$U,'SH Summary'!M$4,FALSE)</f>
        <v>03/31/2026</v>
      </c>
      <c r="N405" s="13">
        <f>VLOOKUP($C405,'Data_TCOM+9961'!$A:$U,'SH Summary'!N$4,FALSE)</f>
        <v>0</v>
      </c>
      <c r="O405" s="13" t="str">
        <f>VLOOKUP($C405,'Data_TCOM+9961'!$A:$U,'SH Summary'!O$4,FALSE)</f>
        <v>Broker</v>
      </c>
      <c r="P405" s="13" t="str">
        <f>VLOOKUP($C405,'Data_TCOM+9961'!$A:$U,'SH Summary'!P$4,FALSE)</f>
        <v>Paris</v>
      </c>
      <c r="Q405" s="13">
        <f>VLOOKUP($C405,'Data_TCOM+9961'!$A:$U,'SH Summary'!Q$4,FALSE)</f>
        <v>0</v>
      </c>
      <c r="R405" s="13" t="str">
        <f>VLOOKUP($C405,'Data_TCOM+9961'!$A:$U,'SH Summary'!R$4,FALSE)</f>
        <v>France</v>
      </c>
      <c r="S405" s="15">
        <f>VLOOKUP($C405,'Data_TCOM+9961'!$A:$U,'SH Summary'!S$4,FALSE)/1000000000</f>
        <v>17.083540878000001</v>
      </c>
    </row>
    <row r="406" spans="1:19" ht="17" customHeight="1" x14ac:dyDescent="0.35">
      <c r="A406" s="14"/>
      <c r="B406" s="14">
        <v>401</v>
      </c>
      <c r="C406" s="4" t="s">
        <v>438</v>
      </c>
      <c r="D406" s="15">
        <f>VLOOKUP($C406,'Data_TCOM+9961'!$A:$U,'SH Summary'!D$4,FALSE)</f>
        <v>15834</v>
      </c>
      <c r="E406" s="15">
        <f>VLOOKUP($C406,'Data_TCOM+9961'!$A:$U,'SH Summary'!E$4,FALSE)</f>
        <v>13550</v>
      </c>
      <c r="F406" s="18">
        <f t="shared" si="18"/>
        <v>29384</v>
      </c>
      <c r="G406" s="18"/>
      <c r="H406" s="17">
        <f t="shared" si="19"/>
        <v>29384</v>
      </c>
      <c r="I406" s="16"/>
      <c r="J406" s="16"/>
      <c r="K406" s="16"/>
      <c r="L406" s="16">
        <f t="shared" si="20"/>
        <v>4.5276416994222685E-5</v>
      </c>
      <c r="M406" s="13" t="str">
        <f>VLOOKUP($C406,'Data_TCOM+9961'!$A:$U,'SH Summary'!M$4,FALSE)</f>
        <v>01/31/2026</v>
      </c>
      <c r="N406" s="13" t="str">
        <f>VLOOKUP($C406,'Data_TCOM+9961'!$A:$U,'SH Summary'!N$4,FALSE)</f>
        <v>01/31/2026</v>
      </c>
      <c r="O406" s="13" t="str">
        <f>VLOOKUP($C406,'Data_TCOM+9961'!$A:$U,'SH Summary'!O$4,FALSE)</f>
        <v>Alternative</v>
      </c>
      <c r="P406" s="13" t="str">
        <f>VLOOKUP($C406,'Data_TCOM+9961'!$A:$U,'SH Summary'!P$4,FALSE)</f>
        <v>Central</v>
      </c>
      <c r="Q406" s="13">
        <f>VLOOKUP($C406,'Data_TCOM+9961'!$A:$U,'SH Summary'!Q$4,FALSE)</f>
        <v>0</v>
      </c>
      <c r="R406" s="13" t="str">
        <f>VLOOKUP($C406,'Data_TCOM+9961'!$A:$U,'SH Summary'!R$4,FALSE)</f>
        <v>Hong Kong SAR</v>
      </c>
      <c r="S406" s="15">
        <f>VLOOKUP($C406,'Data_TCOM+9961'!$A:$U,'SH Summary'!S$4,FALSE)/1000000000</f>
        <v>9.3624453999999996E-2</v>
      </c>
    </row>
    <row r="407" spans="1:19" ht="17" customHeight="1" x14ac:dyDescent="0.35">
      <c r="A407" s="14"/>
      <c r="B407" s="14">
        <v>402</v>
      </c>
      <c r="C407" s="4" t="s">
        <v>439</v>
      </c>
      <c r="D407" s="15">
        <f>VLOOKUP($C407,'Data_TCOM+9961'!$A:$U,'SH Summary'!D$4,FALSE)</f>
        <v>28513</v>
      </c>
      <c r="E407" s="15">
        <f>VLOOKUP($C407,'Data_TCOM+9961'!$A:$U,'SH Summary'!E$4,FALSE)</f>
        <v>0</v>
      </c>
      <c r="F407" s="18">
        <f t="shared" si="18"/>
        <v>28513</v>
      </c>
      <c r="G407" s="18"/>
      <c r="H407" s="17">
        <f t="shared" si="19"/>
        <v>28513</v>
      </c>
      <c r="I407" s="16"/>
      <c r="J407" s="16"/>
      <c r="K407" s="16"/>
      <c r="L407" s="16">
        <f t="shared" si="20"/>
        <v>4.3934334255250184E-5</v>
      </c>
      <c r="M407" s="13" t="str">
        <f>VLOOKUP($C407,'Data_TCOM+9961'!$A:$U,'SH Summary'!M$4,FALSE)</f>
        <v>03/31/2026</v>
      </c>
      <c r="N407" s="13" t="str">
        <f>VLOOKUP($C407,'Data_TCOM+9961'!$A:$U,'SH Summary'!N$4,FALSE)</f>
        <v>01/31/2026</v>
      </c>
      <c r="O407" s="13" t="str">
        <f>VLOOKUP($C407,'Data_TCOM+9961'!$A:$U,'SH Summary'!O$4,FALSE)</f>
        <v>Growth</v>
      </c>
      <c r="P407" s="13" t="str">
        <f>VLOOKUP($C407,'Data_TCOM+9961'!$A:$U,'SH Summary'!P$4,FALSE)</f>
        <v>London</v>
      </c>
      <c r="Q407" s="13">
        <f>VLOOKUP($C407,'Data_TCOM+9961'!$A:$U,'SH Summary'!Q$4,FALSE)</f>
        <v>0</v>
      </c>
      <c r="R407" s="13" t="str">
        <f>VLOOKUP($C407,'Data_TCOM+9961'!$A:$U,'SH Summary'!R$4,FALSE)</f>
        <v>United Kingdom</v>
      </c>
      <c r="S407" s="15">
        <f>VLOOKUP($C407,'Data_TCOM+9961'!$A:$U,'SH Summary'!S$4,FALSE)/1000000000</f>
        <v>25.412943455000001</v>
      </c>
    </row>
    <row r="408" spans="1:19" ht="17" customHeight="1" x14ac:dyDescent="0.35">
      <c r="A408" s="14"/>
      <c r="B408" s="14">
        <v>403</v>
      </c>
      <c r="C408" s="4" t="s">
        <v>440</v>
      </c>
      <c r="D408" s="15">
        <f>VLOOKUP($C408,'Data_TCOM+9961'!$A:$U,'SH Summary'!D$4,FALSE)</f>
        <v>28400</v>
      </c>
      <c r="E408" s="15">
        <f>VLOOKUP($C408,'Data_TCOM+9961'!$A:$U,'SH Summary'!E$4,FALSE)</f>
        <v>0</v>
      </c>
      <c r="F408" s="18">
        <f t="shared" si="18"/>
        <v>28400</v>
      </c>
      <c r="G408" s="18"/>
      <c r="H408" s="17">
        <f t="shared" si="19"/>
        <v>28400</v>
      </c>
      <c r="I408" s="16"/>
      <c r="J408" s="16"/>
      <c r="K408" s="16"/>
      <c r="L408" s="16">
        <f t="shared" si="20"/>
        <v>4.3760217895314599E-5</v>
      </c>
      <c r="M408" s="13" t="str">
        <f>VLOOKUP($C408,'Data_TCOM+9961'!$A:$U,'SH Summary'!M$4,FALSE)</f>
        <v>03/31/2026</v>
      </c>
      <c r="N408" s="13">
        <f>VLOOKUP($C408,'Data_TCOM+9961'!$A:$U,'SH Summary'!N$4,FALSE)</f>
        <v>0</v>
      </c>
      <c r="O408" s="13" t="str">
        <f>VLOOKUP($C408,'Data_TCOM+9961'!$A:$U,'SH Summary'!O$4,FALSE)</f>
        <v>Alternative</v>
      </c>
      <c r="P408" s="13" t="str">
        <f>VLOOKUP($C408,'Data_TCOM+9961'!$A:$U,'SH Summary'!P$4,FALSE)</f>
        <v>Menlo Park</v>
      </c>
      <c r="Q408" s="13" t="str">
        <f>VLOOKUP($C408,'Data_TCOM+9961'!$A:$U,'SH Summary'!Q$4,FALSE)</f>
        <v>California</v>
      </c>
      <c r="R408" s="13" t="str">
        <f>VLOOKUP($C408,'Data_TCOM+9961'!$A:$U,'SH Summary'!R$4,FALSE)</f>
        <v>United States</v>
      </c>
      <c r="S408" s="15">
        <f>VLOOKUP($C408,'Data_TCOM+9961'!$A:$U,'SH Summary'!S$4,FALSE)/1000000000</f>
        <v>0.35998419700000001</v>
      </c>
    </row>
    <row r="409" spans="1:19" ht="17" customHeight="1" x14ac:dyDescent="0.35">
      <c r="A409" s="14"/>
      <c r="B409" s="14">
        <v>404</v>
      </c>
      <c r="C409" s="4" t="s">
        <v>441</v>
      </c>
      <c r="D409" s="15">
        <f>VLOOKUP($C409,'Data_TCOM+9961'!$A:$U,'SH Summary'!D$4,FALSE)</f>
        <v>28355</v>
      </c>
      <c r="E409" s="15">
        <f>VLOOKUP($C409,'Data_TCOM+9961'!$A:$U,'SH Summary'!E$4,FALSE)</f>
        <v>0</v>
      </c>
      <c r="F409" s="18">
        <f t="shared" si="18"/>
        <v>28355</v>
      </c>
      <c r="G409" s="18"/>
      <c r="H409" s="17">
        <f t="shared" si="19"/>
        <v>28355</v>
      </c>
      <c r="I409" s="16"/>
      <c r="J409" s="16"/>
      <c r="K409" s="16"/>
      <c r="L409" s="16">
        <f t="shared" si="20"/>
        <v>4.3690879521888923E-5</v>
      </c>
      <c r="M409" s="13" t="str">
        <f>VLOOKUP($C409,'Data_TCOM+9961'!$A:$U,'SH Summary'!M$4,FALSE)</f>
        <v>03/31/2026</v>
      </c>
      <c r="N409" s="13">
        <f>VLOOKUP($C409,'Data_TCOM+9961'!$A:$U,'SH Summary'!N$4,FALSE)</f>
        <v>0</v>
      </c>
      <c r="O409" s="13" t="str">
        <f>VLOOKUP($C409,'Data_TCOM+9961'!$A:$U,'SH Summary'!O$4,FALSE)</f>
        <v>Alternative</v>
      </c>
      <c r="P409" s="13" t="str">
        <f>VLOOKUP($C409,'Data_TCOM+9961'!$A:$U,'SH Summary'!P$4,FALSE)</f>
        <v>Baltimore</v>
      </c>
      <c r="Q409" s="13" t="str">
        <f>VLOOKUP($C409,'Data_TCOM+9961'!$A:$U,'SH Summary'!Q$4,FALSE)</f>
        <v>Maryland</v>
      </c>
      <c r="R409" s="13" t="str">
        <f>VLOOKUP($C409,'Data_TCOM+9961'!$A:$U,'SH Summary'!R$4,FALSE)</f>
        <v>United States</v>
      </c>
      <c r="S409" s="15">
        <f>VLOOKUP($C409,'Data_TCOM+9961'!$A:$U,'SH Summary'!S$4,FALSE)/1000000000</f>
        <v>2.414290984</v>
      </c>
    </row>
    <row r="410" spans="1:19" ht="17" customHeight="1" x14ac:dyDescent="0.35">
      <c r="A410" s="14"/>
      <c r="B410" s="14">
        <v>405</v>
      </c>
      <c r="C410" s="4" t="s">
        <v>442</v>
      </c>
      <c r="D410" s="15">
        <f>VLOOKUP($C410,'Data_TCOM+9961'!$A:$U,'SH Summary'!D$4,FALSE)</f>
        <v>28040</v>
      </c>
      <c r="E410" s="15">
        <f>VLOOKUP($C410,'Data_TCOM+9961'!$A:$U,'SH Summary'!E$4,FALSE)</f>
        <v>0</v>
      </c>
      <c r="F410" s="18">
        <f t="shared" si="18"/>
        <v>28040</v>
      </c>
      <c r="G410" s="18"/>
      <c r="H410" s="17">
        <f t="shared" si="19"/>
        <v>28040</v>
      </c>
      <c r="I410" s="16"/>
      <c r="J410" s="16"/>
      <c r="K410" s="16"/>
      <c r="L410" s="16">
        <f t="shared" si="20"/>
        <v>4.3205510907909204E-5</v>
      </c>
      <c r="M410" s="13" t="str">
        <f>VLOOKUP($C410,'Data_TCOM+9961'!$A:$U,'SH Summary'!M$4,FALSE)</f>
        <v>03/31/2026</v>
      </c>
      <c r="N410" s="13">
        <f>VLOOKUP($C410,'Data_TCOM+9961'!$A:$U,'SH Summary'!N$4,FALSE)</f>
        <v>0</v>
      </c>
      <c r="O410" s="13" t="str">
        <f>VLOOKUP($C410,'Data_TCOM+9961'!$A:$U,'SH Summary'!O$4,FALSE)</f>
        <v>Broker</v>
      </c>
      <c r="P410" s="13" t="str">
        <f>VLOOKUP($C410,'Data_TCOM+9961'!$A:$U,'SH Summary'!P$4,FALSE)</f>
        <v>Toronto</v>
      </c>
      <c r="Q410" s="13" t="str">
        <f>VLOOKUP($C410,'Data_TCOM+9961'!$A:$U,'SH Summary'!Q$4,FALSE)</f>
        <v>Ontario</v>
      </c>
      <c r="R410" s="13" t="str">
        <f>VLOOKUP($C410,'Data_TCOM+9961'!$A:$U,'SH Summary'!R$4,FALSE)</f>
        <v>Canada</v>
      </c>
      <c r="S410" s="15">
        <f>VLOOKUP($C410,'Data_TCOM+9961'!$A:$U,'SH Summary'!S$4,FALSE)/1000000000</f>
        <v>114.63894945</v>
      </c>
    </row>
    <row r="411" spans="1:19" ht="17" customHeight="1" x14ac:dyDescent="0.35">
      <c r="A411" s="14"/>
      <c r="B411" s="14">
        <v>406</v>
      </c>
      <c r="C411" s="4" t="s">
        <v>443</v>
      </c>
      <c r="D411" s="15">
        <f>VLOOKUP($C411,'Data_TCOM+9961'!$A:$U,'SH Summary'!D$4,FALSE)</f>
        <v>27982</v>
      </c>
      <c r="E411" s="15">
        <f>VLOOKUP($C411,'Data_TCOM+9961'!$A:$U,'SH Summary'!E$4,FALSE)</f>
        <v>0</v>
      </c>
      <c r="F411" s="18">
        <f t="shared" si="18"/>
        <v>27982</v>
      </c>
      <c r="G411" s="18"/>
      <c r="H411" s="17">
        <f t="shared" si="19"/>
        <v>27982</v>
      </c>
      <c r="I411" s="16"/>
      <c r="J411" s="16"/>
      <c r="K411" s="16"/>
      <c r="L411" s="16">
        <f t="shared" si="20"/>
        <v>4.3116141448827225E-5</v>
      </c>
      <c r="M411" s="13" t="str">
        <f>VLOOKUP($C411,'Data_TCOM+9961'!$A:$U,'SH Summary'!M$4,FALSE)</f>
        <v>03/31/2026</v>
      </c>
      <c r="N411" s="13">
        <f>VLOOKUP($C411,'Data_TCOM+9961'!$A:$U,'SH Summary'!N$4,FALSE)</f>
        <v>0</v>
      </c>
      <c r="O411" s="13" t="str">
        <f>VLOOKUP($C411,'Data_TCOM+9961'!$A:$U,'SH Summary'!O$4,FALSE)</f>
        <v>Index</v>
      </c>
      <c r="P411" s="13" t="str">
        <f>VLOOKUP($C411,'Data_TCOM+9961'!$A:$U,'SH Summary'!P$4,FALSE)</f>
        <v>Overland Park</v>
      </c>
      <c r="Q411" s="13" t="str">
        <f>VLOOKUP($C411,'Data_TCOM+9961'!$A:$U,'SH Summary'!Q$4,FALSE)</f>
        <v>Kansas</v>
      </c>
      <c r="R411" s="13" t="str">
        <f>VLOOKUP($C411,'Data_TCOM+9961'!$A:$U,'SH Summary'!R$4,FALSE)</f>
        <v>United States</v>
      </c>
      <c r="S411" s="15">
        <f>VLOOKUP($C411,'Data_TCOM+9961'!$A:$U,'SH Summary'!S$4,FALSE)/1000000000</f>
        <v>147.45545598499999</v>
      </c>
    </row>
    <row r="412" spans="1:19" ht="17" customHeight="1" x14ac:dyDescent="0.35">
      <c r="A412" s="14"/>
      <c r="B412" s="14">
        <v>407</v>
      </c>
      <c r="C412" s="4" t="s">
        <v>444</v>
      </c>
      <c r="D412" s="15">
        <f>VLOOKUP($C412,'Data_TCOM+9961'!$A:$U,'SH Summary'!D$4,FALSE)</f>
        <v>27956</v>
      </c>
      <c r="E412" s="15">
        <f>VLOOKUP($C412,'Data_TCOM+9961'!$A:$U,'SH Summary'!E$4,FALSE)</f>
        <v>0</v>
      </c>
      <c r="F412" s="18">
        <f t="shared" si="18"/>
        <v>27956</v>
      </c>
      <c r="G412" s="18"/>
      <c r="H412" s="17">
        <f t="shared" si="19"/>
        <v>27956</v>
      </c>
      <c r="I412" s="16"/>
      <c r="J412" s="16"/>
      <c r="K412" s="16"/>
      <c r="L412" s="16">
        <f t="shared" si="20"/>
        <v>4.3076079277514612E-5</v>
      </c>
      <c r="M412" s="13" t="str">
        <f>VLOOKUP($C412,'Data_TCOM+9961'!$A:$U,'SH Summary'!M$4,FALSE)</f>
        <v>12/31/2025</v>
      </c>
      <c r="N412" s="13">
        <f>VLOOKUP($C412,'Data_TCOM+9961'!$A:$U,'SH Summary'!N$4,FALSE)</f>
        <v>0</v>
      </c>
      <c r="O412" s="13" t="str">
        <f>VLOOKUP($C412,'Data_TCOM+9961'!$A:$U,'SH Summary'!O$4,FALSE)</f>
        <v>Growth</v>
      </c>
      <c r="P412" s="13" t="str">
        <f>VLOOKUP($C412,'Data_TCOM+9961'!$A:$U,'SH Summary'!P$4,FALSE)</f>
        <v>Beijing</v>
      </c>
      <c r="Q412" s="13">
        <f>VLOOKUP($C412,'Data_TCOM+9961'!$A:$U,'SH Summary'!Q$4,FALSE)</f>
        <v>0</v>
      </c>
      <c r="R412" s="13" t="str">
        <f>VLOOKUP($C412,'Data_TCOM+9961'!$A:$U,'SH Summary'!R$4,FALSE)</f>
        <v>China (Mainland)</v>
      </c>
      <c r="S412" s="15">
        <f>VLOOKUP($C412,'Data_TCOM+9961'!$A:$U,'SH Summary'!S$4,FALSE)/1000000000</f>
        <v>30.053549007000001</v>
      </c>
    </row>
    <row r="413" spans="1:19" ht="17" customHeight="1" x14ac:dyDescent="0.35">
      <c r="A413" s="14"/>
      <c r="B413" s="14">
        <v>408</v>
      </c>
      <c r="C413" s="4" t="s">
        <v>445</v>
      </c>
      <c r="D413" s="15">
        <f>VLOOKUP($C413,'Data_TCOM+9961'!$A:$U,'SH Summary'!D$4,FALSE)</f>
        <v>27686</v>
      </c>
      <c r="E413" s="15">
        <f>VLOOKUP($C413,'Data_TCOM+9961'!$A:$U,'SH Summary'!E$4,FALSE)</f>
        <v>0</v>
      </c>
      <c r="F413" s="18">
        <f t="shared" si="18"/>
        <v>27686</v>
      </c>
      <c r="G413" s="18"/>
      <c r="H413" s="17">
        <f t="shared" si="19"/>
        <v>27686</v>
      </c>
      <c r="I413" s="16"/>
      <c r="J413" s="16"/>
      <c r="K413" s="16"/>
      <c r="L413" s="16">
        <f t="shared" si="20"/>
        <v>4.2660049036960563E-5</v>
      </c>
      <c r="M413" s="13" t="str">
        <f>VLOOKUP($C413,'Data_TCOM+9961'!$A:$U,'SH Summary'!M$4,FALSE)</f>
        <v>03/31/2026</v>
      </c>
      <c r="N413" s="13" t="str">
        <f>VLOOKUP($C413,'Data_TCOM+9961'!$A:$U,'SH Summary'!N$4,FALSE)</f>
        <v>03/31/2026</v>
      </c>
      <c r="O413" s="13" t="str">
        <f>VLOOKUP($C413,'Data_TCOM+9961'!$A:$U,'SH Summary'!O$4,FALSE)</f>
        <v>Alternative</v>
      </c>
      <c r="P413" s="13" t="str">
        <f>VLOOKUP($C413,'Data_TCOM+9961'!$A:$U,'SH Summary'!P$4,FALSE)</f>
        <v>Boston</v>
      </c>
      <c r="Q413" s="13" t="str">
        <f>VLOOKUP($C413,'Data_TCOM+9961'!$A:$U,'SH Summary'!Q$4,FALSE)</f>
        <v>Massachusetts</v>
      </c>
      <c r="R413" s="13" t="str">
        <f>VLOOKUP($C413,'Data_TCOM+9961'!$A:$U,'SH Summary'!R$4,FALSE)</f>
        <v>United States</v>
      </c>
      <c r="S413" s="15">
        <f>VLOOKUP($C413,'Data_TCOM+9961'!$A:$U,'SH Summary'!S$4,FALSE)/1000000000</f>
        <v>38.116423081999997</v>
      </c>
    </row>
    <row r="414" spans="1:19" ht="17" customHeight="1" x14ac:dyDescent="0.35">
      <c r="A414" s="14"/>
      <c r="B414" s="14">
        <v>409</v>
      </c>
      <c r="C414" s="4" t="s">
        <v>446</v>
      </c>
      <c r="D414" s="15">
        <f>VLOOKUP($C414,'Data_TCOM+9961'!$A:$U,'SH Summary'!D$4,FALSE)</f>
        <v>20000</v>
      </c>
      <c r="E414" s="15">
        <f>VLOOKUP($C414,'Data_TCOM+9961'!$A:$U,'SH Summary'!E$4,FALSE)</f>
        <v>7600</v>
      </c>
      <c r="F414" s="18">
        <f t="shared" si="18"/>
        <v>27600</v>
      </c>
      <c r="G414" s="18"/>
      <c r="H414" s="17">
        <f t="shared" si="19"/>
        <v>27600</v>
      </c>
      <c r="I414" s="16"/>
      <c r="J414" s="16"/>
      <c r="K414" s="16"/>
      <c r="L414" s="16">
        <f t="shared" si="20"/>
        <v>4.2527535701080386E-5</v>
      </c>
      <c r="M414" s="13" t="str">
        <f>VLOOKUP($C414,'Data_TCOM+9961'!$A:$U,'SH Summary'!M$4,FALSE)</f>
        <v>03/31/2026</v>
      </c>
      <c r="N414" s="13" t="str">
        <f>VLOOKUP($C414,'Data_TCOM+9961'!$A:$U,'SH Summary'!N$4,FALSE)</f>
        <v>06/30/2025</v>
      </c>
      <c r="O414" s="13" t="str">
        <f>VLOOKUP($C414,'Data_TCOM+9961'!$A:$U,'SH Summary'!O$4,FALSE)</f>
        <v>Growth</v>
      </c>
      <c r="P414" s="13" t="str">
        <f>VLOOKUP($C414,'Data_TCOM+9961'!$A:$U,'SH Summary'!P$4,FALSE)</f>
        <v>Central</v>
      </c>
      <c r="Q414" s="13">
        <f>VLOOKUP($C414,'Data_TCOM+9961'!$A:$U,'SH Summary'!Q$4,FALSE)</f>
        <v>0</v>
      </c>
      <c r="R414" s="13" t="str">
        <f>VLOOKUP($C414,'Data_TCOM+9961'!$A:$U,'SH Summary'!R$4,FALSE)</f>
        <v>Hong Kong SAR</v>
      </c>
      <c r="S414" s="15">
        <f>VLOOKUP($C414,'Data_TCOM+9961'!$A:$U,'SH Summary'!S$4,FALSE)/1000000000</f>
        <v>1.045403313</v>
      </c>
    </row>
    <row r="415" spans="1:19" ht="17" customHeight="1" x14ac:dyDescent="0.35">
      <c r="A415" s="14"/>
      <c r="B415" s="14">
        <v>410</v>
      </c>
      <c r="C415" s="4" t="s">
        <v>447</v>
      </c>
      <c r="D415" s="15">
        <f>VLOOKUP($C415,'Data_TCOM+9961'!$A:$U,'SH Summary'!D$4,FALSE)</f>
        <v>27466</v>
      </c>
      <c r="E415" s="15">
        <f>VLOOKUP($C415,'Data_TCOM+9961'!$A:$U,'SH Summary'!E$4,FALSE)</f>
        <v>0</v>
      </c>
      <c r="F415" s="18">
        <f t="shared" si="18"/>
        <v>27466</v>
      </c>
      <c r="G415" s="18"/>
      <c r="H415" s="17">
        <f t="shared" si="19"/>
        <v>27466</v>
      </c>
      <c r="I415" s="16"/>
      <c r="J415" s="16"/>
      <c r="K415" s="16"/>
      <c r="L415" s="16">
        <f t="shared" si="20"/>
        <v>4.2321061433546154E-5</v>
      </c>
      <c r="M415" s="13" t="str">
        <f>VLOOKUP($C415,'Data_TCOM+9961'!$A:$U,'SH Summary'!M$4,FALSE)</f>
        <v>10/31/2025</v>
      </c>
      <c r="N415" s="13">
        <f>VLOOKUP($C415,'Data_TCOM+9961'!$A:$U,'SH Summary'!N$4,FALSE)</f>
        <v>0</v>
      </c>
      <c r="O415" s="13" t="str">
        <f>VLOOKUP($C415,'Data_TCOM+9961'!$A:$U,'SH Summary'!O$4,FALSE)</f>
        <v>GARP</v>
      </c>
      <c r="P415" s="13" t="str">
        <f>VLOOKUP($C415,'Data_TCOM+9961'!$A:$U,'SH Summary'!P$4,FALSE)</f>
        <v>Madrid</v>
      </c>
      <c r="Q415" s="13">
        <f>VLOOKUP($C415,'Data_TCOM+9961'!$A:$U,'SH Summary'!Q$4,FALSE)</f>
        <v>0</v>
      </c>
      <c r="R415" s="13" t="str">
        <f>VLOOKUP($C415,'Data_TCOM+9961'!$A:$U,'SH Summary'!R$4,FALSE)</f>
        <v>Spain</v>
      </c>
      <c r="S415" s="15">
        <f>VLOOKUP($C415,'Data_TCOM+9961'!$A:$U,'SH Summary'!S$4,FALSE)/1000000000</f>
        <v>0.20499726300000001</v>
      </c>
    </row>
    <row r="416" spans="1:19" ht="17" customHeight="1" x14ac:dyDescent="0.35">
      <c r="A416" s="14"/>
      <c r="B416" s="14">
        <v>411</v>
      </c>
      <c r="C416" s="4" t="s">
        <v>448</v>
      </c>
      <c r="D416" s="15">
        <f>VLOOKUP($C416,'Data_TCOM+9961'!$A:$U,'SH Summary'!D$4,FALSE)</f>
        <v>27457</v>
      </c>
      <c r="E416" s="15">
        <f>VLOOKUP($C416,'Data_TCOM+9961'!$A:$U,'SH Summary'!E$4,FALSE)</f>
        <v>0</v>
      </c>
      <c r="F416" s="18">
        <f t="shared" si="18"/>
        <v>27457</v>
      </c>
      <c r="G416" s="18"/>
      <c r="H416" s="17">
        <f t="shared" si="19"/>
        <v>27457</v>
      </c>
      <c r="I416" s="16"/>
      <c r="J416" s="16"/>
      <c r="K416" s="16"/>
      <c r="L416" s="16">
        <f t="shared" si="20"/>
        <v>4.230719375886102E-5</v>
      </c>
      <c r="M416" s="13" t="str">
        <f>VLOOKUP($C416,'Data_TCOM+9961'!$A:$U,'SH Summary'!M$4,FALSE)</f>
        <v>03/31/2026</v>
      </c>
      <c r="N416" s="13">
        <f>VLOOKUP($C416,'Data_TCOM+9961'!$A:$U,'SH Summary'!N$4,FALSE)</f>
        <v>0</v>
      </c>
      <c r="O416" s="13" t="str">
        <f>VLOOKUP($C416,'Data_TCOM+9961'!$A:$U,'SH Summary'!O$4,FALSE)</f>
        <v>Value</v>
      </c>
      <c r="P416" s="13" t="str">
        <f>VLOOKUP($C416,'Data_TCOM+9961'!$A:$U,'SH Summary'!P$4,FALSE)</f>
        <v>London</v>
      </c>
      <c r="Q416" s="13">
        <f>VLOOKUP($C416,'Data_TCOM+9961'!$A:$U,'SH Summary'!Q$4,FALSE)</f>
        <v>0</v>
      </c>
      <c r="R416" s="13" t="str">
        <f>VLOOKUP($C416,'Data_TCOM+9961'!$A:$U,'SH Summary'!R$4,FALSE)</f>
        <v>United Kingdom</v>
      </c>
      <c r="S416" s="15">
        <f>VLOOKUP($C416,'Data_TCOM+9961'!$A:$U,'SH Summary'!S$4,FALSE)/1000000000</f>
        <v>0.29473211900000001</v>
      </c>
    </row>
    <row r="417" spans="1:19" ht="17" customHeight="1" x14ac:dyDescent="0.35">
      <c r="A417" s="14"/>
      <c r="B417" s="14">
        <v>412</v>
      </c>
      <c r="C417" s="4" t="s">
        <v>449</v>
      </c>
      <c r="D417" s="15">
        <f>VLOOKUP($C417,'Data_TCOM+9961'!$A:$U,'SH Summary'!D$4,FALSE)</f>
        <v>27413</v>
      </c>
      <c r="E417" s="15">
        <f>VLOOKUP($C417,'Data_TCOM+9961'!$A:$U,'SH Summary'!E$4,FALSE)</f>
        <v>0</v>
      </c>
      <c r="F417" s="18">
        <f t="shared" si="18"/>
        <v>27413</v>
      </c>
      <c r="G417" s="18"/>
      <c r="H417" s="17">
        <f t="shared" si="19"/>
        <v>27413</v>
      </c>
      <c r="I417" s="16"/>
      <c r="J417" s="16"/>
      <c r="K417" s="16"/>
      <c r="L417" s="16">
        <f t="shared" si="20"/>
        <v>4.223939623817814E-5</v>
      </c>
      <c r="M417" s="13" t="str">
        <f>VLOOKUP($C417,'Data_TCOM+9961'!$A:$U,'SH Summary'!M$4,FALSE)</f>
        <v>03/31/2026</v>
      </c>
      <c r="N417" s="13">
        <f>VLOOKUP($C417,'Data_TCOM+9961'!$A:$U,'SH Summary'!N$4,FALSE)</f>
        <v>0</v>
      </c>
      <c r="O417" s="13" t="str">
        <f>VLOOKUP($C417,'Data_TCOM+9961'!$A:$U,'SH Summary'!O$4,FALSE)</f>
        <v>Alternative</v>
      </c>
      <c r="P417" s="13" t="str">
        <f>VLOOKUP($C417,'Data_TCOM+9961'!$A:$U,'SH Summary'!P$4,FALSE)</f>
        <v>Chicago</v>
      </c>
      <c r="Q417" s="13" t="str">
        <f>VLOOKUP($C417,'Data_TCOM+9961'!$A:$U,'SH Summary'!Q$4,FALSE)</f>
        <v>Illinois</v>
      </c>
      <c r="R417" s="13" t="str">
        <f>VLOOKUP($C417,'Data_TCOM+9961'!$A:$U,'SH Summary'!R$4,FALSE)</f>
        <v>United States</v>
      </c>
      <c r="S417" s="15">
        <f>VLOOKUP($C417,'Data_TCOM+9961'!$A:$U,'SH Summary'!S$4,FALSE)/1000000000</f>
        <v>6.5175955820000002</v>
      </c>
    </row>
    <row r="418" spans="1:19" ht="17" customHeight="1" x14ac:dyDescent="0.35">
      <c r="A418" s="14"/>
      <c r="B418" s="14">
        <v>413</v>
      </c>
      <c r="C418" s="4" t="s">
        <v>450</v>
      </c>
      <c r="D418" s="15">
        <f>VLOOKUP($C418,'Data_TCOM+9961'!$A:$U,'SH Summary'!D$4,FALSE)</f>
        <v>4829</v>
      </c>
      <c r="E418" s="15">
        <f>VLOOKUP($C418,'Data_TCOM+9961'!$A:$U,'SH Summary'!E$4,FALSE)</f>
        <v>22550</v>
      </c>
      <c r="F418" s="18">
        <f t="shared" si="18"/>
        <v>27379</v>
      </c>
      <c r="G418" s="18"/>
      <c r="H418" s="17">
        <f t="shared" si="19"/>
        <v>27379</v>
      </c>
      <c r="I418" s="16"/>
      <c r="J418" s="16"/>
      <c r="K418" s="16"/>
      <c r="L418" s="16">
        <f t="shared" si="20"/>
        <v>4.2187007244923182E-5</v>
      </c>
      <c r="M418" s="13" t="str">
        <f>VLOOKUP($C418,'Data_TCOM+9961'!$A:$U,'SH Summary'!M$4,FALSE)</f>
        <v>03/31/2026</v>
      </c>
      <c r="N418" s="13" t="str">
        <f>VLOOKUP($C418,'Data_TCOM+9961'!$A:$U,'SH Summary'!N$4,FALSE)</f>
        <v>03/31/2026</v>
      </c>
      <c r="O418" s="13" t="str">
        <f>VLOOKUP($C418,'Data_TCOM+9961'!$A:$U,'SH Summary'!O$4,FALSE)</f>
        <v>Index</v>
      </c>
      <c r="P418" s="13" t="str">
        <f>VLOOKUP($C418,'Data_TCOM+9961'!$A:$U,'SH Summary'!P$4,FALSE)</f>
        <v>Newark</v>
      </c>
      <c r="Q418" s="13" t="str">
        <f>VLOOKUP($C418,'Data_TCOM+9961'!$A:$U,'SH Summary'!Q$4,FALSE)</f>
        <v>New Jersey</v>
      </c>
      <c r="R418" s="13" t="str">
        <f>VLOOKUP($C418,'Data_TCOM+9961'!$A:$U,'SH Summary'!R$4,FALSE)</f>
        <v>United States</v>
      </c>
      <c r="S418" s="15">
        <f>VLOOKUP($C418,'Data_TCOM+9961'!$A:$U,'SH Summary'!S$4,FALSE)/1000000000</f>
        <v>65.569822698999999</v>
      </c>
    </row>
    <row r="419" spans="1:19" ht="17" customHeight="1" x14ac:dyDescent="0.35">
      <c r="A419" s="14"/>
      <c r="B419" s="14">
        <v>414</v>
      </c>
      <c r="C419" s="4" t="s">
        <v>451</v>
      </c>
      <c r="D419" s="15">
        <f>VLOOKUP($C419,'Data_TCOM+9961'!$A:$U,'SH Summary'!D$4,FALSE)</f>
        <v>0</v>
      </c>
      <c r="E419" s="15">
        <f>VLOOKUP($C419,'Data_TCOM+9961'!$A:$U,'SH Summary'!E$4,FALSE)</f>
        <v>27015</v>
      </c>
      <c r="F419" s="18">
        <f t="shared" si="18"/>
        <v>27015</v>
      </c>
      <c r="G419" s="18"/>
      <c r="H419" s="17">
        <f t="shared" si="19"/>
        <v>27015</v>
      </c>
      <c r="I419" s="16"/>
      <c r="J419" s="16"/>
      <c r="K419" s="16"/>
      <c r="L419" s="16">
        <f t="shared" si="20"/>
        <v>4.1626136846546618E-5</v>
      </c>
      <c r="M419" s="13">
        <f>VLOOKUP($C419,'Data_TCOM+9961'!$A:$U,'SH Summary'!M$4,FALSE)</f>
        <v>0</v>
      </c>
      <c r="N419" s="13" t="str">
        <f>VLOOKUP($C419,'Data_TCOM+9961'!$A:$U,'SH Summary'!N$4,FALSE)</f>
        <v>01/31/2026</v>
      </c>
      <c r="O419" s="13" t="str">
        <f>VLOOKUP($C419,'Data_TCOM+9961'!$A:$U,'SH Summary'!O$4,FALSE)</f>
        <v>Value</v>
      </c>
      <c r="P419" s="13" t="str">
        <f>VLOOKUP($C419,'Data_TCOM+9961'!$A:$U,'SH Summary'!P$4,FALSE)</f>
        <v>Wellington</v>
      </c>
      <c r="Q419" s="13">
        <f>VLOOKUP($C419,'Data_TCOM+9961'!$A:$U,'SH Summary'!Q$4,FALSE)</f>
        <v>0</v>
      </c>
      <c r="R419" s="13" t="str">
        <f>VLOOKUP($C419,'Data_TCOM+9961'!$A:$U,'SH Summary'!R$4,FALSE)</f>
        <v>New Zealand</v>
      </c>
      <c r="S419" s="15">
        <f>VLOOKUP($C419,'Data_TCOM+9961'!$A:$U,'SH Summary'!S$4,FALSE)/1000000000</f>
        <v>3.029661838</v>
      </c>
    </row>
    <row r="420" spans="1:19" ht="17" customHeight="1" x14ac:dyDescent="0.35">
      <c r="A420" s="14"/>
      <c r="B420" s="14">
        <v>415</v>
      </c>
      <c r="C420" s="4" t="s">
        <v>452</v>
      </c>
      <c r="D420" s="15">
        <f>VLOOKUP($C420,'Data_TCOM+9961'!$A:$U,'SH Summary'!D$4,FALSE)</f>
        <v>0</v>
      </c>
      <c r="E420" s="15">
        <f>VLOOKUP($C420,'Data_TCOM+9961'!$A:$U,'SH Summary'!E$4,FALSE)</f>
        <v>26950</v>
      </c>
      <c r="F420" s="18">
        <f t="shared" si="18"/>
        <v>26950</v>
      </c>
      <c r="G420" s="18"/>
      <c r="H420" s="17">
        <f t="shared" si="19"/>
        <v>26950</v>
      </c>
      <c r="I420" s="16"/>
      <c r="J420" s="16"/>
      <c r="K420" s="16"/>
      <c r="L420" s="16">
        <f t="shared" si="20"/>
        <v>4.1525981418265089E-5</v>
      </c>
      <c r="M420" s="13">
        <f>VLOOKUP($C420,'Data_TCOM+9961'!$A:$U,'SH Summary'!M$4,FALSE)</f>
        <v>0</v>
      </c>
      <c r="N420" s="13" t="str">
        <f>VLOOKUP($C420,'Data_TCOM+9961'!$A:$U,'SH Summary'!N$4,FALSE)</f>
        <v>03/31/2026</v>
      </c>
      <c r="O420" s="13" t="str">
        <f>VLOOKUP($C420,'Data_TCOM+9961'!$A:$U,'SH Summary'!O$4,FALSE)</f>
        <v>Growth</v>
      </c>
      <c r="P420" s="13" t="str">
        <f>VLOOKUP($C420,'Data_TCOM+9961'!$A:$U,'SH Summary'!P$4,FALSE)</f>
        <v>Helsinki</v>
      </c>
      <c r="Q420" s="13">
        <f>VLOOKUP($C420,'Data_TCOM+9961'!$A:$U,'SH Summary'!Q$4,FALSE)</f>
        <v>0</v>
      </c>
      <c r="R420" s="13" t="str">
        <f>VLOOKUP($C420,'Data_TCOM+9961'!$A:$U,'SH Summary'!R$4,FALSE)</f>
        <v>Finland</v>
      </c>
      <c r="S420" s="15">
        <f>VLOOKUP($C420,'Data_TCOM+9961'!$A:$U,'SH Summary'!S$4,FALSE)/1000000000</f>
        <v>5.377453161</v>
      </c>
    </row>
    <row r="421" spans="1:19" ht="17" customHeight="1" x14ac:dyDescent="0.35">
      <c r="A421" s="14"/>
      <c r="B421" s="14">
        <v>416</v>
      </c>
      <c r="C421" s="4" t="s">
        <v>453</v>
      </c>
      <c r="D421" s="15">
        <f>VLOOKUP($C421,'Data_TCOM+9961'!$A:$U,'SH Summary'!D$4,FALSE)</f>
        <v>304</v>
      </c>
      <c r="E421" s="15">
        <f>VLOOKUP($C421,'Data_TCOM+9961'!$A:$U,'SH Summary'!E$4,FALSE)</f>
        <v>26450</v>
      </c>
      <c r="F421" s="18">
        <f t="shared" si="18"/>
        <v>26754</v>
      </c>
      <c r="G421" s="18"/>
      <c r="H421" s="17">
        <f t="shared" si="19"/>
        <v>26754</v>
      </c>
      <c r="I421" s="16"/>
      <c r="J421" s="16"/>
      <c r="K421" s="16"/>
      <c r="L421" s="16">
        <f t="shared" si="20"/>
        <v>4.1223974280677702E-5</v>
      </c>
      <c r="M421" s="13" t="str">
        <f>VLOOKUP($C421,'Data_TCOM+9961'!$A:$U,'SH Summary'!M$4,FALSE)</f>
        <v>04/30/2026</v>
      </c>
      <c r="N421" s="13" t="str">
        <f>VLOOKUP($C421,'Data_TCOM+9961'!$A:$U,'SH Summary'!N$4,FALSE)</f>
        <v>01/31/2026</v>
      </c>
      <c r="O421" s="13" t="str">
        <f>VLOOKUP($C421,'Data_TCOM+9961'!$A:$U,'SH Summary'!O$4,FALSE)</f>
        <v>Growth</v>
      </c>
      <c r="P421" s="13" t="str">
        <f>VLOOKUP($C421,'Data_TCOM+9961'!$A:$U,'SH Summary'!P$4,FALSE)</f>
        <v>London</v>
      </c>
      <c r="Q421" s="13">
        <f>VLOOKUP($C421,'Data_TCOM+9961'!$A:$U,'SH Summary'!Q$4,FALSE)</f>
        <v>0</v>
      </c>
      <c r="R421" s="13" t="str">
        <f>VLOOKUP($C421,'Data_TCOM+9961'!$A:$U,'SH Summary'!R$4,FALSE)</f>
        <v>United Kingdom</v>
      </c>
      <c r="S421" s="15">
        <f>VLOOKUP($C421,'Data_TCOM+9961'!$A:$U,'SH Summary'!S$4,FALSE)/1000000000</f>
        <v>60.446629254000001</v>
      </c>
    </row>
    <row r="422" spans="1:19" ht="17" customHeight="1" x14ac:dyDescent="0.35">
      <c r="A422" s="14"/>
      <c r="B422" s="14">
        <v>417</v>
      </c>
      <c r="C422" s="4" t="s">
        <v>454</v>
      </c>
      <c r="D422" s="15">
        <f>VLOOKUP($C422,'Data_TCOM+9961'!$A:$U,'SH Summary'!D$4,FALSE)</f>
        <v>0</v>
      </c>
      <c r="E422" s="15">
        <f>VLOOKUP($C422,'Data_TCOM+9961'!$A:$U,'SH Summary'!E$4,FALSE)</f>
        <v>26700</v>
      </c>
      <c r="F422" s="18">
        <f t="shared" si="18"/>
        <v>26700</v>
      </c>
      <c r="G422" s="18"/>
      <c r="H422" s="17">
        <f t="shared" si="19"/>
        <v>26700</v>
      </c>
      <c r="I422" s="16"/>
      <c r="J422" s="16"/>
      <c r="K422" s="16"/>
      <c r="L422" s="16">
        <f t="shared" si="20"/>
        <v>4.1140768232566892E-5</v>
      </c>
      <c r="M422" s="13" t="str">
        <f>VLOOKUP($C422,'Data_TCOM+9961'!$A:$U,'SH Summary'!M$4,FALSE)</f>
        <v>09/30/2025</v>
      </c>
      <c r="N422" s="13" t="str">
        <f>VLOOKUP($C422,'Data_TCOM+9961'!$A:$U,'SH Summary'!N$4,FALSE)</f>
        <v>05/13/2026</v>
      </c>
      <c r="O422" s="13" t="str">
        <f>VLOOKUP($C422,'Data_TCOM+9961'!$A:$U,'SH Summary'!O$4,FALSE)</f>
        <v>Value</v>
      </c>
      <c r="P422" s="13" t="str">
        <f>VLOOKUP($C422,'Data_TCOM+9961'!$A:$U,'SH Summary'!P$4,FALSE)</f>
        <v>San Mateo</v>
      </c>
      <c r="Q422" s="13" t="str">
        <f>VLOOKUP($C422,'Data_TCOM+9961'!$A:$U,'SH Summary'!Q$4,FALSE)</f>
        <v>California</v>
      </c>
      <c r="R422" s="13" t="str">
        <f>VLOOKUP($C422,'Data_TCOM+9961'!$A:$U,'SH Summary'!R$4,FALSE)</f>
        <v>United States</v>
      </c>
      <c r="S422" s="15">
        <f>VLOOKUP($C422,'Data_TCOM+9961'!$A:$U,'SH Summary'!S$4,FALSE)/1000000000</f>
        <v>196.32174682499999</v>
      </c>
    </row>
    <row r="423" spans="1:19" ht="17" customHeight="1" x14ac:dyDescent="0.35">
      <c r="A423" s="14"/>
      <c r="B423" s="14">
        <v>418</v>
      </c>
      <c r="C423" s="4" t="s">
        <v>455</v>
      </c>
      <c r="D423" s="15">
        <f>VLOOKUP($C423,'Data_TCOM+9961'!$A:$U,'SH Summary'!D$4,FALSE)</f>
        <v>242</v>
      </c>
      <c r="E423" s="15">
        <f>VLOOKUP($C423,'Data_TCOM+9961'!$A:$U,'SH Summary'!E$4,FALSE)</f>
        <v>26332</v>
      </c>
      <c r="F423" s="18">
        <f t="shared" si="18"/>
        <v>26574</v>
      </c>
      <c r="G423" s="18"/>
      <c r="H423" s="17">
        <f t="shared" si="19"/>
        <v>26574</v>
      </c>
      <c r="I423" s="16"/>
      <c r="J423" s="16"/>
      <c r="K423" s="16"/>
      <c r="L423" s="16">
        <f t="shared" si="20"/>
        <v>4.0946620786975004E-5</v>
      </c>
      <c r="M423" s="13" t="str">
        <f>VLOOKUP($C423,'Data_TCOM+9961'!$A:$U,'SH Summary'!M$4,FALSE)</f>
        <v>12/31/2025</v>
      </c>
      <c r="N423" s="13" t="str">
        <f>VLOOKUP($C423,'Data_TCOM+9961'!$A:$U,'SH Summary'!N$4,FALSE)</f>
        <v>03/31/2026</v>
      </c>
      <c r="O423" s="13" t="str">
        <f>VLOOKUP($C423,'Data_TCOM+9961'!$A:$U,'SH Summary'!O$4,FALSE)</f>
        <v>Value</v>
      </c>
      <c r="P423" s="13" t="str">
        <f>VLOOKUP($C423,'Data_TCOM+9961'!$A:$U,'SH Summary'!P$4,FALSE)</f>
        <v>Randers</v>
      </c>
      <c r="Q423" s="13">
        <f>VLOOKUP($C423,'Data_TCOM+9961'!$A:$U,'SH Summary'!Q$4,FALSE)</f>
        <v>0</v>
      </c>
      <c r="R423" s="13" t="str">
        <f>VLOOKUP($C423,'Data_TCOM+9961'!$A:$U,'SH Summary'!R$4,FALSE)</f>
        <v>Denmark</v>
      </c>
      <c r="S423" s="15">
        <f>VLOOKUP($C423,'Data_TCOM+9961'!$A:$U,'SH Summary'!S$4,FALSE)/1000000000</f>
        <v>12.048758021999999</v>
      </c>
    </row>
    <row r="424" spans="1:19" ht="17" customHeight="1" x14ac:dyDescent="0.35">
      <c r="A424" s="14"/>
      <c r="B424" s="14">
        <v>419</v>
      </c>
      <c r="C424" s="4" t="s">
        <v>456</v>
      </c>
      <c r="D424" s="15">
        <f>VLOOKUP($C424,'Data_TCOM+9961'!$A:$U,'SH Summary'!D$4,FALSE)</f>
        <v>26004</v>
      </c>
      <c r="E424" s="15">
        <f>VLOOKUP($C424,'Data_TCOM+9961'!$A:$U,'SH Summary'!E$4,FALSE)</f>
        <v>0</v>
      </c>
      <c r="F424" s="18">
        <f t="shared" si="18"/>
        <v>26004</v>
      </c>
      <c r="G424" s="18"/>
      <c r="H424" s="17">
        <f t="shared" si="19"/>
        <v>26004</v>
      </c>
      <c r="I424" s="16"/>
      <c r="J424" s="16"/>
      <c r="K424" s="16"/>
      <c r="L424" s="16">
        <f t="shared" si="20"/>
        <v>4.006833472358313E-5</v>
      </c>
      <c r="M424" s="13" t="str">
        <f>VLOOKUP($C424,'Data_TCOM+9961'!$A:$U,'SH Summary'!M$4,FALSE)</f>
        <v>03/31/2026</v>
      </c>
      <c r="N424" s="13">
        <f>VLOOKUP($C424,'Data_TCOM+9961'!$A:$U,'SH Summary'!N$4,FALSE)</f>
        <v>0</v>
      </c>
      <c r="O424" s="13" t="str">
        <f>VLOOKUP($C424,'Data_TCOM+9961'!$A:$U,'SH Summary'!O$4,FALSE)</f>
        <v>Index</v>
      </c>
      <c r="P424" s="13" t="str">
        <f>VLOOKUP($C424,'Data_TCOM+9961'!$A:$U,'SH Summary'!P$4,FALSE)</f>
        <v>Dublin</v>
      </c>
      <c r="Q424" s="13">
        <f>VLOOKUP($C424,'Data_TCOM+9961'!$A:$U,'SH Summary'!Q$4,FALSE)</f>
        <v>0</v>
      </c>
      <c r="R424" s="13" t="str">
        <f>VLOOKUP($C424,'Data_TCOM+9961'!$A:$U,'SH Summary'!R$4,FALSE)</f>
        <v>Ireland</v>
      </c>
      <c r="S424" s="15">
        <f>VLOOKUP($C424,'Data_TCOM+9961'!$A:$U,'SH Summary'!S$4,FALSE)/1000000000</f>
        <v>1.1138785529999999</v>
      </c>
    </row>
    <row r="425" spans="1:19" ht="17" customHeight="1" x14ac:dyDescent="0.35">
      <c r="A425" s="14"/>
      <c r="B425" s="14">
        <v>420</v>
      </c>
      <c r="C425" s="4" t="s">
        <v>457</v>
      </c>
      <c r="D425" s="15">
        <f>VLOOKUP($C425,'Data_TCOM+9961'!$A:$U,'SH Summary'!D$4,FALSE)</f>
        <v>0</v>
      </c>
      <c r="E425" s="15">
        <f>VLOOKUP($C425,'Data_TCOM+9961'!$A:$U,'SH Summary'!E$4,FALSE)</f>
        <v>26000</v>
      </c>
      <c r="F425" s="18">
        <f t="shared" si="18"/>
        <v>26000</v>
      </c>
      <c r="G425" s="18"/>
      <c r="H425" s="17">
        <f t="shared" si="19"/>
        <v>26000</v>
      </c>
      <c r="I425" s="16"/>
      <c r="J425" s="16"/>
      <c r="K425" s="16"/>
      <c r="L425" s="16">
        <f t="shared" si="20"/>
        <v>4.0062171312611961E-5</v>
      </c>
      <c r="M425" s="13">
        <f>VLOOKUP($C425,'Data_TCOM+9961'!$A:$U,'SH Summary'!M$4,FALSE)</f>
        <v>0</v>
      </c>
      <c r="N425" s="13" t="str">
        <f>VLOOKUP($C425,'Data_TCOM+9961'!$A:$U,'SH Summary'!N$4,FALSE)</f>
        <v>01/31/2026</v>
      </c>
      <c r="O425" s="13" t="str">
        <f>VLOOKUP($C425,'Data_TCOM+9961'!$A:$U,'SH Summary'!O$4,FALSE)</f>
        <v>Deep Value</v>
      </c>
      <c r="P425" s="13" t="str">
        <f>VLOOKUP($C425,'Data_TCOM+9961'!$A:$U,'SH Summary'!P$4,FALSE)</f>
        <v>Zürich</v>
      </c>
      <c r="Q425" s="13">
        <f>VLOOKUP($C425,'Data_TCOM+9961'!$A:$U,'SH Summary'!Q$4,FALSE)</f>
        <v>0</v>
      </c>
      <c r="R425" s="13" t="str">
        <f>VLOOKUP($C425,'Data_TCOM+9961'!$A:$U,'SH Summary'!R$4,FALSE)</f>
        <v>Switzerland</v>
      </c>
      <c r="S425" s="15">
        <f>VLOOKUP($C425,'Data_TCOM+9961'!$A:$U,'SH Summary'!S$4,FALSE)/1000000000</f>
        <v>0.17203563699999999</v>
      </c>
    </row>
    <row r="426" spans="1:19" ht="17" customHeight="1" x14ac:dyDescent="0.35">
      <c r="A426" s="14"/>
      <c r="B426" s="14">
        <v>421</v>
      </c>
      <c r="C426" s="4" t="s">
        <v>458</v>
      </c>
      <c r="D426" s="15">
        <f>VLOOKUP($C426,'Data_TCOM+9961'!$A:$U,'SH Summary'!D$4,FALSE)</f>
        <v>26000</v>
      </c>
      <c r="E426" s="15">
        <f>VLOOKUP($C426,'Data_TCOM+9961'!$A:$U,'SH Summary'!E$4,FALSE)</f>
        <v>0</v>
      </c>
      <c r="F426" s="18">
        <f t="shared" si="18"/>
        <v>26000</v>
      </c>
      <c r="G426" s="18"/>
      <c r="H426" s="17">
        <f t="shared" si="19"/>
        <v>26000</v>
      </c>
      <c r="I426" s="16"/>
      <c r="J426" s="16"/>
      <c r="K426" s="16"/>
      <c r="L426" s="16">
        <f t="shared" si="20"/>
        <v>4.0062171312611961E-5</v>
      </c>
      <c r="M426" s="13" t="str">
        <f>VLOOKUP($C426,'Data_TCOM+9961'!$A:$U,'SH Summary'!M$4,FALSE)</f>
        <v>03/31/2026</v>
      </c>
      <c r="N426" s="13">
        <f>VLOOKUP($C426,'Data_TCOM+9961'!$A:$U,'SH Summary'!N$4,FALSE)</f>
        <v>0</v>
      </c>
      <c r="O426" s="13" t="str">
        <f>VLOOKUP($C426,'Data_TCOM+9961'!$A:$U,'SH Summary'!O$4,FALSE)</f>
        <v>Value</v>
      </c>
      <c r="P426" s="13" t="str">
        <f>VLOOKUP($C426,'Data_TCOM+9961'!$A:$U,'SH Summary'!P$4,FALSE)</f>
        <v>Luxembourg</v>
      </c>
      <c r="Q426" s="13">
        <f>VLOOKUP($C426,'Data_TCOM+9961'!$A:$U,'SH Summary'!Q$4,FALSE)</f>
        <v>0</v>
      </c>
      <c r="R426" s="13" t="str">
        <f>VLOOKUP($C426,'Data_TCOM+9961'!$A:$U,'SH Summary'!R$4,FALSE)</f>
        <v>Luxembourg</v>
      </c>
      <c r="S426" s="15">
        <f>VLOOKUP($C426,'Data_TCOM+9961'!$A:$U,'SH Summary'!S$4,FALSE)/1000000000</f>
        <v>7.4811564999999997E-2</v>
      </c>
    </row>
    <row r="427" spans="1:19" ht="17" customHeight="1" x14ac:dyDescent="0.35">
      <c r="A427" s="14"/>
      <c r="B427" s="14">
        <v>422</v>
      </c>
      <c r="C427" s="4" t="s">
        <v>459</v>
      </c>
      <c r="D427" s="15">
        <f>VLOOKUP($C427,'Data_TCOM+9961'!$A:$U,'SH Summary'!D$4,FALSE)</f>
        <v>25463</v>
      </c>
      <c r="E427" s="15">
        <f>VLOOKUP($C427,'Data_TCOM+9961'!$A:$U,'SH Summary'!E$4,FALSE)</f>
        <v>0</v>
      </c>
      <c r="F427" s="18">
        <f t="shared" si="18"/>
        <v>25463</v>
      </c>
      <c r="G427" s="18"/>
      <c r="H427" s="17">
        <f t="shared" si="19"/>
        <v>25463</v>
      </c>
      <c r="I427" s="16"/>
      <c r="J427" s="16"/>
      <c r="K427" s="16"/>
      <c r="L427" s="16">
        <f t="shared" si="20"/>
        <v>3.9234733389732242E-5</v>
      </c>
      <c r="M427" s="13" t="str">
        <f>VLOOKUP($C427,'Data_TCOM+9961'!$A:$U,'SH Summary'!M$4,FALSE)</f>
        <v>03/31/2026</v>
      </c>
      <c r="N427" s="13">
        <f>VLOOKUP($C427,'Data_TCOM+9961'!$A:$U,'SH Summary'!N$4,FALSE)</f>
        <v>0</v>
      </c>
      <c r="O427" s="13" t="str">
        <f>VLOOKUP($C427,'Data_TCOM+9961'!$A:$U,'SH Summary'!O$4,FALSE)</f>
        <v>Growth</v>
      </c>
      <c r="P427" s="13" t="str">
        <f>VLOOKUP($C427,'Data_TCOM+9961'!$A:$U,'SH Summary'!P$4,FALSE)</f>
        <v>London</v>
      </c>
      <c r="Q427" s="13">
        <f>VLOOKUP($C427,'Data_TCOM+9961'!$A:$U,'SH Summary'!Q$4,FALSE)</f>
        <v>0</v>
      </c>
      <c r="R427" s="13" t="str">
        <f>VLOOKUP($C427,'Data_TCOM+9961'!$A:$U,'SH Summary'!R$4,FALSE)</f>
        <v>United Kingdom</v>
      </c>
      <c r="S427" s="15">
        <f>VLOOKUP($C427,'Data_TCOM+9961'!$A:$U,'SH Summary'!S$4,FALSE)/1000000000</f>
        <v>1.1110886659999999</v>
      </c>
    </row>
    <row r="428" spans="1:19" ht="17" customHeight="1" x14ac:dyDescent="0.35">
      <c r="A428" s="14"/>
      <c r="B428" s="14">
        <v>423</v>
      </c>
      <c r="C428" s="4" t="s">
        <v>460</v>
      </c>
      <c r="D428" s="15">
        <f>VLOOKUP($C428,'Data_TCOM+9961'!$A:$U,'SH Summary'!D$4,FALSE)</f>
        <v>25253</v>
      </c>
      <c r="E428" s="15">
        <f>VLOOKUP($C428,'Data_TCOM+9961'!$A:$U,'SH Summary'!E$4,FALSE)</f>
        <v>0</v>
      </c>
      <c r="F428" s="18">
        <f t="shared" si="18"/>
        <v>25253</v>
      </c>
      <c r="G428" s="18"/>
      <c r="H428" s="17">
        <f t="shared" si="19"/>
        <v>25253</v>
      </c>
      <c r="I428" s="16"/>
      <c r="J428" s="16"/>
      <c r="K428" s="16"/>
      <c r="L428" s="16">
        <f t="shared" si="20"/>
        <v>3.8911154313745763E-5</v>
      </c>
      <c r="M428" s="13" t="str">
        <f>VLOOKUP($C428,'Data_TCOM+9961'!$A:$U,'SH Summary'!M$4,FALSE)</f>
        <v>03/31/2026</v>
      </c>
      <c r="N428" s="13">
        <f>VLOOKUP($C428,'Data_TCOM+9961'!$A:$U,'SH Summary'!N$4,FALSE)</f>
        <v>0</v>
      </c>
      <c r="O428" s="13" t="str">
        <f>VLOOKUP($C428,'Data_TCOM+9961'!$A:$U,'SH Summary'!O$4,FALSE)</f>
        <v>Value</v>
      </c>
      <c r="P428" s="13" t="str">
        <f>VLOOKUP($C428,'Data_TCOM+9961'!$A:$U,'SH Summary'!P$4,FALSE)</f>
        <v>New York</v>
      </c>
      <c r="Q428" s="13" t="str">
        <f>VLOOKUP($C428,'Data_TCOM+9961'!$A:$U,'SH Summary'!Q$4,FALSE)</f>
        <v>New York</v>
      </c>
      <c r="R428" s="13" t="str">
        <f>VLOOKUP($C428,'Data_TCOM+9961'!$A:$U,'SH Summary'!R$4,FALSE)</f>
        <v>United States</v>
      </c>
      <c r="S428" s="15">
        <f>VLOOKUP($C428,'Data_TCOM+9961'!$A:$U,'SH Summary'!S$4,FALSE)/1000000000</f>
        <v>132.25308885800001</v>
      </c>
    </row>
    <row r="429" spans="1:19" ht="17" customHeight="1" x14ac:dyDescent="0.35">
      <c r="A429" s="14"/>
      <c r="B429" s="14">
        <v>424</v>
      </c>
      <c r="C429" s="4" t="s">
        <v>461</v>
      </c>
      <c r="D429" s="15">
        <f>VLOOKUP($C429,'Data_TCOM+9961'!$A:$U,'SH Summary'!D$4,FALSE)</f>
        <v>25211</v>
      </c>
      <c r="E429" s="15">
        <f>VLOOKUP($C429,'Data_TCOM+9961'!$A:$U,'SH Summary'!E$4,FALSE)</f>
        <v>0</v>
      </c>
      <c r="F429" s="18">
        <f t="shared" si="18"/>
        <v>25211</v>
      </c>
      <c r="G429" s="18"/>
      <c r="H429" s="17">
        <f t="shared" si="19"/>
        <v>25211</v>
      </c>
      <c r="I429" s="16"/>
      <c r="J429" s="16"/>
      <c r="K429" s="16"/>
      <c r="L429" s="16">
        <f t="shared" si="20"/>
        <v>3.8846438498548467E-5</v>
      </c>
      <c r="M429" s="13" t="str">
        <f>VLOOKUP($C429,'Data_TCOM+9961'!$A:$U,'SH Summary'!M$4,FALSE)</f>
        <v>03/31/2026</v>
      </c>
      <c r="N429" s="13">
        <f>VLOOKUP($C429,'Data_TCOM+9961'!$A:$U,'SH Summary'!N$4,FALSE)</f>
        <v>0</v>
      </c>
      <c r="O429" s="13" t="str">
        <f>VLOOKUP($C429,'Data_TCOM+9961'!$A:$U,'SH Summary'!O$4,FALSE)</f>
        <v>Growth</v>
      </c>
      <c r="P429" s="13" t="str">
        <f>VLOOKUP($C429,'Data_TCOM+9961'!$A:$U,'SH Summary'!P$4,FALSE)</f>
        <v>Toronto</v>
      </c>
      <c r="Q429" s="13" t="str">
        <f>VLOOKUP($C429,'Data_TCOM+9961'!$A:$U,'SH Summary'!Q$4,FALSE)</f>
        <v>Ontario</v>
      </c>
      <c r="R429" s="13" t="str">
        <f>VLOOKUP($C429,'Data_TCOM+9961'!$A:$U,'SH Summary'!R$4,FALSE)</f>
        <v>Canada</v>
      </c>
      <c r="S429" s="15">
        <f>VLOOKUP($C429,'Data_TCOM+9961'!$A:$U,'SH Summary'!S$4,FALSE)/1000000000</f>
        <v>198.57837686799999</v>
      </c>
    </row>
    <row r="430" spans="1:19" ht="17" customHeight="1" x14ac:dyDescent="0.35">
      <c r="A430" s="14"/>
      <c r="B430" s="14">
        <v>425</v>
      </c>
      <c r="C430" s="4" t="s">
        <v>462</v>
      </c>
      <c r="D430" s="15">
        <f>VLOOKUP($C430,'Data_TCOM+9961'!$A:$U,'SH Summary'!D$4,FALSE)</f>
        <v>12400</v>
      </c>
      <c r="E430" s="15">
        <f>VLOOKUP($C430,'Data_TCOM+9961'!$A:$U,'SH Summary'!E$4,FALSE)</f>
        <v>12800</v>
      </c>
      <c r="F430" s="18">
        <f t="shared" si="18"/>
        <v>25200</v>
      </c>
      <c r="G430" s="18"/>
      <c r="H430" s="17">
        <f t="shared" si="19"/>
        <v>25200</v>
      </c>
      <c r="I430" s="16"/>
      <c r="J430" s="16"/>
      <c r="K430" s="16"/>
      <c r="L430" s="16">
        <f t="shared" si="20"/>
        <v>3.8829489118377741E-5</v>
      </c>
      <c r="M430" s="13" t="str">
        <f>VLOOKUP($C430,'Data_TCOM+9961'!$A:$U,'SH Summary'!M$4,FALSE)</f>
        <v>03/31/2026</v>
      </c>
      <c r="N430" s="13" t="str">
        <f>VLOOKUP($C430,'Data_TCOM+9961'!$A:$U,'SH Summary'!N$4,FALSE)</f>
        <v>07/07/2025</v>
      </c>
      <c r="O430" s="13" t="str">
        <f>VLOOKUP($C430,'Data_TCOM+9961'!$A:$U,'SH Summary'!O$4,FALSE)</f>
        <v>Value</v>
      </c>
      <c r="P430" s="13" t="str">
        <f>VLOOKUP($C430,'Data_TCOM+9961'!$A:$U,'SH Summary'!P$4,FALSE)</f>
        <v>Tokyo</v>
      </c>
      <c r="Q430" s="13">
        <f>VLOOKUP($C430,'Data_TCOM+9961'!$A:$U,'SH Summary'!Q$4,FALSE)</f>
        <v>0</v>
      </c>
      <c r="R430" s="13" t="str">
        <f>VLOOKUP($C430,'Data_TCOM+9961'!$A:$U,'SH Summary'!R$4,FALSE)</f>
        <v>Japan</v>
      </c>
      <c r="S430" s="15">
        <f>VLOOKUP($C430,'Data_TCOM+9961'!$A:$U,'SH Summary'!S$4,FALSE)/1000000000</f>
        <v>201.97458835</v>
      </c>
    </row>
    <row r="431" spans="1:19" ht="17" customHeight="1" x14ac:dyDescent="0.35">
      <c r="A431" s="14"/>
      <c r="B431" s="14">
        <v>426</v>
      </c>
      <c r="C431" s="4" t="s">
        <v>463</v>
      </c>
      <c r="D431" s="15">
        <f>VLOOKUP($C431,'Data_TCOM+9961'!$A:$U,'SH Summary'!D$4,FALSE)</f>
        <v>0</v>
      </c>
      <c r="E431" s="15">
        <f>VLOOKUP($C431,'Data_TCOM+9961'!$A:$U,'SH Summary'!E$4,FALSE)</f>
        <v>25000</v>
      </c>
      <c r="F431" s="18">
        <f t="shared" si="18"/>
        <v>25000</v>
      </c>
      <c r="G431" s="18"/>
      <c r="H431" s="17">
        <f t="shared" si="19"/>
        <v>25000</v>
      </c>
      <c r="I431" s="16"/>
      <c r="J431" s="16"/>
      <c r="K431" s="16"/>
      <c r="L431" s="16">
        <f t="shared" si="20"/>
        <v>3.8521318569819192E-5</v>
      </c>
      <c r="M431" s="13" t="str">
        <f>VLOOKUP($C431,'Data_TCOM+9961'!$A:$U,'SH Summary'!M$4,FALSE)</f>
        <v>12/31/2024</v>
      </c>
      <c r="N431" s="13" t="str">
        <f>VLOOKUP($C431,'Data_TCOM+9961'!$A:$U,'SH Summary'!N$4,FALSE)</f>
        <v>03/31/2026</v>
      </c>
      <c r="O431" s="13" t="str">
        <f>VLOOKUP($C431,'Data_TCOM+9961'!$A:$U,'SH Summary'!O$4,FALSE)</f>
        <v>Growth</v>
      </c>
      <c r="P431" s="13" t="str">
        <f>VLOOKUP($C431,'Data_TCOM+9961'!$A:$U,'SH Summary'!P$4,FALSE)</f>
        <v>Munich</v>
      </c>
      <c r="Q431" s="13">
        <f>VLOOKUP($C431,'Data_TCOM+9961'!$A:$U,'SH Summary'!Q$4,FALSE)</f>
        <v>0</v>
      </c>
      <c r="R431" s="13" t="str">
        <f>VLOOKUP($C431,'Data_TCOM+9961'!$A:$U,'SH Summary'!R$4,FALSE)</f>
        <v>Germany</v>
      </c>
      <c r="S431" s="15">
        <f>VLOOKUP($C431,'Data_TCOM+9961'!$A:$U,'SH Summary'!S$4,FALSE)/1000000000</f>
        <v>10.663132571</v>
      </c>
    </row>
    <row r="432" spans="1:19" ht="17" customHeight="1" x14ac:dyDescent="0.35">
      <c r="A432" s="14"/>
      <c r="B432" s="14">
        <v>427</v>
      </c>
      <c r="C432" s="4" t="s">
        <v>464</v>
      </c>
      <c r="D432" s="15">
        <f>VLOOKUP($C432,'Data_TCOM+9961'!$A:$U,'SH Summary'!D$4,FALSE)</f>
        <v>0</v>
      </c>
      <c r="E432" s="15">
        <f>VLOOKUP($C432,'Data_TCOM+9961'!$A:$U,'SH Summary'!E$4,FALSE)</f>
        <v>25000</v>
      </c>
      <c r="F432" s="18">
        <f t="shared" si="18"/>
        <v>25000</v>
      </c>
      <c r="G432" s="18"/>
      <c r="H432" s="17">
        <f t="shared" si="19"/>
        <v>25000</v>
      </c>
      <c r="I432" s="16"/>
      <c r="J432" s="16"/>
      <c r="K432" s="16"/>
      <c r="L432" s="16">
        <f t="shared" si="20"/>
        <v>3.8521318569819192E-5</v>
      </c>
      <c r="M432" s="13">
        <f>VLOOKUP($C432,'Data_TCOM+9961'!$A:$U,'SH Summary'!M$4,FALSE)</f>
        <v>0</v>
      </c>
      <c r="N432" s="13" t="str">
        <f>VLOOKUP($C432,'Data_TCOM+9961'!$A:$U,'SH Summary'!N$4,FALSE)</f>
        <v>07/31/2025</v>
      </c>
      <c r="O432" s="13" t="str">
        <f>VLOOKUP($C432,'Data_TCOM+9961'!$A:$U,'SH Summary'!O$4,FALSE)</f>
        <v>Growth</v>
      </c>
      <c r="P432" s="13" t="str">
        <f>VLOOKUP($C432,'Data_TCOM+9961'!$A:$U,'SH Summary'!P$4,FALSE)</f>
        <v>Paris</v>
      </c>
      <c r="Q432" s="13">
        <f>VLOOKUP($C432,'Data_TCOM+9961'!$A:$U,'SH Summary'!Q$4,FALSE)</f>
        <v>0</v>
      </c>
      <c r="R432" s="13" t="str">
        <f>VLOOKUP($C432,'Data_TCOM+9961'!$A:$U,'SH Summary'!R$4,FALSE)</f>
        <v>France</v>
      </c>
      <c r="S432" s="15">
        <f>VLOOKUP($C432,'Data_TCOM+9961'!$A:$U,'SH Summary'!S$4,FALSE)/1000000000</f>
        <v>10.027980017000001</v>
      </c>
    </row>
    <row r="433" spans="1:19" ht="17" customHeight="1" x14ac:dyDescent="0.35">
      <c r="A433" s="14"/>
      <c r="B433" s="14">
        <v>428</v>
      </c>
      <c r="C433" s="4" t="s">
        <v>465</v>
      </c>
      <c r="D433" s="15">
        <f>VLOOKUP($C433,'Data_TCOM+9961'!$A:$U,'SH Summary'!D$4,FALSE)</f>
        <v>24777</v>
      </c>
      <c r="E433" s="15">
        <f>VLOOKUP($C433,'Data_TCOM+9961'!$A:$U,'SH Summary'!E$4,FALSE)</f>
        <v>0</v>
      </c>
      <c r="F433" s="18">
        <f t="shared" si="18"/>
        <v>24777</v>
      </c>
      <c r="G433" s="18"/>
      <c r="H433" s="17">
        <f t="shared" si="19"/>
        <v>24777</v>
      </c>
      <c r="I433" s="16"/>
      <c r="J433" s="16"/>
      <c r="K433" s="16"/>
      <c r="L433" s="16">
        <f t="shared" si="20"/>
        <v>3.8177708408176403E-5</v>
      </c>
      <c r="M433" s="13" t="str">
        <f>VLOOKUP($C433,'Data_TCOM+9961'!$A:$U,'SH Summary'!M$4,FALSE)</f>
        <v>03/31/2026</v>
      </c>
      <c r="N433" s="13" t="str">
        <f>VLOOKUP($C433,'Data_TCOM+9961'!$A:$U,'SH Summary'!N$4,FALSE)</f>
        <v>01/31/2026</v>
      </c>
      <c r="O433" s="13" t="str">
        <f>VLOOKUP($C433,'Data_TCOM+9961'!$A:$U,'SH Summary'!O$4,FALSE)</f>
        <v>Growth</v>
      </c>
      <c r="P433" s="13" t="str">
        <f>VLOOKUP($C433,'Data_TCOM+9961'!$A:$U,'SH Summary'!P$4,FALSE)</f>
        <v>London</v>
      </c>
      <c r="Q433" s="13">
        <f>VLOOKUP($C433,'Data_TCOM+9961'!$A:$U,'SH Summary'!Q$4,FALSE)</f>
        <v>0</v>
      </c>
      <c r="R433" s="13" t="str">
        <f>VLOOKUP($C433,'Data_TCOM+9961'!$A:$U,'SH Summary'!R$4,FALSE)</f>
        <v>United Kingdom</v>
      </c>
      <c r="S433" s="15">
        <f>VLOOKUP($C433,'Data_TCOM+9961'!$A:$U,'SH Summary'!S$4,FALSE)/1000000000</f>
        <v>1.3274379279999999</v>
      </c>
    </row>
    <row r="434" spans="1:19" ht="17" customHeight="1" x14ac:dyDescent="0.35">
      <c r="A434" s="14"/>
      <c r="B434" s="14">
        <v>429</v>
      </c>
      <c r="C434" s="4" t="s">
        <v>466</v>
      </c>
      <c r="D434" s="15">
        <f>VLOOKUP($C434,'Data_TCOM+9961'!$A:$U,'SH Summary'!D$4,FALSE)</f>
        <v>8742</v>
      </c>
      <c r="E434" s="15">
        <f>VLOOKUP($C434,'Data_TCOM+9961'!$A:$U,'SH Summary'!E$4,FALSE)</f>
        <v>16006</v>
      </c>
      <c r="F434" s="18">
        <f t="shared" si="18"/>
        <v>24748</v>
      </c>
      <c r="G434" s="18"/>
      <c r="H434" s="17">
        <f t="shared" si="19"/>
        <v>24748</v>
      </c>
      <c r="I434" s="16"/>
      <c r="J434" s="16"/>
      <c r="K434" s="16"/>
      <c r="L434" s="16">
        <f t="shared" si="20"/>
        <v>3.813302367863541E-5</v>
      </c>
      <c r="M434" s="13" t="str">
        <f>VLOOKUP($C434,'Data_TCOM+9961'!$A:$U,'SH Summary'!M$4,FALSE)</f>
        <v>12/31/2024</v>
      </c>
      <c r="N434" s="13" t="str">
        <f>VLOOKUP($C434,'Data_TCOM+9961'!$A:$U,'SH Summary'!N$4,FALSE)</f>
        <v>04/30/2026</v>
      </c>
      <c r="O434" s="13" t="str">
        <f>VLOOKUP($C434,'Data_TCOM+9961'!$A:$U,'SH Summary'!O$4,FALSE)</f>
        <v>Value</v>
      </c>
      <c r="P434" s="13" t="str">
        <f>VLOOKUP($C434,'Data_TCOM+9961'!$A:$U,'SH Summary'!P$4,FALSE)</f>
        <v>Cape Town</v>
      </c>
      <c r="Q434" s="13">
        <f>VLOOKUP($C434,'Data_TCOM+9961'!$A:$U,'SH Summary'!Q$4,FALSE)</f>
        <v>0</v>
      </c>
      <c r="R434" s="13" t="str">
        <f>VLOOKUP($C434,'Data_TCOM+9961'!$A:$U,'SH Summary'!R$4,FALSE)</f>
        <v>South Africa</v>
      </c>
      <c r="S434" s="15">
        <f>VLOOKUP($C434,'Data_TCOM+9961'!$A:$U,'SH Summary'!S$4,FALSE)/1000000000</f>
        <v>25.331586127000001</v>
      </c>
    </row>
    <row r="435" spans="1:19" ht="17" customHeight="1" x14ac:dyDescent="0.35">
      <c r="A435" s="14"/>
      <c r="B435" s="14">
        <v>430</v>
      </c>
      <c r="C435" s="4" t="s">
        <v>467</v>
      </c>
      <c r="D435" s="15">
        <f>VLOOKUP($C435,'Data_TCOM+9961'!$A:$U,'SH Summary'!D$4,FALSE)</f>
        <v>0</v>
      </c>
      <c r="E435" s="15">
        <f>VLOOKUP($C435,'Data_TCOM+9961'!$A:$U,'SH Summary'!E$4,FALSE)</f>
        <v>24700</v>
      </c>
      <c r="F435" s="18">
        <f t="shared" si="18"/>
        <v>24700</v>
      </c>
      <c r="G435" s="18"/>
      <c r="H435" s="17">
        <f t="shared" si="19"/>
        <v>24700</v>
      </c>
      <c r="I435" s="16"/>
      <c r="J435" s="16"/>
      <c r="K435" s="16"/>
      <c r="L435" s="16">
        <f t="shared" si="20"/>
        <v>3.805906274698136E-5</v>
      </c>
      <c r="M435" s="13">
        <f>VLOOKUP($C435,'Data_TCOM+9961'!$A:$U,'SH Summary'!M$4,FALSE)</f>
        <v>0</v>
      </c>
      <c r="N435" s="13" t="str">
        <f>VLOOKUP($C435,'Data_TCOM+9961'!$A:$U,'SH Summary'!N$4,FALSE)</f>
        <v>04/30/2026</v>
      </c>
      <c r="O435" s="13" t="str">
        <f>VLOOKUP($C435,'Data_TCOM+9961'!$A:$U,'SH Summary'!O$4,FALSE)</f>
        <v>Value</v>
      </c>
      <c r="P435" s="13" t="str">
        <f>VLOOKUP($C435,'Data_TCOM+9961'!$A:$U,'SH Summary'!P$4,FALSE)</f>
        <v>London</v>
      </c>
      <c r="Q435" s="13">
        <f>VLOOKUP($C435,'Data_TCOM+9961'!$A:$U,'SH Summary'!Q$4,FALSE)</f>
        <v>0</v>
      </c>
      <c r="R435" s="13" t="str">
        <f>VLOOKUP($C435,'Data_TCOM+9961'!$A:$U,'SH Summary'!R$4,FALSE)</f>
        <v>United Kingdom</v>
      </c>
      <c r="S435" s="15">
        <f>VLOOKUP($C435,'Data_TCOM+9961'!$A:$U,'SH Summary'!S$4,FALSE)/1000000000</f>
        <v>2.3097852560000001</v>
      </c>
    </row>
    <row r="436" spans="1:19" ht="17" customHeight="1" x14ac:dyDescent="0.35">
      <c r="A436" s="14"/>
      <c r="B436" s="14">
        <v>431</v>
      </c>
      <c r="C436" s="4" t="s">
        <v>468</v>
      </c>
      <c r="D436" s="15">
        <f>VLOOKUP($C436,'Data_TCOM+9961'!$A:$U,'SH Summary'!D$4,FALSE)</f>
        <v>24228</v>
      </c>
      <c r="E436" s="15">
        <f>VLOOKUP($C436,'Data_TCOM+9961'!$A:$U,'SH Summary'!E$4,FALSE)</f>
        <v>0</v>
      </c>
      <c r="F436" s="18">
        <f t="shared" si="18"/>
        <v>24228</v>
      </c>
      <c r="G436" s="18"/>
      <c r="H436" s="17">
        <f t="shared" si="19"/>
        <v>24228</v>
      </c>
      <c r="I436" s="16"/>
      <c r="J436" s="16"/>
      <c r="K436" s="16"/>
      <c r="L436" s="16">
        <f t="shared" si="20"/>
        <v>3.7331780252383176E-5</v>
      </c>
      <c r="M436" s="13" t="str">
        <f>VLOOKUP($C436,'Data_TCOM+9961'!$A:$U,'SH Summary'!M$4,FALSE)</f>
        <v>12/31/2025</v>
      </c>
      <c r="N436" s="13" t="str">
        <f>VLOOKUP($C436,'Data_TCOM+9961'!$A:$U,'SH Summary'!N$4,FALSE)</f>
        <v>06/30/2025</v>
      </c>
      <c r="O436" s="13" t="str">
        <f>VLOOKUP($C436,'Data_TCOM+9961'!$A:$U,'SH Summary'!O$4,FALSE)</f>
        <v>Value</v>
      </c>
      <c r="P436" s="13" t="str">
        <f>VLOOKUP($C436,'Data_TCOM+9961'!$A:$U,'SH Summary'!P$4,FALSE)</f>
        <v>Shenzhen</v>
      </c>
      <c r="Q436" s="13">
        <f>VLOOKUP($C436,'Data_TCOM+9961'!$A:$U,'SH Summary'!Q$4,FALSE)</f>
        <v>0</v>
      </c>
      <c r="R436" s="13" t="str">
        <f>VLOOKUP($C436,'Data_TCOM+9961'!$A:$U,'SH Summary'!R$4,FALSE)</f>
        <v>China (Mainland)</v>
      </c>
      <c r="S436" s="15">
        <f>VLOOKUP($C436,'Data_TCOM+9961'!$A:$U,'SH Summary'!S$4,FALSE)/1000000000</f>
        <v>32.816166494999997</v>
      </c>
    </row>
    <row r="437" spans="1:19" ht="17" customHeight="1" x14ac:dyDescent="0.35">
      <c r="A437" s="14"/>
      <c r="B437" s="14">
        <v>432</v>
      </c>
      <c r="C437" s="4" t="s">
        <v>469</v>
      </c>
      <c r="D437" s="15">
        <f>VLOOKUP($C437,'Data_TCOM+9961'!$A:$U,'SH Summary'!D$4,FALSE)</f>
        <v>24150</v>
      </c>
      <c r="E437" s="15">
        <f>VLOOKUP($C437,'Data_TCOM+9961'!$A:$U,'SH Summary'!E$4,FALSE)</f>
        <v>0</v>
      </c>
      <c r="F437" s="18">
        <f t="shared" si="18"/>
        <v>24150</v>
      </c>
      <c r="G437" s="18"/>
      <c r="H437" s="17">
        <f t="shared" si="19"/>
        <v>24150</v>
      </c>
      <c r="I437" s="16"/>
      <c r="J437" s="16"/>
      <c r="K437" s="16"/>
      <c r="L437" s="16">
        <f t="shared" si="20"/>
        <v>3.7211593738445338E-5</v>
      </c>
      <c r="M437" s="13" t="str">
        <f>VLOOKUP($C437,'Data_TCOM+9961'!$A:$U,'SH Summary'!M$4,FALSE)</f>
        <v>06/30/2024</v>
      </c>
      <c r="N437" s="13">
        <f>VLOOKUP($C437,'Data_TCOM+9961'!$A:$U,'SH Summary'!N$4,FALSE)</f>
        <v>0</v>
      </c>
      <c r="O437" s="13" t="str">
        <f>VLOOKUP($C437,'Data_TCOM+9961'!$A:$U,'SH Summary'!O$4,FALSE)</f>
        <v>Deep Value</v>
      </c>
      <c r="P437" s="13" t="str">
        <f>VLOOKUP($C437,'Data_TCOM+9961'!$A:$U,'SH Summary'!P$4,FALSE)</f>
        <v>Paris</v>
      </c>
      <c r="Q437" s="13">
        <f>VLOOKUP($C437,'Data_TCOM+9961'!$A:$U,'SH Summary'!Q$4,FALSE)</f>
        <v>0</v>
      </c>
      <c r="R437" s="13" t="str">
        <f>VLOOKUP($C437,'Data_TCOM+9961'!$A:$U,'SH Summary'!R$4,FALSE)</f>
        <v>France</v>
      </c>
      <c r="S437" s="15">
        <f>VLOOKUP($C437,'Data_TCOM+9961'!$A:$U,'SH Summary'!S$4,FALSE)/1000000000</f>
        <v>4.7226316999999997E-2</v>
      </c>
    </row>
    <row r="438" spans="1:19" ht="17" customHeight="1" x14ac:dyDescent="0.35">
      <c r="A438" s="14"/>
      <c r="B438" s="14">
        <v>433</v>
      </c>
      <c r="C438" s="4" t="s">
        <v>470</v>
      </c>
      <c r="D438" s="15">
        <f>VLOOKUP($C438,'Data_TCOM+9961'!$A:$U,'SH Summary'!D$4,FALSE)</f>
        <v>24000</v>
      </c>
      <c r="E438" s="15">
        <f>VLOOKUP($C438,'Data_TCOM+9961'!$A:$U,'SH Summary'!E$4,FALSE)</f>
        <v>0</v>
      </c>
      <c r="F438" s="18">
        <f t="shared" si="18"/>
        <v>24000</v>
      </c>
      <c r="G438" s="18"/>
      <c r="H438" s="17">
        <f t="shared" si="19"/>
        <v>24000</v>
      </c>
      <c r="I438" s="16"/>
      <c r="J438" s="16"/>
      <c r="K438" s="16"/>
      <c r="L438" s="16">
        <f t="shared" si="20"/>
        <v>3.6980465827026422E-5</v>
      </c>
      <c r="M438" s="13" t="str">
        <f>VLOOKUP($C438,'Data_TCOM+9961'!$A:$U,'SH Summary'!M$4,FALSE)</f>
        <v>01/31/2026</v>
      </c>
      <c r="N438" s="13">
        <f>VLOOKUP($C438,'Data_TCOM+9961'!$A:$U,'SH Summary'!N$4,FALSE)</f>
        <v>0</v>
      </c>
      <c r="O438" s="13" t="str">
        <f>VLOOKUP($C438,'Data_TCOM+9961'!$A:$U,'SH Summary'!O$4,FALSE)</f>
        <v>Growth</v>
      </c>
      <c r="P438" s="13" t="str">
        <f>VLOOKUP($C438,'Data_TCOM+9961'!$A:$U,'SH Summary'!P$4,FALSE)</f>
        <v>Lugano</v>
      </c>
      <c r="Q438" s="13">
        <f>VLOOKUP($C438,'Data_TCOM+9961'!$A:$U,'SH Summary'!Q$4,FALSE)</f>
        <v>0</v>
      </c>
      <c r="R438" s="13" t="str">
        <f>VLOOKUP($C438,'Data_TCOM+9961'!$A:$U,'SH Summary'!R$4,FALSE)</f>
        <v>Switzerland</v>
      </c>
      <c r="S438" s="15">
        <f>VLOOKUP($C438,'Data_TCOM+9961'!$A:$U,'SH Summary'!S$4,FALSE)/1000000000</f>
        <v>0.21579749400000001</v>
      </c>
    </row>
    <row r="439" spans="1:19" ht="17" customHeight="1" x14ac:dyDescent="0.35">
      <c r="A439" s="14"/>
      <c r="B439" s="14">
        <v>434</v>
      </c>
      <c r="C439" s="4" t="s">
        <v>471</v>
      </c>
      <c r="D439" s="15">
        <f>VLOOKUP($C439,'Data_TCOM+9961'!$A:$U,'SH Summary'!D$4,FALSE)</f>
        <v>0</v>
      </c>
      <c r="E439" s="15">
        <f>VLOOKUP($C439,'Data_TCOM+9961'!$A:$U,'SH Summary'!E$4,FALSE)</f>
        <v>23428</v>
      </c>
      <c r="F439" s="18">
        <f t="shared" si="18"/>
        <v>23428</v>
      </c>
      <c r="G439" s="18"/>
      <c r="H439" s="17">
        <f t="shared" si="19"/>
        <v>23428</v>
      </c>
      <c r="I439" s="16"/>
      <c r="J439" s="16"/>
      <c r="K439" s="16"/>
      <c r="L439" s="16">
        <f t="shared" si="20"/>
        <v>3.6099098058148957E-5</v>
      </c>
      <c r="M439" s="13" t="str">
        <f>VLOOKUP($C439,'Data_TCOM+9961'!$A:$U,'SH Summary'!M$4,FALSE)</f>
        <v>06/30/2025</v>
      </c>
      <c r="N439" s="13" t="str">
        <f>VLOOKUP($C439,'Data_TCOM+9961'!$A:$U,'SH Summary'!N$4,FALSE)</f>
        <v>04/30/2026</v>
      </c>
      <c r="O439" s="13" t="str">
        <f>VLOOKUP($C439,'Data_TCOM+9961'!$A:$U,'SH Summary'!O$4,FALSE)</f>
        <v>Growth</v>
      </c>
      <c r="P439" s="13" t="str">
        <f>VLOOKUP($C439,'Data_TCOM+9961'!$A:$U,'SH Summary'!P$4,FALSE)</f>
        <v>Milan</v>
      </c>
      <c r="Q439" s="13">
        <f>VLOOKUP($C439,'Data_TCOM+9961'!$A:$U,'SH Summary'!Q$4,FALSE)</f>
        <v>0</v>
      </c>
      <c r="R439" s="13" t="str">
        <f>VLOOKUP($C439,'Data_TCOM+9961'!$A:$U,'SH Summary'!R$4,FALSE)</f>
        <v>Italy</v>
      </c>
      <c r="S439" s="15">
        <f>VLOOKUP($C439,'Data_TCOM+9961'!$A:$U,'SH Summary'!S$4,FALSE)/1000000000</f>
        <v>4.8777847850000002</v>
      </c>
    </row>
    <row r="440" spans="1:19" ht="17" customHeight="1" x14ac:dyDescent="0.35">
      <c r="A440" s="14"/>
      <c r="B440" s="14">
        <v>435</v>
      </c>
      <c r="C440" s="4" t="s">
        <v>472</v>
      </c>
      <c r="D440" s="15">
        <f>VLOOKUP($C440,'Data_TCOM+9961'!$A:$U,'SH Summary'!D$4,FALSE)</f>
        <v>23092</v>
      </c>
      <c r="E440" s="15">
        <f>VLOOKUP($C440,'Data_TCOM+9961'!$A:$U,'SH Summary'!E$4,FALSE)</f>
        <v>0</v>
      </c>
      <c r="F440" s="18">
        <f t="shared" si="18"/>
        <v>23092</v>
      </c>
      <c r="G440" s="18"/>
      <c r="H440" s="17">
        <f t="shared" si="19"/>
        <v>23092</v>
      </c>
      <c r="I440" s="16"/>
      <c r="J440" s="16"/>
      <c r="K440" s="16"/>
      <c r="L440" s="16">
        <f t="shared" si="20"/>
        <v>3.558137153657059E-5</v>
      </c>
      <c r="M440" s="13" t="str">
        <f>VLOOKUP($C440,'Data_TCOM+9961'!$A:$U,'SH Summary'!M$4,FALSE)</f>
        <v>03/31/2026</v>
      </c>
      <c r="N440" s="13">
        <f>VLOOKUP($C440,'Data_TCOM+9961'!$A:$U,'SH Summary'!N$4,FALSE)</f>
        <v>0</v>
      </c>
      <c r="O440" s="13" t="str">
        <f>VLOOKUP($C440,'Data_TCOM+9961'!$A:$U,'SH Summary'!O$4,FALSE)</f>
        <v>Value</v>
      </c>
      <c r="P440" s="13" t="str">
        <f>VLOOKUP($C440,'Data_TCOM+9961'!$A:$U,'SH Summary'!P$4,FALSE)</f>
        <v>Paris</v>
      </c>
      <c r="Q440" s="13">
        <f>VLOOKUP($C440,'Data_TCOM+9961'!$A:$U,'SH Summary'!Q$4,FALSE)</f>
        <v>0</v>
      </c>
      <c r="R440" s="13" t="str">
        <f>VLOOKUP($C440,'Data_TCOM+9961'!$A:$U,'SH Summary'!R$4,FALSE)</f>
        <v>France</v>
      </c>
      <c r="S440" s="15">
        <f>VLOOKUP($C440,'Data_TCOM+9961'!$A:$U,'SH Summary'!S$4,FALSE)/1000000000</f>
        <v>9.4598993409999999</v>
      </c>
    </row>
    <row r="441" spans="1:19" ht="17" customHeight="1" x14ac:dyDescent="0.35">
      <c r="A441" s="14"/>
      <c r="B441" s="14">
        <v>436</v>
      </c>
      <c r="C441" s="4" t="s">
        <v>473</v>
      </c>
      <c r="D441" s="15">
        <f>VLOOKUP($C441,'Data_TCOM+9961'!$A:$U,'SH Summary'!D$4,FALSE)</f>
        <v>22860</v>
      </c>
      <c r="E441" s="15">
        <f>VLOOKUP($C441,'Data_TCOM+9961'!$A:$U,'SH Summary'!E$4,FALSE)</f>
        <v>0</v>
      </c>
      <c r="F441" s="18">
        <f t="shared" si="18"/>
        <v>22860</v>
      </c>
      <c r="G441" s="18"/>
      <c r="H441" s="17">
        <f t="shared" si="19"/>
        <v>22860</v>
      </c>
      <c r="I441" s="16"/>
      <c r="J441" s="16"/>
      <c r="K441" s="16"/>
      <c r="L441" s="16">
        <f t="shared" si="20"/>
        <v>3.5223893700242667E-5</v>
      </c>
      <c r="M441" s="13" t="str">
        <f>VLOOKUP($C441,'Data_TCOM+9961'!$A:$U,'SH Summary'!M$4,FALSE)</f>
        <v>04/30/2026</v>
      </c>
      <c r="N441" s="13">
        <f>VLOOKUP($C441,'Data_TCOM+9961'!$A:$U,'SH Summary'!N$4,FALSE)</f>
        <v>0</v>
      </c>
      <c r="O441" s="13" t="str">
        <f>VLOOKUP($C441,'Data_TCOM+9961'!$A:$U,'SH Summary'!O$4,FALSE)</f>
        <v>Alternative</v>
      </c>
      <c r="P441" s="13" t="str">
        <f>VLOOKUP($C441,'Data_TCOM+9961'!$A:$U,'SH Summary'!P$4,FALSE)</f>
        <v>Stavanger</v>
      </c>
      <c r="Q441" s="13">
        <f>VLOOKUP($C441,'Data_TCOM+9961'!$A:$U,'SH Summary'!Q$4,FALSE)</f>
        <v>0</v>
      </c>
      <c r="R441" s="13" t="str">
        <f>VLOOKUP($C441,'Data_TCOM+9961'!$A:$U,'SH Summary'!R$4,FALSE)</f>
        <v>Norway</v>
      </c>
      <c r="S441" s="15">
        <f>VLOOKUP($C441,'Data_TCOM+9961'!$A:$U,'SH Summary'!S$4,FALSE)/1000000000</f>
        <v>9.3710193999999997E-2</v>
      </c>
    </row>
    <row r="442" spans="1:19" ht="17" customHeight="1" x14ac:dyDescent="0.35">
      <c r="A442" s="14"/>
      <c r="B442" s="14">
        <v>437</v>
      </c>
      <c r="C442" s="4" t="s">
        <v>474</v>
      </c>
      <c r="D442" s="15">
        <f>VLOOKUP($C442,'Data_TCOM+9961'!$A:$U,'SH Summary'!D$4,FALSE)</f>
        <v>22827</v>
      </c>
      <c r="E442" s="15">
        <f>VLOOKUP($C442,'Data_TCOM+9961'!$A:$U,'SH Summary'!E$4,FALSE)</f>
        <v>0</v>
      </c>
      <c r="F442" s="18">
        <f t="shared" si="18"/>
        <v>22827</v>
      </c>
      <c r="G442" s="18"/>
      <c r="H442" s="17">
        <f t="shared" si="19"/>
        <v>22827</v>
      </c>
      <c r="I442" s="16"/>
      <c r="J442" s="16"/>
      <c r="K442" s="16"/>
      <c r="L442" s="16">
        <f t="shared" si="20"/>
        <v>3.5173045559730505E-5</v>
      </c>
      <c r="M442" s="13" t="str">
        <f>VLOOKUP($C442,'Data_TCOM+9961'!$A:$U,'SH Summary'!M$4,FALSE)</f>
        <v>03/31/2026</v>
      </c>
      <c r="N442" s="13">
        <f>VLOOKUP($C442,'Data_TCOM+9961'!$A:$U,'SH Summary'!N$4,FALSE)</f>
        <v>0</v>
      </c>
      <c r="O442" s="13" t="str">
        <f>VLOOKUP($C442,'Data_TCOM+9961'!$A:$U,'SH Summary'!O$4,FALSE)</f>
        <v>Externally Managed</v>
      </c>
      <c r="P442" s="13" t="str">
        <f>VLOOKUP($C442,'Data_TCOM+9961'!$A:$U,'SH Summary'!P$4,FALSE)</f>
        <v>Schaumburg</v>
      </c>
      <c r="Q442" s="13" t="str">
        <f>VLOOKUP($C442,'Data_TCOM+9961'!$A:$U,'SH Summary'!Q$4,FALSE)</f>
        <v>Illinois</v>
      </c>
      <c r="R442" s="13" t="str">
        <f>VLOOKUP($C442,'Data_TCOM+9961'!$A:$U,'SH Summary'!R$4,FALSE)</f>
        <v>United States</v>
      </c>
      <c r="S442" s="15">
        <f>VLOOKUP($C442,'Data_TCOM+9961'!$A:$U,'SH Summary'!S$4,FALSE)/1000000000</f>
        <v>93.993168882000006</v>
      </c>
    </row>
    <row r="443" spans="1:19" ht="17" customHeight="1" x14ac:dyDescent="0.35">
      <c r="A443" s="14"/>
      <c r="B443" s="14">
        <v>438</v>
      </c>
      <c r="C443" s="4" t="s">
        <v>475</v>
      </c>
      <c r="D443" s="15">
        <f>VLOOKUP($C443,'Data_TCOM+9961'!$A:$U,'SH Summary'!D$4,FALSE)</f>
        <v>19727</v>
      </c>
      <c r="E443" s="15">
        <f>VLOOKUP($C443,'Data_TCOM+9961'!$A:$U,'SH Summary'!E$4,FALSE)</f>
        <v>3100</v>
      </c>
      <c r="F443" s="18">
        <f t="shared" si="18"/>
        <v>22827</v>
      </c>
      <c r="G443" s="18"/>
      <c r="H443" s="17">
        <f t="shared" si="19"/>
        <v>22827</v>
      </c>
      <c r="I443" s="16"/>
      <c r="J443" s="16"/>
      <c r="K443" s="16"/>
      <c r="L443" s="16">
        <f t="shared" si="20"/>
        <v>3.5173045559730505E-5</v>
      </c>
      <c r="M443" s="13" t="str">
        <f>VLOOKUP($C443,'Data_TCOM+9961'!$A:$U,'SH Summary'!M$4,FALSE)</f>
        <v>04/30/2026</v>
      </c>
      <c r="N443" s="13" t="str">
        <f>VLOOKUP($C443,'Data_TCOM+9961'!$A:$U,'SH Summary'!N$4,FALSE)</f>
        <v>03/31/2026</v>
      </c>
      <c r="O443" s="13" t="str">
        <f>VLOOKUP($C443,'Data_TCOM+9961'!$A:$U,'SH Summary'!O$4,FALSE)</f>
        <v>Externally Managed</v>
      </c>
      <c r="P443" s="13" t="str">
        <f>VLOOKUP($C443,'Data_TCOM+9961'!$A:$U,'SH Summary'!P$4,FALSE)</f>
        <v>London</v>
      </c>
      <c r="Q443" s="13">
        <f>VLOOKUP($C443,'Data_TCOM+9961'!$A:$U,'SH Summary'!Q$4,FALSE)</f>
        <v>0</v>
      </c>
      <c r="R443" s="13" t="str">
        <f>VLOOKUP($C443,'Data_TCOM+9961'!$A:$U,'SH Summary'!R$4,FALSE)</f>
        <v>United Kingdom</v>
      </c>
      <c r="S443" s="15">
        <f>VLOOKUP($C443,'Data_TCOM+9961'!$A:$U,'SH Summary'!S$4,FALSE)/1000000000</f>
        <v>6.5073122659999996</v>
      </c>
    </row>
    <row r="444" spans="1:19" ht="17" customHeight="1" x14ac:dyDescent="0.35">
      <c r="A444" s="14"/>
      <c r="B444" s="14">
        <v>439</v>
      </c>
      <c r="C444" s="4" t="s">
        <v>476</v>
      </c>
      <c r="D444" s="15">
        <f>VLOOKUP($C444,'Data_TCOM+9961'!$A:$U,'SH Summary'!D$4,FALSE)</f>
        <v>0</v>
      </c>
      <c r="E444" s="15">
        <f>VLOOKUP($C444,'Data_TCOM+9961'!$A:$U,'SH Summary'!E$4,FALSE)</f>
        <v>22800</v>
      </c>
      <c r="F444" s="18">
        <f t="shared" si="18"/>
        <v>22800</v>
      </c>
      <c r="G444" s="18"/>
      <c r="H444" s="17">
        <f t="shared" si="19"/>
        <v>22800</v>
      </c>
      <c r="I444" s="16"/>
      <c r="J444" s="16"/>
      <c r="K444" s="16"/>
      <c r="L444" s="16">
        <f t="shared" si="20"/>
        <v>3.5131442535675103E-5</v>
      </c>
      <c r="M444" s="13">
        <f>VLOOKUP($C444,'Data_TCOM+9961'!$A:$U,'SH Summary'!M$4,FALSE)</f>
        <v>0</v>
      </c>
      <c r="N444" s="13" t="str">
        <f>VLOOKUP($C444,'Data_TCOM+9961'!$A:$U,'SH Summary'!N$4,FALSE)</f>
        <v>03/31/2026</v>
      </c>
      <c r="O444" s="13" t="str">
        <f>VLOOKUP($C444,'Data_TCOM+9961'!$A:$U,'SH Summary'!O$4,FALSE)</f>
        <v>Value</v>
      </c>
      <c r="P444" s="13" t="str">
        <f>VLOOKUP($C444,'Data_TCOM+9961'!$A:$U,'SH Summary'!P$4,FALSE)</f>
        <v>Strassen</v>
      </c>
      <c r="Q444" s="13">
        <f>VLOOKUP($C444,'Data_TCOM+9961'!$A:$U,'SH Summary'!Q$4,FALSE)</f>
        <v>0</v>
      </c>
      <c r="R444" s="13" t="str">
        <f>VLOOKUP($C444,'Data_TCOM+9961'!$A:$U,'SH Summary'!R$4,FALSE)</f>
        <v>Luxembourg</v>
      </c>
      <c r="S444" s="15">
        <f>VLOOKUP($C444,'Data_TCOM+9961'!$A:$U,'SH Summary'!S$4,FALSE)/1000000000</f>
        <v>2.0643426800000002</v>
      </c>
    </row>
    <row r="445" spans="1:19" ht="17" customHeight="1" x14ac:dyDescent="0.35">
      <c r="A445" s="14"/>
      <c r="B445" s="14">
        <v>440</v>
      </c>
      <c r="C445" s="4" t="s">
        <v>477</v>
      </c>
      <c r="D445" s="15">
        <f>VLOOKUP($C445,'Data_TCOM+9961'!$A:$U,'SH Summary'!D$4,FALSE)</f>
        <v>12600</v>
      </c>
      <c r="E445" s="15">
        <f>VLOOKUP($C445,'Data_TCOM+9961'!$A:$U,'SH Summary'!E$4,FALSE)</f>
        <v>10200</v>
      </c>
      <c r="F445" s="18">
        <f t="shared" si="18"/>
        <v>22800</v>
      </c>
      <c r="G445" s="18"/>
      <c r="H445" s="17">
        <f t="shared" si="19"/>
        <v>22800</v>
      </c>
      <c r="I445" s="16"/>
      <c r="J445" s="16"/>
      <c r="K445" s="16"/>
      <c r="L445" s="16">
        <f t="shared" si="20"/>
        <v>3.5131442535675103E-5</v>
      </c>
      <c r="M445" s="13" t="str">
        <f>VLOOKUP($C445,'Data_TCOM+9961'!$A:$U,'SH Summary'!M$4,FALSE)</f>
        <v>12/31/2025</v>
      </c>
      <c r="N445" s="13" t="str">
        <f>VLOOKUP($C445,'Data_TCOM+9961'!$A:$U,'SH Summary'!N$4,FALSE)</f>
        <v>04/30/2026</v>
      </c>
      <c r="O445" s="13" t="str">
        <f>VLOOKUP($C445,'Data_TCOM+9961'!$A:$U,'SH Summary'!O$4,FALSE)</f>
        <v>Value</v>
      </c>
      <c r="P445" s="13" t="str">
        <f>VLOOKUP($C445,'Data_TCOM+9961'!$A:$U,'SH Summary'!P$4,FALSE)</f>
        <v>Wilrijk</v>
      </c>
      <c r="Q445" s="13">
        <f>VLOOKUP($C445,'Data_TCOM+9961'!$A:$U,'SH Summary'!Q$4,FALSE)</f>
        <v>0</v>
      </c>
      <c r="R445" s="13" t="str">
        <f>VLOOKUP($C445,'Data_TCOM+9961'!$A:$U,'SH Summary'!R$4,FALSE)</f>
        <v>Belgium</v>
      </c>
      <c r="S445" s="15">
        <f>VLOOKUP($C445,'Data_TCOM+9961'!$A:$U,'SH Summary'!S$4,FALSE)/1000000000</f>
        <v>2.476061954</v>
      </c>
    </row>
    <row r="446" spans="1:19" ht="17" customHeight="1" x14ac:dyDescent="0.35">
      <c r="A446" s="14"/>
      <c r="B446" s="14">
        <v>441</v>
      </c>
      <c r="C446" s="4" t="s">
        <v>478</v>
      </c>
      <c r="D446" s="15">
        <f>VLOOKUP($C446,'Data_TCOM+9961'!$A:$U,'SH Summary'!D$4,FALSE)</f>
        <v>22754</v>
      </c>
      <c r="E446" s="15">
        <f>VLOOKUP($C446,'Data_TCOM+9961'!$A:$U,'SH Summary'!E$4,FALSE)</f>
        <v>0</v>
      </c>
      <c r="F446" s="18">
        <f t="shared" si="18"/>
        <v>22754</v>
      </c>
      <c r="G446" s="18"/>
      <c r="H446" s="17">
        <f t="shared" si="19"/>
        <v>22754</v>
      </c>
      <c r="I446" s="16"/>
      <c r="J446" s="16"/>
      <c r="K446" s="16"/>
      <c r="L446" s="16">
        <f t="shared" si="20"/>
        <v>3.5060563309506632E-5</v>
      </c>
      <c r="M446" s="13" t="str">
        <f>VLOOKUP($C446,'Data_TCOM+9961'!$A:$U,'SH Summary'!M$4,FALSE)</f>
        <v>03/31/2026</v>
      </c>
      <c r="N446" s="13">
        <f>VLOOKUP($C446,'Data_TCOM+9961'!$A:$U,'SH Summary'!N$4,FALSE)</f>
        <v>0</v>
      </c>
      <c r="O446" s="13" t="str">
        <f>VLOOKUP($C446,'Data_TCOM+9961'!$A:$U,'SH Summary'!O$4,FALSE)</f>
        <v>Index</v>
      </c>
      <c r="P446" s="13" t="str">
        <f>VLOOKUP($C446,'Data_TCOM+9961'!$A:$U,'SH Summary'!P$4,FALSE)</f>
        <v>Denver</v>
      </c>
      <c r="Q446" s="13" t="str">
        <f>VLOOKUP($C446,'Data_TCOM+9961'!$A:$U,'SH Summary'!Q$4,FALSE)</f>
        <v>Colorado</v>
      </c>
      <c r="R446" s="13" t="str">
        <f>VLOOKUP($C446,'Data_TCOM+9961'!$A:$U,'SH Summary'!R$4,FALSE)</f>
        <v>United States</v>
      </c>
      <c r="S446" s="15">
        <f>VLOOKUP($C446,'Data_TCOM+9961'!$A:$U,'SH Summary'!S$4,FALSE)/1000000000</f>
        <v>25.279197795000002</v>
      </c>
    </row>
    <row r="447" spans="1:19" ht="17" customHeight="1" x14ac:dyDescent="0.35">
      <c r="A447" s="14"/>
      <c r="B447" s="14">
        <v>442</v>
      </c>
      <c r="C447" s="4" t="s">
        <v>479</v>
      </c>
      <c r="D447" s="15">
        <f>VLOOKUP($C447,'Data_TCOM+9961'!$A:$U,'SH Summary'!D$4,FALSE)</f>
        <v>0</v>
      </c>
      <c r="E447" s="15">
        <f>VLOOKUP($C447,'Data_TCOM+9961'!$A:$U,'SH Summary'!E$4,FALSE)</f>
        <v>22750</v>
      </c>
      <c r="F447" s="18">
        <f t="shared" si="18"/>
        <v>22750</v>
      </c>
      <c r="G447" s="18"/>
      <c r="H447" s="17">
        <f t="shared" si="19"/>
        <v>22750</v>
      </c>
      <c r="I447" s="16"/>
      <c r="J447" s="16"/>
      <c r="K447" s="16"/>
      <c r="L447" s="16">
        <f t="shared" si="20"/>
        <v>3.5054399898535462E-5</v>
      </c>
      <c r="M447" s="13" t="str">
        <f>VLOOKUP($C447,'Data_TCOM+9961'!$A:$U,'SH Summary'!M$4,FALSE)</f>
        <v>06/30/2025</v>
      </c>
      <c r="N447" s="13" t="str">
        <f>VLOOKUP($C447,'Data_TCOM+9961'!$A:$U,'SH Summary'!N$4,FALSE)</f>
        <v>03/31/2026</v>
      </c>
      <c r="O447" s="13" t="str">
        <f>VLOOKUP($C447,'Data_TCOM+9961'!$A:$U,'SH Summary'!O$4,FALSE)</f>
        <v>Growth</v>
      </c>
      <c r="P447" s="13" t="str">
        <f>VLOOKUP($C447,'Data_TCOM+9961'!$A:$U,'SH Summary'!P$4,FALSE)</f>
        <v>Singapore</v>
      </c>
      <c r="Q447" s="13">
        <f>VLOOKUP($C447,'Data_TCOM+9961'!$A:$U,'SH Summary'!Q$4,FALSE)</f>
        <v>0</v>
      </c>
      <c r="R447" s="13" t="str">
        <f>VLOOKUP($C447,'Data_TCOM+9961'!$A:$U,'SH Summary'!R$4,FALSE)</f>
        <v>Singapore</v>
      </c>
      <c r="S447" s="15">
        <f>VLOOKUP($C447,'Data_TCOM+9961'!$A:$U,'SH Summary'!S$4,FALSE)/1000000000</f>
        <v>7.5188946000000006E-2</v>
      </c>
    </row>
    <row r="448" spans="1:19" ht="17" customHeight="1" x14ac:dyDescent="0.35">
      <c r="A448" s="14"/>
      <c r="B448" s="14">
        <v>443</v>
      </c>
      <c r="C448" s="4" t="s">
        <v>480</v>
      </c>
      <c r="D448" s="15">
        <f>VLOOKUP($C448,'Data_TCOM+9961'!$A:$U,'SH Summary'!D$4,FALSE)</f>
        <v>22734</v>
      </c>
      <c r="E448" s="15">
        <f>VLOOKUP($C448,'Data_TCOM+9961'!$A:$U,'SH Summary'!E$4,FALSE)</f>
        <v>0</v>
      </c>
      <c r="F448" s="18">
        <f t="shared" si="18"/>
        <v>22734</v>
      </c>
      <c r="G448" s="18"/>
      <c r="H448" s="17">
        <f t="shared" si="19"/>
        <v>22734</v>
      </c>
      <c r="I448" s="16"/>
      <c r="J448" s="16"/>
      <c r="K448" s="16"/>
      <c r="L448" s="16">
        <f t="shared" si="20"/>
        <v>3.5029746254650779E-5</v>
      </c>
      <c r="M448" s="13" t="str">
        <f>VLOOKUP($C448,'Data_TCOM+9961'!$A:$U,'SH Summary'!M$4,FALSE)</f>
        <v>06/30/2025</v>
      </c>
      <c r="N448" s="13">
        <f>VLOOKUP($C448,'Data_TCOM+9961'!$A:$U,'SH Summary'!N$4,FALSE)</f>
        <v>0</v>
      </c>
      <c r="O448" s="13" t="str">
        <f>VLOOKUP($C448,'Data_TCOM+9961'!$A:$U,'SH Summary'!O$4,FALSE)</f>
        <v>Externally Managed</v>
      </c>
      <c r="P448" s="13" t="str">
        <f>VLOOKUP($C448,'Data_TCOM+9961'!$A:$U,'SH Summary'!P$4,FALSE)</f>
        <v>Springfield</v>
      </c>
      <c r="Q448" s="13" t="str">
        <f>VLOOKUP($C448,'Data_TCOM+9961'!$A:$U,'SH Summary'!Q$4,FALSE)</f>
        <v>Illinois</v>
      </c>
      <c r="R448" s="13" t="str">
        <f>VLOOKUP($C448,'Data_TCOM+9961'!$A:$U,'SH Summary'!R$4,FALSE)</f>
        <v>United States</v>
      </c>
      <c r="S448" s="15">
        <f>VLOOKUP($C448,'Data_TCOM+9961'!$A:$U,'SH Summary'!S$4,FALSE)/1000000000</f>
        <v>2.27062046</v>
      </c>
    </row>
    <row r="449" spans="1:19" ht="17" customHeight="1" x14ac:dyDescent="0.35">
      <c r="A449" s="14"/>
      <c r="B449" s="14">
        <v>444</v>
      </c>
      <c r="C449" s="4" t="s">
        <v>481</v>
      </c>
      <c r="D449" s="15">
        <f>VLOOKUP($C449,'Data_TCOM+9961'!$A:$U,'SH Summary'!D$4,FALSE)</f>
        <v>0</v>
      </c>
      <c r="E449" s="15">
        <f>VLOOKUP($C449,'Data_TCOM+9961'!$A:$U,'SH Summary'!E$4,FALSE)</f>
        <v>22500</v>
      </c>
      <c r="F449" s="18">
        <f t="shared" si="18"/>
        <v>22500</v>
      </c>
      <c r="G449" s="18"/>
      <c r="H449" s="17">
        <f t="shared" si="19"/>
        <v>22500</v>
      </c>
      <c r="I449" s="16"/>
      <c r="J449" s="16"/>
      <c r="K449" s="16"/>
      <c r="L449" s="16">
        <f t="shared" si="20"/>
        <v>3.4669186712837272E-5</v>
      </c>
      <c r="M449" s="13">
        <f>VLOOKUP($C449,'Data_TCOM+9961'!$A:$U,'SH Summary'!M$4,FALSE)</f>
        <v>0</v>
      </c>
      <c r="N449" s="13" t="str">
        <f>VLOOKUP($C449,'Data_TCOM+9961'!$A:$U,'SH Summary'!N$4,FALSE)</f>
        <v>12/31/2024</v>
      </c>
      <c r="O449" s="13" t="str">
        <f>VLOOKUP($C449,'Data_TCOM+9961'!$A:$U,'SH Summary'!O$4,FALSE)</f>
        <v>Externally Managed</v>
      </c>
      <c r="P449" s="13" t="str">
        <f>VLOOKUP($C449,'Data_TCOM+9961'!$A:$U,'SH Summary'!P$4,FALSE)</f>
        <v>Luxembourg</v>
      </c>
      <c r="Q449" s="13">
        <f>VLOOKUP($C449,'Data_TCOM+9961'!$A:$U,'SH Summary'!Q$4,FALSE)</f>
        <v>0</v>
      </c>
      <c r="R449" s="13" t="str">
        <f>VLOOKUP($C449,'Data_TCOM+9961'!$A:$U,'SH Summary'!R$4,FALSE)</f>
        <v>Luxembourg</v>
      </c>
      <c r="S449" s="15">
        <f>VLOOKUP($C449,'Data_TCOM+9961'!$A:$U,'SH Summary'!S$4,FALSE)/1000000000</f>
        <v>0.15013172299999999</v>
      </c>
    </row>
    <row r="450" spans="1:19" ht="17" customHeight="1" x14ac:dyDescent="0.35">
      <c r="A450" s="14"/>
      <c r="B450" s="14">
        <v>445</v>
      </c>
      <c r="C450" s="4" t="s">
        <v>482</v>
      </c>
      <c r="D450" s="15">
        <f>VLOOKUP($C450,'Data_TCOM+9961'!$A:$U,'SH Summary'!D$4,FALSE)</f>
        <v>0</v>
      </c>
      <c r="E450" s="15">
        <f>VLOOKUP($C450,'Data_TCOM+9961'!$A:$U,'SH Summary'!E$4,FALSE)</f>
        <v>22500</v>
      </c>
      <c r="F450" s="18">
        <f t="shared" si="18"/>
        <v>22500</v>
      </c>
      <c r="G450" s="18"/>
      <c r="H450" s="17">
        <f t="shared" si="19"/>
        <v>22500</v>
      </c>
      <c r="I450" s="16"/>
      <c r="J450" s="16"/>
      <c r="K450" s="16"/>
      <c r="L450" s="16">
        <f t="shared" si="20"/>
        <v>3.4669186712837272E-5</v>
      </c>
      <c r="M450" s="13">
        <f>VLOOKUP($C450,'Data_TCOM+9961'!$A:$U,'SH Summary'!M$4,FALSE)</f>
        <v>0</v>
      </c>
      <c r="N450" s="13" t="str">
        <f>VLOOKUP($C450,'Data_TCOM+9961'!$A:$U,'SH Summary'!N$4,FALSE)</f>
        <v>01/26/2026</v>
      </c>
      <c r="O450" s="13" t="str">
        <f>VLOOKUP($C450,'Data_TCOM+9961'!$A:$U,'SH Summary'!O$4,FALSE)</f>
        <v>Growth</v>
      </c>
      <c r="P450" s="13" t="str">
        <f>VLOOKUP($C450,'Data_TCOM+9961'!$A:$U,'SH Summary'!P$4,FALSE)</f>
        <v>Tokyo</v>
      </c>
      <c r="Q450" s="13">
        <f>VLOOKUP($C450,'Data_TCOM+9961'!$A:$U,'SH Summary'!Q$4,FALSE)</f>
        <v>0</v>
      </c>
      <c r="R450" s="13" t="str">
        <f>VLOOKUP($C450,'Data_TCOM+9961'!$A:$U,'SH Summary'!R$4,FALSE)</f>
        <v>Japan</v>
      </c>
      <c r="S450" s="15">
        <f>VLOOKUP($C450,'Data_TCOM+9961'!$A:$U,'SH Summary'!S$4,FALSE)/1000000000</f>
        <v>24.881526221000001</v>
      </c>
    </row>
    <row r="451" spans="1:19" ht="17" customHeight="1" x14ac:dyDescent="0.35">
      <c r="A451" s="14"/>
      <c r="B451" s="14">
        <v>446</v>
      </c>
      <c r="C451" s="4" t="s">
        <v>483</v>
      </c>
      <c r="D451" s="15">
        <f>VLOOKUP($C451,'Data_TCOM+9961'!$A:$U,'SH Summary'!D$4,FALSE)</f>
        <v>0</v>
      </c>
      <c r="E451" s="15">
        <f>VLOOKUP($C451,'Data_TCOM+9961'!$A:$U,'SH Summary'!E$4,FALSE)</f>
        <v>22350</v>
      </c>
      <c r="F451" s="18">
        <f t="shared" si="18"/>
        <v>22350</v>
      </c>
      <c r="G451" s="18"/>
      <c r="H451" s="17">
        <f t="shared" si="19"/>
        <v>22350</v>
      </c>
      <c r="I451" s="16"/>
      <c r="J451" s="16"/>
      <c r="K451" s="16"/>
      <c r="L451" s="16">
        <f t="shared" si="20"/>
        <v>3.4438058801418356E-5</v>
      </c>
      <c r="M451" s="13">
        <f>VLOOKUP($C451,'Data_TCOM+9961'!$A:$U,'SH Summary'!M$4,FALSE)</f>
        <v>0</v>
      </c>
      <c r="N451" s="13" t="str">
        <f>VLOOKUP($C451,'Data_TCOM+9961'!$A:$U,'SH Summary'!N$4,FALSE)</f>
        <v>09/30/2025</v>
      </c>
      <c r="O451" s="13" t="str">
        <f>VLOOKUP($C451,'Data_TCOM+9961'!$A:$U,'SH Summary'!O$4,FALSE)</f>
        <v>Alternative</v>
      </c>
      <c r="P451" s="13" t="str">
        <f>VLOOKUP($C451,'Data_TCOM+9961'!$A:$U,'SH Summary'!P$4,FALSE)</f>
        <v>Shanghai</v>
      </c>
      <c r="Q451" s="13">
        <f>VLOOKUP($C451,'Data_TCOM+9961'!$A:$U,'SH Summary'!Q$4,FALSE)</f>
        <v>0</v>
      </c>
      <c r="R451" s="13" t="str">
        <f>VLOOKUP($C451,'Data_TCOM+9961'!$A:$U,'SH Summary'!R$4,FALSE)</f>
        <v>China (Mainland)</v>
      </c>
      <c r="S451" s="15">
        <f>VLOOKUP($C451,'Data_TCOM+9961'!$A:$U,'SH Summary'!S$4,FALSE)/1000000000</f>
        <v>5.2946244000000003E-2</v>
      </c>
    </row>
    <row r="452" spans="1:19" ht="17" customHeight="1" x14ac:dyDescent="0.35">
      <c r="A452" s="14"/>
      <c r="B452" s="14">
        <v>447</v>
      </c>
      <c r="C452" s="4" t="s">
        <v>484</v>
      </c>
      <c r="D452" s="15">
        <f>VLOOKUP($C452,'Data_TCOM+9961'!$A:$U,'SH Summary'!D$4,FALSE)</f>
        <v>0</v>
      </c>
      <c r="E452" s="15">
        <f>VLOOKUP($C452,'Data_TCOM+9961'!$A:$U,'SH Summary'!E$4,FALSE)</f>
        <v>22200</v>
      </c>
      <c r="F452" s="18">
        <f t="shared" si="18"/>
        <v>22200</v>
      </c>
      <c r="G452" s="18"/>
      <c r="H452" s="17">
        <f t="shared" si="19"/>
        <v>22200</v>
      </c>
      <c r="I452" s="16"/>
      <c r="J452" s="16"/>
      <c r="K452" s="16"/>
      <c r="L452" s="16">
        <f t="shared" si="20"/>
        <v>3.420693088999944E-5</v>
      </c>
      <c r="M452" s="13">
        <f>VLOOKUP($C452,'Data_TCOM+9961'!$A:$U,'SH Summary'!M$4,FALSE)</f>
        <v>0</v>
      </c>
      <c r="N452" s="13" t="str">
        <f>VLOOKUP($C452,'Data_TCOM+9961'!$A:$U,'SH Summary'!N$4,FALSE)</f>
        <v>03/31/2026</v>
      </c>
      <c r="O452" s="13" t="str">
        <f>VLOOKUP($C452,'Data_TCOM+9961'!$A:$U,'SH Summary'!O$4,FALSE)</f>
        <v>GARP</v>
      </c>
      <c r="P452" s="13" t="str">
        <f>VLOOKUP($C452,'Data_TCOM+9961'!$A:$U,'SH Summary'!P$4,FALSE)</f>
        <v>Mumbai</v>
      </c>
      <c r="Q452" s="13" t="str">
        <f>VLOOKUP($C452,'Data_TCOM+9961'!$A:$U,'SH Summary'!Q$4,FALSE)</f>
        <v>Maharashtra</v>
      </c>
      <c r="R452" s="13" t="str">
        <f>VLOOKUP($C452,'Data_TCOM+9961'!$A:$U,'SH Summary'!R$4,FALSE)</f>
        <v>India</v>
      </c>
      <c r="S452" s="15">
        <f>VLOOKUP($C452,'Data_TCOM+9961'!$A:$U,'SH Summary'!S$4,FALSE)/1000000000</f>
        <v>18.555252324000001</v>
      </c>
    </row>
    <row r="453" spans="1:19" ht="17" customHeight="1" x14ac:dyDescent="0.35">
      <c r="A453" s="14"/>
      <c r="B453" s="14">
        <v>448</v>
      </c>
      <c r="C453" s="4" t="s">
        <v>485</v>
      </c>
      <c r="D453" s="15">
        <f>VLOOKUP($C453,'Data_TCOM+9961'!$A:$U,'SH Summary'!D$4,FALSE)</f>
        <v>22000</v>
      </c>
      <c r="E453" s="15">
        <f>VLOOKUP($C453,'Data_TCOM+9961'!$A:$U,'SH Summary'!E$4,FALSE)</f>
        <v>0</v>
      </c>
      <c r="F453" s="18">
        <f t="shared" si="18"/>
        <v>22000</v>
      </c>
      <c r="G453" s="18"/>
      <c r="H453" s="17">
        <f t="shared" si="19"/>
        <v>22000</v>
      </c>
      <c r="I453" s="16"/>
      <c r="J453" s="16"/>
      <c r="K453" s="16"/>
      <c r="L453" s="16">
        <f t="shared" si="20"/>
        <v>3.3898760341440891E-5</v>
      </c>
      <c r="M453" s="13" t="str">
        <f>VLOOKUP($C453,'Data_TCOM+9961'!$A:$U,'SH Summary'!M$4,FALSE)</f>
        <v>03/31/2026</v>
      </c>
      <c r="N453" s="13">
        <f>VLOOKUP($C453,'Data_TCOM+9961'!$A:$U,'SH Summary'!N$4,FALSE)</f>
        <v>0</v>
      </c>
      <c r="O453" s="13" t="str">
        <f>VLOOKUP($C453,'Data_TCOM+9961'!$A:$U,'SH Summary'!O$4,FALSE)</f>
        <v>Alternative</v>
      </c>
      <c r="P453" s="13" t="str">
        <f>VLOOKUP($C453,'Data_TCOM+9961'!$A:$U,'SH Summary'!P$4,FALSE)</f>
        <v>New York</v>
      </c>
      <c r="Q453" s="13" t="str">
        <f>VLOOKUP($C453,'Data_TCOM+9961'!$A:$U,'SH Summary'!Q$4,FALSE)</f>
        <v>New York</v>
      </c>
      <c r="R453" s="13" t="str">
        <f>VLOOKUP($C453,'Data_TCOM+9961'!$A:$U,'SH Summary'!R$4,FALSE)</f>
        <v>United States</v>
      </c>
      <c r="S453" s="15">
        <f>VLOOKUP($C453,'Data_TCOM+9961'!$A:$U,'SH Summary'!S$4,FALSE)/1000000000</f>
        <v>2.7593497309999999</v>
      </c>
    </row>
    <row r="454" spans="1:19" ht="17" customHeight="1" x14ac:dyDescent="0.35">
      <c r="A454" s="14"/>
      <c r="B454" s="14">
        <v>449</v>
      </c>
      <c r="C454" s="4" t="s">
        <v>486</v>
      </c>
      <c r="D454" s="15">
        <f>VLOOKUP($C454,'Data_TCOM+9961'!$A:$U,'SH Summary'!D$4,FALSE)</f>
        <v>21323</v>
      </c>
      <c r="E454" s="15">
        <f>VLOOKUP($C454,'Data_TCOM+9961'!$A:$U,'SH Summary'!E$4,FALSE)</f>
        <v>0</v>
      </c>
      <c r="F454" s="18">
        <f t="shared" ref="F454:F517" si="21">D454+E454</f>
        <v>21323</v>
      </c>
      <c r="G454" s="18"/>
      <c r="H454" s="17">
        <f t="shared" ref="H454:H517" si="22">F454-G454</f>
        <v>21323</v>
      </c>
      <c r="I454" s="16"/>
      <c r="J454" s="16"/>
      <c r="K454" s="16"/>
      <c r="L454" s="16">
        <f t="shared" ref="L454:L517" si="23">F454/$F$3</f>
        <v>3.2855603034570185E-5</v>
      </c>
      <c r="M454" s="13" t="str">
        <f>VLOOKUP($C454,'Data_TCOM+9961'!$A:$U,'SH Summary'!M$4,FALSE)</f>
        <v>12/31/2024</v>
      </c>
      <c r="N454" s="13">
        <f>VLOOKUP($C454,'Data_TCOM+9961'!$A:$U,'SH Summary'!N$4,FALSE)</f>
        <v>0</v>
      </c>
      <c r="O454" s="13" t="str">
        <f>VLOOKUP($C454,'Data_TCOM+9961'!$A:$U,'SH Summary'!O$4,FALSE)</f>
        <v>Growth</v>
      </c>
      <c r="P454" s="13" t="str">
        <f>VLOOKUP($C454,'Data_TCOM+9961'!$A:$U,'SH Summary'!P$4,FALSE)</f>
        <v>Geneva</v>
      </c>
      <c r="Q454" s="13">
        <f>VLOOKUP($C454,'Data_TCOM+9961'!$A:$U,'SH Summary'!Q$4,FALSE)</f>
        <v>0</v>
      </c>
      <c r="R454" s="13" t="str">
        <f>VLOOKUP($C454,'Data_TCOM+9961'!$A:$U,'SH Summary'!R$4,FALSE)</f>
        <v>Switzerland</v>
      </c>
      <c r="S454" s="15">
        <f>VLOOKUP($C454,'Data_TCOM+9961'!$A:$U,'SH Summary'!S$4,FALSE)/1000000000</f>
        <v>0.34108317100000002</v>
      </c>
    </row>
    <row r="455" spans="1:19" ht="17" customHeight="1" x14ac:dyDescent="0.35">
      <c r="A455" s="14"/>
      <c r="B455" s="14">
        <v>450</v>
      </c>
      <c r="C455" s="4" t="s">
        <v>487</v>
      </c>
      <c r="D455" s="15">
        <f>VLOOKUP($C455,'Data_TCOM+9961'!$A:$U,'SH Summary'!D$4,FALSE)</f>
        <v>0</v>
      </c>
      <c r="E455" s="15">
        <f>VLOOKUP($C455,'Data_TCOM+9961'!$A:$U,'SH Summary'!E$4,FALSE)</f>
        <v>21312</v>
      </c>
      <c r="F455" s="18">
        <f t="shared" si="21"/>
        <v>21312</v>
      </c>
      <c r="G455" s="18"/>
      <c r="H455" s="17">
        <f t="shared" si="22"/>
        <v>21312</v>
      </c>
      <c r="I455" s="16"/>
      <c r="J455" s="16"/>
      <c r="K455" s="16"/>
      <c r="L455" s="16">
        <f t="shared" si="23"/>
        <v>3.283865365439946E-5</v>
      </c>
      <c r="M455" s="13">
        <f>VLOOKUP($C455,'Data_TCOM+9961'!$A:$U,'SH Summary'!M$4,FALSE)</f>
        <v>0</v>
      </c>
      <c r="N455" s="13" t="str">
        <f>VLOOKUP($C455,'Data_TCOM+9961'!$A:$U,'SH Summary'!N$4,FALSE)</f>
        <v>06/30/2024</v>
      </c>
      <c r="O455" s="13" t="str">
        <f>VLOOKUP($C455,'Data_TCOM+9961'!$A:$U,'SH Summary'!O$4,FALSE)</f>
        <v>Growth</v>
      </c>
      <c r="P455" s="13" t="str">
        <f>VLOOKUP($C455,'Data_TCOM+9961'!$A:$U,'SH Summary'!P$4,FALSE)</f>
        <v>Ljubljana</v>
      </c>
      <c r="Q455" s="13">
        <f>VLOOKUP($C455,'Data_TCOM+9961'!$A:$U,'SH Summary'!Q$4,FALSE)</f>
        <v>0</v>
      </c>
      <c r="R455" s="13" t="str">
        <f>VLOOKUP($C455,'Data_TCOM+9961'!$A:$U,'SH Summary'!R$4,FALSE)</f>
        <v>Slovenia</v>
      </c>
      <c r="S455" s="15">
        <f>VLOOKUP($C455,'Data_TCOM+9961'!$A:$U,'SH Summary'!S$4,FALSE)/1000000000</f>
        <v>0.758182841</v>
      </c>
    </row>
    <row r="456" spans="1:19" ht="17" customHeight="1" x14ac:dyDescent="0.35">
      <c r="A456" s="14"/>
      <c r="B456" s="14">
        <v>451</v>
      </c>
      <c r="C456" s="4" t="s">
        <v>488</v>
      </c>
      <c r="D456" s="15">
        <f>VLOOKUP($C456,'Data_TCOM+9961'!$A:$U,'SH Summary'!D$4,FALSE)</f>
        <v>21239</v>
      </c>
      <c r="E456" s="15">
        <f>VLOOKUP($C456,'Data_TCOM+9961'!$A:$U,'SH Summary'!E$4,FALSE)</f>
        <v>0</v>
      </c>
      <c r="F456" s="18">
        <f t="shared" si="21"/>
        <v>21239</v>
      </c>
      <c r="G456" s="18"/>
      <c r="H456" s="17">
        <f t="shared" si="22"/>
        <v>21239</v>
      </c>
      <c r="I456" s="16"/>
      <c r="J456" s="16"/>
      <c r="K456" s="16"/>
      <c r="L456" s="16">
        <f t="shared" si="23"/>
        <v>3.2726171404175594E-5</v>
      </c>
      <c r="M456" s="13" t="str">
        <f>VLOOKUP($C456,'Data_TCOM+9961'!$A:$U,'SH Summary'!M$4,FALSE)</f>
        <v>03/31/2026</v>
      </c>
      <c r="N456" s="13">
        <f>VLOOKUP($C456,'Data_TCOM+9961'!$A:$U,'SH Summary'!N$4,FALSE)</f>
        <v>0</v>
      </c>
      <c r="O456" s="13" t="str">
        <f>VLOOKUP($C456,'Data_TCOM+9961'!$A:$U,'SH Summary'!O$4,FALSE)</f>
        <v>Growth</v>
      </c>
      <c r="P456" s="13" t="str">
        <f>VLOOKUP($C456,'Data_TCOM+9961'!$A:$U,'SH Summary'!P$4,FALSE)</f>
        <v>Frankfurt am Main</v>
      </c>
      <c r="Q456" s="13">
        <f>VLOOKUP($C456,'Data_TCOM+9961'!$A:$U,'SH Summary'!Q$4,FALSE)</f>
        <v>0</v>
      </c>
      <c r="R456" s="13" t="str">
        <f>VLOOKUP($C456,'Data_TCOM+9961'!$A:$U,'SH Summary'!R$4,FALSE)</f>
        <v>Germany</v>
      </c>
      <c r="S456" s="15">
        <f>VLOOKUP($C456,'Data_TCOM+9961'!$A:$U,'SH Summary'!S$4,FALSE)/1000000000</f>
        <v>15.097564511</v>
      </c>
    </row>
    <row r="457" spans="1:19" ht="17" customHeight="1" x14ac:dyDescent="0.35">
      <c r="A457" s="14"/>
      <c r="B457" s="14">
        <v>452</v>
      </c>
      <c r="C457" s="4" t="s">
        <v>489</v>
      </c>
      <c r="D457" s="15">
        <f>VLOOKUP($C457,'Data_TCOM+9961'!$A:$U,'SH Summary'!D$4,FALSE)</f>
        <v>21043</v>
      </c>
      <c r="E457" s="15">
        <f>VLOOKUP($C457,'Data_TCOM+9961'!$A:$U,'SH Summary'!E$4,FALSE)</f>
        <v>0</v>
      </c>
      <c r="F457" s="18">
        <f t="shared" si="21"/>
        <v>21043</v>
      </c>
      <c r="G457" s="18"/>
      <c r="H457" s="17">
        <f t="shared" si="22"/>
        <v>21043</v>
      </c>
      <c r="I457" s="16"/>
      <c r="J457" s="16"/>
      <c r="K457" s="16"/>
      <c r="L457" s="16">
        <f t="shared" si="23"/>
        <v>3.2424164266588206E-5</v>
      </c>
      <c r="M457" s="13" t="str">
        <f>VLOOKUP($C457,'Data_TCOM+9961'!$A:$U,'SH Summary'!M$4,FALSE)</f>
        <v>07/31/2024</v>
      </c>
      <c r="N457" s="13">
        <f>VLOOKUP($C457,'Data_TCOM+9961'!$A:$U,'SH Summary'!N$4,FALSE)</f>
        <v>0</v>
      </c>
      <c r="O457" s="13" t="str">
        <f>VLOOKUP($C457,'Data_TCOM+9961'!$A:$U,'SH Summary'!O$4,FALSE)</f>
        <v>Growth</v>
      </c>
      <c r="P457" s="13" t="str">
        <f>VLOOKUP($C457,'Data_TCOM+9961'!$A:$U,'SH Summary'!P$4,FALSE)</f>
        <v>Paris</v>
      </c>
      <c r="Q457" s="13">
        <f>VLOOKUP($C457,'Data_TCOM+9961'!$A:$U,'SH Summary'!Q$4,FALSE)</f>
        <v>0</v>
      </c>
      <c r="R457" s="13" t="str">
        <f>VLOOKUP($C457,'Data_TCOM+9961'!$A:$U,'SH Summary'!R$4,FALSE)</f>
        <v>France</v>
      </c>
      <c r="S457" s="15">
        <f>VLOOKUP($C457,'Data_TCOM+9961'!$A:$U,'SH Summary'!S$4,FALSE)/1000000000</f>
        <v>12.509298825</v>
      </c>
    </row>
    <row r="458" spans="1:19" ht="17" customHeight="1" x14ac:dyDescent="0.35">
      <c r="A458" s="14"/>
      <c r="B458" s="14">
        <v>453</v>
      </c>
      <c r="C458" s="4" t="s">
        <v>490</v>
      </c>
      <c r="D458" s="15">
        <f>VLOOKUP($C458,'Data_TCOM+9961'!$A:$U,'SH Summary'!D$4,FALSE)</f>
        <v>0</v>
      </c>
      <c r="E458" s="15">
        <f>VLOOKUP($C458,'Data_TCOM+9961'!$A:$U,'SH Summary'!E$4,FALSE)</f>
        <v>20815</v>
      </c>
      <c r="F458" s="18">
        <f t="shared" si="21"/>
        <v>20815</v>
      </c>
      <c r="G458" s="18"/>
      <c r="H458" s="17">
        <f t="shared" si="22"/>
        <v>20815</v>
      </c>
      <c r="I458" s="16"/>
      <c r="J458" s="16"/>
      <c r="K458" s="16"/>
      <c r="L458" s="16">
        <f t="shared" si="23"/>
        <v>3.2072849841231459E-5</v>
      </c>
      <c r="M458" s="13">
        <f>VLOOKUP($C458,'Data_TCOM+9961'!$A:$U,'SH Summary'!M$4,FALSE)</f>
        <v>0</v>
      </c>
      <c r="N458" s="13" t="str">
        <f>VLOOKUP($C458,'Data_TCOM+9961'!$A:$U,'SH Summary'!N$4,FALSE)</f>
        <v>12/31/2025</v>
      </c>
      <c r="O458" s="13" t="str">
        <f>VLOOKUP($C458,'Data_TCOM+9961'!$A:$U,'SH Summary'!O$4,FALSE)</f>
        <v>Externally Managed</v>
      </c>
      <c r="P458" s="13" t="str">
        <f>VLOOKUP($C458,'Data_TCOM+9961'!$A:$U,'SH Summary'!P$4,FALSE)</f>
        <v>Washington</v>
      </c>
      <c r="Q458" s="13" t="str">
        <f>VLOOKUP($C458,'Data_TCOM+9961'!$A:$U,'SH Summary'!Q$4,FALSE)</f>
        <v>District of Columbia</v>
      </c>
      <c r="R458" s="13" t="str">
        <f>VLOOKUP($C458,'Data_TCOM+9961'!$A:$U,'SH Summary'!R$4,FALSE)</f>
        <v>United States</v>
      </c>
      <c r="S458" s="15">
        <f>VLOOKUP($C458,'Data_TCOM+9961'!$A:$U,'SH Summary'!S$4,FALSE)/1000000000</f>
        <v>6.3879126810000004</v>
      </c>
    </row>
    <row r="459" spans="1:19" ht="17" customHeight="1" x14ac:dyDescent="0.35">
      <c r="A459" s="14"/>
      <c r="B459" s="14">
        <v>454</v>
      </c>
      <c r="C459" s="4" t="s">
        <v>491</v>
      </c>
      <c r="D459" s="15">
        <f>VLOOKUP($C459,'Data_TCOM+9961'!$A:$U,'SH Summary'!D$4,FALSE)</f>
        <v>328</v>
      </c>
      <c r="E459" s="15">
        <f>VLOOKUP($C459,'Data_TCOM+9961'!$A:$U,'SH Summary'!E$4,FALSE)</f>
        <v>20390</v>
      </c>
      <c r="F459" s="18">
        <f t="shared" si="21"/>
        <v>20718</v>
      </c>
      <c r="G459" s="18"/>
      <c r="H459" s="17">
        <f t="shared" si="22"/>
        <v>20718</v>
      </c>
      <c r="I459" s="16"/>
      <c r="J459" s="16"/>
      <c r="K459" s="16"/>
      <c r="L459" s="16">
        <f t="shared" si="23"/>
        <v>3.1923387125180558E-5</v>
      </c>
      <c r="M459" s="13" t="str">
        <f>VLOOKUP($C459,'Data_TCOM+9961'!$A:$U,'SH Summary'!M$4,FALSE)</f>
        <v>06/30/2025</v>
      </c>
      <c r="N459" s="13" t="str">
        <f>VLOOKUP($C459,'Data_TCOM+9961'!$A:$U,'SH Summary'!N$4,FALSE)</f>
        <v>12/31/2025</v>
      </c>
      <c r="O459" s="13" t="str">
        <f>VLOOKUP($C459,'Data_TCOM+9961'!$A:$U,'SH Summary'!O$4,FALSE)</f>
        <v>Value</v>
      </c>
      <c r="P459" s="13" t="str">
        <f>VLOOKUP($C459,'Data_TCOM+9961'!$A:$U,'SH Summary'!P$4,FALSE)</f>
        <v>Seoul</v>
      </c>
      <c r="Q459" s="13">
        <f>VLOOKUP($C459,'Data_TCOM+9961'!$A:$U,'SH Summary'!Q$4,FALSE)</f>
        <v>0</v>
      </c>
      <c r="R459" s="13" t="str">
        <f>VLOOKUP($C459,'Data_TCOM+9961'!$A:$U,'SH Summary'!R$4,FALSE)</f>
        <v>South Korea</v>
      </c>
      <c r="S459" s="15">
        <f>VLOOKUP($C459,'Data_TCOM+9961'!$A:$U,'SH Summary'!S$4,FALSE)/1000000000</f>
        <v>18.750161846000001</v>
      </c>
    </row>
    <row r="460" spans="1:19" ht="17" customHeight="1" x14ac:dyDescent="0.35">
      <c r="A460" s="14"/>
      <c r="B460" s="14">
        <v>455</v>
      </c>
      <c r="C460" s="4" t="s">
        <v>492</v>
      </c>
      <c r="D460" s="15">
        <f>VLOOKUP($C460,'Data_TCOM+9961'!$A:$U,'SH Summary'!D$4,FALSE)</f>
        <v>20628</v>
      </c>
      <c r="E460" s="15">
        <f>VLOOKUP($C460,'Data_TCOM+9961'!$A:$U,'SH Summary'!E$4,FALSE)</f>
        <v>0</v>
      </c>
      <c r="F460" s="18">
        <f t="shared" si="21"/>
        <v>20628</v>
      </c>
      <c r="G460" s="18"/>
      <c r="H460" s="17">
        <f t="shared" si="22"/>
        <v>20628</v>
      </c>
      <c r="I460" s="16"/>
      <c r="J460" s="16"/>
      <c r="K460" s="16"/>
      <c r="L460" s="16">
        <f t="shared" si="23"/>
        <v>3.1784710378329212E-5</v>
      </c>
      <c r="M460" s="13" t="str">
        <f>VLOOKUP($C460,'Data_TCOM+9961'!$A:$U,'SH Summary'!M$4,FALSE)</f>
        <v>03/31/2026</v>
      </c>
      <c r="N460" s="13">
        <f>VLOOKUP($C460,'Data_TCOM+9961'!$A:$U,'SH Summary'!N$4,FALSE)</f>
        <v>0</v>
      </c>
      <c r="O460" s="13" t="str">
        <f>VLOOKUP($C460,'Data_TCOM+9961'!$A:$U,'SH Summary'!O$4,FALSE)</f>
        <v>Index</v>
      </c>
      <c r="P460" s="13" t="str">
        <f>VLOOKUP($C460,'Data_TCOM+9961'!$A:$U,'SH Summary'!P$4,FALSE)</f>
        <v>Munich</v>
      </c>
      <c r="Q460" s="13">
        <f>VLOOKUP($C460,'Data_TCOM+9961'!$A:$U,'SH Summary'!Q$4,FALSE)</f>
        <v>0</v>
      </c>
      <c r="R460" s="13" t="str">
        <f>VLOOKUP($C460,'Data_TCOM+9961'!$A:$U,'SH Summary'!R$4,FALSE)</f>
        <v>Germany</v>
      </c>
      <c r="S460" s="15">
        <f>VLOOKUP($C460,'Data_TCOM+9961'!$A:$U,'SH Summary'!S$4,FALSE)/1000000000</f>
        <v>75.006020781999993</v>
      </c>
    </row>
    <row r="461" spans="1:19" ht="17" customHeight="1" x14ac:dyDescent="0.35">
      <c r="A461" s="14"/>
      <c r="B461" s="14">
        <v>456</v>
      </c>
      <c r="C461" s="4" t="s">
        <v>493</v>
      </c>
      <c r="D461" s="15">
        <f>VLOOKUP($C461,'Data_TCOM+9961'!$A:$U,'SH Summary'!D$4,FALSE)</f>
        <v>20557</v>
      </c>
      <c r="E461" s="15">
        <f>VLOOKUP($C461,'Data_TCOM+9961'!$A:$U,'SH Summary'!E$4,FALSE)</f>
        <v>0</v>
      </c>
      <c r="F461" s="18">
        <f t="shared" si="21"/>
        <v>20557</v>
      </c>
      <c r="G461" s="18"/>
      <c r="H461" s="17">
        <f t="shared" si="22"/>
        <v>20557</v>
      </c>
      <c r="I461" s="16"/>
      <c r="J461" s="16"/>
      <c r="K461" s="16"/>
      <c r="L461" s="16">
        <f t="shared" si="23"/>
        <v>3.1675309833590923E-5</v>
      </c>
      <c r="M461" s="13" t="str">
        <f>VLOOKUP($C461,'Data_TCOM+9961'!$A:$U,'SH Summary'!M$4,FALSE)</f>
        <v>10/31/2025</v>
      </c>
      <c r="N461" s="13">
        <f>VLOOKUP($C461,'Data_TCOM+9961'!$A:$U,'SH Summary'!N$4,FALSE)</f>
        <v>0</v>
      </c>
      <c r="O461" s="13" t="str">
        <f>VLOOKUP($C461,'Data_TCOM+9961'!$A:$U,'SH Summary'!O$4,FALSE)</f>
        <v>Growth</v>
      </c>
      <c r="P461" s="13" t="str">
        <f>VLOOKUP($C461,'Data_TCOM+9961'!$A:$U,'SH Summary'!P$4,FALSE)</f>
        <v>Frankfurt am Main</v>
      </c>
      <c r="Q461" s="13">
        <f>VLOOKUP($C461,'Data_TCOM+9961'!$A:$U,'SH Summary'!Q$4,FALSE)</f>
        <v>0</v>
      </c>
      <c r="R461" s="13" t="str">
        <f>VLOOKUP($C461,'Data_TCOM+9961'!$A:$U,'SH Summary'!R$4,FALSE)</f>
        <v>Germany</v>
      </c>
      <c r="S461" s="15">
        <f>VLOOKUP($C461,'Data_TCOM+9961'!$A:$U,'SH Summary'!S$4,FALSE)/1000000000</f>
        <v>21.283959498000002</v>
      </c>
    </row>
    <row r="462" spans="1:19" ht="17" customHeight="1" x14ac:dyDescent="0.35">
      <c r="A462" s="14"/>
      <c r="B462" s="14">
        <v>457</v>
      </c>
      <c r="C462" s="4" t="s">
        <v>494</v>
      </c>
      <c r="D462" s="15">
        <f>VLOOKUP($C462,'Data_TCOM+9961'!$A:$U,'SH Summary'!D$4,FALSE)</f>
        <v>0</v>
      </c>
      <c r="E462" s="15">
        <f>VLOOKUP($C462,'Data_TCOM+9961'!$A:$U,'SH Summary'!E$4,FALSE)</f>
        <v>20519</v>
      </c>
      <c r="F462" s="18">
        <f t="shared" si="21"/>
        <v>20519</v>
      </c>
      <c r="G462" s="18"/>
      <c r="H462" s="17">
        <f t="shared" si="22"/>
        <v>20519</v>
      </c>
      <c r="I462" s="16"/>
      <c r="J462" s="16"/>
      <c r="K462" s="16"/>
      <c r="L462" s="16">
        <f t="shared" si="23"/>
        <v>3.1616757429364797E-5</v>
      </c>
      <c r="M462" s="13">
        <f>VLOOKUP($C462,'Data_TCOM+9961'!$A:$U,'SH Summary'!M$4,FALSE)</f>
        <v>0</v>
      </c>
      <c r="N462" s="13" t="str">
        <f>VLOOKUP($C462,'Data_TCOM+9961'!$A:$U,'SH Summary'!N$4,FALSE)</f>
        <v>05/14/2026</v>
      </c>
      <c r="O462" s="13" t="str">
        <f>VLOOKUP($C462,'Data_TCOM+9961'!$A:$U,'SH Summary'!O$4,FALSE)</f>
        <v>Index</v>
      </c>
      <c r="P462" s="13">
        <f>VLOOKUP($C462,'Data_TCOM+9961'!$A:$U,'SH Summary'!P$4,FALSE)</f>
        <v>0</v>
      </c>
      <c r="Q462" s="13">
        <f>VLOOKUP($C462,'Data_TCOM+9961'!$A:$U,'SH Summary'!Q$4,FALSE)</f>
        <v>0</v>
      </c>
      <c r="R462" s="13" t="str">
        <f>VLOOKUP($C462,'Data_TCOM+9961'!$A:$U,'SH Summary'!R$4,FALSE)</f>
        <v>Singapore</v>
      </c>
      <c r="S462" s="15">
        <f>VLOOKUP($C462,'Data_TCOM+9961'!$A:$U,'SH Summary'!S$4,FALSE)/1000000000</f>
        <v>0.50920361700000005</v>
      </c>
    </row>
    <row r="463" spans="1:19" ht="17" customHeight="1" x14ac:dyDescent="0.35">
      <c r="A463" s="14"/>
      <c r="B463" s="14">
        <v>458</v>
      </c>
      <c r="C463" s="4" t="s">
        <v>495</v>
      </c>
      <c r="D463" s="15">
        <f>VLOOKUP($C463,'Data_TCOM+9961'!$A:$U,'SH Summary'!D$4,FALSE)</f>
        <v>0</v>
      </c>
      <c r="E463" s="15">
        <f>VLOOKUP($C463,'Data_TCOM+9961'!$A:$U,'SH Summary'!E$4,FALSE)</f>
        <v>20415</v>
      </c>
      <c r="F463" s="18">
        <f t="shared" si="21"/>
        <v>20415</v>
      </c>
      <c r="G463" s="18"/>
      <c r="H463" s="17">
        <f t="shared" si="22"/>
        <v>20415</v>
      </c>
      <c r="I463" s="16"/>
      <c r="J463" s="16"/>
      <c r="K463" s="16"/>
      <c r="L463" s="16">
        <f t="shared" si="23"/>
        <v>3.1456508744114353E-5</v>
      </c>
      <c r="M463" s="13" t="str">
        <f>VLOOKUP($C463,'Data_TCOM+9961'!$A:$U,'SH Summary'!M$4,FALSE)</f>
        <v>06/30/2024</v>
      </c>
      <c r="N463" s="13" t="str">
        <f>VLOOKUP($C463,'Data_TCOM+9961'!$A:$U,'SH Summary'!N$4,FALSE)</f>
        <v>09/30/2025</v>
      </c>
      <c r="O463" s="13" t="str">
        <f>VLOOKUP($C463,'Data_TCOM+9961'!$A:$U,'SH Summary'!O$4,FALSE)</f>
        <v>Value</v>
      </c>
      <c r="P463" s="13" t="str">
        <f>VLOOKUP($C463,'Data_TCOM+9961'!$A:$U,'SH Summary'!P$4,FALSE)</f>
        <v>Toronto</v>
      </c>
      <c r="Q463" s="13" t="str">
        <f>VLOOKUP($C463,'Data_TCOM+9961'!$A:$U,'SH Summary'!Q$4,FALSE)</f>
        <v>Ontario</v>
      </c>
      <c r="R463" s="13" t="str">
        <f>VLOOKUP($C463,'Data_TCOM+9961'!$A:$U,'SH Summary'!R$4,FALSE)</f>
        <v>Canada</v>
      </c>
      <c r="S463" s="15">
        <f>VLOOKUP($C463,'Data_TCOM+9961'!$A:$U,'SH Summary'!S$4,FALSE)/1000000000</f>
        <v>22.062893083999999</v>
      </c>
    </row>
    <row r="464" spans="1:19" ht="17" customHeight="1" x14ac:dyDescent="0.35">
      <c r="A464" s="14"/>
      <c r="B464" s="14">
        <v>459</v>
      </c>
      <c r="C464" s="4" t="s">
        <v>496</v>
      </c>
      <c r="D464" s="15">
        <f>VLOOKUP($C464,'Data_TCOM+9961'!$A:$U,'SH Summary'!D$4,FALSE)</f>
        <v>20413</v>
      </c>
      <c r="E464" s="15">
        <f>VLOOKUP($C464,'Data_TCOM+9961'!$A:$U,'SH Summary'!E$4,FALSE)</f>
        <v>0</v>
      </c>
      <c r="F464" s="18">
        <f t="shared" si="21"/>
        <v>20413</v>
      </c>
      <c r="G464" s="18"/>
      <c r="H464" s="17">
        <f t="shared" si="22"/>
        <v>20413</v>
      </c>
      <c r="I464" s="16"/>
      <c r="J464" s="16"/>
      <c r="K464" s="16"/>
      <c r="L464" s="16">
        <f t="shared" si="23"/>
        <v>3.1453427038628768E-5</v>
      </c>
      <c r="M464" s="13" t="str">
        <f>VLOOKUP($C464,'Data_TCOM+9961'!$A:$U,'SH Summary'!M$4,FALSE)</f>
        <v>03/31/2026</v>
      </c>
      <c r="N464" s="13">
        <f>VLOOKUP($C464,'Data_TCOM+9961'!$A:$U,'SH Summary'!N$4,FALSE)</f>
        <v>0</v>
      </c>
      <c r="O464" s="13" t="str">
        <f>VLOOKUP($C464,'Data_TCOM+9961'!$A:$U,'SH Summary'!O$4,FALSE)</f>
        <v>Growth</v>
      </c>
      <c r="P464" s="13" t="str">
        <f>VLOOKUP($C464,'Data_TCOM+9961'!$A:$U,'SH Summary'!P$4,FALSE)</f>
        <v>Akron</v>
      </c>
      <c r="Q464" s="13" t="str">
        <f>VLOOKUP($C464,'Data_TCOM+9961'!$A:$U,'SH Summary'!Q$4,FALSE)</f>
        <v>Ohio</v>
      </c>
      <c r="R464" s="13" t="str">
        <f>VLOOKUP($C464,'Data_TCOM+9961'!$A:$U,'SH Summary'!R$4,FALSE)</f>
        <v>United States</v>
      </c>
      <c r="S464" s="15">
        <f>VLOOKUP($C464,'Data_TCOM+9961'!$A:$U,'SH Summary'!S$4,FALSE)/1000000000</f>
        <v>17.830124476999998</v>
      </c>
    </row>
    <row r="465" spans="1:19" ht="17" customHeight="1" x14ac:dyDescent="0.35">
      <c r="A465" s="14"/>
      <c r="B465" s="14">
        <v>460</v>
      </c>
      <c r="C465" s="4" t="s">
        <v>497</v>
      </c>
      <c r="D465" s="15">
        <f>VLOOKUP($C465,'Data_TCOM+9961'!$A:$U,'SH Summary'!D$4,FALSE)</f>
        <v>0</v>
      </c>
      <c r="E465" s="15">
        <f>VLOOKUP($C465,'Data_TCOM+9961'!$A:$U,'SH Summary'!E$4,FALSE)</f>
        <v>20042</v>
      </c>
      <c r="F465" s="18">
        <f t="shared" si="21"/>
        <v>20042</v>
      </c>
      <c r="G465" s="18"/>
      <c r="H465" s="17">
        <f t="shared" si="22"/>
        <v>20042</v>
      </c>
      <c r="I465" s="16"/>
      <c r="J465" s="16"/>
      <c r="K465" s="16"/>
      <c r="L465" s="16">
        <f t="shared" si="23"/>
        <v>3.0881770671052648E-5</v>
      </c>
      <c r="M465" s="13">
        <f>VLOOKUP($C465,'Data_TCOM+9961'!$A:$U,'SH Summary'!M$4,FALSE)</f>
        <v>0</v>
      </c>
      <c r="N465" s="13" t="str">
        <f>VLOOKUP($C465,'Data_TCOM+9961'!$A:$U,'SH Summary'!N$4,FALSE)</f>
        <v>03/31/2026</v>
      </c>
      <c r="O465" s="13" t="str">
        <f>VLOOKUP($C465,'Data_TCOM+9961'!$A:$U,'SH Summary'!O$4,FALSE)</f>
        <v>Value</v>
      </c>
      <c r="P465" s="13" t="str">
        <f>VLOOKUP($C465,'Data_TCOM+9961'!$A:$U,'SH Summary'!P$4,FALSE)</f>
        <v>Montreal</v>
      </c>
      <c r="Q465" s="13" t="str">
        <f>VLOOKUP($C465,'Data_TCOM+9961'!$A:$U,'SH Summary'!Q$4,FALSE)</f>
        <v>Quebec</v>
      </c>
      <c r="R465" s="13" t="str">
        <f>VLOOKUP($C465,'Data_TCOM+9961'!$A:$U,'SH Summary'!R$4,FALSE)</f>
        <v>Canada</v>
      </c>
      <c r="S465" s="15">
        <f>VLOOKUP($C465,'Data_TCOM+9961'!$A:$U,'SH Summary'!S$4,FALSE)/1000000000</f>
        <v>17.964567313</v>
      </c>
    </row>
    <row r="466" spans="1:19" ht="17" customHeight="1" x14ac:dyDescent="0.35">
      <c r="A466" s="14"/>
      <c r="B466" s="14">
        <v>461</v>
      </c>
      <c r="C466" s="4" t="s">
        <v>498</v>
      </c>
      <c r="D466" s="15">
        <f>VLOOKUP($C466,'Data_TCOM+9961'!$A:$U,'SH Summary'!D$4,FALSE)</f>
        <v>0</v>
      </c>
      <c r="E466" s="15">
        <f>VLOOKUP($C466,'Data_TCOM+9961'!$A:$U,'SH Summary'!E$4,FALSE)</f>
        <v>19950</v>
      </c>
      <c r="F466" s="18">
        <f t="shared" si="21"/>
        <v>19950</v>
      </c>
      <c r="G466" s="18"/>
      <c r="H466" s="17">
        <f t="shared" si="22"/>
        <v>19950</v>
      </c>
      <c r="I466" s="16"/>
      <c r="J466" s="16"/>
      <c r="K466" s="16"/>
      <c r="L466" s="16">
        <f t="shared" si="23"/>
        <v>3.0740012218715711E-5</v>
      </c>
      <c r="M466" s="13">
        <f>VLOOKUP($C466,'Data_TCOM+9961'!$A:$U,'SH Summary'!M$4,FALSE)</f>
        <v>0</v>
      </c>
      <c r="N466" s="13" t="str">
        <f>VLOOKUP($C466,'Data_TCOM+9961'!$A:$U,'SH Summary'!N$4,FALSE)</f>
        <v>03/31/2026</v>
      </c>
      <c r="O466" s="13" t="str">
        <f>VLOOKUP($C466,'Data_TCOM+9961'!$A:$U,'SH Summary'!O$4,FALSE)</f>
        <v>Value</v>
      </c>
      <c r="P466" s="13" t="str">
        <f>VLOOKUP($C466,'Data_TCOM+9961'!$A:$U,'SH Summary'!P$4,FALSE)</f>
        <v>Milan</v>
      </c>
      <c r="Q466" s="13">
        <f>VLOOKUP($C466,'Data_TCOM+9961'!$A:$U,'SH Summary'!Q$4,FALSE)</f>
        <v>0</v>
      </c>
      <c r="R466" s="13" t="str">
        <f>VLOOKUP($C466,'Data_TCOM+9961'!$A:$U,'SH Summary'!R$4,FALSE)</f>
        <v>Italy</v>
      </c>
      <c r="S466" s="15">
        <f>VLOOKUP($C466,'Data_TCOM+9961'!$A:$U,'SH Summary'!S$4,FALSE)/1000000000</f>
        <v>17.902448354000001</v>
      </c>
    </row>
    <row r="467" spans="1:19" ht="17" customHeight="1" x14ac:dyDescent="0.35">
      <c r="A467" s="14"/>
      <c r="B467" s="14">
        <v>462</v>
      </c>
      <c r="C467" s="4" t="s">
        <v>499</v>
      </c>
      <c r="D467" s="15">
        <f>VLOOKUP($C467,'Data_TCOM+9961'!$A:$U,'SH Summary'!D$4,FALSE)</f>
        <v>19785</v>
      </c>
      <c r="E467" s="15">
        <f>VLOOKUP($C467,'Data_TCOM+9961'!$A:$U,'SH Summary'!E$4,FALSE)</f>
        <v>0</v>
      </c>
      <c r="F467" s="18">
        <f t="shared" si="21"/>
        <v>19785</v>
      </c>
      <c r="G467" s="18"/>
      <c r="H467" s="17">
        <f t="shared" si="22"/>
        <v>19785</v>
      </c>
      <c r="I467" s="16"/>
      <c r="J467" s="16"/>
      <c r="K467" s="16"/>
      <c r="L467" s="16">
        <f t="shared" si="23"/>
        <v>3.0485771516154908E-5</v>
      </c>
      <c r="M467" s="13" t="str">
        <f>VLOOKUP($C467,'Data_TCOM+9961'!$A:$U,'SH Summary'!M$4,FALSE)</f>
        <v>03/31/2026</v>
      </c>
      <c r="N467" s="13">
        <f>VLOOKUP($C467,'Data_TCOM+9961'!$A:$U,'SH Summary'!N$4,FALSE)</f>
        <v>0</v>
      </c>
      <c r="O467" s="13" t="str">
        <f>VLOOKUP($C467,'Data_TCOM+9961'!$A:$U,'SH Summary'!O$4,FALSE)</f>
        <v>Growth</v>
      </c>
      <c r="P467" s="13" t="str">
        <f>VLOOKUP($C467,'Data_TCOM+9961'!$A:$U,'SH Summary'!P$4,FALSE)</f>
        <v>London</v>
      </c>
      <c r="Q467" s="13">
        <f>VLOOKUP($C467,'Data_TCOM+9961'!$A:$U,'SH Summary'!Q$4,FALSE)</f>
        <v>0</v>
      </c>
      <c r="R467" s="13" t="str">
        <f>VLOOKUP($C467,'Data_TCOM+9961'!$A:$U,'SH Summary'!R$4,FALSE)</f>
        <v>United Kingdom</v>
      </c>
      <c r="S467" s="15">
        <f>VLOOKUP($C467,'Data_TCOM+9961'!$A:$U,'SH Summary'!S$4,FALSE)/1000000000</f>
        <v>9.6372018740000005</v>
      </c>
    </row>
    <row r="468" spans="1:19" ht="17" customHeight="1" x14ac:dyDescent="0.35">
      <c r="A468" s="14"/>
      <c r="B468" s="14">
        <v>463</v>
      </c>
      <c r="C468" s="4" t="s">
        <v>500</v>
      </c>
      <c r="D468" s="15">
        <f>VLOOKUP($C468,'Data_TCOM+9961'!$A:$U,'SH Summary'!D$4,FALSE)</f>
        <v>19689</v>
      </c>
      <c r="E468" s="15">
        <f>VLOOKUP($C468,'Data_TCOM+9961'!$A:$U,'SH Summary'!E$4,FALSE)</f>
        <v>0</v>
      </c>
      <c r="F468" s="18">
        <f t="shared" si="21"/>
        <v>19689</v>
      </c>
      <c r="G468" s="18"/>
      <c r="H468" s="17">
        <f t="shared" si="22"/>
        <v>19689</v>
      </c>
      <c r="I468" s="16"/>
      <c r="J468" s="16"/>
      <c r="K468" s="16"/>
      <c r="L468" s="16">
        <f t="shared" si="23"/>
        <v>3.0337849652846802E-5</v>
      </c>
      <c r="M468" s="13" t="str">
        <f>VLOOKUP($C468,'Data_TCOM+9961'!$A:$U,'SH Summary'!M$4,FALSE)</f>
        <v>03/31/2026</v>
      </c>
      <c r="N468" s="13">
        <f>VLOOKUP($C468,'Data_TCOM+9961'!$A:$U,'SH Summary'!N$4,FALSE)</f>
        <v>0</v>
      </c>
      <c r="O468" s="13" t="str">
        <f>VLOOKUP($C468,'Data_TCOM+9961'!$A:$U,'SH Summary'!O$4,FALSE)</f>
        <v>Growth</v>
      </c>
      <c r="P468" s="13" t="str">
        <f>VLOOKUP($C468,'Data_TCOM+9961'!$A:$U,'SH Summary'!P$4,FALSE)</f>
        <v>Toronto</v>
      </c>
      <c r="Q468" s="13" t="str">
        <f>VLOOKUP($C468,'Data_TCOM+9961'!$A:$U,'SH Summary'!Q$4,FALSE)</f>
        <v>Ontario</v>
      </c>
      <c r="R468" s="13" t="str">
        <f>VLOOKUP($C468,'Data_TCOM+9961'!$A:$U,'SH Summary'!R$4,FALSE)</f>
        <v>Canada</v>
      </c>
      <c r="S468" s="15">
        <f>VLOOKUP($C468,'Data_TCOM+9961'!$A:$U,'SH Summary'!S$4,FALSE)/1000000000</f>
        <v>15.736040320000001</v>
      </c>
    </row>
    <row r="469" spans="1:19" ht="17" customHeight="1" x14ac:dyDescent="0.35">
      <c r="A469" s="14"/>
      <c r="B469" s="14">
        <v>464</v>
      </c>
      <c r="C469" s="4" t="s">
        <v>501</v>
      </c>
      <c r="D469" s="15">
        <f>VLOOKUP($C469,'Data_TCOM+9961'!$A:$U,'SH Summary'!D$4,FALSE)</f>
        <v>0</v>
      </c>
      <c r="E469" s="15">
        <f>VLOOKUP($C469,'Data_TCOM+9961'!$A:$U,'SH Summary'!E$4,FALSE)</f>
        <v>19550</v>
      </c>
      <c r="F469" s="18">
        <f t="shared" si="21"/>
        <v>19550</v>
      </c>
      <c r="G469" s="18"/>
      <c r="H469" s="17">
        <f t="shared" si="22"/>
        <v>19550</v>
      </c>
      <c r="I469" s="16"/>
      <c r="J469" s="16"/>
      <c r="K469" s="16"/>
      <c r="L469" s="16">
        <f t="shared" si="23"/>
        <v>3.0123671121598608E-5</v>
      </c>
      <c r="M469" s="13">
        <f>VLOOKUP($C469,'Data_TCOM+9961'!$A:$U,'SH Summary'!M$4,FALSE)</f>
        <v>0</v>
      </c>
      <c r="N469" s="13" t="str">
        <f>VLOOKUP($C469,'Data_TCOM+9961'!$A:$U,'SH Summary'!N$4,FALSE)</f>
        <v>04/30/2026</v>
      </c>
      <c r="O469" s="13" t="str">
        <f>VLOOKUP($C469,'Data_TCOM+9961'!$A:$U,'SH Summary'!O$4,FALSE)</f>
        <v>Growth</v>
      </c>
      <c r="P469" s="13" t="str">
        <f>VLOOKUP($C469,'Data_TCOM+9961'!$A:$U,'SH Summary'!P$4,FALSE)</f>
        <v>Vaduz</v>
      </c>
      <c r="Q469" s="13">
        <f>VLOOKUP($C469,'Data_TCOM+9961'!$A:$U,'SH Summary'!Q$4,FALSE)</f>
        <v>0</v>
      </c>
      <c r="R469" s="13" t="str">
        <f>VLOOKUP($C469,'Data_TCOM+9961'!$A:$U,'SH Summary'!R$4,FALSE)</f>
        <v>Liechtenstein</v>
      </c>
      <c r="S469" s="15">
        <f>VLOOKUP($C469,'Data_TCOM+9961'!$A:$U,'SH Summary'!S$4,FALSE)/1000000000</f>
        <v>3.961102506</v>
      </c>
    </row>
    <row r="470" spans="1:19" ht="17" customHeight="1" x14ac:dyDescent="0.35">
      <c r="A470" s="14"/>
      <c r="B470" s="14">
        <v>465</v>
      </c>
      <c r="C470" s="4" t="s">
        <v>502</v>
      </c>
      <c r="D470" s="15">
        <f>VLOOKUP($C470,'Data_TCOM+9961'!$A:$U,'SH Summary'!D$4,FALSE)</f>
        <v>19523</v>
      </c>
      <c r="E470" s="15">
        <f>VLOOKUP($C470,'Data_TCOM+9961'!$A:$U,'SH Summary'!E$4,FALSE)</f>
        <v>0</v>
      </c>
      <c r="F470" s="18">
        <f t="shared" si="21"/>
        <v>19523</v>
      </c>
      <c r="G470" s="18"/>
      <c r="H470" s="17">
        <f t="shared" si="22"/>
        <v>19523</v>
      </c>
      <c r="I470" s="16"/>
      <c r="J470" s="16"/>
      <c r="K470" s="16"/>
      <c r="L470" s="16">
        <f t="shared" si="23"/>
        <v>3.0082068097543203E-5</v>
      </c>
      <c r="M470" s="13" t="str">
        <f>VLOOKUP($C470,'Data_TCOM+9961'!$A:$U,'SH Summary'!M$4,FALSE)</f>
        <v>03/31/2026</v>
      </c>
      <c r="N470" s="13">
        <f>VLOOKUP($C470,'Data_TCOM+9961'!$A:$U,'SH Summary'!N$4,FALSE)</f>
        <v>0</v>
      </c>
      <c r="O470" s="13" t="str">
        <f>VLOOKUP($C470,'Data_TCOM+9961'!$A:$U,'SH Summary'!O$4,FALSE)</f>
        <v>Growth</v>
      </c>
      <c r="P470" s="13" t="str">
        <f>VLOOKUP($C470,'Data_TCOM+9961'!$A:$U,'SH Summary'!P$4,FALSE)</f>
        <v>Paris</v>
      </c>
      <c r="Q470" s="13">
        <f>VLOOKUP($C470,'Data_TCOM+9961'!$A:$U,'SH Summary'!Q$4,FALSE)</f>
        <v>0</v>
      </c>
      <c r="R470" s="13" t="str">
        <f>VLOOKUP($C470,'Data_TCOM+9961'!$A:$U,'SH Summary'!R$4,FALSE)</f>
        <v>France</v>
      </c>
      <c r="S470" s="15">
        <f>VLOOKUP($C470,'Data_TCOM+9961'!$A:$U,'SH Summary'!S$4,FALSE)/1000000000</f>
        <v>11.576078192000001</v>
      </c>
    </row>
    <row r="471" spans="1:19" ht="17" customHeight="1" x14ac:dyDescent="0.35">
      <c r="A471" s="14"/>
      <c r="B471" s="14">
        <v>466</v>
      </c>
      <c r="C471" s="4" t="s">
        <v>503</v>
      </c>
      <c r="D471" s="15">
        <f>VLOOKUP($C471,'Data_TCOM+9961'!$A:$U,'SH Summary'!D$4,FALSE)</f>
        <v>19296</v>
      </c>
      <c r="E471" s="15">
        <f>VLOOKUP($C471,'Data_TCOM+9961'!$A:$U,'SH Summary'!E$4,FALSE)</f>
        <v>0</v>
      </c>
      <c r="F471" s="18">
        <f t="shared" si="21"/>
        <v>19296</v>
      </c>
      <c r="G471" s="18"/>
      <c r="H471" s="17">
        <f t="shared" si="22"/>
        <v>19296</v>
      </c>
      <c r="I471" s="16"/>
      <c r="J471" s="16"/>
      <c r="K471" s="16"/>
      <c r="L471" s="16">
        <f t="shared" si="23"/>
        <v>2.9732294524929245E-5</v>
      </c>
      <c r="M471" s="13" t="str">
        <f>VLOOKUP($C471,'Data_TCOM+9961'!$A:$U,'SH Summary'!M$4,FALSE)</f>
        <v>03/31/2026</v>
      </c>
      <c r="N471" s="13">
        <f>VLOOKUP($C471,'Data_TCOM+9961'!$A:$U,'SH Summary'!N$4,FALSE)</f>
        <v>0</v>
      </c>
      <c r="O471" s="13" t="str">
        <f>VLOOKUP($C471,'Data_TCOM+9961'!$A:$U,'SH Summary'!O$4,FALSE)</f>
        <v>Alternative</v>
      </c>
      <c r="P471" s="13" t="str">
        <f>VLOOKUP($C471,'Data_TCOM+9961'!$A:$U,'SH Summary'!P$4,FALSE)</f>
        <v>New York</v>
      </c>
      <c r="Q471" s="13" t="str">
        <f>VLOOKUP($C471,'Data_TCOM+9961'!$A:$U,'SH Summary'!Q$4,FALSE)</f>
        <v>New York</v>
      </c>
      <c r="R471" s="13" t="str">
        <f>VLOOKUP($C471,'Data_TCOM+9961'!$A:$U,'SH Summary'!R$4,FALSE)</f>
        <v>United States</v>
      </c>
      <c r="S471" s="15">
        <f>VLOOKUP($C471,'Data_TCOM+9961'!$A:$U,'SH Summary'!S$4,FALSE)/1000000000</f>
        <v>12.092901235999999</v>
      </c>
    </row>
    <row r="472" spans="1:19" ht="17" customHeight="1" x14ac:dyDescent="0.35">
      <c r="A472" s="14"/>
      <c r="B472" s="14">
        <v>467</v>
      </c>
      <c r="C472" s="4" t="s">
        <v>504</v>
      </c>
      <c r="D472" s="15">
        <f>VLOOKUP($C472,'Data_TCOM+9961'!$A:$U,'SH Summary'!D$4,FALSE)</f>
        <v>0</v>
      </c>
      <c r="E472" s="15">
        <f>VLOOKUP($C472,'Data_TCOM+9961'!$A:$U,'SH Summary'!E$4,FALSE)</f>
        <v>19210</v>
      </c>
      <c r="F472" s="18">
        <f t="shared" si="21"/>
        <v>19210</v>
      </c>
      <c r="G472" s="18"/>
      <c r="H472" s="17">
        <f t="shared" si="22"/>
        <v>19210</v>
      </c>
      <c r="I472" s="16"/>
      <c r="J472" s="16"/>
      <c r="K472" s="16"/>
      <c r="L472" s="16">
        <f t="shared" si="23"/>
        <v>2.9599781189049065E-5</v>
      </c>
      <c r="M472" s="13">
        <f>VLOOKUP($C472,'Data_TCOM+9961'!$A:$U,'SH Summary'!M$4,FALSE)</f>
        <v>0</v>
      </c>
      <c r="N472" s="13" t="str">
        <f>VLOOKUP($C472,'Data_TCOM+9961'!$A:$U,'SH Summary'!N$4,FALSE)</f>
        <v>12/31/2025</v>
      </c>
      <c r="O472" s="13" t="str">
        <f>VLOOKUP($C472,'Data_TCOM+9961'!$A:$U,'SH Summary'!O$4,FALSE)</f>
        <v>Value</v>
      </c>
      <c r="P472" s="13" t="str">
        <f>VLOOKUP($C472,'Data_TCOM+9961'!$A:$U,'SH Summary'!P$4,FALSE)</f>
        <v>Seoul</v>
      </c>
      <c r="Q472" s="13">
        <f>VLOOKUP($C472,'Data_TCOM+9961'!$A:$U,'SH Summary'!Q$4,FALSE)</f>
        <v>0</v>
      </c>
      <c r="R472" s="13" t="str">
        <f>VLOOKUP($C472,'Data_TCOM+9961'!$A:$U,'SH Summary'!R$4,FALSE)</f>
        <v>South Korea</v>
      </c>
      <c r="S472" s="15">
        <f>VLOOKUP($C472,'Data_TCOM+9961'!$A:$U,'SH Summary'!S$4,FALSE)/1000000000</f>
        <v>0.36524247599999998</v>
      </c>
    </row>
    <row r="473" spans="1:19" ht="17" customHeight="1" x14ac:dyDescent="0.35">
      <c r="A473" s="14"/>
      <c r="B473" s="14">
        <v>468</v>
      </c>
      <c r="C473" s="4" t="s">
        <v>505</v>
      </c>
      <c r="D473" s="15">
        <f>VLOOKUP($C473,'Data_TCOM+9961'!$A:$U,'SH Summary'!D$4,FALSE)</f>
        <v>0</v>
      </c>
      <c r="E473" s="15">
        <f>VLOOKUP($C473,'Data_TCOM+9961'!$A:$U,'SH Summary'!E$4,FALSE)</f>
        <v>19180</v>
      </c>
      <c r="F473" s="18">
        <f t="shared" si="21"/>
        <v>19180</v>
      </c>
      <c r="G473" s="18"/>
      <c r="H473" s="17">
        <f t="shared" si="22"/>
        <v>19180</v>
      </c>
      <c r="I473" s="16"/>
      <c r="J473" s="16"/>
      <c r="K473" s="16"/>
      <c r="L473" s="16">
        <f t="shared" si="23"/>
        <v>2.9553555606765284E-5</v>
      </c>
      <c r="M473" s="13" t="str">
        <f>VLOOKUP($C473,'Data_TCOM+9961'!$A:$U,'SH Summary'!M$4,FALSE)</f>
        <v>03/31/2025</v>
      </c>
      <c r="N473" s="13" t="str">
        <f>VLOOKUP($C473,'Data_TCOM+9961'!$A:$U,'SH Summary'!N$4,FALSE)</f>
        <v>04/30/2026</v>
      </c>
      <c r="O473" s="13" t="str">
        <f>VLOOKUP($C473,'Data_TCOM+9961'!$A:$U,'SH Summary'!O$4,FALSE)</f>
        <v>Index</v>
      </c>
      <c r="P473" s="13" t="str">
        <f>VLOOKUP($C473,'Data_TCOM+9961'!$A:$U,'SH Summary'!P$4,FALSE)</f>
        <v>Cape Town</v>
      </c>
      <c r="Q473" s="13">
        <f>VLOOKUP($C473,'Data_TCOM+9961'!$A:$U,'SH Summary'!Q$4,FALSE)</f>
        <v>0</v>
      </c>
      <c r="R473" s="13" t="str">
        <f>VLOOKUP($C473,'Data_TCOM+9961'!$A:$U,'SH Summary'!R$4,FALSE)</f>
        <v>South Africa</v>
      </c>
      <c r="S473" s="15">
        <f>VLOOKUP($C473,'Data_TCOM+9961'!$A:$U,'SH Summary'!S$4,FALSE)/1000000000</f>
        <v>12.236125467999999</v>
      </c>
    </row>
    <row r="474" spans="1:19" ht="17" customHeight="1" x14ac:dyDescent="0.35">
      <c r="A474" s="14"/>
      <c r="B474" s="14">
        <v>469</v>
      </c>
      <c r="C474" s="4" t="s">
        <v>506</v>
      </c>
      <c r="D474" s="15">
        <f>VLOOKUP($C474,'Data_TCOM+9961'!$A:$U,'SH Summary'!D$4,FALSE)</f>
        <v>19000</v>
      </c>
      <c r="E474" s="15">
        <f>VLOOKUP($C474,'Data_TCOM+9961'!$A:$U,'SH Summary'!E$4,FALSE)</f>
        <v>0</v>
      </c>
      <c r="F474" s="18">
        <f t="shared" si="21"/>
        <v>19000</v>
      </c>
      <c r="G474" s="18"/>
      <c r="H474" s="17">
        <f t="shared" si="22"/>
        <v>19000</v>
      </c>
      <c r="I474" s="16"/>
      <c r="J474" s="16"/>
      <c r="K474" s="16"/>
      <c r="L474" s="16">
        <f t="shared" si="23"/>
        <v>2.9276202113062586E-5</v>
      </c>
      <c r="M474" s="13" t="str">
        <f>VLOOKUP($C474,'Data_TCOM+9961'!$A:$U,'SH Summary'!M$4,FALSE)</f>
        <v>03/31/2026</v>
      </c>
      <c r="N474" s="13">
        <f>VLOOKUP($C474,'Data_TCOM+9961'!$A:$U,'SH Summary'!N$4,FALSE)</f>
        <v>0</v>
      </c>
      <c r="O474" s="13" t="str">
        <f>VLOOKUP($C474,'Data_TCOM+9961'!$A:$U,'SH Summary'!O$4,FALSE)</f>
        <v>Growth</v>
      </c>
      <c r="P474" s="13" t="str">
        <f>VLOOKUP($C474,'Data_TCOM+9961'!$A:$U,'SH Summary'!P$4,FALSE)</f>
        <v>Brussels</v>
      </c>
      <c r="Q474" s="13">
        <f>VLOOKUP($C474,'Data_TCOM+9961'!$A:$U,'SH Summary'!Q$4,FALSE)</f>
        <v>0</v>
      </c>
      <c r="R474" s="13" t="str">
        <f>VLOOKUP($C474,'Data_TCOM+9961'!$A:$U,'SH Summary'!R$4,FALSE)</f>
        <v>Belgium</v>
      </c>
      <c r="S474" s="15">
        <f>VLOOKUP($C474,'Data_TCOM+9961'!$A:$U,'SH Summary'!S$4,FALSE)/1000000000</f>
        <v>0.88582096799999999</v>
      </c>
    </row>
    <row r="475" spans="1:19" ht="17" customHeight="1" x14ac:dyDescent="0.35">
      <c r="A475" s="14"/>
      <c r="B475" s="14">
        <v>470</v>
      </c>
      <c r="C475" s="4" t="s">
        <v>507</v>
      </c>
      <c r="D475" s="15">
        <f>VLOOKUP($C475,'Data_TCOM+9961'!$A:$U,'SH Summary'!D$4,FALSE)</f>
        <v>0</v>
      </c>
      <c r="E475" s="15">
        <f>VLOOKUP($C475,'Data_TCOM+9961'!$A:$U,'SH Summary'!E$4,FALSE)</f>
        <v>19000</v>
      </c>
      <c r="F475" s="18">
        <f t="shared" si="21"/>
        <v>19000</v>
      </c>
      <c r="G475" s="18"/>
      <c r="H475" s="17">
        <f t="shared" si="22"/>
        <v>19000</v>
      </c>
      <c r="I475" s="16"/>
      <c r="J475" s="16"/>
      <c r="K475" s="16"/>
      <c r="L475" s="16">
        <f t="shared" si="23"/>
        <v>2.9276202113062586E-5</v>
      </c>
      <c r="M475" s="13">
        <f>VLOOKUP($C475,'Data_TCOM+9961'!$A:$U,'SH Summary'!M$4,FALSE)</f>
        <v>0</v>
      </c>
      <c r="N475" s="13" t="str">
        <f>VLOOKUP($C475,'Data_TCOM+9961'!$A:$U,'SH Summary'!N$4,FALSE)</f>
        <v>09/30/2025</v>
      </c>
      <c r="O475" s="13" t="str">
        <f>VLOOKUP($C475,'Data_TCOM+9961'!$A:$U,'SH Summary'!O$4,FALSE)</f>
        <v>Growth</v>
      </c>
      <c r="P475" s="13" t="str">
        <f>VLOOKUP($C475,'Data_TCOM+9961'!$A:$U,'SH Summary'!P$4,FALSE)</f>
        <v>Paris</v>
      </c>
      <c r="Q475" s="13">
        <f>VLOOKUP($C475,'Data_TCOM+9961'!$A:$U,'SH Summary'!Q$4,FALSE)</f>
        <v>0</v>
      </c>
      <c r="R475" s="13" t="str">
        <f>VLOOKUP($C475,'Data_TCOM+9961'!$A:$U,'SH Summary'!R$4,FALSE)</f>
        <v>France</v>
      </c>
      <c r="S475" s="15">
        <f>VLOOKUP($C475,'Data_TCOM+9961'!$A:$U,'SH Summary'!S$4,FALSE)/1000000000</f>
        <v>1.3411638829999999</v>
      </c>
    </row>
    <row r="476" spans="1:19" ht="17" customHeight="1" x14ac:dyDescent="0.35">
      <c r="A476" s="14"/>
      <c r="B476" s="14">
        <v>471</v>
      </c>
      <c r="C476" s="4" t="s">
        <v>508</v>
      </c>
      <c r="D476" s="15">
        <f>VLOOKUP($C476,'Data_TCOM+9961'!$A:$U,'SH Summary'!D$4,FALSE)</f>
        <v>0</v>
      </c>
      <c r="E476" s="15">
        <f>VLOOKUP($C476,'Data_TCOM+9961'!$A:$U,'SH Summary'!E$4,FALSE)</f>
        <v>19000</v>
      </c>
      <c r="F476" s="18">
        <f t="shared" si="21"/>
        <v>19000</v>
      </c>
      <c r="G476" s="18"/>
      <c r="H476" s="17">
        <f t="shared" si="22"/>
        <v>19000</v>
      </c>
      <c r="I476" s="16"/>
      <c r="J476" s="16"/>
      <c r="K476" s="16"/>
      <c r="L476" s="16">
        <f t="shared" si="23"/>
        <v>2.9276202113062586E-5</v>
      </c>
      <c r="M476" s="13">
        <f>VLOOKUP($C476,'Data_TCOM+9961'!$A:$U,'SH Summary'!M$4,FALSE)</f>
        <v>0</v>
      </c>
      <c r="N476" s="13" t="str">
        <f>VLOOKUP($C476,'Data_TCOM+9961'!$A:$U,'SH Summary'!N$4,FALSE)</f>
        <v>03/31/2026</v>
      </c>
      <c r="O476" s="13" t="str">
        <f>VLOOKUP($C476,'Data_TCOM+9961'!$A:$U,'SH Summary'!O$4,FALSE)</f>
        <v>Growth</v>
      </c>
      <c r="P476" s="13" t="str">
        <f>VLOOKUP($C476,'Data_TCOM+9961'!$A:$U,'SH Summary'!P$4,FALSE)</f>
        <v>Sant Cugat Del Vallès</v>
      </c>
      <c r="Q476" s="13">
        <f>VLOOKUP($C476,'Data_TCOM+9961'!$A:$U,'SH Summary'!Q$4,FALSE)</f>
        <v>0</v>
      </c>
      <c r="R476" s="13" t="str">
        <f>VLOOKUP($C476,'Data_TCOM+9961'!$A:$U,'SH Summary'!R$4,FALSE)</f>
        <v>Spain</v>
      </c>
      <c r="S476" s="15">
        <f>VLOOKUP($C476,'Data_TCOM+9961'!$A:$U,'SH Summary'!S$4,FALSE)/1000000000</f>
        <v>1.965122947</v>
      </c>
    </row>
    <row r="477" spans="1:19" ht="17" customHeight="1" x14ac:dyDescent="0.35">
      <c r="A477" s="14"/>
      <c r="B477" s="14">
        <v>472</v>
      </c>
      <c r="C477" s="4" t="s">
        <v>509</v>
      </c>
      <c r="D477" s="15">
        <f>VLOOKUP($C477,'Data_TCOM+9961'!$A:$U,'SH Summary'!D$4,FALSE)</f>
        <v>0</v>
      </c>
      <c r="E477" s="15">
        <f>VLOOKUP($C477,'Data_TCOM+9961'!$A:$U,'SH Summary'!E$4,FALSE)</f>
        <v>18450</v>
      </c>
      <c r="F477" s="18">
        <f t="shared" si="21"/>
        <v>18450</v>
      </c>
      <c r="G477" s="18"/>
      <c r="H477" s="17">
        <f t="shared" si="22"/>
        <v>18450</v>
      </c>
      <c r="I477" s="16"/>
      <c r="J477" s="16"/>
      <c r="K477" s="16"/>
      <c r="L477" s="16">
        <f t="shared" si="23"/>
        <v>2.8428733104526564E-5</v>
      </c>
      <c r="M477" s="13">
        <f>VLOOKUP($C477,'Data_TCOM+9961'!$A:$U,'SH Summary'!M$4,FALSE)</f>
        <v>0</v>
      </c>
      <c r="N477" s="13" t="str">
        <f>VLOOKUP($C477,'Data_TCOM+9961'!$A:$U,'SH Summary'!N$4,FALSE)</f>
        <v>02/28/2025</v>
      </c>
      <c r="O477" s="13" t="str">
        <f>VLOOKUP($C477,'Data_TCOM+9961'!$A:$U,'SH Summary'!O$4,FALSE)</f>
        <v>Growth</v>
      </c>
      <c r="P477" s="13" t="str">
        <f>VLOOKUP($C477,'Data_TCOM+9961'!$A:$U,'SH Summary'!P$4,FALSE)</f>
        <v>Edinburgh</v>
      </c>
      <c r="Q477" s="13">
        <f>VLOOKUP($C477,'Data_TCOM+9961'!$A:$U,'SH Summary'!Q$4,FALSE)</f>
        <v>0</v>
      </c>
      <c r="R477" s="13" t="str">
        <f>VLOOKUP($C477,'Data_TCOM+9961'!$A:$U,'SH Summary'!R$4,FALSE)</f>
        <v>United Kingdom</v>
      </c>
      <c r="S477" s="15">
        <f>VLOOKUP($C477,'Data_TCOM+9961'!$A:$U,'SH Summary'!S$4,FALSE)/1000000000</f>
        <v>20.329201248</v>
      </c>
    </row>
    <row r="478" spans="1:19" ht="17" customHeight="1" x14ac:dyDescent="0.35">
      <c r="A478" s="14"/>
      <c r="B478" s="14">
        <v>473</v>
      </c>
      <c r="C478" s="4" t="s">
        <v>510</v>
      </c>
      <c r="D478" s="15">
        <f>VLOOKUP($C478,'Data_TCOM+9961'!$A:$U,'SH Summary'!D$4,FALSE)</f>
        <v>0</v>
      </c>
      <c r="E478" s="15">
        <f>VLOOKUP($C478,'Data_TCOM+9961'!$A:$U,'SH Summary'!E$4,FALSE)</f>
        <v>18300</v>
      </c>
      <c r="F478" s="18">
        <f t="shared" si="21"/>
        <v>18300</v>
      </c>
      <c r="G478" s="18"/>
      <c r="H478" s="17">
        <f t="shared" si="22"/>
        <v>18300</v>
      </c>
      <c r="I478" s="16"/>
      <c r="J478" s="16"/>
      <c r="K478" s="16"/>
      <c r="L478" s="16">
        <f t="shared" si="23"/>
        <v>2.8197605193107648E-5</v>
      </c>
      <c r="M478" s="13">
        <f>VLOOKUP($C478,'Data_TCOM+9961'!$A:$U,'SH Summary'!M$4,FALSE)</f>
        <v>0</v>
      </c>
      <c r="N478" s="13" t="str">
        <f>VLOOKUP($C478,'Data_TCOM+9961'!$A:$U,'SH Summary'!N$4,FALSE)</f>
        <v>06/30/2024</v>
      </c>
      <c r="O478" s="13" t="str">
        <f>VLOOKUP($C478,'Data_TCOM+9961'!$A:$U,'SH Summary'!O$4,FALSE)</f>
        <v>Alternative</v>
      </c>
      <c r="P478" s="13" t="str">
        <f>VLOOKUP($C478,'Data_TCOM+9961'!$A:$U,'SH Summary'!P$4,FALSE)</f>
        <v>Admiralty</v>
      </c>
      <c r="Q478" s="13">
        <f>VLOOKUP($C478,'Data_TCOM+9961'!$A:$U,'SH Summary'!Q$4,FALSE)</f>
        <v>0</v>
      </c>
      <c r="R478" s="13" t="str">
        <f>VLOOKUP($C478,'Data_TCOM+9961'!$A:$U,'SH Summary'!R$4,FALSE)</f>
        <v>Hong Kong SAR</v>
      </c>
      <c r="S478" s="15">
        <f>VLOOKUP($C478,'Data_TCOM+9961'!$A:$U,'SH Summary'!S$4,FALSE)/1000000000</f>
        <v>2.5760601000000001E-2</v>
      </c>
    </row>
    <row r="479" spans="1:19" ht="17" customHeight="1" x14ac:dyDescent="0.35">
      <c r="A479" s="14"/>
      <c r="B479" s="14">
        <v>474</v>
      </c>
      <c r="C479" s="4" t="s">
        <v>511</v>
      </c>
      <c r="D479" s="15">
        <f>VLOOKUP($C479,'Data_TCOM+9961'!$A:$U,'SH Summary'!D$4,FALSE)</f>
        <v>18069</v>
      </c>
      <c r="E479" s="15">
        <f>VLOOKUP($C479,'Data_TCOM+9961'!$A:$U,'SH Summary'!E$4,FALSE)</f>
        <v>0</v>
      </c>
      <c r="F479" s="18">
        <f t="shared" si="21"/>
        <v>18069</v>
      </c>
      <c r="G479" s="18"/>
      <c r="H479" s="17">
        <f t="shared" si="22"/>
        <v>18069</v>
      </c>
      <c r="I479" s="16"/>
      <c r="J479" s="16"/>
      <c r="K479" s="16"/>
      <c r="L479" s="16">
        <f t="shared" si="23"/>
        <v>2.7841668209522518E-5</v>
      </c>
      <c r="M479" s="13" t="str">
        <f>VLOOKUP($C479,'Data_TCOM+9961'!$A:$U,'SH Summary'!M$4,FALSE)</f>
        <v>03/31/2026</v>
      </c>
      <c r="N479" s="13">
        <f>VLOOKUP($C479,'Data_TCOM+9961'!$A:$U,'SH Summary'!N$4,FALSE)</f>
        <v>0</v>
      </c>
      <c r="O479" s="13" t="str">
        <f>VLOOKUP($C479,'Data_TCOM+9961'!$A:$U,'SH Summary'!O$4,FALSE)</f>
        <v>Index</v>
      </c>
      <c r="P479" s="13" t="str">
        <f>VLOOKUP($C479,'Data_TCOM+9961'!$A:$U,'SH Summary'!P$4,FALSE)</f>
        <v>Danville</v>
      </c>
      <c r="Q479" s="13" t="str">
        <f>VLOOKUP($C479,'Data_TCOM+9961'!$A:$U,'SH Summary'!Q$4,FALSE)</f>
        <v>California</v>
      </c>
      <c r="R479" s="13" t="str">
        <f>VLOOKUP($C479,'Data_TCOM+9961'!$A:$U,'SH Summary'!R$4,FALSE)</f>
        <v>United States</v>
      </c>
      <c r="S479" s="15">
        <f>VLOOKUP($C479,'Data_TCOM+9961'!$A:$U,'SH Summary'!S$4,FALSE)/1000000000</f>
        <v>0.59259504399999996</v>
      </c>
    </row>
    <row r="480" spans="1:19" ht="17" customHeight="1" x14ac:dyDescent="0.35">
      <c r="A480" s="14"/>
      <c r="B480" s="14">
        <v>475</v>
      </c>
      <c r="C480" s="4" t="s">
        <v>512</v>
      </c>
      <c r="D480" s="15">
        <f>VLOOKUP($C480,'Data_TCOM+9961'!$A:$U,'SH Summary'!D$4,FALSE)</f>
        <v>17898</v>
      </c>
      <c r="E480" s="15">
        <f>VLOOKUP($C480,'Data_TCOM+9961'!$A:$U,'SH Summary'!E$4,FALSE)</f>
        <v>0</v>
      </c>
      <c r="F480" s="18">
        <f t="shared" si="21"/>
        <v>17898</v>
      </c>
      <c r="G480" s="18"/>
      <c r="H480" s="17">
        <f t="shared" si="22"/>
        <v>17898</v>
      </c>
      <c r="I480" s="16"/>
      <c r="J480" s="16"/>
      <c r="K480" s="16"/>
      <c r="L480" s="16">
        <f t="shared" si="23"/>
        <v>2.7578182390504954E-5</v>
      </c>
      <c r="M480" s="13" t="str">
        <f>VLOOKUP($C480,'Data_TCOM+9961'!$A:$U,'SH Summary'!M$4,FALSE)</f>
        <v>03/31/2026</v>
      </c>
      <c r="N480" s="13">
        <f>VLOOKUP($C480,'Data_TCOM+9961'!$A:$U,'SH Summary'!N$4,FALSE)</f>
        <v>0</v>
      </c>
      <c r="O480" s="13" t="str">
        <f>VLOOKUP($C480,'Data_TCOM+9961'!$A:$U,'SH Summary'!O$4,FALSE)</f>
        <v>Index</v>
      </c>
      <c r="P480" s="13" t="str">
        <f>VLOOKUP($C480,'Data_TCOM+9961'!$A:$U,'SH Summary'!P$4,FALSE)</f>
        <v>Chicago</v>
      </c>
      <c r="Q480" s="13" t="str">
        <f>VLOOKUP($C480,'Data_TCOM+9961'!$A:$U,'SH Summary'!Q$4,FALSE)</f>
        <v>Illinois</v>
      </c>
      <c r="R480" s="13" t="str">
        <f>VLOOKUP($C480,'Data_TCOM+9961'!$A:$U,'SH Summary'!R$4,FALSE)</f>
        <v>United States</v>
      </c>
      <c r="S480" s="15">
        <f>VLOOKUP($C480,'Data_TCOM+9961'!$A:$U,'SH Summary'!S$4,FALSE)/1000000000</f>
        <v>2.076827706</v>
      </c>
    </row>
    <row r="481" spans="1:19" ht="17" customHeight="1" x14ac:dyDescent="0.35">
      <c r="A481" s="14"/>
      <c r="B481" s="14">
        <v>476</v>
      </c>
      <c r="C481" s="4" t="s">
        <v>513</v>
      </c>
      <c r="D481" s="15">
        <f>VLOOKUP($C481,'Data_TCOM+9961'!$A:$U,'SH Summary'!D$4,FALSE)</f>
        <v>8699</v>
      </c>
      <c r="E481" s="15">
        <f>VLOOKUP($C481,'Data_TCOM+9961'!$A:$U,'SH Summary'!E$4,FALSE)</f>
        <v>9050</v>
      </c>
      <c r="F481" s="18">
        <f t="shared" si="21"/>
        <v>17749</v>
      </c>
      <c r="G481" s="18"/>
      <c r="H481" s="17">
        <f t="shared" si="22"/>
        <v>17749</v>
      </c>
      <c r="I481" s="16"/>
      <c r="J481" s="16"/>
      <c r="K481" s="16"/>
      <c r="L481" s="16">
        <f t="shared" si="23"/>
        <v>2.7348595331828834E-5</v>
      </c>
      <c r="M481" s="13" t="str">
        <f>VLOOKUP($C481,'Data_TCOM+9961'!$A:$U,'SH Summary'!M$4,FALSE)</f>
        <v>03/31/2026</v>
      </c>
      <c r="N481" s="13" t="str">
        <f>VLOOKUP($C481,'Data_TCOM+9961'!$A:$U,'SH Summary'!N$4,FALSE)</f>
        <v>03/31/2026</v>
      </c>
      <c r="O481" s="13" t="str">
        <f>VLOOKUP($C481,'Data_TCOM+9961'!$A:$U,'SH Summary'!O$4,FALSE)</f>
        <v>Growth</v>
      </c>
      <c r="P481" s="13" t="str">
        <f>VLOOKUP($C481,'Data_TCOM+9961'!$A:$U,'SH Summary'!P$4,FALSE)</f>
        <v>Kowloon</v>
      </c>
      <c r="Q481" s="13">
        <f>VLOOKUP($C481,'Data_TCOM+9961'!$A:$U,'SH Summary'!Q$4,FALSE)</f>
        <v>0</v>
      </c>
      <c r="R481" s="13" t="str">
        <f>VLOOKUP($C481,'Data_TCOM+9961'!$A:$U,'SH Summary'!R$4,FALSE)</f>
        <v>Hong Kong SAR</v>
      </c>
      <c r="S481" s="15">
        <f>VLOOKUP($C481,'Data_TCOM+9961'!$A:$U,'SH Summary'!S$4,FALSE)/1000000000</f>
        <v>0.127601295</v>
      </c>
    </row>
    <row r="482" spans="1:19" ht="17" customHeight="1" x14ac:dyDescent="0.35">
      <c r="A482" s="14"/>
      <c r="B482" s="14">
        <v>477</v>
      </c>
      <c r="C482" s="4" t="s">
        <v>514</v>
      </c>
      <c r="D482" s="15">
        <f>VLOOKUP($C482,'Data_TCOM+9961'!$A:$U,'SH Summary'!D$4,FALSE)</f>
        <v>17690</v>
      </c>
      <c r="E482" s="15">
        <f>VLOOKUP($C482,'Data_TCOM+9961'!$A:$U,'SH Summary'!E$4,FALSE)</f>
        <v>0</v>
      </c>
      <c r="F482" s="18">
        <f t="shared" si="21"/>
        <v>17690</v>
      </c>
      <c r="G482" s="18"/>
      <c r="H482" s="17">
        <f t="shared" si="22"/>
        <v>17690</v>
      </c>
      <c r="I482" s="16"/>
      <c r="J482" s="16"/>
      <c r="K482" s="16"/>
      <c r="L482" s="16">
        <f t="shared" si="23"/>
        <v>2.7257685020004059E-5</v>
      </c>
      <c r="M482" s="13" t="str">
        <f>VLOOKUP($C482,'Data_TCOM+9961'!$A:$U,'SH Summary'!M$4,FALSE)</f>
        <v>07/31/2024</v>
      </c>
      <c r="N482" s="13" t="str">
        <f>VLOOKUP($C482,'Data_TCOM+9961'!$A:$U,'SH Summary'!N$4,FALSE)</f>
        <v>02/28/2026</v>
      </c>
      <c r="O482" s="13" t="str">
        <f>VLOOKUP($C482,'Data_TCOM+9961'!$A:$U,'SH Summary'!O$4,FALSE)</f>
        <v>Growth</v>
      </c>
      <c r="P482" s="13" t="str">
        <f>VLOOKUP($C482,'Data_TCOM+9961'!$A:$U,'SH Summary'!P$4,FALSE)</f>
        <v>Copenhagen</v>
      </c>
      <c r="Q482" s="13">
        <f>VLOOKUP($C482,'Data_TCOM+9961'!$A:$U,'SH Summary'!Q$4,FALSE)</f>
        <v>0</v>
      </c>
      <c r="R482" s="13" t="str">
        <f>VLOOKUP($C482,'Data_TCOM+9961'!$A:$U,'SH Summary'!R$4,FALSE)</f>
        <v>Denmark</v>
      </c>
      <c r="S482" s="15">
        <f>VLOOKUP($C482,'Data_TCOM+9961'!$A:$U,'SH Summary'!S$4,FALSE)/1000000000</f>
        <v>4.4451185830000002</v>
      </c>
    </row>
    <row r="483" spans="1:19" ht="17" customHeight="1" x14ac:dyDescent="0.35">
      <c r="A483" s="14"/>
      <c r="B483" s="14">
        <v>478</v>
      </c>
      <c r="C483" s="4" t="s">
        <v>515</v>
      </c>
      <c r="D483" s="15">
        <f>VLOOKUP($C483,'Data_TCOM+9961'!$A:$U,'SH Summary'!D$4,FALSE)</f>
        <v>0</v>
      </c>
      <c r="E483" s="15">
        <f>VLOOKUP($C483,'Data_TCOM+9961'!$A:$U,'SH Summary'!E$4,FALSE)</f>
        <v>17629</v>
      </c>
      <c r="F483" s="18">
        <f t="shared" si="21"/>
        <v>17629</v>
      </c>
      <c r="G483" s="18"/>
      <c r="H483" s="17">
        <f t="shared" si="22"/>
        <v>17629</v>
      </c>
      <c r="I483" s="16"/>
      <c r="J483" s="16"/>
      <c r="K483" s="16"/>
      <c r="L483" s="16">
        <f t="shared" si="23"/>
        <v>2.71636930026937E-5</v>
      </c>
      <c r="M483" s="13">
        <f>VLOOKUP($C483,'Data_TCOM+9961'!$A:$U,'SH Summary'!M$4,FALSE)</f>
        <v>0</v>
      </c>
      <c r="N483" s="13" t="str">
        <f>VLOOKUP($C483,'Data_TCOM+9961'!$A:$U,'SH Summary'!N$4,FALSE)</f>
        <v>10/31/2025</v>
      </c>
      <c r="O483" s="13" t="str">
        <f>VLOOKUP($C483,'Data_TCOM+9961'!$A:$U,'SH Summary'!O$4,FALSE)</f>
        <v>Growth</v>
      </c>
      <c r="P483" s="13" t="str">
        <f>VLOOKUP($C483,'Data_TCOM+9961'!$A:$U,'SH Summary'!P$4,FALSE)</f>
        <v>Kuala Lumpur</v>
      </c>
      <c r="Q483" s="13">
        <f>VLOOKUP($C483,'Data_TCOM+9961'!$A:$U,'SH Summary'!Q$4,FALSE)</f>
        <v>0</v>
      </c>
      <c r="R483" s="13" t="str">
        <f>VLOOKUP($C483,'Data_TCOM+9961'!$A:$U,'SH Summary'!R$4,FALSE)</f>
        <v>Malaysia</v>
      </c>
      <c r="S483" s="15">
        <f>VLOOKUP($C483,'Data_TCOM+9961'!$A:$U,'SH Summary'!S$4,FALSE)/1000000000</f>
        <v>1.362966141</v>
      </c>
    </row>
    <row r="484" spans="1:19" ht="17" customHeight="1" x14ac:dyDescent="0.35">
      <c r="A484" s="14"/>
      <c r="B484" s="14">
        <v>479</v>
      </c>
      <c r="C484" s="4" t="s">
        <v>516</v>
      </c>
      <c r="D484" s="15">
        <f>VLOOKUP($C484,'Data_TCOM+9961'!$A:$U,'SH Summary'!D$4,FALSE)</f>
        <v>0</v>
      </c>
      <c r="E484" s="15">
        <f>VLOOKUP($C484,'Data_TCOM+9961'!$A:$U,'SH Summary'!E$4,FALSE)</f>
        <v>17600</v>
      </c>
      <c r="F484" s="18">
        <f t="shared" si="21"/>
        <v>17600</v>
      </c>
      <c r="G484" s="18"/>
      <c r="H484" s="17">
        <f t="shared" si="22"/>
        <v>17600</v>
      </c>
      <c r="I484" s="16"/>
      <c r="J484" s="16"/>
      <c r="K484" s="16"/>
      <c r="L484" s="16">
        <f t="shared" si="23"/>
        <v>2.711900827315271E-5</v>
      </c>
      <c r="M484" s="13" t="str">
        <f>VLOOKUP($C484,'Data_TCOM+9961'!$A:$U,'SH Summary'!M$4,FALSE)</f>
        <v>09/30/2025</v>
      </c>
      <c r="N484" s="13" t="str">
        <f>VLOOKUP($C484,'Data_TCOM+9961'!$A:$U,'SH Summary'!N$4,FALSE)</f>
        <v>01/31/2026</v>
      </c>
      <c r="O484" s="13" t="str">
        <f>VLOOKUP($C484,'Data_TCOM+9961'!$A:$U,'SH Summary'!O$4,FALSE)</f>
        <v>Growth</v>
      </c>
      <c r="P484" s="13" t="str">
        <f>VLOOKUP($C484,'Data_TCOM+9961'!$A:$U,'SH Summary'!P$4,FALSE)</f>
        <v>Vancouver</v>
      </c>
      <c r="Q484" s="13" t="str">
        <f>VLOOKUP($C484,'Data_TCOM+9961'!$A:$U,'SH Summary'!Q$4,FALSE)</f>
        <v>British Columbia</v>
      </c>
      <c r="R484" s="13" t="str">
        <f>VLOOKUP($C484,'Data_TCOM+9961'!$A:$U,'SH Summary'!R$4,FALSE)</f>
        <v>Canada</v>
      </c>
      <c r="S484" s="15">
        <f>VLOOKUP($C484,'Data_TCOM+9961'!$A:$U,'SH Summary'!S$4,FALSE)/1000000000</f>
        <v>46.749606411999999</v>
      </c>
    </row>
    <row r="485" spans="1:19" ht="17" customHeight="1" x14ac:dyDescent="0.35">
      <c r="A485" s="14"/>
      <c r="B485" s="14">
        <v>480</v>
      </c>
      <c r="C485" s="4" t="s">
        <v>517</v>
      </c>
      <c r="D485" s="15">
        <f>VLOOKUP($C485,'Data_TCOM+9961'!$A:$U,'SH Summary'!D$4,FALSE)</f>
        <v>17539</v>
      </c>
      <c r="E485" s="15">
        <f>VLOOKUP($C485,'Data_TCOM+9961'!$A:$U,'SH Summary'!E$4,FALSE)</f>
        <v>0</v>
      </c>
      <c r="F485" s="18">
        <f t="shared" si="21"/>
        <v>17539</v>
      </c>
      <c r="G485" s="18"/>
      <c r="H485" s="17">
        <f t="shared" si="22"/>
        <v>17539</v>
      </c>
      <c r="I485" s="16"/>
      <c r="J485" s="16"/>
      <c r="K485" s="16"/>
      <c r="L485" s="16">
        <f t="shared" si="23"/>
        <v>2.7025016255842351E-5</v>
      </c>
      <c r="M485" s="13" t="str">
        <f>VLOOKUP($C485,'Data_TCOM+9961'!$A:$U,'SH Summary'!M$4,FALSE)</f>
        <v>12/31/2025</v>
      </c>
      <c r="N485" s="13">
        <f>VLOOKUP($C485,'Data_TCOM+9961'!$A:$U,'SH Summary'!N$4,FALSE)</f>
        <v>0</v>
      </c>
      <c r="O485" s="13" t="str">
        <f>VLOOKUP($C485,'Data_TCOM+9961'!$A:$U,'SH Summary'!O$4,FALSE)</f>
        <v>Aggressive Growth</v>
      </c>
      <c r="P485" s="13" t="str">
        <f>VLOOKUP($C485,'Data_TCOM+9961'!$A:$U,'SH Summary'!P$4,FALSE)</f>
        <v>New York</v>
      </c>
      <c r="Q485" s="13" t="str">
        <f>VLOOKUP($C485,'Data_TCOM+9961'!$A:$U,'SH Summary'!Q$4,FALSE)</f>
        <v>New York</v>
      </c>
      <c r="R485" s="13" t="str">
        <f>VLOOKUP($C485,'Data_TCOM+9961'!$A:$U,'SH Summary'!R$4,FALSE)</f>
        <v>United States</v>
      </c>
      <c r="S485" s="15">
        <f>VLOOKUP($C485,'Data_TCOM+9961'!$A:$U,'SH Summary'!S$4,FALSE)/1000000000</f>
        <v>69.648819356000004</v>
      </c>
    </row>
    <row r="486" spans="1:19" ht="17" customHeight="1" x14ac:dyDescent="0.35">
      <c r="A486" s="14"/>
      <c r="B486" s="14">
        <v>481</v>
      </c>
      <c r="C486" s="4" t="s">
        <v>518</v>
      </c>
      <c r="D486" s="15">
        <f>VLOOKUP($C486,'Data_TCOM+9961'!$A:$U,'SH Summary'!D$4,FALSE)</f>
        <v>17480</v>
      </c>
      <c r="E486" s="15">
        <f>VLOOKUP($C486,'Data_TCOM+9961'!$A:$U,'SH Summary'!E$4,FALSE)</f>
        <v>0</v>
      </c>
      <c r="F486" s="18">
        <f t="shared" si="21"/>
        <v>17480</v>
      </c>
      <c r="G486" s="18"/>
      <c r="H486" s="17">
        <f t="shared" si="22"/>
        <v>17480</v>
      </c>
      <c r="I486" s="16"/>
      <c r="J486" s="16"/>
      <c r="K486" s="16"/>
      <c r="L486" s="16">
        <f t="shared" si="23"/>
        <v>2.6934105944017576E-5</v>
      </c>
      <c r="M486" s="13" t="str">
        <f>VLOOKUP($C486,'Data_TCOM+9961'!$A:$U,'SH Summary'!M$4,FALSE)</f>
        <v>03/31/2026</v>
      </c>
      <c r="N486" s="13">
        <f>VLOOKUP($C486,'Data_TCOM+9961'!$A:$U,'SH Summary'!N$4,FALSE)</f>
        <v>0</v>
      </c>
      <c r="O486" s="13" t="str">
        <f>VLOOKUP($C486,'Data_TCOM+9961'!$A:$U,'SH Summary'!O$4,FALSE)</f>
        <v>Alternative</v>
      </c>
      <c r="P486" s="13" t="str">
        <f>VLOOKUP($C486,'Data_TCOM+9961'!$A:$U,'SH Summary'!P$4,FALSE)</f>
        <v>Boston</v>
      </c>
      <c r="Q486" s="13" t="str">
        <f>VLOOKUP($C486,'Data_TCOM+9961'!$A:$U,'SH Summary'!Q$4,FALSE)</f>
        <v>Massachusetts</v>
      </c>
      <c r="R486" s="13" t="str">
        <f>VLOOKUP($C486,'Data_TCOM+9961'!$A:$U,'SH Summary'!R$4,FALSE)</f>
        <v>United States</v>
      </c>
      <c r="S486" s="15">
        <f>VLOOKUP($C486,'Data_TCOM+9961'!$A:$U,'SH Summary'!S$4,FALSE)/1000000000</f>
        <v>0.73758701000000004</v>
      </c>
    </row>
    <row r="487" spans="1:19" ht="17" customHeight="1" x14ac:dyDescent="0.35">
      <c r="A487" s="14"/>
      <c r="B487" s="14">
        <v>482</v>
      </c>
      <c r="C487" s="4" t="s">
        <v>519</v>
      </c>
      <c r="D487" s="15">
        <f>VLOOKUP($C487,'Data_TCOM+9961'!$A:$U,'SH Summary'!D$4,FALSE)</f>
        <v>0</v>
      </c>
      <c r="E487" s="15">
        <f>VLOOKUP($C487,'Data_TCOM+9961'!$A:$U,'SH Summary'!E$4,FALSE)</f>
        <v>17200</v>
      </c>
      <c r="F487" s="18">
        <f t="shared" si="21"/>
        <v>17200</v>
      </c>
      <c r="G487" s="18"/>
      <c r="H487" s="17">
        <f t="shared" si="22"/>
        <v>17200</v>
      </c>
      <c r="I487" s="16"/>
      <c r="J487" s="16"/>
      <c r="K487" s="16"/>
      <c r="L487" s="16">
        <f t="shared" si="23"/>
        <v>2.6502667176035604E-5</v>
      </c>
      <c r="M487" s="13" t="str">
        <f>VLOOKUP($C487,'Data_TCOM+9961'!$A:$U,'SH Summary'!M$4,FALSE)</f>
        <v>06/30/2025</v>
      </c>
      <c r="N487" s="13" t="str">
        <f>VLOOKUP($C487,'Data_TCOM+9961'!$A:$U,'SH Summary'!N$4,FALSE)</f>
        <v>12/31/2025</v>
      </c>
      <c r="O487" s="13" t="str">
        <f>VLOOKUP($C487,'Data_TCOM+9961'!$A:$U,'SH Summary'!O$4,FALSE)</f>
        <v>Value</v>
      </c>
      <c r="P487" s="13" t="str">
        <f>VLOOKUP($C487,'Data_TCOM+9961'!$A:$U,'SH Summary'!P$4,FALSE)</f>
        <v>New York</v>
      </c>
      <c r="Q487" s="13" t="str">
        <f>VLOOKUP($C487,'Data_TCOM+9961'!$A:$U,'SH Summary'!Q$4,FALSE)</f>
        <v>New York</v>
      </c>
      <c r="R487" s="13" t="str">
        <f>VLOOKUP($C487,'Data_TCOM+9961'!$A:$U,'SH Summary'!R$4,FALSE)</f>
        <v>United States</v>
      </c>
      <c r="S487" s="15">
        <f>VLOOKUP($C487,'Data_TCOM+9961'!$A:$U,'SH Summary'!S$4,FALSE)/1000000000</f>
        <v>11.341413303</v>
      </c>
    </row>
    <row r="488" spans="1:19" ht="17" customHeight="1" x14ac:dyDescent="0.35">
      <c r="A488" s="14"/>
      <c r="B488" s="14">
        <v>483</v>
      </c>
      <c r="C488" s="4" t="s">
        <v>520</v>
      </c>
      <c r="D488" s="15">
        <f>VLOOKUP($C488,'Data_TCOM+9961'!$A:$U,'SH Summary'!D$4,FALSE)</f>
        <v>0</v>
      </c>
      <c r="E488" s="15">
        <f>VLOOKUP($C488,'Data_TCOM+9961'!$A:$U,'SH Summary'!E$4,FALSE)</f>
        <v>17100</v>
      </c>
      <c r="F488" s="18">
        <f t="shared" si="21"/>
        <v>17100</v>
      </c>
      <c r="G488" s="18"/>
      <c r="H488" s="17">
        <f t="shared" si="22"/>
        <v>17100</v>
      </c>
      <c r="I488" s="16"/>
      <c r="J488" s="16"/>
      <c r="K488" s="16"/>
      <c r="L488" s="16">
        <f t="shared" si="23"/>
        <v>2.6348581901756326E-5</v>
      </c>
      <c r="M488" s="13">
        <f>VLOOKUP($C488,'Data_TCOM+9961'!$A:$U,'SH Summary'!M$4,FALSE)</f>
        <v>0</v>
      </c>
      <c r="N488" s="13" t="str">
        <f>VLOOKUP($C488,'Data_TCOM+9961'!$A:$U,'SH Summary'!N$4,FALSE)</f>
        <v>04/30/2026</v>
      </c>
      <c r="O488" s="13" t="str">
        <f>VLOOKUP($C488,'Data_TCOM+9961'!$A:$U,'SH Summary'!O$4,FALSE)</f>
        <v>Index</v>
      </c>
      <c r="P488" s="13" t="str">
        <f>VLOOKUP($C488,'Data_TCOM+9961'!$A:$U,'SH Summary'!P$4,FALSE)</f>
        <v>Dublin</v>
      </c>
      <c r="Q488" s="13">
        <f>VLOOKUP($C488,'Data_TCOM+9961'!$A:$U,'SH Summary'!Q$4,FALSE)</f>
        <v>0</v>
      </c>
      <c r="R488" s="13" t="str">
        <f>VLOOKUP($C488,'Data_TCOM+9961'!$A:$U,'SH Summary'!R$4,FALSE)</f>
        <v>Ireland</v>
      </c>
      <c r="S488" s="15">
        <f>VLOOKUP($C488,'Data_TCOM+9961'!$A:$U,'SH Summary'!S$4,FALSE)/1000000000</f>
        <v>21.085504861</v>
      </c>
    </row>
    <row r="489" spans="1:19" ht="17" customHeight="1" x14ac:dyDescent="0.35">
      <c r="A489" s="14"/>
      <c r="B489" s="14">
        <v>484</v>
      </c>
      <c r="C489" s="4" t="s">
        <v>521</v>
      </c>
      <c r="D489" s="15">
        <f>VLOOKUP($C489,'Data_TCOM+9961'!$A:$U,'SH Summary'!D$4,FALSE)</f>
        <v>0</v>
      </c>
      <c r="E489" s="15">
        <f>VLOOKUP($C489,'Data_TCOM+9961'!$A:$U,'SH Summary'!E$4,FALSE)</f>
        <v>16620</v>
      </c>
      <c r="F489" s="18">
        <f t="shared" si="21"/>
        <v>16620</v>
      </c>
      <c r="G489" s="18"/>
      <c r="H489" s="17">
        <f t="shared" si="22"/>
        <v>16620</v>
      </c>
      <c r="I489" s="16"/>
      <c r="J489" s="16"/>
      <c r="K489" s="16"/>
      <c r="L489" s="16">
        <f t="shared" si="23"/>
        <v>2.5608972585215797E-5</v>
      </c>
      <c r="M489" s="13">
        <f>VLOOKUP($C489,'Data_TCOM+9961'!$A:$U,'SH Summary'!M$4,FALSE)</f>
        <v>0</v>
      </c>
      <c r="N489" s="13" t="str">
        <f>VLOOKUP($C489,'Data_TCOM+9961'!$A:$U,'SH Summary'!N$4,FALSE)</f>
        <v>02/28/2026</v>
      </c>
      <c r="O489" s="13">
        <f>VLOOKUP($C489,'Data_TCOM+9961'!$A:$U,'SH Summary'!O$4,FALSE)</f>
        <v>0</v>
      </c>
      <c r="P489" s="13" t="str">
        <f>VLOOKUP($C489,'Data_TCOM+9961'!$A:$U,'SH Summary'!P$4,FALSE)</f>
        <v>West Sussex</v>
      </c>
      <c r="Q489" s="13">
        <f>VLOOKUP($C489,'Data_TCOM+9961'!$A:$U,'SH Summary'!Q$4,FALSE)</f>
        <v>0</v>
      </c>
      <c r="R489" s="13" t="str">
        <f>VLOOKUP($C489,'Data_TCOM+9961'!$A:$U,'SH Summary'!R$4,FALSE)</f>
        <v>United Kingdom</v>
      </c>
      <c r="S489" s="15">
        <f>VLOOKUP($C489,'Data_TCOM+9961'!$A:$U,'SH Summary'!S$4,FALSE)/1000000000</f>
        <v>0.62017515899999998</v>
      </c>
    </row>
    <row r="490" spans="1:19" ht="17" customHeight="1" x14ac:dyDescent="0.35">
      <c r="A490" s="14"/>
      <c r="B490" s="14">
        <v>485</v>
      </c>
      <c r="C490" s="4" t="s">
        <v>522</v>
      </c>
      <c r="D490" s="15">
        <f>VLOOKUP($C490,'Data_TCOM+9961'!$A:$U,'SH Summary'!D$4,FALSE)</f>
        <v>0</v>
      </c>
      <c r="E490" s="15">
        <f>VLOOKUP($C490,'Data_TCOM+9961'!$A:$U,'SH Summary'!E$4,FALSE)</f>
        <v>16600</v>
      </c>
      <c r="F490" s="18">
        <f t="shared" si="21"/>
        <v>16600</v>
      </c>
      <c r="G490" s="18"/>
      <c r="H490" s="17">
        <f t="shared" si="22"/>
        <v>16600</v>
      </c>
      <c r="I490" s="16"/>
      <c r="J490" s="16"/>
      <c r="K490" s="16"/>
      <c r="L490" s="16">
        <f t="shared" si="23"/>
        <v>2.5578155530359941E-5</v>
      </c>
      <c r="M490" s="13">
        <f>VLOOKUP($C490,'Data_TCOM+9961'!$A:$U,'SH Summary'!M$4,FALSE)</f>
        <v>0</v>
      </c>
      <c r="N490" s="13" t="str">
        <f>VLOOKUP($C490,'Data_TCOM+9961'!$A:$U,'SH Summary'!N$4,FALSE)</f>
        <v>10/31/2025</v>
      </c>
      <c r="O490" s="13" t="str">
        <f>VLOOKUP($C490,'Data_TCOM+9961'!$A:$U,'SH Summary'!O$4,FALSE)</f>
        <v>Value</v>
      </c>
      <c r="P490" s="13" t="str">
        <f>VLOOKUP($C490,'Data_TCOM+9961'!$A:$U,'SH Summary'!P$4,FALSE)</f>
        <v>Kuala Lumpur</v>
      </c>
      <c r="Q490" s="13">
        <f>VLOOKUP($C490,'Data_TCOM+9961'!$A:$U,'SH Summary'!Q$4,FALSE)</f>
        <v>0</v>
      </c>
      <c r="R490" s="13" t="str">
        <f>VLOOKUP($C490,'Data_TCOM+9961'!$A:$U,'SH Summary'!R$4,FALSE)</f>
        <v>Malaysia</v>
      </c>
      <c r="S490" s="15">
        <f>VLOOKUP($C490,'Data_TCOM+9961'!$A:$U,'SH Summary'!S$4,FALSE)/1000000000</f>
        <v>7.0833992999999998E-2</v>
      </c>
    </row>
    <row r="491" spans="1:19" ht="17" customHeight="1" x14ac:dyDescent="0.35">
      <c r="A491" s="14"/>
      <c r="B491" s="14">
        <v>486</v>
      </c>
      <c r="C491" s="4" t="s">
        <v>523</v>
      </c>
      <c r="D491" s="15">
        <f>VLOOKUP($C491,'Data_TCOM+9961'!$A:$U,'SH Summary'!D$4,FALSE)</f>
        <v>13000</v>
      </c>
      <c r="E491" s="15">
        <f>VLOOKUP($C491,'Data_TCOM+9961'!$A:$U,'SH Summary'!E$4,FALSE)</f>
        <v>3500</v>
      </c>
      <c r="F491" s="18">
        <f t="shared" si="21"/>
        <v>16500</v>
      </c>
      <c r="G491" s="18"/>
      <c r="H491" s="17">
        <f t="shared" si="22"/>
        <v>16500</v>
      </c>
      <c r="I491" s="16"/>
      <c r="J491" s="16"/>
      <c r="K491" s="16"/>
      <c r="L491" s="16">
        <f t="shared" si="23"/>
        <v>2.5424070256080666E-5</v>
      </c>
      <c r="M491" s="13" t="str">
        <f>VLOOKUP($C491,'Data_TCOM+9961'!$A:$U,'SH Summary'!M$4,FALSE)</f>
        <v>05/31/2024</v>
      </c>
      <c r="N491" s="13" t="str">
        <f>VLOOKUP($C491,'Data_TCOM+9961'!$A:$U,'SH Summary'!N$4,FALSE)</f>
        <v>10/31/2025</v>
      </c>
      <c r="O491" s="13" t="str">
        <f>VLOOKUP($C491,'Data_TCOM+9961'!$A:$U,'SH Summary'!O$4,FALSE)</f>
        <v>Deep Value</v>
      </c>
      <c r="P491" s="13" t="str">
        <f>VLOOKUP($C491,'Data_TCOM+9961'!$A:$U,'SH Summary'!P$4,FALSE)</f>
        <v>Lugano</v>
      </c>
      <c r="Q491" s="13">
        <f>VLOOKUP($C491,'Data_TCOM+9961'!$A:$U,'SH Summary'!Q$4,FALSE)</f>
        <v>0</v>
      </c>
      <c r="R491" s="13" t="str">
        <f>VLOOKUP($C491,'Data_TCOM+9961'!$A:$U,'SH Summary'!R$4,FALSE)</f>
        <v>Switzerland</v>
      </c>
      <c r="S491" s="15">
        <f>VLOOKUP($C491,'Data_TCOM+9961'!$A:$U,'SH Summary'!S$4,FALSE)/1000000000</f>
        <v>0.52032458000000004</v>
      </c>
    </row>
    <row r="492" spans="1:19" ht="17" customHeight="1" x14ac:dyDescent="0.35">
      <c r="A492" s="14"/>
      <c r="B492" s="14">
        <v>487</v>
      </c>
      <c r="C492" s="4" t="s">
        <v>524</v>
      </c>
      <c r="D492" s="15">
        <f>VLOOKUP($C492,'Data_TCOM+9961'!$A:$U,'SH Summary'!D$4,FALSE)</f>
        <v>13500</v>
      </c>
      <c r="E492" s="15">
        <f>VLOOKUP($C492,'Data_TCOM+9961'!$A:$U,'SH Summary'!E$4,FALSE)</f>
        <v>2995</v>
      </c>
      <c r="F492" s="18">
        <f t="shared" si="21"/>
        <v>16495</v>
      </c>
      <c r="G492" s="18"/>
      <c r="H492" s="17">
        <f t="shared" si="22"/>
        <v>16495</v>
      </c>
      <c r="I492" s="16"/>
      <c r="J492" s="16"/>
      <c r="K492" s="16"/>
      <c r="L492" s="16">
        <f t="shared" si="23"/>
        <v>2.5416365992366701E-5</v>
      </c>
      <c r="M492" s="13" t="str">
        <f>VLOOKUP($C492,'Data_TCOM+9961'!$A:$U,'SH Summary'!M$4,FALSE)</f>
        <v>03/31/2026</v>
      </c>
      <c r="N492" s="13" t="str">
        <f>VLOOKUP($C492,'Data_TCOM+9961'!$A:$U,'SH Summary'!N$4,FALSE)</f>
        <v>01/31/2025</v>
      </c>
      <c r="O492" s="13" t="str">
        <f>VLOOKUP($C492,'Data_TCOM+9961'!$A:$U,'SH Summary'!O$4,FALSE)</f>
        <v>Deep Value</v>
      </c>
      <c r="P492" s="13" t="str">
        <f>VLOOKUP($C492,'Data_TCOM+9961'!$A:$U,'SH Summary'!P$4,FALSE)</f>
        <v>Tokyo</v>
      </c>
      <c r="Q492" s="13">
        <f>VLOOKUP($C492,'Data_TCOM+9961'!$A:$U,'SH Summary'!Q$4,FALSE)</f>
        <v>0</v>
      </c>
      <c r="R492" s="13" t="str">
        <f>VLOOKUP($C492,'Data_TCOM+9961'!$A:$U,'SH Summary'!R$4,FALSE)</f>
        <v>Japan</v>
      </c>
      <c r="S492" s="15">
        <f>VLOOKUP($C492,'Data_TCOM+9961'!$A:$U,'SH Summary'!S$4,FALSE)/1000000000</f>
        <v>281.614666607</v>
      </c>
    </row>
    <row r="493" spans="1:19" ht="17" customHeight="1" x14ac:dyDescent="0.35">
      <c r="A493" s="14"/>
      <c r="B493" s="14">
        <v>488</v>
      </c>
      <c r="C493" s="4" t="s">
        <v>525</v>
      </c>
      <c r="D493" s="15">
        <f>VLOOKUP($C493,'Data_TCOM+9961'!$A:$U,'SH Summary'!D$4,FALSE)</f>
        <v>16451</v>
      </c>
      <c r="E493" s="15">
        <f>VLOOKUP($C493,'Data_TCOM+9961'!$A:$U,'SH Summary'!E$4,FALSE)</f>
        <v>0</v>
      </c>
      <c r="F493" s="18">
        <f t="shared" si="21"/>
        <v>16451</v>
      </c>
      <c r="G493" s="18"/>
      <c r="H493" s="17">
        <f t="shared" si="22"/>
        <v>16451</v>
      </c>
      <c r="I493" s="16"/>
      <c r="J493" s="16"/>
      <c r="K493" s="16"/>
      <c r="L493" s="16">
        <f t="shared" si="23"/>
        <v>2.5348568471683821E-5</v>
      </c>
      <c r="M493" s="13" t="str">
        <f>VLOOKUP($C493,'Data_TCOM+9961'!$A:$U,'SH Summary'!M$4,FALSE)</f>
        <v>02/28/2026</v>
      </c>
      <c r="N493" s="13">
        <f>VLOOKUP($C493,'Data_TCOM+9961'!$A:$U,'SH Summary'!N$4,FALSE)</f>
        <v>0</v>
      </c>
      <c r="O493" s="13" t="str">
        <f>VLOOKUP($C493,'Data_TCOM+9961'!$A:$U,'SH Summary'!O$4,FALSE)</f>
        <v>Growth</v>
      </c>
      <c r="P493" s="13" t="str">
        <f>VLOOKUP($C493,'Data_TCOM+9961'!$A:$U,'SH Summary'!P$4,FALSE)</f>
        <v>Salisbury</v>
      </c>
      <c r="Q493" s="13">
        <f>VLOOKUP($C493,'Data_TCOM+9961'!$A:$U,'SH Summary'!Q$4,FALSE)</f>
        <v>0</v>
      </c>
      <c r="R493" s="13" t="str">
        <f>VLOOKUP($C493,'Data_TCOM+9961'!$A:$U,'SH Summary'!R$4,FALSE)</f>
        <v>United Kingdom</v>
      </c>
      <c r="S493" s="15">
        <f>VLOOKUP($C493,'Data_TCOM+9961'!$A:$U,'SH Summary'!S$4,FALSE)/1000000000</f>
        <v>0.161707554</v>
      </c>
    </row>
    <row r="494" spans="1:19" ht="17" customHeight="1" x14ac:dyDescent="0.35">
      <c r="A494" s="14"/>
      <c r="B494" s="14">
        <v>489</v>
      </c>
      <c r="C494" s="4" t="s">
        <v>526</v>
      </c>
      <c r="D494" s="15">
        <f>VLOOKUP($C494,'Data_TCOM+9961'!$A:$U,'SH Summary'!D$4,FALSE)</f>
        <v>16263</v>
      </c>
      <c r="E494" s="15">
        <f>VLOOKUP($C494,'Data_TCOM+9961'!$A:$U,'SH Summary'!E$4,FALSE)</f>
        <v>0</v>
      </c>
      <c r="F494" s="18">
        <f t="shared" si="21"/>
        <v>16263</v>
      </c>
      <c r="G494" s="18"/>
      <c r="H494" s="17">
        <f t="shared" si="22"/>
        <v>16263</v>
      </c>
      <c r="I494" s="16"/>
      <c r="J494" s="16"/>
      <c r="K494" s="16"/>
      <c r="L494" s="16">
        <f t="shared" si="23"/>
        <v>2.5058888156038779E-5</v>
      </c>
      <c r="M494" s="13" t="str">
        <f>VLOOKUP($C494,'Data_TCOM+9961'!$A:$U,'SH Summary'!M$4,FALSE)</f>
        <v>09/30/2025</v>
      </c>
      <c r="N494" s="13">
        <f>VLOOKUP($C494,'Data_TCOM+9961'!$A:$U,'SH Summary'!N$4,FALSE)</f>
        <v>0</v>
      </c>
      <c r="O494" s="13" t="str">
        <f>VLOOKUP($C494,'Data_TCOM+9961'!$A:$U,'SH Summary'!O$4,FALSE)</f>
        <v>Value</v>
      </c>
      <c r="P494" s="13" t="str">
        <f>VLOOKUP($C494,'Data_TCOM+9961'!$A:$U,'SH Summary'!P$4,FALSE)</f>
        <v>Seattle</v>
      </c>
      <c r="Q494" s="13" t="str">
        <f>VLOOKUP($C494,'Data_TCOM+9961'!$A:$U,'SH Summary'!Q$4,FALSE)</f>
        <v>Washington</v>
      </c>
      <c r="R494" s="13" t="str">
        <f>VLOOKUP($C494,'Data_TCOM+9961'!$A:$U,'SH Summary'!R$4,FALSE)</f>
        <v>United States</v>
      </c>
      <c r="S494" s="15">
        <f>VLOOKUP($C494,'Data_TCOM+9961'!$A:$U,'SH Summary'!S$4,FALSE)/1000000000</f>
        <v>3.0381871920000001</v>
      </c>
    </row>
    <row r="495" spans="1:19" ht="17" customHeight="1" x14ac:dyDescent="0.35">
      <c r="A495" s="14"/>
      <c r="B495" s="14">
        <v>490</v>
      </c>
      <c r="C495" s="4" t="s">
        <v>527</v>
      </c>
      <c r="D495" s="15">
        <f>VLOOKUP($C495,'Data_TCOM+9961'!$A:$U,'SH Summary'!D$4,FALSE)</f>
        <v>0</v>
      </c>
      <c r="E495" s="15">
        <f>VLOOKUP($C495,'Data_TCOM+9961'!$A:$U,'SH Summary'!E$4,FALSE)</f>
        <v>16145</v>
      </c>
      <c r="F495" s="18">
        <f t="shared" si="21"/>
        <v>16145</v>
      </c>
      <c r="G495" s="18"/>
      <c r="H495" s="17">
        <f t="shared" si="22"/>
        <v>16145</v>
      </c>
      <c r="I495" s="16"/>
      <c r="J495" s="16"/>
      <c r="K495" s="16"/>
      <c r="L495" s="16">
        <f t="shared" si="23"/>
        <v>2.4877067532389233E-5</v>
      </c>
      <c r="M495" s="13" t="str">
        <f>VLOOKUP($C495,'Data_TCOM+9961'!$A:$U,'SH Summary'!M$4,FALSE)</f>
        <v>06/30/2025</v>
      </c>
      <c r="N495" s="13" t="str">
        <f>VLOOKUP($C495,'Data_TCOM+9961'!$A:$U,'SH Summary'!N$4,FALSE)</f>
        <v>04/30/2026</v>
      </c>
      <c r="O495" s="13" t="str">
        <f>VLOOKUP($C495,'Data_TCOM+9961'!$A:$U,'SH Summary'!O$4,FALSE)</f>
        <v>Index</v>
      </c>
      <c r="P495" s="13" t="str">
        <f>VLOOKUP($C495,'Data_TCOM+9961'!$A:$U,'SH Summary'!P$4,FALSE)</f>
        <v>Toronto</v>
      </c>
      <c r="Q495" s="13" t="str">
        <f>VLOOKUP($C495,'Data_TCOM+9961'!$A:$U,'SH Summary'!Q$4,FALSE)</f>
        <v>Ontario</v>
      </c>
      <c r="R495" s="13" t="str">
        <f>VLOOKUP($C495,'Data_TCOM+9961'!$A:$U,'SH Summary'!R$4,FALSE)</f>
        <v>Canada</v>
      </c>
      <c r="S495" s="15">
        <f>VLOOKUP($C495,'Data_TCOM+9961'!$A:$U,'SH Summary'!S$4,FALSE)/1000000000</f>
        <v>136.052919479</v>
      </c>
    </row>
    <row r="496" spans="1:19" ht="17" customHeight="1" x14ac:dyDescent="0.35">
      <c r="A496" s="14"/>
      <c r="B496" s="14">
        <v>491</v>
      </c>
      <c r="C496" s="4" t="s">
        <v>528</v>
      </c>
      <c r="D496" s="15">
        <f>VLOOKUP($C496,'Data_TCOM+9961'!$A:$U,'SH Summary'!D$4,FALSE)</f>
        <v>16058</v>
      </c>
      <c r="E496" s="15">
        <f>VLOOKUP($C496,'Data_TCOM+9961'!$A:$U,'SH Summary'!E$4,FALSE)</f>
        <v>0</v>
      </c>
      <c r="F496" s="18">
        <f t="shared" si="21"/>
        <v>16058</v>
      </c>
      <c r="G496" s="18"/>
      <c r="H496" s="17">
        <f t="shared" si="22"/>
        <v>16058</v>
      </c>
      <c r="I496" s="16"/>
      <c r="J496" s="16"/>
      <c r="K496" s="16"/>
      <c r="L496" s="16">
        <f t="shared" si="23"/>
        <v>2.4743013343766264E-5</v>
      </c>
      <c r="M496" s="13" t="str">
        <f>VLOOKUP($C496,'Data_TCOM+9961'!$A:$U,'SH Summary'!M$4,FALSE)</f>
        <v>03/31/2026</v>
      </c>
      <c r="N496" s="13">
        <f>VLOOKUP($C496,'Data_TCOM+9961'!$A:$U,'SH Summary'!N$4,FALSE)</f>
        <v>0</v>
      </c>
      <c r="O496" s="13" t="str">
        <f>VLOOKUP($C496,'Data_TCOM+9961'!$A:$U,'SH Summary'!O$4,FALSE)</f>
        <v>Index</v>
      </c>
      <c r="P496" s="13" t="str">
        <f>VLOOKUP($C496,'Data_TCOM+9961'!$A:$U,'SH Summary'!P$4,FALSE)</f>
        <v>San Francisco</v>
      </c>
      <c r="Q496" s="13" t="str">
        <f>VLOOKUP($C496,'Data_TCOM+9961'!$A:$U,'SH Summary'!Q$4,FALSE)</f>
        <v>California</v>
      </c>
      <c r="R496" s="13" t="str">
        <f>VLOOKUP($C496,'Data_TCOM+9961'!$A:$U,'SH Summary'!R$4,FALSE)</f>
        <v>United States</v>
      </c>
      <c r="S496" s="15">
        <f>VLOOKUP($C496,'Data_TCOM+9961'!$A:$U,'SH Summary'!S$4,FALSE)/1000000000</f>
        <v>5.0233566820000002</v>
      </c>
    </row>
    <row r="497" spans="1:19" ht="17" customHeight="1" x14ac:dyDescent="0.35">
      <c r="A497" s="14"/>
      <c r="B497" s="14">
        <v>492</v>
      </c>
      <c r="C497" s="4" t="s">
        <v>529</v>
      </c>
      <c r="D497" s="15">
        <f>VLOOKUP($C497,'Data_TCOM+9961'!$A:$U,'SH Summary'!D$4,FALSE)</f>
        <v>0</v>
      </c>
      <c r="E497" s="15">
        <f>VLOOKUP($C497,'Data_TCOM+9961'!$A:$U,'SH Summary'!E$4,FALSE)</f>
        <v>16035</v>
      </c>
      <c r="F497" s="18">
        <f t="shared" si="21"/>
        <v>16035</v>
      </c>
      <c r="G497" s="18"/>
      <c r="H497" s="17">
        <f t="shared" si="22"/>
        <v>16035</v>
      </c>
      <c r="I497" s="16"/>
      <c r="J497" s="16"/>
      <c r="K497" s="16"/>
      <c r="L497" s="16">
        <f t="shared" si="23"/>
        <v>2.4707573730682028E-5</v>
      </c>
      <c r="M497" s="13" t="str">
        <f>VLOOKUP($C497,'Data_TCOM+9961'!$A:$U,'SH Summary'!M$4,FALSE)</f>
        <v>03/31/2026</v>
      </c>
      <c r="N497" s="13" t="str">
        <f>VLOOKUP($C497,'Data_TCOM+9961'!$A:$U,'SH Summary'!N$4,FALSE)</f>
        <v>04/30/2026</v>
      </c>
      <c r="O497" s="13" t="str">
        <f>VLOOKUP($C497,'Data_TCOM+9961'!$A:$U,'SH Summary'!O$4,FALSE)</f>
        <v>Growth</v>
      </c>
      <c r="P497" s="13" t="str">
        <f>VLOOKUP($C497,'Data_TCOM+9961'!$A:$U,'SH Summary'!P$4,FALSE)</f>
        <v>Toronto</v>
      </c>
      <c r="Q497" s="13" t="str">
        <f>VLOOKUP($C497,'Data_TCOM+9961'!$A:$U,'SH Summary'!Q$4,FALSE)</f>
        <v>Ontario</v>
      </c>
      <c r="R497" s="13" t="str">
        <f>VLOOKUP($C497,'Data_TCOM+9961'!$A:$U,'SH Summary'!R$4,FALSE)</f>
        <v>Canada</v>
      </c>
      <c r="S497" s="15">
        <f>VLOOKUP($C497,'Data_TCOM+9961'!$A:$U,'SH Summary'!S$4,FALSE)/1000000000</f>
        <v>55.220358570000002</v>
      </c>
    </row>
    <row r="498" spans="1:19" ht="17" customHeight="1" x14ac:dyDescent="0.35">
      <c r="A498" s="14"/>
      <c r="B498" s="14">
        <v>493</v>
      </c>
      <c r="C498" s="4" t="s">
        <v>530</v>
      </c>
      <c r="D498" s="15">
        <f>VLOOKUP($C498,'Data_TCOM+9961'!$A:$U,'SH Summary'!D$4,FALSE)</f>
        <v>0</v>
      </c>
      <c r="E498" s="15">
        <f>VLOOKUP($C498,'Data_TCOM+9961'!$A:$U,'SH Summary'!E$4,FALSE)</f>
        <v>15950</v>
      </c>
      <c r="F498" s="18">
        <f t="shared" si="21"/>
        <v>15950</v>
      </c>
      <c r="G498" s="18"/>
      <c r="H498" s="17">
        <f t="shared" si="22"/>
        <v>15950</v>
      </c>
      <c r="I498" s="16"/>
      <c r="J498" s="16"/>
      <c r="K498" s="16"/>
      <c r="L498" s="16">
        <f t="shared" si="23"/>
        <v>2.4576601247544644E-5</v>
      </c>
      <c r="M498" s="13">
        <f>VLOOKUP($C498,'Data_TCOM+9961'!$A:$U,'SH Summary'!M$4,FALSE)</f>
        <v>0</v>
      </c>
      <c r="N498" s="13" t="str">
        <f>VLOOKUP($C498,'Data_TCOM+9961'!$A:$U,'SH Summary'!N$4,FALSE)</f>
        <v>04/30/2026</v>
      </c>
      <c r="O498" s="13" t="str">
        <f>VLOOKUP($C498,'Data_TCOM+9961'!$A:$U,'SH Summary'!O$4,FALSE)</f>
        <v>Value</v>
      </c>
      <c r="P498" s="13" t="str">
        <f>VLOOKUP($C498,'Data_TCOM+9961'!$A:$U,'SH Summary'!P$4,FALSE)</f>
        <v>London</v>
      </c>
      <c r="Q498" s="13">
        <f>VLOOKUP($C498,'Data_TCOM+9961'!$A:$U,'SH Summary'!Q$4,FALSE)</f>
        <v>0</v>
      </c>
      <c r="R498" s="13" t="str">
        <f>VLOOKUP($C498,'Data_TCOM+9961'!$A:$U,'SH Summary'!R$4,FALSE)</f>
        <v>United Kingdom</v>
      </c>
      <c r="S498" s="15">
        <f>VLOOKUP($C498,'Data_TCOM+9961'!$A:$U,'SH Summary'!S$4,FALSE)/1000000000</f>
        <v>0.79954108800000001</v>
      </c>
    </row>
    <row r="499" spans="1:19" ht="17" customHeight="1" x14ac:dyDescent="0.35">
      <c r="A499" s="14"/>
      <c r="B499" s="14">
        <v>494</v>
      </c>
      <c r="C499" s="4" t="s">
        <v>531</v>
      </c>
      <c r="D499" s="15">
        <f>VLOOKUP($C499,'Data_TCOM+9961'!$A:$U,'SH Summary'!D$4,FALSE)</f>
        <v>0</v>
      </c>
      <c r="E499" s="15">
        <f>VLOOKUP($C499,'Data_TCOM+9961'!$A:$U,'SH Summary'!E$4,FALSE)</f>
        <v>15862</v>
      </c>
      <c r="F499" s="18">
        <f t="shared" si="21"/>
        <v>15862</v>
      </c>
      <c r="G499" s="18"/>
      <c r="H499" s="17">
        <f t="shared" si="22"/>
        <v>15862</v>
      </c>
      <c r="I499" s="16"/>
      <c r="J499" s="16"/>
      <c r="K499" s="16"/>
      <c r="L499" s="16">
        <f t="shared" si="23"/>
        <v>2.444100620617888E-5</v>
      </c>
      <c r="M499" s="13">
        <f>VLOOKUP($C499,'Data_TCOM+9961'!$A:$U,'SH Summary'!M$4,FALSE)</f>
        <v>0</v>
      </c>
      <c r="N499" s="13" t="str">
        <f>VLOOKUP($C499,'Data_TCOM+9961'!$A:$U,'SH Summary'!N$4,FALSE)</f>
        <v>12/31/2025</v>
      </c>
      <c r="O499" s="13" t="str">
        <f>VLOOKUP($C499,'Data_TCOM+9961'!$A:$U,'SH Summary'!O$4,FALSE)</f>
        <v>Value</v>
      </c>
      <c r="P499" s="13" t="str">
        <f>VLOOKUP($C499,'Data_TCOM+9961'!$A:$U,'SH Summary'!P$4,FALSE)</f>
        <v>Seoul</v>
      </c>
      <c r="Q499" s="13">
        <f>VLOOKUP($C499,'Data_TCOM+9961'!$A:$U,'SH Summary'!Q$4,FALSE)</f>
        <v>0</v>
      </c>
      <c r="R499" s="13" t="str">
        <f>VLOOKUP($C499,'Data_TCOM+9961'!$A:$U,'SH Summary'!R$4,FALSE)</f>
        <v>South Korea</v>
      </c>
      <c r="S499" s="15">
        <f>VLOOKUP($C499,'Data_TCOM+9961'!$A:$U,'SH Summary'!S$4,FALSE)/1000000000</f>
        <v>2.0849893389999998</v>
      </c>
    </row>
    <row r="500" spans="1:19" ht="17" customHeight="1" x14ac:dyDescent="0.35">
      <c r="A500" s="14"/>
      <c r="B500" s="14">
        <v>495</v>
      </c>
      <c r="C500" s="4" t="s">
        <v>532</v>
      </c>
      <c r="D500" s="15">
        <f>VLOOKUP($C500,'Data_TCOM+9961'!$A:$U,'SH Summary'!D$4,FALSE)</f>
        <v>4105</v>
      </c>
      <c r="E500" s="15">
        <f>VLOOKUP($C500,'Data_TCOM+9961'!$A:$U,'SH Summary'!E$4,FALSE)</f>
        <v>11657</v>
      </c>
      <c r="F500" s="18">
        <f t="shared" si="21"/>
        <v>15762</v>
      </c>
      <c r="G500" s="18"/>
      <c r="H500" s="17">
        <f t="shared" si="22"/>
        <v>15762</v>
      </c>
      <c r="I500" s="16"/>
      <c r="J500" s="16"/>
      <c r="K500" s="16"/>
      <c r="L500" s="16">
        <f t="shared" si="23"/>
        <v>2.4286920931899602E-5</v>
      </c>
      <c r="M500" s="13" t="str">
        <f>VLOOKUP($C500,'Data_TCOM+9961'!$A:$U,'SH Summary'!M$4,FALSE)</f>
        <v>12/31/2025</v>
      </c>
      <c r="N500" s="13" t="str">
        <f>VLOOKUP($C500,'Data_TCOM+9961'!$A:$U,'SH Summary'!N$4,FALSE)</f>
        <v>01/31/2026</v>
      </c>
      <c r="O500" s="13" t="str">
        <f>VLOOKUP($C500,'Data_TCOM+9961'!$A:$U,'SH Summary'!O$4,FALSE)</f>
        <v>Value</v>
      </c>
      <c r="P500" s="13" t="str">
        <f>VLOOKUP($C500,'Data_TCOM+9961'!$A:$U,'SH Summary'!P$4,FALSE)</f>
        <v>New York</v>
      </c>
      <c r="Q500" s="13" t="str">
        <f>VLOOKUP($C500,'Data_TCOM+9961'!$A:$U,'SH Summary'!Q$4,FALSE)</f>
        <v>New York</v>
      </c>
      <c r="R500" s="13" t="str">
        <f>VLOOKUP($C500,'Data_TCOM+9961'!$A:$U,'SH Summary'!R$4,FALSE)</f>
        <v>United States</v>
      </c>
      <c r="S500" s="15">
        <f>VLOOKUP($C500,'Data_TCOM+9961'!$A:$U,'SH Summary'!S$4,FALSE)/1000000000</f>
        <v>157.49197335700001</v>
      </c>
    </row>
    <row r="501" spans="1:19" ht="17" customHeight="1" x14ac:dyDescent="0.35">
      <c r="A501" s="14"/>
      <c r="B501" s="14">
        <v>496</v>
      </c>
      <c r="C501" s="4" t="s">
        <v>533</v>
      </c>
      <c r="D501" s="15">
        <f>VLOOKUP($C501,'Data_TCOM+9961'!$A:$U,'SH Summary'!D$4,FALSE)</f>
        <v>0</v>
      </c>
      <c r="E501" s="15">
        <f>VLOOKUP($C501,'Data_TCOM+9961'!$A:$U,'SH Summary'!E$4,FALSE)</f>
        <v>15400</v>
      </c>
      <c r="F501" s="18">
        <f t="shared" si="21"/>
        <v>15400</v>
      </c>
      <c r="G501" s="18"/>
      <c r="H501" s="17">
        <f t="shared" si="22"/>
        <v>15400</v>
      </c>
      <c r="I501" s="16"/>
      <c r="J501" s="16"/>
      <c r="K501" s="16"/>
      <c r="L501" s="16">
        <f t="shared" si="23"/>
        <v>2.3729132239008622E-5</v>
      </c>
      <c r="M501" s="13">
        <f>VLOOKUP($C501,'Data_TCOM+9961'!$A:$U,'SH Summary'!M$4,FALSE)</f>
        <v>0</v>
      </c>
      <c r="N501" s="13" t="str">
        <f>VLOOKUP($C501,'Data_TCOM+9961'!$A:$U,'SH Summary'!N$4,FALSE)</f>
        <v>06/30/2025</v>
      </c>
      <c r="O501" s="13" t="str">
        <f>VLOOKUP($C501,'Data_TCOM+9961'!$A:$U,'SH Summary'!O$4,FALSE)</f>
        <v>Growth</v>
      </c>
      <c r="P501" s="13" t="str">
        <f>VLOOKUP($C501,'Data_TCOM+9961'!$A:$U,'SH Summary'!P$4,FALSE)</f>
        <v>Causeway Bay</v>
      </c>
      <c r="Q501" s="13">
        <f>VLOOKUP($C501,'Data_TCOM+9961'!$A:$U,'SH Summary'!Q$4,FALSE)</f>
        <v>0</v>
      </c>
      <c r="R501" s="13" t="str">
        <f>VLOOKUP($C501,'Data_TCOM+9961'!$A:$U,'SH Summary'!R$4,FALSE)</f>
        <v>Hong Kong SAR</v>
      </c>
      <c r="S501" s="15">
        <f>VLOOKUP($C501,'Data_TCOM+9961'!$A:$U,'SH Summary'!S$4,FALSE)/1000000000</f>
        <v>6.1962173000000002E-2</v>
      </c>
    </row>
    <row r="502" spans="1:19" ht="17" customHeight="1" x14ac:dyDescent="0.35">
      <c r="A502" s="14"/>
      <c r="B502" s="14">
        <v>497</v>
      </c>
      <c r="C502" s="4" t="s">
        <v>534</v>
      </c>
      <c r="D502" s="15">
        <f>VLOOKUP($C502,'Data_TCOM+9961'!$A:$U,'SH Summary'!D$4,FALSE)</f>
        <v>15235</v>
      </c>
      <c r="E502" s="15">
        <f>VLOOKUP($C502,'Data_TCOM+9961'!$A:$U,'SH Summary'!E$4,FALSE)</f>
        <v>0</v>
      </c>
      <c r="F502" s="18">
        <f t="shared" si="21"/>
        <v>15235</v>
      </c>
      <c r="G502" s="18"/>
      <c r="H502" s="17">
        <f t="shared" si="22"/>
        <v>15235</v>
      </c>
      <c r="I502" s="16"/>
      <c r="J502" s="16"/>
      <c r="K502" s="16"/>
      <c r="L502" s="16">
        <f t="shared" si="23"/>
        <v>2.3474891536447815E-5</v>
      </c>
      <c r="M502" s="13" t="str">
        <f>VLOOKUP($C502,'Data_TCOM+9961'!$A:$U,'SH Summary'!M$4,FALSE)</f>
        <v>03/31/2026</v>
      </c>
      <c r="N502" s="13">
        <f>VLOOKUP($C502,'Data_TCOM+9961'!$A:$U,'SH Summary'!N$4,FALSE)</f>
        <v>0</v>
      </c>
      <c r="O502" s="13" t="str">
        <f>VLOOKUP($C502,'Data_TCOM+9961'!$A:$U,'SH Summary'!O$4,FALSE)</f>
        <v>Value</v>
      </c>
      <c r="P502" s="13" t="str">
        <f>VLOOKUP($C502,'Data_TCOM+9961'!$A:$U,'SH Summary'!P$4,FALSE)</f>
        <v>Oakland</v>
      </c>
      <c r="Q502" s="13" t="str">
        <f>VLOOKUP($C502,'Data_TCOM+9961'!$A:$U,'SH Summary'!Q$4,FALSE)</f>
        <v>California</v>
      </c>
      <c r="R502" s="13" t="str">
        <f>VLOOKUP($C502,'Data_TCOM+9961'!$A:$U,'SH Summary'!R$4,FALSE)</f>
        <v>United States</v>
      </c>
      <c r="S502" s="15">
        <f>VLOOKUP($C502,'Data_TCOM+9961'!$A:$U,'SH Summary'!S$4,FALSE)/1000000000</f>
        <v>10.188378903</v>
      </c>
    </row>
    <row r="503" spans="1:19" ht="17" customHeight="1" x14ac:dyDescent="0.35">
      <c r="A503" s="14"/>
      <c r="B503" s="14">
        <v>498</v>
      </c>
      <c r="C503" s="4" t="s">
        <v>535</v>
      </c>
      <c r="D503" s="15">
        <f>VLOOKUP($C503,'Data_TCOM+9961'!$A:$U,'SH Summary'!D$4,FALSE)</f>
        <v>0</v>
      </c>
      <c r="E503" s="15">
        <f>VLOOKUP($C503,'Data_TCOM+9961'!$A:$U,'SH Summary'!E$4,FALSE)</f>
        <v>15136</v>
      </c>
      <c r="F503" s="18">
        <f t="shared" si="21"/>
        <v>15136</v>
      </c>
      <c r="G503" s="18"/>
      <c r="H503" s="17">
        <f t="shared" si="22"/>
        <v>15136</v>
      </c>
      <c r="I503" s="16"/>
      <c r="J503" s="16"/>
      <c r="K503" s="16"/>
      <c r="L503" s="16">
        <f t="shared" si="23"/>
        <v>2.3322347114911329E-5</v>
      </c>
      <c r="M503" s="13">
        <f>VLOOKUP($C503,'Data_TCOM+9961'!$A:$U,'SH Summary'!M$4,FALSE)</f>
        <v>0</v>
      </c>
      <c r="N503" s="13" t="str">
        <f>VLOOKUP($C503,'Data_TCOM+9961'!$A:$U,'SH Summary'!N$4,FALSE)</f>
        <v>03/31/2026</v>
      </c>
      <c r="O503" s="13" t="str">
        <f>VLOOKUP($C503,'Data_TCOM+9961'!$A:$U,'SH Summary'!O$4,FALSE)</f>
        <v>Growth</v>
      </c>
      <c r="P503" s="13" t="str">
        <f>VLOOKUP($C503,'Data_TCOM+9961'!$A:$U,'SH Summary'!P$4,FALSE)</f>
        <v>New York</v>
      </c>
      <c r="Q503" s="13" t="str">
        <f>VLOOKUP($C503,'Data_TCOM+9961'!$A:$U,'SH Summary'!Q$4,FALSE)</f>
        <v>New York</v>
      </c>
      <c r="R503" s="13" t="str">
        <f>VLOOKUP($C503,'Data_TCOM+9961'!$A:$U,'SH Summary'!R$4,FALSE)</f>
        <v>United States</v>
      </c>
      <c r="S503" s="15">
        <f>VLOOKUP($C503,'Data_TCOM+9961'!$A:$U,'SH Summary'!S$4,FALSE)/1000000000</f>
        <v>14.924302902999999</v>
      </c>
    </row>
    <row r="504" spans="1:19" ht="17" customHeight="1" x14ac:dyDescent="0.35">
      <c r="A504" s="14"/>
      <c r="B504" s="14">
        <v>499</v>
      </c>
      <c r="C504" s="4" t="s">
        <v>536</v>
      </c>
      <c r="D504" s="15">
        <f>VLOOKUP($C504,'Data_TCOM+9961'!$A:$U,'SH Summary'!D$4,FALSE)</f>
        <v>15100</v>
      </c>
      <c r="E504" s="15">
        <f>VLOOKUP($C504,'Data_TCOM+9961'!$A:$U,'SH Summary'!E$4,FALSE)</f>
        <v>0</v>
      </c>
      <c r="F504" s="18">
        <f t="shared" si="21"/>
        <v>15100</v>
      </c>
      <c r="G504" s="18"/>
      <c r="H504" s="17">
        <f t="shared" si="22"/>
        <v>15100</v>
      </c>
      <c r="I504" s="16"/>
      <c r="J504" s="16"/>
      <c r="K504" s="16"/>
      <c r="L504" s="16">
        <f t="shared" si="23"/>
        <v>2.3266876416170791E-5</v>
      </c>
      <c r="M504" s="13" t="str">
        <f>VLOOKUP($C504,'Data_TCOM+9961'!$A:$U,'SH Summary'!M$4,FALSE)</f>
        <v>03/31/2026</v>
      </c>
      <c r="N504" s="13">
        <f>VLOOKUP($C504,'Data_TCOM+9961'!$A:$U,'SH Summary'!N$4,FALSE)</f>
        <v>0</v>
      </c>
      <c r="O504" s="13" t="str">
        <f>VLOOKUP($C504,'Data_TCOM+9961'!$A:$U,'SH Summary'!O$4,FALSE)</f>
        <v>Value</v>
      </c>
      <c r="P504" s="13" t="str">
        <f>VLOOKUP($C504,'Data_TCOM+9961'!$A:$U,'SH Summary'!P$4,FALSE)</f>
        <v>Zug</v>
      </c>
      <c r="Q504" s="13">
        <f>VLOOKUP($C504,'Data_TCOM+9961'!$A:$U,'SH Summary'!Q$4,FALSE)</f>
        <v>0</v>
      </c>
      <c r="R504" s="13" t="str">
        <f>VLOOKUP($C504,'Data_TCOM+9961'!$A:$U,'SH Summary'!R$4,FALSE)</f>
        <v>Switzerland</v>
      </c>
      <c r="S504" s="15">
        <f>VLOOKUP($C504,'Data_TCOM+9961'!$A:$U,'SH Summary'!S$4,FALSE)/1000000000</f>
        <v>0.42539016899999998</v>
      </c>
    </row>
    <row r="505" spans="1:19" ht="17" customHeight="1" x14ac:dyDescent="0.35">
      <c r="A505" s="14"/>
      <c r="B505" s="14">
        <v>500</v>
      </c>
      <c r="C505" s="4" t="s">
        <v>537</v>
      </c>
      <c r="D505" s="15">
        <f>VLOOKUP($C505,'Data_TCOM+9961'!$A:$U,'SH Summary'!D$4,FALSE)</f>
        <v>34</v>
      </c>
      <c r="E505" s="15">
        <f>VLOOKUP($C505,'Data_TCOM+9961'!$A:$U,'SH Summary'!E$4,FALSE)</f>
        <v>14750</v>
      </c>
      <c r="F505" s="18">
        <f t="shared" si="21"/>
        <v>14784</v>
      </c>
      <c r="G505" s="18"/>
      <c r="H505" s="17">
        <f t="shared" si="22"/>
        <v>14784</v>
      </c>
      <c r="I505" s="16"/>
      <c r="J505" s="16"/>
      <c r="K505" s="16"/>
      <c r="L505" s="16">
        <f t="shared" si="23"/>
        <v>2.2779966949448276E-5</v>
      </c>
      <c r="M505" s="13" t="str">
        <f>VLOOKUP($C505,'Data_TCOM+9961'!$A:$U,'SH Summary'!M$4,FALSE)</f>
        <v>03/31/2026</v>
      </c>
      <c r="N505" s="13" t="str">
        <f>VLOOKUP($C505,'Data_TCOM+9961'!$A:$U,'SH Summary'!N$4,FALSE)</f>
        <v>05/13/2026</v>
      </c>
      <c r="O505" s="13" t="str">
        <f>VLOOKUP($C505,'Data_TCOM+9961'!$A:$U,'SH Summary'!O$4,FALSE)</f>
        <v>Index</v>
      </c>
      <c r="P505" s="13" t="str">
        <f>VLOOKUP($C505,'Data_TCOM+9961'!$A:$U,'SH Summary'!P$4,FALSE)</f>
        <v>Charlotte</v>
      </c>
      <c r="Q505" s="13" t="str">
        <f>VLOOKUP($C505,'Data_TCOM+9961'!$A:$U,'SH Summary'!Q$4,FALSE)</f>
        <v>North Carolina</v>
      </c>
      <c r="R505" s="13" t="str">
        <f>VLOOKUP($C505,'Data_TCOM+9961'!$A:$U,'SH Summary'!R$4,FALSE)</f>
        <v>United States</v>
      </c>
      <c r="S505" s="15">
        <f>VLOOKUP($C505,'Data_TCOM+9961'!$A:$U,'SH Summary'!S$4,FALSE)/1000000000</f>
        <v>9.4877231260000006</v>
      </c>
    </row>
    <row r="506" spans="1:19" ht="17" customHeight="1" x14ac:dyDescent="0.35">
      <c r="A506" s="14"/>
      <c r="B506" s="14">
        <v>501</v>
      </c>
      <c r="C506" s="4" t="s">
        <v>538</v>
      </c>
      <c r="D506" s="15">
        <f>VLOOKUP($C506,'Data_TCOM+9961'!$A:$U,'SH Summary'!D$4,FALSE)</f>
        <v>0</v>
      </c>
      <c r="E506" s="15">
        <f>VLOOKUP($C506,'Data_TCOM+9961'!$A:$U,'SH Summary'!E$4,FALSE)</f>
        <v>14745</v>
      </c>
      <c r="F506" s="18">
        <f t="shared" si="21"/>
        <v>14745</v>
      </c>
      <c r="G506" s="18"/>
      <c r="H506" s="17">
        <f t="shared" si="22"/>
        <v>14745</v>
      </c>
      <c r="I506" s="16"/>
      <c r="J506" s="16"/>
      <c r="K506" s="16"/>
      <c r="L506" s="16">
        <f t="shared" si="23"/>
        <v>2.2719873692479357E-5</v>
      </c>
      <c r="M506" s="13">
        <f>VLOOKUP($C506,'Data_TCOM+9961'!$A:$U,'SH Summary'!M$4,FALSE)</f>
        <v>0</v>
      </c>
      <c r="N506" s="13" t="str">
        <f>VLOOKUP($C506,'Data_TCOM+9961'!$A:$U,'SH Summary'!N$4,FALSE)</f>
        <v>04/30/2026</v>
      </c>
      <c r="O506" s="13" t="str">
        <f>VLOOKUP($C506,'Data_TCOM+9961'!$A:$U,'SH Summary'!O$4,FALSE)</f>
        <v>Index</v>
      </c>
      <c r="P506" s="13" t="str">
        <f>VLOOKUP($C506,'Data_TCOM+9961'!$A:$U,'SH Summary'!P$4,FALSE)</f>
        <v>Toronto</v>
      </c>
      <c r="Q506" s="13" t="str">
        <f>VLOOKUP($C506,'Data_TCOM+9961'!$A:$U,'SH Summary'!Q$4,FALSE)</f>
        <v>Ontario</v>
      </c>
      <c r="R506" s="13" t="str">
        <f>VLOOKUP($C506,'Data_TCOM+9961'!$A:$U,'SH Summary'!R$4,FALSE)</f>
        <v>Canada</v>
      </c>
      <c r="S506" s="15">
        <f>VLOOKUP($C506,'Data_TCOM+9961'!$A:$U,'SH Summary'!S$4,FALSE)/1000000000</f>
        <v>10.550198119999999</v>
      </c>
    </row>
    <row r="507" spans="1:19" ht="17" customHeight="1" x14ac:dyDescent="0.35">
      <c r="A507" s="14"/>
      <c r="B507" s="14">
        <v>502</v>
      </c>
      <c r="C507" s="4" t="s">
        <v>539</v>
      </c>
      <c r="D507" s="15">
        <f>VLOOKUP($C507,'Data_TCOM+9961'!$A:$U,'SH Summary'!D$4,FALSE)</f>
        <v>14632</v>
      </c>
      <c r="E507" s="15">
        <f>VLOOKUP($C507,'Data_TCOM+9961'!$A:$U,'SH Summary'!E$4,FALSE)</f>
        <v>0</v>
      </c>
      <c r="F507" s="18">
        <f t="shared" si="21"/>
        <v>14632</v>
      </c>
      <c r="G507" s="18"/>
      <c r="H507" s="17">
        <f t="shared" si="22"/>
        <v>14632</v>
      </c>
      <c r="I507" s="16"/>
      <c r="J507" s="16"/>
      <c r="K507" s="16"/>
      <c r="L507" s="16">
        <f t="shared" si="23"/>
        <v>2.2545757332543776E-5</v>
      </c>
      <c r="M507" s="13" t="str">
        <f>VLOOKUP($C507,'Data_TCOM+9961'!$A:$U,'SH Summary'!M$4,FALSE)</f>
        <v>03/31/2026</v>
      </c>
      <c r="N507" s="13">
        <f>VLOOKUP($C507,'Data_TCOM+9961'!$A:$U,'SH Summary'!N$4,FALSE)</f>
        <v>0</v>
      </c>
      <c r="O507" s="13" t="str">
        <f>VLOOKUP($C507,'Data_TCOM+9961'!$A:$U,'SH Summary'!O$4,FALSE)</f>
        <v>Alternative</v>
      </c>
      <c r="P507" s="13" t="str">
        <f>VLOOKUP($C507,'Data_TCOM+9961'!$A:$U,'SH Summary'!P$4,FALSE)</f>
        <v>New York</v>
      </c>
      <c r="Q507" s="13" t="str">
        <f>VLOOKUP($C507,'Data_TCOM+9961'!$A:$U,'SH Summary'!Q$4,FALSE)</f>
        <v>New York</v>
      </c>
      <c r="R507" s="13" t="str">
        <f>VLOOKUP($C507,'Data_TCOM+9961'!$A:$U,'SH Summary'!R$4,FALSE)</f>
        <v>United States</v>
      </c>
      <c r="S507" s="15">
        <f>VLOOKUP($C507,'Data_TCOM+9961'!$A:$U,'SH Summary'!S$4,FALSE)/1000000000</f>
        <v>7.9792778880000004</v>
      </c>
    </row>
    <row r="508" spans="1:19" ht="17" customHeight="1" x14ac:dyDescent="0.35">
      <c r="A508" s="14"/>
      <c r="B508" s="14">
        <v>503</v>
      </c>
      <c r="C508" s="4" t="s">
        <v>540</v>
      </c>
      <c r="D508" s="15">
        <f>VLOOKUP($C508,'Data_TCOM+9961'!$A:$U,'SH Summary'!D$4,FALSE)</f>
        <v>0</v>
      </c>
      <c r="E508" s="15">
        <f>VLOOKUP($C508,'Data_TCOM+9961'!$A:$U,'SH Summary'!E$4,FALSE)</f>
        <v>14563</v>
      </c>
      <c r="F508" s="18">
        <f t="shared" si="21"/>
        <v>14563</v>
      </c>
      <c r="G508" s="18"/>
      <c r="H508" s="17">
        <f t="shared" si="22"/>
        <v>14563</v>
      </c>
      <c r="I508" s="16"/>
      <c r="J508" s="16"/>
      <c r="K508" s="16"/>
      <c r="L508" s="16">
        <f t="shared" si="23"/>
        <v>2.2439438493291075E-5</v>
      </c>
      <c r="M508" s="13">
        <f>VLOOKUP($C508,'Data_TCOM+9961'!$A:$U,'SH Summary'!M$4,FALSE)</f>
        <v>0</v>
      </c>
      <c r="N508" s="13" t="str">
        <f>VLOOKUP($C508,'Data_TCOM+9961'!$A:$U,'SH Summary'!N$4,FALSE)</f>
        <v>02/28/2026</v>
      </c>
      <c r="O508" s="13" t="str">
        <f>VLOOKUP($C508,'Data_TCOM+9961'!$A:$U,'SH Summary'!O$4,FALSE)</f>
        <v>Alternative</v>
      </c>
      <c r="P508" s="13" t="str">
        <f>VLOOKUP($C508,'Data_TCOM+9961'!$A:$U,'SH Summary'!P$4,FALSE)</f>
        <v>London</v>
      </c>
      <c r="Q508" s="13">
        <f>VLOOKUP($C508,'Data_TCOM+9961'!$A:$U,'SH Summary'!Q$4,FALSE)</f>
        <v>0</v>
      </c>
      <c r="R508" s="13" t="str">
        <f>VLOOKUP($C508,'Data_TCOM+9961'!$A:$U,'SH Summary'!R$4,FALSE)</f>
        <v>United Kingdom</v>
      </c>
      <c r="S508" s="15">
        <f>VLOOKUP($C508,'Data_TCOM+9961'!$A:$U,'SH Summary'!S$4,FALSE)/1000000000</f>
        <v>0.570831698</v>
      </c>
    </row>
    <row r="509" spans="1:19" ht="17" customHeight="1" x14ac:dyDescent="0.35">
      <c r="A509" s="14"/>
      <c r="B509" s="14">
        <v>504</v>
      </c>
      <c r="C509" s="4" t="s">
        <v>541</v>
      </c>
      <c r="D509" s="15">
        <f>VLOOKUP($C509,'Data_TCOM+9961'!$A:$U,'SH Summary'!D$4,FALSE)</f>
        <v>0</v>
      </c>
      <c r="E509" s="15">
        <f>VLOOKUP($C509,'Data_TCOM+9961'!$A:$U,'SH Summary'!E$4,FALSE)</f>
        <v>14500</v>
      </c>
      <c r="F509" s="18">
        <f t="shared" si="21"/>
        <v>14500</v>
      </c>
      <c r="G509" s="18"/>
      <c r="H509" s="17">
        <f t="shared" si="22"/>
        <v>14500</v>
      </c>
      <c r="I509" s="16"/>
      <c r="J509" s="16"/>
      <c r="K509" s="16"/>
      <c r="L509" s="16">
        <f t="shared" si="23"/>
        <v>2.2342364770495131E-5</v>
      </c>
      <c r="M509" s="13">
        <f>VLOOKUP($C509,'Data_TCOM+9961'!$A:$U,'SH Summary'!M$4,FALSE)</f>
        <v>0</v>
      </c>
      <c r="N509" s="13" t="str">
        <f>VLOOKUP($C509,'Data_TCOM+9961'!$A:$U,'SH Summary'!N$4,FALSE)</f>
        <v>12/31/2025</v>
      </c>
      <c r="O509" s="13" t="str">
        <f>VLOOKUP($C509,'Data_TCOM+9961'!$A:$U,'SH Summary'!O$4,FALSE)</f>
        <v>Aggressive Growth</v>
      </c>
      <c r="P509" s="13" t="str">
        <f>VLOOKUP($C509,'Data_TCOM+9961'!$A:$U,'SH Summary'!P$4,FALSE)</f>
        <v>North Aurora</v>
      </c>
      <c r="Q509" s="13" t="str">
        <f>VLOOKUP($C509,'Data_TCOM+9961'!$A:$U,'SH Summary'!Q$4,FALSE)</f>
        <v>Illinois</v>
      </c>
      <c r="R509" s="13" t="str">
        <f>VLOOKUP($C509,'Data_TCOM+9961'!$A:$U,'SH Summary'!R$4,FALSE)</f>
        <v>United States</v>
      </c>
      <c r="S509" s="15">
        <f>VLOOKUP($C509,'Data_TCOM+9961'!$A:$U,'SH Summary'!S$4,FALSE)/1000000000</f>
        <v>4.1898601150000001</v>
      </c>
    </row>
    <row r="510" spans="1:19" ht="17" customHeight="1" x14ac:dyDescent="0.35">
      <c r="A510" s="14"/>
      <c r="B510" s="14">
        <v>505</v>
      </c>
      <c r="C510" s="4" t="s">
        <v>542</v>
      </c>
      <c r="D510" s="15">
        <f>VLOOKUP($C510,'Data_TCOM+9961'!$A:$U,'SH Summary'!D$4,FALSE)</f>
        <v>0</v>
      </c>
      <c r="E510" s="15">
        <f>VLOOKUP($C510,'Data_TCOM+9961'!$A:$U,'SH Summary'!E$4,FALSE)</f>
        <v>14340</v>
      </c>
      <c r="F510" s="18">
        <f t="shared" si="21"/>
        <v>14340</v>
      </c>
      <c r="G510" s="18"/>
      <c r="H510" s="17">
        <f t="shared" si="22"/>
        <v>14340</v>
      </c>
      <c r="I510" s="16"/>
      <c r="J510" s="16"/>
      <c r="K510" s="16"/>
      <c r="L510" s="16">
        <f t="shared" si="23"/>
        <v>2.2095828331648289E-5</v>
      </c>
      <c r="M510" s="13" t="str">
        <f>VLOOKUP($C510,'Data_TCOM+9961'!$A:$U,'SH Summary'!M$4,FALSE)</f>
        <v>09/30/2025</v>
      </c>
      <c r="N510" s="13" t="str">
        <f>VLOOKUP($C510,'Data_TCOM+9961'!$A:$U,'SH Summary'!N$4,FALSE)</f>
        <v>06/30/2025</v>
      </c>
      <c r="O510" s="13" t="str">
        <f>VLOOKUP($C510,'Data_TCOM+9961'!$A:$U,'SH Summary'!O$4,FALSE)</f>
        <v>Value</v>
      </c>
      <c r="P510" s="13" t="str">
        <f>VLOOKUP($C510,'Data_TCOM+9961'!$A:$U,'SH Summary'!P$4,FALSE)</f>
        <v>Toronto</v>
      </c>
      <c r="Q510" s="13" t="str">
        <f>VLOOKUP($C510,'Data_TCOM+9961'!$A:$U,'SH Summary'!Q$4,FALSE)</f>
        <v>Ontario</v>
      </c>
      <c r="R510" s="13" t="str">
        <f>VLOOKUP($C510,'Data_TCOM+9961'!$A:$U,'SH Summary'!R$4,FALSE)</f>
        <v>Canada</v>
      </c>
      <c r="S510" s="15">
        <f>VLOOKUP($C510,'Data_TCOM+9961'!$A:$U,'SH Summary'!S$4,FALSE)/1000000000</f>
        <v>0.75088018300000003</v>
      </c>
    </row>
    <row r="511" spans="1:19" ht="17" customHeight="1" x14ac:dyDescent="0.35">
      <c r="A511" s="14"/>
      <c r="B511" s="14">
        <v>506</v>
      </c>
      <c r="C511" s="4" t="s">
        <v>543</v>
      </c>
      <c r="D511" s="15">
        <f>VLOOKUP($C511,'Data_TCOM+9961'!$A:$U,'SH Summary'!D$4,FALSE)</f>
        <v>0</v>
      </c>
      <c r="E511" s="15">
        <f>VLOOKUP($C511,'Data_TCOM+9961'!$A:$U,'SH Summary'!E$4,FALSE)</f>
        <v>14250</v>
      </c>
      <c r="F511" s="18">
        <f t="shared" si="21"/>
        <v>14250</v>
      </c>
      <c r="G511" s="18"/>
      <c r="H511" s="17">
        <f t="shared" si="22"/>
        <v>14250</v>
      </c>
      <c r="I511" s="16"/>
      <c r="J511" s="16"/>
      <c r="K511" s="16"/>
      <c r="L511" s="16">
        <f t="shared" si="23"/>
        <v>2.1957151584796937E-5</v>
      </c>
      <c r="M511" s="13">
        <f>VLOOKUP($C511,'Data_TCOM+9961'!$A:$U,'SH Summary'!M$4,FALSE)</f>
        <v>0</v>
      </c>
      <c r="N511" s="13" t="str">
        <f>VLOOKUP($C511,'Data_TCOM+9961'!$A:$U,'SH Summary'!N$4,FALSE)</f>
        <v>12/31/2025</v>
      </c>
      <c r="O511" s="13" t="str">
        <f>VLOOKUP($C511,'Data_TCOM+9961'!$A:$U,'SH Summary'!O$4,FALSE)</f>
        <v>Growth</v>
      </c>
      <c r="P511" s="13" t="str">
        <f>VLOOKUP($C511,'Data_TCOM+9961'!$A:$U,'SH Summary'!P$4,FALSE)</f>
        <v>Kota Kinabalu</v>
      </c>
      <c r="Q511" s="13">
        <f>VLOOKUP($C511,'Data_TCOM+9961'!$A:$U,'SH Summary'!Q$4,FALSE)</f>
        <v>0</v>
      </c>
      <c r="R511" s="13" t="str">
        <f>VLOOKUP($C511,'Data_TCOM+9961'!$A:$U,'SH Summary'!R$4,FALSE)</f>
        <v>Malaysia</v>
      </c>
      <c r="S511" s="15">
        <f>VLOOKUP($C511,'Data_TCOM+9961'!$A:$U,'SH Summary'!S$4,FALSE)/1000000000</f>
        <v>9.9055457999999999E-2</v>
      </c>
    </row>
    <row r="512" spans="1:19" ht="17" customHeight="1" x14ac:dyDescent="0.35">
      <c r="A512" s="14"/>
      <c r="B512" s="14">
        <v>507</v>
      </c>
      <c r="C512" s="4" t="s">
        <v>544</v>
      </c>
      <c r="D512" s="15">
        <f>VLOOKUP($C512,'Data_TCOM+9961'!$A:$U,'SH Summary'!D$4,FALSE)</f>
        <v>0</v>
      </c>
      <c r="E512" s="15">
        <f>VLOOKUP($C512,'Data_TCOM+9961'!$A:$U,'SH Summary'!E$4,FALSE)</f>
        <v>14200</v>
      </c>
      <c r="F512" s="18">
        <f t="shared" si="21"/>
        <v>14200</v>
      </c>
      <c r="G512" s="18"/>
      <c r="H512" s="17">
        <f t="shared" si="22"/>
        <v>14200</v>
      </c>
      <c r="I512" s="16"/>
      <c r="J512" s="16"/>
      <c r="K512" s="16"/>
      <c r="L512" s="16">
        <f t="shared" si="23"/>
        <v>2.18801089476573E-5</v>
      </c>
      <c r="M512" s="13">
        <f>VLOOKUP($C512,'Data_TCOM+9961'!$A:$U,'SH Summary'!M$4,FALSE)</f>
        <v>0</v>
      </c>
      <c r="N512" s="13" t="str">
        <f>VLOOKUP($C512,'Data_TCOM+9961'!$A:$U,'SH Summary'!N$4,FALSE)</f>
        <v>11/17/2025</v>
      </c>
      <c r="O512" s="13" t="str">
        <f>VLOOKUP($C512,'Data_TCOM+9961'!$A:$U,'SH Summary'!O$4,FALSE)</f>
        <v>Index</v>
      </c>
      <c r="P512" s="13" t="str">
        <f>VLOOKUP($C512,'Data_TCOM+9961'!$A:$U,'SH Summary'!P$4,FALSE)</f>
        <v>Tokyo</v>
      </c>
      <c r="Q512" s="13">
        <f>VLOOKUP($C512,'Data_TCOM+9961'!$A:$U,'SH Summary'!Q$4,FALSE)</f>
        <v>0</v>
      </c>
      <c r="R512" s="13" t="str">
        <f>VLOOKUP($C512,'Data_TCOM+9961'!$A:$U,'SH Summary'!R$4,FALSE)</f>
        <v>Japan</v>
      </c>
      <c r="S512" s="15">
        <f>VLOOKUP($C512,'Data_TCOM+9961'!$A:$U,'SH Summary'!S$4,FALSE)/1000000000</f>
        <v>9.1110376540000004</v>
      </c>
    </row>
    <row r="513" spans="1:19" ht="17" customHeight="1" x14ac:dyDescent="0.35">
      <c r="A513" s="14"/>
      <c r="B513" s="14">
        <v>508</v>
      </c>
      <c r="C513" s="4" t="s">
        <v>545</v>
      </c>
      <c r="D513" s="15">
        <f>VLOOKUP($C513,'Data_TCOM+9961'!$A:$U,'SH Summary'!D$4,FALSE)</f>
        <v>0</v>
      </c>
      <c r="E513" s="15">
        <f>VLOOKUP($C513,'Data_TCOM+9961'!$A:$U,'SH Summary'!E$4,FALSE)</f>
        <v>14200</v>
      </c>
      <c r="F513" s="18">
        <f t="shared" si="21"/>
        <v>14200</v>
      </c>
      <c r="G513" s="18"/>
      <c r="H513" s="17">
        <f t="shared" si="22"/>
        <v>14200</v>
      </c>
      <c r="I513" s="16"/>
      <c r="J513" s="16"/>
      <c r="K513" s="16"/>
      <c r="L513" s="16">
        <f t="shared" si="23"/>
        <v>2.18801089476573E-5</v>
      </c>
      <c r="M513" s="13">
        <f>VLOOKUP($C513,'Data_TCOM+9961'!$A:$U,'SH Summary'!M$4,FALSE)</f>
        <v>0</v>
      </c>
      <c r="N513" s="13" t="str">
        <f>VLOOKUP($C513,'Data_TCOM+9961'!$A:$U,'SH Summary'!N$4,FALSE)</f>
        <v>03/31/2026</v>
      </c>
      <c r="O513" s="13" t="str">
        <f>VLOOKUP($C513,'Data_TCOM+9961'!$A:$U,'SH Summary'!O$4,FALSE)</f>
        <v>Growth</v>
      </c>
      <c r="P513" s="13" t="str">
        <f>VLOOKUP($C513,'Data_TCOM+9961'!$A:$U,'SH Summary'!P$4,FALSE)</f>
        <v>Edinburgh</v>
      </c>
      <c r="Q513" s="13">
        <f>VLOOKUP($C513,'Data_TCOM+9961'!$A:$U,'SH Summary'!Q$4,FALSE)</f>
        <v>0</v>
      </c>
      <c r="R513" s="13" t="str">
        <f>VLOOKUP($C513,'Data_TCOM+9961'!$A:$U,'SH Summary'!R$4,FALSE)</f>
        <v>United Kingdom</v>
      </c>
      <c r="S513" s="15">
        <f>VLOOKUP($C513,'Data_TCOM+9961'!$A:$U,'SH Summary'!S$4,FALSE)/1000000000</f>
        <v>0.51466393499999996</v>
      </c>
    </row>
    <row r="514" spans="1:19" ht="17" customHeight="1" x14ac:dyDescent="0.35">
      <c r="A514" s="14"/>
      <c r="B514" s="14">
        <v>509</v>
      </c>
      <c r="C514" s="4" t="s">
        <v>546</v>
      </c>
      <c r="D514" s="15">
        <f>VLOOKUP($C514,'Data_TCOM+9961'!$A:$U,'SH Summary'!D$4,FALSE)</f>
        <v>14043</v>
      </c>
      <c r="E514" s="15">
        <f>VLOOKUP($C514,'Data_TCOM+9961'!$A:$U,'SH Summary'!E$4,FALSE)</f>
        <v>0</v>
      </c>
      <c r="F514" s="18">
        <f t="shared" si="21"/>
        <v>14043</v>
      </c>
      <c r="G514" s="18"/>
      <c r="H514" s="17">
        <f t="shared" si="22"/>
        <v>14043</v>
      </c>
      <c r="I514" s="16"/>
      <c r="J514" s="16"/>
      <c r="K514" s="16"/>
      <c r="L514" s="16">
        <f t="shared" si="23"/>
        <v>2.1638195067038835E-5</v>
      </c>
      <c r="M514" s="13" t="str">
        <f>VLOOKUP($C514,'Data_TCOM+9961'!$A:$U,'SH Summary'!M$4,FALSE)</f>
        <v>04/30/2026</v>
      </c>
      <c r="N514" s="13">
        <f>VLOOKUP($C514,'Data_TCOM+9961'!$A:$U,'SH Summary'!N$4,FALSE)</f>
        <v>0</v>
      </c>
      <c r="O514" s="13" t="str">
        <f>VLOOKUP($C514,'Data_TCOM+9961'!$A:$U,'SH Summary'!O$4,FALSE)</f>
        <v>Externally Managed</v>
      </c>
      <c r="P514" s="13" t="str">
        <f>VLOOKUP($C514,'Data_TCOM+9961'!$A:$U,'SH Summary'!P$4,FALSE)</f>
        <v>Cape Town</v>
      </c>
      <c r="Q514" s="13">
        <f>VLOOKUP($C514,'Data_TCOM+9961'!$A:$U,'SH Summary'!Q$4,FALSE)</f>
        <v>0</v>
      </c>
      <c r="R514" s="13" t="str">
        <f>VLOOKUP($C514,'Data_TCOM+9961'!$A:$U,'SH Summary'!R$4,FALSE)</f>
        <v>South Africa</v>
      </c>
      <c r="S514" s="15">
        <f>VLOOKUP($C514,'Data_TCOM+9961'!$A:$U,'SH Summary'!S$4,FALSE)/1000000000</f>
        <v>1.386258108</v>
      </c>
    </row>
    <row r="515" spans="1:19" ht="17" customHeight="1" x14ac:dyDescent="0.35">
      <c r="A515" s="14"/>
      <c r="B515" s="14">
        <v>510</v>
      </c>
      <c r="C515" s="4" t="s">
        <v>547</v>
      </c>
      <c r="D515" s="15">
        <f>VLOOKUP($C515,'Data_TCOM+9961'!$A:$U,'SH Summary'!D$4,FALSE)</f>
        <v>13893</v>
      </c>
      <c r="E515" s="15">
        <f>VLOOKUP($C515,'Data_TCOM+9961'!$A:$U,'SH Summary'!E$4,FALSE)</f>
        <v>0</v>
      </c>
      <c r="F515" s="18">
        <f t="shared" si="21"/>
        <v>13893</v>
      </c>
      <c r="G515" s="18"/>
      <c r="H515" s="17">
        <f t="shared" si="22"/>
        <v>13893</v>
      </c>
      <c r="I515" s="16"/>
      <c r="J515" s="16"/>
      <c r="K515" s="16"/>
      <c r="L515" s="16">
        <f t="shared" si="23"/>
        <v>2.1407067155619919E-5</v>
      </c>
      <c r="M515" s="13" t="str">
        <f>VLOOKUP($C515,'Data_TCOM+9961'!$A:$U,'SH Summary'!M$4,FALSE)</f>
        <v>03/31/2026</v>
      </c>
      <c r="N515" s="13">
        <f>VLOOKUP($C515,'Data_TCOM+9961'!$A:$U,'SH Summary'!N$4,FALSE)</f>
        <v>0</v>
      </c>
      <c r="O515" s="13" t="str">
        <f>VLOOKUP($C515,'Data_TCOM+9961'!$A:$U,'SH Summary'!O$4,FALSE)</f>
        <v>Alternative</v>
      </c>
      <c r="P515" s="13" t="str">
        <f>VLOOKUP($C515,'Data_TCOM+9961'!$A:$U,'SH Summary'!P$4,FALSE)</f>
        <v>London</v>
      </c>
      <c r="Q515" s="13">
        <f>VLOOKUP($C515,'Data_TCOM+9961'!$A:$U,'SH Summary'!Q$4,FALSE)</f>
        <v>0</v>
      </c>
      <c r="R515" s="13" t="str">
        <f>VLOOKUP($C515,'Data_TCOM+9961'!$A:$U,'SH Summary'!R$4,FALSE)</f>
        <v>United Kingdom</v>
      </c>
      <c r="S515" s="15">
        <f>VLOOKUP($C515,'Data_TCOM+9961'!$A:$U,'SH Summary'!S$4,FALSE)/1000000000</f>
        <v>1.60545604</v>
      </c>
    </row>
    <row r="516" spans="1:19" ht="17" customHeight="1" x14ac:dyDescent="0.35">
      <c r="A516" s="14"/>
      <c r="B516" s="14">
        <v>511</v>
      </c>
      <c r="C516" s="4" t="s">
        <v>548</v>
      </c>
      <c r="D516" s="15">
        <f>VLOOKUP($C516,'Data_TCOM+9961'!$A:$U,'SH Summary'!D$4,FALSE)</f>
        <v>13812</v>
      </c>
      <c r="E516" s="15">
        <f>VLOOKUP($C516,'Data_TCOM+9961'!$A:$U,'SH Summary'!E$4,FALSE)</f>
        <v>0</v>
      </c>
      <c r="F516" s="18">
        <f t="shared" si="21"/>
        <v>13812</v>
      </c>
      <c r="G516" s="18"/>
      <c r="H516" s="17">
        <f t="shared" si="22"/>
        <v>13812</v>
      </c>
      <c r="I516" s="16"/>
      <c r="J516" s="16"/>
      <c r="K516" s="16"/>
      <c r="L516" s="16">
        <f t="shared" si="23"/>
        <v>2.1282258083453707E-5</v>
      </c>
      <c r="M516" s="13" t="str">
        <f>VLOOKUP($C516,'Data_TCOM+9961'!$A:$U,'SH Summary'!M$4,FALSE)</f>
        <v>03/31/2026</v>
      </c>
      <c r="N516" s="13">
        <f>VLOOKUP($C516,'Data_TCOM+9961'!$A:$U,'SH Summary'!N$4,FALSE)</f>
        <v>0</v>
      </c>
      <c r="O516" s="13" t="str">
        <f>VLOOKUP($C516,'Data_TCOM+9961'!$A:$U,'SH Summary'!O$4,FALSE)</f>
        <v>Index</v>
      </c>
      <c r="P516" s="13" t="str">
        <f>VLOOKUP($C516,'Data_TCOM+9961'!$A:$U,'SH Summary'!P$4,FALSE)</f>
        <v>Birmingham</v>
      </c>
      <c r="Q516" s="13" t="str">
        <f>VLOOKUP($C516,'Data_TCOM+9961'!$A:$U,'SH Summary'!Q$4,FALSE)</f>
        <v>Alabama</v>
      </c>
      <c r="R516" s="13" t="str">
        <f>VLOOKUP($C516,'Data_TCOM+9961'!$A:$U,'SH Summary'!R$4,FALSE)</f>
        <v>United States</v>
      </c>
      <c r="S516" s="15">
        <f>VLOOKUP($C516,'Data_TCOM+9961'!$A:$U,'SH Summary'!S$4,FALSE)/1000000000</f>
        <v>9.9955530000000001E-2</v>
      </c>
    </row>
    <row r="517" spans="1:19" ht="17" customHeight="1" x14ac:dyDescent="0.35">
      <c r="A517" s="14"/>
      <c r="B517" s="14">
        <v>512</v>
      </c>
      <c r="C517" s="4" t="s">
        <v>549</v>
      </c>
      <c r="D517" s="15">
        <f>VLOOKUP($C517,'Data_TCOM+9961'!$A:$U,'SH Summary'!D$4,FALSE)</f>
        <v>13634</v>
      </c>
      <c r="E517" s="15">
        <f>VLOOKUP($C517,'Data_TCOM+9961'!$A:$U,'SH Summary'!E$4,FALSE)</f>
        <v>0</v>
      </c>
      <c r="F517" s="18">
        <f t="shared" si="21"/>
        <v>13634</v>
      </c>
      <c r="G517" s="18"/>
      <c r="H517" s="17">
        <f t="shared" si="22"/>
        <v>13634</v>
      </c>
      <c r="I517" s="16"/>
      <c r="J517" s="16"/>
      <c r="K517" s="16"/>
      <c r="L517" s="16">
        <f t="shared" si="23"/>
        <v>2.1007986295236594E-5</v>
      </c>
      <c r="M517" s="13" t="str">
        <f>VLOOKUP($C517,'Data_TCOM+9961'!$A:$U,'SH Summary'!M$4,FALSE)</f>
        <v>03/31/2026</v>
      </c>
      <c r="N517" s="13">
        <f>VLOOKUP($C517,'Data_TCOM+9961'!$A:$U,'SH Summary'!N$4,FALSE)</f>
        <v>0</v>
      </c>
      <c r="O517" s="13" t="str">
        <f>VLOOKUP($C517,'Data_TCOM+9961'!$A:$U,'SH Summary'!O$4,FALSE)</f>
        <v>Index</v>
      </c>
      <c r="P517" s="13" t="str">
        <f>VLOOKUP($C517,'Data_TCOM+9961'!$A:$U,'SH Summary'!P$4,FALSE)</f>
        <v>New York</v>
      </c>
      <c r="Q517" s="13" t="str">
        <f>VLOOKUP($C517,'Data_TCOM+9961'!$A:$U,'SH Summary'!Q$4,FALSE)</f>
        <v>New York</v>
      </c>
      <c r="R517" s="13" t="str">
        <f>VLOOKUP($C517,'Data_TCOM+9961'!$A:$U,'SH Summary'!R$4,FALSE)</f>
        <v>United States</v>
      </c>
      <c r="S517" s="15">
        <f>VLOOKUP($C517,'Data_TCOM+9961'!$A:$U,'SH Summary'!S$4,FALSE)/1000000000</f>
        <v>0.96979180200000004</v>
      </c>
    </row>
    <row r="518" spans="1:19" ht="17" customHeight="1" x14ac:dyDescent="0.35">
      <c r="A518" s="14"/>
      <c r="B518" s="14">
        <v>513</v>
      </c>
      <c r="C518" s="4" t="s">
        <v>550</v>
      </c>
      <c r="D518" s="15">
        <f>VLOOKUP($C518,'Data_TCOM+9961'!$A:$U,'SH Summary'!D$4,FALSE)</f>
        <v>13600</v>
      </c>
      <c r="E518" s="15">
        <f>VLOOKUP($C518,'Data_TCOM+9961'!$A:$U,'SH Summary'!E$4,FALSE)</f>
        <v>0</v>
      </c>
      <c r="F518" s="18">
        <f t="shared" ref="F518:F581" si="24">D518+E518</f>
        <v>13600</v>
      </c>
      <c r="G518" s="18"/>
      <c r="H518" s="17">
        <f t="shared" ref="H518:H581" si="25">F518-G518</f>
        <v>13600</v>
      </c>
      <c r="I518" s="16"/>
      <c r="J518" s="16"/>
      <c r="K518" s="16"/>
      <c r="L518" s="16">
        <f t="shared" ref="L518:L581" si="26">F518/$F$3</f>
        <v>2.095559730198164E-5</v>
      </c>
      <c r="M518" s="13" t="str">
        <f>VLOOKUP($C518,'Data_TCOM+9961'!$A:$U,'SH Summary'!M$4,FALSE)</f>
        <v>03/31/2026</v>
      </c>
      <c r="N518" s="13">
        <f>VLOOKUP($C518,'Data_TCOM+9961'!$A:$U,'SH Summary'!N$4,FALSE)</f>
        <v>0</v>
      </c>
      <c r="O518" s="13" t="str">
        <f>VLOOKUP($C518,'Data_TCOM+9961'!$A:$U,'SH Summary'!O$4,FALSE)</f>
        <v>Alternative</v>
      </c>
      <c r="P518" s="13" t="str">
        <f>VLOOKUP($C518,'Data_TCOM+9961'!$A:$U,'SH Summary'!P$4,FALSE)</f>
        <v>New York</v>
      </c>
      <c r="Q518" s="13" t="str">
        <f>VLOOKUP($C518,'Data_TCOM+9961'!$A:$U,'SH Summary'!Q$4,FALSE)</f>
        <v>New York</v>
      </c>
      <c r="R518" s="13" t="str">
        <f>VLOOKUP($C518,'Data_TCOM+9961'!$A:$U,'SH Summary'!R$4,FALSE)</f>
        <v>United States</v>
      </c>
      <c r="S518" s="15">
        <f>VLOOKUP($C518,'Data_TCOM+9961'!$A:$U,'SH Summary'!S$4,FALSE)/1000000000</f>
        <v>2.1559380379999999</v>
      </c>
    </row>
    <row r="519" spans="1:19" ht="17" customHeight="1" x14ac:dyDescent="0.35">
      <c r="A519" s="14"/>
      <c r="B519" s="14">
        <v>514</v>
      </c>
      <c r="C519" s="4" t="s">
        <v>551</v>
      </c>
      <c r="D519" s="15">
        <f>VLOOKUP($C519,'Data_TCOM+9961'!$A:$U,'SH Summary'!D$4,FALSE)</f>
        <v>13523</v>
      </c>
      <c r="E519" s="15">
        <f>VLOOKUP($C519,'Data_TCOM+9961'!$A:$U,'SH Summary'!E$4,FALSE)</f>
        <v>0</v>
      </c>
      <c r="F519" s="18">
        <f t="shared" si="24"/>
        <v>13523</v>
      </c>
      <c r="G519" s="18"/>
      <c r="H519" s="17">
        <f t="shared" si="25"/>
        <v>13523</v>
      </c>
      <c r="I519" s="16"/>
      <c r="J519" s="16"/>
      <c r="K519" s="16"/>
      <c r="L519" s="16">
        <f t="shared" si="26"/>
        <v>2.0836951640786598E-5</v>
      </c>
      <c r="M519" s="13" t="str">
        <f>VLOOKUP($C519,'Data_TCOM+9961'!$A:$U,'SH Summary'!M$4,FALSE)</f>
        <v>03/31/2026</v>
      </c>
      <c r="N519" s="13">
        <f>VLOOKUP($C519,'Data_TCOM+9961'!$A:$U,'SH Summary'!N$4,FALSE)</f>
        <v>0</v>
      </c>
      <c r="O519" s="13" t="str">
        <f>VLOOKUP($C519,'Data_TCOM+9961'!$A:$U,'SH Summary'!O$4,FALSE)</f>
        <v>Alternative</v>
      </c>
      <c r="P519" s="13" t="str">
        <f>VLOOKUP($C519,'Data_TCOM+9961'!$A:$U,'SH Summary'!P$4,FALSE)</f>
        <v>Boston</v>
      </c>
      <c r="Q519" s="13" t="str">
        <f>VLOOKUP($C519,'Data_TCOM+9961'!$A:$U,'SH Summary'!Q$4,FALSE)</f>
        <v>Massachusetts</v>
      </c>
      <c r="R519" s="13" t="str">
        <f>VLOOKUP($C519,'Data_TCOM+9961'!$A:$U,'SH Summary'!R$4,FALSE)</f>
        <v>United States</v>
      </c>
      <c r="S519" s="15">
        <f>VLOOKUP($C519,'Data_TCOM+9961'!$A:$U,'SH Summary'!S$4,FALSE)/1000000000</f>
        <v>3.4338839870000002</v>
      </c>
    </row>
    <row r="520" spans="1:19" ht="17" customHeight="1" x14ac:dyDescent="0.35">
      <c r="A520" s="14"/>
      <c r="B520" s="14">
        <v>515</v>
      </c>
      <c r="C520" s="4" t="s">
        <v>552</v>
      </c>
      <c r="D520" s="15">
        <f>VLOOKUP($C520,'Data_TCOM+9961'!$A:$U,'SH Summary'!D$4,FALSE)</f>
        <v>0</v>
      </c>
      <c r="E520" s="15">
        <f>VLOOKUP($C520,'Data_TCOM+9961'!$A:$U,'SH Summary'!E$4,FALSE)</f>
        <v>13491</v>
      </c>
      <c r="F520" s="18">
        <f t="shared" si="24"/>
        <v>13491</v>
      </c>
      <c r="G520" s="18"/>
      <c r="H520" s="17">
        <f t="shared" si="25"/>
        <v>13491</v>
      </c>
      <c r="I520" s="16"/>
      <c r="J520" s="16"/>
      <c r="K520" s="16"/>
      <c r="L520" s="16">
        <f t="shared" si="26"/>
        <v>2.0787644353017228E-5</v>
      </c>
      <c r="M520" s="13">
        <f>VLOOKUP($C520,'Data_TCOM+9961'!$A:$U,'SH Summary'!M$4,FALSE)</f>
        <v>0</v>
      </c>
      <c r="N520" s="13" t="str">
        <f>VLOOKUP($C520,'Data_TCOM+9961'!$A:$U,'SH Summary'!N$4,FALSE)</f>
        <v>09/30/2024</v>
      </c>
      <c r="O520" s="13" t="str">
        <f>VLOOKUP($C520,'Data_TCOM+9961'!$A:$U,'SH Summary'!O$4,FALSE)</f>
        <v>Growth</v>
      </c>
      <c r="P520" s="13" t="str">
        <f>VLOOKUP($C520,'Data_TCOM+9961'!$A:$U,'SH Summary'!P$4,FALSE)</f>
        <v>Zürich</v>
      </c>
      <c r="Q520" s="13">
        <f>VLOOKUP($C520,'Data_TCOM+9961'!$A:$U,'SH Summary'!Q$4,FALSE)</f>
        <v>0</v>
      </c>
      <c r="R520" s="13" t="str">
        <f>VLOOKUP($C520,'Data_TCOM+9961'!$A:$U,'SH Summary'!R$4,FALSE)</f>
        <v>Switzerland</v>
      </c>
      <c r="S520" s="15">
        <f>VLOOKUP($C520,'Data_TCOM+9961'!$A:$U,'SH Summary'!S$4,FALSE)/1000000000</f>
        <v>1.9628969979999999</v>
      </c>
    </row>
    <row r="521" spans="1:19" ht="17" customHeight="1" x14ac:dyDescent="0.35">
      <c r="A521" s="14"/>
      <c r="B521" s="14">
        <v>516</v>
      </c>
      <c r="C521" s="4" t="s">
        <v>553</v>
      </c>
      <c r="D521" s="15">
        <f>VLOOKUP($C521,'Data_TCOM+9961'!$A:$U,'SH Summary'!D$4,FALSE)</f>
        <v>13333</v>
      </c>
      <c r="E521" s="15">
        <f>VLOOKUP($C521,'Data_TCOM+9961'!$A:$U,'SH Summary'!E$4,FALSE)</f>
        <v>0</v>
      </c>
      <c r="F521" s="18">
        <f t="shared" si="24"/>
        <v>13333</v>
      </c>
      <c r="G521" s="18"/>
      <c r="H521" s="17">
        <f t="shared" si="25"/>
        <v>13333</v>
      </c>
      <c r="I521" s="16"/>
      <c r="J521" s="16"/>
      <c r="K521" s="16"/>
      <c r="L521" s="16">
        <f t="shared" si="26"/>
        <v>2.0544189619655971E-5</v>
      </c>
      <c r="M521" s="13" t="str">
        <f>VLOOKUP($C521,'Data_TCOM+9961'!$A:$U,'SH Summary'!M$4,FALSE)</f>
        <v>03/31/2026</v>
      </c>
      <c r="N521" s="13">
        <f>VLOOKUP($C521,'Data_TCOM+9961'!$A:$U,'SH Summary'!N$4,FALSE)</f>
        <v>0</v>
      </c>
      <c r="O521" s="13" t="str">
        <f>VLOOKUP($C521,'Data_TCOM+9961'!$A:$U,'SH Summary'!O$4,FALSE)</f>
        <v>Value</v>
      </c>
      <c r="P521" s="13" t="str">
        <f>VLOOKUP($C521,'Data_TCOM+9961'!$A:$U,'SH Summary'!P$4,FALSE)</f>
        <v>Woodbury</v>
      </c>
      <c r="Q521" s="13" t="str">
        <f>VLOOKUP($C521,'Data_TCOM+9961'!$A:$U,'SH Summary'!Q$4,FALSE)</f>
        <v>Minnesota</v>
      </c>
      <c r="R521" s="13" t="str">
        <f>VLOOKUP($C521,'Data_TCOM+9961'!$A:$U,'SH Summary'!R$4,FALSE)</f>
        <v>United States</v>
      </c>
      <c r="S521" s="15">
        <f>VLOOKUP($C521,'Data_TCOM+9961'!$A:$U,'SH Summary'!S$4,FALSE)/1000000000</f>
        <v>0.41090362000000002</v>
      </c>
    </row>
    <row r="522" spans="1:19" ht="17" customHeight="1" x14ac:dyDescent="0.35">
      <c r="A522" s="14"/>
      <c r="B522" s="14">
        <v>517</v>
      </c>
      <c r="C522" s="4" t="s">
        <v>554</v>
      </c>
      <c r="D522" s="15">
        <f>VLOOKUP($C522,'Data_TCOM+9961'!$A:$U,'SH Summary'!D$4,FALSE)</f>
        <v>0</v>
      </c>
      <c r="E522" s="15">
        <f>VLOOKUP($C522,'Data_TCOM+9961'!$A:$U,'SH Summary'!E$4,FALSE)</f>
        <v>13203</v>
      </c>
      <c r="F522" s="18">
        <f t="shared" si="24"/>
        <v>13203</v>
      </c>
      <c r="G522" s="18"/>
      <c r="H522" s="17">
        <f t="shared" si="25"/>
        <v>13203</v>
      </c>
      <c r="I522" s="16"/>
      <c r="J522" s="16"/>
      <c r="K522" s="16"/>
      <c r="L522" s="16">
        <f t="shared" si="26"/>
        <v>2.0343878763092911E-5</v>
      </c>
      <c r="M522" s="13">
        <f>VLOOKUP($C522,'Data_TCOM+9961'!$A:$U,'SH Summary'!M$4,FALSE)</f>
        <v>0</v>
      </c>
      <c r="N522" s="13" t="str">
        <f>VLOOKUP($C522,'Data_TCOM+9961'!$A:$U,'SH Summary'!N$4,FALSE)</f>
        <v>04/30/2026</v>
      </c>
      <c r="O522" s="13" t="str">
        <f>VLOOKUP($C522,'Data_TCOM+9961'!$A:$U,'SH Summary'!O$4,FALSE)</f>
        <v>Aggressive Growth</v>
      </c>
      <c r="P522" s="13" t="str">
        <f>VLOOKUP($C522,'Data_TCOM+9961'!$A:$U,'SH Summary'!P$4,FALSE)</f>
        <v>Mumbai</v>
      </c>
      <c r="Q522" s="13">
        <f>VLOOKUP($C522,'Data_TCOM+9961'!$A:$U,'SH Summary'!Q$4,FALSE)</f>
        <v>0</v>
      </c>
      <c r="R522" s="13" t="str">
        <f>VLOOKUP($C522,'Data_TCOM+9961'!$A:$U,'SH Summary'!R$4,FALSE)</f>
        <v>India</v>
      </c>
      <c r="S522" s="15">
        <f>VLOOKUP($C522,'Data_TCOM+9961'!$A:$U,'SH Summary'!S$4,FALSE)/1000000000</f>
        <v>50.71175203</v>
      </c>
    </row>
    <row r="523" spans="1:19" ht="17" customHeight="1" x14ac:dyDescent="0.35">
      <c r="A523" s="14"/>
      <c r="B523" s="14">
        <v>518</v>
      </c>
      <c r="C523" s="4" t="s">
        <v>555</v>
      </c>
      <c r="D523" s="15">
        <f>VLOOKUP($C523,'Data_TCOM+9961'!$A:$U,'SH Summary'!D$4,FALSE)</f>
        <v>13170</v>
      </c>
      <c r="E523" s="15">
        <f>VLOOKUP($C523,'Data_TCOM+9961'!$A:$U,'SH Summary'!E$4,FALSE)</f>
        <v>0</v>
      </c>
      <c r="F523" s="18">
        <f t="shared" si="24"/>
        <v>13170</v>
      </c>
      <c r="G523" s="18"/>
      <c r="H523" s="17">
        <f t="shared" si="25"/>
        <v>13170</v>
      </c>
      <c r="I523" s="16"/>
      <c r="J523" s="16"/>
      <c r="K523" s="16"/>
      <c r="L523" s="16">
        <f t="shared" si="26"/>
        <v>2.0293030622580748E-5</v>
      </c>
      <c r="M523" s="13" t="str">
        <f>VLOOKUP($C523,'Data_TCOM+9961'!$A:$U,'SH Summary'!M$4,FALSE)</f>
        <v>03/31/2026</v>
      </c>
      <c r="N523" s="13">
        <f>VLOOKUP($C523,'Data_TCOM+9961'!$A:$U,'SH Summary'!N$4,FALSE)</f>
        <v>0</v>
      </c>
      <c r="O523" s="13">
        <f>VLOOKUP($C523,'Data_TCOM+9961'!$A:$U,'SH Summary'!O$4,FALSE)</f>
        <v>0</v>
      </c>
      <c r="P523" s="13" t="str">
        <f>VLOOKUP($C523,'Data_TCOM+9961'!$A:$U,'SH Summary'!P$4,FALSE)</f>
        <v>Stafa</v>
      </c>
      <c r="Q523" s="13" t="str">
        <f>VLOOKUP($C523,'Data_TCOM+9961'!$A:$U,'SH Summary'!Q$4,FALSE)</f>
        <v>Zurich</v>
      </c>
      <c r="R523" s="13" t="str">
        <f>VLOOKUP($C523,'Data_TCOM+9961'!$A:$U,'SH Summary'!R$4,FALSE)</f>
        <v>Switzerland</v>
      </c>
      <c r="S523" s="15">
        <f>VLOOKUP($C523,'Data_TCOM+9961'!$A:$U,'SH Summary'!S$4,FALSE)/1000000000</f>
        <v>1.6458409510000001</v>
      </c>
    </row>
    <row r="524" spans="1:19" ht="17" customHeight="1" x14ac:dyDescent="0.35">
      <c r="A524" s="14"/>
      <c r="B524" s="14">
        <v>519</v>
      </c>
      <c r="C524" s="4" t="s">
        <v>556</v>
      </c>
      <c r="D524" s="15">
        <f>VLOOKUP($C524,'Data_TCOM+9961'!$A:$U,'SH Summary'!D$4,FALSE)</f>
        <v>13147</v>
      </c>
      <c r="E524" s="15">
        <f>VLOOKUP($C524,'Data_TCOM+9961'!$A:$U,'SH Summary'!E$4,FALSE)</f>
        <v>0</v>
      </c>
      <c r="F524" s="18">
        <f t="shared" si="24"/>
        <v>13147</v>
      </c>
      <c r="G524" s="18"/>
      <c r="H524" s="17">
        <f t="shared" si="25"/>
        <v>13147</v>
      </c>
      <c r="I524" s="16"/>
      <c r="J524" s="16"/>
      <c r="K524" s="16"/>
      <c r="L524" s="16">
        <f t="shared" si="26"/>
        <v>2.0257591009496516E-5</v>
      </c>
      <c r="M524" s="13" t="str">
        <f>VLOOKUP($C524,'Data_TCOM+9961'!$A:$U,'SH Summary'!M$4,FALSE)</f>
        <v>03/31/2026</v>
      </c>
      <c r="N524" s="13">
        <f>VLOOKUP($C524,'Data_TCOM+9961'!$A:$U,'SH Summary'!N$4,FALSE)</f>
        <v>0</v>
      </c>
      <c r="O524" s="13" t="str">
        <f>VLOOKUP($C524,'Data_TCOM+9961'!$A:$U,'SH Summary'!O$4,FALSE)</f>
        <v>GARP</v>
      </c>
      <c r="P524" s="13" t="str">
        <f>VLOOKUP($C524,'Data_TCOM+9961'!$A:$U,'SH Summary'!P$4,FALSE)</f>
        <v>New York</v>
      </c>
      <c r="Q524" s="13" t="str">
        <f>VLOOKUP($C524,'Data_TCOM+9961'!$A:$U,'SH Summary'!Q$4,FALSE)</f>
        <v>New York</v>
      </c>
      <c r="R524" s="13" t="str">
        <f>VLOOKUP($C524,'Data_TCOM+9961'!$A:$U,'SH Summary'!R$4,FALSE)</f>
        <v>United States</v>
      </c>
      <c r="S524" s="15">
        <f>VLOOKUP($C524,'Data_TCOM+9961'!$A:$U,'SH Summary'!S$4,FALSE)/1000000000</f>
        <v>12.024072013</v>
      </c>
    </row>
    <row r="525" spans="1:19" ht="17" customHeight="1" x14ac:dyDescent="0.35">
      <c r="A525" s="14"/>
      <c r="B525" s="14">
        <v>520</v>
      </c>
      <c r="C525" s="4" t="s">
        <v>557</v>
      </c>
      <c r="D525" s="15">
        <f>VLOOKUP($C525,'Data_TCOM+9961'!$A:$U,'SH Summary'!D$4,FALSE)</f>
        <v>0</v>
      </c>
      <c r="E525" s="15">
        <f>VLOOKUP($C525,'Data_TCOM+9961'!$A:$U,'SH Summary'!E$4,FALSE)</f>
        <v>13121</v>
      </c>
      <c r="F525" s="18">
        <f t="shared" si="24"/>
        <v>13121</v>
      </c>
      <c r="G525" s="18"/>
      <c r="H525" s="17">
        <f t="shared" si="25"/>
        <v>13121</v>
      </c>
      <c r="I525" s="16"/>
      <c r="J525" s="16"/>
      <c r="K525" s="16"/>
      <c r="L525" s="16">
        <f t="shared" si="26"/>
        <v>2.0217528838183903E-5</v>
      </c>
      <c r="M525" s="13">
        <f>VLOOKUP($C525,'Data_TCOM+9961'!$A:$U,'SH Summary'!M$4,FALSE)</f>
        <v>0</v>
      </c>
      <c r="N525" s="13" t="str">
        <f>VLOOKUP($C525,'Data_TCOM+9961'!$A:$U,'SH Summary'!N$4,FALSE)</f>
        <v>02/28/2026</v>
      </c>
      <c r="O525" s="13" t="str">
        <f>VLOOKUP($C525,'Data_TCOM+9961'!$A:$U,'SH Summary'!O$4,FALSE)</f>
        <v>Growth</v>
      </c>
      <c r="P525" s="13" t="str">
        <f>VLOOKUP($C525,'Data_TCOM+9961'!$A:$U,'SH Summary'!P$4,FALSE)</f>
        <v>London</v>
      </c>
      <c r="Q525" s="13">
        <f>VLOOKUP($C525,'Data_TCOM+9961'!$A:$U,'SH Summary'!Q$4,FALSE)</f>
        <v>0</v>
      </c>
      <c r="R525" s="13" t="str">
        <f>VLOOKUP($C525,'Data_TCOM+9961'!$A:$U,'SH Summary'!R$4,FALSE)</f>
        <v>United Kingdom</v>
      </c>
      <c r="S525" s="15">
        <f>VLOOKUP($C525,'Data_TCOM+9961'!$A:$U,'SH Summary'!S$4,FALSE)/1000000000</f>
        <v>1.8838195499999999</v>
      </c>
    </row>
    <row r="526" spans="1:19" ht="17" customHeight="1" x14ac:dyDescent="0.35">
      <c r="A526" s="14"/>
      <c r="B526" s="14">
        <v>521</v>
      </c>
      <c r="C526" s="4" t="s">
        <v>558</v>
      </c>
      <c r="D526" s="15">
        <f>VLOOKUP($C526,'Data_TCOM+9961'!$A:$U,'SH Summary'!D$4,FALSE)</f>
        <v>4126</v>
      </c>
      <c r="E526" s="15">
        <f>VLOOKUP($C526,'Data_TCOM+9961'!$A:$U,'SH Summary'!E$4,FALSE)</f>
        <v>8900</v>
      </c>
      <c r="F526" s="18">
        <f t="shared" si="24"/>
        <v>13026</v>
      </c>
      <c r="G526" s="18"/>
      <c r="H526" s="17">
        <f t="shared" si="25"/>
        <v>13026</v>
      </c>
      <c r="I526" s="16"/>
      <c r="J526" s="16"/>
      <c r="K526" s="16"/>
      <c r="L526" s="16">
        <f t="shared" si="26"/>
        <v>2.007114782761859E-5</v>
      </c>
      <c r="M526" s="13" t="str">
        <f>VLOOKUP($C526,'Data_TCOM+9961'!$A:$U,'SH Summary'!M$4,FALSE)</f>
        <v>04/30/2026</v>
      </c>
      <c r="N526" s="13" t="str">
        <f>VLOOKUP($C526,'Data_TCOM+9961'!$A:$U,'SH Summary'!N$4,FALSE)</f>
        <v>04/30/2026</v>
      </c>
      <c r="O526" s="13" t="str">
        <f>VLOOKUP($C526,'Data_TCOM+9961'!$A:$U,'SH Summary'!O$4,FALSE)</f>
        <v>Growth</v>
      </c>
      <c r="P526" s="13" t="str">
        <f>VLOOKUP($C526,'Data_TCOM+9961'!$A:$U,'SH Summary'!P$4,FALSE)</f>
        <v>London</v>
      </c>
      <c r="Q526" s="13">
        <f>VLOOKUP($C526,'Data_TCOM+9961'!$A:$U,'SH Summary'!Q$4,FALSE)</f>
        <v>0</v>
      </c>
      <c r="R526" s="13" t="str">
        <f>VLOOKUP($C526,'Data_TCOM+9961'!$A:$U,'SH Summary'!R$4,FALSE)</f>
        <v>United Kingdom</v>
      </c>
      <c r="S526" s="15">
        <f>VLOOKUP($C526,'Data_TCOM+9961'!$A:$U,'SH Summary'!S$4,FALSE)/1000000000</f>
        <v>4.1663006759999996</v>
      </c>
    </row>
    <row r="527" spans="1:19" ht="17" customHeight="1" x14ac:dyDescent="0.35">
      <c r="A527" s="14"/>
      <c r="B527" s="14">
        <v>522</v>
      </c>
      <c r="C527" s="4" t="s">
        <v>559</v>
      </c>
      <c r="D527" s="15">
        <f>VLOOKUP($C527,'Data_TCOM+9961'!$A:$U,'SH Summary'!D$4,FALSE)</f>
        <v>0</v>
      </c>
      <c r="E527" s="15">
        <f>VLOOKUP($C527,'Data_TCOM+9961'!$A:$U,'SH Summary'!E$4,FALSE)</f>
        <v>13001</v>
      </c>
      <c r="F527" s="18">
        <f t="shared" si="24"/>
        <v>13001</v>
      </c>
      <c r="G527" s="18"/>
      <c r="H527" s="17">
        <f t="shared" si="25"/>
        <v>13001</v>
      </c>
      <c r="I527" s="16"/>
      <c r="J527" s="16"/>
      <c r="K527" s="16"/>
      <c r="L527" s="16">
        <f t="shared" si="26"/>
        <v>2.0032626509048773E-5</v>
      </c>
      <c r="M527" s="13">
        <f>VLOOKUP($C527,'Data_TCOM+9961'!$A:$U,'SH Summary'!M$4,FALSE)</f>
        <v>0</v>
      </c>
      <c r="N527" s="13" t="str">
        <f>VLOOKUP($C527,'Data_TCOM+9961'!$A:$U,'SH Summary'!N$4,FALSE)</f>
        <v>12/31/2025</v>
      </c>
      <c r="O527" s="13" t="str">
        <f>VLOOKUP($C527,'Data_TCOM+9961'!$A:$U,'SH Summary'!O$4,FALSE)</f>
        <v>Growth</v>
      </c>
      <c r="P527" s="13" t="str">
        <f>VLOOKUP($C527,'Data_TCOM+9961'!$A:$U,'SH Summary'!P$4,FALSE)</f>
        <v>Taipei</v>
      </c>
      <c r="Q527" s="13">
        <f>VLOOKUP($C527,'Data_TCOM+9961'!$A:$U,'SH Summary'!Q$4,FALSE)</f>
        <v>0</v>
      </c>
      <c r="R527" s="13" t="str">
        <f>VLOOKUP($C527,'Data_TCOM+9961'!$A:$U,'SH Summary'!R$4,FALSE)</f>
        <v>Taiwan</v>
      </c>
      <c r="S527" s="15">
        <f>VLOOKUP($C527,'Data_TCOM+9961'!$A:$U,'SH Summary'!S$4,FALSE)/1000000000</f>
        <v>0.72852529600000004</v>
      </c>
    </row>
    <row r="528" spans="1:19" ht="17" customHeight="1" x14ac:dyDescent="0.35">
      <c r="A528" s="14"/>
      <c r="B528" s="14">
        <v>523</v>
      </c>
      <c r="C528" s="4" t="s">
        <v>560</v>
      </c>
      <c r="D528" s="15">
        <f>VLOOKUP($C528,'Data_TCOM+9961'!$A:$U,'SH Summary'!D$4,FALSE)</f>
        <v>0</v>
      </c>
      <c r="E528" s="15">
        <f>VLOOKUP($C528,'Data_TCOM+9961'!$A:$U,'SH Summary'!E$4,FALSE)</f>
        <v>13000</v>
      </c>
      <c r="F528" s="18">
        <f t="shared" si="24"/>
        <v>13000</v>
      </c>
      <c r="G528" s="18"/>
      <c r="H528" s="17">
        <f t="shared" si="25"/>
        <v>13000</v>
      </c>
      <c r="I528" s="16"/>
      <c r="J528" s="16"/>
      <c r="K528" s="16"/>
      <c r="L528" s="16">
        <f t="shared" si="26"/>
        <v>2.003108565630598E-5</v>
      </c>
      <c r="M528" s="13">
        <f>VLOOKUP($C528,'Data_TCOM+9961'!$A:$U,'SH Summary'!M$4,FALSE)</f>
        <v>0</v>
      </c>
      <c r="N528" s="13" t="str">
        <f>VLOOKUP($C528,'Data_TCOM+9961'!$A:$U,'SH Summary'!N$4,FALSE)</f>
        <v>01/31/2026</v>
      </c>
      <c r="O528" s="13" t="str">
        <f>VLOOKUP($C528,'Data_TCOM+9961'!$A:$U,'SH Summary'!O$4,FALSE)</f>
        <v>Value</v>
      </c>
      <c r="P528" s="13" t="str">
        <f>VLOOKUP($C528,'Data_TCOM+9961'!$A:$U,'SH Summary'!P$4,FALSE)</f>
        <v>Munich</v>
      </c>
      <c r="Q528" s="13">
        <f>VLOOKUP($C528,'Data_TCOM+9961'!$A:$U,'SH Summary'!Q$4,FALSE)</f>
        <v>0</v>
      </c>
      <c r="R528" s="13" t="str">
        <f>VLOOKUP($C528,'Data_TCOM+9961'!$A:$U,'SH Summary'!R$4,FALSE)</f>
        <v>Germany</v>
      </c>
      <c r="S528" s="15">
        <f>VLOOKUP($C528,'Data_TCOM+9961'!$A:$U,'SH Summary'!S$4,FALSE)/1000000000</f>
        <v>0.21045791899999999</v>
      </c>
    </row>
    <row r="529" spans="1:19" ht="17" customHeight="1" x14ac:dyDescent="0.35">
      <c r="A529" s="14"/>
      <c r="B529" s="14">
        <v>524</v>
      </c>
      <c r="C529" s="4" t="s">
        <v>561</v>
      </c>
      <c r="D529" s="15">
        <f>VLOOKUP($C529,'Data_TCOM+9961'!$A:$U,'SH Summary'!D$4,FALSE)</f>
        <v>12715</v>
      </c>
      <c r="E529" s="15">
        <f>VLOOKUP($C529,'Data_TCOM+9961'!$A:$U,'SH Summary'!E$4,FALSE)</f>
        <v>0</v>
      </c>
      <c r="F529" s="18">
        <f t="shared" si="24"/>
        <v>12715</v>
      </c>
      <c r="G529" s="18"/>
      <c r="H529" s="17">
        <f t="shared" si="25"/>
        <v>12715</v>
      </c>
      <c r="I529" s="16"/>
      <c r="J529" s="16"/>
      <c r="K529" s="16"/>
      <c r="L529" s="16">
        <f t="shared" si="26"/>
        <v>1.959194262461004E-5</v>
      </c>
      <c r="M529" s="13" t="str">
        <f>VLOOKUP($C529,'Data_TCOM+9961'!$A:$U,'SH Summary'!M$4,FALSE)</f>
        <v>01/31/2026</v>
      </c>
      <c r="N529" s="13" t="str">
        <f>VLOOKUP($C529,'Data_TCOM+9961'!$A:$U,'SH Summary'!N$4,FALSE)</f>
        <v>12/31/2025</v>
      </c>
      <c r="O529" s="13" t="str">
        <f>VLOOKUP($C529,'Data_TCOM+9961'!$A:$U,'SH Summary'!O$4,FALSE)</f>
        <v>Value</v>
      </c>
      <c r="P529" s="13" t="str">
        <f>VLOOKUP($C529,'Data_TCOM+9961'!$A:$U,'SH Summary'!P$4,FALSE)</f>
        <v>Seongnam</v>
      </c>
      <c r="Q529" s="13">
        <f>VLOOKUP($C529,'Data_TCOM+9961'!$A:$U,'SH Summary'!Q$4,FALSE)</f>
        <v>0</v>
      </c>
      <c r="R529" s="13" t="str">
        <f>VLOOKUP($C529,'Data_TCOM+9961'!$A:$U,'SH Summary'!R$4,FALSE)</f>
        <v>South Korea</v>
      </c>
      <c r="S529" s="15">
        <f>VLOOKUP($C529,'Data_TCOM+9961'!$A:$U,'SH Summary'!S$4,FALSE)/1000000000</f>
        <v>3.1420796090000001</v>
      </c>
    </row>
    <row r="530" spans="1:19" ht="17" customHeight="1" x14ac:dyDescent="0.35">
      <c r="A530" s="14"/>
      <c r="B530" s="14">
        <v>525</v>
      </c>
      <c r="C530" s="4" t="s">
        <v>562</v>
      </c>
      <c r="D530" s="15">
        <f>VLOOKUP($C530,'Data_TCOM+9961'!$A:$U,'SH Summary'!D$4,FALSE)</f>
        <v>0</v>
      </c>
      <c r="E530" s="15">
        <f>VLOOKUP($C530,'Data_TCOM+9961'!$A:$U,'SH Summary'!E$4,FALSE)</f>
        <v>12710</v>
      </c>
      <c r="F530" s="18">
        <f t="shared" si="24"/>
        <v>12710</v>
      </c>
      <c r="G530" s="18"/>
      <c r="H530" s="17">
        <f t="shared" si="25"/>
        <v>12710</v>
      </c>
      <c r="I530" s="16"/>
      <c r="J530" s="16"/>
      <c r="K530" s="16"/>
      <c r="L530" s="16">
        <f t="shared" si="26"/>
        <v>1.9584238360896075E-5</v>
      </c>
      <c r="M530" s="13">
        <f>VLOOKUP($C530,'Data_TCOM+9961'!$A:$U,'SH Summary'!M$4,FALSE)</f>
        <v>0</v>
      </c>
      <c r="N530" s="13" t="str">
        <f>VLOOKUP($C530,'Data_TCOM+9961'!$A:$U,'SH Summary'!N$4,FALSE)</f>
        <v>06/30/2025</v>
      </c>
      <c r="O530" s="13" t="str">
        <f>VLOOKUP($C530,'Data_TCOM+9961'!$A:$U,'SH Summary'!O$4,FALSE)</f>
        <v>Growth</v>
      </c>
      <c r="P530" s="13" t="str">
        <f>VLOOKUP($C530,'Data_TCOM+9961'!$A:$U,'SH Summary'!P$4,FALSE)</f>
        <v>Causeway Bay</v>
      </c>
      <c r="Q530" s="13">
        <f>VLOOKUP($C530,'Data_TCOM+9961'!$A:$U,'SH Summary'!Q$4,FALSE)</f>
        <v>0</v>
      </c>
      <c r="R530" s="13" t="str">
        <f>VLOOKUP($C530,'Data_TCOM+9961'!$A:$U,'SH Summary'!R$4,FALSE)</f>
        <v>Hong Kong SAR</v>
      </c>
      <c r="S530" s="15">
        <f>VLOOKUP($C530,'Data_TCOM+9961'!$A:$U,'SH Summary'!S$4,FALSE)/1000000000</f>
        <v>3.9971884819999999</v>
      </c>
    </row>
    <row r="531" spans="1:19" ht="17" customHeight="1" x14ac:dyDescent="0.35">
      <c r="A531" s="14"/>
      <c r="B531" s="14">
        <v>526</v>
      </c>
      <c r="C531" s="4" t="s">
        <v>563</v>
      </c>
      <c r="D531" s="15">
        <f>VLOOKUP($C531,'Data_TCOM+9961'!$A:$U,'SH Summary'!D$4,FALSE)</f>
        <v>12511</v>
      </c>
      <c r="E531" s="15">
        <f>VLOOKUP($C531,'Data_TCOM+9961'!$A:$U,'SH Summary'!E$4,FALSE)</f>
        <v>0</v>
      </c>
      <c r="F531" s="18">
        <f t="shared" si="24"/>
        <v>12511</v>
      </c>
      <c r="G531" s="18"/>
      <c r="H531" s="17">
        <f t="shared" si="25"/>
        <v>12511</v>
      </c>
      <c r="I531" s="16"/>
      <c r="J531" s="16"/>
      <c r="K531" s="16"/>
      <c r="L531" s="16">
        <f t="shared" si="26"/>
        <v>1.9277608665080314E-5</v>
      </c>
      <c r="M531" s="13" t="str">
        <f>VLOOKUP($C531,'Data_TCOM+9961'!$A:$U,'SH Summary'!M$4,FALSE)</f>
        <v>03/31/2026</v>
      </c>
      <c r="N531" s="13">
        <f>VLOOKUP($C531,'Data_TCOM+9961'!$A:$U,'SH Summary'!N$4,FALSE)</f>
        <v>0</v>
      </c>
      <c r="O531" s="13" t="str">
        <f>VLOOKUP($C531,'Data_TCOM+9961'!$A:$U,'SH Summary'!O$4,FALSE)</f>
        <v>Index</v>
      </c>
      <c r="P531" s="13" t="str">
        <f>VLOOKUP($C531,'Data_TCOM+9961'!$A:$U,'SH Summary'!P$4,FALSE)</f>
        <v>New York</v>
      </c>
      <c r="Q531" s="13" t="str">
        <f>VLOOKUP($C531,'Data_TCOM+9961'!$A:$U,'SH Summary'!Q$4,FALSE)</f>
        <v>New York</v>
      </c>
      <c r="R531" s="13" t="str">
        <f>VLOOKUP($C531,'Data_TCOM+9961'!$A:$U,'SH Summary'!R$4,FALSE)</f>
        <v>United States</v>
      </c>
      <c r="S531" s="15">
        <f>VLOOKUP($C531,'Data_TCOM+9961'!$A:$U,'SH Summary'!S$4,FALSE)/1000000000</f>
        <v>5.7638607009999996</v>
      </c>
    </row>
    <row r="532" spans="1:19" ht="17" customHeight="1" x14ac:dyDescent="0.35">
      <c r="A532" s="14"/>
      <c r="B532" s="14">
        <v>527</v>
      </c>
      <c r="C532" s="4" t="s">
        <v>564</v>
      </c>
      <c r="D532" s="15">
        <f>VLOOKUP($C532,'Data_TCOM+9961'!$A:$U,'SH Summary'!D$4,FALSE)</f>
        <v>0</v>
      </c>
      <c r="E532" s="15">
        <f>VLOOKUP($C532,'Data_TCOM+9961'!$A:$U,'SH Summary'!E$4,FALSE)</f>
        <v>12500</v>
      </c>
      <c r="F532" s="18">
        <f t="shared" si="24"/>
        <v>12500</v>
      </c>
      <c r="G532" s="18"/>
      <c r="H532" s="17">
        <f t="shared" si="25"/>
        <v>12500</v>
      </c>
      <c r="I532" s="16"/>
      <c r="J532" s="16"/>
      <c r="K532" s="16"/>
      <c r="L532" s="16">
        <f t="shared" si="26"/>
        <v>1.9260659284909596E-5</v>
      </c>
      <c r="M532" s="13" t="str">
        <f>VLOOKUP($C532,'Data_TCOM+9961'!$A:$U,'SH Summary'!M$4,FALSE)</f>
        <v>09/30/2025</v>
      </c>
      <c r="N532" s="13" t="str">
        <f>VLOOKUP($C532,'Data_TCOM+9961'!$A:$U,'SH Summary'!N$4,FALSE)</f>
        <v>03/31/2026</v>
      </c>
      <c r="O532" s="13" t="str">
        <f>VLOOKUP($C532,'Data_TCOM+9961'!$A:$U,'SH Summary'!O$4,FALSE)</f>
        <v>Growth</v>
      </c>
      <c r="P532" s="13" t="str">
        <f>VLOOKUP($C532,'Data_TCOM+9961'!$A:$U,'SH Summary'!P$4,FALSE)</f>
        <v>Quarry Bay</v>
      </c>
      <c r="Q532" s="13">
        <f>VLOOKUP($C532,'Data_TCOM+9961'!$A:$U,'SH Summary'!Q$4,FALSE)</f>
        <v>0</v>
      </c>
      <c r="R532" s="13" t="str">
        <f>VLOOKUP($C532,'Data_TCOM+9961'!$A:$U,'SH Summary'!R$4,FALSE)</f>
        <v>Hong Kong SAR</v>
      </c>
      <c r="S532" s="15">
        <f>VLOOKUP($C532,'Data_TCOM+9961'!$A:$U,'SH Summary'!S$4,FALSE)/1000000000</f>
        <v>2.3026881229999998</v>
      </c>
    </row>
    <row r="533" spans="1:19" ht="17" customHeight="1" x14ac:dyDescent="0.35">
      <c r="A533" s="14"/>
      <c r="B533" s="14">
        <v>528</v>
      </c>
      <c r="C533" s="4" t="s">
        <v>565</v>
      </c>
      <c r="D533" s="15">
        <f>VLOOKUP($C533,'Data_TCOM+9961'!$A:$U,'SH Summary'!D$4,FALSE)</f>
        <v>0</v>
      </c>
      <c r="E533" s="15">
        <f>VLOOKUP($C533,'Data_TCOM+9961'!$A:$U,'SH Summary'!E$4,FALSE)</f>
        <v>12200</v>
      </c>
      <c r="F533" s="18">
        <f t="shared" si="24"/>
        <v>12200</v>
      </c>
      <c r="G533" s="18"/>
      <c r="H533" s="17">
        <f t="shared" si="25"/>
        <v>12200</v>
      </c>
      <c r="I533" s="16"/>
      <c r="J533" s="16"/>
      <c r="K533" s="16"/>
      <c r="L533" s="16">
        <f t="shared" si="26"/>
        <v>1.8798403462071764E-5</v>
      </c>
      <c r="M533" s="13">
        <f>VLOOKUP($C533,'Data_TCOM+9961'!$A:$U,'SH Summary'!M$4,FALSE)</f>
        <v>0</v>
      </c>
      <c r="N533" s="13" t="str">
        <f>VLOOKUP($C533,'Data_TCOM+9961'!$A:$U,'SH Summary'!N$4,FALSE)</f>
        <v>05/31/2024</v>
      </c>
      <c r="O533" s="13" t="str">
        <f>VLOOKUP($C533,'Data_TCOM+9961'!$A:$U,'SH Summary'!O$4,FALSE)</f>
        <v>Growth</v>
      </c>
      <c r="P533" s="13" t="str">
        <f>VLOOKUP($C533,'Data_TCOM+9961'!$A:$U,'SH Summary'!P$4,FALSE)</f>
        <v>Paris</v>
      </c>
      <c r="Q533" s="13">
        <f>VLOOKUP($C533,'Data_TCOM+9961'!$A:$U,'SH Summary'!Q$4,FALSE)</f>
        <v>0</v>
      </c>
      <c r="R533" s="13" t="str">
        <f>VLOOKUP($C533,'Data_TCOM+9961'!$A:$U,'SH Summary'!R$4,FALSE)</f>
        <v>France</v>
      </c>
      <c r="S533" s="15">
        <f>VLOOKUP($C533,'Data_TCOM+9961'!$A:$U,'SH Summary'!S$4,FALSE)/1000000000</f>
        <v>7.0611041539999997</v>
      </c>
    </row>
    <row r="534" spans="1:19" ht="17" customHeight="1" x14ac:dyDescent="0.35">
      <c r="A534" s="14"/>
      <c r="B534" s="14">
        <v>529</v>
      </c>
      <c r="C534" s="4" t="s">
        <v>566</v>
      </c>
      <c r="D534" s="15">
        <f>VLOOKUP($C534,'Data_TCOM+9961'!$A:$U,'SH Summary'!D$4,FALSE)</f>
        <v>0</v>
      </c>
      <c r="E534" s="15">
        <f>VLOOKUP($C534,'Data_TCOM+9961'!$A:$U,'SH Summary'!E$4,FALSE)</f>
        <v>12111</v>
      </c>
      <c r="F534" s="18">
        <f t="shared" si="24"/>
        <v>12111</v>
      </c>
      <c r="G534" s="18"/>
      <c r="H534" s="17">
        <f t="shared" si="25"/>
        <v>12111</v>
      </c>
      <c r="I534" s="16"/>
      <c r="J534" s="16"/>
      <c r="K534" s="16"/>
      <c r="L534" s="16">
        <f t="shared" si="26"/>
        <v>1.8661267567963208E-5</v>
      </c>
      <c r="M534" s="13">
        <f>VLOOKUP($C534,'Data_TCOM+9961'!$A:$U,'SH Summary'!M$4,FALSE)</f>
        <v>0</v>
      </c>
      <c r="N534" s="13" t="str">
        <f>VLOOKUP($C534,'Data_TCOM+9961'!$A:$U,'SH Summary'!N$4,FALSE)</f>
        <v>04/29/2026</v>
      </c>
      <c r="O534" s="13" t="str">
        <f>VLOOKUP($C534,'Data_TCOM+9961'!$A:$U,'SH Summary'!O$4,FALSE)</f>
        <v>Growth</v>
      </c>
      <c r="P534" s="13" t="str">
        <f>VLOOKUP($C534,'Data_TCOM+9961'!$A:$U,'SH Summary'!P$4,FALSE)</f>
        <v>Central</v>
      </c>
      <c r="Q534" s="13">
        <f>VLOOKUP($C534,'Data_TCOM+9961'!$A:$U,'SH Summary'!Q$4,FALSE)</f>
        <v>0</v>
      </c>
      <c r="R534" s="13" t="str">
        <f>VLOOKUP($C534,'Data_TCOM+9961'!$A:$U,'SH Summary'!R$4,FALSE)</f>
        <v>Hong Kong SAR</v>
      </c>
      <c r="S534" s="15">
        <f>VLOOKUP($C534,'Data_TCOM+9961'!$A:$U,'SH Summary'!S$4,FALSE)/1000000000</f>
        <v>0.220671072</v>
      </c>
    </row>
    <row r="535" spans="1:19" ht="17" customHeight="1" x14ac:dyDescent="0.35">
      <c r="A535" s="14"/>
      <c r="B535" s="14">
        <v>530</v>
      </c>
      <c r="C535" s="4" t="s">
        <v>567</v>
      </c>
      <c r="D535" s="15">
        <f>VLOOKUP($C535,'Data_TCOM+9961'!$A:$U,'SH Summary'!D$4,FALSE)</f>
        <v>3400</v>
      </c>
      <c r="E535" s="15">
        <f>VLOOKUP($C535,'Data_TCOM+9961'!$A:$U,'SH Summary'!E$4,FALSE)</f>
        <v>8700</v>
      </c>
      <c r="F535" s="18">
        <f t="shared" si="24"/>
        <v>12100</v>
      </c>
      <c r="G535" s="18"/>
      <c r="H535" s="17">
        <f t="shared" si="25"/>
        <v>12100</v>
      </c>
      <c r="I535" s="16"/>
      <c r="J535" s="16"/>
      <c r="K535" s="16"/>
      <c r="L535" s="16">
        <f t="shared" si="26"/>
        <v>1.8644318187792489E-5</v>
      </c>
      <c r="M535" s="13" t="str">
        <f>VLOOKUP($C535,'Data_TCOM+9961'!$A:$U,'SH Summary'!M$4,FALSE)</f>
        <v>04/30/2026</v>
      </c>
      <c r="N535" s="13" t="str">
        <f>VLOOKUP($C535,'Data_TCOM+9961'!$A:$U,'SH Summary'!N$4,FALSE)</f>
        <v>04/30/2026</v>
      </c>
      <c r="O535" s="13" t="str">
        <f>VLOOKUP($C535,'Data_TCOM+9961'!$A:$U,'SH Summary'!O$4,FALSE)</f>
        <v>Externally Managed</v>
      </c>
      <c r="P535" s="13" t="str">
        <f>VLOOKUP($C535,'Data_TCOM+9961'!$A:$U,'SH Summary'!P$4,FALSE)</f>
        <v>Sandton</v>
      </c>
      <c r="Q535" s="13">
        <f>VLOOKUP($C535,'Data_TCOM+9961'!$A:$U,'SH Summary'!Q$4,FALSE)</f>
        <v>0</v>
      </c>
      <c r="R535" s="13" t="str">
        <f>VLOOKUP($C535,'Data_TCOM+9961'!$A:$U,'SH Summary'!R$4,FALSE)</f>
        <v>South Africa</v>
      </c>
      <c r="S535" s="15">
        <f>VLOOKUP($C535,'Data_TCOM+9961'!$A:$U,'SH Summary'!S$4,FALSE)/1000000000</f>
        <v>0.31307218399999998</v>
      </c>
    </row>
    <row r="536" spans="1:19" ht="17" customHeight="1" x14ac:dyDescent="0.35">
      <c r="A536" s="14"/>
      <c r="B536" s="14">
        <v>531</v>
      </c>
      <c r="C536" s="4" t="s">
        <v>568</v>
      </c>
      <c r="D536" s="15">
        <f>VLOOKUP($C536,'Data_TCOM+9961'!$A:$U,'SH Summary'!D$4,FALSE)</f>
        <v>11974</v>
      </c>
      <c r="E536" s="15">
        <f>VLOOKUP($C536,'Data_TCOM+9961'!$A:$U,'SH Summary'!E$4,FALSE)</f>
        <v>0</v>
      </c>
      <c r="F536" s="18">
        <f t="shared" si="24"/>
        <v>11974</v>
      </c>
      <c r="G536" s="18"/>
      <c r="H536" s="17">
        <f t="shared" si="25"/>
        <v>11974</v>
      </c>
      <c r="I536" s="16"/>
      <c r="J536" s="16"/>
      <c r="K536" s="16"/>
      <c r="L536" s="16">
        <f t="shared" si="26"/>
        <v>1.8450170742200599E-5</v>
      </c>
      <c r="M536" s="13" t="str">
        <f>VLOOKUP($C536,'Data_TCOM+9961'!$A:$U,'SH Summary'!M$4,FALSE)</f>
        <v>03/31/2026</v>
      </c>
      <c r="N536" s="13">
        <f>VLOOKUP($C536,'Data_TCOM+9961'!$A:$U,'SH Summary'!N$4,FALSE)</f>
        <v>0</v>
      </c>
      <c r="O536" s="13" t="str">
        <f>VLOOKUP($C536,'Data_TCOM+9961'!$A:$U,'SH Summary'!O$4,FALSE)</f>
        <v>Growth</v>
      </c>
      <c r="P536" s="13" t="str">
        <f>VLOOKUP($C536,'Data_TCOM+9961'!$A:$U,'SH Summary'!P$4,FALSE)</f>
        <v>Central</v>
      </c>
      <c r="Q536" s="13">
        <f>VLOOKUP($C536,'Data_TCOM+9961'!$A:$U,'SH Summary'!Q$4,FALSE)</f>
        <v>0</v>
      </c>
      <c r="R536" s="13" t="str">
        <f>VLOOKUP($C536,'Data_TCOM+9961'!$A:$U,'SH Summary'!R$4,FALSE)</f>
        <v>Hong Kong SAR</v>
      </c>
      <c r="S536" s="15">
        <f>VLOOKUP($C536,'Data_TCOM+9961'!$A:$U,'SH Summary'!S$4,FALSE)/1000000000</f>
        <v>0.540019845</v>
      </c>
    </row>
    <row r="537" spans="1:19" ht="17" customHeight="1" x14ac:dyDescent="0.35">
      <c r="A537" s="14"/>
      <c r="B537" s="14">
        <v>532</v>
      </c>
      <c r="C537" s="4" t="s">
        <v>569</v>
      </c>
      <c r="D537" s="15">
        <f>VLOOKUP($C537,'Data_TCOM+9961'!$A:$U,'SH Summary'!D$4,FALSE)</f>
        <v>0</v>
      </c>
      <c r="E537" s="15">
        <f>VLOOKUP($C537,'Data_TCOM+9961'!$A:$U,'SH Summary'!E$4,FALSE)</f>
        <v>11900</v>
      </c>
      <c r="F537" s="18">
        <f t="shared" si="24"/>
        <v>11900</v>
      </c>
      <c r="G537" s="18"/>
      <c r="H537" s="17">
        <f t="shared" si="25"/>
        <v>11900</v>
      </c>
      <c r="I537" s="16"/>
      <c r="J537" s="16"/>
      <c r="K537" s="16"/>
      <c r="L537" s="16">
        <f t="shared" si="26"/>
        <v>1.8336147639233936E-5</v>
      </c>
      <c r="M537" s="13">
        <f>VLOOKUP($C537,'Data_TCOM+9961'!$A:$U,'SH Summary'!M$4,FALSE)</f>
        <v>0</v>
      </c>
      <c r="N537" s="13" t="str">
        <f>VLOOKUP($C537,'Data_TCOM+9961'!$A:$U,'SH Summary'!N$4,FALSE)</f>
        <v>12/31/2025</v>
      </c>
      <c r="O537" s="13" t="str">
        <f>VLOOKUP($C537,'Data_TCOM+9961'!$A:$U,'SH Summary'!O$4,FALSE)</f>
        <v>Growth</v>
      </c>
      <c r="P537" s="13" t="str">
        <f>VLOOKUP($C537,'Data_TCOM+9961'!$A:$U,'SH Summary'!P$4,FALSE)</f>
        <v>Shenzhen</v>
      </c>
      <c r="Q537" s="13">
        <f>VLOOKUP($C537,'Data_TCOM+9961'!$A:$U,'SH Summary'!Q$4,FALSE)</f>
        <v>0</v>
      </c>
      <c r="R537" s="13" t="str">
        <f>VLOOKUP($C537,'Data_TCOM+9961'!$A:$U,'SH Summary'!R$4,FALSE)</f>
        <v>China (Mainland)</v>
      </c>
      <c r="S537" s="15">
        <f>VLOOKUP($C537,'Data_TCOM+9961'!$A:$U,'SH Summary'!S$4,FALSE)/1000000000</f>
        <v>12.937376284000001</v>
      </c>
    </row>
    <row r="538" spans="1:19" ht="17" customHeight="1" x14ac:dyDescent="0.35">
      <c r="A538" s="14"/>
      <c r="B538" s="14">
        <v>533</v>
      </c>
      <c r="C538" s="4" t="s">
        <v>570</v>
      </c>
      <c r="D538" s="15">
        <f>VLOOKUP($C538,'Data_TCOM+9961'!$A:$U,'SH Summary'!D$4,FALSE)</f>
        <v>11592</v>
      </c>
      <c r="E538" s="15">
        <f>VLOOKUP($C538,'Data_TCOM+9961'!$A:$U,'SH Summary'!E$4,FALSE)</f>
        <v>0</v>
      </c>
      <c r="F538" s="18">
        <f t="shared" si="24"/>
        <v>11592</v>
      </c>
      <c r="G538" s="18"/>
      <c r="H538" s="17">
        <f t="shared" si="25"/>
        <v>11592</v>
      </c>
      <c r="I538" s="16"/>
      <c r="J538" s="16"/>
      <c r="K538" s="16"/>
      <c r="L538" s="16">
        <f t="shared" si="26"/>
        <v>1.7861564994453763E-5</v>
      </c>
      <c r="M538" s="13" t="str">
        <f>VLOOKUP($C538,'Data_TCOM+9961'!$A:$U,'SH Summary'!M$4,FALSE)</f>
        <v>03/31/2026</v>
      </c>
      <c r="N538" s="13">
        <f>VLOOKUP($C538,'Data_TCOM+9961'!$A:$U,'SH Summary'!N$4,FALSE)</f>
        <v>0</v>
      </c>
      <c r="O538" s="13">
        <f>VLOOKUP($C538,'Data_TCOM+9961'!$A:$U,'SH Summary'!O$4,FALSE)</f>
        <v>0</v>
      </c>
      <c r="P538" s="13" t="str">
        <f>VLOOKUP($C538,'Data_TCOM+9961'!$A:$U,'SH Summary'!P$4,FALSE)</f>
        <v>Minneapolis</v>
      </c>
      <c r="Q538" s="13" t="str">
        <f>VLOOKUP($C538,'Data_TCOM+9961'!$A:$U,'SH Summary'!Q$4,FALSE)</f>
        <v>Minnesota</v>
      </c>
      <c r="R538" s="13" t="str">
        <f>VLOOKUP($C538,'Data_TCOM+9961'!$A:$U,'SH Summary'!R$4,FALSE)</f>
        <v>United States</v>
      </c>
      <c r="S538" s="15">
        <f>VLOOKUP($C538,'Data_TCOM+9961'!$A:$U,'SH Summary'!S$4,FALSE)/1000000000</f>
        <v>79.164431210000004</v>
      </c>
    </row>
    <row r="539" spans="1:19" ht="17" customHeight="1" x14ac:dyDescent="0.35">
      <c r="A539" s="14"/>
      <c r="B539" s="14">
        <v>534</v>
      </c>
      <c r="C539" s="4" t="s">
        <v>571</v>
      </c>
      <c r="D539" s="15">
        <f>VLOOKUP($C539,'Data_TCOM+9961'!$A:$U,'SH Summary'!D$4,FALSE)</f>
        <v>11330</v>
      </c>
      <c r="E539" s="15">
        <f>VLOOKUP($C539,'Data_TCOM+9961'!$A:$U,'SH Summary'!E$4,FALSE)</f>
        <v>0</v>
      </c>
      <c r="F539" s="18">
        <f t="shared" si="24"/>
        <v>11330</v>
      </c>
      <c r="G539" s="18"/>
      <c r="H539" s="17">
        <f t="shared" si="25"/>
        <v>11330</v>
      </c>
      <c r="I539" s="16"/>
      <c r="J539" s="16"/>
      <c r="K539" s="16"/>
      <c r="L539" s="16">
        <f t="shared" si="26"/>
        <v>1.7457861575842059E-5</v>
      </c>
      <c r="M539" s="13" t="str">
        <f>VLOOKUP($C539,'Data_TCOM+9961'!$A:$U,'SH Summary'!M$4,FALSE)</f>
        <v>07/31/2024</v>
      </c>
      <c r="N539" s="13" t="str">
        <f>VLOOKUP($C539,'Data_TCOM+9961'!$A:$U,'SH Summary'!N$4,FALSE)</f>
        <v>01/31/2026</v>
      </c>
      <c r="O539" s="13" t="str">
        <f>VLOOKUP($C539,'Data_TCOM+9961'!$A:$U,'SH Summary'!O$4,FALSE)</f>
        <v>Growth</v>
      </c>
      <c r="P539" s="13" t="str">
        <f>VLOOKUP($C539,'Data_TCOM+9961'!$A:$U,'SH Summary'!P$4,FALSE)</f>
        <v>London</v>
      </c>
      <c r="Q539" s="13">
        <f>VLOOKUP($C539,'Data_TCOM+9961'!$A:$U,'SH Summary'!Q$4,FALSE)</f>
        <v>0</v>
      </c>
      <c r="R539" s="13" t="str">
        <f>VLOOKUP($C539,'Data_TCOM+9961'!$A:$U,'SH Summary'!R$4,FALSE)</f>
        <v>United Kingdom</v>
      </c>
      <c r="S539" s="15">
        <f>VLOOKUP($C539,'Data_TCOM+9961'!$A:$U,'SH Summary'!S$4,FALSE)/1000000000</f>
        <v>1.625681535</v>
      </c>
    </row>
    <row r="540" spans="1:19" ht="17" customHeight="1" x14ac:dyDescent="0.35">
      <c r="A540" s="14"/>
      <c r="B540" s="14">
        <v>535</v>
      </c>
      <c r="C540" s="4" t="s">
        <v>572</v>
      </c>
      <c r="D540" s="15">
        <f>VLOOKUP($C540,'Data_TCOM+9961'!$A:$U,'SH Summary'!D$4,FALSE)</f>
        <v>11233</v>
      </c>
      <c r="E540" s="15">
        <f>VLOOKUP($C540,'Data_TCOM+9961'!$A:$U,'SH Summary'!E$4,FALSE)</f>
        <v>0</v>
      </c>
      <c r="F540" s="18">
        <f t="shared" si="24"/>
        <v>11233</v>
      </c>
      <c r="G540" s="18"/>
      <c r="H540" s="17">
        <f t="shared" si="25"/>
        <v>11233</v>
      </c>
      <c r="I540" s="16"/>
      <c r="J540" s="16"/>
      <c r="K540" s="16"/>
      <c r="L540" s="16">
        <f t="shared" si="26"/>
        <v>1.7308398859791157E-5</v>
      </c>
      <c r="M540" s="13" t="str">
        <f>VLOOKUP($C540,'Data_TCOM+9961'!$A:$U,'SH Summary'!M$4,FALSE)</f>
        <v>06/30/2025</v>
      </c>
      <c r="N540" s="13">
        <f>VLOOKUP($C540,'Data_TCOM+9961'!$A:$U,'SH Summary'!N$4,FALSE)</f>
        <v>0</v>
      </c>
      <c r="O540" s="13" t="str">
        <f>VLOOKUP($C540,'Data_TCOM+9961'!$A:$U,'SH Summary'!O$4,FALSE)</f>
        <v>Value</v>
      </c>
      <c r="P540" s="13" t="str">
        <f>VLOOKUP($C540,'Data_TCOM+9961'!$A:$U,'SH Summary'!P$4,FALSE)</f>
        <v>Paris</v>
      </c>
      <c r="Q540" s="13">
        <f>VLOOKUP($C540,'Data_TCOM+9961'!$A:$U,'SH Summary'!Q$4,FALSE)</f>
        <v>0</v>
      </c>
      <c r="R540" s="13" t="str">
        <f>VLOOKUP($C540,'Data_TCOM+9961'!$A:$U,'SH Summary'!R$4,FALSE)</f>
        <v>France</v>
      </c>
      <c r="S540" s="15">
        <f>VLOOKUP($C540,'Data_TCOM+9961'!$A:$U,'SH Summary'!S$4,FALSE)/1000000000</f>
        <v>0.26391975200000001</v>
      </c>
    </row>
    <row r="541" spans="1:19" ht="17" customHeight="1" x14ac:dyDescent="0.35">
      <c r="A541" s="14"/>
      <c r="B541" s="14">
        <v>536</v>
      </c>
      <c r="C541" s="4" t="s">
        <v>573</v>
      </c>
      <c r="D541" s="15">
        <f>VLOOKUP($C541,'Data_TCOM+9961'!$A:$U,'SH Summary'!D$4,FALSE)</f>
        <v>11183</v>
      </c>
      <c r="E541" s="15">
        <f>VLOOKUP($C541,'Data_TCOM+9961'!$A:$U,'SH Summary'!E$4,FALSE)</f>
        <v>0</v>
      </c>
      <c r="F541" s="18">
        <f t="shared" si="24"/>
        <v>11183</v>
      </c>
      <c r="G541" s="18"/>
      <c r="H541" s="17">
        <f t="shared" si="25"/>
        <v>11183</v>
      </c>
      <c r="I541" s="16"/>
      <c r="J541" s="16"/>
      <c r="K541" s="16"/>
      <c r="L541" s="16">
        <f t="shared" si="26"/>
        <v>1.723135622265152E-5</v>
      </c>
      <c r="M541" s="13" t="str">
        <f>VLOOKUP($C541,'Data_TCOM+9961'!$A:$U,'SH Summary'!M$4,FALSE)</f>
        <v>03/31/2026</v>
      </c>
      <c r="N541" s="13">
        <f>VLOOKUP($C541,'Data_TCOM+9961'!$A:$U,'SH Summary'!N$4,FALSE)</f>
        <v>0</v>
      </c>
      <c r="O541" s="13" t="str">
        <f>VLOOKUP($C541,'Data_TCOM+9961'!$A:$U,'SH Summary'!O$4,FALSE)</f>
        <v>Broker</v>
      </c>
      <c r="P541" s="13" t="str">
        <f>VLOOKUP($C541,'Data_TCOM+9961'!$A:$U,'SH Summary'!P$4,FALSE)</f>
        <v>Springfield</v>
      </c>
      <c r="Q541" s="13" t="str">
        <f>VLOOKUP($C541,'Data_TCOM+9961'!$A:$U,'SH Summary'!Q$4,FALSE)</f>
        <v>Massachusetts</v>
      </c>
      <c r="R541" s="13" t="str">
        <f>VLOOKUP($C541,'Data_TCOM+9961'!$A:$U,'SH Summary'!R$4,FALSE)</f>
        <v>United States</v>
      </c>
      <c r="S541" s="15">
        <f>VLOOKUP($C541,'Data_TCOM+9961'!$A:$U,'SH Summary'!S$4,FALSE)/1000000000</f>
        <v>36.056339282000003</v>
      </c>
    </row>
    <row r="542" spans="1:19" ht="17" customHeight="1" x14ac:dyDescent="0.35">
      <c r="A542" s="14"/>
      <c r="B542" s="14">
        <v>537</v>
      </c>
      <c r="C542" s="4" t="s">
        <v>574</v>
      </c>
      <c r="D542" s="15">
        <f>VLOOKUP($C542,'Data_TCOM+9961'!$A:$U,'SH Summary'!D$4,FALSE)</f>
        <v>0</v>
      </c>
      <c r="E542" s="15">
        <f>VLOOKUP($C542,'Data_TCOM+9961'!$A:$U,'SH Summary'!E$4,FALSE)</f>
        <v>11150</v>
      </c>
      <c r="F542" s="18">
        <f t="shared" si="24"/>
        <v>11150</v>
      </c>
      <c r="G542" s="18"/>
      <c r="H542" s="17">
        <f t="shared" si="25"/>
        <v>11150</v>
      </c>
      <c r="I542" s="16"/>
      <c r="J542" s="16"/>
      <c r="K542" s="16"/>
      <c r="L542" s="16">
        <f t="shared" si="26"/>
        <v>1.7180508082139358E-5</v>
      </c>
      <c r="M542" s="13">
        <f>VLOOKUP($C542,'Data_TCOM+9961'!$A:$U,'SH Summary'!M$4,FALSE)</f>
        <v>0</v>
      </c>
      <c r="N542" s="13" t="str">
        <f>VLOOKUP($C542,'Data_TCOM+9961'!$A:$U,'SH Summary'!N$4,FALSE)</f>
        <v>12/31/2025</v>
      </c>
      <c r="O542" s="13" t="str">
        <f>VLOOKUP($C542,'Data_TCOM+9961'!$A:$U,'SH Summary'!O$4,FALSE)</f>
        <v>Growth</v>
      </c>
      <c r="P542" s="13" t="str">
        <f>VLOOKUP($C542,'Data_TCOM+9961'!$A:$U,'SH Summary'!P$4,FALSE)</f>
        <v>Shanghai</v>
      </c>
      <c r="Q542" s="13">
        <f>VLOOKUP($C542,'Data_TCOM+9961'!$A:$U,'SH Summary'!Q$4,FALSE)</f>
        <v>0</v>
      </c>
      <c r="R542" s="13" t="str">
        <f>VLOOKUP($C542,'Data_TCOM+9961'!$A:$U,'SH Summary'!R$4,FALSE)</f>
        <v>China (Mainland)</v>
      </c>
      <c r="S542" s="15">
        <f>VLOOKUP($C542,'Data_TCOM+9961'!$A:$U,'SH Summary'!S$4,FALSE)/1000000000</f>
        <v>2.9120967850000001</v>
      </c>
    </row>
    <row r="543" spans="1:19" ht="17" customHeight="1" x14ac:dyDescent="0.35">
      <c r="A543" s="14"/>
      <c r="B543" s="14">
        <v>538</v>
      </c>
      <c r="C543" s="4" t="s">
        <v>575</v>
      </c>
      <c r="D543" s="15">
        <f>VLOOKUP($C543,'Data_TCOM+9961'!$A:$U,'SH Summary'!D$4,FALSE)</f>
        <v>0</v>
      </c>
      <c r="E543" s="15">
        <f>VLOOKUP($C543,'Data_TCOM+9961'!$A:$U,'SH Summary'!E$4,FALSE)</f>
        <v>11050</v>
      </c>
      <c r="F543" s="18">
        <f t="shared" si="24"/>
        <v>11050</v>
      </c>
      <c r="G543" s="18"/>
      <c r="H543" s="17">
        <f t="shared" si="25"/>
        <v>11050</v>
      </c>
      <c r="I543" s="16"/>
      <c r="J543" s="16"/>
      <c r="K543" s="16"/>
      <c r="L543" s="16">
        <f t="shared" si="26"/>
        <v>1.7026422807860083E-5</v>
      </c>
      <c r="M543" s="13">
        <f>VLOOKUP($C543,'Data_TCOM+9961'!$A:$U,'SH Summary'!M$4,FALSE)</f>
        <v>0</v>
      </c>
      <c r="N543" s="13" t="str">
        <f>VLOOKUP($C543,'Data_TCOM+9961'!$A:$U,'SH Summary'!N$4,FALSE)</f>
        <v>10/31/2024</v>
      </c>
      <c r="O543" s="13" t="str">
        <f>VLOOKUP($C543,'Data_TCOM+9961'!$A:$U,'SH Summary'!O$4,FALSE)</f>
        <v>Value</v>
      </c>
      <c r="P543" s="13" t="str">
        <f>VLOOKUP($C543,'Data_TCOM+9961'!$A:$U,'SH Summary'!P$4,FALSE)</f>
        <v>London</v>
      </c>
      <c r="Q543" s="13">
        <f>VLOOKUP($C543,'Data_TCOM+9961'!$A:$U,'SH Summary'!Q$4,FALSE)</f>
        <v>0</v>
      </c>
      <c r="R543" s="13" t="str">
        <f>VLOOKUP($C543,'Data_TCOM+9961'!$A:$U,'SH Summary'!R$4,FALSE)</f>
        <v>United Kingdom</v>
      </c>
      <c r="S543" s="15">
        <f>VLOOKUP($C543,'Data_TCOM+9961'!$A:$U,'SH Summary'!S$4,FALSE)/1000000000</f>
        <v>1.0345551289999999</v>
      </c>
    </row>
    <row r="544" spans="1:19" ht="17" customHeight="1" x14ac:dyDescent="0.35">
      <c r="A544" s="14"/>
      <c r="B544" s="14">
        <v>539</v>
      </c>
      <c r="C544" s="4" t="s">
        <v>576</v>
      </c>
      <c r="D544" s="15">
        <f>VLOOKUP($C544,'Data_TCOM+9961'!$A:$U,'SH Summary'!D$4,FALSE)</f>
        <v>10883</v>
      </c>
      <c r="E544" s="15">
        <f>VLOOKUP($C544,'Data_TCOM+9961'!$A:$U,'SH Summary'!E$4,FALSE)</f>
        <v>0</v>
      </c>
      <c r="F544" s="18">
        <f t="shared" si="24"/>
        <v>10883</v>
      </c>
      <c r="G544" s="18"/>
      <c r="H544" s="17">
        <f t="shared" si="25"/>
        <v>10883</v>
      </c>
      <c r="I544" s="16"/>
      <c r="J544" s="16"/>
      <c r="K544" s="16"/>
      <c r="L544" s="16">
        <f t="shared" si="26"/>
        <v>1.6769100399813692E-5</v>
      </c>
      <c r="M544" s="13" t="str">
        <f>VLOOKUP($C544,'Data_TCOM+9961'!$A:$U,'SH Summary'!M$4,FALSE)</f>
        <v>03/31/2026</v>
      </c>
      <c r="N544" s="13">
        <f>VLOOKUP($C544,'Data_TCOM+9961'!$A:$U,'SH Summary'!N$4,FALSE)</f>
        <v>0</v>
      </c>
      <c r="O544" s="13" t="str">
        <f>VLOOKUP($C544,'Data_TCOM+9961'!$A:$U,'SH Summary'!O$4,FALSE)</f>
        <v>Index</v>
      </c>
      <c r="P544" s="13" t="str">
        <f>VLOOKUP($C544,'Data_TCOM+9961'!$A:$U,'SH Summary'!P$4,FALSE)</f>
        <v>Havertown</v>
      </c>
      <c r="Q544" s="13" t="str">
        <f>VLOOKUP($C544,'Data_TCOM+9961'!$A:$U,'SH Summary'!Q$4,FALSE)</f>
        <v>Pennsylvania</v>
      </c>
      <c r="R544" s="13" t="str">
        <f>VLOOKUP($C544,'Data_TCOM+9961'!$A:$U,'SH Summary'!R$4,FALSE)</f>
        <v>United States</v>
      </c>
      <c r="S544" s="15">
        <f>VLOOKUP($C544,'Data_TCOM+9961'!$A:$U,'SH Summary'!S$4,FALSE)/1000000000</f>
        <v>21.479587035000002</v>
      </c>
    </row>
    <row r="545" spans="1:19" ht="17" customHeight="1" x14ac:dyDescent="0.35">
      <c r="A545" s="14"/>
      <c r="B545" s="14">
        <v>540</v>
      </c>
      <c r="C545" s="4" t="s">
        <v>577</v>
      </c>
      <c r="D545" s="15">
        <f>VLOOKUP($C545,'Data_TCOM+9961'!$A:$U,'SH Summary'!D$4,FALSE)</f>
        <v>10814</v>
      </c>
      <c r="E545" s="15">
        <f>VLOOKUP($C545,'Data_TCOM+9961'!$A:$U,'SH Summary'!E$4,FALSE)</f>
        <v>0</v>
      </c>
      <c r="F545" s="18">
        <f t="shared" si="24"/>
        <v>10814</v>
      </c>
      <c r="G545" s="18"/>
      <c r="H545" s="17">
        <f t="shared" si="25"/>
        <v>10814</v>
      </c>
      <c r="I545" s="16"/>
      <c r="J545" s="16"/>
      <c r="K545" s="16"/>
      <c r="L545" s="16">
        <f t="shared" si="26"/>
        <v>1.6662781560560987E-5</v>
      </c>
      <c r="M545" s="13" t="str">
        <f>VLOOKUP($C545,'Data_TCOM+9961'!$A:$U,'SH Summary'!M$4,FALSE)</f>
        <v>03/31/2026</v>
      </c>
      <c r="N545" s="13">
        <f>VLOOKUP($C545,'Data_TCOM+9961'!$A:$U,'SH Summary'!N$4,FALSE)</f>
        <v>0</v>
      </c>
      <c r="O545" s="13" t="str">
        <f>VLOOKUP($C545,'Data_TCOM+9961'!$A:$U,'SH Summary'!O$4,FALSE)</f>
        <v>Index</v>
      </c>
      <c r="P545" s="13" t="str">
        <f>VLOOKUP($C545,'Data_TCOM+9961'!$A:$U,'SH Summary'!P$4,FALSE)</f>
        <v>Palo Alto</v>
      </c>
      <c r="Q545" s="13" t="str">
        <f>VLOOKUP($C545,'Data_TCOM+9961'!$A:$U,'SH Summary'!Q$4,FALSE)</f>
        <v>California</v>
      </c>
      <c r="R545" s="13" t="str">
        <f>VLOOKUP($C545,'Data_TCOM+9961'!$A:$U,'SH Summary'!R$4,FALSE)</f>
        <v>United States</v>
      </c>
      <c r="S545" s="15">
        <f>VLOOKUP($C545,'Data_TCOM+9961'!$A:$U,'SH Summary'!S$4,FALSE)/1000000000</f>
        <v>1.5244530380000001</v>
      </c>
    </row>
    <row r="546" spans="1:19" ht="17" customHeight="1" x14ac:dyDescent="0.35">
      <c r="A546" s="14"/>
      <c r="B546" s="14">
        <v>541</v>
      </c>
      <c r="C546" s="4" t="s">
        <v>578</v>
      </c>
      <c r="D546" s="15">
        <f>VLOOKUP($C546,'Data_TCOM+9961'!$A:$U,'SH Summary'!D$4,FALSE)</f>
        <v>10776</v>
      </c>
      <c r="E546" s="15">
        <f>VLOOKUP($C546,'Data_TCOM+9961'!$A:$U,'SH Summary'!E$4,FALSE)</f>
        <v>0</v>
      </c>
      <c r="F546" s="18">
        <f t="shared" si="24"/>
        <v>10776</v>
      </c>
      <c r="G546" s="18"/>
      <c r="H546" s="17">
        <f t="shared" si="25"/>
        <v>10776</v>
      </c>
      <c r="I546" s="16"/>
      <c r="J546" s="16"/>
      <c r="K546" s="16"/>
      <c r="L546" s="16">
        <f t="shared" si="26"/>
        <v>1.6604229156334864E-5</v>
      </c>
      <c r="M546" s="13" t="str">
        <f>VLOOKUP($C546,'Data_TCOM+9961'!$A:$U,'SH Summary'!M$4,FALSE)</f>
        <v>03/31/2026</v>
      </c>
      <c r="N546" s="13">
        <f>VLOOKUP($C546,'Data_TCOM+9961'!$A:$U,'SH Summary'!N$4,FALSE)</f>
        <v>0</v>
      </c>
      <c r="O546" s="13" t="str">
        <f>VLOOKUP($C546,'Data_TCOM+9961'!$A:$U,'SH Summary'!O$4,FALSE)</f>
        <v>Index</v>
      </c>
      <c r="P546" s="13" t="str">
        <f>VLOOKUP($C546,'Data_TCOM+9961'!$A:$U,'SH Summary'!P$4,FALSE)</f>
        <v>Bloomfield Hills</v>
      </c>
      <c r="Q546" s="13" t="str">
        <f>VLOOKUP($C546,'Data_TCOM+9961'!$A:$U,'SH Summary'!Q$4,FALSE)</f>
        <v>Michigan</v>
      </c>
      <c r="R546" s="13" t="str">
        <f>VLOOKUP($C546,'Data_TCOM+9961'!$A:$U,'SH Summary'!R$4,FALSE)</f>
        <v>United States</v>
      </c>
      <c r="S546" s="15">
        <f>VLOOKUP($C546,'Data_TCOM+9961'!$A:$U,'SH Summary'!S$4,FALSE)/1000000000</f>
        <v>8.5131245690000004</v>
      </c>
    </row>
    <row r="547" spans="1:19" ht="17" customHeight="1" x14ac:dyDescent="0.35">
      <c r="A547" s="14"/>
      <c r="B547" s="14">
        <v>542</v>
      </c>
      <c r="C547" s="4" t="s">
        <v>579</v>
      </c>
      <c r="D547" s="15">
        <f>VLOOKUP($C547,'Data_TCOM+9961'!$A:$U,'SH Summary'!D$4,FALSE)</f>
        <v>0</v>
      </c>
      <c r="E547" s="15">
        <f>VLOOKUP($C547,'Data_TCOM+9961'!$A:$U,'SH Summary'!E$4,FALSE)</f>
        <v>10735</v>
      </c>
      <c r="F547" s="18">
        <f t="shared" si="24"/>
        <v>10735</v>
      </c>
      <c r="G547" s="18"/>
      <c r="H547" s="17">
        <f t="shared" si="25"/>
        <v>10735</v>
      </c>
      <c r="I547" s="16"/>
      <c r="J547" s="16"/>
      <c r="K547" s="16"/>
      <c r="L547" s="16">
        <f t="shared" si="26"/>
        <v>1.654105419388036E-5</v>
      </c>
      <c r="M547" s="13">
        <f>VLOOKUP($C547,'Data_TCOM+9961'!$A:$U,'SH Summary'!M$4,FALSE)</f>
        <v>0</v>
      </c>
      <c r="N547" s="13" t="str">
        <f>VLOOKUP($C547,'Data_TCOM+9961'!$A:$U,'SH Summary'!N$4,FALSE)</f>
        <v>06/30/2025</v>
      </c>
      <c r="O547" s="13" t="str">
        <f>VLOOKUP($C547,'Data_TCOM+9961'!$A:$U,'SH Summary'!O$4,FALSE)</f>
        <v>Growth</v>
      </c>
      <c r="P547" s="13" t="str">
        <f>VLOOKUP($C547,'Data_TCOM+9961'!$A:$U,'SH Summary'!P$4,FALSE)</f>
        <v>Taipei</v>
      </c>
      <c r="Q547" s="13">
        <f>VLOOKUP($C547,'Data_TCOM+9961'!$A:$U,'SH Summary'!Q$4,FALSE)</f>
        <v>0</v>
      </c>
      <c r="R547" s="13" t="str">
        <f>VLOOKUP($C547,'Data_TCOM+9961'!$A:$U,'SH Summary'!R$4,FALSE)</f>
        <v>Taiwan</v>
      </c>
      <c r="S547" s="15">
        <f>VLOOKUP($C547,'Data_TCOM+9961'!$A:$U,'SH Summary'!S$4,FALSE)/1000000000</f>
        <v>1.077372521</v>
      </c>
    </row>
    <row r="548" spans="1:19" ht="17" customHeight="1" x14ac:dyDescent="0.35">
      <c r="A548" s="14"/>
      <c r="B548" s="14">
        <v>543</v>
      </c>
      <c r="C548" s="4" t="s">
        <v>580</v>
      </c>
      <c r="D548" s="15">
        <f>VLOOKUP($C548,'Data_TCOM+9961'!$A:$U,'SH Summary'!D$4,FALSE)</f>
        <v>10638</v>
      </c>
      <c r="E548" s="15">
        <f>VLOOKUP($C548,'Data_TCOM+9961'!$A:$U,'SH Summary'!E$4,FALSE)</f>
        <v>0</v>
      </c>
      <c r="F548" s="18">
        <f t="shared" si="24"/>
        <v>10638</v>
      </c>
      <c r="G548" s="18"/>
      <c r="H548" s="17">
        <f t="shared" si="25"/>
        <v>10638</v>
      </c>
      <c r="I548" s="16"/>
      <c r="J548" s="16"/>
      <c r="K548" s="16"/>
      <c r="L548" s="16">
        <f t="shared" si="26"/>
        <v>1.6391591477829462E-5</v>
      </c>
      <c r="M548" s="13" t="str">
        <f>VLOOKUP($C548,'Data_TCOM+9961'!$A:$U,'SH Summary'!M$4,FALSE)</f>
        <v>03/31/2026</v>
      </c>
      <c r="N548" s="13">
        <f>VLOOKUP($C548,'Data_TCOM+9961'!$A:$U,'SH Summary'!N$4,FALSE)</f>
        <v>0</v>
      </c>
      <c r="O548" s="13" t="str">
        <f>VLOOKUP($C548,'Data_TCOM+9961'!$A:$U,'SH Summary'!O$4,FALSE)</f>
        <v>Externally Managed</v>
      </c>
      <c r="P548" s="13" t="str">
        <f>VLOOKUP($C548,'Data_TCOM+9961'!$A:$U,'SH Summary'!P$4,FALSE)</f>
        <v>Santa Monica</v>
      </c>
      <c r="Q548" s="13" t="str">
        <f>VLOOKUP($C548,'Data_TCOM+9961'!$A:$U,'SH Summary'!Q$4,FALSE)</f>
        <v>California</v>
      </c>
      <c r="R548" s="13" t="str">
        <f>VLOOKUP($C548,'Data_TCOM+9961'!$A:$U,'SH Summary'!R$4,FALSE)</f>
        <v>United States</v>
      </c>
      <c r="S548" s="15">
        <f>VLOOKUP($C548,'Data_TCOM+9961'!$A:$U,'SH Summary'!S$4,FALSE)/1000000000</f>
        <v>1.0953307370000001</v>
      </c>
    </row>
    <row r="549" spans="1:19" ht="17" customHeight="1" x14ac:dyDescent="0.35">
      <c r="A549" s="14"/>
      <c r="B549" s="14">
        <v>544</v>
      </c>
      <c r="C549" s="4" t="s">
        <v>581</v>
      </c>
      <c r="D549" s="15">
        <f>VLOOKUP($C549,'Data_TCOM+9961'!$A:$U,'SH Summary'!D$4,FALSE)</f>
        <v>0</v>
      </c>
      <c r="E549" s="15">
        <f>VLOOKUP($C549,'Data_TCOM+9961'!$A:$U,'SH Summary'!E$4,FALSE)</f>
        <v>10381</v>
      </c>
      <c r="F549" s="18">
        <f t="shared" si="24"/>
        <v>10381</v>
      </c>
      <c r="G549" s="18"/>
      <c r="H549" s="17">
        <f t="shared" si="25"/>
        <v>10381</v>
      </c>
      <c r="I549" s="16"/>
      <c r="J549" s="16"/>
      <c r="K549" s="16"/>
      <c r="L549" s="16">
        <f t="shared" si="26"/>
        <v>1.5995592322931719E-5</v>
      </c>
      <c r="M549" s="13">
        <f>VLOOKUP($C549,'Data_TCOM+9961'!$A:$U,'SH Summary'!M$4,FALSE)</f>
        <v>0</v>
      </c>
      <c r="N549" s="13" t="str">
        <f>VLOOKUP($C549,'Data_TCOM+9961'!$A:$U,'SH Summary'!N$4,FALSE)</f>
        <v>09/30/2025</v>
      </c>
      <c r="O549" s="13" t="str">
        <f>VLOOKUP($C549,'Data_TCOM+9961'!$A:$U,'SH Summary'!O$4,FALSE)</f>
        <v>Growth</v>
      </c>
      <c r="P549" s="13" t="str">
        <f>VLOOKUP($C549,'Data_TCOM+9961'!$A:$U,'SH Summary'!P$4,FALSE)</f>
        <v>Auckland</v>
      </c>
      <c r="Q549" s="13">
        <f>VLOOKUP($C549,'Data_TCOM+9961'!$A:$U,'SH Summary'!Q$4,FALSE)</f>
        <v>0</v>
      </c>
      <c r="R549" s="13" t="str">
        <f>VLOOKUP($C549,'Data_TCOM+9961'!$A:$U,'SH Summary'!R$4,FALSE)</f>
        <v>New Zealand</v>
      </c>
      <c r="S549" s="15">
        <f>VLOOKUP($C549,'Data_TCOM+9961'!$A:$U,'SH Summary'!S$4,FALSE)/1000000000</f>
        <v>1.5029644499999999</v>
      </c>
    </row>
    <row r="550" spans="1:19" ht="17" customHeight="1" x14ac:dyDescent="0.35">
      <c r="A550" s="14"/>
      <c r="B550" s="14">
        <v>545</v>
      </c>
      <c r="C550" s="4" t="s">
        <v>582</v>
      </c>
      <c r="D550" s="15">
        <f>VLOOKUP($C550,'Data_TCOM+9961'!$A:$U,'SH Summary'!D$4,FALSE)</f>
        <v>10355</v>
      </c>
      <c r="E550" s="15">
        <f>VLOOKUP($C550,'Data_TCOM+9961'!$A:$U,'SH Summary'!E$4,FALSE)</f>
        <v>0</v>
      </c>
      <c r="F550" s="18">
        <f t="shared" si="24"/>
        <v>10355</v>
      </c>
      <c r="G550" s="18"/>
      <c r="H550" s="17">
        <f t="shared" si="25"/>
        <v>10355</v>
      </c>
      <c r="I550" s="16"/>
      <c r="J550" s="16"/>
      <c r="K550" s="16"/>
      <c r="L550" s="16">
        <f t="shared" si="26"/>
        <v>1.595553015161911E-5</v>
      </c>
      <c r="M550" s="13" t="str">
        <f>VLOOKUP($C550,'Data_TCOM+9961'!$A:$U,'SH Summary'!M$4,FALSE)</f>
        <v>03/31/2026</v>
      </c>
      <c r="N550" s="13">
        <f>VLOOKUP($C550,'Data_TCOM+9961'!$A:$U,'SH Summary'!N$4,FALSE)</f>
        <v>0</v>
      </c>
      <c r="O550" s="13" t="str">
        <f>VLOOKUP($C550,'Data_TCOM+9961'!$A:$U,'SH Summary'!O$4,FALSE)</f>
        <v>Alternative</v>
      </c>
      <c r="P550" s="13" t="str">
        <f>VLOOKUP($C550,'Data_TCOM+9961'!$A:$U,'SH Summary'!P$4,FALSE)</f>
        <v>London</v>
      </c>
      <c r="Q550" s="13">
        <f>VLOOKUP($C550,'Data_TCOM+9961'!$A:$U,'SH Summary'!Q$4,FALSE)</f>
        <v>0</v>
      </c>
      <c r="R550" s="13" t="str">
        <f>VLOOKUP($C550,'Data_TCOM+9961'!$A:$U,'SH Summary'!R$4,FALSE)</f>
        <v>United Kingdom</v>
      </c>
      <c r="S550" s="15">
        <f>VLOOKUP($C550,'Data_TCOM+9961'!$A:$U,'SH Summary'!S$4,FALSE)/1000000000</f>
        <v>11.288408705</v>
      </c>
    </row>
    <row r="551" spans="1:19" ht="17" customHeight="1" x14ac:dyDescent="0.35">
      <c r="A551" s="14"/>
      <c r="B551" s="14">
        <v>546</v>
      </c>
      <c r="C551" s="4" t="s">
        <v>583</v>
      </c>
      <c r="D551" s="15">
        <f>VLOOKUP($C551,'Data_TCOM+9961'!$A:$U,'SH Summary'!D$4,FALSE)</f>
        <v>10230</v>
      </c>
      <c r="E551" s="15">
        <f>VLOOKUP($C551,'Data_TCOM+9961'!$A:$U,'SH Summary'!E$4,FALSE)</f>
        <v>0</v>
      </c>
      <c r="F551" s="18">
        <f t="shared" si="24"/>
        <v>10230</v>
      </c>
      <c r="G551" s="18"/>
      <c r="H551" s="17">
        <f t="shared" si="25"/>
        <v>10230</v>
      </c>
      <c r="I551" s="16"/>
      <c r="J551" s="16"/>
      <c r="K551" s="16"/>
      <c r="L551" s="16">
        <f t="shared" si="26"/>
        <v>1.5762923558770014E-5</v>
      </c>
      <c r="M551" s="13" t="str">
        <f>VLOOKUP($C551,'Data_TCOM+9961'!$A:$U,'SH Summary'!M$4,FALSE)</f>
        <v>03/31/2026</v>
      </c>
      <c r="N551" s="13">
        <f>VLOOKUP($C551,'Data_TCOM+9961'!$A:$U,'SH Summary'!N$4,FALSE)</f>
        <v>0</v>
      </c>
      <c r="O551" s="13" t="str">
        <f>VLOOKUP($C551,'Data_TCOM+9961'!$A:$U,'SH Summary'!O$4,FALSE)</f>
        <v>Growth</v>
      </c>
      <c r="P551" s="13" t="str">
        <f>VLOOKUP($C551,'Data_TCOM+9961'!$A:$U,'SH Summary'!P$4,FALSE)</f>
        <v>London</v>
      </c>
      <c r="Q551" s="13">
        <f>VLOOKUP($C551,'Data_TCOM+9961'!$A:$U,'SH Summary'!Q$4,FALSE)</f>
        <v>0</v>
      </c>
      <c r="R551" s="13" t="str">
        <f>VLOOKUP($C551,'Data_TCOM+9961'!$A:$U,'SH Summary'!R$4,FALSE)</f>
        <v>United Kingdom</v>
      </c>
      <c r="S551" s="15">
        <f>VLOOKUP($C551,'Data_TCOM+9961'!$A:$U,'SH Summary'!S$4,FALSE)/1000000000</f>
        <v>2.8321731200000002</v>
      </c>
    </row>
    <row r="552" spans="1:19" ht="17" customHeight="1" x14ac:dyDescent="0.35">
      <c r="A552" s="14"/>
      <c r="B552" s="14">
        <v>547</v>
      </c>
      <c r="C552" s="4" t="s">
        <v>584</v>
      </c>
      <c r="D552" s="15">
        <f>VLOOKUP($C552,'Data_TCOM+9961'!$A:$U,'SH Summary'!D$4,FALSE)</f>
        <v>0</v>
      </c>
      <c r="E552" s="15">
        <f>VLOOKUP($C552,'Data_TCOM+9961'!$A:$U,'SH Summary'!E$4,FALSE)</f>
        <v>10202</v>
      </c>
      <c r="F552" s="18">
        <f t="shared" si="24"/>
        <v>10202</v>
      </c>
      <c r="G552" s="18"/>
      <c r="H552" s="17">
        <f t="shared" si="25"/>
        <v>10202</v>
      </c>
      <c r="I552" s="16"/>
      <c r="J552" s="16"/>
      <c r="K552" s="16"/>
      <c r="L552" s="16">
        <f t="shared" si="26"/>
        <v>1.5719779681971814E-5</v>
      </c>
      <c r="M552" s="13">
        <f>VLOOKUP($C552,'Data_TCOM+9961'!$A:$U,'SH Summary'!M$4,FALSE)</f>
        <v>0</v>
      </c>
      <c r="N552" s="13" t="str">
        <f>VLOOKUP($C552,'Data_TCOM+9961'!$A:$U,'SH Summary'!N$4,FALSE)</f>
        <v>02/28/2026</v>
      </c>
      <c r="O552" s="13" t="str">
        <f>VLOOKUP($C552,'Data_TCOM+9961'!$A:$U,'SH Summary'!O$4,FALSE)</f>
        <v>Growth</v>
      </c>
      <c r="P552" s="13" t="str">
        <f>VLOOKUP($C552,'Data_TCOM+9961'!$A:$U,'SH Summary'!P$4,FALSE)</f>
        <v>Kowloon</v>
      </c>
      <c r="Q552" s="13">
        <f>VLOOKUP($C552,'Data_TCOM+9961'!$A:$U,'SH Summary'!Q$4,FALSE)</f>
        <v>0</v>
      </c>
      <c r="R552" s="13" t="str">
        <f>VLOOKUP($C552,'Data_TCOM+9961'!$A:$U,'SH Summary'!R$4,FALSE)</f>
        <v>Hong Kong SAR</v>
      </c>
      <c r="S552" s="15">
        <f>VLOOKUP($C552,'Data_TCOM+9961'!$A:$U,'SH Summary'!S$4,FALSE)/1000000000</f>
        <v>0.46474676100000001</v>
      </c>
    </row>
    <row r="553" spans="1:19" ht="17" customHeight="1" x14ac:dyDescent="0.35">
      <c r="A553" s="14"/>
      <c r="B553" s="14">
        <v>548</v>
      </c>
      <c r="C553" s="4" t="s">
        <v>585</v>
      </c>
      <c r="D553" s="15">
        <f>VLOOKUP($C553,'Data_TCOM+9961'!$A:$U,'SH Summary'!D$4,FALSE)</f>
        <v>10053</v>
      </c>
      <c r="E553" s="15">
        <f>VLOOKUP($C553,'Data_TCOM+9961'!$A:$U,'SH Summary'!E$4,FALSE)</f>
        <v>0</v>
      </c>
      <c r="F553" s="18">
        <f t="shared" si="24"/>
        <v>10053</v>
      </c>
      <c r="G553" s="18"/>
      <c r="H553" s="17">
        <f t="shared" si="25"/>
        <v>10053</v>
      </c>
      <c r="I553" s="16"/>
      <c r="J553" s="16"/>
      <c r="K553" s="16"/>
      <c r="L553" s="16">
        <f t="shared" si="26"/>
        <v>1.5490192623295694E-5</v>
      </c>
      <c r="M553" s="13" t="str">
        <f>VLOOKUP($C553,'Data_TCOM+9961'!$A:$U,'SH Summary'!M$4,FALSE)</f>
        <v>03/31/2026</v>
      </c>
      <c r="N553" s="13">
        <f>VLOOKUP($C553,'Data_TCOM+9961'!$A:$U,'SH Summary'!N$4,FALSE)</f>
        <v>0</v>
      </c>
      <c r="O553" s="13" t="str">
        <f>VLOOKUP($C553,'Data_TCOM+9961'!$A:$U,'SH Summary'!O$4,FALSE)</f>
        <v>Growth</v>
      </c>
      <c r="P553" s="13" t="str">
        <f>VLOOKUP($C553,'Data_TCOM+9961'!$A:$U,'SH Summary'!P$4,FALSE)</f>
        <v>Overland Park</v>
      </c>
      <c r="Q553" s="13" t="str">
        <f>VLOOKUP($C553,'Data_TCOM+9961'!$A:$U,'SH Summary'!Q$4,FALSE)</f>
        <v>Kansas</v>
      </c>
      <c r="R553" s="13" t="str">
        <f>VLOOKUP($C553,'Data_TCOM+9961'!$A:$U,'SH Summary'!R$4,FALSE)</f>
        <v>United States</v>
      </c>
      <c r="S553" s="15">
        <f>VLOOKUP($C553,'Data_TCOM+9961'!$A:$U,'SH Summary'!S$4,FALSE)/1000000000</f>
        <v>78.561154239999993</v>
      </c>
    </row>
    <row r="554" spans="1:19" ht="17" customHeight="1" x14ac:dyDescent="0.35">
      <c r="A554" s="14"/>
      <c r="B554" s="14">
        <v>549</v>
      </c>
      <c r="C554" s="4" t="s">
        <v>586</v>
      </c>
      <c r="D554" s="15">
        <f>VLOOKUP($C554,'Data_TCOM+9961'!$A:$U,'SH Summary'!D$4,FALSE)</f>
        <v>10000</v>
      </c>
      <c r="E554" s="15">
        <f>VLOOKUP($C554,'Data_TCOM+9961'!$A:$U,'SH Summary'!E$4,FALSE)</f>
        <v>0</v>
      </c>
      <c r="F554" s="18">
        <f t="shared" si="24"/>
        <v>10000</v>
      </c>
      <c r="G554" s="18"/>
      <c r="H554" s="17">
        <f t="shared" si="25"/>
        <v>10000</v>
      </c>
      <c r="I554" s="16"/>
      <c r="J554" s="16"/>
      <c r="K554" s="16"/>
      <c r="L554" s="16">
        <f t="shared" si="26"/>
        <v>1.5408527427927676E-5</v>
      </c>
      <c r="M554" s="13" t="str">
        <f>VLOOKUP($C554,'Data_TCOM+9961'!$A:$U,'SH Summary'!M$4,FALSE)</f>
        <v>06/30/2025</v>
      </c>
      <c r="N554" s="13" t="str">
        <f>VLOOKUP($C554,'Data_TCOM+9961'!$A:$U,'SH Summary'!N$4,FALSE)</f>
        <v>06/30/2024</v>
      </c>
      <c r="O554" s="13" t="str">
        <f>VLOOKUP($C554,'Data_TCOM+9961'!$A:$U,'SH Summary'!O$4,FALSE)</f>
        <v>Growth</v>
      </c>
      <c r="P554" s="13" t="str">
        <f>VLOOKUP($C554,'Data_TCOM+9961'!$A:$U,'SH Summary'!P$4,FALSE)</f>
        <v>Central</v>
      </c>
      <c r="Q554" s="13">
        <f>VLOOKUP($C554,'Data_TCOM+9961'!$A:$U,'SH Summary'!Q$4,FALSE)</f>
        <v>0</v>
      </c>
      <c r="R554" s="13" t="str">
        <f>VLOOKUP($C554,'Data_TCOM+9961'!$A:$U,'SH Summary'!R$4,FALSE)</f>
        <v>Hong Kong SAR</v>
      </c>
      <c r="S554" s="15">
        <f>VLOOKUP($C554,'Data_TCOM+9961'!$A:$U,'SH Summary'!S$4,FALSE)/1000000000</f>
        <v>0.59445505099999996</v>
      </c>
    </row>
    <row r="555" spans="1:19" ht="17" customHeight="1" x14ac:dyDescent="0.35">
      <c r="A555" s="14"/>
      <c r="B555" s="14">
        <v>550</v>
      </c>
      <c r="C555" s="4" t="s">
        <v>587</v>
      </c>
      <c r="D555" s="15">
        <f>VLOOKUP($C555,'Data_TCOM+9961'!$A:$U,'SH Summary'!D$4,FALSE)</f>
        <v>0</v>
      </c>
      <c r="E555" s="15">
        <f>VLOOKUP($C555,'Data_TCOM+9961'!$A:$U,'SH Summary'!E$4,FALSE)</f>
        <v>10000</v>
      </c>
      <c r="F555" s="18">
        <f t="shared" si="24"/>
        <v>10000</v>
      </c>
      <c r="G555" s="18"/>
      <c r="H555" s="17">
        <f t="shared" si="25"/>
        <v>10000</v>
      </c>
      <c r="I555" s="16"/>
      <c r="J555" s="16"/>
      <c r="K555" s="16"/>
      <c r="L555" s="16">
        <f t="shared" si="26"/>
        <v>1.5408527427927676E-5</v>
      </c>
      <c r="M555" s="13">
        <f>VLOOKUP($C555,'Data_TCOM+9961'!$A:$U,'SH Summary'!M$4,FALSE)</f>
        <v>0</v>
      </c>
      <c r="N555" s="13" t="str">
        <f>VLOOKUP($C555,'Data_TCOM+9961'!$A:$U,'SH Summary'!N$4,FALSE)</f>
        <v>02/28/2026</v>
      </c>
      <c r="O555" s="13">
        <f>VLOOKUP($C555,'Data_TCOM+9961'!$A:$U,'SH Summary'!O$4,FALSE)</f>
        <v>0</v>
      </c>
      <c r="P555" s="13">
        <f>VLOOKUP($C555,'Data_TCOM+9961'!$A:$U,'SH Summary'!P$4,FALSE)</f>
        <v>0</v>
      </c>
      <c r="Q555" s="13">
        <f>VLOOKUP($C555,'Data_TCOM+9961'!$A:$U,'SH Summary'!Q$4,FALSE)</f>
        <v>0</v>
      </c>
      <c r="R555" s="13" t="str">
        <f>VLOOKUP($C555,'Data_TCOM+9961'!$A:$U,'SH Summary'!R$4,FALSE)</f>
        <v>United Kingdom</v>
      </c>
      <c r="S555" s="15">
        <f>VLOOKUP($C555,'Data_TCOM+9961'!$A:$U,'SH Summary'!S$4,FALSE)/1000000000</f>
        <v>8.5088616000000006E-2</v>
      </c>
    </row>
    <row r="556" spans="1:19" ht="17" customHeight="1" x14ac:dyDescent="0.35">
      <c r="A556" s="14"/>
      <c r="B556" s="14">
        <v>551</v>
      </c>
      <c r="C556" s="4" t="s">
        <v>588</v>
      </c>
      <c r="D556" s="15">
        <f>VLOOKUP($C556,'Data_TCOM+9961'!$A:$U,'SH Summary'!D$4,FALSE)</f>
        <v>9993</v>
      </c>
      <c r="E556" s="15">
        <f>VLOOKUP($C556,'Data_TCOM+9961'!$A:$U,'SH Summary'!E$4,FALSE)</f>
        <v>0</v>
      </c>
      <c r="F556" s="18">
        <f t="shared" si="24"/>
        <v>9993</v>
      </c>
      <c r="G556" s="18"/>
      <c r="H556" s="17">
        <f t="shared" si="25"/>
        <v>9993</v>
      </c>
      <c r="I556" s="16"/>
      <c r="J556" s="16"/>
      <c r="K556" s="16"/>
      <c r="L556" s="16">
        <f t="shared" si="26"/>
        <v>1.5397741458728127E-5</v>
      </c>
      <c r="M556" s="13" t="str">
        <f>VLOOKUP($C556,'Data_TCOM+9961'!$A:$U,'SH Summary'!M$4,FALSE)</f>
        <v>03/31/2026</v>
      </c>
      <c r="N556" s="13">
        <f>VLOOKUP($C556,'Data_TCOM+9961'!$A:$U,'SH Summary'!N$4,FALSE)</f>
        <v>0</v>
      </c>
      <c r="O556" s="13" t="str">
        <f>VLOOKUP($C556,'Data_TCOM+9961'!$A:$U,'SH Summary'!O$4,FALSE)</f>
        <v>Growth</v>
      </c>
      <c r="P556" s="13" t="str">
        <f>VLOOKUP($C556,'Data_TCOM+9961'!$A:$U,'SH Summary'!P$4,FALSE)</f>
        <v>Miami</v>
      </c>
      <c r="Q556" s="13" t="str">
        <f>VLOOKUP($C556,'Data_TCOM+9961'!$A:$U,'SH Summary'!Q$4,FALSE)</f>
        <v>Florida</v>
      </c>
      <c r="R556" s="13" t="str">
        <f>VLOOKUP($C556,'Data_TCOM+9961'!$A:$U,'SH Summary'!R$4,FALSE)</f>
        <v>United States</v>
      </c>
      <c r="S556" s="15">
        <f>VLOOKUP($C556,'Data_TCOM+9961'!$A:$U,'SH Summary'!S$4,FALSE)/1000000000</f>
        <v>70.951021573999995</v>
      </c>
    </row>
    <row r="557" spans="1:19" ht="17" customHeight="1" x14ac:dyDescent="0.35">
      <c r="A557" s="14"/>
      <c r="B557" s="14">
        <v>552</v>
      </c>
      <c r="C557" s="4" t="s">
        <v>589</v>
      </c>
      <c r="D557" s="15">
        <f>VLOOKUP($C557,'Data_TCOM+9961'!$A:$U,'SH Summary'!D$4,FALSE)</f>
        <v>0</v>
      </c>
      <c r="E557" s="15">
        <f>VLOOKUP($C557,'Data_TCOM+9961'!$A:$U,'SH Summary'!E$4,FALSE)</f>
        <v>9700</v>
      </c>
      <c r="F557" s="18">
        <f t="shared" si="24"/>
        <v>9700</v>
      </c>
      <c r="G557" s="18"/>
      <c r="H557" s="17">
        <f t="shared" si="25"/>
        <v>9700</v>
      </c>
      <c r="I557" s="16"/>
      <c r="J557" s="16"/>
      <c r="K557" s="16"/>
      <c r="L557" s="16">
        <f t="shared" si="26"/>
        <v>1.4946271605089846E-5</v>
      </c>
      <c r="M557" s="13">
        <f>VLOOKUP($C557,'Data_TCOM+9961'!$A:$U,'SH Summary'!M$4,FALSE)</f>
        <v>0</v>
      </c>
      <c r="N557" s="13" t="str">
        <f>VLOOKUP($C557,'Data_TCOM+9961'!$A:$U,'SH Summary'!N$4,FALSE)</f>
        <v>07/11/2025</v>
      </c>
      <c r="O557" s="13" t="str">
        <f>VLOOKUP($C557,'Data_TCOM+9961'!$A:$U,'SH Summary'!O$4,FALSE)</f>
        <v>Growth</v>
      </c>
      <c r="P557" s="13" t="str">
        <f>VLOOKUP($C557,'Data_TCOM+9961'!$A:$U,'SH Summary'!P$4,FALSE)</f>
        <v>Central</v>
      </c>
      <c r="Q557" s="13">
        <f>VLOOKUP($C557,'Data_TCOM+9961'!$A:$U,'SH Summary'!Q$4,FALSE)</f>
        <v>0</v>
      </c>
      <c r="R557" s="13" t="str">
        <f>VLOOKUP($C557,'Data_TCOM+9961'!$A:$U,'SH Summary'!R$4,FALSE)</f>
        <v>Hong Kong SAR</v>
      </c>
      <c r="S557" s="15">
        <f>VLOOKUP($C557,'Data_TCOM+9961'!$A:$U,'SH Summary'!S$4,FALSE)/1000000000</f>
        <v>3.0447050999999999E-2</v>
      </c>
    </row>
    <row r="558" spans="1:19" ht="17" customHeight="1" x14ac:dyDescent="0.35">
      <c r="A558" s="14"/>
      <c r="B558" s="14">
        <v>553</v>
      </c>
      <c r="C558" s="4" t="s">
        <v>590</v>
      </c>
      <c r="D558" s="15">
        <f>VLOOKUP($C558,'Data_TCOM+9961'!$A:$U,'SH Summary'!D$4,FALSE)</f>
        <v>9700</v>
      </c>
      <c r="E558" s="15">
        <f>VLOOKUP($C558,'Data_TCOM+9961'!$A:$U,'SH Summary'!E$4,FALSE)</f>
        <v>0</v>
      </c>
      <c r="F558" s="18">
        <f t="shared" si="24"/>
        <v>9700</v>
      </c>
      <c r="G558" s="18"/>
      <c r="H558" s="17">
        <f t="shared" si="25"/>
        <v>9700</v>
      </c>
      <c r="I558" s="16"/>
      <c r="J558" s="16"/>
      <c r="K558" s="16"/>
      <c r="L558" s="16">
        <f t="shared" si="26"/>
        <v>1.4946271605089846E-5</v>
      </c>
      <c r="M558" s="13" t="str">
        <f>VLOOKUP($C558,'Data_TCOM+9961'!$A:$U,'SH Summary'!M$4,FALSE)</f>
        <v>03/31/2026</v>
      </c>
      <c r="N558" s="13">
        <f>VLOOKUP($C558,'Data_TCOM+9961'!$A:$U,'SH Summary'!N$4,FALSE)</f>
        <v>0</v>
      </c>
      <c r="O558" s="13" t="str">
        <f>VLOOKUP($C558,'Data_TCOM+9961'!$A:$U,'SH Summary'!O$4,FALSE)</f>
        <v>Alternative</v>
      </c>
      <c r="P558" s="13" t="str">
        <f>VLOOKUP($C558,'Data_TCOM+9961'!$A:$U,'SH Summary'!P$4,FALSE)</f>
        <v>New York</v>
      </c>
      <c r="Q558" s="13" t="str">
        <f>VLOOKUP($C558,'Data_TCOM+9961'!$A:$U,'SH Summary'!Q$4,FALSE)</f>
        <v>New York</v>
      </c>
      <c r="R558" s="13" t="str">
        <f>VLOOKUP($C558,'Data_TCOM+9961'!$A:$U,'SH Summary'!R$4,FALSE)</f>
        <v>United States</v>
      </c>
      <c r="S558" s="15">
        <f>VLOOKUP($C558,'Data_TCOM+9961'!$A:$U,'SH Summary'!S$4,FALSE)/1000000000</f>
        <v>8.4804615E-2</v>
      </c>
    </row>
    <row r="559" spans="1:19" ht="17" customHeight="1" x14ac:dyDescent="0.35">
      <c r="A559" s="14"/>
      <c r="B559" s="14">
        <v>554</v>
      </c>
      <c r="C559" s="4" t="s">
        <v>591</v>
      </c>
      <c r="D559" s="15">
        <f>VLOOKUP($C559,'Data_TCOM+9961'!$A:$U,'SH Summary'!D$4,FALSE)</f>
        <v>9620</v>
      </c>
      <c r="E559" s="15">
        <f>VLOOKUP($C559,'Data_TCOM+9961'!$A:$U,'SH Summary'!E$4,FALSE)</f>
        <v>0</v>
      </c>
      <c r="F559" s="18">
        <f t="shared" si="24"/>
        <v>9620</v>
      </c>
      <c r="G559" s="18"/>
      <c r="H559" s="17">
        <f t="shared" si="25"/>
        <v>9620</v>
      </c>
      <c r="I559" s="16"/>
      <c r="J559" s="16"/>
      <c r="K559" s="16"/>
      <c r="L559" s="16">
        <f t="shared" si="26"/>
        <v>1.4823003385666425E-5</v>
      </c>
      <c r="M559" s="13" t="str">
        <f>VLOOKUP($C559,'Data_TCOM+9961'!$A:$U,'SH Summary'!M$4,FALSE)</f>
        <v>03/31/2026</v>
      </c>
      <c r="N559" s="13">
        <f>VLOOKUP($C559,'Data_TCOM+9961'!$A:$U,'SH Summary'!N$4,FALSE)</f>
        <v>0</v>
      </c>
      <c r="O559" s="13" t="str">
        <f>VLOOKUP($C559,'Data_TCOM+9961'!$A:$U,'SH Summary'!O$4,FALSE)</f>
        <v>Alternative</v>
      </c>
      <c r="P559" s="13" t="str">
        <f>VLOOKUP($C559,'Data_TCOM+9961'!$A:$U,'SH Summary'!P$4,FALSE)</f>
        <v>Fort Worth</v>
      </c>
      <c r="Q559" s="13" t="str">
        <f>VLOOKUP($C559,'Data_TCOM+9961'!$A:$U,'SH Summary'!Q$4,FALSE)</f>
        <v>Texas</v>
      </c>
      <c r="R559" s="13" t="str">
        <f>VLOOKUP($C559,'Data_TCOM+9961'!$A:$U,'SH Summary'!R$4,FALSE)</f>
        <v>United States</v>
      </c>
      <c r="S559" s="15">
        <f>VLOOKUP($C559,'Data_TCOM+9961'!$A:$U,'SH Summary'!S$4,FALSE)/1000000000</f>
        <v>3.1073390600000002</v>
      </c>
    </row>
    <row r="560" spans="1:19" ht="17" customHeight="1" x14ac:dyDescent="0.35">
      <c r="A560" s="14"/>
      <c r="B560" s="14">
        <v>555</v>
      </c>
      <c r="C560" s="4" t="s">
        <v>592</v>
      </c>
      <c r="D560" s="15">
        <f>VLOOKUP($C560,'Data_TCOM+9961'!$A:$U,'SH Summary'!D$4,FALSE)</f>
        <v>9604</v>
      </c>
      <c r="E560" s="15">
        <f>VLOOKUP($C560,'Data_TCOM+9961'!$A:$U,'SH Summary'!E$4,FALSE)</f>
        <v>0</v>
      </c>
      <c r="F560" s="18">
        <f t="shared" si="24"/>
        <v>9604</v>
      </c>
      <c r="G560" s="18"/>
      <c r="H560" s="17">
        <f t="shared" si="25"/>
        <v>9604</v>
      </c>
      <c r="I560" s="16"/>
      <c r="J560" s="16"/>
      <c r="K560" s="16"/>
      <c r="L560" s="16">
        <f t="shared" si="26"/>
        <v>1.479834974178174E-5</v>
      </c>
      <c r="M560" s="13" t="str">
        <f>VLOOKUP($C560,'Data_TCOM+9961'!$A:$U,'SH Summary'!M$4,FALSE)</f>
        <v>03/31/2026</v>
      </c>
      <c r="N560" s="13">
        <f>VLOOKUP($C560,'Data_TCOM+9961'!$A:$U,'SH Summary'!N$4,FALSE)</f>
        <v>0</v>
      </c>
      <c r="O560" s="13" t="str">
        <f>VLOOKUP($C560,'Data_TCOM+9961'!$A:$U,'SH Summary'!O$4,FALSE)</f>
        <v>Value</v>
      </c>
      <c r="P560" s="13" t="str">
        <f>VLOOKUP($C560,'Data_TCOM+9961'!$A:$U,'SH Summary'!P$4,FALSE)</f>
        <v>Atlanta</v>
      </c>
      <c r="Q560" s="13" t="str">
        <f>VLOOKUP($C560,'Data_TCOM+9961'!$A:$U,'SH Summary'!Q$4,FALSE)</f>
        <v>Georgia</v>
      </c>
      <c r="R560" s="13" t="str">
        <f>VLOOKUP($C560,'Data_TCOM+9961'!$A:$U,'SH Summary'!R$4,FALSE)</f>
        <v>United States</v>
      </c>
      <c r="S560" s="15">
        <f>VLOOKUP($C560,'Data_TCOM+9961'!$A:$U,'SH Summary'!S$4,FALSE)/1000000000</f>
        <v>39.631908928000001</v>
      </c>
    </row>
    <row r="561" spans="1:19" ht="17" customHeight="1" x14ac:dyDescent="0.35">
      <c r="A561" s="14"/>
      <c r="B561" s="14">
        <v>556</v>
      </c>
      <c r="C561" s="4" t="s">
        <v>593</v>
      </c>
      <c r="D561" s="15">
        <f>VLOOKUP($C561,'Data_TCOM+9961'!$A:$U,'SH Summary'!D$4,FALSE)</f>
        <v>0</v>
      </c>
      <c r="E561" s="15">
        <f>VLOOKUP($C561,'Data_TCOM+9961'!$A:$U,'SH Summary'!E$4,FALSE)</f>
        <v>9600</v>
      </c>
      <c r="F561" s="18">
        <f t="shared" si="24"/>
        <v>9600</v>
      </c>
      <c r="G561" s="18"/>
      <c r="H561" s="17">
        <f t="shared" si="25"/>
        <v>9600</v>
      </c>
      <c r="I561" s="16"/>
      <c r="J561" s="16"/>
      <c r="K561" s="16"/>
      <c r="L561" s="16">
        <f t="shared" si="26"/>
        <v>1.479218633081057E-5</v>
      </c>
      <c r="M561" s="13">
        <f>VLOOKUP($C561,'Data_TCOM+9961'!$A:$U,'SH Summary'!M$4,FALSE)</f>
        <v>0</v>
      </c>
      <c r="N561" s="13" t="str">
        <f>VLOOKUP($C561,'Data_TCOM+9961'!$A:$U,'SH Summary'!N$4,FALSE)</f>
        <v>02/20/2025</v>
      </c>
      <c r="O561" s="13" t="str">
        <f>VLOOKUP($C561,'Data_TCOM+9961'!$A:$U,'SH Summary'!O$4,FALSE)</f>
        <v>Deep Value</v>
      </c>
      <c r="P561" s="13" t="str">
        <f>VLOOKUP($C561,'Data_TCOM+9961'!$A:$U,'SH Summary'!P$4,FALSE)</f>
        <v>Tokyo</v>
      </c>
      <c r="Q561" s="13">
        <f>VLOOKUP($C561,'Data_TCOM+9961'!$A:$U,'SH Summary'!Q$4,FALSE)</f>
        <v>0</v>
      </c>
      <c r="R561" s="13" t="str">
        <f>VLOOKUP($C561,'Data_TCOM+9961'!$A:$U,'SH Summary'!R$4,FALSE)</f>
        <v>Japan</v>
      </c>
      <c r="S561" s="15">
        <f>VLOOKUP($C561,'Data_TCOM+9961'!$A:$U,'SH Summary'!S$4,FALSE)/1000000000</f>
        <v>4.3225015249999998</v>
      </c>
    </row>
    <row r="562" spans="1:19" ht="17" customHeight="1" x14ac:dyDescent="0.35">
      <c r="A562" s="14"/>
      <c r="B562" s="14">
        <v>557</v>
      </c>
      <c r="C562" s="4" t="s">
        <v>594</v>
      </c>
      <c r="D562" s="15">
        <f>VLOOKUP($C562,'Data_TCOM+9961'!$A:$U,'SH Summary'!D$4,FALSE)</f>
        <v>9462</v>
      </c>
      <c r="E562" s="15">
        <f>VLOOKUP($C562,'Data_TCOM+9961'!$A:$U,'SH Summary'!E$4,FALSE)</f>
        <v>0</v>
      </c>
      <c r="F562" s="18">
        <f t="shared" si="24"/>
        <v>9462</v>
      </c>
      <c r="G562" s="18"/>
      <c r="H562" s="17">
        <f t="shared" si="25"/>
        <v>9462</v>
      </c>
      <c r="I562" s="16"/>
      <c r="J562" s="16"/>
      <c r="K562" s="16"/>
      <c r="L562" s="16">
        <f t="shared" si="26"/>
        <v>1.4579548652305168E-5</v>
      </c>
      <c r="M562" s="13" t="str">
        <f>VLOOKUP($C562,'Data_TCOM+9961'!$A:$U,'SH Summary'!M$4,FALSE)</f>
        <v>03/31/2026</v>
      </c>
      <c r="N562" s="13">
        <f>VLOOKUP($C562,'Data_TCOM+9961'!$A:$U,'SH Summary'!N$4,FALSE)</f>
        <v>0</v>
      </c>
      <c r="O562" s="13" t="str">
        <f>VLOOKUP($C562,'Data_TCOM+9961'!$A:$U,'SH Summary'!O$4,FALSE)</f>
        <v>Index</v>
      </c>
      <c r="P562" s="13" t="str">
        <f>VLOOKUP($C562,'Data_TCOM+9961'!$A:$U,'SH Summary'!P$4,FALSE)</f>
        <v>Chicago</v>
      </c>
      <c r="Q562" s="13" t="str">
        <f>VLOOKUP($C562,'Data_TCOM+9961'!$A:$U,'SH Summary'!Q$4,FALSE)</f>
        <v>Illinois</v>
      </c>
      <c r="R562" s="13" t="str">
        <f>VLOOKUP($C562,'Data_TCOM+9961'!$A:$U,'SH Summary'!R$4,FALSE)</f>
        <v>United States</v>
      </c>
      <c r="S562" s="15">
        <f>VLOOKUP($C562,'Data_TCOM+9961'!$A:$U,'SH Summary'!S$4,FALSE)/1000000000</f>
        <v>1.730600921</v>
      </c>
    </row>
    <row r="563" spans="1:19" ht="17" customHeight="1" x14ac:dyDescent="0.35">
      <c r="A563" s="14"/>
      <c r="B563" s="14">
        <v>558</v>
      </c>
      <c r="C563" s="4" t="s">
        <v>595</v>
      </c>
      <c r="D563" s="15">
        <f>VLOOKUP($C563,'Data_TCOM+9961'!$A:$U,'SH Summary'!D$4,FALSE)</f>
        <v>9442</v>
      </c>
      <c r="E563" s="15">
        <f>VLOOKUP($C563,'Data_TCOM+9961'!$A:$U,'SH Summary'!E$4,FALSE)</f>
        <v>0</v>
      </c>
      <c r="F563" s="18">
        <f t="shared" si="24"/>
        <v>9442</v>
      </c>
      <c r="G563" s="18"/>
      <c r="H563" s="17">
        <f t="shared" si="25"/>
        <v>9442</v>
      </c>
      <c r="I563" s="16"/>
      <c r="J563" s="16"/>
      <c r="K563" s="16"/>
      <c r="L563" s="16">
        <f t="shared" si="26"/>
        <v>1.4548731597449312E-5</v>
      </c>
      <c r="M563" s="13" t="str">
        <f>VLOOKUP($C563,'Data_TCOM+9961'!$A:$U,'SH Summary'!M$4,FALSE)</f>
        <v>03/31/2026</v>
      </c>
      <c r="N563" s="13">
        <f>VLOOKUP($C563,'Data_TCOM+9961'!$A:$U,'SH Summary'!N$4,FALSE)</f>
        <v>0</v>
      </c>
      <c r="O563" s="13" t="str">
        <f>VLOOKUP($C563,'Data_TCOM+9961'!$A:$U,'SH Summary'!O$4,FALSE)</f>
        <v>Growth</v>
      </c>
      <c r="P563" s="13" t="str">
        <f>VLOOKUP($C563,'Data_TCOM+9961'!$A:$U,'SH Summary'!P$4,FALSE)</f>
        <v>West Conshohocken</v>
      </c>
      <c r="Q563" s="13" t="str">
        <f>VLOOKUP($C563,'Data_TCOM+9961'!$A:$U,'SH Summary'!Q$4,FALSE)</f>
        <v>Pennsylvania</v>
      </c>
      <c r="R563" s="13" t="str">
        <f>VLOOKUP($C563,'Data_TCOM+9961'!$A:$U,'SH Summary'!R$4,FALSE)</f>
        <v>United States</v>
      </c>
      <c r="S563" s="15">
        <f>VLOOKUP($C563,'Data_TCOM+9961'!$A:$U,'SH Summary'!S$4,FALSE)/1000000000</f>
        <v>0.85563337500000003</v>
      </c>
    </row>
    <row r="564" spans="1:19" ht="17" customHeight="1" x14ac:dyDescent="0.35">
      <c r="A564" s="14"/>
      <c r="B564" s="14">
        <v>559</v>
      </c>
      <c r="C564" s="4" t="s">
        <v>596</v>
      </c>
      <c r="D564" s="15">
        <f>VLOOKUP($C564,'Data_TCOM+9961'!$A:$U,'SH Summary'!D$4,FALSE)</f>
        <v>0</v>
      </c>
      <c r="E564" s="15">
        <f>VLOOKUP($C564,'Data_TCOM+9961'!$A:$U,'SH Summary'!E$4,FALSE)</f>
        <v>9400</v>
      </c>
      <c r="F564" s="18">
        <f t="shared" si="24"/>
        <v>9400</v>
      </c>
      <c r="G564" s="18"/>
      <c r="H564" s="17">
        <f t="shared" si="25"/>
        <v>9400</v>
      </c>
      <c r="I564" s="16"/>
      <c r="J564" s="16"/>
      <c r="K564" s="16"/>
      <c r="L564" s="16">
        <f t="shared" si="26"/>
        <v>1.4484015782252015E-5</v>
      </c>
      <c r="M564" s="13">
        <f>VLOOKUP($C564,'Data_TCOM+9961'!$A:$U,'SH Summary'!M$4,FALSE)</f>
        <v>0</v>
      </c>
      <c r="N564" s="13" t="str">
        <f>VLOOKUP($C564,'Data_TCOM+9961'!$A:$U,'SH Summary'!N$4,FALSE)</f>
        <v>12/31/2025</v>
      </c>
      <c r="O564" s="13" t="str">
        <f>VLOOKUP($C564,'Data_TCOM+9961'!$A:$U,'SH Summary'!O$4,FALSE)</f>
        <v>Growth</v>
      </c>
      <c r="P564" s="13" t="str">
        <f>VLOOKUP($C564,'Data_TCOM+9961'!$A:$U,'SH Summary'!P$4,FALSE)</f>
        <v>Seoul</v>
      </c>
      <c r="Q564" s="13">
        <f>VLOOKUP($C564,'Data_TCOM+9961'!$A:$U,'SH Summary'!Q$4,FALSE)</f>
        <v>0</v>
      </c>
      <c r="R564" s="13" t="str">
        <f>VLOOKUP($C564,'Data_TCOM+9961'!$A:$U,'SH Summary'!R$4,FALSE)</f>
        <v>South Korea</v>
      </c>
      <c r="S564" s="15">
        <f>VLOOKUP($C564,'Data_TCOM+9961'!$A:$U,'SH Summary'!S$4,FALSE)/1000000000</f>
        <v>2.8459858750000002</v>
      </c>
    </row>
    <row r="565" spans="1:19" ht="17" customHeight="1" x14ac:dyDescent="0.35">
      <c r="A565" s="14"/>
      <c r="B565" s="14">
        <v>560</v>
      </c>
      <c r="C565" s="4" t="s">
        <v>597</v>
      </c>
      <c r="D565" s="15">
        <f>VLOOKUP($C565,'Data_TCOM+9961'!$A:$U,'SH Summary'!D$4,FALSE)</f>
        <v>0</v>
      </c>
      <c r="E565" s="15">
        <f>VLOOKUP($C565,'Data_TCOM+9961'!$A:$U,'SH Summary'!E$4,FALSE)</f>
        <v>9382</v>
      </c>
      <c r="F565" s="18">
        <f t="shared" si="24"/>
        <v>9382</v>
      </c>
      <c r="G565" s="18"/>
      <c r="H565" s="17">
        <f t="shared" si="25"/>
        <v>9382</v>
      </c>
      <c r="I565" s="16"/>
      <c r="J565" s="16"/>
      <c r="K565" s="16"/>
      <c r="L565" s="16">
        <f t="shared" si="26"/>
        <v>1.4456280432881745E-5</v>
      </c>
      <c r="M565" s="13">
        <f>VLOOKUP($C565,'Data_TCOM+9961'!$A:$U,'SH Summary'!M$4,FALSE)</f>
        <v>0</v>
      </c>
      <c r="N565" s="13" t="str">
        <f>VLOOKUP($C565,'Data_TCOM+9961'!$A:$U,'SH Summary'!N$4,FALSE)</f>
        <v>07/30/2024</v>
      </c>
      <c r="O565" s="13">
        <f>VLOOKUP($C565,'Data_TCOM+9961'!$A:$U,'SH Summary'!O$4,FALSE)</f>
        <v>0</v>
      </c>
      <c r="P565" s="13">
        <f>VLOOKUP($C565,'Data_TCOM+9961'!$A:$U,'SH Summary'!P$4,FALSE)</f>
        <v>0</v>
      </c>
      <c r="Q565" s="13">
        <f>VLOOKUP($C565,'Data_TCOM+9961'!$A:$U,'SH Summary'!Q$4,FALSE)</f>
        <v>0</v>
      </c>
      <c r="R565" s="13" t="str">
        <f>VLOOKUP($C565,'Data_TCOM+9961'!$A:$U,'SH Summary'!R$4,FALSE)</f>
        <v>Ireland</v>
      </c>
      <c r="S565" s="15">
        <f>VLOOKUP($C565,'Data_TCOM+9961'!$A:$U,'SH Summary'!S$4,FALSE)/1000000000</f>
        <v>3.3512650999999997E-2</v>
      </c>
    </row>
    <row r="566" spans="1:19" ht="17" customHeight="1" x14ac:dyDescent="0.35">
      <c r="A566" s="14"/>
      <c r="B566" s="14">
        <v>561</v>
      </c>
      <c r="C566" s="4" t="s">
        <v>598</v>
      </c>
      <c r="D566" s="15">
        <f>VLOOKUP($C566,'Data_TCOM+9961'!$A:$U,'SH Summary'!D$4,FALSE)</f>
        <v>9323</v>
      </c>
      <c r="E566" s="15">
        <f>VLOOKUP($C566,'Data_TCOM+9961'!$A:$U,'SH Summary'!E$4,FALSE)</f>
        <v>0</v>
      </c>
      <c r="F566" s="18">
        <f t="shared" si="24"/>
        <v>9323</v>
      </c>
      <c r="G566" s="18"/>
      <c r="H566" s="17">
        <f t="shared" si="25"/>
        <v>9323</v>
      </c>
      <c r="I566" s="16"/>
      <c r="J566" s="16"/>
      <c r="K566" s="16"/>
      <c r="L566" s="16">
        <f t="shared" si="26"/>
        <v>1.4365370121056972E-5</v>
      </c>
      <c r="M566" s="13" t="str">
        <f>VLOOKUP($C566,'Data_TCOM+9961'!$A:$U,'SH Summary'!M$4,FALSE)</f>
        <v>03/31/2026</v>
      </c>
      <c r="N566" s="13">
        <f>VLOOKUP($C566,'Data_TCOM+9961'!$A:$U,'SH Summary'!N$4,FALSE)</f>
        <v>0</v>
      </c>
      <c r="O566" s="13" t="str">
        <f>VLOOKUP($C566,'Data_TCOM+9961'!$A:$U,'SH Summary'!O$4,FALSE)</f>
        <v>Growth</v>
      </c>
      <c r="P566" s="13" t="str">
        <f>VLOOKUP($C566,'Data_TCOM+9961'!$A:$U,'SH Summary'!P$4,FALSE)</f>
        <v>Washington</v>
      </c>
      <c r="Q566" s="13" t="str">
        <f>VLOOKUP($C566,'Data_TCOM+9961'!$A:$U,'SH Summary'!Q$4,FALSE)</f>
        <v>District of Columbia</v>
      </c>
      <c r="R566" s="13" t="str">
        <f>VLOOKUP($C566,'Data_TCOM+9961'!$A:$U,'SH Summary'!R$4,FALSE)</f>
        <v>United States</v>
      </c>
      <c r="S566" s="15">
        <f>VLOOKUP($C566,'Data_TCOM+9961'!$A:$U,'SH Summary'!S$4,FALSE)/1000000000</f>
        <v>14.123092140000001</v>
      </c>
    </row>
    <row r="567" spans="1:19" ht="17" customHeight="1" x14ac:dyDescent="0.35">
      <c r="A567" s="14"/>
      <c r="B567" s="14">
        <v>562</v>
      </c>
      <c r="C567" s="4" t="s">
        <v>599</v>
      </c>
      <c r="D567" s="15">
        <f>VLOOKUP($C567,'Data_TCOM+9961'!$A:$U,'SH Summary'!D$4,FALSE)</f>
        <v>0</v>
      </c>
      <c r="E567" s="15">
        <f>VLOOKUP($C567,'Data_TCOM+9961'!$A:$U,'SH Summary'!E$4,FALSE)</f>
        <v>9300</v>
      </c>
      <c r="F567" s="18">
        <f t="shared" si="24"/>
        <v>9300</v>
      </c>
      <c r="G567" s="18"/>
      <c r="H567" s="17">
        <f t="shared" si="25"/>
        <v>9300</v>
      </c>
      <c r="I567" s="16"/>
      <c r="J567" s="16"/>
      <c r="K567" s="16"/>
      <c r="L567" s="16">
        <f t="shared" si="26"/>
        <v>1.4329930507972738E-5</v>
      </c>
      <c r="M567" s="13">
        <f>VLOOKUP($C567,'Data_TCOM+9961'!$A:$U,'SH Summary'!M$4,FALSE)</f>
        <v>0</v>
      </c>
      <c r="N567" s="13" t="str">
        <f>VLOOKUP($C567,'Data_TCOM+9961'!$A:$U,'SH Summary'!N$4,FALSE)</f>
        <v>12/31/2025</v>
      </c>
      <c r="O567" s="13" t="str">
        <f>VLOOKUP($C567,'Data_TCOM+9961'!$A:$U,'SH Summary'!O$4,FALSE)</f>
        <v>Growth</v>
      </c>
      <c r="P567" s="13" t="str">
        <f>VLOOKUP($C567,'Data_TCOM+9961'!$A:$U,'SH Summary'!P$4,FALSE)</f>
        <v>Central</v>
      </c>
      <c r="Q567" s="13">
        <f>VLOOKUP($C567,'Data_TCOM+9961'!$A:$U,'SH Summary'!Q$4,FALSE)</f>
        <v>0</v>
      </c>
      <c r="R567" s="13" t="str">
        <f>VLOOKUP($C567,'Data_TCOM+9961'!$A:$U,'SH Summary'!R$4,FALSE)</f>
        <v>Hong Kong SAR</v>
      </c>
      <c r="S567" s="15">
        <f>VLOOKUP($C567,'Data_TCOM+9961'!$A:$U,'SH Summary'!S$4,FALSE)/1000000000</f>
        <v>2.1892707000000001E-2</v>
      </c>
    </row>
    <row r="568" spans="1:19" ht="17" customHeight="1" x14ac:dyDescent="0.35">
      <c r="A568" s="14"/>
      <c r="B568" s="14">
        <v>563</v>
      </c>
      <c r="C568" s="4" t="s">
        <v>600</v>
      </c>
      <c r="D568" s="15">
        <f>VLOOKUP($C568,'Data_TCOM+9961'!$A:$U,'SH Summary'!D$4,FALSE)</f>
        <v>9286</v>
      </c>
      <c r="E568" s="15">
        <f>VLOOKUP($C568,'Data_TCOM+9961'!$A:$U,'SH Summary'!E$4,FALSE)</f>
        <v>0</v>
      </c>
      <c r="F568" s="18">
        <f t="shared" si="24"/>
        <v>9286</v>
      </c>
      <c r="G568" s="18"/>
      <c r="H568" s="17">
        <f t="shared" si="25"/>
        <v>9286</v>
      </c>
      <c r="I568" s="16"/>
      <c r="J568" s="16"/>
      <c r="K568" s="16"/>
      <c r="L568" s="16">
        <f t="shared" si="26"/>
        <v>1.430835856957364E-5</v>
      </c>
      <c r="M568" s="13" t="str">
        <f>VLOOKUP($C568,'Data_TCOM+9961'!$A:$U,'SH Summary'!M$4,FALSE)</f>
        <v>03/31/2026</v>
      </c>
      <c r="N568" s="13">
        <f>VLOOKUP($C568,'Data_TCOM+9961'!$A:$U,'SH Summary'!N$4,FALSE)</f>
        <v>0</v>
      </c>
      <c r="O568" s="13" t="str">
        <f>VLOOKUP($C568,'Data_TCOM+9961'!$A:$U,'SH Summary'!O$4,FALSE)</f>
        <v>Index</v>
      </c>
      <c r="P568" s="13" t="str">
        <f>VLOOKUP($C568,'Data_TCOM+9961'!$A:$U,'SH Summary'!P$4,FALSE)</f>
        <v>Atlanta</v>
      </c>
      <c r="Q568" s="13" t="str">
        <f>VLOOKUP($C568,'Data_TCOM+9961'!$A:$U,'SH Summary'!Q$4,FALSE)</f>
        <v>Georgia</v>
      </c>
      <c r="R568" s="13" t="str">
        <f>VLOOKUP($C568,'Data_TCOM+9961'!$A:$U,'SH Summary'!R$4,FALSE)</f>
        <v>United States</v>
      </c>
      <c r="S568" s="15">
        <f>VLOOKUP($C568,'Data_TCOM+9961'!$A:$U,'SH Summary'!S$4,FALSE)/1000000000</f>
        <v>6.5221759800000001</v>
      </c>
    </row>
    <row r="569" spans="1:19" ht="17" customHeight="1" x14ac:dyDescent="0.35">
      <c r="A569" s="14"/>
      <c r="B569" s="14">
        <v>564</v>
      </c>
      <c r="C569" s="4" t="s">
        <v>601</v>
      </c>
      <c r="D569" s="15">
        <f>VLOOKUP($C569,'Data_TCOM+9961'!$A:$U,'SH Summary'!D$4,FALSE)</f>
        <v>0</v>
      </c>
      <c r="E569" s="15">
        <f>VLOOKUP($C569,'Data_TCOM+9961'!$A:$U,'SH Summary'!E$4,FALSE)</f>
        <v>9200</v>
      </c>
      <c r="F569" s="18">
        <f t="shared" si="24"/>
        <v>9200</v>
      </c>
      <c r="G569" s="18"/>
      <c r="H569" s="17">
        <f t="shared" si="25"/>
        <v>9200</v>
      </c>
      <c r="I569" s="16"/>
      <c r="J569" s="16"/>
      <c r="K569" s="16"/>
      <c r="L569" s="16">
        <f t="shared" si="26"/>
        <v>1.4175845233693462E-5</v>
      </c>
      <c r="M569" s="13">
        <f>VLOOKUP($C569,'Data_TCOM+9961'!$A:$U,'SH Summary'!M$4,FALSE)</f>
        <v>0</v>
      </c>
      <c r="N569" s="13" t="str">
        <f>VLOOKUP($C569,'Data_TCOM+9961'!$A:$U,'SH Summary'!N$4,FALSE)</f>
        <v>02/28/2025</v>
      </c>
      <c r="O569" s="13" t="str">
        <f>VLOOKUP($C569,'Data_TCOM+9961'!$A:$U,'SH Summary'!O$4,FALSE)</f>
        <v>Growth</v>
      </c>
      <c r="P569" s="13" t="str">
        <f>VLOOKUP($C569,'Data_TCOM+9961'!$A:$U,'SH Summary'!P$4,FALSE)</f>
        <v>Brussels</v>
      </c>
      <c r="Q569" s="13">
        <f>VLOOKUP($C569,'Data_TCOM+9961'!$A:$U,'SH Summary'!Q$4,FALSE)</f>
        <v>0</v>
      </c>
      <c r="R569" s="13" t="str">
        <f>VLOOKUP($C569,'Data_TCOM+9961'!$A:$U,'SH Summary'!R$4,FALSE)</f>
        <v>Belgium</v>
      </c>
      <c r="S569" s="15">
        <f>VLOOKUP($C569,'Data_TCOM+9961'!$A:$U,'SH Summary'!S$4,FALSE)/1000000000</f>
        <v>1.8134047149999999</v>
      </c>
    </row>
    <row r="570" spans="1:19" ht="17" customHeight="1" x14ac:dyDescent="0.35">
      <c r="A570" s="14"/>
      <c r="B570" s="14">
        <v>565</v>
      </c>
      <c r="C570" s="4" t="s">
        <v>602</v>
      </c>
      <c r="D570" s="15">
        <f>VLOOKUP($C570,'Data_TCOM+9961'!$A:$U,'SH Summary'!D$4,FALSE)</f>
        <v>0</v>
      </c>
      <c r="E570" s="15">
        <f>VLOOKUP($C570,'Data_TCOM+9961'!$A:$U,'SH Summary'!E$4,FALSE)</f>
        <v>9200</v>
      </c>
      <c r="F570" s="18">
        <f t="shared" si="24"/>
        <v>9200</v>
      </c>
      <c r="G570" s="18"/>
      <c r="H570" s="17">
        <f t="shared" si="25"/>
        <v>9200</v>
      </c>
      <c r="I570" s="16"/>
      <c r="J570" s="16"/>
      <c r="K570" s="16"/>
      <c r="L570" s="16">
        <f t="shared" si="26"/>
        <v>1.4175845233693462E-5</v>
      </c>
      <c r="M570" s="13">
        <f>VLOOKUP($C570,'Data_TCOM+9961'!$A:$U,'SH Summary'!M$4,FALSE)</f>
        <v>0</v>
      </c>
      <c r="N570" s="13" t="str">
        <f>VLOOKUP($C570,'Data_TCOM+9961'!$A:$U,'SH Summary'!N$4,FALSE)</f>
        <v>12/31/2024</v>
      </c>
      <c r="O570" s="13" t="str">
        <f>VLOOKUP($C570,'Data_TCOM+9961'!$A:$U,'SH Summary'!O$4,FALSE)</f>
        <v>Alternative</v>
      </c>
      <c r="P570" s="13" t="str">
        <f>VLOOKUP($C570,'Data_TCOM+9961'!$A:$U,'SH Summary'!P$4,FALSE)</f>
        <v>Central</v>
      </c>
      <c r="Q570" s="13">
        <f>VLOOKUP($C570,'Data_TCOM+9961'!$A:$U,'SH Summary'!Q$4,FALSE)</f>
        <v>0</v>
      </c>
      <c r="R570" s="13" t="str">
        <f>VLOOKUP($C570,'Data_TCOM+9961'!$A:$U,'SH Summary'!R$4,FALSE)</f>
        <v>Hong Kong SAR</v>
      </c>
      <c r="S570" s="15">
        <f>VLOOKUP($C570,'Data_TCOM+9961'!$A:$U,'SH Summary'!S$4,FALSE)/1000000000</f>
        <v>5.2845675000000002E-2</v>
      </c>
    </row>
    <row r="571" spans="1:19" ht="17" customHeight="1" x14ac:dyDescent="0.35">
      <c r="A571" s="14"/>
      <c r="B571" s="14">
        <v>566</v>
      </c>
      <c r="C571" s="4" t="s">
        <v>603</v>
      </c>
      <c r="D571" s="15">
        <f>VLOOKUP($C571,'Data_TCOM+9961'!$A:$U,'SH Summary'!D$4,FALSE)</f>
        <v>9177</v>
      </c>
      <c r="E571" s="15">
        <f>VLOOKUP($C571,'Data_TCOM+9961'!$A:$U,'SH Summary'!E$4,FALSE)</f>
        <v>0</v>
      </c>
      <c r="F571" s="18">
        <f t="shared" si="24"/>
        <v>9177</v>
      </c>
      <c r="G571" s="18"/>
      <c r="H571" s="17">
        <f t="shared" si="25"/>
        <v>9177</v>
      </c>
      <c r="I571" s="16"/>
      <c r="J571" s="16"/>
      <c r="K571" s="16"/>
      <c r="L571" s="16">
        <f t="shared" si="26"/>
        <v>1.4140405620609229E-5</v>
      </c>
      <c r="M571" s="13" t="str">
        <f>VLOOKUP($C571,'Data_TCOM+9961'!$A:$U,'SH Summary'!M$4,FALSE)</f>
        <v>03/31/2026</v>
      </c>
      <c r="N571" s="13">
        <f>VLOOKUP($C571,'Data_TCOM+9961'!$A:$U,'SH Summary'!N$4,FALSE)</f>
        <v>0</v>
      </c>
      <c r="O571" s="13" t="str">
        <f>VLOOKUP($C571,'Data_TCOM+9961'!$A:$U,'SH Summary'!O$4,FALSE)</f>
        <v>Growth</v>
      </c>
      <c r="P571" s="13" t="str">
        <f>VLOOKUP($C571,'Data_TCOM+9961'!$A:$U,'SH Summary'!P$4,FALSE)</f>
        <v>Birmingham</v>
      </c>
      <c r="Q571" s="13" t="str">
        <f>VLOOKUP($C571,'Data_TCOM+9961'!$A:$U,'SH Summary'!Q$4,FALSE)</f>
        <v>Alabama</v>
      </c>
      <c r="R571" s="13" t="str">
        <f>VLOOKUP($C571,'Data_TCOM+9961'!$A:$U,'SH Summary'!R$4,FALSE)</f>
        <v>United States</v>
      </c>
      <c r="S571" s="15">
        <f>VLOOKUP($C571,'Data_TCOM+9961'!$A:$U,'SH Summary'!S$4,FALSE)/1000000000</f>
        <v>1.33208032</v>
      </c>
    </row>
    <row r="572" spans="1:19" ht="17" customHeight="1" x14ac:dyDescent="0.35">
      <c r="A572" s="14"/>
      <c r="B572" s="14">
        <v>567</v>
      </c>
      <c r="C572" s="4" t="s">
        <v>604</v>
      </c>
      <c r="D572" s="15">
        <f>VLOOKUP($C572,'Data_TCOM+9961'!$A:$U,'SH Summary'!D$4,FALSE)</f>
        <v>9165</v>
      </c>
      <c r="E572" s="15">
        <f>VLOOKUP($C572,'Data_TCOM+9961'!$A:$U,'SH Summary'!E$4,FALSE)</f>
        <v>0</v>
      </c>
      <c r="F572" s="18">
        <f t="shared" si="24"/>
        <v>9165</v>
      </c>
      <c r="G572" s="18"/>
      <c r="H572" s="17">
        <f t="shared" si="25"/>
        <v>9165</v>
      </c>
      <c r="I572" s="16"/>
      <c r="J572" s="16"/>
      <c r="K572" s="16"/>
      <c r="L572" s="16">
        <f t="shared" si="26"/>
        <v>1.4121915387695715E-5</v>
      </c>
      <c r="M572" s="13" t="str">
        <f>VLOOKUP($C572,'Data_TCOM+9961'!$A:$U,'SH Summary'!M$4,FALSE)</f>
        <v>03/31/2026</v>
      </c>
      <c r="N572" s="13">
        <f>VLOOKUP($C572,'Data_TCOM+9961'!$A:$U,'SH Summary'!N$4,FALSE)</f>
        <v>0</v>
      </c>
      <c r="O572" s="13" t="str">
        <f>VLOOKUP($C572,'Data_TCOM+9961'!$A:$U,'SH Summary'!O$4,FALSE)</f>
        <v>Value</v>
      </c>
      <c r="P572" s="13" t="str">
        <f>VLOOKUP($C572,'Data_TCOM+9961'!$A:$U,'SH Summary'!P$4,FALSE)</f>
        <v>New York</v>
      </c>
      <c r="Q572" s="13" t="str">
        <f>VLOOKUP($C572,'Data_TCOM+9961'!$A:$U,'SH Summary'!Q$4,FALSE)</f>
        <v>New York</v>
      </c>
      <c r="R572" s="13" t="str">
        <f>VLOOKUP($C572,'Data_TCOM+9961'!$A:$U,'SH Summary'!R$4,FALSE)</f>
        <v>United States</v>
      </c>
      <c r="S572" s="15">
        <f>VLOOKUP($C572,'Data_TCOM+9961'!$A:$U,'SH Summary'!S$4,FALSE)/1000000000</f>
        <v>25.095378948</v>
      </c>
    </row>
    <row r="573" spans="1:19" ht="17" customHeight="1" x14ac:dyDescent="0.35">
      <c r="A573" s="14"/>
      <c r="B573" s="14">
        <v>568</v>
      </c>
      <c r="C573" s="4" t="s">
        <v>605</v>
      </c>
      <c r="D573" s="15">
        <f>VLOOKUP($C573,'Data_TCOM+9961'!$A:$U,'SH Summary'!D$4,FALSE)</f>
        <v>9159</v>
      </c>
      <c r="E573" s="15">
        <f>VLOOKUP($C573,'Data_TCOM+9961'!$A:$U,'SH Summary'!E$4,FALSE)</f>
        <v>0</v>
      </c>
      <c r="F573" s="18">
        <f t="shared" si="24"/>
        <v>9159</v>
      </c>
      <c r="G573" s="18"/>
      <c r="H573" s="17">
        <f t="shared" si="25"/>
        <v>9159</v>
      </c>
      <c r="I573" s="16"/>
      <c r="J573" s="16"/>
      <c r="K573" s="16"/>
      <c r="L573" s="16">
        <f t="shared" si="26"/>
        <v>1.4112670271238958E-5</v>
      </c>
      <c r="M573" s="13" t="str">
        <f>VLOOKUP($C573,'Data_TCOM+9961'!$A:$U,'SH Summary'!M$4,FALSE)</f>
        <v>03/31/2026</v>
      </c>
      <c r="N573" s="13">
        <f>VLOOKUP($C573,'Data_TCOM+9961'!$A:$U,'SH Summary'!N$4,FALSE)</f>
        <v>0</v>
      </c>
      <c r="O573" s="13" t="str">
        <f>VLOOKUP($C573,'Data_TCOM+9961'!$A:$U,'SH Summary'!O$4,FALSE)</f>
        <v>Value</v>
      </c>
      <c r="P573" s="13" t="str">
        <f>VLOOKUP($C573,'Data_TCOM+9961'!$A:$U,'SH Summary'!P$4,FALSE)</f>
        <v>Walnut Creek</v>
      </c>
      <c r="Q573" s="13" t="str">
        <f>VLOOKUP($C573,'Data_TCOM+9961'!$A:$U,'SH Summary'!Q$4,FALSE)</f>
        <v>California</v>
      </c>
      <c r="R573" s="13" t="str">
        <f>VLOOKUP($C573,'Data_TCOM+9961'!$A:$U,'SH Summary'!R$4,FALSE)</f>
        <v>United States</v>
      </c>
      <c r="S573" s="15">
        <f>VLOOKUP($C573,'Data_TCOM+9961'!$A:$U,'SH Summary'!S$4,FALSE)/1000000000</f>
        <v>7.0122213220000003</v>
      </c>
    </row>
    <row r="574" spans="1:19" ht="17" customHeight="1" x14ac:dyDescent="0.35">
      <c r="A574" s="14"/>
      <c r="B574" s="14">
        <v>569</v>
      </c>
      <c r="C574" s="4" t="s">
        <v>606</v>
      </c>
      <c r="D574" s="15">
        <f>VLOOKUP($C574,'Data_TCOM+9961'!$A:$U,'SH Summary'!D$4,FALSE)</f>
        <v>0</v>
      </c>
      <c r="E574" s="15">
        <f>VLOOKUP($C574,'Data_TCOM+9961'!$A:$U,'SH Summary'!E$4,FALSE)</f>
        <v>9013</v>
      </c>
      <c r="F574" s="18">
        <f t="shared" si="24"/>
        <v>9013</v>
      </c>
      <c r="G574" s="18"/>
      <c r="H574" s="17">
        <f t="shared" si="25"/>
        <v>9013</v>
      </c>
      <c r="I574" s="16"/>
      <c r="J574" s="16"/>
      <c r="K574" s="16"/>
      <c r="L574" s="16">
        <f t="shared" si="26"/>
        <v>1.3887705770791215E-5</v>
      </c>
      <c r="M574" s="13">
        <f>VLOOKUP($C574,'Data_TCOM+9961'!$A:$U,'SH Summary'!M$4,FALSE)</f>
        <v>0</v>
      </c>
      <c r="N574" s="13" t="str">
        <f>VLOOKUP($C574,'Data_TCOM+9961'!$A:$U,'SH Summary'!N$4,FALSE)</f>
        <v>12/31/2025</v>
      </c>
      <c r="O574" s="13" t="str">
        <f>VLOOKUP($C574,'Data_TCOM+9961'!$A:$U,'SH Summary'!O$4,FALSE)</f>
        <v>Growth</v>
      </c>
      <c r="P574" s="13" t="str">
        <f>VLOOKUP($C574,'Data_TCOM+9961'!$A:$U,'SH Summary'!P$4,FALSE)</f>
        <v>Taipei</v>
      </c>
      <c r="Q574" s="13">
        <f>VLOOKUP($C574,'Data_TCOM+9961'!$A:$U,'SH Summary'!Q$4,FALSE)</f>
        <v>0</v>
      </c>
      <c r="R574" s="13" t="str">
        <f>VLOOKUP($C574,'Data_TCOM+9961'!$A:$U,'SH Summary'!R$4,FALSE)</f>
        <v>Taiwan</v>
      </c>
      <c r="S574" s="15">
        <f>VLOOKUP($C574,'Data_TCOM+9961'!$A:$U,'SH Summary'!S$4,FALSE)/1000000000</f>
        <v>0.59526975299999996</v>
      </c>
    </row>
    <row r="575" spans="1:19" ht="17" customHeight="1" x14ac:dyDescent="0.35">
      <c r="A575" s="14"/>
      <c r="B575" s="14">
        <v>570</v>
      </c>
      <c r="C575" s="4" t="s">
        <v>607</v>
      </c>
      <c r="D575" s="15">
        <f>VLOOKUP($C575,'Data_TCOM+9961'!$A:$U,'SH Summary'!D$4,FALSE)</f>
        <v>8966</v>
      </c>
      <c r="E575" s="15">
        <f>VLOOKUP($C575,'Data_TCOM+9961'!$A:$U,'SH Summary'!E$4,FALSE)</f>
        <v>0</v>
      </c>
      <c r="F575" s="18">
        <f t="shared" si="24"/>
        <v>8966</v>
      </c>
      <c r="G575" s="18"/>
      <c r="H575" s="17">
        <f t="shared" si="25"/>
        <v>8966</v>
      </c>
      <c r="I575" s="16"/>
      <c r="J575" s="16"/>
      <c r="K575" s="16"/>
      <c r="L575" s="16">
        <f t="shared" si="26"/>
        <v>1.3815285691879954E-5</v>
      </c>
      <c r="M575" s="13" t="str">
        <f>VLOOKUP($C575,'Data_TCOM+9961'!$A:$U,'SH Summary'!M$4,FALSE)</f>
        <v>04/30/2025</v>
      </c>
      <c r="N575" s="13">
        <f>VLOOKUP($C575,'Data_TCOM+9961'!$A:$U,'SH Summary'!N$4,FALSE)</f>
        <v>0</v>
      </c>
      <c r="O575" s="13" t="str">
        <f>VLOOKUP($C575,'Data_TCOM+9961'!$A:$U,'SH Summary'!O$4,FALSE)</f>
        <v>Specialty</v>
      </c>
      <c r="P575" s="13" t="str">
        <f>VLOOKUP($C575,'Data_TCOM+9961'!$A:$U,'SH Summary'!P$4,FALSE)</f>
        <v>Ulm</v>
      </c>
      <c r="Q575" s="13">
        <f>VLOOKUP($C575,'Data_TCOM+9961'!$A:$U,'SH Summary'!Q$4,FALSE)</f>
        <v>0</v>
      </c>
      <c r="R575" s="13" t="str">
        <f>VLOOKUP($C575,'Data_TCOM+9961'!$A:$U,'SH Summary'!R$4,FALSE)</f>
        <v>Germany</v>
      </c>
      <c r="S575" s="15">
        <f>VLOOKUP($C575,'Data_TCOM+9961'!$A:$U,'SH Summary'!S$4,FALSE)/1000000000</f>
        <v>0.49578423199999999</v>
      </c>
    </row>
    <row r="576" spans="1:19" ht="17" customHeight="1" x14ac:dyDescent="0.35">
      <c r="A576" s="14"/>
      <c r="B576" s="14">
        <v>571</v>
      </c>
      <c r="C576" s="4" t="s">
        <v>608</v>
      </c>
      <c r="D576" s="15">
        <f>VLOOKUP($C576,'Data_TCOM+9961'!$A:$U,'SH Summary'!D$4,FALSE)</f>
        <v>0</v>
      </c>
      <c r="E576" s="15">
        <f>VLOOKUP($C576,'Data_TCOM+9961'!$A:$U,'SH Summary'!E$4,FALSE)</f>
        <v>8950</v>
      </c>
      <c r="F576" s="18">
        <f t="shared" si="24"/>
        <v>8950</v>
      </c>
      <c r="G576" s="18"/>
      <c r="H576" s="17">
        <f t="shared" si="25"/>
        <v>8950</v>
      </c>
      <c r="I576" s="16"/>
      <c r="J576" s="16"/>
      <c r="K576" s="16"/>
      <c r="L576" s="16">
        <f t="shared" si="26"/>
        <v>1.3790632047995271E-5</v>
      </c>
      <c r="M576" s="13" t="str">
        <f>VLOOKUP($C576,'Data_TCOM+9961'!$A:$U,'SH Summary'!M$4,FALSE)</f>
        <v>07/31/2024</v>
      </c>
      <c r="N576" s="13" t="str">
        <f>VLOOKUP($C576,'Data_TCOM+9961'!$A:$U,'SH Summary'!N$4,FALSE)</f>
        <v>04/30/2026</v>
      </c>
      <c r="O576" s="13" t="str">
        <f>VLOOKUP($C576,'Data_TCOM+9961'!$A:$U,'SH Summary'!O$4,FALSE)</f>
        <v>Growth</v>
      </c>
      <c r="P576" s="13" t="str">
        <f>VLOOKUP($C576,'Data_TCOM+9961'!$A:$U,'SH Summary'!P$4,FALSE)</f>
        <v>Central</v>
      </c>
      <c r="Q576" s="13">
        <f>VLOOKUP($C576,'Data_TCOM+9961'!$A:$U,'SH Summary'!Q$4,FALSE)</f>
        <v>0</v>
      </c>
      <c r="R576" s="13" t="str">
        <f>VLOOKUP($C576,'Data_TCOM+9961'!$A:$U,'SH Summary'!R$4,FALSE)</f>
        <v>Hong Kong SAR</v>
      </c>
      <c r="S576" s="15">
        <f>VLOOKUP($C576,'Data_TCOM+9961'!$A:$U,'SH Summary'!S$4,FALSE)/1000000000</f>
        <v>0.132060066</v>
      </c>
    </row>
    <row r="577" spans="1:19" ht="17" customHeight="1" x14ac:dyDescent="0.35">
      <c r="A577" s="14"/>
      <c r="B577" s="14">
        <v>572</v>
      </c>
      <c r="C577" s="4" t="s">
        <v>609</v>
      </c>
      <c r="D577" s="15">
        <f>VLOOKUP($C577,'Data_TCOM+9961'!$A:$U,'SH Summary'!D$4,FALSE)</f>
        <v>8950</v>
      </c>
      <c r="E577" s="15">
        <f>VLOOKUP($C577,'Data_TCOM+9961'!$A:$U,'SH Summary'!E$4,FALSE)</f>
        <v>0</v>
      </c>
      <c r="F577" s="18">
        <f t="shared" si="24"/>
        <v>8950</v>
      </c>
      <c r="G577" s="18"/>
      <c r="H577" s="17">
        <f t="shared" si="25"/>
        <v>8950</v>
      </c>
      <c r="I577" s="16"/>
      <c r="J577" s="16"/>
      <c r="K577" s="16"/>
      <c r="L577" s="16">
        <f t="shared" si="26"/>
        <v>1.3790632047995271E-5</v>
      </c>
      <c r="M577" s="13" t="str">
        <f>VLOOKUP($C577,'Data_TCOM+9961'!$A:$U,'SH Summary'!M$4,FALSE)</f>
        <v>03/31/2026</v>
      </c>
      <c r="N577" s="13">
        <f>VLOOKUP($C577,'Data_TCOM+9961'!$A:$U,'SH Summary'!N$4,FALSE)</f>
        <v>0</v>
      </c>
      <c r="O577" s="13" t="str">
        <f>VLOOKUP($C577,'Data_TCOM+9961'!$A:$U,'SH Summary'!O$4,FALSE)</f>
        <v>Growth</v>
      </c>
      <c r="P577" s="13" t="str">
        <f>VLOOKUP($C577,'Data_TCOM+9961'!$A:$U,'SH Summary'!P$4,FALSE)</f>
        <v>Minneapolis</v>
      </c>
      <c r="Q577" s="13" t="str">
        <f>VLOOKUP($C577,'Data_TCOM+9961'!$A:$U,'SH Summary'!Q$4,FALSE)</f>
        <v>Minnesota</v>
      </c>
      <c r="R577" s="13" t="str">
        <f>VLOOKUP($C577,'Data_TCOM+9961'!$A:$U,'SH Summary'!R$4,FALSE)</f>
        <v>United States</v>
      </c>
      <c r="S577" s="15">
        <f>VLOOKUP($C577,'Data_TCOM+9961'!$A:$U,'SH Summary'!S$4,FALSE)/1000000000</f>
        <v>5.01251186</v>
      </c>
    </row>
    <row r="578" spans="1:19" ht="17" customHeight="1" x14ac:dyDescent="0.35">
      <c r="A578" s="14"/>
      <c r="B578" s="14">
        <v>573</v>
      </c>
      <c r="C578" s="4" t="s">
        <v>610</v>
      </c>
      <c r="D578" s="15">
        <f>VLOOKUP($C578,'Data_TCOM+9961'!$A:$U,'SH Summary'!D$4,FALSE)</f>
        <v>8936</v>
      </c>
      <c r="E578" s="15">
        <f>VLOOKUP($C578,'Data_TCOM+9961'!$A:$U,'SH Summary'!E$4,FALSE)</f>
        <v>0</v>
      </c>
      <c r="F578" s="18">
        <f t="shared" si="24"/>
        <v>8936</v>
      </c>
      <c r="G578" s="18"/>
      <c r="H578" s="17">
        <f t="shared" si="25"/>
        <v>8936</v>
      </c>
      <c r="I578" s="16"/>
      <c r="J578" s="16"/>
      <c r="K578" s="16"/>
      <c r="L578" s="16">
        <f t="shared" si="26"/>
        <v>1.3769060109596171E-5</v>
      </c>
      <c r="M578" s="13" t="str">
        <f>VLOOKUP($C578,'Data_TCOM+9961'!$A:$U,'SH Summary'!M$4,FALSE)</f>
        <v>03/31/2026</v>
      </c>
      <c r="N578" s="13">
        <f>VLOOKUP($C578,'Data_TCOM+9961'!$A:$U,'SH Summary'!N$4,FALSE)</f>
        <v>0</v>
      </c>
      <c r="O578" s="13" t="str">
        <f>VLOOKUP($C578,'Data_TCOM+9961'!$A:$U,'SH Summary'!O$4,FALSE)</f>
        <v>Specialty</v>
      </c>
      <c r="P578" s="13" t="str">
        <f>VLOOKUP($C578,'Data_TCOM+9961'!$A:$U,'SH Summary'!P$4,FALSE)</f>
        <v>Chicago</v>
      </c>
      <c r="Q578" s="13" t="str">
        <f>VLOOKUP($C578,'Data_TCOM+9961'!$A:$U,'SH Summary'!Q$4,FALSE)</f>
        <v>Illinois</v>
      </c>
      <c r="R578" s="13" t="str">
        <f>VLOOKUP($C578,'Data_TCOM+9961'!$A:$U,'SH Summary'!R$4,FALSE)</f>
        <v>United States</v>
      </c>
      <c r="S578" s="15">
        <f>VLOOKUP($C578,'Data_TCOM+9961'!$A:$U,'SH Summary'!S$4,FALSE)/1000000000</f>
        <v>1.799664159</v>
      </c>
    </row>
    <row r="579" spans="1:19" ht="17" customHeight="1" x14ac:dyDescent="0.35">
      <c r="A579" s="14"/>
      <c r="B579" s="14">
        <v>574</v>
      </c>
      <c r="C579" s="4" t="s">
        <v>611</v>
      </c>
      <c r="D579" s="15">
        <f>VLOOKUP($C579,'Data_TCOM+9961'!$A:$U,'SH Summary'!D$4,FALSE)</f>
        <v>8763</v>
      </c>
      <c r="E579" s="15">
        <f>VLOOKUP($C579,'Data_TCOM+9961'!$A:$U,'SH Summary'!E$4,FALSE)</f>
        <v>0</v>
      </c>
      <c r="F579" s="18">
        <f t="shared" si="24"/>
        <v>8763</v>
      </c>
      <c r="G579" s="18"/>
      <c r="H579" s="17">
        <f t="shared" si="25"/>
        <v>8763</v>
      </c>
      <c r="I579" s="16"/>
      <c r="J579" s="16"/>
      <c r="K579" s="16"/>
      <c r="L579" s="16">
        <f t="shared" si="26"/>
        <v>1.3502492585093022E-5</v>
      </c>
      <c r="M579" s="13" t="str">
        <f>VLOOKUP($C579,'Data_TCOM+9961'!$A:$U,'SH Summary'!M$4,FALSE)</f>
        <v>12/31/2025</v>
      </c>
      <c r="N579" s="13">
        <f>VLOOKUP($C579,'Data_TCOM+9961'!$A:$U,'SH Summary'!N$4,FALSE)</f>
        <v>0</v>
      </c>
      <c r="O579" s="13" t="str">
        <f>VLOOKUP($C579,'Data_TCOM+9961'!$A:$U,'SH Summary'!O$4,FALSE)</f>
        <v>Broker</v>
      </c>
      <c r="P579" s="13" t="str">
        <f>VLOOKUP($C579,'Data_TCOM+9961'!$A:$U,'SH Summary'!P$4,FALSE)</f>
        <v>New York</v>
      </c>
      <c r="Q579" s="13" t="str">
        <f>VLOOKUP($C579,'Data_TCOM+9961'!$A:$U,'SH Summary'!Q$4,FALSE)</f>
        <v>New York</v>
      </c>
      <c r="R579" s="13" t="str">
        <f>VLOOKUP($C579,'Data_TCOM+9961'!$A:$U,'SH Summary'!R$4,FALSE)</f>
        <v>United States</v>
      </c>
      <c r="S579" s="15">
        <f>VLOOKUP($C579,'Data_TCOM+9961'!$A:$U,'SH Summary'!S$4,FALSE)/1000000000</f>
        <v>297.51648030699999</v>
      </c>
    </row>
    <row r="580" spans="1:19" ht="17" customHeight="1" x14ac:dyDescent="0.35">
      <c r="A580" s="14"/>
      <c r="B580" s="14">
        <v>575</v>
      </c>
      <c r="C580" s="4" t="s">
        <v>612</v>
      </c>
      <c r="D580" s="15">
        <f>VLOOKUP($C580,'Data_TCOM+9961'!$A:$U,'SH Summary'!D$4,FALSE)</f>
        <v>0</v>
      </c>
      <c r="E580" s="15">
        <f>VLOOKUP($C580,'Data_TCOM+9961'!$A:$U,'SH Summary'!E$4,FALSE)</f>
        <v>8746</v>
      </c>
      <c r="F580" s="18">
        <f t="shared" si="24"/>
        <v>8746</v>
      </c>
      <c r="G580" s="18"/>
      <c r="H580" s="17">
        <f t="shared" si="25"/>
        <v>8746</v>
      </c>
      <c r="I580" s="16"/>
      <c r="J580" s="16"/>
      <c r="K580" s="16"/>
      <c r="L580" s="16">
        <f t="shared" si="26"/>
        <v>1.3476298088465545E-5</v>
      </c>
      <c r="M580" s="13">
        <f>VLOOKUP($C580,'Data_TCOM+9961'!$A:$U,'SH Summary'!M$4,FALSE)</f>
        <v>0</v>
      </c>
      <c r="N580" s="13" t="str">
        <f>VLOOKUP($C580,'Data_TCOM+9961'!$A:$U,'SH Summary'!N$4,FALSE)</f>
        <v>03/31/2026</v>
      </c>
      <c r="O580" s="13" t="str">
        <f>VLOOKUP($C580,'Data_TCOM+9961'!$A:$U,'SH Summary'!O$4,FALSE)</f>
        <v>Growth</v>
      </c>
      <c r="P580" s="13" t="str">
        <f>VLOOKUP($C580,'Data_TCOM+9961'!$A:$U,'SH Summary'!P$4,FALSE)</f>
        <v>Taipei</v>
      </c>
      <c r="Q580" s="13">
        <f>VLOOKUP($C580,'Data_TCOM+9961'!$A:$U,'SH Summary'!Q$4,FALSE)</f>
        <v>0</v>
      </c>
      <c r="R580" s="13" t="str">
        <f>VLOOKUP($C580,'Data_TCOM+9961'!$A:$U,'SH Summary'!R$4,FALSE)</f>
        <v>Taiwan</v>
      </c>
      <c r="S580" s="15">
        <f>VLOOKUP($C580,'Data_TCOM+9961'!$A:$U,'SH Summary'!S$4,FALSE)/1000000000</f>
        <v>19.058612348</v>
      </c>
    </row>
    <row r="581" spans="1:19" ht="17" customHeight="1" x14ac:dyDescent="0.35">
      <c r="A581" s="14"/>
      <c r="B581" s="14">
        <v>576</v>
      </c>
      <c r="C581" s="4" t="s">
        <v>613</v>
      </c>
      <c r="D581" s="15">
        <f>VLOOKUP($C581,'Data_TCOM+9961'!$A:$U,'SH Summary'!D$4,FALSE)</f>
        <v>0</v>
      </c>
      <c r="E581" s="15">
        <f>VLOOKUP($C581,'Data_TCOM+9961'!$A:$U,'SH Summary'!E$4,FALSE)</f>
        <v>8700</v>
      </c>
      <c r="F581" s="18">
        <f t="shared" si="24"/>
        <v>8700</v>
      </c>
      <c r="G581" s="18"/>
      <c r="H581" s="17">
        <f t="shared" si="25"/>
        <v>8700</v>
      </c>
      <c r="I581" s="16"/>
      <c r="J581" s="16"/>
      <c r="K581" s="16"/>
      <c r="L581" s="16">
        <f t="shared" si="26"/>
        <v>1.3405418862297079E-5</v>
      </c>
      <c r="M581" s="13">
        <f>VLOOKUP($C581,'Data_TCOM+9961'!$A:$U,'SH Summary'!M$4,FALSE)</f>
        <v>0</v>
      </c>
      <c r="N581" s="13" t="str">
        <f>VLOOKUP($C581,'Data_TCOM+9961'!$A:$U,'SH Summary'!N$4,FALSE)</f>
        <v>09/30/2025</v>
      </c>
      <c r="O581" s="13" t="str">
        <f>VLOOKUP($C581,'Data_TCOM+9961'!$A:$U,'SH Summary'!O$4,FALSE)</f>
        <v>Growth</v>
      </c>
      <c r="P581" s="13" t="str">
        <f>VLOOKUP($C581,'Data_TCOM+9961'!$A:$U,'SH Summary'!P$4,FALSE)</f>
        <v>Kuala Lumpur</v>
      </c>
      <c r="Q581" s="13">
        <f>VLOOKUP($C581,'Data_TCOM+9961'!$A:$U,'SH Summary'!Q$4,FALSE)</f>
        <v>0</v>
      </c>
      <c r="R581" s="13" t="str">
        <f>VLOOKUP($C581,'Data_TCOM+9961'!$A:$U,'SH Summary'!R$4,FALSE)</f>
        <v>Malaysia</v>
      </c>
      <c r="S581" s="15">
        <f>VLOOKUP($C581,'Data_TCOM+9961'!$A:$U,'SH Summary'!S$4,FALSE)/1000000000</f>
        <v>0.85853643099999999</v>
      </c>
    </row>
    <row r="582" spans="1:19" ht="17" customHeight="1" x14ac:dyDescent="0.35">
      <c r="A582" s="14"/>
      <c r="B582" s="14">
        <v>577</v>
      </c>
      <c r="C582" s="4" t="s">
        <v>614</v>
      </c>
      <c r="D582" s="15">
        <f>VLOOKUP($C582,'Data_TCOM+9961'!$A:$U,'SH Summary'!D$4,FALSE)</f>
        <v>8690</v>
      </c>
      <c r="E582" s="15">
        <f>VLOOKUP($C582,'Data_TCOM+9961'!$A:$U,'SH Summary'!E$4,FALSE)</f>
        <v>0</v>
      </c>
      <c r="F582" s="18">
        <f t="shared" ref="F582:F645" si="27">D582+E582</f>
        <v>8690</v>
      </c>
      <c r="G582" s="18"/>
      <c r="H582" s="17">
        <f t="shared" ref="H582:H645" si="28">F582-G582</f>
        <v>8690</v>
      </c>
      <c r="I582" s="16"/>
      <c r="J582" s="16"/>
      <c r="K582" s="16"/>
      <c r="L582" s="16">
        <f t="shared" ref="L582:L645" si="29">F582/$F$3</f>
        <v>1.3390010334869151E-5</v>
      </c>
      <c r="M582" s="13" t="str">
        <f>VLOOKUP($C582,'Data_TCOM+9961'!$A:$U,'SH Summary'!M$4,FALSE)</f>
        <v>03/31/2026</v>
      </c>
      <c r="N582" s="13">
        <f>VLOOKUP($C582,'Data_TCOM+9961'!$A:$U,'SH Summary'!N$4,FALSE)</f>
        <v>0</v>
      </c>
      <c r="O582" s="13" t="str">
        <f>VLOOKUP($C582,'Data_TCOM+9961'!$A:$U,'SH Summary'!O$4,FALSE)</f>
        <v>Growth</v>
      </c>
      <c r="P582" s="13" t="str">
        <f>VLOOKUP($C582,'Data_TCOM+9961'!$A:$U,'SH Summary'!P$4,FALSE)</f>
        <v>Paris</v>
      </c>
      <c r="Q582" s="13">
        <f>VLOOKUP($C582,'Data_TCOM+9961'!$A:$U,'SH Summary'!Q$4,FALSE)</f>
        <v>0</v>
      </c>
      <c r="R582" s="13" t="str">
        <f>VLOOKUP($C582,'Data_TCOM+9961'!$A:$U,'SH Summary'!R$4,FALSE)</f>
        <v>France</v>
      </c>
      <c r="S582" s="15">
        <f>VLOOKUP($C582,'Data_TCOM+9961'!$A:$U,'SH Summary'!S$4,FALSE)/1000000000</f>
        <v>32.936316878</v>
      </c>
    </row>
    <row r="583" spans="1:19" ht="17" customHeight="1" x14ac:dyDescent="0.35">
      <c r="A583" s="14"/>
      <c r="B583" s="14">
        <v>578</v>
      </c>
      <c r="C583" s="4" t="s">
        <v>615</v>
      </c>
      <c r="D583" s="15">
        <f>VLOOKUP($C583,'Data_TCOM+9961'!$A:$U,'SH Summary'!D$4,FALSE)</f>
        <v>8600</v>
      </c>
      <c r="E583" s="15">
        <f>VLOOKUP($C583,'Data_TCOM+9961'!$A:$U,'SH Summary'!E$4,FALSE)</f>
        <v>0</v>
      </c>
      <c r="F583" s="18">
        <f t="shared" si="27"/>
        <v>8600</v>
      </c>
      <c r="G583" s="18"/>
      <c r="H583" s="17">
        <f t="shared" si="28"/>
        <v>8600</v>
      </c>
      <c r="I583" s="16"/>
      <c r="J583" s="16"/>
      <c r="K583" s="16"/>
      <c r="L583" s="16">
        <f t="shared" si="29"/>
        <v>1.3251333588017802E-5</v>
      </c>
      <c r="M583" s="13" t="str">
        <f>VLOOKUP($C583,'Data_TCOM+9961'!$A:$U,'SH Summary'!M$4,FALSE)</f>
        <v>05/29/2024</v>
      </c>
      <c r="N583" s="13" t="str">
        <f>VLOOKUP($C583,'Data_TCOM+9961'!$A:$U,'SH Summary'!N$4,FALSE)</f>
        <v>08/28/2025</v>
      </c>
      <c r="O583" s="13" t="str">
        <f>VLOOKUP($C583,'Data_TCOM+9961'!$A:$U,'SH Summary'!O$4,FALSE)</f>
        <v>Growth</v>
      </c>
      <c r="P583" s="13" t="str">
        <f>VLOOKUP($C583,'Data_TCOM+9961'!$A:$U,'SH Summary'!P$4,FALSE)</f>
        <v>Tokyo</v>
      </c>
      <c r="Q583" s="13">
        <f>VLOOKUP($C583,'Data_TCOM+9961'!$A:$U,'SH Summary'!Q$4,FALSE)</f>
        <v>0</v>
      </c>
      <c r="R583" s="13" t="str">
        <f>VLOOKUP($C583,'Data_TCOM+9961'!$A:$U,'SH Summary'!R$4,FALSE)</f>
        <v>Japan</v>
      </c>
      <c r="S583" s="15">
        <f>VLOOKUP($C583,'Data_TCOM+9961'!$A:$U,'SH Summary'!S$4,FALSE)/1000000000</f>
        <v>0.92619492000000003</v>
      </c>
    </row>
    <row r="584" spans="1:19" ht="17" customHeight="1" x14ac:dyDescent="0.35">
      <c r="A584" s="14"/>
      <c r="B584" s="14">
        <v>579</v>
      </c>
      <c r="C584" s="4" t="s">
        <v>616</v>
      </c>
      <c r="D584" s="15">
        <f>VLOOKUP($C584,'Data_TCOM+9961'!$A:$U,'SH Summary'!D$4,FALSE)</f>
        <v>2900</v>
      </c>
      <c r="E584" s="15">
        <f>VLOOKUP($C584,'Data_TCOM+9961'!$A:$U,'SH Summary'!E$4,FALSE)</f>
        <v>5700</v>
      </c>
      <c r="F584" s="18">
        <f t="shared" si="27"/>
        <v>8600</v>
      </c>
      <c r="G584" s="18"/>
      <c r="H584" s="17">
        <f t="shared" si="28"/>
        <v>8600</v>
      </c>
      <c r="I584" s="16"/>
      <c r="J584" s="16"/>
      <c r="K584" s="16"/>
      <c r="L584" s="16">
        <f t="shared" si="29"/>
        <v>1.3251333588017802E-5</v>
      </c>
      <c r="M584" s="13" t="str">
        <f>VLOOKUP($C584,'Data_TCOM+9961'!$A:$U,'SH Summary'!M$4,FALSE)</f>
        <v>03/31/2025</v>
      </c>
      <c r="N584" s="13" t="str">
        <f>VLOOKUP($C584,'Data_TCOM+9961'!$A:$U,'SH Summary'!N$4,FALSE)</f>
        <v>03/31/2026</v>
      </c>
      <c r="O584" s="13" t="str">
        <f>VLOOKUP($C584,'Data_TCOM+9961'!$A:$U,'SH Summary'!O$4,FALSE)</f>
        <v>Growth</v>
      </c>
      <c r="P584" s="13" t="str">
        <f>VLOOKUP($C584,'Data_TCOM+9961'!$A:$U,'SH Summary'!P$4,FALSE)</f>
        <v>Graz</v>
      </c>
      <c r="Q584" s="13">
        <f>VLOOKUP($C584,'Data_TCOM+9961'!$A:$U,'SH Summary'!Q$4,FALSE)</f>
        <v>0</v>
      </c>
      <c r="R584" s="13" t="str">
        <f>VLOOKUP($C584,'Data_TCOM+9961'!$A:$U,'SH Summary'!R$4,FALSE)</f>
        <v>Austria</v>
      </c>
      <c r="S584" s="15">
        <f>VLOOKUP($C584,'Data_TCOM+9961'!$A:$U,'SH Summary'!S$4,FALSE)/1000000000</f>
        <v>2.1569997650000001</v>
      </c>
    </row>
    <row r="585" spans="1:19" ht="17" customHeight="1" x14ac:dyDescent="0.35">
      <c r="A585" s="14"/>
      <c r="B585" s="14">
        <v>580</v>
      </c>
      <c r="C585" s="4" t="s">
        <v>617</v>
      </c>
      <c r="D585" s="15">
        <f>VLOOKUP($C585,'Data_TCOM+9961'!$A:$U,'SH Summary'!D$4,FALSE)</f>
        <v>0</v>
      </c>
      <c r="E585" s="15">
        <f>VLOOKUP($C585,'Data_TCOM+9961'!$A:$U,'SH Summary'!E$4,FALSE)</f>
        <v>8400</v>
      </c>
      <c r="F585" s="18">
        <f t="shared" si="27"/>
        <v>8400</v>
      </c>
      <c r="G585" s="18"/>
      <c r="H585" s="17">
        <f t="shared" si="28"/>
        <v>8400</v>
      </c>
      <c r="I585" s="16"/>
      <c r="J585" s="16"/>
      <c r="K585" s="16"/>
      <c r="L585" s="16">
        <f t="shared" si="29"/>
        <v>1.2943163039459247E-5</v>
      </c>
      <c r="M585" s="13">
        <f>VLOOKUP($C585,'Data_TCOM+9961'!$A:$U,'SH Summary'!M$4,FALSE)</f>
        <v>0</v>
      </c>
      <c r="N585" s="13" t="str">
        <f>VLOOKUP($C585,'Data_TCOM+9961'!$A:$U,'SH Summary'!N$4,FALSE)</f>
        <v>02/28/2026</v>
      </c>
      <c r="O585" s="13" t="str">
        <f>VLOOKUP($C585,'Data_TCOM+9961'!$A:$U,'SH Summary'!O$4,FALSE)</f>
        <v>Externally Managed</v>
      </c>
      <c r="P585" s="13" t="str">
        <f>VLOOKUP($C585,'Data_TCOM+9961'!$A:$U,'SH Summary'!P$4,FALSE)</f>
        <v>Baltimore</v>
      </c>
      <c r="Q585" s="13" t="str">
        <f>VLOOKUP($C585,'Data_TCOM+9961'!$A:$U,'SH Summary'!Q$4,FALSE)</f>
        <v>Maryland</v>
      </c>
      <c r="R585" s="13" t="str">
        <f>VLOOKUP($C585,'Data_TCOM+9961'!$A:$U,'SH Summary'!R$4,FALSE)</f>
        <v>United States</v>
      </c>
      <c r="S585" s="15">
        <f>VLOOKUP($C585,'Data_TCOM+9961'!$A:$U,'SH Summary'!S$4,FALSE)/1000000000</f>
        <v>5.3009911E-2</v>
      </c>
    </row>
    <row r="586" spans="1:19" ht="17" customHeight="1" x14ac:dyDescent="0.35">
      <c r="A586" s="14"/>
      <c r="B586" s="14">
        <v>581</v>
      </c>
      <c r="C586" s="4" t="s">
        <v>618</v>
      </c>
      <c r="D586" s="15">
        <f>VLOOKUP($C586,'Data_TCOM+9961'!$A:$U,'SH Summary'!D$4,FALSE)</f>
        <v>0</v>
      </c>
      <c r="E586" s="15">
        <f>VLOOKUP($C586,'Data_TCOM+9961'!$A:$U,'SH Summary'!E$4,FALSE)</f>
        <v>8350</v>
      </c>
      <c r="F586" s="18">
        <f t="shared" si="27"/>
        <v>8350</v>
      </c>
      <c r="G586" s="18"/>
      <c r="H586" s="17">
        <f t="shared" si="28"/>
        <v>8350</v>
      </c>
      <c r="I586" s="16"/>
      <c r="J586" s="16"/>
      <c r="K586" s="16"/>
      <c r="L586" s="16">
        <f t="shared" si="29"/>
        <v>1.286612040231961E-5</v>
      </c>
      <c r="M586" s="13">
        <f>VLOOKUP($C586,'Data_TCOM+9961'!$A:$U,'SH Summary'!M$4,FALSE)</f>
        <v>0</v>
      </c>
      <c r="N586" s="13" t="str">
        <f>VLOOKUP($C586,'Data_TCOM+9961'!$A:$U,'SH Summary'!N$4,FALSE)</f>
        <v>03/31/2026</v>
      </c>
      <c r="O586" s="13" t="str">
        <f>VLOOKUP($C586,'Data_TCOM+9961'!$A:$U,'SH Summary'!O$4,FALSE)</f>
        <v>Growth</v>
      </c>
      <c r="P586" s="13" t="str">
        <f>VLOOKUP($C586,'Data_TCOM+9961'!$A:$U,'SH Summary'!P$4,FALSE)</f>
        <v>Kuala Lumpur</v>
      </c>
      <c r="Q586" s="13">
        <f>VLOOKUP($C586,'Data_TCOM+9961'!$A:$U,'SH Summary'!Q$4,FALSE)</f>
        <v>0</v>
      </c>
      <c r="R586" s="13" t="str">
        <f>VLOOKUP($C586,'Data_TCOM+9961'!$A:$U,'SH Summary'!R$4,FALSE)</f>
        <v>Malaysia</v>
      </c>
      <c r="S586" s="15">
        <f>VLOOKUP($C586,'Data_TCOM+9961'!$A:$U,'SH Summary'!S$4,FALSE)/1000000000</f>
        <v>0.38201686000000001</v>
      </c>
    </row>
    <row r="587" spans="1:19" ht="17" customHeight="1" x14ac:dyDescent="0.35">
      <c r="A587" s="14"/>
      <c r="B587" s="14">
        <v>582</v>
      </c>
      <c r="C587" s="4" t="s">
        <v>619</v>
      </c>
      <c r="D587" s="15">
        <f>VLOOKUP($C587,'Data_TCOM+9961'!$A:$U,'SH Summary'!D$4,FALSE)</f>
        <v>0</v>
      </c>
      <c r="E587" s="15">
        <f>VLOOKUP($C587,'Data_TCOM+9961'!$A:$U,'SH Summary'!E$4,FALSE)</f>
        <v>8100</v>
      </c>
      <c r="F587" s="18">
        <f t="shared" si="27"/>
        <v>8100</v>
      </c>
      <c r="G587" s="18"/>
      <c r="H587" s="17">
        <f t="shared" si="28"/>
        <v>8100</v>
      </c>
      <c r="I587" s="16"/>
      <c r="J587" s="16"/>
      <c r="K587" s="16"/>
      <c r="L587" s="16">
        <f t="shared" si="29"/>
        <v>1.2480907216621417E-5</v>
      </c>
      <c r="M587" s="13">
        <f>VLOOKUP($C587,'Data_TCOM+9961'!$A:$U,'SH Summary'!M$4,FALSE)</f>
        <v>0</v>
      </c>
      <c r="N587" s="13" t="str">
        <f>VLOOKUP($C587,'Data_TCOM+9961'!$A:$U,'SH Summary'!N$4,FALSE)</f>
        <v>04/30/2026</v>
      </c>
      <c r="O587" s="13" t="str">
        <f>VLOOKUP($C587,'Data_TCOM+9961'!$A:$U,'SH Summary'!O$4,FALSE)</f>
        <v>Growth</v>
      </c>
      <c r="P587" s="13" t="str">
        <f>VLOOKUP($C587,'Data_TCOM+9961'!$A:$U,'SH Summary'!P$4,FALSE)</f>
        <v>Edinburgh</v>
      </c>
      <c r="Q587" s="13">
        <f>VLOOKUP($C587,'Data_TCOM+9961'!$A:$U,'SH Summary'!Q$4,FALSE)</f>
        <v>0</v>
      </c>
      <c r="R587" s="13" t="str">
        <f>VLOOKUP($C587,'Data_TCOM+9961'!$A:$U,'SH Summary'!R$4,FALSE)</f>
        <v>United Kingdom</v>
      </c>
      <c r="S587" s="15">
        <f>VLOOKUP($C587,'Data_TCOM+9961'!$A:$U,'SH Summary'!S$4,FALSE)/1000000000</f>
        <v>6.0887858780000004</v>
      </c>
    </row>
    <row r="588" spans="1:19" ht="17" customHeight="1" x14ac:dyDescent="0.35">
      <c r="A588" s="14"/>
      <c r="B588" s="14">
        <v>583</v>
      </c>
      <c r="C588" s="4" t="s">
        <v>620</v>
      </c>
      <c r="D588" s="15">
        <f>VLOOKUP($C588,'Data_TCOM+9961'!$A:$U,'SH Summary'!D$4,FALSE)</f>
        <v>0</v>
      </c>
      <c r="E588" s="15">
        <f>VLOOKUP($C588,'Data_TCOM+9961'!$A:$U,'SH Summary'!E$4,FALSE)</f>
        <v>8100</v>
      </c>
      <c r="F588" s="18">
        <f t="shared" si="27"/>
        <v>8100</v>
      </c>
      <c r="G588" s="18"/>
      <c r="H588" s="17">
        <f t="shared" si="28"/>
        <v>8100</v>
      </c>
      <c r="I588" s="16"/>
      <c r="J588" s="16"/>
      <c r="K588" s="16"/>
      <c r="L588" s="16">
        <f t="shared" si="29"/>
        <v>1.2480907216621417E-5</v>
      </c>
      <c r="M588" s="13">
        <f>VLOOKUP($C588,'Data_TCOM+9961'!$A:$U,'SH Summary'!M$4,FALSE)</f>
        <v>0</v>
      </c>
      <c r="N588" s="13" t="str">
        <f>VLOOKUP($C588,'Data_TCOM+9961'!$A:$U,'SH Summary'!N$4,FALSE)</f>
        <v>09/12/2025</v>
      </c>
      <c r="O588" s="13" t="str">
        <f>VLOOKUP($C588,'Data_TCOM+9961'!$A:$U,'SH Summary'!O$4,FALSE)</f>
        <v>Deep Value</v>
      </c>
      <c r="P588" s="13" t="str">
        <f>VLOOKUP($C588,'Data_TCOM+9961'!$A:$U,'SH Summary'!P$4,FALSE)</f>
        <v>Tokyo</v>
      </c>
      <c r="Q588" s="13">
        <f>VLOOKUP($C588,'Data_TCOM+9961'!$A:$U,'SH Summary'!Q$4,FALSE)</f>
        <v>0</v>
      </c>
      <c r="R588" s="13" t="str">
        <f>VLOOKUP($C588,'Data_TCOM+9961'!$A:$U,'SH Summary'!R$4,FALSE)</f>
        <v>Japan</v>
      </c>
      <c r="S588" s="15">
        <f>VLOOKUP($C588,'Data_TCOM+9961'!$A:$U,'SH Summary'!S$4,FALSE)/1000000000</f>
        <v>4.2675844310000004</v>
      </c>
    </row>
    <row r="589" spans="1:19" ht="17" customHeight="1" x14ac:dyDescent="0.35">
      <c r="A589" s="14"/>
      <c r="B589" s="14">
        <v>584</v>
      </c>
      <c r="C589" s="4" t="s">
        <v>621</v>
      </c>
      <c r="D589" s="15">
        <f>VLOOKUP($C589,'Data_TCOM+9961'!$A:$U,'SH Summary'!D$4,FALSE)</f>
        <v>7922</v>
      </c>
      <c r="E589" s="15">
        <f>VLOOKUP($C589,'Data_TCOM+9961'!$A:$U,'SH Summary'!E$4,FALSE)</f>
        <v>0</v>
      </c>
      <c r="F589" s="18">
        <f t="shared" si="27"/>
        <v>7922</v>
      </c>
      <c r="G589" s="18"/>
      <c r="H589" s="17">
        <f t="shared" si="28"/>
        <v>7922</v>
      </c>
      <c r="I589" s="16"/>
      <c r="J589" s="16"/>
      <c r="K589" s="16"/>
      <c r="L589" s="16">
        <f t="shared" si="29"/>
        <v>1.2206635428404304E-5</v>
      </c>
      <c r="M589" s="13" t="str">
        <f>VLOOKUP($C589,'Data_TCOM+9961'!$A:$U,'SH Summary'!M$4,FALSE)</f>
        <v>03/31/2026</v>
      </c>
      <c r="N589" s="13">
        <f>VLOOKUP($C589,'Data_TCOM+9961'!$A:$U,'SH Summary'!N$4,FALSE)</f>
        <v>0</v>
      </c>
      <c r="O589" s="13" t="str">
        <f>VLOOKUP($C589,'Data_TCOM+9961'!$A:$U,'SH Summary'!O$4,FALSE)</f>
        <v>Specialty</v>
      </c>
      <c r="P589" s="13" t="str">
        <f>VLOOKUP($C589,'Data_TCOM+9961'!$A:$U,'SH Summary'!P$4,FALSE)</f>
        <v>Waltham</v>
      </c>
      <c r="Q589" s="13" t="str">
        <f>VLOOKUP($C589,'Data_TCOM+9961'!$A:$U,'SH Summary'!Q$4,FALSE)</f>
        <v>Massachusetts</v>
      </c>
      <c r="R589" s="13" t="str">
        <f>VLOOKUP($C589,'Data_TCOM+9961'!$A:$U,'SH Summary'!R$4,FALSE)</f>
        <v>United States</v>
      </c>
      <c r="S589" s="15">
        <f>VLOOKUP($C589,'Data_TCOM+9961'!$A:$U,'SH Summary'!S$4,FALSE)/1000000000</f>
        <v>7.1815958350000004</v>
      </c>
    </row>
    <row r="590" spans="1:19" ht="17" customHeight="1" x14ac:dyDescent="0.35">
      <c r="A590" s="14"/>
      <c r="B590" s="14">
        <v>585</v>
      </c>
      <c r="C590" s="4" t="s">
        <v>622</v>
      </c>
      <c r="D590" s="15">
        <f>VLOOKUP($C590,'Data_TCOM+9961'!$A:$U,'SH Summary'!D$4,FALSE)</f>
        <v>7863</v>
      </c>
      <c r="E590" s="15">
        <f>VLOOKUP($C590,'Data_TCOM+9961'!$A:$U,'SH Summary'!E$4,FALSE)</f>
        <v>0</v>
      </c>
      <c r="F590" s="18">
        <f t="shared" si="27"/>
        <v>7863</v>
      </c>
      <c r="G590" s="18"/>
      <c r="H590" s="17">
        <f t="shared" si="28"/>
        <v>7863</v>
      </c>
      <c r="I590" s="16"/>
      <c r="J590" s="16"/>
      <c r="K590" s="16"/>
      <c r="L590" s="16">
        <f t="shared" si="29"/>
        <v>1.2115725116579531E-5</v>
      </c>
      <c r="M590" s="13" t="str">
        <f>VLOOKUP($C590,'Data_TCOM+9961'!$A:$U,'SH Summary'!M$4,FALSE)</f>
        <v>03/31/2026</v>
      </c>
      <c r="N590" s="13">
        <f>VLOOKUP($C590,'Data_TCOM+9961'!$A:$U,'SH Summary'!N$4,FALSE)</f>
        <v>0</v>
      </c>
      <c r="O590" s="13" t="str">
        <f>VLOOKUP($C590,'Data_TCOM+9961'!$A:$U,'SH Summary'!O$4,FALSE)</f>
        <v>Value</v>
      </c>
      <c r="P590" s="13" t="str">
        <f>VLOOKUP($C590,'Data_TCOM+9961'!$A:$U,'SH Summary'!P$4,FALSE)</f>
        <v>Prague</v>
      </c>
      <c r="Q590" s="13">
        <f>VLOOKUP($C590,'Data_TCOM+9961'!$A:$U,'SH Summary'!Q$4,FALSE)</f>
        <v>0</v>
      </c>
      <c r="R590" s="13" t="str">
        <f>VLOOKUP($C590,'Data_TCOM+9961'!$A:$U,'SH Summary'!R$4,FALSE)</f>
        <v>Czech Republic</v>
      </c>
      <c r="S590" s="15">
        <f>VLOOKUP($C590,'Data_TCOM+9961'!$A:$U,'SH Summary'!S$4,FALSE)/1000000000</f>
        <v>1.9009172139999999</v>
      </c>
    </row>
    <row r="591" spans="1:19" ht="17" customHeight="1" x14ac:dyDescent="0.35">
      <c r="A591" s="14"/>
      <c r="B591" s="14">
        <v>586</v>
      </c>
      <c r="C591" s="4" t="s">
        <v>623</v>
      </c>
      <c r="D591" s="15">
        <f>VLOOKUP($C591,'Data_TCOM+9961'!$A:$U,'SH Summary'!D$4,FALSE)</f>
        <v>7780</v>
      </c>
      <c r="E591" s="15">
        <f>VLOOKUP($C591,'Data_TCOM+9961'!$A:$U,'SH Summary'!E$4,FALSE)</f>
        <v>0</v>
      </c>
      <c r="F591" s="18">
        <f t="shared" si="27"/>
        <v>7780</v>
      </c>
      <c r="G591" s="18"/>
      <c r="H591" s="17">
        <f t="shared" si="28"/>
        <v>7780</v>
      </c>
      <c r="I591" s="16"/>
      <c r="J591" s="16"/>
      <c r="K591" s="16"/>
      <c r="L591" s="16">
        <f t="shared" si="29"/>
        <v>1.1987834338927732E-5</v>
      </c>
      <c r="M591" s="13" t="str">
        <f>VLOOKUP($C591,'Data_TCOM+9961'!$A:$U,'SH Summary'!M$4,FALSE)</f>
        <v>03/31/2026</v>
      </c>
      <c r="N591" s="13">
        <f>VLOOKUP($C591,'Data_TCOM+9961'!$A:$U,'SH Summary'!N$4,FALSE)</f>
        <v>0</v>
      </c>
      <c r="O591" s="13" t="str">
        <f>VLOOKUP($C591,'Data_TCOM+9961'!$A:$U,'SH Summary'!O$4,FALSE)</f>
        <v>Externally Managed</v>
      </c>
      <c r="P591" s="13" t="str">
        <f>VLOOKUP($C591,'Data_TCOM+9961'!$A:$U,'SH Summary'!P$4,FALSE)</f>
        <v>Austin</v>
      </c>
      <c r="Q591" s="13" t="str">
        <f>VLOOKUP($C591,'Data_TCOM+9961'!$A:$U,'SH Summary'!Q$4,FALSE)</f>
        <v>Texas</v>
      </c>
      <c r="R591" s="13" t="str">
        <f>VLOOKUP($C591,'Data_TCOM+9961'!$A:$U,'SH Summary'!R$4,FALSE)</f>
        <v>United States</v>
      </c>
      <c r="S591" s="15">
        <f>VLOOKUP($C591,'Data_TCOM+9961'!$A:$U,'SH Summary'!S$4,FALSE)/1000000000</f>
        <v>18.403138598000002</v>
      </c>
    </row>
    <row r="592" spans="1:19" ht="17" customHeight="1" x14ac:dyDescent="0.35">
      <c r="A592" s="14"/>
      <c r="B592" s="14">
        <v>587</v>
      </c>
      <c r="C592" s="4" t="s">
        <v>624</v>
      </c>
      <c r="D592" s="15">
        <f>VLOOKUP($C592,'Data_TCOM+9961'!$A:$U,'SH Summary'!D$4,FALSE)</f>
        <v>7699</v>
      </c>
      <c r="E592" s="15">
        <f>VLOOKUP($C592,'Data_TCOM+9961'!$A:$U,'SH Summary'!E$4,FALSE)</f>
        <v>0</v>
      </c>
      <c r="F592" s="18">
        <f t="shared" si="27"/>
        <v>7699</v>
      </c>
      <c r="G592" s="18"/>
      <c r="H592" s="17">
        <f t="shared" si="28"/>
        <v>7699</v>
      </c>
      <c r="I592" s="16"/>
      <c r="J592" s="16"/>
      <c r="K592" s="16"/>
      <c r="L592" s="16">
        <f t="shared" si="29"/>
        <v>1.1863025266761517E-5</v>
      </c>
      <c r="M592" s="13" t="str">
        <f>VLOOKUP($C592,'Data_TCOM+9961'!$A:$U,'SH Summary'!M$4,FALSE)</f>
        <v>12/31/2025</v>
      </c>
      <c r="N592" s="13">
        <f>VLOOKUP($C592,'Data_TCOM+9961'!$A:$U,'SH Summary'!N$4,FALSE)</f>
        <v>0</v>
      </c>
      <c r="O592" s="13" t="str">
        <f>VLOOKUP($C592,'Data_TCOM+9961'!$A:$U,'SH Summary'!O$4,FALSE)</f>
        <v>Value</v>
      </c>
      <c r="P592" s="13" t="str">
        <f>VLOOKUP($C592,'Data_TCOM+9961'!$A:$U,'SH Summary'!P$4,FALSE)</f>
        <v>New York</v>
      </c>
      <c r="Q592" s="13" t="str">
        <f>VLOOKUP($C592,'Data_TCOM+9961'!$A:$U,'SH Summary'!Q$4,FALSE)</f>
        <v>New York</v>
      </c>
      <c r="R592" s="13" t="str">
        <f>VLOOKUP($C592,'Data_TCOM+9961'!$A:$U,'SH Summary'!R$4,FALSE)</f>
        <v>United States</v>
      </c>
      <c r="S592" s="15">
        <f>VLOOKUP($C592,'Data_TCOM+9961'!$A:$U,'SH Summary'!S$4,FALSE)/1000000000</f>
        <v>5.0993241349999998</v>
      </c>
    </row>
    <row r="593" spans="1:19" ht="17" customHeight="1" x14ac:dyDescent="0.35">
      <c r="A593" s="14"/>
      <c r="B593" s="14">
        <v>588</v>
      </c>
      <c r="C593" s="4" t="s">
        <v>625</v>
      </c>
      <c r="D593" s="15">
        <f>VLOOKUP($C593,'Data_TCOM+9961'!$A:$U,'SH Summary'!D$4,FALSE)</f>
        <v>0</v>
      </c>
      <c r="E593" s="15">
        <f>VLOOKUP($C593,'Data_TCOM+9961'!$A:$U,'SH Summary'!E$4,FALSE)</f>
        <v>7662</v>
      </c>
      <c r="F593" s="18">
        <f t="shared" si="27"/>
        <v>7662</v>
      </c>
      <c r="G593" s="18"/>
      <c r="H593" s="17">
        <f t="shared" si="28"/>
        <v>7662</v>
      </c>
      <c r="I593" s="16"/>
      <c r="J593" s="16"/>
      <c r="K593" s="16"/>
      <c r="L593" s="16">
        <f t="shared" si="29"/>
        <v>1.1806013715278186E-5</v>
      </c>
      <c r="M593" s="13">
        <f>VLOOKUP($C593,'Data_TCOM+9961'!$A:$U,'SH Summary'!M$4,FALSE)</f>
        <v>0</v>
      </c>
      <c r="N593" s="13" t="str">
        <f>VLOOKUP($C593,'Data_TCOM+9961'!$A:$U,'SH Summary'!N$4,FALSE)</f>
        <v>10/31/2025</v>
      </c>
      <c r="O593" s="13">
        <f>VLOOKUP($C593,'Data_TCOM+9961'!$A:$U,'SH Summary'!O$4,FALSE)</f>
        <v>0</v>
      </c>
      <c r="P593" s="13" t="str">
        <f>VLOOKUP($C593,'Data_TCOM+9961'!$A:$U,'SH Summary'!P$4,FALSE)</f>
        <v>Constantia</v>
      </c>
      <c r="Q593" s="13">
        <f>VLOOKUP($C593,'Data_TCOM+9961'!$A:$U,'SH Summary'!Q$4,FALSE)</f>
        <v>0</v>
      </c>
      <c r="R593" s="13" t="str">
        <f>VLOOKUP($C593,'Data_TCOM+9961'!$A:$U,'SH Summary'!R$4,FALSE)</f>
        <v>South Africa</v>
      </c>
      <c r="S593" s="15">
        <f>VLOOKUP($C593,'Data_TCOM+9961'!$A:$U,'SH Summary'!S$4,FALSE)/1000000000</f>
        <v>5.8412817999999998E-2</v>
      </c>
    </row>
    <row r="594" spans="1:19" ht="17" customHeight="1" x14ac:dyDescent="0.35">
      <c r="A594" s="14"/>
      <c r="B594" s="14">
        <v>589</v>
      </c>
      <c r="C594" s="4" t="s">
        <v>626</v>
      </c>
      <c r="D594" s="15">
        <f>VLOOKUP($C594,'Data_TCOM+9961'!$A:$U,'SH Summary'!D$4,FALSE)</f>
        <v>0</v>
      </c>
      <c r="E594" s="15">
        <f>VLOOKUP($C594,'Data_TCOM+9961'!$A:$U,'SH Summary'!E$4,FALSE)</f>
        <v>7661</v>
      </c>
      <c r="F594" s="18">
        <f t="shared" si="27"/>
        <v>7661</v>
      </c>
      <c r="G594" s="18"/>
      <c r="H594" s="17">
        <f t="shared" si="28"/>
        <v>7661</v>
      </c>
      <c r="I594" s="16"/>
      <c r="J594" s="16"/>
      <c r="K594" s="16"/>
      <c r="L594" s="16">
        <f t="shared" si="29"/>
        <v>1.1804472862535392E-5</v>
      </c>
      <c r="M594" s="13">
        <f>VLOOKUP($C594,'Data_TCOM+9961'!$A:$U,'SH Summary'!M$4,FALSE)</f>
        <v>0</v>
      </c>
      <c r="N594" s="13" t="str">
        <f>VLOOKUP($C594,'Data_TCOM+9961'!$A:$U,'SH Summary'!N$4,FALSE)</f>
        <v>01/31/2026</v>
      </c>
      <c r="O594" s="13" t="str">
        <f>VLOOKUP($C594,'Data_TCOM+9961'!$A:$U,'SH Summary'!O$4,FALSE)</f>
        <v>Value</v>
      </c>
      <c r="P594" s="13" t="str">
        <f>VLOOKUP($C594,'Data_TCOM+9961'!$A:$U,'SH Summary'!P$4,FALSE)</f>
        <v>Seoul</v>
      </c>
      <c r="Q594" s="13">
        <f>VLOOKUP($C594,'Data_TCOM+9961'!$A:$U,'SH Summary'!Q$4,FALSE)</f>
        <v>0</v>
      </c>
      <c r="R594" s="13" t="str">
        <f>VLOOKUP($C594,'Data_TCOM+9961'!$A:$U,'SH Summary'!R$4,FALSE)</f>
        <v>South Korea</v>
      </c>
      <c r="S594" s="15">
        <f>VLOOKUP($C594,'Data_TCOM+9961'!$A:$U,'SH Summary'!S$4,FALSE)/1000000000</f>
        <v>7.1064833480000003</v>
      </c>
    </row>
    <row r="595" spans="1:19" ht="17" customHeight="1" x14ac:dyDescent="0.35">
      <c r="A595" s="14"/>
      <c r="B595" s="14">
        <v>590</v>
      </c>
      <c r="C595" s="4" t="s">
        <v>627</v>
      </c>
      <c r="D595" s="15">
        <f>VLOOKUP($C595,'Data_TCOM+9961'!$A:$U,'SH Summary'!D$4,FALSE)</f>
        <v>0</v>
      </c>
      <c r="E595" s="15">
        <f>VLOOKUP($C595,'Data_TCOM+9961'!$A:$U,'SH Summary'!E$4,FALSE)</f>
        <v>7650</v>
      </c>
      <c r="F595" s="18">
        <f t="shared" si="27"/>
        <v>7650</v>
      </c>
      <c r="G595" s="18"/>
      <c r="H595" s="17">
        <f t="shared" si="28"/>
        <v>7650</v>
      </c>
      <c r="I595" s="16"/>
      <c r="J595" s="16"/>
      <c r="K595" s="16"/>
      <c r="L595" s="16">
        <f t="shared" si="29"/>
        <v>1.1787523482364672E-5</v>
      </c>
      <c r="M595" s="13">
        <f>VLOOKUP($C595,'Data_TCOM+9961'!$A:$U,'SH Summary'!M$4,FALSE)</f>
        <v>0</v>
      </c>
      <c r="N595" s="13" t="str">
        <f>VLOOKUP($C595,'Data_TCOM+9961'!$A:$U,'SH Summary'!N$4,FALSE)</f>
        <v>03/31/2026</v>
      </c>
      <c r="O595" s="13" t="str">
        <f>VLOOKUP($C595,'Data_TCOM+9961'!$A:$U,'SH Summary'!O$4,FALSE)</f>
        <v>GARP</v>
      </c>
      <c r="P595" s="13" t="str">
        <f>VLOOKUP($C595,'Data_TCOM+9961'!$A:$U,'SH Summary'!P$4,FALSE)</f>
        <v>Silkeborg</v>
      </c>
      <c r="Q595" s="13">
        <f>VLOOKUP($C595,'Data_TCOM+9961'!$A:$U,'SH Summary'!Q$4,FALSE)</f>
        <v>0</v>
      </c>
      <c r="R595" s="13" t="str">
        <f>VLOOKUP($C595,'Data_TCOM+9961'!$A:$U,'SH Summary'!R$4,FALSE)</f>
        <v>Denmark</v>
      </c>
      <c r="S595" s="15">
        <f>VLOOKUP($C595,'Data_TCOM+9961'!$A:$U,'SH Summary'!S$4,FALSE)/1000000000</f>
        <v>7.3474977570000002</v>
      </c>
    </row>
    <row r="596" spans="1:19" ht="17" customHeight="1" x14ac:dyDescent="0.35">
      <c r="A596" s="14"/>
      <c r="B596" s="14">
        <v>591</v>
      </c>
      <c r="C596" s="4" t="s">
        <v>628</v>
      </c>
      <c r="D596" s="15">
        <f>VLOOKUP($C596,'Data_TCOM+9961'!$A:$U,'SH Summary'!D$4,FALSE)</f>
        <v>7606</v>
      </c>
      <c r="E596" s="15">
        <f>VLOOKUP($C596,'Data_TCOM+9961'!$A:$U,'SH Summary'!E$4,FALSE)</f>
        <v>0</v>
      </c>
      <c r="F596" s="18">
        <f t="shared" si="27"/>
        <v>7606</v>
      </c>
      <c r="G596" s="18"/>
      <c r="H596" s="17">
        <f t="shared" si="28"/>
        <v>7606</v>
      </c>
      <c r="I596" s="16"/>
      <c r="J596" s="16"/>
      <c r="K596" s="16"/>
      <c r="L596" s="16">
        <f t="shared" si="29"/>
        <v>1.171972596168179E-5</v>
      </c>
      <c r="M596" s="13" t="str">
        <f>VLOOKUP($C596,'Data_TCOM+9961'!$A:$U,'SH Summary'!M$4,FALSE)</f>
        <v>03/31/2026</v>
      </c>
      <c r="N596" s="13">
        <f>VLOOKUP($C596,'Data_TCOM+9961'!$A:$U,'SH Summary'!N$4,FALSE)</f>
        <v>0</v>
      </c>
      <c r="O596" s="13" t="str">
        <f>VLOOKUP($C596,'Data_TCOM+9961'!$A:$U,'SH Summary'!O$4,FALSE)</f>
        <v>Growth</v>
      </c>
      <c r="P596" s="13" t="str">
        <f>VLOOKUP($C596,'Data_TCOM+9961'!$A:$U,'SH Summary'!P$4,FALSE)</f>
        <v>New York</v>
      </c>
      <c r="Q596" s="13" t="str">
        <f>VLOOKUP($C596,'Data_TCOM+9961'!$A:$U,'SH Summary'!Q$4,FALSE)</f>
        <v>New York</v>
      </c>
      <c r="R596" s="13" t="str">
        <f>VLOOKUP($C596,'Data_TCOM+9961'!$A:$U,'SH Summary'!R$4,FALSE)</f>
        <v>United States</v>
      </c>
      <c r="S596" s="15">
        <f>VLOOKUP($C596,'Data_TCOM+9961'!$A:$U,'SH Summary'!S$4,FALSE)/1000000000</f>
        <v>3.2416870580000001</v>
      </c>
    </row>
    <row r="597" spans="1:19" ht="17" customHeight="1" x14ac:dyDescent="0.35">
      <c r="A597" s="14"/>
      <c r="B597" s="14">
        <v>592</v>
      </c>
      <c r="C597" s="4" t="s">
        <v>629</v>
      </c>
      <c r="D597" s="15">
        <f>VLOOKUP($C597,'Data_TCOM+9961'!$A:$U,'SH Summary'!D$4,FALSE)</f>
        <v>0</v>
      </c>
      <c r="E597" s="15">
        <f>VLOOKUP($C597,'Data_TCOM+9961'!$A:$U,'SH Summary'!E$4,FALSE)</f>
        <v>7560</v>
      </c>
      <c r="F597" s="18">
        <f t="shared" si="27"/>
        <v>7560</v>
      </c>
      <c r="G597" s="18"/>
      <c r="H597" s="17">
        <f t="shared" si="28"/>
        <v>7560</v>
      </c>
      <c r="I597" s="16"/>
      <c r="J597" s="16"/>
      <c r="K597" s="16"/>
      <c r="L597" s="16">
        <f t="shared" si="29"/>
        <v>1.1648846735513323E-5</v>
      </c>
      <c r="M597" s="13">
        <f>VLOOKUP($C597,'Data_TCOM+9961'!$A:$U,'SH Summary'!M$4,FALSE)</f>
        <v>0</v>
      </c>
      <c r="N597" s="13" t="str">
        <f>VLOOKUP($C597,'Data_TCOM+9961'!$A:$U,'SH Summary'!N$4,FALSE)</f>
        <v>04/30/2026</v>
      </c>
      <c r="O597" s="13" t="str">
        <f>VLOOKUP($C597,'Data_TCOM+9961'!$A:$U,'SH Summary'!O$4,FALSE)</f>
        <v>Growth</v>
      </c>
      <c r="P597" s="13" t="str">
        <f>VLOOKUP($C597,'Data_TCOM+9961'!$A:$U,'SH Summary'!P$4,FALSE)</f>
        <v>London</v>
      </c>
      <c r="Q597" s="13">
        <f>VLOOKUP($C597,'Data_TCOM+9961'!$A:$U,'SH Summary'!Q$4,FALSE)</f>
        <v>0</v>
      </c>
      <c r="R597" s="13" t="str">
        <f>VLOOKUP($C597,'Data_TCOM+9961'!$A:$U,'SH Summary'!R$4,FALSE)</f>
        <v>United Kingdom</v>
      </c>
      <c r="S597" s="15">
        <f>VLOOKUP($C597,'Data_TCOM+9961'!$A:$U,'SH Summary'!S$4,FALSE)/1000000000</f>
        <v>2.1308196000000001E-2</v>
      </c>
    </row>
    <row r="598" spans="1:19" ht="17" customHeight="1" x14ac:dyDescent="0.35">
      <c r="A598" s="14"/>
      <c r="B598" s="14">
        <v>593</v>
      </c>
      <c r="C598" s="4" t="s">
        <v>630</v>
      </c>
      <c r="D598" s="15">
        <f>VLOOKUP($C598,'Data_TCOM+9961'!$A:$U,'SH Summary'!D$4,FALSE)</f>
        <v>7368</v>
      </c>
      <c r="E598" s="15">
        <f>VLOOKUP($C598,'Data_TCOM+9961'!$A:$U,'SH Summary'!E$4,FALSE)</f>
        <v>0</v>
      </c>
      <c r="F598" s="18">
        <f t="shared" si="27"/>
        <v>7368</v>
      </c>
      <c r="G598" s="18"/>
      <c r="H598" s="17">
        <f t="shared" si="28"/>
        <v>7368</v>
      </c>
      <c r="I598" s="16"/>
      <c r="J598" s="16"/>
      <c r="K598" s="16"/>
      <c r="L598" s="16">
        <f t="shared" si="29"/>
        <v>1.1353003008897112E-5</v>
      </c>
      <c r="M598" s="13" t="str">
        <f>VLOOKUP($C598,'Data_TCOM+9961'!$A:$U,'SH Summary'!M$4,FALSE)</f>
        <v>01/31/2026</v>
      </c>
      <c r="N598" s="13">
        <f>VLOOKUP($C598,'Data_TCOM+9961'!$A:$U,'SH Summary'!N$4,FALSE)</f>
        <v>0</v>
      </c>
      <c r="O598" s="13" t="str">
        <f>VLOOKUP($C598,'Data_TCOM+9961'!$A:$U,'SH Summary'!O$4,FALSE)</f>
        <v>Growth</v>
      </c>
      <c r="P598" s="13" t="str">
        <f>VLOOKUP($C598,'Data_TCOM+9961'!$A:$U,'SH Summary'!P$4,FALSE)</f>
        <v>Cape Town</v>
      </c>
      <c r="Q598" s="13">
        <f>VLOOKUP($C598,'Data_TCOM+9961'!$A:$U,'SH Summary'!Q$4,FALSE)</f>
        <v>0</v>
      </c>
      <c r="R598" s="13" t="str">
        <f>VLOOKUP($C598,'Data_TCOM+9961'!$A:$U,'SH Summary'!R$4,FALSE)</f>
        <v>South Africa</v>
      </c>
      <c r="S598" s="15">
        <f>VLOOKUP($C598,'Data_TCOM+9961'!$A:$U,'SH Summary'!S$4,FALSE)/1000000000</f>
        <v>0.115921914</v>
      </c>
    </row>
    <row r="599" spans="1:19" ht="17" customHeight="1" x14ac:dyDescent="0.35">
      <c r="A599" s="14"/>
      <c r="B599" s="14">
        <v>594</v>
      </c>
      <c r="C599" s="4" t="s">
        <v>631</v>
      </c>
      <c r="D599" s="15">
        <f>VLOOKUP($C599,'Data_TCOM+9961'!$A:$U,'SH Summary'!D$4,FALSE)</f>
        <v>7362</v>
      </c>
      <c r="E599" s="15">
        <f>VLOOKUP($C599,'Data_TCOM+9961'!$A:$U,'SH Summary'!E$4,FALSE)</f>
        <v>0</v>
      </c>
      <c r="F599" s="18">
        <f t="shared" si="27"/>
        <v>7362</v>
      </c>
      <c r="G599" s="18"/>
      <c r="H599" s="17">
        <f t="shared" si="28"/>
        <v>7362</v>
      </c>
      <c r="I599" s="16"/>
      <c r="J599" s="16"/>
      <c r="K599" s="16"/>
      <c r="L599" s="16">
        <f t="shared" si="29"/>
        <v>1.1343757892440354E-5</v>
      </c>
      <c r="M599" s="13" t="str">
        <f>VLOOKUP($C599,'Data_TCOM+9961'!$A:$U,'SH Summary'!M$4,FALSE)</f>
        <v>03/31/2026</v>
      </c>
      <c r="N599" s="13">
        <f>VLOOKUP($C599,'Data_TCOM+9961'!$A:$U,'SH Summary'!N$4,FALSE)</f>
        <v>0</v>
      </c>
      <c r="O599" s="13" t="str">
        <f>VLOOKUP($C599,'Data_TCOM+9961'!$A:$U,'SH Summary'!O$4,FALSE)</f>
        <v>Alternative</v>
      </c>
      <c r="P599" s="13" t="str">
        <f>VLOOKUP($C599,'Data_TCOM+9961'!$A:$U,'SH Summary'!P$4,FALSE)</f>
        <v>New York</v>
      </c>
      <c r="Q599" s="13" t="str">
        <f>VLOOKUP($C599,'Data_TCOM+9961'!$A:$U,'SH Summary'!Q$4,FALSE)</f>
        <v>New York</v>
      </c>
      <c r="R599" s="13" t="str">
        <f>VLOOKUP($C599,'Data_TCOM+9961'!$A:$U,'SH Summary'!R$4,FALSE)</f>
        <v>United States</v>
      </c>
      <c r="S599" s="15">
        <f>VLOOKUP($C599,'Data_TCOM+9961'!$A:$U,'SH Summary'!S$4,FALSE)/1000000000</f>
        <v>1.243364388</v>
      </c>
    </row>
    <row r="600" spans="1:19" ht="17" customHeight="1" x14ac:dyDescent="0.35">
      <c r="A600" s="14"/>
      <c r="B600" s="14">
        <v>595</v>
      </c>
      <c r="C600" s="4" t="s">
        <v>632</v>
      </c>
      <c r="D600" s="15">
        <f>VLOOKUP($C600,'Data_TCOM+9961'!$A:$U,'SH Summary'!D$4,FALSE)</f>
        <v>0</v>
      </c>
      <c r="E600" s="15">
        <f>VLOOKUP($C600,'Data_TCOM+9961'!$A:$U,'SH Summary'!E$4,FALSE)</f>
        <v>7350</v>
      </c>
      <c r="F600" s="18">
        <f t="shared" si="27"/>
        <v>7350</v>
      </c>
      <c r="G600" s="18"/>
      <c r="H600" s="17">
        <f t="shared" si="28"/>
        <v>7350</v>
      </c>
      <c r="I600" s="16"/>
      <c r="J600" s="16"/>
      <c r="K600" s="16"/>
      <c r="L600" s="16">
        <f t="shared" si="29"/>
        <v>1.1325267659526842E-5</v>
      </c>
      <c r="M600" s="13">
        <f>VLOOKUP($C600,'Data_TCOM+9961'!$A:$U,'SH Summary'!M$4,FALSE)</f>
        <v>0</v>
      </c>
      <c r="N600" s="13" t="str">
        <f>VLOOKUP($C600,'Data_TCOM+9961'!$A:$U,'SH Summary'!N$4,FALSE)</f>
        <v>12/31/2025</v>
      </c>
      <c r="O600" s="13" t="str">
        <f>VLOOKUP($C600,'Data_TCOM+9961'!$A:$U,'SH Summary'!O$4,FALSE)</f>
        <v>Value</v>
      </c>
      <c r="P600" s="13" t="str">
        <f>VLOOKUP($C600,'Data_TCOM+9961'!$A:$U,'SH Summary'!P$4,FALSE)</f>
        <v>Shenzhen</v>
      </c>
      <c r="Q600" s="13">
        <f>VLOOKUP($C600,'Data_TCOM+9961'!$A:$U,'SH Summary'!Q$4,FALSE)</f>
        <v>0</v>
      </c>
      <c r="R600" s="13" t="str">
        <f>VLOOKUP($C600,'Data_TCOM+9961'!$A:$U,'SH Summary'!R$4,FALSE)</f>
        <v>China (Mainland)</v>
      </c>
      <c r="S600" s="15">
        <f>VLOOKUP($C600,'Data_TCOM+9961'!$A:$U,'SH Summary'!S$4,FALSE)/1000000000</f>
        <v>3.1013005520000001</v>
      </c>
    </row>
    <row r="601" spans="1:19" ht="17" customHeight="1" x14ac:dyDescent="0.35">
      <c r="A601" s="14"/>
      <c r="B601" s="14">
        <v>596</v>
      </c>
      <c r="C601" s="4" t="s">
        <v>633</v>
      </c>
      <c r="D601" s="15">
        <f>VLOOKUP($C601,'Data_TCOM+9961'!$A:$U,'SH Summary'!D$4,FALSE)</f>
        <v>0</v>
      </c>
      <c r="E601" s="15">
        <f>VLOOKUP($C601,'Data_TCOM+9961'!$A:$U,'SH Summary'!E$4,FALSE)</f>
        <v>7300</v>
      </c>
      <c r="F601" s="18">
        <f t="shared" si="27"/>
        <v>7300</v>
      </c>
      <c r="G601" s="18"/>
      <c r="H601" s="17">
        <f t="shared" si="28"/>
        <v>7300</v>
      </c>
      <c r="I601" s="16"/>
      <c r="J601" s="16"/>
      <c r="K601" s="16"/>
      <c r="L601" s="16">
        <f t="shared" si="29"/>
        <v>1.1248225022387203E-5</v>
      </c>
      <c r="M601" s="13">
        <f>VLOOKUP($C601,'Data_TCOM+9961'!$A:$U,'SH Summary'!M$4,FALSE)</f>
        <v>0</v>
      </c>
      <c r="N601" s="13" t="str">
        <f>VLOOKUP($C601,'Data_TCOM+9961'!$A:$U,'SH Summary'!N$4,FALSE)</f>
        <v>04/30/2026</v>
      </c>
      <c r="O601" s="13" t="str">
        <f>VLOOKUP($C601,'Data_TCOM+9961'!$A:$U,'SH Summary'!O$4,FALSE)</f>
        <v>GARP</v>
      </c>
      <c r="P601" s="13" t="str">
        <f>VLOOKUP($C601,'Data_TCOM+9961'!$A:$U,'SH Summary'!P$4,FALSE)</f>
        <v>London</v>
      </c>
      <c r="Q601" s="13">
        <f>VLOOKUP($C601,'Data_TCOM+9961'!$A:$U,'SH Summary'!Q$4,FALSE)</f>
        <v>0</v>
      </c>
      <c r="R601" s="13" t="str">
        <f>VLOOKUP($C601,'Data_TCOM+9961'!$A:$U,'SH Summary'!R$4,FALSE)</f>
        <v>United Kingdom</v>
      </c>
      <c r="S601" s="15">
        <f>VLOOKUP($C601,'Data_TCOM+9961'!$A:$U,'SH Summary'!S$4,FALSE)/1000000000</f>
        <v>0.120414696</v>
      </c>
    </row>
    <row r="602" spans="1:19" ht="17" customHeight="1" x14ac:dyDescent="0.35">
      <c r="A602" s="14"/>
      <c r="B602" s="14">
        <v>597</v>
      </c>
      <c r="C602" s="4" t="s">
        <v>634</v>
      </c>
      <c r="D602" s="15">
        <f>VLOOKUP($C602,'Data_TCOM+9961'!$A:$U,'SH Summary'!D$4,FALSE)</f>
        <v>0</v>
      </c>
      <c r="E602" s="15">
        <f>VLOOKUP($C602,'Data_TCOM+9961'!$A:$U,'SH Summary'!E$4,FALSE)</f>
        <v>7232</v>
      </c>
      <c r="F602" s="18">
        <f t="shared" si="27"/>
        <v>7232</v>
      </c>
      <c r="G602" s="18"/>
      <c r="H602" s="17">
        <f t="shared" si="28"/>
        <v>7232</v>
      </c>
      <c r="I602" s="16"/>
      <c r="J602" s="16"/>
      <c r="K602" s="16"/>
      <c r="L602" s="16">
        <f t="shared" si="29"/>
        <v>1.1143447035877296E-5</v>
      </c>
      <c r="M602" s="13">
        <f>VLOOKUP($C602,'Data_TCOM+9961'!$A:$U,'SH Summary'!M$4,FALSE)</f>
        <v>0</v>
      </c>
      <c r="N602" s="13" t="str">
        <f>VLOOKUP($C602,'Data_TCOM+9961'!$A:$U,'SH Summary'!N$4,FALSE)</f>
        <v>12/31/2025</v>
      </c>
      <c r="O602" s="13" t="str">
        <f>VLOOKUP($C602,'Data_TCOM+9961'!$A:$U,'SH Summary'!O$4,FALSE)</f>
        <v>Growth</v>
      </c>
      <c r="P602" s="13" t="str">
        <f>VLOOKUP($C602,'Data_TCOM+9961'!$A:$U,'SH Summary'!P$4,FALSE)</f>
        <v>Taipei</v>
      </c>
      <c r="Q602" s="13">
        <f>VLOOKUP($C602,'Data_TCOM+9961'!$A:$U,'SH Summary'!Q$4,FALSE)</f>
        <v>0</v>
      </c>
      <c r="R602" s="13" t="str">
        <f>VLOOKUP($C602,'Data_TCOM+9961'!$A:$U,'SH Summary'!R$4,FALSE)</f>
        <v>Taiwan</v>
      </c>
      <c r="S602" s="15">
        <f>VLOOKUP($C602,'Data_TCOM+9961'!$A:$U,'SH Summary'!S$4,FALSE)/1000000000</f>
        <v>2.7068001709999998</v>
      </c>
    </row>
    <row r="603" spans="1:19" ht="17" customHeight="1" x14ac:dyDescent="0.35">
      <c r="A603" s="14"/>
      <c r="B603" s="14">
        <v>598</v>
      </c>
      <c r="C603" s="4" t="s">
        <v>635</v>
      </c>
      <c r="D603" s="15">
        <f>VLOOKUP($C603,'Data_TCOM+9961'!$A:$U,'SH Summary'!D$4,FALSE)</f>
        <v>5800</v>
      </c>
      <c r="E603" s="15">
        <f>VLOOKUP($C603,'Data_TCOM+9961'!$A:$U,'SH Summary'!E$4,FALSE)</f>
        <v>1400</v>
      </c>
      <c r="F603" s="18">
        <f t="shared" si="27"/>
        <v>7200</v>
      </c>
      <c r="G603" s="18"/>
      <c r="H603" s="17">
        <f t="shared" si="28"/>
        <v>7200</v>
      </c>
      <c r="I603" s="16"/>
      <c r="J603" s="16"/>
      <c r="K603" s="16"/>
      <c r="L603" s="16">
        <f t="shared" si="29"/>
        <v>1.1094139748107926E-5</v>
      </c>
      <c r="M603" s="13" t="str">
        <f>VLOOKUP($C603,'Data_TCOM+9961'!$A:$U,'SH Summary'!M$4,FALSE)</f>
        <v>03/31/2026</v>
      </c>
      <c r="N603" s="13" t="str">
        <f>VLOOKUP($C603,'Data_TCOM+9961'!$A:$U,'SH Summary'!N$4,FALSE)</f>
        <v>03/31/2026</v>
      </c>
      <c r="O603" s="13" t="str">
        <f>VLOOKUP($C603,'Data_TCOM+9961'!$A:$U,'SH Summary'!O$4,FALSE)</f>
        <v>Value</v>
      </c>
      <c r="P603" s="13" t="str">
        <f>VLOOKUP($C603,'Data_TCOM+9961'!$A:$U,'SH Summary'!P$4,FALSE)</f>
        <v>London</v>
      </c>
      <c r="Q603" s="13">
        <f>VLOOKUP($C603,'Data_TCOM+9961'!$A:$U,'SH Summary'!Q$4,FALSE)</f>
        <v>0</v>
      </c>
      <c r="R603" s="13" t="str">
        <f>VLOOKUP($C603,'Data_TCOM+9961'!$A:$U,'SH Summary'!R$4,FALSE)</f>
        <v>United Kingdom</v>
      </c>
      <c r="S603" s="15">
        <f>VLOOKUP($C603,'Data_TCOM+9961'!$A:$U,'SH Summary'!S$4,FALSE)/1000000000</f>
        <v>29.111214195999999</v>
      </c>
    </row>
    <row r="604" spans="1:19" ht="17" customHeight="1" x14ac:dyDescent="0.35">
      <c r="A604" s="14"/>
      <c r="B604" s="14">
        <v>599</v>
      </c>
      <c r="C604" s="4" t="s">
        <v>636</v>
      </c>
      <c r="D604" s="15">
        <f>VLOOKUP($C604,'Data_TCOM+9961'!$A:$U,'SH Summary'!D$4,FALSE)</f>
        <v>0</v>
      </c>
      <c r="E604" s="15">
        <f>VLOOKUP($C604,'Data_TCOM+9961'!$A:$U,'SH Summary'!E$4,FALSE)</f>
        <v>7048</v>
      </c>
      <c r="F604" s="18">
        <f t="shared" si="27"/>
        <v>7048</v>
      </c>
      <c r="G604" s="18"/>
      <c r="H604" s="17">
        <f t="shared" si="28"/>
        <v>7048</v>
      </c>
      <c r="I604" s="16"/>
      <c r="J604" s="16"/>
      <c r="K604" s="16"/>
      <c r="L604" s="16">
        <f t="shared" si="29"/>
        <v>1.0859930131203426E-5</v>
      </c>
      <c r="M604" s="13">
        <f>VLOOKUP($C604,'Data_TCOM+9961'!$A:$U,'SH Summary'!M$4,FALSE)</f>
        <v>0</v>
      </c>
      <c r="N604" s="13" t="str">
        <f>VLOOKUP($C604,'Data_TCOM+9961'!$A:$U,'SH Summary'!N$4,FALSE)</f>
        <v>04/30/2026</v>
      </c>
      <c r="O604" s="13" t="str">
        <f>VLOOKUP($C604,'Data_TCOM+9961'!$A:$U,'SH Summary'!O$4,FALSE)</f>
        <v>Value</v>
      </c>
      <c r="P604" s="13" t="str">
        <f>VLOOKUP($C604,'Data_TCOM+9961'!$A:$U,'SH Summary'!P$4,FALSE)</f>
        <v>Cape Town</v>
      </c>
      <c r="Q604" s="13">
        <f>VLOOKUP($C604,'Data_TCOM+9961'!$A:$U,'SH Summary'!Q$4,FALSE)</f>
        <v>0</v>
      </c>
      <c r="R604" s="13" t="str">
        <f>VLOOKUP($C604,'Data_TCOM+9961'!$A:$U,'SH Summary'!R$4,FALSE)</f>
        <v>South Africa</v>
      </c>
      <c r="S604" s="15">
        <f>VLOOKUP($C604,'Data_TCOM+9961'!$A:$U,'SH Summary'!S$4,FALSE)/1000000000</f>
        <v>0.128394921</v>
      </c>
    </row>
    <row r="605" spans="1:19" ht="17" customHeight="1" x14ac:dyDescent="0.35">
      <c r="A605" s="14"/>
      <c r="B605" s="14">
        <v>600</v>
      </c>
      <c r="C605" s="4" t="s">
        <v>637</v>
      </c>
      <c r="D605" s="15">
        <f>VLOOKUP($C605,'Data_TCOM+9961'!$A:$U,'SH Summary'!D$4,FALSE)</f>
        <v>7036</v>
      </c>
      <c r="E605" s="15">
        <f>VLOOKUP($C605,'Data_TCOM+9961'!$A:$U,'SH Summary'!E$4,FALSE)</f>
        <v>0</v>
      </c>
      <c r="F605" s="18">
        <f t="shared" si="27"/>
        <v>7036</v>
      </c>
      <c r="G605" s="18"/>
      <c r="H605" s="17">
        <f t="shared" si="28"/>
        <v>7036</v>
      </c>
      <c r="I605" s="16"/>
      <c r="J605" s="16"/>
      <c r="K605" s="16"/>
      <c r="L605" s="16">
        <f t="shared" si="29"/>
        <v>1.0841439898289914E-5</v>
      </c>
      <c r="M605" s="13" t="str">
        <f>VLOOKUP($C605,'Data_TCOM+9961'!$A:$U,'SH Summary'!M$4,FALSE)</f>
        <v>03/31/2026</v>
      </c>
      <c r="N605" s="13">
        <f>VLOOKUP($C605,'Data_TCOM+9961'!$A:$U,'SH Summary'!N$4,FALSE)</f>
        <v>0</v>
      </c>
      <c r="O605" s="13" t="str">
        <f>VLOOKUP($C605,'Data_TCOM+9961'!$A:$U,'SH Summary'!O$4,FALSE)</f>
        <v>Specialty</v>
      </c>
      <c r="P605" s="13" t="str">
        <f>VLOOKUP($C605,'Data_TCOM+9961'!$A:$U,'SH Summary'!P$4,FALSE)</f>
        <v>Omaha</v>
      </c>
      <c r="Q605" s="13" t="str">
        <f>VLOOKUP($C605,'Data_TCOM+9961'!$A:$U,'SH Summary'!Q$4,FALSE)</f>
        <v>Nebraska</v>
      </c>
      <c r="R605" s="13" t="str">
        <f>VLOOKUP($C605,'Data_TCOM+9961'!$A:$U,'SH Summary'!R$4,FALSE)</f>
        <v>United States</v>
      </c>
      <c r="S605" s="15">
        <f>VLOOKUP($C605,'Data_TCOM+9961'!$A:$U,'SH Summary'!S$4,FALSE)/1000000000</f>
        <v>11.759248190999999</v>
      </c>
    </row>
    <row r="606" spans="1:19" ht="17" customHeight="1" x14ac:dyDescent="0.35">
      <c r="A606" s="14"/>
      <c r="B606" s="14">
        <v>601</v>
      </c>
      <c r="C606" s="4" t="s">
        <v>638</v>
      </c>
      <c r="D606" s="15">
        <f>VLOOKUP($C606,'Data_TCOM+9961'!$A:$U,'SH Summary'!D$4,FALSE)</f>
        <v>0</v>
      </c>
      <c r="E606" s="15">
        <f>VLOOKUP($C606,'Data_TCOM+9961'!$A:$U,'SH Summary'!E$4,FALSE)</f>
        <v>7000</v>
      </c>
      <c r="F606" s="18">
        <f t="shared" si="27"/>
        <v>7000</v>
      </c>
      <c r="G606" s="18"/>
      <c r="H606" s="17">
        <f t="shared" si="28"/>
        <v>7000</v>
      </c>
      <c r="I606" s="16"/>
      <c r="J606" s="16"/>
      <c r="K606" s="16"/>
      <c r="L606" s="16">
        <f t="shared" si="29"/>
        <v>1.0785969199549373E-5</v>
      </c>
      <c r="M606" s="13">
        <f>VLOOKUP($C606,'Data_TCOM+9961'!$A:$U,'SH Summary'!M$4,FALSE)</f>
        <v>0</v>
      </c>
      <c r="N606" s="13" t="str">
        <f>VLOOKUP($C606,'Data_TCOM+9961'!$A:$U,'SH Summary'!N$4,FALSE)</f>
        <v>08/31/2025</v>
      </c>
      <c r="O606" s="13" t="str">
        <f>VLOOKUP($C606,'Data_TCOM+9961'!$A:$U,'SH Summary'!O$4,FALSE)</f>
        <v>Growth</v>
      </c>
      <c r="P606" s="13" t="str">
        <f>VLOOKUP($C606,'Data_TCOM+9961'!$A:$U,'SH Summary'!P$4,FALSE)</f>
        <v>Kuala Lumpur</v>
      </c>
      <c r="Q606" s="13">
        <f>VLOOKUP($C606,'Data_TCOM+9961'!$A:$U,'SH Summary'!Q$4,FALSE)</f>
        <v>0</v>
      </c>
      <c r="R606" s="13" t="str">
        <f>VLOOKUP($C606,'Data_TCOM+9961'!$A:$U,'SH Summary'!R$4,FALSE)</f>
        <v>Malaysia</v>
      </c>
      <c r="S606" s="15">
        <f>VLOOKUP($C606,'Data_TCOM+9961'!$A:$U,'SH Summary'!S$4,FALSE)/1000000000</f>
        <v>0.24171921299999999</v>
      </c>
    </row>
    <row r="607" spans="1:19" ht="17" customHeight="1" x14ac:dyDescent="0.35">
      <c r="A607" s="14"/>
      <c r="B607" s="14">
        <v>602</v>
      </c>
      <c r="C607" s="4" t="s">
        <v>639</v>
      </c>
      <c r="D607" s="15">
        <f>VLOOKUP($C607,'Data_TCOM+9961'!$A:$U,'SH Summary'!D$4,FALSE)</f>
        <v>6774</v>
      </c>
      <c r="E607" s="15">
        <f>VLOOKUP($C607,'Data_TCOM+9961'!$A:$U,'SH Summary'!E$4,FALSE)</f>
        <v>170</v>
      </c>
      <c r="F607" s="18">
        <f t="shared" si="27"/>
        <v>6944</v>
      </c>
      <c r="G607" s="18"/>
      <c r="H607" s="17">
        <f t="shared" si="28"/>
        <v>6944</v>
      </c>
      <c r="I607" s="16"/>
      <c r="J607" s="16"/>
      <c r="K607" s="16"/>
      <c r="L607" s="16">
        <f t="shared" si="29"/>
        <v>1.0699681445952979E-5</v>
      </c>
      <c r="M607" s="13" t="str">
        <f>VLOOKUP($C607,'Data_TCOM+9961'!$A:$U,'SH Summary'!M$4,FALSE)</f>
        <v>03/31/2025</v>
      </c>
      <c r="N607" s="13" t="str">
        <f>VLOOKUP($C607,'Data_TCOM+9961'!$A:$U,'SH Summary'!N$4,FALSE)</f>
        <v>09/30/2024</v>
      </c>
      <c r="O607" s="13" t="str">
        <f>VLOOKUP($C607,'Data_TCOM+9961'!$A:$U,'SH Summary'!O$4,FALSE)</f>
        <v>Growth</v>
      </c>
      <c r="P607" s="13" t="str">
        <f>VLOOKUP($C607,'Data_TCOM+9961'!$A:$U,'SH Summary'!P$4,FALSE)</f>
        <v>Wellington</v>
      </c>
      <c r="Q607" s="13">
        <f>VLOOKUP($C607,'Data_TCOM+9961'!$A:$U,'SH Summary'!Q$4,FALSE)</f>
        <v>0</v>
      </c>
      <c r="R607" s="13" t="str">
        <f>VLOOKUP($C607,'Data_TCOM+9961'!$A:$U,'SH Summary'!R$4,FALSE)</f>
        <v>New Zealand</v>
      </c>
      <c r="S607" s="15">
        <f>VLOOKUP($C607,'Data_TCOM+9961'!$A:$U,'SH Summary'!S$4,FALSE)/1000000000</f>
        <v>0.64110603600000005</v>
      </c>
    </row>
    <row r="608" spans="1:19" ht="17" customHeight="1" x14ac:dyDescent="0.35">
      <c r="A608" s="14"/>
      <c r="B608" s="14">
        <v>603</v>
      </c>
      <c r="C608" s="4" t="s">
        <v>640</v>
      </c>
      <c r="D608" s="15">
        <f>VLOOKUP($C608,'Data_TCOM+9961'!$A:$U,'SH Summary'!D$4,FALSE)</f>
        <v>6938</v>
      </c>
      <c r="E608" s="15">
        <f>VLOOKUP($C608,'Data_TCOM+9961'!$A:$U,'SH Summary'!E$4,FALSE)</f>
        <v>0</v>
      </c>
      <c r="F608" s="18">
        <f t="shared" si="27"/>
        <v>6938</v>
      </c>
      <c r="G608" s="18"/>
      <c r="H608" s="17">
        <f t="shared" si="28"/>
        <v>6938</v>
      </c>
      <c r="I608" s="16"/>
      <c r="J608" s="16"/>
      <c r="K608" s="16"/>
      <c r="L608" s="16">
        <f t="shared" si="29"/>
        <v>1.0690436329496222E-5</v>
      </c>
      <c r="M608" s="13" t="str">
        <f>VLOOKUP($C608,'Data_TCOM+9961'!$A:$U,'SH Summary'!M$4,FALSE)</f>
        <v>12/31/2025</v>
      </c>
      <c r="N608" s="13">
        <f>VLOOKUP($C608,'Data_TCOM+9961'!$A:$U,'SH Summary'!N$4,FALSE)</f>
        <v>0</v>
      </c>
      <c r="O608" s="13" t="str">
        <f>VLOOKUP($C608,'Data_TCOM+9961'!$A:$U,'SH Summary'!O$4,FALSE)</f>
        <v>Externally Managed</v>
      </c>
      <c r="P608" s="13" t="str">
        <f>VLOOKUP($C608,'Data_TCOM+9961'!$A:$U,'SH Summary'!P$4,FALSE)</f>
        <v>New Orleans</v>
      </c>
      <c r="Q608" s="13" t="str">
        <f>VLOOKUP($C608,'Data_TCOM+9961'!$A:$U,'SH Summary'!Q$4,FALSE)</f>
        <v>Louisiana</v>
      </c>
      <c r="R608" s="13" t="str">
        <f>VLOOKUP($C608,'Data_TCOM+9961'!$A:$U,'SH Summary'!R$4,FALSE)</f>
        <v>United States</v>
      </c>
      <c r="S608" s="15">
        <f>VLOOKUP($C608,'Data_TCOM+9961'!$A:$U,'SH Summary'!S$4,FALSE)/1000000000</f>
        <v>27.614681431000001</v>
      </c>
    </row>
    <row r="609" spans="1:19" ht="17" customHeight="1" x14ac:dyDescent="0.35">
      <c r="A609" s="14"/>
      <c r="B609" s="14">
        <v>604</v>
      </c>
      <c r="C609" s="4" t="s">
        <v>641</v>
      </c>
      <c r="D609" s="15">
        <f>VLOOKUP($C609,'Data_TCOM+9961'!$A:$U,'SH Summary'!D$4,FALSE)</f>
        <v>0</v>
      </c>
      <c r="E609" s="15">
        <f>VLOOKUP($C609,'Data_TCOM+9961'!$A:$U,'SH Summary'!E$4,FALSE)</f>
        <v>6900</v>
      </c>
      <c r="F609" s="18">
        <f t="shared" si="27"/>
        <v>6900</v>
      </c>
      <c r="G609" s="18"/>
      <c r="H609" s="17">
        <f t="shared" si="28"/>
        <v>6900</v>
      </c>
      <c r="I609" s="16"/>
      <c r="J609" s="16"/>
      <c r="K609" s="16"/>
      <c r="L609" s="16">
        <f t="shared" si="29"/>
        <v>1.0631883925270097E-5</v>
      </c>
      <c r="M609" s="13">
        <f>VLOOKUP($C609,'Data_TCOM+9961'!$A:$U,'SH Summary'!M$4,FALSE)</f>
        <v>0</v>
      </c>
      <c r="N609" s="13" t="str">
        <f>VLOOKUP($C609,'Data_TCOM+9961'!$A:$U,'SH Summary'!N$4,FALSE)</f>
        <v>04/30/2026</v>
      </c>
      <c r="O609" s="13" t="str">
        <f>VLOOKUP($C609,'Data_TCOM+9961'!$A:$U,'SH Summary'!O$4,FALSE)</f>
        <v>Value</v>
      </c>
      <c r="P609" s="13" t="str">
        <f>VLOOKUP($C609,'Data_TCOM+9961'!$A:$U,'SH Summary'!P$4,FALSE)</f>
        <v>Cape Town</v>
      </c>
      <c r="Q609" s="13">
        <f>VLOOKUP($C609,'Data_TCOM+9961'!$A:$U,'SH Summary'!Q$4,FALSE)</f>
        <v>0</v>
      </c>
      <c r="R609" s="13" t="str">
        <f>VLOOKUP($C609,'Data_TCOM+9961'!$A:$U,'SH Summary'!R$4,FALSE)</f>
        <v>South Africa</v>
      </c>
      <c r="S609" s="15">
        <f>VLOOKUP($C609,'Data_TCOM+9961'!$A:$U,'SH Summary'!S$4,FALSE)/1000000000</f>
        <v>4.829533316</v>
      </c>
    </row>
    <row r="610" spans="1:19" ht="17" customHeight="1" x14ac:dyDescent="0.35">
      <c r="A610" s="14"/>
      <c r="B610" s="14">
        <v>605</v>
      </c>
      <c r="C610" s="4" t="s">
        <v>642</v>
      </c>
      <c r="D610" s="15">
        <f>VLOOKUP($C610,'Data_TCOM+9961'!$A:$U,'SH Summary'!D$4,FALSE)</f>
        <v>6662</v>
      </c>
      <c r="E610" s="15">
        <f>VLOOKUP($C610,'Data_TCOM+9961'!$A:$U,'SH Summary'!E$4,FALSE)</f>
        <v>0</v>
      </c>
      <c r="F610" s="18">
        <f t="shared" si="27"/>
        <v>6662</v>
      </c>
      <c r="G610" s="18"/>
      <c r="H610" s="17">
        <f t="shared" si="28"/>
        <v>6662</v>
      </c>
      <c r="I610" s="16"/>
      <c r="J610" s="16"/>
      <c r="K610" s="16"/>
      <c r="L610" s="16">
        <f t="shared" si="29"/>
        <v>1.0265160972485418E-5</v>
      </c>
      <c r="M610" s="13" t="str">
        <f>VLOOKUP($C610,'Data_TCOM+9961'!$A:$U,'SH Summary'!M$4,FALSE)</f>
        <v>03/31/2026</v>
      </c>
      <c r="N610" s="13">
        <f>VLOOKUP($C610,'Data_TCOM+9961'!$A:$U,'SH Summary'!N$4,FALSE)</f>
        <v>0</v>
      </c>
      <c r="O610" s="13" t="str">
        <f>VLOOKUP($C610,'Data_TCOM+9961'!$A:$U,'SH Summary'!O$4,FALSE)</f>
        <v>GARP</v>
      </c>
      <c r="P610" s="13" t="str">
        <f>VLOOKUP($C610,'Data_TCOM+9961'!$A:$U,'SH Summary'!P$4,FALSE)</f>
        <v>Chicago</v>
      </c>
      <c r="Q610" s="13" t="str">
        <f>VLOOKUP($C610,'Data_TCOM+9961'!$A:$U,'SH Summary'!Q$4,FALSE)</f>
        <v>Illinois</v>
      </c>
      <c r="R610" s="13" t="str">
        <f>VLOOKUP($C610,'Data_TCOM+9961'!$A:$U,'SH Summary'!R$4,FALSE)</f>
        <v>United States</v>
      </c>
      <c r="S610" s="15">
        <f>VLOOKUP($C610,'Data_TCOM+9961'!$A:$U,'SH Summary'!S$4,FALSE)/1000000000</f>
        <v>94.219501918000006</v>
      </c>
    </row>
    <row r="611" spans="1:19" ht="17" customHeight="1" x14ac:dyDescent="0.35">
      <c r="A611" s="14"/>
      <c r="B611" s="14">
        <v>606</v>
      </c>
      <c r="C611" s="4" t="s">
        <v>643</v>
      </c>
      <c r="D611" s="15">
        <f>VLOOKUP($C611,'Data_TCOM+9961'!$A:$U,'SH Summary'!D$4,FALSE)</f>
        <v>0</v>
      </c>
      <c r="E611" s="15">
        <f>VLOOKUP($C611,'Data_TCOM+9961'!$A:$U,'SH Summary'!E$4,FALSE)</f>
        <v>6650</v>
      </c>
      <c r="F611" s="18">
        <f t="shared" si="27"/>
        <v>6650</v>
      </c>
      <c r="G611" s="18"/>
      <c r="H611" s="17">
        <f t="shared" si="28"/>
        <v>6650</v>
      </c>
      <c r="I611" s="16"/>
      <c r="J611" s="16"/>
      <c r="K611" s="16"/>
      <c r="L611" s="16">
        <f t="shared" si="29"/>
        <v>1.0246670739571904E-5</v>
      </c>
      <c r="M611" s="13" t="str">
        <f>VLOOKUP($C611,'Data_TCOM+9961'!$A:$U,'SH Summary'!M$4,FALSE)</f>
        <v>07/31/2024</v>
      </c>
      <c r="N611" s="13" t="str">
        <f>VLOOKUP($C611,'Data_TCOM+9961'!$A:$U,'SH Summary'!N$4,FALSE)</f>
        <v>04/30/2026</v>
      </c>
      <c r="O611" s="13" t="str">
        <f>VLOOKUP($C611,'Data_TCOM+9961'!$A:$U,'SH Summary'!O$4,FALSE)</f>
        <v>Value</v>
      </c>
      <c r="P611" s="13" t="str">
        <f>VLOOKUP($C611,'Data_TCOM+9961'!$A:$U,'SH Summary'!P$4,FALSE)</f>
        <v>Singapore</v>
      </c>
      <c r="Q611" s="13">
        <f>VLOOKUP($C611,'Data_TCOM+9961'!$A:$U,'SH Summary'!Q$4,FALSE)</f>
        <v>0</v>
      </c>
      <c r="R611" s="13" t="str">
        <f>VLOOKUP($C611,'Data_TCOM+9961'!$A:$U,'SH Summary'!R$4,FALSE)</f>
        <v>Singapore</v>
      </c>
      <c r="S611" s="15">
        <f>VLOOKUP($C611,'Data_TCOM+9961'!$A:$U,'SH Summary'!S$4,FALSE)/1000000000</f>
        <v>0.223206669</v>
      </c>
    </row>
    <row r="612" spans="1:19" ht="17" customHeight="1" x14ac:dyDescent="0.35">
      <c r="A612" s="14"/>
      <c r="B612" s="14">
        <v>607</v>
      </c>
      <c r="C612" s="4" t="s">
        <v>644</v>
      </c>
      <c r="D612" s="15">
        <f>VLOOKUP($C612,'Data_TCOM+9961'!$A:$U,'SH Summary'!D$4,FALSE)</f>
        <v>6629</v>
      </c>
      <c r="E612" s="15">
        <f>VLOOKUP($C612,'Data_TCOM+9961'!$A:$U,'SH Summary'!E$4,FALSE)</f>
        <v>0</v>
      </c>
      <c r="F612" s="18">
        <f t="shared" si="27"/>
        <v>6629</v>
      </c>
      <c r="G612" s="18"/>
      <c r="H612" s="17">
        <f t="shared" si="28"/>
        <v>6629</v>
      </c>
      <c r="I612" s="16"/>
      <c r="J612" s="16"/>
      <c r="K612" s="16"/>
      <c r="L612" s="16">
        <f t="shared" si="29"/>
        <v>1.0214312831973256E-5</v>
      </c>
      <c r="M612" s="13" t="str">
        <f>VLOOKUP($C612,'Data_TCOM+9961'!$A:$U,'SH Summary'!M$4,FALSE)</f>
        <v>03/31/2026</v>
      </c>
      <c r="N612" s="13">
        <f>VLOOKUP($C612,'Data_TCOM+9961'!$A:$U,'SH Summary'!N$4,FALSE)</f>
        <v>0</v>
      </c>
      <c r="O612" s="13" t="str">
        <f>VLOOKUP($C612,'Data_TCOM+9961'!$A:$U,'SH Summary'!O$4,FALSE)</f>
        <v>GARP</v>
      </c>
      <c r="P612" s="13" t="str">
        <f>VLOOKUP($C612,'Data_TCOM+9961'!$A:$U,'SH Summary'!P$4,FALSE)</f>
        <v>Chicago</v>
      </c>
      <c r="Q612" s="13" t="str">
        <f>VLOOKUP($C612,'Data_TCOM+9961'!$A:$U,'SH Summary'!Q$4,FALSE)</f>
        <v>Illinois</v>
      </c>
      <c r="R612" s="13" t="str">
        <f>VLOOKUP($C612,'Data_TCOM+9961'!$A:$U,'SH Summary'!R$4,FALSE)</f>
        <v>United States</v>
      </c>
      <c r="S612" s="15">
        <f>VLOOKUP($C612,'Data_TCOM+9961'!$A:$U,'SH Summary'!S$4,FALSE)/1000000000</f>
        <v>6.7450008339999998</v>
      </c>
    </row>
    <row r="613" spans="1:19" ht="17" customHeight="1" x14ac:dyDescent="0.35">
      <c r="A613" s="14"/>
      <c r="B613" s="14">
        <v>608</v>
      </c>
      <c r="C613" s="4" t="s">
        <v>645</v>
      </c>
      <c r="D613" s="15">
        <f>VLOOKUP($C613,'Data_TCOM+9961'!$A:$U,'SH Summary'!D$4,FALSE)</f>
        <v>6575</v>
      </c>
      <c r="E613" s="15">
        <f>VLOOKUP($C613,'Data_TCOM+9961'!$A:$U,'SH Summary'!E$4,FALSE)</f>
        <v>0</v>
      </c>
      <c r="F613" s="18">
        <f t="shared" si="27"/>
        <v>6575</v>
      </c>
      <c r="G613" s="18"/>
      <c r="H613" s="17">
        <f t="shared" si="28"/>
        <v>6575</v>
      </c>
      <c r="I613" s="16"/>
      <c r="J613" s="16"/>
      <c r="K613" s="16"/>
      <c r="L613" s="16">
        <f t="shared" si="29"/>
        <v>1.0131106783862446E-5</v>
      </c>
      <c r="M613" s="13" t="str">
        <f>VLOOKUP($C613,'Data_TCOM+9961'!$A:$U,'SH Summary'!M$4,FALSE)</f>
        <v>03/31/2026</v>
      </c>
      <c r="N613" s="13">
        <f>VLOOKUP($C613,'Data_TCOM+9961'!$A:$U,'SH Summary'!N$4,FALSE)</f>
        <v>0</v>
      </c>
      <c r="O613" s="13" t="str">
        <f>VLOOKUP($C613,'Data_TCOM+9961'!$A:$U,'SH Summary'!O$4,FALSE)</f>
        <v>Externally Managed</v>
      </c>
      <c r="P613" s="13" t="str">
        <f>VLOOKUP($C613,'Data_TCOM+9961'!$A:$U,'SH Summary'!P$4,FALSE)</f>
        <v>Boise</v>
      </c>
      <c r="Q613" s="13" t="str">
        <f>VLOOKUP($C613,'Data_TCOM+9961'!$A:$U,'SH Summary'!Q$4,FALSE)</f>
        <v>Idaho</v>
      </c>
      <c r="R613" s="13" t="str">
        <f>VLOOKUP($C613,'Data_TCOM+9961'!$A:$U,'SH Summary'!R$4,FALSE)</f>
        <v>United States</v>
      </c>
      <c r="S613" s="15">
        <f>VLOOKUP($C613,'Data_TCOM+9961'!$A:$U,'SH Summary'!S$4,FALSE)/1000000000</f>
        <v>4.116319946</v>
      </c>
    </row>
    <row r="614" spans="1:19" ht="17" customHeight="1" x14ac:dyDescent="0.35">
      <c r="A614" s="14"/>
      <c r="B614" s="14">
        <v>609</v>
      </c>
      <c r="C614" s="4" t="s">
        <v>646</v>
      </c>
      <c r="D614" s="15">
        <f>VLOOKUP($C614,'Data_TCOM+9961'!$A:$U,'SH Summary'!D$4,FALSE)</f>
        <v>6541</v>
      </c>
      <c r="E614" s="15">
        <f>VLOOKUP($C614,'Data_TCOM+9961'!$A:$U,'SH Summary'!E$4,FALSE)</f>
        <v>0</v>
      </c>
      <c r="F614" s="18">
        <f t="shared" si="27"/>
        <v>6541</v>
      </c>
      <c r="G614" s="18"/>
      <c r="H614" s="17">
        <f t="shared" si="28"/>
        <v>6541</v>
      </c>
      <c r="I614" s="16"/>
      <c r="J614" s="16"/>
      <c r="K614" s="16"/>
      <c r="L614" s="16">
        <f t="shared" si="29"/>
        <v>1.0078717790607492E-5</v>
      </c>
      <c r="M614" s="13" t="str">
        <f>VLOOKUP($C614,'Data_TCOM+9961'!$A:$U,'SH Summary'!M$4,FALSE)</f>
        <v>03/31/2026</v>
      </c>
      <c r="N614" s="13">
        <f>VLOOKUP($C614,'Data_TCOM+9961'!$A:$U,'SH Summary'!N$4,FALSE)</f>
        <v>0</v>
      </c>
      <c r="O614" s="13" t="str">
        <f>VLOOKUP($C614,'Data_TCOM+9961'!$A:$U,'SH Summary'!O$4,FALSE)</f>
        <v>Growth</v>
      </c>
      <c r="P614" s="13" t="str">
        <f>VLOOKUP($C614,'Data_TCOM+9961'!$A:$U,'SH Summary'!P$4,FALSE)</f>
        <v>Boston</v>
      </c>
      <c r="Q614" s="13" t="str">
        <f>VLOOKUP($C614,'Data_TCOM+9961'!$A:$U,'SH Summary'!Q$4,FALSE)</f>
        <v>Massachusetts</v>
      </c>
      <c r="R614" s="13" t="str">
        <f>VLOOKUP($C614,'Data_TCOM+9961'!$A:$U,'SH Summary'!R$4,FALSE)</f>
        <v>United States</v>
      </c>
      <c r="S614" s="15">
        <f>VLOOKUP($C614,'Data_TCOM+9961'!$A:$U,'SH Summary'!S$4,FALSE)/1000000000</f>
        <v>24.257486125</v>
      </c>
    </row>
    <row r="615" spans="1:19" ht="17" customHeight="1" x14ac:dyDescent="0.35">
      <c r="A615" s="14"/>
      <c r="B615" s="14">
        <v>610</v>
      </c>
      <c r="C615" s="4" t="s">
        <v>647</v>
      </c>
      <c r="D615" s="15">
        <f>VLOOKUP($C615,'Data_TCOM+9961'!$A:$U,'SH Summary'!D$4,FALSE)</f>
        <v>6195</v>
      </c>
      <c r="E615" s="15">
        <f>VLOOKUP($C615,'Data_TCOM+9961'!$A:$U,'SH Summary'!E$4,FALSE)</f>
        <v>0</v>
      </c>
      <c r="F615" s="18">
        <f t="shared" si="27"/>
        <v>6195</v>
      </c>
      <c r="G615" s="18"/>
      <c r="H615" s="17">
        <f t="shared" si="28"/>
        <v>6195</v>
      </c>
      <c r="I615" s="16"/>
      <c r="J615" s="16"/>
      <c r="K615" s="16"/>
      <c r="L615" s="16">
        <f t="shared" si="29"/>
        <v>9.5455827416011957E-6</v>
      </c>
      <c r="M615" s="13" t="str">
        <f>VLOOKUP($C615,'Data_TCOM+9961'!$A:$U,'SH Summary'!M$4,FALSE)</f>
        <v>03/31/2026</v>
      </c>
      <c r="N615" s="13">
        <f>VLOOKUP($C615,'Data_TCOM+9961'!$A:$U,'SH Summary'!N$4,FALSE)</f>
        <v>0</v>
      </c>
      <c r="O615" s="13" t="str">
        <f>VLOOKUP($C615,'Data_TCOM+9961'!$A:$U,'SH Summary'!O$4,FALSE)</f>
        <v>Growth</v>
      </c>
      <c r="P615" s="13" t="str">
        <f>VLOOKUP($C615,'Data_TCOM+9961'!$A:$U,'SH Summary'!P$4,FALSE)</f>
        <v>San Francisco</v>
      </c>
      <c r="Q615" s="13" t="str">
        <f>VLOOKUP($C615,'Data_TCOM+9961'!$A:$U,'SH Summary'!Q$4,FALSE)</f>
        <v>California</v>
      </c>
      <c r="R615" s="13" t="str">
        <f>VLOOKUP($C615,'Data_TCOM+9961'!$A:$U,'SH Summary'!R$4,FALSE)</f>
        <v>United States</v>
      </c>
      <c r="S615" s="15">
        <f>VLOOKUP($C615,'Data_TCOM+9961'!$A:$U,'SH Summary'!S$4,FALSE)/1000000000</f>
        <v>5.549414692</v>
      </c>
    </row>
    <row r="616" spans="1:19" ht="17" customHeight="1" x14ac:dyDescent="0.35">
      <c r="A616" s="14"/>
      <c r="B616" s="14">
        <v>611</v>
      </c>
      <c r="C616" s="4" t="s">
        <v>648</v>
      </c>
      <c r="D616" s="15">
        <f>VLOOKUP($C616,'Data_TCOM+9961'!$A:$U,'SH Summary'!D$4,FALSE)</f>
        <v>0</v>
      </c>
      <c r="E616" s="15">
        <f>VLOOKUP($C616,'Data_TCOM+9961'!$A:$U,'SH Summary'!E$4,FALSE)</f>
        <v>6100</v>
      </c>
      <c r="F616" s="18">
        <f t="shared" si="27"/>
        <v>6100</v>
      </c>
      <c r="G616" s="18"/>
      <c r="H616" s="17">
        <f t="shared" si="28"/>
        <v>6100</v>
      </c>
      <c r="I616" s="16"/>
      <c r="J616" s="16"/>
      <c r="K616" s="16"/>
      <c r="L616" s="16">
        <f t="shared" si="29"/>
        <v>9.3992017310358822E-6</v>
      </c>
      <c r="M616" s="13">
        <f>VLOOKUP($C616,'Data_TCOM+9961'!$A:$U,'SH Summary'!M$4,FALSE)</f>
        <v>0</v>
      </c>
      <c r="N616" s="13" t="str">
        <f>VLOOKUP($C616,'Data_TCOM+9961'!$A:$U,'SH Summary'!N$4,FALSE)</f>
        <v>02/28/2026</v>
      </c>
      <c r="O616" s="13" t="str">
        <f>VLOOKUP($C616,'Data_TCOM+9961'!$A:$U,'SH Summary'!O$4,FALSE)</f>
        <v>Specialty</v>
      </c>
      <c r="P616" s="13" t="str">
        <f>VLOOKUP($C616,'Data_TCOM+9961'!$A:$U,'SH Summary'!P$4,FALSE)</f>
        <v>Central</v>
      </c>
      <c r="Q616" s="13">
        <f>VLOOKUP($C616,'Data_TCOM+9961'!$A:$U,'SH Summary'!Q$4,FALSE)</f>
        <v>0</v>
      </c>
      <c r="R616" s="13" t="str">
        <f>VLOOKUP($C616,'Data_TCOM+9961'!$A:$U,'SH Summary'!R$4,FALSE)</f>
        <v>Hong Kong SAR</v>
      </c>
      <c r="S616" s="15">
        <f>VLOOKUP($C616,'Data_TCOM+9961'!$A:$U,'SH Summary'!S$4,FALSE)/1000000000</f>
        <v>35.003539205999999</v>
      </c>
    </row>
    <row r="617" spans="1:19" ht="17" customHeight="1" x14ac:dyDescent="0.35">
      <c r="A617" s="14"/>
      <c r="B617" s="14">
        <v>612</v>
      </c>
      <c r="C617" s="4" t="s">
        <v>649</v>
      </c>
      <c r="D617" s="15">
        <f>VLOOKUP($C617,'Data_TCOM+9961'!$A:$U,'SH Summary'!D$4,FALSE)</f>
        <v>0</v>
      </c>
      <c r="E617" s="15">
        <f>VLOOKUP($C617,'Data_TCOM+9961'!$A:$U,'SH Summary'!E$4,FALSE)</f>
        <v>6100</v>
      </c>
      <c r="F617" s="18">
        <f t="shared" si="27"/>
        <v>6100</v>
      </c>
      <c r="G617" s="18"/>
      <c r="H617" s="17">
        <f t="shared" si="28"/>
        <v>6100</v>
      </c>
      <c r="I617" s="16"/>
      <c r="J617" s="16"/>
      <c r="K617" s="16"/>
      <c r="L617" s="16">
        <f t="shared" si="29"/>
        <v>9.3992017310358822E-6</v>
      </c>
      <c r="M617" s="13">
        <f>VLOOKUP($C617,'Data_TCOM+9961'!$A:$U,'SH Summary'!M$4,FALSE)</f>
        <v>0</v>
      </c>
      <c r="N617" s="13" t="str">
        <f>VLOOKUP($C617,'Data_TCOM+9961'!$A:$U,'SH Summary'!N$4,FALSE)</f>
        <v>03/31/2026</v>
      </c>
      <c r="O617" s="13" t="str">
        <f>VLOOKUP($C617,'Data_TCOM+9961'!$A:$U,'SH Summary'!O$4,FALSE)</f>
        <v>Growth</v>
      </c>
      <c r="P617" s="13" t="str">
        <f>VLOOKUP($C617,'Data_TCOM+9961'!$A:$U,'SH Summary'!P$4,FALSE)</f>
        <v>Cape Town</v>
      </c>
      <c r="Q617" s="13">
        <f>VLOOKUP($C617,'Data_TCOM+9961'!$A:$U,'SH Summary'!Q$4,FALSE)</f>
        <v>0</v>
      </c>
      <c r="R617" s="13" t="str">
        <f>VLOOKUP($C617,'Data_TCOM+9961'!$A:$U,'SH Summary'!R$4,FALSE)</f>
        <v>South Africa</v>
      </c>
      <c r="S617" s="15">
        <f>VLOOKUP($C617,'Data_TCOM+9961'!$A:$U,'SH Summary'!S$4,FALSE)/1000000000</f>
        <v>1.9161799989999999</v>
      </c>
    </row>
    <row r="618" spans="1:19" ht="17" customHeight="1" x14ac:dyDescent="0.35">
      <c r="A618" s="14"/>
      <c r="B618" s="14">
        <v>613</v>
      </c>
      <c r="C618" s="4" t="s">
        <v>650</v>
      </c>
      <c r="D618" s="15">
        <f>VLOOKUP($C618,'Data_TCOM+9961'!$A:$U,'SH Summary'!D$4,FALSE)</f>
        <v>6002</v>
      </c>
      <c r="E618" s="15">
        <f>VLOOKUP($C618,'Data_TCOM+9961'!$A:$U,'SH Summary'!E$4,FALSE)</f>
        <v>0</v>
      </c>
      <c r="F618" s="18">
        <f t="shared" si="27"/>
        <v>6002</v>
      </c>
      <c r="G618" s="18"/>
      <c r="H618" s="17">
        <f t="shared" si="28"/>
        <v>6002</v>
      </c>
      <c r="I618" s="16"/>
      <c r="J618" s="16"/>
      <c r="K618" s="16"/>
      <c r="L618" s="16">
        <f t="shared" si="29"/>
        <v>9.2481981622421918E-6</v>
      </c>
      <c r="M618" s="13" t="str">
        <f>VLOOKUP($C618,'Data_TCOM+9961'!$A:$U,'SH Summary'!M$4,FALSE)</f>
        <v>03/31/2026</v>
      </c>
      <c r="N618" s="13">
        <f>VLOOKUP($C618,'Data_TCOM+9961'!$A:$U,'SH Summary'!N$4,FALSE)</f>
        <v>0</v>
      </c>
      <c r="O618" s="13" t="str">
        <f>VLOOKUP($C618,'Data_TCOM+9961'!$A:$U,'SH Summary'!O$4,FALSE)</f>
        <v>Value</v>
      </c>
      <c r="P618" s="13" t="str">
        <f>VLOOKUP($C618,'Data_TCOM+9961'!$A:$U,'SH Summary'!P$4,FALSE)</f>
        <v>Carlsbad</v>
      </c>
      <c r="Q618" s="13" t="str">
        <f>VLOOKUP($C618,'Data_TCOM+9961'!$A:$U,'SH Summary'!Q$4,FALSE)</f>
        <v>California</v>
      </c>
      <c r="R618" s="13" t="str">
        <f>VLOOKUP($C618,'Data_TCOM+9961'!$A:$U,'SH Summary'!R$4,FALSE)</f>
        <v>United States</v>
      </c>
      <c r="S618" s="15">
        <f>VLOOKUP($C618,'Data_TCOM+9961'!$A:$U,'SH Summary'!S$4,FALSE)/1000000000</f>
        <v>0.38951255200000001</v>
      </c>
    </row>
    <row r="619" spans="1:19" ht="17" customHeight="1" x14ac:dyDescent="0.35">
      <c r="A619" s="14"/>
      <c r="B619" s="14">
        <v>614</v>
      </c>
      <c r="C619" s="4" t="s">
        <v>651</v>
      </c>
      <c r="D619" s="15">
        <f>VLOOKUP($C619,'Data_TCOM+9961'!$A:$U,'SH Summary'!D$4,FALSE)</f>
        <v>6000</v>
      </c>
      <c r="E619" s="15">
        <f>VLOOKUP($C619,'Data_TCOM+9961'!$A:$U,'SH Summary'!E$4,FALSE)</f>
        <v>0</v>
      </c>
      <c r="F619" s="18">
        <f t="shared" si="27"/>
        <v>6000</v>
      </c>
      <c r="G619" s="18"/>
      <c r="H619" s="17">
        <f t="shared" si="28"/>
        <v>6000</v>
      </c>
      <c r="I619" s="16"/>
      <c r="J619" s="16"/>
      <c r="K619" s="16"/>
      <c r="L619" s="16">
        <f t="shared" si="29"/>
        <v>9.2451164567566056E-6</v>
      </c>
      <c r="M619" s="13" t="str">
        <f>VLOOKUP($C619,'Data_TCOM+9961'!$A:$U,'SH Summary'!M$4,FALSE)</f>
        <v>10/31/2025</v>
      </c>
      <c r="N619" s="13">
        <f>VLOOKUP($C619,'Data_TCOM+9961'!$A:$U,'SH Summary'!N$4,FALSE)</f>
        <v>0</v>
      </c>
      <c r="O619" s="13" t="str">
        <f>VLOOKUP($C619,'Data_TCOM+9961'!$A:$U,'SH Summary'!O$4,FALSE)</f>
        <v>Value</v>
      </c>
      <c r="P619" s="13" t="str">
        <f>VLOOKUP($C619,'Data_TCOM+9961'!$A:$U,'SH Summary'!P$4,FALSE)</f>
        <v>Wangs</v>
      </c>
      <c r="Q619" s="13">
        <f>VLOOKUP($C619,'Data_TCOM+9961'!$A:$U,'SH Summary'!Q$4,FALSE)</f>
        <v>0</v>
      </c>
      <c r="R619" s="13" t="str">
        <f>VLOOKUP($C619,'Data_TCOM+9961'!$A:$U,'SH Summary'!R$4,FALSE)</f>
        <v>Switzerland</v>
      </c>
      <c r="S619" s="15">
        <f>VLOOKUP($C619,'Data_TCOM+9961'!$A:$U,'SH Summary'!S$4,FALSE)/1000000000</f>
        <v>6.9902959000000001E-2</v>
      </c>
    </row>
    <row r="620" spans="1:19" ht="17" customHeight="1" x14ac:dyDescent="0.35">
      <c r="A620" s="14"/>
      <c r="B620" s="14">
        <v>615</v>
      </c>
      <c r="C620" s="4" t="s">
        <v>652</v>
      </c>
      <c r="D620" s="15">
        <f>VLOOKUP($C620,'Data_TCOM+9961'!$A:$U,'SH Summary'!D$4,FALSE)</f>
        <v>5960</v>
      </c>
      <c r="E620" s="15">
        <f>VLOOKUP($C620,'Data_TCOM+9961'!$A:$U,'SH Summary'!E$4,FALSE)</f>
        <v>0</v>
      </c>
      <c r="F620" s="18">
        <f t="shared" si="27"/>
        <v>5960</v>
      </c>
      <c r="G620" s="18"/>
      <c r="H620" s="17">
        <f t="shared" si="28"/>
        <v>5960</v>
      </c>
      <c r="I620" s="16"/>
      <c r="J620" s="16"/>
      <c r="K620" s="16"/>
      <c r="L620" s="16">
        <f t="shared" si="29"/>
        <v>9.1834823470448943E-6</v>
      </c>
      <c r="M620" s="13" t="str">
        <f>VLOOKUP($C620,'Data_TCOM+9961'!$A:$U,'SH Summary'!M$4,FALSE)</f>
        <v>03/31/2026</v>
      </c>
      <c r="N620" s="13">
        <f>VLOOKUP($C620,'Data_TCOM+9961'!$A:$U,'SH Summary'!N$4,FALSE)</f>
        <v>0</v>
      </c>
      <c r="O620" s="13" t="str">
        <f>VLOOKUP($C620,'Data_TCOM+9961'!$A:$U,'SH Summary'!O$4,FALSE)</f>
        <v>GARP</v>
      </c>
      <c r="P620" s="13" t="str">
        <f>VLOOKUP($C620,'Data_TCOM+9961'!$A:$U,'SH Summary'!P$4,FALSE)</f>
        <v>New York</v>
      </c>
      <c r="Q620" s="13" t="str">
        <f>VLOOKUP($C620,'Data_TCOM+9961'!$A:$U,'SH Summary'!Q$4,FALSE)</f>
        <v>New York</v>
      </c>
      <c r="R620" s="13" t="str">
        <f>VLOOKUP($C620,'Data_TCOM+9961'!$A:$U,'SH Summary'!R$4,FALSE)</f>
        <v>United States</v>
      </c>
      <c r="S620" s="15">
        <f>VLOOKUP($C620,'Data_TCOM+9961'!$A:$U,'SH Summary'!S$4,FALSE)/1000000000</f>
        <v>5.0117796459999999</v>
      </c>
    </row>
    <row r="621" spans="1:19" ht="17" customHeight="1" x14ac:dyDescent="0.35">
      <c r="A621" s="14"/>
      <c r="B621" s="14">
        <v>616</v>
      </c>
      <c r="C621" s="4" t="s">
        <v>653</v>
      </c>
      <c r="D621" s="15">
        <f>VLOOKUP($C621,'Data_TCOM+9961'!$A:$U,'SH Summary'!D$4,FALSE)</f>
        <v>0</v>
      </c>
      <c r="E621" s="15">
        <f>VLOOKUP($C621,'Data_TCOM+9961'!$A:$U,'SH Summary'!E$4,FALSE)</f>
        <v>5950</v>
      </c>
      <c r="F621" s="18">
        <f t="shared" si="27"/>
        <v>5950</v>
      </c>
      <c r="G621" s="18"/>
      <c r="H621" s="17">
        <f t="shared" si="28"/>
        <v>5950</v>
      </c>
      <c r="I621" s="16"/>
      <c r="J621" s="16"/>
      <c r="K621" s="16"/>
      <c r="L621" s="16">
        <f t="shared" si="29"/>
        <v>9.1680738196169682E-6</v>
      </c>
      <c r="M621" s="13" t="str">
        <f>VLOOKUP($C621,'Data_TCOM+9961'!$A:$U,'SH Summary'!M$4,FALSE)</f>
        <v>03/31/2026</v>
      </c>
      <c r="N621" s="13" t="str">
        <f>VLOOKUP($C621,'Data_TCOM+9961'!$A:$U,'SH Summary'!N$4,FALSE)</f>
        <v>03/31/2026</v>
      </c>
      <c r="O621" s="13" t="str">
        <f>VLOOKUP($C621,'Data_TCOM+9961'!$A:$U,'SH Summary'!O$4,FALSE)</f>
        <v>Growth</v>
      </c>
      <c r="P621" s="13" t="str">
        <f>VLOOKUP($C621,'Data_TCOM+9961'!$A:$U,'SH Summary'!P$4,FALSE)</f>
        <v>London</v>
      </c>
      <c r="Q621" s="13">
        <f>VLOOKUP($C621,'Data_TCOM+9961'!$A:$U,'SH Summary'!Q$4,FALSE)</f>
        <v>0</v>
      </c>
      <c r="R621" s="13" t="str">
        <f>VLOOKUP($C621,'Data_TCOM+9961'!$A:$U,'SH Summary'!R$4,FALSE)</f>
        <v>United Kingdom</v>
      </c>
      <c r="S621" s="15">
        <f>VLOOKUP($C621,'Data_TCOM+9961'!$A:$U,'SH Summary'!S$4,FALSE)/1000000000</f>
        <v>42.003260588000003</v>
      </c>
    </row>
    <row r="622" spans="1:19" ht="17" customHeight="1" x14ac:dyDescent="0.35">
      <c r="A622" s="14"/>
      <c r="B622" s="14">
        <v>617</v>
      </c>
      <c r="C622" s="4" t="s">
        <v>654</v>
      </c>
      <c r="D622" s="15">
        <f>VLOOKUP($C622,'Data_TCOM+9961'!$A:$U,'SH Summary'!D$4,FALSE)</f>
        <v>5851</v>
      </c>
      <c r="E622" s="15">
        <f>VLOOKUP($C622,'Data_TCOM+9961'!$A:$U,'SH Summary'!E$4,FALSE)</f>
        <v>0</v>
      </c>
      <c r="F622" s="18">
        <f t="shared" si="27"/>
        <v>5851</v>
      </c>
      <c r="G622" s="18"/>
      <c r="H622" s="17">
        <f t="shared" si="28"/>
        <v>5851</v>
      </c>
      <c r="I622" s="16"/>
      <c r="J622" s="16"/>
      <c r="K622" s="16"/>
      <c r="L622" s="16">
        <f t="shared" si="29"/>
        <v>9.0155293980804838E-6</v>
      </c>
      <c r="M622" s="13" t="str">
        <f>VLOOKUP($C622,'Data_TCOM+9961'!$A:$U,'SH Summary'!M$4,FALSE)</f>
        <v>03/31/2026</v>
      </c>
      <c r="N622" s="13">
        <f>VLOOKUP($C622,'Data_TCOM+9961'!$A:$U,'SH Summary'!N$4,FALSE)</f>
        <v>0</v>
      </c>
      <c r="O622" s="13" t="str">
        <f>VLOOKUP($C622,'Data_TCOM+9961'!$A:$U,'SH Summary'!O$4,FALSE)</f>
        <v>Index</v>
      </c>
      <c r="P622" s="13" t="str">
        <f>VLOOKUP($C622,'Data_TCOM+9961'!$A:$U,'SH Summary'!P$4,FALSE)</f>
        <v>Birmingham</v>
      </c>
      <c r="Q622" s="13" t="str">
        <f>VLOOKUP($C622,'Data_TCOM+9961'!$A:$U,'SH Summary'!Q$4,FALSE)</f>
        <v>Alabama</v>
      </c>
      <c r="R622" s="13" t="str">
        <f>VLOOKUP($C622,'Data_TCOM+9961'!$A:$U,'SH Summary'!R$4,FALSE)</f>
        <v>United States</v>
      </c>
      <c r="S622" s="15">
        <f>VLOOKUP($C622,'Data_TCOM+9961'!$A:$U,'SH Summary'!S$4,FALSE)/1000000000</f>
        <v>13.485396374</v>
      </c>
    </row>
    <row r="623" spans="1:19" ht="17" customHeight="1" x14ac:dyDescent="0.35">
      <c r="A623" s="14"/>
      <c r="B623" s="14">
        <v>618</v>
      </c>
      <c r="C623" s="4" t="s">
        <v>655</v>
      </c>
      <c r="D623" s="15">
        <f>VLOOKUP($C623,'Data_TCOM+9961'!$A:$U,'SH Summary'!D$4,FALSE)</f>
        <v>5841</v>
      </c>
      <c r="E623" s="15">
        <f>VLOOKUP($C623,'Data_TCOM+9961'!$A:$U,'SH Summary'!E$4,FALSE)</f>
        <v>0</v>
      </c>
      <c r="F623" s="18">
        <f t="shared" si="27"/>
        <v>5841</v>
      </c>
      <c r="G623" s="18"/>
      <c r="H623" s="17">
        <f t="shared" si="28"/>
        <v>5841</v>
      </c>
      <c r="I623" s="16"/>
      <c r="J623" s="16"/>
      <c r="K623" s="16"/>
      <c r="L623" s="16">
        <f t="shared" si="29"/>
        <v>9.000120870652556E-6</v>
      </c>
      <c r="M623" s="13" t="str">
        <f>VLOOKUP($C623,'Data_TCOM+9961'!$A:$U,'SH Summary'!M$4,FALSE)</f>
        <v>03/31/2026</v>
      </c>
      <c r="N623" s="13">
        <f>VLOOKUP($C623,'Data_TCOM+9961'!$A:$U,'SH Summary'!N$4,FALSE)</f>
        <v>0</v>
      </c>
      <c r="O623" s="13" t="str">
        <f>VLOOKUP($C623,'Data_TCOM+9961'!$A:$U,'SH Summary'!O$4,FALSE)</f>
        <v>Value</v>
      </c>
      <c r="P623" s="13" t="str">
        <f>VLOOKUP($C623,'Data_TCOM+9961'!$A:$U,'SH Summary'!P$4,FALSE)</f>
        <v>London</v>
      </c>
      <c r="Q623" s="13">
        <f>VLOOKUP($C623,'Data_TCOM+9961'!$A:$U,'SH Summary'!Q$4,FALSE)</f>
        <v>0</v>
      </c>
      <c r="R623" s="13" t="str">
        <f>VLOOKUP($C623,'Data_TCOM+9961'!$A:$U,'SH Summary'!R$4,FALSE)</f>
        <v>United Kingdom</v>
      </c>
      <c r="S623" s="15">
        <f>VLOOKUP($C623,'Data_TCOM+9961'!$A:$U,'SH Summary'!S$4,FALSE)/1000000000</f>
        <v>4.1215104389999997</v>
      </c>
    </row>
    <row r="624" spans="1:19" ht="17" customHeight="1" x14ac:dyDescent="0.35">
      <c r="A624" s="14"/>
      <c r="B624" s="14">
        <v>619</v>
      </c>
      <c r="C624" s="4" t="s">
        <v>656</v>
      </c>
      <c r="D624" s="15">
        <f>VLOOKUP($C624,'Data_TCOM+9961'!$A:$U,'SH Summary'!D$4,FALSE)</f>
        <v>5835</v>
      </c>
      <c r="E624" s="15">
        <f>VLOOKUP($C624,'Data_TCOM+9961'!$A:$U,'SH Summary'!E$4,FALSE)</f>
        <v>0</v>
      </c>
      <c r="F624" s="18">
        <f t="shared" si="27"/>
        <v>5835</v>
      </c>
      <c r="G624" s="18"/>
      <c r="H624" s="17">
        <f t="shared" si="28"/>
        <v>5835</v>
      </c>
      <c r="I624" s="16"/>
      <c r="J624" s="16"/>
      <c r="K624" s="16"/>
      <c r="L624" s="16">
        <f t="shared" si="29"/>
        <v>8.990875754195799E-6</v>
      </c>
      <c r="M624" s="13" t="str">
        <f>VLOOKUP($C624,'Data_TCOM+9961'!$A:$U,'SH Summary'!M$4,FALSE)</f>
        <v>12/31/2025</v>
      </c>
      <c r="N624" s="13">
        <f>VLOOKUP($C624,'Data_TCOM+9961'!$A:$U,'SH Summary'!N$4,FALSE)</f>
        <v>0</v>
      </c>
      <c r="O624" s="13" t="str">
        <f>VLOOKUP($C624,'Data_TCOM+9961'!$A:$U,'SH Summary'!O$4,FALSE)</f>
        <v>Index</v>
      </c>
      <c r="P624" s="13" t="str">
        <f>VLOOKUP($C624,'Data_TCOM+9961'!$A:$U,'SH Summary'!P$4,FALSE)</f>
        <v>San Rafael</v>
      </c>
      <c r="Q624" s="13" t="str">
        <f>VLOOKUP($C624,'Data_TCOM+9961'!$A:$U,'SH Summary'!Q$4,FALSE)</f>
        <v>California</v>
      </c>
      <c r="R624" s="13" t="str">
        <f>VLOOKUP($C624,'Data_TCOM+9961'!$A:$U,'SH Summary'!R$4,FALSE)</f>
        <v>United States</v>
      </c>
      <c r="S624" s="15">
        <f>VLOOKUP($C624,'Data_TCOM+9961'!$A:$U,'SH Summary'!S$4,FALSE)/1000000000</f>
        <v>5.6339736660000002</v>
      </c>
    </row>
    <row r="625" spans="1:19" ht="17" customHeight="1" x14ac:dyDescent="0.35">
      <c r="A625" s="14"/>
      <c r="B625" s="14">
        <v>620</v>
      </c>
      <c r="C625" s="4" t="s">
        <v>657</v>
      </c>
      <c r="D625" s="15">
        <f>VLOOKUP($C625,'Data_TCOM+9961'!$A:$U,'SH Summary'!D$4,FALSE)</f>
        <v>5821</v>
      </c>
      <c r="E625" s="15">
        <f>VLOOKUP($C625,'Data_TCOM+9961'!$A:$U,'SH Summary'!E$4,FALSE)</f>
        <v>0</v>
      </c>
      <c r="F625" s="18">
        <f t="shared" si="27"/>
        <v>5821</v>
      </c>
      <c r="G625" s="18"/>
      <c r="H625" s="17">
        <f t="shared" si="28"/>
        <v>5821</v>
      </c>
      <c r="I625" s="16"/>
      <c r="J625" s="16"/>
      <c r="K625" s="16"/>
      <c r="L625" s="16">
        <f t="shared" si="29"/>
        <v>8.9693038157967004E-6</v>
      </c>
      <c r="M625" s="13" t="str">
        <f>VLOOKUP($C625,'Data_TCOM+9961'!$A:$U,'SH Summary'!M$4,FALSE)</f>
        <v>03/31/2026</v>
      </c>
      <c r="N625" s="13">
        <f>VLOOKUP($C625,'Data_TCOM+9961'!$A:$U,'SH Summary'!N$4,FALSE)</f>
        <v>0</v>
      </c>
      <c r="O625" s="13" t="str">
        <f>VLOOKUP($C625,'Data_TCOM+9961'!$A:$U,'SH Summary'!O$4,FALSE)</f>
        <v>Yield</v>
      </c>
      <c r="P625" s="13" t="str">
        <f>VLOOKUP($C625,'Data_TCOM+9961'!$A:$U,'SH Summary'!P$4,FALSE)</f>
        <v>Charlotte</v>
      </c>
      <c r="Q625" s="13" t="str">
        <f>VLOOKUP($C625,'Data_TCOM+9961'!$A:$U,'SH Summary'!Q$4,FALSE)</f>
        <v>North Carolina</v>
      </c>
      <c r="R625" s="13" t="str">
        <f>VLOOKUP($C625,'Data_TCOM+9961'!$A:$U,'SH Summary'!R$4,FALSE)</f>
        <v>United States</v>
      </c>
      <c r="S625" s="15">
        <f>VLOOKUP($C625,'Data_TCOM+9961'!$A:$U,'SH Summary'!S$4,FALSE)/1000000000</f>
        <v>9.9807202589999999</v>
      </c>
    </row>
    <row r="626" spans="1:19" ht="17" customHeight="1" x14ac:dyDescent="0.35">
      <c r="A626" s="14"/>
      <c r="B626" s="14">
        <v>621</v>
      </c>
      <c r="C626" s="4" t="s">
        <v>658</v>
      </c>
      <c r="D626" s="15">
        <f>VLOOKUP($C626,'Data_TCOM+9961'!$A:$U,'SH Summary'!D$4,FALSE)</f>
        <v>5815</v>
      </c>
      <c r="E626" s="15">
        <f>VLOOKUP($C626,'Data_TCOM+9961'!$A:$U,'SH Summary'!E$4,FALSE)</f>
        <v>0</v>
      </c>
      <c r="F626" s="18">
        <f t="shared" si="27"/>
        <v>5815</v>
      </c>
      <c r="G626" s="18"/>
      <c r="H626" s="17">
        <f t="shared" si="28"/>
        <v>5815</v>
      </c>
      <c r="I626" s="16"/>
      <c r="J626" s="16"/>
      <c r="K626" s="16"/>
      <c r="L626" s="16">
        <f t="shared" si="29"/>
        <v>8.9600586993399433E-6</v>
      </c>
      <c r="M626" s="13" t="str">
        <f>VLOOKUP($C626,'Data_TCOM+9961'!$A:$U,'SH Summary'!M$4,FALSE)</f>
        <v>03/31/2026</v>
      </c>
      <c r="N626" s="13">
        <f>VLOOKUP($C626,'Data_TCOM+9961'!$A:$U,'SH Summary'!N$4,FALSE)</f>
        <v>0</v>
      </c>
      <c r="O626" s="13" t="str">
        <f>VLOOKUP($C626,'Data_TCOM+9961'!$A:$U,'SH Summary'!O$4,FALSE)</f>
        <v>Externally Managed</v>
      </c>
      <c r="P626" s="13" t="str">
        <f>VLOOKUP($C626,'Data_TCOM+9961'!$A:$U,'SH Summary'!P$4,FALSE)</f>
        <v>Denver</v>
      </c>
      <c r="Q626" s="13" t="str">
        <f>VLOOKUP($C626,'Data_TCOM+9961'!$A:$U,'SH Summary'!Q$4,FALSE)</f>
        <v>Colorado</v>
      </c>
      <c r="R626" s="13" t="str">
        <f>VLOOKUP($C626,'Data_TCOM+9961'!$A:$U,'SH Summary'!R$4,FALSE)</f>
        <v>United States</v>
      </c>
      <c r="S626" s="15">
        <f>VLOOKUP($C626,'Data_TCOM+9961'!$A:$U,'SH Summary'!S$4,FALSE)/1000000000</f>
        <v>67.693800554000006</v>
      </c>
    </row>
    <row r="627" spans="1:19" ht="17" customHeight="1" x14ac:dyDescent="0.35">
      <c r="A627" s="14"/>
      <c r="B627" s="14">
        <v>622</v>
      </c>
      <c r="C627" s="4" t="s">
        <v>659</v>
      </c>
      <c r="D627" s="15">
        <f>VLOOKUP($C627,'Data_TCOM+9961'!$A:$U,'SH Summary'!D$4,FALSE)</f>
        <v>0</v>
      </c>
      <c r="E627" s="15">
        <f>VLOOKUP($C627,'Data_TCOM+9961'!$A:$U,'SH Summary'!E$4,FALSE)</f>
        <v>5800</v>
      </c>
      <c r="F627" s="18">
        <f t="shared" si="27"/>
        <v>5800</v>
      </c>
      <c r="G627" s="18"/>
      <c r="H627" s="17">
        <f t="shared" si="28"/>
        <v>5800</v>
      </c>
      <c r="I627" s="16"/>
      <c r="J627" s="16"/>
      <c r="K627" s="16"/>
      <c r="L627" s="16">
        <f t="shared" si="29"/>
        <v>8.9369459081980524E-6</v>
      </c>
      <c r="M627" s="13">
        <f>VLOOKUP($C627,'Data_TCOM+9961'!$A:$U,'SH Summary'!M$4,FALSE)</f>
        <v>0</v>
      </c>
      <c r="N627" s="13" t="str">
        <f>VLOOKUP($C627,'Data_TCOM+9961'!$A:$U,'SH Summary'!N$4,FALSE)</f>
        <v>03/31/2026</v>
      </c>
      <c r="O627" s="13" t="str">
        <f>VLOOKUP($C627,'Data_TCOM+9961'!$A:$U,'SH Summary'!O$4,FALSE)</f>
        <v>Growth</v>
      </c>
      <c r="P627" s="13" t="str">
        <f>VLOOKUP($C627,'Data_TCOM+9961'!$A:$U,'SH Summary'!P$4,FALSE)</f>
        <v>Singapore</v>
      </c>
      <c r="Q627" s="13">
        <f>VLOOKUP($C627,'Data_TCOM+9961'!$A:$U,'SH Summary'!Q$4,FALSE)</f>
        <v>0</v>
      </c>
      <c r="R627" s="13" t="str">
        <f>VLOOKUP($C627,'Data_TCOM+9961'!$A:$U,'SH Summary'!R$4,FALSE)</f>
        <v>Singapore</v>
      </c>
      <c r="S627" s="15">
        <f>VLOOKUP($C627,'Data_TCOM+9961'!$A:$U,'SH Summary'!S$4,FALSE)/1000000000</f>
        <v>5.8932222139999997</v>
      </c>
    </row>
    <row r="628" spans="1:19" ht="17" customHeight="1" x14ac:dyDescent="0.35">
      <c r="A628" s="14"/>
      <c r="B628" s="14">
        <v>623</v>
      </c>
      <c r="C628" s="4" t="s">
        <v>660</v>
      </c>
      <c r="D628" s="15">
        <f>VLOOKUP($C628,'Data_TCOM+9961'!$A:$U,'SH Summary'!D$4,FALSE)</f>
        <v>5757</v>
      </c>
      <c r="E628" s="15">
        <f>VLOOKUP($C628,'Data_TCOM+9961'!$A:$U,'SH Summary'!E$4,FALSE)</f>
        <v>0</v>
      </c>
      <c r="F628" s="18">
        <f t="shared" si="27"/>
        <v>5757</v>
      </c>
      <c r="G628" s="18"/>
      <c r="H628" s="17">
        <f t="shared" si="28"/>
        <v>5757</v>
      </c>
      <c r="I628" s="16"/>
      <c r="J628" s="16"/>
      <c r="K628" s="16"/>
      <c r="L628" s="16">
        <f t="shared" si="29"/>
        <v>8.8706892402579626E-6</v>
      </c>
      <c r="M628" s="13" t="str">
        <f>VLOOKUP($C628,'Data_TCOM+9961'!$A:$U,'SH Summary'!M$4,FALSE)</f>
        <v>03/31/2026</v>
      </c>
      <c r="N628" s="13">
        <f>VLOOKUP($C628,'Data_TCOM+9961'!$A:$U,'SH Summary'!N$4,FALSE)</f>
        <v>0</v>
      </c>
      <c r="O628" s="13" t="str">
        <f>VLOOKUP($C628,'Data_TCOM+9961'!$A:$U,'SH Summary'!O$4,FALSE)</f>
        <v>Broker</v>
      </c>
      <c r="P628" s="13" t="str">
        <f>VLOOKUP($C628,'Data_TCOM+9961'!$A:$U,'SH Summary'!P$4,FALSE)</f>
        <v>St. Louis</v>
      </c>
      <c r="Q628" s="13" t="str">
        <f>VLOOKUP($C628,'Data_TCOM+9961'!$A:$U,'SH Summary'!Q$4,FALSE)</f>
        <v>Missouri</v>
      </c>
      <c r="R628" s="13" t="str">
        <f>VLOOKUP($C628,'Data_TCOM+9961'!$A:$U,'SH Summary'!R$4,FALSE)</f>
        <v>United States</v>
      </c>
      <c r="S628" s="15">
        <f>VLOOKUP($C628,'Data_TCOM+9961'!$A:$U,'SH Summary'!S$4,FALSE)/1000000000</f>
        <v>212.81357495099999</v>
      </c>
    </row>
    <row r="629" spans="1:19" ht="17" customHeight="1" x14ac:dyDescent="0.35">
      <c r="A629" s="14"/>
      <c r="B629" s="14">
        <v>624</v>
      </c>
      <c r="C629" s="4" t="s">
        <v>661</v>
      </c>
      <c r="D629" s="15">
        <f>VLOOKUP($C629,'Data_TCOM+9961'!$A:$U,'SH Summary'!D$4,FALSE)</f>
        <v>5750</v>
      </c>
      <c r="E629" s="15">
        <f>VLOOKUP($C629,'Data_TCOM+9961'!$A:$U,'SH Summary'!E$4,FALSE)</f>
        <v>0</v>
      </c>
      <c r="F629" s="18">
        <f t="shared" si="27"/>
        <v>5750</v>
      </c>
      <c r="G629" s="18"/>
      <c r="H629" s="17">
        <f t="shared" si="28"/>
        <v>5750</v>
      </c>
      <c r="I629" s="16"/>
      <c r="J629" s="16"/>
      <c r="K629" s="16"/>
      <c r="L629" s="16">
        <f t="shared" si="29"/>
        <v>8.8599032710584133E-6</v>
      </c>
      <c r="M629" s="13" t="str">
        <f>VLOOKUP($C629,'Data_TCOM+9961'!$A:$U,'SH Summary'!M$4,FALSE)</f>
        <v>03/31/2026</v>
      </c>
      <c r="N629" s="13">
        <f>VLOOKUP($C629,'Data_TCOM+9961'!$A:$U,'SH Summary'!N$4,FALSE)</f>
        <v>0</v>
      </c>
      <c r="O629" s="13" t="str">
        <f>VLOOKUP($C629,'Data_TCOM+9961'!$A:$U,'SH Summary'!O$4,FALSE)</f>
        <v>Growth</v>
      </c>
      <c r="P629" s="13" t="str">
        <f>VLOOKUP($C629,'Data_TCOM+9961'!$A:$U,'SH Summary'!P$4,FALSE)</f>
        <v>Stamford</v>
      </c>
      <c r="Q629" s="13" t="str">
        <f>VLOOKUP($C629,'Data_TCOM+9961'!$A:$U,'SH Summary'!Q$4,FALSE)</f>
        <v>Connecticut</v>
      </c>
      <c r="R629" s="13" t="str">
        <f>VLOOKUP($C629,'Data_TCOM+9961'!$A:$U,'SH Summary'!R$4,FALSE)</f>
        <v>United States</v>
      </c>
      <c r="S629" s="15">
        <f>VLOOKUP($C629,'Data_TCOM+9961'!$A:$U,'SH Summary'!S$4,FALSE)/1000000000</f>
        <v>3.0228601510000002</v>
      </c>
    </row>
    <row r="630" spans="1:19" ht="17" customHeight="1" x14ac:dyDescent="0.35">
      <c r="A630" s="14"/>
      <c r="B630" s="14">
        <v>625</v>
      </c>
      <c r="C630" s="4" t="s">
        <v>662</v>
      </c>
      <c r="D630" s="15">
        <f>VLOOKUP($C630,'Data_TCOM+9961'!$A:$U,'SH Summary'!D$4,FALSE)</f>
        <v>5664</v>
      </c>
      <c r="E630" s="15">
        <f>VLOOKUP($C630,'Data_TCOM+9961'!$A:$U,'SH Summary'!E$4,FALSE)</f>
        <v>0</v>
      </c>
      <c r="F630" s="18">
        <f t="shared" si="27"/>
        <v>5664</v>
      </c>
      <c r="G630" s="18"/>
      <c r="H630" s="17">
        <f t="shared" si="28"/>
        <v>5664</v>
      </c>
      <c r="I630" s="16"/>
      <c r="J630" s="16"/>
      <c r="K630" s="16"/>
      <c r="L630" s="16">
        <f t="shared" si="29"/>
        <v>8.7273899351782353E-6</v>
      </c>
      <c r="M630" s="13" t="str">
        <f>VLOOKUP($C630,'Data_TCOM+9961'!$A:$U,'SH Summary'!M$4,FALSE)</f>
        <v>03/31/2026</v>
      </c>
      <c r="N630" s="13">
        <f>VLOOKUP($C630,'Data_TCOM+9961'!$A:$U,'SH Summary'!N$4,FALSE)</f>
        <v>0</v>
      </c>
      <c r="O630" s="13" t="str">
        <f>VLOOKUP($C630,'Data_TCOM+9961'!$A:$U,'SH Summary'!O$4,FALSE)</f>
        <v>Alternative</v>
      </c>
      <c r="P630" s="13" t="str">
        <f>VLOOKUP($C630,'Data_TCOM+9961'!$A:$U,'SH Summary'!P$4,FALSE)</f>
        <v>Central</v>
      </c>
      <c r="Q630" s="13">
        <f>VLOOKUP($C630,'Data_TCOM+9961'!$A:$U,'SH Summary'!Q$4,FALSE)</f>
        <v>0</v>
      </c>
      <c r="R630" s="13" t="str">
        <f>VLOOKUP($C630,'Data_TCOM+9961'!$A:$U,'SH Summary'!R$4,FALSE)</f>
        <v>Hong Kong SAR</v>
      </c>
      <c r="S630" s="15">
        <f>VLOOKUP($C630,'Data_TCOM+9961'!$A:$U,'SH Summary'!S$4,FALSE)/1000000000</f>
        <v>0.71498606300000001</v>
      </c>
    </row>
    <row r="631" spans="1:19" ht="17" customHeight="1" x14ac:dyDescent="0.35">
      <c r="A631" s="14"/>
      <c r="B631" s="14">
        <v>626</v>
      </c>
      <c r="C631" s="4" t="s">
        <v>663</v>
      </c>
      <c r="D631" s="15">
        <f>VLOOKUP($C631,'Data_TCOM+9961'!$A:$U,'SH Summary'!D$4,FALSE)</f>
        <v>0</v>
      </c>
      <c r="E631" s="15">
        <f>VLOOKUP($C631,'Data_TCOM+9961'!$A:$U,'SH Summary'!E$4,FALSE)</f>
        <v>5662</v>
      </c>
      <c r="F631" s="18">
        <f t="shared" si="27"/>
        <v>5662</v>
      </c>
      <c r="G631" s="18"/>
      <c r="H631" s="17">
        <f t="shared" si="28"/>
        <v>5662</v>
      </c>
      <c r="I631" s="16"/>
      <c r="J631" s="16"/>
      <c r="K631" s="16"/>
      <c r="L631" s="16">
        <f t="shared" si="29"/>
        <v>8.7243082296926508E-6</v>
      </c>
      <c r="M631" s="13" t="str">
        <f>VLOOKUP($C631,'Data_TCOM+9961'!$A:$U,'SH Summary'!M$4,FALSE)</f>
        <v>06/30/2025</v>
      </c>
      <c r="N631" s="13" t="str">
        <f>VLOOKUP($C631,'Data_TCOM+9961'!$A:$U,'SH Summary'!N$4,FALSE)</f>
        <v>03/31/2026</v>
      </c>
      <c r="O631" s="13" t="str">
        <f>VLOOKUP($C631,'Data_TCOM+9961'!$A:$U,'SH Summary'!O$4,FALSE)</f>
        <v>Growth</v>
      </c>
      <c r="P631" s="13" t="str">
        <f>VLOOKUP($C631,'Data_TCOM+9961'!$A:$U,'SH Summary'!P$4,FALSE)</f>
        <v>Vancouver</v>
      </c>
      <c r="Q631" s="13" t="str">
        <f>VLOOKUP($C631,'Data_TCOM+9961'!$A:$U,'SH Summary'!Q$4,FALSE)</f>
        <v>British Columbia</v>
      </c>
      <c r="R631" s="13" t="str">
        <f>VLOOKUP($C631,'Data_TCOM+9961'!$A:$U,'SH Summary'!R$4,FALSE)</f>
        <v>Canada</v>
      </c>
      <c r="S631" s="15">
        <f>VLOOKUP($C631,'Data_TCOM+9961'!$A:$U,'SH Summary'!S$4,FALSE)/1000000000</f>
        <v>1.434979215</v>
      </c>
    </row>
    <row r="632" spans="1:19" ht="17" customHeight="1" x14ac:dyDescent="0.35">
      <c r="A632" s="14"/>
      <c r="B632" s="14">
        <v>627</v>
      </c>
      <c r="C632" s="4" t="s">
        <v>664</v>
      </c>
      <c r="D632" s="15">
        <f>VLOOKUP($C632,'Data_TCOM+9961'!$A:$U,'SH Summary'!D$4,FALSE)</f>
        <v>5638</v>
      </c>
      <c r="E632" s="15">
        <f>VLOOKUP($C632,'Data_TCOM+9961'!$A:$U,'SH Summary'!E$4,FALSE)</f>
        <v>0</v>
      </c>
      <c r="F632" s="18">
        <f t="shared" si="27"/>
        <v>5638</v>
      </c>
      <c r="G632" s="18"/>
      <c r="H632" s="17">
        <f t="shared" si="28"/>
        <v>5638</v>
      </c>
      <c r="I632" s="16"/>
      <c r="J632" s="16"/>
      <c r="K632" s="16"/>
      <c r="L632" s="16">
        <f t="shared" si="29"/>
        <v>8.6873277638656243E-6</v>
      </c>
      <c r="M632" s="13" t="str">
        <f>VLOOKUP($C632,'Data_TCOM+9961'!$A:$U,'SH Summary'!M$4,FALSE)</f>
        <v>03/31/2026</v>
      </c>
      <c r="N632" s="13">
        <f>VLOOKUP($C632,'Data_TCOM+9961'!$A:$U,'SH Summary'!N$4,FALSE)</f>
        <v>0</v>
      </c>
      <c r="O632" s="13" t="str">
        <f>VLOOKUP($C632,'Data_TCOM+9961'!$A:$U,'SH Summary'!O$4,FALSE)</f>
        <v>Growth</v>
      </c>
      <c r="P632" s="13" t="str">
        <f>VLOOKUP($C632,'Data_TCOM+9961'!$A:$U,'SH Summary'!P$4,FALSE)</f>
        <v>Singapore</v>
      </c>
      <c r="Q632" s="13">
        <f>VLOOKUP($C632,'Data_TCOM+9961'!$A:$U,'SH Summary'!Q$4,FALSE)</f>
        <v>0</v>
      </c>
      <c r="R632" s="13" t="str">
        <f>VLOOKUP($C632,'Data_TCOM+9961'!$A:$U,'SH Summary'!R$4,FALSE)</f>
        <v>Singapore</v>
      </c>
      <c r="S632" s="15">
        <f>VLOOKUP($C632,'Data_TCOM+9961'!$A:$U,'SH Summary'!S$4,FALSE)/1000000000</f>
        <v>11.579533907</v>
      </c>
    </row>
    <row r="633" spans="1:19" ht="17" customHeight="1" x14ac:dyDescent="0.35">
      <c r="A633" s="14"/>
      <c r="B633" s="14">
        <v>628</v>
      </c>
      <c r="C633" s="4" t="s">
        <v>665</v>
      </c>
      <c r="D633" s="15">
        <f>VLOOKUP($C633,'Data_TCOM+9961'!$A:$U,'SH Summary'!D$4,FALSE)</f>
        <v>0</v>
      </c>
      <c r="E633" s="15">
        <f>VLOOKUP($C633,'Data_TCOM+9961'!$A:$U,'SH Summary'!E$4,FALSE)</f>
        <v>5565</v>
      </c>
      <c r="F633" s="18">
        <f t="shared" si="27"/>
        <v>5565</v>
      </c>
      <c r="G633" s="18"/>
      <c r="H633" s="17">
        <f t="shared" si="28"/>
        <v>5565</v>
      </c>
      <c r="I633" s="16"/>
      <c r="J633" s="16"/>
      <c r="K633" s="16"/>
      <c r="L633" s="16">
        <f t="shared" si="29"/>
        <v>8.574845513641751E-6</v>
      </c>
      <c r="M633" s="13">
        <f>VLOOKUP($C633,'Data_TCOM+9961'!$A:$U,'SH Summary'!M$4,FALSE)</f>
        <v>0</v>
      </c>
      <c r="N633" s="13" t="str">
        <f>VLOOKUP($C633,'Data_TCOM+9961'!$A:$U,'SH Summary'!N$4,FALSE)</f>
        <v>01/31/2026</v>
      </c>
      <c r="O633" s="13" t="str">
        <f>VLOOKUP($C633,'Data_TCOM+9961'!$A:$U,'SH Summary'!O$4,FALSE)</f>
        <v>Specialty</v>
      </c>
      <c r="P633" s="13" t="str">
        <f>VLOOKUP($C633,'Data_TCOM+9961'!$A:$U,'SH Summary'!P$4,FALSE)</f>
        <v>Salzburg</v>
      </c>
      <c r="Q633" s="13">
        <f>VLOOKUP($C633,'Data_TCOM+9961'!$A:$U,'SH Summary'!Q$4,FALSE)</f>
        <v>0</v>
      </c>
      <c r="R633" s="13" t="str">
        <f>VLOOKUP($C633,'Data_TCOM+9961'!$A:$U,'SH Summary'!R$4,FALSE)</f>
        <v>Austria</v>
      </c>
      <c r="S633" s="15">
        <f>VLOOKUP($C633,'Data_TCOM+9961'!$A:$U,'SH Summary'!S$4,FALSE)/1000000000</f>
        <v>0.12816312199999999</v>
      </c>
    </row>
    <row r="634" spans="1:19" ht="17" customHeight="1" x14ac:dyDescent="0.35">
      <c r="A634" s="14"/>
      <c r="B634" s="14">
        <v>629</v>
      </c>
      <c r="C634" s="4" t="s">
        <v>666</v>
      </c>
      <c r="D634" s="15">
        <f>VLOOKUP($C634,'Data_TCOM+9961'!$A:$U,'SH Summary'!D$4,FALSE)</f>
        <v>5550</v>
      </c>
      <c r="E634" s="15">
        <f>VLOOKUP($C634,'Data_TCOM+9961'!$A:$U,'SH Summary'!E$4,FALSE)</f>
        <v>0</v>
      </c>
      <c r="F634" s="18">
        <f t="shared" si="27"/>
        <v>5550</v>
      </c>
      <c r="G634" s="18"/>
      <c r="H634" s="17">
        <f t="shared" si="28"/>
        <v>5550</v>
      </c>
      <c r="I634" s="16"/>
      <c r="J634" s="16"/>
      <c r="K634" s="16"/>
      <c r="L634" s="16">
        <f t="shared" si="29"/>
        <v>8.5517327224998601E-6</v>
      </c>
      <c r="M634" s="13" t="str">
        <f>VLOOKUP($C634,'Data_TCOM+9961'!$A:$U,'SH Summary'!M$4,FALSE)</f>
        <v>10/31/2025</v>
      </c>
      <c r="N634" s="13">
        <f>VLOOKUP($C634,'Data_TCOM+9961'!$A:$U,'SH Summary'!N$4,FALSE)</f>
        <v>0</v>
      </c>
      <c r="O634" s="13" t="str">
        <f>VLOOKUP($C634,'Data_TCOM+9961'!$A:$U,'SH Summary'!O$4,FALSE)</f>
        <v>Externally Managed</v>
      </c>
      <c r="P634" s="13" t="str">
        <f>VLOOKUP($C634,'Data_TCOM+9961'!$A:$U,'SH Summary'!P$4,FALSE)</f>
        <v>Chicago</v>
      </c>
      <c r="Q634" s="13" t="str">
        <f>VLOOKUP($C634,'Data_TCOM+9961'!$A:$U,'SH Summary'!Q$4,FALSE)</f>
        <v>Illinois</v>
      </c>
      <c r="R634" s="13" t="str">
        <f>VLOOKUP($C634,'Data_TCOM+9961'!$A:$U,'SH Summary'!R$4,FALSE)</f>
        <v>United States</v>
      </c>
      <c r="S634" s="15">
        <f>VLOOKUP($C634,'Data_TCOM+9961'!$A:$U,'SH Summary'!S$4,FALSE)/1000000000</f>
        <v>2.075798239</v>
      </c>
    </row>
    <row r="635" spans="1:19" ht="17" customHeight="1" x14ac:dyDescent="0.35">
      <c r="A635" s="14"/>
      <c r="B635" s="14">
        <v>630</v>
      </c>
      <c r="C635" s="4" t="s">
        <v>667</v>
      </c>
      <c r="D635" s="15">
        <f>VLOOKUP($C635,'Data_TCOM+9961'!$A:$U,'SH Summary'!D$4,FALSE)</f>
        <v>5500</v>
      </c>
      <c r="E635" s="15">
        <f>VLOOKUP($C635,'Data_TCOM+9961'!$A:$U,'SH Summary'!E$4,FALSE)</f>
        <v>0</v>
      </c>
      <c r="F635" s="18">
        <f t="shared" si="27"/>
        <v>5500</v>
      </c>
      <c r="G635" s="18"/>
      <c r="H635" s="17">
        <f t="shared" si="28"/>
        <v>5500</v>
      </c>
      <c r="I635" s="16"/>
      <c r="J635" s="16"/>
      <c r="K635" s="16"/>
      <c r="L635" s="16">
        <f t="shared" si="29"/>
        <v>8.4746900853602226E-6</v>
      </c>
      <c r="M635" s="13" t="str">
        <f>VLOOKUP($C635,'Data_TCOM+9961'!$A:$U,'SH Summary'!M$4,FALSE)</f>
        <v>03/31/2026</v>
      </c>
      <c r="N635" s="13">
        <f>VLOOKUP($C635,'Data_TCOM+9961'!$A:$U,'SH Summary'!N$4,FALSE)</f>
        <v>0</v>
      </c>
      <c r="O635" s="13" t="str">
        <f>VLOOKUP($C635,'Data_TCOM+9961'!$A:$U,'SH Summary'!O$4,FALSE)</f>
        <v>Alternative</v>
      </c>
      <c r="P635" s="13" t="str">
        <f>VLOOKUP($C635,'Data_TCOM+9961'!$A:$U,'SH Summary'!P$4,FALSE)</f>
        <v>New York</v>
      </c>
      <c r="Q635" s="13" t="str">
        <f>VLOOKUP($C635,'Data_TCOM+9961'!$A:$U,'SH Summary'!Q$4,FALSE)</f>
        <v>New York</v>
      </c>
      <c r="R635" s="13" t="str">
        <f>VLOOKUP($C635,'Data_TCOM+9961'!$A:$U,'SH Summary'!R$4,FALSE)</f>
        <v>United States</v>
      </c>
      <c r="S635" s="15">
        <f>VLOOKUP($C635,'Data_TCOM+9961'!$A:$U,'SH Summary'!S$4,FALSE)/1000000000</f>
        <v>0.54161230500000002</v>
      </c>
    </row>
    <row r="636" spans="1:19" ht="17" customHeight="1" x14ac:dyDescent="0.35">
      <c r="A636" s="14"/>
      <c r="B636" s="14">
        <v>631</v>
      </c>
      <c r="C636" s="4" t="s">
        <v>668</v>
      </c>
      <c r="D636" s="15">
        <f>VLOOKUP($C636,'Data_TCOM+9961'!$A:$U,'SH Summary'!D$4,FALSE)</f>
        <v>0</v>
      </c>
      <c r="E636" s="15">
        <f>VLOOKUP($C636,'Data_TCOM+9961'!$A:$U,'SH Summary'!E$4,FALSE)</f>
        <v>5500</v>
      </c>
      <c r="F636" s="18">
        <f t="shared" si="27"/>
        <v>5500</v>
      </c>
      <c r="G636" s="18"/>
      <c r="H636" s="17">
        <f t="shared" si="28"/>
        <v>5500</v>
      </c>
      <c r="I636" s="16"/>
      <c r="J636" s="16"/>
      <c r="K636" s="16"/>
      <c r="L636" s="16">
        <f t="shared" si="29"/>
        <v>8.4746900853602226E-6</v>
      </c>
      <c r="M636" s="13">
        <f>VLOOKUP($C636,'Data_TCOM+9961'!$A:$U,'SH Summary'!M$4,FALSE)</f>
        <v>0</v>
      </c>
      <c r="N636" s="13" t="str">
        <f>VLOOKUP($C636,'Data_TCOM+9961'!$A:$U,'SH Summary'!N$4,FALSE)</f>
        <v>04/30/2026</v>
      </c>
      <c r="O636" s="13" t="str">
        <f>VLOOKUP($C636,'Data_TCOM+9961'!$A:$U,'SH Summary'!O$4,FALSE)</f>
        <v>Index</v>
      </c>
      <c r="P636" s="13" t="str">
        <f>VLOOKUP($C636,'Data_TCOM+9961'!$A:$U,'SH Summary'!P$4,FALSE)</f>
        <v>Tokyo</v>
      </c>
      <c r="Q636" s="13">
        <f>VLOOKUP($C636,'Data_TCOM+9961'!$A:$U,'SH Summary'!Q$4,FALSE)</f>
        <v>0</v>
      </c>
      <c r="R636" s="13" t="str">
        <f>VLOOKUP($C636,'Data_TCOM+9961'!$A:$U,'SH Summary'!R$4,FALSE)</f>
        <v>Japan</v>
      </c>
      <c r="S636" s="15">
        <f>VLOOKUP($C636,'Data_TCOM+9961'!$A:$U,'SH Summary'!S$4,FALSE)/1000000000</f>
        <v>6.4800120919999999</v>
      </c>
    </row>
    <row r="637" spans="1:19" ht="17" customHeight="1" x14ac:dyDescent="0.35">
      <c r="A637" s="14"/>
      <c r="B637" s="14">
        <v>632</v>
      </c>
      <c r="C637" s="4" t="s">
        <v>669</v>
      </c>
      <c r="D637" s="15">
        <f>VLOOKUP($C637,'Data_TCOM+9961'!$A:$U,'SH Summary'!D$4,FALSE)</f>
        <v>5484</v>
      </c>
      <c r="E637" s="15">
        <f>VLOOKUP($C637,'Data_TCOM+9961'!$A:$U,'SH Summary'!E$4,FALSE)</f>
        <v>0</v>
      </c>
      <c r="F637" s="18">
        <f t="shared" si="27"/>
        <v>5484</v>
      </c>
      <c r="G637" s="18"/>
      <c r="H637" s="17">
        <f t="shared" si="28"/>
        <v>5484</v>
      </c>
      <c r="I637" s="16"/>
      <c r="J637" s="16"/>
      <c r="K637" s="16"/>
      <c r="L637" s="16">
        <f t="shared" si="29"/>
        <v>8.4500364414755378E-6</v>
      </c>
      <c r="M637" s="13" t="str">
        <f>VLOOKUP($C637,'Data_TCOM+9961'!$A:$U,'SH Summary'!M$4,FALSE)</f>
        <v>03/31/2026</v>
      </c>
      <c r="N637" s="13">
        <f>VLOOKUP($C637,'Data_TCOM+9961'!$A:$U,'SH Summary'!N$4,FALSE)</f>
        <v>0</v>
      </c>
      <c r="O637" s="13" t="str">
        <f>VLOOKUP($C637,'Data_TCOM+9961'!$A:$U,'SH Summary'!O$4,FALSE)</f>
        <v>Specialty</v>
      </c>
      <c r="P637" s="13" t="str">
        <f>VLOOKUP($C637,'Data_TCOM+9961'!$A:$U,'SH Summary'!P$4,FALSE)</f>
        <v>Boston</v>
      </c>
      <c r="Q637" s="13" t="str">
        <f>VLOOKUP($C637,'Data_TCOM+9961'!$A:$U,'SH Summary'!Q$4,FALSE)</f>
        <v>Massachusetts</v>
      </c>
      <c r="R637" s="13" t="str">
        <f>VLOOKUP($C637,'Data_TCOM+9961'!$A:$U,'SH Summary'!R$4,FALSE)</f>
        <v>United States</v>
      </c>
      <c r="S637" s="15">
        <f>VLOOKUP($C637,'Data_TCOM+9961'!$A:$U,'SH Summary'!S$4,FALSE)/1000000000</f>
        <v>0.35610589199999998</v>
      </c>
    </row>
    <row r="638" spans="1:19" ht="17" customHeight="1" x14ac:dyDescent="0.35">
      <c r="A638" s="14"/>
      <c r="B638" s="14">
        <v>633</v>
      </c>
      <c r="C638" s="4" t="s">
        <v>670</v>
      </c>
      <c r="D638" s="15">
        <f>VLOOKUP($C638,'Data_TCOM+9961'!$A:$U,'SH Summary'!D$4,FALSE)</f>
        <v>5465</v>
      </c>
      <c r="E638" s="15">
        <f>VLOOKUP($C638,'Data_TCOM+9961'!$A:$U,'SH Summary'!E$4,FALSE)</f>
        <v>0</v>
      </c>
      <c r="F638" s="18">
        <f t="shared" si="27"/>
        <v>5465</v>
      </c>
      <c r="G638" s="18"/>
      <c r="H638" s="17">
        <f t="shared" si="28"/>
        <v>5465</v>
      </c>
      <c r="I638" s="16"/>
      <c r="J638" s="16"/>
      <c r="K638" s="16"/>
      <c r="L638" s="16">
        <f t="shared" si="29"/>
        <v>8.4207602393624744E-6</v>
      </c>
      <c r="M638" s="13" t="str">
        <f>VLOOKUP($C638,'Data_TCOM+9961'!$A:$U,'SH Summary'!M$4,FALSE)</f>
        <v>03/31/2026</v>
      </c>
      <c r="N638" s="13">
        <f>VLOOKUP($C638,'Data_TCOM+9961'!$A:$U,'SH Summary'!N$4,FALSE)</f>
        <v>0</v>
      </c>
      <c r="O638" s="13" t="str">
        <f>VLOOKUP($C638,'Data_TCOM+9961'!$A:$U,'SH Summary'!O$4,FALSE)</f>
        <v>Specialty</v>
      </c>
      <c r="P638" s="13" t="str">
        <f>VLOOKUP($C638,'Data_TCOM+9961'!$A:$U,'SH Summary'!P$4,FALSE)</f>
        <v>Seattle</v>
      </c>
      <c r="Q638" s="13" t="str">
        <f>VLOOKUP($C638,'Data_TCOM+9961'!$A:$U,'SH Summary'!Q$4,FALSE)</f>
        <v>Washington</v>
      </c>
      <c r="R638" s="13" t="str">
        <f>VLOOKUP($C638,'Data_TCOM+9961'!$A:$U,'SH Summary'!R$4,FALSE)</f>
        <v>United States</v>
      </c>
      <c r="S638" s="15">
        <f>VLOOKUP($C638,'Data_TCOM+9961'!$A:$U,'SH Summary'!S$4,FALSE)/1000000000</f>
        <v>5.7539478629999996</v>
      </c>
    </row>
    <row r="639" spans="1:19" ht="17" customHeight="1" x14ac:dyDescent="0.35">
      <c r="A639" s="14"/>
      <c r="B639" s="14">
        <v>634</v>
      </c>
      <c r="C639" s="4" t="s">
        <v>671</v>
      </c>
      <c r="D639" s="15">
        <f>VLOOKUP($C639,'Data_TCOM+9961'!$A:$U,'SH Summary'!D$4,FALSE)</f>
        <v>5438</v>
      </c>
      <c r="E639" s="15">
        <f>VLOOKUP($C639,'Data_TCOM+9961'!$A:$U,'SH Summary'!E$4,FALSE)</f>
        <v>0</v>
      </c>
      <c r="F639" s="18">
        <f t="shared" si="27"/>
        <v>5438</v>
      </c>
      <c r="G639" s="18"/>
      <c r="H639" s="17">
        <f t="shared" si="28"/>
        <v>5438</v>
      </c>
      <c r="I639" s="16"/>
      <c r="J639" s="16"/>
      <c r="K639" s="16"/>
      <c r="L639" s="16">
        <f t="shared" si="29"/>
        <v>8.3791572153070711E-6</v>
      </c>
      <c r="M639" s="13" t="str">
        <f>VLOOKUP($C639,'Data_TCOM+9961'!$A:$U,'SH Summary'!M$4,FALSE)</f>
        <v>03/31/2026</v>
      </c>
      <c r="N639" s="13">
        <f>VLOOKUP($C639,'Data_TCOM+9961'!$A:$U,'SH Summary'!N$4,FALSE)</f>
        <v>0</v>
      </c>
      <c r="O639" s="13" t="str">
        <f>VLOOKUP($C639,'Data_TCOM+9961'!$A:$U,'SH Summary'!O$4,FALSE)</f>
        <v>Index</v>
      </c>
      <c r="P639" s="13" t="str">
        <f>VLOOKUP($C639,'Data_TCOM+9961'!$A:$U,'SH Summary'!P$4,FALSE)</f>
        <v>Plymouth</v>
      </c>
      <c r="Q639" s="13" t="str">
        <f>VLOOKUP($C639,'Data_TCOM+9961'!$A:$U,'SH Summary'!Q$4,FALSE)</f>
        <v>Minnesota</v>
      </c>
      <c r="R639" s="13" t="str">
        <f>VLOOKUP($C639,'Data_TCOM+9961'!$A:$U,'SH Summary'!R$4,FALSE)</f>
        <v>United States</v>
      </c>
      <c r="S639" s="15">
        <f>VLOOKUP($C639,'Data_TCOM+9961'!$A:$U,'SH Summary'!S$4,FALSE)/1000000000</f>
        <v>52.478061707000002</v>
      </c>
    </row>
    <row r="640" spans="1:19" ht="17" customHeight="1" x14ac:dyDescent="0.35">
      <c r="A640" s="14"/>
      <c r="B640" s="14">
        <v>635</v>
      </c>
      <c r="C640" s="4" t="s">
        <v>672</v>
      </c>
      <c r="D640" s="15">
        <f>VLOOKUP($C640,'Data_TCOM+9961'!$A:$U,'SH Summary'!D$4,FALSE)</f>
        <v>0</v>
      </c>
      <c r="E640" s="15">
        <f>VLOOKUP($C640,'Data_TCOM+9961'!$A:$U,'SH Summary'!E$4,FALSE)</f>
        <v>5404</v>
      </c>
      <c r="F640" s="18">
        <f t="shared" si="27"/>
        <v>5404</v>
      </c>
      <c r="G640" s="18"/>
      <c r="H640" s="17">
        <f t="shared" si="28"/>
        <v>5404</v>
      </c>
      <c r="I640" s="16"/>
      <c r="J640" s="16"/>
      <c r="K640" s="16"/>
      <c r="L640" s="16">
        <f t="shared" si="29"/>
        <v>8.3267682220521169E-6</v>
      </c>
      <c r="M640" s="13">
        <f>VLOOKUP($C640,'Data_TCOM+9961'!$A:$U,'SH Summary'!M$4,FALSE)</f>
        <v>0</v>
      </c>
      <c r="N640" s="13" t="str">
        <f>VLOOKUP($C640,'Data_TCOM+9961'!$A:$U,'SH Summary'!N$4,FALSE)</f>
        <v>12/31/2025</v>
      </c>
      <c r="O640" s="13" t="str">
        <f>VLOOKUP($C640,'Data_TCOM+9961'!$A:$U,'SH Summary'!O$4,FALSE)</f>
        <v>Growth</v>
      </c>
      <c r="P640" s="13" t="str">
        <f>VLOOKUP($C640,'Data_TCOM+9961'!$A:$U,'SH Summary'!P$4,FALSE)</f>
        <v>Taipei</v>
      </c>
      <c r="Q640" s="13">
        <f>VLOOKUP($C640,'Data_TCOM+9961'!$A:$U,'SH Summary'!Q$4,FALSE)</f>
        <v>0</v>
      </c>
      <c r="R640" s="13" t="str">
        <f>VLOOKUP($C640,'Data_TCOM+9961'!$A:$U,'SH Summary'!R$4,FALSE)</f>
        <v>Taiwan</v>
      </c>
      <c r="S640" s="15">
        <f>VLOOKUP($C640,'Data_TCOM+9961'!$A:$U,'SH Summary'!S$4,FALSE)/1000000000</f>
        <v>0.40702612500000002</v>
      </c>
    </row>
    <row r="641" spans="1:19" ht="17" customHeight="1" x14ac:dyDescent="0.35">
      <c r="A641" s="14"/>
      <c r="B641" s="14">
        <v>636</v>
      </c>
      <c r="C641" s="4" t="s">
        <v>673</v>
      </c>
      <c r="D641" s="15">
        <f>VLOOKUP($C641,'Data_TCOM+9961'!$A:$U,'SH Summary'!D$4,FALSE)</f>
        <v>5402</v>
      </c>
      <c r="E641" s="15">
        <f>VLOOKUP($C641,'Data_TCOM+9961'!$A:$U,'SH Summary'!E$4,FALSE)</f>
        <v>0</v>
      </c>
      <c r="F641" s="18">
        <f t="shared" si="27"/>
        <v>5402</v>
      </c>
      <c r="G641" s="18"/>
      <c r="H641" s="17">
        <f t="shared" si="28"/>
        <v>5402</v>
      </c>
      <c r="I641" s="16"/>
      <c r="J641" s="16"/>
      <c r="K641" s="16"/>
      <c r="L641" s="16">
        <f t="shared" si="29"/>
        <v>8.3236865165665306E-6</v>
      </c>
      <c r="M641" s="13" t="str">
        <f>VLOOKUP($C641,'Data_TCOM+9961'!$A:$U,'SH Summary'!M$4,FALSE)</f>
        <v>03/31/2026</v>
      </c>
      <c r="N641" s="13">
        <f>VLOOKUP($C641,'Data_TCOM+9961'!$A:$U,'SH Summary'!N$4,FALSE)</f>
        <v>0</v>
      </c>
      <c r="O641" s="13" t="str">
        <f>VLOOKUP($C641,'Data_TCOM+9961'!$A:$U,'SH Summary'!O$4,FALSE)</f>
        <v>GARP</v>
      </c>
      <c r="P641" s="13" t="str">
        <f>VLOOKUP($C641,'Data_TCOM+9961'!$A:$U,'SH Summary'!P$4,FALSE)</f>
        <v>New York</v>
      </c>
      <c r="Q641" s="13" t="str">
        <f>VLOOKUP($C641,'Data_TCOM+9961'!$A:$U,'SH Summary'!Q$4,FALSE)</f>
        <v>New York</v>
      </c>
      <c r="R641" s="13" t="str">
        <f>VLOOKUP($C641,'Data_TCOM+9961'!$A:$U,'SH Summary'!R$4,FALSE)</f>
        <v>United States</v>
      </c>
      <c r="S641" s="15">
        <f>VLOOKUP($C641,'Data_TCOM+9961'!$A:$U,'SH Summary'!S$4,FALSE)/1000000000</f>
        <v>57.641893658999997</v>
      </c>
    </row>
    <row r="642" spans="1:19" ht="17" customHeight="1" x14ac:dyDescent="0.35">
      <c r="A642" s="14"/>
      <c r="B642" s="14">
        <v>637</v>
      </c>
      <c r="C642" s="4" t="s">
        <v>674</v>
      </c>
      <c r="D642" s="15">
        <f>VLOOKUP($C642,'Data_TCOM+9961'!$A:$U,'SH Summary'!D$4,FALSE)</f>
        <v>0</v>
      </c>
      <c r="E642" s="15">
        <f>VLOOKUP($C642,'Data_TCOM+9961'!$A:$U,'SH Summary'!E$4,FALSE)</f>
        <v>5300</v>
      </c>
      <c r="F642" s="18">
        <f t="shared" si="27"/>
        <v>5300</v>
      </c>
      <c r="G642" s="18"/>
      <c r="H642" s="17">
        <f t="shared" si="28"/>
        <v>5300</v>
      </c>
      <c r="I642" s="16"/>
      <c r="J642" s="16"/>
      <c r="K642" s="16"/>
      <c r="L642" s="16">
        <f t="shared" si="29"/>
        <v>8.1665195368016678E-6</v>
      </c>
      <c r="M642" s="13">
        <f>VLOOKUP($C642,'Data_TCOM+9961'!$A:$U,'SH Summary'!M$4,FALSE)</f>
        <v>0</v>
      </c>
      <c r="N642" s="13" t="str">
        <f>VLOOKUP($C642,'Data_TCOM+9961'!$A:$U,'SH Summary'!N$4,FALSE)</f>
        <v>03/31/2026</v>
      </c>
      <c r="O642" s="13" t="str">
        <f>VLOOKUP($C642,'Data_TCOM+9961'!$A:$U,'SH Summary'!O$4,FALSE)</f>
        <v>Growth</v>
      </c>
      <c r="P642" s="13" t="str">
        <f>VLOOKUP($C642,'Data_TCOM+9961'!$A:$U,'SH Summary'!P$4,FALSE)</f>
        <v>Vaduz</v>
      </c>
      <c r="Q642" s="13">
        <f>VLOOKUP($C642,'Data_TCOM+9961'!$A:$U,'SH Summary'!Q$4,FALSE)</f>
        <v>0</v>
      </c>
      <c r="R642" s="13" t="str">
        <f>VLOOKUP($C642,'Data_TCOM+9961'!$A:$U,'SH Summary'!R$4,FALSE)</f>
        <v>Liechtenstein</v>
      </c>
      <c r="S642" s="15">
        <f>VLOOKUP($C642,'Data_TCOM+9961'!$A:$U,'SH Summary'!S$4,FALSE)/1000000000</f>
        <v>4.1755841000000002E-2</v>
      </c>
    </row>
    <row r="643" spans="1:19" ht="17" customHeight="1" x14ac:dyDescent="0.35">
      <c r="A643" s="14"/>
      <c r="B643" s="14">
        <v>638</v>
      </c>
      <c r="C643" s="4" t="s">
        <v>675</v>
      </c>
      <c r="D643" s="15">
        <f>VLOOKUP($C643,'Data_TCOM+9961'!$A:$U,'SH Summary'!D$4,FALSE)</f>
        <v>0</v>
      </c>
      <c r="E643" s="15">
        <f>VLOOKUP($C643,'Data_TCOM+9961'!$A:$U,'SH Summary'!E$4,FALSE)</f>
        <v>5300</v>
      </c>
      <c r="F643" s="18">
        <f t="shared" si="27"/>
        <v>5300</v>
      </c>
      <c r="G643" s="18"/>
      <c r="H643" s="17">
        <f t="shared" si="28"/>
        <v>5300</v>
      </c>
      <c r="I643" s="16"/>
      <c r="J643" s="16"/>
      <c r="K643" s="16"/>
      <c r="L643" s="16">
        <f t="shared" si="29"/>
        <v>8.1665195368016678E-6</v>
      </c>
      <c r="M643" s="13">
        <f>VLOOKUP($C643,'Data_TCOM+9961'!$A:$U,'SH Summary'!M$4,FALSE)</f>
        <v>0</v>
      </c>
      <c r="N643" s="13" t="str">
        <f>VLOOKUP($C643,'Data_TCOM+9961'!$A:$U,'SH Summary'!N$4,FALSE)</f>
        <v>12/31/2025</v>
      </c>
      <c r="O643" s="13" t="str">
        <f>VLOOKUP($C643,'Data_TCOM+9961'!$A:$U,'SH Summary'!O$4,FALSE)</f>
        <v>Growth</v>
      </c>
      <c r="P643" s="13" t="str">
        <f>VLOOKUP($C643,'Data_TCOM+9961'!$A:$U,'SH Summary'!P$4,FALSE)</f>
        <v>Beijing</v>
      </c>
      <c r="Q643" s="13">
        <f>VLOOKUP($C643,'Data_TCOM+9961'!$A:$U,'SH Summary'!Q$4,FALSE)</f>
        <v>0</v>
      </c>
      <c r="R643" s="13" t="str">
        <f>VLOOKUP($C643,'Data_TCOM+9961'!$A:$U,'SH Summary'!R$4,FALSE)</f>
        <v>China (Mainland)</v>
      </c>
      <c r="S643" s="15">
        <f>VLOOKUP($C643,'Data_TCOM+9961'!$A:$U,'SH Summary'!S$4,FALSE)/1000000000</f>
        <v>20.225567656999999</v>
      </c>
    </row>
    <row r="644" spans="1:19" ht="17" customHeight="1" x14ac:dyDescent="0.35">
      <c r="A644" s="14"/>
      <c r="B644" s="14">
        <v>639</v>
      </c>
      <c r="C644" s="4" t="s">
        <v>676</v>
      </c>
      <c r="D644" s="15">
        <f>VLOOKUP($C644,'Data_TCOM+9961'!$A:$U,'SH Summary'!D$4,FALSE)</f>
        <v>0</v>
      </c>
      <c r="E644" s="15">
        <f>VLOOKUP($C644,'Data_TCOM+9961'!$A:$U,'SH Summary'!E$4,FALSE)</f>
        <v>5264</v>
      </c>
      <c r="F644" s="18">
        <f t="shared" si="27"/>
        <v>5264</v>
      </c>
      <c r="G644" s="18"/>
      <c r="H644" s="17">
        <f t="shared" si="28"/>
        <v>5264</v>
      </c>
      <c r="I644" s="16"/>
      <c r="J644" s="16"/>
      <c r="K644" s="16"/>
      <c r="L644" s="16">
        <f t="shared" si="29"/>
        <v>8.1110488380611289E-6</v>
      </c>
      <c r="M644" s="13" t="str">
        <f>VLOOKUP($C644,'Data_TCOM+9961'!$A:$U,'SH Summary'!M$4,FALSE)</f>
        <v>03/31/2026</v>
      </c>
      <c r="N644" s="13" t="str">
        <f>VLOOKUP($C644,'Data_TCOM+9961'!$A:$U,'SH Summary'!N$4,FALSE)</f>
        <v>12/31/2025</v>
      </c>
      <c r="O644" s="13" t="str">
        <f>VLOOKUP($C644,'Data_TCOM+9961'!$A:$U,'SH Summary'!O$4,FALSE)</f>
        <v>Growth</v>
      </c>
      <c r="P644" s="13" t="str">
        <f>VLOOKUP($C644,'Data_TCOM+9961'!$A:$U,'SH Summary'!P$4,FALSE)</f>
        <v>Central</v>
      </c>
      <c r="Q644" s="13">
        <f>VLOOKUP($C644,'Data_TCOM+9961'!$A:$U,'SH Summary'!Q$4,FALSE)</f>
        <v>0</v>
      </c>
      <c r="R644" s="13" t="str">
        <f>VLOOKUP($C644,'Data_TCOM+9961'!$A:$U,'SH Summary'!R$4,FALSE)</f>
        <v>Hong Kong SAR</v>
      </c>
      <c r="S644" s="15">
        <f>VLOOKUP($C644,'Data_TCOM+9961'!$A:$U,'SH Summary'!S$4,FALSE)/1000000000</f>
        <v>0.62586973999999995</v>
      </c>
    </row>
    <row r="645" spans="1:19" ht="17" customHeight="1" x14ac:dyDescent="0.35">
      <c r="A645" s="14"/>
      <c r="B645" s="14">
        <v>640</v>
      </c>
      <c r="C645" s="4" t="s">
        <v>677</v>
      </c>
      <c r="D645" s="15">
        <f>VLOOKUP($C645,'Data_TCOM+9961'!$A:$U,'SH Summary'!D$4,FALSE)</f>
        <v>0</v>
      </c>
      <c r="E645" s="15">
        <f>VLOOKUP($C645,'Data_TCOM+9961'!$A:$U,'SH Summary'!E$4,FALSE)</f>
        <v>5150</v>
      </c>
      <c r="F645" s="18">
        <f t="shared" si="27"/>
        <v>5150</v>
      </c>
      <c r="G645" s="18"/>
      <c r="H645" s="17">
        <f t="shared" si="28"/>
        <v>5150</v>
      </c>
      <c r="I645" s="16"/>
      <c r="J645" s="16"/>
      <c r="K645" s="16"/>
      <c r="L645" s="16">
        <f t="shared" si="29"/>
        <v>7.9353916253827537E-6</v>
      </c>
      <c r="M645" s="13">
        <f>VLOOKUP($C645,'Data_TCOM+9961'!$A:$U,'SH Summary'!M$4,FALSE)</f>
        <v>0</v>
      </c>
      <c r="N645" s="13" t="str">
        <f>VLOOKUP($C645,'Data_TCOM+9961'!$A:$U,'SH Summary'!N$4,FALSE)</f>
        <v>04/30/2026</v>
      </c>
      <c r="O645" s="13" t="str">
        <f>VLOOKUP($C645,'Data_TCOM+9961'!$A:$U,'SH Summary'!O$4,FALSE)</f>
        <v>Deep Value</v>
      </c>
      <c r="P645" s="13" t="str">
        <f>VLOOKUP($C645,'Data_TCOM+9961'!$A:$U,'SH Summary'!P$4,FALSE)</f>
        <v>Kalmar</v>
      </c>
      <c r="Q645" s="13">
        <f>VLOOKUP($C645,'Data_TCOM+9961'!$A:$U,'SH Summary'!Q$4,FALSE)</f>
        <v>0</v>
      </c>
      <c r="R645" s="13" t="str">
        <f>VLOOKUP($C645,'Data_TCOM+9961'!$A:$U,'SH Summary'!R$4,FALSE)</f>
        <v>Sweden</v>
      </c>
      <c r="S645" s="15">
        <f>VLOOKUP($C645,'Data_TCOM+9961'!$A:$U,'SH Summary'!S$4,FALSE)/1000000000</f>
        <v>0.74797912</v>
      </c>
    </row>
    <row r="646" spans="1:19" ht="17" customHeight="1" x14ac:dyDescent="0.35">
      <c r="A646" s="14"/>
      <c r="B646" s="14">
        <v>641</v>
      </c>
      <c r="C646" s="4" t="s">
        <v>678</v>
      </c>
      <c r="D646" s="15">
        <f>VLOOKUP($C646,'Data_TCOM+9961'!$A:$U,'SH Summary'!D$4,FALSE)</f>
        <v>5115</v>
      </c>
      <c r="E646" s="15">
        <f>VLOOKUP($C646,'Data_TCOM+9961'!$A:$U,'SH Summary'!E$4,FALSE)</f>
        <v>0</v>
      </c>
      <c r="F646" s="18">
        <f t="shared" ref="F646:F709" si="30">D646+E646</f>
        <v>5115</v>
      </c>
      <c r="G646" s="18"/>
      <c r="H646" s="17">
        <f t="shared" ref="H646:H709" si="31">F646-G646</f>
        <v>5115</v>
      </c>
      <c r="I646" s="16"/>
      <c r="J646" s="16"/>
      <c r="K646" s="16"/>
      <c r="L646" s="16">
        <f t="shared" ref="L646:L709" si="32">F646/$F$3</f>
        <v>7.8814617793850072E-6</v>
      </c>
      <c r="M646" s="13" t="str">
        <f>VLOOKUP($C646,'Data_TCOM+9961'!$A:$U,'SH Summary'!M$4,FALSE)</f>
        <v>03/31/2026</v>
      </c>
      <c r="N646" s="13">
        <f>VLOOKUP($C646,'Data_TCOM+9961'!$A:$U,'SH Summary'!N$4,FALSE)</f>
        <v>0</v>
      </c>
      <c r="O646" s="13" t="str">
        <f>VLOOKUP($C646,'Data_TCOM+9961'!$A:$U,'SH Summary'!O$4,FALSE)</f>
        <v>Value</v>
      </c>
      <c r="P646" s="13" t="str">
        <f>VLOOKUP($C646,'Data_TCOM+9961'!$A:$U,'SH Summary'!P$4,FALSE)</f>
        <v>New York</v>
      </c>
      <c r="Q646" s="13" t="str">
        <f>VLOOKUP($C646,'Data_TCOM+9961'!$A:$U,'SH Summary'!Q$4,FALSE)</f>
        <v>New York</v>
      </c>
      <c r="R646" s="13" t="str">
        <f>VLOOKUP($C646,'Data_TCOM+9961'!$A:$U,'SH Summary'!R$4,FALSE)</f>
        <v>United States</v>
      </c>
      <c r="S646" s="15">
        <f>VLOOKUP($C646,'Data_TCOM+9961'!$A:$U,'SH Summary'!S$4,FALSE)/1000000000</f>
        <v>63.837305325999999</v>
      </c>
    </row>
    <row r="647" spans="1:19" ht="17" customHeight="1" x14ac:dyDescent="0.35">
      <c r="A647" s="14"/>
      <c r="B647" s="14">
        <v>642</v>
      </c>
      <c r="C647" s="4" t="s">
        <v>679</v>
      </c>
      <c r="D647" s="15">
        <f>VLOOKUP($C647,'Data_TCOM+9961'!$A:$U,'SH Summary'!D$4,FALSE)</f>
        <v>5062</v>
      </c>
      <c r="E647" s="15">
        <f>VLOOKUP($C647,'Data_TCOM+9961'!$A:$U,'SH Summary'!E$4,FALSE)</f>
        <v>0</v>
      </c>
      <c r="F647" s="18">
        <f t="shared" si="30"/>
        <v>5062</v>
      </c>
      <c r="G647" s="18"/>
      <c r="H647" s="17">
        <f t="shared" si="31"/>
        <v>5062</v>
      </c>
      <c r="I647" s="16"/>
      <c r="J647" s="16"/>
      <c r="K647" s="16"/>
      <c r="L647" s="16">
        <f t="shared" si="32"/>
        <v>7.7997965840169895E-6</v>
      </c>
      <c r="M647" s="13" t="str">
        <f>VLOOKUP($C647,'Data_TCOM+9961'!$A:$U,'SH Summary'!M$4,FALSE)</f>
        <v>03/31/2026</v>
      </c>
      <c r="N647" s="13">
        <f>VLOOKUP($C647,'Data_TCOM+9961'!$A:$U,'SH Summary'!N$4,FALSE)</f>
        <v>0</v>
      </c>
      <c r="O647" s="13" t="str">
        <f>VLOOKUP($C647,'Data_TCOM+9961'!$A:$U,'SH Summary'!O$4,FALSE)</f>
        <v>Index</v>
      </c>
      <c r="P647" s="13" t="str">
        <f>VLOOKUP($C647,'Data_TCOM+9961'!$A:$U,'SH Summary'!P$4,FALSE)</f>
        <v>Menlo Park</v>
      </c>
      <c r="Q647" s="13" t="str">
        <f>VLOOKUP($C647,'Data_TCOM+9961'!$A:$U,'SH Summary'!Q$4,FALSE)</f>
        <v>California</v>
      </c>
      <c r="R647" s="13" t="str">
        <f>VLOOKUP($C647,'Data_TCOM+9961'!$A:$U,'SH Summary'!R$4,FALSE)</f>
        <v>United States</v>
      </c>
      <c r="S647" s="15">
        <f>VLOOKUP($C647,'Data_TCOM+9961'!$A:$U,'SH Summary'!S$4,FALSE)/1000000000</f>
        <v>1.3607545860000001</v>
      </c>
    </row>
    <row r="648" spans="1:19" ht="17" customHeight="1" x14ac:dyDescent="0.35">
      <c r="A648" s="14"/>
      <c r="B648" s="14">
        <v>643</v>
      </c>
      <c r="C648" s="4" t="s">
        <v>680</v>
      </c>
      <c r="D648" s="15">
        <f>VLOOKUP($C648,'Data_TCOM+9961'!$A:$U,'SH Summary'!D$4,FALSE)</f>
        <v>5000</v>
      </c>
      <c r="E648" s="15">
        <f>VLOOKUP($C648,'Data_TCOM+9961'!$A:$U,'SH Summary'!E$4,FALSE)</f>
        <v>0</v>
      </c>
      <c r="F648" s="18">
        <f t="shared" si="30"/>
        <v>5000</v>
      </c>
      <c r="G648" s="18"/>
      <c r="H648" s="17">
        <f t="shared" si="31"/>
        <v>5000</v>
      </c>
      <c r="I648" s="16"/>
      <c r="J648" s="16"/>
      <c r="K648" s="16"/>
      <c r="L648" s="16">
        <f t="shared" si="32"/>
        <v>7.704263713963838E-6</v>
      </c>
      <c r="M648" s="13" t="str">
        <f>VLOOKUP($C648,'Data_TCOM+9961'!$A:$U,'SH Summary'!M$4,FALSE)</f>
        <v>06/30/2025</v>
      </c>
      <c r="N648" s="13">
        <f>VLOOKUP($C648,'Data_TCOM+9961'!$A:$U,'SH Summary'!N$4,FALSE)</f>
        <v>0</v>
      </c>
      <c r="O648" s="13">
        <f>VLOOKUP($C648,'Data_TCOM+9961'!$A:$U,'SH Summary'!O$4,FALSE)</f>
        <v>0</v>
      </c>
      <c r="P648" s="13" t="str">
        <f>VLOOKUP($C648,'Data_TCOM+9961'!$A:$U,'SH Summary'!P$4,FALSE)</f>
        <v>Central</v>
      </c>
      <c r="Q648" s="13">
        <f>VLOOKUP($C648,'Data_TCOM+9961'!$A:$U,'SH Summary'!Q$4,FALSE)</f>
        <v>0</v>
      </c>
      <c r="R648" s="13" t="str">
        <f>VLOOKUP($C648,'Data_TCOM+9961'!$A:$U,'SH Summary'!R$4,FALSE)</f>
        <v>Hong Kong SAR</v>
      </c>
      <c r="S648" s="15">
        <f>VLOOKUP($C648,'Data_TCOM+9961'!$A:$U,'SH Summary'!S$4,FALSE)/1000000000</f>
        <v>9.5937750000000006E-3</v>
      </c>
    </row>
    <row r="649" spans="1:19" ht="17" customHeight="1" x14ac:dyDescent="0.35">
      <c r="A649" s="14"/>
      <c r="B649" s="14">
        <v>644</v>
      </c>
      <c r="C649" s="4" t="s">
        <v>681</v>
      </c>
      <c r="D649" s="15">
        <f>VLOOKUP($C649,'Data_TCOM+9961'!$A:$U,'SH Summary'!D$4,FALSE)</f>
        <v>0</v>
      </c>
      <c r="E649" s="15">
        <f>VLOOKUP($C649,'Data_TCOM+9961'!$A:$U,'SH Summary'!E$4,FALSE)</f>
        <v>5000</v>
      </c>
      <c r="F649" s="18">
        <f t="shared" si="30"/>
        <v>5000</v>
      </c>
      <c r="G649" s="18"/>
      <c r="H649" s="17">
        <f t="shared" si="31"/>
        <v>5000</v>
      </c>
      <c r="I649" s="16"/>
      <c r="J649" s="16"/>
      <c r="K649" s="16"/>
      <c r="L649" s="16">
        <f t="shared" si="32"/>
        <v>7.704263713963838E-6</v>
      </c>
      <c r="M649" s="13">
        <f>VLOOKUP($C649,'Data_TCOM+9961'!$A:$U,'SH Summary'!M$4,FALSE)</f>
        <v>0</v>
      </c>
      <c r="N649" s="13" t="str">
        <f>VLOOKUP($C649,'Data_TCOM+9961'!$A:$U,'SH Summary'!N$4,FALSE)</f>
        <v>06/30/2025</v>
      </c>
      <c r="O649" s="13" t="str">
        <f>VLOOKUP($C649,'Data_TCOM+9961'!$A:$U,'SH Summary'!O$4,FALSE)</f>
        <v>Growth</v>
      </c>
      <c r="P649" s="13" t="str">
        <f>VLOOKUP($C649,'Data_TCOM+9961'!$A:$U,'SH Summary'!P$4,FALSE)</f>
        <v>Central</v>
      </c>
      <c r="Q649" s="13">
        <f>VLOOKUP($C649,'Data_TCOM+9961'!$A:$U,'SH Summary'!Q$4,FALSE)</f>
        <v>0</v>
      </c>
      <c r="R649" s="13" t="str">
        <f>VLOOKUP($C649,'Data_TCOM+9961'!$A:$U,'SH Summary'!R$4,FALSE)</f>
        <v>Hong Kong SAR</v>
      </c>
      <c r="S649" s="15">
        <f>VLOOKUP($C649,'Data_TCOM+9961'!$A:$U,'SH Summary'!S$4,FALSE)/1000000000</f>
        <v>1.4931155999999999E-2</v>
      </c>
    </row>
    <row r="650" spans="1:19" ht="17" customHeight="1" x14ac:dyDescent="0.35">
      <c r="A650" s="14"/>
      <c r="B650" s="14">
        <v>645</v>
      </c>
      <c r="C650" s="4" t="s">
        <v>682</v>
      </c>
      <c r="D650" s="15">
        <f>VLOOKUP($C650,'Data_TCOM+9961'!$A:$U,'SH Summary'!D$4,FALSE)</f>
        <v>0</v>
      </c>
      <c r="E650" s="15">
        <f>VLOOKUP($C650,'Data_TCOM+9961'!$A:$U,'SH Summary'!E$4,FALSE)</f>
        <v>5000</v>
      </c>
      <c r="F650" s="18">
        <f t="shared" si="30"/>
        <v>5000</v>
      </c>
      <c r="G650" s="18"/>
      <c r="H650" s="17">
        <f t="shared" si="31"/>
        <v>5000</v>
      </c>
      <c r="I650" s="16"/>
      <c r="J650" s="16"/>
      <c r="K650" s="16"/>
      <c r="L650" s="16">
        <f t="shared" si="32"/>
        <v>7.704263713963838E-6</v>
      </c>
      <c r="M650" s="13">
        <f>VLOOKUP($C650,'Data_TCOM+9961'!$A:$U,'SH Summary'!M$4,FALSE)</f>
        <v>0</v>
      </c>
      <c r="N650" s="13" t="str">
        <f>VLOOKUP($C650,'Data_TCOM+9961'!$A:$U,'SH Summary'!N$4,FALSE)</f>
        <v>06/30/2025</v>
      </c>
      <c r="O650" s="13" t="str">
        <f>VLOOKUP($C650,'Data_TCOM+9961'!$A:$U,'SH Summary'!O$4,FALSE)</f>
        <v>Growth</v>
      </c>
      <c r="P650" s="13" t="str">
        <f>VLOOKUP($C650,'Data_TCOM+9961'!$A:$U,'SH Summary'!P$4,FALSE)</f>
        <v>Munich</v>
      </c>
      <c r="Q650" s="13">
        <f>VLOOKUP($C650,'Data_TCOM+9961'!$A:$U,'SH Summary'!Q$4,FALSE)</f>
        <v>0</v>
      </c>
      <c r="R650" s="13" t="str">
        <f>VLOOKUP($C650,'Data_TCOM+9961'!$A:$U,'SH Summary'!R$4,FALSE)</f>
        <v>Germany</v>
      </c>
      <c r="S650" s="15">
        <f>VLOOKUP($C650,'Data_TCOM+9961'!$A:$U,'SH Summary'!S$4,FALSE)/1000000000</f>
        <v>2.1732217000000002E-2</v>
      </c>
    </row>
    <row r="651" spans="1:19" ht="17" customHeight="1" x14ac:dyDescent="0.35">
      <c r="A651" s="14"/>
      <c r="B651" s="14">
        <v>646</v>
      </c>
      <c r="C651" s="4" t="s">
        <v>683</v>
      </c>
      <c r="D651" s="15">
        <f>VLOOKUP($C651,'Data_TCOM+9961'!$A:$U,'SH Summary'!D$4,FALSE)</f>
        <v>0</v>
      </c>
      <c r="E651" s="15">
        <f>VLOOKUP($C651,'Data_TCOM+9961'!$A:$U,'SH Summary'!E$4,FALSE)</f>
        <v>4950</v>
      </c>
      <c r="F651" s="18">
        <f t="shared" si="30"/>
        <v>4950</v>
      </c>
      <c r="G651" s="18"/>
      <c r="H651" s="17">
        <f t="shared" si="31"/>
        <v>4950</v>
      </c>
      <c r="I651" s="16"/>
      <c r="J651" s="16"/>
      <c r="K651" s="16"/>
      <c r="L651" s="16">
        <f t="shared" si="32"/>
        <v>7.6272210768241997E-6</v>
      </c>
      <c r="M651" s="13">
        <f>VLOOKUP($C651,'Data_TCOM+9961'!$A:$U,'SH Summary'!M$4,FALSE)</f>
        <v>0</v>
      </c>
      <c r="N651" s="13" t="str">
        <f>VLOOKUP($C651,'Data_TCOM+9961'!$A:$U,'SH Summary'!N$4,FALSE)</f>
        <v>10/31/2024</v>
      </c>
      <c r="O651" s="13" t="str">
        <f>VLOOKUP($C651,'Data_TCOM+9961'!$A:$U,'SH Summary'!O$4,FALSE)</f>
        <v>Growth</v>
      </c>
      <c r="P651" s="13" t="str">
        <f>VLOOKUP($C651,'Data_TCOM+9961'!$A:$U,'SH Summary'!P$4,FALSE)</f>
        <v>London</v>
      </c>
      <c r="Q651" s="13">
        <f>VLOOKUP($C651,'Data_TCOM+9961'!$A:$U,'SH Summary'!Q$4,FALSE)</f>
        <v>0</v>
      </c>
      <c r="R651" s="13" t="str">
        <f>VLOOKUP($C651,'Data_TCOM+9961'!$A:$U,'SH Summary'!R$4,FALSE)</f>
        <v>United Kingdom</v>
      </c>
      <c r="S651" s="15">
        <f>VLOOKUP($C651,'Data_TCOM+9961'!$A:$U,'SH Summary'!S$4,FALSE)/1000000000</f>
        <v>28.970861229</v>
      </c>
    </row>
    <row r="652" spans="1:19" ht="17" customHeight="1" x14ac:dyDescent="0.35">
      <c r="A652" s="14"/>
      <c r="B652" s="14">
        <v>647</v>
      </c>
      <c r="C652" s="4" t="s">
        <v>684</v>
      </c>
      <c r="D652" s="15">
        <f>VLOOKUP($C652,'Data_TCOM+9961'!$A:$U,'SH Summary'!D$4,FALSE)</f>
        <v>4943</v>
      </c>
      <c r="E652" s="15">
        <f>VLOOKUP($C652,'Data_TCOM+9961'!$A:$U,'SH Summary'!E$4,FALSE)</f>
        <v>0</v>
      </c>
      <c r="F652" s="18">
        <f t="shared" si="30"/>
        <v>4943</v>
      </c>
      <c r="G652" s="18"/>
      <c r="H652" s="17">
        <f t="shared" si="31"/>
        <v>4943</v>
      </c>
      <c r="I652" s="16"/>
      <c r="J652" s="16"/>
      <c r="K652" s="16"/>
      <c r="L652" s="16">
        <f t="shared" si="32"/>
        <v>7.6164351076246504E-6</v>
      </c>
      <c r="M652" s="13" t="str">
        <f>VLOOKUP($C652,'Data_TCOM+9961'!$A:$U,'SH Summary'!M$4,FALSE)</f>
        <v>03/31/2026</v>
      </c>
      <c r="N652" s="13">
        <f>VLOOKUP($C652,'Data_TCOM+9961'!$A:$U,'SH Summary'!N$4,FALSE)</f>
        <v>0</v>
      </c>
      <c r="O652" s="13" t="str">
        <f>VLOOKUP($C652,'Data_TCOM+9961'!$A:$U,'SH Summary'!O$4,FALSE)</f>
        <v>Growth</v>
      </c>
      <c r="P652" s="13" t="str">
        <f>VLOOKUP($C652,'Data_TCOM+9961'!$A:$U,'SH Summary'!P$4,FALSE)</f>
        <v>Miami</v>
      </c>
      <c r="Q652" s="13" t="str">
        <f>VLOOKUP($C652,'Data_TCOM+9961'!$A:$U,'SH Summary'!Q$4,FALSE)</f>
        <v>Florida</v>
      </c>
      <c r="R652" s="13" t="str">
        <f>VLOOKUP($C652,'Data_TCOM+9961'!$A:$U,'SH Summary'!R$4,FALSE)</f>
        <v>United States</v>
      </c>
      <c r="S652" s="15">
        <f>VLOOKUP($C652,'Data_TCOM+9961'!$A:$U,'SH Summary'!S$4,FALSE)/1000000000</f>
        <v>18.492153570999999</v>
      </c>
    </row>
    <row r="653" spans="1:19" ht="17" customHeight="1" x14ac:dyDescent="0.35">
      <c r="A653" s="14"/>
      <c r="B653" s="14">
        <v>648</v>
      </c>
      <c r="C653" s="4" t="s">
        <v>685</v>
      </c>
      <c r="D653" s="15">
        <f>VLOOKUP($C653,'Data_TCOM+9961'!$A:$U,'SH Summary'!D$4,FALSE)</f>
        <v>4912</v>
      </c>
      <c r="E653" s="15">
        <f>VLOOKUP($C653,'Data_TCOM+9961'!$A:$U,'SH Summary'!E$4,FALSE)</f>
        <v>0</v>
      </c>
      <c r="F653" s="18">
        <f t="shared" si="30"/>
        <v>4912</v>
      </c>
      <c r="G653" s="18"/>
      <c r="H653" s="17">
        <f t="shared" si="31"/>
        <v>4912</v>
      </c>
      <c r="I653" s="16"/>
      <c r="J653" s="16"/>
      <c r="K653" s="16"/>
      <c r="L653" s="16">
        <f t="shared" si="32"/>
        <v>7.5686686725980746E-6</v>
      </c>
      <c r="M653" s="13" t="str">
        <f>VLOOKUP($C653,'Data_TCOM+9961'!$A:$U,'SH Summary'!M$4,FALSE)</f>
        <v>03/31/2026</v>
      </c>
      <c r="N653" s="13">
        <f>VLOOKUP($C653,'Data_TCOM+9961'!$A:$U,'SH Summary'!N$4,FALSE)</f>
        <v>0</v>
      </c>
      <c r="O653" s="13" t="str">
        <f>VLOOKUP($C653,'Data_TCOM+9961'!$A:$U,'SH Summary'!O$4,FALSE)</f>
        <v>Value</v>
      </c>
      <c r="P653" s="13" t="str">
        <f>VLOOKUP($C653,'Data_TCOM+9961'!$A:$U,'SH Summary'!P$4,FALSE)</f>
        <v>London</v>
      </c>
      <c r="Q653" s="13">
        <f>VLOOKUP($C653,'Data_TCOM+9961'!$A:$U,'SH Summary'!Q$4,FALSE)</f>
        <v>0</v>
      </c>
      <c r="R653" s="13" t="str">
        <f>VLOOKUP($C653,'Data_TCOM+9961'!$A:$U,'SH Summary'!R$4,FALSE)</f>
        <v>United Kingdom</v>
      </c>
      <c r="S653" s="15">
        <f>VLOOKUP($C653,'Data_TCOM+9961'!$A:$U,'SH Summary'!S$4,FALSE)/1000000000</f>
        <v>0.41907966699999999</v>
      </c>
    </row>
    <row r="654" spans="1:19" ht="17" customHeight="1" x14ac:dyDescent="0.35">
      <c r="A654" s="14"/>
      <c r="B654" s="14">
        <v>649</v>
      </c>
      <c r="C654" s="4" t="s">
        <v>686</v>
      </c>
      <c r="D654" s="15">
        <f>VLOOKUP($C654,'Data_TCOM+9961'!$A:$U,'SH Summary'!D$4,FALSE)</f>
        <v>0</v>
      </c>
      <c r="E654" s="15">
        <f>VLOOKUP($C654,'Data_TCOM+9961'!$A:$U,'SH Summary'!E$4,FALSE)</f>
        <v>4870</v>
      </c>
      <c r="F654" s="18">
        <f t="shared" si="30"/>
        <v>4870</v>
      </c>
      <c r="G654" s="18"/>
      <c r="H654" s="17">
        <f t="shared" si="31"/>
        <v>4870</v>
      </c>
      <c r="I654" s="16"/>
      <c r="J654" s="16"/>
      <c r="K654" s="16"/>
      <c r="L654" s="16">
        <f t="shared" si="32"/>
        <v>7.5039528574007779E-6</v>
      </c>
      <c r="M654" s="13">
        <f>VLOOKUP($C654,'Data_TCOM+9961'!$A:$U,'SH Summary'!M$4,FALSE)</f>
        <v>0</v>
      </c>
      <c r="N654" s="13" t="str">
        <f>VLOOKUP($C654,'Data_TCOM+9961'!$A:$U,'SH Summary'!N$4,FALSE)</f>
        <v>03/31/2026</v>
      </c>
      <c r="O654" s="13" t="str">
        <f>VLOOKUP($C654,'Data_TCOM+9961'!$A:$U,'SH Summary'!O$4,FALSE)</f>
        <v>Growth</v>
      </c>
      <c r="P654" s="13" t="str">
        <f>VLOOKUP($C654,'Data_TCOM+9961'!$A:$U,'SH Summary'!P$4,FALSE)</f>
        <v>Issy-les-Moulineaux</v>
      </c>
      <c r="Q654" s="13">
        <f>VLOOKUP($C654,'Data_TCOM+9961'!$A:$U,'SH Summary'!Q$4,FALSE)</f>
        <v>0</v>
      </c>
      <c r="R654" s="13" t="str">
        <f>VLOOKUP($C654,'Data_TCOM+9961'!$A:$U,'SH Summary'!R$4,FALSE)</f>
        <v>France</v>
      </c>
      <c r="S654" s="15">
        <f>VLOOKUP($C654,'Data_TCOM+9961'!$A:$U,'SH Summary'!S$4,FALSE)/1000000000</f>
        <v>23.568372400000001</v>
      </c>
    </row>
    <row r="655" spans="1:19" ht="17" customHeight="1" x14ac:dyDescent="0.35">
      <c r="A655" s="14"/>
      <c r="B655" s="14">
        <v>650</v>
      </c>
      <c r="C655" s="4" t="s">
        <v>687</v>
      </c>
      <c r="D655" s="15">
        <f>VLOOKUP($C655,'Data_TCOM+9961'!$A:$U,'SH Summary'!D$4,FALSE)</f>
        <v>4853</v>
      </c>
      <c r="E655" s="15">
        <f>VLOOKUP($C655,'Data_TCOM+9961'!$A:$U,'SH Summary'!E$4,FALSE)</f>
        <v>0</v>
      </c>
      <c r="F655" s="18">
        <f t="shared" si="30"/>
        <v>4853</v>
      </c>
      <c r="G655" s="18"/>
      <c r="H655" s="17">
        <f t="shared" si="31"/>
        <v>4853</v>
      </c>
      <c r="I655" s="16"/>
      <c r="J655" s="16"/>
      <c r="K655" s="16"/>
      <c r="L655" s="16">
        <f t="shared" si="32"/>
        <v>7.4777583607733016E-6</v>
      </c>
      <c r="M655" s="13" t="str">
        <f>VLOOKUP($C655,'Data_TCOM+9961'!$A:$U,'SH Summary'!M$4,FALSE)</f>
        <v>09/30/2025</v>
      </c>
      <c r="N655" s="13">
        <f>VLOOKUP($C655,'Data_TCOM+9961'!$A:$U,'SH Summary'!N$4,FALSE)</f>
        <v>0</v>
      </c>
      <c r="O655" s="13" t="str">
        <f>VLOOKUP($C655,'Data_TCOM+9961'!$A:$U,'SH Summary'!O$4,FALSE)</f>
        <v>Growth</v>
      </c>
      <c r="P655" s="13" t="str">
        <f>VLOOKUP($C655,'Data_TCOM+9961'!$A:$U,'SH Summary'!P$4,FALSE)</f>
        <v>Chicago</v>
      </c>
      <c r="Q655" s="13" t="str">
        <f>VLOOKUP($C655,'Data_TCOM+9961'!$A:$U,'SH Summary'!Q$4,FALSE)</f>
        <v>Illinois</v>
      </c>
      <c r="R655" s="13" t="str">
        <f>VLOOKUP($C655,'Data_TCOM+9961'!$A:$U,'SH Summary'!R$4,FALSE)</f>
        <v>United States</v>
      </c>
      <c r="S655" s="15">
        <f>VLOOKUP($C655,'Data_TCOM+9961'!$A:$U,'SH Summary'!S$4,FALSE)/1000000000</f>
        <v>4.9630734089999997</v>
      </c>
    </row>
    <row r="656" spans="1:19" ht="17" customHeight="1" x14ac:dyDescent="0.35">
      <c r="A656" s="14"/>
      <c r="B656" s="14">
        <v>651</v>
      </c>
      <c r="C656" s="4" t="s">
        <v>688</v>
      </c>
      <c r="D656" s="15">
        <f>VLOOKUP($C656,'Data_TCOM+9961'!$A:$U,'SH Summary'!D$4,FALSE)</f>
        <v>0</v>
      </c>
      <c r="E656" s="15">
        <f>VLOOKUP($C656,'Data_TCOM+9961'!$A:$U,'SH Summary'!E$4,FALSE)</f>
        <v>4800</v>
      </c>
      <c r="F656" s="18">
        <f t="shared" si="30"/>
        <v>4800</v>
      </c>
      <c r="G656" s="18"/>
      <c r="H656" s="17">
        <f t="shared" si="31"/>
        <v>4800</v>
      </c>
      <c r="I656" s="16"/>
      <c r="J656" s="16"/>
      <c r="K656" s="16"/>
      <c r="L656" s="16">
        <f t="shared" si="32"/>
        <v>7.3960931654052848E-6</v>
      </c>
      <c r="M656" s="13">
        <f>VLOOKUP($C656,'Data_TCOM+9961'!$A:$U,'SH Summary'!M$4,FALSE)</f>
        <v>0</v>
      </c>
      <c r="N656" s="13" t="str">
        <f>VLOOKUP($C656,'Data_TCOM+9961'!$A:$U,'SH Summary'!N$4,FALSE)</f>
        <v>11/30/2025</v>
      </c>
      <c r="O656" s="13" t="str">
        <f>VLOOKUP($C656,'Data_TCOM+9961'!$A:$U,'SH Summary'!O$4,FALSE)</f>
        <v>Alternative</v>
      </c>
      <c r="P656" s="13" t="str">
        <f>VLOOKUP($C656,'Data_TCOM+9961'!$A:$U,'SH Summary'!P$4,FALSE)</f>
        <v>Sydney</v>
      </c>
      <c r="Q656" s="13" t="str">
        <f>VLOOKUP($C656,'Data_TCOM+9961'!$A:$U,'SH Summary'!Q$4,FALSE)</f>
        <v>New South Wales</v>
      </c>
      <c r="R656" s="13" t="str">
        <f>VLOOKUP($C656,'Data_TCOM+9961'!$A:$U,'SH Summary'!R$4,FALSE)</f>
        <v>Australia</v>
      </c>
      <c r="S656" s="15">
        <f>VLOOKUP($C656,'Data_TCOM+9961'!$A:$U,'SH Summary'!S$4,FALSE)/1000000000</f>
        <v>0.108042897</v>
      </c>
    </row>
    <row r="657" spans="1:19" ht="17" customHeight="1" x14ac:dyDescent="0.35">
      <c r="A657" s="14"/>
      <c r="B657" s="14">
        <v>652</v>
      </c>
      <c r="C657" s="4" t="s">
        <v>689</v>
      </c>
      <c r="D657" s="15">
        <f>VLOOKUP($C657,'Data_TCOM+9961'!$A:$U,'SH Summary'!D$4,FALSE)</f>
        <v>0</v>
      </c>
      <c r="E657" s="15">
        <f>VLOOKUP($C657,'Data_TCOM+9961'!$A:$U,'SH Summary'!E$4,FALSE)</f>
        <v>4800</v>
      </c>
      <c r="F657" s="18">
        <f t="shared" si="30"/>
        <v>4800</v>
      </c>
      <c r="G657" s="18"/>
      <c r="H657" s="17">
        <f t="shared" si="31"/>
        <v>4800</v>
      </c>
      <c r="I657" s="16"/>
      <c r="J657" s="16"/>
      <c r="K657" s="16"/>
      <c r="L657" s="16">
        <f t="shared" si="32"/>
        <v>7.3960931654052848E-6</v>
      </c>
      <c r="M657" s="13">
        <f>VLOOKUP($C657,'Data_TCOM+9961'!$A:$U,'SH Summary'!M$4,FALSE)</f>
        <v>0</v>
      </c>
      <c r="N657" s="13" t="str">
        <f>VLOOKUP($C657,'Data_TCOM+9961'!$A:$U,'SH Summary'!N$4,FALSE)</f>
        <v>04/30/2026</v>
      </c>
      <c r="O657" s="13" t="str">
        <f>VLOOKUP($C657,'Data_TCOM+9961'!$A:$U,'SH Summary'!O$4,FALSE)</f>
        <v>Growth</v>
      </c>
      <c r="P657" s="13" t="str">
        <f>VLOOKUP($C657,'Data_TCOM+9961'!$A:$U,'SH Summary'!P$4,FALSE)</f>
        <v>Central</v>
      </c>
      <c r="Q657" s="13">
        <f>VLOOKUP($C657,'Data_TCOM+9961'!$A:$U,'SH Summary'!Q$4,FALSE)</f>
        <v>0</v>
      </c>
      <c r="R657" s="13" t="str">
        <f>VLOOKUP($C657,'Data_TCOM+9961'!$A:$U,'SH Summary'!R$4,FALSE)</f>
        <v>Hong Kong SAR</v>
      </c>
      <c r="S657" s="15">
        <f>VLOOKUP($C657,'Data_TCOM+9961'!$A:$U,'SH Summary'!S$4,FALSE)/1000000000</f>
        <v>8.2244240999999996E-2</v>
      </c>
    </row>
    <row r="658" spans="1:19" ht="17" customHeight="1" x14ac:dyDescent="0.35">
      <c r="A658" s="14"/>
      <c r="B658" s="14">
        <v>653</v>
      </c>
      <c r="C658" s="4" t="s">
        <v>690</v>
      </c>
      <c r="D658" s="15">
        <f>VLOOKUP($C658,'Data_TCOM+9961'!$A:$U,'SH Summary'!D$4,FALSE)</f>
        <v>4720</v>
      </c>
      <c r="E658" s="15">
        <f>VLOOKUP($C658,'Data_TCOM+9961'!$A:$U,'SH Summary'!E$4,FALSE)</f>
        <v>0</v>
      </c>
      <c r="F658" s="18">
        <f t="shared" si="30"/>
        <v>4720</v>
      </c>
      <c r="G658" s="18"/>
      <c r="H658" s="17">
        <f t="shared" si="31"/>
        <v>4720</v>
      </c>
      <c r="I658" s="16"/>
      <c r="J658" s="16"/>
      <c r="K658" s="16"/>
      <c r="L658" s="16">
        <f t="shared" si="32"/>
        <v>7.272824945981863E-6</v>
      </c>
      <c r="M658" s="13" t="str">
        <f>VLOOKUP($C658,'Data_TCOM+9961'!$A:$U,'SH Summary'!M$4,FALSE)</f>
        <v>12/31/2024</v>
      </c>
      <c r="N658" s="13">
        <f>VLOOKUP($C658,'Data_TCOM+9961'!$A:$U,'SH Summary'!N$4,FALSE)</f>
        <v>0</v>
      </c>
      <c r="O658" s="13" t="str">
        <f>VLOOKUP($C658,'Data_TCOM+9961'!$A:$U,'SH Summary'!O$4,FALSE)</f>
        <v>Growth</v>
      </c>
      <c r="P658" s="13" t="str">
        <f>VLOOKUP($C658,'Data_TCOM+9961'!$A:$U,'SH Summary'!P$4,FALSE)</f>
        <v>Quincy</v>
      </c>
      <c r="Q658" s="13" t="str">
        <f>VLOOKUP($C658,'Data_TCOM+9961'!$A:$U,'SH Summary'!Q$4,FALSE)</f>
        <v>Massachusetts</v>
      </c>
      <c r="R658" s="13" t="str">
        <f>VLOOKUP($C658,'Data_TCOM+9961'!$A:$U,'SH Summary'!R$4,FALSE)</f>
        <v>United States</v>
      </c>
      <c r="S658" s="15">
        <f>VLOOKUP($C658,'Data_TCOM+9961'!$A:$U,'SH Summary'!S$4,FALSE)/1000000000</f>
        <v>3.5519700000000002E-4</v>
      </c>
    </row>
    <row r="659" spans="1:19" ht="17" customHeight="1" x14ac:dyDescent="0.35">
      <c r="A659" s="14"/>
      <c r="B659" s="14">
        <v>654</v>
      </c>
      <c r="C659" s="4" t="s">
        <v>691</v>
      </c>
      <c r="D659" s="15">
        <f>VLOOKUP($C659,'Data_TCOM+9961'!$A:$U,'SH Summary'!D$4,FALSE)</f>
        <v>4693</v>
      </c>
      <c r="E659" s="15">
        <f>VLOOKUP($C659,'Data_TCOM+9961'!$A:$U,'SH Summary'!E$4,FALSE)</f>
        <v>0</v>
      </c>
      <c r="F659" s="18">
        <f t="shared" si="30"/>
        <v>4693</v>
      </c>
      <c r="G659" s="18"/>
      <c r="H659" s="17">
        <f t="shared" si="31"/>
        <v>4693</v>
      </c>
      <c r="I659" s="16"/>
      <c r="J659" s="16"/>
      <c r="K659" s="16"/>
      <c r="L659" s="16">
        <f t="shared" si="32"/>
        <v>7.2312219219264581E-6</v>
      </c>
      <c r="M659" s="13" t="str">
        <f>VLOOKUP($C659,'Data_TCOM+9961'!$A:$U,'SH Summary'!M$4,FALSE)</f>
        <v>03/31/2026</v>
      </c>
      <c r="N659" s="13">
        <f>VLOOKUP($C659,'Data_TCOM+9961'!$A:$U,'SH Summary'!N$4,FALSE)</f>
        <v>0</v>
      </c>
      <c r="O659" s="13" t="str">
        <f>VLOOKUP($C659,'Data_TCOM+9961'!$A:$U,'SH Summary'!O$4,FALSE)</f>
        <v>Growth</v>
      </c>
      <c r="P659" s="13" t="str">
        <f>VLOOKUP($C659,'Data_TCOM+9961'!$A:$U,'SH Summary'!P$4,FALSE)</f>
        <v>Pittsburgh</v>
      </c>
      <c r="Q659" s="13" t="str">
        <f>VLOOKUP($C659,'Data_TCOM+9961'!$A:$U,'SH Summary'!Q$4,FALSE)</f>
        <v>Pennsylvania</v>
      </c>
      <c r="R659" s="13" t="str">
        <f>VLOOKUP($C659,'Data_TCOM+9961'!$A:$U,'SH Summary'!R$4,FALSE)</f>
        <v>United States</v>
      </c>
      <c r="S659" s="15">
        <f>VLOOKUP($C659,'Data_TCOM+9961'!$A:$U,'SH Summary'!S$4,FALSE)/1000000000</f>
        <v>144.03540645000001</v>
      </c>
    </row>
    <row r="660" spans="1:19" ht="17" customHeight="1" x14ac:dyDescent="0.35">
      <c r="A660" s="14"/>
      <c r="B660" s="14">
        <v>655</v>
      </c>
      <c r="C660" s="4" t="s">
        <v>692</v>
      </c>
      <c r="D660" s="15">
        <f>VLOOKUP($C660,'Data_TCOM+9961'!$A:$U,'SH Summary'!D$4,FALSE)</f>
        <v>0</v>
      </c>
      <c r="E660" s="15">
        <f>VLOOKUP($C660,'Data_TCOM+9961'!$A:$U,'SH Summary'!E$4,FALSE)</f>
        <v>4657</v>
      </c>
      <c r="F660" s="18">
        <f t="shared" si="30"/>
        <v>4657</v>
      </c>
      <c r="G660" s="18"/>
      <c r="H660" s="17">
        <f t="shared" si="31"/>
        <v>4657</v>
      </c>
      <c r="I660" s="16"/>
      <c r="J660" s="16"/>
      <c r="K660" s="16"/>
      <c r="L660" s="16">
        <f t="shared" si="32"/>
        <v>7.1757512231859184E-6</v>
      </c>
      <c r="M660" s="13">
        <f>VLOOKUP($C660,'Data_TCOM+9961'!$A:$U,'SH Summary'!M$4,FALSE)</f>
        <v>0</v>
      </c>
      <c r="N660" s="13" t="str">
        <f>VLOOKUP($C660,'Data_TCOM+9961'!$A:$U,'SH Summary'!N$4,FALSE)</f>
        <v>05/13/2026</v>
      </c>
      <c r="O660" s="13" t="str">
        <f>VLOOKUP($C660,'Data_TCOM+9961'!$A:$U,'SH Summary'!O$4,FALSE)</f>
        <v>Value</v>
      </c>
      <c r="P660" s="13" t="str">
        <f>VLOOKUP($C660,'Data_TCOM+9961'!$A:$U,'SH Summary'!P$4,FALSE)</f>
        <v>Abu Dhabi</v>
      </c>
      <c r="Q660" s="13">
        <f>VLOOKUP($C660,'Data_TCOM+9961'!$A:$U,'SH Summary'!Q$4,FALSE)</f>
        <v>0</v>
      </c>
      <c r="R660" s="13" t="str">
        <f>VLOOKUP($C660,'Data_TCOM+9961'!$A:$U,'SH Summary'!R$4,FALSE)</f>
        <v>United Arab Emirates</v>
      </c>
      <c r="S660" s="15">
        <f>VLOOKUP($C660,'Data_TCOM+9961'!$A:$U,'SH Summary'!S$4,FALSE)/1000000000</f>
        <v>8.6957134000000005E-2</v>
      </c>
    </row>
    <row r="661" spans="1:19" ht="17" customHeight="1" x14ac:dyDescent="0.35">
      <c r="A661" s="14"/>
      <c r="B661" s="14">
        <v>656</v>
      </c>
      <c r="C661" s="4" t="s">
        <v>693</v>
      </c>
      <c r="D661" s="15">
        <f>VLOOKUP($C661,'Data_TCOM+9961'!$A:$U,'SH Summary'!D$4,FALSE)</f>
        <v>4545</v>
      </c>
      <c r="E661" s="15">
        <f>VLOOKUP($C661,'Data_TCOM+9961'!$A:$U,'SH Summary'!E$4,FALSE)</f>
        <v>0</v>
      </c>
      <c r="F661" s="18">
        <f t="shared" si="30"/>
        <v>4545</v>
      </c>
      <c r="G661" s="18"/>
      <c r="H661" s="17">
        <f t="shared" si="31"/>
        <v>4545</v>
      </c>
      <c r="I661" s="16"/>
      <c r="J661" s="16"/>
      <c r="K661" s="16"/>
      <c r="L661" s="16">
        <f t="shared" si="32"/>
        <v>7.0031757159931286E-6</v>
      </c>
      <c r="M661" s="13" t="str">
        <f>VLOOKUP($C661,'Data_TCOM+9961'!$A:$U,'SH Summary'!M$4,FALSE)</f>
        <v>12/31/2025</v>
      </c>
      <c r="N661" s="13">
        <f>VLOOKUP($C661,'Data_TCOM+9961'!$A:$U,'SH Summary'!N$4,FALSE)</f>
        <v>0</v>
      </c>
      <c r="O661" s="13" t="str">
        <f>VLOOKUP($C661,'Data_TCOM+9961'!$A:$U,'SH Summary'!O$4,FALSE)</f>
        <v>Index</v>
      </c>
      <c r="P661" s="13" t="str">
        <f>VLOOKUP($C661,'Data_TCOM+9961'!$A:$U,'SH Summary'!P$4,FALSE)</f>
        <v>Bloomington</v>
      </c>
      <c r="Q661" s="13" t="str">
        <f>VLOOKUP($C661,'Data_TCOM+9961'!$A:$U,'SH Summary'!Q$4,FALSE)</f>
        <v>Minnesota</v>
      </c>
      <c r="R661" s="13" t="str">
        <f>VLOOKUP($C661,'Data_TCOM+9961'!$A:$U,'SH Summary'!R$4,FALSE)</f>
        <v>United States</v>
      </c>
      <c r="S661" s="15">
        <f>VLOOKUP($C661,'Data_TCOM+9961'!$A:$U,'SH Summary'!S$4,FALSE)/1000000000</f>
        <v>0.33998018699999999</v>
      </c>
    </row>
    <row r="662" spans="1:19" ht="17" customHeight="1" x14ac:dyDescent="0.35">
      <c r="A662" s="14"/>
      <c r="B662" s="14">
        <v>657</v>
      </c>
      <c r="C662" s="4" t="s">
        <v>694</v>
      </c>
      <c r="D662" s="15">
        <f>VLOOKUP($C662,'Data_TCOM+9961'!$A:$U,'SH Summary'!D$4,FALSE)</f>
        <v>4500</v>
      </c>
      <c r="E662" s="15">
        <f>VLOOKUP($C662,'Data_TCOM+9961'!$A:$U,'SH Summary'!E$4,FALSE)</f>
        <v>0</v>
      </c>
      <c r="F662" s="18">
        <f t="shared" si="30"/>
        <v>4500</v>
      </c>
      <c r="G662" s="18"/>
      <c r="H662" s="17">
        <f t="shared" si="31"/>
        <v>4500</v>
      </c>
      <c r="I662" s="16"/>
      <c r="J662" s="16"/>
      <c r="K662" s="16"/>
      <c r="L662" s="16">
        <f t="shared" si="32"/>
        <v>6.9338373425674542E-6</v>
      </c>
      <c r="M662" s="13" t="str">
        <f>VLOOKUP($C662,'Data_TCOM+9961'!$A:$U,'SH Summary'!M$4,FALSE)</f>
        <v>11/26/2025</v>
      </c>
      <c r="N662" s="13">
        <f>VLOOKUP($C662,'Data_TCOM+9961'!$A:$U,'SH Summary'!N$4,FALSE)</f>
        <v>0</v>
      </c>
      <c r="O662" s="13" t="str">
        <f>VLOOKUP($C662,'Data_TCOM+9961'!$A:$U,'SH Summary'!O$4,FALSE)</f>
        <v>Value</v>
      </c>
      <c r="P662" s="13" t="str">
        <f>VLOOKUP($C662,'Data_TCOM+9961'!$A:$U,'SH Summary'!P$4,FALSE)</f>
        <v>Ramat Gan</v>
      </c>
      <c r="Q662" s="13">
        <f>VLOOKUP($C662,'Data_TCOM+9961'!$A:$U,'SH Summary'!Q$4,FALSE)</f>
        <v>0</v>
      </c>
      <c r="R662" s="13" t="str">
        <f>VLOOKUP($C662,'Data_TCOM+9961'!$A:$U,'SH Summary'!R$4,FALSE)</f>
        <v>Israel</v>
      </c>
      <c r="S662" s="15">
        <f>VLOOKUP($C662,'Data_TCOM+9961'!$A:$U,'SH Summary'!S$4,FALSE)/1000000000</f>
        <v>0.99132551300000005</v>
      </c>
    </row>
    <row r="663" spans="1:19" ht="17" customHeight="1" x14ac:dyDescent="0.35">
      <c r="A663" s="14"/>
      <c r="B663" s="14">
        <v>658</v>
      </c>
      <c r="C663" s="4" t="s">
        <v>695</v>
      </c>
      <c r="D663" s="15">
        <f>VLOOKUP($C663,'Data_TCOM+9961'!$A:$U,'SH Summary'!D$4,FALSE)</f>
        <v>0</v>
      </c>
      <c r="E663" s="15">
        <f>VLOOKUP($C663,'Data_TCOM+9961'!$A:$U,'SH Summary'!E$4,FALSE)</f>
        <v>4500</v>
      </c>
      <c r="F663" s="18">
        <f t="shared" si="30"/>
        <v>4500</v>
      </c>
      <c r="G663" s="18"/>
      <c r="H663" s="17">
        <f t="shared" si="31"/>
        <v>4500</v>
      </c>
      <c r="I663" s="16"/>
      <c r="J663" s="16"/>
      <c r="K663" s="16"/>
      <c r="L663" s="16">
        <f t="shared" si="32"/>
        <v>6.9338373425674542E-6</v>
      </c>
      <c r="M663" s="13">
        <f>VLOOKUP($C663,'Data_TCOM+9961'!$A:$U,'SH Summary'!M$4,FALSE)</f>
        <v>0</v>
      </c>
      <c r="N663" s="13" t="str">
        <f>VLOOKUP($C663,'Data_TCOM+9961'!$A:$U,'SH Summary'!N$4,FALSE)</f>
        <v>01/31/2026</v>
      </c>
      <c r="O663" s="13" t="str">
        <f>VLOOKUP($C663,'Data_TCOM+9961'!$A:$U,'SH Summary'!O$4,FALSE)</f>
        <v>Growth</v>
      </c>
      <c r="P663" s="13" t="str">
        <f>VLOOKUP($C663,'Data_TCOM+9961'!$A:$U,'SH Summary'!P$4,FALSE)</f>
        <v>Munich</v>
      </c>
      <c r="Q663" s="13">
        <f>VLOOKUP($C663,'Data_TCOM+9961'!$A:$U,'SH Summary'!Q$4,FALSE)</f>
        <v>0</v>
      </c>
      <c r="R663" s="13" t="str">
        <f>VLOOKUP($C663,'Data_TCOM+9961'!$A:$U,'SH Summary'!R$4,FALSE)</f>
        <v>Germany</v>
      </c>
      <c r="S663" s="15">
        <f>VLOOKUP($C663,'Data_TCOM+9961'!$A:$U,'SH Summary'!S$4,FALSE)/1000000000</f>
        <v>6.4911260999999998E-2</v>
      </c>
    </row>
    <row r="664" spans="1:19" ht="17" customHeight="1" x14ac:dyDescent="0.35">
      <c r="A664" s="14"/>
      <c r="B664" s="14">
        <v>659</v>
      </c>
      <c r="C664" s="4" t="s">
        <v>696</v>
      </c>
      <c r="D664" s="15">
        <f>VLOOKUP($C664,'Data_TCOM+9961'!$A:$U,'SH Summary'!D$4,FALSE)</f>
        <v>0</v>
      </c>
      <c r="E664" s="15">
        <f>VLOOKUP($C664,'Data_TCOM+9961'!$A:$U,'SH Summary'!E$4,FALSE)</f>
        <v>4473</v>
      </c>
      <c r="F664" s="18">
        <f t="shared" si="30"/>
        <v>4473</v>
      </c>
      <c r="G664" s="18"/>
      <c r="H664" s="17">
        <f t="shared" si="31"/>
        <v>4473</v>
      </c>
      <c r="I664" s="16"/>
      <c r="J664" s="16"/>
      <c r="K664" s="16"/>
      <c r="L664" s="16">
        <f t="shared" si="32"/>
        <v>6.8922343185120492E-6</v>
      </c>
      <c r="M664" s="13" t="str">
        <f>VLOOKUP($C664,'Data_TCOM+9961'!$A:$U,'SH Summary'!M$4,FALSE)</f>
        <v>03/31/2025</v>
      </c>
      <c r="N664" s="13" t="str">
        <f>VLOOKUP($C664,'Data_TCOM+9961'!$A:$U,'SH Summary'!N$4,FALSE)</f>
        <v>05/14/2026</v>
      </c>
      <c r="O664" s="13" t="str">
        <f>VLOOKUP($C664,'Data_TCOM+9961'!$A:$U,'SH Summary'!O$4,FALSE)</f>
        <v>Growth</v>
      </c>
      <c r="P664" s="13" t="str">
        <f>VLOOKUP($C664,'Data_TCOM+9961'!$A:$U,'SH Summary'!P$4,FALSE)</f>
        <v>Central</v>
      </c>
      <c r="Q664" s="13">
        <f>VLOOKUP($C664,'Data_TCOM+9961'!$A:$U,'SH Summary'!Q$4,FALSE)</f>
        <v>0</v>
      </c>
      <c r="R664" s="13" t="str">
        <f>VLOOKUP($C664,'Data_TCOM+9961'!$A:$U,'SH Summary'!R$4,FALSE)</f>
        <v>Hong Kong SAR</v>
      </c>
      <c r="S664" s="15">
        <f>VLOOKUP($C664,'Data_TCOM+9961'!$A:$U,'SH Summary'!S$4,FALSE)/1000000000</f>
        <v>0.40963026600000002</v>
      </c>
    </row>
    <row r="665" spans="1:19" ht="17" customHeight="1" x14ac:dyDescent="0.35">
      <c r="A665" s="14"/>
      <c r="B665" s="14">
        <v>660</v>
      </c>
      <c r="C665" s="4" t="s">
        <v>697</v>
      </c>
      <c r="D665" s="15">
        <f>VLOOKUP($C665,'Data_TCOM+9961'!$A:$U,'SH Summary'!D$4,FALSE)</f>
        <v>0</v>
      </c>
      <c r="E665" s="15">
        <f>VLOOKUP($C665,'Data_TCOM+9961'!$A:$U,'SH Summary'!E$4,FALSE)</f>
        <v>4471</v>
      </c>
      <c r="F665" s="18">
        <f t="shared" si="30"/>
        <v>4471</v>
      </c>
      <c r="G665" s="18"/>
      <c r="H665" s="17">
        <f t="shared" si="31"/>
        <v>4471</v>
      </c>
      <c r="I665" s="16"/>
      <c r="J665" s="16"/>
      <c r="K665" s="16"/>
      <c r="L665" s="16">
        <f t="shared" si="32"/>
        <v>6.8891526130264638E-6</v>
      </c>
      <c r="M665" s="13">
        <f>VLOOKUP($C665,'Data_TCOM+9961'!$A:$U,'SH Summary'!M$4,FALSE)</f>
        <v>0</v>
      </c>
      <c r="N665" s="13" t="str">
        <f>VLOOKUP($C665,'Data_TCOM+9961'!$A:$U,'SH Summary'!N$4,FALSE)</f>
        <v>04/30/2026</v>
      </c>
      <c r="O665" s="13" t="str">
        <f>VLOOKUP($C665,'Data_TCOM+9961'!$A:$U,'SH Summary'!O$4,FALSE)</f>
        <v>Externally Managed</v>
      </c>
      <c r="P665" s="13" t="str">
        <f>VLOOKUP($C665,'Data_TCOM+9961'!$A:$U,'SH Summary'!P$4,FALSE)</f>
        <v>Sandton</v>
      </c>
      <c r="Q665" s="13">
        <f>VLOOKUP($C665,'Data_TCOM+9961'!$A:$U,'SH Summary'!Q$4,FALSE)</f>
        <v>0</v>
      </c>
      <c r="R665" s="13" t="str">
        <f>VLOOKUP($C665,'Data_TCOM+9961'!$A:$U,'SH Summary'!R$4,FALSE)</f>
        <v>South Africa</v>
      </c>
      <c r="S665" s="15">
        <f>VLOOKUP($C665,'Data_TCOM+9961'!$A:$U,'SH Summary'!S$4,FALSE)/1000000000</f>
        <v>7.2072232999999999E-2</v>
      </c>
    </row>
    <row r="666" spans="1:19" ht="17" customHeight="1" x14ac:dyDescent="0.35">
      <c r="A666" s="14"/>
      <c r="B666" s="14">
        <v>661</v>
      </c>
      <c r="C666" s="4" t="s">
        <v>698</v>
      </c>
      <c r="D666" s="15">
        <f>VLOOKUP($C666,'Data_TCOM+9961'!$A:$U,'SH Summary'!D$4,FALSE)</f>
        <v>0</v>
      </c>
      <c r="E666" s="15">
        <f>VLOOKUP($C666,'Data_TCOM+9961'!$A:$U,'SH Summary'!E$4,FALSE)</f>
        <v>4400</v>
      </c>
      <c r="F666" s="18">
        <f t="shared" si="30"/>
        <v>4400</v>
      </c>
      <c r="G666" s="18"/>
      <c r="H666" s="17">
        <f t="shared" si="31"/>
        <v>4400</v>
      </c>
      <c r="I666" s="16"/>
      <c r="J666" s="16"/>
      <c r="K666" s="16"/>
      <c r="L666" s="16">
        <f t="shared" si="32"/>
        <v>6.7797520682881776E-6</v>
      </c>
      <c r="M666" s="13">
        <f>VLOOKUP($C666,'Data_TCOM+9961'!$A:$U,'SH Summary'!M$4,FALSE)</f>
        <v>0</v>
      </c>
      <c r="N666" s="13" t="str">
        <f>VLOOKUP($C666,'Data_TCOM+9961'!$A:$U,'SH Summary'!N$4,FALSE)</f>
        <v>12/31/2025</v>
      </c>
      <c r="O666" s="13" t="str">
        <f>VLOOKUP($C666,'Data_TCOM+9961'!$A:$U,'SH Summary'!O$4,FALSE)</f>
        <v>Growth</v>
      </c>
      <c r="P666" s="13" t="str">
        <f>VLOOKUP($C666,'Data_TCOM+9961'!$A:$U,'SH Summary'!P$4,FALSE)</f>
        <v>Sheung Wan</v>
      </c>
      <c r="Q666" s="13">
        <f>VLOOKUP($C666,'Data_TCOM+9961'!$A:$U,'SH Summary'!Q$4,FALSE)</f>
        <v>0</v>
      </c>
      <c r="R666" s="13" t="str">
        <f>VLOOKUP($C666,'Data_TCOM+9961'!$A:$U,'SH Summary'!R$4,FALSE)</f>
        <v>Hong Kong SAR</v>
      </c>
      <c r="S666" s="15">
        <f>VLOOKUP($C666,'Data_TCOM+9961'!$A:$U,'SH Summary'!S$4,FALSE)/1000000000</f>
        <v>2.770976E-2</v>
      </c>
    </row>
    <row r="667" spans="1:19" ht="17" customHeight="1" x14ac:dyDescent="0.35">
      <c r="A667" s="14"/>
      <c r="B667" s="14">
        <v>662</v>
      </c>
      <c r="C667" s="4" t="s">
        <v>699</v>
      </c>
      <c r="D667" s="15">
        <f>VLOOKUP($C667,'Data_TCOM+9961'!$A:$U,'SH Summary'!D$4,FALSE)</f>
        <v>4305</v>
      </c>
      <c r="E667" s="15">
        <f>VLOOKUP($C667,'Data_TCOM+9961'!$A:$U,'SH Summary'!E$4,FALSE)</f>
        <v>0</v>
      </c>
      <c r="F667" s="18">
        <f t="shared" si="30"/>
        <v>4305</v>
      </c>
      <c r="G667" s="18"/>
      <c r="H667" s="17">
        <f t="shared" si="31"/>
        <v>4305</v>
      </c>
      <c r="I667" s="16"/>
      <c r="J667" s="16"/>
      <c r="K667" s="16"/>
      <c r="L667" s="16">
        <f t="shared" si="32"/>
        <v>6.6333710577228649E-6</v>
      </c>
      <c r="M667" s="13" t="str">
        <f>VLOOKUP($C667,'Data_TCOM+9961'!$A:$U,'SH Summary'!M$4,FALSE)</f>
        <v>03/31/2026</v>
      </c>
      <c r="N667" s="13">
        <f>VLOOKUP($C667,'Data_TCOM+9961'!$A:$U,'SH Summary'!N$4,FALSE)</f>
        <v>0</v>
      </c>
      <c r="O667" s="13" t="str">
        <f>VLOOKUP($C667,'Data_TCOM+9961'!$A:$U,'SH Summary'!O$4,FALSE)</f>
        <v>Externally Managed</v>
      </c>
      <c r="P667" s="13" t="str">
        <f>VLOOKUP($C667,'Data_TCOM+9961'!$A:$U,'SH Summary'!P$4,FALSE)</f>
        <v>Toronto</v>
      </c>
      <c r="Q667" s="13" t="str">
        <f>VLOOKUP($C667,'Data_TCOM+9961'!$A:$U,'SH Summary'!Q$4,FALSE)</f>
        <v>Ontario</v>
      </c>
      <c r="R667" s="13" t="str">
        <f>VLOOKUP($C667,'Data_TCOM+9961'!$A:$U,'SH Summary'!R$4,FALSE)</f>
        <v>Canada</v>
      </c>
      <c r="S667" s="15">
        <f>VLOOKUP($C667,'Data_TCOM+9961'!$A:$U,'SH Summary'!S$4,FALSE)/1000000000</f>
        <v>33.646638045000003</v>
      </c>
    </row>
    <row r="668" spans="1:19" ht="17" customHeight="1" x14ac:dyDescent="0.35">
      <c r="A668" s="14"/>
      <c r="B668" s="14">
        <v>663</v>
      </c>
      <c r="C668" s="4" t="s">
        <v>700</v>
      </c>
      <c r="D668" s="15">
        <f>VLOOKUP($C668,'Data_TCOM+9961'!$A:$U,'SH Summary'!D$4,FALSE)</f>
        <v>4192</v>
      </c>
      <c r="E668" s="15">
        <f>VLOOKUP($C668,'Data_TCOM+9961'!$A:$U,'SH Summary'!E$4,FALSE)</f>
        <v>0</v>
      </c>
      <c r="F668" s="18">
        <f t="shared" si="30"/>
        <v>4192</v>
      </c>
      <c r="G668" s="18"/>
      <c r="H668" s="17">
        <f t="shared" si="31"/>
        <v>4192</v>
      </c>
      <c r="I668" s="16"/>
      <c r="J668" s="16"/>
      <c r="K668" s="16"/>
      <c r="L668" s="16">
        <f t="shared" si="32"/>
        <v>6.459254697787282E-6</v>
      </c>
      <c r="M668" s="13" t="str">
        <f>VLOOKUP($C668,'Data_TCOM+9961'!$A:$U,'SH Summary'!M$4,FALSE)</f>
        <v>09/30/2024</v>
      </c>
      <c r="N668" s="13">
        <f>VLOOKUP($C668,'Data_TCOM+9961'!$A:$U,'SH Summary'!N$4,FALSE)</f>
        <v>0</v>
      </c>
      <c r="O668" s="13" t="str">
        <f>VLOOKUP($C668,'Data_TCOM+9961'!$A:$U,'SH Summary'!O$4,FALSE)</f>
        <v>GARP</v>
      </c>
      <c r="P668" s="13" t="str">
        <f>VLOOKUP($C668,'Data_TCOM+9961'!$A:$U,'SH Summary'!P$4,FALSE)</f>
        <v>San Francisco</v>
      </c>
      <c r="Q668" s="13" t="str">
        <f>VLOOKUP($C668,'Data_TCOM+9961'!$A:$U,'SH Summary'!Q$4,FALSE)</f>
        <v>California</v>
      </c>
      <c r="R668" s="13" t="str">
        <f>VLOOKUP($C668,'Data_TCOM+9961'!$A:$U,'SH Summary'!R$4,FALSE)</f>
        <v>United States</v>
      </c>
      <c r="S668" s="15">
        <f>VLOOKUP($C668,'Data_TCOM+9961'!$A:$U,'SH Summary'!S$4,FALSE)/1000000000</f>
        <v>4.0245193620000004</v>
      </c>
    </row>
    <row r="669" spans="1:19" ht="17" customHeight="1" x14ac:dyDescent="0.35">
      <c r="A669" s="14"/>
      <c r="B669" s="14">
        <v>664</v>
      </c>
      <c r="C669" s="4" t="s">
        <v>701</v>
      </c>
      <c r="D669" s="15">
        <f>VLOOKUP($C669,'Data_TCOM+9961'!$A:$U,'SH Summary'!D$4,FALSE)</f>
        <v>4074</v>
      </c>
      <c r="E669" s="15">
        <f>VLOOKUP($C669,'Data_TCOM+9961'!$A:$U,'SH Summary'!E$4,FALSE)</f>
        <v>0</v>
      </c>
      <c r="F669" s="18">
        <f t="shared" si="30"/>
        <v>4074</v>
      </c>
      <c r="G669" s="18"/>
      <c r="H669" s="17">
        <f t="shared" si="31"/>
        <v>4074</v>
      </c>
      <c r="I669" s="16"/>
      <c r="J669" s="16"/>
      <c r="K669" s="16"/>
      <c r="L669" s="16">
        <f t="shared" si="32"/>
        <v>6.2774340741377351E-6</v>
      </c>
      <c r="M669" s="13" t="str">
        <f>VLOOKUP($C669,'Data_TCOM+9961'!$A:$U,'SH Summary'!M$4,FALSE)</f>
        <v>03/31/2026</v>
      </c>
      <c r="N669" s="13">
        <f>VLOOKUP($C669,'Data_TCOM+9961'!$A:$U,'SH Summary'!N$4,FALSE)</f>
        <v>0</v>
      </c>
      <c r="O669" s="13" t="str">
        <f>VLOOKUP($C669,'Data_TCOM+9961'!$A:$U,'SH Summary'!O$4,FALSE)</f>
        <v>Growth</v>
      </c>
      <c r="P669" s="13" t="str">
        <f>VLOOKUP($C669,'Data_TCOM+9961'!$A:$U,'SH Summary'!P$4,FALSE)</f>
        <v>Bellevue</v>
      </c>
      <c r="Q669" s="13" t="str">
        <f>VLOOKUP($C669,'Data_TCOM+9961'!$A:$U,'SH Summary'!Q$4,FALSE)</f>
        <v>Washington</v>
      </c>
      <c r="R669" s="13" t="str">
        <f>VLOOKUP($C669,'Data_TCOM+9961'!$A:$U,'SH Summary'!R$4,FALSE)</f>
        <v>United States</v>
      </c>
      <c r="S669" s="15">
        <f>VLOOKUP($C669,'Data_TCOM+9961'!$A:$U,'SH Summary'!S$4,FALSE)/1000000000</f>
        <v>7.9907986099999997</v>
      </c>
    </row>
    <row r="670" spans="1:19" ht="17" customHeight="1" x14ac:dyDescent="0.35">
      <c r="A670" s="14"/>
      <c r="B670" s="14">
        <v>665</v>
      </c>
      <c r="C670" s="4" t="s">
        <v>702</v>
      </c>
      <c r="D670" s="15">
        <f>VLOOKUP($C670,'Data_TCOM+9961'!$A:$U,'SH Summary'!D$4,FALSE)</f>
        <v>4071</v>
      </c>
      <c r="E670" s="15">
        <f>VLOOKUP($C670,'Data_TCOM+9961'!$A:$U,'SH Summary'!E$4,FALSE)</f>
        <v>0</v>
      </c>
      <c r="F670" s="18">
        <f t="shared" si="30"/>
        <v>4071</v>
      </c>
      <c r="G670" s="18"/>
      <c r="H670" s="17">
        <f t="shared" si="31"/>
        <v>4071</v>
      </c>
      <c r="I670" s="16"/>
      <c r="J670" s="16"/>
      <c r="K670" s="16"/>
      <c r="L670" s="16">
        <f t="shared" si="32"/>
        <v>6.2728115159093566E-6</v>
      </c>
      <c r="M670" s="13" t="str">
        <f>VLOOKUP($C670,'Data_TCOM+9961'!$A:$U,'SH Summary'!M$4,FALSE)</f>
        <v>03/31/2026</v>
      </c>
      <c r="N670" s="13">
        <f>VLOOKUP($C670,'Data_TCOM+9961'!$A:$U,'SH Summary'!N$4,FALSE)</f>
        <v>0</v>
      </c>
      <c r="O670" s="13" t="str">
        <f>VLOOKUP($C670,'Data_TCOM+9961'!$A:$U,'SH Summary'!O$4,FALSE)</f>
        <v>Index</v>
      </c>
      <c r="P670" s="13" t="str">
        <f>VLOOKUP($C670,'Data_TCOM+9961'!$A:$U,'SH Summary'!P$4,FALSE)</f>
        <v>Boston</v>
      </c>
      <c r="Q670" s="13" t="str">
        <f>VLOOKUP($C670,'Data_TCOM+9961'!$A:$U,'SH Summary'!Q$4,FALSE)</f>
        <v>Massachusetts</v>
      </c>
      <c r="R670" s="13" t="str">
        <f>VLOOKUP($C670,'Data_TCOM+9961'!$A:$U,'SH Summary'!R$4,FALSE)</f>
        <v>United States</v>
      </c>
      <c r="S670" s="15">
        <f>VLOOKUP($C670,'Data_TCOM+9961'!$A:$U,'SH Summary'!S$4,FALSE)/1000000000</f>
        <v>116.840939195</v>
      </c>
    </row>
    <row r="671" spans="1:19" ht="17" customHeight="1" x14ac:dyDescent="0.35">
      <c r="A671" s="14"/>
      <c r="B671" s="14">
        <v>666</v>
      </c>
      <c r="C671" s="4" t="s">
        <v>703</v>
      </c>
      <c r="D671" s="15">
        <f>VLOOKUP($C671,'Data_TCOM+9961'!$A:$U,'SH Summary'!D$4,FALSE)</f>
        <v>0</v>
      </c>
      <c r="E671" s="15">
        <f>VLOOKUP($C671,'Data_TCOM+9961'!$A:$U,'SH Summary'!E$4,FALSE)</f>
        <v>4065</v>
      </c>
      <c r="F671" s="18">
        <f t="shared" si="30"/>
        <v>4065</v>
      </c>
      <c r="G671" s="18"/>
      <c r="H671" s="17">
        <f t="shared" si="31"/>
        <v>4065</v>
      </c>
      <c r="I671" s="16"/>
      <c r="J671" s="16"/>
      <c r="K671" s="16"/>
      <c r="L671" s="16">
        <f t="shared" si="32"/>
        <v>6.2635663994526004E-6</v>
      </c>
      <c r="M671" s="13" t="str">
        <f>VLOOKUP($C671,'Data_TCOM+9961'!$A:$U,'SH Summary'!M$4,FALSE)</f>
        <v>03/31/2025</v>
      </c>
      <c r="N671" s="13" t="str">
        <f>VLOOKUP($C671,'Data_TCOM+9961'!$A:$U,'SH Summary'!N$4,FALSE)</f>
        <v>03/31/2026</v>
      </c>
      <c r="O671" s="13" t="str">
        <f>VLOOKUP($C671,'Data_TCOM+9961'!$A:$U,'SH Summary'!O$4,FALSE)</f>
        <v>Value</v>
      </c>
      <c r="P671" s="13" t="str">
        <f>VLOOKUP($C671,'Data_TCOM+9961'!$A:$U,'SH Summary'!P$4,FALSE)</f>
        <v>Milan</v>
      </c>
      <c r="Q671" s="13">
        <f>VLOOKUP($C671,'Data_TCOM+9961'!$A:$U,'SH Summary'!Q$4,FALSE)</f>
        <v>0</v>
      </c>
      <c r="R671" s="13" t="str">
        <f>VLOOKUP($C671,'Data_TCOM+9961'!$A:$U,'SH Summary'!R$4,FALSE)</f>
        <v>Italy</v>
      </c>
      <c r="S671" s="15">
        <f>VLOOKUP($C671,'Data_TCOM+9961'!$A:$U,'SH Summary'!S$4,FALSE)/1000000000</f>
        <v>4.8967923090000003</v>
      </c>
    </row>
    <row r="672" spans="1:19" ht="17" customHeight="1" x14ac:dyDescent="0.35">
      <c r="A672" s="14"/>
      <c r="B672" s="14">
        <v>667</v>
      </c>
      <c r="C672" s="4" t="s">
        <v>704</v>
      </c>
      <c r="D672" s="15">
        <f>VLOOKUP($C672,'Data_TCOM+9961'!$A:$U,'SH Summary'!D$4,FALSE)</f>
        <v>0</v>
      </c>
      <c r="E672" s="15">
        <f>VLOOKUP($C672,'Data_TCOM+9961'!$A:$U,'SH Summary'!E$4,FALSE)</f>
        <v>4046</v>
      </c>
      <c r="F672" s="18">
        <f t="shared" si="30"/>
        <v>4046</v>
      </c>
      <c r="G672" s="18"/>
      <c r="H672" s="17">
        <f t="shared" si="31"/>
        <v>4046</v>
      </c>
      <c r="I672" s="16"/>
      <c r="J672" s="16"/>
      <c r="K672" s="16"/>
      <c r="L672" s="16">
        <f t="shared" si="32"/>
        <v>6.2342901973395379E-6</v>
      </c>
      <c r="M672" s="13">
        <f>VLOOKUP($C672,'Data_TCOM+9961'!$A:$U,'SH Summary'!M$4,FALSE)</f>
        <v>0</v>
      </c>
      <c r="N672" s="13" t="str">
        <f>VLOOKUP($C672,'Data_TCOM+9961'!$A:$U,'SH Summary'!N$4,FALSE)</f>
        <v>01/31/2026</v>
      </c>
      <c r="O672" s="13" t="str">
        <f>VLOOKUP($C672,'Data_TCOM+9961'!$A:$U,'SH Summary'!O$4,FALSE)</f>
        <v>Growth</v>
      </c>
      <c r="P672" s="13" t="str">
        <f>VLOOKUP($C672,'Data_TCOM+9961'!$A:$U,'SH Summary'!P$4,FALSE)</f>
        <v>Bangkok</v>
      </c>
      <c r="Q672" s="13">
        <f>VLOOKUP($C672,'Data_TCOM+9961'!$A:$U,'SH Summary'!Q$4,FALSE)</f>
        <v>0</v>
      </c>
      <c r="R672" s="13" t="str">
        <f>VLOOKUP($C672,'Data_TCOM+9961'!$A:$U,'SH Summary'!R$4,FALSE)</f>
        <v>Thailand</v>
      </c>
      <c r="S672" s="15">
        <f>VLOOKUP($C672,'Data_TCOM+9961'!$A:$U,'SH Summary'!S$4,FALSE)/1000000000</f>
        <v>0.31388282899999997</v>
      </c>
    </row>
    <row r="673" spans="1:19" ht="17" customHeight="1" x14ac:dyDescent="0.35">
      <c r="A673" s="14"/>
      <c r="B673" s="14">
        <v>668</v>
      </c>
      <c r="C673" s="4" t="s">
        <v>705</v>
      </c>
      <c r="D673" s="15">
        <f>VLOOKUP($C673,'Data_TCOM+9961'!$A:$U,'SH Summary'!D$4,FALSE)</f>
        <v>0</v>
      </c>
      <c r="E673" s="15">
        <f>VLOOKUP($C673,'Data_TCOM+9961'!$A:$U,'SH Summary'!E$4,FALSE)</f>
        <v>4000</v>
      </c>
      <c r="F673" s="18">
        <f t="shared" si="30"/>
        <v>4000</v>
      </c>
      <c r="G673" s="18"/>
      <c r="H673" s="17">
        <f t="shared" si="31"/>
        <v>4000</v>
      </c>
      <c r="I673" s="16"/>
      <c r="J673" s="16"/>
      <c r="K673" s="16"/>
      <c r="L673" s="16">
        <f t="shared" si="32"/>
        <v>6.1634109711710704E-6</v>
      </c>
      <c r="M673" s="13">
        <f>VLOOKUP($C673,'Data_TCOM+9961'!$A:$U,'SH Summary'!M$4,FALSE)</f>
        <v>0</v>
      </c>
      <c r="N673" s="13" t="str">
        <f>VLOOKUP($C673,'Data_TCOM+9961'!$A:$U,'SH Summary'!N$4,FALSE)</f>
        <v>06/30/2025</v>
      </c>
      <c r="O673" s="13" t="str">
        <f>VLOOKUP($C673,'Data_TCOM+9961'!$A:$U,'SH Summary'!O$4,FALSE)</f>
        <v>Value</v>
      </c>
      <c r="P673" s="13" t="str">
        <f>VLOOKUP($C673,'Data_TCOM+9961'!$A:$U,'SH Summary'!P$4,FALSE)</f>
        <v>Central</v>
      </c>
      <c r="Q673" s="13">
        <f>VLOOKUP($C673,'Data_TCOM+9961'!$A:$U,'SH Summary'!Q$4,FALSE)</f>
        <v>0</v>
      </c>
      <c r="R673" s="13" t="str">
        <f>VLOOKUP($C673,'Data_TCOM+9961'!$A:$U,'SH Summary'!R$4,FALSE)</f>
        <v>Hong Kong SAR</v>
      </c>
      <c r="S673" s="15">
        <f>VLOOKUP($C673,'Data_TCOM+9961'!$A:$U,'SH Summary'!S$4,FALSE)/1000000000</f>
        <v>2.4659673999999999E-2</v>
      </c>
    </row>
    <row r="674" spans="1:19" ht="17" customHeight="1" x14ac:dyDescent="0.35">
      <c r="A674" s="14"/>
      <c r="B674" s="14">
        <v>669</v>
      </c>
      <c r="C674" s="4" t="s">
        <v>706</v>
      </c>
      <c r="D674" s="15">
        <f>VLOOKUP($C674,'Data_TCOM+9961'!$A:$U,'SH Summary'!D$4,FALSE)</f>
        <v>1229</v>
      </c>
      <c r="E674" s="15">
        <f>VLOOKUP($C674,'Data_TCOM+9961'!$A:$U,'SH Summary'!E$4,FALSE)</f>
        <v>2765</v>
      </c>
      <c r="F674" s="18">
        <f t="shared" si="30"/>
        <v>3994</v>
      </c>
      <c r="G674" s="18"/>
      <c r="H674" s="17">
        <f t="shared" si="31"/>
        <v>3994</v>
      </c>
      <c r="I674" s="16"/>
      <c r="J674" s="16"/>
      <c r="K674" s="16"/>
      <c r="L674" s="16">
        <f t="shared" si="32"/>
        <v>6.1541658547143142E-6</v>
      </c>
      <c r="M674" s="13" t="str">
        <f>VLOOKUP($C674,'Data_TCOM+9961'!$A:$U,'SH Summary'!M$4,FALSE)</f>
        <v>12/31/2025</v>
      </c>
      <c r="N674" s="13" t="str">
        <f>VLOOKUP($C674,'Data_TCOM+9961'!$A:$U,'SH Summary'!N$4,FALSE)</f>
        <v>05/31/2025</v>
      </c>
      <c r="O674" s="13" t="str">
        <f>VLOOKUP($C674,'Data_TCOM+9961'!$A:$U,'SH Summary'!O$4,FALSE)</f>
        <v>Value</v>
      </c>
      <c r="P674" s="13" t="str">
        <f>VLOOKUP($C674,'Data_TCOM+9961'!$A:$U,'SH Summary'!P$4,FALSE)</f>
        <v>Seoul</v>
      </c>
      <c r="Q674" s="13">
        <f>VLOOKUP($C674,'Data_TCOM+9961'!$A:$U,'SH Summary'!Q$4,FALSE)</f>
        <v>0</v>
      </c>
      <c r="R674" s="13" t="str">
        <f>VLOOKUP($C674,'Data_TCOM+9961'!$A:$U,'SH Summary'!R$4,FALSE)</f>
        <v>South Korea</v>
      </c>
      <c r="S674" s="15">
        <f>VLOOKUP($C674,'Data_TCOM+9961'!$A:$U,'SH Summary'!S$4,FALSE)/1000000000</f>
        <v>6.5522747409999997</v>
      </c>
    </row>
    <row r="675" spans="1:19" ht="17" customHeight="1" x14ac:dyDescent="0.35">
      <c r="A675" s="14"/>
      <c r="B675" s="14">
        <v>670</v>
      </c>
      <c r="C675" s="4" t="s">
        <v>707</v>
      </c>
      <c r="D675" s="15">
        <f>VLOOKUP($C675,'Data_TCOM+9961'!$A:$U,'SH Summary'!D$4,FALSE)</f>
        <v>3970</v>
      </c>
      <c r="E675" s="15">
        <f>VLOOKUP($C675,'Data_TCOM+9961'!$A:$U,'SH Summary'!E$4,FALSE)</f>
        <v>0</v>
      </c>
      <c r="F675" s="18">
        <f t="shared" si="30"/>
        <v>3970</v>
      </c>
      <c r="G675" s="18"/>
      <c r="H675" s="17">
        <f t="shared" si="31"/>
        <v>3970</v>
      </c>
      <c r="I675" s="16"/>
      <c r="J675" s="16"/>
      <c r="K675" s="16"/>
      <c r="L675" s="16">
        <f t="shared" si="32"/>
        <v>6.1171853888872878E-6</v>
      </c>
      <c r="M675" s="13" t="str">
        <f>VLOOKUP($C675,'Data_TCOM+9961'!$A:$U,'SH Summary'!M$4,FALSE)</f>
        <v>03/31/2026</v>
      </c>
      <c r="N675" s="13">
        <f>VLOOKUP($C675,'Data_TCOM+9961'!$A:$U,'SH Summary'!N$4,FALSE)</f>
        <v>0</v>
      </c>
      <c r="O675" s="13" t="str">
        <f>VLOOKUP($C675,'Data_TCOM+9961'!$A:$U,'SH Summary'!O$4,FALSE)</f>
        <v>Growth</v>
      </c>
      <c r="P675" s="13" t="str">
        <f>VLOOKUP($C675,'Data_TCOM+9961'!$A:$U,'SH Summary'!P$4,FALSE)</f>
        <v>Lincoln</v>
      </c>
      <c r="Q675" s="13" t="str">
        <f>VLOOKUP($C675,'Data_TCOM+9961'!$A:$U,'SH Summary'!Q$4,FALSE)</f>
        <v>Massachusetts</v>
      </c>
      <c r="R675" s="13" t="str">
        <f>VLOOKUP($C675,'Data_TCOM+9961'!$A:$U,'SH Summary'!R$4,FALSE)</f>
        <v>United States</v>
      </c>
      <c r="S675" s="15">
        <f>VLOOKUP($C675,'Data_TCOM+9961'!$A:$U,'SH Summary'!S$4,FALSE)/1000000000</f>
        <v>2.6824987660000001</v>
      </c>
    </row>
    <row r="676" spans="1:19" ht="17" customHeight="1" x14ac:dyDescent="0.35">
      <c r="A676" s="14"/>
      <c r="B676" s="14">
        <v>671</v>
      </c>
      <c r="C676" s="4" t="s">
        <v>708</v>
      </c>
      <c r="D676" s="15">
        <f>VLOOKUP($C676,'Data_TCOM+9961'!$A:$U,'SH Summary'!D$4,FALSE)</f>
        <v>3966</v>
      </c>
      <c r="E676" s="15">
        <f>VLOOKUP($C676,'Data_TCOM+9961'!$A:$U,'SH Summary'!E$4,FALSE)</f>
        <v>0</v>
      </c>
      <c r="F676" s="18">
        <f t="shared" si="30"/>
        <v>3966</v>
      </c>
      <c r="G676" s="18"/>
      <c r="H676" s="17">
        <f t="shared" si="31"/>
        <v>3966</v>
      </c>
      <c r="I676" s="16"/>
      <c r="J676" s="16"/>
      <c r="K676" s="16"/>
      <c r="L676" s="16">
        <f t="shared" si="32"/>
        <v>6.1110219779161161E-6</v>
      </c>
      <c r="M676" s="13" t="str">
        <f>VLOOKUP($C676,'Data_TCOM+9961'!$A:$U,'SH Summary'!M$4,FALSE)</f>
        <v>03/31/2026</v>
      </c>
      <c r="N676" s="13">
        <f>VLOOKUP($C676,'Data_TCOM+9961'!$A:$U,'SH Summary'!N$4,FALSE)</f>
        <v>0</v>
      </c>
      <c r="O676" s="13" t="str">
        <f>VLOOKUP($C676,'Data_TCOM+9961'!$A:$U,'SH Summary'!O$4,FALSE)</f>
        <v>Alternative</v>
      </c>
      <c r="P676" s="13" t="str">
        <f>VLOOKUP($C676,'Data_TCOM+9961'!$A:$U,'SH Summary'!P$4,FALSE)</f>
        <v>Evanston</v>
      </c>
      <c r="Q676" s="13" t="str">
        <f>VLOOKUP($C676,'Data_TCOM+9961'!$A:$U,'SH Summary'!Q$4,FALSE)</f>
        <v>Illinois</v>
      </c>
      <c r="R676" s="13" t="str">
        <f>VLOOKUP($C676,'Data_TCOM+9961'!$A:$U,'SH Summary'!R$4,FALSE)</f>
        <v>United States</v>
      </c>
      <c r="S676" s="15">
        <f>VLOOKUP($C676,'Data_TCOM+9961'!$A:$U,'SH Summary'!S$4,FALSE)/1000000000</f>
        <v>12.313575878</v>
      </c>
    </row>
    <row r="677" spans="1:19" ht="17" customHeight="1" x14ac:dyDescent="0.35">
      <c r="A677" s="14"/>
      <c r="B677" s="14">
        <v>672</v>
      </c>
      <c r="C677" s="4" t="s">
        <v>709</v>
      </c>
      <c r="D677" s="15">
        <f>VLOOKUP($C677,'Data_TCOM+9961'!$A:$U,'SH Summary'!D$4,FALSE)</f>
        <v>0</v>
      </c>
      <c r="E677" s="15">
        <f>VLOOKUP($C677,'Data_TCOM+9961'!$A:$U,'SH Summary'!E$4,FALSE)</f>
        <v>3950</v>
      </c>
      <c r="F677" s="18">
        <f t="shared" si="30"/>
        <v>3950</v>
      </c>
      <c r="G677" s="18"/>
      <c r="H677" s="17">
        <f t="shared" si="31"/>
        <v>3950</v>
      </c>
      <c r="I677" s="16"/>
      <c r="J677" s="16"/>
      <c r="K677" s="16"/>
      <c r="L677" s="16">
        <f t="shared" si="32"/>
        <v>6.0863683340314321E-6</v>
      </c>
      <c r="M677" s="13">
        <f>VLOOKUP($C677,'Data_TCOM+9961'!$A:$U,'SH Summary'!M$4,FALSE)</f>
        <v>0</v>
      </c>
      <c r="N677" s="13" t="str">
        <f>VLOOKUP($C677,'Data_TCOM+9961'!$A:$U,'SH Summary'!N$4,FALSE)</f>
        <v>06/30/2025</v>
      </c>
      <c r="O677" s="13" t="str">
        <f>VLOOKUP($C677,'Data_TCOM+9961'!$A:$U,'SH Summary'!O$4,FALSE)</f>
        <v>Value</v>
      </c>
      <c r="P677" s="13" t="str">
        <f>VLOOKUP($C677,'Data_TCOM+9961'!$A:$U,'SH Summary'!P$4,FALSE)</f>
        <v>Central</v>
      </c>
      <c r="Q677" s="13">
        <f>VLOOKUP($C677,'Data_TCOM+9961'!$A:$U,'SH Summary'!Q$4,FALSE)</f>
        <v>0</v>
      </c>
      <c r="R677" s="13" t="str">
        <f>VLOOKUP($C677,'Data_TCOM+9961'!$A:$U,'SH Summary'!R$4,FALSE)</f>
        <v>Hong Kong SAR</v>
      </c>
      <c r="S677" s="15">
        <f>VLOOKUP($C677,'Data_TCOM+9961'!$A:$U,'SH Summary'!S$4,FALSE)/1000000000</f>
        <v>0.112088619</v>
      </c>
    </row>
    <row r="678" spans="1:19" ht="17" customHeight="1" x14ac:dyDescent="0.35">
      <c r="A678" s="14"/>
      <c r="B678" s="14">
        <v>673</v>
      </c>
      <c r="C678" s="4" t="s">
        <v>710</v>
      </c>
      <c r="D678" s="15">
        <f>VLOOKUP($C678,'Data_TCOM+9961'!$A:$U,'SH Summary'!D$4,FALSE)</f>
        <v>0</v>
      </c>
      <c r="E678" s="15">
        <f>VLOOKUP($C678,'Data_TCOM+9961'!$A:$U,'SH Summary'!E$4,FALSE)</f>
        <v>3800</v>
      </c>
      <c r="F678" s="18">
        <f t="shared" si="30"/>
        <v>3800</v>
      </c>
      <c r="G678" s="18"/>
      <c r="H678" s="17">
        <f t="shared" si="31"/>
        <v>3800</v>
      </c>
      <c r="I678" s="16"/>
      <c r="J678" s="16"/>
      <c r="K678" s="16"/>
      <c r="L678" s="16">
        <f t="shared" si="32"/>
        <v>5.8552404226125172E-6</v>
      </c>
      <c r="M678" s="13">
        <f>VLOOKUP($C678,'Data_TCOM+9961'!$A:$U,'SH Summary'!M$4,FALSE)</f>
        <v>0</v>
      </c>
      <c r="N678" s="13" t="str">
        <f>VLOOKUP($C678,'Data_TCOM+9961'!$A:$U,'SH Summary'!N$4,FALSE)</f>
        <v>12/31/2025</v>
      </c>
      <c r="O678" s="13" t="str">
        <f>VLOOKUP($C678,'Data_TCOM+9961'!$A:$U,'SH Summary'!O$4,FALSE)</f>
        <v>Growth</v>
      </c>
      <c r="P678" s="13" t="str">
        <f>VLOOKUP($C678,'Data_TCOM+9961'!$A:$U,'SH Summary'!P$4,FALSE)</f>
        <v>Bangkok</v>
      </c>
      <c r="Q678" s="13">
        <f>VLOOKUP($C678,'Data_TCOM+9961'!$A:$U,'SH Summary'!Q$4,FALSE)</f>
        <v>0</v>
      </c>
      <c r="R678" s="13" t="str">
        <f>VLOOKUP($C678,'Data_TCOM+9961'!$A:$U,'SH Summary'!R$4,FALSE)</f>
        <v>Thailand</v>
      </c>
      <c r="S678" s="15">
        <f>VLOOKUP($C678,'Data_TCOM+9961'!$A:$U,'SH Summary'!S$4,FALSE)/1000000000</f>
        <v>7.3095211999999998</v>
      </c>
    </row>
    <row r="679" spans="1:19" ht="17" customHeight="1" x14ac:dyDescent="0.35">
      <c r="A679" s="14"/>
      <c r="B679" s="14">
        <v>674</v>
      </c>
      <c r="C679" s="4" t="s">
        <v>711</v>
      </c>
      <c r="D679" s="15">
        <f>VLOOKUP($C679,'Data_TCOM+9961'!$A:$U,'SH Summary'!D$4,FALSE)</f>
        <v>3751</v>
      </c>
      <c r="E679" s="15">
        <f>VLOOKUP($C679,'Data_TCOM+9961'!$A:$U,'SH Summary'!E$4,FALSE)</f>
        <v>0</v>
      </c>
      <c r="F679" s="18">
        <f t="shared" si="30"/>
        <v>3751</v>
      </c>
      <c r="G679" s="18"/>
      <c r="H679" s="17">
        <f t="shared" si="31"/>
        <v>3751</v>
      </c>
      <c r="I679" s="16"/>
      <c r="J679" s="16"/>
      <c r="K679" s="16"/>
      <c r="L679" s="16">
        <f t="shared" si="32"/>
        <v>5.7797386382156712E-6</v>
      </c>
      <c r="M679" s="13" t="str">
        <f>VLOOKUP($C679,'Data_TCOM+9961'!$A:$U,'SH Summary'!M$4,FALSE)</f>
        <v>03/31/2026</v>
      </c>
      <c r="N679" s="13">
        <f>VLOOKUP($C679,'Data_TCOM+9961'!$A:$U,'SH Summary'!N$4,FALSE)</f>
        <v>0</v>
      </c>
      <c r="O679" s="13" t="str">
        <f>VLOOKUP($C679,'Data_TCOM+9961'!$A:$U,'SH Summary'!O$4,FALSE)</f>
        <v>GARP</v>
      </c>
      <c r="P679" s="13" t="str">
        <f>VLOOKUP($C679,'Data_TCOM+9961'!$A:$U,'SH Summary'!P$4,FALSE)</f>
        <v>Monument</v>
      </c>
      <c r="Q679" s="13" t="str">
        <f>VLOOKUP($C679,'Data_TCOM+9961'!$A:$U,'SH Summary'!Q$4,FALSE)</f>
        <v>Colorado</v>
      </c>
      <c r="R679" s="13" t="str">
        <f>VLOOKUP($C679,'Data_TCOM+9961'!$A:$U,'SH Summary'!R$4,FALSE)</f>
        <v>United States</v>
      </c>
      <c r="S679" s="15">
        <f>VLOOKUP($C679,'Data_TCOM+9961'!$A:$U,'SH Summary'!S$4,FALSE)/1000000000</f>
        <v>6.0074917540000001</v>
      </c>
    </row>
    <row r="680" spans="1:19" ht="17" customHeight="1" x14ac:dyDescent="0.35">
      <c r="A680" s="14"/>
      <c r="B680" s="14">
        <v>675</v>
      </c>
      <c r="C680" s="4" t="s">
        <v>712</v>
      </c>
      <c r="D680" s="15">
        <f>VLOOKUP($C680,'Data_TCOM+9961'!$A:$U,'SH Summary'!D$4,FALSE)</f>
        <v>0</v>
      </c>
      <c r="E680" s="15">
        <f>VLOOKUP($C680,'Data_TCOM+9961'!$A:$U,'SH Summary'!E$4,FALSE)</f>
        <v>3750</v>
      </c>
      <c r="F680" s="18">
        <f t="shared" si="30"/>
        <v>3750</v>
      </c>
      <c r="G680" s="18"/>
      <c r="H680" s="17">
        <f t="shared" si="31"/>
        <v>3750</v>
      </c>
      <c r="I680" s="16"/>
      <c r="J680" s="16"/>
      <c r="K680" s="16"/>
      <c r="L680" s="16">
        <f t="shared" si="32"/>
        <v>5.7781977854728789E-6</v>
      </c>
      <c r="M680" s="13">
        <f>VLOOKUP($C680,'Data_TCOM+9961'!$A:$U,'SH Summary'!M$4,FALSE)</f>
        <v>0</v>
      </c>
      <c r="N680" s="13" t="str">
        <f>VLOOKUP($C680,'Data_TCOM+9961'!$A:$U,'SH Summary'!N$4,FALSE)</f>
        <v>02/28/2026</v>
      </c>
      <c r="O680" s="13" t="str">
        <f>VLOOKUP($C680,'Data_TCOM+9961'!$A:$U,'SH Summary'!O$4,FALSE)</f>
        <v>Growth</v>
      </c>
      <c r="P680" s="13">
        <f>VLOOKUP($C680,'Data_TCOM+9961'!$A:$U,'SH Summary'!P$4,FALSE)</f>
        <v>0</v>
      </c>
      <c r="Q680" s="13">
        <f>VLOOKUP($C680,'Data_TCOM+9961'!$A:$U,'SH Summary'!Q$4,FALSE)</f>
        <v>0</v>
      </c>
      <c r="R680" s="13" t="str">
        <f>VLOOKUP($C680,'Data_TCOM+9961'!$A:$U,'SH Summary'!R$4,FALSE)</f>
        <v>Singapore</v>
      </c>
      <c r="S680" s="15">
        <f>VLOOKUP($C680,'Data_TCOM+9961'!$A:$U,'SH Summary'!S$4,FALSE)/1000000000</f>
        <v>0.66783691499999998</v>
      </c>
    </row>
    <row r="681" spans="1:19" ht="17" customHeight="1" x14ac:dyDescent="0.35">
      <c r="A681" s="14"/>
      <c r="B681" s="14">
        <v>676</v>
      </c>
      <c r="C681" s="4" t="s">
        <v>713</v>
      </c>
      <c r="D681" s="15">
        <f>VLOOKUP($C681,'Data_TCOM+9961'!$A:$U,'SH Summary'!D$4,FALSE)</f>
        <v>0</v>
      </c>
      <c r="E681" s="15">
        <f>VLOOKUP($C681,'Data_TCOM+9961'!$A:$U,'SH Summary'!E$4,FALSE)</f>
        <v>3653</v>
      </c>
      <c r="F681" s="18">
        <f t="shared" si="30"/>
        <v>3653</v>
      </c>
      <c r="G681" s="18"/>
      <c r="H681" s="17">
        <f t="shared" si="31"/>
        <v>3653</v>
      </c>
      <c r="I681" s="16"/>
      <c r="J681" s="16"/>
      <c r="K681" s="16"/>
      <c r="L681" s="16">
        <f t="shared" si="32"/>
        <v>5.62873506942198E-6</v>
      </c>
      <c r="M681" s="13" t="str">
        <f>VLOOKUP($C681,'Data_TCOM+9961'!$A:$U,'SH Summary'!M$4,FALSE)</f>
        <v>06/30/2024</v>
      </c>
      <c r="N681" s="13" t="str">
        <f>VLOOKUP($C681,'Data_TCOM+9961'!$A:$U,'SH Summary'!N$4,FALSE)</f>
        <v>03/31/2026</v>
      </c>
      <c r="O681" s="13" t="str">
        <f>VLOOKUP($C681,'Data_TCOM+9961'!$A:$U,'SH Summary'!O$4,FALSE)</f>
        <v>Value</v>
      </c>
      <c r="P681" s="13" t="str">
        <f>VLOOKUP($C681,'Data_TCOM+9961'!$A:$U,'SH Summary'!P$4,FALSE)</f>
        <v>Copenhagen</v>
      </c>
      <c r="Q681" s="13">
        <f>VLOOKUP($C681,'Data_TCOM+9961'!$A:$U,'SH Summary'!Q$4,FALSE)</f>
        <v>0</v>
      </c>
      <c r="R681" s="13" t="str">
        <f>VLOOKUP($C681,'Data_TCOM+9961'!$A:$U,'SH Summary'!R$4,FALSE)</f>
        <v>Denmark</v>
      </c>
      <c r="S681" s="15">
        <f>VLOOKUP($C681,'Data_TCOM+9961'!$A:$U,'SH Summary'!S$4,FALSE)/1000000000</f>
        <v>3.1068870820000001</v>
      </c>
    </row>
    <row r="682" spans="1:19" ht="17" customHeight="1" x14ac:dyDescent="0.35">
      <c r="A682" s="14"/>
      <c r="B682" s="14">
        <v>677</v>
      </c>
      <c r="C682" s="4" t="s">
        <v>714</v>
      </c>
      <c r="D682" s="15">
        <f>VLOOKUP($C682,'Data_TCOM+9961'!$A:$U,'SH Summary'!D$4,FALSE)</f>
        <v>2002</v>
      </c>
      <c r="E682" s="15">
        <f>VLOOKUP($C682,'Data_TCOM+9961'!$A:$U,'SH Summary'!E$4,FALSE)</f>
        <v>1650</v>
      </c>
      <c r="F682" s="18">
        <f t="shared" si="30"/>
        <v>3652</v>
      </c>
      <c r="G682" s="18"/>
      <c r="H682" s="17">
        <f t="shared" si="31"/>
        <v>3652</v>
      </c>
      <c r="I682" s="16"/>
      <c r="J682" s="16"/>
      <c r="K682" s="16"/>
      <c r="L682" s="16">
        <f t="shared" si="32"/>
        <v>5.6271942166791877E-6</v>
      </c>
      <c r="M682" s="13" t="str">
        <f>VLOOKUP($C682,'Data_TCOM+9961'!$A:$U,'SH Summary'!M$4,FALSE)</f>
        <v>03/31/2026</v>
      </c>
      <c r="N682" s="13" t="str">
        <f>VLOOKUP($C682,'Data_TCOM+9961'!$A:$U,'SH Summary'!N$4,FALSE)</f>
        <v>03/31/2026</v>
      </c>
      <c r="O682" s="13">
        <f>VLOOKUP($C682,'Data_TCOM+9961'!$A:$U,'SH Summary'!O$4,FALSE)</f>
        <v>0</v>
      </c>
      <c r="P682" s="13" t="str">
        <f>VLOOKUP($C682,'Data_TCOM+9961'!$A:$U,'SH Summary'!P$4,FALSE)</f>
        <v>Luxembourg</v>
      </c>
      <c r="Q682" s="13">
        <f>VLOOKUP($C682,'Data_TCOM+9961'!$A:$U,'SH Summary'!Q$4,FALSE)</f>
        <v>0</v>
      </c>
      <c r="R682" s="13" t="str">
        <f>VLOOKUP($C682,'Data_TCOM+9961'!$A:$U,'SH Summary'!R$4,FALSE)</f>
        <v>Luxembourg</v>
      </c>
      <c r="S682" s="15">
        <f>VLOOKUP($C682,'Data_TCOM+9961'!$A:$U,'SH Summary'!S$4,FALSE)/1000000000</f>
        <v>6.9272126070000004</v>
      </c>
    </row>
    <row r="683" spans="1:19" ht="17" customHeight="1" x14ac:dyDescent="0.35">
      <c r="A683" s="14"/>
      <c r="B683" s="14">
        <v>678</v>
      </c>
      <c r="C683" s="4" t="s">
        <v>715</v>
      </c>
      <c r="D683" s="15">
        <f>VLOOKUP($C683,'Data_TCOM+9961'!$A:$U,'SH Summary'!D$4,FALSE)</f>
        <v>0</v>
      </c>
      <c r="E683" s="15">
        <f>VLOOKUP($C683,'Data_TCOM+9961'!$A:$U,'SH Summary'!E$4,FALSE)</f>
        <v>3650</v>
      </c>
      <c r="F683" s="18">
        <f t="shared" si="30"/>
        <v>3650</v>
      </c>
      <c r="G683" s="18"/>
      <c r="H683" s="17">
        <f t="shared" si="31"/>
        <v>3650</v>
      </c>
      <c r="I683" s="16"/>
      <c r="J683" s="16"/>
      <c r="K683" s="16"/>
      <c r="L683" s="16">
        <f t="shared" si="32"/>
        <v>5.6241125111936015E-6</v>
      </c>
      <c r="M683" s="13">
        <f>VLOOKUP($C683,'Data_TCOM+9961'!$A:$U,'SH Summary'!M$4,FALSE)</f>
        <v>0</v>
      </c>
      <c r="N683" s="13" t="str">
        <f>VLOOKUP($C683,'Data_TCOM+9961'!$A:$U,'SH Summary'!N$4,FALSE)</f>
        <v>12/31/2025</v>
      </c>
      <c r="O683" s="13" t="str">
        <f>VLOOKUP($C683,'Data_TCOM+9961'!$A:$U,'SH Summary'!O$4,FALSE)</f>
        <v>Value</v>
      </c>
      <c r="P683" s="13" t="str">
        <f>VLOOKUP($C683,'Data_TCOM+9961'!$A:$U,'SH Summary'!P$4,FALSE)</f>
        <v>Central</v>
      </c>
      <c r="Q683" s="13">
        <f>VLOOKUP($C683,'Data_TCOM+9961'!$A:$U,'SH Summary'!Q$4,FALSE)</f>
        <v>0</v>
      </c>
      <c r="R683" s="13" t="str">
        <f>VLOOKUP($C683,'Data_TCOM+9961'!$A:$U,'SH Summary'!R$4,FALSE)</f>
        <v>Hong Kong SAR</v>
      </c>
      <c r="S683" s="15">
        <f>VLOOKUP($C683,'Data_TCOM+9961'!$A:$U,'SH Summary'!S$4,FALSE)/1000000000</f>
        <v>1.0054876000000001E-2</v>
      </c>
    </row>
    <row r="684" spans="1:19" ht="17" customHeight="1" x14ac:dyDescent="0.35">
      <c r="A684" s="14"/>
      <c r="B684" s="14">
        <v>679</v>
      </c>
      <c r="C684" s="4" t="s">
        <v>716</v>
      </c>
      <c r="D684" s="15">
        <f>VLOOKUP($C684,'Data_TCOM+9961'!$A:$U,'SH Summary'!D$4,FALSE)</f>
        <v>3500</v>
      </c>
      <c r="E684" s="15">
        <f>VLOOKUP($C684,'Data_TCOM+9961'!$A:$U,'SH Summary'!E$4,FALSE)</f>
        <v>0</v>
      </c>
      <c r="F684" s="18">
        <f t="shared" si="30"/>
        <v>3500</v>
      </c>
      <c r="G684" s="18"/>
      <c r="H684" s="17">
        <f t="shared" si="31"/>
        <v>3500</v>
      </c>
      <c r="I684" s="16"/>
      <c r="J684" s="16"/>
      <c r="K684" s="16"/>
      <c r="L684" s="16">
        <f t="shared" si="32"/>
        <v>5.3929845997746866E-6</v>
      </c>
      <c r="M684" s="13" t="str">
        <f>VLOOKUP($C684,'Data_TCOM+9961'!$A:$U,'SH Summary'!M$4,FALSE)</f>
        <v>06/30/2025</v>
      </c>
      <c r="N684" s="13">
        <f>VLOOKUP($C684,'Data_TCOM+9961'!$A:$U,'SH Summary'!N$4,FALSE)</f>
        <v>0</v>
      </c>
      <c r="O684" s="13" t="str">
        <f>VLOOKUP($C684,'Data_TCOM+9961'!$A:$U,'SH Summary'!O$4,FALSE)</f>
        <v>Value</v>
      </c>
      <c r="P684" s="13" t="str">
        <f>VLOOKUP($C684,'Data_TCOM+9961'!$A:$U,'SH Summary'!P$4,FALSE)</f>
        <v>Paris</v>
      </c>
      <c r="Q684" s="13">
        <f>VLOOKUP($C684,'Data_TCOM+9961'!$A:$U,'SH Summary'!Q$4,FALSE)</f>
        <v>0</v>
      </c>
      <c r="R684" s="13" t="str">
        <f>VLOOKUP($C684,'Data_TCOM+9961'!$A:$U,'SH Summary'!R$4,FALSE)</f>
        <v>France</v>
      </c>
      <c r="S684" s="15">
        <f>VLOOKUP($C684,'Data_TCOM+9961'!$A:$U,'SH Summary'!S$4,FALSE)/1000000000</f>
        <v>8.5738201E-2</v>
      </c>
    </row>
    <row r="685" spans="1:19" ht="17" customHeight="1" x14ac:dyDescent="0.35">
      <c r="A685" s="14"/>
      <c r="B685" s="14">
        <v>680</v>
      </c>
      <c r="C685" s="4" t="s">
        <v>717</v>
      </c>
      <c r="D685" s="15">
        <f>VLOOKUP($C685,'Data_TCOM+9961'!$A:$U,'SH Summary'!D$4,FALSE)</f>
        <v>3442</v>
      </c>
      <c r="E685" s="15">
        <f>VLOOKUP($C685,'Data_TCOM+9961'!$A:$U,'SH Summary'!E$4,FALSE)</f>
        <v>0</v>
      </c>
      <c r="F685" s="18">
        <f t="shared" si="30"/>
        <v>3442</v>
      </c>
      <c r="G685" s="18"/>
      <c r="H685" s="17">
        <f t="shared" si="31"/>
        <v>3442</v>
      </c>
      <c r="I685" s="16"/>
      <c r="J685" s="16"/>
      <c r="K685" s="16"/>
      <c r="L685" s="16">
        <f t="shared" si="32"/>
        <v>5.3036151406927059E-6</v>
      </c>
      <c r="M685" s="13" t="str">
        <f>VLOOKUP($C685,'Data_TCOM+9961'!$A:$U,'SH Summary'!M$4,FALSE)</f>
        <v>03/31/2026</v>
      </c>
      <c r="N685" s="13">
        <f>VLOOKUP($C685,'Data_TCOM+9961'!$A:$U,'SH Summary'!N$4,FALSE)</f>
        <v>0</v>
      </c>
      <c r="O685" s="13" t="str">
        <f>VLOOKUP($C685,'Data_TCOM+9961'!$A:$U,'SH Summary'!O$4,FALSE)</f>
        <v>Growth</v>
      </c>
      <c r="P685" s="13" t="str">
        <f>VLOOKUP($C685,'Data_TCOM+9961'!$A:$U,'SH Summary'!P$4,FALSE)</f>
        <v>New York</v>
      </c>
      <c r="Q685" s="13" t="str">
        <f>VLOOKUP($C685,'Data_TCOM+9961'!$A:$U,'SH Summary'!Q$4,FALSE)</f>
        <v>New York</v>
      </c>
      <c r="R685" s="13" t="str">
        <f>VLOOKUP($C685,'Data_TCOM+9961'!$A:$U,'SH Summary'!R$4,FALSE)</f>
        <v>United States</v>
      </c>
      <c r="S685" s="15">
        <f>VLOOKUP($C685,'Data_TCOM+9961'!$A:$U,'SH Summary'!S$4,FALSE)/1000000000</f>
        <v>26.889955454999999</v>
      </c>
    </row>
    <row r="686" spans="1:19" ht="17" customHeight="1" x14ac:dyDescent="0.35">
      <c r="A686" s="14"/>
      <c r="B686" s="14">
        <v>681</v>
      </c>
      <c r="C686" s="4" t="s">
        <v>718</v>
      </c>
      <c r="D686" s="15">
        <f>VLOOKUP($C686,'Data_TCOM+9961'!$A:$U,'SH Summary'!D$4,FALSE)</f>
        <v>0</v>
      </c>
      <c r="E686" s="15">
        <f>VLOOKUP($C686,'Data_TCOM+9961'!$A:$U,'SH Summary'!E$4,FALSE)</f>
        <v>3400</v>
      </c>
      <c r="F686" s="18">
        <f t="shared" si="30"/>
        <v>3400</v>
      </c>
      <c r="G686" s="18"/>
      <c r="H686" s="17">
        <f t="shared" si="31"/>
        <v>3400</v>
      </c>
      <c r="I686" s="16"/>
      <c r="J686" s="16"/>
      <c r="K686" s="16"/>
      <c r="L686" s="16">
        <f t="shared" si="32"/>
        <v>5.23889932549541E-6</v>
      </c>
      <c r="M686" s="13">
        <f>VLOOKUP($C686,'Data_TCOM+9961'!$A:$U,'SH Summary'!M$4,FALSE)</f>
        <v>0</v>
      </c>
      <c r="N686" s="13" t="str">
        <f>VLOOKUP($C686,'Data_TCOM+9961'!$A:$U,'SH Summary'!N$4,FALSE)</f>
        <v>09/30/2025</v>
      </c>
      <c r="O686" s="13" t="str">
        <f>VLOOKUP($C686,'Data_TCOM+9961'!$A:$U,'SH Summary'!O$4,FALSE)</f>
        <v>Alternative</v>
      </c>
      <c r="P686" s="13" t="str">
        <f>VLOOKUP($C686,'Data_TCOM+9961'!$A:$U,'SH Summary'!P$4,FALSE)</f>
        <v>Greenwich</v>
      </c>
      <c r="Q686" s="13" t="str">
        <f>VLOOKUP($C686,'Data_TCOM+9961'!$A:$U,'SH Summary'!Q$4,FALSE)</f>
        <v>Connecticut</v>
      </c>
      <c r="R686" s="13" t="str">
        <f>VLOOKUP($C686,'Data_TCOM+9961'!$A:$U,'SH Summary'!R$4,FALSE)</f>
        <v>United States</v>
      </c>
      <c r="S686" s="15">
        <f>VLOOKUP($C686,'Data_TCOM+9961'!$A:$U,'SH Summary'!S$4,FALSE)/1000000000</f>
        <v>235.735014315</v>
      </c>
    </row>
    <row r="687" spans="1:19" ht="17" customHeight="1" x14ac:dyDescent="0.35">
      <c r="A687" s="14"/>
      <c r="B687" s="14">
        <v>682</v>
      </c>
      <c r="C687" s="4" t="s">
        <v>719</v>
      </c>
      <c r="D687" s="15">
        <f>VLOOKUP($C687,'Data_TCOM+9961'!$A:$U,'SH Summary'!D$4,FALSE)</f>
        <v>3210</v>
      </c>
      <c r="E687" s="15">
        <f>VLOOKUP($C687,'Data_TCOM+9961'!$A:$U,'SH Summary'!E$4,FALSE)</f>
        <v>0</v>
      </c>
      <c r="F687" s="18">
        <f t="shared" si="30"/>
        <v>3210</v>
      </c>
      <c r="G687" s="18"/>
      <c r="H687" s="17">
        <f t="shared" si="31"/>
        <v>3210</v>
      </c>
      <c r="I687" s="16"/>
      <c r="J687" s="16"/>
      <c r="K687" s="16"/>
      <c r="L687" s="16">
        <f t="shared" si="32"/>
        <v>4.9461373043647838E-6</v>
      </c>
      <c r="M687" s="13" t="str">
        <f>VLOOKUP($C687,'Data_TCOM+9961'!$A:$U,'SH Summary'!M$4,FALSE)</f>
        <v>03/31/2026</v>
      </c>
      <c r="N687" s="13">
        <f>VLOOKUP($C687,'Data_TCOM+9961'!$A:$U,'SH Summary'!N$4,FALSE)</f>
        <v>0</v>
      </c>
      <c r="O687" s="13" t="str">
        <f>VLOOKUP($C687,'Data_TCOM+9961'!$A:$U,'SH Summary'!O$4,FALSE)</f>
        <v>Alternative</v>
      </c>
      <c r="P687" s="13" t="str">
        <f>VLOOKUP($C687,'Data_TCOM+9961'!$A:$U,'SH Summary'!P$4,FALSE)</f>
        <v>London</v>
      </c>
      <c r="Q687" s="13">
        <f>VLOOKUP($C687,'Data_TCOM+9961'!$A:$U,'SH Summary'!Q$4,FALSE)</f>
        <v>0</v>
      </c>
      <c r="R687" s="13" t="str">
        <f>VLOOKUP($C687,'Data_TCOM+9961'!$A:$U,'SH Summary'!R$4,FALSE)</f>
        <v>United Kingdom</v>
      </c>
      <c r="S687" s="15">
        <f>VLOOKUP($C687,'Data_TCOM+9961'!$A:$U,'SH Summary'!S$4,FALSE)/1000000000</f>
        <v>8.9164355000000001E-2</v>
      </c>
    </row>
    <row r="688" spans="1:19" ht="17" customHeight="1" x14ac:dyDescent="0.35">
      <c r="A688" s="14"/>
      <c r="B688" s="14">
        <v>683</v>
      </c>
      <c r="C688" s="4" t="s">
        <v>720</v>
      </c>
      <c r="D688" s="15">
        <f>VLOOKUP($C688,'Data_TCOM+9961'!$A:$U,'SH Summary'!D$4,FALSE)</f>
        <v>3130</v>
      </c>
      <c r="E688" s="15">
        <f>VLOOKUP($C688,'Data_TCOM+9961'!$A:$U,'SH Summary'!E$4,FALSE)</f>
        <v>0</v>
      </c>
      <c r="F688" s="18">
        <f t="shared" si="30"/>
        <v>3130</v>
      </c>
      <c r="G688" s="18"/>
      <c r="H688" s="17">
        <f t="shared" si="31"/>
        <v>3130</v>
      </c>
      <c r="I688" s="16"/>
      <c r="J688" s="16"/>
      <c r="K688" s="16"/>
      <c r="L688" s="16">
        <f t="shared" si="32"/>
        <v>4.8228690849413629E-6</v>
      </c>
      <c r="M688" s="13" t="str">
        <f>VLOOKUP($C688,'Data_TCOM+9961'!$A:$U,'SH Summary'!M$4,FALSE)</f>
        <v>03/31/2026</v>
      </c>
      <c r="N688" s="13">
        <f>VLOOKUP($C688,'Data_TCOM+9961'!$A:$U,'SH Summary'!N$4,FALSE)</f>
        <v>0</v>
      </c>
      <c r="O688" s="13" t="str">
        <f>VLOOKUP($C688,'Data_TCOM+9961'!$A:$U,'SH Summary'!O$4,FALSE)</f>
        <v>Index</v>
      </c>
      <c r="P688" s="13" t="str">
        <f>VLOOKUP($C688,'Data_TCOM+9961'!$A:$U,'SH Summary'!P$4,FALSE)</f>
        <v>San Francisco</v>
      </c>
      <c r="Q688" s="13" t="str">
        <f>VLOOKUP($C688,'Data_TCOM+9961'!$A:$U,'SH Summary'!Q$4,FALSE)</f>
        <v>California</v>
      </c>
      <c r="R688" s="13" t="str">
        <f>VLOOKUP($C688,'Data_TCOM+9961'!$A:$U,'SH Summary'!R$4,FALSE)</f>
        <v>United States</v>
      </c>
      <c r="S688" s="15">
        <f>VLOOKUP($C688,'Data_TCOM+9961'!$A:$U,'SH Summary'!S$4,FALSE)/1000000000</f>
        <v>10.514292319999999</v>
      </c>
    </row>
    <row r="689" spans="1:19" ht="17" customHeight="1" x14ac:dyDescent="0.35">
      <c r="A689" s="14"/>
      <c r="B689" s="14">
        <v>684</v>
      </c>
      <c r="C689" s="4" t="s">
        <v>721</v>
      </c>
      <c r="D689" s="15">
        <f>VLOOKUP($C689,'Data_TCOM+9961'!$A:$U,'SH Summary'!D$4,FALSE)</f>
        <v>3107</v>
      </c>
      <c r="E689" s="15">
        <f>VLOOKUP($C689,'Data_TCOM+9961'!$A:$U,'SH Summary'!E$4,FALSE)</f>
        <v>0</v>
      </c>
      <c r="F689" s="18">
        <f t="shared" si="30"/>
        <v>3107</v>
      </c>
      <c r="G689" s="18"/>
      <c r="H689" s="17">
        <f t="shared" si="31"/>
        <v>3107</v>
      </c>
      <c r="I689" s="16"/>
      <c r="J689" s="16"/>
      <c r="K689" s="16"/>
      <c r="L689" s="16">
        <f t="shared" si="32"/>
        <v>4.7874294718571287E-6</v>
      </c>
      <c r="M689" s="13" t="str">
        <f>VLOOKUP($C689,'Data_TCOM+9961'!$A:$U,'SH Summary'!M$4,FALSE)</f>
        <v>03/31/2026</v>
      </c>
      <c r="N689" s="13">
        <f>VLOOKUP($C689,'Data_TCOM+9961'!$A:$U,'SH Summary'!N$4,FALSE)</f>
        <v>0</v>
      </c>
      <c r="O689" s="13" t="str">
        <f>VLOOKUP($C689,'Data_TCOM+9961'!$A:$U,'SH Summary'!O$4,FALSE)</f>
        <v>Index</v>
      </c>
      <c r="P689" s="13" t="str">
        <f>VLOOKUP($C689,'Data_TCOM+9961'!$A:$U,'SH Summary'!P$4,FALSE)</f>
        <v>Folsom</v>
      </c>
      <c r="Q689" s="13" t="str">
        <f>VLOOKUP($C689,'Data_TCOM+9961'!$A:$U,'SH Summary'!Q$4,FALSE)</f>
        <v>California</v>
      </c>
      <c r="R689" s="13" t="str">
        <f>VLOOKUP($C689,'Data_TCOM+9961'!$A:$U,'SH Summary'!R$4,FALSE)</f>
        <v>United States</v>
      </c>
      <c r="S689" s="15">
        <f>VLOOKUP($C689,'Data_TCOM+9961'!$A:$U,'SH Summary'!S$4,FALSE)/1000000000</f>
        <v>24.599550429000001</v>
      </c>
    </row>
    <row r="690" spans="1:19" ht="17" customHeight="1" x14ac:dyDescent="0.35">
      <c r="A690" s="14"/>
      <c r="B690" s="14">
        <v>685</v>
      </c>
      <c r="C690" s="4" t="s">
        <v>722</v>
      </c>
      <c r="D690" s="15">
        <f>VLOOKUP($C690,'Data_TCOM+9961'!$A:$U,'SH Summary'!D$4,FALSE)</f>
        <v>3100</v>
      </c>
      <c r="E690" s="15">
        <f>VLOOKUP($C690,'Data_TCOM+9961'!$A:$U,'SH Summary'!E$4,FALSE)</f>
        <v>0</v>
      </c>
      <c r="F690" s="18">
        <f t="shared" si="30"/>
        <v>3100</v>
      </c>
      <c r="G690" s="18"/>
      <c r="H690" s="17">
        <f t="shared" si="31"/>
        <v>3100</v>
      </c>
      <c r="I690" s="16"/>
      <c r="J690" s="16"/>
      <c r="K690" s="16"/>
      <c r="L690" s="16">
        <f t="shared" si="32"/>
        <v>4.7766435026575794E-6</v>
      </c>
      <c r="M690" s="13" t="str">
        <f>VLOOKUP($C690,'Data_TCOM+9961'!$A:$U,'SH Summary'!M$4,FALSE)</f>
        <v>03/31/2026</v>
      </c>
      <c r="N690" s="13">
        <f>VLOOKUP($C690,'Data_TCOM+9961'!$A:$U,'SH Summary'!N$4,FALSE)</f>
        <v>0</v>
      </c>
      <c r="O690" s="13" t="str">
        <f>VLOOKUP($C690,'Data_TCOM+9961'!$A:$U,'SH Summary'!O$4,FALSE)</f>
        <v>GARP</v>
      </c>
      <c r="P690" s="13" t="str">
        <f>VLOOKUP($C690,'Data_TCOM+9961'!$A:$U,'SH Summary'!P$4,FALSE)</f>
        <v>Luxembourg</v>
      </c>
      <c r="Q690" s="13">
        <f>VLOOKUP($C690,'Data_TCOM+9961'!$A:$U,'SH Summary'!Q$4,FALSE)</f>
        <v>0</v>
      </c>
      <c r="R690" s="13" t="str">
        <f>VLOOKUP($C690,'Data_TCOM+9961'!$A:$U,'SH Summary'!R$4,FALSE)</f>
        <v>Luxembourg</v>
      </c>
      <c r="S690" s="15">
        <f>VLOOKUP($C690,'Data_TCOM+9961'!$A:$U,'SH Summary'!S$4,FALSE)/1000000000</f>
        <v>1.104662271</v>
      </c>
    </row>
    <row r="691" spans="1:19" ht="17" customHeight="1" x14ac:dyDescent="0.35">
      <c r="A691" s="14"/>
      <c r="B691" s="14">
        <v>686</v>
      </c>
      <c r="C691" s="4" t="s">
        <v>723</v>
      </c>
      <c r="D691" s="15">
        <f>VLOOKUP($C691,'Data_TCOM+9961'!$A:$U,'SH Summary'!D$4,FALSE)</f>
        <v>2611</v>
      </c>
      <c r="E691" s="15">
        <f>VLOOKUP($C691,'Data_TCOM+9961'!$A:$U,'SH Summary'!E$4,FALSE)</f>
        <v>450</v>
      </c>
      <c r="F691" s="18">
        <f t="shared" si="30"/>
        <v>3061</v>
      </c>
      <c r="G691" s="18"/>
      <c r="H691" s="17">
        <f t="shared" si="31"/>
        <v>3061</v>
      </c>
      <c r="I691" s="16"/>
      <c r="J691" s="16"/>
      <c r="K691" s="16"/>
      <c r="L691" s="16">
        <f t="shared" si="32"/>
        <v>4.716550245688662E-6</v>
      </c>
      <c r="M691" s="13" t="str">
        <f>VLOOKUP($C691,'Data_TCOM+9961'!$A:$U,'SH Summary'!M$4,FALSE)</f>
        <v>03/31/2026</v>
      </c>
      <c r="N691" s="13" t="str">
        <f>VLOOKUP($C691,'Data_TCOM+9961'!$A:$U,'SH Summary'!N$4,FALSE)</f>
        <v>12/31/2025</v>
      </c>
      <c r="O691" s="13" t="str">
        <f>VLOOKUP($C691,'Data_TCOM+9961'!$A:$U,'SH Summary'!O$4,FALSE)</f>
        <v>Growth</v>
      </c>
      <c r="P691" s="13" t="str">
        <f>VLOOKUP($C691,'Data_TCOM+9961'!$A:$U,'SH Summary'!P$4,FALSE)</f>
        <v>Sydney</v>
      </c>
      <c r="Q691" s="13" t="str">
        <f>VLOOKUP($C691,'Data_TCOM+9961'!$A:$U,'SH Summary'!Q$4,FALSE)</f>
        <v>New South Wales</v>
      </c>
      <c r="R691" s="13" t="str">
        <f>VLOOKUP($C691,'Data_TCOM+9961'!$A:$U,'SH Summary'!R$4,FALSE)</f>
        <v>Australia</v>
      </c>
      <c r="S691" s="15">
        <f>VLOOKUP($C691,'Data_TCOM+9961'!$A:$U,'SH Summary'!S$4,FALSE)/1000000000</f>
        <v>26.196155363999999</v>
      </c>
    </row>
    <row r="692" spans="1:19" ht="17" customHeight="1" x14ac:dyDescent="0.35">
      <c r="A692" s="14"/>
      <c r="B692" s="14">
        <v>687</v>
      </c>
      <c r="C692" s="4" t="s">
        <v>724</v>
      </c>
      <c r="D692" s="15">
        <f>VLOOKUP($C692,'Data_TCOM+9961'!$A:$U,'SH Summary'!D$4,FALSE)</f>
        <v>3061</v>
      </c>
      <c r="E692" s="15">
        <f>VLOOKUP($C692,'Data_TCOM+9961'!$A:$U,'SH Summary'!E$4,FALSE)</f>
        <v>0</v>
      </c>
      <c r="F692" s="18">
        <f t="shared" si="30"/>
        <v>3061</v>
      </c>
      <c r="G692" s="18"/>
      <c r="H692" s="17">
        <f t="shared" si="31"/>
        <v>3061</v>
      </c>
      <c r="I692" s="16"/>
      <c r="J692" s="16"/>
      <c r="K692" s="16"/>
      <c r="L692" s="16">
        <f t="shared" si="32"/>
        <v>4.716550245688662E-6</v>
      </c>
      <c r="M692" s="13" t="str">
        <f>VLOOKUP($C692,'Data_TCOM+9961'!$A:$U,'SH Summary'!M$4,FALSE)</f>
        <v>03/31/2025</v>
      </c>
      <c r="N692" s="13">
        <f>VLOOKUP($C692,'Data_TCOM+9961'!$A:$U,'SH Summary'!N$4,FALSE)</f>
        <v>0</v>
      </c>
      <c r="O692" s="13" t="str">
        <f>VLOOKUP($C692,'Data_TCOM+9961'!$A:$U,'SH Summary'!O$4,FALSE)</f>
        <v>Value</v>
      </c>
      <c r="P692" s="13" t="str">
        <f>VLOOKUP($C692,'Data_TCOM+9961'!$A:$U,'SH Summary'!P$4,FALSE)</f>
        <v>Calabasas</v>
      </c>
      <c r="Q692" s="13" t="str">
        <f>VLOOKUP($C692,'Data_TCOM+9961'!$A:$U,'SH Summary'!Q$4,FALSE)</f>
        <v>California</v>
      </c>
      <c r="R692" s="13" t="str">
        <f>VLOOKUP($C692,'Data_TCOM+9961'!$A:$U,'SH Summary'!R$4,FALSE)</f>
        <v>United States</v>
      </c>
      <c r="S692" s="15">
        <f>VLOOKUP($C692,'Data_TCOM+9961'!$A:$U,'SH Summary'!S$4,FALSE)/1000000000</f>
        <v>1.0838530829999999</v>
      </c>
    </row>
    <row r="693" spans="1:19" ht="17" customHeight="1" x14ac:dyDescent="0.35">
      <c r="A693" s="14"/>
      <c r="B693" s="14">
        <v>688</v>
      </c>
      <c r="C693" s="4" t="s">
        <v>725</v>
      </c>
      <c r="D693" s="15">
        <f>VLOOKUP($C693,'Data_TCOM+9961'!$A:$U,'SH Summary'!D$4,FALSE)</f>
        <v>0</v>
      </c>
      <c r="E693" s="15">
        <f>VLOOKUP($C693,'Data_TCOM+9961'!$A:$U,'SH Summary'!E$4,FALSE)</f>
        <v>3050</v>
      </c>
      <c r="F693" s="18">
        <f t="shared" si="30"/>
        <v>3050</v>
      </c>
      <c r="G693" s="18"/>
      <c r="H693" s="17">
        <f t="shared" si="31"/>
        <v>3050</v>
      </c>
      <c r="I693" s="16"/>
      <c r="J693" s="16"/>
      <c r="K693" s="16"/>
      <c r="L693" s="16">
        <f t="shared" si="32"/>
        <v>4.6996008655179411E-6</v>
      </c>
      <c r="M693" s="13">
        <f>VLOOKUP($C693,'Data_TCOM+9961'!$A:$U,'SH Summary'!M$4,FALSE)</f>
        <v>0</v>
      </c>
      <c r="N693" s="13" t="str">
        <f>VLOOKUP($C693,'Data_TCOM+9961'!$A:$U,'SH Summary'!N$4,FALSE)</f>
        <v>02/28/2026</v>
      </c>
      <c r="O693" s="13" t="str">
        <f>VLOOKUP($C693,'Data_TCOM+9961'!$A:$U,'SH Summary'!O$4,FALSE)</f>
        <v>Specialty</v>
      </c>
      <c r="P693" s="13" t="str">
        <f>VLOOKUP($C693,'Data_TCOM+9961'!$A:$U,'SH Summary'!P$4,FALSE)</f>
        <v>London</v>
      </c>
      <c r="Q693" s="13">
        <f>VLOOKUP($C693,'Data_TCOM+9961'!$A:$U,'SH Summary'!Q$4,FALSE)</f>
        <v>0</v>
      </c>
      <c r="R693" s="13" t="str">
        <f>VLOOKUP($C693,'Data_TCOM+9961'!$A:$U,'SH Summary'!R$4,FALSE)</f>
        <v>United Kingdom</v>
      </c>
      <c r="S693" s="15">
        <f>VLOOKUP($C693,'Data_TCOM+9961'!$A:$U,'SH Summary'!S$4,FALSE)/1000000000</f>
        <v>18.483529514000001</v>
      </c>
    </row>
    <row r="694" spans="1:19" ht="17" customHeight="1" x14ac:dyDescent="0.35">
      <c r="A694" s="14"/>
      <c r="B694" s="14">
        <v>689</v>
      </c>
      <c r="C694" s="4" t="s">
        <v>726</v>
      </c>
      <c r="D694" s="15">
        <f>VLOOKUP($C694,'Data_TCOM+9961'!$A:$U,'SH Summary'!D$4,FALSE)</f>
        <v>0</v>
      </c>
      <c r="E694" s="15">
        <f>VLOOKUP($C694,'Data_TCOM+9961'!$A:$U,'SH Summary'!E$4,FALSE)</f>
        <v>3003</v>
      </c>
      <c r="F694" s="18">
        <f t="shared" si="30"/>
        <v>3003</v>
      </c>
      <c r="G694" s="18"/>
      <c r="H694" s="17">
        <f t="shared" si="31"/>
        <v>3003</v>
      </c>
      <c r="I694" s="16"/>
      <c r="J694" s="16"/>
      <c r="K694" s="16"/>
      <c r="L694" s="16">
        <f t="shared" si="32"/>
        <v>4.6271807866066813E-6</v>
      </c>
      <c r="M694" s="13" t="str">
        <f>VLOOKUP($C694,'Data_TCOM+9961'!$A:$U,'SH Summary'!M$4,FALSE)</f>
        <v>03/31/2025</v>
      </c>
      <c r="N694" s="13" t="str">
        <f>VLOOKUP($C694,'Data_TCOM+9961'!$A:$U,'SH Summary'!N$4,FALSE)</f>
        <v>12/31/2025</v>
      </c>
      <c r="O694" s="13" t="str">
        <f>VLOOKUP($C694,'Data_TCOM+9961'!$A:$U,'SH Summary'!O$4,FALSE)</f>
        <v>Growth</v>
      </c>
      <c r="P694" s="13" t="str">
        <f>VLOOKUP($C694,'Data_TCOM+9961'!$A:$U,'SH Summary'!P$4,FALSE)</f>
        <v>Taipei</v>
      </c>
      <c r="Q694" s="13">
        <f>VLOOKUP($C694,'Data_TCOM+9961'!$A:$U,'SH Summary'!Q$4,FALSE)</f>
        <v>0</v>
      </c>
      <c r="R694" s="13" t="str">
        <f>VLOOKUP($C694,'Data_TCOM+9961'!$A:$U,'SH Summary'!R$4,FALSE)</f>
        <v>Taiwan</v>
      </c>
      <c r="S694" s="15">
        <f>VLOOKUP($C694,'Data_TCOM+9961'!$A:$U,'SH Summary'!S$4,FALSE)/1000000000</f>
        <v>0.734256244</v>
      </c>
    </row>
    <row r="695" spans="1:19" ht="17" customHeight="1" x14ac:dyDescent="0.35">
      <c r="A695" s="14"/>
      <c r="B695" s="14">
        <v>690</v>
      </c>
      <c r="C695" s="4" t="s">
        <v>727</v>
      </c>
      <c r="D695" s="15">
        <f>VLOOKUP($C695,'Data_TCOM+9961'!$A:$U,'SH Summary'!D$4,FALSE)</f>
        <v>3000</v>
      </c>
      <c r="E695" s="15">
        <f>VLOOKUP($C695,'Data_TCOM+9961'!$A:$U,'SH Summary'!E$4,FALSE)</f>
        <v>0</v>
      </c>
      <c r="F695" s="18">
        <f t="shared" si="30"/>
        <v>3000</v>
      </c>
      <c r="G695" s="18"/>
      <c r="H695" s="17">
        <f t="shared" si="31"/>
        <v>3000</v>
      </c>
      <c r="I695" s="16"/>
      <c r="J695" s="16"/>
      <c r="K695" s="16"/>
      <c r="L695" s="16">
        <f t="shared" si="32"/>
        <v>4.6225582283783028E-6</v>
      </c>
      <c r="M695" s="13" t="str">
        <f>VLOOKUP($C695,'Data_TCOM+9961'!$A:$U,'SH Summary'!M$4,FALSE)</f>
        <v>04/30/2026</v>
      </c>
      <c r="N695" s="13">
        <f>VLOOKUP($C695,'Data_TCOM+9961'!$A:$U,'SH Summary'!N$4,FALSE)</f>
        <v>0</v>
      </c>
      <c r="O695" s="13" t="str">
        <f>VLOOKUP($C695,'Data_TCOM+9961'!$A:$U,'SH Summary'!O$4,FALSE)</f>
        <v>Index</v>
      </c>
      <c r="P695" s="13" t="str">
        <f>VLOOKUP($C695,'Data_TCOM+9961'!$A:$U,'SH Summary'!P$4,FALSE)</f>
        <v>Barcelona</v>
      </c>
      <c r="Q695" s="13">
        <f>VLOOKUP($C695,'Data_TCOM+9961'!$A:$U,'SH Summary'!Q$4,FALSE)</f>
        <v>0</v>
      </c>
      <c r="R695" s="13" t="str">
        <f>VLOOKUP($C695,'Data_TCOM+9961'!$A:$U,'SH Summary'!R$4,FALSE)</f>
        <v>Spain</v>
      </c>
      <c r="S695" s="15">
        <f>VLOOKUP($C695,'Data_TCOM+9961'!$A:$U,'SH Summary'!S$4,FALSE)/1000000000</f>
        <v>3.4120514999999997E-2</v>
      </c>
    </row>
    <row r="696" spans="1:19" ht="17" customHeight="1" x14ac:dyDescent="0.35">
      <c r="A696" s="14"/>
      <c r="B696" s="14">
        <v>691</v>
      </c>
      <c r="C696" s="4" t="s">
        <v>728</v>
      </c>
      <c r="D696" s="15">
        <f>VLOOKUP($C696,'Data_TCOM+9961'!$A:$U,'SH Summary'!D$4,FALSE)</f>
        <v>0</v>
      </c>
      <c r="E696" s="15">
        <f>VLOOKUP($C696,'Data_TCOM+9961'!$A:$U,'SH Summary'!E$4,FALSE)</f>
        <v>3000</v>
      </c>
      <c r="F696" s="18">
        <f t="shared" si="30"/>
        <v>3000</v>
      </c>
      <c r="G696" s="18"/>
      <c r="H696" s="17">
        <f t="shared" si="31"/>
        <v>3000</v>
      </c>
      <c r="I696" s="16"/>
      <c r="J696" s="16"/>
      <c r="K696" s="16"/>
      <c r="L696" s="16">
        <f t="shared" si="32"/>
        <v>4.6225582283783028E-6</v>
      </c>
      <c r="M696" s="13" t="str">
        <f>VLOOKUP($C696,'Data_TCOM+9961'!$A:$U,'SH Summary'!M$4,FALSE)</f>
        <v>04/30/2025</v>
      </c>
      <c r="N696" s="13" t="str">
        <f>VLOOKUP($C696,'Data_TCOM+9961'!$A:$U,'SH Summary'!N$4,FALSE)</f>
        <v>01/31/2026</v>
      </c>
      <c r="O696" s="13" t="str">
        <f>VLOOKUP($C696,'Data_TCOM+9961'!$A:$U,'SH Summary'!O$4,FALSE)</f>
        <v>Growth</v>
      </c>
      <c r="P696" s="13" t="str">
        <f>VLOOKUP($C696,'Data_TCOM+9961'!$A:$U,'SH Summary'!P$4,FALSE)</f>
        <v>Frankfurt am Main</v>
      </c>
      <c r="Q696" s="13">
        <f>VLOOKUP($C696,'Data_TCOM+9961'!$A:$U,'SH Summary'!Q$4,FALSE)</f>
        <v>0</v>
      </c>
      <c r="R696" s="13" t="str">
        <f>VLOOKUP($C696,'Data_TCOM+9961'!$A:$U,'SH Summary'!R$4,FALSE)</f>
        <v>Germany</v>
      </c>
      <c r="S696" s="15">
        <f>VLOOKUP($C696,'Data_TCOM+9961'!$A:$U,'SH Summary'!S$4,FALSE)/1000000000</f>
        <v>0.22861142100000001</v>
      </c>
    </row>
    <row r="697" spans="1:19" ht="17" customHeight="1" x14ac:dyDescent="0.35">
      <c r="A697" s="14"/>
      <c r="B697" s="14">
        <v>692</v>
      </c>
      <c r="C697" s="4" t="s">
        <v>729</v>
      </c>
      <c r="D697" s="15">
        <f>VLOOKUP($C697,'Data_TCOM+9961'!$A:$U,'SH Summary'!D$4,FALSE)</f>
        <v>3000</v>
      </c>
      <c r="E697" s="15">
        <f>VLOOKUP($C697,'Data_TCOM+9961'!$A:$U,'SH Summary'!E$4,FALSE)</f>
        <v>0</v>
      </c>
      <c r="F697" s="18">
        <f t="shared" si="30"/>
        <v>3000</v>
      </c>
      <c r="G697" s="18"/>
      <c r="H697" s="17">
        <f t="shared" si="31"/>
        <v>3000</v>
      </c>
      <c r="I697" s="16"/>
      <c r="J697" s="16"/>
      <c r="K697" s="16"/>
      <c r="L697" s="16">
        <f t="shared" si="32"/>
        <v>4.6225582283783028E-6</v>
      </c>
      <c r="M697" s="13" t="str">
        <f>VLOOKUP($C697,'Data_TCOM+9961'!$A:$U,'SH Summary'!M$4,FALSE)</f>
        <v>04/30/2026</v>
      </c>
      <c r="N697" s="13">
        <f>VLOOKUP($C697,'Data_TCOM+9961'!$A:$U,'SH Summary'!N$4,FALSE)</f>
        <v>0</v>
      </c>
      <c r="O697" s="13">
        <f>VLOOKUP($C697,'Data_TCOM+9961'!$A:$U,'SH Summary'!O$4,FALSE)</f>
        <v>0</v>
      </c>
      <c r="P697" s="13">
        <f>VLOOKUP($C697,'Data_TCOM+9961'!$A:$U,'SH Summary'!P$4,FALSE)</f>
        <v>0</v>
      </c>
      <c r="Q697" s="13">
        <f>VLOOKUP($C697,'Data_TCOM+9961'!$A:$U,'SH Summary'!Q$4,FALSE)</f>
        <v>0</v>
      </c>
      <c r="R697" s="13" t="str">
        <f>VLOOKUP($C697,'Data_TCOM+9961'!$A:$U,'SH Summary'!R$4,FALSE)</f>
        <v>South Africa</v>
      </c>
      <c r="S697" s="15">
        <f>VLOOKUP($C697,'Data_TCOM+9961'!$A:$U,'SH Summary'!S$4,FALSE)/1000000000</f>
        <v>1.6466840999999999E-2</v>
      </c>
    </row>
    <row r="698" spans="1:19" ht="17" customHeight="1" x14ac:dyDescent="0.35">
      <c r="A698" s="14"/>
      <c r="B698" s="14">
        <v>693</v>
      </c>
      <c r="C698" s="4" t="s">
        <v>730</v>
      </c>
      <c r="D698" s="15">
        <f>VLOOKUP($C698,'Data_TCOM+9961'!$A:$U,'SH Summary'!D$4,FALSE)</f>
        <v>0</v>
      </c>
      <c r="E698" s="15">
        <f>VLOOKUP($C698,'Data_TCOM+9961'!$A:$U,'SH Summary'!E$4,FALSE)</f>
        <v>3000</v>
      </c>
      <c r="F698" s="18">
        <f t="shared" si="30"/>
        <v>3000</v>
      </c>
      <c r="G698" s="18"/>
      <c r="H698" s="17">
        <f t="shared" si="31"/>
        <v>3000</v>
      </c>
      <c r="I698" s="16"/>
      <c r="J698" s="16"/>
      <c r="K698" s="16"/>
      <c r="L698" s="16">
        <f t="shared" si="32"/>
        <v>4.6225582283783028E-6</v>
      </c>
      <c r="M698" s="13">
        <f>VLOOKUP($C698,'Data_TCOM+9961'!$A:$U,'SH Summary'!M$4,FALSE)</f>
        <v>0</v>
      </c>
      <c r="N698" s="13" t="str">
        <f>VLOOKUP($C698,'Data_TCOM+9961'!$A:$U,'SH Summary'!N$4,FALSE)</f>
        <v>04/30/2026</v>
      </c>
      <c r="O698" s="13" t="str">
        <f>VLOOKUP($C698,'Data_TCOM+9961'!$A:$U,'SH Summary'!O$4,FALSE)</f>
        <v>Growth</v>
      </c>
      <c r="P698" s="13" t="str">
        <f>VLOOKUP($C698,'Data_TCOM+9961'!$A:$U,'SH Summary'!P$4,FALSE)</f>
        <v>Helsinki</v>
      </c>
      <c r="Q698" s="13">
        <f>VLOOKUP($C698,'Data_TCOM+9961'!$A:$U,'SH Summary'!Q$4,FALSE)</f>
        <v>0</v>
      </c>
      <c r="R698" s="13" t="str">
        <f>VLOOKUP($C698,'Data_TCOM+9961'!$A:$U,'SH Summary'!R$4,FALSE)</f>
        <v>Finland</v>
      </c>
      <c r="S698" s="15">
        <f>VLOOKUP($C698,'Data_TCOM+9961'!$A:$U,'SH Summary'!S$4,FALSE)/1000000000</f>
        <v>5.1744353E-2</v>
      </c>
    </row>
    <row r="699" spans="1:19" ht="17" customHeight="1" x14ac:dyDescent="0.35">
      <c r="A699" s="14"/>
      <c r="B699" s="14">
        <v>694</v>
      </c>
      <c r="C699" s="4" t="s">
        <v>731</v>
      </c>
      <c r="D699" s="15">
        <f>VLOOKUP($C699,'Data_TCOM+9961'!$A:$U,'SH Summary'!D$4,FALSE)</f>
        <v>2941</v>
      </c>
      <c r="E699" s="15">
        <f>VLOOKUP($C699,'Data_TCOM+9961'!$A:$U,'SH Summary'!E$4,FALSE)</f>
        <v>0</v>
      </c>
      <c r="F699" s="18">
        <f t="shared" si="30"/>
        <v>2941</v>
      </c>
      <c r="G699" s="18"/>
      <c r="H699" s="17">
        <f t="shared" si="31"/>
        <v>2941</v>
      </c>
      <c r="I699" s="16"/>
      <c r="J699" s="16"/>
      <c r="K699" s="16"/>
      <c r="L699" s="16">
        <f t="shared" si="32"/>
        <v>4.5316479165535298E-6</v>
      </c>
      <c r="M699" s="13" t="str">
        <f>VLOOKUP($C699,'Data_TCOM+9961'!$A:$U,'SH Summary'!M$4,FALSE)</f>
        <v>03/31/2026</v>
      </c>
      <c r="N699" s="13">
        <f>VLOOKUP($C699,'Data_TCOM+9961'!$A:$U,'SH Summary'!N$4,FALSE)</f>
        <v>0</v>
      </c>
      <c r="O699" s="13" t="str">
        <f>VLOOKUP($C699,'Data_TCOM+9961'!$A:$U,'SH Summary'!O$4,FALSE)</f>
        <v>Index</v>
      </c>
      <c r="P699" s="13" t="str">
        <f>VLOOKUP($C699,'Data_TCOM+9961'!$A:$U,'SH Summary'!P$4,FALSE)</f>
        <v>Boston</v>
      </c>
      <c r="Q699" s="13" t="str">
        <f>VLOOKUP($C699,'Data_TCOM+9961'!$A:$U,'SH Summary'!Q$4,FALSE)</f>
        <v>Massachusetts</v>
      </c>
      <c r="R699" s="13" t="str">
        <f>VLOOKUP($C699,'Data_TCOM+9961'!$A:$U,'SH Summary'!R$4,FALSE)</f>
        <v>United States</v>
      </c>
      <c r="S699" s="15">
        <f>VLOOKUP($C699,'Data_TCOM+9961'!$A:$U,'SH Summary'!S$4,FALSE)/1000000000</f>
        <v>2.818540364</v>
      </c>
    </row>
    <row r="700" spans="1:19" ht="17" customHeight="1" x14ac:dyDescent="0.35">
      <c r="A700" s="14"/>
      <c r="B700" s="14">
        <v>695</v>
      </c>
      <c r="C700" s="4" t="s">
        <v>732</v>
      </c>
      <c r="D700" s="15">
        <f>VLOOKUP($C700,'Data_TCOM+9961'!$A:$U,'SH Summary'!D$4,FALSE)</f>
        <v>0</v>
      </c>
      <c r="E700" s="15">
        <f>VLOOKUP($C700,'Data_TCOM+9961'!$A:$U,'SH Summary'!E$4,FALSE)</f>
        <v>2907</v>
      </c>
      <c r="F700" s="18">
        <f t="shared" si="30"/>
        <v>2907</v>
      </c>
      <c r="G700" s="18"/>
      <c r="H700" s="17">
        <f t="shared" si="31"/>
        <v>2907</v>
      </c>
      <c r="I700" s="16"/>
      <c r="J700" s="16"/>
      <c r="K700" s="16"/>
      <c r="L700" s="16">
        <f t="shared" si="32"/>
        <v>4.4792589232985755E-6</v>
      </c>
      <c r="M700" s="13">
        <f>VLOOKUP($C700,'Data_TCOM+9961'!$A:$U,'SH Summary'!M$4,FALSE)</f>
        <v>0</v>
      </c>
      <c r="N700" s="13" t="str">
        <f>VLOOKUP($C700,'Data_TCOM+9961'!$A:$U,'SH Summary'!N$4,FALSE)</f>
        <v>12/31/2025</v>
      </c>
      <c r="O700" s="13" t="str">
        <f>VLOOKUP($C700,'Data_TCOM+9961'!$A:$U,'SH Summary'!O$4,FALSE)</f>
        <v>Growth</v>
      </c>
      <c r="P700" s="13" t="str">
        <f>VLOOKUP($C700,'Data_TCOM+9961'!$A:$U,'SH Summary'!P$4,FALSE)</f>
        <v>Seoul</v>
      </c>
      <c r="Q700" s="13">
        <f>VLOOKUP($C700,'Data_TCOM+9961'!$A:$U,'SH Summary'!Q$4,FALSE)</f>
        <v>0</v>
      </c>
      <c r="R700" s="13" t="str">
        <f>VLOOKUP($C700,'Data_TCOM+9961'!$A:$U,'SH Summary'!R$4,FALSE)</f>
        <v>South Korea</v>
      </c>
      <c r="S700" s="15">
        <f>VLOOKUP($C700,'Data_TCOM+9961'!$A:$U,'SH Summary'!S$4,FALSE)/1000000000</f>
        <v>6.4463267000000005E-2</v>
      </c>
    </row>
    <row r="701" spans="1:19" ht="17" customHeight="1" x14ac:dyDescent="0.35">
      <c r="A701" s="14"/>
      <c r="B701" s="14">
        <v>696</v>
      </c>
      <c r="C701" s="4" t="s">
        <v>733</v>
      </c>
      <c r="D701" s="15">
        <f>VLOOKUP($C701,'Data_TCOM+9961'!$A:$U,'SH Summary'!D$4,FALSE)</f>
        <v>0</v>
      </c>
      <c r="E701" s="15">
        <f>VLOOKUP($C701,'Data_TCOM+9961'!$A:$U,'SH Summary'!E$4,FALSE)</f>
        <v>2901</v>
      </c>
      <c r="F701" s="18">
        <f t="shared" si="30"/>
        <v>2901</v>
      </c>
      <c r="G701" s="18"/>
      <c r="H701" s="17">
        <f t="shared" si="31"/>
        <v>2901</v>
      </c>
      <c r="I701" s="16"/>
      <c r="J701" s="16"/>
      <c r="K701" s="16"/>
      <c r="L701" s="16">
        <f t="shared" si="32"/>
        <v>4.4700138068418185E-6</v>
      </c>
      <c r="M701" s="13">
        <f>VLOOKUP($C701,'Data_TCOM+9961'!$A:$U,'SH Summary'!M$4,FALSE)</f>
        <v>0</v>
      </c>
      <c r="N701" s="13" t="str">
        <f>VLOOKUP($C701,'Data_TCOM+9961'!$A:$U,'SH Summary'!N$4,FALSE)</f>
        <v>05/31/2025</v>
      </c>
      <c r="O701" s="13">
        <f>VLOOKUP($C701,'Data_TCOM+9961'!$A:$U,'SH Summary'!O$4,FALSE)</f>
        <v>0</v>
      </c>
      <c r="P701" s="13" t="str">
        <f>VLOOKUP($C701,'Data_TCOM+9961'!$A:$U,'SH Summary'!P$4,FALSE)</f>
        <v>London</v>
      </c>
      <c r="Q701" s="13">
        <f>VLOOKUP($C701,'Data_TCOM+9961'!$A:$U,'SH Summary'!Q$4,FALSE)</f>
        <v>0</v>
      </c>
      <c r="R701" s="13" t="str">
        <f>VLOOKUP($C701,'Data_TCOM+9961'!$A:$U,'SH Summary'!R$4,FALSE)</f>
        <v>United Kingdom</v>
      </c>
      <c r="S701" s="15">
        <f>VLOOKUP($C701,'Data_TCOM+9961'!$A:$U,'SH Summary'!S$4,FALSE)/1000000000</f>
        <v>3.5029545000000002E-2</v>
      </c>
    </row>
    <row r="702" spans="1:19" ht="17" customHeight="1" x14ac:dyDescent="0.35">
      <c r="A702" s="14"/>
      <c r="B702" s="14">
        <v>697</v>
      </c>
      <c r="C702" s="4" t="s">
        <v>734</v>
      </c>
      <c r="D702" s="15">
        <f>VLOOKUP($C702,'Data_TCOM+9961'!$A:$U,'SH Summary'!D$4,FALSE)</f>
        <v>0</v>
      </c>
      <c r="E702" s="15">
        <f>VLOOKUP($C702,'Data_TCOM+9961'!$A:$U,'SH Summary'!E$4,FALSE)</f>
        <v>2811</v>
      </c>
      <c r="F702" s="18">
        <f t="shared" si="30"/>
        <v>2811</v>
      </c>
      <c r="G702" s="18"/>
      <c r="H702" s="17">
        <f t="shared" si="31"/>
        <v>2811</v>
      </c>
      <c r="I702" s="16"/>
      <c r="J702" s="16"/>
      <c r="K702" s="16"/>
      <c r="L702" s="16">
        <f t="shared" si="32"/>
        <v>4.3313370599904697E-6</v>
      </c>
      <c r="M702" s="13">
        <f>VLOOKUP($C702,'Data_TCOM+9961'!$A:$U,'SH Summary'!M$4,FALSE)</f>
        <v>0</v>
      </c>
      <c r="N702" s="13" t="str">
        <f>VLOOKUP($C702,'Data_TCOM+9961'!$A:$U,'SH Summary'!N$4,FALSE)</f>
        <v>12/31/2025</v>
      </c>
      <c r="O702" s="13" t="str">
        <f>VLOOKUP($C702,'Data_TCOM+9961'!$A:$U,'SH Summary'!O$4,FALSE)</f>
        <v>Index</v>
      </c>
      <c r="P702" s="13" t="str">
        <f>VLOOKUP($C702,'Data_TCOM+9961'!$A:$U,'SH Summary'!P$4,FALSE)</f>
        <v>Taipei</v>
      </c>
      <c r="Q702" s="13">
        <f>VLOOKUP($C702,'Data_TCOM+9961'!$A:$U,'SH Summary'!Q$4,FALSE)</f>
        <v>0</v>
      </c>
      <c r="R702" s="13" t="str">
        <f>VLOOKUP($C702,'Data_TCOM+9961'!$A:$U,'SH Summary'!R$4,FALSE)</f>
        <v>Taiwan</v>
      </c>
      <c r="S702" s="15">
        <f>VLOOKUP($C702,'Data_TCOM+9961'!$A:$U,'SH Summary'!S$4,FALSE)/1000000000</f>
        <v>71.511127560000006</v>
      </c>
    </row>
    <row r="703" spans="1:19" ht="17" customHeight="1" x14ac:dyDescent="0.35">
      <c r="A703" s="14"/>
      <c r="B703" s="14">
        <v>698</v>
      </c>
      <c r="C703" s="4" t="s">
        <v>735</v>
      </c>
      <c r="D703" s="15">
        <f>VLOOKUP($C703,'Data_TCOM+9961'!$A:$U,'SH Summary'!D$4,FALSE)</f>
        <v>2780</v>
      </c>
      <c r="E703" s="15">
        <f>VLOOKUP($C703,'Data_TCOM+9961'!$A:$U,'SH Summary'!E$4,FALSE)</f>
        <v>0</v>
      </c>
      <c r="F703" s="18">
        <f t="shared" si="30"/>
        <v>2780</v>
      </c>
      <c r="G703" s="18"/>
      <c r="H703" s="17">
        <f t="shared" si="31"/>
        <v>2780</v>
      </c>
      <c r="I703" s="16"/>
      <c r="J703" s="16"/>
      <c r="K703" s="16"/>
      <c r="L703" s="16">
        <f t="shared" si="32"/>
        <v>4.283570624963894E-6</v>
      </c>
      <c r="M703" s="13" t="str">
        <f>VLOOKUP($C703,'Data_TCOM+9961'!$A:$U,'SH Summary'!M$4,FALSE)</f>
        <v>12/31/2025</v>
      </c>
      <c r="N703" s="13">
        <f>VLOOKUP($C703,'Data_TCOM+9961'!$A:$U,'SH Summary'!N$4,FALSE)</f>
        <v>0</v>
      </c>
      <c r="O703" s="13" t="str">
        <f>VLOOKUP($C703,'Data_TCOM+9961'!$A:$U,'SH Summary'!O$4,FALSE)</f>
        <v>Alternative</v>
      </c>
      <c r="P703" s="13" t="str">
        <f>VLOOKUP($C703,'Data_TCOM+9961'!$A:$U,'SH Summary'!P$4,FALSE)</f>
        <v>London</v>
      </c>
      <c r="Q703" s="13">
        <f>VLOOKUP($C703,'Data_TCOM+9961'!$A:$U,'SH Summary'!Q$4,FALSE)</f>
        <v>0</v>
      </c>
      <c r="R703" s="13" t="str">
        <f>VLOOKUP($C703,'Data_TCOM+9961'!$A:$U,'SH Summary'!R$4,FALSE)</f>
        <v>United Kingdom</v>
      </c>
      <c r="S703" s="15">
        <f>VLOOKUP($C703,'Data_TCOM+9961'!$A:$U,'SH Summary'!S$4,FALSE)/1000000000</f>
        <v>7.4429132999999995E-2</v>
      </c>
    </row>
    <row r="704" spans="1:19" ht="17" customHeight="1" x14ac:dyDescent="0.35">
      <c r="A704" s="14"/>
      <c r="B704" s="14">
        <v>699</v>
      </c>
      <c r="C704" s="4" t="s">
        <v>736</v>
      </c>
      <c r="D704" s="15">
        <f>VLOOKUP($C704,'Data_TCOM+9961'!$A:$U,'SH Summary'!D$4,FALSE)</f>
        <v>0</v>
      </c>
      <c r="E704" s="15">
        <f>VLOOKUP($C704,'Data_TCOM+9961'!$A:$U,'SH Summary'!E$4,FALSE)</f>
        <v>2771</v>
      </c>
      <c r="F704" s="18">
        <f t="shared" si="30"/>
        <v>2771</v>
      </c>
      <c r="G704" s="18"/>
      <c r="H704" s="17">
        <f t="shared" si="31"/>
        <v>2771</v>
      </c>
      <c r="I704" s="16"/>
      <c r="J704" s="16"/>
      <c r="K704" s="16"/>
      <c r="L704" s="16">
        <f t="shared" si="32"/>
        <v>4.2697029502787593E-6</v>
      </c>
      <c r="M704" s="13">
        <f>VLOOKUP($C704,'Data_TCOM+9961'!$A:$U,'SH Summary'!M$4,FALSE)</f>
        <v>0</v>
      </c>
      <c r="N704" s="13" t="str">
        <f>VLOOKUP($C704,'Data_TCOM+9961'!$A:$U,'SH Summary'!N$4,FALSE)</f>
        <v>12/31/2025</v>
      </c>
      <c r="O704" s="13" t="str">
        <f>VLOOKUP($C704,'Data_TCOM+9961'!$A:$U,'SH Summary'!O$4,FALSE)</f>
        <v>Growth</v>
      </c>
      <c r="P704" s="13" t="str">
        <f>VLOOKUP($C704,'Data_TCOM+9961'!$A:$U,'SH Summary'!P$4,FALSE)</f>
        <v>Auckland</v>
      </c>
      <c r="Q704" s="13">
        <f>VLOOKUP($C704,'Data_TCOM+9961'!$A:$U,'SH Summary'!Q$4,FALSE)</f>
        <v>0</v>
      </c>
      <c r="R704" s="13" t="str">
        <f>VLOOKUP($C704,'Data_TCOM+9961'!$A:$U,'SH Summary'!R$4,FALSE)</f>
        <v>New Zealand</v>
      </c>
      <c r="S704" s="15">
        <f>VLOOKUP($C704,'Data_TCOM+9961'!$A:$U,'SH Summary'!S$4,FALSE)/1000000000</f>
        <v>0.20329261100000001</v>
      </c>
    </row>
    <row r="705" spans="1:19" ht="17" customHeight="1" x14ac:dyDescent="0.35">
      <c r="A705" s="14"/>
      <c r="B705" s="14">
        <v>700</v>
      </c>
      <c r="C705" s="4" t="s">
        <v>737</v>
      </c>
      <c r="D705" s="15">
        <f>VLOOKUP($C705,'Data_TCOM+9961'!$A:$U,'SH Summary'!D$4,FALSE)</f>
        <v>0</v>
      </c>
      <c r="E705" s="15">
        <f>VLOOKUP($C705,'Data_TCOM+9961'!$A:$U,'SH Summary'!E$4,FALSE)</f>
        <v>2650</v>
      </c>
      <c r="F705" s="18">
        <f t="shared" si="30"/>
        <v>2650</v>
      </c>
      <c r="G705" s="18"/>
      <c r="H705" s="17">
        <f t="shared" si="31"/>
        <v>2650</v>
      </c>
      <c r="I705" s="16"/>
      <c r="J705" s="16"/>
      <c r="K705" s="16"/>
      <c r="L705" s="16">
        <f t="shared" si="32"/>
        <v>4.0832597684008339E-6</v>
      </c>
      <c r="M705" s="13">
        <f>VLOOKUP($C705,'Data_TCOM+9961'!$A:$U,'SH Summary'!M$4,FALSE)</f>
        <v>0</v>
      </c>
      <c r="N705" s="13" t="str">
        <f>VLOOKUP($C705,'Data_TCOM+9961'!$A:$U,'SH Summary'!N$4,FALSE)</f>
        <v>12/31/2025</v>
      </c>
      <c r="O705" s="13" t="str">
        <f>VLOOKUP($C705,'Data_TCOM+9961'!$A:$U,'SH Summary'!O$4,FALSE)</f>
        <v>Growth</v>
      </c>
      <c r="P705" s="13" t="str">
        <f>VLOOKUP($C705,'Data_TCOM+9961'!$A:$U,'SH Summary'!P$4,FALSE)</f>
        <v>Bangkok</v>
      </c>
      <c r="Q705" s="13">
        <f>VLOOKUP($C705,'Data_TCOM+9961'!$A:$U,'SH Summary'!Q$4,FALSE)</f>
        <v>0</v>
      </c>
      <c r="R705" s="13" t="str">
        <f>VLOOKUP($C705,'Data_TCOM+9961'!$A:$U,'SH Summary'!R$4,FALSE)</f>
        <v>Thailand</v>
      </c>
      <c r="S705" s="15">
        <f>VLOOKUP($C705,'Data_TCOM+9961'!$A:$U,'SH Summary'!S$4,FALSE)/1000000000</f>
        <v>0.28270044300000002</v>
      </c>
    </row>
    <row r="706" spans="1:19" ht="17" customHeight="1" x14ac:dyDescent="0.35">
      <c r="A706" s="14"/>
      <c r="B706" s="14">
        <v>701</v>
      </c>
      <c r="C706" s="4" t="s">
        <v>738</v>
      </c>
      <c r="D706" s="15">
        <f>VLOOKUP($C706,'Data_TCOM+9961'!$A:$U,'SH Summary'!D$4,FALSE)</f>
        <v>2566</v>
      </c>
      <c r="E706" s="15">
        <f>VLOOKUP($C706,'Data_TCOM+9961'!$A:$U,'SH Summary'!E$4,FALSE)</f>
        <v>0</v>
      </c>
      <c r="F706" s="18">
        <f t="shared" si="30"/>
        <v>2566</v>
      </c>
      <c r="G706" s="18"/>
      <c r="H706" s="17">
        <f t="shared" si="31"/>
        <v>2566</v>
      </c>
      <c r="I706" s="16"/>
      <c r="J706" s="16"/>
      <c r="K706" s="16"/>
      <c r="L706" s="16">
        <f t="shared" si="32"/>
        <v>3.9538281380062413E-6</v>
      </c>
      <c r="M706" s="13" t="str">
        <f>VLOOKUP($C706,'Data_TCOM+9961'!$A:$U,'SH Summary'!M$4,FALSE)</f>
        <v>03/31/2026</v>
      </c>
      <c r="N706" s="13">
        <f>VLOOKUP($C706,'Data_TCOM+9961'!$A:$U,'SH Summary'!N$4,FALSE)</f>
        <v>0</v>
      </c>
      <c r="O706" s="13" t="str">
        <f>VLOOKUP($C706,'Data_TCOM+9961'!$A:$U,'SH Summary'!O$4,FALSE)</f>
        <v>Growth</v>
      </c>
      <c r="P706" s="13" t="str">
        <f>VLOOKUP($C706,'Data_TCOM+9961'!$A:$U,'SH Summary'!P$4,FALSE)</f>
        <v>San Francisco</v>
      </c>
      <c r="Q706" s="13" t="str">
        <f>VLOOKUP($C706,'Data_TCOM+9961'!$A:$U,'SH Summary'!Q$4,FALSE)</f>
        <v>California</v>
      </c>
      <c r="R706" s="13" t="str">
        <f>VLOOKUP($C706,'Data_TCOM+9961'!$A:$U,'SH Summary'!R$4,FALSE)</f>
        <v>United States</v>
      </c>
      <c r="S706" s="15">
        <f>VLOOKUP($C706,'Data_TCOM+9961'!$A:$U,'SH Summary'!S$4,FALSE)/1000000000</f>
        <v>0.87463334699999995</v>
      </c>
    </row>
    <row r="707" spans="1:19" ht="17" customHeight="1" x14ac:dyDescent="0.35">
      <c r="A707" s="14"/>
      <c r="B707" s="14">
        <v>702</v>
      </c>
      <c r="C707" s="4" t="s">
        <v>739</v>
      </c>
      <c r="D707" s="15">
        <f>VLOOKUP($C707,'Data_TCOM+9961'!$A:$U,'SH Summary'!D$4,FALSE)</f>
        <v>2462</v>
      </c>
      <c r="E707" s="15">
        <f>VLOOKUP($C707,'Data_TCOM+9961'!$A:$U,'SH Summary'!E$4,FALSE)</f>
        <v>0</v>
      </c>
      <c r="F707" s="18">
        <f t="shared" si="30"/>
        <v>2462</v>
      </c>
      <c r="G707" s="18"/>
      <c r="H707" s="17">
        <f t="shared" si="31"/>
        <v>2462</v>
      </c>
      <c r="I707" s="16"/>
      <c r="J707" s="16"/>
      <c r="K707" s="16"/>
      <c r="L707" s="16">
        <f t="shared" si="32"/>
        <v>3.7935794527557939E-6</v>
      </c>
      <c r="M707" s="13" t="str">
        <f>VLOOKUP($C707,'Data_TCOM+9961'!$A:$U,'SH Summary'!M$4,FALSE)</f>
        <v>12/31/2025</v>
      </c>
      <c r="N707" s="13">
        <f>VLOOKUP($C707,'Data_TCOM+9961'!$A:$U,'SH Summary'!N$4,FALSE)</f>
        <v>0</v>
      </c>
      <c r="O707" s="13" t="str">
        <f>VLOOKUP($C707,'Data_TCOM+9961'!$A:$U,'SH Summary'!O$4,FALSE)</f>
        <v>Value</v>
      </c>
      <c r="P707" s="13" t="str">
        <f>VLOOKUP($C707,'Data_TCOM+9961'!$A:$U,'SH Summary'!P$4,FALSE)</f>
        <v>Seoul</v>
      </c>
      <c r="Q707" s="13">
        <f>VLOOKUP($C707,'Data_TCOM+9961'!$A:$U,'SH Summary'!Q$4,FALSE)</f>
        <v>0</v>
      </c>
      <c r="R707" s="13" t="str">
        <f>VLOOKUP($C707,'Data_TCOM+9961'!$A:$U,'SH Summary'!R$4,FALSE)</f>
        <v>South Korea</v>
      </c>
      <c r="S707" s="15">
        <f>VLOOKUP($C707,'Data_TCOM+9961'!$A:$U,'SH Summary'!S$4,FALSE)/1000000000</f>
        <v>3.1751264680000002</v>
      </c>
    </row>
    <row r="708" spans="1:19" ht="17" customHeight="1" x14ac:dyDescent="0.35">
      <c r="A708" s="14"/>
      <c r="B708" s="14">
        <v>703</v>
      </c>
      <c r="C708" s="4" t="s">
        <v>740</v>
      </c>
      <c r="D708" s="15">
        <f>VLOOKUP($C708,'Data_TCOM+9961'!$A:$U,'SH Summary'!D$4,FALSE)</f>
        <v>2382</v>
      </c>
      <c r="E708" s="15">
        <f>VLOOKUP($C708,'Data_TCOM+9961'!$A:$U,'SH Summary'!E$4,FALSE)</f>
        <v>0</v>
      </c>
      <c r="F708" s="18">
        <f t="shared" si="30"/>
        <v>2382</v>
      </c>
      <c r="G708" s="18"/>
      <c r="H708" s="17">
        <f t="shared" si="31"/>
        <v>2382</v>
      </c>
      <c r="I708" s="16"/>
      <c r="J708" s="16"/>
      <c r="K708" s="16"/>
      <c r="L708" s="16">
        <f t="shared" si="32"/>
        <v>3.6703112333323726E-6</v>
      </c>
      <c r="M708" s="13" t="str">
        <f>VLOOKUP($C708,'Data_TCOM+9961'!$A:$U,'SH Summary'!M$4,FALSE)</f>
        <v>12/31/2024</v>
      </c>
      <c r="N708" s="13" t="str">
        <f>VLOOKUP($C708,'Data_TCOM+9961'!$A:$U,'SH Summary'!N$4,FALSE)</f>
        <v>12/31/2025</v>
      </c>
      <c r="O708" s="13" t="str">
        <f>VLOOKUP($C708,'Data_TCOM+9961'!$A:$U,'SH Summary'!O$4,FALSE)</f>
        <v>Growth</v>
      </c>
      <c r="P708" s="13" t="str">
        <f>VLOOKUP($C708,'Data_TCOM+9961'!$A:$U,'SH Summary'!P$4,FALSE)</f>
        <v>Shenzhen</v>
      </c>
      <c r="Q708" s="13">
        <f>VLOOKUP($C708,'Data_TCOM+9961'!$A:$U,'SH Summary'!Q$4,FALSE)</f>
        <v>0</v>
      </c>
      <c r="R708" s="13" t="str">
        <f>VLOOKUP($C708,'Data_TCOM+9961'!$A:$U,'SH Summary'!R$4,FALSE)</f>
        <v>China (Mainland)</v>
      </c>
      <c r="S708" s="15">
        <f>VLOOKUP($C708,'Data_TCOM+9961'!$A:$U,'SH Summary'!S$4,FALSE)/1000000000</f>
        <v>4.4753440439999999</v>
      </c>
    </row>
    <row r="709" spans="1:19" ht="17" customHeight="1" x14ac:dyDescent="0.35">
      <c r="A709" s="14"/>
      <c r="B709" s="14">
        <v>704</v>
      </c>
      <c r="C709" s="4" t="s">
        <v>741</v>
      </c>
      <c r="D709" s="15">
        <f>VLOOKUP($C709,'Data_TCOM+9961'!$A:$U,'SH Summary'!D$4,FALSE)</f>
        <v>762</v>
      </c>
      <c r="E709" s="15">
        <f>VLOOKUP($C709,'Data_TCOM+9961'!$A:$U,'SH Summary'!E$4,FALSE)</f>
        <v>1550</v>
      </c>
      <c r="F709" s="18">
        <f t="shared" si="30"/>
        <v>2312</v>
      </c>
      <c r="G709" s="18"/>
      <c r="H709" s="17">
        <f t="shared" si="31"/>
        <v>2312</v>
      </c>
      <c r="I709" s="16"/>
      <c r="J709" s="16"/>
      <c r="K709" s="16"/>
      <c r="L709" s="16">
        <f t="shared" si="32"/>
        <v>3.5624515413368786E-6</v>
      </c>
      <c r="M709" s="13" t="str">
        <f>VLOOKUP($C709,'Data_TCOM+9961'!$A:$U,'SH Summary'!M$4,FALSE)</f>
        <v>10/31/2025</v>
      </c>
      <c r="N709" s="13" t="str">
        <f>VLOOKUP($C709,'Data_TCOM+9961'!$A:$U,'SH Summary'!N$4,FALSE)</f>
        <v>08/31/2025</v>
      </c>
      <c r="O709" s="13" t="str">
        <f>VLOOKUP($C709,'Data_TCOM+9961'!$A:$U,'SH Summary'!O$4,FALSE)</f>
        <v>Growth</v>
      </c>
      <c r="P709" s="13" t="str">
        <f>VLOOKUP($C709,'Data_TCOM+9961'!$A:$U,'SH Summary'!P$4,FALSE)</f>
        <v>Singapore</v>
      </c>
      <c r="Q709" s="13">
        <f>VLOOKUP($C709,'Data_TCOM+9961'!$A:$U,'SH Summary'!Q$4,FALSE)</f>
        <v>0</v>
      </c>
      <c r="R709" s="13" t="str">
        <f>VLOOKUP($C709,'Data_TCOM+9961'!$A:$U,'SH Summary'!R$4,FALSE)</f>
        <v>Singapore</v>
      </c>
      <c r="S709" s="15">
        <f>VLOOKUP($C709,'Data_TCOM+9961'!$A:$U,'SH Summary'!S$4,FALSE)/1000000000</f>
        <v>3.8918645280000002</v>
      </c>
    </row>
    <row r="710" spans="1:19" ht="17" customHeight="1" x14ac:dyDescent="0.35">
      <c r="A710" s="14"/>
      <c r="B710" s="14">
        <v>705</v>
      </c>
      <c r="C710" s="4" t="s">
        <v>742</v>
      </c>
      <c r="D710" s="15">
        <f>VLOOKUP($C710,'Data_TCOM+9961'!$A:$U,'SH Summary'!D$4,FALSE)</f>
        <v>0</v>
      </c>
      <c r="E710" s="15">
        <f>VLOOKUP($C710,'Data_TCOM+9961'!$A:$U,'SH Summary'!E$4,FALSE)</f>
        <v>2300</v>
      </c>
      <c r="F710" s="18">
        <f t="shared" ref="F710:F773" si="33">D710+E710</f>
        <v>2300</v>
      </c>
      <c r="G710" s="18"/>
      <c r="H710" s="17">
        <f t="shared" ref="H710:H773" si="34">F710-G710</f>
        <v>2300</v>
      </c>
      <c r="I710" s="16"/>
      <c r="J710" s="16"/>
      <c r="K710" s="16"/>
      <c r="L710" s="16">
        <f t="shared" ref="L710:L773" si="35">F710/$F$3</f>
        <v>3.5439613084233654E-6</v>
      </c>
      <c r="M710" s="13">
        <f>VLOOKUP($C710,'Data_TCOM+9961'!$A:$U,'SH Summary'!M$4,FALSE)</f>
        <v>0</v>
      </c>
      <c r="N710" s="13" t="str">
        <f>VLOOKUP($C710,'Data_TCOM+9961'!$A:$U,'SH Summary'!N$4,FALSE)</f>
        <v>12/31/2025</v>
      </c>
      <c r="O710" s="13" t="str">
        <f>VLOOKUP($C710,'Data_TCOM+9961'!$A:$U,'SH Summary'!O$4,FALSE)</f>
        <v>Value</v>
      </c>
      <c r="P710" s="13" t="str">
        <f>VLOOKUP($C710,'Data_TCOM+9961'!$A:$U,'SH Summary'!P$4,FALSE)</f>
        <v>Seoul</v>
      </c>
      <c r="Q710" s="13">
        <f>VLOOKUP($C710,'Data_TCOM+9961'!$A:$U,'SH Summary'!Q$4,FALSE)</f>
        <v>0</v>
      </c>
      <c r="R710" s="13" t="str">
        <f>VLOOKUP($C710,'Data_TCOM+9961'!$A:$U,'SH Summary'!R$4,FALSE)</f>
        <v>South Korea</v>
      </c>
      <c r="S710" s="15">
        <f>VLOOKUP($C710,'Data_TCOM+9961'!$A:$U,'SH Summary'!S$4,FALSE)/1000000000</f>
        <v>0.50803952299999999</v>
      </c>
    </row>
    <row r="711" spans="1:19" ht="17" customHeight="1" x14ac:dyDescent="0.35">
      <c r="A711" s="14"/>
      <c r="B711" s="14">
        <v>706</v>
      </c>
      <c r="C711" s="4" t="s">
        <v>743</v>
      </c>
      <c r="D711" s="15">
        <f>VLOOKUP($C711,'Data_TCOM+9961'!$A:$U,'SH Summary'!D$4,FALSE)</f>
        <v>2248</v>
      </c>
      <c r="E711" s="15">
        <f>VLOOKUP($C711,'Data_TCOM+9961'!$A:$U,'SH Summary'!E$4,FALSE)</f>
        <v>0</v>
      </c>
      <c r="F711" s="18">
        <f t="shared" si="33"/>
        <v>2248</v>
      </c>
      <c r="G711" s="18"/>
      <c r="H711" s="17">
        <f t="shared" si="34"/>
        <v>2248</v>
      </c>
      <c r="I711" s="16"/>
      <c r="J711" s="16"/>
      <c r="K711" s="16"/>
      <c r="L711" s="16">
        <f t="shared" si="35"/>
        <v>3.4638369657981417E-6</v>
      </c>
      <c r="M711" s="13" t="str">
        <f>VLOOKUP($C711,'Data_TCOM+9961'!$A:$U,'SH Summary'!M$4,FALSE)</f>
        <v>03/31/2025</v>
      </c>
      <c r="N711" s="13" t="str">
        <f>VLOOKUP($C711,'Data_TCOM+9961'!$A:$U,'SH Summary'!N$4,FALSE)</f>
        <v>11/30/2025</v>
      </c>
      <c r="O711" s="13" t="str">
        <f>VLOOKUP($C711,'Data_TCOM+9961'!$A:$U,'SH Summary'!O$4,FALSE)</f>
        <v>GARP</v>
      </c>
      <c r="P711" s="13" t="str">
        <f>VLOOKUP($C711,'Data_TCOM+9961'!$A:$U,'SH Summary'!P$4,FALSE)</f>
        <v>Luxembourg</v>
      </c>
      <c r="Q711" s="13">
        <f>VLOOKUP($C711,'Data_TCOM+9961'!$A:$U,'SH Summary'!Q$4,FALSE)</f>
        <v>0</v>
      </c>
      <c r="R711" s="13" t="str">
        <f>VLOOKUP($C711,'Data_TCOM+9961'!$A:$U,'SH Summary'!R$4,FALSE)</f>
        <v>Luxembourg</v>
      </c>
      <c r="S711" s="15">
        <f>VLOOKUP($C711,'Data_TCOM+9961'!$A:$U,'SH Summary'!S$4,FALSE)/1000000000</f>
        <v>0.36018253099999997</v>
      </c>
    </row>
    <row r="712" spans="1:19" ht="17" customHeight="1" x14ac:dyDescent="0.35">
      <c r="A712" s="14"/>
      <c r="B712" s="14">
        <v>707</v>
      </c>
      <c r="C712" s="4" t="s">
        <v>744</v>
      </c>
      <c r="D712" s="15">
        <f>VLOOKUP($C712,'Data_TCOM+9961'!$A:$U,'SH Summary'!D$4,FALSE)</f>
        <v>2215</v>
      </c>
      <c r="E712" s="15">
        <f>VLOOKUP($C712,'Data_TCOM+9961'!$A:$U,'SH Summary'!E$4,FALSE)</f>
        <v>0</v>
      </c>
      <c r="F712" s="18">
        <f t="shared" si="33"/>
        <v>2215</v>
      </c>
      <c r="G712" s="18"/>
      <c r="H712" s="17">
        <f t="shared" si="34"/>
        <v>2215</v>
      </c>
      <c r="I712" s="16"/>
      <c r="J712" s="16"/>
      <c r="K712" s="16"/>
      <c r="L712" s="16">
        <f t="shared" si="35"/>
        <v>3.4129888252859801E-6</v>
      </c>
      <c r="M712" s="13" t="str">
        <f>VLOOKUP($C712,'Data_TCOM+9961'!$A:$U,'SH Summary'!M$4,FALSE)</f>
        <v>03/31/2026</v>
      </c>
      <c r="N712" s="13">
        <f>VLOOKUP($C712,'Data_TCOM+9961'!$A:$U,'SH Summary'!N$4,FALSE)</f>
        <v>0</v>
      </c>
      <c r="O712" s="13" t="str">
        <f>VLOOKUP($C712,'Data_TCOM+9961'!$A:$U,'SH Summary'!O$4,FALSE)</f>
        <v>Growth</v>
      </c>
      <c r="P712" s="13" t="str">
        <f>VLOOKUP($C712,'Data_TCOM+9961'!$A:$U,'SH Summary'!P$4,FALSE)</f>
        <v>Omaha</v>
      </c>
      <c r="Q712" s="13" t="str">
        <f>VLOOKUP($C712,'Data_TCOM+9961'!$A:$U,'SH Summary'!Q$4,FALSE)</f>
        <v>Nebraska</v>
      </c>
      <c r="R712" s="13" t="str">
        <f>VLOOKUP($C712,'Data_TCOM+9961'!$A:$U,'SH Summary'!R$4,FALSE)</f>
        <v>United States</v>
      </c>
      <c r="S712" s="15">
        <f>VLOOKUP($C712,'Data_TCOM+9961'!$A:$U,'SH Summary'!S$4,FALSE)/1000000000</f>
        <v>38.026647869000001</v>
      </c>
    </row>
    <row r="713" spans="1:19" ht="17" customHeight="1" x14ac:dyDescent="0.35">
      <c r="A713" s="14"/>
      <c r="B713" s="14">
        <v>708</v>
      </c>
      <c r="C713" s="4" t="s">
        <v>745</v>
      </c>
      <c r="D713" s="15">
        <f>VLOOKUP($C713,'Data_TCOM+9961'!$A:$U,'SH Summary'!D$4,FALSE)</f>
        <v>0</v>
      </c>
      <c r="E713" s="15">
        <f>VLOOKUP($C713,'Data_TCOM+9961'!$A:$U,'SH Summary'!E$4,FALSE)</f>
        <v>2150</v>
      </c>
      <c r="F713" s="18">
        <f t="shared" si="33"/>
        <v>2150</v>
      </c>
      <c r="G713" s="18"/>
      <c r="H713" s="17">
        <f t="shared" si="34"/>
        <v>2150</v>
      </c>
      <c r="I713" s="16"/>
      <c r="J713" s="16"/>
      <c r="K713" s="16"/>
      <c r="L713" s="16">
        <f t="shared" si="35"/>
        <v>3.3128333970044505E-6</v>
      </c>
      <c r="M713" s="13">
        <f>VLOOKUP($C713,'Data_TCOM+9961'!$A:$U,'SH Summary'!M$4,FALSE)</f>
        <v>0</v>
      </c>
      <c r="N713" s="13" t="str">
        <f>VLOOKUP($C713,'Data_TCOM+9961'!$A:$U,'SH Summary'!N$4,FALSE)</f>
        <v>12/31/2025</v>
      </c>
      <c r="O713" s="13" t="str">
        <f>VLOOKUP($C713,'Data_TCOM+9961'!$A:$U,'SH Summary'!O$4,FALSE)</f>
        <v>Growth</v>
      </c>
      <c r="P713" s="13" t="str">
        <f>VLOOKUP($C713,'Data_TCOM+9961'!$A:$U,'SH Summary'!P$4,FALSE)</f>
        <v>Shenzhen</v>
      </c>
      <c r="Q713" s="13">
        <f>VLOOKUP($C713,'Data_TCOM+9961'!$A:$U,'SH Summary'!Q$4,FALSE)</f>
        <v>0</v>
      </c>
      <c r="R713" s="13" t="str">
        <f>VLOOKUP($C713,'Data_TCOM+9961'!$A:$U,'SH Summary'!R$4,FALSE)</f>
        <v>China (Mainland)</v>
      </c>
      <c r="S713" s="15">
        <f>VLOOKUP($C713,'Data_TCOM+9961'!$A:$U,'SH Summary'!S$4,FALSE)/1000000000</f>
        <v>5.9955542900000003</v>
      </c>
    </row>
    <row r="714" spans="1:19" ht="17" customHeight="1" x14ac:dyDescent="0.35">
      <c r="A714" s="14"/>
      <c r="B714" s="14">
        <v>709</v>
      </c>
      <c r="C714" s="4" t="s">
        <v>746</v>
      </c>
      <c r="D714" s="15">
        <f>VLOOKUP($C714,'Data_TCOM+9961'!$A:$U,'SH Summary'!D$4,FALSE)</f>
        <v>2078</v>
      </c>
      <c r="E714" s="15">
        <f>VLOOKUP($C714,'Data_TCOM+9961'!$A:$U,'SH Summary'!E$4,FALSE)</f>
        <v>0</v>
      </c>
      <c r="F714" s="18">
        <f t="shared" si="33"/>
        <v>2078</v>
      </c>
      <c r="G714" s="18"/>
      <c r="H714" s="17">
        <f t="shared" si="34"/>
        <v>2078</v>
      </c>
      <c r="I714" s="16"/>
      <c r="J714" s="16"/>
      <c r="K714" s="16"/>
      <c r="L714" s="16">
        <f t="shared" si="35"/>
        <v>3.2018919995233712E-6</v>
      </c>
      <c r="M714" s="13" t="str">
        <f>VLOOKUP($C714,'Data_TCOM+9961'!$A:$U,'SH Summary'!M$4,FALSE)</f>
        <v>12/31/2025</v>
      </c>
      <c r="N714" s="13">
        <f>VLOOKUP($C714,'Data_TCOM+9961'!$A:$U,'SH Summary'!N$4,FALSE)</f>
        <v>0</v>
      </c>
      <c r="O714" s="13" t="str">
        <f>VLOOKUP($C714,'Data_TCOM+9961'!$A:$U,'SH Summary'!O$4,FALSE)</f>
        <v>GARP</v>
      </c>
      <c r="P714" s="13" t="str">
        <f>VLOOKUP($C714,'Data_TCOM+9961'!$A:$U,'SH Summary'!P$4,FALSE)</f>
        <v>Modena</v>
      </c>
      <c r="Q714" s="13">
        <f>VLOOKUP($C714,'Data_TCOM+9961'!$A:$U,'SH Summary'!Q$4,FALSE)</f>
        <v>0</v>
      </c>
      <c r="R714" s="13" t="str">
        <f>VLOOKUP($C714,'Data_TCOM+9961'!$A:$U,'SH Summary'!R$4,FALSE)</f>
        <v>Italy</v>
      </c>
      <c r="S714" s="15">
        <f>VLOOKUP($C714,'Data_TCOM+9961'!$A:$U,'SH Summary'!S$4,FALSE)/1000000000</f>
        <v>0.276458231</v>
      </c>
    </row>
    <row r="715" spans="1:19" ht="17" customHeight="1" x14ac:dyDescent="0.35">
      <c r="A715" s="14"/>
      <c r="B715" s="14">
        <v>710</v>
      </c>
      <c r="C715" s="4" t="s">
        <v>747</v>
      </c>
      <c r="D715" s="15">
        <f>VLOOKUP($C715,'Data_TCOM+9961'!$A:$U,'SH Summary'!D$4,FALSE)</f>
        <v>1995</v>
      </c>
      <c r="E715" s="15">
        <f>VLOOKUP($C715,'Data_TCOM+9961'!$A:$U,'SH Summary'!E$4,FALSE)</f>
        <v>0</v>
      </c>
      <c r="F715" s="18">
        <f t="shared" si="33"/>
        <v>1995</v>
      </c>
      <c r="G715" s="18"/>
      <c r="H715" s="17">
        <f t="shared" si="34"/>
        <v>1995</v>
      </c>
      <c r="I715" s="16"/>
      <c r="J715" s="16"/>
      <c r="K715" s="16"/>
      <c r="L715" s="16">
        <f t="shared" si="35"/>
        <v>3.0740012218715713E-6</v>
      </c>
      <c r="M715" s="13" t="str">
        <f>VLOOKUP($C715,'Data_TCOM+9961'!$A:$U,'SH Summary'!M$4,FALSE)</f>
        <v>03/31/2026</v>
      </c>
      <c r="N715" s="13">
        <f>VLOOKUP($C715,'Data_TCOM+9961'!$A:$U,'SH Summary'!N$4,FALSE)</f>
        <v>0</v>
      </c>
      <c r="O715" s="13" t="str">
        <f>VLOOKUP($C715,'Data_TCOM+9961'!$A:$U,'SH Summary'!O$4,FALSE)</f>
        <v>Growth</v>
      </c>
      <c r="P715" s="13" t="str">
        <f>VLOOKUP($C715,'Data_TCOM+9961'!$A:$U,'SH Summary'!P$4,FALSE)</f>
        <v>Bendern</v>
      </c>
      <c r="Q715" s="13">
        <f>VLOOKUP($C715,'Data_TCOM+9961'!$A:$U,'SH Summary'!Q$4,FALSE)</f>
        <v>0</v>
      </c>
      <c r="R715" s="13" t="str">
        <f>VLOOKUP($C715,'Data_TCOM+9961'!$A:$U,'SH Summary'!R$4,FALSE)</f>
        <v>Liechtenstein</v>
      </c>
      <c r="S715" s="15">
        <f>VLOOKUP($C715,'Data_TCOM+9961'!$A:$U,'SH Summary'!S$4,FALSE)/1000000000</f>
        <v>0.40813245100000001</v>
      </c>
    </row>
    <row r="716" spans="1:19" ht="17" customHeight="1" x14ac:dyDescent="0.35">
      <c r="A716" s="14"/>
      <c r="B716" s="14">
        <v>711</v>
      </c>
      <c r="C716" s="4" t="s">
        <v>748</v>
      </c>
      <c r="D716" s="15">
        <f>VLOOKUP($C716,'Data_TCOM+9961'!$A:$U,'SH Summary'!D$4,FALSE)</f>
        <v>0</v>
      </c>
      <c r="E716" s="15">
        <f>VLOOKUP($C716,'Data_TCOM+9961'!$A:$U,'SH Summary'!E$4,FALSE)</f>
        <v>1986</v>
      </c>
      <c r="F716" s="18">
        <f t="shared" si="33"/>
        <v>1986</v>
      </c>
      <c r="G716" s="18"/>
      <c r="H716" s="17">
        <f t="shared" si="34"/>
        <v>1986</v>
      </c>
      <c r="I716" s="16"/>
      <c r="J716" s="16"/>
      <c r="K716" s="16"/>
      <c r="L716" s="16">
        <f t="shared" si="35"/>
        <v>3.0601335471864366E-6</v>
      </c>
      <c r="M716" s="13">
        <f>VLOOKUP($C716,'Data_TCOM+9961'!$A:$U,'SH Summary'!M$4,FALSE)</f>
        <v>0</v>
      </c>
      <c r="N716" s="13" t="str">
        <f>VLOOKUP($C716,'Data_TCOM+9961'!$A:$U,'SH Summary'!N$4,FALSE)</f>
        <v>06/30/2025</v>
      </c>
      <c r="O716" s="13" t="str">
        <f>VLOOKUP($C716,'Data_TCOM+9961'!$A:$U,'SH Summary'!O$4,FALSE)</f>
        <v>Growth</v>
      </c>
      <c r="P716" s="13" t="str">
        <f>VLOOKUP($C716,'Data_TCOM+9961'!$A:$U,'SH Summary'!P$4,FALSE)</f>
        <v>Shanghai</v>
      </c>
      <c r="Q716" s="13">
        <f>VLOOKUP($C716,'Data_TCOM+9961'!$A:$U,'SH Summary'!Q$4,FALSE)</f>
        <v>0</v>
      </c>
      <c r="R716" s="13" t="str">
        <f>VLOOKUP($C716,'Data_TCOM+9961'!$A:$U,'SH Summary'!R$4,FALSE)</f>
        <v>China (Mainland)</v>
      </c>
      <c r="S716" s="15">
        <f>VLOOKUP($C716,'Data_TCOM+9961'!$A:$U,'SH Summary'!S$4,FALSE)/1000000000</f>
        <v>0.119001737</v>
      </c>
    </row>
    <row r="717" spans="1:19" ht="17" customHeight="1" x14ac:dyDescent="0.35">
      <c r="A717" s="14"/>
      <c r="B717" s="14">
        <v>712</v>
      </c>
      <c r="C717" s="4" t="s">
        <v>749</v>
      </c>
      <c r="D717" s="15">
        <f>VLOOKUP($C717,'Data_TCOM+9961'!$A:$U,'SH Summary'!D$4,FALSE)</f>
        <v>1977</v>
      </c>
      <c r="E717" s="15">
        <f>VLOOKUP($C717,'Data_TCOM+9961'!$A:$U,'SH Summary'!E$4,FALSE)</f>
        <v>0</v>
      </c>
      <c r="F717" s="18">
        <f t="shared" si="33"/>
        <v>1977</v>
      </c>
      <c r="G717" s="18"/>
      <c r="H717" s="17">
        <f t="shared" si="34"/>
        <v>1977</v>
      </c>
      <c r="I717" s="16"/>
      <c r="J717" s="16"/>
      <c r="K717" s="16"/>
      <c r="L717" s="16">
        <f t="shared" si="35"/>
        <v>3.0462658725013014E-6</v>
      </c>
      <c r="M717" s="13" t="str">
        <f>VLOOKUP($C717,'Data_TCOM+9961'!$A:$U,'SH Summary'!M$4,FALSE)</f>
        <v>03/31/2026</v>
      </c>
      <c r="N717" s="13">
        <f>VLOOKUP($C717,'Data_TCOM+9961'!$A:$U,'SH Summary'!N$4,FALSE)</f>
        <v>0</v>
      </c>
      <c r="O717" s="13" t="str">
        <f>VLOOKUP($C717,'Data_TCOM+9961'!$A:$U,'SH Summary'!O$4,FALSE)</f>
        <v>Broker</v>
      </c>
      <c r="P717" s="13" t="str">
        <f>VLOOKUP($C717,'Data_TCOM+9961'!$A:$U,'SH Summary'!P$4,FALSE)</f>
        <v>Tokyo</v>
      </c>
      <c r="Q717" s="13">
        <f>VLOOKUP($C717,'Data_TCOM+9961'!$A:$U,'SH Summary'!Q$4,FALSE)</f>
        <v>0</v>
      </c>
      <c r="R717" s="13" t="str">
        <f>VLOOKUP($C717,'Data_TCOM+9961'!$A:$U,'SH Summary'!R$4,FALSE)</f>
        <v>Japan</v>
      </c>
      <c r="S717" s="15">
        <f>VLOOKUP($C717,'Data_TCOM+9961'!$A:$U,'SH Summary'!S$4,FALSE)/1000000000</f>
        <v>3.6414364269999999</v>
      </c>
    </row>
    <row r="718" spans="1:19" ht="17" customHeight="1" x14ac:dyDescent="0.35">
      <c r="A718" s="14"/>
      <c r="B718" s="14">
        <v>713</v>
      </c>
      <c r="C718" s="4" t="s">
        <v>750</v>
      </c>
      <c r="D718" s="15">
        <f>VLOOKUP($C718,'Data_TCOM+9961'!$A:$U,'SH Summary'!D$4,FALSE)</f>
        <v>1015</v>
      </c>
      <c r="E718" s="15">
        <f>VLOOKUP($C718,'Data_TCOM+9961'!$A:$U,'SH Summary'!E$4,FALSE)</f>
        <v>953</v>
      </c>
      <c r="F718" s="18">
        <f t="shared" si="33"/>
        <v>1968</v>
      </c>
      <c r="G718" s="18"/>
      <c r="H718" s="17">
        <f t="shared" si="34"/>
        <v>1968</v>
      </c>
      <c r="I718" s="16"/>
      <c r="J718" s="16"/>
      <c r="K718" s="16"/>
      <c r="L718" s="16">
        <f t="shared" si="35"/>
        <v>3.0323981978161667E-6</v>
      </c>
      <c r="M718" s="13" t="str">
        <f>VLOOKUP($C718,'Data_TCOM+9961'!$A:$U,'SH Summary'!M$4,FALSE)</f>
        <v>04/30/2026</v>
      </c>
      <c r="N718" s="13" t="str">
        <f>VLOOKUP($C718,'Data_TCOM+9961'!$A:$U,'SH Summary'!N$4,FALSE)</f>
        <v>03/31/2026</v>
      </c>
      <c r="O718" s="13" t="str">
        <f>VLOOKUP($C718,'Data_TCOM+9961'!$A:$U,'SH Summary'!O$4,FALSE)</f>
        <v>Index</v>
      </c>
      <c r="P718" s="13" t="str">
        <f>VLOOKUP($C718,'Data_TCOM+9961'!$A:$U,'SH Summary'!P$4,FALSE)</f>
        <v>Sydney</v>
      </c>
      <c r="Q718" s="13" t="str">
        <f>VLOOKUP($C718,'Data_TCOM+9961'!$A:$U,'SH Summary'!Q$4,FALSE)</f>
        <v>New South Wales</v>
      </c>
      <c r="R718" s="13" t="str">
        <f>VLOOKUP($C718,'Data_TCOM+9961'!$A:$U,'SH Summary'!R$4,FALSE)</f>
        <v>Australia</v>
      </c>
      <c r="S718" s="15">
        <f>VLOOKUP($C718,'Data_TCOM+9961'!$A:$U,'SH Summary'!S$4,FALSE)/1000000000</f>
        <v>36.110711870000003</v>
      </c>
    </row>
    <row r="719" spans="1:19" ht="17" customHeight="1" x14ac:dyDescent="0.35">
      <c r="A719" s="14"/>
      <c r="B719" s="14">
        <v>714</v>
      </c>
      <c r="C719" s="4" t="s">
        <v>751</v>
      </c>
      <c r="D719" s="15">
        <f>VLOOKUP($C719,'Data_TCOM+9961'!$A:$U,'SH Summary'!D$4,FALSE)</f>
        <v>1903</v>
      </c>
      <c r="E719" s="15">
        <f>VLOOKUP($C719,'Data_TCOM+9961'!$A:$U,'SH Summary'!E$4,FALSE)</f>
        <v>0</v>
      </c>
      <c r="F719" s="18">
        <f t="shared" si="33"/>
        <v>1903</v>
      </c>
      <c r="G719" s="18"/>
      <c r="H719" s="17">
        <f t="shared" si="34"/>
        <v>1903</v>
      </c>
      <c r="I719" s="16"/>
      <c r="J719" s="16"/>
      <c r="K719" s="16"/>
      <c r="L719" s="16">
        <f t="shared" si="35"/>
        <v>2.9322427695346367E-6</v>
      </c>
      <c r="M719" s="13" t="str">
        <f>VLOOKUP($C719,'Data_TCOM+9961'!$A:$U,'SH Summary'!M$4,FALSE)</f>
        <v>12/31/2025</v>
      </c>
      <c r="N719" s="13">
        <f>VLOOKUP($C719,'Data_TCOM+9961'!$A:$U,'SH Summary'!N$4,FALSE)</f>
        <v>0</v>
      </c>
      <c r="O719" s="13" t="str">
        <f>VLOOKUP($C719,'Data_TCOM+9961'!$A:$U,'SH Summary'!O$4,FALSE)</f>
        <v>Growth</v>
      </c>
      <c r="P719" s="13" t="str">
        <f>VLOOKUP($C719,'Data_TCOM+9961'!$A:$U,'SH Summary'!P$4,FALSE)</f>
        <v>Ho Chi Minh City</v>
      </c>
      <c r="Q719" s="13">
        <f>VLOOKUP($C719,'Data_TCOM+9961'!$A:$U,'SH Summary'!Q$4,FALSE)</f>
        <v>0</v>
      </c>
      <c r="R719" s="13" t="str">
        <f>VLOOKUP($C719,'Data_TCOM+9961'!$A:$U,'SH Summary'!R$4,FALSE)</f>
        <v>Viet Nam</v>
      </c>
      <c r="S719" s="15">
        <f>VLOOKUP($C719,'Data_TCOM+9961'!$A:$U,'SH Summary'!S$4,FALSE)/1000000000</f>
        <v>0.107216724</v>
      </c>
    </row>
    <row r="720" spans="1:19" ht="17" customHeight="1" x14ac:dyDescent="0.35">
      <c r="A720" s="14"/>
      <c r="B720" s="14">
        <v>715</v>
      </c>
      <c r="C720" s="4" t="s">
        <v>752</v>
      </c>
      <c r="D720" s="15">
        <f>VLOOKUP($C720,'Data_TCOM+9961'!$A:$U,'SH Summary'!D$4,FALSE)</f>
        <v>0</v>
      </c>
      <c r="E720" s="15">
        <f>VLOOKUP($C720,'Data_TCOM+9961'!$A:$U,'SH Summary'!E$4,FALSE)</f>
        <v>1900</v>
      </c>
      <c r="F720" s="18">
        <f t="shared" si="33"/>
        <v>1900</v>
      </c>
      <c r="G720" s="18"/>
      <c r="H720" s="17">
        <f t="shared" si="34"/>
        <v>1900</v>
      </c>
      <c r="I720" s="16"/>
      <c r="J720" s="16"/>
      <c r="K720" s="16"/>
      <c r="L720" s="16">
        <f t="shared" si="35"/>
        <v>2.9276202113062586E-6</v>
      </c>
      <c r="M720" s="13">
        <f>VLOOKUP($C720,'Data_TCOM+9961'!$A:$U,'SH Summary'!M$4,FALSE)</f>
        <v>0</v>
      </c>
      <c r="N720" s="13" t="str">
        <f>VLOOKUP($C720,'Data_TCOM+9961'!$A:$U,'SH Summary'!N$4,FALSE)</f>
        <v>10/31/2025</v>
      </c>
      <c r="O720" s="13" t="str">
        <f>VLOOKUP($C720,'Data_TCOM+9961'!$A:$U,'SH Summary'!O$4,FALSE)</f>
        <v>Externally Managed</v>
      </c>
      <c r="P720" s="13" t="str">
        <f>VLOOKUP($C720,'Data_TCOM+9961'!$A:$U,'SH Summary'!P$4,FALSE)</f>
        <v>Kuala Lumpur</v>
      </c>
      <c r="Q720" s="13">
        <f>VLOOKUP($C720,'Data_TCOM+9961'!$A:$U,'SH Summary'!Q$4,FALSE)</f>
        <v>0</v>
      </c>
      <c r="R720" s="13" t="str">
        <f>VLOOKUP($C720,'Data_TCOM+9961'!$A:$U,'SH Summary'!R$4,FALSE)</f>
        <v>Malaysia</v>
      </c>
      <c r="S720" s="15">
        <f>VLOOKUP($C720,'Data_TCOM+9961'!$A:$U,'SH Summary'!S$4,FALSE)/1000000000</f>
        <v>0.98712957499999998</v>
      </c>
    </row>
    <row r="721" spans="1:19" ht="17" customHeight="1" x14ac:dyDescent="0.35">
      <c r="A721" s="14"/>
      <c r="B721" s="14">
        <v>716</v>
      </c>
      <c r="C721" s="4" t="s">
        <v>753</v>
      </c>
      <c r="D721" s="15">
        <f>VLOOKUP($C721,'Data_TCOM+9961'!$A:$U,'SH Summary'!D$4,FALSE)</f>
        <v>1897</v>
      </c>
      <c r="E721" s="15">
        <f>VLOOKUP($C721,'Data_TCOM+9961'!$A:$U,'SH Summary'!E$4,FALSE)</f>
        <v>0</v>
      </c>
      <c r="F721" s="18">
        <f t="shared" si="33"/>
        <v>1897</v>
      </c>
      <c r="G721" s="18"/>
      <c r="H721" s="17">
        <f t="shared" si="34"/>
        <v>1897</v>
      </c>
      <c r="I721" s="16"/>
      <c r="J721" s="16"/>
      <c r="K721" s="16"/>
      <c r="L721" s="16">
        <f t="shared" si="35"/>
        <v>2.9229976530778801E-6</v>
      </c>
      <c r="M721" s="13" t="str">
        <f>VLOOKUP($C721,'Data_TCOM+9961'!$A:$U,'SH Summary'!M$4,FALSE)</f>
        <v>04/30/2026</v>
      </c>
      <c r="N721" s="13">
        <f>VLOOKUP($C721,'Data_TCOM+9961'!$A:$U,'SH Summary'!N$4,FALSE)</f>
        <v>0</v>
      </c>
      <c r="O721" s="13" t="str">
        <f>VLOOKUP($C721,'Data_TCOM+9961'!$A:$U,'SH Summary'!O$4,FALSE)</f>
        <v>Growth</v>
      </c>
      <c r="P721" s="13" t="str">
        <f>VLOOKUP($C721,'Data_TCOM+9961'!$A:$U,'SH Summary'!P$4,FALSE)</f>
        <v>Stockholm</v>
      </c>
      <c r="Q721" s="13">
        <f>VLOOKUP($C721,'Data_TCOM+9961'!$A:$U,'SH Summary'!Q$4,FALSE)</f>
        <v>0</v>
      </c>
      <c r="R721" s="13" t="str">
        <f>VLOOKUP($C721,'Data_TCOM+9961'!$A:$U,'SH Summary'!R$4,FALSE)</f>
        <v>Sweden</v>
      </c>
      <c r="S721" s="15">
        <f>VLOOKUP($C721,'Data_TCOM+9961'!$A:$U,'SH Summary'!S$4,FALSE)/1000000000</f>
        <v>4.3078109580000001</v>
      </c>
    </row>
    <row r="722" spans="1:19" ht="17" customHeight="1" x14ac:dyDescent="0.35">
      <c r="A722" s="14"/>
      <c r="B722" s="14">
        <v>717</v>
      </c>
      <c r="C722" s="4" t="s">
        <v>754</v>
      </c>
      <c r="D722" s="15">
        <f>VLOOKUP($C722,'Data_TCOM+9961'!$A:$U,'SH Summary'!D$4,FALSE)</f>
        <v>1882</v>
      </c>
      <c r="E722" s="15">
        <f>VLOOKUP($C722,'Data_TCOM+9961'!$A:$U,'SH Summary'!E$4,FALSE)</f>
        <v>0</v>
      </c>
      <c r="F722" s="18">
        <f t="shared" si="33"/>
        <v>1882</v>
      </c>
      <c r="G722" s="18"/>
      <c r="H722" s="17">
        <f t="shared" si="34"/>
        <v>1882</v>
      </c>
      <c r="I722" s="16"/>
      <c r="J722" s="16"/>
      <c r="K722" s="16"/>
      <c r="L722" s="16">
        <f t="shared" si="35"/>
        <v>2.8998848619359888E-6</v>
      </c>
      <c r="M722" s="13" t="str">
        <f>VLOOKUP($C722,'Data_TCOM+9961'!$A:$U,'SH Summary'!M$4,FALSE)</f>
        <v>01/31/2026</v>
      </c>
      <c r="N722" s="13" t="str">
        <f>VLOOKUP($C722,'Data_TCOM+9961'!$A:$U,'SH Summary'!N$4,FALSE)</f>
        <v>06/30/2025</v>
      </c>
      <c r="O722" s="13" t="str">
        <f>VLOOKUP($C722,'Data_TCOM+9961'!$A:$U,'SH Summary'!O$4,FALSE)</f>
        <v>Growth</v>
      </c>
      <c r="P722" s="13" t="str">
        <f>VLOOKUP($C722,'Data_TCOM+9961'!$A:$U,'SH Summary'!P$4,FALSE)</f>
        <v>Aabenraa</v>
      </c>
      <c r="Q722" s="13">
        <f>VLOOKUP($C722,'Data_TCOM+9961'!$A:$U,'SH Summary'!Q$4,FALSE)</f>
        <v>0</v>
      </c>
      <c r="R722" s="13" t="str">
        <f>VLOOKUP($C722,'Data_TCOM+9961'!$A:$U,'SH Summary'!R$4,FALSE)</f>
        <v>Denmark</v>
      </c>
      <c r="S722" s="15">
        <f>VLOOKUP($C722,'Data_TCOM+9961'!$A:$U,'SH Summary'!S$4,FALSE)/1000000000</f>
        <v>3.6685011169999999</v>
      </c>
    </row>
    <row r="723" spans="1:19" ht="17" customHeight="1" x14ac:dyDescent="0.35">
      <c r="A723" s="14"/>
      <c r="B723" s="14">
        <v>718</v>
      </c>
      <c r="C723" s="4" t="s">
        <v>755</v>
      </c>
      <c r="D723" s="15">
        <f>VLOOKUP($C723,'Data_TCOM+9961'!$A:$U,'SH Summary'!D$4,FALSE)</f>
        <v>0</v>
      </c>
      <c r="E723" s="15">
        <f>VLOOKUP($C723,'Data_TCOM+9961'!$A:$U,'SH Summary'!E$4,FALSE)</f>
        <v>1850</v>
      </c>
      <c r="F723" s="18">
        <f t="shared" si="33"/>
        <v>1850</v>
      </c>
      <c r="G723" s="18"/>
      <c r="H723" s="17">
        <f t="shared" si="34"/>
        <v>1850</v>
      </c>
      <c r="I723" s="16"/>
      <c r="J723" s="16"/>
      <c r="K723" s="16"/>
      <c r="L723" s="16">
        <f t="shared" si="35"/>
        <v>2.8505775741666199E-6</v>
      </c>
      <c r="M723" s="13" t="str">
        <f>VLOOKUP($C723,'Data_TCOM+9961'!$A:$U,'SH Summary'!M$4,FALSE)</f>
        <v>03/31/2026</v>
      </c>
      <c r="N723" s="13" t="str">
        <f>VLOOKUP($C723,'Data_TCOM+9961'!$A:$U,'SH Summary'!N$4,FALSE)</f>
        <v>03/31/2026</v>
      </c>
      <c r="O723" s="13" t="str">
        <f>VLOOKUP($C723,'Data_TCOM+9961'!$A:$U,'SH Summary'!O$4,FALSE)</f>
        <v>Aggressive Growth</v>
      </c>
      <c r="P723" s="13" t="str">
        <f>VLOOKUP($C723,'Data_TCOM+9961'!$A:$U,'SH Summary'!P$4,FALSE)</f>
        <v>New York</v>
      </c>
      <c r="Q723" s="13" t="str">
        <f>VLOOKUP($C723,'Data_TCOM+9961'!$A:$U,'SH Summary'!Q$4,FALSE)</f>
        <v>New York</v>
      </c>
      <c r="R723" s="13" t="str">
        <f>VLOOKUP($C723,'Data_TCOM+9961'!$A:$U,'SH Summary'!R$4,FALSE)</f>
        <v>United States</v>
      </c>
      <c r="S723" s="15">
        <f>VLOOKUP($C723,'Data_TCOM+9961'!$A:$U,'SH Summary'!S$4,FALSE)/1000000000</f>
        <v>10.030903166</v>
      </c>
    </row>
    <row r="724" spans="1:19" ht="17" customHeight="1" x14ac:dyDescent="0.35">
      <c r="A724" s="14"/>
      <c r="B724" s="14">
        <v>719</v>
      </c>
      <c r="C724" s="4" t="s">
        <v>756</v>
      </c>
      <c r="D724" s="15">
        <f>VLOOKUP($C724,'Data_TCOM+9961'!$A:$U,'SH Summary'!D$4,FALSE)</f>
        <v>1835</v>
      </c>
      <c r="E724" s="15">
        <f>VLOOKUP($C724,'Data_TCOM+9961'!$A:$U,'SH Summary'!E$4,FALSE)</f>
        <v>0</v>
      </c>
      <c r="F724" s="18">
        <f t="shared" si="33"/>
        <v>1835</v>
      </c>
      <c r="G724" s="18"/>
      <c r="H724" s="17">
        <f t="shared" si="34"/>
        <v>1835</v>
      </c>
      <c r="I724" s="16"/>
      <c r="J724" s="16"/>
      <c r="K724" s="16"/>
      <c r="L724" s="16">
        <f t="shared" si="35"/>
        <v>2.8274647830247286E-6</v>
      </c>
      <c r="M724" s="13" t="str">
        <f>VLOOKUP($C724,'Data_TCOM+9961'!$A:$U,'SH Summary'!M$4,FALSE)</f>
        <v>03/31/2026</v>
      </c>
      <c r="N724" s="13">
        <f>VLOOKUP($C724,'Data_TCOM+9961'!$A:$U,'SH Summary'!N$4,FALSE)</f>
        <v>0</v>
      </c>
      <c r="O724" s="13">
        <f>VLOOKUP($C724,'Data_TCOM+9961'!$A:$U,'SH Summary'!O$4,FALSE)</f>
        <v>0</v>
      </c>
      <c r="P724" s="13" t="str">
        <f>VLOOKUP($C724,'Data_TCOM+9961'!$A:$U,'SH Summary'!P$4,FALSE)</f>
        <v>Ames</v>
      </c>
      <c r="Q724" s="13" t="str">
        <f>VLOOKUP($C724,'Data_TCOM+9961'!$A:$U,'SH Summary'!Q$4,FALSE)</f>
        <v>Iowa</v>
      </c>
      <c r="R724" s="13" t="str">
        <f>VLOOKUP($C724,'Data_TCOM+9961'!$A:$U,'SH Summary'!R$4,FALSE)</f>
        <v>United States</v>
      </c>
      <c r="S724" s="15">
        <f>VLOOKUP($C724,'Data_TCOM+9961'!$A:$U,'SH Summary'!S$4,FALSE)/1000000000</f>
        <v>0.19751266000000001</v>
      </c>
    </row>
    <row r="725" spans="1:19" ht="17" customHeight="1" x14ac:dyDescent="0.35">
      <c r="A725" s="14"/>
      <c r="B725" s="14">
        <v>720</v>
      </c>
      <c r="C725" s="4" t="s">
        <v>757</v>
      </c>
      <c r="D725" s="15">
        <f>VLOOKUP($C725,'Data_TCOM+9961'!$A:$U,'SH Summary'!D$4,FALSE)</f>
        <v>0</v>
      </c>
      <c r="E725" s="15">
        <f>VLOOKUP($C725,'Data_TCOM+9961'!$A:$U,'SH Summary'!E$4,FALSE)</f>
        <v>1820</v>
      </c>
      <c r="F725" s="18">
        <f t="shared" si="33"/>
        <v>1820</v>
      </c>
      <c r="G725" s="18"/>
      <c r="H725" s="17">
        <f t="shared" si="34"/>
        <v>1820</v>
      </c>
      <c r="I725" s="16"/>
      <c r="J725" s="16"/>
      <c r="K725" s="16"/>
      <c r="L725" s="16">
        <f t="shared" si="35"/>
        <v>2.8043519918828373E-6</v>
      </c>
      <c r="M725" s="13">
        <f>VLOOKUP($C725,'Data_TCOM+9961'!$A:$U,'SH Summary'!M$4,FALSE)</f>
        <v>0</v>
      </c>
      <c r="N725" s="13" t="str">
        <f>VLOOKUP($C725,'Data_TCOM+9961'!$A:$U,'SH Summary'!N$4,FALSE)</f>
        <v>03/31/2026</v>
      </c>
      <c r="O725" s="13" t="str">
        <f>VLOOKUP($C725,'Data_TCOM+9961'!$A:$U,'SH Summary'!O$4,FALSE)</f>
        <v>Growth</v>
      </c>
      <c r="P725" s="13" t="str">
        <f>VLOOKUP($C725,'Data_TCOM+9961'!$A:$U,'SH Summary'!P$4,FALSE)</f>
        <v>Taipei</v>
      </c>
      <c r="Q725" s="13">
        <f>VLOOKUP($C725,'Data_TCOM+9961'!$A:$U,'SH Summary'!Q$4,FALSE)</f>
        <v>0</v>
      </c>
      <c r="R725" s="13" t="str">
        <f>VLOOKUP($C725,'Data_TCOM+9961'!$A:$U,'SH Summary'!R$4,FALSE)</f>
        <v>Taiwan</v>
      </c>
      <c r="S725" s="15">
        <f>VLOOKUP($C725,'Data_TCOM+9961'!$A:$U,'SH Summary'!S$4,FALSE)/1000000000</f>
        <v>1.797097288</v>
      </c>
    </row>
    <row r="726" spans="1:19" ht="17" customHeight="1" x14ac:dyDescent="0.35">
      <c r="A726" s="14"/>
      <c r="B726" s="14">
        <v>721</v>
      </c>
      <c r="C726" s="4" t="s">
        <v>758</v>
      </c>
      <c r="D726" s="15">
        <f>VLOOKUP($C726,'Data_TCOM+9961'!$A:$U,'SH Summary'!D$4,FALSE)</f>
        <v>1765</v>
      </c>
      <c r="E726" s="15">
        <f>VLOOKUP($C726,'Data_TCOM+9961'!$A:$U,'SH Summary'!E$4,FALSE)</f>
        <v>0</v>
      </c>
      <c r="F726" s="18">
        <f t="shared" si="33"/>
        <v>1765</v>
      </c>
      <c r="G726" s="18"/>
      <c r="H726" s="17">
        <f t="shared" si="34"/>
        <v>1765</v>
      </c>
      <c r="I726" s="16"/>
      <c r="J726" s="16"/>
      <c r="K726" s="16"/>
      <c r="L726" s="16">
        <f t="shared" si="35"/>
        <v>2.719605091029235E-6</v>
      </c>
      <c r="M726" s="13" t="str">
        <f>VLOOKUP($C726,'Data_TCOM+9961'!$A:$U,'SH Summary'!M$4,FALSE)</f>
        <v>03/31/2026</v>
      </c>
      <c r="N726" s="13">
        <f>VLOOKUP($C726,'Data_TCOM+9961'!$A:$U,'SH Summary'!N$4,FALSE)</f>
        <v>0</v>
      </c>
      <c r="O726" s="13" t="str">
        <f>VLOOKUP($C726,'Data_TCOM+9961'!$A:$U,'SH Summary'!O$4,FALSE)</f>
        <v>Growth</v>
      </c>
      <c r="P726" s="13" t="str">
        <f>VLOOKUP($C726,'Data_TCOM+9961'!$A:$U,'SH Summary'!P$4,FALSE)</f>
        <v>Tel Aviv</v>
      </c>
      <c r="Q726" s="13">
        <f>VLOOKUP($C726,'Data_TCOM+9961'!$A:$U,'SH Summary'!Q$4,FALSE)</f>
        <v>0</v>
      </c>
      <c r="R726" s="13" t="str">
        <f>VLOOKUP($C726,'Data_TCOM+9961'!$A:$U,'SH Summary'!R$4,FALSE)</f>
        <v>Israel</v>
      </c>
      <c r="S726" s="15">
        <f>VLOOKUP($C726,'Data_TCOM+9961'!$A:$U,'SH Summary'!S$4,FALSE)/1000000000</f>
        <v>22.104660718000002</v>
      </c>
    </row>
    <row r="727" spans="1:19" ht="17" customHeight="1" x14ac:dyDescent="0.35">
      <c r="A727" s="14"/>
      <c r="B727" s="14">
        <v>722</v>
      </c>
      <c r="C727" s="4" t="s">
        <v>759</v>
      </c>
      <c r="D727" s="15">
        <f>VLOOKUP($C727,'Data_TCOM+9961'!$A:$U,'SH Summary'!D$4,FALSE)</f>
        <v>1760</v>
      </c>
      <c r="E727" s="15">
        <f>VLOOKUP($C727,'Data_TCOM+9961'!$A:$U,'SH Summary'!E$4,FALSE)</f>
        <v>0</v>
      </c>
      <c r="F727" s="18">
        <f t="shared" si="33"/>
        <v>1760</v>
      </c>
      <c r="G727" s="18"/>
      <c r="H727" s="17">
        <f t="shared" si="34"/>
        <v>1760</v>
      </c>
      <c r="I727" s="16"/>
      <c r="J727" s="16"/>
      <c r="K727" s="16"/>
      <c r="L727" s="16">
        <f t="shared" si="35"/>
        <v>2.7119008273152711E-6</v>
      </c>
      <c r="M727" s="13" t="str">
        <f>VLOOKUP($C727,'Data_TCOM+9961'!$A:$U,'SH Summary'!M$4,FALSE)</f>
        <v>03/31/2026</v>
      </c>
      <c r="N727" s="13" t="str">
        <f>VLOOKUP($C727,'Data_TCOM+9961'!$A:$U,'SH Summary'!N$4,FALSE)</f>
        <v>02/28/2026</v>
      </c>
      <c r="O727" s="13" t="str">
        <f>VLOOKUP($C727,'Data_TCOM+9961'!$A:$U,'SH Summary'!O$4,FALSE)</f>
        <v>Growth</v>
      </c>
      <c r="P727" s="13" t="str">
        <f>VLOOKUP($C727,'Data_TCOM+9961'!$A:$U,'SH Summary'!P$4,FALSE)</f>
        <v>Zürich</v>
      </c>
      <c r="Q727" s="13">
        <f>VLOOKUP($C727,'Data_TCOM+9961'!$A:$U,'SH Summary'!Q$4,FALSE)</f>
        <v>0</v>
      </c>
      <c r="R727" s="13" t="str">
        <f>VLOOKUP($C727,'Data_TCOM+9961'!$A:$U,'SH Summary'!R$4,FALSE)</f>
        <v>Switzerland</v>
      </c>
      <c r="S727" s="15">
        <f>VLOOKUP($C727,'Data_TCOM+9961'!$A:$U,'SH Summary'!S$4,FALSE)/1000000000</f>
        <v>42.853693268000001</v>
      </c>
    </row>
    <row r="728" spans="1:19" ht="17" customHeight="1" x14ac:dyDescent="0.35">
      <c r="A728" s="14"/>
      <c r="B728" s="14">
        <v>723</v>
      </c>
      <c r="C728" s="4" t="s">
        <v>760</v>
      </c>
      <c r="D728" s="15">
        <f>VLOOKUP($C728,'Data_TCOM+9961'!$A:$U,'SH Summary'!D$4,FALSE)</f>
        <v>0</v>
      </c>
      <c r="E728" s="15">
        <f>VLOOKUP($C728,'Data_TCOM+9961'!$A:$U,'SH Summary'!E$4,FALSE)</f>
        <v>1750</v>
      </c>
      <c r="F728" s="18">
        <f t="shared" si="33"/>
        <v>1750</v>
      </c>
      <c r="G728" s="18"/>
      <c r="H728" s="17">
        <f t="shared" si="34"/>
        <v>1750</v>
      </c>
      <c r="I728" s="16"/>
      <c r="J728" s="16"/>
      <c r="K728" s="16"/>
      <c r="L728" s="16">
        <f t="shared" si="35"/>
        <v>2.6964922998873433E-6</v>
      </c>
      <c r="M728" s="13">
        <f>VLOOKUP($C728,'Data_TCOM+9961'!$A:$U,'SH Summary'!M$4,FALSE)</f>
        <v>0</v>
      </c>
      <c r="N728" s="13" t="str">
        <f>VLOOKUP($C728,'Data_TCOM+9961'!$A:$U,'SH Summary'!N$4,FALSE)</f>
        <v>04/30/2026</v>
      </c>
      <c r="O728" s="13" t="str">
        <f>VLOOKUP($C728,'Data_TCOM+9961'!$A:$U,'SH Summary'!O$4,FALSE)</f>
        <v>Index</v>
      </c>
      <c r="P728" s="13" t="str">
        <f>VLOOKUP($C728,'Data_TCOM+9961'!$A:$U,'SH Summary'!P$4,FALSE)</f>
        <v>Sydney</v>
      </c>
      <c r="Q728" s="13" t="str">
        <f>VLOOKUP($C728,'Data_TCOM+9961'!$A:$U,'SH Summary'!Q$4,FALSE)</f>
        <v>New South Wales</v>
      </c>
      <c r="R728" s="13" t="str">
        <f>VLOOKUP($C728,'Data_TCOM+9961'!$A:$U,'SH Summary'!R$4,FALSE)</f>
        <v>Australia</v>
      </c>
      <c r="S728" s="15">
        <f>VLOOKUP($C728,'Data_TCOM+9961'!$A:$U,'SH Summary'!S$4,FALSE)/1000000000</f>
        <v>11.69778159</v>
      </c>
    </row>
    <row r="729" spans="1:19" ht="17" customHeight="1" x14ac:dyDescent="0.35">
      <c r="A729" s="14"/>
      <c r="B729" s="14">
        <v>724</v>
      </c>
      <c r="C729" s="4" t="s">
        <v>761</v>
      </c>
      <c r="D729" s="15">
        <f>VLOOKUP($C729,'Data_TCOM+9961'!$A:$U,'SH Summary'!D$4,FALSE)</f>
        <v>0</v>
      </c>
      <c r="E729" s="15">
        <f>VLOOKUP($C729,'Data_TCOM+9961'!$A:$U,'SH Summary'!E$4,FALSE)</f>
        <v>1734</v>
      </c>
      <c r="F729" s="18">
        <f t="shared" si="33"/>
        <v>1734</v>
      </c>
      <c r="G729" s="18"/>
      <c r="H729" s="17">
        <f t="shared" si="34"/>
        <v>1734</v>
      </c>
      <c r="I729" s="16"/>
      <c r="J729" s="16"/>
      <c r="K729" s="16"/>
      <c r="L729" s="16">
        <f t="shared" si="35"/>
        <v>2.6718386560026589E-6</v>
      </c>
      <c r="M729" s="13">
        <f>VLOOKUP($C729,'Data_TCOM+9961'!$A:$U,'SH Summary'!M$4,FALSE)</f>
        <v>0</v>
      </c>
      <c r="N729" s="13" t="str">
        <f>VLOOKUP($C729,'Data_TCOM+9961'!$A:$U,'SH Summary'!N$4,FALSE)</f>
        <v>03/31/2026</v>
      </c>
      <c r="O729" s="13" t="str">
        <f>VLOOKUP($C729,'Data_TCOM+9961'!$A:$U,'SH Summary'!O$4,FALSE)</f>
        <v>Growth</v>
      </c>
      <c r="P729" s="13" t="str">
        <f>VLOOKUP($C729,'Data_TCOM+9961'!$A:$U,'SH Summary'!P$4,FALSE)</f>
        <v>Itzehoe</v>
      </c>
      <c r="Q729" s="13">
        <f>VLOOKUP($C729,'Data_TCOM+9961'!$A:$U,'SH Summary'!Q$4,FALSE)</f>
        <v>0</v>
      </c>
      <c r="R729" s="13" t="str">
        <f>VLOOKUP($C729,'Data_TCOM+9961'!$A:$U,'SH Summary'!R$4,FALSE)</f>
        <v>Germany</v>
      </c>
      <c r="S729" s="15">
        <f>VLOOKUP($C729,'Data_TCOM+9961'!$A:$U,'SH Summary'!S$4,FALSE)/1000000000</f>
        <v>0.12552337899999999</v>
      </c>
    </row>
    <row r="730" spans="1:19" ht="17" customHeight="1" x14ac:dyDescent="0.35">
      <c r="A730" s="14"/>
      <c r="B730" s="14">
        <v>725</v>
      </c>
      <c r="C730" s="4" t="s">
        <v>762</v>
      </c>
      <c r="D730" s="15">
        <f>VLOOKUP($C730,'Data_TCOM+9961'!$A:$U,'SH Summary'!D$4,FALSE)</f>
        <v>1723</v>
      </c>
      <c r="E730" s="15">
        <f>VLOOKUP($C730,'Data_TCOM+9961'!$A:$U,'SH Summary'!E$4,FALSE)</f>
        <v>0</v>
      </c>
      <c r="F730" s="18">
        <f t="shared" si="33"/>
        <v>1723</v>
      </c>
      <c r="G730" s="18"/>
      <c r="H730" s="17">
        <f t="shared" si="34"/>
        <v>1723</v>
      </c>
      <c r="I730" s="16"/>
      <c r="J730" s="16"/>
      <c r="K730" s="16"/>
      <c r="L730" s="16">
        <f t="shared" si="35"/>
        <v>2.6548892758319388E-6</v>
      </c>
      <c r="M730" s="13" t="str">
        <f>VLOOKUP($C730,'Data_TCOM+9961'!$A:$U,'SH Summary'!M$4,FALSE)</f>
        <v>03/31/2026</v>
      </c>
      <c r="N730" s="13">
        <f>VLOOKUP($C730,'Data_TCOM+9961'!$A:$U,'SH Summary'!N$4,FALSE)</f>
        <v>0</v>
      </c>
      <c r="O730" s="13" t="str">
        <f>VLOOKUP($C730,'Data_TCOM+9961'!$A:$U,'SH Summary'!O$4,FALSE)</f>
        <v>Value</v>
      </c>
      <c r="P730" s="13" t="str">
        <f>VLOOKUP($C730,'Data_TCOM+9961'!$A:$U,'SH Summary'!P$4,FALSE)</f>
        <v>Chicago</v>
      </c>
      <c r="Q730" s="13" t="str">
        <f>VLOOKUP($C730,'Data_TCOM+9961'!$A:$U,'SH Summary'!Q$4,FALSE)</f>
        <v>Illinois</v>
      </c>
      <c r="R730" s="13" t="str">
        <f>VLOOKUP($C730,'Data_TCOM+9961'!$A:$U,'SH Summary'!R$4,FALSE)</f>
        <v>United States</v>
      </c>
      <c r="S730" s="15">
        <f>VLOOKUP($C730,'Data_TCOM+9961'!$A:$U,'SH Summary'!S$4,FALSE)/1000000000</f>
        <v>30.906087922000001</v>
      </c>
    </row>
    <row r="731" spans="1:19" ht="17" customHeight="1" x14ac:dyDescent="0.35">
      <c r="A731" s="14"/>
      <c r="B731" s="14">
        <v>726</v>
      </c>
      <c r="C731" s="4" t="s">
        <v>763</v>
      </c>
      <c r="D731" s="15">
        <f>VLOOKUP($C731,'Data_TCOM+9961'!$A:$U,'SH Summary'!D$4,FALSE)</f>
        <v>1620</v>
      </c>
      <c r="E731" s="15">
        <f>VLOOKUP($C731,'Data_TCOM+9961'!$A:$U,'SH Summary'!E$4,FALSE)</f>
        <v>0</v>
      </c>
      <c r="F731" s="18">
        <f t="shared" si="33"/>
        <v>1620</v>
      </c>
      <c r="G731" s="18"/>
      <c r="H731" s="17">
        <f t="shared" si="34"/>
        <v>1620</v>
      </c>
      <c r="I731" s="16"/>
      <c r="J731" s="16"/>
      <c r="K731" s="16"/>
      <c r="L731" s="16">
        <f t="shared" si="35"/>
        <v>2.4961814433242836E-6</v>
      </c>
      <c r="M731" s="13" t="str">
        <f>VLOOKUP($C731,'Data_TCOM+9961'!$A:$U,'SH Summary'!M$4,FALSE)</f>
        <v>03/31/2026</v>
      </c>
      <c r="N731" s="13">
        <f>VLOOKUP($C731,'Data_TCOM+9961'!$A:$U,'SH Summary'!N$4,FALSE)</f>
        <v>0</v>
      </c>
      <c r="O731" s="13" t="str">
        <f>VLOOKUP($C731,'Data_TCOM+9961'!$A:$U,'SH Summary'!O$4,FALSE)</f>
        <v>Value</v>
      </c>
      <c r="P731" s="13" t="str">
        <f>VLOOKUP($C731,'Data_TCOM+9961'!$A:$U,'SH Summary'!P$4,FALSE)</f>
        <v>Scottsdale</v>
      </c>
      <c r="Q731" s="13" t="str">
        <f>VLOOKUP($C731,'Data_TCOM+9961'!$A:$U,'SH Summary'!Q$4,FALSE)</f>
        <v>Arizona</v>
      </c>
      <c r="R731" s="13" t="str">
        <f>VLOOKUP($C731,'Data_TCOM+9961'!$A:$U,'SH Summary'!R$4,FALSE)</f>
        <v>United States</v>
      </c>
      <c r="S731" s="15">
        <f>VLOOKUP($C731,'Data_TCOM+9961'!$A:$U,'SH Summary'!S$4,FALSE)/1000000000</f>
        <v>49.705682416999998</v>
      </c>
    </row>
    <row r="732" spans="1:19" ht="17" customHeight="1" x14ac:dyDescent="0.35">
      <c r="A732" s="14"/>
      <c r="B732" s="14">
        <v>727</v>
      </c>
      <c r="C732" s="4" t="s">
        <v>764</v>
      </c>
      <c r="D732" s="15">
        <f>VLOOKUP($C732,'Data_TCOM+9961'!$A:$U,'SH Summary'!D$4,FALSE)</f>
        <v>1606</v>
      </c>
      <c r="E732" s="15">
        <f>VLOOKUP($C732,'Data_TCOM+9961'!$A:$U,'SH Summary'!E$4,FALSE)</f>
        <v>0</v>
      </c>
      <c r="F732" s="18">
        <f t="shared" si="33"/>
        <v>1606</v>
      </c>
      <c r="G732" s="18"/>
      <c r="H732" s="17">
        <f t="shared" si="34"/>
        <v>1606</v>
      </c>
      <c r="I732" s="16"/>
      <c r="J732" s="16"/>
      <c r="K732" s="16"/>
      <c r="L732" s="16">
        <f t="shared" si="35"/>
        <v>2.4746095049251846E-6</v>
      </c>
      <c r="M732" s="13" t="str">
        <f>VLOOKUP($C732,'Data_TCOM+9961'!$A:$U,'SH Summary'!M$4,FALSE)</f>
        <v>03/31/2026</v>
      </c>
      <c r="N732" s="13">
        <f>VLOOKUP($C732,'Data_TCOM+9961'!$A:$U,'SH Summary'!N$4,FALSE)</f>
        <v>0</v>
      </c>
      <c r="O732" s="13" t="str">
        <f>VLOOKUP($C732,'Data_TCOM+9961'!$A:$U,'SH Summary'!O$4,FALSE)</f>
        <v>Index</v>
      </c>
      <c r="P732" s="13" t="str">
        <f>VLOOKUP($C732,'Data_TCOM+9961'!$A:$U,'SH Summary'!P$4,FALSE)</f>
        <v>Franklin</v>
      </c>
      <c r="Q732" s="13" t="str">
        <f>VLOOKUP($C732,'Data_TCOM+9961'!$A:$U,'SH Summary'!Q$4,FALSE)</f>
        <v>Tennessee</v>
      </c>
      <c r="R732" s="13" t="str">
        <f>VLOOKUP($C732,'Data_TCOM+9961'!$A:$U,'SH Summary'!R$4,FALSE)</f>
        <v>United States</v>
      </c>
      <c r="S732" s="15">
        <f>VLOOKUP($C732,'Data_TCOM+9961'!$A:$U,'SH Summary'!S$4,FALSE)/1000000000</f>
        <v>0.44008139099999999</v>
      </c>
    </row>
    <row r="733" spans="1:19" ht="17" customHeight="1" x14ac:dyDescent="0.35">
      <c r="A733" s="14"/>
      <c r="B733" s="14">
        <v>728</v>
      </c>
      <c r="C733" s="4" t="s">
        <v>765</v>
      </c>
      <c r="D733" s="15">
        <f>VLOOKUP($C733,'Data_TCOM+9961'!$A:$U,'SH Summary'!D$4,FALSE)</f>
        <v>0</v>
      </c>
      <c r="E733" s="15">
        <f>VLOOKUP($C733,'Data_TCOM+9961'!$A:$U,'SH Summary'!E$4,FALSE)</f>
        <v>1602</v>
      </c>
      <c r="F733" s="18">
        <f t="shared" si="33"/>
        <v>1602</v>
      </c>
      <c r="G733" s="18"/>
      <c r="H733" s="17">
        <f t="shared" si="34"/>
        <v>1602</v>
      </c>
      <c r="I733" s="16"/>
      <c r="J733" s="16"/>
      <c r="K733" s="16"/>
      <c r="L733" s="16">
        <f t="shared" si="35"/>
        <v>2.4684460939540138E-6</v>
      </c>
      <c r="M733" s="13">
        <f>VLOOKUP($C733,'Data_TCOM+9961'!$A:$U,'SH Summary'!M$4,FALSE)</f>
        <v>0</v>
      </c>
      <c r="N733" s="13" t="str">
        <f>VLOOKUP($C733,'Data_TCOM+9961'!$A:$U,'SH Summary'!N$4,FALSE)</f>
        <v>04/30/2026</v>
      </c>
      <c r="O733" s="13" t="str">
        <f>VLOOKUP($C733,'Data_TCOM+9961'!$A:$U,'SH Summary'!O$4,FALSE)</f>
        <v>Growth</v>
      </c>
      <c r="P733" s="13" t="str">
        <f>VLOOKUP($C733,'Data_TCOM+9961'!$A:$U,'SH Summary'!P$4,FALSE)</f>
        <v>Dublin</v>
      </c>
      <c r="Q733" s="13">
        <f>VLOOKUP($C733,'Data_TCOM+9961'!$A:$U,'SH Summary'!Q$4,FALSE)</f>
        <v>0</v>
      </c>
      <c r="R733" s="13" t="str">
        <f>VLOOKUP($C733,'Data_TCOM+9961'!$A:$U,'SH Summary'!R$4,FALSE)</f>
        <v>Ireland</v>
      </c>
      <c r="S733" s="15">
        <f>VLOOKUP($C733,'Data_TCOM+9961'!$A:$U,'SH Summary'!S$4,FALSE)/1000000000</f>
        <v>5.3029654160000002</v>
      </c>
    </row>
    <row r="734" spans="1:19" ht="17" customHeight="1" x14ac:dyDescent="0.35">
      <c r="A734" s="14"/>
      <c r="B734" s="14">
        <v>729</v>
      </c>
      <c r="C734" s="4" t="s">
        <v>766</v>
      </c>
      <c r="D734" s="15">
        <f>VLOOKUP($C734,'Data_TCOM+9961'!$A:$U,'SH Summary'!D$4,FALSE)</f>
        <v>1565</v>
      </c>
      <c r="E734" s="15">
        <f>VLOOKUP($C734,'Data_TCOM+9961'!$A:$U,'SH Summary'!E$4,FALSE)</f>
        <v>0</v>
      </c>
      <c r="F734" s="18">
        <f t="shared" si="33"/>
        <v>1565</v>
      </c>
      <c r="G734" s="18"/>
      <c r="H734" s="17">
        <f t="shared" si="34"/>
        <v>1565</v>
      </c>
      <c r="I734" s="16"/>
      <c r="J734" s="16"/>
      <c r="K734" s="16"/>
      <c r="L734" s="16">
        <f t="shared" si="35"/>
        <v>2.4114345424706814E-6</v>
      </c>
      <c r="M734" s="13" t="str">
        <f>VLOOKUP($C734,'Data_TCOM+9961'!$A:$U,'SH Summary'!M$4,FALSE)</f>
        <v>04/30/2026</v>
      </c>
      <c r="N734" s="13" t="str">
        <f>VLOOKUP($C734,'Data_TCOM+9961'!$A:$U,'SH Summary'!N$4,FALSE)</f>
        <v>10/31/2025</v>
      </c>
      <c r="O734" s="13" t="str">
        <f>VLOOKUP($C734,'Data_TCOM+9961'!$A:$U,'SH Summary'!O$4,FALSE)</f>
        <v>Deep Value</v>
      </c>
      <c r="P734" s="13" t="str">
        <f>VLOOKUP($C734,'Data_TCOM+9961'!$A:$U,'SH Summary'!P$4,FALSE)</f>
        <v>Madrid</v>
      </c>
      <c r="Q734" s="13">
        <f>VLOOKUP($C734,'Data_TCOM+9961'!$A:$U,'SH Summary'!Q$4,FALSE)</f>
        <v>0</v>
      </c>
      <c r="R734" s="13" t="str">
        <f>VLOOKUP($C734,'Data_TCOM+9961'!$A:$U,'SH Summary'!R$4,FALSE)</f>
        <v>Spain</v>
      </c>
      <c r="S734" s="15">
        <f>VLOOKUP($C734,'Data_TCOM+9961'!$A:$U,'SH Summary'!S$4,FALSE)/1000000000</f>
        <v>0.80435820599999996</v>
      </c>
    </row>
    <row r="735" spans="1:19" ht="17" customHeight="1" x14ac:dyDescent="0.35">
      <c r="A735" s="14"/>
      <c r="B735" s="14">
        <v>730</v>
      </c>
      <c r="C735" s="4" t="s">
        <v>767</v>
      </c>
      <c r="D735" s="15">
        <f>VLOOKUP($C735,'Data_TCOM+9961'!$A:$U,'SH Summary'!D$4,FALSE)</f>
        <v>1139</v>
      </c>
      <c r="E735" s="15">
        <f>VLOOKUP($C735,'Data_TCOM+9961'!$A:$U,'SH Summary'!E$4,FALSE)</f>
        <v>415</v>
      </c>
      <c r="F735" s="18">
        <f t="shared" si="33"/>
        <v>1554</v>
      </c>
      <c r="G735" s="18"/>
      <c r="H735" s="17">
        <f t="shared" si="34"/>
        <v>1554</v>
      </c>
      <c r="I735" s="16"/>
      <c r="J735" s="16"/>
      <c r="K735" s="16"/>
      <c r="L735" s="16">
        <f t="shared" si="35"/>
        <v>2.3944851622999609E-6</v>
      </c>
      <c r="M735" s="13" t="str">
        <f>VLOOKUP($C735,'Data_TCOM+9961'!$A:$U,'SH Summary'!M$4,FALSE)</f>
        <v>04/30/2026</v>
      </c>
      <c r="N735" s="13" t="str">
        <f>VLOOKUP($C735,'Data_TCOM+9961'!$A:$U,'SH Summary'!N$4,FALSE)</f>
        <v>06/30/2025</v>
      </c>
      <c r="O735" s="13" t="str">
        <f>VLOOKUP($C735,'Data_TCOM+9961'!$A:$U,'SH Summary'!O$4,FALSE)</f>
        <v>Value</v>
      </c>
      <c r="P735" s="13" t="str">
        <f>VLOOKUP($C735,'Data_TCOM+9961'!$A:$U,'SH Summary'!P$4,FALSE)</f>
        <v>Toronto</v>
      </c>
      <c r="Q735" s="13" t="str">
        <f>VLOOKUP($C735,'Data_TCOM+9961'!$A:$U,'SH Summary'!Q$4,FALSE)</f>
        <v>Ontario</v>
      </c>
      <c r="R735" s="13" t="str">
        <f>VLOOKUP($C735,'Data_TCOM+9961'!$A:$U,'SH Summary'!R$4,FALSE)</f>
        <v>Canada</v>
      </c>
      <c r="S735" s="15">
        <f>VLOOKUP($C735,'Data_TCOM+9961'!$A:$U,'SH Summary'!S$4,FALSE)/1000000000</f>
        <v>5.5928776999999999E-2</v>
      </c>
    </row>
    <row r="736" spans="1:19" ht="17" customHeight="1" x14ac:dyDescent="0.35">
      <c r="A736" s="14"/>
      <c r="B736" s="14">
        <v>731</v>
      </c>
      <c r="C736" s="4" t="s">
        <v>768</v>
      </c>
      <c r="D736" s="15">
        <f>VLOOKUP($C736,'Data_TCOM+9961'!$A:$U,'SH Summary'!D$4,FALSE)</f>
        <v>0</v>
      </c>
      <c r="E736" s="15">
        <f>VLOOKUP($C736,'Data_TCOM+9961'!$A:$U,'SH Summary'!E$4,FALSE)</f>
        <v>1550</v>
      </c>
      <c r="F736" s="18">
        <f t="shared" si="33"/>
        <v>1550</v>
      </c>
      <c r="G736" s="18"/>
      <c r="H736" s="17">
        <f t="shared" si="34"/>
        <v>1550</v>
      </c>
      <c r="I736" s="16"/>
      <c r="J736" s="16"/>
      <c r="K736" s="16"/>
      <c r="L736" s="16">
        <f t="shared" si="35"/>
        <v>2.3883217513287897E-6</v>
      </c>
      <c r="M736" s="13">
        <f>VLOOKUP($C736,'Data_TCOM+9961'!$A:$U,'SH Summary'!M$4,FALSE)</f>
        <v>0</v>
      </c>
      <c r="N736" s="13" t="str">
        <f>VLOOKUP($C736,'Data_TCOM+9961'!$A:$U,'SH Summary'!N$4,FALSE)</f>
        <v>03/31/2026</v>
      </c>
      <c r="O736" s="13" t="str">
        <f>VLOOKUP($C736,'Data_TCOM+9961'!$A:$U,'SH Summary'!O$4,FALSE)</f>
        <v>Aggressive Growth</v>
      </c>
      <c r="P736" s="13" t="str">
        <f>VLOOKUP($C736,'Data_TCOM+9961'!$A:$U,'SH Summary'!P$4,FALSE)</f>
        <v>Mumbai</v>
      </c>
      <c r="Q736" s="13">
        <f>VLOOKUP($C736,'Data_TCOM+9961'!$A:$U,'SH Summary'!Q$4,FALSE)</f>
        <v>0</v>
      </c>
      <c r="R736" s="13" t="str">
        <f>VLOOKUP($C736,'Data_TCOM+9961'!$A:$U,'SH Summary'!R$4,FALSE)</f>
        <v>India</v>
      </c>
      <c r="S736" s="15">
        <f>VLOOKUP($C736,'Data_TCOM+9961'!$A:$U,'SH Summary'!S$4,FALSE)/1000000000</f>
        <v>10.412430242999999</v>
      </c>
    </row>
    <row r="737" spans="1:19" ht="17" customHeight="1" x14ac:dyDescent="0.35">
      <c r="A737" s="14"/>
      <c r="B737" s="14">
        <v>732</v>
      </c>
      <c r="C737" s="4" t="s">
        <v>769</v>
      </c>
      <c r="D737" s="15">
        <f>VLOOKUP($C737,'Data_TCOM+9961'!$A:$U,'SH Summary'!D$4,FALSE)</f>
        <v>0</v>
      </c>
      <c r="E737" s="15">
        <f>VLOOKUP($C737,'Data_TCOM+9961'!$A:$U,'SH Summary'!E$4,FALSE)</f>
        <v>1550</v>
      </c>
      <c r="F737" s="18">
        <f t="shared" si="33"/>
        <v>1550</v>
      </c>
      <c r="G737" s="18"/>
      <c r="H737" s="17">
        <f t="shared" si="34"/>
        <v>1550</v>
      </c>
      <c r="I737" s="16"/>
      <c r="J737" s="16"/>
      <c r="K737" s="16"/>
      <c r="L737" s="16">
        <f t="shared" si="35"/>
        <v>2.3883217513287897E-6</v>
      </c>
      <c r="M737" s="13">
        <f>VLOOKUP($C737,'Data_TCOM+9961'!$A:$U,'SH Summary'!M$4,FALSE)</f>
        <v>0</v>
      </c>
      <c r="N737" s="13" t="str">
        <f>VLOOKUP($C737,'Data_TCOM+9961'!$A:$U,'SH Summary'!N$4,FALSE)</f>
        <v>06/30/2025</v>
      </c>
      <c r="O737" s="13" t="str">
        <f>VLOOKUP($C737,'Data_TCOM+9961'!$A:$U,'SH Summary'!O$4,FALSE)</f>
        <v>Growth</v>
      </c>
      <c r="P737" s="13" t="str">
        <f>VLOOKUP($C737,'Data_TCOM+9961'!$A:$U,'SH Summary'!P$4,FALSE)</f>
        <v>Munsbach</v>
      </c>
      <c r="Q737" s="13">
        <f>VLOOKUP($C737,'Data_TCOM+9961'!$A:$U,'SH Summary'!Q$4,FALSE)</f>
        <v>0</v>
      </c>
      <c r="R737" s="13" t="str">
        <f>VLOOKUP($C737,'Data_TCOM+9961'!$A:$U,'SH Summary'!R$4,FALSE)</f>
        <v>Luxembourg</v>
      </c>
      <c r="S737" s="15">
        <f>VLOOKUP($C737,'Data_TCOM+9961'!$A:$U,'SH Summary'!S$4,FALSE)/1000000000</f>
        <v>0.135286817</v>
      </c>
    </row>
    <row r="738" spans="1:19" ht="17" customHeight="1" x14ac:dyDescent="0.35">
      <c r="A738" s="14"/>
      <c r="B738" s="14">
        <v>733</v>
      </c>
      <c r="C738" s="4" t="s">
        <v>770</v>
      </c>
      <c r="D738" s="15">
        <f>VLOOKUP($C738,'Data_TCOM+9961'!$A:$U,'SH Summary'!D$4,FALSE)</f>
        <v>0</v>
      </c>
      <c r="E738" s="15">
        <f>VLOOKUP($C738,'Data_TCOM+9961'!$A:$U,'SH Summary'!E$4,FALSE)</f>
        <v>1550</v>
      </c>
      <c r="F738" s="18">
        <f t="shared" si="33"/>
        <v>1550</v>
      </c>
      <c r="G738" s="18"/>
      <c r="H738" s="17">
        <f t="shared" si="34"/>
        <v>1550</v>
      </c>
      <c r="I738" s="16"/>
      <c r="J738" s="16"/>
      <c r="K738" s="16"/>
      <c r="L738" s="16">
        <f t="shared" si="35"/>
        <v>2.3883217513287897E-6</v>
      </c>
      <c r="M738" s="13">
        <f>VLOOKUP($C738,'Data_TCOM+9961'!$A:$U,'SH Summary'!M$4,FALSE)</f>
        <v>0</v>
      </c>
      <c r="N738" s="13" t="str">
        <f>VLOOKUP($C738,'Data_TCOM+9961'!$A:$U,'SH Summary'!N$4,FALSE)</f>
        <v>12/31/2025</v>
      </c>
      <c r="O738" s="13" t="str">
        <f>VLOOKUP($C738,'Data_TCOM+9961'!$A:$U,'SH Summary'!O$4,FALSE)</f>
        <v>Growth</v>
      </c>
      <c r="P738" s="13" t="str">
        <f>VLOOKUP($C738,'Data_TCOM+9961'!$A:$U,'SH Summary'!P$4,FALSE)</f>
        <v>Shanghai</v>
      </c>
      <c r="Q738" s="13">
        <f>VLOOKUP($C738,'Data_TCOM+9961'!$A:$U,'SH Summary'!Q$4,FALSE)</f>
        <v>0</v>
      </c>
      <c r="R738" s="13" t="str">
        <f>VLOOKUP($C738,'Data_TCOM+9961'!$A:$U,'SH Summary'!R$4,FALSE)</f>
        <v>China (Mainland)</v>
      </c>
      <c r="S738" s="15">
        <f>VLOOKUP($C738,'Data_TCOM+9961'!$A:$U,'SH Summary'!S$4,FALSE)/1000000000</f>
        <v>4.3426189539999998</v>
      </c>
    </row>
    <row r="739" spans="1:19" ht="17" customHeight="1" x14ac:dyDescent="0.35">
      <c r="A739" s="14"/>
      <c r="B739" s="14">
        <v>734</v>
      </c>
      <c r="C739" s="4" t="s">
        <v>771</v>
      </c>
      <c r="D739" s="15">
        <f>VLOOKUP($C739,'Data_TCOM+9961'!$A:$U,'SH Summary'!D$4,FALSE)</f>
        <v>0</v>
      </c>
      <c r="E739" s="15">
        <f>VLOOKUP($C739,'Data_TCOM+9961'!$A:$U,'SH Summary'!E$4,FALSE)</f>
        <v>1450</v>
      </c>
      <c r="F739" s="18">
        <f t="shared" si="33"/>
        <v>1450</v>
      </c>
      <c r="G739" s="18"/>
      <c r="H739" s="17">
        <f t="shared" si="34"/>
        <v>1450</v>
      </c>
      <c r="I739" s="16"/>
      <c r="J739" s="16"/>
      <c r="K739" s="16"/>
      <c r="L739" s="16">
        <f t="shared" si="35"/>
        <v>2.2342364770495131E-6</v>
      </c>
      <c r="M739" s="13">
        <f>VLOOKUP($C739,'Data_TCOM+9961'!$A:$U,'SH Summary'!M$4,FALSE)</f>
        <v>0</v>
      </c>
      <c r="N739" s="13" t="str">
        <f>VLOOKUP($C739,'Data_TCOM+9961'!$A:$U,'SH Summary'!N$4,FALSE)</f>
        <v>12/31/2025</v>
      </c>
      <c r="O739" s="13" t="str">
        <f>VLOOKUP($C739,'Data_TCOM+9961'!$A:$U,'SH Summary'!O$4,FALSE)</f>
        <v>Value</v>
      </c>
      <c r="P739" s="13" t="str">
        <f>VLOOKUP($C739,'Data_TCOM+9961'!$A:$U,'SH Summary'!P$4,FALSE)</f>
        <v>Seoul</v>
      </c>
      <c r="Q739" s="13">
        <f>VLOOKUP($C739,'Data_TCOM+9961'!$A:$U,'SH Summary'!Q$4,FALSE)</f>
        <v>0</v>
      </c>
      <c r="R739" s="13" t="str">
        <f>VLOOKUP($C739,'Data_TCOM+9961'!$A:$U,'SH Summary'!R$4,FALSE)</f>
        <v>South Korea</v>
      </c>
      <c r="S739" s="15">
        <f>VLOOKUP($C739,'Data_TCOM+9961'!$A:$U,'SH Summary'!S$4,FALSE)/1000000000</f>
        <v>2.0047117179999998</v>
      </c>
    </row>
    <row r="740" spans="1:19" ht="17" customHeight="1" x14ac:dyDescent="0.35">
      <c r="A740" s="14"/>
      <c r="B740" s="14">
        <v>735</v>
      </c>
      <c r="C740" s="4" t="s">
        <v>772</v>
      </c>
      <c r="D740" s="15">
        <f>VLOOKUP($C740,'Data_TCOM+9961'!$A:$U,'SH Summary'!D$4,FALSE)</f>
        <v>0</v>
      </c>
      <c r="E740" s="15">
        <f>VLOOKUP($C740,'Data_TCOM+9961'!$A:$U,'SH Summary'!E$4,FALSE)</f>
        <v>1352</v>
      </c>
      <c r="F740" s="18">
        <f t="shared" si="33"/>
        <v>1352</v>
      </c>
      <c r="G740" s="18"/>
      <c r="H740" s="17">
        <f t="shared" si="34"/>
        <v>1352</v>
      </c>
      <c r="I740" s="16"/>
      <c r="J740" s="16"/>
      <c r="K740" s="16"/>
      <c r="L740" s="16">
        <f t="shared" si="35"/>
        <v>2.0832329082558219E-6</v>
      </c>
      <c r="M740" s="13">
        <f>VLOOKUP($C740,'Data_TCOM+9961'!$A:$U,'SH Summary'!M$4,FALSE)</f>
        <v>0</v>
      </c>
      <c r="N740" s="13" t="str">
        <f>VLOOKUP($C740,'Data_TCOM+9961'!$A:$U,'SH Summary'!N$4,FALSE)</f>
        <v>12/31/2025</v>
      </c>
      <c r="O740" s="13" t="str">
        <f>VLOOKUP($C740,'Data_TCOM+9961'!$A:$U,'SH Summary'!O$4,FALSE)</f>
        <v>GARP</v>
      </c>
      <c r="P740" s="13" t="str">
        <f>VLOOKUP($C740,'Data_TCOM+9961'!$A:$U,'SH Summary'!P$4,FALSE)</f>
        <v>Seoul</v>
      </c>
      <c r="Q740" s="13">
        <f>VLOOKUP($C740,'Data_TCOM+9961'!$A:$U,'SH Summary'!Q$4,FALSE)</f>
        <v>0</v>
      </c>
      <c r="R740" s="13" t="str">
        <f>VLOOKUP($C740,'Data_TCOM+9961'!$A:$U,'SH Summary'!R$4,FALSE)</f>
        <v>South Korea</v>
      </c>
      <c r="S740" s="15">
        <f>VLOOKUP($C740,'Data_TCOM+9961'!$A:$U,'SH Summary'!S$4,FALSE)/1000000000</f>
        <v>0.54373689999999997</v>
      </c>
    </row>
    <row r="741" spans="1:19" ht="17" customHeight="1" x14ac:dyDescent="0.35">
      <c r="A741" s="14"/>
      <c r="B741" s="14">
        <v>736</v>
      </c>
      <c r="C741" s="4" t="s">
        <v>773</v>
      </c>
      <c r="D741" s="15">
        <f>VLOOKUP($C741,'Data_TCOM+9961'!$A:$U,'SH Summary'!D$4,FALSE)</f>
        <v>0</v>
      </c>
      <c r="E741" s="15">
        <f>VLOOKUP($C741,'Data_TCOM+9961'!$A:$U,'SH Summary'!E$4,FALSE)</f>
        <v>1300</v>
      </c>
      <c r="F741" s="18">
        <f t="shared" si="33"/>
        <v>1300</v>
      </c>
      <c r="G741" s="18"/>
      <c r="H741" s="17">
        <f t="shared" si="34"/>
        <v>1300</v>
      </c>
      <c r="I741" s="16"/>
      <c r="J741" s="16"/>
      <c r="K741" s="16"/>
      <c r="L741" s="16">
        <f t="shared" si="35"/>
        <v>2.0031085656305978E-6</v>
      </c>
      <c r="M741" s="13">
        <f>VLOOKUP($C741,'Data_TCOM+9961'!$A:$U,'SH Summary'!M$4,FALSE)</f>
        <v>0</v>
      </c>
      <c r="N741" s="13" t="str">
        <f>VLOOKUP($C741,'Data_TCOM+9961'!$A:$U,'SH Summary'!N$4,FALSE)</f>
        <v>12/31/2025</v>
      </c>
      <c r="O741" s="13" t="str">
        <f>VLOOKUP($C741,'Data_TCOM+9961'!$A:$U,'SH Summary'!O$4,FALSE)</f>
        <v>GARP</v>
      </c>
      <c r="P741" s="13" t="str">
        <f>VLOOKUP($C741,'Data_TCOM+9961'!$A:$U,'SH Summary'!P$4,FALSE)</f>
        <v>Singapore</v>
      </c>
      <c r="Q741" s="13">
        <f>VLOOKUP($C741,'Data_TCOM+9961'!$A:$U,'SH Summary'!Q$4,FALSE)</f>
        <v>0</v>
      </c>
      <c r="R741" s="13" t="str">
        <f>VLOOKUP($C741,'Data_TCOM+9961'!$A:$U,'SH Summary'!R$4,FALSE)</f>
        <v>Singapore</v>
      </c>
      <c r="S741" s="15">
        <f>VLOOKUP($C741,'Data_TCOM+9961'!$A:$U,'SH Summary'!S$4,FALSE)/1000000000</f>
        <v>0.136205679</v>
      </c>
    </row>
    <row r="742" spans="1:19" ht="17" customHeight="1" x14ac:dyDescent="0.35">
      <c r="A742" s="14"/>
      <c r="B742" s="14">
        <v>737</v>
      </c>
      <c r="C742" s="4" t="s">
        <v>774</v>
      </c>
      <c r="D742" s="15">
        <f>VLOOKUP($C742,'Data_TCOM+9961'!$A:$U,'SH Summary'!D$4,FALSE)</f>
        <v>0</v>
      </c>
      <c r="E742" s="15">
        <f>VLOOKUP($C742,'Data_TCOM+9961'!$A:$U,'SH Summary'!E$4,FALSE)</f>
        <v>1244</v>
      </c>
      <c r="F742" s="18">
        <f t="shared" si="33"/>
        <v>1244</v>
      </c>
      <c r="G742" s="18"/>
      <c r="H742" s="17">
        <f t="shared" si="34"/>
        <v>1244</v>
      </c>
      <c r="I742" s="16"/>
      <c r="J742" s="16"/>
      <c r="K742" s="16"/>
      <c r="L742" s="16">
        <f t="shared" si="35"/>
        <v>1.9168208120342029E-6</v>
      </c>
      <c r="M742" s="13">
        <f>VLOOKUP($C742,'Data_TCOM+9961'!$A:$U,'SH Summary'!M$4,FALSE)</f>
        <v>0</v>
      </c>
      <c r="N742" s="13" t="str">
        <f>VLOOKUP($C742,'Data_TCOM+9961'!$A:$U,'SH Summary'!N$4,FALSE)</f>
        <v>04/30/2026</v>
      </c>
      <c r="O742" s="13" t="str">
        <f>VLOOKUP($C742,'Data_TCOM+9961'!$A:$U,'SH Summary'!O$4,FALSE)</f>
        <v>Yield</v>
      </c>
      <c r="P742" s="13" t="str">
        <f>VLOOKUP($C742,'Data_TCOM+9961'!$A:$U,'SH Summary'!P$4,FALSE)</f>
        <v>Sydney</v>
      </c>
      <c r="Q742" s="13" t="str">
        <f>VLOOKUP($C742,'Data_TCOM+9961'!$A:$U,'SH Summary'!Q$4,FALSE)</f>
        <v>New South Wales</v>
      </c>
      <c r="R742" s="13" t="str">
        <f>VLOOKUP($C742,'Data_TCOM+9961'!$A:$U,'SH Summary'!R$4,FALSE)</f>
        <v>Australia</v>
      </c>
      <c r="S742" s="15">
        <f>VLOOKUP($C742,'Data_TCOM+9961'!$A:$U,'SH Summary'!S$4,FALSE)/1000000000</f>
        <v>0.96590580299999995</v>
      </c>
    </row>
    <row r="743" spans="1:19" ht="17" customHeight="1" x14ac:dyDescent="0.35">
      <c r="A743" s="14"/>
      <c r="B743" s="14">
        <v>738</v>
      </c>
      <c r="C743" s="4" t="s">
        <v>775</v>
      </c>
      <c r="D743" s="15">
        <f>VLOOKUP($C743,'Data_TCOM+9961'!$A:$U,'SH Summary'!D$4,FALSE)</f>
        <v>1238</v>
      </c>
      <c r="E743" s="15">
        <f>VLOOKUP($C743,'Data_TCOM+9961'!$A:$U,'SH Summary'!E$4,FALSE)</f>
        <v>0</v>
      </c>
      <c r="F743" s="18">
        <f t="shared" si="33"/>
        <v>1238</v>
      </c>
      <c r="G743" s="18"/>
      <c r="H743" s="17">
        <f t="shared" si="34"/>
        <v>1238</v>
      </c>
      <c r="I743" s="16"/>
      <c r="J743" s="16"/>
      <c r="K743" s="16"/>
      <c r="L743" s="16">
        <f t="shared" si="35"/>
        <v>1.9075756955774463E-6</v>
      </c>
      <c r="M743" s="13" t="str">
        <f>VLOOKUP($C743,'Data_TCOM+9961'!$A:$U,'SH Summary'!M$4,FALSE)</f>
        <v>03/31/2026</v>
      </c>
      <c r="N743" s="13">
        <f>VLOOKUP($C743,'Data_TCOM+9961'!$A:$U,'SH Summary'!N$4,FALSE)</f>
        <v>0</v>
      </c>
      <c r="O743" s="13" t="str">
        <f>VLOOKUP($C743,'Data_TCOM+9961'!$A:$U,'SH Summary'!O$4,FALSE)</f>
        <v>Alternative</v>
      </c>
      <c r="P743" s="13" t="str">
        <f>VLOOKUP($C743,'Data_TCOM+9961'!$A:$U,'SH Summary'!P$4,FALSE)</f>
        <v>New York</v>
      </c>
      <c r="Q743" s="13" t="str">
        <f>VLOOKUP($C743,'Data_TCOM+9961'!$A:$U,'SH Summary'!Q$4,FALSE)</f>
        <v>New York</v>
      </c>
      <c r="R743" s="13" t="str">
        <f>VLOOKUP($C743,'Data_TCOM+9961'!$A:$U,'SH Summary'!R$4,FALSE)</f>
        <v>United States</v>
      </c>
      <c r="S743" s="15">
        <f>VLOOKUP($C743,'Data_TCOM+9961'!$A:$U,'SH Summary'!S$4,FALSE)/1000000000</f>
        <v>3.8443732229999998</v>
      </c>
    </row>
    <row r="744" spans="1:19" ht="17" customHeight="1" x14ac:dyDescent="0.35">
      <c r="A744" s="14"/>
      <c r="B744" s="14">
        <v>739</v>
      </c>
      <c r="C744" s="4" t="s">
        <v>776</v>
      </c>
      <c r="D744" s="15">
        <f>VLOOKUP($C744,'Data_TCOM+9961'!$A:$U,'SH Summary'!D$4,FALSE)</f>
        <v>124</v>
      </c>
      <c r="E744" s="15">
        <f>VLOOKUP($C744,'Data_TCOM+9961'!$A:$U,'SH Summary'!E$4,FALSE)</f>
        <v>1100</v>
      </c>
      <c r="F744" s="18">
        <f t="shared" si="33"/>
        <v>1224</v>
      </c>
      <c r="G744" s="18"/>
      <c r="H744" s="17">
        <f t="shared" si="34"/>
        <v>1224</v>
      </c>
      <c r="I744" s="16"/>
      <c r="J744" s="16"/>
      <c r="K744" s="16"/>
      <c r="L744" s="16">
        <f t="shared" si="35"/>
        <v>1.8860037571783477E-6</v>
      </c>
      <c r="M744" s="13" t="str">
        <f>VLOOKUP($C744,'Data_TCOM+9961'!$A:$U,'SH Summary'!M$4,FALSE)</f>
        <v>08/31/2025</v>
      </c>
      <c r="N744" s="13" t="str">
        <f>VLOOKUP($C744,'Data_TCOM+9961'!$A:$U,'SH Summary'!N$4,FALSE)</f>
        <v>03/31/2026</v>
      </c>
      <c r="O744" s="13" t="str">
        <f>VLOOKUP($C744,'Data_TCOM+9961'!$A:$U,'SH Summary'!O$4,FALSE)</f>
        <v>Value</v>
      </c>
      <c r="P744" s="13" t="str">
        <f>VLOOKUP($C744,'Data_TCOM+9961'!$A:$U,'SH Summary'!P$4,FALSE)</f>
        <v>London</v>
      </c>
      <c r="Q744" s="13">
        <f>VLOOKUP($C744,'Data_TCOM+9961'!$A:$U,'SH Summary'!Q$4,FALSE)</f>
        <v>0</v>
      </c>
      <c r="R744" s="13" t="str">
        <f>VLOOKUP($C744,'Data_TCOM+9961'!$A:$U,'SH Summary'!R$4,FALSE)</f>
        <v>United Kingdom</v>
      </c>
      <c r="S744" s="15">
        <f>VLOOKUP($C744,'Data_TCOM+9961'!$A:$U,'SH Summary'!S$4,FALSE)/1000000000</f>
        <v>13.359292062</v>
      </c>
    </row>
    <row r="745" spans="1:19" ht="17" customHeight="1" x14ac:dyDescent="0.35">
      <c r="A745" s="14"/>
      <c r="B745" s="14">
        <v>740</v>
      </c>
      <c r="C745" s="4" t="s">
        <v>777</v>
      </c>
      <c r="D745" s="15">
        <f>VLOOKUP($C745,'Data_TCOM+9961'!$A:$U,'SH Summary'!D$4,FALSE)</f>
        <v>1216</v>
      </c>
      <c r="E745" s="15">
        <f>VLOOKUP($C745,'Data_TCOM+9961'!$A:$U,'SH Summary'!E$4,FALSE)</f>
        <v>0</v>
      </c>
      <c r="F745" s="18">
        <f t="shared" si="33"/>
        <v>1216</v>
      </c>
      <c r="G745" s="18"/>
      <c r="H745" s="17">
        <f t="shared" si="34"/>
        <v>1216</v>
      </c>
      <c r="I745" s="16"/>
      <c r="J745" s="16"/>
      <c r="K745" s="16"/>
      <c r="L745" s="16">
        <f t="shared" si="35"/>
        <v>1.8736769352360054E-6</v>
      </c>
      <c r="M745" s="13" t="str">
        <f>VLOOKUP($C745,'Data_TCOM+9961'!$A:$U,'SH Summary'!M$4,FALSE)</f>
        <v>03/31/2026</v>
      </c>
      <c r="N745" s="13">
        <f>VLOOKUP($C745,'Data_TCOM+9961'!$A:$U,'SH Summary'!N$4,FALSE)</f>
        <v>0</v>
      </c>
      <c r="O745" s="13" t="str">
        <f>VLOOKUP($C745,'Data_TCOM+9961'!$A:$U,'SH Summary'!O$4,FALSE)</f>
        <v>Externally Managed</v>
      </c>
      <c r="P745" s="13" t="str">
        <f>VLOOKUP($C745,'Data_TCOM+9961'!$A:$U,'SH Summary'!P$4,FALSE)</f>
        <v>Tampa</v>
      </c>
      <c r="Q745" s="13" t="str">
        <f>VLOOKUP($C745,'Data_TCOM+9961'!$A:$U,'SH Summary'!Q$4,FALSE)</f>
        <v>Florida</v>
      </c>
      <c r="R745" s="13" t="str">
        <f>VLOOKUP($C745,'Data_TCOM+9961'!$A:$U,'SH Summary'!R$4,FALSE)</f>
        <v>United States</v>
      </c>
      <c r="S745" s="15">
        <f>VLOOKUP($C745,'Data_TCOM+9961'!$A:$U,'SH Summary'!S$4,FALSE)/1000000000</f>
        <v>4.8258335460000001</v>
      </c>
    </row>
    <row r="746" spans="1:19" ht="17" customHeight="1" x14ac:dyDescent="0.35">
      <c r="A746" s="14"/>
      <c r="B746" s="14">
        <v>741</v>
      </c>
      <c r="C746" s="4" t="s">
        <v>778</v>
      </c>
      <c r="D746" s="15">
        <f>VLOOKUP($C746,'Data_TCOM+9961'!$A:$U,'SH Summary'!D$4,FALSE)</f>
        <v>1176</v>
      </c>
      <c r="E746" s="15">
        <f>VLOOKUP($C746,'Data_TCOM+9961'!$A:$U,'SH Summary'!E$4,FALSE)</f>
        <v>0</v>
      </c>
      <c r="F746" s="18">
        <f t="shared" si="33"/>
        <v>1176</v>
      </c>
      <c r="G746" s="18"/>
      <c r="H746" s="17">
        <f t="shared" si="34"/>
        <v>1176</v>
      </c>
      <c r="I746" s="16"/>
      <c r="J746" s="16"/>
      <c r="K746" s="16"/>
      <c r="L746" s="16">
        <f t="shared" si="35"/>
        <v>1.8120428255242948E-6</v>
      </c>
      <c r="M746" s="13" t="str">
        <f>VLOOKUP($C746,'Data_TCOM+9961'!$A:$U,'SH Summary'!M$4,FALSE)</f>
        <v>04/30/2026</v>
      </c>
      <c r="N746" s="13">
        <f>VLOOKUP($C746,'Data_TCOM+9961'!$A:$U,'SH Summary'!N$4,FALSE)</f>
        <v>0</v>
      </c>
      <c r="O746" s="13" t="str">
        <f>VLOOKUP($C746,'Data_TCOM+9961'!$A:$U,'SH Summary'!O$4,FALSE)</f>
        <v>Growth</v>
      </c>
      <c r="P746" s="13" t="str">
        <f>VLOOKUP($C746,'Data_TCOM+9961'!$A:$U,'SH Summary'!P$4,FALSE)</f>
        <v>Mexico City</v>
      </c>
      <c r="Q746" s="13">
        <f>VLOOKUP($C746,'Data_TCOM+9961'!$A:$U,'SH Summary'!Q$4,FALSE)</f>
        <v>0</v>
      </c>
      <c r="R746" s="13" t="str">
        <f>VLOOKUP($C746,'Data_TCOM+9961'!$A:$U,'SH Summary'!R$4,FALSE)</f>
        <v>Mexico</v>
      </c>
      <c r="S746" s="15">
        <f>VLOOKUP($C746,'Data_TCOM+9961'!$A:$U,'SH Summary'!S$4,FALSE)/1000000000</f>
        <v>16.465662897000001</v>
      </c>
    </row>
    <row r="747" spans="1:19" ht="17" customHeight="1" x14ac:dyDescent="0.35">
      <c r="A747" s="14"/>
      <c r="B747" s="14">
        <v>742</v>
      </c>
      <c r="C747" s="4" t="s">
        <v>779</v>
      </c>
      <c r="D747" s="15">
        <f>VLOOKUP($C747,'Data_TCOM+9961'!$A:$U,'SH Summary'!D$4,FALSE)</f>
        <v>1146</v>
      </c>
      <c r="E747" s="15">
        <f>VLOOKUP($C747,'Data_TCOM+9961'!$A:$U,'SH Summary'!E$4,FALSE)</f>
        <v>0</v>
      </c>
      <c r="F747" s="18">
        <f t="shared" si="33"/>
        <v>1146</v>
      </c>
      <c r="G747" s="18"/>
      <c r="H747" s="17">
        <f t="shared" si="34"/>
        <v>1146</v>
      </c>
      <c r="I747" s="16"/>
      <c r="J747" s="16"/>
      <c r="K747" s="16"/>
      <c r="L747" s="16">
        <f t="shared" si="35"/>
        <v>1.7658172432405117E-6</v>
      </c>
      <c r="M747" s="13" t="str">
        <f>VLOOKUP($C747,'Data_TCOM+9961'!$A:$U,'SH Summary'!M$4,FALSE)</f>
        <v>03/31/2026</v>
      </c>
      <c r="N747" s="13">
        <f>VLOOKUP($C747,'Data_TCOM+9961'!$A:$U,'SH Summary'!N$4,FALSE)</f>
        <v>0</v>
      </c>
      <c r="O747" s="13" t="str">
        <f>VLOOKUP($C747,'Data_TCOM+9961'!$A:$U,'SH Summary'!O$4,FALSE)</f>
        <v>Value</v>
      </c>
      <c r="P747" s="13" t="str">
        <f>VLOOKUP($C747,'Data_TCOM+9961'!$A:$U,'SH Summary'!P$4,FALSE)</f>
        <v>Luxembourg</v>
      </c>
      <c r="Q747" s="13">
        <f>VLOOKUP($C747,'Data_TCOM+9961'!$A:$U,'SH Summary'!Q$4,FALSE)</f>
        <v>0</v>
      </c>
      <c r="R747" s="13" t="str">
        <f>VLOOKUP($C747,'Data_TCOM+9961'!$A:$U,'SH Summary'!R$4,FALSE)</f>
        <v>Luxembourg</v>
      </c>
      <c r="S747" s="15">
        <f>VLOOKUP($C747,'Data_TCOM+9961'!$A:$U,'SH Summary'!S$4,FALSE)/1000000000</f>
        <v>1.697458251</v>
      </c>
    </row>
    <row r="748" spans="1:19" ht="17" customHeight="1" x14ac:dyDescent="0.35">
      <c r="A748" s="14"/>
      <c r="B748" s="14">
        <v>743</v>
      </c>
      <c r="C748" s="4" t="s">
        <v>780</v>
      </c>
      <c r="D748" s="15">
        <f>VLOOKUP($C748,'Data_TCOM+9961'!$A:$U,'SH Summary'!D$4,FALSE)</f>
        <v>316</v>
      </c>
      <c r="E748" s="15">
        <f>VLOOKUP($C748,'Data_TCOM+9961'!$A:$U,'SH Summary'!E$4,FALSE)</f>
        <v>792</v>
      </c>
      <c r="F748" s="18">
        <f t="shared" si="33"/>
        <v>1108</v>
      </c>
      <c r="G748" s="18"/>
      <c r="H748" s="17">
        <f t="shared" si="34"/>
        <v>1108</v>
      </c>
      <c r="I748" s="16"/>
      <c r="J748" s="16"/>
      <c r="K748" s="16"/>
      <c r="L748" s="16">
        <f t="shared" si="35"/>
        <v>1.7072648390143864E-6</v>
      </c>
      <c r="M748" s="13" t="str">
        <f>VLOOKUP($C748,'Data_TCOM+9961'!$A:$U,'SH Summary'!M$4,FALSE)</f>
        <v>11/30/2025</v>
      </c>
      <c r="N748" s="13" t="str">
        <f>VLOOKUP($C748,'Data_TCOM+9961'!$A:$U,'SH Summary'!N$4,FALSE)</f>
        <v>10/30/2025</v>
      </c>
      <c r="O748" s="13" t="str">
        <f>VLOOKUP($C748,'Data_TCOM+9961'!$A:$U,'SH Summary'!O$4,FALSE)</f>
        <v>Growth</v>
      </c>
      <c r="P748" s="13" t="str">
        <f>VLOOKUP($C748,'Data_TCOM+9961'!$A:$U,'SH Summary'!P$4,FALSE)</f>
        <v>Tel Aviv</v>
      </c>
      <c r="Q748" s="13">
        <f>VLOOKUP($C748,'Data_TCOM+9961'!$A:$U,'SH Summary'!Q$4,FALSE)</f>
        <v>0</v>
      </c>
      <c r="R748" s="13" t="str">
        <f>VLOOKUP($C748,'Data_TCOM+9961'!$A:$U,'SH Summary'!R$4,FALSE)</f>
        <v>Israel</v>
      </c>
      <c r="S748" s="15">
        <f>VLOOKUP($C748,'Data_TCOM+9961'!$A:$U,'SH Summary'!S$4,FALSE)/1000000000</f>
        <v>10.366982586000001</v>
      </c>
    </row>
    <row r="749" spans="1:19" ht="17" customHeight="1" x14ac:dyDescent="0.35">
      <c r="A749" s="14"/>
      <c r="B749" s="14">
        <v>744</v>
      </c>
      <c r="C749" s="4" t="s">
        <v>781</v>
      </c>
      <c r="D749" s="15">
        <f>VLOOKUP($C749,'Data_TCOM+9961'!$A:$U,'SH Summary'!D$4,FALSE)</f>
        <v>0</v>
      </c>
      <c r="E749" s="15">
        <f>VLOOKUP($C749,'Data_TCOM+9961'!$A:$U,'SH Summary'!E$4,FALSE)</f>
        <v>1106</v>
      </c>
      <c r="F749" s="18">
        <f t="shared" si="33"/>
        <v>1106</v>
      </c>
      <c r="G749" s="18"/>
      <c r="H749" s="17">
        <f t="shared" si="34"/>
        <v>1106</v>
      </c>
      <c r="I749" s="16"/>
      <c r="J749" s="16"/>
      <c r="K749" s="16"/>
      <c r="L749" s="16">
        <f t="shared" si="35"/>
        <v>1.704183133528801E-6</v>
      </c>
      <c r="M749" s="13">
        <f>VLOOKUP($C749,'Data_TCOM+9961'!$A:$U,'SH Summary'!M$4,FALSE)</f>
        <v>0</v>
      </c>
      <c r="N749" s="13" t="str">
        <f>VLOOKUP($C749,'Data_TCOM+9961'!$A:$U,'SH Summary'!N$4,FALSE)</f>
        <v>12/31/2025</v>
      </c>
      <c r="O749" s="13" t="str">
        <f>VLOOKUP($C749,'Data_TCOM+9961'!$A:$U,'SH Summary'!O$4,FALSE)</f>
        <v>Growth</v>
      </c>
      <c r="P749" s="13" t="str">
        <f>VLOOKUP($C749,'Data_TCOM+9961'!$A:$U,'SH Summary'!P$4,FALSE)</f>
        <v>Seoul</v>
      </c>
      <c r="Q749" s="13">
        <f>VLOOKUP($C749,'Data_TCOM+9961'!$A:$U,'SH Summary'!Q$4,FALSE)</f>
        <v>0</v>
      </c>
      <c r="R749" s="13" t="str">
        <f>VLOOKUP($C749,'Data_TCOM+9961'!$A:$U,'SH Summary'!R$4,FALSE)</f>
        <v>South Korea</v>
      </c>
      <c r="S749" s="15">
        <f>VLOOKUP($C749,'Data_TCOM+9961'!$A:$U,'SH Summary'!S$4,FALSE)/1000000000</f>
        <v>5.6960293000000002E-2</v>
      </c>
    </row>
    <row r="750" spans="1:19" ht="17" customHeight="1" x14ac:dyDescent="0.35">
      <c r="A750" s="14"/>
      <c r="B750" s="14">
        <v>745</v>
      </c>
      <c r="C750" s="4" t="s">
        <v>782</v>
      </c>
      <c r="D750" s="15">
        <f>VLOOKUP($C750,'Data_TCOM+9961'!$A:$U,'SH Summary'!D$4,FALSE)</f>
        <v>0</v>
      </c>
      <c r="E750" s="15">
        <f>VLOOKUP($C750,'Data_TCOM+9961'!$A:$U,'SH Summary'!E$4,FALSE)</f>
        <v>1050</v>
      </c>
      <c r="F750" s="18">
        <f t="shared" si="33"/>
        <v>1050</v>
      </c>
      <c r="G750" s="18"/>
      <c r="H750" s="17">
        <f t="shared" si="34"/>
        <v>1050</v>
      </c>
      <c r="I750" s="16"/>
      <c r="J750" s="16"/>
      <c r="K750" s="16"/>
      <c r="L750" s="16">
        <f t="shared" si="35"/>
        <v>1.6178953799324059E-6</v>
      </c>
      <c r="M750" s="13">
        <f>VLOOKUP($C750,'Data_TCOM+9961'!$A:$U,'SH Summary'!M$4,FALSE)</f>
        <v>0</v>
      </c>
      <c r="N750" s="13" t="str">
        <f>VLOOKUP($C750,'Data_TCOM+9961'!$A:$U,'SH Summary'!N$4,FALSE)</f>
        <v>03/31/2026</v>
      </c>
      <c r="O750" s="13" t="str">
        <f>VLOOKUP($C750,'Data_TCOM+9961'!$A:$U,'SH Summary'!O$4,FALSE)</f>
        <v>Growth</v>
      </c>
      <c r="P750" s="13" t="str">
        <f>VLOOKUP($C750,'Data_TCOM+9961'!$A:$U,'SH Summary'!P$4,FALSE)</f>
        <v>Central</v>
      </c>
      <c r="Q750" s="13">
        <f>VLOOKUP($C750,'Data_TCOM+9961'!$A:$U,'SH Summary'!Q$4,FALSE)</f>
        <v>0</v>
      </c>
      <c r="R750" s="13" t="str">
        <f>VLOOKUP($C750,'Data_TCOM+9961'!$A:$U,'SH Summary'!R$4,FALSE)</f>
        <v>Hong Kong SAR</v>
      </c>
      <c r="S750" s="15">
        <f>VLOOKUP($C750,'Data_TCOM+9961'!$A:$U,'SH Summary'!S$4,FALSE)/1000000000</f>
        <v>10.944752766000001</v>
      </c>
    </row>
    <row r="751" spans="1:19" ht="17" customHeight="1" x14ac:dyDescent="0.35">
      <c r="A751" s="14"/>
      <c r="B751" s="14">
        <v>746</v>
      </c>
      <c r="C751" s="4" t="s">
        <v>783</v>
      </c>
      <c r="D751" s="15">
        <f>VLOOKUP($C751,'Data_TCOM+9961'!$A:$U,'SH Summary'!D$4,FALSE)</f>
        <v>1031</v>
      </c>
      <c r="E751" s="15">
        <f>VLOOKUP($C751,'Data_TCOM+9961'!$A:$U,'SH Summary'!E$4,FALSE)</f>
        <v>0</v>
      </c>
      <c r="F751" s="18">
        <f t="shared" si="33"/>
        <v>1031</v>
      </c>
      <c r="G751" s="18"/>
      <c r="H751" s="17">
        <f t="shared" si="34"/>
        <v>1031</v>
      </c>
      <c r="I751" s="16"/>
      <c r="J751" s="16"/>
      <c r="K751" s="16"/>
      <c r="L751" s="16">
        <f t="shared" si="35"/>
        <v>1.5886191778193434E-6</v>
      </c>
      <c r="M751" s="13" t="str">
        <f>VLOOKUP($C751,'Data_TCOM+9961'!$A:$U,'SH Summary'!M$4,FALSE)</f>
        <v>03/31/2026</v>
      </c>
      <c r="N751" s="13">
        <f>VLOOKUP($C751,'Data_TCOM+9961'!$A:$U,'SH Summary'!N$4,FALSE)</f>
        <v>0</v>
      </c>
      <c r="O751" s="13" t="str">
        <f>VLOOKUP($C751,'Data_TCOM+9961'!$A:$U,'SH Summary'!O$4,FALSE)</f>
        <v>Index</v>
      </c>
      <c r="P751" s="13" t="str">
        <f>VLOOKUP($C751,'Data_TCOM+9961'!$A:$U,'SH Summary'!P$4,FALSE)</f>
        <v>Bethesda</v>
      </c>
      <c r="Q751" s="13" t="str">
        <f>VLOOKUP($C751,'Data_TCOM+9961'!$A:$U,'SH Summary'!Q$4,FALSE)</f>
        <v>Maryland</v>
      </c>
      <c r="R751" s="13" t="str">
        <f>VLOOKUP($C751,'Data_TCOM+9961'!$A:$U,'SH Summary'!R$4,FALSE)</f>
        <v>United States</v>
      </c>
      <c r="S751" s="15">
        <f>VLOOKUP($C751,'Data_TCOM+9961'!$A:$U,'SH Summary'!S$4,FALSE)/1000000000</f>
        <v>0.77407819899999997</v>
      </c>
    </row>
    <row r="752" spans="1:19" ht="17" customHeight="1" x14ac:dyDescent="0.35">
      <c r="A752" s="14"/>
      <c r="B752" s="14">
        <v>747</v>
      </c>
      <c r="C752" s="4" t="s">
        <v>784</v>
      </c>
      <c r="D752" s="15">
        <f>VLOOKUP($C752,'Data_TCOM+9961'!$A:$U,'SH Summary'!D$4,FALSE)</f>
        <v>1025</v>
      </c>
      <c r="E752" s="15">
        <f>VLOOKUP($C752,'Data_TCOM+9961'!$A:$U,'SH Summary'!E$4,FALSE)</f>
        <v>0</v>
      </c>
      <c r="F752" s="18">
        <f t="shared" si="33"/>
        <v>1025</v>
      </c>
      <c r="G752" s="18"/>
      <c r="H752" s="17">
        <f t="shared" si="34"/>
        <v>1025</v>
      </c>
      <c r="I752" s="16"/>
      <c r="J752" s="16"/>
      <c r="K752" s="16"/>
      <c r="L752" s="16">
        <f t="shared" si="35"/>
        <v>1.5793740613625867E-6</v>
      </c>
      <c r="M752" s="13" t="str">
        <f>VLOOKUP($C752,'Data_TCOM+9961'!$A:$U,'SH Summary'!M$4,FALSE)</f>
        <v>03/31/2026</v>
      </c>
      <c r="N752" s="13">
        <f>VLOOKUP($C752,'Data_TCOM+9961'!$A:$U,'SH Summary'!N$4,FALSE)</f>
        <v>0</v>
      </c>
      <c r="O752" s="13">
        <f>VLOOKUP($C752,'Data_TCOM+9961'!$A:$U,'SH Summary'!O$4,FALSE)</f>
        <v>0</v>
      </c>
      <c r="P752" s="13" t="str">
        <f>VLOOKUP($C752,'Data_TCOM+9961'!$A:$U,'SH Summary'!P$4,FALSE)</f>
        <v>Geneva</v>
      </c>
      <c r="Q752" s="13">
        <f>VLOOKUP($C752,'Data_TCOM+9961'!$A:$U,'SH Summary'!Q$4,FALSE)</f>
        <v>0</v>
      </c>
      <c r="R752" s="13" t="str">
        <f>VLOOKUP($C752,'Data_TCOM+9961'!$A:$U,'SH Summary'!R$4,FALSE)</f>
        <v>Switzerland</v>
      </c>
      <c r="S752" s="15">
        <f>VLOOKUP($C752,'Data_TCOM+9961'!$A:$U,'SH Summary'!S$4,FALSE)/1000000000</f>
        <v>0.61177666200000003</v>
      </c>
    </row>
    <row r="753" spans="1:19" ht="17" customHeight="1" x14ac:dyDescent="0.35">
      <c r="A753" s="14"/>
      <c r="B753" s="14">
        <v>748</v>
      </c>
      <c r="C753" s="4" t="s">
        <v>785</v>
      </c>
      <c r="D753" s="15">
        <f>VLOOKUP($C753,'Data_TCOM+9961'!$A:$U,'SH Summary'!D$4,FALSE)</f>
        <v>1019</v>
      </c>
      <c r="E753" s="15">
        <f>VLOOKUP($C753,'Data_TCOM+9961'!$A:$U,'SH Summary'!E$4,FALSE)</f>
        <v>0</v>
      </c>
      <c r="F753" s="18">
        <f t="shared" si="33"/>
        <v>1019</v>
      </c>
      <c r="G753" s="18"/>
      <c r="H753" s="17">
        <f t="shared" si="34"/>
        <v>1019</v>
      </c>
      <c r="I753" s="16"/>
      <c r="J753" s="16"/>
      <c r="K753" s="16"/>
      <c r="L753" s="16">
        <f t="shared" si="35"/>
        <v>1.5701289449058301E-6</v>
      </c>
      <c r="M753" s="13" t="str">
        <f>VLOOKUP($C753,'Data_TCOM+9961'!$A:$U,'SH Summary'!M$4,FALSE)</f>
        <v>03/31/2026</v>
      </c>
      <c r="N753" s="13">
        <f>VLOOKUP($C753,'Data_TCOM+9961'!$A:$U,'SH Summary'!N$4,FALSE)</f>
        <v>0</v>
      </c>
      <c r="O753" s="13" t="str">
        <f>VLOOKUP($C753,'Data_TCOM+9961'!$A:$U,'SH Summary'!O$4,FALSE)</f>
        <v>Value</v>
      </c>
      <c r="P753" s="13" t="str">
        <f>VLOOKUP($C753,'Data_TCOM+9961'!$A:$U,'SH Summary'!P$4,FALSE)</f>
        <v>Winston-Salem</v>
      </c>
      <c r="Q753" s="13" t="str">
        <f>VLOOKUP($C753,'Data_TCOM+9961'!$A:$U,'SH Summary'!Q$4,FALSE)</f>
        <v>North Carolina</v>
      </c>
      <c r="R753" s="13" t="str">
        <f>VLOOKUP($C753,'Data_TCOM+9961'!$A:$U,'SH Summary'!R$4,FALSE)</f>
        <v>United States</v>
      </c>
      <c r="S753" s="15">
        <f>VLOOKUP($C753,'Data_TCOM+9961'!$A:$U,'SH Summary'!S$4,FALSE)/1000000000</f>
        <v>34.346480311999997</v>
      </c>
    </row>
    <row r="754" spans="1:19" ht="17" customHeight="1" x14ac:dyDescent="0.35">
      <c r="A754" s="14"/>
      <c r="B754" s="14">
        <v>749</v>
      </c>
      <c r="C754" s="4" t="s">
        <v>786</v>
      </c>
      <c r="D754" s="15">
        <f>VLOOKUP($C754,'Data_TCOM+9961'!$A:$U,'SH Summary'!D$4,FALSE)</f>
        <v>1000</v>
      </c>
      <c r="E754" s="15">
        <f>VLOOKUP($C754,'Data_TCOM+9961'!$A:$U,'SH Summary'!E$4,FALSE)</f>
        <v>0</v>
      </c>
      <c r="F754" s="18">
        <f t="shared" si="33"/>
        <v>1000</v>
      </c>
      <c r="G754" s="18"/>
      <c r="H754" s="17">
        <f t="shared" si="34"/>
        <v>1000</v>
      </c>
      <c r="I754" s="16"/>
      <c r="J754" s="16"/>
      <c r="K754" s="16"/>
      <c r="L754" s="16">
        <f t="shared" si="35"/>
        <v>1.5408527427927676E-6</v>
      </c>
      <c r="M754" s="13" t="str">
        <f>VLOOKUP($C754,'Data_TCOM+9961'!$A:$U,'SH Summary'!M$4,FALSE)</f>
        <v>06/30/2025</v>
      </c>
      <c r="N754" s="13">
        <f>VLOOKUP($C754,'Data_TCOM+9961'!$A:$U,'SH Summary'!N$4,FALSE)</f>
        <v>0</v>
      </c>
      <c r="O754" s="13" t="str">
        <f>VLOOKUP($C754,'Data_TCOM+9961'!$A:$U,'SH Summary'!O$4,FALSE)</f>
        <v>Growth</v>
      </c>
      <c r="P754" s="13" t="str">
        <f>VLOOKUP($C754,'Data_TCOM+9961'!$A:$U,'SH Summary'!P$4,FALSE)</f>
        <v>Antwerp</v>
      </c>
      <c r="Q754" s="13">
        <f>VLOOKUP($C754,'Data_TCOM+9961'!$A:$U,'SH Summary'!Q$4,FALSE)</f>
        <v>0</v>
      </c>
      <c r="R754" s="13" t="str">
        <f>VLOOKUP($C754,'Data_TCOM+9961'!$A:$U,'SH Summary'!R$4,FALSE)</f>
        <v>Belgium</v>
      </c>
      <c r="S754" s="15">
        <f>VLOOKUP($C754,'Data_TCOM+9961'!$A:$U,'SH Summary'!S$4,FALSE)/1000000000</f>
        <v>39.389958022999998</v>
      </c>
    </row>
    <row r="755" spans="1:19" ht="17" customHeight="1" x14ac:dyDescent="0.35">
      <c r="A755" s="14"/>
      <c r="B755" s="14">
        <v>750</v>
      </c>
      <c r="C755" s="4" t="s">
        <v>787</v>
      </c>
      <c r="D755" s="15">
        <f>VLOOKUP($C755,'Data_TCOM+9961'!$A:$U,'SH Summary'!D$4,FALSE)</f>
        <v>1000</v>
      </c>
      <c r="E755" s="15">
        <f>VLOOKUP($C755,'Data_TCOM+9961'!$A:$U,'SH Summary'!E$4,FALSE)</f>
        <v>0</v>
      </c>
      <c r="F755" s="18">
        <f t="shared" si="33"/>
        <v>1000</v>
      </c>
      <c r="G755" s="18"/>
      <c r="H755" s="17">
        <f t="shared" si="34"/>
        <v>1000</v>
      </c>
      <c r="I755" s="16"/>
      <c r="J755" s="16"/>
      <c r="K755" s="16"/>
      <c r="L755" s="16">
        <f t="shared" si="35"/>
        <v>1.5408527427927676E-6</v>
      </c>
      <c r="M755" s="13" t="str">
        <f>VLOOKUP($C755,'Data_TCOM+9961'!$A:$U,'SH Summary'!M$4,FALSE)</f>
        <v>03/31/2026</v>
      </c>
      <c r="N755" s="13">
        <f>VLOOKUP($C755,'Data_TCOM+9961'!$A:$U,'SH Summary'!N$4,FALSE)</f>
        <v>0</v>
      </c>
      <c r="O755" s="13" t="str">
        <f>VLOOKUP($C755,'Data_TCOM+9961'!$A:$U,'SH Summary'!O$4,FALSE)</f>
        <v>Growth</v>
      </c>
      <c r="P755" s="13" t="str">
        <f>VLOOKUP($C755,'Data_TCOM+9961'!$A:$U,'SH Summary'!P$4,FALSE)</f>
        <v>Zürich</v>
      </c>
      <c r="Q755" s="13">
        <f>VLOOKUP($C755,'Data_TCOM+9961'!$A:$U,'SH Summary'!Q$4,FALSE)</f>
        <v>0</v>
      </c>
      <c r="R755" s="13" t="str">
        <f>VLOOKUP($C755,'Data_TCOM+9961'!$A:$U,'SH Summary'!R$4,FALSE)</f>
        <v>Switzerland</v>
      </c>
      <c r="S755" s="15">
        <f>VLOOKUP($C755,'Data_TCOM+9961'!$A:$U,'SH Summary'!S$4,FALSE)/1000000000</f>
        <v>0.71403428800000002</v>
      </c>
    </row>
    <row r="756" spans="1:19" ht="17" customHeight="1" x14ac:dyDescent="0.35">
      <c r="A756" s="14"/>
      <c r="B756" s="14">
        <v>751</v>
      </c>
      <c r="C756" s="4" t="s">
        <v>788</v>
      </c>
      <c r="D756" s="15">
        <f>VLOOKUP($C756,'Data_TCOM+9961'!$A:$U,'SH Summary'!D$4,FALSE)</f>
        <v>0</v>
      </c>
      <c r="E756" s="15">
        <f>VLOOKUP($C756,'Data_TCOM+9961'!$A:$U,'SH Summary'!E$4,FALSE)</f>
        <v>1000</v>
      </c>
      <c r="F756" s="18">
        <f t="shared" si="33"/>
        <v>1000</v>
      </c>
      <c r="G756" s="18"/>
      <c r="H756" s="17">
        <f t="shared" si="34"/>
        <v>1000</v>
      </c>
      <c r="I756" s="16"/>
      <c r="J756" s="16"/>
      <c r="K756" s="16"/>
      <c r="L756" s="16">
        <f t="shared" si="35"/>
        <v>1.5408527427927676E-6</v>
      </c>
      <c r="M756" s="13">
        <f>VLOOKUP($C756,'Data_TCOM+9961'!$A:$U,'SH Summary'!M$4,FALSE)</f>
        <v>0</v>
      </c>
      <c r="N756" s="13" t="str">
        <f>VLOOKUP($C756,'Data_TCOM+9961'!$A:$U,'SH Summary'!N$4,FALSE)</f>
        <v>08/31/2025</v>
      </c>
      <c r="O756" s="13" t="str">
        <f>VLOOKUP($C756,'Data_TCOM+9961'!$A:$U,'SH Summary'!O$4,FALSE)</f>
        <v>Growth</v>
      </c>
      <c r="P756" s="13" t="str">
        <f>VLOOKUP($C756,'Data_TCOM+9961'!$A:$U,'SH Summary'!P$4,FALSE)</f>
        <v>Kuala Lumpur</v>
      </c>
      <c r="Q756" s="13">
        <f>VLOOKUP($C756,'Data_TCOM+9961'!$A:$U,'SH Summary'!Q$4,FALSE)</f>
        <v>0</v>
      </c>
      <c r="R756" s="13" t="str">
        <f>VLOOKUP($C756,'Data_TCOM+9961'!$A:$U,'SH Summary'!R$4,FALSE)</f>
        <v>Malaysia</v>
      </c>
      <c r="S756" s="15">
        <f>VLOOKUP($C756,'Data_TCOM+9961'!$A:$U,'SH Summary'!S$4,FALSE)/1000000000</f>
        <v>9.5691293999999996E-2</v>
      </c>
    </row>
    <row r="757" spans="1:19" ht="17" customHeight="1" x14ac:dyDescent="0.35">
      <c r="A757" s="14"/>
      <c r="B757" s="14">
        <v>752</v>
      </c>
      <c r="C757" s="4" t="s">
        <v>789</v>
      </c>
      <c r="D757" s="15">
        <f>VLOOKUP($C757,'Data_TCOM+9961'!$A:$U,'SH Summary'!D$4,FALSE)</f>
        <v>0</v>
      </c>
      <c r="E757" s="15">
        <f>VLOOKUP($C757,'Data_TCOM+9961'!$A:$U,'SH Summary'!E$4,FALSE)</f>
        <v>987</v>
      </c>
      <c r="F757" s="18">
        <f t="shared" si="33"/>
        <v>987</v>
      </c>
      <c r="G757" s="18"/>
      <c r="H757" s="17">
        <f t="shared" si="34"/>
        <v>987</v>
      </c>
      <c r="I757" s="16"/>
      <c r="J757" s="16"/>
      <c r="K757" s="16"/>
      <c r="L757" s="16">
        <f t="shared" si="35"/>
        <v>1.5208216571364617E-6</v>
      </c>
      <c r="M757" s="13">
        <f>VLOOKUP($C757,'Data_TCOM+9961'!$A:$U,'SH Summary'!M$4,FALSE)</f>
        <v>0</v>
      </c>
      <c r="N757" s="13" t="str">
        <f>VLOOKUP($C757,'Data_TCOM+9961'!$A:$U,'SH Summary'!N$4,FALSE)</f>
        <v>09/30/2025</v>
      </c>
      <c r="O757" s="13">
        <f>VLOOKUP($C757,'Data_TCOM+9961'!$A:$U,'SH Summary'!O$4,FALSE)</f>
        <v>0</v>
      </c>
      <c r="P757" s="13">
        <f>VLOOKUP($C757,'Data_TCOM+9961'!$A:$U,'SH Summary'!P$4,FALSE)</f>
        <v>0</v>
      </c>
      <c r="Q757" s="13" t="str">
        <f>VLOOKUP($C757,'Data_TCOM+9961'!$A:$U,'SH Summary'!Q$4,FALSE)</f>
        <v>Stockholm</v>
      </c>
      <c r="R757" s="13" t="str">
        <f>VLOOKUP($C757,'Data_TCOM+9961'!$A:$U,'SH Summary'!R$4,FALSE)</f>
        <v>Sweden</v>
      </c>
      <c r="S757" s="15">
        <f>VLOOKUP($C757,'Data_TCOM+9961'!$A:$U,'SH Summary'!S$4,FALSE)/1000000000</f>
        <v>1.1256510000000001E-3</v>
      </c>
    </row>
    <row r="758" spans="1:19" ht="17" customHeight="1" x14ac:dyDescent="0.35">
      <c r="A758" s="14"/>
      <c r="B758" s="14">
        <v>753</v>
      </c>
      <c r="C758" s="4" t="s">
        <v>790</v>
      </c>
      <c r="D758" s="15">
        <f>VLOOKUP($C758,'Data_TCOM+9961'!$A:$U,'SH Summary'!D$4,FALSE)</f>
        <v>915</v>
      </c>
      <c r="E758" s="15">
        <f>VLOOKUP($C758,'Data_TCOM+9961'!$A:$U,'SH Summary'!E$4,FALSE)</f>
        <v>0</v>
      </c>
      <c r="F758" s="18">
        <f t="shared" si="33"/>
        <v>915</v>
      </c>
      <c r="G758" s="18"/>
      <c r="H758" s="17">
        <f t="shared" si="34"/>
        <v>915</v>
      </c>
      <c r="I758" s="16"/>
      <c r="J758" s="16"/>
      <c r="K758" s="16"/>
      <c r="L758" s="16">
        <f t="shared" si="35"/>
        <v>1.4098802596553823E-6</v>
      </c>
      <c r="M758" s="13" t="str">
        <f>VLOOKUP($C758,'Data_TCOM+9961'!$A:$U,'SH Summary'!M$4,FALSE)</f>
        <v>12/31/2025</v>
      </c>
      <c r="N758" s="13">
        <f>VLOOKUP($C758,'Data_TCOM+9961'!$A:$U,'SH Summary'!N$4,FALSE)</f>
        <v>0</v>
      </c>
      <c r="O758" s="13" t="str">
        <f>VLOOKUP($C758,'Data_TCOM+9961'!$A:$U,'SH Summary'!O$4,FALSE)</f>
        <v>GARP</v>
      </c>
      <c r="P758" s="13" t="str">
        <f>VLOOKUP($C758,'Data_TCOM+9961'!$A:$U,'SH Summary'!P$4,FALSE)</f>
        <v>Bangkok</v>
      </c>
      <c r="Q758" s="13">
        <f>VLOOKUP($C758,'Data_TCOM+9961'!$A:$U,'SH Summary'!Q$4,FALSE)</f>
        <v>0</v>
      </c>
      <c r="R758" s="13" t="str">
        <f>VLOOKUP($C758,'Data_TCOM+9961'!$A:$U,'SH Summary'!R$4,FALSE)</f>
        <v>Thailand</v>
      </c>
      <c r="S758" s="15">
        <f>VLOOKUP($C758,'Data_TCOM+9961'!$A:$U,'SH Summary'!S$4,FALSE)/1000000000</f>
        <v>0.484434317</v>
      </c>
    </row>
    <row r="759" spans="1:19" ht="17" customHeight="1" x14ac:dyDescent="0.35">
      <c r="A759" s="14"/>
      <c r="B759" s="14">
        <v>754</v>
      </c>
      <c r="C759" s="4" t="s">
        <v>791</v>
      </c>
      <c r="D759" s="15">
        <f>VLOOKUP($C759,'Data_TCOM+9961'!$A:$U,'SH Summary'!D$4,FALSE)</f>
        <v>909</v>
      </c>
      <c r="E759" s="15">
        <f>VLOOKUP($C759,'Data_TCOM+9961'!$A:$U,'SH Summary'!E$4,FALSE)</f>
        <v>0</v>
      </c>
      <c r="F759" s="18">
        <f t="shared" si="33"/>
        <v>909</v>
      </c>
      <c r="G759" s="18"/>
      <c r="H759" s="17">
        <f t="shared" si="34"/>
        <v>909</v>
      </c>
      <c r="I759" s="16"/>
      <c r="J759" s="16"/>
      <c r="K759" s="16"/>
      <c r="L759" s="16">
        <f t="shared" si="35"/>
        <v>1.4006351431986257E-6</v>
      </c>
      <c r="M759" s="13" t="str">
        <f>VLOOKUP($C759,'Data_TCOM+9961'!$A:$U,'SH Summary'!M$4,FALSE)</f>
        <v>12/31/2025</v>
      </c>
      <c r="N759" s="13">
        <f>VLOOKUP($C759,'Data_TCOM+9961'!$A:$U,'SH Summary'!N$4,FALSE)</f>
        <v>0</v>
      </c>
      <c r="O759" s="13" t="str">
        <f>VLOOKUP($C759,'Data_TCOM+9961'!$A:$U,'SH Summary'!O$4,FALSE)</f>
        <v>Index</v>
      </c>
      <c r="P759" s="13" t="str">
        <f>VLOOKUP($C759,'Data_TCOM+9961'!$A:$U,'SH Summary'!P$4,FALSE)</f>
        <v>Birmingham</v>
      </c>
      <c r="Q759" s="13" t="str">
        <f>VLOOKUP($C759,'Data_TCOM+9961'!$A:$U,'SH Summary'!Q$4,FALSE)</f>
        <v>Alabama</v>
      </c>
      <c r="R759" s="13" t="str">
        <f>VLOOKUP($C759,'Data_TCOM+9961'!$A:$U,'SH Summary'!R$4,FALSE)</f>
        <v>United States</v>
      </c>
      <c r="S759" s="15">
        <f>VLOOKUP($C759,'Data_TCOM+9961'!$A:$U,'SH Summary'!S$4,FALSE)/1000000000</f>
        <v>2.710453029</v>
      </c>
    </row>
    <row r="760" spans="1:19" ht="17" customHeight="1" x14ac:dyDescent="0.35">
      <c r="A760" s="14"/>
      <c r="B760" s="14">
        <v>755</v>
      </c>
      <c r="C760" s="4" t="s">
        <v>792</v>
      </c>
      <c r="D760" s="15">
        <f>VLOOKUP($C760,'Data_TCOM+9961'!$A:$U,'SH Summary'!D$4,FALSE)</f>
        <v>0</v>
      </c>
      <c r="E760" s="15">
        <f>VLOOKUP($C760,'Data_TCOM+9961'!$A:$U,'SH Summary'!E$4,FALSE)</f>
        <v>900</v>
      </c>
      <c r="F760" s="18">
        <f t="shared" si="33"/>
        <v>900</v>
      </c>
      <c r="G760" s="18"/>
      <c r="H760" s="17">
        <f t="shared" si="34"/>
        <v>900</v>
      </c>
      <c r="I760" s="16"/>
      <c r="J760" s="16"/>
      <c r="K760" s="16"/>
      <c r="L760" s="16">
        <f t="shared" si="35"/>
        <v>1.3867674685134908E-6</v>
      </c>
      <c r="M760" s="13">
        <f>VLOOKUP($C760,'Data_TCOM+9961'!$A:$U,'SH Summary'!M$4,FALSE)</f>
        <v>0</v>
      </c>
      <c r="N760" s="13" t="str">
        <f>VLOOKUP($C760,'Data_TCOM+9961'!$A:$U,'SH Summary'!N$4,FALSE)</f>
        <v>12/31/2025</v>
      </c>
      <c r="O760" s="13" t="str">
        <f>VLOOKUP($C760,'Data_TCOM+9961'!$A:$U,'SH Summary'!O$4,FALSE)</f>
        <v>Growth</v>
      </c>
      <c r="P760" s="13" t="str">
        <f>VLOOKUP($C760,'Data_TCOM+9961'!$A:$U,'SH Summary'!P$4,FALSE)</f>
        <v>Central</v>
      </c>
      <c r="Q760" s="13">
        <f>VLOOKUP($C760,'Data_TCOM+9961'!$A:$U,'SH Summary'!Q$4,FALSE)</f>
        <v>0</v>
      </c>
      <c r="R760" s="13" t="str">
        <f>VLOOKUP($C760,'Data_TCOM+9961'!$A:$U,'SH Summary'!R$4,FALSE)</f>
        <v>Hong Kong SAR</v>
      </c>
      <c r="S760" s="15">
        <f>VLOOKUP($C760,'Data_TCOM+9961'!$A:$U,'SH Summary'!S$4,FALSE)/1000000000</f>
        <v>3.6408120000000002E-2</v>
      </c>
    </row>
    <row r="761" spans="1:19" ht="17" customHeight="1" x14ac:dyDescent="0.35">
      <c r="A761" s="14"/>
      <c r="B761" s="14">
        <v>756</v>
      </c>
      <c r="C761" s="4" t="s">
        <v>793</v>
      </c>
      <c r="D761" s="15">
        <f>VLOOKUP($C761,'Data_TCOM+9961'!$A:$U,'SH Summary'!D$4,FALSE)</f>
        <v>0</v>
      </c>
      <c r="E761" s="15">
        <f>VLOOKUP($C761,'Data_TCOM+9961'!$A:$U,'SH Summary'!E$4,FALSE)</f>
        <v>847</v>
      </c>
      <c r="F761" s="18">
        <f t="shared" si="33"/>
        <v>847</v>
      </c>
      <c r="G761" s="18"/>
      <c r="H761" s="17">
        <f t="shared" si="34"/>
        <v>847</v>
      </c>
      <c r="I761" s="16"/>
      <c r="J761" s="16"/>
      <c r="K761" s="16"/>
      <c r="L761" s="16">
        <f t="shared" si="35"/>
        <v>1.3051022731454742E-6</v>
      </c>
      <c r="M761" s="13">
        <f>VLOOKUP($C761,'Data_TCOM+9961'!$A:$U,'SH Summary'!M$4,FALSE)</f>
        <v>0</v>
      </c>
      <c r="N761" s="13" t="str">
        <f>VLOOKUP($C761,'Data_TCOM+9961'!$A:$U,'SH Summary'!N$4,FALSE)</f>
        <v>12/31/2025</v>
      </c>
      <c r="O761" s="13" t="str">
        <f>VLOOKUP($C761,'Data_TCOM+9961'!$A:$U,'SH Summary'!O$4,FALSE)</f>
        <v>Value</v>
      </c>
      <c r="P761" s="13" t="str">
        <f>VLOOKUP($C761,'Data_TCOM+9961'!$A:$U,'SH Summary'!P$4,FALSE)</f>
        <v>Seoul</v>
      </c>
      <c r="Q761" s="13">
        <f>VLOOKUP($C761,'Data_TCOM+9961'!$A:$U,'SH Summary'!Q$4,FALSE)</f>
        <v>0</v>
      </c>
      <c r="R761" s="13" t="str">
        <f>VLOOKUP($C761,'Data_TCOM+9961'!$A:$U,'SH Summary'!R$4,FALSE)</f>
        <v>South Korea</v>
      </c>
      <c r="S761" s="15">
        <f>VLOOKUP($C761,'Data_TCOM+9961'!$A:$U,'SH Summary'!S$4,FALSE)/1000000000</f>
        <v>0.13165047499999999</v>
      </c>
    </row>
    <row r="762" spans="1:19" ht="17" customHeight="1" x14ac:dyDescent="0.35">
      <c r="A762" s="14"/>
      <c r="B762" s="14">
        <v>757</v>
      </c>
      <c r="C762" s="4" t="s">
        <v>794</v>
      </c>
      <c r="D762" s="15">
        <f>VLOOKUP($C762,'Data_TCOM+9961'!$A:$U,'SH Summary'!D$4,FALSE)</f>
        <v>844</v>
      </c>
      <c r="E762" s="15">
        <f>VLOOKUP($C762,'Data_TCOM+9961'!$A:$U,'SH Summary'!E$4,FALSE)</f>
        <v>0</v>
      </c>
      <c r="F762" s="18">
        <f t="shared" si="33"/>
        <v>844</v>
      </c>
      <c r="G762" s="18"/>
      <c r="H762" s="17">
        <f t="shared" si="34"/>
        <v>844</v>
      </c>
      <c r="I762" s="16"/>
      <c r="J762" s="16"/>
      <c r="K762" s="16"/>
      <c r="L762" s="16">
        <f t="shared" si="35"/>
        <v>1.3004797149170959E-6</v>
      </c>
      <c r="M762" s="13" t="str">
        <f>VLOOKUP($C762,'Data_TCOM+9961'!$A:$U,'SH Summary'!M$4,FALSE)</f>
        <v>03/31/2026</v>
      </c>
      <c r="N762" s="13">
        <f>VLOOKUP($C762,'Data_TCOM+9961'!$A:$U,'SH Summary'!N$4,FALSE)</f>
        <v>0</v>
      </c>
      <c r="O762" s="13" t="str">
        <f>VLOOKUP($C762,'Data_TCOM+9961'!$A:$U,'SH Summary'!O$4,FALSE)</f>
        <v>Externally Managed</v>
      </c>
      <c r="P762" s="13" t="str">
        <f>VLOOKUP($C762,'Data_TCOM+9961'!$A:$U,'SH Summary'!P$4,FALSE)</f>
        <v>Milwaukee</v>
      </c>
      <c r="Q762" s="13" t="str">
        <f>VLOOKUP($C762,'Data_TCOM+9961'!$A:$U,'SH Summary'!Q$4,FALSE)</f>
        <v>Wisconsin</v>
      </c>
      <c r="R762" s="13" t="str">
        <f>VLOOKUP($C762,'Data_TCOM+9961'!$A:$U,'SH Summary'!R$4,FALSE)</f>
        <v>United States</v>
      </c>
      <c r="S762" s="15">
        <f>VLOOKUP($C762,'Data_TCOM+9961'!$A:$U,'SH Summary'!S$4,FALSE)/1000000000</f>
        <v>162.42420686</v>
      </c>
    </row>
    <row r="763" spans="1:19" ht="17" customHeight="1" x14ac:dyDescent="0.35">
      <c r="A763" s="14"/>
      <c r="B763" s="14">
        <v>758</v>
      </c>
      <c r="C763" s="4" t="s">
        <v>795</v>
      </c>
      <c r="D763" s="15">
        <f>VLOOKUP($C763,'Data_TCOM+9961'!$A:$U,'SH Summary'!D$4,FALSE)</f>
        <v>840</v>
      </c>
      <c r="E763" s="15">
        <f>VLOOKUP($C763,'Data_TCOM+9961'!$A:$U,'SH Summary'!E$4,FALSE)</f>
        <v>0</v>
      </c>
      <c r="F763" s="18">
        <f t="shared" si="33"/>
        <v>840</v>
      </c>
      <c r="G763" s="18"/>
      <c r="H763" s="17">
        <f t="shared" si="34"/>
        <v>840</v>
      </c>
      <c r="I763" s="16"/>
      <c r="J763" s="16"/>
      <c r="K763" s="16"/>
      <c r="L763" s="16">
        <f t="shared" si="35"/>
        <v>1.2943163039459249E-6</v>
      </c>
      <c r="M763" s="13" t="str">
        <f>VLOOKUP($C763,'Data_TCOM+9961'!$A:$U,'SH Summary'!M$4,FALSE)</f>
        <v>03/31/2026</v>
      </c>
      <c r="N763" s="13">
        <f>VLOOKUP($C763,'Data_TCOM+9961'!$A:$U,'SH Summary'!N$4,FALSE)</f>
        <v>0</v>
      </c>
      <c r="O763" s="13" t="str">
        <f>VLOOKUP($C763,'Data_TCOM+9961'!$A:$U,'SH Summary'!O$4,FALSE)</f>
        <v>Broker</v>
      </c>
      <c r="P763" s="13" t="str">
        <f>VLOOKUP($C763,'Data_TCOM+9961'!$A:$U,'SH Summary'!P$4,FALSE)</f>
        <v>St. Paul</v>
      </c>
      <c r="Q763" s="13" t="str">
        <f>VLOOKUP($C763,'Data_TCOM+9961'!$A:$U,'SH Summary'!Q$4,FALSE)</f>
        <v>Minnesota</v>
      </c>
      <c r="R763" s="13" t="str">
        <f>VLOOKUP($C763,'Data_TCOM+9961'!$A:$U,'SH Summary'!R$4,FALSE)</f>
        <v>United States</v>
      </c>
      <c r="S763" s="15">
        <f>VLOOKUP($C763,'Data_TCOM+9961'!$A:$U,'SH Summary'!S$4,FALSE)/1000000000</f>
        <v>5.5879739150000001</v>
      </c>
    </row>
    <row r="764" spans="1:19" ht="17" customHeight="1" x14ac:dyDescent="0.35">
      <c r="A764" s="14"/>
      <c r="B764" s="14">
        <v>759</v>
      </c>
      <c r="C764" s="4" t="s">
        <v>796</v>
      </c>
      <c r="D764" s="15">
        <f>VLOOKUP($C764,'Data_TCOM+9961'!$A:$U,'SH Summary'!D$4,FALSE)</f>
        <v>827</v>
      </c>
      <c r="E764" s="15">
        <f>VLOOKUP($C764,'Data_TCOM+9961'!$A:$U,'SH Summary'!E$4,FALSE)</f>
        <v>0</v>
      </c>
      <c r="F764" s="18">
        <f t="shared" si="33"/>
        <v>827</v>
      </c>
      <c r="G764" s="18"/>
      <c r="H764" s="17">
        <f t="shared" si="34"/>
        <v>827</v>
      </c>
      <c r="I764" s="16"/>
      <c r="J764" s="16"/>
      <c r="K764" s="16"/>
      <c r="L764" s="16">
        <f t="shared" si="35"/>
        <v>1.2742852182896188E-6</v>
      </c>
      <c r="M764" s="13" t="str">
        <f>VLOOKUP($C764,'Data_TCOM+9961'!$A:$U,'SH Summary'!M$4,FALSE)</f>
        <v>03/31/2026</v>
      </c>
      <c r="N764" s="13">
        <f>VLOOKUP($C764,'Data_TCOM+9961'!$A:$U,'SH Summary'!N$4,FALSE)</f>
        <v>0</v>
      </c>
      <c r="O764" s="13" t="str">
        <f>VLOOKUP($C764,'Data_TCOM+9961'!$A:$U,'SH Summary'!O$4,FALSE)</f>
        <v>Index</v>
      </c>
      <c r="P764" s="13" t="str">
        <f>VLOOKUP($C764,'Data_TCOM+9961'!$A:$U,'SH Summary'!P$4,FALSE)</f>
        <v>Denver</v>
      </c>
      <c r="Q764" s="13" t="str">
        <f>VLOOKUP($C764,'Data_TCOM+9961'!$A:$U,'SH Summary'!Q$4,FALSE)</f>
        <v>Colorado</v>
      </c>
      <c r="R764" s="13" t="str">
        <f>VLOOKUP($C764,'Data_TCOM+9961'!$A:$U,'SH Summary'!R$4,FALSE)</f>
        <v>United States</v>
      </c>
      <c r="S764" s="15">
        <f>VLOOKUP($C764,'Data_TCOM+9961'!$A:$U,'SH Summary'!S$4,FALSE)/1000000000</f>
        <v>3.5376728310000001</v>
      </c>
    </row>
    <row r="765" spans="1:19" ht="17" customHeight="1" x14ac:dyDescent="0.35">
      <c r="A765" s="14"/>
      <c r="B765" s="14">
        <v>760</v>
      </c>
      <c r="C765" s="4" t="s">
        <v>797</v>
      </c>
      <c r="D765" s="15">
        <f>VLOOKUP($C765,'Data_TCOM+9961'!$A:$U,'SH Summary'!D$4,FALSE)</f>
        <v>0</v>
      </c>
      <c r="E765" s="15">
        <f>VLOOKUP($C765,'Data_TCOM+9961'!$A:$U,'SH Summary'!E$4,FALSE)</f>
        <v>800</v>
      </c>
      <c r="F765" s="18">
        <f t="shared" si="33"/>
        <v>800</v>
      </c>
      <c r="G765" s="18"/>
      <c r="H765" s="17">
        <f t="shared" si="34"/>
        <v>800</v>
      </c>
      <c r="I765" s="16"/>
      <c r="J765" s="16"/>
      <c r="K765" s="16"/>
      <c r="L765" s="16">
        <f t="shared" si="35"/>
        <v>1.232682194234214E-6</v>
      </c>
      <c r="M765" s="13">
        <f>VLOOKUP($C765,'Data_TCOM+9961'!$A:$U,'SH Summary'!M$4,FALSE)</f>
        <v>0</v>
      </c>
      <c r="N765" s="13" t="str">
        <f>VLOOKUP($C765,'Data_TCOM+9961'!$A:$U,'SH Summary'!N$4,FALSE)</f>
        <v>02/06/2025</v>
      </c>
      <c r="O765" s="13" t="str">
        <f>VLOOKUP($C765,'Data_TCOM+9961'!$A:$U,'SH Summary'!O$4,FALSE)</f>
        <v>Value</v>
      </c>
      <c r="P765" s="13" t="str">
        <f>VLOOKUP($C765,'Data_TCOM+9961'!$A:$U,'SH Summary'!P$4,FALSE)</f>
        <v>London</v>
      </c>
      <c r="Q765" s="13">
        <f>VLOOKUP($C765,'Data_TCOM+9961'!$A:$U,'SH Summary'!Q$4,FALSE)</f>
        <v>0</v>
      </c>
      <c r="R765" s="13" t="str">
        <f>VLOOKUP($C765,'Data_TCOM+9961'!$A:$U,'SH Summary'!R$4,FALSE)</f>
        <v>United Kingdom</v>
      </c>
      <c r="S765" s="15">
        <f>VLOOKUP($C765,'Data_TCOM+9961'!$A:$U,'SH Summary'!S$4,FALSE)/1000000000</f>
        <v>2.8980673760000002</v>
      </c>
    </row>
    <row r="766" spans="1:19" ht="17" customHeight="1" x14ac:dyDescent="0.35">
      <c r="A766" s="14"/>
      <c r="B766" s="14">
        <v>761</v>
      </c>
      <c r="C766" s="4" t="s">
        <v>798</v>
      </c>
      <c r="D766" s="15">
        <f>VLOOKUP($C766,'Data_TCOM+9961'!$A:$U,'SH Summary'!D$4,FALSE)</f>
        <v>763</v>
      </c>
      <c r="E766" s="15">
        <f>VLOOKUP($C766,'Data_TCOM+9961'!$A:$U,'SH Summary'!E$4,FALSE)</f>
        <v>0</v>
      </c>
      <c r="F766" s="18">
        <f t="shared" si="33"/>
        <v>763</v>
      </c>
      <c r="G766" s="18"/>
      <c r="H766" s="17">
        <f t="shared" si="34"/>
        <v>763</v>
      </c>
      <c r="I766" s="16"/>
      <c r="J766" s="16"/>
      <c r="K766" s="16"/>
      <c r="L766" s="16">
        <f t="shared" si="35"/>
        <v>1.1756706427508816E-6</v>
      </c>
      <c r="M766" s="13" t="str">
        <f>VLOOKUP($C766,'Data_TCOM+9961'!$A:$U,'SH Summary'!M$4,FALSE)</f>
        <v>03/31/2026</v>
      </c>
      <c r="N766" s="13">
        <f>VLOOKUP($C766,'Data_TCOM+9961'!$A:$U,'SH Summary'!N$4,FALSE)</f>
        <v>0</v>
      </c>
      <c r="O766" s="13" t="str">
        <f>VLOOKUP($C766,'Data_TCOM+9961'!$A:$U,'SH Summary'!O$4,FALSE)</f>
        <v>Growth</v>
      </c>
      <c r="P766" s="13" t="str">
        <f>VLOOKUP($C766,'Data_TCOM+9961'!$A:$U,'SH Summary'!P$4,FALSE)</f>
        <v>New York</v>
      </c>
      <c r="Q766" s="13" t="str">
        <f>VLOOKUP($C766,'Data_TCOM+9961'!$A:$U,'SH Summary'!Q$4,FALSE)</f>
        <v>New York</v>
      </c>
      <c r="R766" s="13" t="str">
        <f>VLOOKUP($C766,'Data_TCOM+9961'!$A:$U,'SH Summary'!R$4,FALSE)</f>
        <v>United States</v>
      </c>
      <c r="S766" s="15">
        <f>VLOOKUP($C766,'Data_TCOM+9961'!$A:$U,'SH Summary'!S$4,FALSE)/1000000000</f>
        <v>232.843399519</v>
      </c>
    </row>
    <row r="767" spans="1:19" ht="17" customHeight="1" x14ac:dyDescent="0.35">
      <c r="A767" s="14"/>
      <c r="B767" s="14">
        <v>762</v>
      </c>
      <c r="C767" s="4" t="s">
        <v>799</v>
      </c>
      <c r="D767" s="15">
        <f>VLOOKUP($C767,'Data_TCOM+9961'!$A:$U,'SH Summary'!D$4,FALSE)</f>
        <v>0</v>
      </c>
      <c r="E767" s="15">
        <f>VLOOKUP($C767,'Data_TCOM+9961'!$A:$U,'SH Summary'!E$4,FALSE)</f>
        <v>750</v>
      </c>
      <c r="F767" s="18">
        <f t="shared" si="33"/>
        <v>750</v>
      </c>
      <c r="G767" s="18"/>
      <c r="H767" s="17">
        <f t="shared" si="34"/>
        <v>750</v>
      </c>
      <c r="I767" s="16"/>
      <c r="J767" s="16"/>
      <c r="K767" s="16"/>
      <c r="L767" s="16">
        <f t="shared" si="35"/>
        <v>1.1556395570945757E-6</v>
      </c>
      <c r="M767" s="13">
        <f>VLOOKUP($C767,'Data_TCOM+9961'!$A:$U,'SH Summary'!M$4,FALSE)</f>
        <v>0</v>
      </c>
      <c r="N767" s="13" t="str">
        <f>VLOOKUP($C767,'Data_TCOM+9961'!$A:$U,'SH Summary'!N$4,FALSE)</f>
        <v>03/31/2026</v>
      </c>
      <c r="O767" s="13" t="str">
        <f>VLOOKUP($C767,'Data_TCOM+9961'!$A:$U,'SH Summary'!O$4,FALSE)</f>
        <v>Index</v>
      </c>
      <c r="P767" s="13">
        <f>VLOOKUP($C767,'Data_TCOM+9961'!$A:$U,'SH Summary'!P$4,FALSE)</f>
        <v>0</v>
      </c>
      <c r="Q767" s="13">
        <f>VLOOKUP($C767,'Data_TCOM+9961'!$A:$U,'SH Summary'!Q$4,FALSE)</f>
        <v>0</v>
      </c>
      <c r="R767" s="13" t="str">
        <f>VLOOKUP($C767,'Data_TCOM+9961'!$A:$U,'SH Summary'!R$4,FALSE)</f>
        <v>Hong Kong SAR</v>
      </c>
      <c r="S767" s="15">
        <f>VLOOKUP($C767,'Data_TCOM+9961'!$A:$U,'SH Summary'!S$4,FALSE)/1000000000</f>
        <v>0.33656117099999999</v>
      </c>
    </row>
    <row r="768" spans="1:19" ht="17" customHeight="1" x14ac:dyDescent="0.35">
      <c r="A768" s="14"/>
      <c r="B768" s="14">
        <v>763</v>
      </c>
      <c r="C768" s="4" t="s">
        <v>800</v>
      </c>
      <c r="D768" s="15">
        <f>VLOOKUP($C768,'Data_TCOM+9961'!$A:$U,'SH Summary'!D$4,FALSE)</f>
        <v>734</v>
      </c>
      <c r="E768" s="15">
        <f>VLOOKUP($C768,'Data_TCOM+9961'!$A:$U,'SH Summary'!E$4,FALSE)</f>
        <v>0</v>
      </c>
      <c r="F768" s="18">
        <f t="shared" si="33"/>
        <v>734</v>
      </c>
      <c r="G768" s="18"/>
      <c r="H768" s="17">
        <f t="shared" si="34"/>
        <v>734</v>
      </c>
      <c r="I768" s="16"/>
      <c r="J768" s="16"/>
      <c r="K768" s="16"/>
      <c r="L768" s="16">
        <f t="shared" si="35"/>
        <v>1.1309859132098915E-6</v>
      </c>
      <c r="M768" s="13" t="str">
        <f>VLOOKUP($C768,'Data_TCOM+9961'!$A:$U,'SH Summary'!M$4,FALSE)</f>
        <v>03/31/2026</v>
      </c>
      <c r="N768" s="13">
        <f>VLOOKUP($C768,'Data_TCOM+9961'!$A:$U,'SH Summary'!N$4,FALSE)</f>
        <v>0</v>
      </c>
      <c r="O768" s="13" t="str">
        <f>VLOOKUP($C768,'Data_TCOM+9961'!$A:$U,'SH Summary'!O$4,FALSE)</f>
        <v>Growth</v>
      </c>
      <c r="P768" s="13" t="str">
        <f>VLOOKUP($C768,'Data_TCOM+9961'!$A:$U,'SH Summary'!P$4,FALSE)</f>
        <v>Milan</v>
      </c>
      <c r="Q768" s="13">
        <f>VLOOKUP($C768,'Data_TCOM+9961'!$A:$U,'SH Summary'!Q$4,FALSE)</f>
        <v>0</v>
      </c>
      <c r="R768" s="13" t="str">
        <f>VLOOKUP($C768,'Data_TCOM+9961'!$A:$U,'SH Summary'!R$4,FALSE)</f>
        <v>Italy</v>
      </c>
      <c r="S768" s="15">
        <f>VLOOKUP($C768,'Data_TCOM+9961'!$A:$U,'SH Summary'!S$4,FALSE)/1000000000</f>
        <v>0.54606633100000002</v>
      </c>
    </row>
    <row r="769" spans="1:19" ht="17" customHeight="1" x14ac:dyDescent="0.35">
      <c r="A769" s="14"/>
      <c r="B769" s="14">
        <v>764</v>
      </c>
      <c r="C769" s="4" t="s">
        <v>801</v>
      </c>
      <c r="D769" s="15">
        <f>VLOOKUP($C769,'Data_TCOM+9961'!$A:$U,'SH Summary'!D$4,FALSE)</f>
        <v>0</v>
      </c>
      <c r="E769" s="15">
        <f>VLOOKUP($C769,'Data_TCOM+9961'!$A:$U,'SH Summary'!E$4,FALSE)</f>
        <v>727</v>
      </c>
      <c r="F769" s="18">
        <f t="shared" si="33"/>
        <v>727</v>
      </c>
      <c r="G769" s="18"/>
      <c r="H769" s="17">
        <f t="shared" si="34"/>
        <v>727</v>
      </c>
      <c r="I769" s="16"/>
      <c r="J769" s="16"/>
      <c r="K769" s="16"/>
      <c r="L769" s="16">
        <f t="shared" si="35"/>
        <v>1.1201999440103422E-6</v>
      </c>
      <c r="M769" s="13">
        <f>VLOOKUP($C769,'Data_TCOM+9961'!$A:$U,'SH Summary'!M$4,FALSE)</f>
        <v>0</v>
      </c>
      <c r="N769" s="13" t="str">
        <f>VLOOKUP($C769,'Data_TCOM+9961'!$A:$U,'SH Summary'!N$4,FALSE)</f>
        <v>01/31/2026</v>
      </c>
      <c r="O769" s="13" t="str">
        <f>VLOOKUP($C769,'Data_TCOM+9961'!$A:$U,'SH Summary'!O$4,FALSE)</f>
        <v>Growth</v>
      </c>
      <c r="P769" s="13" t="str">
        <f>VLOOKUP($C769,'Data_TCOM+9961'!$A:$U,'SH Summary'!P$4,FALSE)</f>
        <v>Bonn</v>
      </c>
      <c r="Q769" s="13">
        <f>VLOOKUP($C769,'Data_TCOM+9961'!$A:$U,'SH Summary'!Q$4,FALSE)</f>
        <v>0</v>
      </c>
      <c r="R769" s="13" t="str">
        <f>VLOOKUP($C769,'Data_TCOM+9961'!$A:$U,'SH Summary'!R$4,FALSE)</f>
        <v>Germany</v>
      </c>
      <c r="S769" s="15">
        <f>VLOOKUP($C769,'Data_TCOM+9961'!$A:$U,'SH Summary'!S$4,FALSE)/1000000000</f>
        <v>6.2420877E-2</v>
      </c>
    </row>
    <row r="770" spans="1:19" ht="17" customHeight="1" x14ac:dyDescent="0.35">
      <c r="A770" s="14"/>
      <c r="B770" s="14">
        <v>765</v>
      </c>
      <c r="C770" s="4" t="s">
        <v>802</v>
      </c>
      <c r="D770" s="15">
        <f>VLOOKUP($C770,'Data_TCOM+9961'!$A:$U,'SH Summary'!D$4,FALSE)</f>
        <v>706</v>
      </c>
      <c r="E770" s="15">
        <f>VLOOKUP($C770,'Data_TCOM+9961'!$A:$U,'SH Summary'!E$4,FALSE)</f>
        <v>0</v>
      </c>
      <c r="F770" s="18">
        <f t="shared" si="33"/>
        <v>706</v>
      </c>
      <c r="G770" s="18"/>
      <c r="H770" s="17">
        <f t="shared" si="34"/>
        <v>706</v>
      </c>
      <c r="I770" s="16"/>
      <c r="J770" s="16"/>
      <c r="K770" s="16"/>
      <c r="L770" s="16">
        <f t="shared" si="35"/>
        <v>1.087842036411694E-6</v>
      </c>
      <c r="M770" s="13" t="str">
        <f>VLOOKUP($C770,'Data_TCOM+9961'!$A:$U,'SH Summary'!M$4,FALSE)</f>
        <v>03/31/2026</v>
      </c>
      <c r="N770" s="13">
        <f>VLOOKUP($C770,'Data_TCOM+9961'!$A:$U,'SH Summary'!N$4,FALSE)</f>
        <v>0</v>
      </c>
      <c r="O770" s="13" t="str">
        <f>VLOOKUP($C770,'Data_TCOM+9961'!$A:$U,'SH Summary'!O$4,FALSE)</f>
        <v>Growth</v>
      </c>
      <c r="P770" s="13" t="str">
        <f>VLOOKUP($C770,'Data_TCOM+9961'!$A:$U,'SH Summary'!P$4,FALSE)</f>
        <v>New York</v>
      </c>
      <c r="Q770" s="13" t="str">
        <f>VLOOKUP($C770,'Data_TCOM+9961'!$A:$U,'SH Summary'!Q$4,FALSE)</f>
        <v>New York</v>
      </c>
      <c r="R770" s="13" t="str">
        <f>VLOOKUP($C770,'Data_TCOM+9961'!$A:$U,'SH Summary'!R$4,FALSE)</f>
        <v>United States</v>
      </c>
      <c r="S770" s="15">
        <f>VLOOKUP($C770,'Data_TCOM+9961'!$A:$U,'SH Summary'!S$4,FALSE)/1000000000</f>
        <v>37.40435952</v>
      </c>
    </row>
    <row r="771" spans="1:19" ht="17" customHeight="1" x14ac:dyDescent="0.35">
      <c r="A771" s="14"/>
      <c r="B771" s="14">
        <v>766</v>
      </c>
      <c r="C771" s="4" t="s">
        <v>803</v>
      </c>
      <c r="D771" s="15">
        <f>VLOOKUP($C771,'Data_TCOM+9961'!$A:$U,'SH Summary'!D$4,FALSE)</f>
        <v>0</v>
      </c>
      <c r="E771" s="15">
        <f>VLOOKUP($C771,'Data_TCOM+9961'!$A:$U,'SH Summary'!E$4,FALSE)</f>
        <v>700</v>
      </c>
      <c r="F771" s="18">
        <f t="shared" si="33"/>
        <v>700</v>
      </c>
      <c r="G771" s="18"/>
      <c r="H771" s="17">
        <f t="shared" si="34"/>
        <v>700</v>
      </c>
      <c r="I771" s="16"/>
      <c r="J771" s="16"/>
      <c r="K771" s="16"/>
      <c r="L771" s="16">
        <f t="shared" si="35"/>
        <v>1.0785969199549374E-6</v>
      </c>
      <c r="M771" s="13">
        <f>VLOOKUP($C771,'Data_TCOM+9961'!$A:$U,'SH Summary'!M$4,FALSE)</f>
        <v>0</v>
      </c>
      <c r="N771" s="13" t="str">
        <f>VLOOKUP($C771,'Data_TCOM+9961'!$A:$U,'SH Summary'!N$4,FALSE)</f>
        <v>09/30/2025</v>
      </c>
      <c r="O771" s="13" t="str">
        <f>VLOOKUP($C771,'Data_TCOM+9961'!$A:$U,'SH Summary'!O$4,FALSE)</f>
        <v>Growth</v>
      </c>
      <c r="P771" s="13" t="str">
        <f>VLOOKUP($C771,'Data_TCOM+9961'!$A:$U,'SH Summary'!P$4,FALSE)</f>
        <v>Petaling Jaya</v>
      </c>
      <c r="Q771" s="13">
        <f>VLOOKUP($C771,'Data_TCOM+9961'!$A:$U,'SH Summary'!Q$4,FALSE)</f>
        <v>0</v>
      </c>
      <c r="R771" s="13" t="str">
        <f>VLOOKUP($C771,'Data_TCOM+9961'!$A:$U,'SH Summary'!R$4,FALSE)</f>
        <v>Malaysia</v>
      </c>
      <c r="S771" s="15">
        <f>VLOOKUP($C771,'Data_TCOM+9961'!$A:$U,'SH Summary'!S$4,FALSE)/1000000000</f>
        <v>4.3007547E-2</v>
      </c>
    </row>
    <row r="772" spans="1:19" ht="17" customHeight="1" x14ac:dyDescent="0.35">
      <c r="A772" s="14"/>
      <c r="B772" s="14">
        <v>767</v>
      </c>
      <c r="C772" s="4" t="s">
        <v>804</v>
      </c>
      <c r="D772" s="15">
        <f>VLOOKUP($C772,'Data_TCOM+9961'!$A:$U,'SH Summary'!D$4,FALSE)</f>
        <v>0</v>
      </c>
      <c r="E772" s="15">
        <f>VLOOKUP($C772,'Data_TCOM+9961'!$A:$U,'SH Summary'!E$4,FALSE)</f>
        <v>700</v>
      </c>
      <c r="F772" s="18">
        <f t="shared" si="33"/>
        <v>700</v>
      </c>
      <c r="G772" s="18"/>
      <c r="H772" s="17">
        <f t="shared" si="34"/>
        <v>700</v>
      </c>
      <c r="I772" s="16"/>
      <c r="J772" s="16"/>
      <c r="K772" s="16"/>
      <c r="L772" s="16">
        <f t="shared" si="35"/>
        <v>1.0785969199549374E-6</v>
      </c>
      <c r="M772" s="13">
        <f>VLOOKUP($C772,'Data_TCOM+9961'!$A:$U,'SH Summary'!M$4,FALSE)</f>
        <v>0</v>
      </c>
      <c r="N772" s="13" t="str">
        <f>VLOOKUP($C772,'Data_TCOM+9961'!$A:$U,'SH Summary'!N$4,FALSE)</f>
        <v>07/28/2025</v>
      </c>
      <c r="O772" s="13" t="str">
        <f>VLOOKUP($C772,'Data_TCOM+9961'!$A:$U,'SH Summary'!O$4,FALSE)</f>
        <v>Value</v>
      </c>
      <c r="P772" s="13" t="str">
        <f>VLOOKUP($C772,'Data_TCOM+9961'!$A:$U,'SH Summary'!P$4,FALSE)</f>
        <v>Tokyo</v>
      </c>
      <c r="Q772" s="13">
        <f>VLOOKUP($C772,'Data_TCOM+9961'!$A:$U,'SH Summary'!Q$4,FALSE)</f>
        <v>0</v>
      </c>
      <c r="R772" s="13" t="str">
        <f>VLOOKUP($C772,'Data_TCOM+9961'!$A:$U,'SH Summary'!R$4,FALSE)</f>
        <v>Japan</v>
      </c>
      <c r="S772" s="15">
        <f>VLOOKUP($C772,'Data_TCOM+9961'!$A:$U,'SH Summary'!S$4,FALSE)/1000000000</f>
        <v>4.7307588469999997</v>
      </c>
    </row>
    <row r="773" spans="1:19" ht="17" customHeight="1" x14ac:dyDescent="0.35">
      <c r="A773" s="14"/>
      <c r="B773" s="14">
        <v>768</v>
      </c>
      <c r="C773" s="4" t="s">
        <v>805</v>
      </c>
      <c r="D773" s="15">
        <f>VLOOKUP($C773,'Data_TCOM+9961'!$A:$U,'SH Summary'!D$4,FALSE)</f>
        <v>672</v>
      </c>
      <c r="E773" s="15">
        <f>VLOOKUP($C773,'Data_TCOM+9961'!$A:$U,'SH Summary'!E$4,FALSE)</f>
        <v>0</v>
      </c>
      <c r="F773" s="18">
        <f t="shared" si="33"/>
        <v>672</v>
      </c>
      <c r="G773" s="18"/>
      <c r="H773" s="17">
        <f t="shared" si="34"/>
        <v>672</v>
      </c>
      <c r="I773" s="16"/>
      <c r="J773" s="16"/>
      <c r="K773" s="16"/>
      <c r="L773" s="16">
        <f t="shared" si="35"/>
        <v>1.0354530431567397E-6</v>
      </c>
      <c r="M773" s="13" t="str">
        <f>VLOOKUP($C773,'Data_TCOM+9961'!$A:$U,'SH Summary'!M$4,FALSE)</f>
        <v>03/31/2026</v>
      </c>
      <c r="N773" s="13">
        <f>VLOOKUP($C773,'Data_TCOM+9961'!$A:$U,'SH Summary'!N$4,FALSE)</f>
        <v>0</v>
      </c>
      <c r="O773" s="13" t="str">
        <f>VLOOKUP($C773,'Data_TCOM+9961'!$A:$U,'SH Summary'!O$4,FALSE)</f>
        <v>Index</v>
      </c>
      <c r="P773" s="13" t="str">
        <f>VLOOKUP($C773,'Data_TCOM+9961'!$A:$U,'SH Summary'!P$4,FALSE)</f>
        <v>St. Louis</v>
      </c>
      <c r="Q773" s="13" t="str">
        <f>VLOOKUP($C773,'Data_TCOM+9961'!$A:$U,'SH Summary'!Q$4,FALSE)</f>
        <v>Missouri</v>
      </c>
      <c r="R773" s="13" t="str">
        <f>VLOOKUP($C773,'Data_TCOM+9961'!$A:$U,'SH Summary'!R$4,FALSE)</f>
        <v>United States</v>
      </c>
      <c r="S773" s="15">
        <f>VLOOKUP($C773,'Data_TCOM+9961'!$A:$U,'SH Summary'!S$4,FALSE)/1000000000</f>
        <v>27.026704775999999</v>
      </c>
    </row>
    <row r="774" spans="1:19" ht="17" customHeight="1" x14ac:dyDescent="0.35">
      <c r="A774" s="14"/>
      <c r="B774" s="14">
        <v>769</v>
      </c>
      <c r="C774" s="4" t="s">
        <v>806</v>
      </c>
      <c r="D774" s="15">
        <f>VLOOKUP($C774,'Data_TCOM+9961'!$A:$U,'SH Summary'!D$4,FALSE)</f>
        <v>670</v>
      </c>
      <c r="E774" s="15">
        <f>VLOOKUP($C774,'Data_TCOM+9961'!$A:$U,'SH Summary'!E$4,FALSE)</f>
        <v>0</v>
      </c>
      <c r="F774" s="18">
        <f t="shared" ref="F774:F837" si="36">D774+E774</f>
        <v>670</v>
      </c>
      <c r="G774" s="18"/>
      <c r="H774" s="17">
        <f t="shared" ref="H774:H837" si="37">F774-G774</f>
        <v>670</v>
      </c>
      <c r="I774" s="16"/>
      <c r="J774" s="16"/>
      <c r="K774" s="16"/>
      <c r="L774" s="16">
        <f t="shared" ref="L774:L837" si="38">F774/$F$3</f>
        <v>1.0323713376711543E-6</v>
      </c>
      <c r="M774" s="13" t="str">
        <f>VLOOKUP($C774,'Data_TCOM+9961'!$A:$U,'SH Summary'!M$4,FALSE)</f>
        <v>03/31/2026</v>
      </c>
      <c r="N774" s="13">
        <f>VLOOKUP($C774,'Data_TCOM+9961'!$A:$U,'SH Summary'!N$4,FALSE)</f>
        <v>0</v>
      </c>
      <c r="O774" s="13" t="str">
        <f>VLOOKUP($C774,'Data_TCOM+9961'!$A:$U,'SH Summary'!O$4,FALSE)</f>
        <v>Broker</v>
      </c>
      <c r="P774" s="13" t="str">
        <f>VLOOKUP($C774,'Data_TCOM+9961'!$A:$U,'SH Summary'!P$4,FALSE)</f>
        <v>Pittsburgh</v>
      </c>
      <c r="Q774" s="13" t="str">
        <f>VLOOKUP($C774,'Data_TCOM+9961'!$A:$U,'SH Summary'!Q$4,FALSE)</f>
        <v>Pennsylvania</v>
      </c>
      <c r="R774" s="13" t="str">
        <f>VLOOKUP($C774,'Data_TCOM+9961'!$A:$U,'SH Summary'!R$4,FALSE)</f>
        <v>United States</v>
      </c>
      <c r="S774" s="15">
        <f>VLOOKUP($C774,'Data_TCOM+9961'!$A:$U,'SH Summary'!S$4,FALSE)/1000000000</f>
        <v>13.195521522</v>
      </c>
    </row>
    <row r="775" spans="1:19" ht="17" customHeight="1" x14ac:dyDescent="0.35">
      <c r="A775" s="14"/>
      <c r="B775" s="14">
        <v>770</v>
      </c>
      <c r="C775" s="4" t="s">
        <v>807</v>
      </c>
      <c r="D775" s="15">
        <f>VLOOKUP($C775,'Data_TCOM+9961'!$A:$U,'SH Summary'!D$4,FALSE)</f>
        <v>0</v>
      </c>
      <c r="E775" s="15">
        <f>VLOOKUP($C775,'Data_TCOM+9961'!$A:$U,'SH Summary'!E$4,FALSE)</f>
        <v>637</v>
      </c>
      <c r="F775" s="18">
        <f t="shared" si="36"/>
        <v>637</v>
      </c>
      <c r="G775" s="18"/>
      <c r="H775" s="17">
        <f t="shared" si="37"/>
        <v>637</v>
      </c>
      <c r="I775" s="16"/>
      <c r="J775" s="16"/>
      <c r="K775" s="16"/>
      <c r="L775" s="16">
        <f t="shared" si="38"/>
        <v>9.8152319715899297E-7</v>
      </c>
      <c r="M775" s="13" t="str">
        <f>VLOOKUP($C775,'Data_TCOM+9961'!$A:$U,'SH Summary'!M$4,FALSE)</f>
        <v>06/30/2025</v>
      </c>
      <c r="N775" s="13" t="str">
        <f>VLOOKUP($C775,'Data_TCOM+9961'!$A:$U,'SH Summary'!N$4,FALSE)</f>
        <v>03/31/2026</v>
      </c>
      <c r="O775" s="13" t="str">
        <f>VLOOKUP($C775,'Data_TCOM+9961'!$A:$U,'SH Summary'!O$4,FALSE)</f>
        <v>Value</v>
      </c>
      <c r="P775" s="13" t="str">
        <f>VLOOKUP($C775,'Data_TCOM+9961'!$A:$U,'SH Summary'!P$4,FALSE)</f>
        <v>Jersey City</v>
      </c>
      <c r="Q775" s="13" t="str">
        <f>VLOOKUP($C775,'Data_TCOM+9961'!$A:$U,'SH Summary'!Q$4,FALSE)</f>
        <v>New Jersey</v>
      </c>
      <c r="R775" s="13" t="str">
        <f>VLOOKUP($C775,'Data_TCOM+9961'!$A:$U,'SH Summary'!R$4,FALSE)</f>
        <v>United States</v>
      </c>
      <c r="S775" s="15">
        <f>VLOOKUP($C775,'Data_TCOM+9961'!$A:$U,'SH Summary'!S$4,FALSE)/1000000000</f>
        <v>32.984549231000003</v>
      </c>
    </row>
    <row r="776" spans="1:19" ht="17" customHeight="1" x14ac:dyDescent="0.35">
      <c r="A776" s="14"/>
      <c r="B776" s="14">
        <v>771</v>
      </c>
      <c r="C776" s="4" t="s">
        <v>808</v>
      </c>
      <c r="D776" s="15">
        <f>VLOOKUP($C776,'Data_TCOM+9961'!$A:$U,'SH Summary'!D$4,FALSE)</f>
        <v>620</v>
      </c>
      <c r="E776" s="15">
        <f>VLOOKUP($C776,'Data_TCOM+9961'!$A:$U,'SH Summary'!E$4,FALSE)</f>
        <v>0</v>
      </c>
      <c r="F776" s="18">
        <f t="shared" si="36"/>
        <v>620</v>
      </c>
      <c r="G776" s="18"/>
      <c r="H776" s="17">
        <f t="shared" si="37"/>
        <v>620</v>
      </c>
      <c r="I776" s="16"/>
      <c r="J776" s="16"/>
      <c r="K776" s="16"/>
      <c r="L776" s="16">
        <f t="shared" si="38"/>
        <v>9.5532870053151584E-7</v>
      </c>
      <c r="M776" s="13" t="str">
        <f>VLOOKUP($C776,'Data_TCOM+9961'!$A:$U,'SH Summary'!M$4,FALSE)</f>
        <v>04/30/2026</v>
      </c>
      <c r="N776" s="13" t="str">
        <f>VLOOKUP($C776,'Data_TCOM+9961'!$A:$U,'SH Summary'!N$4,FALSE)</f>
        <v>03/31/2026</v>
      </c>
      <c r="O776" s="13">
        <f>VLOOKUP($C776,'Data_TCOM+9961'!$A:$U,'SH Summary'!O$4,FALSE)</f>
        <v>0</v>
      </c>
      <c r="P776" s="13" t="str">
        <f>VLOOKUP($C776,'Data_TCOM+9961'!$A:$U,'SH Summary'!P$4,FALSE)</f>
        <v>Dublin</v>
      </c>
      <c r="Q776" s="13">
        <f>VLOOKUP($C776,'Data_TCOM+9961'!$A:$U,'SH Summary'!Q$4,FALSE)</f>
        <v>0</v>
      </c>
      <c r="R776" s="13" t="str">
        <f>VLOOKUP($C776,'Data_TCOM+9961'!$A:$U,'SH Summary'!R$4,FALSE)</f>
        <v>Ireland</v>
      </c>
      <c r="S776" s="15">
        <f>VLOOKUP($C776,'Data_TCOM+9961'!$A:$U,'SH Summary'!S$4,FALSE)/1000000000</f>
        <v>0.31335145599999997</v>
      </c>
    </row>
    <row r="777" spans="1:19" ht="17" customHeight="1" x14ac:dyDescent="0.35">
      <c r="A777" s="14"/>
      <c r="B777" s="14">
        <v>772</v>
      </c>
      <c r="C777" s="4" t="s">
        <v>809</v>
      </c>
      <c r="D777" s="15">
        <f>VLOOKUP($C777,'Data_TCOM+9961'!$A:$U,'SH Summary'!D$4,FALSE)</f>
        <v>0</v>
      </c>
      <c r="E777" s="15">
        <f>VLOOKUP($C777,'Data_TCOM+9961'!$A:$U,'SH Summary'!E$4,FALSE)</f>
        <v>619</v>
      </c>
      <c r="F777" s="18">
        <f t="shared" si="36"/>
        <v>619</v>
      </c>
      <c r="G777" s="18"/>
      <c r="H777" s="17">
        <f t="shared" si="37"/>
        <v>619</v>
      </c>
      <c r="I777" s="16"/>
      <c r="J777" s="16"/>
      <c r="K777" s="16"/>
      <c r="L777" s="16">
        <f t="shared" si="38"/>
        <v>9.5378784778872314E-7</v>
      </c>
      <c r="M777" s="13">
        <f>VLOOKUP($C777,'Data_TCOM+9961'!$A:$U,'SH Summary'!M$4,FALSE)</f>
        <v>0</v>
      </c>
      <c r="N777" s="13" t="str">
        <f>VLOOKUP($C777,'Data_TCOM+9961'!$A:$U,'SH Summary'!N$4,FALSE)</f>
        <v>05/13/2026</v>
      </c>
      <c r="O777" s="13" t="str">
        <f>VLOOKUP($C777,'Data_TCOM+9961'!$A:$U,'SH Summary'!O$4,FALSE)</f>
        <v>Externally Managed</v>
      </c>
      <c r="P777" s="13" t="str">
        <f>VLOOKUP($C777,'Data_TCOM+9961'!$A:$U,'SH Summary'!P$4,FALSE)</f>
        <v>New York</v>
      </c>
      <c r="Q777" s="13" t="str">
        <f>VLOOKUP($C777,'Data_TCOM+9961'!$A:$U,'SH Summary'!Q$4,FALSE)</f>
        <v>New York</v>
      </c>
      <c r="R777" s="13" t="str">
        <f>VLOOKUP($C777,'Data_TCOM+9961'!$A:$U,'SH Summary'!R$4,FALSE)</f>
        <v>United States</v>
      </c>
      <c r="S777" s="15">
        <f>VLOOKUP($C777,'Data_TCOM+9961'!$A:$U,'SH Summary'!S$4,FALSE)/1000000000</f>
        <v>13.992939031000001</v>
      </c>
    </row>
    <row r="778" spans="1:19" ht="17" customHeight="1" x14ac:dyDescent="0.35">
      <c r="A778" s="14"/>
      <c r="B778" s="14">
        <v>773</v>
      </c>
      <c r="C778" s="4" t="s">
        <v>810</v>
      </c>
      <c r="D778" s="15">
        <f>VLOOKUP($C778,'Data_TCOM+9961'!$A:$U,'SH Summary'!D$4,FALSE)</f>
        <v>611</v>
      </c>
      <c r="E778" s="15">
        <f>VLOOKUP($C778,'Data_TCOM+9961'!$A:$U,'SH Summary'!E$4,FALSE)</f>
        <v>0</v>
      </c>
      <c r="F778" s="18">
        <f t="shared" si="36"/>
        <v>611</v>
      </c>
      <c r="G778" s="18"/>
      <c r="H778" s="17">
        <f t="shared" si="37"/>
        <v>611</v>
      </c>
      <c r="I778" s="16"/>
      <c r="J778" s="16"/>
      <c r="K778" s="16"/>
      <c r="L778" s="16">
        <f t="shared" si="38"/>
        <v>9.4146102584638102E-7</v>
      </c>
      <c r="M778" s="13" t="str">
        <f>VLOOKUP($C778,'Data_TCOM+9961'!$A:$U,'SH Summary'!M$4,FALSE)</f>
        <v>03/31/2026</v>
      </c>
      <c r="N778" s="13">
        <f>VLOOKUP($C778,'Data_TCOM+9961'!$A:$U,'SH Summary'!N$4,FALSE)</f>
        <v>0</v>
      </c>
      <c r="O778" s="13" t="str">
        <f>VLOOKUP($C778,'Data_TCOM+9961'!$A:$U,'SH Summary'!O$4,FALSE)</f>
        <v>Value</v>
      </c>
      <c r="P778" s="13" t="str">
        <f>VLOOKUP($C778,'Data_TCOM+9961'!$A:$U,'SH Summary'!P$4,FALSE)</f>
        <v>Memphis</v>
      </c>
      <c r="Q778" s="13" t="str">
        <f>VLOOKUP($C778,'Data_TCOM+9961'!$A:$U,'SH Summary'!Q$4,FALSE)</f>
        <v>Tennessee</v>
      </c>
      <c r="R778" s="13" t="str">
        <f>VLOOKUP($C778,'Data_TCOM+9961'!$A:$U,'SH Summary'!R$4,FALSE)</f>
        <v>United States</v>
      </c>
      <c r="S778" s="15">
        <f>VLOOKUP($C778,'Data_TCOM+9961'!$A:$U,'SH Summary'!S$4,FALSE)/1000000000</f>
        <v>2.3915232039999998</v>
      </c>
    </row>
    <row r="779" spans="1:19" ht="17" customHeight="1" x14ac:dyDescent="0.35">
      <c r="A779" s="14"/>
      <c r="B779" s="14">
        <v>774</v>
      </c>
      <c r="C779" s="4" t="s">
        <v>811</v>
      </c>
      <c r="D779" s="15">
        <f>VLOOKUP($C779,'Data_TCOM+9961'!$A:$U,'SH Summary'!D$4,FALSE)</f>
        <v>0</v>
      </c>
      <c r="E779" s="15">
        <f>VLOOKUP($C779,'Data_TCOM+9961'!$A:$U,'SH Summary'!E$4,FALSE)</f>
        <v>559</v>
      </c>
      <c r="F779" s="18">
        <f t="shared" si="36"/>
        <v>559</v>
      </c>
      <c r="G779" s="18"/>
      <c r="H779" s="17">
        <f t="shared" si="37"/>
        <v>559</v>
      </c>
      <c r="I779" s="16"/>
      <c r="J779" s="16"/>
      <c r="K779" s="16"/>
      <c r="L779" s="16">
        <f t="shared" si="38"/>
        <v>8.6133668322115712E-7</v>
      </c>
      <c r="M779" s="13">
        <f>VLOOKUP($C779,'Data_TCOM+9961'!$A:$U,'SH Summary'!M$4,FALSE)</f>
        <v>0</v>
      </c>
      <c r="N779" s="13" t="str">
        <f>VLOOKUP($C779,'Data_TCOM+9961'!$A:$U,'SH Summary'!N$4,FALSE)</f>
        <v>03/31/2026</v>
      </c>
      <c r="O779" s="13" t="str">
        <f>VLOOKUP($C779,'Data_TCOM+9961'!$A:$U,'SH Summary'!O$4,FALSE)</f>
        <v>GARP</v>
      </c>
      <c r="P779" s="13" t="str">
        <f>VLOOKUP($C779,'Data_TCOM+9961'!$A:$U,'SH Summary'!P$4,FALSE)</f>
        <v>London</v>
      </c>
      <c r="Q779" s="13">
        <f>VLOOKUP($C779,'Data_TCOM+9961'!$A:$U,'SH Summary'!Q$4,FALSE)</f>
        <v>0</v>
      </c>
      <c r="R779" s="13" t="str">
        <f>VLOOKUP($C779,'Data_TCOM+9961'!$A:$U,'SH Summary'!R$4,FALSE)</f>
        <v>United Kingdom</v>
      </c>
      <c r="S779" s="15">
        <f>VLOOKUP($C779,'Data_TCOM+9961'!$A:$U,'SH Summary'!S$4,FALSE)/1000000000</f>
        <v>2.4987385089999998</v>
      </c>
    </row>
    <row r="780" spans="1:19" ht="17" customHeight="1" x14ac:dyDescent="0.35">
      <c r="A780" s="14"/>
      <c r="B780" s="14">
        <v>775</v>
      </c>
      <c r="C780" s="4" t="s">
        <v>812</v>
      </c>
      <c r="D780" s="15">
        <f>VLOOKUP($C780,'Data_TCOM+9961'!$A:$U,'SH Summary'!D$4,FALSE)</f>
        <v>533</v>
      </c>
      <c r="E780" s="15">
        <f>VLOOKUP($C780,'Data_TCOM+9961'!$A:$U,'SH Summary'!E$4,FALSE)</f>
        <v>0</v>
      </c>
      <c r="F780" s="18">
        <f t="shared" si="36"/>
        <v>533</v>
      </c>
      <c r="G780" s="18"/>
      <c r="H780" s="17">
        <f t="shared" si="37"/>
        <v>533</v>
      </c>
      <c r="I780" s="16"/>
      <c r="J780" s="16"/>
      <c r="K780" s="16"/>
      <c r="L780" s="16">
        <f t="shared" si="38"/>
        <v>8.2127451190854517E-7</v>
      </c>
      <c r="M780" s="13" t="str">
        <f>VLOOKUP($C780,'Data_TCOM+9961'!$A:$U,'SH Summary'!M$4,FALSE)</f>
        <v>03/31/2026</v>
      </c>
      <c r="N780" s="13">
        <f>VLOOKUP($C780,'Data_TCOM+9961'!$A:$U,'SH Summary'!N$4,FALSE)</f>
        <v>0</v>
      </c>
      <c r="O780" s="13" t="str">
        <f>VLOOKUP($C780,'Data_TCOM+9961'!$A:$U,'SH Summary'!O$4,FALSE)</f>
        <v>GARP</v>
      </c>
      <c r="P780" s="13" t="str">
        <f>VLOOKUP($C780,'Data_TCOM+9961'!$A:$U,'SH Summary'!P$4,FALSE)</f>
        <v>Frankfurt am Main</v>
      </c>
      <c r="Q780" s="13">
        <f>VLOOKUP($C780,'Data_TCOM+9961'!$A:$U,'SH Summary'!Q$4,FALSE)</f>
        <v>0</v>
      </c>
      <c r="R780" s="13" t="str">
        <f>VLOOKUP($C780,'Data_TCOM+9961'!$A:$U,'SH Summary'!R$4,FALSE)</f>
        <v>Germany</v>
      </c>
      <c r="S780" s="15">
        <f>VLOOKUP($C780,'Data_TCOM+9961'!$A:$U,'SH Summary'!S$4,FALSE)/1000000000</f>
        <v>14.720115885</v>
      </c>
    </row>
    <row r="781" spans="1:19" ht="17" customHeight="1" x14ac:dyDescent="0.35">
      <c r="A781" s="14"/>
      <c r="B781" s="14">
        <v>776</v>
      </c>
      <c r="C781" s="4" t="s">
        <v>813</v>
      </c>
      <c r="D781" s="15">
        <f>VLOOKUP($C781,'Data_TCOM+9961'!$A:$U,'SH Summary'!D$4,FALSE)</f>
        <v>512</v>
      </c>
      <c r="E781" s="15">
        <f>VLOOKUP($C781,'Data_TCOM+9961'!$A:$U,'SH Summary'!E$4,FALSE)</f>
        <v>0</v>
      </c>
      <c r="F781" s="18">
        <f t="shared" si="36"/>
        <v>512</v>
      </c>
      <c r="G781" s="18"/>
      <c r="H781" s="17">
        <f t="shared" si="37"/>
        <v>512</v>
      </c>
      <c r="I781" s="16"/>
      <c r="J781" s="16"/>
      <c r="K781" s="16"/>
      <c r="L781" s="16">
        <f t="shared" si="38"/>
        <v>7.8891660430989702E-7</v>
      </c>
      <c r="M781" s="13" t="str">
        <f>VLOOKUP($C781,'Data_TCOM+9961'!$A:$U,'SH Summary'!M$4,FALSE)</f>
        <v>03/31/2026</v>
      </c>
      <c r="N781" s="13">
        <f>VLOOKUP($C781,'Data_TCOM+9961'!$A:$U,'SH Summary'!N$4,FALSE)</f>
        <v>0</v>
      </c>
      <c r="O781" s="13" t="str">
        <f>VLOOKUP($C781,'Data_TCOM+9961'!$A:$U,'SH Summary'!O$4,FALSE)</f>
        <v>Index</v>
      </c>
      <c r="P781" s="13" t="str">
        <f>VLOOKUP($C781,'Data_TCOM+9961'!$A:$U,'SH Summary'!P$4,FALSE)</f>
        <v>Manhattan</v>
      </c>
      <c r="Q781" s="13" t="str">
        <f>VLOOKUP($C781,'Data_TCOM+9961'!$A:$U,'SH Summary'!Q$4,FALSE)</f>
        <v>Kansas</v>
      </c>
      <c r="R781" s="13" t="str">
        <f>VLOOKUP($C781,'Data_TCOM+9961'!$A:$U,'SH Summary'!R$4,FALSE)</f>
        <v>United States</v>
      </c>
      <c r="S781" s="15">
        <f>VLOOKUP($C781,'Data_TCOM+9961'!$A:$U,'SH Summary'!S$4,FALSE)/1000000000</f>
        <v>0.61845359899999997</v>
      </c>
    </row>
    <row r="782" spans="1:19" ht="17" customHeight="1" x14ac:dyDescent="0.35">
      <c r="A782" s="14"/>
      <c r="B782" s="14">
        <v>777</v>
      </c>
      <c r="C782" s="4" t="s">
        <v>814</v>
      </c>
      <c r="D782" s="15">
        <f>VLOOKUP($C782,'Data_TCOM+9961'!$A:$U,'SH Summary'!D$4,FALSE)</f>
        <v>482</v>
      </c>
      <c r="E782" s="15">
        <f>VLOOKUP($C782,'Data_TCOM+9961'!$A:$U,'SH Summary'!E$4,FALSE)</f>
        <v>0</v>
      </c>
      <c r="F782" s="18">
        <f t="shared" si="36"/>
        <v>482</v>
      </c>
      <c r="G782" s="18"/>
      <c r="H782" s="17">
        <f t="shared" si="37"/>
        <v>482</v>
      </c>
      <c r="I782" s="16"/>
      <c r="J782" s="16"/>
      <c r="K782" s="16"/>
      <c r="L782" s="16">
        <f t="shared" si="38"/>
        <v>7.4269102202611396E-7</v>
      </c>
      <c r="M782" s="13" t="str">
        <f>VLOOKUP($C782,'Data_TCOM+9961'!$A:$U,'SH Summary'!M$4,FALSE)</f>
        <v>06/30/2024</v>
      </c>
      <c r="N782" s="13">
        <f>VLOOKUP($C782,'Data_TCOM+9961'!$A:$U,'SH Summary'!N$4,FALSE)</f>
        <v>0</v>
      </c>
      <c r="O782" s="13">
        <f>VLOOKUP($C782,'Data_TCOM+9961'!$A:$U,'SH Summary'!O$4,FALSE)</f>
        <v>0</v>
      </c>
      <c r="P782" s="13" t="str">
        <f>VLOOKUP($C782,'Data_TCOM+9961'!$A:$U,'SH Summary'!P$4,FALSE)</f>
        <v>Chicago</v>
      </c>
      <c r="Q782" s="13" t="str">
        <f>VLOOKUP($C782,'Data_TCOM+9961'!$A:$U,'SH Summary'!Q$4,FALSE)</f>
        <v>Illinois</v>
      </c>
      <c r="R782" s="13" t="str">
        <f>VLOOKUP($C782,'Data_TCOM+9961'!$A:$U,'SH Summary'!R$4,FALSE)</f>
        <v>United States</v>
      </c>
      <c r="S782" s="15">
        <f>VLOOKUP($C782,'Data_TCOM+9961'!$A:$U,'SH Summary'!S$4,FALSE)/1000000000</f>
        <v>9.7657800000000008E-4</v>
      </c>
    </row>
    <row r="783" spans="1:19" ht="17" customHeight="1" x14ac:dyDescent="0.35">
      <c r="A783" s="14"/>
      <c r="B783" s="14">
        <v>778</v>
      </c>
      <c r="C783" s="4" t="s">
        <v>815</v>
      </c>
      <c r="D783" s="15">
        <f>VLOOKUP($C783,'Data_TCOM+9961'!$A:$U,'SH Summary'!D$4,FALSE)</f>
        <v>470</v>
      </c>
      <c r="E783" s="15">
        <f>VLOOKUP($C783,'Data_TCOM+9961'!$A:$U,'SH Summary'!E$4,FALSE)</f>
        <v>0</v>
      </c>
      <c r="F783" s="18">
        <f t="shared" si="36"/>
        <v>470</v>
      </c>
      <c r="G783" s="18"/>
      <c r="H783" s="17">
        <f t="shared" si="37"/>
        <v>470</v>
      </c>
      <c r="I783" s="16"/>
      <c r="J783" s="16"/>
      <c r="K783" s="16"/>
      <c r="L783" s="16">
        <f t="shared" si="38"/>
        <v>7.2420078911260074E-7</v>
      </c>
      <c r="M783" s="13" t="str">
        <f>VLOOKUP($C783,'Data_TCOM+9961'!$A:$U,'SH Summary'!M$4,FALSE)</f>
        <v>03/31/2026</v>
      </c>
      <c r="N783" s="13">
        <f>VLOOKUP($C783,'Data_TCOM+9961'!$A:$U,'SH Summary'!N$4,FALSE)</f>
        <v>0</v>
      </c>
      <c r="O783" s="13" t="str">
        <f>VLOOKUP($C783,'Data_TCOM+9961'!$A:$U,'SH Summary'!O$4,FALSE)</f>
        <v>Value</v>
      </c>
      <c r="P783" s="13" t="str">
        <f>VLOOKUP($C783,'Data_TCOM+9961'!$A:$U,'SH Summary'!P$4,FALSE)</f>
        <v>Luxembourg</v>
      </c>
      <c r="Q783" s="13">
        <f>VLOOKUP($C783,'Data_TCOM+9961'!$A:$U,'SH Summary'!Q$4,FALSE)</f>
        <v>0</v>
      </c>
      <c r="R783" s="13" t="str">
        <f>VLOOKUP($C783,'Data_TCOM+9961'!$A:$U,'SH Summary'!R$4,FALSE)</f>
        <v>Luxembourg</v>
      </c>
      <c r="S783" s="15">
        <f>VLOOKUP($C783,'Data_TCOM+9961'!$A:$U,'SH Summary'!S$4,FALSE)/1000000000</f>
        <v>0.63769329500000005</v>
      </c>
    </row>
    <row r="784" spans="1:19" ht="17" customHeight="1" x14ac:dyDescent="0.35">
      <c r="A784" s="14"/>
      <c r="B784" s="14">
        <v>779</v>
      </c>
      <c r="C784" s="4" t="s">
        <v>816</v>
      </c>
      <c r="D784" s="15">
        <f>VLOOKUP($C784,'Data_TCOM+9961'!$A:$U,'SH Summary'!D$4,FALSE)</f>
        <v>0</v>
      </c>
      <c r="E784" s="15">
        <f>VLOOKUP($C784,'Data_TCOM+9961'!$A:$U,'SH Summary'!E$4,FALSE)</f>
        <v>459</v>
      </c>
      <c r="F784" s="18">
        <f t="shared" si="36"/>
        <v>459</v>
      </c>
      <c r="G784" s="18"/>
      <c r="H784" s="17">
        <f t="shared" si="37"/>
        <v>459</v>
      </c>
      <c r="I784" s="16"/>
      <c r="J784" s="16"/>
      <c r="K784" s="16"/>
      <c r="L784" s="16">
        <f t="shared" si="38"/>
        <v>7.0725140894188032E-7</v>
      </c>
      <c r="M784" s="13">
        <f>VLOOKUP($C784,'Data_TCOM+9961'!$A:$U,'SH Summary'!M$4,FALSE)</f>
        <v>0</v>
      </c>
      <c r="N784" s="13" t="str">
        <f>VLOOKUP($C784,'Data_TCOM+9961'!$A:$U,'SH Summary'!N$4,FALSE)</f>
        <v>06/28/2024</v>
      </c>
      <c r="O784" s="13" t="str">
        <f>VLOOKUP($C784,'Data_TCOM+9961'!$A:$U,'SH Summary'!O$4,FALSE)</f>
        <v>Growth</v>
      </c>
      <c r="P784" s="13" t="str">
        <f>VLOOKUP($C784,'Data_TCOM+9961'!$A:$U,'SH Summary'!P$4,FALSE)</f>
        <v>Paris</v>
      </c>
      <c r="Q784" s="13">
        <f>VLOOKUP($C784,'Data_TCOM+9961'!$A:$U,'SH Summary'!Q$4,FALSE)</f>
        <v>0</v>
      </c>
      <c r="R784" s="13" t="str">
        <f>VLOOKUP($C784,'Data_TCOM+9961'!$A:$U,'SH Summary'!R$4,FALSE)</f>
        <v>France</v>
      </c>
      <c r="S784" s="15">
        <f>VLOOKUP($C784,'Data_TCOM+9961'!$A:$U,'SH Summary'!S$4,FALSE)/1000000000</f>
        <v>3.0482264739999998</v>
      </c>
    </row>
    <row r="785" spans="1:19" ht="17" customHeight="1" x14ac:dyDescent="0.35">
      <c r="A785" s="14"/>
      <c r="B785" s="14">
        <v>780</v>
      </c>
      <c r="C785" s="4" t="s">
        <v>817</v>
      </c>
      <c r="D785" s="15">
        <f>VLOOKUP($C785,'Data_TCOM+9961'!$A:$U,'SH Summary'!D$4,FALSE)</f>
        <v>434</v>
      </c>
      <c r="E785" s="15">
        <f>VLOOKUP($C785,'Data_TCOM+9961'!$A:$U,'SH Summary'!E$4,FALSE)</f>
        <v>0</v>
      </c>
      <c r="F785" s="18">
        <f t="shared" si="36"/>
        <v>434</v>
      </c>
      <c r="G785" s="18"/>
      <c r="H785" s="17">
        <f t="shared" si="37"/>
        <v>434</v>
      </c>
      <c r="I785" s="16"/>
      <c r="J785" s="16"/>
      <c r="K785" s="16"/>
      <c r="L785" s="16">
        <f t="shared" si="38"/>
        <v>6.6873009037206117E-7</v>
      </c>
      <c r="M785" s="13" t="str">
        <f>VLOOKUP($C785,'Data_TCOM+9961'!$A:$U,'SH Summary'!M$4,FALSE)</f>
        <v>03/31/2026</v>
      </c>
      <c r="N785" s="13">
        <f>VLOOKUP($C785,'Data_TCOM+9961'!$A:$U,'SH Summary'!N$4,FALSE)</f>
        <v>0</v>
      </c>
      <c r="O785" s="13" t="str">
        <f>VLOOKUP($C785,'Data_TCOM+9961'!$A:$U,'SH Summary'!O$4,FALSE)</f>
        <v>Index</v>
      </c>
      <c r="P785" s="13" t="str">
        <f>VLOOKUP($C785,'Data_TCOM+9961'!$A:$U,'SH Summary'!P$4,FALSE)</f>
        <v>Minneapolis</v>
      </c>
      <c r="Q785" s="13" t="str">
        <f>VLOOKUP($C785,'Data_TCOM+9961'!$A:$U,'SH Summary'!Q$4,FALSE)</f>
        <v>Minnesota</v>
      </c>
      <c r="R785" s="13" t="str">
        <f>VLOOKUP($C785,'Data_TCOM+9961'!$A:$U,'SH Summary'!R$4,FALSE)</f>
        <v>United States</v>
      </c>
      <c r="S785" s="15">
        <f>VLOOKUP($C785,'Data_TCOM+9961'!$A:$U,'SH Summary'!S$4,FALSE)/1000000000</f>
        <v>0.35818815100000001</v>
      </c>
    </row>
    <row r="786" spans="1:19" ht="17" customHeight="1" x14ac:dyDescent="0.35">
      <c r="A786" s="14"/>
      <c r="B786" s="14">
        <v>781</v>
      </c>
      <c r="C786" s="4" t="s">
        <v>818</v>
      </c>
      <c r="D786" s="15">
        <f>VLOOKUP($C786,'Data_TCOM+9961'!$A:$U,'SH Summary'!D$4,FALSE)</f>
        <v>423</v>
      </c>
      <c r="E786" s="15">
        <f>VLOOKUP($C786,'Data_TCOM+9961'!$A:$U,'SH Summary'!E$4,FALSE)</f>
        <v>0</v>
      </c>
      <c r="F786" s="18">
        <f t="shared" si="36"/>
        <v>423</v>
      </c>
      <c r="G786" s="18"/>
      <c r="H786" s="17">
        <f t="shared" si="37"/>
        <v>423</v>
      </c>
      <c r="I786" s="16"/>
      <c r="J786" s="16"/>
      <c r="K786" s="16"/>
      <c r="L786" s="16">
        <f t="shared" si="38"/>
        <v>6.5178071020134075E-7</v>
      </c>
      <c r="M786" s="13" t="str">
        <f>VLOOKUP($C786,'Data_TCOM+9961'!$A:$U,'SH Summary'!M$4,FALSE)</f>
        <v>03/31/2026</v>
      </c>
      <c r="N786" s="13">
        <f>VLOOKUP($C786,'Data_TCOM+9961'!$A:$U,'SH Summary'!N$4,FALSE)</f>
        <v>0</v>
      </c>
      <c r="O786" s="13" t="str">
        <f>VLOOKUP($C786,'Data_TCOM+9961'!$A:$U,'SH Summary'!O$4,FALSE)</f>
        <v>Value</v>
      </c>
      <c r="P786" s="13" t="str">
        <f>VLOOKUP($C786,'Data_TCOM+9961'!$A:$U,'SH Summary'!P$4,FALSE)</f>
        <v>Chicago</v>
      </c>
      <c r="Q786" s="13" t="str">
        <f>VLOOKUP($C786,'Data_TCOM+9961'!$A:$U,'SH Summary'!Q$4,FALSE)</f>
        <v>Illinois</v>
      </c>
      <c r="R786" s="13" t="str">
        <f>VLOOKUP($C786,'Data_TCOM+9961'!$A:$U,'SH Summary'!R$4,FALSE)</f>
        <v>United States</v>
      </c>
      <c r="S786" s="15">
        <f>VLOOKUP($C786,'Data_TCOM+9961'!$A:$U,'SH Summary'!S$4,FALSE)/1000000000</f>
        <v>0.94397538999999997</v>
      </c>
    </row>
    <row r="787" spans="1:19" ht="17" customHeight="1" x14ac:dyDescent="0.35">
      <c r="A787" s="14"/>
      <c r="B787" s="14">
        <v>782</v>
      </c>
      <c r="C787" s="4" t="s">
        <v>819</v>
      </c>
      <c r="D787" s="15">
        <f>VLOOKUP($C787,'Data_TCOM+9961'!$A:$U,'SH Summary'!D$4,FALSE)</f>
        <v>419</v>
      </c>
      <c r="E787" s="15">
        <f>VLOOKUP($C787,'Data_TCOM+9961'!$A:$U,'SH Summary'!E$4,FALSE)</f>
        <v>0</v>
      </c>
      <c r="F787" s="18">
        <f t="shared" si="36"/>
        <v>419</v>
      </c>
      <c r="G787" s="18"/>
      <c r="H787" s="17">
        <f t="shared" si="37"/>
        <v>419</v>
      </c>
      <c r="I787" s="16"/>
      <c r="J787" s="16"/>
      <c r="K787" s="16"/>
      <c r="L787" s="16">
        <f t="shared" si="38"/>
        <v>6.4561729923016964E-7</v>
      </c>
      <c r="M787" s="13" t="str">
        <f>VLOOKUP($C787,'Data_TCOM+9961'!$A:$U,'SH Summary'!M$4,FALSE)</f>
        <v>03/31/2026</v>
      </c>
      <c r="N787" s="13">
        <f>VLOOKUP($C787,'Data_TCOM+9961'!$A:$U,'SH Summary'!N$4,FALSE)</f>
        <v>0</v>
      </c>
      <c r="O787" s="13" t="str">
        <f>VLOOKUP($C787,'Data_TCOM+9961'!$A:$U,'SH Summary'!O$4,FALSE)</f>
        <v>Externally Managed</v>
      </c>
      <c r="P787" s="13" t="str">
        <f>VLOOKUP($C787,'Data_TCOM+9961'!$A:$U,'SH Summary'!P$4,FALSE)</f>
        <v>Atlanta</v>
      </c>
      <c r="Q787" s="13" t="str">
        <f>VLOOKUP($C787,'Data_TCOM+9961'!$A:$U,'SH Summary'!Q$4,FALSE)</f>
        <v>Georgia</v>
      </c>
      <c r="R787" s="13" t="str">
        <f>VLOOKUP($C787,'Data_TCOM+9961'!$A:$U,'SH Summary'!R$4,FALSE)</f>
        <v>United States</v>
      </c>
      <c r="S787" s="15">
        <f>VLOOKUP($C787,'Data_TCOM+9961'!$A:$U,'SH Summary'!S$4,FALSE)/1000000000</f>
        <v>7.5202121630000001</v>
      </c>
    </row>
    <row r="788" spans="1:19" ht="17" customHeight="1" x14ac:dyDescent="0.35">
      <c r="A788" s="14"/>
      <c r="B788" s="14">
        <v>783</v>
      </c>
      <c r="C788" s="4" t="s">
        <v>820</v>
      </c>
      <c r="D788" s="15">
        <f>VLOOKUP($C788,'Data_TCOM+9961'!$A:$U,'SH Summary'!D$4,FALSE)</f>
        <v>0</v>
      </c>
      <c r="E788" s="15">
        <f>VLOOKUP($C788,'Data_TCOM+9961'!$A:$U,'SH Summary'!E$4,FALSE)</f>
        <v>400</v>
      </c>
      <c r="F788" s="18">
        <f t="shared" si="36"/>
        <v>400</v>
      </c>
      <c r="G788" s="18"/>
      <c r="H788" s="17">
        <f t="shared" si="37"/>
        <v>400</v>
      </c>
      <c r="I788" s="16"/>
      <c r="J788" s="16"/>
      <c r="K788" s="16"/>
      <c r="L788" s="16">
        <f t="shared" si="38"/>
        <v>6.16341097117107E-7</v>
      </c>
      <c r="M788" s="13">
        <f>VLOOKUP($C788,'Data_TCOM+9961'!$A:$U,'SH Summary'!M$4,FALSE)</f>
        <v>0</v>
      </c>
      <c r="N788" s="13" t="str">
        <f>VLOOKUP($C788,'Data_TCOM+9961'!$A:$U,'SH Summary'!N$4,FALSE)</f>
        <v>08/31/2025</v>
      </c>
      <c r="O788" s="13" t="str">
        <f>VLOOKUP($C788,'Data_TCOM+9961'!$A:$U,'SH Summary'!O$4,FALSE)</f>
        <v>Growth</v>
      </c>
      <c r="P788" s="13" t="str">
        <f>VLOOKUP($C788,'Data_TCOM+9961'!$A:$U,'SH Summary'!P$4,FALSE)</f>
        <v>Milan</v>
      </c>
      <c r="Q788" s="13">
        <f>VLOOKUP($C788,'Data_TCOM+9961'!$A:$U,'SH Summary'!Q$4,FALSE)</f>
        <v>0</v>
      </c>
      <c r="R788" s="13" t="str">
        <f>VLOOKUP($C788,'Data_TCOM+9961'!$A:$U,'SH Summary'!R$4,FALSE)</f>
        <v>Italy</v>
      </c>
      <c r="S788" s="15">
        <f>VLOOKUP($C788,'Data_TCOM+9961'!$A:$U,'SH Summary'!S$4,FALSE)/1000000000</f>
        <v>6.6496527009999999</v>
      </c>
    </row>
    <row r="789" spans="1:19" ht="17" customHeight="1" x14ac:dyDescent="0.35">
      <c r="A789" s="14"/>
      <c r="B789" s="14">
        <v>784</v>
      </c>
      <c r="C789" s="4" t="s">
        <v>821</v>
      </c>
      <c r="D789" s="15">
        <f>VLOOKUP($C789,'Data_TCOM+9961'!$A:$U,'SH Summary'!D$4,FALSE)</f>
        <v>398</v>
      </c>
      <c r="E789" s="15">
        <f>VLOOKUP($C789,'Data_TCOM+9961'!$A:$U,'SH Summary'!E$4,FALSE)</f>
        <v>0</v>
      </c>
      <c r="F789" s="18">
        <f t="shared" si="36"/>
        <v>398</v>
      </c>
      <c r="G789" s="18"/>
      <c r="H789" s="17">
        <f t="shared" si="37"/>
        <v>398</v>
      </c>
      <c r="I789" s="16"/>
      <c r="J789" s="16"/>
      <c r="K789" s="16"/>
      <c r="L789" s="16">
        <f t="shared" si="38"/>
        <v>6.132593916315215E-7</v>
      </c>
      <c r="M789" s="13" t="str">
        <f>VLOOKUP($C789,'Data_TCOM+9961'!$A:$U,'SH Summary'!M$4,FALSE)</f>
        <v>03/31/2026</v>
      </c>
      <c r="N789" s="13">
        <f>VLOOKUP($C789,'Data_TCOM+9961'!$A:$U,'SH Summary'!N$4,FALSE)</f>
        <v>0</v>
      </c>
      <c r="O789" s="13" t="str">
        <f>VLOOKUP($C789,'Data_TCOM+9961'!$A:$U,'SH Summary'!O$4,FALSE)</f>
        <v>Value</v>
      </c>
      <c r="P789" s="13" t="str">
        <f>VLOOKUP($C789,'Data_TCOM+9961'!$A:$U,'SH Summary'!P$4,FALSE)</f>
        <v>New York</v>
      </c>
      <c r="Q789" s="13" t="str">
        <f>VLOOKUP($C789,'Data_TCOM+9961'!$A:$U,'SH Summary'!Q$4,FALSE)</f>
        <v>New York</v>
      </c>
      <c r="R789" s="13" t="str">
        <f>VLOOKUP($C789,'Data_TCOM+9961'!$A:$U,'SH Summary'!R$4,FALSE)</f>
        <v>United States</v>
      </c>
      <c r="S789" s="15">
        <f>VLOOKUP($C789,'Data_TCOM+9961'!$A:$U,'SH Summary'!S$4,FALSE)/1000000000</f>
        <v>18.90799243</v>
      </c>
    </row>
    <row r="790" spans="1:19" ht="17" customHeight="1" x14ac:dyDescent="0.35">
      <c r="A790" s="14"/>
      <c r="B790" s="14">
        <v>785</v>
      </c>
      <c r="C790" s="4" t="s">
        <v>822</v>
      </c>
      <c r="D790" s="15">
        <f>VLOOKUP($C790,'Data_TCOM+9961'!$A:$U,'SH Summary'!D$4,FALSE)</f>
        <v>376</v>
      </c>
      <c r="E790" s="15">
        <f>VLOOKUP($C790,'Data_TCOM+9961'!$A:$U,'SH Summary'!E$4,FALSE)</f>
        <v>0</v>
      </c>
      <c r="F790" s="18">
        <f t="shared" si="36"/>
        <v>376</v>
      </c>
      <c r="G790" s="18"/>
      <c r="H790" s="17">
        <f t="shared" si="37"/>
        <v>376</v>
      </c>
      <c r="I790" s="16"/>
      <c r="J790" s="16"/>
      <c r="K790" s="16"/>
      <c r="L790" s="16">
        <f t="shared" si="38"/>
        <v>5.7936063129008065E-7</v>
      </c>
      <c r="M790" s="13" t="str">
        <f>VLOOKUP($C790,'Data_TCOM+9961'!$A:$U,'SH Summary'!M$4,FALSE)</f>
        <v>03/31/2026</v>
      </c>
      <c r="N790" s="13">
        <f>VLOOKUP($C790,'Data_TCOM+9961'!$A:$U,'SH Summary'!N$4,FALSE)</f>
        <v>0</v>
      </c>
      <c r="O790" s="13" t="str">
        <f>VLOOKUP($C790,'Data_TCOM+9961'!$A:$U,'SH Summary'!O$4,FALSE)</f>
        <v>Index</v>
      </c>
      <c r="P790" s="13" t="str">
        <f>VLOOKUP($C790,'Data_TCOM+9961'!$A:$U,'SH Summary'!P$4,FALSE)</f>
        <v>Mansfield</v>
      </c>
      <c r="Q790" s="13" t="str">
        <f>VLOOKUP($C790,'Data_TCOM+9961'!$A:$U,'SH Summary'!Q$4,FALSE)</f>
        <v>Ohio</v>
      </c>
      <c r="R790" s="13" t="str">
        <f>VLOOKUP($C790,'Data_TCOM+9961'!$A:$U,'SH Summary'!R$4,FALSE)</f>
        <v>United States</v>
      </c>
      <c r="S790" s="15">
        <f>VLOOKUP($C790,'Data_TCOM+9961'!$A:$U,'SH Summary'!S$4,FALSE)/1000000000</f>
        <v>0.96745152199999995</v>
      </c>
    </row>
    <row r="791" spans="1:19" ht="17" customHeight="1" x14ac:dyDescent="0.35">
      <c r="A791" s="14"/>
      <c r="B791" s="14">
        <v>786</v>
      </c>
      <c r="C791" s="4" t="s">
        <v>823</v>
      </c>
      <c r="D791" s="15">
        <f>VLOOKUP($C791,'Data_TCOM+9961'!$A:$U,'SH Summary'!D$4,FALSE)</f>
        <v>370</v>
      </c>
      <c r="E791" s="15">
        <f>VLOOKUP($C791,'Data_TCOM+9961'!$A:$U,'SH Summary'!E$4,FALSE)</f>
        <v>0</v>
      </c>
      <c r="F791" s="18">
        <f t="shared" si="36"/>
        <v>370</v>
      </c>
      <c r="G791" s="18"/>
      <c r="H791" s="17">
        <f t="shared" si="37"/>
        <v>370</v>
      </c>
      <c r="I791" s="16"/>
      <c r="J791" s="16"/>
      <c r="K791" s="16"/>
      <c r="L791" s="16">
        <f t="shared" si="38"/>
        <v>5.7011551483332404E-7</v>
      </c>
      <c r="M791" s="13" t="str">
        <f>VLOOKUP($C791,'Data_TCOM+9961'!$A:$U,'SH Summary'!M$4,FALSE)</f>
        <v>03/31/2026</v>
      </c>
      <c r="N791" s="13">
        <f>VLOOKUP($C791,'Data_TCOM+9961'!$A:$U,'SH Summary'!N$4,FALSE)</f>
        <v>0</v>
      </c>
      <c r="O791" s="13" t="str">
        <f>VLOOKUP($C791,'Data_TCOM+9961'!$A:$U,'SH Summary'!O$4,FALSE)</f>
        <v>Aggressive Growth</v>
      </c>
      <c r="P791" s="13" t="str">
        <f>VLOOKUP($C791,'Data_TCOM+9961'!$A:$U,'SH Summary'!P$4,FALSE)</f>
        <v>Tokyo</v>
      </c>
      <c r="Q791" s="13">
        <f>VLOOKUP($C791,'Data_TCOM+9961'!$A:$U,'SH Summary'!Q$4,FALSE)</f>
        <v>0</v>
      </c>
      <c r="R791" s="13" t="str">
        <f>VLOOKUP($C791,'Data_TCOM+9961'!$A:$U,'SH Summary'!R$4,FALSE)</f>
        <v>Japan</v>
      </c>
      <c r="S791" s="15">
        <f>VLOOKUP($C791,'Data_TCOM+9961'!$A:$U,'SH Summary'!S$4,FALSE)/1000000000</f>
        <v>0.240729739</v>
      </c>
    </row>
    <row r="792" spans="1:19" ht="17" customHeight="1" x14ac:dyDescent="0.35">
      <c r="A792" s="14"/>
      <c r="B792" s="14">
        <v>787</v>
      </c>
      <c r="C792" s="4" t="s">
        <v>824</v>
      </c>
      <c r="D792" s="15">
        <f>VLOOKUP($C792,'Data_TCOM+9961'!$A:$U,'SH Summary'!D$4,FALSE)</f>
        <v>0</v>
      </c>
      <c r="E792" s="15">
        <f>VLOOKUP($C792,'Data_TCOM+9961'!$A:$U,'SH Summary'!E$4,FALSE)</f>
        <v>350</v>
      </c>
      <c r="F792" s="18">
        <f t="shared" si="36"/>
        <v>350</v>
      </c>
      <c r="G792" s="18"/>
      <c r="H792" s="17">
        <f t="shared" si="37"/>
        <v>350</v>
      </c>
      <c r="I792" s="16"/>
      <c r="J792" s="16"/>
      <c r="K792" s="16"/>
      <c r="L792" s="16">
        <f t="shared" si="38"/>
        <v>5.392984599774687E-7</v>
      </c>
      <c r="M792" s="13">
        <f>VLOOKUP($C792,'Data_TCOM+9961'!$A:$U,'SH Summary'!M$4,FALSE)</f>
        <v>0</v>
      </c>
      <c r="N792" s="13" t="str">
        <f>VLOOKUP($C792,'Data_TCOM+9961'!$A:$U,'SH Summary'!N$4,FALSE)</f>
        <v>02/28/2026</v>
      </c>
      <c r="O792" s="13" t="str">
        <f>VLOOKUP($C792,'Data_TCOM+9961'!$A:$U,'SH Summary'!O$4,FALSE)</f>
        <v>Specialty</v>
      </c>
      <c r="P792" s="13" t="str">
        <f>VLOOKUP($C792,'Data_TCOM+9961'!$A:$U,'SH Summary'!P$4,FALSE)</f>
        <v>Paris</v>
      </c>
      <c r="Q792" s="13">
        <f>VLOOKUP($C792,'Data_TCOM+9961'!$A:$U,'SH Summary'!Q$4,FALSE)</f>
        <v>0</v>
      </c>
      <c r="R792" s="13" t="str">
        <f>VLOOKUP($C792,'Data_TCOM+9961'!$A:$U,'SH Summary'!R$4,FALSE)</f>
        <v>France</v>
      </c>
      <c r="S792" s="15">
        <f>VLOOKUP($C792,'Data_TCOM+9961'!$A:$U,'SH Summary'!S$4,FALSE)/1000000000</f>
        <v>0.83506480400000005</v>
      </c>
    </row>
    <row r="793" spans="1:19" ht="17" customHeight="1" x14ac:dyDescent="0.35">
      <c r="A793" s="14"/>
      <c r="B793" s="14">
        <v>788</v>
      </c>
      <c r="C793" s="4" t="s">
        <v>825</v>
      </c>
      <c r="D793" s="15">
        <f>VLOOKUP($C793,'Data_TCOM+9961'!$A:$U,'SH Summary'!D$4,FALSE)</f>
        <v>305</v>
      </c>
      <c r="E793" s="15">
        <f>VLOOKUP($C793,'Data_TCOM+9961'!$A:$U,'SH Summary'!E$4,FALSE)</f>
        <v>0</v>
      </c>
      <c r="F793" s="18">
        <f t="shared" si="36"/>
        <v>305</v>
      </c>
      <c r="G793" s="18"/>
      <c r="H793" s="17">
        <f t="shared" si="37"/>
        <v>305</v>
      </c>
      <c r="I793" s="16"/>
      <c r="J793" s="16"/>
      <c r="K793" s="16"/>
      <c r="L793" s="16">
        <f t="shared" si="38"/>
        <v>4.6996008655179411E-7</v>
      </c>
      <c r="M793" s="13" t="str">
        <f>VLOOKUP($C793,'Data_TCOM+9961'!$A:$U,'SH Summary'!M$4,FALSE)</f>
        <v>03/31/2026</v>
      </c>
      <c r="N793" s="13">
        <f>VLOOKUP($C793,'Data_TCOM+9961'!$A:$U,'SH Summary'!N$4,FALSE)</f>
        <v>0</v>
      </c>
      <c r="O793" s="13" t="str">
        <f>VLOOKUP($C793,'Data_TCOM+9961'!$A:$U,'SH Summary'!O$4,FALSE)</f>
        <v>Value</v>
      </c>
      <c r="P793" s="13" t="str">
        <f>VLOOKUP($C793,'Data_TCOM+9961'!$A:$U,'SH Summary'!P$4,FALSE)</f>
        <v>Toronto</v>
      </c>
      <c r="Q793" s="13" t="str">
        <f>VLOOKUP($C793,'Data_TCOM+9961'!$A:$U,'SH Summary'!Q$4,FALSE)</f>
        <v>Ontario</v>
      </c>
      <c r="R793" s="13" t="str">
        <f>VLOOKUP($C793,'Data_TCOM+9961'!$A:$U,'SH Summary'!R$4,FALSE)</f>
        <v>Canada</v>
      </c>
      <c r="S793" s="15">
        <f>VLOOKUP($C793,'Data_TCOM+9961'!$A:$U,'SH Summary'!S$4,FALSE)/1000000000</f>
        <v>78.296268225999995</v>
      </c>
    </row>
    <row r="794" spans="1:19" ht="17" customHeight="1" x14ac:dyDescent="0.35">
      <c r="A794" s="14"/>
      <c r="B794" s="14">
        <v>789</v>
      </c>
      <c r="C794" s="4" t="s">
        <v>826</v>
      </c>
      <c r="D794" s="15">
        <f>VLOOKUP($C794,'Data_TCOM+9961'!$A:$U,'SH Summary'!D$4,FALSE)</f>
        <v>300</v>
      </c>
      <c r="E794" s="15">
        <f>VLOOKUP($C794,'Data_TCOM+9961'!$A:$U,'SH Summary'!E$4,FALSE)</f>
        <v>0</v>
      </c>
      <c r="F794" s="18">
        <f t="shared" si="36"/>
        <v>300</v>
      </c>
      <c r="G794" s="18"/>
      <c r="H794" s="17">
        <f t="shared" si="37"/>
        <v>300</v>
      </c>
      <c r="I794" s="16"/>
      <c r="J794" s="16"/>
      <c r="K794" s="16"/>
      <c r="L794" s="16">
        <f t="shared" si="38"/>
        <v>4.622558228378303E-7</v>
      </c>
      <c r="M794" s="13" t="str">
        <f>VLOOKUP($C794,'Data_TCOM+9961'!$A:$U,'SH Summary'!M$4,FALSE)</f>
        <v>12/31/2024</v>
      </c>
      <c r="N794" s="13">
        <f>VLOOKUP($C794,'Data_TCOM+9961'!$A:$U,'SH Summary'!N$4,FALSE)</f>
        <v>0</v>
      </c>
      <c r="O794" s="13" t="str">
        <f>VLOOKUP($C794,'Data_TCOM+9961'!$A:$U,'SH Summary'!O$4,FALSE)</f>
        <v>Value</v>
      </c>
      <c r="P794" s="13" t="str">
        <f>VLOOKUP($C794,'Data_TCOM+9961'!$A:$U,'SH Summary'!P$4,FALSE)</f>
        <v>Bangkok</v>
      </c>
      <c r="Q794" s="13">
        <f>VLOOKUP($C794,'Data_TCOM+9961'!$A:$U,'SH Summary'!Q$4,FALSE)</f>
        <v>0</v>
      </c>
      <c r="R794" s="13" t="str">
        <f>VLOOKUP($C794,'Data_TCOM+9961'!$A:$U,'SH Summary'!R$4,FALSE)</f>
        <v>Thailand</v>
      </c>
      <c r="S794" s="15">
        <f>VLOOKUP($C794,'Data_TCOM+9961'!$A:$U,'SH Summary'!S$4,FALSE)/1000000000</f>
        <v>0.746068018</v>
      </c>
    </row>
    <row r="795" spans="1:19" ht="17" customHeight="1" x14ac:dyDescent="0.35">
      <c r="A795" s="14"/>
      <c r="B795" s="14">
        <v>790</v>
      </c>
      <c r="C795" s="4" t="s">
        <v>827</v>
      </c>
      <c r="D795" s="15">
        <f>VLOOKUP($C795,'Data_TCOM+9961'!$A:$U,'SH Summary'!D$4,FALSE)</f>
        <v>286</v>
      </c>
      <c r="E795" s="15">
        <f>VLOOKUP($C795,'Data_TCOM+9961'!$A:$U,'SH Summary'!E$4,FALSE)</f>
        <v>0</v>
      </c>
      <c r="F795" s="18">
        <f t="shared" si="36"/>
        <v>286</v>
      </c>
      <c r="G795" s="18"/>
      <c r="H795" s="17">
        <f t="shared" si="37"/>
        <v>286</v>
      </c>
      <c r="I795" s="16"/>
      <c r="J795" s="16"/>
      <c r="K795" s="16"/>
      <c r="L795" s="16">
        <f t="shared" si="38"/>
        <v>4.4068388443873152E-7</v>
      </c>
      <c r="M795" s="13" t="str">
        <f>VLOOKUP($C795,'Data_TCOM+9961'!$A:$U,'SH Summary'!M$4,FALSE)</f>
        <v>03/31/2026</v>
      </c>
      <c r="N795" s="13">
        <f>VLOOKUP($C795,'Data_TCOM+9961'!$A:$U,'SH Summary'!N$4,FALSE)</f>
        <v>0</v>
      </c>
      <c r="O795" s="13" t="str">
        <f>VLOOKUP($C795,'Data_TCOM+9961'!$A:$U,'SH Summary'!O$4,FALSE)</f>
        <v>Index</v>
      </c>
      <c r="P795" s="13" t="str">
        <f>VLOOKUP($C795,'Data_TCOM+9961'!$A:$U,'SH Summary'!P$4,FALSE)</f>
        <v>San Francisco</v>
      </c>
      <c r="Q795" s="13" t="str">
        <f>VLOOKUP($C795,'Data_TCOM+9961'!$A:$U,'SH Summary'!Q$4,FALSE)</f>
        <v>California</v>
      </c>
      <c r="R795" s="13" t="str">
        <f>VLOOKUP($C795,'Data_TCOM+9961'!$A:$U,'SH Summary'!R$4,FALSE)</f>
        <v>United States</v>
      </c>
      <c r="S795" s="15">
        <f>VLOOKUP($C795,'Data_TCOM+9961'!$A:$U,'SH Summary'!S$4,FALSE)/1000000000</f>
        <v>0.39694940200000001</v>
      </c>
    </row>
    <row r="796" spans="1:19" ht="17" customHeight="1" x14ac:dyDescent="0.35">
      <c r="A796" s="14"/>
      <c r="B796" s="14">
        <v>791</v>
      </c>
      <c r="C796" s="4" t="s">
        <v>828</v>
      </c>
      <c r="D796" s="15">
        <f>VLOOKUP($C796,'Data_TCOM+9961'!$A:$U,'SH Summary'!D$4,FALSE)</f>
        <v>270</v>
      </c>
      <c r="E796" s="15">
        <f>VLOOKUP($C796,'Data_TCOM+9961'!$A:$U,'SH Summary'!E$4,FALSE)</f>
        <v>0</v>
      </c>
      <c r="F796" s="18">
        <f t="shared" si="36"/>
        <v>270</v>
      </c>
      <c r="G796" s="18"/>
      <c r="H796" s="17">
        <f t="shared" si="37"/>
        <v>270</v>
      </c>
      <c r="I796" s="16"/>
      <c r="J796" s="16"/>
      <c r="K796" s="16"/>
      <c r="L796" s="16">
        <f t="shared" si="38"/>
        <v>4.1603024055404724E-7</v>
      </c>
      <c r="M796" s="13" t="str">
        <f>VLOOKUP($C796,'Data_TCOM+9961'!$A:$U,'SH Summary'!M$4,FALSE)</f>
        <v>03/31/2026</v>
      </c>
      <c r="N796" s="13" t="str">
        <f>VLOOKUP($C796,'Data_TCOM+9961'!$A:$U,'SH Summary'!N$4,FALSE)</f>
        <v>01/31/2026</v>
      </c>
      <c r="O796" s="13" t="str">
        <f>VLOOKUP($C796,'Data_TCOM+9961'!$A:$U,'SH Summary'!O$4,FALSE)</f>
        <v>GARP</v>
      </c>
      <c r="P796" s="13" t="str">
        <f>VLOOKUP($C796,'Data_TCOM+9961'!$A:$U,'SH Summary'!P$4,FALSE)</f>
        <v>Singapore</v>
      </c>
      <c r="Q796" s="13">
        <f>VLOOKUP($C796,'Data_TCOM+9961'!$A:$U,'SH Summary'!Q$4,FALSE)</f>
        <v>0</v>
      </c>
      <c r="R796" s="13" t="str">
        <f>VLOOKUP($C796,'Data_TCOM+9961'!$A:$U,'SH Summary'!R$4,FALSE)</f>
        <v>Singapore</v>
      </c>
      <c r="S796" s="15">
        <f>VLOOKUP($C796,'Data_TCOM+9961'!$A:$U,'SH Summary'!S$4,FALSE)/1000000000</f>
        <v>6.495454402</v>
      </c>
    </row>
    <row r="797" spans="1:19" ht="17" customHeight="1" x14ac:dyDescent="0.35">
      <c r="A797" s="14"/>
      <c r="B797" s="14">
        <v>792</v>
      </c>
      <c r="C797" s="4" t="s">
        <v>829</v>
      </c>
      <c r="D797" s="15">
        <f>VLOOKUP($C797,'Data_TCOM+9961'!$A:$U,'SH Summary'!D$4,FALSE)</f>
        <v>265</v>
      </c>
      <c r="E797" s="15">
        <f>VLOOKUP($C797,'Data_TCOM+9961'!$A:$U,'SH Summary'!E$4,FALSE)</f>
        <v>0</v>
      </c>
      <c r="F797" s="18">
        <f t="shared" si="36"/>
        <v>265</v>
      </c>
      <c r="G797" s="18"/>
      <c r="H797" s="17">
        <f t="shared" si="37"/>
        <v>265</v>
      </c>
      <c r="I797" s="16"/>
      <c r="J797" s="16"/>
      <c r="K797" s="16"/>
      <c r="L797" s="16">
        <f t="shared" si="38"/>
        <v>4.0832597684008343E-7</v>
      </c>
      <c r="M797" s="13" t="str">
        <f>VLOOKUP($C797,'Data_TCOM+9961'!$A:$U,'SH Summary'!M$4,FALSE)</f>
        <v>03/31/2026</v>
      </c>
      <c r="N797" s="13">
        <f>VLOOKUP($C797,'Data_TCOM+9961'!$A:$U,'SH Summary'!N$4,FALSE)</f>
        <v>0</v>
      </c>
      <c r="O797" s="13" t="str">
        <f>VLOOKUP($C797,'Data_TCOM+9961'!$A:$U,'SH Summary'!O$4,FALSE)</f>
        <v>Value</v>
      </c>
      <c r="P797" s="13" t="str">
        <f>VLOOKUP($C797,'Data_TCOM+9961'!$A:$U,'SH Summary'!P$4,FALSE)</f>
        <v>West Chester</v>
      </c>
      <c r="Q797" s="13" t="str">
        <f>VLOOKUP($C797,'Data_TCOM+9961'!$A:$U,'SH Summary'!Q$4,FALSE)</f>
        <v>Pennsylvania</v>
      </c>
      <c r="R797" s="13" t="str">
        <f>VLOOKUP($C797,'Data_TCOM+9961'!$A:$U,'SH Summary'!R$4,FALSE)</f>
        <v>United States</v>
      </c>
      <c r="S797" s="15">
        <f>VLOOKUP($C797,'Data_TCOM+9961'!$A:$U,'SH Summary'!S$4,FALSE)/1000000000</f>
        <v>0.56172391700000002</v>
      </c>
    </row>
    <row r="798" spans="1:19" ht="17" customHeight="1" x14ac:dyDescent="0.35">
      <c r="A798" s="14"/>
      <c r="B798" s="14">
        <v>793</v>
      </c>
      <c r="C798" s="4" t="s">
        <v>830</v>
      </c>
      <c r="D798" s="15">
        <f>VLOOKUP($C798,'Data_TCOM+9961'!$A:$U,'SH Summary'!D$4,FALSE)</f>
        <v>0</v>
      </c>
      <c r="E798" s="15">
        <f>VLOOKUP($C798,'Data_TCOM+9961'!$A:$U,'SH Summary'!E$4,FALSE)</f>
        <v>265</v>
      </c>
      <c r="F798" s="18">
        <f t="shared" si="36"/>
        <v>265</v>
      </c>
      <c r="G798" s="18"/>
      <c r="H798" s="17">
        <f t="shared" si="37"/>
        <v>265</v>
      </c>
      <c r="I798" s="16"/>
      <c r="J798" s="16"/>
      <c r="K798" s="16"/>
      <c r="L798" s="16">
        <f t="shared" si="38"/>
        <v>4.0832597684008343E-7</v>
      </c>
      <c r="M798" s="13">
        <f>VLOOKUP($C798,'Data_TCOM+9961'!$A:$U,'SH Summary'!M$4,FALSE)</f>
        <v>0</v>
      </c>
      <c r="N798" s="13" t="str">
        <f>VLOOKUP($C798,'Data_TCOM+9961'!$A:$U,'SH Summary'!N$4,FALSE)</f>
        <v>12/31/2025</v>
      </c>
      <c r="O798" s="13" t="str">
        <f>VLOOKUP($C798,'Data_TCOM+9961'!$A:$U,'SH Summary'!O$4,FALSE)</f>
        <v>Growth</v>
      </c>
      <c r="P798" s="13" t="str">
        <f>VLOOKUP($C798,'Data_TCOM+9961'!$A:$U,'SH Summary'!P$4,FALSE)</f>
        <v>Barangaroo</v>
      </c>
      <c r="Q798" s="13" t="str">
        <f>VLOOKUP($C798,'Data_TCOM+9961'!$A:$U,'SH Summary'!Q$4,FALSE)</f>
        <v>New South Wales</v>
      </c>
      <c r="R798" s="13" t="str">
        <f>VLOOKUP($C798,'Data_TCOM+9961'!$A:$U,'SH Summary'!R$4,FALSE)</f>
        <v>Australia</v>
      </c>
      <c r="S798" s="15">
        <f>VLOOKUP($C798,'Data_TCOM+9961'!$A:$U,'SH Summary'!S$4,FALSE)/1000000000</f>
        <v>0.130259451</v>
      </c>
    </row>
    <row r="799" spans="1:19" ht="17" customHeight="1" x14ac:dyDescent="0.35">
      <c r="A799" s="14"/>
      <c r="B799" s="14">
        <v>794</v>
      </c>
      <c r="C799" s="4" t="s">
        <v>831</v>
      </c>
      <c r="D799" s="15">
        <f>VLOOKUP($C799,'Data_TCOM+9961'!$A:$U,'SH Summary'!D$4,FALSE)</f>
        <v>251</v>
      </c>
      <c r="E799" s="15">
        <f>VLOOKUP($C799,'Data_TCOM+9961'!$A:$U,'SH Summary'!E$4,FALSE)</f>
        <v>0</v>
      </c>
      <c r="F799" s="18">
        <f t="shared" si="36"/>
        <v>251</v>
      </c>
      <c r="G799" s="18"/>
      <c r="H799" s="17">
        <f t="shared" si="37"/>
        <v>251</v>
      </c>
      <c r="I799" s="16"/>
      <c r="J799" s="16"/>
      <c r="K799" s="16"/>
      <c r="L799" s="16">
        <f t="shared" si="38"/>
        <v>3.8675403844098465E-7</v>
      </c>
      <c r="M799" s="13" t="str">
        <f>VLOOKUP($C799,'Data_TCOM+9961'!$A:$U,'SH Summary'!M$4,FALSE)</f>
        <v>03/31/2026</v>
      </c>
      <c r="N799" s="13">
        <f>VLOOKUP($C799,'Data_TCOM+9961'!$A:$U,'SH Summary'!N$4,FALSE)</f>
        <v>0</v>
      </c>
      <c r="O799" s="13" t="str">
        <f>VLOOKUP($C799,'Data_TCOM+9961'!$A:$U,'SH Summary'!O$4,FALSE)</f>
        <v>Broker</v>
      </c>
      <c r="P799" s="13" t="str">
        <f>VLOOKUP($C799,'Data_TCOM+9961'!$A:$U,'SH Summary'!P$4,FALSE)</f>
        <v>Madison</v>
      </c>
      <c r="Q799" s="13" t="str">
        <f>VLOOKUP($C799,'Data_TCOM+9961'!$A:$U,'SH Summary'!Q$4,FALSE)</f>
        <v>Wisconsin</v>
      </c>
      <c r="R799" s="13" t="str">
        <f>VLOOKUP($C799,'Data_TCOM+9961'!$A:$U,'SH Summary'!R$4,FALSE)</f>
        <v>United States</v>
      </c>
      <c r="S799" s="15">
        <f>VLOOKUP($C799,'Data_TCOM+9961'!$A:$U,'SH Summary'!S$4,FALSE)/1000000000</f>
        <v>6.4672694379999998</v>
      </c>
    </row>
    <row r="800" spans="1:19" ht="17" customHeight="1" x14ac:dyDescent="0.35">
      <c r="A800" s="14"/>
      <c r="B800" s="14">
        <v>795</v>
      </c>
      <c r="C800" s="4" t="s">
        <v>832</v>
      </c>
      <c r="D800" s="15">
        <f>VLOOKUP($C800,'Data_TCOM+9961'!$A:$U,'SH Summary'!D$4,FALSE)</f>
        <v>0</v>
      </c>
      <c r="E800" s="15">
        <f>VLOOKUP($C800,'Data_TCOM+9961'!$A:$U,'SH Summary'!E$4,FALSE)</f>
        <v>250</v>
      </c>
      <c r="F800" s="18">
        <f t="shared" si="36"/>
        <v>250</v>
      </c>
      <c r="G800" s="18"/>
      <c r="H800" s="17">
        <f t="shared" si="37"/>
        <v>250</v>
      </c>
      <c r="I800" s="16"/>
      <c r="J800" s="16"/>
      <c r="K800" s="16"/>
      <c r="L800" s="16">
        <f t="shared" si="38"/>
        <v>3.852131856981919E-7</v>
      </c>
      <c r="M800" s="13">
        <f>VLOOKUP($C800,'Data_TCOM+9961'!$A:$U,'SH Summary'!M$4,FALSE)</f>
        <v>0</v>
      </c>
      <c r="N800" s="13" t="str">
        <f>VLOOKUP($C800,'Data_TCOM+9961'!$A:$U,'SH Summary'!N$4,FALSE)</f>
        <v>12/31/2024</v>
      </c>
      <c r="O800" s="13" t="str">
        <f>VLOOKUP($C800,'Data_TCOM+9961'!$A:$U,'SH Summary'!O$4,FALSE)</f>
        <v>Alternative</v>
      </c>
      <c r="P800" s="13" t="str">
        <f>VLOOKUP($C800,'Data_TCOM+9961'!$A:$U,'SH Summary'!P$4,FALSE)</f>
        <v>London</v>
      </c>
      <c r="Q800" s="13">
        <f>VLOOKUP($C800,'Data_TCOM+9961'!$A:$U,'SH Summary'!Q$4,FALSE)</f>
        <v>0</v>
      </c>
      <c r="R800" s="13" t="str">
        <f>VLOOKUP($C800,'Data_TCOM+9961'!$A:$U,'SH Summary'!R$4,FALSE)</f>
        <v>United Kingdom</v>
      </c>
      <c r="S800" s="15">
        <f>VLOOKUP($C800,'Data_TCOM+9961'!$A:$U,'SH Summary'!S$4,FALSE)/1000000000</f>
        <v>9.1869613470000004</v>
      </c>
    </row>
    <row r="801" spans="1:19" ht="17" customHeight="1" x14ac:dyDescent="0.35">
      <c r="A801" s="14"/>
      <c r="B801" s="14">
        <v>796</v>
      </c>
      <c r="C801" s="4" t="s">
        <v>833</v>
      </c>
      <c r="D801" s="15">
        <f>VLOOKUP($C801,'Data_TCOM+9961'!$A:$U,'SH Summary'!D$4,FALSE)</f>
        <v>235</v>
      </c>
      <c r="E801" s="15">
        <f>VLOOKUP($C801,'Data_TCOM+9961'!$A:$U,'SH Summary'!E$4,FALSE)</f>
        <v>0</v>
      </c>
      <c r="F801" s="18">
        <f t="shared" si="36"/>
        <v>235</v>
      </c>
      <c r="G801" s="18"/>
      <c r="H801" s="17">
        <f t="shared" si="37"/>
        <v>235</v>
      </c>
      <c r="I801" s="16"/>
      <c r="J801" s="16"/>
      <c r="K801" s="16"/>
      <c r="L801" s="16">
        <f t="shared" si="38"/>
        <v>3.6210039455630037E-7</v>
      </c>
      <c r="M801" s="13" t="str">
        <f>VLOOKUP($C801,'Data_TCOM+9961'!$A:$U,'SH Summary'!M$4,FALSE)</f>
        <v>03/31/2026</v>
      </c>
      <c r="N801" s="13">
        <f>VLOOKUP($C801,'Data_TCOM+9961'!$A:$U,'SH Summary'!N$4,FALSE)</f>
        <v>0</v>
      </c>
      <c r="O801" s="13" t="str">
        <f>VLOOKUP($C801,'Data_TCOM+9961'!$A:$U,'SH Summary'!O$4,FALSE)</f>
        <v>Index</v>
      </c>
      <c r="P801" s="13" t="str">
        <f>VLOOKUP($C801,'Data_TCOM+9961'!$A:$U,'SH Summary'!P$4,FALSE)</f>
        <v>Brentwood</v>
      </c>
      <c r="Q801" s="13" t="str">
        <f>VLOOKUP($C801,'Data_TCOM+9961'!$A:$U,'SH Summary'!Q$4,FALSE)</f>
        <v>Tennessee</v>
      </c>
      <c r="R801" s="13" t="str">
        <f>VLOOKUP($C801,'Data_TCOM+9961'!$A:$U,'SH Summary'!R$4,FALSE)</f>
        <v>United States</v>
      </c>
      <c r="S801" s="15">
        <f>VLOOKUP($C801,'Data_TCOM+9961'!$A:$U,'SH Summary'!S$4,FALSE)/1000000000</f>
        <v>8.7360216509999997</v>
      </c>
    </row>
    <row r="802" spans="1:19" ht="17" customHeight="1" x14ac:dyDescent="0.35">
      <c r="A802" s="14"/>
      <c r="B802" s="14">
        <v>797</v>
      </c>
      <c r="C802" s="4" t="s">
        <v>834</v>
      </c>
      <c r="D802" s="15">
        <f>VLOOKUP($C802,'Data_TCOM+9961'!$A:$U,'SH Summary'!D$4,FALSE)</f>
        <v>231</v>
      </c>
      <c r="E802" s="15">
        <f>VLOOKUP($C802,'Data_TCOM+9961'!$A:$U,'SH Summary'!E$4,FALSE)</f>
        <v>0</v>
      </c>
      <c r="F802" s="18">
        <f t="shared" si="36"/>
        <v>231</v>
      </c>
      <c r="G802" s="18"/>
      <c r="H802" s="17">
        <f t="shared" si="37"/>
        <v>231</v>
      </c>
      <c r="I802" s="16"/>
      <c r="J802" s="16"/>
      <c r="K802" s="16"/>
      <c r="L802" s="16">
        <f t="shared" si="38"/>
        <v>3.5593698358512931E-7</v>
      </c>
      <c r="M802" s="13" t="str">
        <f>VLOOKUP($C802,'Data_TCOM+9961'!$A:$U,'SH Summary'!M$4,FALSE)</f>
        <v>03/31/2026</v>
      </c>
      <c r="N802" s="13">
        <f>VLOOKUP($C802,'Data_TCOM+9961'!$A:$U,'SH Summary'!N$4,FALSE)</f>
        <v>0</v>
      </c>
      <c r="O802" s="13" t="str">
        <f>VLOOKUP($C802,'Data_TCOM+9961'!$A:$U,'SH Summary'!O$4,FALSE)</f>
        <v>Index</v>
      </c>
      <c r="P802" s="13" t="str">
        <f>VLOOKUP($C802,'Data_TCOM+9961'!$A:$U,'SH Summary'!P$4,FALSE)</f>
        <v>Salt Lake City</v>
      </c>
      <c r="Q802" s="13" t="str">
        <f>VLOOKUP($C802,'Data_TCOM+9961'!$A:$U,'SH Summary'!Q$4,FALSE)</f>
        <v>Utah</v>
      </c>
      <c r="R802" s="13" t="str">
        <f>VLOOKUP($C802,'Data_TCOM+9961'!$A:$U,'SH Summary'!R$4,FALSE)</f>
        <v>United States</v>
      </c>
      <c r="S802" s="15">
        <f>VLOOKUP($C802,'Data_TCOM+9961'!$A:$U,'SH Summary'!S$4,FALSE)/1000000000</f>
        <v>0.71850254899999999</v>
      </c>
    </row>
    <row r="803" spans="1:19" ht="17" customHeight="1" x14ac:dyDescent="0.35">
      <c r="A803" s="14"/>
      <c r="B803" s="14">
        <v>798</v>
      </c>
      <c r="C803" s="4" t="s">
        <v>835</v>
      </c>
      <c r="D803" s="15">
        <f>VLOOKUP($C803,'Data_TCOM+9961'!$A:$U,'SH Summary'!D$4,FALSE)</f>
        <v>230</v>
      </c>
      <c r="E803" s="15">
        <f>VLOOKUP($C803,'Data_TCOM+9961'!$A:$U,'SH Summary'!E$4,FALSE)</f>
        <v>0</v>
      </c>
      <c r="F803" s="18">
        <f t="shared" si="36"/>
        <v>230</v>
      </c>
      <c r="G803" s="18"/>
      <c r="H803" s="17">
        <f t="shared" si="37"/>
        <v>230</v>
      </c>
      <c r="I803" s="16"/>
      <c r="J803" s="16"/>
      <c r="K803" s="16"/>
      <c r="L803" s="16">
        <f t="shared" si="38"/>
        <v>3.5439613084233656E-7</v>
      </c>
      <c r="M803" s="13" t="str">
        <f>VLOOKUP($C803,'Data_TCOM+9961'!$A:$U,'SH Summary'!M$4,FALSE)</f>
        <v>03/31/2026</v>
      </c>
      <c r="N803" s="13">
        <f>VLOOKUP($C803,'Data_TCOM+9961'!$A:$U,'SH Summary'!N$4,FALSE)</f>
        <v>0</v>
      </c>
      <c r="O803" s="13" t="str">
        <f>VLOOKUP($C803,'Data_TCOM+9961'!$A:$U,'SH Summary'!O$4,FALSE)</f>
        <v>Externally Managed</v>
      </c>
      <c r="P803" s="13" t="str">
        <f>VLOOKUP($C803,'Data_TCOM+9961'!$A:$U,'SH Summary'!P$4,FALSE)</f>
        <v>Hermitage</v>
      </c>
      <c r="Q803" s="13" t="str">
        <f>VLOOKUP($C803,'Data_TCOM+9961'!$A:$U,'SH Summary'!Q$4,FALSE)</f>
        <v>Pennsylvania</v>
      </c>
      <c r="R803" s="13" t="str">
        <f>VLOOKUP($C803,'Data_TCOM+9961'!$A:$U,'SH Summary'!R$4,FALSE)</f>
        <v>United States</v>
      </c>
      <c r="S803" s="15">
        <f>VLOOKUP($C803,'Data_TCOM+9961'!$A:$U,'SH Summary'!S$4,FALSE)/1000000000</f>
        <v>1.7874116929999999</v>
      </c>
    </row>
    <row r="804" spans="1:19" ht="17" customHeight="1" x14ac:dyDescent="0.35">
      <c r="A804" s="14"/>
      <c r="B804" s="14">
        <v>799</v>
      </c>
      <c r="C804" s="4" t="s">
        <v>836</v>
      </c>
      <c r="D804" s="15">
        <f>VLOOKUP($C804,'Data_TCOM+9961'!$A:$U,'SH Summary'!D$4,FALSE)</f>
        <v>229</v>
      </c>
      <c r="E804" s="15">
        <f>VLOOKUP($C804,'Data_TCOM+9961'!$A:$U,'SH Summary'!E$4,FALSE)</f>
        <v>0</v>
      </c>
      <c r="F804" s="18">
        <f t="shared" si="36"/>
        <v>229</v>
      </c>
      <c r="G804" s="18"/>
      <c r="H804" s="17">
        <f t="shared" si="37"/>
        <v>229</v>
      </c>
      <c r="I804" s="16"/>
      <c r="J804" s="16"/>
      <c r="K804" s="16"/>
      <c r="L804" s="16">
        <f t="shared" si="38"/>
        <v>3.5285527809954381E-7</v>
      </c>
      <c r="M804" s="13" t="str">
        <f>VLOOKUP($C804,'Data_TCOM+9961'!$A:$U,'SH Summary'!M$4,FALSE)</f>
        <v>03/31/2026</v>
      </c>
      <c r="N804" s="13">
        <f>VLOOKUP($C804,'Data_TCOM+9961'!$A:$U,'SH Summary'!N$4,FALSE)</f>
        <v>0</v>
      </c>
      <c r="O804" s="13" t="str">
        <f>VLOOKUP($C804,'Data_TCOM+9961'!$A:$U,'SH Summary'!O$4,FALSE)</f>
        <v>Alternative</v>
      </c>
      <c r="P804" s="13" t="str">
        <f>VLOOKUP($C804,'Data_TCOM+9961'!$A:$U,'SH Summary'!P$4,FALSE)</f>
        <v>Boston</v>
      </c>
      <c r="Q804" s="13" t="str">
        <f>VLOOKUP($C804,'Data_TCOM+9961'!$A:$U,'SH Summary'!Q$4,FALSE)</f>
        <v>Massachusetts</v>
      </c>
      <c r="R804" s="13" t="str">
        <f>VLOOKUP($C804,'Data_TCOM+9961'!$A:$U,'SH Summary'!R$4,FALSE)</f>
        <v>United States</v>
      </c>
      <c r="S804" s="15">
        <f>VLOOKUP($C804,'Data_TCOM+9961'!$A:$U,'SH Summary'!S$4,FALSE)/1000000000</f>
        <v>33.455158758000003</v>
      </c>
    </row>
    <row r="805" spans="1:19" ht="17" customHeight="1" x14ac:dyDescent="0.35">
      <c r="A805" s="14"/>
      <c r="B805" s="14">
        <v>800</v>
      </c>
      <c r="C805" s="4" t="s">
        <v>837</v>
      </c>
      <c r="D805" s="15">
        <f>VLOOKUP($C805,'Data_TCOM+9961'!$A:$U,'SH Summary'!D$4,FALSE)</f>
        <v>221</v>
      </c>
      <c r="E805" s="15">
        <f>VLOOKUP($C805,'Data_TCOM+9961'!$A:$U,'SH Summary'!E$4,FALSE)</f>
        <v>0</v>
      </c>
      <c r="F805" s="18">
        <f t="shared" si="36"/>
        <v>221</v>
      </c>
      <c r="G805" s="18"/>
      <c r="H805" s="17">
        <f t="shared" si="37"/>
        <v>221</v>
      </c>
      <c r="I805" s="16"/>
      <c r="J805" s="16"/>
      <c r="K805" s="16"/>
      <c r="L805" s="16">
        <f t="shared" si="38"/>
        <v>3.4052845615720164E-7</v>
      </c>
      <c r="M805" s="13" t="str">
        <f>VLOOKUP($C805,'Data_TCOM+9961'!$A:$U,'SH Summary'!M$4,FALSE)</f>
        <v>03/31/2026</v>
      </c>
      <c r="N805" s="13">
        <f>VLOOKUP($C805,'Data_TCOM+9961'!$A:$U,'SH Summary'!N$4,FALSE)</f>
        <v>0</v>
      </c>
      <c r="O805" s="13" t="str">
        <f>VLOOKUP($C805,'Data_TCOM+9961'!$A:$U,'SH Summary'!O$4,FALSE)</f>
        <v>GARP</v>
      </c>
      <c r="P805" s="13" t="str">
        <f>VLOOKUP($C805,'Data_TCOM+9961'!$A:$U,'SH Summary'!P$4,FALSE)</f>
        <v>Atlanta</v>
      </c>
      <c r="Q805" s="13" t="str">
        <f>VLOOKUP($C805,'Data_TCOM+9961'!$A:$U,'SH Summary'!Q$4,FALSE)</f>
        <v>Georgia</v>
      </c>
      <c r="R805" s="13" t="str">
        <f>VLOOKUP($C805,'Data_TCOM+9961'!$A:$U,'SH Summary'!R$4,FALSE)</f>
        <v>United States</v>
      </c>
      <c r="S805" s="15">
        <f>VLOOKUP($C805,'Data_TCOM+9961'!$A:$U,'SH Summary'!S$4,FALSE)/1000000000</f>
        <v>2.150923063</v>
      </c>
    </row>
    <row r="806" spans="1:19" ht="17" customHeight="1" x14ac:dyDescent="0.35">
      <c r="A806" s="14"/>
      <c r="B806" s="14">
        <v>801</v>
      </c>
      <c r="C806" s="4" t="s">
        <v>838</v>
      </c>
      <c r="D806" s="15">
        <f>VLOOKUP($C806,'Data_TCOM+9961'!$A:$U,'SH Summary'!D$4,FALSE)</f>
        <v>212</v>
      </c>
      <c r="E806" s="15">
        <f>VLOOKUP($C806,'Data_TCOM+9961'!$A:$U,'SH Summary'!E$4,FALSE)</f>
        <v>0</v>
      </c>
      <c r="F806" s="18">
        <f t="shared" si="36"/>
        <v>212</v>
      </c>
      <c r="G806" s="18"/>
      <c r="H806" s="17">
        <f t="shared" si="37"/>
        <v>212</v>
      </c>
      <c r="I806" s="16"/>
      <c r="J806" s="16"/>
      <c r="K806" s="16"/>
      <c r="L806" s="16">
        <f t="shared" si="38"/>
        <v>3.2666078147206672E-7</v>
      </c>
      <c r="M806" s="13" t="str">
        <f>VLOOKUP($C806,'Data_TCOM+9961'!$A:$U,'SH Summary'!M$4,FALSE)</f>
        <v>03/31/2026</v>
      </c>
      <c r="N806" s="13">
        <f>VLOOKUP($C806,'Data_TCOM+9961'!$A:$U,'SH Summary'!N$4,FALSE)</f>
        <v>0</v>
      </c>
      <c r="O806" s="13" t="str">
        <f>VLOOKUP($C806,'Data_TCOM+9961'!$A:$U,'SH Summary'!O$4,FALSE)</f>
        <v>Broker</v>
      </c>
      <c r="P806" s="13" t="str">
        <f>VLOOKUP($C806,'Data_TCOM+9961'!$A:$U,'SH Summary'!P$4,FALSE)</f>
        <v>London</v>
      </c>
      <c r="Q806" s="13">
        <f>VLOOKUP($C806,'Data_TCOM+9961'!$A:$U,'SH Summary'!Q$4,FALSE)</f>
        <v>0</v>
      </c>
      <c r="R806" s="13" t="str">
        <f>VLOOKUP($C806,'Data_TCOM+9961'!$A:$U,'SH Summary'!R$4,FALSE)</f>
        <v>United Kingdom</v>
      </c>
      <c r="S806" s="15">
        <f>VLOOKUP($C806,'Data_TCOM+9961'!$A:$U,'SH Summary'!S$4,FALSE)/1000000000</f>
        <v>36.849059803000003</v>
      </c>
    </row>
    <row r="807" spans="1:19" ht="17" customHeight="1" x14ac:dyDescent="0.35">
      <c r="A807" s="14"/>
      <c r="B807" s="14">
        <v>802</v>
      </c>
      <c r="C807" s="4" t="s">
        <v>839</v>
      </c>
      <c r="D807" s="15">
        <f>VLOOKUP($C807,'Data_TCOM+9961'!$A:$U,'SH Summary'!D$4,FALSE)</f>
        <v>0</v>
      </c>
      <c r="E807" s="15">
        <f>VLOOKUP($C807,'Data_TCOM+9961'!$A:$U,'SH Summary'!E$4,FALSE)</f>
        <v>202</v>
      </c>
      <c r="F807" s="18">
        <f t="shared" si="36"/>
        <v>202</v>
      </c>
      <c r="G807" s="18"/>
      <c r="H807" s="17">
        <f t="shared" si="37"/>
        <v>202</v>
      </c>
      <c r="I807" s="16"/>
      <c r="J807" s="16"/>
      <c r="K807" s="16"/>
      <c r="L807" s="16">
        <f t="shared" si="38"/>
        <v>3.1125225404413905E-7</v>
      </c>
      <c r="M807" s="13">
        <f>VLOOKUP($C807,'Data_TCOM+9961'!$A:$U,'SH Summary'!M$4,FALSE)</f>
        <v>0</v>
      </c>
      <c r="N807" s="13" t="str">
        <f>VLOOKUP($C807,'Data_TCOM+9961'!$A:$U,'SH Summary'!N$4,FALSE)</f>
        <v>09/30/2025</v>
      </c>
      <c r="O807" s="13" t="str">
        <f>VLOOKUP($C807,'Data_TCOM+9961'!$A:$U,'SH Summary'!O$4,FALSE)</f>
        <v>Private Equity</v>
      </c>
      <c r="P807" s="13" t="str">
        <f>VLOOKUP($C807,'Data_TCOM+9961'!$A:$U,'SH Summary'!P$4,FALSE)</f>
        <v>Auckland</v>
      </c>
      <c r="Q807" s="13">
        <f>VLOOKUP($C807,'Data_TCOM+9961'!$A:$U,'SH Summary'!Q$4,FALSE)</f>
        <v>0</v>
      </c>
      <c r="R807" s="13" t="str">
        <f>VLOOKUP($C807,'Data_TCOM+9961'!$A:$U,'SH Summary'!R$4,FALSE)</f>
        <v>New Zealand</v>
      </c>
      <c r="S807" s="15">
        <f>VLOOKUP($C807,'Data_TCOM+9961'!$A:$U,'SH Summary'!S$4,FALSE)/1000000000</f>
        <v>4.0622911999999997E-2</v>
      </c>
    </row>
    <row r="808" spans="1:19" ht="17" customHeight="1" x14ac:dyDescent="0.35">
      <c r="A808" s="14"/>
      <c r="B808" s="14">
        <v>803</v>
      </c>
      <c r="C808" s="4" t="s">
        <v>840</v>
      </c>
      <c r="D808" s="15">
        <f>VLOOKUP($C808,'Data_TCOM+9961'!$A:$U,'SH Summary'!D$4,FALSE)</f>
        <v>0</v>
      </c>
      <c r="E808" s="15">
        <f>VLOOKUP($C808,'Data_TCOM+9961'!$A:$U,'SH Summary'!E$4,FALSE)</f>
        <v>200</v>
      </c>
      <c r="F808" s="18">
        <f t="shared" si="36"/>
        <v>200</v>
      </c>
      <c r="G808" s="18"/>
      <c r="H808" s="17">
        <f t="shared" si="37"/>
        <v>200</v>
      </c>
      <c r="I808" s="16"/>
      <c r="J808" s="16"/>
      <c r="K808" s="16"/>
      <c r="L808" s="16">
        <f t="shared" si="38"/>
        <v>3.081705485585535E-7</v>
      </c>
      <c r="M808" s="13">
        <f>VLOOKUP($C808,'Data_TCOM+9961'!$A:$U,'SH Summary'!M$4,FALSE)</f>
        <v>0</v>
      </c>
      <c r="N808" s="13" t="str">
        <f>VLOOKUP($C808,'Data_TCOM+9961'!$A:$U,'SH Summary'!N$4,FALSE)</f>
        <v>08/31/2025</v>
      </c>
      <c r="O808" s="13">
        <f>VLOOKUP($C808,'Data_TCOM+9961'!$A:$U,'SH Summary'!O$4,FALSE)</f>
        <v>0</v>
      </c>
      <c r="P808" s="13" t="str">
        <f>VLOOKUP($C808,'Data_TCOM+9961'!$A:$U,'SH Summary'!P$4,FALSE)</f>
        <v>Dublin</v>
      </c>
      <c r="Q808" s="13">
        <f>VLOOKUP($C808,'Data_TCOM+9961'!$A:$U,'SH Summary'!Q$4,FALSE)</f>
        <v>0</v>
      </c>
      <c r="R808" s="13" t="str">
        <f>VLOOKUP($C808,'Data_TCOM+9961'!$A:$U,'SH Summary'!R$4,FALSE)</f>
        <v>Ireland</v>
      </c>
      <c r="S808" s="15">
        <f>VLOOKUP($C808,'Data_TCOM+9961'!$A:$U,'SH Summary'!S$4,FALSE)/1000000000</f>
        <v>8.4142729999999999E-3</v>
      </c>
    </row>
    <row r="809" spans="1:19" ht="17" customHeight="1" x14ac:dyDescent="0.35">
      <c r="A809" s="14"/>
      <c r="B809" s="14">
        <v>804</v>
      </c>
      <c r="C809" s="4" t="s">
        <v>841</v>
      </c>
      <c r="D809" s="15">
        <f>VLOOKUP($C809,'Data_TCOM+9961'!$A:$U,'SH Summary'!D$4,FALSE)</f>
        <v>0</v>
      </c>
      <c r="E809" s="15">
        <f>VLOOKUP($C809,'Data_TCOM+9961'!$A:$U,'SH Summary'!E$4,FALSE)</f>
        <v>200</v>
      </c>
      <c r="F809" s="18">
        <f t="shared" si="36"/>
        <v>200</v>
      </c>
      <c r="G809" s="18"/>
      <c r="H809" s="17">
        <f t="shared" si="37"/>
        <v>200</v>
      </c>
      <c r="I809" s="16"/>
      <c r="J809" s="16"/>
      <c r="K809" s="16"/>
      <c r="L809" s="16">
        <f t="shared" si="38"/>
        <v>3.081705485585535E-7</v>
      </c>
      <c r="M809" s="13">
        <f>VLOOKUP($C809,'Data_TCOM+9961'!$A:$U,'SH Summary'!M$4,FALSE)</f>
        <v>0</v>
      </c>
      <c r="N809" s="13" t="str">
        <f>VLOOKUP($C809,'Data_TCOM+9961'!$A:$U,'SH Summary'!N$4,FALSE)</f>
        <v>09/30/2025</v>
      </c>
      <c r="O809" s="13" t="str">
        <f>VLOOKUP($C809,'Data_TCOM+9961'!$A:$U,'SH Summary'!O$4,FALSE)</f>
        <v>Value</v>
      </c>
      <c r="P809" s="13" t="str">
        <f>VLOOKUP($C809,'Data_TCOM+9961'!$A:$U,'SH Summary'!P$4,FALSE)</f>
        <v>Kuala Lumpur</v>
      </c>
      <c r="Q809" s="13">
        <f>VLOOKUP($C809,'Data_TCOM+9961'!$A:$U,'SH Summary'!Q$4,FALSE)</f>
        <v>0</v>
      </c>
      <c r="R809" s="13" t="str">
        <f>VLOOKUP($C809,'Data_TCOM+9961'!$A:$U,'SH Summary'!R$4,FALSE)</f>
        <v>Malaysia</v>
      </c>
      <c r="S809" s="15">
        <f>VLOOKUP($C809,'Data_TCOM+9961'!$A:$U,'SH Summary'!S$4,FALSE)/1000000000</f>
        <v>0.28141124499999998</v>
      </c>
    </row>
    <row r="810" spans="1:19" ht="17" customHeight="1" x14ac:dyDescent="0.35">
      <c r="A810" s="14"/>
      <c r="B810" s="14">
        <v>805</v>
      </c>
      <c r="C810" s="4" t="s">
        <v>842</v>
      </c>
      <c r="D810" s="15">
        <f>VLOOKUP($C810,'Data_TCOM+9961'!$A:$U,'SH Summary'!D$4,FALSE)</f>
        <v>198</v>
      </c>
      <c r="E810" s="15">
        <f>VLOOKUP($C810,'Data_TCOM+9961'!$A:$U,'SH Summary'!E$4,FALSE)</f>
        <v>0</v>
      </c>
      <c r="F810" s="18">
        <f t="shared" si="36"/>
        <v>198</v>
      </c>
      <c r="G810" s="18"/>
      <c r="H810" s="17">
        <f t="shared" si="37"/>
        <v>198</v>
      </c>
      <c r="I810" s="16"/>
      <c r="J810" s="16"/>
      <c r="K810" s="16"/>
      <c r="L810" s="16">
        <f t="shared" si="38"/>
        <v>3.05088843072968E-7</v>
      </c>
      <c r="M810" s="13" t="str">
        <f>VLOOKUP($C810,'Data_TCOM+9961'!$A:$U,'SH Summary'!M$4,FALSE)</f>
        <v>03/31/2026</v>
      </c>
      <c r="N810" s="13">
        <f>VLOOKUP($C810,'Data_TCOM+9961'!$A:$U,'SH Summary'!N$4,FALSE)</f>
        <v>0</v>
      </c>
      <c r="O810" s="13">
        <f>VLOOKUP($C810,'Data_TCOM+9961'!$A:$U,'SH Summary'!O$4,FALSE)</f>
        <v>0</v>
      </c>
      <c r="P810" s="13" t="str">
        <f>VLOOKUP($C810,'Data_TCOM+9961'!$A:$U,'SH Summary'!P$4,FALSE)</f>
        <v>Beatrice</v>
      </c>
      <c r="Q810" s="13" t="str">
        <f>VLOOKUP($C810,'Data_TCOM+9961'!$A:$U,'SH Summary'!Q$4,FALSE)</f>
        <v>Nebraska</v>
      </c>
      <c r="R810" s="13" t="str">
        <f>VLOOKUP($C810,'Data_TCOM+9961'!$A:$U,'SH Summary'!R$4,FALSE)</f>
        <v>United States</v>
      </c>
      <c r="S810" s="15">
        <f>VLOOKUP($C810,'Data_TCOM+9961'!$A:$U,'SH Summary'!S$4,FALSE)/1000000000</f>
        <v>0.33885259899999998</v>
      </c>
    </row>
    <row r="811" spans="1:19" ht="17" customHeight="1" x14ac:dyDescent="0.35">
      <c r="A811" s="14"/>
      <c r="B811" s="14">
        <v>806</v>
      </c>
      <c r="C811" s="4" t="s">
        <v>843</v>
      </c>
      <c r="D811" s="15">
        <f>VLOOKUP($C811,'Data_TCOM+9961'!$A:$U,'SH Summary'!D$4,FALSE)</f>
        <v>194</v>
      </c>
      <c r="E811" s="15">
        <f>VLOOKUP($C811,'Data_TCOM+9961'!$A:$U,'SH Summary'!E$4,FALSE)</f>
        <v>0</v>
      </c>
      <c r="F811" s="18">
        <f t="shared" si="36"/>
        <v>194</v>
      </c>
      <c r="G811" s="18"/>
      <c r="H811" s="17">
        <f t="shared" si="37"/>
        <v>194</v>
      </c>
      <c r="I811" s="16"/>
      <c r="J811" s="16"/>
      <c r="K811" s="16"/>
      <c r="L811" s="16">
        <f t="shared" si="38"/>
        <v>2.9892543210179694E-7</v>
      </c>
      <c r="M811" s="13" t="str">
        <f>VLOOKUP($C811,'Data_TCOM+9961'!$A:$U,'SH Summary'!M$4,FALSE)</f>
        <v>03/31/2026</v>
      </c>
      <c r="N811" s="13">
        <f>VLOOKUP($C811,'Data_TCOM+9961'!$A:$U,'SH Summary'!N$4,FALSE)</f>
        <v>0</v>
      </c>
      <c r="O811" s="13" t="str">
        <f>VLOOKUP($C811,'Data_TCOM+9961'!$A:$U,'SH Summary'!O$4,FALSE)</f>
        <v>Value</v>
      </c>
      <c r="P811" s="13" t="str">
        <f>VLOOKUP($C811,'Data_TCOM+9961'!$A:$U,'SH Summary'!P$4,FALSE)</f>
        <v>Homewood</v>
      </c>
      <c r="Q811" s="13" t="str">
        <f>VLOOKUP($C811,'Data_TCOM+9961'!$A:$U,'SH Summary'!Q$4,FALSE)</f>
        <v>Alabama</v>
      </c>
      <c r="R811" s="13" t="str">
        <f>VLOOKUP($C811,'Data_TCOM+9961'!$A:$U,'SH Summary'!R$4,FALSE)</f>
        <v>United States</v>
      </c>
      <c r="S811" s="15">
        <f>VLOOKUP($C811,'Data_TCOM+9961'!$A:$U,'SH Summary'!S$4,FALSE)/1000000000</f>
        <v>0.49873887300000003</v>
      </c>
    </row>
    <row r="812" spans="1:19" ht="17" customHeight="1" x14ac:dyDescent="0.35">
      <c r="A812" s="14"/>
      <c r="B812" s="14">
        <v>807</v>
      </c>
      <c r="C812" s="4" t="s">
        <v>844</v>
      </c>
      <c r="D812" s="15">
        <f>VLOOKUP($C812,'Data_TCOM+9961'!$A:$U,'SH Summary'!D$4,FALSE)</f>
        <v>169</v>
      </c>
      <c r="E812" s="15">
        <f>VLOOKUP($C812,'Data_TCOM+9961'!$A:$U,'SH Summary'!E$4,FALSE)</f>
        <v>0</v>
      </c>
      <c r="F812" s="18">
        <f t="shared" si="36"/>
        <v>169</v>
      </c>
      <c r="G812" s="18"/>
      <c r="H812" s="17">
        <f t="shared" si="37"/>
        <v>169</v>
      </c>
      <c r="I812" s="16"/>
      <c r="J812" s="16"/>
      <c r="K812" s="16"/>
      <c r="L812" s="16">
        <f t="shared" si="38"/>
        <v>2.6040411353197774E-7</v>
      </c>
      <c r="M812" s="13" t="str">
        <f>VLOOKUP($C812,'Data_TCOM+9961'!$A:$U,'SH Summary'!M$4,FALSE)</f>
        <v>03/31/2026</v>
      </c>
      <c r="N812" s="13">
        <f>VLOOKUP($C812,'Data_TCOM+9961'!$A:$U,'SH Summary'!N$4,FALSE)</f>
        <v>0</v>
      </c>
      <c r="O812" s="13" t="str">
        <f>VLOOKUP($C812,'Data_TCOM+9961'!$A:$U,'SH Summary'!O$4,FALSE)</f>
        <v>GARP</v>
      </c>
      <c r="P812" s="13" t="str">
        <f>VLOOKUP($C812,'Data_TCOM+9961'!$A:$U,'SH Summary'!P$4,FALSE)</f>
        <v>New York</v>
      </c>
      <c r="Q812" s="13" t="str">
        <f>VLOOKUP($C812,'Data_TCOM+9961'!$A:$U,'SH Summary'!Q$4,FALSE)</f>
        <v>New York</v>
      </c>
      <c r="R812" s="13" t="str">
        <f>VLOOKUP($C812,'Data_TCOM+9961'!$A:$U,'SH Summary'!R$4,FALSE)</f>
        <v>United States</v>
      </c>
      <c r="S812" s="15">
        <f>VLOOKUP($C812,'Data_TCOM+9961'!$A:$U,'SH Summary'!S$4,FALSE)/1000000000</f>
        <v>448.77032849699998</v>
      </c>
    </row>
    <row r="813" spans="1:19" ht="17" customHeight="1" x14ac:dyDescent="0.35">
      <c r="A813" s="14"/>
      <c r="B813" s="14">
        <v>808</v>
      </c>
      <c r="C813" s="4" t="s">
        <v>845</v>
      </c>
      <c r="D813" s="15">
        <f>VLOOKUP($C813,'Data_TCOM+9961'!$A:$U,'SH Summary'!D$4,FALSE)</f>
        <v>167</v>
      </c>
      <c r="E813" s="15">
        <f>VLOOKUP($C813,'Data_TCOM+9961'!$A:$U,'SH Summary'!E$4,FALSE)</f>
        <v>0</v>
      </c>
      <c r="F813" s="18">
        <f t="shared" si="36"/>
        <v>167</v>
      </c>
      <c r="G813" s="18"/>
      <c r="H813" s="17">
        <f t="shared" si="37"/>
        <v>167</v>
      </c>
      <c r="I813" s="16"/>
      <c r="J813" s="16"/>
      <c r="K813" s="16"/>
      <c r="L813" s="16">
        <f t="shared" si="38"/>
        <v>2.5732240804639218E-7</v>
      </c>
      <c r="M813" s="13" t="str">
        <f>VLOOKUP($C813,'Data_TCOM+9961'!$A:$U,'SH Summary'!M$4,FALSE)</f>
        <v>12/31/2024</v>
      </c>
      <c r="N813" s="13" t="str">
        <f>VLOOKUP($C813,'Data_TCOM+9961'!$A:$U,'SH Summary'!N$4,FALSE)</f>
        <v>03/31/2026</v>
      </c>
      <c r="O813" s="13" t="str">
        <f>VLOOKUP($C813,'Data_TCOM+9961'!$A:$U,'SH Summary'!O$4,FALSE)</f>
        <v>Value</v>
      </c>
      <c r="P813" s="13" t="str">
        <f>VLOOKUP($C813,'Data_TCOM+9961'!$A:$U,'SH Summary'!P$4,FALSE)</f>
        <v>Kingston</v>
      </c>
      <c r="Q813" s="13" t="str">
        <f>VLOOKUP($C813,'Data_TCOM+9961'!$A:$U,'SH Summary'!Q$4,FALSE)</f>
        <v>New Jersey</v>
      </c>
      <c r="R813" s="13" t="str">
        <f>VLOOKUP($C813,'Data_TCOM+9961'!$A:$U,'SH Summary'!R$4,FALSE)</f>
        <v>United States</v>
      </c>
      <c r="S813" s="15">
        <f>VLOOKUP($C813,'Data_TCOM+9961'!$A:$U,'SH Summary'!S$4,FALSE)/1000000000</f>
        <v>0.16596112499999999</v>
      </c>
    </row>
    <row r="814" spans="1:19" ht="17" customHeight="1" x14ac:dyDescent="0.35">
      <c r="A814" s="14"/>
      <c r="B814" s="14">
        <v>809</v>
      </c>
      <c r="C814" s="4" t="s">
        <v>846</v>
      </c>
      <c r="D814" s="15">
        <f>VLOOKUP($C814,'Data_TCOM+9961'!$A:$U,'SH Summary'!D$4,FALSE)</f>
        <v>157</v>
      </c>
      <c r="E814" s="15">
        <f>VLOOKUP($C814,'Data_TCOM+9961'!$A:$U,'SH Summary'!E$4,FALSE)</f>
        <v>0</v>
      </c>
      <c r="F814" s="18">
        <f t="shared" si="36"/>
        <v>157</v>
      </c>
      <c r="G814" s="18"/>
      <c r="H814" s="17">
        <f t="shared" si="37"/>
        <v>157</v>
      </c>
      <c r="I814" s="16"/>
      <c r="J814" s="16"/>
      <c r="K814" s="16"/>
      <c r="L814" s="16">
        <f t="shared" si="38"/>
        <v>2.4191388061846451E-7</v>
      </c>
      <c r="M814" s="13" t="str">
        <f>VLOOKUP($C814,'Data_TCOM+9961'!$A:$U,'SH Summary'!M$4,FALSE)</f>
        <v>03/31/2026</v>
      </c>
      <c r="N814" s="13">
        <f>VLOOKUP($C814,'Data_TCOM+9961'!$A:$U,'SH Summary'!N$4,FALSE)</f>
        <v>0</v>
      </c>
      <c r="O814" s="13" t="str">
        <f>VLOOKUP($C814,'Data_TCOM+9961'!$A:$U,'SH Summary'!O$4,FALSE)</f>
        <v>Specialty</v>
      </c>
      <c r="P814" s="13" t="str">
        <f>VLOOKUP($C814,'Data_TCOM+9961'!$A:$U,'SH Summary'!P$4,FALSE)</f>
        <v>Oakland</v>
      </c>
      <c r="Q814" s="13" t="str">
        <f>VLOOKUP($C814,'Data_TCOM+9961'!$A:$U,'SH Summary'!Q$4,FALSE)</f>
        <v>California</v>
      </c>
      <c r="R814" s="13" t="str">
        <f>VLOOKUP($C814,'Data_TCOM+9961'!$A:$U,'SH Summary'!R$4,FALSE)</f>
        <v>United States</v>
      </c>
      <c r="S814" s="15">
        <f>VLOOKUP($C814,'Data_TCOM+9961'!$A:$U,'SH Summary'!S$4,FALSE)/1000000000</f>
        <v>0.6391057</v>
      </c>
    </row>
    <row r="815" spans="1:19" ht="17" customHeight="1" x14ac:dyDescent="0.35">
      <c r="A815" s="14"/>
      <c r="B815" s="14">
        <v>810</v>
      </c>
      <c r="C815" s="4" t="s">
        <v>847</v>
      </c>
      <c r="D815" s="15">
        <f>VLOOKUP($C815,'Data_TCOM+9961'!$A:$U,'SH Summary'!D$4,FALSE)</f>
        <v>150</v>
      </c>
      <c r="E815" s="15">
        <f>VLOOKUP($C815,'Data_TCOM+9961'!$A:$U,'SH Summary'!E$4,FALSE)</f>
        <v>0</v>
      </c>
      <c r="F815" s="18">
        <f t="shared" si="36"/>
        <v>150</v>
      </c>
      <c r="G815" s="18"/>
      <c r="H815" s="17">
        <f t="shared" si="37"/>
        <v>150</v>
      </c>
      <c r="I815" s="16"/>
      <c r="J815" s="16"/>
      <c r="K815" s="16"/>
      <c r="L815" s="16">
        <f t="shared" si="38"/>
        <v>2.3112791141891515E-7</v>
      </c>
      <c r="M815" s="13" t="str">
        <f>VLOOKUP($C815,'Data_TCOM+9961'!$A:$U,'SH Summary'!M$4,FALSE)</f>
        <v>12/31/2025</v>
      </c>
      <c r="N815" s="13">
        <f>VLOOKUP($C815,'Data_TCOM+9961'!$A:$U,'SH Summary'!N$4,FALSE)</f>
        <v>0</v>
      </c>
      <c r="O815" s="13" t="str">
        <f>VLOOKUP($C815,'Data_TCOM+9961'!$A:$U,'SH Summary'!O$4,FALSE)</f>
        <v>Value</v>
      </c>
      <c r="P815" s="13" t="str">
        <f>VLOOKUP($C815,'Data_TCOM+9961'!$A:$U,'SH Summary'!P$4,FALSE)</f>
        <v>Oakland</v>
      </c>
      <c r="Q815" s="13" t="str">
        <f>VLOOKUP($C815,'Data_TCOM+9961'!$A:$U,'SH Summary'!Q$4,FALSE)</f>
        <v>California</v>
      </c>
      <c r="R815" s="13" t="str">
        <f>VLOOKUP($C815,'Data_TCOM+9961'!$A:$U,'SH Summary'!R$4,FALSE)</f>
        <v>United States</v>
      </c>
      <c r="S815" s="15">
        <f>VLOOKUP($C815,'Data_TCOM+9961'!$A:$U,'SH Summary'!S$4,FALSE)/1000000000</f>
        <v>0.24405482000000001</v>
      </c>
    </row>
    <row r="816" spans="1:19" ht="17" customHeight="1" x14ac:dyDescent="0.35">
      <c r="A816" s="14"/>
      <c r="B816" s="14">
        <v>811</v>
      </c>
      <c r="C816" s="4" t="s">
        <v>848</v>
      </c>
      <c r="D816" s="15">
        <f>VLOOKUP($C816,'Data_TCOM+9961'!$A:$U,'SH Summary'!D$4,FALSE)</f>
        <v>140</v>
      </c>
      <c r="E816" s="15">
        <f>VLOOKUP($C816,'Data_TCOM+9961'!$A:$U,'SH Summary'!E$4,FALSE)</f>
        <v>0</v>
      </c>
      <c r="F816" s="18">
        <f t="shared" si="36"/>
        <v>140</v>
      </c>
      <c r="G816" s="18"/>
      <c r="H816" s="17">
        <f t="shared" si="37"/>
        <v>140</v>
      </c>
      <c r="I816" s="16"/>
      <c r="J816" s="16"/>
      <c r="K816" s="16"/>
      <c r="L816" s="16">
        <f t="shared" si="38"/>
        <v>2.1571938399098745E-7</v>
      </c>
      <c r="M816" s="13" t="str">
        <f>VLOOKUP($C816,'Data_TCOM+9961'!$A:$U,'SH Summary'!M$4,FALSE)</f>
        <v>03/31/2026</v>
      </c>
      <c r="N816" s="13">
        <f>VLOOKUP($C816,'Data_TCOM+9961'!$A:$U,'SH Summary'!N$4,FALSE)</f>
        <v>0</v>
      </c>
      <c r="O816" s="13" t="str">
        <f>VLOOKUP($C816,'Data_TCOM+9961'!$A:$U,'SH Summary'!O$4,FALSE)</f>
        <v>Yield</v>
      </c>
      <c r="P816" s="13" t="str">
        <f>VLOOKUP($C816,'Data_TCOM+9961'!$A:$U,'SH Summary'!P$4,FALSE)</f>
        <v>Milan</v>
      </c>
      <c r="Q816" s="13">
        <f>VLOOKUP($C816,'Data_TCOM+9961'!$A:$U,'SH Summary'!Q$4,FALSE)</f>
        <v>0</v>
      </c>
      <c r="R816" s="13" t="str">
        <f>VLOOKUP($C816,'Data_TCOM+9961'!$A:$U,'SH Summary'!R$4,FALSE)</f>
        <v>Italy</v>
      </c>
      <c r="S816" s="15">
        <f>VLOOKUP($C816,'Data_TCOM+9961'!$A:$U,'SH Summary'!S$4,FALSE)/1000000000</f>
        <v>0.55559723100000002</v>
      </c>
    </row>
    <row r="817" spans="1:19" ht="17" customHeight="1" x14ac:dyDescent="0.35">
      <c r="A817" s="14"/>
      <c r="B817" s="14">
        <v>812</v>
      </c>
      <c r="C817" s="4" t="s">
        <v>849</v>
      </c>
      <c r="D817" s="15">
        <f>VLOOKUP($C817,'Data_TCOM+9961'!$A:$U,'SH Summary'!D$4,FALSE)</f>
        <v>137</v>
      </c>
      <c r="E817" s="15">
        <f>VLOOKUP($C817,'Data_TCOM+9961'!$A:$U,'SH Summary'!E$4,FALSE)</f>
        <v>0</v>
      </c>
      <c r="F817" s="18">
        <f t="shared" si="36"/>
        <v>137</v>
      </c>
      <c r="G817" s="18"/>
      <c r="H817" s="17">
        <f t="shared" si="37"/>
        <v>137</v>
      </c>
      <c r="I817" s="16"/>
      <c r="J817" s="16"/>
      <c r="K817" s="16"/>
      <c r="L817" s="16">
        <f t="shared" si="38"/>
        <v>2.1109682576260917E-7</v>
      </c>
      <c r="M817" s="13" t="str">
        <f>VLOOKUP($C817,'Data_TCOM+9961'!$A:$U,'SH Summary'!M$4,FALSE)</f>
        <v>03/31/2026</v>
      </c>
      <c r="N817" s="13">
        <f>VLOOKUP($C817,'Data_TCOM+9961'!$A:$U,'SH Summary'!N$4,FALSE)</f>
        <v>0</v>
      </c>
      <c r="O817" s="13" t="str">
        <f>VLOOKUP($C817,'Data_TCOM+9961'!$A:$U,'SH Summary'!O$4,FALSE)</f>
        <v>GARP</v>
      </c>
      <c r="P817" s="13" t="str">
        <f>VLOOKUP($C817,'Data_TCOM+9961'!$A:$U,'SH Summary'!P$4,FALSE)</f>
        <v>Santa Monica</v>
      </c>
      <c r="Q817" s="13" t="str">
        <f>VLOOKUP($C817,'Data_TCOM+9961'!$A:$U,'SH Summary'!Q$4,FALSE)</f>
        <v>California</v>
      </c>
      <c r="R817" s="13" t="str">
        <f>VLOOKUP($C817,'Data_TCOM+9961'!$A:$U,'SH Summary'!R$4,FALSE)</f>
        <v>United States</v>
      </c>
      <c r="S817" s="15">
        <f>VLOOKUP($C817,'Data_TCOM+9961'!$A:$U,'SH Summary'!S$4,FALSE)/1000000000</f>
        <v>0.63673202100000004</v>
      </c>
    </row>
    <row r="818" spans="1:19" ht="17" customHeight="1" x14ac:dyDescent="0.35">
      <c r="A818" s="14"/>
      <c r="B818" s="14">
        <v>813</v>
      </c>
      <c r="C818" s="4" t="s">
        <v>850</v>
      </c>
      <c r="D818" s="15">
        <f>VLOOKUP($C818,'Data_TCOM+9961'!$A:$U,'SH Summary'!D$4,FALSE)</f>
        <v>136</v>
      </c>
      <c r="E818" s="15">
        <f>VLOOKUP($C818,'Data_TCOM+9961'!$A:$U,'SH Summary'!E$4,FALSE)</f>
        <v>0</v>
      </c>
      <c r="F818" s="18">
        <f t="shared" si="36"/>
        <v>136</v>
      </c>
      <c r="G818" s="18"/>
      <c r="H818" s="17">
        <f t="shared" si="37"/>
        <v>136</v>
      </c>
      <c r="I818" s="16"/>
      <c r="J818" s="16"/>
      <c r="K818" s="16"/>
      <c r="L818" s="16">
        <f t="shared" si="38"/>
        <v>2.095559730198164E-7</v>
      </c>
      <c r="M818" s="13" t="str">
        <f>VLOOKUP($C818,'Data_TCOM+9961'!$A:$U,'SH Summary'!M$4,FALSE)</f>
        <v>03/31/2026</v>
      </c>
      <c r="N818" s="13">
        <f>VLOOKUP($C818,'Data_TCOM+9961'!$A:$U,'SH Summary'!N$4,FALSE)</f>
        <v>0</v>
      </c>
      <c r="O818" s="13" t="str">
        <f>VLOOKUP($C818,'Data_TCOM+9961'!$A:$U,'SH Summary'!O$4,FALSE)</f>
        <v>Index</v>
      </c>
      <c r="P818" s="13" t="str">
        <f>VLOOKUP($C818,'Data_TCOM+9961'!$A:$U,'SH Summary'!P$4,FALSE)</f>
        <v>Saint Louis</v>
      </c>
      <c r="Q818" s="13" t="str">
        <f>VLOOKUP($C818,'Data_TCOM+9961'!$A:$U,'SH Summary'!Q$4,FALSE)</f>
        <v>Missouri</v>
      </c>
      <c r="R818" s="13" t="str">
        <f>VLOOKUP($C818,'Data_TCOM+9961'!$A:$U,'SH Summary'!R$4,FALSE)</f>
        <v>United States</v>
      </c>
      <c r="S818" s="15">
        <f>VLOOKUP($C818,'Data_TCOM+9961'!$A:$U,'SH Summary'!S$4,FALSE)/1000000000</f>
        <v>3.119246736</v>
      </c>
    </row>
    <row r="819" spans="1:19" ht="17" customHeight="1" x14ac:dyDescent="0.35">
      <c r="A819" s="14"/>
      <c r="B819" s="14">
        <v>814</v>
      </c>
      <c r="C819" s="4" t="s">
        <v>851</v>
      </c>
      <c r="D819" s="15">
        <f>VLOOKUP($C819,'Data_TCOM+9961'!$A:$U,'SH Summary'!D$4,FALSE)</f>
        <v>130</v>
      </c>
      <c r="E819" s="15">
        <f>VLOOKUP($C819,'Data_TCOM+9961'!$A:$U,'SH Summary'!E$4,FALSE)</f>
        <v>0</v>
      </c>
      <c r="F819" s="18">
        <f t="shared" si="36"/>
        <v>130</v>
      </c>
      <c r="G819" s="18"/>
      <c r="H819" s="17">
        <f t="shared" si="37"/>
        <v>130</v>
      </c>
      <c r="I819" s="16"/>
      <c r="J819" s="16"/>
      <c r="K819" s="16"/>
      <c r="L819" s="16">
        <f t="shared" si="38"/>
        <v>2.0031085656305978E-7</v>
      </c>
      <c r="M819" s="13" t="str">
        <f>VLOOKUP($C819,'Data_TCOM+9961'!$A:$U,'SH Summary'!M$4,FALSE)</f>
        <v>12/31/2025</v>
      </c>
      <c r="N819" s="13">
        <f>VLOOKUP($C819,'Data_TCOM+9961'!$A:$U,'SH Summary'!N$4,FALSE)</f>
        <v>0</v>
      </c>
      <c r="O819" s="13" t="str">
        <f>VLOOKUP($C819,'Data_TCOM+9961'!$A:$U,'SH Summary'!O$4,FALSE)</f>
        <v>Broker</v>
      </c>
      <c r="P819" s="13" t="str">
        <f>VLOOKUP($C819,'Data_TCOM+9961'!$A:$U,'SH Summary'!P$4,FALSE)</f>
        <v>New York</v>
      </c>
      <c r="Q819" s="13" t="str">
        <f>VLOOKUP($C819,'Data_TCOM+9961'!$A:$U,'SH Summary'!Q$4,FALSE)</f>
        <v>New York</v>
      </c>
      <c r="R819" s="13" t="str">
        <f>VLOOKUP($C819,'Data_TCOM+9961'!$A:$U,'SH Summary'!R$4,FALSE)</f>
        <v>United States</v>
      </c>
      <c r="S819" s="15">
        <f>VLOOKUP($C819,'Data_TCOM+9961'!$A:$U,'SH Summary'!S$4,FALSE)/1000000000</f>
        <v>64.310663086000005</v>
      </c>
    </row>
    <row r="820" spans="1:19" ht="17" customHeight="1" x14ac:dyDescent="0.35">
      <c r="A820" s="14"/>
      <c r="B820" s="14">
        <v>815</v>
      </c>
      <c r="C820" s="4" t="s">
        <v>852</v>
      </c>
      <c r="D820" s="15">
        <f>VLOOKUP($C820,'Data_TCOM+9961'!$A:$U,'SH Summary'!D$4,FALSE)</f>
        <v>122</v>
      </c>
      <c r="E820" s="15">
        <f>VLOOKUP($C820,'Data_TCOM+9961'!$A:$U,'SH Summary'!E$4,FALSE)</f>
        <v>0</v>
      </c>
      <c r="F820" s="18">
        <f t="shared" si="36"/>
        <v>122</v>
      </c>
      <c r="G820" s="18"/>
      <c r="H820" s="17">
        <f t="shared" si="37"/>
        <v>122</v>
      </c>
      <c r="I820" s="16"/>
      <c r="J820" s="16"/>
      <c r="K820" s="16"/>
      <c r="L820" s="16">
        <f t="shared" si="38"/>
        <v>1.8798403462071764E-7</v>
      </c>
      <c r="M820" s="13" t="str">
        <f>VLOOKUP($C820,'Data_TCOM+9961'!$A:$U,'SH Summary'!M$4,FALSE)</f>
        <v>03/31/2026</v>
      </c>
      <c r="N820" s="13">
        <f>VLOOKUP($C820,'Data_TCOM+9961'!$A:$U,'SH Summary'!N$4,FALSE)</f>
        <v>0</v>
      </c>
      <c r="O820" s="13" t="str">
        <f>VLOOKUP($C820,'Data_TCOM+9961'!$A:$U,'SH Summary'!O$4,FALSE)</f>
        <v>Alternative</v>
      </c>
      <c r="P820" s="13" t="str">
        <f>VLOOKUP($C820,'Data_TCOM+9961'!$A:$U,'SH Summary'!P$4,FALSE)</f>
        <v>New York</v>
      </c>
      <c r="Q820" s="13" t="str">
        <f>VLOOKUP($C820,'Data_TCOM+9961'!$A:$U,'SH Summary'!Q$4,FALSE)</f>
        <v>New York</v>
      </c>
      <c r="R820" s="13" t="str">
        <f>VLOOKUP($C820,'Data_TCOM+9961'!$A:$U,'SH Summary'!R$4,FALSE)</f>
        <v>United States</v>
      </c>
      <c r="S820" s="15">
        <f>VLOOKUP($C820,'Data_TCOM+9961'!$A:$U,'SH Summary'!S$4,FALSE)/1000000000</f>
        <v>1.040458992</v>
      </c>
    </row>
    <row r="821" spans="1:19" ht="17" customHeight="1" x14ac:dyDescent="0.35">
      <c r="A821" s="14"/>
      <c r="B821" s="14">
        <v>816</v>
      </c>
      <c r="C821" s="4" t="s">
        <v>853</v>
      </c>
      <c r="D821" s="15">
        <f>VLOOKUP($C821,'Data_TCOM+9961'!$A:$U,'SH Summary'!D$4,FALSE)</f>
        <v>118</v>
      </c>
      <c r="E821" s="15">
        <f>VLOOKUP($C821,'Data_TCOM+9961'!$A:$U,'SH Summary'!E$4,FALSE)</f>
        <v>0</v>
      </c>
      <c r="F821" s="18">
        <f t="shared" si="36"/>
        <v>118</v>
      </c>
      <c r="G821" s="18"/>
      <c r="H821" s="17">
        <f t="shared" si="37"/>
        <v>118</v>
      </c>
      <c r="I821" s="16"/>
      <c r="J821" s="16"/>
      <c r="K821" s="16"/>
      <c r="L821" s="16">
        <f t="shared" si="38"/>
        <v>1.8182062364954659E-7</v>
      </c>
      <c r="M821" s="13" t="str">
        <f>VLOOKUP($C821,'Data_TCOM+9961'!$A:$U,'SH Summary'!M$4,FALSE)</f>
        <v>09/30/2025</v>
      </c>
      <c r="N821" s="13">
        <f>VLOOKUP($C821,'Data_TCOM+9961'!$A:$U,'SH Summary'!N$4,FALSE)</f>
        <v>0</v>
      </c>
      <c r="O821" s="13" t="str">
        <f>VLOOKUP($C821,'Data_TCOM+9961'!$A:$U,'SH Summary'!O$4,FALSE)</f>
        <v>Index</v>
      </c>
      <c r="P821" s="13" t="str">
        <f>VLOOKUP($C821,'Data_TCOM+9961'!$A:$U,'SH Summary'!P$4,FALSE)</f>
        <v>Urbandale</v>
      </c>
      <c r="Q821" s="13" t="str">
        <f>VLOOKUP($C821,'Data_TCOM+9961'!$A:$U,'SH Summary'!Q$4,FALSE)</f>
        <v>Iowa</v>
      </c>
      <c r="R821" s="13" t="str">
        <f>VLOOKUP($C821,'Data_TCOM+9961'!$A:$U,'SH Summary'!R$4,FALSE)</f>
        <v>United States</v>
      </c>
      <c r="S821" s="15">
        <f>VLOOKUP($C821,'Data_TCOM+9961'!$A:$U,'SH Summary'!S$4,FALSE)/1000000000</f>
        <v>0.169819886</v>
      </c>
    </row>
    <row r="822" spans="1:19" ht="17" customHeight="1" x14ac:dyDescent="0.35">
      <c r="A822" s="14"/>
      <c r="B822" s="14">
        <v>817</v>
      </c>
      <c r="C822" s="4" t="s">
        <v>854</v>
      </c>
      <c r="D822" s="15">
        <f>VLOOKUP($C822,'Data_TCOM+9961'!$A:$U,'SH Summary'!D$4,FALSE)</f>
        <v>112</v>
      </c>
      <c r="E822" s="15">
        <f>VLOOKUP($C822,'Data_TCOM+9961'!$A:$U,'SH Summary'!E$4,FALSE)</f>
        <v>0</v>
      </c>
      <c r="F822" s="18">
        <f t="shared" si="36"/>
        <v>112</v>
      </c>
      <c r="G822" s="18"/>
      <c r="H822" s="17">
        <f t="shared" si="37"/>
        <v>112</v>
      </c>
      <c r="I822" s="16"/>
      <c r="J822" s="16"/>
      <c r="K822" s="16"/>
      <c r="L822" s="16">
        <f t="shared" si="38"/>
        <v>1.7257550719278997E-7</v>
      </c>
      <c r="M822" s="13" t="str">
        <f>VLOOKUP($C822,'Data_TCOM+9961'!$A:$U,'SH Summary'!M$4,FALSE)</f>
        <v>03/31/2026</v>
      </c>
      <c r="N822" s="13">
        <f>VLOOKUP($C822,'Data_TCOM+9961'!$A:$U,'SH Summary'!N$4,FALSE)</f>
        <v>0</v>
      </c>
      <c r="O822" s="13" t="str">
        <f>VLOOKUP($C822,'Data_TCOM+9961'!$A:$U,'SH Summary'!O$4,FALSE)</f>
        <v>Index</v>
      </c>
      <c r="P822" s="13" t="str">
        <f>VLOOKUP($C822,'Data_TCOM+9961'!$A:$U,'SH Summary'!P$4,FALSE)</f>
        <v>Chesterbrook</v>
      </c>
      <c r="Q822" s="13" t="str">
        <f>VLOOKUP($C822,'Data_TCOM+9961'!$A:$U,'SH Summary'!Q$4,FALSE)</f>
        <v>Pennsylvania</v>
      </c>
      <c r="R822" s="13" t="str">
        <f>VLOOKUP($C822,'Data_TCOM+9961'!$A:$U,'SH Summary'!R$4,FALSE)</f>
        <v>United States</v>
      </c>
      <c r="S822" s="15">
        <f>VLOOKUP($C822,'Data_TCOM+9961'!$A:$U,'SH Summary'!S$4,FALSE)/1000000000</f>
        <v>0.11696585399999999</v>
      </c>
    </row>
    <row r="823" spans="1:19" ht="17" customHeight="1" x14ac:dyDescent="0.35">
      <c r="A823" s="14"/>
      <c r="B823" s="14">
        <v>818</v>
      </c>
      <c r="C823" s="4" t="s">
        <v>855</v>
      </c>
      <c r="D823" s="15">
        <f>VLOOKUP($C823,'Data_TCOM+9961'!$A:$U,'SH Summary'!D$4,FALSE)</f>
        <v>108</v>
      </c>
      <c r="E823" s="15">
        <f>VLOOKUP($C823,'Data_TCOM+9961'!$A:$U,'SH Summary'!E$4,FALSE)</f>
        <v>0</v>
      </c>
      <c r="F823" s="18">
        <f t="shared" si="36"/>
        <v>108</v>
      </c>
      <c r="G823" s="18"/>
      <c r="H823" s="17">
        <f t="shared" si="37"/>
        <v>108</v>
      </c>
      <c r="I823" s="16"/>
      <c r="J823" s="16"/>
      <c r="K823" s="16"/>
      <c r="L823" s="16">
        <f t="shared" si="38"/>
        <v>1.6641209622161889E-7</v>
      </c>
      <c r="M823" s="13" t="str">
        <f>VLOOKUP($C823,'Data_TCOM+9961'!$A:$U,'SH Summary'!M$4,FALSE)</f>
        <v>03/31/2025</v>
      </c>
      <c r="N823" s="13">
        <f>VLOOKUP($C823,'Data_TCOM+9961'!$A:$U,'SH Summary'!N$4,FALSE)</f>
        <v>0</v>
      </c>
      <c r="O823" s="13" t="str">
        <f>VLOOKUP($C823,'Data_TCOM+9961'!$A:$U,'SH Summary'!O$4,FALSE)</f>
        <v>Growth</v>
      </c>
      <c r="P823" s="13" t="str">
        <f>VLOOKUP($C823,'Data_TCOM+9961'!$A:$U,'SH Summary'!P$4,FALSE)</f>
        <v>Auckland</v>
      </c>
      <c r="Q823" s="13">
        <f>VLOOKUP($C823,'Data_TCOM+9961'!$A:$U,'SH Summary'!Q$4,FALSE)</f>
        <v>0</v>
      </c>
      <c r="R823" s="13" t="str">
        <f>VLOOKUP($C823,'Data_TCOM+9961'!$A:$U,'SH Summary'!R$4,FALSE)</f>
        <v>New Zealand</v>
      </c>
      <c r="S823" s="15">
        <f>VLOOKUP($C823,'Data_TCOM+9961'!$A:$U,'SH Summary'!S$4,FALSE)/1000000000</f>
        <v>1.201228843</v>
      </c>
    </row>
    <row r="824" spans="1:19" ht="17" customHeight="1" x14ac:dyDescent="0.35">
      <c r="A824" s="14"/>
      <c r="B824" s="14">
        <v>819</v>
      </c>
      <c r="C824" s="4" t="s">
        <v>856</v>
      </c>
      <c r="D824" s="15">
        <f>VLOOKUP($C824,'Data_TCOM+9961'!$A:$U,'SH Summary'!D$4,FALSE)</f>
        <v>0</v>
      </c>
      <c r="E824" s="15">
        <f>VLOOKUP($C824,'Data_TCOM+9961'!$A:$U,'SH Summary'!E$4,FALSE)</f>
        <v>104</v>
      </c>
      <c r="F824" s="18">
        <f t="shared" si="36"/>
        <v>104</v>
      </c>
      <c r="G824" s="18"/>
      <c r="H824" s="17">
        <f t="shared" si="37"/>
        <v>104</v>
      </c>
      <c r="I824" s="16"/>
      <c r="J824" s="16"/>
      <c r="K824" s="16"/>
      <c r="L824" s="16">
        <f t="shared" si="38"/>
        <v>1.6024868525044783E-7</v>
      </c>
      <c r="M824" s="13">
        <f>VLOOKUP($C824,'Data_TCOM+9961'!$A:$U,'SH Summary'!M$4,FALSE)</f>
        <v>0</v>
      </c>
      <c r="N824" s="13" t="str">
        <f>VLOOKUP($C824,'Data_TCOM+9961'!$A:$U,'SH Summary'!N$4,FALSE)</f>
        <v>03/31/2026</v>
      </c>
      <c r="O824" s="13" t="str">
        <f>VLOOKUP($C824,'Data_TCOM+9961'!$A:$U,'SH Summary'!O$4,FALSE)</f>
        <v>Value</v>
      </c>
      <c r="P824" s="13" t="str">
        <f>VLOOKUP($C824,'Data_TCOM+9961'!$A:$U,'SH Summary'!P$4,FALSE)</f>
        <v>Paris</v>
      </c>
      <c r="Q824" s="13">
        <f>VLOOKUP($C824,'Data_TCOM+9961'!$A:$U,'SH Summary'!Q$4,FALSE)</f>
        <v>0</v>
      </c>
      <c r="R824" s="13" t="str">
        <f>VLOOKUP($C824,'Data_TCOM+9961'!$A:$U,'SH Summary'!R$4,FALSE)</f>
        <v>France</v>
      </c>
      <c r="S824" s="15">
        <f>VLOOKUP($C824,'Data_TCOM+9961'!$A:$U,'SH Summary'!S$4,FALSE)/1000000000</f>
        <v>0.120889687</v>
      </c>
    </row>
    <row r="825" spans="1:19" ht="17" customHeight="1" x14ac:dyDescent="0.35">
      <c r="A825" s="14"/>
      <c r="B825" s="14">
        <v>820</v>
      </c>
      <c r="C825" s="4" t="s">
        <v>857</v>
      </c>
      <c r="D825" s="15">
        <f>VLOOKUP($C825,'Data_TCOM+9961'!$A:$U,'SH Summary'!D$4,FALSE)</f>
        <v>100</v>
      </c>
      <c r="E825" s="15">
        <f>VLOOKUP($C825,'Data_TCOM+9961'!$A:$U,'SH Summary'!E$4,FALSE)</f>
        <v>0</v>
      </c>
      <c r="F825" s="18">
        <f t="shared" si="36"/>
        <v>100</v>
      </c>
      <c r="G825" s="18"/>
      <c r="H825" s="17">
        <f t="shared" si="37"/>
        <v>100</v>
      </c>
      <c r="I825" s="16"/>
      <c r="J825" s="16"/>
      <c r="K825" s="16"/>
      <c r="L825" s="16">
        <f t="shared" si="38"/>
        <v>1.5408527427927675E-7</v>
      </c>
      <c r="M825" s="13" t="str">
        <f>VLOOKUP($C825,'Data_TCOM+9961'!$A:$U,'SH Summary'!M$4,FALSE)</f>
        <v>03/31/2026</v>
      </c>
      <c r="N825" s="13">
        <f>VLOOKUP($C825,'Data_TCOM+9961'!$A:$U,'SH Summary'!N$4,FALSE)</f>
        <v>0</v>
      </c>
      <c r="O825" s="13" t="str">
        <f>VLOOKUP($C825,'Data_TCOM+9961'!$A:$U,'SH Summary'!O$4,FALSE)</f>
        <v>Index</v>
      </c>
      <c r="P825" s="13" t="str">
        <f>VLOOKUP($C825,'Data_TCOM+9961'!$A:$U,'SH Summary'!P$4,FALSE)</f>
        <v>Columbus</v>
      </c>
      <c r="Q825" s="13" t="str">
        <f>VLOOKUP($C825,'Data_TCOM+9961'!$A:$U,'SH Summary'!Q$4,FALSE)</f>
        <v>Ohio</v>
      </c>
      <c r="R825" s="13" t="str">
        <f>VLOOKUP($C825,'Data_TCOM+9961'!$A:$U,'SH Summary'!R$4,FALSE)</f>
        <v>United States</v>
      </c>
      <c r="S825" s="15">
        <f>VLOOKUP($C825,'Data_TCOM+9961'!$A:$U,'SH Summary'!S$4,FALSE)/1000000000</f>
        <v>0.18056588000000001</v>
      </c>
    </row>
    <row r="826" spans="1:19" ht="17" customHeight="1" x14ac:dyDescent="0.35">
      <c r="A826" s="14"/>
      <c r="B826" s="14">
        <v>821</v>
      </c>
      <c r="C826" s="4" t="s">
        <v>858</v>
      </c>
      <c r="D826" s="15">
        <f>VLOOKUP($C826,'Data_TCOM+9961'!$A:$U,'SH Summary'!D$4,FALSE)</f>
        <v>100</v>
      </c>
      <c r="E826" s="15">
        <f>VLOOKUP($C826,'Data_TCOM+9961'!$A:$U,'SH Summary'!E$4,FALSE)</f>
        <v>0</v>
      </c>
      <c r="F826" s="18">
        <f t="shared" si="36"/>
        <v>100</v>
      </c>
      <c r="G826" s="18"/>
      <c r="H826" s="17">
        <f t="shared" si="37"/>
        <v>100</v>
      </c>
      <c r="I826" s="16"/>
      <c r="J826" s="16"/>
      <c r="K826" s="16"/>
      <c r="L826" s="16">
        <f t="shared" si="38"/>
        <v>1.5408527427927675E-7</v>
      </c>
      <c r="M826" s="13" t="str">
        <f>VLOOKUP($C826,'Data_TCOM+9961'!$A:$U,'SH Summary'!M$4,FALSE)</f>
        <v>12/31/2025</v>
      </c>
      <c r="N826" s="13">
        <f>VLOOKUP($C826,'Data_TCOM+9961'!$A:$U,'SH Summary'!N$4,FALSE)</f>
        <v>0</v>
      </c>
      <c r="O826" s="13" t="str">
        <f>VLOOKUP($C826,'Data_TCOM+9961'!$A:$U,'SH Summary'!O$4,FALSE)</f>
        <v>Index</v>
      </c>
      <c r="P826" s="13" t="str">
        <f>VLOOKUP($C826,'Data_TCOM+9961'!$A:$U,'SH Summary'!P$4,FALSE)</f>
        <v>Newport Beach</v>
      </c>
      <c r="Q826" s="13" t="str">
        <f>VLOOKUP($C826,'Data_TCOM+9961'!$A:$U,'SH Summary'!Q$4,FALSE)</f>
        <v>California</v>
      </c>
      <c r="R826" s="13" t="str">
        <f>VLOOKUP($C826,'Data_TCOM+9961'!$A:$U,'SH Summary'!R$4,FALSE)</f>
        <v>United States</v>
      </c>
      <c r="S826" s="15">
        <f>VLOOKUP($C826,'Data_TCOM+9961'!$A:$U,'SH Summary'!S$4,FALSE)/1000000000</f>
        <v>2.9568840019999998</v>
      </c>
    </row>
    <row r="827" spans="1:19" ht="17" customHeight="1" x14ac:dyDescent="0.35">
      <c r="A827" s="14"/>
      <c r="B827" s="14">
        <v>822</v>
      </c>
      <c r="C827" s="4" t="s">
        <v>859</v>
      </c>
      <c r="D827" s="15">
        <f>VLOOKUP($C827,'Data_TCOM+9961'!$A:$U,'SH Summary'!D$4,FALSE)</f>
        <v>100</v>
      </c>
      <c r="E827" s="15">
        <f>VLOOKUP($C827,'Data_TCOM+9961'!$A:$U,'SH Summary'!E$4,FALSE)</f>
        <v>0</v>
      </c>
      <c r="F827" s="18">
        <f t="shared" si="36"/>
        <v>100</v>
      </c>
      <c r="G827" s="18"/>
      <c r="H827" s="17">
        <f t="shared" si="37"/>
        <v>100</v>
      </c>
      <c r="I827" s="16"/>
      <c r="J827" s="16"/>
      <c r="K827" s="16"/>
      <c r="L827" s="16">
        <f t="shared" si="38"/>
        <v>1.5408527427927675E-7</v>
      </c>
      <c r="M827" s="13" t="str">
        <f>VLOOKUP($C827,'Data_TCOM+9961'!$A:$U,'SH Summary'!M$4,FALSE)</f>
        <v>03/31/2026</v>
      </c>
      <c r="N827" s="13">
        <f>VLOOKUP($C827,'Data_TCOM+9961'!$A:$U,'SH Summary'!N$4,FALSE)</f>
        <v>0</v>
      </c>
      <c r="O827" s="13" t="str">
        <f>VLOOKUP($C827,'Data_TCOM+9961'!$A:$U,'SH Summary'!O$4,FALSE)</f>
        <v>Externally Managed</v>
      </c>
      <c r="P827" s="13" t="str">
        <f>VLOOKUP($C827,'Data_TCOM+9961'!$A:$U,'SH Summary'!P$4,FALSE)</f>
        <v>McLean</v>
      </c>
      <c r="Q827" s="13" t="str">
        <f>VLOOKUP($C827,'Data_TCOM+9961'!$A:$U,'SH Summary'!Q$4,FALSE)</f>
        <v>Virginia</v>
      </c>
      <c r="R827" s="13" t="str">
        <f>VLOOKUP($C827,'Data_TCOM+9961'!$A:$U,'SH Summary'!R$4,FALSE)</f>
        <v>United States</v>
      </c>
      <c r="S827" s="15">
        <f>VLOOKUP($C827,'Data_TCOM+9961'!$A:$U,'SH Summary'!S$4,FALSE)/1000000000</f>
        <v>2.9308258110000001</v>
      </c>
    </row>
    <row r="828" spans="1:19" ht="17" customHeight="1" x14ac:dyDescent="0.35">
      <c r="A828" s="14"/>
      <c r="B828" s="14">
        <v>823</v>
      </c>
      <c r="C828" s="4" t="s">
        <v>860</v>
      </c>
      <c r="D828" s="15">
        <f>VLOOKUP($C828,'Data_TCOM+9961'!$A:$U,'SH Summary'!D$4,FALSE)</f>
        <v>92</v>
      </c>
      <c r="E828" s="15">
        <f>VLOOKUP($C828,'Data_TCOM+9961'!$A:$U,'SH Summary'!E$4,FALSE)</f>
        <v>0</v>
      </c>
      <c r="F828" s="18">
        <f t="shared" si="36"/>
        <v>92</v>
      </c>
      <c r="G828" s="18"/>
      <c r="H828" s="17">
        <f t="shared" si="37"/>
        <v>92</v>
      </c>
      <c r="I828" s="16"/>
      <c r="J828" s="16"/>
      <c r="K828" s="16"/>
      <c r="L828" s="16">
        <f t="shared" si="38"/>
        <v>1.4175845233693461E-7</v>
      </c>
      <c r="M828" s="13" t="str">
        <f>VLOOKUP($C828,'Data_TCOM+9961'!$A:$U,'SH Summary'!M$4,FALSE)</f>
        <v>03/31/2026</v>
      </c>
      <c r="N828" s="13">
        <f>VLOOKUP($C828,'Data_TCOM+9961'!$A:$U,'SH Summary'!N$4,FALSE)</f>
        <v>0</v>
      </c>
      <c r="O828" s="13" t="str">
        <f>VLOOKUP($C828,'Data_TCOM+9961'!$A:$U,'SH Summary'!O$4,FALSE)</f>
        <v>Externally Managed</v>
      </c>
      <c r="P828" s="13" t="str">
        <f>VLOOKUP($C828,'Data_TCOM+9961'!$A:$U,'SH Summary'!P$4,FALSE)</f>
        <v>Hunt Valley</v>
      </c>
      <c r="Q828" s="13" t="str">
        <f>VLOOKUP($C828,'Data_TCOM+9961'!$A:$U,'SH Summary'!Q$4,FALSE)</f>
        <v>Maryland</v>
      </c>
      <c r="R828" s="13" t="str">
        <f>VLOOKUP($C828,'Data_TCOM+9961'!$A:$U,'SH Summary'!R$4,FALSE)</f>
        <v>United States</v>
      </c>
      <c r="S828" s="15">
        <f>VLOOKUP($C828,'Data_TCOM+9961'!$A:$U,'SH Summary'!S$4,FALSE)/1000000000</f>
        <v>0.80256001099999996</v>
      </c>
    </row>
    <row r="829" spans="1:19" ht="17" customHeight="1" x14ac:dyDescent="0.35">
      <c r="A829" s="14"/>
      <c r="B829" s="14">
        <v>824</v>
      </c>
      <c r="C829" s="4" t="s">
        <v>861</v>
      </c>
      <c r="D829" s="15">
        <f>VLOOKUP($C829,'Data_TCOM+9961'!$A:$U,'SH Summary'!D$4,FALSE)</f>
        <v>89</v>
      </c>
      <c r="E829" s="15">
        <f>VLOOKUP($C829,'Data_TCOM+9961'!$A:$U,'SH Summary'!E$4,FALSE)</f>
        <v>0</v>
      </c>
      <c r="F829" s="18">
        <f t="shared" si="36"/>
        <v>89</v>
      </c>
      <c r="G829" s="18"/>
      <c r="H829" s="17">
        <f t="shared" si="37"/>
        <v>89</v>
      </c>
      <c r="I829" s="16"/>
      <c r="J829" s="16"/>
      <c r="K829" s="16"/>
      <c r="L829" s="16">
        <f t="shared" si="38"/>
        <v>1.3713589410855633E-7</v>
      </c>
      <c r="M829" s="13" t="str">
        <f>VLOOKUP($C829,'Data_TCOM+9961'!$A:$U,'SH Summary'!M$4,FALSE)</f>
        <v>12/31/2025</v>
      </c>
      <c r="N829" s="13">
        <f>VLOOKUP($C829,'Data_TCOM+9961'!$A:$U,'SH Summary'!N$4,FALSE)</f>
        <v>0</v>
      </c>
      <c r="O829" s="13" t="str">
        <f>VLOOKUP($C829,'Data_TCOM+9961'!$A:$U,'SH Summary'!O$4,FALSE)</f>
        <v>Growth</v>
      </c>
      <c r="P829" s="13" t="str">
        <f>VLOOKUP($C829,'Data_TCOM+9961'!$A:$U,'SH Summary'!P$4,FALSE)</f>
        <v>Independence</v>
      </c>
      <c r="Q829" s="13" t="str">
        <f>VLOOKUP($C829,'Data_TCOM+9961'!$A:$U,'SH Summary'!Q$4,FALSE)</f>
        <v>Ohio</v>
      </c>
      <c r="R829" s="13" t="str">
        <f>VLOOKUP($C829,'Data_TCOM+9961'!$A:$U,'SH Summary'!R$4,FALSE)</f>
        <v>United States</v>
      </c>
      <c r="S829" s="15">
        <f>VLOOKUP($C829,'Data_TCOM+9961'!$A:$U,'SH Summary'!S$4,FALSE)/1000000000</f>
        <v>17.637641589000001</v>
      </c>
    </row>
    <row r="830" spans="1:19" ht="17" customHeight="1" x14ac:dyDescent="0.35">
      <c r="A830" s="14"/>
      <c r="B830" s="14">
        <v>825</v>
      </c>
      <c r="C830" s="4" t="s">
        <v>862</v>
      </c>
      <c r="D830" s="15">
        <f>VLOOKUP($C830,'Data_TCOM+9961'!$A:$U,'SH Summary'!D$4,FALSE)</f>
        <v>86</v>
      </c>
      <c r="E830" s="15">
        <f>VLOOKUP($C830,'Data_TCOM+9961'!$A:$U,'SH Summary'!E$4,FALSE)</f>
        <v>0</v>
      </c>
      <c r="F830" s="18">
        <f t="shared" si="36"/>
        <v>86</v>
      </c>
      <c r="G830" s="18"/>
      <c r="H830" s="17">
        <f t="shared" si="37"/>
        <v>86</v>
      </c>
      <c r="I830" s="16"/>
      <c r="J830" s="16"/>
      <c r="K830" s="16"/>
      <c r="L830" s="16">
        <f t="shared" si="38"/>
        <v>1.3251333588017802E-7</v>
      </c>
      <c r="M830" s="13" t="str">
        <f>VLOOKUP($C830,'Data_TCOM+9961'!$A:$U,'SH Summary'!M$4,FALSE)</f>
        <v>03/31/2026</v>
      </c>
      <c r="N830" s="13">
        <f>VLOOKUP($C830,'Data_TCOM+9961'!$A:$U,'SH Summary'!N$4,FALSE)</f>
        <v>0</v>
      </c>
      <c r="O830" s="13" t="str">
        <f>VLOOKUP($C830,'Data_TCOM+9961'!$A:$U,'SH Summary'!O$4,FALSE)</f>
        <v>Value</v>
      </c>
      <c r="P830" s="13" t="str">
        <f>VLOOKUP($C830,'Data_TCOM+9961'!$A:$U,'SH Summary'!P$4,FALSE)</f>
        <v>Jefferson City</v>
      </c>
      <c r="Q830" s="13" t="str">
        <f>VLOOKUP($C830,'Data_TCOM+9961'!$A:$U,'SH Summary'!Q$4,FALSE)</f>
        <v>Missouri</v>
      </c>
      <c r="R830" s="13" t="str">
        <f>VLOOKUP($C830,'Data_TCOM+9961'!$A:$U,'SH Summary'!R$4,FALSE)</f>
        <v>United States</v>
      </c>
      <c r="S830" s="15">
        <f>VLOOKUP($C830,'Data_TCOM+9961'!$A:$U,'SH Summary'!S$4,FALSE)/1000000000</f>
        <v>5.078983977</v>
      </c>
    </row>
    <row r="831" spans="1:19" ht="17" customHeight="1" x14ac:dyDescent="0.35">
      <c r="A831" s="14"/>
      <c r="B831" s="14">
        <v>826</v>
      </c>
      <c r="C831" s="4" t="s">
        <v>863</v>
      </c>
      <c r="D831" s="15">
        <f>VLOOKUP($C831,'Data_TCOM+9961'!$A:$U,'SH Summary'!D$4,FALSE)</f>
        <v>0</v>
      </c>
      <c r="E831" s="15">
        <f>VLOOKUP($C831,'Data_TCOM+9961'!$A:$U,'SH Summary'!E$4,FALSE)</f>
        <v>74</v>
      </c>
      <c r="F831" s="18">
        <f t="shared" si="36"/>
        <v>74</v>
      </c>
      <c r="G831" s="18"/>
      <c r="H831" s="17">
        <f t="shared" si="37"/>
        <v>74</v>
      </c>
      <c r="I831" s="16"/>
      <c r="J831" s="16"/>
      <c r="K831" s="16"/>
      <c r="L831" s="16">
        <f t="shared" si="38"/>
        <v>1.140231029666648E-7</v>
      </c>
      <c r="M831" s="13">
        <f>VLOOKUP($C831,'Data_TCOM+9961'!$A:$U,'SH Summary'!M$4,FALSE)</f>
        <v>0</v>
      </c>
      <c r="N831" s="13" t="str">
        <f>VLOOKUP($C831,'Data_TCOM+9961'!$A:$U,'SH Summary'!N$4,FALSE)</f>
        <v>04/30/2026</v>
      </c>
      <c r="O831" s="13" t="str">
        <f>VLOOKUP($C831,'Data_TCOM+9961'!$A:$U,'SH Summary'!O$4,FALSE)</f>
        <v>Growth</v>
      </c>
      <c r="P831" s="13" t="str">
        <f>VLOOKUP($C831,'Data_TCOM+9961'!$A:$U,'SH Summary'!P$4,FALSE)</f>
        <v>Auckland</v>
      </c>
      <c r="Q831" s="13">
        <f>VLOOKUP($C831,'Data_TCOM+9961'!$A:$U,'SH Summary'!Q$4,FALSE)</f>
        <v>0</v>
      </c>
      <c r="R831" s="13" t="str">
        <f>VLOOKUP($C831,'Data_TCOM+9961'!$A:$U,'SH Summary'!R$4,FALSE)</f>
        <v>New Zealand</v>
      </c>
      <c r="S831" s="15">
        <f>VLOOKUP($C831,'Data_TCOM+9961'!$A:$U,'SH Summary'!S$4,FALSE)/1000000000</f>
        <v>5.410052351</v>
      </c>
    </row>
    <row r="832" spans="1:19" ht="17" customHeight="1" x14ac:dyDescent="0.35">
      <c r="A832" s="14"/>
      <c r="B832" s="14">
        <v>827</v>
      </c>
      <c r="C832" s="4" t="s">
        <v>864</v>
      </c>
      <c r="D832" s="15">
        <f>VLOOKUP($C832,'Data_TCOM+9961'!$A:$U,'SH Summary'!D$4,FALSE)</f>
        <v>72</v>
      </c>
      <c r="E832" s="15">
        <f>VLOOKUP($C832,'Data_TCOM+9961'!$A:$U,'SH Summary'!E$4,FALSE)</f>
        <v>0</v>
      </c>
      <c r="F832" s="18">
        <f t="shared" si="36"/>
        <v>72</v>
      </c>
      <c r="G832" s="18"/>
      <c r="H832" s="17">
        <f t="shared" si="37"/>
        <v>72</v>
      </c>
      <c r="I832" s="16"/>
      <c r="J832" s="16"/>
      <c r="K832" s="16"/>
      <c r="L832" s="16">
        <f t="shared" si="38"/>
        <v>1.1094139748107927E-7</v>
      </c>
      <c r="M832" s="13" t="str">
        <f>VLOOKUP($C832,'Data_TCOM+9961'!$A:$U,'SH Summary'!M$4,FALSE)</f>
        <v>03/31/2026</v>
      </c>
      <c r="N832" s="13">
        <f>VLOOKUP($C832,'Data_TCOM+9961'!$A:$U,'SH Summary'!N$4,FALSE)</f>
        <v>0</v>
      </c>
      <c r="O832" s="13" t="str">
        <f>VLOOKUP($C832,'Data_TCOM+9961'!$A:$U,'SH Summary'!O$4,FALSE)</f>
        <v>Growth</v>
      </c>
      <c r="P832" s="13" t="str">
        <f>VLOOKUP($C832,'Data_TCOM+9961'!$A:$U,'SH Summary'!P$4,FALSE)</f>
        <v>Toronto</v>
      </c>
      <c r="Q832" s="13" t="str">
        <f>VLOOKUP($C832,'Data_TCOM+9961'!$A:$U,'SH Summary'!Q$4,FALSE)</f>
        <v>Ontario</v>
      </c>
      <c r="R832" s="13" t="str">
        <f>VLOOKUP($C832,'Data_TCOM+9961'!$A:$U,'SH Summary'!R$4,FALSE)</f>
        <v>Canada</v>
      </c>
      <c r="S832" s="15">
        <f>VLOOKUP($C832,'Data_TCOM+9961'!$A:$U,'SH Summary'!S$4,FALSE)/1000000000</f>
        <v>213.547831933</v>
      </c>
    </row>
    <row r="833" spans="1:19" ht="17" customHeight="1" x14ac:dyDescent="0.35">
      <c r="A833" s="14"/>
      <c r="B833" s="14">
        <v>828</v>
      </c>
      <c r="C833" s="4" t="s">
        <v>865</v>
      </c>
      <c r="D833" s="15">
        <f>VLOOKUP($C833,'Data_TCOM+9961'!$A:$U,'SH Summary'!D$4,FALSE)</f>
        <v>0</v>
      </c>
      <c r="E833" s="15">
        <f>VLOOKUP($C833,'Data_TCOM+9961'!$A:$U,'SH Summary'!E$4,FALSE)</f>
        <v>70</v>
      </c>
      <c r="F833" s="18">
        <f t="shared" si="36"/>
        <v>70</v>
      </c>
      <c r="G833" s="18"/>
      <c r="H833" s="17">
        <f t="shared" si="37"/>
        <v>70</v>
      </c>
      <c r="I833" s="16"/>
      <c r="J833" s="16"/>
      <c r="K833" s="16"/>
      <c r="L833" s="16">
        <f t="shared" si="38"/>
        <v>1.0785969199549373E-7</v>
      </c>
      <c r="M833" s="13">
        <f>VLOOKUP($C833,'Data_TCOM+9961'!$A:$U,'SH Summary'!M$4,FALSE)</f>
        <v>0</v>
      </c>
      <c r="N833" s="13" t="str">
        <f>VLOOKUP($C833,'Data_TCOM+9961'!$A:$U,'SH Summary'!N$4,FALSE)</f>
        <v>12/31/2025</v>
      </c>
      <c r="O833" s="13" t="str">
        <f>VLOOKUP($C833,'Data_TCOM+9961'!$A:$U,'SH Summary'!O$4,FALSE)</f>
        <v>Growth</v>
      </c>
      <c r="P833" s="13" t="str">
        <f>VLOOKUP($C833,'Data_TCOM+9961'!$A:$U,'SH Summary'!P$4,FALSE)</f>
        <v>Palm Beach Gardens</v>
      </c>
      <c r="Q833" s="13" t="str">
        <f>VLOOKUP($C833,'Data_TCOM+9961'!$A:$U,'SH Summary'!Q$4,FALSE)</f>
        <v>Florida</v>
      </c>
      <c r="R833" s="13" t="str">
        <f>VLOOKUP($C833,'Data_TCOM+9961'!$A:$U,'SH Summary'!R$4,FALSE)</f>
        <v>United States</v>
      </c>
      <c r="S833" s="15">
        <f>VLOOKUP($C833,'Data_TCOM+9961'!$A:$U,'SH Summary'!S$4,FALSE)/1000000000</f>
        <v>10.075763200999999</v>
      </c>
    </row>
    <row r="834" spans="1:19" ht="17" customHeight="1" x14ac:dyDescent="0.35">
      <c r="A834" s="14"/>
      <c r="B834" s="14">
        <v>829</v>
      </c>
      <c r="C834" s="4" t="s">
        <v>866</v>
      </c>
      <c r="D834" s="15">
        <f>VLOOKUP($C834,'Data_TCOM+9961'!$A:$U,'SH Summary'!D$4,FALSE)</f>
        <v>65</v>
      </c>
      <c r="E834" s="15">
        <f>VLOOKUP($C834,'Data_TCOM+9961'!$A:$U,'SH Summary'!E$4,FALSE)</f>
        <v>0</v>
      </c>
      <c r="F834" s="18">
        <f t="shared" si="36"/>
        <v>65</v>
      </c>
      <c r="G834" s="18"/>
      <c r="H834" s="17">
        <f t="shared" si="37"/>
        <v>65</v>
      </c>
      <c r="I834" s="16"/>
      <c r="J834" s="16"/>
      <c r="K834" s="16"/>
      <c r="L834" s="16">
        <f t="shared" si="38"/>
        <v>1.0015542828152989E-7</v>
      </c>
      <c r="M834" s="13" t="str">
        <f>VLOOKUP($C834,'Data_TCOM+9961'!$A:$U,'SH Summary'!M$4,FALSE)</f>
        <v>03/31/2026</v>
      </c>
      <c r="N834" s="13">
        <f>VLOOKUP($C834,'Data_TCOM+9961'!$A:$U,'SH Summary'!N$4,FALSE)</f>
        <v>0</v>
      </c>
      <c r="O834" s="13" t="str">
        <f>VLOOKUP($C834,'Data_TCOM+9961'!$A:$U,'SH Summary'!O$4,FALSE)</f>
        <v>Value</v>
      </c>
      <c r="P834" s="13" t="str">
        <f>VLOOKUP($C834,'Data_TCOM+9961'!$A:$U,'SH Summary'!P$4,FALSE)</f>
        <v>Chicago</v>
      </c>
      <c r="Q834" s="13" t="str">
        <f>VLOOKUP($C834,'Data_TCOM+9961'!$A:$U,'SH Summary'!Q$4,FALSE)</f>
        <v>Illinois</v>
      </c>
      <c r="R834" s="13" t="str">
        <f>VLOOKUP($C834,'Data_TCOM+9961'!$A:$U,'SH Summary'!R$4,FALSE)</f>
        <v>United States</v>
      </c>
      <c r="S834" s="15">
        <f>VLOOKUP($C834,'Data_TCOM+9961'!$A:$U,'SH Summary'!S$4,FALSE)/1000000000</f>
        <v>55.374921188999998</v>
      </c>
    </row>
    <row r="835" spans="1:19" ht="17" customHeight="1" x14ac:dyDescent="0.35">
      <c r="A835" s="14"/>
      <c r="B835" s="14">
        <v>830</v>
      </c>
      <c r="C835" s="4" t="s">
        <v>867</v>
      </c>
      <c r="D835" s="15">
        <f>VLOOKUP($C835,'Data_TCOM+9961'!$A:$U,'SH Summary'!D$4,FALSE)</f>
        <v>0</v>
      </c>
      <c r="E835" s="15">
        <f>VLOOKUP($C835,'Data_TCOM+9961'!$A:$U,'SH Summary'!E$4,FALSE)</f>
        <v>58</v>
      </c>
      <c r="F835" s="18">
        <f t="shared" si="36"/>
        <v>58</v>
      </c>
      <c r="G835" s="18"/>
      <c r="H835" s="17">
        <f t="shared" si="37"/>
        <v>58</v>
      </c>
      <c r="I835" s="16"/>
      <c r="J835" s="16"/>
      <c r="K835" s="16"/>
      <c r="L835" s="16">
        <f t="shared" si="38"/>
        <v>8.9369459081980516E-8</v>
      </c>
      <c r="M835" s="13" t="str">
        <f>VLOOKUP($C835,'Data_TCOM+9961'!$A:$U,'SH Summary'!M$4,FALSE)</f>
        <v>09/30/2024</v>
      </c>
      <c r="N835" s="13" t="str">
        <f>VLOOKUP($C835,'Data_TCOM+9961'!$A:$U,'SH Summary'!N$4,FALSE)</f>
        <v>03/31/2026</v>
      </c>
      <c r="O835" s="13" t="str">
        <f>VLOOKUP($C835,'Data_TCOM+9961'!$A:$U,'SH Summary'!O$4,FALSE)</f>
        <v>Value</v>
      </c>
      <c r="P835" s="13" t="str">
        <f>VLOOKUP($C835,'Data_TCOM+9961'!$A:$U,'SH Summary'!P$4,FALSE)</f>
        <v>Geneva</v>
      </c>
      <c r="Q835" s="13">
        <f>VLOOKUP($C835,'Data_TCOM+9961'!$A:$U,'SH Summary'!Q$4,FALSE)</f>
        <v>0</v>
      </c>
      <c r="R835" s="13" t="str">
        <f>VLOOKUP($C835,'Data_TCOM+9961'!$A:$U,'SH Summary'!R$4,FALSE)</f>
        <v>Switzerland</v>
      </c>
      <c r="S835" s="15">
        <f>VLOOKUP($C835,'Data_TCOM+9961'!$A:$U,'SH Summary'!S$4,FALSE)/1000000000</f>
        <v>18.272443320000001</v>
      </c>
    </row>
    <row r="836" spans="1:19" ht="17" customHeight="1" x14ac:dyDescent="0.35">
      <c r="A836" s="14"/>
      <c r="B836" s="14">
        <v>831</v>
      </c>
      <c r="C836" s="4" t="s">
        <v>868</v>
      </c>
      <c r="D836" s="15">
        <f>VLOOKUP($C836,'Data_TCOM+9961'!$A:$U,'SH Summary'!D$4,FALSE)</f>
        <v>57</v>
      </c>
      <c r="E836" s="15">
        <f>VLOOKUP($C836,'Data_TCOM+9961'!$A:$U,'SH Summary'!E$4,FALSE)</f>
        <v>0</v>
      </c>
      <c r="F836" s="18">
        <f t="shared" si="36"/>
        <v>57</v>
      </c>
      <c r="G836" s="18"/>
      <c r="H836" s="17">
        <f t="shared" si="37"/>
        <v>57</v>
      </c>
      <c r="I836" s="16"/>
      <c r="J836" s="16"/>
      <c r="K836" s="16"/>
      <c r="L836" s="16">
        <f t="shared" si="38"/>
        <v>8.7828606339187751E-8</v>
      </c>
      <c r="M836" s="13" t="str">
        <f>VLOOKUP($C836,'Data_TCOM+9961'!$A:$U,'SH Summary'!M$4,FALSE)</f>
        <v>03/31/2026</v>
      </c>
      <c r="N836" s="13">
        <f>VLOOKUP($C836,'Data_TCOM+9961'!$A:$U,'SH Summary'!N$4,FALSE)</f>
        <v>0</v>
      </c>
      <c r="O836" s="13" t="str">
        <f>VLOOKUP($C836,'Data_TCOM+9961'!$A:$U,'SH Summary'!O$4,FALSE)</f>
        <v>Index</v>
      </c>
      <c r="P836" s="13" t="str">
        <f>VLOOKUP($C836,'Data_TCOM+9961'!$A:$U,'SH Summary'!P$4,FALSE)</f>
        <v>Austin</v>
      </c>
      <c r="Q836" s="13" t="str">
        <f>VLOOKUP($C836,'Data_TCOM+9961'!$A:$U,'SH Summary'!Q$4,FALSE)</f>
        <v>Texas</v>
      </c>
      <c r="R836" s="13" t="str">
        <f>VLOOKUP($C836,'Data_TCOM+9961'!$A:$U,'SH Summary'!R$4,FALSE)</f>
        <v>United States</v>
      </c>
      <c r="S836" s="15">
        <f>VLOOKUP($C836,'Data_TCOM+9961'!$A:$U,'SH Summary'!S$4,FALSE)/1000000000</f>
        <v>0.89149100400000003</v>
      </c>
    </row>
    <row r="837" spans="1:19" ht="17" customHeight="1" x14ac:dyDescent="0.35">
      <c r="A837" s="14"/>
      <c r="B837" s="14">
        <v>832</v>
      </c>
      <c r="C837" s="4" t="s">
        <v>869</v>
      </c>
      <c r="D837" s="15">
        <f>VLOOKUP($C837,'Data_TCOM+9961'!$A:$U,'SH Summary'!D$4,FALSE)</f>
        <v>52</v>
      </c>
      <c r="E837" s="15">
        <f>VLOOKUP($C837,'Data_TCOM+9961'!$A:$U,'SH Summary'!E$4,FALSE)</f>
        <v>0</v>
      </c>
      <c r="F837" s="18">
        <f t="shared" si="36"/>
        <v>52</v>
      </c>
      <c r="G837" s="18"/>
      <c r="H837" s="17">
        <f t="shared" si="37"/>
        <v>52</v>
      </c>
      <c r="I837" s="16"/>
      <c r="J837" s="16"/>
      <c r="K837" s="16"/>
      <c r="L837" s="16">
        <f t="shared" si="38"/>
        <v>8.0124342625223917E-8</v>
      </c>
      <c r="M837" s="13" t="str">
        <f>VLOOKUP($C837,'Data_TCOM+9961'!$A:$U,'SH Summary'!M$4,FALSE)</f>
        <v>12/31/2025</v>
      </c>
      <c r="N837" s="13">
        <f>VLOOKUP($C837,'Data_TCOM+9961'!$A:$U,'SH Summary'!N$4,FALSE)</f>
        <v>0</v>
      </c>
      <c r="O837" s="13" t="str">
        <f>VLOOKUP($C837,'Data_TCOM+9961'!$A:$U,'SH Summary'!O$4,FALSE)</f>
        <v>Specialty</v>
      </c>
      <c r="P837" s="13" t="str">
        <f>VLOOKUP($C837,'Data_TCOM+9961'!$A:$U,'SH Summary'!P$4,FALSE)</f>
        <v>Houston</v>
      </c>
      <c r="Q837" s="13" t="str">
        <f>VLOOKUP($C837,'Data_TCOM+9961'!$A:$U,'SH Summary'!Q$4,FALSE)</f>
        <v>Texas</v>
      </c>
      <c r="R837" s="13" t="str">
        <f>VLOOKUP($C837,'Data_TCOM+9961'!$A:$U,'SH Summary'!R$4,FALSE)</f>
        <v>United States</v>
      </c>
      <c r="S837" s="15">
        <f>VLOOKUP($C837,'Data_TCOM+9961'!$A:$U,'SH Summary'!S$4,FALSE)/1000000000</f>
        <v>1.499154892</v>
      </c>
    </row>
    <row r="838" spans="1:19" ht="17" customHeight="1" x14ac:dyDescent="0.35">
      <c r="A838" s="14"/>
      <c r="B838" s="14">
        <v>833</v>
      </c>
      <c r="C838" s="4" t="s">
        <v>870</v>
      </c>
      <c r="D838" s="15">
        <f>VLOOKUP($C838,'Data_TCOM+9961'!$A:$U,'SH Summary'!D$4,FALSE)</f>
        <v>0</v>
      </c>
      <c r="E838" s="15">
        <f>VLOOKUP($C838,'Data_TCOM+9961'!$A:$U,'SH Summary'!E$4,FALSE)</f>
        <v>50</v>
      </c>
      <c r="F838" s="18">
        <f t="shared" ref="F838:F901" si="39">D838+E838</f>
        <v>50</v>
      </c>
      <c r="G838" s="18"/>
      <c r="H838" s="17">
        <f t="shared" ref="H838:H901" si="40">F838-G838</f>
        <v>50</v>
      </c>
      <c r="I838" s="16"/>
      <c r="J838" s="16"/>
      <c r="K838" s="16"/>
      <c r="L838" s="16">
        <f t="shared" ref="L838:L872" si="41">F838/$F$3</f>
        <v>7.7042637139638375E-8</v>
      </c>
      <c r="M838" s="13">
        <f>VLOOKUP($C838,'Data_TCOM+9961'!$A:$U,'SH Summary'!M$4,FALSE)</f>
        <v>0</v>
      </c>
      <c r="N838" s="13" t="str">
        <f>VLOOKUP($C838,'Data_TCOM+9961'!$A:$U,'SH Summary'!N$4,FALSE)</f>
        <v>06/30/2025</v>
      </c>
      <c r="O838" s="13" t="str">
        <f>VLOOKUP($C838,'Data_TCOM+9961'!$A:$U,'SH Summary'!O$4,FALSE)</f>
        <v>Growth</v>
      </c>
      <c r="P838" s="13" t="str">
        <f>VLOOKUP($C838,'Data_TCOM+9961'!$A:$U,'SH Summary'!P$4,FALSE)</f>
        <v>Central</v>
      </c>
      <c r="Q838" s="13">
        <f>VLOOKUP($C838,'Data_TCOM+9961'!$A:$U,'SH Summary'!Q$4,FALSE)</f>
        <v>0</v>
      </c>
      <c r="R838" s="13" t="str">
        <f>VLOOKUP($C838,'Data_TCOM+9961'!$A:$U,'SH Summary'!R$4,FALSE)</f>
        <v>Hong Kong SAR</v>
      </c>
      <c r="S838" s="15">
        <f>VLOOKUP($C838,'Data_TCOM+9961'!$A:$U,'SH Summary'!S$4,FALSE)/1000000000</f>
        <v>2.8552210000000001E-2</v>
      </c>
    </row>
    <row r="839" spans="1:19" ht="17" customHeight="1" x14ac:dyDescent="0.35">
      <c r="A839" s="14"/>
      <c r="B839" s="14">
        <v>834</v>
      </c>
      <c r="C839" s="4" t="s">
        <v>871</v>
      </c>
      <c r="D839" s="15">
        <f>VLOOKUP($C839,'Data_TCOM+9961'!$A:$U,'SH Summary'!D$4,FALSE)</f>
        <v>0</v>
      </c>
      <c r="E839" s="15">
        <f>VLOOKUP($C839,'Data_TCOM+9961'!$A:$U,'SH Summary'!E$4,FALSE)</f>
        <v>50</v>
      </c>
      <c r="F839" s="18">
        <f t="shared" si="39"/>
        <v>50</v>
      </c>
      <c r="G839" s="18"/>
      <c r="H839" s="17">
        <f t="shared" si="40"/>
        <v>50</v>
      </c>
      <c r="I839" s="16"/>
      <c r="J839" s="16"/>
      <c r="K839" s="16"/>
      <c r="L839" s="16">
        <f t="shared" si="41"/>
        <v>7.7042637139638375E-8</v>
      </c>
      <c r="M839" s="13">
        <f>VLOOKUP($C839,'Data_TCOM+9961'!$A:$U,'SH Summary'!M$4,FALSE)</f>
        <v>0</v>
      </c>
      <c r="N839" s="13" t="str">
        <f>VLOOKUP($C839,'Data_TCOM+9961'!$A:$U,'SH Summary'!N$4,FALSE)</f>
        <v>12/31/2025</v>
      </c>
      <c r="O839" s="13" t="str">
        <f>VLOOKUP($C839,'Data_TCOM+9961'!$A:$U,'SH Summary'!O$4,FALSE)</f>
        <v>Deep Value</v>
      </c>
      <c r="P839" s="13" t="str">
        <f>VLOOKUP($C839,'Data_TCOM+9961'!$A:$U,'SH Summary'!P$4,FALSE)</f>
        <v>Seoul</v>
      </c>
      <c r="Q839" s="13">
        <f>VLOOKUP($C839,'Data_TCOM+9961'!$A:$U,'SH Summary'!Q$4,FALSE)</f>
        <v>0</v>
      </c>
      <c r="R839" s="13" t="str">
        <f>VLOOKUP($C839,'Data_TCOM+9961'!$A:$U,'SH Summary'!R$4,FALSE)</f>
        <v>South Korea</v>
      </c>
      <c r="S839" s="15">
        <f>VLOOKUP($C839,'Data_TCOM+9961'!$A:$U,'SH Summary'!S$4,FALSE)/1000000000</f>
        <v>1.7536626449999999</v>
      </c>
    </row>
    <row r="840" spans="1:19" ht="17" customHeight="1" x14ac:dyDescent="0.35">
      <c r="A840" s="14"/>
      <c r="B840" s="14">
        <v>835</v>
      </c>
      <c r="C840" s="4" t="s">
        <v>872</v>
      </c>
      <c r="D840" s="15">
        <f>VLOOKUP($C840,'Data_TCOM+9961'!$A:$U,'SH Summary'!D$4,FALSE)</f>
        <v>48</v>
      </c>
      <c r="E840" s="15">
        <f>VLOOKUP($C840,'Data_TCOM+9961'!$A:$U,'SH Summary'!E$4,FALSE)</f>
        <v>0</v>
      </c>
      <c r="F840" s="18">
        <f t="shared" si="39"/>
        <v>48</v>
      </c>
      <c r="G840" s="18"/>
      <c r="H840" s="17">
        <f t="shared" si="40"/>
        <v>48</v>
      </c>
      <c r="I840" s="16"/>
      <c r="J840" s="16"/>
      <c r="K840" s="16"/>
      <c r="L840" s="16">
        <f t="shared" si="41"/>
        <v>7.3960931654052846E-8</v>
      </c>
      <c r="M840" s="13" t="str">
        <f>VLOOKUP($C840,'Data_TCOM+9961'!$A:$U,'SH Summary'!M$4,FALSE)</f>
        <v>03/31/2026</v>
      </c>
      <c r="N840" s="13">
        <f>VLOOKUP($C840,'Data_TCOM+9961'!$A:$U,'SH Summary'!N$4,FALSE)</f>
        <v>0</v>
      </c>
      <c r="O840" s="13" t="str">
        <f>VLOOKUP($C840,'Data_TCOM+9961'!$A:$U,'SH Summary'!O$4,FALSE)</f>
        <v>Alternative</v>
      </c>
      <c r="P840" s="13" t="str">
        <f>VLOOKUP($C840,'Data_TCOM+9961'!$A:$U,'SH Summary'!P$4,FALSE)</f>
        <v>Greenwich</v>
      </c>
      <c r="Q840" s="13" t="str">
        <f>VLOOKUP($C840,'Data_TCOM+9961'!$A:$U,'SH Summary'!Q$4,FALSE)</f>
        <v>Connecticut</v>
      </c>
      <c r="R840" s="13" t="str">
        <f>VLOOKUP($C840,'Data_TCOM+9961'!$A:$U,'SH Summary'!R$4,FALSE)</f>
        <v>United States</v>
      </c>
      <c r="S840" s="15">
        <f>VLOOKUP($C840,'Data_TCOM+9961'!$A:$U,'SH Summary'!S$4,FALSE)/1000000000</f>
        <v>0.86603574800000005</v>
      </c>
    </row>
    <row r="841" spans="1:19" ht="17" customHeight="1" x14ac:dyDescent="0.35">
      <c r="A841" s="14"/>
      <c r="B841" s="14">
        <v>836</v>
      </c>
      <c r="C841" s="4" t="s">
        <v>873</v>
      </c>
      <c r="D841" s="15">
        <f>VLOOKUP($C841,'Data_TCOM+9961'!$A:$U,'SH Summary'!D$4,FALSE)</f>
        <v>0</v>
      </c>
      <c r="E841" s="15">
        <f>VLOOKUP($C841,'Data_TCOM+9961'!$A:$U,'SH Summary'!E$4,FALSE)</f>
        <v>48</v>
      </c>
      <c r="F841" s="18">
        <f t="shared" si="39"/>
        <v>48</v>
      </c>
      <c r="G841" s="18"/>
      <c r="H841" s="17">
        <f t="shared" si="40"/>
        <v>48</v>
      </c>
      <c r="I841" s="16"/>
      <c r="J841" s="16"/>
      <c r="K841" s="16"/>
      <c r="L841" s="16">
        <f t="shared" si="41"/>
        <v>7.3960931654052846E-8</v>
      </c>
      <c r="M841" s="13">
        <f>VLOOKUP($C841,'Data_TCOM+9961'!$A:$U,'SH Summary'!M$4,FALSE)</f>
        <v>0</v>
      </c>
      <c r="N841" s="13" t="str">
        <f>VLOOKUP($C841,'Data_TCOM+9961'!$A:$U,'SH Summary'!N$4,FALSE)</f>
        <v>12/31/2025</v>
      </c>
      <c r="O841" s="13" t="str">
        <f>VLOOKUP($C841,'Data_TCOM+9961'!$A:$U,'SH Summary'!O$4,FALSE)</f>
        <v>Growth</v>
      </c>
      <c r="P841" s="13" t="str">
        <f>VLOOKUP($C841,'Data_TCOM+9961'!$A:$U,'SH Summary'!P$4,FALSE)</f>
        <v>Melbourne</v>
      </c>
      <c r="Q841" s="13" t="str">
        <f>VLOOKUP($C841,'Data_TCOM+9961'!$A:$U,'SH Summary'!Q$4,FALSE)</f>
        <v>Victoria</v>
      </c>
      <c r="R841" s="13" t="str">
        <f>VLOOKUP($C841,'Data_TCOM+9961'!$A:$U,'SH Summary'!R$4,FALSE)</f>
        <v>Australia</v>
      </c>
      <c r="S841" s="15">
        <f>VLOOKUP($C841,'Data_TCOM+9961'!$A:$U,'SH Summary'!S$4,FALSE)/1000000000</f>
        <v>1.046714648</v>
      </c>
    </row>
    <row r="842" spans="1:19" ht="17" customHeight="1" x14ac:dyDescent="0.35">
      <c r="A842" s="14"/>
      <c r="B842" s="14">
        <v>837</v>
      </c>
      <c r="C842" s="4" t="s">
        <v>874</v>
      </c>
      <c r="D842" s="15">
        <f>VLOOKUP($C842,'Data_TCOM+9961'!$A:$U,'SH Summary'!D$4,FALSE)</f>
        <v>47</v>
      </c>
      <c r="E842" s="15">
        <f>VLOOKUP($C842,'Data_TCOM+9961'!$A:$U,'SH Summary'!E$4,FALSE)</f>
        <v>0</v>
      </c>
      <c r="F842" s="18">
        <f t="shared" si="39"/>
        <v>47</v>
      </c>
      <c r="G842" s="18"/>
      <c r="H842" s="17">
        <f t="shared" si="40"/>
        <v>47</v>
      </c>
      <c r="I842" s="16"/>
      <c r="J842" s="16"/>
      <c r="K842" s="16"/>
      <c r="L842" s="16">
        <f t="shared" si="41"/>
        <v>7.2420078911260082E-8</v>
      </c>
      <c r="M842" s="13" t="str">
        <f>VLOOKUP($C842,'Data_TCOM+9961'!$A:$U,'SH Summary'!M$4,FALSE)</f>
        <v>03/31/2026</v>
      </c>
      <c r="N842" s="13">
        <f>VLOOKUP($C842,'Data_TCOM+9961'!$A:$U,'SH Summary'!N$4,FALSE)</f>
        <v>0</v>
      </c>
      <c r="O842" s="13" t="str">
        <f>VLOOKUP($C842,'Data_TCOM+9961'!$A:$U,'SH Summary'!O$4,FALSE)</f>
        <v>Index</v>
      </c>
      <c r="P842" s="13" t="str">
        <f>VLOOKUP($C842,'Data_TCOM+9961'!$A:$U,'SH Summary'!P$4,FALSE)</f>
        <v>Burlington</v>
      </c>
      <c r="Q842" s="13" t="str">
        <f>VLOOKUP($C842,'Data_TCOM+9961'!$A:$U,'SH Summary'!Q$4,FALSE)</f>
        <v>Massachusetts</v>
      </c>
      <c r="R842" s="13" t="str">
        <f>VLOOKUP($C842,'Data_TCOM+9961'!$A:$U,'SH Summary'!R$4,FALSE)</f>
        <v>United States</v>
      </c>
      <c r="S842" s="15">
        <f>VLOOKUP($C842,'Data_TCOM+9961'!$A:$U,'SH Summary'!S$4,FALSE)/1000000000</f>
        <v>0.10901311700000001</v>
      </c>
    </row>
    <row r="843" spans="1:19" ht="17" customHeight="1" x14ac:dyDescent="0.35">
      <c r="A843" s="14"/>
      <c r="B843" s="14">
        <v>838</v>
      </c>
      <c r="C843" s="4" t="s">
        <v>875</v>
      </c>
      <c r="D843" s="15">
        <f>VLOOKUP($C843,'Data_TCOM+9961'!$A:$U,'SH Summary'!D$4,FALSE)</f>
        <v>45</v>
      </c>
      <c r="E843" s="15">
        <f>VLOOKUP($C843,'Data_TCOM+9961'!$A:$U,'SH Summary'!E$4,FALSE)</f>
        <v>0</v>
      </c>
      <c r="F843" s="18">
        <f t="shared" si="39"/>
        <v>45</v>
      </c>
      <c r="G843" s="18"/>
      <c r="H843" s="17">
        <f t="shared" si="40"/>
        <v>45</v>
      </c>
      <c r="I843" s="16"/>
      <c r="J843" s="16"/>
      <c r="K843" s="16"/>
      <c r="L843" s="16">
        <f t="shared" si="41"/>
        <v>6.933837342567454E-8</v>
      </c>
      <c r="M843" s="13" t="str">
        <f>VLOOKUP($C843,'Data_TCOM+9961'!$A:$U,'SH Summary'!M$4,FALSE)</f>
        <v>03/31/2026</v>
      </c>
      <c r="N843" s="13">
        <f>VLOOKUP($C843,'Data_TCOM+9961'!$A:$U,'SH Summary'!N$4,FALSE)</f>
        <v>0</v>
      </c>
      <c r="O843" s="13" t="str">
        <f>VLOOKUP($C843,'Data_TCOM+9961'!$A:$U,'SH Summary'!O$4,FALSE)</f>
        <v>Index</v>
      </c>
      <c r="P843" s="13" t="str">
        <f>VLOOKUP($C843,'Data_TCOM+9961'!$A:$U,'SH Summary'!P$4,FALSE)</f>
        <v>Akron</v>
      </c>
      <c r="Q843" s="13" t="str">
        <f>VLOOKUP($C843,'Data_TCOM+9961'!$A:$U,'SH Summary'!Q$4,FALSE)</f>
        <v>Ohio</v>
      </c>
      <c r="R843" s="13" t="str">
        <f>VLOOKUP($C843,'Data_TCOM+9961'!$A:$U,'SH Summary'!R$4,FALSE)</f>
        <v>United States</v>
      </c>
      <c r="S843" s="15">
        <f>VLOOKUP($C843,'Data_TCOM+9961'!$A:$U,'SH Summary'!S$4,FALSE)/1000000000</f>
        <v>0.36031647700000002</v>
      </c>
    </row>
    <row r="844" spans="1:19" ht="17" customHeight="1" x14ac:dyDescent="0.35">
      <c r="A844" s="14"/>
      <c r="B844" s="14">
        <v>839</v>
      </c>
      <c r="C844" s="4" t="s">
        <v>876</v>
      </c>
      <c r="D844" s="15">
        <f>VLOOKUP($C844,'Data_TCOM+9961'!$A:$U,'SH Summary'!D$4,FALSE)</f>
        <v>44</v>
      </c>
      <c r="E844" s="15">
        <f>VLOOKUP($C844,'Data_TCOM+9961'!$A:$U,'SH Summary'!E$4,FALSE)</f>
        <v>0</v>
      </c>
      <c r="F844" s="18">
        <f t="shared" si="39"/>
        <v>44</v>
      </c>
      <c r="G844" s="18"/>
      <c r="H844" s="17">
        <f t="shared" si="40"/>
        <v>44</v>
      </c>
      <c r="I844" s="16"/>
      <c r="J844" s="16"/>
      <c r="K844" s="16"/>
      <c r="L844" s="16">
        <f t="shared" si="41"/>
        <v>6.7797520682881776E-8</v>
      </c>
      <c r="M844" s="13" t="str">
        <f>VLOOKUP($C844,'Data_TCOM+9961'!$A:$U,'SH Summary'!M$4,FALSE)</f>
        <v>03/31/2026</v>
      </c>
      <c r="N844" s="13">
        <f>VLOOKUP($C844,'Data_TCOM+9961'!$A:$U,'SH Summary'!N$4,FALSE)</f>
        <v>0</v>
      </c>
      <c r="O844" s="13" t="str">
        <f>VLOOKUP($C844,'Data_TCOM+9961'!$A:$U,'SH Summary'!O$4,FALSE)</f>
        <v>Index</v>
      </c>
      <c r="P844" s="13" t="str">
        <f>VLOOKUP($C844,'Data_TCOM+9961'!$A:$U,'SH Summary'!P$4,FALSE)</f>
        <v>Littleton</v>
      </c>
      <c r="Q844" s="13" t="str">
        <f>VLOOKUP($C844,'Data_TCOM+9961'!$A:$U,'SH Summary'!Q$4,FALSE)</f>
        <v>Colorado</v>
      </c>
      <c r="R844" s="13" t="str">
        <f>VLOOKUP($C844,'Data_TCOM+9961'!$A:$U,'SH Summary'!R$4,FALSE)</f>
        <v>United States</v>
      </c>
      <c r="S844" s="15">
        <f>VLOOKUP($C844,'Data_TCOM+9961'!$A:$U,'SH Summary'!S$4,FALSE)/1000000000</f>
        <v>0.19269508099999999</v>
      </c>
    </row>
    <row r="845" spans="1:19" ht="17" customHeight="1" x14ac:dyDescent="0.35">
      <c r="A845" s="14"/>
      <c r="B845" s="14">
        <v>840</v>
      </c>
      <c r="C845" s="4" t="s">
        <v>877</v>
      </c>
      <c r="D845" s="15">
        <f>VLOOKUP($C845,'Data_TCOM+9961'!$A:$U,'SH Summary'!D$4,FALSE)</f>
        <v>39</v>
      </c>
      <c r="E845" s="15">
        <f>VLOOKUP($C845,'Data_TCOM+9961'!$A:$U,'SH Summary'!E$4,FALSE)</f>
        <v>0</v>
      </c>
      <c r="F845" s="18">
        <f t="shared" si="39"/>
        <v>39</v>
      </c>
      <c r="G845" s="18"/>
      <c r="H845" s="17">
        <f t="shared" si="40"/>
        <v>39</v>
      </c>
      <c r="I845" s="16"/>
      <c r="J845" s="16"/>
      <c r="K845" s="16"/>
      <c r="L845" s="16">
        <f t="shared" si="41"/>
        <v>6.0093256968917941E-8</v>
      </c>
      <c r="M845" s="13" t="str">
        <f>VLOOKUP($C845,'Data_TCOM+9961'!$A:$U,'SH Summary'!M$4,FALSE)</f>
        <v>03/31/2026</v>
      </c>
      <c r="N845" s="13">
        <f>VLOOKUP($C845,'Data_TCOM+9961'!$A:$U,'SH Summary'!N$4,FALSE)</f>
        <v>0</v>
      </c>
      <c r="O845" s="13" t="str">
        <f>VLOOKUP($C845,'Data_TCOM+9961'!$A:$U,'SH Summary'!O$4,FALSE)</f>
        <v>Deep Value</v>
      </c>
      <c r="P845" s="13" t="str">
        <f>VLOOKUP($C845,'Data_TCOM+9961'!$A:$U,'SH Summary'!P$4,FALSE)</f>
        <v>Foster City</v>
      </c>
      <c r="Q845" s="13" t="str">
        <f>VLOOKUP($C845,'Data_TCOM+9961'!$A:$U,'SH Summary'!Q$4,FALSE)</f>
        <v>California</v>
      </c>
      <c r="R845" s="13" t="str">
        <f>VLOOKUP($C845,'Data_TCOM+9961'!$A:$U,'SH Summary'!R$4,FALSE)</f>
        <v>United States</v>
      </c>
      <c r="S845" s="15">
        <f>VLOOKUP($C845,'Data_TCOM+9961'!$A:$U,'SH Summary'!S$4,FALSE)/1000000000</f>
        <v>2.1386376560000002</v>
      </c>
    </row>
    <row r="846" spans="1:19" ht="17" customHeight="1" x14ac:dyDescent="0.35">
      <c r="A846" s="14"/>
      <c r="B846" s="14">
        <v>841</v>
      </c>
      <c r="C846" s="4" t="s">
        <v>878</v>
      </c>
      <c r="D846" s="15">
        <f>VLOOKUP($C846,'Data_TCOM+9961'!$A:$U,'SH Summary'!D$4,FALSE)</f>
        <v>38</v>
      </c>
      <c r="E846" s="15">
        <f>VLOOKUP($C846,'Data_TCOM+9961'!$A:$U,'SH Summary'!E$4,FALSE)</f>
        <v>0</v>
      </c>
      <c r="F846" s="18">
        <f t="shared" si="39"/>
        <v>38</v>
      </c>
      <c r="G846" s="18"/>
      <c r="H846" s="17">
        <f t="shared" si="40"/>
        <v>38</v>
      </c>
      <c r="I846" s="16"/>
      <c r="J846" s="16"/>
      <c r="K846" s="16"/>
      <c r="L846" s="16">
        <f t="shared" si="41"/>
        <v>5.855240422612517E-8</v>
      </c>
      <c r="M846" s="13" t="str">
        <f>VLOOKUP($C846,'Data_TCOM+9961'!$A:$U,'SH Summary'!M$4,FALSE)</f>
        <v>03/31/2026</v>
      </c>
      <c r="N846" s="13">
        <f>VLOOKUP($C846,'Data_TCOM+9961'!$A:$U,'SH Summary'!N$4,FALSE)</f>
        <v>0</v>
      </c>
      <c r="O846" s="13" t="str">
        <f>VLOOKUP($C846,'Data_TCOM+9961'!$A:$U,'SH Summary'!O$4,FALSE)</f>
        <v>Index</v>
      </c>
      <c r="P846" s="13" t="str">
        <f>VLOOKUP($C846,'Data_TCOM+9961'!$A:$U,'SH Summary'!P$4,FALSE)</f>
        <v>Melbourne</v>
      </c>
      <c r="Q846" s="13" t="str">
        <f>VLOOKUP($C846,'Data_TCOM+9961'!$A:$U,'SH Summary'!Q$4,FALSE)</f>
        <v>Florida</v>
      </c>
      <c r="R846" s="13" t="str">
        <f>VLOOKUP($C846,'Data_TCOM+9961'!$A:$U,'SH Summary'!R$4,FALSE)</f>
        <v>United States</v>
      </c>
      <c r="S846" s="15">
        <f>VLOOKUP($C846,'Data_TCOM+9961'!$A:$U,'SH Summary'!S$4,FALSE)/1000000000</f>
        <v>0.47554806599999999</v>
      </c>
    </row>
    <row r="847" spans="1:19" ht="17" customHeight="1" x14ac:dyDescent="0.35">
      <c r="A847" s="14"/>
      <c r="B847" s="14">
        <v>842</v>
      </c>
      <c r="C847" s="4" t="s">
        <v>879</v>
      </c>
      <c r="D847" s="15">
        <f>VLOOKUP($C847,'Data_TCOM+9961'!$A:$U,'SH Summary'!D$4,FALSE)</f>
        <v>38</v>
      </c>
      <c r="E847" s="15">
        <f>VLOOKUP($C847,'Data_TCOM+9961'!$A:$U,'SH Summary'!E$4,FALSE)</f>
        <v>0</v>
      </c>
      <c r="F847" s="18">
        <f t="shared" si="39"/>
        <v>38</v>
      </c>
      <c r="G847" s="18"/>
      <c r="H847" s="17">
        <f t="shared" si="40"/>
        <v>38</v>
      </c>
      <c r="I847" s="16"/>
      <c r="J847" s="16"/>
      <c r="K847" s="16"/>
      <c r="L847" s="16">
        <f t="shared" si="41"/>
        <v>5.855240422612517E-8</v>
      </c>
      <c r="M847" s="13" t="str">
        <f>VLOOKUP($C847,'Data_TCOM+9961'!$A:$U,'SH Summary'!M$4,FALSE)</f>
        <v>03/31/2026</v>
      </c>
      <c r="N847" s="13" t="str">
        <f>VLOOKUP($C847,'Data_TCOM+9961'!$A:$U,'SH Summary'!N$4,FALSE)</f>
        <v>03/31/2026</v>
      </c>
      <c r="O847" s="13" t="str">
        <f>VLOOKUP($C847,'Data_TCOM+9961'!$A:$U,'SH Summary'!O$4,FALSE)</f>
        <v>Growth</v>
      </c>
      <c r="P847" s="13" t="str">
        <f>VLOOKUP($C847,'Data_TCOM+9961'!$A:$U,'SH Summary'!P$4,FALSE)</f>
        <v>Baltimore</v>
      </c>
      <c r="Q847" s="13" t="str">
        <f>VLOOKUP($C847,'Data_TCOM+9961'!$A:$U,'SH Summary'!Q$4,FALSE)</f>
        <v>Maryland</v>
      </c>
      <c r="R847" s="13" t="str">
        <f>VLOOKUP($C847,'Data_TCOM+9961'!$A:$U,'SH Summary'!R$4,FALSE)</f>
        <v>United States</v>
      </c>
      <c r="S847" s="15">
        <f>VLOOKUP($C847,'Data_TCOM+9961'!$A:$U,'SH Summary'!S$4,FALSE)/1000000000</f>
        <v>791.41911505400003</v>
      </c>
    </row>
    <row r="848" spans="1:19" ht="17" customHeight="1" x14ac:dyDescent="0.35">
      <c r="A848" s="14"/>
      <c r="B848" s="14">
        <v>843</v>
      </c>
      <c r="C848" s="4" t="s">
        <v>880</v>
      </c>
      <c r="D848" s="15">
        <f>VLOOKUP($C848,'Data_TCOM+9961'!$A:$U,'SH Summary'!D$4,FALSE)</f>
        <v>30</v>
      </c>
      <c r="E848" s="15">
        <f>VLOOKUP($C848,'Data_TCOM+9961'!$A:$U,'SH Summary'!E$4,FALSE)</f>
        <v>0</v>
      </c>
      <c r="F848" s="18">
        <f t="shared" si="39"/>
        <v>30</v>
      </c>
      <c r="G848" s="18"/>
      <c r="H848" s="17">
        <f t="shared" si="40"/>
        <v>30</v>
      </c>
      <c r="I848" s="16"/>
      <c r="J848" s="16"/>
      <c r="K848" s="16"/>
      <c r="L848" s="16">
        <f t="shared" si="41"/>
        <v>4.6225582283783029E-8</v>
      </c>
      <c r="M848" s="13" t="str">
        <f>VLOOKUP($C848,'Data_TCOM+9961'!$A:$U,'SH Summary'!M$4,FALSE)</f>
        <v>12/31/2025</v>
      </c>
      <c r="N848" s="13">
        <f>VLOOKUP($C848,'Data_TCOM+9961'!$A:$U,'SH Summary'!N$4,FALSE)</f>
        <v>0</v>
      </c>
      <c r="O848" s="13" t="str">
        <f>VLOOKUP($C848,'Data_TCOM+9961'!$A:$U,'SH Summary'!O$4,FALSE)</f>
        <v>Index</v>
      </c>
      <c r="P848" s="13" t="str">
        <f>VLOOKUP($C848,'Data_TCOM+9961'!$A:$U,'SH Summary'!P$4,FALSE)</f>
        <v>Port St. Lucie</v>
      </c>
      <c r="Q848" s="13" t="str">
        <f>VLOOKUP($C848,'Data_TCOM+9961'!$A:$U,'SH Summary'!Q$4,FALSE)</f>
        <v>Florida</v>
      </c>
      <c r="R848" s="13" t="str">
        <f>VLOOKUP($C848,'Data_TCOM+9961'!$A:$U,'SH Summary'!R$4,FALSE)</f>
        <v>United States</v>
      </c>
      <c r="S848" s="15">
        <f>VLOOKUP($C848,'Data_TCOM+9961'!$A:$U,'SH Summary'!S$4,FALSE)/1000000000</f>
        <v>0.173980783</v>
      </c>
    </row>
    <row r="849" spans="1:19" ht="17" customHeight="1" x14ac:dyDescent="0.35">
      <c r="A849" s="14"/>
      <c r="B849" s="14">
        <v>844</v>
      </c>
      <c r="C849" s="4" t="s">
        <v>881</v>
      </c>
      <c r="D849" s="15">
        <f>VLOOKUP($C849,'Data_TCOM+9961'!$A:$U,'SH Summary'!D$4,FALSE)</f>
        <v>27</v>
      </c>
      <c r="E849" s="15">
        <f>VLOOKUP($C849,'Data_TCOM+9961'!$A:$U,'SH Summary'!E$4,FALSE)</f>
        <v>0</v>
      </c>
      <c r="F849" s="18">
        <f t="shared" si="39"/>
        <v>27</v>
      </c>
      <c r="G849" s="18"/>
      <c r="H849" s="17">
        <f t="shared" si="40"/>
        <v>27</v>
      </c>
      <c r="I849" s="16"/>
      <c r="J849" s="16"/>
      <c r="K849" s="16"/>
      <c r="L849" s="16">
        <f t="shared" si="41"/>
        <v>4.1603024055404723E-8</v>
      </c>
      <c r="M849" s="13" t="str">
        <f>VLOOKUP($C849,'Data_TCOM+9961'!$A:$U,'SH Summary'!M$4,FALSE)</f>
        <v>12/31/2025</v>
      </c>
      <c r="N849" s="13">
        <f>VLOOKUP($C849,'Data_TCOM+9961'!$A:$U,'SH Summary'!N$4,FALSE)</f>
        <v>0</v>
      </c>
      <c r="O849" s="13" t="str">
        <f>VLOOKUP($C849,'Data_TCOM+9961'!$A:$U,'SH Summary'!O$4,FALSE)</f>
        <v>Value</v>
      </c>
      <c r="P849" s="13" t="str">
        <f>VLOOKUP($C849,'Data_TCOM+9961'!$A:$U,'SH Summary'!P$4,FALSE)</f>
        <v>Seoul</v>
      </c>
      <c r="Q849" s="13">
        <f>VLOOKUP($C849,'Data_TCOM+9961'!$A:$U,'SH Summary'!Q$4,FALSE)</f>
        <v>0</v>
      </c>
      <c r="R849" s="13" t="str">
        <f>VLOOKUP($C849,'Data_TCOM+9961'!$A:$U,'SH Summary'!R$4,FALSE)</f>
        <v>South Korea</v>
      </c>
      <c r="S849" s="15">
        <f>VLOOKUP($C849,'Data_TCOM+9961'!$A:$U,'SH Summary'!S$4,FALSE)/1000000000</f>
        <v>8.1408908000000002E-2</v>
      </c>
    </row>
    <row r="850" spans="1:19" ht="17" customHeight="1" x14ac:dyDescent="0.35">
      <c r="A850" s="14"/>
      <c r="B850" s="14">
        <v>845</v>
      </c>
      <c r="C850" s="4" t="s">
        <v>882</v>
      </c>
      <c r="D850" s="15">
        <f>VLOOKUP($C850,'Data_TCOM+9961'!$A:$U,'SH Summary'!D$4,FALSE)</f>
        <v>25</v>
      </c>
      <c r="E850" s="15">
        <f>VLOOKUP($C850,'Data_TCOM+9961'!$A:$U,'SH Summary'!E$4,FALSE)</f>
        <v>0</v>
      </c>
      <c r="F850" s="18">
        <f t="shared" si="39"/>
        <v>25</v>
      </c>
      <c r="G850" s="18"/>
      <c r="H850" s="17">
        <f t="shared" si="40"/>
        <v>25</v>
      </c>
      <c r="I850" s="16"/>
      <c r="J850" s="16"/>
      <c r="K850" s="16"/>
      <c r="L850" s="16">
        <f t="shared" si="41"/>
        <v>3.8521318569819187E-8</v>
      </c>
      <c r="M850" s="13" t="str">
        <f>VLOOKUP($C850,'Data_TCOM+9961'!$A:$U,'SH Summary'!M$4,FALSE)</f>
        <v>03/31/2026</v>
      </c>
      <c r="N850" s="13">
        <f>VLOOKUP($C850,'Data_TCOM+9961'!$A:$U,'SH Summary'!N$4,FALSE)</f>
        <v>0</v>
      </c>
      <c r="O850" s="13" t="str">
        <f>VLOOKUP($C850,'Data_TCOM+9961'!$A:$U,'SH Summary'!O$4,FALSE)</f>
        <v>Index</v>
      </c>
      <c r="P850" s="13" t="str">
        <f>VLOOKUP($C850,'Data_TCOM+9961'!$A:$U,'SH Summary'!P$4,FALSE)</f>
        <v>Phoenix</v>
      </c>
      <c r="Q850" s="13" t="str">
        <f>VLOOKUP($C850,'Data_TCOM+9961'!$A:$U,'SH Summary'!Q$4,FALSE)</f>
        <v>Arizona</v>
      </c>
      <c r="R850" s="13" t="str">
        <f>VLOOKUP($C850,'Data_TCOM+9961'!$A:$U,'SH Summary'!R$4,FALSE)</f>
        <v>United States</v>
      </c>
      <c r="S850" s="15">
        <f>VLOOKUP($C850,'Data_TCOM+9961'!$A:$U,'SH Summary'!S$4,FALSE)/1000000000</f>
        <v>1.0134137780000001</v>
      </c>
    </row>
    <row r="851" spans="1:19" ht="17" customHeight="1" x14ac:dyDescent="0.35">
      <c r="A851" s="14"/>
      <c r="B851" s="14">
        <v>846</v>
      </c>
      <c r="C851" s="4" t="s">
        <v>883</v>
      </c>
      <c r="D851" s="15">
        <f>VLOOKUP($C851,'Data_TCOM+9961'!$A:$U,'SH Summary'!D$4,FALSE)</f>
        <v>23</v>
      </c>
      <c r="E851" s="15">
        <f>VLOOKUP($C851,'Data_TCOM+9961'!$A:$U,'SH Summary'!E$4,FALSE)</f>
        <v>0</v>
      </c>
      <c r="F851" s="18">
        <f t="shared" si="39"/>
        <v>23</v>
      </c>
      <c r="G851" s="18"/>
      <c r="H851" s="17">
        <f t="shared" si="40"/>
        <v>23</v>
      </c>
      <c r="I851" s="16"/>
      <c r="J851" s="16"/>
      <c r="K851" s="16"/>
      <c r="L851" s="16">
        <f t="shared" si="41"/>
        <v>3.5439613084233652E-8</v>
      </c>
      <c r="M851" s="13" t="str">
        <f>VLOOKUP($C851,'Data_TCOM+9961'!$A:$U,'SH Summary'!M$4,FALSE)</f>
        <v>03/31/2026</v>
      </c>
      <c r="N851" s="13">
        <f>VLOOKUP($C851,'Data_TCOM+9961'!$A:$U,'SH Summary'!N$4,FALSE)</f>
        <v>0</v>
      </c>
      <c r="O851" s="13" t="str">
        <f>VLOOKUP($C851,'Data_TCOM+9961'!$A:$U,'SH Summary'!O$4,FALSE)</f>
        <v>Index</v>
      </c>
      <c r="P851" s="13" t="str">
        <f>VLOOKUP($C851,'Data_TCOM+9961'!$A:$U,'SH Summary'!P$4,FALSE)</f>
        <v>Austin</v>
      </c>
      <c r="Q851" s="13" t="str">
        <f>VLOOKUP($C851,'Data_TCOM+9961'!$A:$U,'SH Summary'!Q$4,FALSE)</f>
        <v>Texas</v>
      </c>
      <c r="R851" s="13" t="str">
        <f>VLOOKUP($C851,'Data_TCOM+9961'!$A:$U,'SH Summary'!R$4,FALSE)</f>
        <v>United States</v>
      </c>
      <c r="S851" s="15">
        <f>VLOOKUP($C851,'Data_TCOM+9961'!$A:$U,'SH Summary'!S$4,FALSE)/1000000000</f>
        <v>2.1621451039999999</v>
      </c>
    </row>
    <row r="852" spans="1:19" ht="17" customHeight="1" x14ac:dyDescent="0.35">
      <c r="A852" s="14"/>
      <c r="B852" s="14">
        <v>847</v>
      </c>
      <c r="C852" s="4" t="s">
        <v>884</v>
      </c>
      <c r="D852" s="15">
        <f>VLOOKUP($C852,'Data_TCOM+9961'!$A:$U,'SH Summary'!D$4,FALSE)</f>
        <v>0</v>
      </c>
      <c r="E852" s="15">
        <f>VLOOKUP($C852,'Data_TCOM+9961'!$A:$U,'SH Summary'!E$4,FALSE)</f>
        <v>23</v>
      </c>
      <c r="F852" s="18">
        <f t="shared" si="39"/>
        <v>23</v>
      </c>
      <c r="G852" s="18"/>
      <c r="H852" s="17">
        <f t="shared" si="40"/>
        <v>23</v>
      </c>
      <c r="I852" s="16"/>
      <c r="J852" s="16"/>
      <c r="K852" s="16"/>
      <c r="L852" s="16">
        <f t="shared" si="41"/>
        <v>3.5439613084233652E-8</v>
      </c>
      <c r="M852" s="13">
        <f>VLOOKUP($C852,'Data_TCOM+9961'!$A:$U,'SH Summary'!M$4,FALSE)</f>
        <v>0</v>
      </c>
      <c r="N852" s="13" t="str">
        <f>VLOOKUP($C852,'Data_TCOM+9961'!$A:$U,'SH Summary'!N$4,FALSE)</f>
        <v>03/31/2026</v>
      </c>
      <c r="O852" s="13">
        <f>VLOOKUP($C852,'Data_TCOM+9961'!$A:$U,'SH Summary'!O$4,FALSE)</f>
        <v>0</v>
      </c>
      <c r="P852" s="13" t="str">
        <f>VLOOKUP($C852,'Data_TCOM+9961'!$A:$U,'SH Summary'!P$4,FALSE)</f>
        <v>Dublin</v>
      </c>
      <c r="Q852" s="13">
        <f>VLOOKUP($C852,'Data_TCOM+9961'!$A:$U,'SH Summary'!Q$4,FALSE)</f>
        <v>0</v>
      </c>
      <c r="R852" s="13" t="str">
        <f>VLOOKUP($C852,'Data_TCOM+9961'!$A:$U,'SH Summary'!R$4,FALSE)</f>
        <v>Ireland</v>
      </c>
      <c r="S852" s="15">
        <f>VLOOKUP($C852,'Data_TCOM+9961'!$A:$U,'SH Summary'!S$4,FALSE)/1000000000</f>
        <v>1.5895889999999999E-2</v>
      </c>
    </row>
    <row r="853" spans="1:19" ht="17" customHeight="1" x14ac:dyDescent="0.35">
      <c r="A853" s="14"/>
      <c r="B853" s="14">
        <v>848</v>
      </c>
      <c r="C853" s="4" t="s">
        <v>885</v>
      </c>
      <c r="D853" s="15">
        <f>VLOOKUP($C853,'Data_TCOM+9961'!$A:$U,'SH Summary'!D$4,FALSE)</f>
        <v>22</v>
      </c>
      <c r="E853" s="15">
        <f>VLOOKUP($C853,'Data_TCOM+9961'!$A:$U,'SH Summary'!E$4,FALSE)</f>
        <v>0</v>
      </c>
      <c r="F853" s="18">
        <f t="shared" si="39"/>
        <v>22</v>
      </c>
      <c r="G853" s="18"/>
      <c r="H853" s="17">
        <f t="shared" si="40"/>
        <v>22</v>
      </c>
      <c r="I853" s="16"/>
      <c r="J853" s="16"/>
      <c r="K853" s="16"/>
      <c r="L853" s="16">
        <f t="shared" si="41"/>
        <v>3.3898760341440888E-8</v>
      </c>
      <c r="M853" s="13" t="str">
        <f>VLOOKUP($C853,'Data_TCOM+9961'!$A:$U,'SH Summary'!M$4,FALSE)</f>
        <v>03/31/2026</v>
      </c>
      <c r="N853" s="13">
        <f>VLOOKUP($C853,'Data_TCOM+9961'!$A:$U,'SH Summary'!N$4,FALSE)</f>
        <v>0</v>
      </c>
      <c r="O853" s="13" t="str">
        <f>VLOOKUP($C853,'Data_TCOM+9961'!$A:$U,'SH Summary'!O$4,FALSE)</f>
        <v>Index</v>
      </c>
      <c r="P853" s="13" t="str">
        <f>VLOOKUP($C853,'Data_TCOM+9961'!$A:$U,'SH Summary'!P$4,FALSE)</f>
        <v>Calabasas</v>
      </c>
      <c r="Q853" s="13" t="str">
        <f>VLOOKUP($C853,'Data_TCOM+9961'!$A:$U,'SH Summary'!Q$4,FALSE)</f>
        <v>California</v>
      </c>
      <c r="R853" s="13" t="str">
        <f>VLOOKUP($C853,'Data_TCOM+9961'!$A:$U,'SH Summary'!R$4,FALSE)</f>
        <v>United States</v>
      </c>
      <c r="S853" s="15">
        <f>VLOOKUP($C853,'Data_TCOM+9961'!$A:$U,'SH Summary'!S$4,FALSE)/1000000000</f>
        <v>0.130205131</v>
      </c>
    </row>
    <row r="854" spans="1:19" ht="17" customHeight="1" x14ac:dyDescent="0.35">
      <c r="A854" s="14"/>
      <c r="B854" s="14">
        <v>849</v>
      </c>
      <c r="C854" s="4" t="s">
        <v>886</v>
      </c>
      <c r="D854" s="15">
        <f>VLOOKUP($C854,'Data_TCOM+9961'!$A:$U,'SH Summary'!D$4,FALSE)</f>
        <v>18</v>
      </c>
      <c r="E854" s="15">
        <f>VLOOKUP($C854,'Data_TCOM+9961'!$A:$U,'SH Summary'!E$4,FALSE)</f>
        <v>0</v>
      </c>
      <c r="F854" s="18">
        <f t="shared" si="39"/>
        <v>18</v>
      </c>
      <c r="G854" s="18"/>
      <c r="H854" s="17">
        <f t="shared" si="40"/>
        <v>18</v>
      </c>
      <c r="I854" s="16"/>
      <c r="J854" s="16"/>
      <c r="K854" s="16"/>
      <c r="L854" s="16">
        <f t="shared" si="41"/>
        <v>2.7735349370269817E-8</v>
      </c>
      <c r="M854" s="13" t="str">
        <f>VLOOKUP($C854,'Data_TCOM+9961'!$A:$U,'SH Summary'!M$4,FALSE)</f>
        <v>03/31/2026</v>
      </c>
      <c r="N854" s="13">
        <f>VLOOKUP($C854,'Data_TCOM+9961'!$A:$U,'SH Summary'!N$4,FALSE)</f>
        <v>0</v>
      </c>
      <c r="O854" s="13" t="str">
        <f>VLOOKUP($C854,'Data_TCOM+9961'!$A:$U,'SH Summary'!O$4,FALSE)</f>
        <v>Growth</v>
      </c>
      <c r="P854" s="13" t="str">
        <f>VLOOKUP($C854,'Data_TCOM+9961'!$A:$U,'SH Summary'!P$4,FALSE)</f>
        <v>London</v>
      </c>
      <c r="Q854" s="13">
        <f>VLOOKUP($C854,'Data_TCOM+9961'!$A:$U,'SH Summary'!Q$4,FALSE)</f>
        <v>0</v>
      </c>
      <c r="R854" s="13" t="str">
        <f>VLOOKUP($C854,'Data_TCOM+9961'!$A:$U,'SH Summary'!R$4,FALSE)</f>
        <v>United Kingdom</v>
      </c>
      <c r="S854" s="15">
        <f>VLOOKUP($C854,'Data_TCOM+9961'!$A:$U,'SH Summary'!S$4,FALSE)/1000000000</f>
        <v>3.1894654579999999</v>
      </c>
    </row>
    <row r="855" spans="1:19" ht="17" customHeight="1" x14ac:dyDescent="0.35">
      <c r="A855" s="14"/>
      <c r="B855" s="14">
        <v>850</v>
      </c>
      <c r="C855" s="4" t="s">
        <v>887</v>
      </c>
      <c r="D855" s="15">
        <f>VLOOKUP($C855,'Data_TCOM+9961'!$A:$U,'SH Summary'!D$4,FALSE)</f>
        <v>17</v>
      </c>
      <c r="E855" s="15">
        <f>VLOOKUP($C855,'Data_TCOM+9961'!$A:$U,'SH Summary'!E$4,FALSE)</f>
        <v>0</v>
      </c>
      <c r="F855" s="18">
        <f t="shared" si="39"/>
        <v>17</v>
      </c>
      <c r="G855" s="18"/>
      <c r="H855" s="17">
        <f t="shared" si="40"/>
        <v>17</v>
      </c>
      <c r="I855" s="16"/>
      <c r="J855" s="16"/>
      <c r="K855" s="16"/>
      <c r="L855" s="16">
        <f t="shared" si="41"/>
        <v>2.619449662747705E-8</v>
      </c>
      <c r="M855" s="13" t="str">
        <f>VLOOKUP($C855,'Data_TCOM+9961'!$A:$U,'SH Summary'!M$4,FALSE)</f>
        <v>03/31/2026</v>
      </c>
      <c r="N855" s="13">
        <f>VLOOKUP($C855,'Data_TCOM+9961'!$A:$U,'SH Summary'!N$4,FALSE)</f>
        <v>0</v>
      </c>
      <c r="O855" s="13" t="str">
        <f>VLOOKUP($C855,'Data_TCOM+9961'!$A:$U,'SH Summary'!O$4,FALSE)</f>
        <v>Value</v>
      </c>
      <c r="P855" s="13" t="str">
        <f>VLOOKUP($C855,'Data_TCOM+9961'!$A:$U,'SH Summary'!P$4,FALSE)</f>
        <v>Chicago</v>
      </c>
      <c r="Q855" s="13" t="str">
        <f>VLOOKUP($C855,'Data_TCOM+9961'!$A:$U,'SH Summary'!Q$4,FALSE)</f>
        <v>Illinois</v>
      </c>
      <c r="R855" s="13" t="str">
        <f>VLOOKUP($C855,'Data_TCOM+9961'!$A:$U,'SH Summary'!R$4,FALSE)</f>
        <v>United States</v>
      </c>
      <c r="S855" s="15">
        <f>VLOOKUP($C855,'Data_TCOM+9961'!$A:$U,'SH Summary'!S$4,FALSE)/1000000000</f>
        <v>1.657956569</v>
      </c>
    </row>
    <row r="856" spans="1:19" ht="17" customHeight="1" x14ac:dyDescent="0.35">
      <c r="A856" s="14"/>
      <c r="B856" s="14">
        <v>851</v>
      </c>
      <c r="C856" s="4" t="s">
        <v>888</v>
      </c>
      <c r="D856" s="15">
        <f>VLOOKUP($C856,'Data_TCOM+9961'!$A:$U,'SH Summary'!D$4,FALSE)</f>
        <v>17</v>
      </c>
      <c r="E856" s="15">
        <f>VLOOKUP($C856,'Data_TCOM+9961'!$A:$U,'SH Summary'!E$4,FALSE)</f>
        <v>0</v>
      </c>
      <c r="F856" s="18">
        <f t="shared" si="39"/>
        <v>17</v>
      </c>
      <c r="G856" s="18"/>
      <c r="H856" s="17">
        <f t="shared" si="40"/>
        <v>17</v>
      </c>
      <c r="I856" s="16"/>
      <c r="J856" s="16"/>
      <c r="K856" s="16"/>
      <c r="L856" s="16">
        <f t="shared" si="41"/>
        <v>2.619449662747705E-8</v>
      </c>
      <c r="M856" s="13" t="str">
        <f>VLOOKUP($C856,'Data_TCOM+9961'!$A:$U,'SH Summary'!M$4,FALSE)</f>
        <v>03/31/2026</v>
      </c>
      <c r="N856" s="13">
        <f>VLOOKUP($C856,'Data_TCOM+9961'!$A:$U,'SH Summary'!N$4,FALSE)</f>
        <v>0</v>
      </c>
      <c r="O856" s="13" t="str">
        <f>VLOOKUP($C856,'Data_TCOM+9961'!$A:$U,'SH Summary'!O$4,FALSE)</f>
        <v>Index</v>
      </c>
      <c r="P856" s="13" t="str">
        <f>VLOOKUP($C856,'Data_TCOM+9961'!$A:$U,'SH Summary'!P$4,FALSE)</f>
        <v>Plymouth</v>
      </c>
      <c r="Q856" s="13" t="str">
        <f>VLOOKUP($C856,'Data_TCOM+9961'!$A:$U,'SH Summary'!Q$4,FALSE)</f>
        <v>Massachusetts</v>
      </c>
      <c r="R856" s="13" t="str">
        <f>VLOOKUP($C856,'Data_TCOM+9961'!$A:$U,'SH Summary'!R$4,FALSE)</f>
        <v>United States</v>
      </c>
      <c r="S856" s="15">
        <f>VLOOKUP($C856,'Data_TCOM+9961'!$A:$U,'SH Summary'!S$4,FALSE)/1000000000</f>
        <v>1.3255568179999999</v>
      </c>
    </row>
    <row r="857" spans="1:19" ht="17" customHeight="1" x14ac:dyDescent="0.35">
      <c r="A857" s="14"/>
      <c r="B857" s="14">
        <v>852</v>
      </c>
      <c r="C857" s="4" t="s">
        <v>889</v>
      </c>
      <c r="D857" s="15">
        <f>VLOOKUP($C857,'Data_TCOM+9961'!$A:$U,'SH Summary'!D$4,FALSE)</f>
        <v>16</v>
      </c>
      <c r="E857" s="15">
        <f>VLOOKUP($C857,'Data_TCOM+9961'!$A:$U,'SH Summary'!E$4,FALSE)</f>
        <v>0</v>
      </c>
      <c r="F857" s="18">
        <f t="shared" si="39"/>
        <v>16</v>
      </c>
      <c r="G857" s="18"/>
      <c r="H857" s="17">
        <f t="shared" si="40"/>
        <v>16</v>
      </c>
      <c r="I857" s="16"/>
      <c r="J857" s="16"/>
      <c r="K857" s="16"/>
      <c r="L857" s="16">
        <f t="shared" si="41"/>
        <v>2.4653643884684282E-8</v>
      </c>
      <c r="M857" s="13" t="str">
        <f>VLOOKUP($C857,'Data_TCOM+9961'!$A:$U,'SH Summary'!M$4,FALSE)</f>
        <v>03/31/2026</v>
      </c>
      <c r="N857" s="13">
        <f>VLOOKUP($C857,'Data_TCOM+9961'!$A:$U,'SH Summary'!N$4,FALSE)</f>
        <v>0</v>
      </c>
      <c r="O857" s="13" t="str">
        <f>VLOOKUP($C857,'Data_TCOM+9961'!$A:$U,'SH Summary'!O$4,FALSE)</f>
        <v>Value</v>
      </c>
      <c r="P857" s="13" t="str">
        <f>VLOOKUP($C857,'Data_TCOM+9961'!$A:$U,'SH Summary'!P$4,FALSE)</f>
        <v>Wichita</v>
      </c>
      <c r="Q857" s="13" t="str">
        <f>VLOOKUP($C857,'Data_TCOM+9961'!$A:$U,'SH Summary'!Q$4,FALSE)</f>
        <v>Kansas</v>
      </c>
      <c r="R857" s="13" t="str">
        <f>VLOOKUP($C857,'Data_TCOM+9961'!$A:$U,'SH Summary'!R$4,FALSE)</f>
        <v>United States</v>
      </c>
      <c r="S857" s="15">
        <f>VLOOKUP($C857,'Data_TCOM+9961'!$A:$U,'SH Summary'!S$4,FALSE)/1000000000</f>
        <v>1.0246835169999999</v>
      </c>
    </row>
    <row r="858" spans="1:19" ht="17" customHeight="1" x14ac:dyDescent="0.35">
      <c r="A858" s="14"/>
      <c r="B858" s="14">
        <v>853</v>
      </c>
      <c r="C858" s="4" t="s">
        <v>890</v>
      </c>
      <c r="D858" s="15">
        <f>VLOOKUP($C858,'Data_TCOM+9961'!$A:$U,'SH Summary'!D$4,FALSE)</f>
        <v>16</v>
      </c>
      <c r="E858" s="15">
        <f>VLOOKUP($C858,'Data_TCOM+9961'!$A:$U,'SH Summary'!E$4,FALSE)</f>
        <v>0</v>
      </c>
      <c r="F858" s="18">
        <f t="shared" si="39"/>
        <v>16</v>
      </c>
      <c r="G858" s="18"/>
      <c r="H858" s="17">
        <f t="shared" si="40"/>
        <v>16</v>
      </c>
      <c r="I858" s="16"/>
      <c r="J858" s="16"/>
      <c r="K858" s="16"/>
      <c r="L858" s="16">
        <f t="shared" si="41"/>
        <v>2.4653643884684282E-8</v>
      </c>
      <c r="M858" s="13" t="str">
        <f>VLOOKUP($C858,'Data_TCOM+9961'!$A:$U,'SH Summary'!M$4,FALSE)</f>
        <v>03/31/2026</v>
      </c>
      <c r="N858" s="13">
        <f>VLOOKUP($C858,'Data_TCOM+9961'!$A:$U,'SH Summary'!N$4,FALSE)</f>
        <v>0</v>
      </c>
      <c r="O858" s="13" t="str">
        <f>VLOOKUP($C858,'Data_TCOM+9961'!$A:$U,'SH Summary'!O$4,FALSE)</f>
        <v>Index</v>
      </c>
      <c r="P858" s="13" t="str">
        <f>VLOOKUP($C858,'Data_TCOM+9961'!$A:$U,'SH Summary'!P$4,FALSE)</f>
        <v>Tunkhannock</v>
      </c>
      <c r="Q858" s="13" t="str">
        <f>VLOOKUP($C858,'Data_TCOM+9961'!$A:$U,'SH Summary'!Q$4,FALSE)</f>
        <v>Pennsylvania</v>
      </c>
      <c r="R858" s="13" t="str">
        <f>VLOOKUP($C858,'Data_TCOM+9961'!$A:$U,'SH Summary'!R$4,FALSE)</f>
        <v>United States</v>
      </c>
      <c r="S858" s="15">
        <f>VLOOKUP($C858,'Data_TCOM+9961'!$A:$U,'SH Summary'!S$4,FALSE)/1000000000</f>
        <v>0.55804604499999999</v>
      </c>
    </row>
    <row r="859" spans="1:19" ht="17" customHeight="1" x14ac:dyDescent="0.35">
      <c r="A859" s="14"/>
      <c r="B859" s="14">
        <v>854</v>
      </c>
      <c r="C859" s="4" t="s">
        <v>891</v>
      </c>
      <c r="D859" s="15">
        <f>VLOOKUP($C859,'Data_TCOM+9961'!$A:$U,'SH Summary'!D$4,FALSE)</f>
        <v>16</v>
      </c>
      <c r="E859" s="15">
        <f>VLOOKUP($C859,'Data_TCOM+9961'!$A:$U,'SH Summary'!E$4,FALSE)</f>
        <v>0</v>
      </c>
      <c r="F859" s="18">
        <f t="shared" si="39"/>
        <v>16</v>
      </c>
      <c r="G859" s="18"/>
      <c r="H859" s="17">
        <f t="shared" si="40"/>
        <v>16</v>
      </c>
      <c r="I859" s="16"/>
      <c r="J859" s="16"/>
      <c r="K859" s="16"/>
      <c r="L859" s="16">
        <f t="shared" si="41"/>
        <v>2.4653643884684282E-8</v>
      </c>
      <c r="M859" s="13" t="str">
        <f>VLOOKUP($C859,'Data_TCOM+9961'!$A:$U,'SH Summary'!M$4,FALSE)</f>
        <v>03/31/2026</v>
      </c>
      <c r="N859" s="13">
        <f>VLOOKUP($C859,'Data_TCOM+9961'!$A:$U,'SH Summary'!N$4,FALSE)</f>
        <v>0</v>
      </c>
      <c r="O859" s="13" t="str">
        <f>VLOOKUP($C859,'Data_TCOM+9961'!$A:$U,'SH Summary'!O$4,FALSE)</f>
        <v>Externally Managed</v>
      </c>
      <c r="P859" s="13" t="str">
        <f>VLOOKUP($C859,'Data_TCOM+9961'!$A:$U,'SH Summary'!P$4,FALSE)</f>
        <v>Cleveland</v>
      </c>
      <c r="Q859" s="13" t="str">
        <f>VLOOKUP($C859,'Data_TCOM+9961'!$A:$U,'SH Summary'!Q$4,FALSE)</f>
        <v>Ohio</v>
      </c>
      <c r="R859" s="13" t="str">
        <f>VLOOKUP($C859,'Data_TCOM+9961'!$A:$U,'SH Summary'!R$4,FALSE)</f>
        <v>United States</v>
      </c>
      <c r="S859" s="15">
        <f>VLOOKUP($C859,'Data_TCOM+9961'!$A:$U,'SH Summary'!S$4,FALSE)/1000000000</f>
        <v>1.1002510809999999</v>
      </c>
    </row>
    <row r="860" spans="1:19" ht="17" customHeight="1" x14ac:dyDescent="0.35">
      <c r="A860" s="14"/>
      <c r="B860" s="14">
        <v>855</v>
      </c>
      <c r="C860" s="4" t="s">
        <v>892</v>
      </c>
      <c r="D860" s="15">
        <f>VLOOKUP($C860,'Data_TCOM+9961'!$A:$U,'SH Summary'!D$4,FALSE)</f>
        <v>15</v>
      </c>
      <c r="E860" s="15">
        <f>VLOOKUP($C860,'Data_TCOM+9961'!$A:$U,'SH Summary'!E$4,FALSE)</f>
        <v>0</v>
      </c>
      <c r="F860" s="18">
        <f t="shared" si="39"/>
        <v>15</v>
      </c>
      <c r="G860" s="18"/>
      <c r="H860" s="17">
        <f t="shared" si="40"/>
        <v>15</v>
      </c>
      <c r="I860" s="16"/>
      <c r="J860" s="16"/>
      <c r="K860" s="16"/>
      <c r="L860" s="16">
        <f t="shared" si="41"/>
        <v>2.3112791141891514E-8</v>
      </c>
      <c r="M860" s="13" t="str">
        <f>VLOOKUP($C860,'Data_TCOM+9961'!$A:$U,'SH Summary'!M$4,FALSE)</f>
        <v>03/31/2026</v>
      </c>
      <c r="N860" s="13">
        <f>VLOOKUP($C860,'Data_TCOM+9961'!$A:$U,'SH Summary'!N$4,FALSE)</f>
        <v>0</v>
      </c>
      <c r="O860" s="13" t="str">
        <f>VLOOKUP($C860,'Data_TCOM+9961'!$A:$U,'SH Summary'!O$4,FALSE)</f>
        <v>Value</v>
      </c>
      <c r="P860" s="13" t="str">
        <f>VLOOKUP($C860,'Data_TCOM+9961'!$A:$U,'SH Summary'!P$4,FALSE)</f>
        <v>New York</v>
      </c>
      <c r="Q860" s="13" t="str">
        <f>VLOOKUP($C860,'Data_TCOM+9961'!$A:$U,'SH Summary'!Q$4,FALSE)</f>
        <v>New York</v>
      </c>
      <c r="R860" s="13" t="str">
        <f>VLOOKUP($C860,'Data_TCOM+9961'!$A:$U,'SH Summary'!R$4,FALSE)</f>
        <v>United States</v>
      </c>
      <c r="S860" s="15">
        <f>VLOOKUP($C860,'Data_TCOM+9961'!$A:$U,'SH Summary'!S$4,FALSE)/1000000000</f>
        <v>19.608011523999998</v>
      </c>
    </row>
    <row r="861" spans="1:19" ht="17" customHeight="1" x14ac:dyDescent="0.35">
      <c r="A861" s="14"/>
      <c r="B861" s="14">
        <v>856</v>
      </c>
      <c r="C861" s="4" t="s">
        <v>893</v>
      </c>
      <c r="D861" s="15">
        <f>VLOOKUP($C861,'Data_TCOM+9961'!$A:$U,'SH Summary'!D$4,FALSE)</f>
        <v>12</v>
      </c>
      <c r="E861" s="15">
        <f>VLOOKUP($C861,'Data_TCOM+9961'!$A:$U,'SH Summary'!E$4,FALSE)</f>
        <v>0</v>
      </c>
      <c r="F861" s="18">
        <f t="shared" si="39"/>
        <v>12</v>
      </c>
      <c r="G861" s="18"/>
      <c r="H861" s="17">
        <f t="shared" si="40"/>
        <v>12</v>
      </c>
      <c r="I861" s="16"/>
      <c r="J861" s="16"/>
      <c r="K861" s="16"/>
      <c r="L861" s="16">
        <f t="shared" si="41"/>
        <v>1.8490232913513212E-8</v>
      </c>
      <c r="M861" s="13" t="str">
        <f>VLOOKUP($C861,'Data_TCOM+9961'!$A:$U,'SH Summary'!M$4,FALSE)</f>
        <v>03/31/2026</v>
      </c>
      <c r="N861" s="13">
        <f>VLOOKUP($C861,'Data_TCOM+9961'!$A:$U,'SH Summary'!N$4,FALSE)</f>
        <v>0</v>
      </c>
      <c r="O861" s="13" t="str">
        <f>VLOOKUP($C861,'Data_TCOM+9961'!$A:$U,'SH Summary'!O$4,FALSE)</f>
        <v>Yield</v>
      </c>
      <c r="P861" s="13" t="str">
        <f>VLOOKUP($C861,'Data_TCOM+9961'!$A:$U,'SH Summary'!P$4,FALSE)</f>
        <v>Chicago</v>
      </c>
      <c r="Q861" s="13" t="str">
        <f>VLOOKUP($C861,'Data_TCOM+9961'!$A:$U,'SH Summary'!Q$4,FALSE)</f>
        <v>Illinois</v>
      </c>
      <c r="R861" s="13" t="str">
        <f>VLOOKUP($C861,'Data_TCOM+9961'!$A:$U,'SH Summary'!R$4,FALSE)</f>
        <v>United States</v>
      </c>
      <c r="S861" s="15">
        <f>VLOOKUP($C861,'Data_TCOM+9961'!$A:$U,'SH Summary'!S$4,FALSE)/1000000000</f>
        <v>9.4500052199999995</v>
      </c>
    </row>
    <row r="862" spans="1:19" ht="17" customHeight="1" x14ac:dyDescent="0.35">
      <c r="A862" s="14"/>
      <c r="B862" s="14">
        <v>857</v>
      </c>
      <c r="C862" s="4" t="s">
        <v>894</v>
      </c>
      <c r="D862" s="15">
        <f>VLOOKUP($C862,'Data_TCOM+9961'!$A:$U,'SH Summary'!D$4,FALSE)</f>
        <v>9</v>
      </c>
      <c r="E862" s="15">
        <f>VLOOKUP($C862,'Data_TCOM+9961'!$A:$U,'SH Summary'!E$4,FALSE)</f>
        <v>0</v>
      </c>
      <c r="F862" s="18">
        <f t="shared" si="39"/>
        <v>9</v>
      </c>
      <c r="G862" s="18"/>
      <c r="H862" s="17">
        <f t="shared" si="40"/>
        <v>9</v>
      </c>
      <c r="I862" s="16"/>
      <c r="J862" s="16"/>
      <c r="K862" s="16"/>
      <c r="L862" s="16">
        <f t="shared" si="41"/>
        <v>1.3867674685134909E-8</v>
      </c>
      <c r="M862" s="13" t="str">
        <f>VLOOKUP($C862,'Data_TCOM+9961'!$A:$U,'SH Summary'!M$4,FALSE)</f>
        <v>03/31/2026</v>
      </c>
      <c r="N862" s="13">
        <f>VLOOKUP($C862,'Data_TCOM+9961'!$A:$U,'SH Summary'!N$4,FALSE)</f>
        <v>0</v>
      </c>
      <c r="O862" s="13" t="str">
        <f>VLOOKUP($C862,'Data_TCOM+9961'!$A:$U,'SH Summary'!O$4,FALSE)</f>
        <v>GARP</v>
      </c>
      <c r="P862" s="13" t="str">
        <f>VLOOKUP($C862,'Data_TCOM+9961'!$A:$U,'SH Summary'!P$4,FALSE)</f>
        <v>Colorado Springs</v>
      </c>
      <c r="Q862" s="13" t="str">
        <f>VLOOKUP($C862,'Data_TCOM+9961'!$A:$U,'SH Summary'!Q$4,FALSE)</f>
        <v>Colorado</v>
      </c>
      <c r="R862" s="13" t="str">
        <f>VLOOKUP($C862,'Data_TCOM+9961'!$A:$U,'SH Summary'!R$4,FALSE)</f>
        <v>United States</v>
      </c>
      <c r="S862" s="15">
        <f>VLOOKUP($C862,'Data_TCOM+9961'!$A:$U,'SH Summary'!S$4,FALSE)/1000000000</f>
        <v>0.10737806499999999</v>
      </c>
    </row>
    <row r="863" spans="1:19" ht="17" customHeight="1" x14ac:dyDescent="0.35">
      <c r="A863" s="14"/>
      <c r="B863" s="14">
        <v>858</v>
      </c>
      <c r="C863" s="4" t="s">
        <v>895</v>
      </c>
      <c r="D863" s="15">
        <f>VLOOKUP($C863,'Data_TCOM+9961'!$A:$U,'SH Summary'!D$4,FALSE)</f>
        <v>6</v>
      </c>
      <c r="E863" s="15">
        <f>VLOOKUP($C863,'Data_TCOM+9961'!$A:$U,'SH Summary'!E$4,FALSE)</f>
        <v>0</v>
      </c>
      <c r="F863" s="18">
        <f t="shared" si="39"/>
        <v>6</v>
      </c>
      <c r="G863" s="18"/>
      <c r="H863" s="17">
        <f t="shared" si="40"/>
        <v>6</v>
      </c>
      <c r="I863" s="16"/>
      <c r="J863" s="16"/>
      <c r="K863" s="16"/>
      <c r="L863" s="16">
        <f t="shared" si="41"/>
        <v>9.2451164567566058E-9</v>
      </c>
      <c r="M863" s="13" t="str">
        <f>VLOOKUP($C863,'Data_TCOM+9961'!$A:$U,'SH Summary'!M$4,FALSE)</f>
        <v>03/31/2026</v>
      </c>
      <c r="N863" s="13" t="str">
        <f>VLOOKUP($C863,'Data_TCOM+9961'!$A:$U,'SH Summary'!N$4,FALSE)</f>
        <v>02/28/2026</v>
      </c>
      <c r="O863" s="13" t="str">
        <f>VLOOKUP($C863,'Data_TCOM+9961'!$A:$U,'SH Summary'!O$4,FALSE)</f>
        <v>Yield</v>
      </c>
      <c r="P863" s="13" t="str">
        <f>VLOOKUP($C863,'Data_TCOM+9961'!$A:$U,'SH Summary'!P$4,FALSE)</f>
        <v>Milan</v>
      </c>
      <c r="Q863" s="13">
        <f>VLOOKUP($C863,'Data_TCOM+9961'!$A:$U,'SH Summary'!Q$4,FALSE)</f>
        <v>0</v>
      </c>
      <c r="R863" s="13" t="str">
        <f>VLOOKUP($C863,'Data_TCOM+9961'!$A:$U,'SH Summary'!R$4,FALSE)</f>
        <v>Italy</v>
      </c>
      <c r="S863" s="15">
        <f>VLOOKUP($C863,'Data_TCOM+9961'!$A:$U,'SH Summary'!S$4,FALSE)/1000000000</f>
        <v>53.889229153000002</v>
      </c>
    </row>
    <row r="864" spans="1:19" ht="17" customHeight="1" x14ac:dyDescent="0.35">
      <c r="A864" s="14"/>
      <c r="B864" s="14">
        <v>859</v>
      </c>
      <c r="C864" s="4" t="s">
        <v>896</v>
      </c>
      <c r="D864" s="15">
        <f>VLOOKUP($C864,'Data_TCOM+9961'!$A:$U,'SH Summary'!D$4,FALSE)</f>
        <v>6</v>
      </c>
      <c r="E864" s="15">
        <f>VLOOKUP($C864,'Data_TCOM+9961'!$A:$U,'SH Summary'!E$4,FALSE)</f>
        <v>0</v>
      </c>
      <c r="F864" s="18">
        <f t="shared" si="39"/>
        <v>6</v>
      </c>
      <c r="G864" s="18"/>
      <c r="H864" s="17">
        <f t="shared" si="40"/>
        <v>6</v>
      </c>
      <c r="I864" s="16"/>
      <c r="J864" s="16"/>
      <c r="K864" s="16"/>
      <c r="L864" s="16">
        <f t="shared" si="41"/>
        <v>9.2451164567566058E-9</v>
      </c>
      <c r="M864" s="13" t="str">
        <f>VLOOKUP($C864,'Data_TCOM+9961'!$A:$U,'SH Summary'!M$4,FALSE)</f>
        <v>03/31/2026</v>
      </c>
      <c r="N864" s="13">
        <f>VLOOKUP($C864,'Data_TCOM+9961'!$A:$U,'SH Summary'!N$4,FALSE)</f>
        <v>0</v>
      </c>
      <c r="O864" s="13" t="str">
        <f>VLOOKUP($C864,'Data_TCOM+9961'!$A:$U,'SH Summary'!O$4,FALSE)</f>
        <v>Growth</v>
      </c>
      <c r="P864" s="13" t="str">
        <f>VLOOKUP($C864,'Data_TCOM+9961'!$A:$U,'SH Summary'!P$4,FALSE)</f>
        <v>Winston Salem</v>
      </c>
      <c r="Q864" s="13" t="str">
        <f>VLOOKUP($C864,'Data_TCOM+9961'!$A:$U,'SH Summary'!Q$4,FALSE)</f>
        <v>North Carolina</v>
      </c>
      <c r="R864" s="13" t="str">
        <f>VLOOKUP($C864,'Data_TCOM+9961'!$A:$U,'SH Summary'!R$4,FALSE)</f>
        <v>United States</v>
      </c>
      <c r="S864" s="15">
        <f>VLOOKUP($C864,'Data_TCOM+9961'!$A:$U,'SH Summary'!S$4,FALSE)/1000000000</f>
        <v>3.406879864</v>
      </c>
    </row>
    <row r="865" spans="1:19" ht="17" customHeight="1" x14ac:dyDescent="0.35">
      <c r="A865" s="14"/>
      <c r="B865" s="14">
        <v>860</v>
      </c>
      <c r="C865" s="4" t="s">
        <v>897</v>
      </c>
      <c r="D865" s="15">
        <f>VLOOKUP($C865,'Data_TCOM+9961'!$A:$U,'SH Summary'!D$4,FALSE)</f>
        <v>6</v>
      </c>
      <c r="E865" s="15">
        <f>VLOOKUP($C865,'Data_TCOM+9961'!$A:$U,'SH Summary'!E$4,FALSE)</f>
        <v>0</v>
      </c>
      <c r="F865" s="18">
        <f t="shared" si="39"/>
        <v>6</v>
      </c>
      <c r="G865" s="18"/>
      <c r="H865" s="17">
        <f t="shared" si="40"/>
        <v>6</v>
      </c>
      <c r="I865" s="16"/>
      <c r="J865" s="16"/>
      <c r="K865" s="16"/>
      <c r="L865" s="16">
        <f t="shared" si="41"/>
        <v>9.2451164567566058E-9</v>
      </c>
      <c r="M865" s="13" t="str">
        <f>VLOOKUP($C865,'Data_TCOM+9961'!$A:$U,'SH Summary'!M$4,FALSE)</f>
        <v>03/31/2026</v>
      </c>
      <c r="N865" s="13">
        <f>VLOOKUP($C865,'Data_TCOM+9961'!$A:$U,'SH Summary'!N$4,FALSE)</f>
        <v>0</v>
      </c>
      <c r="O865" s="13" t="str">
        <f>VLOOKUP($C865,'Data_TCOM+9961'!$A:$U,'SH Summary'!O$4,FALSE)</f>
        <v>Index</v>
      </c>
      <c r="P865" s="13" t="str">
        <f>VLOOKUP($C865,'Data_TCOM+9961'!$A:$U,'SH Summary'!P$4,FALSE)</f>
        <v>Carlinville</v>
      </c>
      <c r="Q865" s="13" t="str">
        <f>VLOOKUP($C865,'Data_TCOM+9961'!$A:$U,'SH Summary'!Q$4,FALSE)</f>
        <v>Illinois</v>
      </c>
      <c r="R865" s="13" t="str">
        <f>VLOOKUP($C865,'Data_TCOM+9961'!$A:$U,'SH Summary'!R$4,FALSE)</f>
        <v>United States</v>
      </c>
      <c r="S865" s="15">
        <f>VLOOKUP($C865,'Data_TCOM+9961'!$A:$U,'SH Summary'!S$4,FALSE)/1000000000</f>
        <v>0.16886769400000001</v>
      </c>
    </row>
    <row r="866" spans="1:19" ht="17" customHeight="1" x14ac:dyDescent="0.35">
      <c r="A866" s="14"/>
      <c r="B866" s="14">
        <v>861</v>
      </c>
      <c r="C866" s="4" t="s">
        <v>898</v>
      </c>
      <c r="D866" s="15">
        <f>VLOOKUP($C866,'Data_TCOM+9961'!$A:$U,'SH Summary'!D$4,FALSE)</f>
        <v>5</v>
      </c>
      <c r="E866" s="15">
        <f>VLOOKUP($C866,'Data_TCOM+9961'!$A:$U,'SH Summary'!E$4,FALSE)</f>
        <v>0</v>
      </c>
      <c r="F866" s="18">
        <f t="shared" si="39"/>
        <v>5</v>
      </c>
      <c r="G866" s="18"/>
      <c r="H866" s="17">
        <f t="shared" si="40"/>
        <v>5</v>
      </c>
      <c r="I866" s="16"/>
      <c r="J866" s="16"/>
      <c r="K866" s="16"/>
      <c r="L866" s="16">
        <f t="shared" si="41"/>
        <v>7.7042637139638381E-9</v>
      </c>
      <c r="M866" s="13" t="str">
        <f>VLOOKUP($C866,'Data_TCOM+9961'!$A:$U,'SH Summary'!M$4,FALSE)</f>
        <v>03/31/2026</v>
      </c>
      <c r="N866" s="13">
        <f>VLOOKUP($C866,'Data_TCOM+9961'!$A:$U,'SH Summary'!N$4,FALSE)</f>
        <v>0</v>
      </c>
      <c r="O866" s="13" t="str">
        <f>VLOOKUP($C866,'Data_TCOM+9961'!$A:$U,'SH Summary'!O$4,FALSE)</f>
        <v>Growth</v>
      </c>
      <c r="P866" s="13" t="str">
        <f>VLOOKUP($C866,'Data_TCOM+9961'!$A:$U,'SH Summary'!P$4,FALSE)</f>
        <v>Sherman Oaks</v>
      </c>
      <c r="Q866" s="13" t="str">
        <f>VLOOKUP($C866,'Data_TCOM+9961'!$A:$U,'SH Summary'!Q$4,FALSE)</f>
        <v>California</v>
      </c>
      <c r="R866" s="13" t="str">
        <f>VLOOKUP($C866,'Data_TCOM+9961'!$A:$U,'SH Summary'!R$4,FALSE)</f>
        <v>United States</v>
      </c>
      <c r="S866" s="15">
        <f>VLOOKUP($C866,'Data_TCOM+9961'!$A:$U,'SH Summary'!S$4,FALSE)/1000000000</f>
        <v>0.39077951</v>
      </c>
    </row>
    <row r="867" spans="1:19" ht="17" customHeight="1" x14ac:dyDescent="0.35">
      <c r="A867" s="14"/>
      <c r="B867" s="14">
        <v>862</v>
      </c>
      <c r="C867" s="4" t="s">
        <v>899</v>
      </c>
      <c r="D867" s="15">
        <f>VLOOKUP($C867,'Data_TCOM+9961'!$A:$U,'SH Summary'!D$4,FALSE)</f>
        <v>4</v>
      </c>
      <c r="E867" s="15">
        <f>VLOOKUP($C867,'Data_TCOM+9961'!$A:$U,'SH Summary'!E$4,FALSE)</f>
        <v>0</v>
      </c>
      <c r="F867" s="18">
        <f t="shared" si="39"/>
        <v>4</v>
      </c>
      <c r="G867" s="18"/>
      <c r="H867" s="17">
        <f t="shared" si="40"/>
        <v>4</v>
      </c>
      <c r="I867" s="16"/>
      <c r="J867" s="16"/>
      <c r="K867" s="16"/>
      <c r="L867" s="16">
        <f t="shared" si="41"/>
        <v>6.1634109711710705E-9</v>
      </c>
      <c r="M867" s="13" t="str">
        <f>VLOOKUP($C867,'Data_TCOM+9961'!$A:$U,'SH Summary'!M$4,FALSE)</f>
        <v>03/31/2026</v>
      </c>
      <c r="N867" s="13">
        <f>VLOOKUP($C867,'Data_TCOM+9961'!$A:$U,'SH Summary'!N$4,FALSE)</f>
        <v>0</v>
      </c>
      <c r="O867" s="13" t="str">
        <f>VLOOKUP($C867,'Data_TCOM+9961'!$A:$U,'SH Summary'!O$4,FALSE)</f>
        <v>GARP</v>
      </c>
      <c r="P867" s="13" t="str">
        <f>VLOOKUP($C867,'Data_TCOM+9961'!$A:$U,'SH Summary'!P$4,FALSE)</f>
        <v>San Antonio</v>
      </c>
      <c r="Q867" s="13" t="str">
        <f>VLOOKUP($C867,'Data_TCOM+9961'!$A:$U,'SH Summary'!Q$4,FALSE)</f>
        <v>Texas</v>
      </c>
      <c r="R867" s="13" t="str">
        <f>VLOOKUP($C867,'Data_TCOM+9961'!$A:$U,'SH Summary'!R$4,FALSE)</f>
        <v>United States</v>
      </c>
      <c r="S867" s="15">
        <f>VLOOKUP($C867,'Data_TCOM+9961'!$A:$U,'SH Summary'!S$4,FALSE)/1000000000</f>
        <v>8.8699869020000008</v>
      </c>
    </row>
    <row r="868" spans="1:19" ht="17" customHeight="1" x14ac:dyDescent="0.35">
      <c r="A868" s="14"/>
      <c r="B868" s="14">
        <v>863</v>
      </c>
      <c r="C868" s="4" t="s">
        <v>900</v>
      </c>
      <c r="D868" s="15">
        <f>VLOOKUP($C868,'Data_TCOM+9961'!$A:$U,'SH Summary'!D$4,FALSE)</f>
        <v>2</v>
      </c>
      <c r="E868" s="15">
        <f>VLOOKUP($C868,'Data_TCOM+9961'!$A:$U,'SH Summary'!E$4,FALSE)</f>
        <v>0</v>
      </c>
      <c r="F868" s="18">
        <f t="shared" si="39"/>
        <v>2</v>
      </c>
      <c r="G868" s="18"/>
      <c r="H868" s="17">
        <f t="shared" si="40"/>
        <v>2</v>
      </c>
      <c r="I868" s="16"/>
      <c r="J868" s="16"/>
      <c r="K868" s="16"/>
      <c r="L868" s="16">
        <f t="shared" si="41"/>
        <v>3.0817054855855353E-9</v>
      </c>
      <c r="M868" s="13" t="str">
        <f>VLOOKUP($C868,'Data_TCOM+9961'!$A:$U,'SH Summary'!M$4,FALSE)</f>
        <v>03/31/2026</v>
      </c>
      <c r="N868" s="13">
        <f>VLOOKUP($C868,'Data_TCOM+9961'!$A:$U,'SH Summary'!N$4,FALSE)</f>
        <v>0</v>
      </c>
      <c r="O868" s="13" t="str">
        <f>VLOOKUP($C868,'Data_TCOM+9961'!$A:$U,'SH Summary'!O$4,FALSE)</f>
        <v>Index</v>
      </c>
      <c r="P868" s="13" t="str">
        <f>VLOOKUP($C868,'Data_TCOM+9961'!$A:$U,'SH Summary'!P$4,FALSE)</f>
        <v>Beaver</v>
      </c>
      <c r="Q868" s="13" t="str">
        <f>VLOOKUP($C868,'Data_TCOM+9961'!$A:$U,'SH Summary'!Q$4,FALSE)</f>
        <v>Pennsylvania</v>
      </c>
      <c r="R868" s="13" t="str">
        <f>VLOOKUP($C868,'Data_TCOM+9961'!$A:$U,'SH Summary'!R$4,FALSE)</f>
        <v>United States</v>
      </c>
      <c r="S868" s="15">
        <f>VLOOKUP($C868,'Data_TCOM+9961'!$A:$U,'SH Summary'!S$4,FALSE)/1000000000</f>
        <v>0.92820623000000002</v>
      </c>
    </row>
    <row r="869" spans="1:19" ht="17" customHeight="1" x14ac:dyDescent="0.35">
      <c r="A869" s="14"/>
      <c r="B869" s="14">
        <v>864</v>
      </c>
      <c r="C869" s="4" t="s">
        <v>901</v>
      </c>
      <c r="D869" s="15">
        <f>VLOOKUP($C869,'Data_TCOM+9961'!$A:$U,'SH Summary'!D$4,FALSE)</f>
        <v>0</v>
      </c>
      <c r="E869" s="15">
        <f>VLOOKUP($C869,'Data_TCOM+9961'!$A:$U,'SH Summary'!E$4,FALSE)</f>
        <v>2</v>
      </c>
      <c r="F869" s="18">
        <f t="shared" si="39"/>
        <v>2</v>
      </c>
      <c r="G869" s="18"/>
      <c r="H869" s="17">
        <f t="shared" si="40"/>
        <v>2</v>
      </c>
      <c r="I869" s="16"/>
      <c r="J869" s="16"/>
      <c r="K869" s="16"/>
      <c r="L869" s="16">
        <f t="shared" si="41"/>
        <v>3.0817054855855353E-9</v>
      </c>
      <c r="M869" s="13">
        <f>VLOOKUP($C869,'Data_TCOM+9961'!$A:$U,'SH Summary'!M$4,FALSE)</f>
        <v>0</v>
      </c>
      <c r="N869" s="13" t="str">
        <f>VLOOKUP($C869,'Data_TCOM+9961'!$A:$U,'SH Summary'!N$4,FALSE)</f>
        <v>03/31/2026</v>
      </c>
      <c r="O869" s="13" t="str">
        <f>VLOOKUP($C869,'Data_TCOM+9961'!$A:$U,'SH Summary'!O$4,FALSE)</f>
        <v>Growth</v>
      </c>
      <c r="P869" s="13" t="str">
        <f>VLOOKUP($C869,'Data_TCOM+9961'!$A:$U,'SH Summary'!P$4,FALSE)</f>
        <v>Auckland</v>
      </c>
      <c r="Q869" s="13">
        <f>VLOOKUP($C869,'Data_TCOM+9961'!$A:$U,'SH Summary'!Q$4,FALSE)</f>
        <v>0</v>
      </c>
      <c r="R869" s="13" t="str">
        <f>VLOOKUP($C869,'Data_TCOM+9961'!$A:$U,'SH Summary'!R$4,FALSE)</f>
        <v>New Zealand</v>
      </c>
      <c r="S869" s="15">
        <f>VLOOKUP($C869,'Data_TCOM+9961'!$A:$U,'SH Summary'!S$4,FALSE)/1000000000</f>
        <v>2.126890758</v>
      </c>
    </row>
    <row r="870" spans="1:19" ht="17" customHeight="1" x14ac:dyDescent="0.35">
      <c r="A870" s="14"/>
      <c r="B870" s="14">
        <v>865</v>
      </c>
      <c r="C870" s="4" t="s">
        <v>902</v>
      </c>
      <c r="D870" s="15">
        <f>VLOOKUP($C870,'Data_TCOM+9961'!$A:$U,'SH Summary'!D$4,FALSE)</f>
        <v>1</v>
      </c>
      <c r="E870" s="15">
        <f>VLOOKUP($C870,'Data_TCOM+9961'!$A:$U,'SH Summary'!E$4,FALSE)</f>
        <v>0</v>
      </c>
      <c r="F870" s="18">
        <f t="shared" si="39"/>
        <v>1</v>
      </c>
      <c r="G870" s="18"/>
      <c r="H870" s="17">
        <f t="shared" si="40"/>
        <v>1</v>
      </c>
      <c r="I870" s="16"/>
      <c r="J870" s="16"/>
      <c r="K870" s="16"/>
      <c r="L870" s="16">
        <f t="shared" si="41"/>
        <v>1.5408527427927676E-9</v>
      </c>
      <c r="M870" s="13" t="str">
        <f>VLOOKUP($C870,'Data_TCOM+9961'!$A:$U,'SH Summary'!M$4,FALSE)</f>
        <v>03/31/2026</v>
      </c>
      <c r="N870" s="13">
        <f>VLOOKUP($C870,'Data_TCOM+9961'!$A:$U,'SH Summary'!N$4,FALSE)</f>
        <v>0</v>
      </c>
      <c r="O870" s="13" t="str">
        <f>VLOOKUP($C870,'Data_TCOM+9961'!$A:$U,'SH Summary'!O$4,FALSE)</f>
        <v>Growth</v>
      </c>
      <c r="P870" s="13" t="str">
        <f>VLOOKUP($C870,'Data_TCOM+9961'!$A:$U,'SH Summary'!P$4,FALSE)</f>
        <v>Columbus</v>
      </c>
      <c r="Q870" s="13" t="str">
        <f>VLOOKUP($C870,'Data_TCOM+9961'!$A:$U,'SH Summary'!Q$4,FALSE)</f>
        <v>Ohio</v>
      </c>
      <c r="R870" s="13" t="str">
        <f>VLOOKUP($C870,'Data_TCOM+9961'!$A:$U,'SH Summary'!R$4,FALSE)</f>
        <v>United States</v>
      </c>
      <c r="S870" s="15">
        <f>VLOOKUP($C870,'Data_TCOM+9961'!$A:$U,'SH Summary'!S$4,FALSE)/1000000000</f>
        <v>18.117656645</v>
      </c>
    </row>
    <row r="871" spans="1:19" ht="17" customHeight="1" x14ac:dyDescent="0.35">
      <c r="D871" s="13"/>
      <c r="E871" s="15"/>
      <c r="F871" s="18"/>
      <c r="G871" s="18"/>
      <c r="H871" s="17"/>
      <c r="I871" s="16"/>
      <c r="J871" s="16"/>
      <c r="K871" s="16"/>
      <c r="L871" s="16">
        <f t="shared" si="41"/>
        <v>0</v>
      </c>
      <c r="M871" s="13"/>
      <c r="N871" s="13"/>
      <c r="O871" s="13"/>
      <c r="P871" s="13"/>
      <c r="Q871" s="13"/>
      <c r="R871" s="13"/>
      <c r="S871" s="15"/>
    </row>
    <row r="872" spans="1:19" ht="17" customHeight="1" x14ac:dyDescent="0.35">
      <c r="D872" s="13"/>
      <c r="E872" s="15"/>
      <c r="F872" s="20"/>
      <c r="G872" s="18"/>
      <c r="H872" s="17"/>
      <c r="I872" s="16"/>
      <c r="J872" s="16"/>
      <c r="K872" s="16"/>
      <c r="L872" s="16">
        <f t="shared" si="41"/>
        <v>0</v>
      </c>
      <c r="M872" s="13"/>
      <c r="N872" s="13"/>
      <c r="O872" s="13"/>
      <c r="P872" s="13"/>
      <c r="Q872" s="13"/>
      <c r="R872" s="13"/>
      <c r="S872" s="15"/>
    </row>
    <row r="873" spans="1:19" ht="17" customHeight="1" x14ac:dyDescent="0.35">
      <c r="D873" s="13"/>
      <c r="E873" s="15"/>
      <c r="F873" s="18"/>
      <c r="G873" s="18"/>
      <c r="H873" s="17"/>
      <c r="I873" s="16"/>
      <c r="J873" s="16"/>
      <c r="K873" s="16"/>
      <c r="L873" s="16"/>
      <c r="M873" s="13"/>
      <c r="N873" s="13"/>
      <c r="O873" s="13"/>
      <c r="P873" s="13"/>
      <c r="Q873" s="13"/>
      <c r="R873" s="13"/>
      <c r="S873" s="15"/>
    </row>
    <row r="874" spans="1:19" ht="17" customHeight="1" x14ac:dyDescent="0.35">
      <c r="D874" s="13"/>
      <c r="E874" s="15"/>
      <c r="F874" s="18"/>
      <c r="G874" s="18"/>
      <c r="H874" s="17"/>
      <c r="I874" s="16"/>
      <c r="J874" s="16"/>
      <c r="K874" s="16"/>
      <c r="L874" s="16"/>
      <c r="M874" s="13"/>
      <c r="N874" s="13"/>
      <c r="O874" s="13"/>
      <c r="P874" s="13"/>
      <c r="Q874" s="13"/>
      <c r="R874" s="13"/>
      <c r="S874" s="15"/>
    </row>
    <row r="875" spans="1:19" ht="17" customHeight="1" x14ac:dyDescent="0.35">
      <c r="D875" s="13"/>
      <c r="E875" s="15"/>
      <c r="F875" s="18"/>
      <c r="G875" s="18"/>
      <c r="H875" s="17"/>
      <c r="I875" s="16"/>
      <c r="J875" s="16"/>
      <c r="K875" s="16"/>
      <c r="L875" s="16"/>
      <c r="M875" s="13"/>
      <c r="N875" s="13"/>
      <c r="O875" s="13"/>
      <c r="P875" s="13"/>
      <c r="Q875" s="13"/>
      <c r="R875" s="13"/>
      <c r="S875" s="15"/>
    </row>
    <row r="876" spans="1:19" ht="17" customHeight="1" x14ac:dyDescent="0.35">
      <c r="D876" s="13"/>
      <c r="E876" s="15"/>
      <c r="F876" s="18"/>
      <c r="G876" s="18"/>
      <c r="H876" s="17"/>
      <c r="I876" s="16"/>
      <c r="J876" s="16"/>
      <c r="K876" s="16"/>
      <c r="L876" s="16"/>
      <c r="M876" s="13"/>
      <c r="N876" s="13"/>
      <c r="O876" s="13"/>
      <c r="P876" s="13"/>
      <c r="Q876" s="13"/>
      <c r="R876" s="13"/>
      <c r="S876" s="15"/>
    </row>
    <row r="877" spans="1:19" ht="17" customHeight="1" x14ac:dyDescent="0.35">
      <c r="D877" s="13"/>
      <c r="E877" s="15"/>
      <c r="F877" s="18"/>
      <c r="G877" s="18"/>
      <c r="H877" s="17"/>
      <c r="I877" s="16"/>
      <c r="J877" s="16"/>
      <c r="K877" s="16"/>
      <c r="L877" s="16"/>
      <c r="M877" s="13"/>
      <c r="N877" s="13"/>
      <c r="O877" s="13"/>
      <c r="P877" s="13"/>
      <c r="Q877" s="13"/>
      <c r="R877" s="13"/>
      <c r="S877" s="15"/>
    </row>
    <row r="878" spans="1:19" ht="17" customHeight="1" x14ac:dyDescent="0.35">
      <c r="D878" s="13"/>
      <c r="E878" s="15"/>
      <c r="F878" s="18"/>
      <c r="G878" s="18"/>
      <c r="H878" s="17"/>
      <c r="I878" s="16"/>
      <c r="J878" s="16"/>
      <c r="K878" s="16"/>
      <c r="L878" s="16"/>
      <c r="M878" s="13"/>
      <c r="N878" s="13"/>
      <c r="O878" s="13"/>
      <c r="P878" s="13"/>
      <c r="Q878" s="13"/>
      <c r="R878" s="13"/>
      <c r="S878" s="15"/>
    </row>
    <row r="879" spans="1:19" ht="17" customHeight="1" x14ac:dyDescent="0.35">
      <c r="D879" s="13"/>
      <c r="E879" s="15"/>
      <c r="F879" s="18"/>
      <c r="G879" s="18"/>
      <c r="H879" s="17"/>
      <c r="I879" s="16"/>
      <c r="J879" s="16"/>
      <c r="K879" s="16"/>
      <c r="L879" s="16"/>
      <c r="M879" s="13"/>
      <c r="N879" s="13"/>
      <c r="O879" s="13"/>
      <c r="P879" s="13"/>
      <c r="Q879" s="13"/>
      <c r="R879" s="13"/>
      <c r="S879" s="15"/>
    </row>
    <row r="880" spans="1:19" ht="17" customHeight="1" x14ac:dyDescent="0.35">
      <c r="D880" s="13"/>
      <c r="E880" s="15"/>
      <c r="F880" s="18"/>
      <c r="G880" s="18"/>
      <c r="H880" s="17"/>
      <c r="I880" s="16"/>
      <c r="J880" s="16"/>
      <c r="K880" s="16"/>
      <c r="L880" s="16"/>
      <c r="M880" s="13"/>
      <c r="N880" s="13"/>
      <c r="O880" s="13"/>
      <c r="P880" s="13"/>
      <c r="Q880" s="13"/>
      <c r="R880" s="13"/>
      <c r="S880" s="15"/>
    </row>
    <row r="881" spans="4:19" ht="17" customHeight="1" x14ac:dyDescent="0.35">
      <c r="D881" s="13"/>
      <c r="E881" s="15"/>
      <c r="F881" s="18"/>
      <c r="G881" s="18"/>
      <c r="H881" s="17"/>
      <c r="I881" s="16"/>
      <c r="J881" s="16"/>
      <c r="K881" s="16"/>
      <c r="L881" s="16"/>
      <c r="M881" s="13"/>
      <c r="N881" s="13"/>
      <c r="O881" s="13"/>
      <c r="P881" s="13"/>
      <c r="Q881" s="13"/>
      <c r="R881" s="13"/>
      <c r="S881" s="15"/>
    </row>
    <row r="882" spans="4:19" ht="17" customHeight="1" x14ac:dyDescent="0.35">
      <c r="D882" s="13"/>
      <c r="E882" s="15"/>
      <c r="F882" s="18"/>
      <c r="G882" s="18"/>
      <c r="H882" s="17"/>
      <c r="I882" s="16"/>
      <c r="J882" s="16"/>
      <c r="K882" s="16"/>
      <c r="L882" s="16"/>
      <c r="M882" s="13"/>
      <c r="N882" s="13"/>
      <c r="O882" s="13"/>
      <c r="P882" s="13"/>
      <c r="Q882" s="13"/>
      <c r="R882" s="13"/>
      <c r="S882" s="15"/>
    </row>
    <row r="883" spans="4:19" ht="17" customHeight="1" x14ac:dyDescent="0.35">
      <c r="D883" s="13"/>
      <c r="E883" s="15"/>
      <c r="F883" s="18"/>
      <c r="G883" s="18"/>
      <c r="H883" s="17"/>
      <c r="I883" s="16"/>
      <c r="J883" s="16"/>
      <c r="K883" s="16"/>
      <c r="L883" s="16"/>
      <c r="M883" s="13"/>
      <c r="N883" s="13"/>
      <c r="O883" s="13"/>
      <c r="P883" s="13"/>
      <c r="Q883" s="13"/>
      <c r="R883" s="13"/>
      <c r="S883" s="15"/>
    </row>
    <row r="884" spans="4:19" ht="17" customHeight="1" x14ac:dyDescent="0.35">
      <c r="D884" s="13"/>
      <c r="E884" s="15"/>
      <c r="F884" s="18"/>
      <c r="G884" s="18"/>
      <c r="H884" s="17"/>
      <c r="I884" s="16"/>
      <c r="J884" s="16"/>
      <c r="K884" s="16"/>
      <c r="L884" s="16"/>
      <c r="M884" s="13"/>
      <c r="N884" s="13"/>
      <c r="O884" s="13"/>
      <c r="P884" s="13"/>
      <c r="Q884" s="13"/>
      <c r="R884" s="13"/>
      <c r="S884" s="15"/>
    </row>
    <row r="885" spans="4:19" ht="17" customHeight="1" x14ac:dyDescent="0.35">
      <c r="D885" s="13"/>
      <c r="E885" s="15"/>
      <c r="F885" s="18"/>
      <c r="G885" s="18"/>
      <c r="H885" s="17"/>
      <c r="I885" s="16"/>
      <c r="J885" s="16"/>
      <c r="K885" s="16"/>
      <c r="L885" s="16"/>
      <c r="M885" s="13"/>
      <c r="N885" s="13"/>
      <c r="O885" s="13"/>
      <c r="P885" s="13"/>
      <c r="Q885" s="13"/>
      <c r="R885" s="13"/>
      <c r="S885" s="15"/>
    </row>
    <row r="886" spans="4:19" ht="17" customHeight="1" x14ac:dyDescent="0.35">
      <c r="D886" s="13"/>
      <c r="E886" s="15"/>
      <c r="F886" s="18"/>
      <c r="G886" s="18"/>
      <c r="H886" s="17"/>
      <c r="I886" s="16"/>
      <c r="J886" s="16"/>
      <c r="K886" s="16"/>
      <c r="L886" s="16"/>
      <c r="M886" s="13"/>
      <c r="N886" s="13"/>
      <c r="O886" s="13"/>
      <c r="P886" s="13"/>
      <c r="Q886" s="13"/>
      <c r="R886" s="13"/>
      <c r="S886" s="15"/>
    </row>
    <row r="887" spans="4:19" ht="17" customHeight="1" x14ac:dyDescent="0.35">
      <c r="D887" s="13"/>
      <c r="E887" s="15"/>
      <c r="F887" s="18"/>
      <c r="G887" s="18"/>
      <c r="H887" s="17"/>
      <c r="I887" s="16"/>
      <c r="J887" s="16"/>
      <c r="K887" s="16"/>
      <c r="L887" s="16"/>
      <c r="M887" s="13"/>
      <c r="N887" s="13"/>
      <c r="O887" s="13"/>
      <c r="P887" s="13"/>
      <c r="Q887" s="13"/>
      <c r="R887" s="13"/>
      <c r="S887" s="15"/>
    </row>
    <row r="888" spans="4:19" ht="17" customHeight="1" x14ac:dyDescent="0.35">
      <c r="D888" s="13"/>
      <c r="E888" s="15"/>
      <c r="F888" s="18"/>
      <c r="G888" s="18"/>
      <c r="H888" s="17"/>
      <c r="I888" s="16"/>
      <c r="J888" s="16"/>
      <c r="K888" s="16"/>
      <c r="L888" s="16"/>
      <c r="M888" s="13"/>
      <c r="N888" s="13"/>
      <c r="O888" s="13"/>
      <c r="P888" s="13"/>
      <c r="Q888" s="13"/>
      <c r="R888" s="13"/>
      <c r="S888" s="15"/>
    </row>
    <row r="889" spans="4:19" ht="17" customHeight="1" x14ac:dyDescent="0.35">
      <c r="D889" s="13"/>
      <c r="E889" s="15"/>
      <c r="F889" s="18"/>
      <c r="G889" s="18"/>
      <c r="H889" s="17"/>
      <c r="I889" s="16"/>
      <c r="J889" s="16"/>
      <c r="K889" s="16"/>
      <c r="L889" s="16"/>
      <c r="M889" s="13"/>
      <c r="N889" s="13"/>
      <c r="O889" s="13"/>
      <c r="P889" s="13"/>
      <c r="Q889" s="13"/>
      <c r="R889" s="13"/>
      <c r="S889" s="15"/>
    </row>
    <row r="890" spans="4:19" ht="17" customHeight="1" x14ac:dyDescent="0.35">
      <c r="D890" s="13"/>
      <c r="E890" s="15"/>
      <c r="F890" s="18"/>
      <c r="G890" s="18"/>
      <c r="H890" s="17"/>
      <c r="I890" s="16"/>
      <c r="J890" s="16"/>
      <c r="K890" s="16"/>
      <c r="L890" s="16"/>
      <c r="M890" s="13"/>
      <c r="N890" s="13"/>
      <c r="O890" s="13"/>
      <c r="P890" s="13"/>
      <c r="Q890" s="13"/>
      <c r="R890" s="13"/>
      <c r="S890" s="15"/>
    </row>
    <row r="891" spans="4:19" ht="17" customHeight="1" x14ac:dyDescent="0.35">
      <c r="D891" s="13"/>
      <c r="E891" s="15"/>
      <c r="F891" s="18"/>
      <c r="G891" s="18"/>
      <c r="H891" s="17"/>
      <c r="I891" s="16"/>
      <c r="J891" s="16"/>
      <c r="K891" s="16"/>
      <c r="L891" s="16"/>
      <c r="M891" s="13"/>
      <c r="N891" s="13"/>
      <c r="O891" s="13"/>
      <c r="P891" s="13"/>
      <c r="Q891" s="13"/>
      <c r="R891" s="13"/>
      <c r="S891" s="15"/>
    </row>
    <row r="892" spans="4:19" ht="17" customHeight="1" x14ac:dyDescent="0.35">
      <c r="D892" s="13"/>
      <c r="E892" s="15"/>
      <c r="F892" s="18"/>
      <c r="G892" s="18"/>
      <c r="H892" s="17"/>
      <c r="I892" s="16"/>
      <c r="J892" s="16"/>
      <c r="K892" s="16"/>
      <c r="L892" s="16"/>
      <c r="M892" s="13"/>
      <c r="N892" s="13"/>
      <c r="O892" s="13"/>
      <c r="P892" s="13"/>
      <c r="Q892" s="13"/>
      <c r="R892" s="13"/>
      <c r="S892" s="15"/>
    </row>
    <row r="893" spans="4:19" ht="17" customHeight="1" x14ac:dyDescent="0.35">
      <c r="D893" s="13"/>
      <c r="E893" s="15"/>
      <c r="F893" s="18"/>
      <c r="G893" s="18"/>
      <c r="H893" s="17"/>
      <c r="I893" s="16"/>
      <c r="J893" s="16"/>
      <c r="K893" s="16"/>
      <c r="L893" s="16"/>
      <c r="M893" s="13"/>
      <c r="N893" s="13"/>
      <c r="O893" s="13"/>
      <c r="P893" s="13"/>
      <c r="Q893" s="13"/>
      <c r="R893" s="13"/>
      <c r="S893" s="15"/>
    </row>
    <row r="894" spans="4:19" ht="17" customHeight="1" x14ac:dyDescent="0.35">
      <c r="D894" s="13"/>
      <c r="E894" s="15"/>
      <c r="F894" s="18"/>
      <c r="G894" s="18"/>
      <c r="H894" s="17"/>
      <c r="I894" s="16"/>
      <c r="J894" s="16"/>
      <c r="K894" s="16"/>
      <c r="L894" s="16"/>
      <c r="M894" s="13"/>
      <c r="N894" s="13"/>
      <c r="O894" s="13"/>
      <c r="P894" s="13"/>
      <c r="Q894" s="13"/>
      <c r="R894" s="13"/>
      <c r="S894" s="15"/>
    </row>
    <row r="895" spans="4:19" ht="17" customHeight="1" x14ac:dyDescent="0.35">
      <c r="D895" s="13"/>
      <c r="E895" s="15"/>
      <c r="F895" s="18"/>
      <c r="G895" s="18"/>
      <c r="H895" s="17"/>
      <c r="I895" s="16"/>
      <c r="J895" s="16"/>
      <c r="K895" s="16"/>
      <c r="L895" s="16"/>
      <c r="M895" s="13"/>
      <c r="N895" s="13"/>
      <c r="O895" s="13"/>
      <c r="P895" s="13"/>
      <c r="Q895" s="13"/>
      <c r="R895" s="13"/>
      <c r="S895" s="15"/>
    </row>
    <row r="896" spans="4:19" ht="17" customHeight="1" x14ac:dyDescent="0.35">
      <c r="D896" s="13"/>
      <c r="E896" s="15"/>
      <c r="F896" s="18"/>
      <c r="G896" s="18"/>
      <c r="H896" s="17"/>
      <c r="I896" s="16"/>
      <c r="J896" s="16"/>
      <c r="K896" s="16"/>
      <c r="L896" s="16"/>
      <c r="M896" s="13"/>
      <c r="N896" s="13"/>
      <c r="O896" s="13"/>
      <c r="P896" s="13"/>
      <c r="Q896" s="13"/>
      <c r="R896" s="13"/>
      <c r="S896" s="15"/>
    </row>
    <row r="897" spans="4:19" ht="17" customHeight="1" x14ac:dyDescent="0.35">
      <c r="D897" s="13"/>
      <c r="E897" s="15"/>
      <c r="F897" s="18"/>
      <c r="G897" s="18"/>
      <c r="H897" s="17"/>
      <c r="I897" s="16"/>
      <c r="J897" s="16"/>
      <c r="K897" s="16"/>
      <c r="L897" s="16"/>
      <c r="M897" s="13"/>
      <c r="N897" s="13"/>
      <c r="O897" s="13"/>
      <c r="P897" s="13"/>
      <c r="Q897" s="13"/>
      <c r="R897" s="13"/>
      <c r="S897" s="15"/>
    </row>
    <row r="898" spans="4:19" ht="16" customHeight="1" x14ac:dyDescent="0.35">
      <c r="E898" s="35"/>
      <c r="I898" s="16"/>
      <c r="J898" s="16"/>
      <c r="K898" s="16"/>
      <c r="L898" s="16"/>
      <c r="M898" s="13"/>
      <c r="N898" s="13"/>
      <c r="O898" s="13"/>
      <c r="P898" s="13"/>
      <c r="Q898" s="13"/>
      <c r="R898" s="13"/>
      <c r="S898" s="15"/>
    </row>
    <row r="899" spans="4:19" ht="16" customHeight="1" x14ac:dyDescent="0.35">
      <c r="E899" s="35"/>
      <c r="I899" s="16"/>
      <c r="J899" s="16"/>
      <c r="K899" s="16"/>
      <c r="L899" s="16"/>
      <c r="M899" s="13"/>
      <c r="N899" s="13"/>
      <c r="O899" s="13"/>
      <c r="P899" s="13"/>
      <c r="Q899" s="13"/>
      <c r="R899" s="13"/>
      <c r="S899" s="15"/>
    </row>
    <row r="900" spans="4:19" ht="16" customHeight="1" x14ac:dyDescent="0.35">
      <c r="E900" s="35"/>
      <c r="I900" s="16"/>
      <c r="J900" s="16"/>
      <c r="K900" s="16"/>
      <c r="L900" s="16"/>
      <c r="M900" s="13"/>
      <c r="N900" s="13"/>
      <c r="O900" s="13"/>
      <c r="P900" s="13"/>
      <c r="Q900" s="13"/>
      <c r="R900" s="13"/>
      <c r="S900" s="15"/>
    </row>
    <row r="901" spans="4:19" ht="16" customHeight="1" x14ac:dyDescent="0.35">
      <c r="E901" s="35"/>
      <c r="I901" s="16"/>
      <c r="J901" s="16"/>
      <c r="K901" s="16"/>
      <c r="L901" s="16"/>
      <c r="M901" s="13"/>
      <c r="N901" s="13"/>
      <c r="O901" s="13"/>
      <c r="P901" s="13"/>
      <c r="Q901" s="13"/>
      <c r="R901" s="13"/>
      <c r="S901" s="15"/>
    </row>
    <row r="902" spans="4:19" ht="16" customHeight="1" x14ac:dyDescent="0.35">
      <c r="E902" s="35"/>
      <c r="I902" s="16"/>
      <c r="J902" s="16"/>
      <c r="K902" s="16"/>
      <c r="L902" s="16"/>
      <c r="M902" s="13"/>
      <c r="N902" s="13"/>
      <c r="O902" s="13"/>
      <c r="P902" s="13"/>
      <c r="Q902" s="13"/>
      <c r="R902" s="13"/>
      <c r="S902" s="15"/>
    </row>
    <row r="903" spans="4:19" ht="16" customHeight="1" x14ac:dyDescent="0.35">
      <c r="E903" s="35"/>
      <c r="I903" s="16"/>
      <c r="J903" s="16"/>
      <c r="K903" s="16"/>
      <c r="L903" s="16"/>
      <c r="M903" s="13"/>
      <c r="N903" s="13"/>
      <c r="O903" s="13"/>
      <c r="P903" s="13"/>
      <c r="Q903" s="13"/>
      <c r="R903" s="13"/>
      <c r="S903" s="15"/>
    </row>
    <row r="904" spans="4:19" ht="16" customHeight="1" x14ac:dyDescent="0.35">
      <c r="E904" s="35"/>
      <c r="I904" s="16"/>
      <c r="J904" s="16"/>
      <c r="K904" s="16"/>
      <c r="L904" s="16"/>
      <c r="M904" s="13"/>
      <c r="N904" s="13"/>
      <c r="O904" s="13"/>
      <c r="P904" s="13"/>
      <c r="Q904" s="13"/>
      <c r="R904" s="13"/>
      <c r="S904" s="15"/>
    </row>
    <row r="905" spans="4:19" ht="16" customHeight="1" x14ac:dyDescent="0.35">
      <c r="E905" s="35"/>
      <c r="I905" s="16"/>
      <c r="J905" s="16"/>
      <c r="K905" s="16"/>
      <c r="L905" s="16"/>
      <c r="M905" s="13"/>
      <c r="N905" s="13"/>
      <c r="O905" s="13"/>
      <c r="P905" s="13"/>
      <c r="Q905" s="13"/>
      <c r="R905" s="13"/>
      <c r="S905" s="15"/>
    </row>
    <row r="906" spans="4:19" ht="16" customHeight="1" x14ac:dyDescent="0.35">
      <c r="E906" s="35"/>
      <c r="I906" s="16"/>
      <c r="J906" s="16"/>
      <c r="K906" s="16"/>
      <c r="L906" s="16"/>
      <c r="M906" s="13"/>
      <c r="N906" s="13"/>
      <c r="O906" s="13"/>
      <c r="P906" s="13"/>
      <c r="Q906" s="13"/>
      <c r="R906" s="13"/>
      <c r="S906" s="15"/>
    </row>
    <row r="907" spans="4:19" ht="16" customHeight="1" x14ac:dyDescent="0.35">
      <c r="E907" s="35"/>
      <c r="I907" s="16"/>
      <c r="J907" s="16"/>
      <c r="K907" s="16"/>
      <c r="L907" s="16"/>
      <c r="M907" s="13"/>
      <c r="N907" s="13"/>
      <c r="O907" s="13"/>
      <c r="P907" s="13"/>
      <c r="Q907" s="13"/>
      <c r="R907" s="13"/>
      <c r="S907" s="15"/>
    </row>
    <row r="908" spans="4:19" ht="16" customHeight="1" x14ac:dyDescent="0.35">
      <c r="E908" s="35"/>
      <c r="I908" s="16"/>
      <c r="J908" s="16"/>
      <c r="K908" s="16"/>
      <c r="L908" s="16"/>
      <c r="M908" s="13"/>
      <c r="N908" s="13"/>
      <c r="O908" s="13"/>
      <c r="P908" s="13"/>
      <c r="Q908" s="13"/>
      <c r="R908" s="13"/>
      <c r="S908" s="15"/>
    </row>
    <row r="909" spans="4:19" ht="16" customHeight="1" x14ac:dyDescent="0.35">
      <c r="E909" s="35"/>
      <c r="I909" s="16"/>
      <c r="J909" s="16"/>
      <c r="K909" s="16"/>
      <c r="L909" s="16"/>
      <c r="M909" s="13"/>
      <c r="N909" s="13"/>
      <c r="O909" s="13"/>
      <c r="P909" s="13"/>
      <c r="Q909" s="13"/>
      <c r="R909" s="13"/>
      <c r="S909" s="15"/>
    </row>
    <row r="910" spans="4:19" ht="16" customHeight="1" x14ac:dyDescent="0.35">
      <c r="E910" s="35"/>
      <c r="I910" s="16"/>
      <c r="J910" s="16"/>
      <c r="K910" s="16"/>
      <c r="L910" s="16"/>
      <c r="M910" s="13"/>
      <c r="N910" s="13"/>
      <c r="O910" s="13"/>
      <c r="P910" s="13"/>
      <c r="Q910" s="13"/>
      <c r="R910" s="13"/>
      <c r="S910" s="15"/>
    </row>
    <row r="911" spans="4:19" ht="16" customHeight="1" x14ac:dyDescent="0.35">
      <c r="F911" s="26">
        <f>SUM(F6:F910)</f>
        <v>341246350</v>
      </c>
      <c r="L911" s="16">
        <f>F911/$F$3</f>
        <v>0.52581037436552081</v>
      </c>
    </row>
    <row r="912" spans="4:19" ht="16" customHeight="1" x14ac:dyDescent="0.35">
      <c r="F912" s="19">
        <f>F911/F3</f>
        <v>0.52581037436552081</v>
      </c>
      <c r="L912" s="16"/>
    </row>
    <row r="913" spans="6:6" ht="16" customHeight="1" x14ac:dyDescent="0.35">
      <c r="F913" s="19">
        <f>50*F912</f>
        <v>26.29051871827604</v>
      </c>
    </row>
  </sheetData>
  <phoneticPr fontId="20" type="noConversion"/>
  <conditionalFormatting sqref="C14">
    <cfRule type="duplicateValues" dxfId="7" priority="6" stopIfTrue="1"/>
  </conditionalFormatting>
  <conditionalFormatting sqref="C15:C23 C1:C13 C25:C27 C30:C41 C43:C1048576">
    <cfRule type="duplicateValues" dxfId="6" priority="7" stopIfTrue="1"/>
  </conditionalFormatting>
  <conditionalFormatting sqref="C24">
    <cfRule type="duplicateValues" dxfId="5" priority="5" stopIfTrue="1"/>
  </conditionalFormatting>
  <conditionalFormatting sqref="C28">
    <cfRule type="duplicateValues" dxfId="4" priority="4" stopIfTrue="1"/>
  </conditionalFormatting>
  <conditionalFormatting sqref="C29">
    <cfRule type="duplicateValues" dxfId="3" priority="3" stopIfTrue="1"/>
  </conditionalFormatting>
  <conditionalFormatting sqref="C42">
    <cfRule type="duplicateValues" dxfId="2" priority="2" stopIfTrue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CF57-8297-41FC-8C50-0F2F05935A67}">
  <sheetPr>
    <tabColor rgb="FF4472C4"/>
    <outlinePr summaryBelow="0" summaryRight="0"/>
  </sheetPr>
  <dimension ref="A1:U869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14" defaultRowHeight="13" x14ac:dyDescent="0.3"/>
  <cols>
    <col min="1" max="1" width="67" customWidth="1"/>
    <col min="2" max="2" width="13" customWidth="1"/>
    <col min="3" max="3" width="33" customWidth="1"/>
    <col min="4" max="4" width="21" customWidth="1"/>
    <col min="5" max="5" width="41" customWidth="1"/>
    <col min="6" max="6" width="13" customWidth="1"/>
    <col min="7" max="7" width="19" customWidth="1"/>
    <col min="8" max="8" width="13" customWidth="1"/>
    <col min="9" max="9" width="18" customWidth="1"/>
    <col min="10" max="10" width="37" customWidth="1"/>
    <col min="11" max="11" width="26" customWidth="1"/>
    <col min="12" max="12" width="46" customWidth="1"/>
    <col min="13" max="13" width="21" customWidth="1"/>
    <col min="14" max="14" width="24" customWidth="1"/>
    <col min="15" max="15" width="18" customWidth="1"/>
    <col min="16" max="16" width="19" customWidth="1"/>
    <col min="17" max="17" width="21" customWidth="1"/>
    <col min="18" max="18" width="26" customWidth="1"/>
    <col min="19" max="19" width="13" customWidth="1"/>
    <col min="20" max="21" width="12" customWidth="1"/>
  </cols>
  <sheetData>
    <row r="1" spans="1:21" ht="16" customHeight="1" x14ac:dyDescent="0.35">
      <c r="A1" s="72" t="s">
        <v>903</v>
      </c>
      <c r="B1" s="72" t="s">
        <v>903</v>
      </c>
      <c r="C1" s="73" t="s">
        <v>903</v>
      </c>
      <c r="D1" s="73" t="s">
        <v>903</v>
      </c>
      <c r="E1" s="74" t="s">
        <v>903</v>
      </c>
      <c r="F1" s="75" t="s">
        <v>903</v>
      </c>
      <c r="G1" s="73" t="s">
        <v>903</v>
      </c>
      <c r="H1" s="74" t="s">
        <v>903</v>
      </c>
      <c r="I1" s="76" t="s">
        <v>903</v>
      </c>
      <c r="J1" s="73" t="s">
        <v>903</v>
      </c>
      <c r="K1" s="74" t="s">
        <v>903</v>
      </c>
      <c r="L1" s="76" t="s">
        <v>903</v>
      </c>
      <c r="M1" s="77" t="s">
        <v>903</v>
      </c>
      <c r="N1" s="72" t="s">
        <v>903</v>
      </c>
      <c r="O1" s="75" t="s">
        <v>903</v>
      </c>
      <c r="P1" s="72" t="s">
        <v>903</v>
      </c>
      <c r="Q1" s="72" t="s">
        <v>903</v>
      </c>
      <c r="R1" s="72" t="s">
        <v>903</v>
      </c>
      <c r="S1" s="12"/>
      <c r="T1" s="12"/>
      <c r="U1" s="12"/>
    </row>
    <row r="2" spans="1:21" ht="16" customHeight="1" x14ac:dyDescent="0.35">
      <c r="A2" s="39">
        <v>1</v>
      </c>
      <c r="B2" s="39">
        <v>2</v>
      </c>
      <c r="C2" s="39">
        <v>3</v>
      </c>
      <c r="D2" s="39">
        <v>4</v>
      </c>
      <c r="E2" s="39">
        <v>5</v>
      </c>
      <c r="F2" s="39">
        <v>6</v>
      </c>
      <c r="G2" s="39">
        <v>7</v>
      </c>
      <c r="H2" s="39">
        <v>8</v>
      </c>
      <c r="I2" s="39">
        <v>9</v>
      </c>
      <c r="J2" s="39">
        <v>10</v>
      </c>
      <c r="K2" s="39">
        <v>11</v>
      </c>
      <c r="L2" s="39">
        <v>12</v>
      </c>
      <c r="M2" s="39">
        <v>13</v>
      </c>
      <c r="N2" s="39">
        <v>14</v>
      </c>
      <c r="O2" s="39">
        <v>15</v>
      </c>
      <c r="P2" s="39">
        <v>16</v>
      </c>
      <c r="Q2" s="39">
        <v>17</v>
      </c>
      <c r="R2" s="39">
        <v>18</v>
      </c>
      <c r="S2" s="39">
        <v>19</v>
      </c>
      <c r="T2" s="39">
        <v>20</v>
      </c>
      <c r="U2" s="39">
        <v>21</v>
      </c>
    </row>
    <row r="3" spans="1:21" ht="16" customHeight="1" x14ac:dyDescent="0.35">
      <c r="A3" s="6" t="s">
        <v>904</v>
      </c>
      <c r="B3" s="6" t="s">
        <v>905</v>
      </c>
      <c r="C3" s="6" t="s">
        <v>906</v>
      </c>
      <c r="D3" s="6" t="s">
        <v>907</v>
      </c>
      <c r="E3" s="6" t="s">
        <v>908</v>
      </c>
      <c r="F3" s="6" t="s">
        <v>909</v>
      </c>
      <c r="G3" s="6" t="s">
        <v>910</v>
      </c>
      <c r="H3" s="6" t="s">
        <v>911</v>
      </c>
      <c r="I3" s="6" t="s">
        <v>912</v>
      </c>
      <c r="J3" s="6" t="s">
        <v>913</v>
      </c>
      <c r="K3" s="6" t="s">
        <v>914</v>
      </c>
      <c r="L3" s="6" t="s">
        <v>915</v>
      </c>
      <c r="M3" s="6" t="s">
        <v>916</v>
      </c>
      <c r="N3" s="6" t="s">
        <v>917</v>
      </c>
      <c r="O3" s="6" t="s">
        <v>918</v>
      </c>
      <c r="P3" s="6" t="s">
        <v>58</v>
      </c>
      <c r="Q3" s="6" t="s">
        <v>919</v>
      </c>
      <c r="R3" s="6" t="s">
        <v>920</v>
      </c>
      <c r="S3" s="6" t="s">
        <v>921</v>
      </c>
      <c r="T3" s="6" t="s">
        <v>922</v>
      </c>
      <c r="U3" s="6" t="s">
        <v>923</v>
      </c>
    </row>
    <row r="4" spans="1:21" ht="16" customHeight="1" x14ac:dyDescent="0.35">
      <c r="A4" s="12" t="s">
        <v>924</v>
      </c>
      <c r="B4" s="37" t="s">
        <v>925</v>
      </c>
      <c r="C4" s="12">
        <v>1</v>
      </c>
      <c r="D4" s="12">
        <v>45953524</v>
      </c>
      <c r="E4" s="12">
        <v>0</v>
      </c>
      <c r="F4" s="12">
        <v>6.67</v>
      </c>
      <c r="I4" s="37"/>
      <c r="J4" s="12">
        <v>45953524</v>
      </c>
      <c r="K4" s="12">
        <v>0</v>
      </c>
      <c r="L4" s="12" t="s">
        <v>926</v>
      </c>
      <c r="M4" s="37">
        <v>2925117269</v>
      </c>
      <c r="N4" s="12"/>
      <c r="P4" s="12"/>
      <c r="Q4" s="12"/>
      <c r="R4" s="12" t="s">
        <v>927</v>
      </c>
      <c r="S4" s="36" t="str">
        <f t="shared" ref="S4:S67" si="0">IF(M4&gt;100000000000, "100bn", IF(M4&gt;50000000000, "50bn - 100bn",IF(M4&gt;1000000000, "1bn - 50bn", IF(M4&gt;500000000, "500mn - 1bn", "500mn"))))</f>
        <v>1bn - 50bn</v>
      </c>
      <c r="T4" s="36" t="str">
        <f>VLOOKUP(R4,Mapping!B:C,2,FALSE)</f>
        <v>CN</v>
      </c>
      <c r="U4" s="36" t="e">
        <f>VLOOKUP(N4,Mapping!H:I,2,FALSE)</f>
        <v>#N/A</v>
      </c>
    </row>
    <row r="5" spans="1:21" ht="16" customHeight="1" x14ac:dyDescent="0.35">
      <c r="A5" s="12" t="s">
        <v>21</v>
      </c>
      <c r="B5" s="37" t="s">
        <v>925</v>
      </c>
      <c r="C5" s="12">
        <v>2</v>
      </c>
      <c r="D5" s="12">
        <v>40510372</v>
      </c>
      <c r="E5" s="12">
        <v>-9927305</v>
      </c>
      <c r="F5" s="12">
        <v>5.88</v>
      </c>
      <c r="G5" s="12">
        <v>36115209</v>
      </c>
      <c r="H5" s="12">
        <v>3305361</v>
      </c>
      <c r="I5" s="37" t="s">
        <v>928</v>
      </c>
      <c r="J5" s="12">
        <v>4395163</v>
      </c>
      <c r="K5" s="12">
        <v>-13232666</v>
      </c>
      <c r="L5" s="12" t="s">
        <v>928</v>
      </c>
      <c r="M5" s="37">
        <v>1022594898625</v>
      </c>
      <c r="N5" s="12" t="s">
        <v>929</v>
      </c>
      <c r="O5" s="12">
        <v>34.246000000000002</v>
      </c>
      <c r="P5" s="12" t="s">
        <v>930</v>
      </c>
      <c r="Q5" s="12" t="s">
        <v>931</v>
      </c>
      <c r="R5" s="12" t="s">
        <v>932</v>
      </c>
      <c r="S5" s="36" t="str">
        <f t="shared" si="0"/>
        <v>100bn</v>
      </c>
      <c r="T5" s="36" t="str">
        <f>VLOOKUP(R5,Mapping!B:C,2,FALSE)</f>
        <v>US/CA</v>
      </c>
      <c r="U5" s="36" t="str">
        <f>VLOOKUP(N5,Mapping!H:I,2,FALSE)</f>
        <v>Value</v>
      </c>
    </row>
    <row r="6" spans="1:21" ht="16" customHeight="1" x14ac:dyDescent="0.35">
      <c r="A6" s="12" t="s">
        <v>22</v>
      </c>
      <c r="B6" s="37" t="s">
        <v>933</v>
      </c>
      <c r="C6" s="12">
        <v>3</v>
      </c>
      <c r="D6" s="12">
        <v>21132354</v>
      </c>
      <c r="E6" s="12">
        <v>327200</v>
      </c>
      <c r="F6" s="12">
        <v>3.07</v>
      </c>
      <c r="I6" s="37"/>
      <c r="J6" s="12">
        <v>21132354</v>
      </c>
      <c r="K6" s="12">
        <v>327200</v>
      </c>
      <c r="L6" s="12" t="s">
        <v>928</v>
      </c>
      <c r="M6" s="37">
        <v>7960929576394</v>
      </c>
      <c r="N6" s="12" t="s">
        <v>934</v>
      </c>
      <c r="O6" s="12">
        <v>4.7610000000000001</v>
      </c>
      <c r="P6" s="12" t="s">
        <v>935</v>
      </c>
      <c r="Q6" s="12" t="s">
        <v>936</v>
      </c>
      <c r="R6" s="12" t="s">
        <v>932</v>
      </c>
      <c r="S6" s="36" t="str">
        <f t="shared" si="0"/>
        <v>100bn</v>
      </c>
      <c r="T6" s="36" t="str">
        <f>VLOOKUP(R6,Mapping!B:C,2,FALSE)</f>
        <v>US/CA</v>
      </c>
      <c r="U6" s="36" t="str">
        <f>VLOOKUP(N6,Mapping!H:I,2,FALSE)</f>
        <v>Index</v>
      </c>
    </row>
    <row r="7" spans="1:21" ht="16" customHeight="1" x14ac:dyDescent="0.35">
      <c r="A7" s="12" t="s">
        <v>23</v>
      </c>
      <c r="B7" s="37" t="s">
        <v>933</v>
      </c>
      <c r="C7" s="12">
        <v>4</v>
      </c>
      <c r="D7" s="12">
        <v>17255116</v>
      </c>
      <c r="E7" s="12">
        <v>-121808</v>
      </c>
      <c r="F7" s="12">
        <v>2.5</v>
      </c>
      <c r="G7" s="12">
        <v>594873</v>
      </c>
      <c r="H7" s="12">
        <v>-104775</v>
      </c>
      <c r="I7" s="37" t="s">
        <v>928</v>
      </c>
      <c r="J7" s="12">
        <v>16660243</v>
      </c>
      <c r="K7" s="12">
        <v>-17033</v>
      </c>
      <c r="L7" s="12" t="s">
        <v>937</v>
      </c>
      <c r="M7" s="37">
        <v>4837463753757</v>
      </c>
      <c r="N7" s="12" t="s">
        <v>934</v>
      </c>
      <c r="O7" s="12">
        <v>7.4859999999999998</v>
      </c>
      <c r="P7" s="12" t="s">
        <v>938</v>
      </c>
      <c r="Q7" s="12" t="s">
        <v>931</v>
      </c>
      <c r="R7" s="12" t="s">
        <v>932</v>
      </c>
      <c r="S7" s="36" t="str">
        <f t="shared" si="0"/>
        <v>100bn</v>
      </c>
      <c r="T7" s="36" t="str">
        <f>VLOOKUP(R7,Mapping!B:C,2,FALSE)</f>
        <v>US/CA</v>
      </c>
      <c r="U7" s="36" t="str">
        <f>VLOOKUP(N7,Mapping!H:I,2,FALSE)</f>
        <v>Index</v>
      </c>
    </row>
    <row r="8" spans="1:21" ht="16" customHeight="1" x14ac:dyDescent="0.35">
      <c r="A8" s="12" t="s">
        <v>24</v>
      </c>
      <c r="B8" s="37" t="s">
        <v>933</v>
      </c>
      <c r="C8" s="12">
        <v>5</v>
      </c>
      <c r="D8" s="12">
        <v>11252026</v>
      </c>
      <c r="E8" s="12">
        <v>-2058757</v>
      </c>
      <c r="F8" s="12">
        <v>1.63</v>
      </c>
      <c r="G8" s="12">
        <v>11223376</v>
      </c>
      <c r="H8" s="12">
        <v>-2087407</v>
      </c>
      <c r="I8" s="37" t="s">
        <v>928</v>
      </c>
      <c r="J8" s="12">
        <v>28650</v>
      </c>
      <c r="K8" s="12">
        <v>28650</v>
      </c>
      <c r="L8" s="12" t="s">
        <v>939</v>
      </c>
      <c r="M8" s="37">
        <v>117758479640</v>
      </c>
      <c r="N8" s="12" t="s">
        <v>940</v>
      </c>
      <c r="O8" s="12">
        <v>53.081000000000003</v>
      </c>
      <c r="P8" s="12" t="s">
        <v>941</v>
      </c>
      <c r="Q8" s="12" t="s">
        <v>941</v>
      </c>
      <c r="R8" s="12" t="s">
        <v>932</v>
      </c>
      <c r="S8" s="36" t="str">
        <f t="shared" si="0"/>
        <v>100bn</v>
      </c>
      <c r="T8" s="36" t="str">
        <f>VLOOKUP(R8,Mapping!B:C,2,FALSE)</f>
        <v>US/CA</v>
      </c>
      <c r="U8" s="36" t="str">
        <f>VLOOKUP(N8,Mapping!H:I,2,FALSE)</f>
        <v>Growth</v>
      </c>
    </row>
    <row r="9" spans="1:21" ht="16" customHeight="1" x14ac:dyDescent="0.35">
      <c r="A9" s="12" t="s">
        <v>25</v>
      </c>
      <c r="B9" s="37" t="s">
        <v>933</v>
      </c>
      <c r="C9" s="12">
        <v>6</v>
      </c>
      <c r="D9" s="12">
        <v>10977896</v>
      </c>
      <c r="E9" s="12">
        <v>-925944</v>
      </c>
      <c r="F9" s="12">
        <v>1.59</v>
      </c>
      <c r="G9" s="12">
        <v>164868</v>
      </c>
      <c r="H9" s="12">
        <v>-606028</v>
      </c>
      <c r="I9" s="37" t="s">
        <v>942</v>
      </c>
      <c r="J9" s="12">
        <v>10813028</v>
      </c>
      <c r="K9" s="12">
        <v>-319916</v>
      </c>
      <c r="L9" s="12" t="s">
        <v>942</v>
      </c>
      <c r="M9" s="37">
        <v>1551847282513</v>
      </c>
      <c r="N9" s="12" t="s">
        <v>929</v>
      </c>
      <c r="O9" s="12">
        <v>20.193999999999999</v>
      </c>
      <c r="P9" s="12" t="s">
        <v>943</v>
      </c>
      <c r="Q9" s="12"/>
      <c r="R9" s="12" t="s">
        <v>944</v>
      </c>
      <c r="S9" s="36" t="str">
        <f t="shared" si="0"/>
        <v>100bn</v>
      </c>
      <c r="T9" s="36" t="str">
        <f>VLOOKUP(R9,Mapping!B:C,2,FALSE)</f>
        <v>EU</v>
      </c>
      <c r="U9" s="36" t="str">
        <f>VLOOKUP(N9,Mapping!H:I,2,FALSE)</f>
        <v>Value</v>
      </c>
    </row>
    <row r="10" spans="1:21" ht="16" customHeight="1" x14ac:dyDescent="0.35">
      <c r="A10" s="12" t="s">
        <v>26</v>
      </c>
      <c r="B10" s="37" t="s">
        <v>925</v>
      </c>
      <c r="C10" s="12">
        <v>7</v>
      </c>
      <c r="D10" s="12">
        <v>10640774</v>
      </c>
      <c r="E10" s="12">
        <v>750137</v>
      </c>
      <c r="F10" s="12">
        <v>1.54</v>
      </c>
      <c r="G10" s="12">
        <v>10640774</v>
      </c>
      <c r="H10" s="12">
        <v>750137</v>
      </c>
      <c r="I10" s="37" t="s">
        <v>928</v>
      </c>
      <c r="M10" s="37">
        <v>89446668161</v>
      </c>
      <c r="N10" s="12" t="s">
        <v>929</v>
      </c>
      <c r="O10" s="12">
        <v>26.849</v>
      </c>
      <c r="P10" s="12" t="s">
        <v>945</v>
      </c>
      <c r="Q10" s="12" t="s">
        <v>946</v>
      </c>
      <c r="R10" s="12" t="s">
        <v>932</v>
      </c>
      <c r="S10" s="36" t="str">
        <f t="shared" si="0"/>
        <v>50bn - 100bn</v>
      </c>
      <c r="T10" s="36" t="str">
        <f>VLOOKUP(R10,Mapping!B:C,2,FALSE)</f>
        <v>US/CA</v>
      </c>
      <c r="U10" s="36" t="str">
        <f>VLOOKUP(N10,Mapping!H:I,2,FALSE)</f>
        <v>Value</v>
      </c>
    </row>
    <row r="11" spans="1:21" ht="16" customHeight="1" x14ac:dyDescent="0.35">
      <c r="A11" s="12" t="s">
        <v>29</v>
      </c>
      <c r="B11" s="37" t="s">
        <v>933</v>
      </c>
      <c r="C11" s="12">
        <v>8</v>
      </c>
      <c r="D11" s="12">
        <v>6768943</v>
      </c>
      <c r="E11" s="12">
        <v>501944</v>
      </c>
      <c r="F11" s="12">
        <v>0.98</v>
      </c>
      <c r="G11" s="12">
        <v>1294</v>
      </c>
      <c r="H11" s="12">
        <v>1294</v>
      </c>
      <c r="I11" s="37" t="s">
        <v>942</v>
      </c>
      <c r="J11" s="12">
        <v>6767649</v>
      </c>
      <c r="K11" s="12">
        <v>500650</v>
      </c>
      <c r="L11" s="12" t="s">
        <v>942</v>
      </c>
      <c r="M11" s="37">
        <v>123951792127</v>
      </c>
      <c r="N11" s="12" t="s">
        <v>940</v>
      </c>
      <c r="O11" s="12">
        <v>26.808</v>
      </c>
      <c r="P11" s="12" t="s">
        <v>947</v>
      </c>
      <c r="Q11" s="12"/>
      <c r="R11" s="12" t="s">
        <v>927</v>
      </c>
      <c r="S11" s="36" t="str">
        <f t="shared" si="0"/>
        <v>100bn</v>
      </c>
      <c r="T11" s="36" t="str">
        <f>VLOOKUP(R11,Mapping!B:C,2,FALSE)</f>
        <v>CN</v>
      </c>
      <c r="U11" s="36" t="str">
        <f>VLOOKUP(N11,Mapping!H:I,2,FALSE)</f>
        <v>Growth</v>
      </c>
    </row>
    <row r="12" spans="1:21" ht="16" customHeight="1" x14ac:dyDescent="0.35">
      <c r="A12" s="12" t="s">
        <v>35</v>
      </c>
      <c r="B12" s="37" t="s">
        <v>925</v>
      </c>
      <c r="C12" s="12">
        <v>9</v>
      </c>
      <c r="D12" s="12">
        <v>6555112</v>
      </c>
      <c r="E12" s="12">
        <v>1501723</v>
      </c>
      <c r="F12" s="12">
        <v>0.95</v>
      </c>
      <c r="G12" s="12">
        <v>6555112</v>
      </c>
      <c r="H12" s="12">
        <v>1501723</v>
      </c>
      <c r="I12" s="37" t="s">
        <v>928</v>
      </c>
      <c r="M12" s="37">
        <v>25230328351</v>
      </c>
      <c r="N12" s="12" t="s">
        <v>929</v>
      </c>
      <c r="O12" s="12">
        <v>26.916</v>
      </c>
      <c r="P12" s="12" t="s">
        <v>941</v>
      </c>
      <c r="Q12" s="12" t="s">
        <v>941</v>
      </c>
      <c r="R12" s="12" t="s">
        <v>932</v>
      </c>
      <c r="S12" s="36" t="str">
        <f t="shared" si="0"/>
        <v>1bn - 50bn</v>
      </c>
      <c r="T12" s="36" t="str">
        <f>VLOOKUP(R12,Mapping!B:C,2,FALSE)</f>
        <v>US/CA</v>
      </c>
      <c r="U12" s="36" t="str">
        <f>VLOOKUP(N12,Mapping!H:I,2,FALSE)</f>
        <v>Value</v>
      </c>
    </row>
    <row r="13" spans="1:21" ht="16" customHeight="1" x14ac:dyDescent="0.35">
      <c r="A13" s="12" t="s">
        <v>33</v>
      </c>
      <c r="B13" s="37" t="s">
        <v>933</v>
      </c>
      <c r="C13" s="12">
        <v>10</v>
      </c>
      <c r="D13" s="12">
        <v>6535992</v>
      </c>
      <c r="E13" s="12">
        <v>-258986</v>
      </c>
      <c r="F13" s="12">
        <v>0.95</v>
      </c>
      <c r="G13" s="12">
        <v>26844</v>
      </c>
      <c r="H13" s="12">
        <v>-1062</v>
      </c>
      <c r="I13" s="37" t="s">
        <v>948</v>
      </c>
      <c r="J13" s="12">
        <v>6509148</v>
      </c>
      <c r="K13" s="12">
        <v>-257924</v>
      </c>
      <c r="L13" s="12" t="s">
        <v>949</v>
      </c>
      <c r="M13" s="37">
        <v>20343937181</v>
      </c>
      <c r="N13" s="12" t="s">
        <v>929</v>
      </c>
      <c r="O13" s="12">
        <v>55.36</v>
      </c>
      <c r="P13" s="12" t="s">
        <v>950</v>
      </c>
      <c r="Q13" s="12"/>
      <c r="R13" s="12" t="s">
        <v>951</v>
      </c>
      <c r="S13" s="36" t="str">
        <f t="shared" si="0"/>
        <v>1bn - 50bn</v>
      </c>
      <c r="T13" s="36" t="str">
        <f>VLOOKUP(R13,Mapping!B:C,2,FALSE)</f>
        <v>HK</v>
      </c>
      <c r="U13" s="36" t="str">
        <f>VLOOKUP(N13,Mapping!H:I,2,FALSE)</f>
        <v>Value</v>
      </c>
    </row>
    <row r="14" spans="1:21" ht="16" customHeight="1" x14ac:dyDescent="0.35">
      <c r="A14" s="12" t="s">
        <v>28</v>
      </c>
      <c r="B14" s="37" t="s">
        <v>933</v>
      </c>
      <c r="C14" s="12">
        <v>11</v>
      </c>
      <c r="D14" s="12">
        <v>6436532</v>
      </c>
      <c r="E14" s="12">
        <v>-105415</v>
      </c>
      <c r="F14" s="12">
        <v>0.93</v>
      </c>
      <c r="G14" s="12">
        <v>21485</v>
      </c>
      <c r="H14" s="12">
        <v>-23515</v>
      </c>
      <c r="I14" s="37" t="s">
        <v>952</v>
      </c>
      <c r="J14" s="12">
        <v>6415047</v>
      </c>
      <c r="K14" s="12">
        <v>-81900</v>
      </c>
      <c r="L14" s="12" t="s">
        <v>937</v>
      </c>
      <c r="M14" s="37">
        <v>441934744795</v>
      </c>
      <c r="N14" s="12" t="s">
        <v>934</v>
      </c>
      <c r="O14" s="12">
        <v>16.498999999999999</v>
      </c>
      <c r="P14" s="12" t="s">
        <v>953</v>
      </c>
      <c r="Q14" s="12"/>
      <c r="R14" s="12" t="s">
        <v>954</v>
      </c>
      <c r="S14" s="36" t="str">
        <f t="shared" si="0"/>
        <v>100bn</v>
      </c>
      <c r="T14" s="36" t="str">
        <f>VLOOKUP(R14,Mapping!B:C,2,FALSE)</f>
        <v>EU</v>
      </c>
      <c r="U14" s="36" t="str">
        <f>VLOOKUP(N14,Mapping!H:I,2,FALSE)</f>
        <v>Index</v>
      </c>
    </row>
    <row r="15" spans="1:21" ht="16" customHeight="1" x14ac:dyDescent="0.35">
      <c r="A15" s="12" t="s">
        <v>31</v>
      </c>
      <c r="B15" s="37" t="s">
        <v>933</v>
      </c>
      <c r="C15" s="12">
        <v>12</v>
      </c>
      <c r="D15" s="12">
        <v>5956872</v>
      </c>
      <c r="E15" s="12">
        <v>557950</v>
      </c>
      <c r="F15" s="12">
        <v>0.86</v>
      </c>
      <c r="I15" s="37"/>
      <c r="J15" s="12">
        <v>5956872</v>
      </c>
      <c r="K15" s="12">
        <v>557950</v>
      </c>
      <c r="L15" s="12" t="s">
        <v>955</v>
      </c>
      <c r="M15" s="37">
        <v>9487547762</v>
      </c>
      <c r="N15" s="12" t="s">
        <v>934</v>
      </c>
      <c r="O15" s="12">
        <v>40.029000000000003</v>
      </c>
      <c r="P15" s="12" t="s">
        <v>941</v>
      </c>
      <c r="Q15" s="12" t="s">
        <v>941</v>
      </c>
      <c r="R15" s="12" t="s">
        <v>932</v>
      </c>
      <c r="S15" s="36" t="str">
        <f t="shared" si="0"/>
        <v>1bn - 50bn</v>
      </c>
      <c r="T15" s="36" t="str">
        <f>VLOOKUP(R15,Mapping!B:C,2,FALSE)</f>
        <v>US/CA</v>
      </c>
      <c r="U15" s="36" t="str">
        <f>VLOOKUP(N15,Mapping!H:I,2,FALSE)</f>
        <v>Index</v>
      </c>
    </row>
    <row r="16" spans="1:21" ht="16" customHeight="1" x14ac:dyDescent="0.35">
      <c r="A16" s="12" t="s">
        <v>34</v>
      </c>
      <c r="B16" s="37" t="s">
        <v>933</v>
      </c>
      <c r="C16" s="12">
        <v>13</v>
      </c>
      <c r="D16" s="12">
        <v>5845414</v>
      </c>
      <c r="E16" s="12">
        <v>-601235</v>
      </c>
      <c r="F16" s="12">
        <v>0.85</v>
      </c>
      <c r="G16" s="12">
        <v>0</v>
      </c>
      <c r="H16" s="12">
        <v>-167735</v>
      </c>
      <c r="I16" s="37" t="s">
        <v>952</v>
      </c>
      <c r="J16" s="12">
        <v>5845414</v>
      </c>
      <c r="K16" s="12">
        <v>-433500</v>
      </c>
      <c r="L16" s="12" t="s">
        <v>928</v>
      </c>
      <c r="M16" s="37">
        <v>22289992322</v>
      </c>
      <c r="N16" s="12" t="s">
        <v>940</v>
      </c>
      <c r="O16" s="12">
        <v>36.770000000000003</v>
      </c>
      <c r="P16" s="12" t="s">
        <v>956</v>
      </c>
      <c r="Q16" s="12"/>
      <c r="R16" s="12" t="s">
        <v>951</v>
      </c>
      <c r="S16" s="36" t="str">
        <f t="shared" si="0"/>
        <v>1bn - 50bn</v>
      </c>
      <c r="T16" s="36" t="str">
        <f>VLOOKUP(R16,Mapping!B:C,2,FALSE)</f>
        <v>HK</v>
      </c>
      <c r="U16" s="36" t="str">
        <f>VLOOKUP(N16,Mapping!H:I,2,FALSE)</f>
        <v>Growth</v>
      </c>
    </row>
    <row r="17" spans="1:21" ht="16" customHeight="1" x14ac:dyDescent="0.35">
      <c r="A17" s="12" t="s">
        <v>32</v>
      </c>
      <c r="B17" s="37" t="s">
        <v>933</v>
      </c>
      <c r="C17" s="12">
        <v>14</v>
      </c>
      <c r="D17" s="12">
        <v>5453718</v>
      </c>
      <c r="E17" s="12">
        <v>-323506</v>
      </c>
      <c r="F17" s="12">
        <v>0.79</v>
      </c>
      <c r="G17" s="12">
        <v>0</v>
      </c>
      <c r="H17" s="12">
        <v>-240490</v>
      </c>
      <c r="I17" s="37" t="s">
        <v>957</v>
      </c>
      <c r="J17" s="12">
        <v>5453718</v>
      </c>
      <c r="K17" s="12">
        <v>-83016</v>
      </c>
      <c r="L17" s="12" t="s">
        <v>928</v>
      </c>
      <c r="M17" s="37">
        <v>152579846744</v>
      </c>
      <c r="N17" s="12" t="s">
        <v>940</v>
      </c>
      <c r="O17" s="12">
        <v>43.975000000000001</v>
      </c>
      <c r="P17" s="12" t="s">
        <v>953</v>
      </c>
      <c r="Q17" s="12"/>
      <c r="R17" s="12" t="s">
        <v>954</v>
      </c>
      <c r="S17" s="36" t="str">
        <f t="shared" si="0"/>
        <v>100bn</v>
      </c>
      <c r="T17" s="36" t="str">
        <f>VLOOKUP(R17,Mapping!B:C,2,FALSE)</f>
        <v>EU</v>
      </c>
      <c r="U17" s="36" t="str">
        <f>VLOOKUP(N17,Mapping!H:I,2,FALSE)</f>
        <v>Growth</v>
      </c>
    </row>
    <row r="18" spans="1:21" ht="16" customHeight="1" x14ac:dyDescent="0.35">
      <c r="A18" s="12" t="s">
        <v>37</v>
      </c>
      <c r="B18" s="37" t="s">
        <v>933</v>
      </c>
      <c r="C18" s="12">
        <v>15</v>
      </c>
      <c r="D18" s="12">
        <v>5105592</v>
      </c>
      <c r="E18" s="12">
        <v>-4950</v>
      </c>
      <c r="F18" s="12">
        <v>0.74</v>
      </c>
      <c r="G18" s="12">
        <v>1156692</v>
      </c>
      <c r="H18" s="12">
        <v>0</v>
      </c>
      <c r="I18" s="37" t="s">
        <v>928</v>
      </c>
      <c r="J18" s="12">
        <v>3948900</v>
      </c>
      <c r="K18" s="12">
        <v>-4950</v>
      </c>
      <c r="L18" s="12" t="s">
        <v>958</v>
      </c>
      <c r="M18" s="37">
        <v>20277427178</v>
      </c>
      <c r="N18" s="12" t="s">
        <v>959</v>
      </c>
      <c r="O18" s="12">
        <v>60.415999999999997</v>
      </c>
      <c r="P18" s="12" t="s">
        <v>956</v>
      </c>
      <c r="Q18" s="12"/>
      <c r="R18" s="12" t="s">
        <v>951</v>
      </c>
      <c r="S18" s="36" t="str">
        <f t="shared" si="0"/>
        <v>1bn - 50bn</v>
      </c>
      <c r="T18" s="36" t="str">
        <f>VLOOKUP(R18,Mapping!B:C,2,FALSE)</f>
        <v>HK</v>
      </c>
      <c r="U18" s="36" t="str">
        <f>VLOOKUP(N18,Mapping!H:I,2,FALSE)</f>
        <v>Growth</v>
      </c>
    </row>
    <row r="19" spans="1:21" ht="16" customHeight="1" x14ac:dyDescent="0.35">
      <c r="A19" s="12" t="s">
        <v>42</v>
      </c>
      <c r="B19" s="37" t="s">
        <v>933</v>
      </c>
      <c r="C19" s="12">
        <v>16</v>
      </c>
      <c r="D19" s="12">
        <v>4894574</v>
      </c>
      <c r="E19" s="12">
        <v>1399867</v>
      </c>
      <c r="F19" s="12">
        <v>0.71</v>
      </c>
      <c r="G19" s="12">
        <v>4894574</v>
      </c>
      <c r="H19" s="12">
        <v>1399867</v>
      </c>
      <c r="I19" s="37" t="s">
        <v>928</v>
      </c>
      <c r="M19" s="37">
        <v>14841382794</v>
      </c>
      <c r="N19" s="12" t="s">
        <v>959</v>
      </c>
      <c r="O19" s="12">
        <v>37.46</v>
      </c>
      <c r="P19" s="12" t="s">
        <v>960</v>
      </c>
      <c r="Q19" s="12"/>
      <c r="R19" s="12" t="s">
        <v>961</v>
      </c>
      <c r="S19" s="36" t="str">
        <f t="shared" si="0"/>
        <v>1bn - 50bn</v>
      </c>
      <c r="T19" s="36" t="str">
        <f>VLOOKUP(R19,Mapping!B:C,2,FALSE)</f>
        <v>EU</v>
      </c>
      <c r="U19" s="36" t="str">
        <f>VLOOKUP(N19,Mapping!H:I,2,FALSE)</f>
        <v>Growth</v>
      </c>
    </row>
    <row r="20" spans="1:21" ht="16" customHeight="1" x14ac:dyDescent="0.35">
      <c r="A20" s="12" t="s">
        <v>36</v>
      </c>
      <c r="B20" s="37" t="s">
        <v>925</v>
      </c>
      <c r="C20" s="12">
        <v>17</v>
      </c>
      <c r="D20" s="12">
        <v>4589621</v>
      </c>
      <c r="E20" s="12">
        <v>-80157</v>
      </c>
      <c r="F20" s="12">
        <v>0.67</v>
      </c>
      <c r="G20" s="12">
        <v>4589621</v>
      </c>
      <c r="H20" s="12">
        <v>-80157</v>
      </c>
      <c r="I20" s="37" t="s">
        <v>928</v>
      </c>
      <c r="M20" s="37">
        <v>16051141096</v>
      </c>
      <c r="N20" s="12" t="s">
        <v>959</v>
      </c>
      <c r="O20" s="12">
        <v>16.613</v>
      </c>
      <c r="P20" s="12" t="s">
        <v>941</v>
      </c>
      <c r="Q20" s="12" t="s">
        <v>941</v>
      </c>
      <c r="R20" s="12" t="s">
        <v>932</v>
      </c>
      <c r="S20" s="36" t="str">
        <f t="shared" si="0"/>
        <v>1bn - 50bn</v>
      </c>
      <c r="T20" s="36" t="str">
        <f>VLOOKUP(R20,Mapping!B:C,2,FALSE)</f>
        <v>US/CA</v>
      </c>
      <c r="U20" s="36" t="str">
        <f>VLOOKUP(N20,Mapping!H:I,2,FALSE)</f>
        <v>Growth</v>
      </c>
    </row>
    <row r="21" spans="1:21" ht="16" customHeight="1" x14ac:dyDescent="0.35">
      <c r="A21" s="12" t="s">
        <v>38</v>
      </c>
      <c r="B21" s="37" t="s">
        <v>933</v>
      </c>
      <c r="C21" s="12">
        <v>18</v>
      </c>
      <c r="D21" s="12">
        <v>4143897</v>
      </c>
      <c r="E21" s="12">
        <v>-10134</v>
      </c>
      <c r="F21" s="12">
        <v>0.6</v>
      </c>
      <c r="G21" s="12">
        <v>9476</v>
      </c>
      <c r="H21" s="12">
        <v>640</v>
      </c>
      <c r="I21" s="37" t="s">
        <v>928</v>
      </c>
      <c r="J21" s="12">
        <v>4134421</v>
      </c>
      <c r="K21" s="12">
        <v>-10774</v>
      </c>
      <c r="L21" s="12" t="s">
        <v>958</v>
      </c>
      <c r="M21" s="37">
        <v>33631465024</v>
      </c>
      <c r="N21" s="12" t="s">
        <v>934</v>
      </c>
      <c r="O21" s="12">
        <v>19.867000000000001</v>
      </c>
      <c r="P21" s="12" t="s">
        <v>950</v>
      </c>
      <c r="Q21" s="12"/>
      <c r="R21" s="12" t="s">
        <v>951</v>
      </c>
      <c r="S21" s="36" t="str">
        <f t="shared" si="0"/>
        <v>1bn - 50bn</v>
      </c>
      <c r="T21" s="36" t="str">
        <f>VLOOKUP(R21,Mapping!B:C,2,FALSE)</f>
        <v>HK</v>
      </c>
      <c r="U21" s="36" t="str">
        <f>VLOOKUP(N21,Mapping!H:I,2,FALSE)</f>
        <v>Index</v>
      </c>
    </row>
    <row r="22" spans="1:21" ht="16" customHeight="1" x14ac:dyDescent="0.35">
      <c r="A22" s="12" t="s">
        <v>43</v>
      </c>
      <c r="B22" s="37" t="s">
        <v>933</v>
      </c>
      <c r="C22" s="12">
        <v>19</v>
      </c>
      <c r="D22" s="12">
        <v>3614450</v>
      </c>
      <c r="E22" s="12">
        <v>-37004</v>
      </c>
      <c r="F22" s="12">
        <v>0.52</v>
      </c>
      <c r="I22" s="37"/>
      <c r="J22" s="12">
        <v>3614450</v>
      </c>
      <c r="K22" s="12">
        <v>-37004</v>
      </c>
      <c r="L22" s="12" t="s">
        <v>962</v>
      </c>
      <c r="M22" s="37">
        <v>135091551532</v>
      </c>
      <c r="N22" s="12" t="s">
        <v>963</v>
      </c>
      <c r="O22" s="12">
        <v>22.83</v>
      </c>
      <c r="P22" s="12" t="s">
        <v>964</v>
      </c>
      <c r="Q22" s="12"/>
      <c r="R22" s="12" t="s">
        <v>927</v>
      </c>
      <c r="S22" s="36" t="str">
        <f t="shared" si="0"/>
        <v>100bn</v>
      </c>
      <c r="T22" s="36" t="str">
        <f>VLOOKUP(R22,Mapping!B:C,2,FALSE)</f>
        <v>CN</v>
      </c>
      <c r="U22" s="36" t="str">
        <f>VLOOKUP(N22,Mapping!H:I,2,FALSE)</f>
        <v>Growth</v>
      </c>
    </row>
    <row r="23" spans="1:21" ht="16" customHeight="1" x14ac:dyDescent="0.35">
      <c r="A23" s="12" t="s">
        <v>44</v>
      </c>
      <c r="B23" s="37" t="s">
        <v>933</v>
      </c>
      <c r="C23" s="12">
        <v>20</v>
      </c>
      <c r="D23" s="12">
        <v>3418881</v>
      </c>
      <c r="E23" s="12">
        <v>64818</v>
      </c>
      <c r="F23" s="12">
        <v>0.5</v>
      </c>
      <c r="G23" s="12">
        <v>2353134</v>
      </c>
      <c r="H23" s="12">
        <v>-25232</v>
      </c>
      <c r="I23" s="37" t="s">
        <v>928</v>
      </c>
      <c r="J23" s="12">
        <v>1065747</v>
      </c>
      <c r="K23" s="12">
        <v>90050</v>
      </c>
      <c r="L23" s="12" t="s">
        <v>949</v>
      </c>
      <c r="M23" s="37">
        <v>707377951370</v>
      </c>
      <c r="N23" s="12" t="s">
        <v>929</v>
      </c>
      <c r="O23" s="12">
        <v>11.635999999999999</v>
      </c>
      <c r="P23" s="12" t="s">
        <v>965</v>
      </c>
      <c r="Q23" s="12" t="s">
        <v>966</v>
      </c>
      <c r="R23" s="12" t="s">
        <v>932</v>
      </c>
      <c r="S23" s="36" t="str">
        <f t="shared" si="0"/>
        <v>100bn</v>
      </c>
      <c r="T23" s="36" t="str">
        <f>VLOOKUP(R23,Mapping!B:C,2,FALSE)</f>
        <v>US/CA</v>
      </c>
      <c r="U23" s="36" t="str">
        <f>VLOOKUP(N23,Mapping!H:I,2,FALSE)</f>
        <v>Value</v>
      </c>
    </row>
    <row r="24" spans="1:21" ht="16" customHeight="1" x14ac:dyDescent="0.35">
      <c r="A24" s="12" t="s">
        <v>45</v>
      </c>
      <c r="B24" s="37" t="s">
        <v>933</v>
      </c>
      <c r="C24" s="12">
        <v>21</v>
      </c>
      <c r="D24" s="12">
        <v>3334058</v>
      </c>
      <c r="E24" s="12">
        <v>-6309</v>
      </c>
      <c r="F24" s="12">
        <v>0.48</v>
      </c>
      <c r="G24" s="12">
        <v>208476</v>
      </c>
      <c r="H24" s="12">
        <v>2054</v>
      </c>
      <c r="I24" s="37" t="s">
        <v>928</v>
      </c>
      <c r="J24" s="12">
        <v>3125582</v>
      </c>
      <c r="K24" s="12">
        <v>-8363</v>
      </c>
      <c r="L24" s="12" t="s">
        <v>958</v>
      </c>
      <c r="M24" s="37">
        <v>1890862823441</v>
      </c>
      <c r="N24" s="12" t="s">
        <v>934</v>
      </c>
      <c r="O24" s="12">
        <v>6.84</v>
      </c>
      <c r="P24" s="12" t="s">
        <v>967</v>
      </c>
      <c r="Q24" s="12" t="s">
        <v>968</v>
      </c>
      <c r="R24" s="12" t="s">
        <v>932</v>
      </c>
      <c r="S24" s="36" t="str">
        <f t="shared" si="0"/>
        <v>100bn</v>
      </c>
      <c r="T24" s="36" t="str">
        <f>VLOOKUP(R24,Mapping!B:C,2,FALSE)</f>
        <v>US/CA</v>
      </c>
      <c r="U24" s="36" t="str">
        <f>VLOOKUP(N24,Mapping!H:I,2,FALSE)</f>
        <v>Index</v>
      </c>
    </row>
    <row r="25" spans="1:21" ht="16" customHeight="1" x14ac:dyDescent="0.35">
      <c r="A25" s="12" t="s">
        <v>62</v>
      </c>
      <c r="B25" s="37" t="s">
        <v>933</v>
      </c>
      <c r="C25" s="12">
        <v>22</v>
      </c>
      <c r="D25" s="12">
        <v>3064434</v>
      </c>
      <c r="E25" s="12">
        <v>1302323</v>
      </c>
      <c r="F25" s="12">
        <v>0.44</v>
      </c>
      <c r="G25" s="12">
        <v>2611584</v>
      </c>
      <c r="H25" s="12">
        <v>1589575</v>
      </c>
      <c r="I25" s="37" t="s">
        <v>928</v>
      </c>
      <c r="J25" s="12">
        <v>452850</v>
      </c>
      <c r="K25" s="12">
        <v>-287252</v>
      </c>
      <c r="L25" s="12" t="s">
        <v>928</v>
      </c>
      <c r="M25" s="37">
        <v>104891331129</v>
      </c>
      <c r="N25" s="12" t="s">
        <v>929</v>
      </c>
      <c r="O25" s="12">
        <v>41.247</v>
      </c>
      <c r="P25" s="12" t="s">
        <v>969</v>
      </c>
      <c r="Q25" s="12"/>
      <c r="R25" s="12" t="s">
        <v>970</v>
      </c>
      <c r="S25" s="36" t="str">
        <f t="shared" si="0"/>
        <v>100bn</v>
      </c>
      <c r="T25" s="36" t="str">
        <f>VLOOKUP(R25,Mapping!B:C,2,FALSE)</f>
        <v>EU</v>
      </c>
      <c r="U25" s="36" t="str">
        <f>VLOOKUP(N25,Mapping!H:I,2,FALSE)</f>
        <v>Value</v>
      </c>
    </row>
    <row r="26" spans="1:21" ht="16" customHeight="1" x14ac:dyDescent="0.35">
      <c r="A26" s="12" t="s">
        <v>63</v>
      </c>
      <c r="B26" s="37" t="s">
        <v>933</v>
      </c>
      <c r="C26" s="12">
        <v>23</v>
      </c>
      <c r="D26" s="12">
        <v>3052493</v>
      </c>
      <c r="E26" s="12">
        <v>-254287</v>
      </c>
      <c r="F26" s="12">
        <v>0.44</v>
      </c>
      <c r="G26" s="12">
        <v>1170393</v>
      </c>
      <c r="H26" s="12">
        <v>0</v>
      </c>
      <c r="I26" s="37" t="s">
        <v>928</v>
      </c>
      <c r="J26" s="12">
        <v>1882100</v>
      </c>
      <c r="K26" s="12">
        <v>-254287</v>
      </c>
      <c r="L26" s="12" t="s">
        <v>928</v>
      </c>
      <c r="M26" s="37">
        <v>36175085005</v>
      </c>
      <c r="N26" s="12" t="s">
        <v>940</v>
      </c>
      <c r="O26" s="12">
        <v>52.524999999999999</v>
      </c>
      <c r="P26" s="12" t="s">
        <v>950</v>
      </c>
      <c r="Q26" s="12"/>
      <c r="R26" s="12" t="s">
        <v>951</v>
      </c>
      <c r="S26" s="36" t="str">
        <f t="shared" si="0"/>
        <v>1bn - 50bn</v>
      </c>
      <c r="T26" s="36" t="str">
        <f>VLOOKUP(R26,Mapping!B:C,2,FALSE)</f>
        <v>HK</v>
      </c>
      <c r="U26" s="36" t="str">
        <f>VLOOKUP(N26,Mapping!H:I,2,FALSE)</f>
        <v>Growth</v>
      </c>
    </row>
    <row r="27" spans="1:21" ht="16" customHeight="1" x14ac:dyDescent="0.35">
      <c r="A27" s="12" t="s">
        <v>64</v>
      </c>
      <c r="B27" s="37" t="s">
        <v>933</v>
      </c>
      <c r="C27" s="12">
        <v>24</v>
      </c>
      <c r="D27" s="12">
        <v>2939550</v>
      </c>
      <c r="E27" s="12">
        <v>5500</v>
      </c>
      <c r="F27" s="12">
        <v>0.43</v>
      </c>
      <c r="I27" s="37"/>
      <c r="J27" s="12">
        <v>2939550</v>
      </c>
      <c r="K27" s="12">
        <v>5500</v>
      </c>
      <c r="L27" s="12" t="s">
        <v>928</v>
      </c>
      <c r="M27" s="37">
        <v>10823127754</v>
      </c>
      <c r="N27" s="12" t="s">
        <v>940</v>
      </c>
      <c r="O27" s="12">
        <v>31.713999999999999</v>
      </c>
      <c r="P27" s="12" t="s">
        <v>950</v>
      </c>
      <c r="Q27" s="12"/>
      <c r="R27" s="12" t="s">
        <v>951</v>
      </c>
      <c r="S27" s="36" t="str">
        <f t="shared" si="0"/>
        <v>1bn - 50bn</v>
      </c>
      <c r="T27" s="36" t="str">
        <f>VLOOKUP(R27,Mapping!B:C,2,FALSE)</f>
        <v>HK</v>
      </c>
      <c r="U27" s="36" t="str">
        <f>VLOOKUP(N27,Mapping!H:I,2,FALSE)</f>
        <v>Growth</v>
      </c>
    </row>
    <row r="28" spans="1:21" ht="16" customHeight="1" x14ac:dyDescent="0.35">
      <c r="A28" s="12" t="s">
        <v>65</v>
      </c>
      <c r="B28" s="37" t="s">
        <v>933</v>
      </c>
      <c r="C28" s="12">
        <v>25</v>
      </c>
      <c r="D28" s="12">
        <v>2899010</v>
      </c>
      <c r="E28" s="12">
        <v>-32391</v>
      </c>
      <c r="F28" s="12">
        <v>0.42</v>
      </c>
      <c r="G28" s="12">
        <v>2634410</v>
      </c>
      <c r="H28" s="12">
        <v>-32291</v>
      </c>
      <c r="I28" s="37" t="s">
        <v>928</v>
      </c>
      <c r="J28" s="12">
        <v>264600</v>
      </c>
      <c r="K28" s="12">
        <v>-100</v>
      </c>
      <c r="L28" s="12" t="s">
        <v>955</v>
      </c>
      <c r="M28" s="37">
        <v>516627888777</v>
      </c>
      <c r="N28" s="12" t="s">
        <v>934</v>
      </c>
      <c r="O28" s="12">
        <v>9.4109999999999996</v>
      </c>
      <c r="P28" s="12" t="s">
        <v>953</v>
      </c>
      <c r="Q28" s="12"/>
      <c r="R28" s="12" t="s">
        <v>954</v>
      </c>
      <c r="S28" s="36" t="str">
        <f t="shared" si="0"/>
        <v>100bn</v>
      </c>
      <c r="T28" s="36" t="str">
        <f>VLOOKUP(R28,Mapping!B:C,2,FALSE)</f>
        <v>EU</v>
      </c>
      <c r="U28" s="36" t="str">
        <f>VLOOKUP(N28,Mapping!H:I,2,FALSE)</f>
        <v>Index</v>
      </c>
    </row>
    <row r="29" spans="1:21" ht="16" customHeight="1" x14ac:dyDescent="0.35">
      <c r="A29" s="12" t="s">
        <v>40</v>
      </c>
      <c r="B29" s="37" t="s">
        <v>933</v>
      </c>
      <c r="C29" s="12">
        <v>26</v>
      </c>
      <c r="D29" s="12">
        <v>2861617</v>
      </c>
      <c r="E29" s="12">
        <v>-1082568</v>
      </c>
      <c r="F29" s="12">
        <v>0.42</v>
      </c>
      <c r="G29" s="12">
        <v>2861617</v>
      </c>
      <c r="H29" s="12">
        <v>-1082568</v>
      </c>
      <c r="I29" s="37" t="s">
        <v>928</v>
      </c>
      <c r="M29" s="37">
        <v>6544176802</v>
      </c>
      <c r="N29" s="12" t="s">
        <v>929</v>
      </c>
      <c r="O29" s="12">
        <v>59.283999999999999</v>
      </c>
      <c r="P29" s="12" t="s">
        <v>971</v>
      </c>
      <c r="Q29" s="12" t="s">
        <v>972</v>
      </c>
      <c r="R29" s="12" t="s">
        <v>932</v>
      </c>
      <c r="S29" s="36" t="str">
        <f t="shared" si="0"/>
        <v>1bn - 50bn</v>
      </c>
      <c r="T29" s="36" t="str">
        <f>VLOOKUP(R29,Mapping!B:C,2,FALSE)</f>
        <v>US/CA</v>
      </c>
      <c r="U29" s="36" t="str">
        <f>VLOOKUP(N29,Mapping!H:I,2,FALSE)</f>
        <v>Value</v>
      </c>
    </row>
    <row r="30" spans="1:21" ht="16" customHeight="1" x14ac:dyDescent="0.35">
      <c r="A30" s="12" t="s">
        <v>66</v>
      </c>
      <c r="B30" s="37" t="s">
        <v>933</v>
      </c>
      <c r="C30" s="12">
        <v>27</v>
      </c>
      <c r="D30" s="12">
        <v>2768761</v>
      </c>
      <c r="E30" s="12">
        <v>-119877</v>
      </c>
      <c r="F30" s="12">
        <v>0.4</v>
      </c>
      <c r="G30" s="12">
        <v>0</v>
      </c>
      <c r="H30" s="12">
        <v>-257077</v>
      </c>
      <c r="I30" s="37" t="s">
        <v>952</v>
      </c>
      <c r="J30" s="12">
        <v>2768761</v>
      </c>
      <c r="K30" s="12">
        <v>137200</v>
      </c>
      <c r="L30" s="12" t="s">
        <v>973</v>
      </c>
      <c r="M30" s="37">
        <v>206814740967</v>
      </c>
      <c r="N30" s="12" t="s">
        <v>940</v>
      </c>
      <c r="O30" s="12">
        <v>21.795999999999999</v>
      </c>
      <c r="P30" s="12" t="s">
        <v>974</v>
      </c>
      <c r="Q30" s="12" t="s">
        <v>975</v>
      </c>
      <c r="R30" s="12" t="s">
        <v>932</v>
      </c>
      <c r="S30" s="36" t="str">
        <f t="shared" si="0"/>
        <v>100bn</v>
      </c>
      <c r="T30" s="36" t="str">
        <f>VLOOKUP(R30,Mapping!B:C,2,FALSE)</f>
        <v>US/CA</v>
      </c>
      <c r="U30" s="36" t="str">
        <f>VLOOKUP(N30,Mapping!H:I,2,FALSE)</f>
        <v>Growth</v>
      </c>
    </row>
    <row r="31" spans="1:21" ht="16" customHeight="1" x14ac:dyDescent="0.35">
      <c r="A31" s="12" t="s">
        <v>67</v>
      </c>
      <c r="B31" s="37" t="s">
        <v>925</v>
      </c>
      <c r="C31" s="12">
        <v>28</v>
      </c>
      <c r="D31" s="12">
        <v>2604281</v>
      </c>
      <c r="E31" s="12">
        <v>2604281</v>
      </c>
      <c r="F31" s="12">
        <v>0.38</v>
      </c>
      <c r="G31" s="12">
        <v>2604281</v>
      </c>
      <c r="H31" s="12">
        <v>2604281</v>
      </c>
      <c r="I31" s="37" t="s">
        <v>928</v>
      </c>
      <c r="M31" s="37">
        <v>4004956787</v>
      </c>
      <c r="N31" s="12" t="s">
        <v>976</v>
      </c>
      <c r="O31" s="12">
        <v>73.415000000000006</v>
      </c>
      <c r="P31" s="12" t="s">
        <v>977</v>
      </c>
      <c r="Q31" s="12"/>
      <c r="R31" s="12" t="s">
        <v>927</v>
      </c>
      <c r="S31" s="36" t="str">
        <f t="shared" si="0"/>
        <v>1bn - 50bn</v>
      </c>
      <c r="T31" s="36" t="str">
        <f>VLOOKUP(R31,Mapping!B:C,2,FALSE)</f>
        <v>CN</v>
      </c>
      <c r="U31" s="36" t="str">
        <f>VLOOKUP(N31,Mapping!H:I,2,FALSE)</f>
        <v>Alternative/Specialty</v>
      </c>
    </row>
    <row r="32" spans="1:21" ht="16" customHeight="1" x14ac:dyDescent="0.35">
      <c r="A32" s="12" t="s">
        <v>68</v>
      </c>
      <c r="B32" s="37" t="s">
        <v>933</v>
      </c>
      <c r="C32" s="12">
        <v>29</v>
      </c>
      <c r="D32" s="12">
        <v>2591763</v>
      </c>
      <c r="E32" s="12">
        <v>970174</v>
      </c>
      <c r="F32" s="12">
        <v>0.38</v>
      </c>
      <c r="G32" s="12">
        <v>938824</v>
      </c>
      <c r="H32" s="12">
        <v>938824</v>
      </c>
      <c r="I32" s="37" t="s">
        <v>928</v>
      </c>
      <c r="J32" s="12">
        <v>1652939</v>
      </c>
      <c r="K32" s="12">
        <v>31350</v>
      </c>
      <c r="L32" s="12" t="s">
        <v>937</v>
      </c>
      <c r="M32" s="37">
        <v>333635647497</v>
      </c>
      <c r="N32" s="12" t="s">
        <v>929</v>
      </c>
      <c r="O32" s="12">
        <v>32.088000000000001</v>
      </c>
      <c r="P32" s="12" t="s">
        <v>978</v>
      </c>
      <c r="Q32" s="12"/>
      <c r="R32" s="12" t="s">
        <v>979</v>
      </c>
      <c r="S32" s="36" t="str">
        <f t="shared" si="0"/>
        <v>100bn</v>
      </c>
      <c r="T32" s="36" t="str">
        <f>VLOOKUP(R32,Mapping!B:C,2,FALSE)</f>
        <v>EU</v>
      </c>
      <c r="U32" s="36" t="str">
        <f>VLOOKUP(N32,Mapping!H:I,2,FALSE)</f>
        <v>Value</v>
      </c>
    </row>
    <row r="33" spans="1:21" ht="16" customHeight="1" x14ac:dyDescent="0.35">
      <c r="A33" s="12" t="s">
        <v>69</v>
      </c>
      <c r="B33" s="37" t="s">
        <v>933</v>
      </c>
      <c r="C33" s="12">
        <v>30</v>
      </c>
      <c r="D33" s="12">
        <v>2457425</v>
      </c>
      <c r="E33" s="12">
        <v>-3489</v>
      </c>
      <c r="F33" s="12">
        <v>0.36</v>
      </c>
      <c r="G33" s="12">
        <v>2269598</v>
      </c>
      <c r="H33" s="12">
        <v>-2789</v>
      </c>
      <c r="I33" s="37" t="s">
        <v>928</v>
      </c>
      <c r="J33" s="12">
        <v>187827</v>
      </c>
      <c r="K33" s="12">
        <v>-700</v>
      </c>
      <c r="L33" s="12" t="s">
        <v>955</v>
      </c>
      <c r="M33" s="37">
        <v>846468087667</v>
      </c>
      <c r="N33" s="12" t="s">
        <v>940</v>
      </c>
      <c r="O33" s="12">
        <v>29.370999999999999</v>
      </c>
      <c r="P33" s="12" t="s">
        <v>941</v>
      </c>
      <c r="Q33" s="12" t="s">
        <v>941</v>
      </c>
      <c r="R33" s="12" t="s">
        <v>932</v>
      </c>
      <c r="S33" s="36" t="str">
        <f t="shared" si="0"/>
        <v>100bn</v>
      </c>
      <c r="T33" s="36" t="str">
        <f>VLOOKUP(R33,Mapping!B:C,2,FALSE)</f>
        <v>US/CA</v>
      </c>
      <c r="U33" s="36" t="str">
        <f>VLOOKUP(N33,Mapping!H:I,2,FALSE)</f>
        <v>Growth</v>
      </c>
    </row>
    <row r="34" spans="1:21" ht="16" customHeight="1" x14ac:dyDescent="0.35">
      <c r="A34" s="12" t="s">
        <v>70</v>
      </c>
      <c r="B34" s="37" t="s">
        <v>933</v>
      </c>
      <c r="C34" s="12">
        <v>31</v>
      </c>
      <c r="D34" s="12">
        <v>2411675</v>
      </c>
      <c r="E34" s="12">
        <v>49026</v>
      </c>
      <c r="F34" s="12">
        <v>0.35</v>
      </c>
      <c r="G34" s="12">
        <v>268146</v>
      </c>
      <c r="H34" s="12">
        <v>-18060</v>
      </c>
      <c r="I34" s="37" t="s">
        <v>928</v>
      </c>
      <c r="J34" s="12">
        <v>2143529</v>
      </c>
      <c r="K34" s="12">
        <v>67086</v>
      </c>
      <c r="L34" s="12" t="s">
        <v>937</v>
      </c>
      <c r="M34" s="37">
        <v>29688090454</v>
      </c>
      <c r="N34" s="12" t="s">
        <v>934</v>
      </c>
      <c r="O34" s="12">
        <v>29.222999999999999</v>
      </c>
      <c r="P34" s="12" t="s">
        <v>950</v>
      </c>
      <c r="Q34" s="12"/>
      <c r="R34" s="12" t="s">
        <v>951</v>
      </c>
      <c r="S34" s="36" t="str">
        <f t="shared" si="0"/>
        <v>1bn - 50bn</v>
      </c>
      <c r="T34" s="36" t="str">
        <f>VLOOKUP(R34,Mapping!B:C,2,FALSE)</f>
        <v>HK</v>
      </c>
      <c r="U34" s="36" t="str">
        <f>VLOOKUP(N34,Mapping!H:I,2,FALSE)</f>
        <v>Index</v>
      </c>
    </row>
    <row r="35" spans="1:21" ht="16" customHeight="1" x14ac:dyDescent="0.35">
      <c r="A35" s="12" t="s">
        <v>27</v>
      </c>
      <c r="B35" s="37" t="s">
        <v>933</v>
      </c>
      <c r="C35" s="12">
        <v>32</v>
      </c>
      <c r="D35" s="12">
        <v>2369414</v>
      </c>
      <c r="E35" s="12">
        <v>-5307857</v>
      </c>
      <c r="F35" s="12">
        <v>0.34</v>
      </c>
      <c r="G35" s="12">
        <v>1390436</v>
      </c>
      <c r="H35" s="12">
        <v>-5307857</v>
      </c>
      <c r="I35" s="37" t="s">
        <v>928</v>
      </c>
      <c r="J35" s="12">
        <v>978978</v>
      </c>
      <c r="K35" s="12">
        <v>0</v>
      </c>
      <c r="L35" s="12" t="s">
        <v>958</v>
      </c>
      <c r="M35" s="37">
        <v>593050582169</v>
      </c>
      <c r="N35" s="12" t="s">
        <v>929</v>
      </c>
      <c r="O35" s="12">
        <v>43.658999999999999</v>
      </c>
      <c r="P35" s="12" t="s">
        <v>967</v>
      </c>
      <c r="Q35" s="12" t="s">
        <v>968</v>
      </c>
      <c r="R35" s="12" t="s">
        <v>932</v>
      </c>
      <c r="S35" s="36" t="str">
        <f t="shared" si="0"/>
        <v>100bn</v>
      </c>
      <c r="T35" s="36" t="str">
        <f>VLOOKUP(R35,Mapping!B:C,2,FALSE)</f>
        <v>US/CA</v>
      </c>
      <c r="U35" s="36" t="str">
        <f>VLOOKUP(N35,Mapping!H:I,2,FALSE)</f>
        <v>Value</v>
      </c>
    </row>
    <row r="36" spans="1:21" ht="16" customHeight="1" x14ac:dyDescent="0.35">
      <c r="A36" s="12" t="s">
        <v>71</v>
      </c>
      <c r="B36" s="37" t="s">
        <v>933</v>
      </c>
      <c r="C36" s="12">
        <v>33</v>
      </c>
      <c r="D36" s="12">
        <v>2346562</v>
      </c>
      <c r="E36" s="12">
        <v>860162</v>
      </c>
      <c r="F36" s="12">
        <v>0.34</v>
      </c>
      <c r="G36" s="12">
        <v>867912</v>
      </c>
      <c r="H36" s="12">
        <v>838012</v>
      </c>
      <c r="I36" s="37" t="s">
        <v>928</v>
      </c>
      <c r="J36" s="12">
        <v>1478650</v>
      </c>
      <c r="K36" s="12">
        <v>22150</v>
      </c>
      <c r="L36" s="12" t="s">
        <v>958</v>
      </c>
      <c r="M36" s="37">
        <v>25276657622</v>
      </c>
      <c r="N36" s="12" t="s">
        <v>980</v>
      </c>
      <c r="O36" s="12">
        <v>43.177999999999997</v>
      </c>
      <c r="P36" s="12" t="s">
        <v>981</v>
      </c>
      <c r="Q36" s="12" t="s">
        <v>931</v>
      </c>
      <c r="R36" s="12" t="s">
        <v>932</v>
      </c>
      <c r="S36" s="36" t="str">
        <f t="shared" si="0"/>
        <v>1bn - 50bn</v>
      </c>
      <c r="T36" s="36" t="str">
        <f>VLOOKUP(R36,Mapping!B:C,2,FALSE)</f>
        <v>US/CA</v>
      </c>
      <c r="U36" s="36" t="str">
        <f>VLOOKUP(N36,Mapping!H:I,2,FALSE)</f>
        <v>Value</v>
      </c>
    </row>
    <row r="37" spans="1:21" ht="16" customHeight="1" x14ac:dyDescent="0.35">
      <c r="A37" s="12" t="s">
        <v>72</v>
      </c>
      <c r="B37" s="37" t="s">
        <v>925</v>
      </c>
      <c r="C37" s="12">
        <v>34</v>
      </c>
      <c r="D37" s="12">
        <v>2329290</v>
      </c>
      <c r="E37" s="12">
        <v>2329290</v>
      </c>
      <c r="F37" s="12">
        <v>0.34</v>
      </c>
      <c r="G37" s="12">
        <v>2329290</v>
      </c>
      <c r="H37" s="12">
        <v>2329290</v>
      </c>
      <c r="I37" s="37" t="s">
        <v>928</v>
      </c>
      <c r="M37" s="37">
        <v>7574057446</v>
      </c>
      <c r="N37" s="12" t="s">
        <v>940</v>
      </c>
      <c r="O37" s="12">
        <v>118.608</v>
      </c>
      <c r="P37" s="12" t="s">
        <v>950</v>
      </c>
      <c r="Q37" s="12"/>
      <c r="R37" s="12" t="s">
        <v>951</v>
      </c>
      <c r="S37" s="36" t="str">
        <f t="shared" si="0"/>
        <v>1bn - 50bn</v>
      </c>
      <c r="T37" s="36" t="str">
        <f>VLOOKUP(R37,Mapping!B:C,2,FALSE)</f>
        <v>HK</v>
      </c>
      <c r="U37" s="36" t="str">
        <f>VLOOKUP(N37,Mapping!H:I,2,FALSE)</f>
        <v>Growth</v>
      </c>
    </row>
    <row r="38" spans="1:21" ht="16" customHeight="1" x14ac:dyDescent="0.35">
      <c r="A38" s="12" t="s">
        <v>73</v>
      </c>
      <c r="B38" s="37" t="s">
        <v>925</v>
      </c>
      <c r="C38" s="12">
        <v>35</v>
      </c>
      <c r="D38" s="12">
        <v>2314583</v>
      </c>
      <c r="E38" s="12">
        <v>1552</v>
      </c>
      <c r="F38" s="12">
        <v>0.34</v>
      </c>
      <c r="G38" s="12">
        <v>0</v>
      </c>
      <c r="H38" s="12">
        <v>-2573</v>
      </c>
      <c r="I38" s="37" t="s">
        <v>982</v>
      </c>
      <c r="J38" s="12">
        <v>2314583</v>
      </c>
      <c r="K38" s="12">
        <v>4125</v>
      </c>
      <c r="L38" s="12" t="s">
        <v>928</v>
      </c>
      <c r="M38" s="37">
        <v>5724272211</v>
      </c>
      <c r="N38" s="12" t="s">
        <v>940</v>
      </c>
      <c r="O38" s="12">
        <v>33.192999999999998</v>
      </c>
      <c r="P38" s="12" t="s">
        <v>983</v>
      </c>
      <c r="Q38" s="12" t="s">
        <v>984</v>
      </c>
      <c r="R38" s="12" t="s">
        <v>985</v>
      </c>
      <c r="S38" s="36" t="str">
        <f t="shared" si="0"/>
        <v>1bn - 50bn</v>
      </c>
      <c r="T38" s="36" t="str">
        <f>VLOOKUP(R38,Mapping!B:C,2,FALSE)</f>
        <v>US/CA</v>
      </c>
      <c r="U38" s="36" t="str">
        <f>VLOOKUP(N38,Mapping!H:I,2,FALSE)</f>
        <v>Growth</v>
      </c>
    </row>
    <row r="39" spans="1:21" ht="16" customHeight="1" x14ac:dyDescent="0.35">
      <c r="A39" s="12" t="s">
        <v>74</v>
      </c>
      <c r="B39" s="37" t="s">
        <v>933</v>
      </c>
      <c r="C39" s="12">
        <v>36</v>
      </c>
      <c r="D39" s="12">
        <v>2266973</v>
      </c>
      <c r="E39" s="12">
        <v>138350</v>
      </c>
      <c r="F39" s="12">
        <v>0.33</v>
      </c>
      <c r="G39" s="12">
        <v>1383213</v>
      </c>
      <c r="H39" s="12">
        <v>117615</v>
      </c>
      <c r="I39" s="37" t="s">
        <v>928</v>
      </c>
      <c r="J39" s="12">
        <v>883760</v>
      </c>
      <c r="K39" s="12">
        <v>20735</v>
      </c>
      <c r="L39" s="12" t="s">
        <v>986</v>
      </c>
      <c r="M39" s="37">
        <v>31983266955</v>
      </c>
      <c r="N39" s="12" t="s">
        <v>940</v>
      </c>
      <c r="O39" s="12">
        <v>34.725000000000001</v>
      </c>
      <c r="P39" s="12" t="s">
        <v>987</v>
      </c>
      <c r="Q39" s="12"/>
      <c r="R39" s="12" t="s">
        <v>979</v>
      </c>
      <c r="S39" s="36" t="str">
        <f t="shared" si="0"/>
        <v>1bn - 50bn</v>
      </c>
      <c r="T39" s="36" t="str">
        <f>VLOOKUP(R39,Mapping!B:C,2,FALSE)</f>
        <v>EU</v>
      </c>
      <c r="U39" s="36" t="str">
        <f>VLOOKUP(N39,Mapping!H:I,2,FALSE)</f>
        <v>Growth</v>
      </c>
    </row>
    <row r="40" spans="1:21" ht="16" customHeight="1" x14ac:dyDescent="0.35">
      <c r="A40" s="12" t="s">
        <v>75</v>
      </c>
      <c r="B40" s="37" t="s">
        <v>925</v>
      </c>
      <c r="C40" s="12">
        <v>37</v>
      </c>
      <c r="D40" s="12">
        <v>2239671</v>
      </c>
      <c r="E40" s="12">
        <v>0</v>
      </c>
      <c r="F40" s="12">
        <v>0.32</v>
      </c>
      <c r="G40" s="12">
        <v>2239671</v>
      </c>
      <c r="H40" s="12">
        <v>0</v>
      </c>
      <c r="I40" s="37" t="s">
        <v>928</v>
      </c>
      <c r="M40" s="37">
        <v>151489365884</v>
      </c>
      <c r="N40" s="12" t="s">
        <v>929</v>
      </c>
      <c r="O40" s="12">
        <v>11.68</v>
      </c>
      <c r="P40" s="12" t="s">
        <v>988</v>
      </c>
      <c r="Q40" s="12"/>
      <c r="R40" s="12" t="s">
        <v>988</v>
      </c>
      <c r="S40" s="36" t="str">
        <f t="shared" si="0"/>
        <v>100bn</v>
      </c>
      <c r="T40" s="36" t="str">
        <f>VLOOKUP(R40,Mapping!B:C,2,FALSE)</f>
        <v>SG</v>
      </c>
      <c r="U40" s="36" t="str">
        <f>VLOOKUP(N40,Mapping!H:I,2,FALSE)</f>
        <v>Value</v>
      </c>
    </row>
    <row r="41" spans="1:21" ht="16" customHeight="1" x14ac:dyDescent="0.35">
      <c r="A41" s="12" t="s">
        <v>76</v>
      </c>
      <c r="B41" s="37" t="s">
        <v>933</v>
      </c>
      <c r="C41" s="12">
        <v>38</v>
      </c>
      <c r="D41" s="12">
        <v>2206490</v>
      </c>
      <c r="E41" s="12">
        <v>243400</v>
      </c>
      <c r="F41" s="12">
        <v>0.32</v>
      </c>
      <c r="G41" s="12">
        <v>1777374</v>
      </c>
      <c r="H41" s="12">
        <v>165450</v>
      </c>
      <c r="I41" s="37" t="s">
        <v>928</v>
      </c>
      <c r="J41" s="12">
        <v>429116</v>
      </c>
      <c r="K41" s="12">
        <v>77950</v>
      </c>
      <c r="L41" s="12" t="s">
        <v>962</v>
      </c>
      <c r="M41" s="37">
        <v>16922880638</v>
      </c>
      <c r="N41" s="12" t="s">
        <v>959</v>
      </c>
      <c r="O41" s="12">
        <v>48.423000000000002</v>
      </c>
      <c r="P41" s="12" t="s">
        <v>953</v>
      </c>
      <c r="Q41" s="12"/>
      <c r="R41" s="12" t="s">
        <v>954</v>
      </c>
      <c r="S41" s="36" t="str">
        <f t="shared" si="0"/>
        <v>1bn - 50bn</v>
      </c>
      <c r="T41" s="36" t="str">
        <f>VLOOKUP(R41,Mapping!B:C,2,FALSE)</f>
        <v>EU</v>
      </c>
      <c r="U41" s="36" t="str">
        <f>VLOOKUP(N41,Mapping!H:I,2,FALSE)</f>
        <v>Growth</v>
      </c>
    </row>
    <row r="42" spans="1:21" ht="16" customHeight="1" x14ac:dyDescent="0.35">
      <c r="A42" s="12" t="s">
        <v>77</v>
      </c>
      <c r="B42" s="37" t="s">
        <v>933</v>
      </c>
      <c r="C42" s="12">
        <v>39</v>
      </c>
      <c r="D42" s="12">
        <v>2030639</v>
      </c>
      <c r="E42" s="12">
        <v>-4000</v>
      </c>
      <c r="F42" s="12">
        <v>0.28999999999999998</v>
      </c>
      <c r="G42" s="12">
        <v>0</v>
      </c>
      <c r="H42" s="12">
        <v>-4000</v>
      </c>
      <c r="I42" s="37" t="s">
        <v>928</v>
      </c>
      <c r="J42" s="12">
        <v>2030639</v>
      </c>
      <c r="K42" s="12">
        <v>0</v>
      </c>
      <c r="L42" s="12" t="s">
        <v>958</v>
      </c>
      <c r="M42" s="37">
        <v>186603245107</v>
      </c>
      <c r="N42" s="12" t="s">
        <v>929</v>
      </c>
      <c r="O42" s="12">
        <v>30.763999999999999</v>
      </c>
      <c r="P42" s="12" t="s">
        <v>989</v>
      </c>
      <c r="Q42" s="12"/>
      <c r="R42" s="12" t="s">
        <v>990</v>
      </c>
      <c r="S42" s="36" t="str">
        <f t="shared" si="0"/>
        <v>100bn</v>
      </c>
      <c r="T42" s="36" t="str">
        <f>VLOOKUP(R42,Mapping!B:C,2,FALSE)</f>
        <v>EU</v>
      </c>
      <c r="U42" s="36" t="str">
        <f>VLOOKUP(N42,Mapping!H:I,2,FALSE)</f>
        <v>Value</v>
      </c>
    </row>
    <row r="43" spans="1:21" ht="16" customHeight="1" x14ac:dyDescent="0.35">
      <c r="A43" s="12" t="s">
        <v>78</v>
      </c>
      <c r="B43" s="37" t="s">
        <v>925</v>
      </c>
      <c r="C43" s="12">
        <v>40</v>
      </c>
      <c r="D43" s="12">
        <v>1917605</v>
      </c>
      <c r="E43" s="12">
        <v>-124965</v>
      </c>
      <c r="F43" s="12">
        <v>0.28000000000000003</v>
      </c>
      <c r="G43" s="12">
        <v>1917605</v>
      </c>
      <c r="H43" s="12">
        <v>-124965</v>
      </c>
      <c r="I43" s="37" t="s">
        <v>928</v>
      </c>
      <c r="M43" s="37">
        <v>95903858678</v>
      </c>
      <c r="N43" s="12" t="s">
        <v>991</v>
      </c>
      <c r="O43" s="12">
        <v>27.454000000000001</v>
      </c>
      <c r="P43" s="12" t="s">
        <v>992</v>
      </c>
      <c r="Q43" s="12" t="s">
        <v>993</v>
      </c>
      <c r="R43" s="12" t="s">
        <v>932</v>
      </c>
      <c r="S43" s="36" t="str">
        <f t="shared" si="0"/>
        <v>50bn - 100bn</v>
      </c>
      <c r="T43" s="36" t="str">
        <f>VLOOKUP(R43,Mapping!B:C,2,FALSE)</f>
        <v>US/CA</v>
      </c>
      <c r="U43" s="36" t="str">
        <f>VLOOKUP(N43,Mapping!H:I,2,FALSE)</f>
        <v>Others</v>
      </c>
    </row>
    <row r="44" spans="1:21" ht="16" customHeight="1" x14ac:dyDescent="0.35">
      <c r="A44" s="12" t="s">
        <v>79</v>
      </c>
      <c r="B44" s="37" t="s">
        <v>933</v>
      </c>
      <c r="C44" s="12">
        <v>41</v>
      </c>
      <c r="D44" s="12">
        <v>1729270</v>
      </c>
      <c r="E44" s="12">
        <v>90163</v>
      </c>
      <c r="F44" s="12">
        <v>0.25</v>
      </c>
      <c r="G44" s="12">
        <v>130223</v>
      </c>
      <c r="H44" s="12">
        <v>65312</v>
      </c>
      <c r="I44" s="37" t="s">
        <v>928</v>
      </c>
      <c r="J44" s="12">
        <v>1599047</v>
      </c>
      <c r="K44" s="12">
        <v>24851</v>
      </c>
      <c r="L44" s="12" t="s">
        <v>955</v>
      </c>
      <c r="M44" s="37">
        <v>233905177705</v>
      </c>
      <c r="N44" s="12" t="s">
        <v>940</v>
      </c>
      <c r="O44" s="12">
        <v>31.428999999999998</v>
      </c>
      <c r="P44" s="12" t="s">
        <v>953</v>
      </c>
      <c r="Q44" s="12"/>
      <c r="R44" s="12" t="s">
        <v>954</v>
      </c>
      <c r="S44" s="36" t="str">
        <f t="shared" si="0"/>
        <v>100bn</v>
      </c>
      <c r="T44" s="36" t="str">
        <f>VLOOKUP(R44,Mapping!B:C,2,FALSE)</f>
        <v>EU</v>
      </c>
      <c r="U44" s="36" t="str">
        <f>VLOOKUP(N44,Mapping!H:I,2,FALSE)</f>
        <v>Growth</v>
      </c>
    </row>
    <row r="45" spans="1:21" ht="16" customHeight="1" x14ac:dyDescent="0.35">
      <c r="A45" s="12" t="s">
        <v>80</v>
      </c>
      <c r="B45" s="37" t="s">
        <v>933</v>
      </c>
      <c r="C45" s="12">
        <v>42</v>
      </c>
      <c r="D45" s="12">
        <v>1639665</v>
      </c>
      <c r="E45" s="12">
        <v>35835</v>
      </c>
      <c r="F45" s="12">
        <v>0.24</v>
      </c>
      <c r="G45" s="12">
        <v>714299</v>
      </c>
      <c r="H45" s="12">
        <v>27414</v>
      </c>
      <c r="I45" s="37" t="s">
        <v>928</v>
      </c>
      <c r="J45" s="12">
        <v>925366</v>
      </c>
      <c r="K45" s="12">
        <v>8421</v>
      </c>
      <c r="L45" s="12" t="s">
        <v>928</v>
      </c>
      <c r="M45" s="37">
        <v>165171115115</v>
      </c>
      <c r="N45" s="12" t="s">
        <v>940</v>
      </c>
      <c r="O45" s="12">
        <v>37.677</v>
      </c>
      <c r="P45" s="12" t="s">
        <v>953</v>
      </c>
      <c r="Q45" s="12"/>
      <c r="R45" s="12" t="s">
        <v>954</v>
      </c>
      <c r="S45" s="36" t="str">
        <f t="shared" si="0"/>
        <v>100bn</v>
      </c>
      <c r="T45" s="36" t="str">
        <f>VLOOKUP(R45,Mapping!B:C,2,FALSE)</f>
        <v>EU</v>
      </c>
      <c r="U45" s="36" t="str">
        <f>VLOOKUP(N45,Mapping!H:I,2,FALSE)</f>
        <v>Growth</v>
      </c>
    </row>
    <row r="46" spans="1:21" ht="16" customHeight="1" x14ac:dyDescent="0.35">
      <c r="A46" s="12" t="s">
        <v>81</v>
      </c>
      <c r="B46" s="37" t="s">
        <v>933</v>
      </c>
      <c r="C46" s="12">
        <v>43</v>
      </c>
      <c r="D46" s="12">
        <v>1606814</v>
      </c>
      <c r="E46" s="12">
        <v>47198</v>
      </c>
      <c r="F46" s="12">
        <v>0.23</v>
      </c>
      <c r="G46" s="12">
        <v>91151</v>
      </c>
      <c r="H46" s="12">
        <v>43548</v>
      </c>
      <c r="I46" s="37" t="s">
        <v>928</v>
      </c>
      <c r="J46" s="12">
        <v>1515663</v>
      </c>
      <c r="K46" s="12">
        <v>3650</v>
      </c>
      <c r="L46" s="12" t="s">
        <v>928</v>
      </c>
      <c r="M46" s="37">
        <v>551759284573</v>
      </c>
      <c r="N46" s="12" t="s">
        <v>929</v>
      </c>
      <c r="O46" s="12">
        <v>26.925999999999998</v>
      </c>
      <c r="P46" s="12" t="s">
        <v>941</v>
      </c>
      <c r="Q46" s="12" t="s">
        <v>941</v>
      </c>
      <c r="R46" s="12" t="s">
        <v>932</v>
      </c>
      <c r="S46" s="36" t="str">
        <f t="shared" si="0"/>
        <v>100bn</v>
      </c>
      <c r="T46" s="36" t="str">
        <f>VLOOKUP(R46,Mapping!B:C,2,FALSE)</f>
        <v>US/CA</v>
      </c>
      <c r="U46" s="36" t="str">
        <f>VLOOKUP(N46,Mapping!H:I,2,FALSE)</f>
        <v>Value</v>
      </c>
    </row>
    <row r="47" spans="1:21" ht="16" customHeight="1" x14ac:dyDescent="0.35">
      <c r="A47" s="12" t="s">
        <v>82</v>
      </c>
      <c r="B47" s="37" t="s">
        <v>933</v>
      </c>
      <c r="C47" s="12">
        <v>44</v>
      </c>
      <c r="D47" s="12">
        <v>1590204</v>
      </c>
      <c r="E47" s="12">
        <v>2900</v>
      </c>
      <c r="F47" s="12">
        <v>0.23</v>
      </c>
      <c r="I47" s="37"/>
      <c r="J47" s="12">
        <v>1590204</v>
      </c>
      <c r="K47" s="12">
        <v>2900</v>
      </c>
      <c r="L47" s="12" t="s">
        <v>958</v>
      </c>
      <c r="M47" s="37">
        <v>198437858364</v>
      </c>
      <c r="N47" s="12" t="s">
        <v>934</v>
      </c>
      <c r="O47" s="12">
        <v>17.785</v>
      </c>
      <c r="P47" s="12" t="s">
        <v>953</v>
      </c>
      <c r="Q47" s="12"/>
      <c r="R47" s="12" t="s">
        <v>954</v>
      </c>
      <c r="S47" s="36" t="str">
        <f t="shared" si="0"/>
        <v>100bn</v>
      </c>
      <c r="T47" s="36" t="str">
        <f>VLOOKUP(R47,Mapping!B:C,2,FALSE)</f>
        <v>EU</v>
      </c>
      <c r="U47" s="36" t="str">
        <f>VLOOKUP(N47,Mapping!H:I,2,FALSE)</f>
        <v>Index</v>
      </c>
    </row>
    <row r="48" spans="1:21" ht="16" customHeight="1" x14ac:dyDescent="0.35">
      <c r="A48" s="12" t="s">
        <v>83</v>
      </c>
      <c r="B48" s="37" t="s">
        <v>925</v>
      </c>
      <c r="C48" s="12">
        <v>45</v>
      </c>
      <c r="D48" s="12">
        <v>1589921</v>
      </c>
      <c r="E48" s="12">
        <v>1580121</v>
      </c>
      <c r="F48" s="12">
        <v>0.23</v>
      </c>
      <c r="G48" s="12">
        <v>1580121</v>
      </c>
      <c r="H48" s="12">
        <v>1580121</v>
      </c>
      <c r="I48" s="37" t="s">
        <v>928</v>
      </c>
      <c r="J48" s="12">
        <v>9800</v>
      </c>
      <c r="K48" s="12">
        <v>0</v>
      </c>
      <c r="L48" s="12" t="s">
        <v>928</v>
      </c>
      <c r="M48" s="37">
        <v>718227362777</v>
      </c>
      <c r="N48" s="12" t="s">
        <v>959</v>
      </c>
      <c r="O48" s="12">
        <v>42.718000000000004</v>
      </c>
      <c r="P48" s="12" t="s">
        <v>930</v>
      </c>
      <c r="Q48" s="12" t="s">
        <v>931</v>
      </c>
      <c r="R48" s="12" t="s">
        <v>932</v>
      </c>
      <c r="S48" s="36" t="str">
        <f t="shared" si="0"/>
        <v>100bn</v>
      </c>
      <c r="T48" s="36" t="str">
        <f>VLOOKUP(R48,Mapping!B:C,2,FALSE)</f>
        <v>US/CA</v>
      </c>
      <c r="U48" s="36" t="str">
        <f>VLOOKUP(N48,Mapping!H:I,2,FALSE)</f>
        <v>Growth</v>
      </c>
    </row>
    <row r="49" spans="1:21" ht="16" customHeight="1" x14ac:dyDescent="0.35">
      <c r="A49" s="12" t="s">
        <v>84</v>
      </c>
      <c r="B49" s="37" t="s">
        <v>925</v>
      </c>
      <c r="C49" s="12">
        <v>46</v>
      </c>
      <c r="D49" s="12">
        <v>1542512</v>
      </c>
      <c r="E49" s="12">
        <v>692608</v>
      </c>
      <c r="F49" s="12">
        <v>0.22</v>
      </c>
      <c r="G49" s="12">
        <v>1542512</v>
      </c>
      <c r="H49" s="12">
        <v>692608</v>
      </c>
      <c r="I49" s="37" t="s">
        <v>928</v>
      </c>
      <c r="M49" s="37">
        <v>127071829111</v>
      </c>
      <c r="N49" s="12" t="s">
        <v>976</v>
      </c>
      <c r="O49" s="12">
        <v>127.009</v>
      </c>
      <c r="P49" s="12" t="s">
        <v>941</v>
      </c>
      <c r="Q49" s="12" t="s">
        <v>941</v>
      </c>
      <c r="R49" s="12" t="s">
        <v>932</v>
      </c>
      <c r="S49" s="36" t="str">
        <f t="shared" si="0"/>
        <v>100bn</v>
      </c>
      <c r="T49" s="36" t="str">
        <f>VLOOKUP(R49,Mapping!B:C,2,FALSE)</f>
        <v>US/CA</v>
      </c>
      <c r="U49" s="36" t="str">
        <f>VLOOKUP(N49,Mapping!H:I,2,FALSE)</f>
        <v>Alternative/Specialty</v>
      </c>
    </row>
    <row r="50" spans="1:21" ht="16" customHeight="1" x14ac:dyDescent="0.35">
      <c r="A50" s="12" t="s">
        <v>85</v>
      </c>
      <c r="B50" s="37" t="s">
        <v>925</v>
      </c>
      <c r="C50" s="12">
        <v>47</v>
      </c>
      <c r="D50" s="12">
        <v>1533164</v>
      </c>
      <c r="E50" s="12">
        <v>-1951888</v>
      </c>
      <c r="F50" s="12">
        <v>0.22</v>
      </c>
      <c r="G50" s="12">
        <v>1533164</v>
      </c>
      <c r="H50" s="12">
        <v>-1951888</v>
      </c>
      <c r="I50" s="37" t="s">
        <v>928</v>
      </c>
      <c r="M50" s="37">
        <v>93255633648</v>
      </c>
      <c r="N50" s="12" t="s">
        <v>976</v>
      </c>
      <c r="O50" s="12">
        <v>127.124</v>
      </c>
      <c r="P50" s="12" t="s">
        <v>941</v>
      </c>
      <c r="Q50" s="12" t="s">
        <v>941</v>
      </c>
      <c r="R50" s="12" t="s">
        <v>932</v>
      </c>
      <c r="S50" s="36" t="str">
        <f t="shared" si="0"/>
        <v>50bn - 100bn</v>
      </c>
      <c r="T50" s="36" t="str">
        <f>VLOOKUP(R50,Mapping!B:C,2,FALSE)</f>
        <v>US/CA</v>
      </c>
      <c r="U50" s="36" t="str">
        <f>VLOOKUP(N50,Mapping!H:I,2,FALSE)</f>
        <v>Alternative/Specialty</v>
      </c>
    </row>
    <row r="51" spans="1:21" ht="16" customHeight="1" x14ac:dyDescent="0.35">
      <c r="A51" s="12" t="s">
        <v>86</v>
      </c>
      <c r="B51" s="37" t="s">
        <v>933</v>
      </c>
      <c r="C51" s="12">
        <v>48</v>
      </c>
      <c r="D51" s="12">
        <v>1529268</v>
      </c>
      <c r="E51" s="12">
        <v>20427</v>
      </c>
      <c r="F51" s="12">
        <v>0.22</v>
      </c>
      <c r="G51" s="12">
        <v>308690</v>
      </c>
      <c r="H51" s="12">
        <v>-5173</v>
      </c>
      <c r="I51" s="37" t="s">
        <v>942</v>
      </c>
      <c r="J51" s="12">
        <v>1220578</v>
      </c>
      <c r="K51" s="12">
        <v>25600</v>
      </c>
      <c r="L51" s="12" t="s">
        <v>937</v>
      </c>
      <c r="M51" s="37">
        <v>512485377814</v>
      </c>
      <c r="N51" s="12" t="s">
        <v>929</v>
      </c>
      <c r="O51" s="12">
        <v>30.276</v>
      </c>
      <c r="P51" s="12" t="s">
        <v>960</v>
      </c>
      <c r="Q51" s="12"/>
      <c r="R51" s="12" t="s">
        <v>961</v>
      </c>
      <c r="S51" s="36" t="str">
        <f t="shared" si="0"/>
        <v>100bn</v>
      </c>
      <c r="T51" s="36" t="str">
        <f>VLOOKUP(R51,Mapping!B:C,2,FALSE)</f>
        <v>EU</v>
      </c>
      <c r="U51" s="36" t="str">
        <f>VLOOKUP(N51,Mapping!H:I,2,FALSE)</f>
        <v>Value</v>
      </c>
    </row>
    <row r="52" spans="1:21" ht="16" customHeight="1" x14ac:dyDescent="0.35">
      <c r="A52" s="12" t="s">
        <v>87</v>
      </c>
      <c r="B52" s="37" t="s">
        <v>933</v>
      </c>
      <c r="C52" s="12">
        <v>49</v>
      </c>
      <c r="D52" s="12">
        <v>1516957</v>
      </c>
      <c r="E52" s="12">
        <v>-748830</v>
      </c>
      <c r="F52" s="12">
        <v>0.22</v>
      </c>
      <c r="G52" s="12">
        <v>1329517</v>
      </c>
      <c r="H52" s="12">
        <v>-231649</v>
      </c>
      <c r="I52" s="37" t="s">
        <v>928</v>
      </c>
      <c r="J52" s="12">
        <v>187440</v>
      </c>
      <c r="K52" s="12">
        <v>-517181</v>
      </c>
      <c r="L52" s="12" t="s">
        <v>928</v>
      </c>
      <c r="M52" s="37">
        <v>223746859411</v>
      </c>
      <c r="N52" s="12" t="s">
        <v>940</v>
      </c>
      <c r="O52" s="12">
        <v>38.744</v>
      </c>
      <c r="P52" s="12" t="s">
        <v>994</v>
      </c>
      <c r="Q52" s="12" t="s">
        <v>995</v>
      </c>
      <c r="R52" s="12" t="s">
        <v>932</v>
      </c>
      <c r="S52" s="36" t="str">
        <f t="shared" si="0"/>
        <v>100bn</v>
      </c>
      <c r="T52" s="36" t="str">
        <f>VLOOKUP(R52,Mapping!B:C,2,FALSE)</f>
        <v>US/CA</v>
      </c>
      <c r="U52" s="36" t="str">
        <f>VLOOKUP(N52,Mapping!H:I,2,FALSE)</f>
        <v>Growth</v>
      </c>
    </row>
    <row r="53" spans="1:21" ht="16" customHeight="1" x14ac:dyDescent="0.35">
      <c r="A53" s="12" t="s">
        <v>88</v>
      </c>
      <c r="B53" s="37" t="s">
        <v>933</v>
      </c>
      <c r="C53" s="12">
        <v>50</v>
      </c>
      <c r="D53" s="12">
        <v>1435380</v>
      </c>
      <c r="E53" s="12">
        <v>-36560</v>
      </c>
      <c r="F53" s="12">
        <v>0.21</v>
      </c>
      <c r="G53" s="12">
        <v>0</v>
      </c>
      <c r="H53" s="12">
        <v>-246400</v>
      </c>
      <c r="I53" s="37" t="s">
        <v>957</v>
      </c>
      <c r="J53" s="12">
        <v>1435380</v>
      </c>
      <c r="K53" s="12">
        <v>209840</v>
      </c>
      <c r="L53" s="12" t="s">
        <v>942</v>
      </c>
      <c r="M53" s="37">
        <v>108431834004</v>
      </c>
      <c r="N53" s="12" t="s">
        <v>996</v>
      </c>
      <c r="O53" s="12">
        <v>31.806999999999999</v>
      </c>
      <c r="P53" s="12" t="s">
        <v>997</v>
      </c>
      <c r="Q53" s="12"/>
      <c r="R53" s="12" t="s">
        <v>970</v>
      </c>
      <c r="S53" s="36" t="str">
        <f t="shared" si="0"/>
        <v>100bn</v>
      </c>
      <c r="T53" s="36" t="str">
        <f>VLOOKUP(R53,Mapping!B:C,2,FALSE)</f>
        <v>EU</v>
      </c>
      <c r="U53" s="36" t="str">
        <f>VLOOKUP(N53,Mapping!H:I,2,FALSE)</f>
        <v>Alternative/Specialty</v>
      </c>
    </row>
    <row r="54" spans="1:21" ht="16" customHeight="1" x14ac:dyDescent="0.35">
      <c r="A54" s="12" t="s">
        <v>89</v>
      </c>
      <c r="B54" s="37" t="s">
        <v>925</v>
      </c>
      <c r="C54" s="12">
        <v>51</v>
      </c>
      <c r="D54" s="12">
        <v>1390899</v>
      </c>
      <c r="E54" s="12">
        <v>400182</v>
      </c>
      <c r="F54" s="12">
        <v>0.2</v>
      </c>
      <c r="G54" s="12">
        <v>1390899</v>
      </c>
      <c r="H54" s="12">
        <v>400182</v>
      </c>
      <c r="I54" s="37" t="s">
        <v>928</v>
      </c>
      <c r="M54" s="37">
        <v>349088389004</v>
      </c>
      <c r="N54" s="12" t="s">
        <v>998</v>
      </c>
      <c r="O54" s="12">
        <v>68.296999999999997</v>
      </c>
      <c r="P54" s="12" t="s">
        <v>941</v>
      </c>
      <c r="Q54" s="12" t="s">
        <v>941</v>
      </c>
      <c r="R54" s="12" t="s">
        <v>932</v>
      </c>
      <c r="S54" s="36" t="str">
        <f t="shared" si="0"/>
        <v>100bn</v>
      </c>
      <c r="T54" s="36" t="str">
        <f>VLOOKUP(R54,Mapping!B:C,2,FALSE)</f>
        <v>US/CA</v>
      </c>
      <c r="U54" s="36" t="str">
        <f>VLOOKUP(N54,Mapping!H:I,2,FALSE)</f>
        <v>Broker</v>
      </c>
    </row>
    <row r="55" spans="1:21" ht="16" customHeight="1" x14ac:dyDescent="0.35">
      <c r="A55" s="12" t="s">
        <v>39</v>
      </c>
      <c r="B55" s="37" t="s">
        <v>933</v>
      </c>
      <c r="C55" s="12">
        <v>52</v>
      </c>
      <c r="D55" s="12">
        <v>1355998</v>
      </c>
      <c r="E55" s="12">
        <v>-2879962</v>
      </c>
      <c r="F55" s="12">
        <v>0.2</v>
      </c>
      <c r="G55" s="12">
        <v>87</v>
      </c>
      <c r="H55" s="12">
        <v>0</v>
      </c>
      <c r="I55" s="37" t="s">
        <v>928</v>
      </c>
      <c r="J55" s="12">
        <v>1355911</v>
      </c>
      <c r="K55" s="12">
        <v>-2879962</v>
      </c>
      <c r="L55" s="12" t="s">
        <v>928</v>
      </c>
      <c r="M55" s="37">
        <v>204649980773</v>
      </c>
      <c r="N55" s="12" t="s">
        <v>959</v>
      </c>
      <c r="O55" s="12">
        <v>35.768000000000001</v>
      </c>
      <c r="P55" s="12" t="s">
        <v>953</v>
      </c>
      <c r="Q55" s="12"/>
      <c r="R55" s="12" t="s">
        <v>954</v>
      </c>
      <c r="S55" s="36" t="str">
        <f t="shared" si="0"/>
        <v>100bn</v>
      </c>
      <c r="T55" s="36" t="str">
        <f>VLOOKUP(R55,Mapping!B:C,2,FALSE)</f>
        <v>EU</v>
      </c>
      <c r="U55" s="36" t="str">
        <f>VLOOKUP(N55,Mapping!H:I,2,FALSE)</f>
        <v>Growth</v>
      </c>
    </row>
    <row r="56" spans="1:21" ht="16" customHeight="1" x14ac:dyDescent="0.35">
      <c r="A56" s="12" t="s">
        <v>90</v>
      </c>
      <c r="B56" s="37" t="s">
        <v>933</v>
      </c>
      <c r="C56" s="12">
        <v>53</v>
      </c>
      <c r="D56" s="12">
        <v>1342531</v>
      </c>
      <c r="E56" s="12">
        <v>347400</v>
      </c>
      <c r="F56" s="12">
        <v>0.19</v>
      </c>
      <c r="G56" s="12">
        <v>2500</v>
      </c>
      <c r="H56" s="12">
        <v>2500</v>
      </c>
      <c r="I56" s="37" t="s">
        <v>928</v>
      </c>
      <c r="J56" s="12">
        <v>1340031</v>
      </c>
      <c r="K56" s="12">
        <v>344900</v>
      </c>
      <c r="L56" s="12" t="s">
        <v>942</v>
      </c>
      <c r="M56" s="37">
        <v>74732230941</v>
      </c>
      <c r="N56" s="12" t="s">
        <v>940</v>
      </c>
      <c r="O56" s="12">
        <v>45.866</v>
      </c>
      <c r="P56" s="12" t="s">
        <v>947</v>
      </c>
      <c r="Q56" s="12"/>
      <c r="R56" s="12" t="s">
        <v>927</v>
      </c>
      <c r="S56" s="36" t="str">
        <f t="shared" si="0"/>
        <v>50bn - 100bn</v>
      </c>
      <c r="T56" s="36" t="str">
        <f>VLOOKUP(R56,Mapping!B:C,2,FALSE)</f>
        <v>CN</v>
      </c>
      <c r="U56" s="36" t="str">
        <f>VLOOKUP(N56,Mapping!H:I,2,FALSE)</f>
        <v>Growth</v>
      </c>
    </row>
    <row r="57" spans="1:21" ht="16" customHeight="1" x14ac:dyDescent="0.35">
      <c r="A57" s="12" t="s">
        <v>91</v>
      </c>
      <c r="B57" s="37" t="s">
        <v>933</v>
      </c>
      <c r="C57" s="12">
        <v>54</v>
      </c>
      <c r="D57" s="12">
        <v>1335357</v>
      </c>
      <c r="E57" s="12">
        <v>-6400</v>
      </c>
      <c r="F57" s="12">
        <v>0.19</v>
      </c>
      <c r="G57" s="12">
        <v>14425</v>
      </c>
      <c r="H57" s="12">
        <v>-5500</v>
      </c>
      <c r="I57" s="37" t="s">
        <v>928</v>
      </c>
      <c r="J57" s="12">
        <v>1320932</v>
      </c>
      <c r="K57" s="12">
        <v>-900</v>
      </c>
      <c r="L57" s="12" t="s">
        <v>949</v>
      </c>
      <c r="M57" s="37">
        <v>3127653596080</v>
      </c>
      <c r="N57" s="12" t="s">
        <v>934</v>
      </c>
      <c r="O57" s="12">
        <v>4.9870000000000001</v>
      </c>
      <c r="P57" s="12" t="s">
        <v>967</v>
      </c>
      <c r="Q57" s="12" t="s">
        <v>968</v>
      </c>
      <c r="R57" s="12" t="s">
        <v>932</v>
      </c>
      <c r="S57" s="36" t="str">
        <f t="shared" si="0"/>
        <v>100bn</v>
      </c>
      <c r="T57" s="36" t="str">
        <f>VLOOKUP(R57,Mapping!B:C,2,FALSE)</f>
        <v>US/CA</v>
      </c>
      <c r="U57" s="36" t="str">
        <f>VLOOKUP(N57,Mapping!H:I,2,FALSE)</f>
        <v>Index</v>
      </c>
    </row>
    <row r="58" spans="1:21" ht="16" customHeight="1" x14ac:dyDescent="0.35">
      <c r="A58" s="12" t="s">
        <v>92</v>
      </c>
      <c r="B58" s="37" t="s">
        <v>933</v>
      </c>
      <c r="C58" s="12">
        <v>55</v>
      </c>
      <c r="D58" s="12">
        <v>1289750</v>
      </c>
      <c r="E58" s="12">
        <v>544100</v>
      </c>
      <c r="F58" s="12">
        <v>0.19</v>
      </c>
      <c r="I58" s="37"/>
      <c r="J58" s="12">
        <v>1289750</v>
      </c>
      <c r="K58" s="12">
        <v>544100</v>
      </c>
      <c r="L58" s="12" t="s">
        <v>942</v>
      </c>
      <c r="M58" s="37">
        <v>20050944495</v>
      </c>
      <c r="N58" s="12" t="s">
        <v>940</v>
      </c>
      <c r="O58" s="12">
        <v>43.026000000000003</v>
      </c>
      <c r="P58" s="12" t="s">
        <v>999</v>
      </c>
      <c r="Q58" s="12"/>
      <c r="R58" s="12" t="s">
        <v>927</v>
      </c>
      <c r="S58" s="36" t="str">
        <f t="shared" si="0"/>
        <v>1bn - 50bn</v>
      </c>
      <c r="T58" s="36" t="str">
        <f>VLOOKUP(R58,Mapping!B:C,2,FALSE)</f>
        <v>CN</v>
      </c>
      <c r="U58" s="36" t="str">
        <f>VLOOKUP(N58,Mapping!H:I,2,FALSE)</f>
        <v>Growth</v>
      </c>
    </row>
    <row r="59" spans="1:21" ht="16" customHeight="1" x14ac:dyDescent="0.35">
      <c r="A59" s="12" t="s">
        <v>93</v>
      </c>
      <c r="B59" s="37" t="s">
        <v>933</v>
      </c>
      <c r="C59" s="12">
        <v>56</v>
      </c>
      <c r="D59" s="12">
        <v>1088184</v>
      </c>
      <c r="E59" s="12">
        <v>1021418</v>
      </c>
      <c r="F59" s="12">
        <v>0.16</v>
      </c>
      <c r="G59" s="12">
        <v>1088184</v>
      </c>
      <c r="H59" s="12">
        <v>1021418</v>
      </c>
      <c r="I59" s="37" t="s">
        <v>928</v>
      </c>
      <c r="M59" s="37">
        <v>57864544749</v>
      </c>
      <c r="N59" s="12" t="s">
        <v>976</v>
      </c>
      <c r="O59" s="12">
        <v>173.03700000000001</v>
      </c>
      <c r="P59" s="12" t="s">
        <v>971</v>
      </c>
      <c r="Q59" s="12" t="s">
        <v>972</v>
      </c>
      <c r="R59" s="12" t="s">
        <v>932</v>
      </c>
      <c r="S59" s="36" t="str">
        <f t="shared" si="0"/>
        <v>50bn - 100bn</v>
      </c>
      <c r="T59" s="36" t="str">
        <f>VLOOKUP(R59,Mapping!B:C,2,FALSE)</f>
        <v>US/CA</v>
      </c>
      <c r="U59" s="36" t="str">
        <f>VLOOKUP(N59,Mapping!H:I,2,FALSE)</f>
        <v>Alternative/Specialty</v>
      </c>
    </row>
    <row r="60" spans="1:21" ht="16" customHeight="1" x14ac:dyDescent="0.35">
      <c r="A60" s="12" t="s">
        <v>94</v>
      </c>
      <c r="B60" s="37" t="s">
        <v>925</v>
      </c>
      <c r="C60" s="12">
        <v>57</v>
      </c>
      <c r="D60" s="12">
        <v>1050500</v>
      </c>
      <c r="E60" s="12">
        <v>-28547</v>
      </c>
      <c r="F60" s="12">
        <v>0.15</v>
      </c>
      <c r="G60" s="12">
        <v>0</v>
      </c>
      <c r="H60" s="12">
        <v>-7347</v>
      </c>
      <c r="I60" s="37" t="s">
        <v>1000</v>
      </c>
      <c r="J60" s="12">
        <v>1050500</v>
      </c>
      <c r="K60" s="12">
        <v>-21200</v>
      </c>
      <c r="L60" s="12" t="s">
        <v>928</v>
      </c>
      <c r="M60" s="37">
        <v>9322869263</v>
      </c>
      <c r="N60" s="12" t="s">
        <v>940</v>
      </c>
      <c r="O60" s="12">
        <v>47.494999999999997</v>
      </c>
      <c r="P60" s="12" t="s">
        <v>988</v>
      </c>
      <c r="Q60" s="12"/>
      <c r="R60" s="12" t="s">
        <v>988</v>
      </c>
      <c r="S60" s="36" t="str">
        <f t="shared" si="0"/>
        <v>1bn - 50bn</v>
      </c>
      <c r="T60" s="36" t="str">
        <f>VLOOKUP(R60,Mapping!B:C,2,FALSE)</f>
        <v>SG</v>
      </c>
      <c r="U60" s="36" t="str">
        <f>VLOOKUP(N60,Mapping!H:I,2,FALSE)</f>
        <v>Growth</v>
      </c>
    </row>
    <row r="61" spans="1:21" ht="16" customHeight="1" x14ac:dyDescent="0.35">
      <c r="A61" s="12" t="s">
        <v>95</v>
      </c>
      <c r="B61" s="37" t="s">
        <v>933</v>
      </c>
      <c r="C61" s="12">
        <v>58</v>
      </c>
      <c r="D61" s="12">
        <v>1025957</v>
      </c>
      <c r="E61" s="12">
        <v>-28412</v>
      </c>
      <c r="F61" s="12">
        <v>0.15</v>
      </c>
      <c r="G61" s="12">
        <v>14322</v>
      </c>
      <c r="H61" s="12">
        <v>-51964</v>
      </c>
      <c r="I61" s="37" t="s">
        <v>928</v>
      </c>
      <c r="J61" s="12">
        <v>1011635</v>
      </c>
      <c r="K61" s="12">
        <v>23552</v>
      </c>
      <c r="L61" s="12" t="s">
        <v>949</v>
      </c>
      <c r="M61" s="37">
        <v>6771517296</v>
      </c>
      <c r="N61" s="12" t="s">
        <v>963</v>
      </c>
      <c r="O61" s="12">
        <v>70.616</v>
      </c>
      <c r="P61" s="12" t="s">
        <v>1001</v>
      </c>
      <c r="Q61" s="12"/>
      <c r="R61" s="12" t="s">
        <v>951</v>
      </c>
      <c r="S61" s="36" t="str">
        <f t="shared" si="0"/>
        <v>1bn - 50bn</v>
      </c>
      <c r="T61" s="36" t="str">
        <f>VLOOKUP(R61,Mapping!B:C,2,FALSE)</f>
        <v>HK</v>
      </c>
      <c r="U61" s="36" t="str">
        <f>VLOOKUP(N61,Mapping!H:I,2,FALSE)</f>
        <v>Growth</v>
      </c>
    </row>
    <row r="62" spans="1:21" ht="16" customHeight="1" x14ac:dyDescent="0.35">
      <c r="A62" s="12" t="s">
        <v>96</v>
      </c>
      <c r="B62" s="37" t="s">
        <v>933</v>
      </c>
      <c r="C62" s="12">
        <v>59</v>
      </c>
      <c r="D62" s="12">
        <v>1020700</v>
      </c>
      <c r="E62" s="12">
        <v>7600</v>
      </c>
      <c r="F62" s="12">
        <v>0.15</v>
      </c>
      <c r="I62" s="37"/>
      <c r="J62" s="12">
        <v>1020700</v>
      </c>
      <c r="K62" s="12">
        <v>7600</v>
      </c>
      <c r="L62" s="12" t="s">
        <v>942</v>
      </c>
      <c r="M62" s="37">
        <v>22891925601</v>
      </c>
      <c r="N62" s="12" t="s">
        <v>963</v>
      </c>
      <c r="O62" s="12">
        <v>30.864999999999998</v>
      </c>
      <c r="P62" s="12" t="s">
        <v>1002</v>
      </c>
      <c r="Q62" s="12"/>
      <c r="R62" s="12" t="s">
        <v>927</v>
      </c>
      <c r="S62" s="36" t="str">
        <f t="shared" si="0"/>
        <v>1bn - 50bn</v>
      </c>
      <c r="T62" s="36" t="str">
        <f>VLOOKUP(R62,Mapping!B:C,2,FALSE)</f>
        <v>CN</v>
      </c>
      <c r="U62" s="36" t="str">
        <f>VLOOKUP(N62,Mapping!H:I,2,FALSE)</f>
        <v>Growth</v>
      </c>
    </row>
    <row r="63" spans="1:21" ht="16" customHeight="1" x14ac:dyDescent="0.35">
      <c r="A63" s="12" t="s">
        <v>97</v>
      </c>
      <c r="B63" s="37" t="s">
        <v>933</v>
      </c>
      <c r="C63" s="12">
        <v>60</v>
      </c>
      <c r="D63" s="12">
        <v>1016655</v>
      </c>
      <c r="E63" s="12">
        <v>-912378</v>
      </c>
      <c r="F63" s="12">
        <v>0.15</v>
      </c>
      <c r="G63" s="12">
        <v>0</v>
      </c>
      <c r="H63" s="12">
        <v>-881892</v>
      </c>
      <c r="I63" s="37" t="s">
        <v>957</v>
      </c>
      <c r="J63" s="12">
        <v>1016655</v>
      </c>
      <c r="K63" s="12">
        <v>-30486</v>
      </c>
      <c r="L63" s="12" t="s">
        <v>962</v>
      </c>
      <c r="M63" s="37">
        <v>92161044648</v>
      </c>
      <c r="N63" s="12" t="s">
        <v>940</v>
      </c>
      <c r="O63" s="12">
        <v>55.459000000000003</v>
      </c>
      <c r="P63" s="12" t="s">
        <v>983</v>
      </c>
      <c r="Q63" s="12" t="s">
        <v>984</v>
      </c>
      <c r="R63" s="12" t="s">
        <v>985</v>
      </c>
      <c r="S63" s="36" t="str">
        <f t="shared" si="0"/>
        <v>50bn - 100bn</v>
      </c>
      <c r="T63" s="36" t="str">
        <f>VLOOKUP(R63,Mapping!B:C,2,FALSE)</f>
        <v>US/CA</v>
      </c>
      <c r="U63" s="36" t="str">
        <f>VLOOKUP(N63,Mapping!H:I,2,FALSE)</f>
        <v>Growth</v>
      </c>
    </row>
    <row r="64" spans="1:21" ht="16" customHeight="1" x14ac:dyDescent="0.35">
      <c r="A64" s="12" t="s">
        <v>98</v>
      </c>
      <c r="B64" s="37" t="s">
        <v>933</v>
      </c>
      <c r="C64" s="12">
        <v>61</v>
      </c>
      <c r="D64" s="12">
        <v>1015403</v>
      </c>
      <c r="E64" s="12">
        <v>1500</v>
      </c>
      <c r="F64" s="12">
        <v>0.15</v>
      </c>
      <c r="G64" s="12">
        <v>105954</v>
      </c>
      <c r="H64" s="12">
        <v>0</v>
      </c>
      <c r="I64" s="37" t="s">
        <v>928</v>
      </c>
      <c r="J64" s="12">
        <v>909449</v>
      </c>
      <c r="K64" s="12">
        <v>1500</v>
      </c>
      <c r="L64" s="12" t="s">
        <v>949</v>
      </c>
      <c r="M64" s="37">
        <v>32488066366</v>
      </c>
      <c r="N64" s="12" t="s">
        <v>940</v>
      </c>
      <c r="O64" s="12">
        <v>78.98</v>
      </c>
      <c r="P64" s="12" t="s">
        <v>953</v>
      </c>
      <c r="Q64" s="12"/>
      <c r="R64" s="12" t="s">
        <v>954</v>
      </c>
      <c r="S64" s="36" t="str">
        <f t="shared" si="0"/>
        <v>1bn - 50bn</v>
      </c>
      <c r="T64" s="36" t="str">
        <f>VLOOKUP(R64,Mapping!B:C,2,FALSE)</f>
        <v>EU</v>
      </c>
      <c r="U64" s="36" t="str">
        <f>VLOOKUP(N64,Mapping!H:I,2,FALSE)</f>
        <v>Growth</v>
      </c>
    </row>
    <row r="65" spans="1:21" ht="16" customHeight="1" x14ac:dyDescent="0.35">
      <c r="A65" s="12" t="s">
        <v>99</v>
      </c>
      <c r="B65" s="37" t="s">
        <v>933</v>
      </c>
      <c r="C65" s="12">
        <v>62</v>
      </c>
      <c r="D65" s="12">
        <v>1006385</v>
      </c>
      <c r="E65" s="12">
        <v>-97325</v>
      </c>
      <c r="F65" s="12">
        <v>0.15</v>
      </c>
      <c r="G65" s="12">
        <v>1006385</v>
      </c>
      <c r="H65" s="12">
        <v>-97325</v>
      </c>
      <c r="I65" s="37" t="s">
        <v>928</v>
      </c>
      <c r="M65" s="37">
        <v>5951610575</v>
      </c>
      <c r="N65" s="12" t="s">
        <v>940</v>
      </c>
      <c r="O65" s="12">
        <v>45.033000000000001</v>
      </c>
      <c r="P65" s="12" t="s">
        <v>1003</v>
      </c>
      <c r="Q65" s="12"/>
      <c r="R65" s="12" t="s">
        <v>954</v>
      </c>
      <c r="S65" s="36" t="str">
        <f t="shared" si="0"/>
        <v>1bn - 50bn</v>
      </c>
      <c r="T65" s="36" t="str">
        <f>VLOOKUP(R65,Mapping!B:C,2,FALSE)</f>
        <v>EU</v>
      </c>
      <c r="U65" s="36" t="str">
        <f>VLOOKUP(N65,Mapping!H:I,2,FALSE)</f>
        <v>Growth</v>
      </c>
    </row>
    <row r="66" spans="1:21" ht="16" customHeight="1" x14ac:dyDescent="0.35">
      <c r="A66" s="12" t="s">
        <v>100</v>
      </c>
      <c r="B66" s="37" t="s">
        <v>933</v>
      </c>
      <c r="C66" s="12">
        <v>63</v>
      </c>
      <c r="D66" s="12">
        <v>1000238</v>
      </c>
      <c r="E66" s="12">
        <v>1400</v>
      </c>
      <c r="F66" s="12">
        <v>0.15</v>
      </c>
      <c r="I66" s="37"/>
      <c r="J66" s="12">
        <v>1000238</v>
      </c>
      <c r="K66" s="12">
        <v>1400</v>
      </c>
      <c r="L66" s="12" t="s">
        <v>958</v>
      </c>
      <c r="M66" s="37">
        <v>119980886873</v>
      </c>
      <c r="N66" s="12" t="s">
        <v>934</v>
      </c>
      <c r="O66" s="12">
        <v>20.117000000000001</v>
      </c>
      <c r="P66" s="12" t="s">
        <v>953</v>
      </c>
      <c r="Q66" s="12"/>
      <c r="R66" s="12" t="s">
        <v>954</v>
      </c>
      <c r="S66" s="36" t="str">
        <f t="shared" si="0"/>
        <v>100bn</v>
      </c>
      <c r="T66" s="36" t="str">
        <f>VLOOKUP(R66,Mapping!B:C,2,FALSE)</f>
        <v>EU</v>
      </c>
      <c r="U66" s="36" t="str">
        <f>VLOOKUP(N66,Mapping!H:I,2,FALSE)</f>
        <v>Index</v>
      </c>
    </row>
    <row r="67" spans="1:21" ht="16" customHeight="1" x14ac:dyDescent="0.35">
      <c r="A67" s="12" t="s">
        <v>101</v>
      </c>
      <c r="B67" s="37" t="s">
        <v>933</v>
      </c>
      <c r="C67" s="12">
        <v>64</v>
      </c>
      <c r="D67" s="12">
        <v>991406</v>
      </c>
      <c r="E67" s="12">
        <v>-7623</v>
      </c>
      <c r="F67" s="12">
        <v>0.14000000000000001</v>
      </c>
      <c r="G67" s="12">
        <v>991406</v>
      </c>
      <c r="H67" s="12">
        <v>-7623</v>
      </c>
      <c r="I67" s="37" t="s">
        <v>928</v>
      </c>
      <c r="M67" s="37">
        <v>37954600290</v>
      </c>
      <c r="N67" s="12" t="s">
        <v>940</v>
      </c>
      <c r="O67" s="12">
        <v>71.316999999999993</v>
      </c>
      <c r="P67" s="12" t="s">
        <v>953</v>
      </c>
      <c r="Q67" s="12"/>
      <c r="R67" s="12" t="s">
        <v>954</v>
      </c>
      <c r="S67" s="36" t="str">
        <f t="shared" si="0"/>
        <v>1bn - 50bn</v>
      </c>
      <c r="T67" s="36" t="str">
        <f>VLOOKUP(R67,Mapping!B:C,2,FALSE)</f>
        <v>EU</v>
      </c>
      <c r="U67" s="36" t="str">
        <f>VLOOKUP(N67,Mapping!H:I,2,FALSE)</f>
        <v>Growth</v>
      </c>
    </row>
    <row r="68" spans="1:21" ht="16" customHeight="1" x14ac:dyDescent="0.35">
      <c r="A68" s="12" t="s">
        <v>102</v>
      </c>
      <c r="B68" s="37" t="s">
        <v>925</v>
      </c>
      <c r="C68" s="12">
        <v>65</v>
      </c>
      <c r="D68" s="12">
        <v>979652</v>
      </c>
      <c r="E68" s="12">
        <v>-85501</v>
      </c>
      <c r="F68" s="12">
        <v>0.14000000000000001</v>
      </c>
      <c r="G68" s="12">
        <v>979652</v>
      </c>
      <c r="H68" s="12">
        <v>-85501</v>
      </c>
      <c r="I68" s="37" t="s">
        <v>928</v>
      </c>
      <c r="M68" s="37">
        <v>2323863785</v>
      </c>
      <c r="N68" s="12" t="s">
        <v>929</v>
      </c>
      <c r="O68" s="12">
        <v>58.253999999999998</v>
      </c>
      <c r="P68" s="12" t="s">
        <v>953</v>
      </c>
      <c r="Q68" s="12"/>
      <c r="R68" s="12" t="s">
        <v>954</v>
      </c>
      <c r="S68" s="36" t="str">
        <f t="shared" ref="S68:S131" si="1">IF(M68&gt;100000000000, "100bn", IF(M68&gt;50000000000, "50bn - 100bn",IF(M68&gt;1000000000, "1bn - 50bn", IF(M68&gt;500000000, "500mn - 1bn", "500mn"))))</f>
        <v>1bn - 50bn</v>
      </c>
      <c r="T68" s="36" t="str">
        <f>VLOOKUP(R68,Mapping!B:C,2,FALSE)</f>
        <v>EU</v>
      </c>
      <c r="U68" s="36" t="str">
        <f>VLOOKUP(N68,Mapping!H:I,2,FALSE)</f>
        <v>Value</v>
      </c>
    </row>
    <row r="69" spans="1:21" ht="16" customHeight="1" x14ac:dyDescent="0.35">
      <c r="A69" s="12" t="s">
        <v>103</v>
      </c>
      <c r="B69" s="37" t="s">
        <v>933</v>
      </c>
      <c r="C69" s="12">
        <v>66</v>
      </c>
      <c r="D69" s="12">
        <v>976211</v>
      </c>
      <c r="E69" s="12">
        <v>102424</v>
      </c>
      <c r="F69" s="12">
        <v>0.14000000000000001</v>
      </c>
      <c r="G69" s="12">
        <v>976211</v>
      </c>
      <c r="H69" s="12">
        <v>102424</v>
      </c>
      <c r="I69" s="37" t="s">
        <v>928</v>
      </c>
      <c r="M69" s="37">
        <v>76831751480</v>
      </c>
      <c r="N69" s="12" t="s">
        <v>963</v>
      </c>
      <c r="O69" s="12">
        <v>11.957000000000001</v>
      </c>
      <c r="P69" s="12" t="s">
        <v>967</v>
      </c>
      <c r="Q69" s="12" t="s">
        <v>968</v>
      </c>
      <c r="R69" s="12" t="s">
        <v>932</v>
      </c>
      <c r="S69" s="36" t="str">
        <f t="shared" si="1"/>
        <v>50bn - 100bn</v>
      </c>
      <c r="T69" s="36" t="str">
        <f>VLOOKUP(R69,Mapping!B:C,2,FALSE)</f>
        <v>US/CA</v>
      </c>
      <c r="U69" s="36" t="str">
        <f>VLOOKUP(N69,Mapping!H:I,2,FALSE)</f>
        <v>Growth</v>
      </c>
    </row>
    <row r="70" spans="1:21" ht="16" customHeight="1" x14ac:dyDescent="0.35">
      <c r="A70" s="12" t="s">
        <v>104</v>
      </c>
      <c r="B70" s="37" t="s">
        <v>925</v>
      </c>
      <c r="C70" s="12">
        <v>67</v>
      </c>
      <c r="D70" s="12">
        <v>970349</v>
      </c>
      <c r="E70" s="12">
        <v>-657849</v>
      </c>
      <c r="F70" s="12">
        <v>0.14000000000000001</v>
      </c>
      <c r="G70" s="12">
        <v>970349</v>
      </c>
      <c r="H70" s="12">
        <v>-657849</v>
      </c>
      <c r="I70" s="37" t="s">
        <v>928</v>
      </c>
      <c r="M70" s="37">
        <v>1040234684579</v>
      </c>
      <c r="N70" s="12" t="s">
        <v>998</v>
      </c>
      <c r="O70" s="12">
        <v>23.234999999999999</v>
      </c>
      <c r="P70" s="12" t="s">
        <v>941</v>
      </c>
      <c r="Q70" s="12" t="s">
        <v>941</v>
      </c>
      <c r="R70" s="12" t="s">
        <v>932</v>
      </c>
      <c r="S70" s="36" t="str">
        <f t="shared" si="1"/>
        <v>100bn</v>
      </c>
      <c r="T70" s="36" t="str">
        <f>VLOOKUP(R70,Mapping!B:C,2,FALSE)</f>
        <v>US/CA</v>
      </c>
      <c r="U70" s="36" t="str">
        <f>VLOOKUP(N70,Mapping!H:I,2,FALSE)</f>
        <v>Broker</v>
      </c>
    </row>
    <row r="71" spans="1:21" ht="16" customHeight="1" x14ac:dyDescent="0.35">
      <c r="A71" s="12" t="s">
        <v>105</v>
      </c>
      <c r="B71" s="37" t="s">
        <v>933</v>
      </c>
      <c r="C71" s="12">
        <v>68</v>
      </c>
      <c r="D71" s="12">
        <v>955315</v>
      </c>
      <c r="E71" s="12">
        <v>102764</v>
      </c>
      <c r="F71" s="12">
        <v>0.14000000000000001</v>
      </c>
      <c r="I71" s="37"/>
      <c r="J71" s="12">
        <v>955315</v>
      </c>
      <c r="K71" s="12">
        <v>102764</v>
      </c>
      <c r="L71" s="12" t="s">
        <v>986</v>
      </c>
      <c r="M71" s="37">
        <v>16343943823</v>
      </c>
      <c r="N71" s="12" t="s">
        <v>940</v>
      </c>
      <c r="O71" s="12">
        <v>34.088000000000001</v>
      </c>
      <c r="P71" s="12" t="s">
        <v>1004</v>
      </c>
      <c r="Q71" s="12"/>
      <c r="R71" s="12" t="s">
        <v>1005</v>
      </c>
      <c r="S71" s="36" t="str">
        <f t="shared" si="1"/>
        <v>1bn - 50bn</v>
      </c>
      <c r="T71" s="36" t="str">
        <f>VLOOKUP(R71,Mapping!B:C,2,FALSE)</f>
        <v>Asia</v>
      </c>
      <c r="U71" s="36" t="str">
        <f>VLOOKUP(N71,Mapping!H:I,2,FALSE)</f>
        <v>Growth</v>
      </c>
    </row>
    <row r="72" spans="1:21" ht="16" customHeight="1" x14ac:dyDescent="0.35">
      <c r="A72" s="12" t="s">
        <v>106</v>
      </c>
      <c r="B72" s="37" t="s">
        <v>933</v>
      </c>
      <c r="C72" s="12">
        <v>69</v>
      </c>
      <c r="D72" s="12">
        <v>950938</v>
      </c>
      <c r="E72" s="12">
        <v>-435429</v>
      </c>
      <c r="F72" s="12">
        <v>0.14000000000000001</v>
      </c>
      <c r="I72" s="37"/>
      <c r="J72" s="12">
        <v>950938</v>
      </c>
      <c r="K72" s="12">
        <v>-435429</v>
      </c>
      <c r="L72" s="12" t="s">
        <v>1000</v>
      </c>
      <c r="M72" s="37">
        <v>25098830831</v>
      </c>
      <c r="N72" s="12" t="s">
        <v>940</v>
      </c>
      <c r="O72" s="12">
        <v>33.055999999999997</v>
      </c>
      <c r="P72" s="12" t="s">
        <v>1006</v>
      </c>
      <c r="Q72" s="12" t="s">
        <v>1007</v>
      </c>
      <c r="R72" s="12" t="s">
        <v>985</v>
      </c>
      <c r="S72" s="36" t="str">
        <f t="shared" si="1"/>
        <v>1bn - 50bn</v>
      </c>
      <c r="T72" s="36" t="str">
        <f>VLOOKUP(R72,Mapping!B:C,2,FALSE)</f>
        <v>US/CA</v>
      </c>
      <c r="U72" s="36" t="str">
        <f>VLOOKUP(N72,Mapping!H:I,2,FALSE)</f>
        <v>Growth</v>
      </c>
    </row>
    <row r="73" spans="1:21" ht="16" customHeight="1" x14ac:dyDescent="0.35">
      <c r="A73" s="12" t="s">
        <v>107</v>
      </c>
      <c r="B73" s="37" t="s">
        <v>933</v>
      </c>
      <c r="C73" s="12">
        <v>70</v>
      </c>
      <c r="D73" s="12">
        <v>945623</v>
      </c>
      <c r="E73" s="12">
        <v>158544</v>
      </c>
      <c r="F73" s="12">
        <v>0.14000000000000001</v>
      </c>
      <c r="G73" s="12">
        <v>71644</v>
      </c>
      <c r="H73" s="12">
        <v>71644</v>
      </c>
      <c r="I73" s="37" t="s">
        <v>1008</v>
      </c>
      <c r="J73" s="12">
        <v>873979</v>
      </c>
      <c r="K73" s="12">
        <v>86900</v>
      </c>
      <c r="L73" s="12" t="s">
        <v>928</v>
      </c>
      <c r="M73" s="37">
        <v>15959905769</v>
      </c>
      <c r="N73" s="12" t="s">
        <v>959</v>
      </c>
      <c r="O73" s="12">
        <v>29.622</v>
      </c>
      <c r="P73" s="12" t="s">
        <v>1009</v>
      </c>
      <c r="Q73" s="12"/>
      <c r="R73" s="12" t="s">
        <v>1010</v>
      </c>
      <c r="S73" s="36" t="str">
        <f t="shared" si="1"/>
        <v>1bn - 50bn</v>
      </c>
      <c r="T73" s="36" t="str">
        <f>VLOOKUP(R73,Mapping!B:C,2,FALSE)</f>
        <v>Africa</v>
      </c>
      <c r="U73" s="36" t="str">
        <f>VLOOKUP(N73,Mapping!H:I,2,FALSE)</f>
        <v>Growth</v>
      </c>
    </row>
    <row r="74" spans="1:21" ht="16" customHeight="1" x14ac:dyDescent="0.35">
      <c r="A74" s="12" t="s">
        <v>108</v>
      </c>
      <c r="B74" s="37" t="s">
        <v>925</v>
      </c>
      <c r="C74" s="12">
        <v>71</v>
      </c>
      <c r="D74" s="12">
        <v>942582</v>
      </c>
      <c r="E74" s="12">
        <v>-144331</v>
      </c>
      <c r="F74" s="12">
        <v>0.14000000000000001</v>
      </c>
      <c r="G74" s="12">
        <v>379718</v>
      </c>
      <c r="H74" s="12">
        <v>-64000</v>
      </c>
      <c r="I74" s="37" t="s">
        <v>928</v>
      </c>
      <c r="J74" s="12">
        <v>562864</v>
      </c>
      <c r="K74" s="12">
        <v>-80331</v>
      </c>
      <c r="L74" s="12" t="s">
        <v>942</v>
      </c>
      <c r="M74" s="37">
        <v>1531148502</v>
      </c>
      <c r="N74" s="12" t="s">
        <v>959</v>
      </c>
      <c r="O74" s="12">
        <v>81.244</v>
      </c>
      <c r="P74" s="12" t="s">
        <v>1011</v>
      </c>
      <c r="Q74" s="12" t="s">
        <v>1012</v>
      </c>
      <c r="R74" s="12" t="s">
        <v>1013</v>
      </c>
      <c r="S74" s="36" t="str">
        <f t="shared" si="1"/>
        <v>1bn - 50bn</v>
      </c>
      <c r="T74" s="36" t="str">
        <f>VLOOKUP(R74,Mapping!B:C,2,FALSE)</f>
        <v>Oceania</v>
      </c>
      <c r="U74" s="36" t="str">
        <f>VLOOKUP(N74,Mapping!H:I,2,FALSE)</f>
        <v>Growth</v>
      </c>
    </row>
    <row r="75" spans="1:21" ht="16" customHeight="1" x14ac:dyDescent="0.35">
      <c r="A75" s="12" t="s">
        <v>109</v>
      </c>
      <c r="B75" s="37" t="s">
        <v>933</v>
      </c>
      <c r="C75" s="12">
        <v>72</v>
      </c>
      <c r="D75" s="12">
        <v>889177</v>
      </c>
      <c r="E75" s="12">
        <v>-1205042</v>
      </c>
      <c r="F75" s="12">
        <v>0.13</v>
      </c>
      <c r="G75" s="12">
        <v>889177</v>
      </c>
      <c r="H75" s="12">
        <v>-1205042</v>
      </c>
      <c r="I75" s="37" t="s">
        <v>928</v>
      </c>
      <c r="M75" s="37">
        <v>561788085142</v>
      </c>
      <c r="N75" s="12" t="s">
        <v>959</v>
      </c>
      <c r="O75" s="12">
        <v>40.091000000000001</v>
      </c>
      <c r="P75" s="12" t="s">
        <v>1014</v>
      </c>
      <c r="Q75" s="12" t="s">
        <v>1015</v>
      </c>
      <c r="R75" s="12" t="s">
        <v>932</v>
      </c>
      <c r="S75" s="36" t="str">
        <f t="shared" si="1"/>
        <v>100bn</v>
      </c>
      <c r="T75" s="36" t="str">
        <f>VLOOKUP(R75,Mapping!B:C,2,FALSE)</f>
        <v>US/CA</v>
      </c>
      <c r="U75" s="36" t="str">
        <f>VLOOKUP(N75,Mapping!H:I,2,FALSE)</f>
        <v>Growth</v>
      </c>
    </row>
    <row r="76" spans="1:21" ht="16" customHeight="1" x14ac:dyDescent="0.35">
      <c r="A76" s="12" t="s">
        <v>110</v>
      </c>
      <c r="B76" s="37" t="s">
        <v>933</v>
      </c>
      <c r="C76" s="12">
        <v>73</v>
      </c>
      <c r="D76" s="12">
        <v>850617</v>
      </c>
      <c r="E76" s="12">
        <v>-1047648</v>
      </c>
      <c r="F76" s="12">
        <v>0.12</v>
      </c>
      <c r="G76" s="12">
        <v>705854</v>
      </c>
      <c r="H76" s="12">
        <v>-819268</v>
      </c>
      <c r="I76" s="37" t="s">
        <v>928</v>
      </c>
      <c r="J76" s="12">
        <v>144763</v>
      </c>
      <c r="K76" s="12">
        <v>-228380</v>
      </c>
      <c r="L76" s="12" t="s">
        <v>928</v>
      </c>
      <c r="M76" s="37">
        <v>1923778537161</v>
      </c>
      <c r="N76" s="12" t="s">
        <v>940</v>
      </c>
      <c r="O76" s="12">
        <v>24.363</v>
      </c>
      <c r="P76" s="12" t="s">
        <v>967</v>
      </c>
      <c r="Q76" s="12" t="s">
        <v>968</v>
      </c>
      <c r="R76" s="12" t="s">
        <v>932</v>
      </c>
      <c r="S76" s="36" t="str">
        <f t="shared" si="1"/>
        <v>100bn</v>
      </c>
      <c r="T76" s="36" t="str">
        <f>VLOOKUP(R76,Mapping!B:C,2,FALSE)</f>
        <v>US/CA</v>
      </c>
      <c r="U76" s="36" t="str">
        <f>VLOOKUP(N76,Mapping!H:I,2,FALSE)</f>
        <v>Growth</v>
      </c>
    </row>
    <row r="77" spans="1:21" ht="16" customHeight="1" x14ac:dyDescent="0.35">
      <c r="A77" s="12" t="s">
        <v>111</v>
      </c>
      <c r="B77" s="37" t="s">
        <v>933</v>
      </c>
      <c r="C77" s="12">
        <v>74</v>
      </c>
      <c r="D77" s="12">
        <v>801306</v>
      </c>
      <c r="E77" s="12">
        <v>-8968</v>
      </c>
      <c r="F77" s="12">
        <v>0.12</v>
      </c>
      <c r="G77" s="12">
        <v>645033</v>
      </c>
      <c r="H77" s="12">
        <v>-8818</v>
      </c>
      <c r="I77" s="37" t="s">
        <v>928</v>
      </c>
      <c r="J77" s="12">
        <v>156273</v>
      </c>
      <c r="K77" s="12">
        <v>-150</v>
      </c>
      <c r="L77" s="12" t="s">
        <v>949</v>
      </c>
      <c r="M77" s="37">
        <v>702140847245</v>
      </c>
      <c r="N77" s="12" t="s">
        <v>934</v>
      </c>
      <c r="O77" s="12">
        <v>6.8</v>
      </c>
      <c r="P77" s="12" t="s">
        <v>1016</v>
      </c>
      <c r="Q77" s="12" t="s">
        <v>1017</v>
      </c>
      <c r="R77" s="12" t="s">
        <v>932</v>
      </c>
      <c r="S77" s="36" t="str">
        <f t="shared" si="1"/>
        <v>100bn</v>
      </c>
      <c r="T77" s="36" t="str">
        <f>VLOOKUP(R77,Mapping!B:C,2,FALSE)</f>
        <v>US/CA</v>
      </c>
      <c r="U77" s="36" t="str">
        <f>VLOOKUP(N77,Mapping!H:I,2,FALSE)</f>
        <v>Index</v>
      </c>
    </row>
    <row r="78" spans="1:21" ht="16" customHeight="1" x14ac:dyDescent="0.35">
      <c r="A78" s="12" t="s">
        <v>112</v>
      </c>
      <c r="B78" s="37" t="s">
        <v>933</v>
      </c>
      <c r="C78" s="12">
        <v>75</v>
      </c>
      <c r="D78" s="12">
        <v>788403</v>
      </c>
      <c r="E78" s="12">
        <v>-81734</v>
      </c>
      <c r="F78" s="12">
        <v>0.11</v>
      </c>
      <c r="G78" s="12">
        <v>788403</v>
      </c>
      <c r="H78" s="12">
        <v>-81734</v>
      </c>
      <c r="I78" s="37" t="s">
        <v>928</v>
      </c>
      <c r="M78" s="37">
        <v>60127247228</v>
      </c>
      <c r="N78" s="12" t="s">
        <v>940</v>
      </c>
      <c r="O78" s="12">
        <v>46.585000000000001</v>
      </c>
      <c r="P78" s="12" t="s">
        <v>1018</v>
      </c>
      <c r="Q78" s="12" t="s">
        <v>936</v>
      </c>
      <c r="R78" s="12" t="s">
        <v>932</v>
      </c>
      <c r="S78" s="36" t="str">
        <f t="shared" si="1"/>
        <v>50bn - 100bn</v>
      </c>
      <c r="T78" s="36" t="str">
        <f>VLOOKUP(R78,Mapping!B:C,2,FALSE)</f>
        <v>US/CA</v>
      </c>
      <c r="U78" s="36" t="str">
        <f>VLOOKUP(N78,Mapping!H:I,2,FALSE)</f>
        <v>Growth</v>
      </c>
    </row>
    <row r="79" spans="1:21" ht="16" customHeight="1" x14ac:dyDescent="0.35">
      <c r="A79" s="12" t="s">
        <v>113</v>
      </c>
      <c r="B79" s="37" t="s">
        <v>933</v>
      </c>
      <c r="C79" s="12">
        <v>76</v>
      </c>
      <c r="D79" s="12">
        <v>775205</v>
      </c>
      <c r="E79" s="12">
        <v>9222</v>
      </c>
      <c r="F79" s="12">
        <v>0.11</v>
      </c>
      <c r="G79" s="12">
        <v>127326</v>
      </c>
      <c r="H79" s="12">
        <v>8363</v>
      </c>
      <c r="I79" s="37" t="s">
        <v>928</v>
      </c>
      <c r="J79" s="12">
        <v>647879</v>
      </c>
      <c r="K79" s="12">
        <v>859</v>
      </c>
      <c r="L79" s="12" t="s">
        <v>949</v>
      </c>
      <c r="M79" s="37">
        <v>473293107964</v>
      </c>
      <c r="N79" s="12" t="s">
        <v>959</v>
      </c>
      <c r="O79" s="12">
        <v>27.667999999999999</v>
      </c>
      <c r="P79" s="12" t="s">
        <v>941</v>
      </c>
      <c r="Q79" s="12" t="s">
        <v>941</v>
      </c>
      <c r="R79" s="12" t="s">
        <v>932</v>
      </c>
      <c r="S79" s="36" t="str">
        <f t="shared" si="1"/>
        <v>100bn</v>
      </c>
      <c r="T79" s="36" t="str">
        <f>VLOOKUP(R79,Mapping!B:C,2,FALSE)</f>
        <v>US/CA</v>
      </c>
      <c r="U79" s="36" t="str">
        <f>VLOOKUP(N79,Mapping!H:I,2,FALSE)</f>
        <v>Growth</v>
      </c>
    </row>
    <row r="80" spans="1:21" ht="16" customHeight="1" x14ac:dyDescent="0.35">
      <c r="A80" s="12" t="s">
        <v>114</v>
      </c>
      <c r="B80" s="37" t="s">
        <v>933</v>
      </c>
      <c r="C80" s="12">
        <v>77</v>
      </c>
      <c r="D80" s="12">
        <v>775000</v>
      </c>
      <c r="E80" s="12">
        <v>0</v>
      </c>
      <c r="F80" s="12">
        <v>0.11</v>
      </c>
      <c r="I80" s="37"/>
      <c r="J80" s="12">
        <v>775000</v>
      </c>
      <c r="K80" s="12">
        <v>0</v>
      </c>
      <c r="L80" s="12" t="s">
        <v>928</v>
      </c>
      <c r="M80" s="37">
        <v>1351069644</v>
      </c>
      <c r="N80" s="12" t="s">
        <v>940</v>
      </c>
      <c r="O80" s="12">
        <v>62.814999999999998</v>
      </c>
      <c r="P80" s="12" t="s">
        <v>989</v>
      </c>
      <c r="Q80" s="12"/>
      <c r="R80" s="12" t="s">
        <v>990</v>
      </c>
      <c r="S80" s="36" t="str">
        <f t="shared" si="1"/>
        <v>1bn - 50bn</v>
      </c>
      <c r="T80" s="36" t="str">
        <f>VLOOKUP(R80,Mapping!B:C,2,FALSE)</f>
        <v>EU</v>
      </c>
      <c r="U80" s="36" t="str">
        <f>VLOOKUP(N80,Mapping!H:I,2,FALSE)</f>
        <v>Growth</v>
      </c>
    </row>
    <row r="81" spans="1:21" ht="16" customHeight="1" x14ac:dyDescent="0.35">
      <c r="A81" s="12" t="s">
        <v>115</v>
      </c>
      <c r="B81" s="37" t="s">
        <v>933</v>
      </c>
      <c r="C81" s="12">
        <v>78</v>
      </c>
      <c r="D81" s="12">
        <v>771282</v>
      </c>
      <c r="E81" s="12">
        <v>0</v>
      </c>
      <c r="F81" s="12">
        <v>0.11</v>
      </c>
      <c r="I81" s="37"/>
      <c r="J81" s="12">
        <v>771282</v>
      </c>
      <c r="K81" s="12">
        <v>0</v>
      </c>
      <c r="L81" s="12" t="s">
        <v>949</v>
      </c>
      <c r="M81" s="37">
        <v>787363814294</v>
      </c>
      <c r="N81" s="12" t="s">
        <v>934</v>
      </c>
      <c r="O81" s="12">
        <v>12.032</v>
      </c>
      <c r="P81" s="12" t="s">
        <v>938</v>
      </c>
      <c r="Q81" s="12" t="s">
        <v>931</v>
      </c>
      <c r="R81" s="12" t="s">
        <v>932</v>
      </c>
      <c r="S81" s="36" t="str">
        <f t="shared" si="1"/>
        <v>100bn</v>
      </c>
      <c r="T81" s="36" t="str">
        <f>VLOOKUP(R81,Mapping!B:C,2,FALSE)</f>
        <v>US/CA</v>
      </c>
      <c r="U81" s="36" t="str">
        <f>VLOOKUP(N81,Mapping!H:I,2,FALSE)</f>
        <v>Index</v>
      </c>
    </row>
    <row r="82" spans="1:21" ht="16" customHeight="1" x14ac:dyDescent="0.35">
      <c r="A82" s="12" t="s">
        <v>116</v>
      </c>
      <c r="B82" s="37" t="s">
        <v>933</v>
      </c>
      <c r="C82" s="12">
        <v>79</v>
      </c>
      <c r="D82" s="12">
        <v>760366</v>
      </c>
      <c r="E82" s="12">
        <v>-246639</v>
      </c>
      <c r="F82" s="12">
        <v>0.11</v>
      </c>
      <c r="G82" s="12">
        <v>760366</v>
      </c>
      <c r="H82" s="12">
        <v>34361</v>
      </c>
      <c r="I82" s="37" t="s">
        <v>957</v>
      </c>
      <c r="J82" s="12">
        <v>0</v>
      </c>
      <c r="K82" s="12">
        <v>-281000</v>
      </c>
      <c r="L82" s="12" t="s">
        <v>986</v>
      </c>
      <c r="M82" s="37">
        <v>77102606553</v>
      </c>
      <c r="N82" s="12" t="s">
        <v>940</v>
      </c>
      <c r="O82" s="12">
        <v>47.453000000000003</v>
      </c>
      <c r="P82" s="12" t="s">
        <v>1016</v>
      </c>
      <c r="Q82" s="12" t="s">
        <v>1017</v>
      </c>
      <c r="R82" s="12" t="s">
        <v>932</v>
      </c>
      <c r="S82" s="36" t="str">
        <f t="shared" si="1"/>
        <v>50bn - 100bn</v>
      </c>
      <c r="T82" s="36" t="str">
        <f>VLOOKUP(R82,Mapping!B:C,2,FALSE)</f>
        <v>US/CA</v>
      </c>
      <c r="U82" s="36" t="str">
        <f>VLOOKUP(N82,Mapping!H:I,2,FALSE)</f>
        <v>Growth</v>
      </c>
    </row>
    <row r="83" spans="1:21" ht="16" customHeight="1" x14ac:dyDescent="0.35">
      <c r="A83" s="12" t="s">
        <v>117</v>
      </c>
      <c r="B83" s="37" t="s">
        <v>925</v>
      </c>
      <c r="C83" s="12">
        <v>80</v>
      </c>
      <c r="D83" s="12">
        <v>757817</v>
      </c>
      <c r="E83" s="12">
        <v>1632</v>
      </c>
      <c r="F83" s="12">
        <v>0.11</v>
      </c>
      <c r="G83" s="12">
        <v>757817</v>
      </c>
      <c r="H83" s="12">
        <v>1632</v>
      </c>
      <c r="I83" s="37" t="s">
        <v>928</v>
      </c>
      <c r="M83" s="37">
        <v>9466014804</v>
      </c>
      <c r="N83" s="12" t="s">
        <v>976</v>
      </c>
      <c r="O83" s="12">
        <v>39.9</v>
      </c>
      <c r="P83" s="12" t="s">
        <v>941</v>
      </c>
      <c r="Q83" s="12" t="s">
        <v>941</v>
      </c>
      <c r="R83" s="12" t="s">
        <v>932</v>
      </c>
      <c r="S83" s="36" t="str">
        <f t="shared" si="1"/>
        <v>1bn - 50bn</v>
      </c>
      <c r="T83" s="36" t="str">
        <f>VLOOKUP(R83,Mapping!B:C,2,FALSE)</f>
        <v>US/CA</v>
      </c>
      <c r="U83" s="36" t="str">
        <f>VLOOKUP(N83,Mapping!H:I,2,FALSE)</f>
        <v>Alternative/Specialty</v>
      </c>
    </row>
    <row r="84" spans="1:21" ht="16" customHeight="1" x14ac:dyDescent="0.35">
      <c r="A84" s="12" t="s">
        <v>118</v>
      </c>
      <c r="B84" s="37" t="s">
        <v>933</v>
      </c>
      <c r="C84" s="12">
        <v>81</v>
      </c>
      <c r="D84" s="12">
        <v>731119</v>
      </c>
      <c r="E84" s="12">
        <v>-111824</v>
      </c>
      <c r="F84" s="12">
        <v>0.11</v>
      </c>
      <c r="G84" s="12">
        <v>707519</v>
      </c>
      <c r="H84" s="12">
        <v>-112424</v>
      </c>
      <c r="I84" s="37" t="s">
        <v>928</v>
      </c>
      <c r="J84" s="12">
        <v>23600</v>
      </c>
      <c r="K84" s="12">
        <v>600</v>
      </c>
      <c r="L84" s="12" t="s">
        <v>973</v>
      </c>
      <c r="M84" s="37">
        <v>80222089946</v>
      </c>
      <c r="N84" s="12" t="s">
        <v>929</v>
      </c>
      <c r="O84" s="12">
        <v>49.368000000000002</v>
      </c>
      <c r="P84" s="12" t="s">
        <v>941</v>
      </c>
      <c r="Q84" s="12" t="s">
        <v>941</v>
      </c>
      <c r="R84" s="12" t="s">
        <v>932</v>
      </c>
      <c r="S84" s="36" t="str">
        <f t="shared" si="1"/>
        <v>50bn - 100bn</v>
      </c>
      <c r="T84" s="36" t="str">
        <f>VLOOKUP(R84,Mapping!B:C,2,FALSE)</f>
        <v>US/CA</v>
      </c>
      <c r="U84" s="36" t="str">
        <f>VLOOKUP(N84,Mapping!H:I,2,FALSE)</f>
        <v>Value</v>
      </c>
    </row>
    <row r="85" spans="1:21" ht="16" customHeight="1" x14ac:dyDescent="0.35">
      <c r="A85" s="12" t="s">
        <v>119</v>
      </c>
      <c r="B85" s="37" t="s">
        <v>933</v>
      </c>
      <c r="C85" s="12">
        <v>82</v>
      </c>
      <c r="D85" s="12">
        <v>716423</v>
      </c>
      <c r="E85" s="12">
        <v>-205821</v>
      </c>
      <c r="F85" s="12">
        <v>0.1</v>
      </c>
      <c r="G85" s="12">
        <v>524212</v>
      </c>
      <c r="H85" s="12">
        <v>-205821</v>
      </c>
      <c r="I85" s="37" t="s">
        <v>928</v>
      </c>
      <c r="J85" s="12">
        <v>192211</v>
      </c>
      <c r="K85" s="12">
        <v>0</v>
      </c>
      <c r="L85" s="12" t="s">
        <v>958</v>
      </c>
      <c r="M85" s="37">
        <v>1184413742089</v>
      </c>
      <c r="N85" s="12" t="s">
        <v>940</v>
      </c>
      <c r="O85" s="12">
        <v>12.186</v>
      </c>
      <c r="P85" s="12" t="s">
        <v>953</v>
      </c>
      <c r="Q85" s="12"/>
      <c r="R85" s="12" t="s">
        <v>954</v>
      </c>
      <c r="S85" s="36" t="str">
        <f t="shared" si="1"/>
        <v>100bn</v>
      </c>
      <c r="T85" s="36" t="str">
        <f>VLOOKUP(R85,Mapping!B:C,2,FALSE)</f>
        <v>EU</v>
      </c>
      <c r="U85" s="36" t="str">
        <f>VLOOKUP(N85,Mapping!H:I,2,FALSE)</f>
        <v>Growth</v>
      </c>
    </row>
    <row r="86" spans="1:21" ht="16" customHeight="1" x14ac:dyDescent="0.35">
      <c r="A86" s="12" t="s">
        <v>120</v>
      </c>
      <c r="B86" s="37" t="s">
        <v>925</v>
      </c>
      <c r="C86" s="12">
        <v>83</v>
      </c>
      <c r="D86" s="12">
        <v>698994</v>
      </c>
      <c r="E86" s="12">
        <v>362726</v>
      </c>
      <c r="F86" s="12">
        <v>0.1</v>
      </c>
      <c r="G86" s="12">
        <v>698994</v>
      </c>
      <c r="H86" s="12">
        <v>362726</v>
      </c>
      <c r="I86" s="37" t="s">
        <v>928</v>
      </c>
      <c r="M86" s="37">
        <v>89792953670</v>
      </c>
      <c r="N86" s="12" t="s">
        <v>998</v>
      </c>
      <c r="O86" s="12">
        <v>110.036</v>
      </c>
      <c r="P86" s="12" t="s">
        <v>1019</v>
      </c>
      <c r="Q86" s="12" t="s">
        <v>936</v>
      </c>
      <c r="R86" s="12" t="s">
        <v>932</v>
      </c>
      <c r="S86" s="36" t="str">
        <f t="shared" si="1"/>
        <v>50bn - 100bn</v>
      </c>
      <c r="T86" s="36" t="str">
        <f>VLOOKUP(R86,Mapping!B:C,2,FALSE)</f>
        <v>US/CA</v>
      </c>
      <c r="U86" s="36" t="str">
        <f>VLOOKUP(N86,Mapping!H:I,2,FALSE)</f>
        <v>Broker</v>
      </c>
    </row>
    <row r="87" spans="1:21" ht="16" customHeight="1" x14ac:dyDescent="0.35">
      <c r="A87" s="12" t="s">
        <v>121</v>
      </c>
      <c r="B87" s="37" t="s">
        <v>925</v>
      </c>
      <c r="C87" s="12">
        <v>84</v>
      </c>
      <c r="D87" s="12">
        <v>674999</v>
      </c>
      <c r="E87" s="12">
        <v>674999</v>
      </c>
      <c r="F87" s="12">
        <v>0.1</v>
      </c>
      <c r="G87" s="12">
        <v>674999</v>
      </c>
      <c r="H87" s="12">
        <v>674999</v>
      </c>
      <c r="I87" s="37" t="s">
        <v>928</v>
      </c>
      <c r="M87" s="37">
        <v>6657177552</v>
      </c>
      <c r="N87" s="12" t="s">
        <v>940</v>
      </c>
      <c r="O87" s="12">
        <v>27.222000000000001</v>
      </c>
      <c r="P87" s="12" t="s">
        <v>977</v>
      </c>
      <c r="Q87" s="12"/>
      <c r="R87" s="12" t="s">
        <v>927</v>
      </c>
      <c r="S87" s="36" t="str">
        <f t="shared" si="1"/>
        <v>1bn - 50bn</v>
      </c>
      <c r="T87" s="36" t="str">
        <f>VLOOKUP(R87,Mapping!B:C,2,FALSE)</f>
        <v>CN</v>
      </c>
      <c r="U87" s="36" t="str">
        <f>VLOOKUP(N87,Mapping!H:I,2,FALSE)</f>
        <v>Growth</v>
      </c>
    </row>
    <row r="88" spans="1:21" ht="16" customHeight="1" x14ac:dyDescent="0.35">
      <c r="A88" s="12" t="s">
        <v>122</v>
      </c>
      <c r="B88" s="37" t="s">
        <v>933</v>
      </c>
      <c r="C88" s="12">
        <v>85</v>
      </c>
      <c r="D88" s="12">
        <v>663254</v>
      </c>
      <c r="E88" s="12">
        <v>-463343</v>
      </c>
      <c r="F88" s="12">
        <v>0.1</v>
      </c>
      <c r="G88" s="12">
        <v>119954</v>
      </c>
      <c r="H88" s="12">
        <v>-100343</v>
      </c>
      <c r="I88" s="37" t="s">
        <v>928</v>
      </c>
      <c r="J88" s="12">
        <v>543300</v>
      </c>
      <c r="K88" s="12">
        <v>-363000</v>
      </c>
      <c r="L88" s="12" t="s">
        <v>928</v>
      </c>
      <c r="M88" s="37">
        <v>235654473842</v>
      </c>
      <c r="N88" s="12" t="s">
        <v>940</v>
      </c>
      <c r="O88" s="12">
        <v>37.378</v>
      </c>
      <c r="P88" s="12" t="s">
        <v>1020</v>
      </c>
      <c r="Q88" s="12" t="s">
        <v>1021</v>
      </c>
      <c r="R88" s="12" t="s">
        <v>932</v>
      </c>
      <c r="S88" s="36" t="str">
        <f t="shared" si="1"/>
        <v>100bn</v>
      </c>
      <c r="T88" s="36" t="str">
        <f>VLOOKUP(R88,Mapping!B:C,2,FALSE)</f>
        <v>US/CA</v>
      </c>
      <c r="U88" s="36" t="str">
        <f>VLOOKUP(N88,Mapping!H:I,2,FALSE)</f>
        <v>Growth</v>
      </c>
    </row>
    <row r="89" spans="1:21" ht="16" customHeight="1" x14ac:dyDescent="0.35">
      <c r="A89" s="12" t="s">
        <v>123</v>
      </c>
      <c r="B89" s="37" t="s">
        <v>933</v>
      </c>
      <c r="C89" s="12">
        <v>86</v>
      </c>
      <c r="D89" s="12">
        <v>662487</v>
      </c>
      <c r="E89" s="12">
        <v>28330</v>
      </c>
      <c r="F89" s="12">
        <v>0.1</v>
      </c>
      <c r="G89" s="12">
        <v>662487</v>
      </c>
      <c r="H89" s="12">
        <v>28330</v>
      </c>
      <c r="I89" s="37" t="s">
        <v>928</v>
      </c>
      <c r="M89" s="37">
        <v>142156703870</v>
      </c>
      <c r="N89" s="12" t="s">
        <v>934</v>
      </c>
      <c r="O89" s="12">
        <v>13.702</v>
      </c>
      <c r="P89" s="12" t="s">
        <v>1022</v>
      </c>
      <c r="Q89" s="12" t="s">
        <v>931</v>
      </c>
      <c r="R89" s="12" t="s">
        <v>932</v>
      </c>
      <c r="S89" s="36" t="str">
        <f t="shared" si="1"/>
        <v>100bn</v>
      </c>
      <c r="T89" s="36" t="str">
        <f>VLOOKUP(R89,Mapping!B:C,2,FALSE)</f>
        <v>US/CA</v>
      </c>
      <c r="U89" s="36" t="str">
        <f>VLOOKUP(N89,Mapping!H:I,2,FALSE)</f>
        <v>Index</v>
      </c>
    </row>
    <row r="90" spans="1:21" ht="16" customHeight="1" x14ac:dyDescent="0.35">
      <c r="A90" s="12" t="s">
        <v>124</v>
      </c>
      <c r="B90" s="37" t="s">
        <v>925</v>
      </c>
      <c r="C90" s="12">
        <v>87</v>
      </c>
      <c r="D90" s="12">
        <v>660014</v>
      </c>
      <c r="E90" s="12">
        <v>14771</v>
      </c>
      <c r="F90" s="12">
        <v>0.1</v>
      </c>
      <c r="G90" s="12">
        <v>660014</v>
      </c>
      <c r="H90" s="12">
        <v>14771</v>
      </c>
      <c r="I90" s="37" t="s">
        <v>928</v>
      </c>
      <c r="M90" s="37">
        <v>6756621863</v>
      </c>
      <c r="N90" s="12" t="s">
        <v>929</v>
      </c>
      <c r="O90" s="12">
        <v>34.195999999999998</v>
      </c>
      <c r="P90" s="12" t="s">
        <v>1023</v>
      </c>
      <c r="Q90" s="12"/>
      <c r="R90" s="12" t="s">
        <v>979</v>
      </c>
      <c r="S90" s="36" t="str">
        <f t="shared" si="1"/>
        <v>1bn - 50bn</v>
      </c>
      <c r="T90" s="36" t="str">
        <f>VLOOKUP(R90,Mapping!B:C,2,FALSE)</f>
        <v>EU</v>
      </c>
      <c r="U90" s="36" t="str">
        <f>VLOOKUP(N90,Mapping!H:I,2,FALSE)</f>
        <v>Value</v>
      </c>
    </row>
    <row r="91" spans="1:21" ht="16" customHeight="1" x14ac:dyDescent="0.35">
      <c r="A91" s="12" t="s">
        <v>125</v>
      </c>
      <c r="B91" s="37" t="s">
        <v>925</v>
      </c>
      <c r="C91" s="12">
        <v>88</v>
      </c>
      <c r="D91" s="12">
        <v>660000</v>
      </c>
      <c r="E91" s="12">
        <v>335000</v>
      </c>
      <c r="F91" s="12">
        <v>0.1</v>
      </c>
      <c r="G91" s="12">
        <v>660000</v>
      </c>
      <c r="H91" s="12">
        <v>335000</v>
      </c>
      <c r="I91" s="37" t="s">
        <v>928</v>
      </c>
      <c r="M91" s="37">
        <v>621950350</v>
      </c>
      <c r="N91" s="12"/>
      <c r="O91" s="12">
        <v>151.65299999999999</v>
      </c>
      <c r="P91" s="12" t="s">
        <v>1024</v>
      </c>
      <c r="Q91" s="12"/>
      <c r="R91" s="12" t="s">
        <v>951</v>
      </c>
      <c r="S91" s="36" t="str">
        <f t="shared" si="1"/>
        <v>500mn - 1bn</v>
      </c>
      <c r="T91" s="36" t="str">
        <f>VLOOKUP(R91,Mapping!B:C,2,FALSE)</f>
        <v>HK</v>
      </c>
      <c r="U91" s="36" t="e">
        <f>VLOOKUP(N91,Mapping!H:I,2,FALSE)</f>
        <v>#N/A</v>
      </c>
    </row>
    <row r="92" spans="1:21" ht="16" customHeight="1" x14ac:dyDescent="0.35">
      <c r="A92" s="12" t="s">
        <v>126</v>
      </c>
      <c r="B92" s="37" t="s">
        <v>933</v>
      </c>
      <c r="C92" s="12">
        <v>89</v>
      </c>
      <c r="D92" s="12">
        <v>658490</v>
      </c>
      <c r="E92" s="12">
        <v>99613</v>
      </c>
      <c r="F92" s="12">
        <v>0.1</v>
      </c>
      <c r="G92" s="12">
        <v>93813</v>
      </c>
      <c r="H92" s="12">
        <v>93813</v>
      </c>
      <c r="I92" s="37" t="s">
        <v>928</v>
      </c>
      <c r="J92" s="12">
        <v>564677</v>
      </c>
      <c r="K92" s="12">
        <v>5800</v>
      </c>
      <c r="L92" s="12" t="s">
        <v>1025</v>
      </c>
      <c r="M92" s="37">
        <v>236706850323</v>
      </c>
      <c r="N92" s="12" t="s">
        <v>934</v>
      </c>
      <c r="O92" s="12">
        <v>33.317999999999998</v>
      </c>
      <c r="P92" s="12" t="s">
        <v>953</v>
      </c>
      <c r="Q92" s="12"/>
      <c r="R92" s="12" t="s">
        <v>954</v>
      </c>
      <c r="S92" s="36" t="str">
        <f t="shared" si="1"/>
        <v>100bn</v>
      </c>
      <c r="T92" s="36" t="str">
        <f>VLOOKUP(R92,Mapping!B:C,2,FALSE)</f>
        <v>EU</v>
      </c>
      <c r="U92" s="36" t="str">
        <f>VLOOKUP(N92,Mapping!H:I,2,FALSE)</f>
        <v>Index</v>
      </c>
    </row>
    <row r="93" spans="1:21" ht="16" customHeight="1" x14ac:dyDescent="0.35">
      <c r="A93" s="12" t="s">
        <v>127</v>
      </c>
      <c r="B93" s="37" t="s">
        <v>925</v>
      </c>
      <c r="C93" s="12">
        <v>90</v>
      </c>
      <c r="D93" s="12">
        <v>655400</v>
      </c>
      <c r="E93" s="12">
        <v>212800</v>
      </c>
      <c r="F93" s="12">
        <v>0.1</v>
      </c>
      <c r="G93" s="12">
        <v>655400</v>
      </c>
      <c r="H93" s="12">
        <v>212800</v>
      </c>
      <c r="I93" s="37" t="s">
        <v>942</v>
      </c>
      <c r="M93" s="37">
        <v>51341638158</v>
      </c>
      <c r="N93" s="12" t="s">
        <v>976</v>
      </c>
      <c r="O93" s="12">
        <v>117.28700000000001</v>
      </c>
      <c r="P93" s="12" t="s">
        <v>941</v>
      </c>
      <c r="Q93" s="12" t="s">
        <v>941</v>
      </c>
      <c r="R93" s="12" t="s">
        <v>932</v>
      </c>
      <c r="S93" s="36" t="str">
        <f t="shared" si="1"/>
        <v>50bn - 100bn</v>
      </c>
      <c r="T93" s="36" t="str">
        <f>VLOOKUP(R93,Mapping!B:C,2,FALSE)</f>
        <v>US/CA</v>
      </c>
      <c r="U93" s="36" t="str">
        <f>VLOOKUP(N93,Mapping!H:I,2,FALSE)</f>
        <v>Alternative/Specialty</v>
      </c>
    </row>
    <row r="94" spans="1:21" ht="16" customHeight="1" x14ac:dyDescent="0.35">
      <c r="A94" s="12" t="s">
        <v>128</v>
      </c>
      <c r="B94" s="37" t="s">
        <v>933</v>
      </c>
      <c r="C94" s="12">
        <v>91</v>
      </c>
      <c r="D94" s="12">
        <v>655000</v>
      </c>
      <c r="E94" s="12">
        <v>1200</v>
      </c>
      <c r="F94" s="12">
        <v>0.1</v>
      </c>
      <c r="G94" s="12">
        <v>412000</v>
      </c>
      <c r="H94" s="12">
        <v>0</v>
      </c>
      <c r="I94" s="37" t="s">
        <v>928</v>
      </c>
      <c r="J94" s="12">
        <v>243000</v>
      </c>
      <c r="K94" s="12">
        <v>1200</v>
      </c>
      <c r="L94" s="12" t="s">
        <v>958</v>
      </c>
      <c r="M94" s="37">
        <v>90902689582</v>
      </c>
      <c r="N94" s="12" t="s">
        <v>929</v>
      </c>
      <c r="O94" s="12">
        <v>29.484000000000002</v>
      </c>
      <c r="P94" s="12" t="s">
        <v>1026</v>
      </c>
      <c r="Q94" s="12"/>
      <c r="R94" s="12" t="s">
        <v>1027</v>
      </c>
      <c r="S94" s="36" t="str">
        <f t="shared" si="1"/>
        <v>50bn - 100bn</v>
      </c>
      <c r="T94" s="36" t="str">
        <f>VLOOKUP(R94,Mapping!B:C,2,FALSE)</f>
        <v>EU</v>
      </c>
      <c r="U94" s="36" t="str">
        <f>VLOOKUP(N94,Mapping!H:I,2,FALSE)</f>
        <v>Value</v>
      </c>
    </row>
    <row r="95" spans="1:21" ht="16" customHeight="1" x14ac:dyDescent="0.35">
      <c r="A95" s="12" t="s">
        <v>129</v>
      </c>
      <c r="B95" s="37" t="s">
        <v>933</v>
      </c>
      <c r="C95" s="12">
        <v>92</v>
      </c>
      <c r="D95" s="12">
        <v>654030</v>
      </c>
      <c r="E95" s="12">
        <v>31393</v>
      </c>
      <c r="F95" s="12">
        <v>0.09</v>
      </c>
      <c r="G95" s="12">
        <v>0</v>
      </c>
      <c r="H95" s="12">
        <v>-4617</v>
      </c>
      <c r="I95" s="37" t="s">
        <v>952</v>
      </c>
      <c r="J95" s="12">
        <v>654030</v>
      </c>
      <c r="K95" s="12">
        <v>36010</v>
      </c>
      <c r="L95" s="12" t="s">
        <v>928</v>
      </c>
      <c r="M95" s="37">
        <v>191317387484</v>
      </c>
      <c r="N95" s="12" t="s">
        <v>934</v>
      </c>
      <c r="O95" s="12">
        <v>32.027000000000001</v>
      </c>
      <c r="P95" s="12" t="s">
        <v>953</v>
      </c>
      <c r="Q95" s="12"/>
      <c r="R95" s="12" t="s">
        <v>954</v>
      </c>
      <c r="S95" s="36" t="str">
        <f t="shared" si="1"/>
        <v>100bn</v>
      </c>
      <c r="T95" s="36" t="str">
        <f>VLOOKUP(R95,Mapping!B:C,2,FALSE)</f>
        <v>EU</v>
      </c>
      <c r="U95" s="36" t="str">
        <f>VLOOKUP(N95,Mapping!H:I,2,FALSE)</f>
        <v>Index</v>
      </c>
    </row>
    <row r="96" spans="1:21" ht="16" customHeight="1" x14ac:dyDescent="0.35">
      <c r="A96" s="12" t="s">
        <v>130</v>
      </c>
      <c r="B96" s="37" t="s">
        <v>933</v>
      </c>
      <c r="C96" s="12">
        <v>93</v>
      </c>
      <c r="D96" s="12">
        <v>610617</v>
      </c>
      <c r="E96" s="12">
        <v>-12552</v>
      </c>
      <c r="F96" s="12">
        <v>0.09</v>
      </c>
      <c r="G96" s="12">
        <v>601167</v>
      </c>
      <c r="H96" s="12">
        <v>-12302</v>
      </c>
      <c r="I96" s="37" t="s">
        <v>928</v>
      </c>
      <c r="J96" s="12">
        <v>9450</v>
      </c>
      <c r="K96" s="12">
        <v>-250</v>
      </c>
      <c r="L96" s="12" t="s">
        <v>973</v>
      </c>
      <c r="M96" s="37">
        <v>7441091963</v>
      </c>
      <c r="N96" s="12" t="s">
        <v>940</v>
      </c>
      <c r="O96" s="12">
        <v>41.21</v>
      </c>
      <c r="P96" s="12" t="s">
        <v>1028</v>
      </c>
      <c r="Q96" s="12"/>
      <c r="R96" s="12" t="s">
        <v>1029</v>
      </c>
      <c r="S96" s="36" t="str">
        <f t="shared" si="1"/>
        <v>1bn - 50bn</v>
      </c>
      <c r="T96" s="36" t="str">
        <f>VLOOKUP(R96,Mapping!B:C,2,FALSE)</f>
        <v>EU</v>
      </c>
      <c r="U96" s="36" t="str">
        <f>VLOOKUP(N96,Mapping!H:I,2,FALSE)</f>
        <v>Growth</v>
      </c>
    </row>
    <row r="97" spans="1:21" ht="16" customHeight="1" x14ac:dyDescent="0.35">
      <c r="A97" s="12" t="s">
        <v>131</v>
      </c>
      <c r="B97" s="37" t="s">
        <v>933</v>
      </c>
      <c r="C97" s="12">
        <v>94</v>
      </c>
      <c r="D97" s="12">
        <v>610515</v>
      </c>
      <c r="E97" s="12">
        <v>0</v>
      </c>
      <c r="F97" s="12">
        <v>0.09</v>
      </c>
      <c r="G97" s="12">
        <v>76565</v>
      </c>
      <c r="H97" s="12">
        <v>0</v>
      </c>
      <c r="I97" s="37" t="s">
        <v>928</v>
      </c>
      <c r="J97" s="12">
        <v>533950</v>
      </c>
      <c r="K97" s="12">
        <v>0</v>
      </c>
      <c r="L97" s="12" t="s">
        <v>958</v>
      </c>
      <c r="M97" s="37">
        <v>14802321497</v>
      </c>
      <c r="N97" s="12" t="s">
        <v>959</v>
      </c>
      <c r="O97" s="12">
        <v>35.863</v>
      </c>
      <c r="P97" s="12" t="s">
        <v>988</v>
      </c>
      <c r="Q97" s="12"/>
      <c r="R97" s="12" t="s">
        <v>988</v>
      </c>
      <c r="S97" s="36" t="str">
        <f t="shared" si="1"/>
        <v>1bn - 50bn</v>
      </c>
      <c r="T97" s="36" t="str">
        <f>VLOOKUP(R97,Mapping!B:C,2,FALSE)</f>
        <v>SG</v>
      </c>
      <c r="U97" s="36" t="str">
        <f>VLOOKUP(N97,Mapping!H:I,2,FALSE)</f>
        <v>Growth</v>
      </c>
    </row>
    <row r="98" spans="1:21" ht="16" customHeight="1" x14ac:dyDescent="0.35">
      <c r="A98" s="12" t="s">
        <v>132</v>
      </c>
      <c r="B98" s="37" t="s">
        <v>933</v>
      </c>
      <c r="C98" s="12">
        <v>95</v>
      </c>
      <c r="D98" s="12">
        <v>609261</v>
      </c>
      <c r="E98" s="12">
        <v>-18386</v>
      </c>
      <c r="F98" s="12">
        <v>0.09</v>
      </c>
      <c r="G98" s="12">
        <v>15383</v>
      </c>
      <c r="H98" s="12">
        <v>-11436</v>
      </c>
      <c r="I98" s="37" t="s">
        <v>928</v>
      </c>
      <c r="J98" s="12">
        <v>593878</v>
      </c>
      <c r="K98" s="12">
        <v>-6950</v>
      </c>
      <c r="L98" s="12" t="s">
        <v>958</v>
      </c>
      <c r="M98" s="37">
        <v>137802863701</v>
      </c>
      <c r="N98" s="12" t="s">
        <v>940</v>
      </c>
      <c r="O98" s="12">
        <v>21.72</v>
      </c>
      <c r="P98" s="12" t="s">
        <v>953</v>
      </c>
      <c r="Q98" s="12"/>
      <c r="R98" s="12" t="s">
        <v>954</v>
      </c>
      <c r="S98" s="36" t="str">
        <f t="shared" si="1"/>
        <v>100bn</v>
      </c>
      <c r="T98" s="36" t="str">
        <f>VLOOKUP(R98,Mapping!B:C,2,FALSE)</f>
        <v>EU</v>
      </c>
      <c r="U98" s="36" t="str">
        <f>VLOOKUP(N98,Mapping!H:I,2,FALSE)</f>
        <v>Growth</v>
      </c>
    </row>
    <row r="99" spans="1:21" ht="16" customHeight="1" x14ac:dyDescent="0.35">
      <c r="A99" s="12" t="s">
        <v>133</v>
      </c>
      <c r="B99" s="37" t="s">
        <v>933</v>
      </c>
      <c r="C99" s="12">
        <v>96</v>
      </c>
      <c r="D99" s="12">
        <v>608521</v>
      </c>
      <c r="E99" s="12">
        <v>9279</v>
      </c>
      <c r="F99" s="12">
        <v>0.09</v>
      </c>
      <c r="I99" s="37"/>
      <c r="J99" s="12">
        <v>608521</v>
      </c>
      <c r="K99" s="12">
        <v>9279</v>
      </c>
      <c r="L99" s="12" t="s">
        <v>928</v>
      </c>
      <c r="M99" s="37">
        <v>91342112159</v>
      </c>
      <c r="N99" s="12" t="s">
        <v>940</v>
      </c>
      <c r="O99" s="12">
        <v>22.521000000000001</v>
      </c>
      <c r="P99" s="12" t="s">
        <v>953</v>
      </c>
      <c r="Q99" s="12"/>
      <c r="R99" s="12" t="s">
        <v>954</v>
      </c>
      <c r="S99" s="36" t="str">
        <f t="shared" si="1"/>
        <v>50bn - 100bn</v>
      </c>
      <c r="T99" s="36" t="str">
        <f>VLOOKUP(R99,Mapping!B:C,2,FALSE)</f>
        <v>EU</v>
      </c>
      <c r="U99" s="36" t="str">
        <f>VLOOKUP(N99,Mapping!H:I,2,FALSE)</f>
        <v>Growth</v>
      </c>
    </row>
    <row r="100" spans="1:21" ht="16" customHeight="1" x14ac:dyDescent="0.35">
      <c r="A100" s="12" t="s">
        <v>134</v>
      </c>
      <c r="B100" s="37" t="s">
        <v>933</v>
      </c>
      <c r="C100" s="12">
        <v>97</v>
      </c>
      <c r="D100" s="12">
        <v>605521</v>
      </c>
      <c r="E100" s="12">
        <v>87776</v>
      </c>
      <c r="F100" s="12">
        <v>0.09</v>
      </c>
      <c r="G100" s="12">
        <v>261593</v>
      </c>
      <c r="H100" s="12">
        <v>40410</v>
      </c>
      <c r="I100" s="37" t="s">
        <v>928</v>
      </c>
      <c r="J100" s="12">
        <v>343928</v>
      </c>
      <c r="K100" s="12">
        <v>47366</v>
      </c>
      <c r="L100" s="12" t="s">
        <v>928</v>
      </c>
      <c r="M100" s="37">
        <v>72191477160</v>
      </c>
      <c r="N100" s="12" t="s">
        <v>940</v>
      </c>
      <c r="O100" s="12">
        <v>32.459000000000003</v>
      </c>
      <c r="P100" s="12" t="s">
        <v>953</v>
      </c>
      <c r="Q100" s="12"/>
      <c r="R100" s="12" t="s">
        <v>954</v>
      </c>
      <c r="S100" s="36" t="str">
        <f t="shared" si="1"/>
        <v>50bn - 100bn</v>
      </c>
      <c r="T100" s="36" t="str">
        <f>VLOOKUP(R100,Mapping!B:C,2,FALSE)</f>
        <v>EU</v>
      </c>
      <c r="U100" s="36" t="str">
        <f>VLOOKUP(N100,Mapping!H:I,2,FALSE)</f>
        <v>Growth</v>
      </c>
    </row>
    <row r="101" spans="1:21" ht="16" customHeight="1" x14ac:dyDescent="0.35">
      <c r="A101" s="12" t="s">
        <v>135</v>
      </c>
      <c r="B101" s="37" t="s">
        <v>925</v>
      </c>
      <c r="C101" s="12">
        <v>98</v>
      </c>
      <c r="D101" s="12">
        <v>588000</v>
      </c>
      <c r="E101" s="12">
        <v>337000</v>
      </c>
      <c r="F101" s="12">
        <v>0.09</v>
      </c>
      <c r="G101" s="12">
        <v>276000</v>
      </c>
      <c r="H101" s="12">
        <v>25000</v>
      </c>
      <c r="I101" s="37" t="s">
        <v>986</v>
      </c>
      <c r="J101" s="12">
        <v>312000</v>
      </c>
      <c r="K101" s="12">
        <v>312000</v>
      </c>
      <c r="L101" s="12" t="s">
        <v>928</v>
      </c>
      <c r="M101" s="37">
        <v>546836514</v>
      </c>
      <c r="N101" s="12" t="s">
        <v>980</v>
      </c>
      <c r="O101" s="12">
        <v>37.011000000000003</v>
      </c>
      <c r="P101" s="12" t="s">
        <v>1009</v>
      </c>
      <c r="Q101" s="12"/>
      <c r="R101" s="12" t="s">
        <v>1010</v>
      </c>
      <c r="S101" s="36" t="str">
        <f t="shared" si="1"/>
        <v>500mn - 1bn</v>
      </c>
      <c r="T101" s="36" t="str">
        <f>VLOOKUP(R101,Mapping!B:C,2,FALSE)</f>
        <v>Africa</v>
      </c>
      <c r="U101" s="36" t="str">
        <f>VLOOKUP(N101,Mapping!H:I,2,FALSE)</f>
        <v>Value</v>
      </c>
    </row>
    <row r="102" spans="1:21" ht="16" customHeight="1" x14ac:dyDescent="0.35">
      <c r="A102" s="12" t="s">
        <v>136</v>
      </c>
      <c r="B102" s="37" t="s">
        <v>933</v>
      </c>
      <c r="C102" s="12">
        <v>99</v>
      </c>
      <c r="D102" s="12">
        <v>585092</v>
      </c>
      <c r="E102" s="12">
        <v>-4302</v>
      </c>
      <c r="F102" s="12">
        <v>0.08</v>
      </c>
      <c r="G102" s="12">
        <v>73697</v>
      </c>
      <c r="H102" s="12">
        <v>0</v>
      </c>
      <c r="I102" s="37" t="s">
        <v>928</v>
      </c>
      <c r="J102" s="12">
        <v>511395</v>
      </c>
      <c r="K102" s="12">
        <v>-4302</v>
      </c>
      <c r="L102" s="12" t="s">
        <v>986</v>
      </c>
      <c r="M102" s="37">
        <v>137820642762</v>
      </c>
      <c r="N102" s="12" t="s">
        <v>959</v>
      </c>
      <c r="O102" s="12">
        <v>28.587</v>
      </c>
      <c r="P102" s="12" t="s">
        <v>1023</v>
      </c>
      <c r="Q102" s="12"/>
      <c r="R102" s="12" t="s">
        <v>979</v>
      </c>
      <c r="S102" s="36" t="str">
        <f t="shared" si="1"/>
        <v>100bn</v>
      </c>
      <c r="T102" s="36" t="str">
        <f>VLOOKUP(R102,Mapping!B:C,2,FALSE)</f>
        <v>EU</v>
      </c>
      <c r="U102" s="36" t="str">
        <f>VLOOKUP(N102,Mapping!H:I,2,FALSE)</f>
        <v>Growth</v>
      </c>
    </row>
    <row r="103" spans="1:21" ht="16" customHeight="1" x14ac:dyDescent="0.35">
      <c r="A103" s="12" t="s">
        <v>137</v>
      </c>
      <c r="B103" s="37" t="s">
        <v>933</v>
      </c>
      <c r="C103" s="12">
        <v>100</v>
      </c>
      <c r="D103" s="12">
        <v>582150</v>
      </c>
      <c r="E103" s="12">
        <v>0</v>
      </c>
      <c r="F103" s="12">
        <v>0.08</v>
      </c>
      <c r="I103" s="37"/>
      <c r="J103" s="12">
        <v>582150</v>
      </c>
      <c r="K103" s="12">
        <v>0</v>
      </c>
      <c r="L103" s="12" t="s">
        <v>986</v>
      </c>
      <c r="M103" s="37">
        <v>94805007860</v>
      </c>
      <c r="N103" s="12" t="s">
        <v>940</v>
      </c>
      <c r="O103" s="12">
        <v>16.606000000000002</v>
      </c>
      <c r="P103" s="12" t="s">
        <v>953</v>
      </c>
      <c r="Q103" s="12"/>
      <c r="R103" s="12" t="s">
        <v>954</v>
      </c>
      <c r="S103" s="36" t="str">
        <f t="shared" si="1"/>
        <v>50bn - 100bn</v>
      </c>
      <c r="T103" s="36" t="str">
        <f>VLOOKUP(R103,Mapping!B:C,2,FALSE)</f>
        <v>EU</v>
      </c>
      <c r="U103" s="36" t="str">
        <f>VLOOKUP(N103,Mapping!H:I,2,FALSE)</f>
        <v>Growth</v>
      </c>
    </row>
    <row r="104" spans="1:21" ht="16" customHeight="1" x14ac:dyDescent="0.35">
      <c r="A104" s="12" t="s">
        <v>138</v>
      </c>
      <c r="B104" s="37" t="s">
        <v>933</v>
      </c>
      <c r="C104" s="12">
        <v>101</v>
      </c>
      <c r="D104" s="12">
        <v>568483</v>
      </c>
      <c r="E104" s="12">
        <v>-116250</v>
      </c>
      <c r="F104" s="12">
        <v>0.08</v>
      </c>
      <c r="I104" s="37"/>
      <c r="J104" s="12">
        <v>568483</v>
      </c>
      <c r="K104" s="12">
        <v>-116250</v>
      </c>
      <c r="L104" s="12" t="s">
        <v>942</v>
      </c>
      <c r="M104" s="37">
        <v>12125155781</v>
      </c>
      <c r="N104" s="12" t="s">
        <v>940</v>
      </c>
      <c r="O104" s="12">
        <v>74.408000000000001</v>
      </c>
      <c r="P104" s="12" t="s">
        <v>977</v>
      </c>
      <c r="Q104" s="12"/>
      <c r="R104" s="12" t="s">
        <v>927</v>
      </c>
      <c r="S104" s="36" t="str">
        <f t="shared" si="1"/>
        <v>1bn - 50bn</v>
      </c>
      <c r="T104" s="36" t="str">
        <f>VLOOKUP(R104,Mapping!B:C,2,FALSE)</f>
        <v>CN</v>
      </c>
      <c r="U104" s="36" t="str">
        <f>VLOOKUP(N104,Mapping!H:I,2,FALSE)</f>
        <v>Growth</v>
      </c>
    </row>
    <row r="105" spans="1:21" ht="16" customHeight="1" x14ac:dyDescent="0.35">
      <c r="A105" s="12" t="s">
        <v>139</v>
      </c>
      <c r="B105" s="37" t="s">
        <v>933</v>
      </c>
      <c r="C105" s="12">
        <v>102</v>
      </c>
      <c r="D105" s="12">
        <v>547850</v>
      </c>
      <c r="E105" s="12">
        <v>-100</v>
      </c>
      <c r="F105" s="12">
        <v>0.08</v>
      </c>
      <c r="G105" s="12">
        <v>405000</v>
      </c>
      <c r="H105" s="12">
        <v>0</v>
      </c>
      <c r="I105" s="37" t="s">
        <v>928</v>
      </c>
      <c r="J105" s="12">
        <v>142850</v>
      </c>
      <c r="K105" s="12">
        <v>-100</v>
      </c>
      <c r="L105" s="12" t="s">
        <v>955</v>
      </c>
      <c r="M105" s="37">
        <v>115653967899</v>
      </c>
      <c r="N105" s="12" t="s">
        <v>929</v>
      </c>
      <c r="O105" s="12">
        <v>18.63</v>
      </c>
      <c r="P105" s="12" t="s">
        <v>989</v>
      </c>
      <c r="Q105" s="12"/>
      <c r="R105" s="12" t="s">
        <v>990</v>
      </c>
      <c r="S105" s="36" t="str">
        <f t="shared" si="1"/>
        <v>100bn</v>
      </c>
      <c r="T105" s="36" t="str">
        <f>VLOOKUP(R105,Mapping!B:C,2,FALSE)</f>
        <v>EU</v>
      </c>
      <c r="U105" s="36" t="str">
        <f>VLOOKUP(N105,Mapping!H:I,2,FALSE)</f>
        <v>Value</v>
      </c>
    </row>
    <row r="106" spans="1:21" ht="16" customHeight="1" x14ac:dyDescent="0.35">
      <c r="A106" s="12" t="s">
        <v>140</v>
      </c>
      <c r="B106" s="37" t="s">
        <v>933</v>
      </c>
      <c r="C106" s="12">
        <v>103</v>
      </c>
      <c r="D106" s="12">
        <v>542150</v>
      </c>
      <c r="E106" s="12">
        <v>80215</v>
      </c>
      <c r="F106" s="12">
        <v>0.08</v>
      </c>
      <c r="G106" s="12">
        <v>21500</v>
      </c>
      <c r="H106" s="12">
        <v>-26185</v>
      </c>
      <c r="I106" s="37" t="s">
        <v>928</v>
      </c>
      <c r="J106" s="12">
        <v>520650</v>
      </c>
      <c r="K106" s="12">
        <v>106400</v>
      </c>
      <c r="L106" s="12" t="s">
        <v>942</v>
      </c>
      <c r="M106" s="37">
        <v>48341290306</v>
      </c>
      <c r="N106" s="12" t="s">
        <v>963</v>
      </c>
      <c r="O106" s="12">
        <v>43.835000000000001</v>
      </c>
      <c r="P106" s="12" t="s">
        <v>977</v>
      </c>
      <c r="Q106" s="12"/>
      <c r="R106" s="12" t="s">
        <v>927</v>
      </c>
      <c r="S106" s="36" t="str">
        <f t="shared" si="1"/>
        <v>1bn - 50bn</v>
      </c>
      <c r="T106" s="36" t="str">
        <f>VLOOKUP(R106,Mapping!B:C,2,FALSE)</f>
        <v>CN</v>
      </c>
      <c r="U106" s="36" t="str">
        <f>VLOOKUP(N106,Mapping!H:I,2,FALSE)</f>
        <v>Growth</v>
      </c>
    </row>
    <row r="107" spans="1:21" ht="16" customHeight="1" x14ac:dyDescent="0.35">
      <c r="A107" s="12" t="s">
        <v>141</v>
      </c>
      <c r="B107" s="37" t="s">
        <v>933</v>
      </c>
      <c r="C107" s="12">
        <v>104</v>
      </c>
      <c r="D107" s="12">
        <v>541515</v>
      </c>
      <c r="E107" s="12">
        <v>12739</v>
      </c>
      <c r="F107" s="12">
        <v>0.08</v>
      </c>
      <c r="I107" s="37"/>
      <c r="J107" s="12">
        <v>541515</v>
      </c>
      <c r="K107" s="12">
        <v>12739</v>
      </c>
      <c r="L107" s="12" t="s">
        <v>986</v>
      </c>
      <c r="M107" s="37">
        <v>14622473589</v>
      </c>
      <c r="N107" s="12" t="s">
        <v>980</v>
      </c>
      <c r="O107" s="12">
        <v>29.728000000000002</v>
      </c>
      <c r="P107" s="12" t="s">
        <v>1030</v>
      </c>
      <c r="Q107" s="12"/>
      <c r="R107" s="12" t="s">
        <v>970</v>
      </c>
      <c r="S107" s="36" t="str">
        <f t="shared" si="1"/>
        <v>1bn - 50bn</v>
      </c>
      <c r="T107" s="36" t="str">
        <f>VLOOKUP(R107,Mapping!B:C,2,FALSE)</f>
        <v>EU</v>
      </c>
      <c r="U107" s="36" t="str">
        <f>VLOOKUP(N107,Mapping!H:I,2,FALSE)</f>
        <v>Value</v>
      </c>
    </row>
    <row r="108" spans="1:21" ht="16" customHeight="1" x14ac:dyDescent="0.35">
      <c r="A108" s="12" t="s">
        <v>142</v>
      </c>
      <c r="B108" s="37" t="s">
        <v>925</v>
      </c>
      <c r="C108" s="12">
        <v>105</v>
      </c>
      <c r="D108" s="12">
        <v>521983</v>
      </c>
      <c r="E108" s="12">
        <v>332949</v>
      </c>
      <c r="F108" s="12">
        <v>0.08</v>
      </c>
      <c r="G108" s="12">
        <v>521983</v>
      </c>
      <c r="H108" s="12">
        <v>332949</v>
      </c>
      <c r="I108" s="37" t="s">
        <v>928</v>
      </c>
      <c r="M108" s="37">
        <v>10973087272</v>
      </c>
      <c r="N108" s="12" t="s">
        <v>998</v>
      </c>
      <c r="O108" s="12">
        <v>98.013999999999996</v>
      </c>
      <c r="P108" s="12" t="s">
        <v>953</v>
      </c>
      <c r="Q108" s="12"/>
      <c r="R108" s="12" t="s">
        <v>954</v>
      </c>
      <c r="S108" s="36" t="str">
        <f t="shared" si="1"/>
        <v>1bn - 50bn</v>
      </c>
      <c r="T108" s="36" t="str">
        <f>VLOOKUP(R108,Mapping!B:C,2,FALSE)</f>
        <v>EU</v>
      </c>
      <c r="U108" s="36" t="str">
        <f>VLOOKUP(N108,Mapping!H:I,2,FALSE)</f>
        <v>Broker</v>
      </c>
    </row>
    <row r="109" spans="1:21" ht="16" customHeight="1" x14ac:dyDescent="0.35">
      <c r="A109" s="12" t="s">
        <v>143</v>
      </c>
      <c r="B109" s="37" t="s">
        <v>933</v>
      </c>
      <c r="C109" s="12">
        <v>106</v>
      </c>
      <c r="D109" s="12">
        <v>519020</v>
      </c>
      <c r="E109" s="12">
        <v>-19630</v>
      </c>
      <c r="F109" s="12">
        <v>0.08</v>
      </c>
      <c r="G109" s="12">
        <v>8420</v>
      </c>
      <c r="H109" s="12">
        <v>270</v>
      </c>
      <c r="I109" s="37" t="s">
        <v>928</v>
      </c>
      <c r="J109" s="12">
        <v>510600</v>
      </c>
      <c r="K109" s="12">
        <v>-19900</v>
      </c>
      <c r="L109" s="12" t="s">
        <v>928</v>
      </c>
      <c r="M109" s="37">
        <v>153153114587</v>
      </c>
      <c r="N109" s="12" t="s">
        <v>940</v>
      </c>
      <c r="O109" s="12">
        <v>19.712</v>
      </c>
      <c r="P109" s="12" t="s">
        <v>953</v>
      </c>
      <c r="Q109" s="12"/>
      <c r="R109" s="12" t="s">
        <v>954</v>
      </c>
      <c r="S109" s="36" t="str">
        <f t="shared" si="1"/>
        <v>100bn</v>
      </c>
      <c r="T109" s="36" t="str">
        <f>VLOOKUP(R109,Mapping!B:C,2,FALSE)</f>
        <v>EU</v>
      </c>
      <c r="U109" s="36" t="str">
        <f>VLOOKUP(N109,Mapping!H:I,2,FALSE)</f>
        <v>Growth</v>
      </c>
    </row>
    <row r="110" spans="1:21" ht="16" customHeight="1" x14ac:dyDescent="0.35">
      <c r="A110" s="12" t="s">
        <v>144</v>
      </c>
      <c r="B110" s="37" t="s">
        <v>925</v>
      </c>
      <c r="C110" s="12">
        <v>107</v>
      </c>
      <c r="D110" s="12">
        <v>512650</v>
      </c>
      <c r="E110" s="12">
        <v>-738000</v>
      </c>
      <c r="F110" s="12">
        <v>7.0000000000000007E-2</v>
      </c>
      <c r="I110" s="37"/>
      <c r="J110" s="12">
        <v>512650</v>
      </c>
      <c r="K110" s="12">
        <v>-738000</v>
      </c>
      <c r="L110" s="12" t="s">
        <v>928</v>
      </c>
      <c r="M110" s="37">
        <v>4708885041</v>
      </c>
      <c r="N110" s="12" t="s">
        <v>940</v>
      </c>
      <c r="O110" s="12">
        <v>56.497</v>
      </c>
      <c r="P110" s="12" t="s">
        <v>1031</v>
      </c>
      <c r="Q110" s="12"/>
      <c r="R110" s="12" t="s">
        <v>951</v>
      </c>
      <c r="S110" s="36" t="str">
        <f t="shared" si="1"/>
        <v>1bn - 50bn</v>
      </c>
      <c r="T110" s="36" t="str">
        <f>VLOOKUP(R110,Mapping!B:C,2,FALSE)</f>
        <v>HK</v>
      </c>
      <c r="U110" s="36" t="str">
        <f>VLOOKUP(N110,Mapping!H:I,2,FALSE)</f>
        <v>Growth</v>
      </c>
    </row>
    <row r="111" spans="1:21" ht="16" customHeight="1" x14ac:dyDescent="0.35">
      <c r="A111" s="12" t="s">
        <v>145</v>
      </c>
      <c r="B111" s="37" t="s">
        <v>933</v>
      </c>
      <c r="C111" s="12">
        <v>108</v>
      </c>
      <c r="D111" s="12">
        <v>498680</v>
      </c>
      <c r="E111" s="12">
        <v>-202572</v>
      </c>
      <c r="F111" s="12">
        <v>7.0000000000000007E-2</v>
      </c>
      <c r="G111" s="12">
        <v>0</v>
      </c>
      <c r="H111" s="12">
        <v>-202572</v>
      </c>
      <c r="I111" s="37" t="s">
        <v>982</v>
      </c>
      <c r="J111" s="12">
        <v>498680</v>
      </c>
      <c r="K111" s="12">
        <v>0</v>
      </c>
      <c r="L111" s="12" t="s">
        <v>958</v>
      </c>
      <c r="M111" s="37">
        <v>183767260580</v>
      </c>
      <c r="N111" s="12" t="s">
        <v>940</v>
      </c>
      <c r="O111" s="12">
        <v>25.919</v>
      </c>
      <c r="P111" s="12" t="s">
        <v>1026</v>
      </c>
      <c r="Q111" s="12"/>
      <c r="R111" s="12" t="s">
        <v>1027</v>
      </c>
      <c r="S111" s="36" t="str">
        <f t="shared" si="1"/>
        <v>100bn</v>
      </c>
      <c r="T111" s="36" t="str">
        <f>VLOOKUP(R111,Mapping!B:C,2,FALSE)</f>
        <v>EU</v>
      </c>
      <c r="U111" s="36" t="str">
        <f>VLOOKUP(N111,Mapping!H:I,2,FALSE)</f>
        <v>Growth</v>
      </c>
    </row>
    <row r="112" spans="1:21" ht="16" customHeight="1" x14ac:dyDescent="0.35">
      <c r="A112" s="12" t="s">
        <v>146</v>
      </c>
      <c r="B112" s="37" t="s">
        <v>925</v>
      </c>
      <c r="C112" s="12">
        <v>109</v>
      </c>
      <c r="D112" s="12">
        <v>498026</v>
      </c>
      <c r="E112" s="12">
        <v>65718</v>
      </c>
      <c r="F112" s="12">
        <v>7.0000000000000007E-2</v>
      </c>
      <c r="G112" s="12">
        <v>495524</v>
      </c>
      <c r="H112" s="12">
        <v>69416</v>
      </c>
      <c r="I112" s="37" t="s">
        <v>928</v>
      </c>
      <c r="J112" s="12">
        <v>2502</v>
      </c>
      <c r="K112" s="12">
        <v>-3698</v>
      </c>
      <c r="L112" s="12" t="s">
        <v>952</v>
      </c>
      <c r="M112" s="37">
        <v>138113358</v>
      </c>
      <c r="N112" s="12" t="s">
        <v>976</v>
      </c>
      <c r="O112" s="12">
        <v>36.137</v>
      </c>
      <c r="P112" s="12" t="s">
        <v>950</v>
      </c>
      <c r="Q112" s="12"/>
      <c r="R112" s="12" t="s">
        <v>951</v>
      </c>
      <c r="S112" s="36" t="str">
        <f t="shared" si="1"/>
        <v>500mn</v>
      </c>
      <c r="T112" s="36" t="str">
        <f>VLOOKUP(R112,Mapping!B:C,2,FALSE)</f>
        <v>HK</v>
      </c>
      <c r="U112" s="36" t="str">
        <f>VLOOKUP(N112,Mapping!H:I,2,FALSE)</f>
        <v>Alternative/Specialty</v>
      </c>
    </row>
    <row r="113" spans="1:21" ht="16" customHeight="1" x14ac:dyDescent="0.35">
      <c r="A113" s="12" t="s">
        <v>147</v>
      </c>
      <c r="B113" s="37" t="s">
        <v>933</v>
      </c>
      <c r="C113" s="12">
        <v>110</v>
      </c>
      <c r="D113" s="12">
        <v>495697</v>
      </c>
      <c r="E113" s="12">
        <v>236931</v>
      </c>
      <c r="F113" s="12">
        <v>7.0000000000000007E-2</v>
      </c>
      <c r="G113" s="12">
        <v>493968</v>
      </c>
      <c r="H113" s="12">
        <v>235997</v>
      </c>
      <c r="I113" s="37" t="s">
        <v>928</v>
      </c>
      <c r="J113" s="12">
        <v>1729</v>
      </c>
      <c r="K113" s="12">
        <v>934</v>
      </c>
      <c r="L113" s="12" t="s">
        <v>928</v>
      </c>
      <c r="M113" s="37">
        <v>10285285301</v>
      </c>
      <c r="N113" s="12" t="s">
        <v>940</v>
      </c>
      <c r="O113" s="12">
        <v>67.486999999999995</v>
      </c>
      <c r="P113" s="12" t="s">
        <v>960</v>
      </c>
      <c r="Q113" s="12"/>
      <c r="R113" s="12" t="s">
        <v>961</v>
      </c>
      <c r="S113" s="36" t="str">
        <f t="shared" si="1"/>
        <v>1bn - 50bn</v>
      </c>
      <c r="T113" s="36" t="str">
        <f>VLOOKUP(R113,Mapping!B:C,2,FALSE)</f>
        <v>EU</v>
      </c>
      <c r="U113" s="36" t="str">
        <f>VLOOKUP(N113,Mapping!H:I,2,FALSE)</f>
        <v>Growth</v>
      </c>
    </row>
    <row r="114" spans="1:21" ht="16" customHeight="1" x14ac:dyDescent="0.35">
      <c r="A114" s="12" t="s">
        <v>148</v>
      </c>
      <c r="B114" s="37" t="s">
        <v>933</v>
      </c>
      <c r="C114" s="12">
        <v>111</v>
      </c>
      <c r="D114" s="12">
        <v>482950</v>
      </c>
      <c r="E114" s="12">
        <v>48550</v>
      </c>
      <c r="F114" s="12">
        <v>7.0000000000000007E-2</v>
      </c>
      <c r="G114" s="12">
        <v>30350</v>
      </c>
      <c r="H114" s="12">
        <v>30350</v>
      </c>
      <c r="I114" s="37" t="s">
        <v>1032</v>
      </c>
      <c r="J114" s="12">
        <v>452600</v>
      </c>
      <c r="K114" s="12">
        <v>18200</v>
      </c>
      <c r="L114" s="12" t="s">
        <v>958</v>
      </c>
      <c r="M114" s="37">
        <v>59487509782</v>
      </c>
      <c r="N114" s="12" t="s">
        <v>940</v>
      </c>
      <c r="O114" s="12">
        <v>51.651000000000003</v>
      </c>
      <c r="P114" s="12" t="s">
        <v>953</v>
      </c>
      <c r="Q114" s="12"/>
      <c r="R114" s="12" t="s">
        <v>954</v>
      </c>
      <c r="S114" s="36" t="str">
        <f t="shared" si="1"/>
        <v>50bn - 100bn</v>
      </c>
      <c r="T114" s="36" t="str">
        <f>VLOOKUP(R114,Mapping!B:C,2,FALSE)</f>
        <v>EU</v>
      </c>
      <c r="U114" s="36" t="str">
        <f>VLOOKUP(N114,Mapping!H:I,2,FALSE)</f>
        <v>Growth</v>
      </c>
    </row>
    <row r="115" spans="1:21" ht="16" customHeight="1" x14ac:dyDescent="0.35">
      <c r="A115" s="12" t="s">
        <v>149</v>
      </c>
      <c r="B115" s="37" t="s">
        <v>933</v>
      </c>
      <c r="C115" s="12">
        <v>112</v>
      </c>
      <c r="D115" s="12">
        <v>471750</v>
      </c>
      <c r="E115" s="12">
        <v>-30500</v>
      </c>
      <c r="F115" s="12">
        <v>7.0000000000000007E-2</v>
      </c>
      <c r="I115" s="37"/>
      <c r="J115" s="12">
        <v>471750</v>
      </c>
      <c r="K115" s="12">
        <v>-30500</v>
      </c>
      <c r="L115" s="12" t="s">
        <v>928</v>
      </c>
      <c r="M115" s="37">
        <v>1585594537</v>
      </c>
      <c r="N115" s="12" t="s">
        <v>940</v>
      </c>
      <c r="O115" s="12">
        <v>47.539000000000001</v>
      </c>
      <c r="P115" s="12" t="s">
        <v>953</v>
      </c>
      <c r="Q115" s="12"/>
      <c r="R115" s="12" t="s">
        <v>954</v>
      </c>
      <c r="S115" s="36" t="str">
        <f t="shared" si="1"/>
        <v>1bn - 50bn</v>
      </c>
      <c r="T115" s="36" t="str">
        <f>VLOOKUP(R115,Mapping!B:C,2,FALSE)</f>
        <v>EU</v>
      </c>
      <c r="U115" s="36" t="str">
        <f>VLOOKUP(N115,Mapping!H:I,2,FALSE)</f>
        <v>Growth</v>
      </c>
    </row>
    <row r="116" spans="1:21" ht="16" customHeight="1" x14ac:dyDescent="0.35">
      <c r="A116" s="12" t="s">
        <v>150</v>
      </c>
      <c r="B116" s="37" t="s">
        <v>925</v>
      </c>
      <c r="C116" s="12">
        <v>113</v>
      </c>
      <c r="D116" s="12">
        <v>463941</v>
      </c>
      <c r="E116" s="12">
        <v>273440</v>
      </c>
      <c r="F116" s="12">
        <v>7.0000000000000007E-2</v>
      </c>
      <c r="G116" s="12">
        <v>463941</v>
      </c>
      <c r="H116" s="12">
        <v>273440</v>
      </c>
      <c r="I116" s="37" t="s">
        <v>928</v>
      </c>
      <c r="M116" s="37">
        <v>24926871058</v>
      </c>
      <c r="N116" s="12" t="s">
        <v>976</v>
      </c>
      <c r="O116" s="12">
        <v>172.87700000000001</v>
      </c>
      <c r="P116" s="12" t="s">
        <v>1033</v>
      </c>
      <c r="Q116" s="12" t="s">
        <v>946</v>
      </c>
      <c r="R116" s="12" t="s">
        <v>932</v>
      </c>
      <c r="S116" s="36" t="str">
        <f t="shared" si="1"/>
        <v>1bn - 50bn</v>
      </c>
      <c r="T116" s="36" t="str">
        <f>VLOOKUP(R116,Mapping!B:C,2,FALSE)</f>
        <v>US/CA</v>
      </c>
      <c r="U116" s="36" t="str">
        <f>VLOOKUP(N116,Mapping!H:I,2,FALSE)</f>
        <v>Alternative/Specialty</v>
      </c>
    </row>
    <row r="117" spans="1:21" ht="16" customHeight="1" x14ac:dyDescent="0.35">
      <c r="A117" s="12" t="s">
        <v>151</v>
      </c>
      <c r="B117" s="37" t="s">
        <v>933</v>
      </c>
      <c r="C117" s="12">
        <v>114</v>
      </c>
      <c r="D117" s="12">
        <v>461897</v>
      </c>
      <c r="E117" s="12">
        <v>26150</v>
      </c>
      <c r="F117" s="12">
        <v>7.0000000000000007E-2</v>
      </c>
      <c r="I117" s="37"/>
      <c r="J117" s="12">
        <v>461897</v>
      </c>
      <c r="K117" s="12">
        <v>26150</v>
      </c>
      <c r="L117" s="12" t="s">
        <v>928</v>
      </c>
      <c r="M117" s="37">
        <v>82628594707</v>
      </c>
      <c r="N117" s="12" t="s">
        <v>934</v>
      </c>
      <c r="O117" s="12">
        <v>16.096</v>
      </c>
      <c r="P117" s="12" t="s">
        <v>953</v>
      </c>
      <c r="Q117" s="12"/>
      <c r="R117" s="12" t="s">
        <v>954</v>
      </c>
      <c r="S117" s="36" t="str">
        <f t="shared" si="1"/>
        <v>50bn - 100bn</v>
      </c>
      <c r="T117" s="36" t="str">
        <f>VLOOKUP(R117,Mapping!B:C,2,FALSE)</f>
        <v>EU</v>
      </c>
      <c r="U117" s="36" t="str">
        <f>VLOOKUP(N117,Mapping!H:I,2,FALSE)</f>
        <v>Index</v>
      </c>
    </row>
    <row r="118" spans="1:21" ht="16" customHeight="1" x14ac:dyDescent="0.35">
      <c r="A118" s="12" t="s">
        <v>152</v>
      </c>
      <c r="B118" s="37" t="s">
        <v>925</v>
      </c>
      <c r="C118" s="12">
        <v>115</v>
      </c>
      <c r="D118" s="12">
        <v>452768</v>
      </c>
      <c r="E118" s="12">
        <v>450678</v>
      </c>
      <c r="F118" s="12">
        <v>7.0000000000000007E-2</v>
      </c>
      <c r="G118" s="12">
        <v>452768</v>
      </c>
      <c r="H118" s="12">
        <v>450678</v>
      </c>
      <c r="I118" s="37" t="s">
        <v>928</v>
      </c>
      <c r="M118" s="37">
        <v>188375211643</v>
      </c>
      <c r="N118" s="12" t="s">
        <v>998</v>
      </c>
      <c r="O118" s="12">
        <v>68.786000000000001</v>
      </c>
      <c r="P118" s="12" t="s">
        <v>941</v>
      </c>
      <c r="Q118" s="12" t="s">
        <v>941</v>
      </c>
      <c r="R118" s="12" t="s">
        <v>932</v>
      </c>
      <c r="S118" s="36" t="str">
        <f t="shared" si="1"/>
        <v>100bn</v>
      </c>
      <c r="T118" s="36" t="str">
        <f>VLOOKUP(R118,Mapping!B:C,2,FALSE)</f>
        <v>US/CA</v>
      </c>
      <c r="U118" s="36" t="str">
        <f>VLOOKUP(N118,Mapping!H:I,2,FALSE)</f>
        <v>Broker</v>
      </c>
    </row>
    <row r="119" spans="1:21" ht="16" customHeight="1" x14ac:dyDescent="0.35">
      <c r="A119" s="12" t="s">
        <v>153</v>
      </c>
      <c r="B119" s="37" t="s">
        <v>933</v>
      </c>
      <c r="C119" s="12">
        <v>116</v>
      </c>
      <c r="D119" s="12">
        <v>449044</v>
      </c>
      <c r="E119" s="12">
        <v>-232478</v>
      </c>
      <c r="F119" s="12">
        <v>7.0000000000000007E-2</v>
      </c>
      <c r="G119" s="12">
        <v>0</v>
      </c>
      <c r="H119" s="12">
        <v>-232478</v>
      </c>
      <c r="I119" s="37" t="s">
        <v>952</v>
      </c>
      <c r="J119" s="12">
        <v>449044</v>
      </c>
      <c r="K119" s="12">
        <v>0</v>
      </c>
      <c r="L119" s="12" t="s">
        <v>958</v>
      </c>
      <c r="M119" s="37">
        <v>10592639408</v>
      </c>
      <c r="N119" s="12" t="s">
        <v>929</v>
      </c>
      <c r="O119" s="12">
        <v>54.158000000000001</v>
      </c>
      <c r="P119" s="12" t="s">
        <v>988</v>
      </c>
      <c r="Q119" s="12"/>
      <c r="R119" s="12" t="s">
        <v>988</v>
      </c>
      <c r="S119" s="36" t="str">
        <f t="shared" si="1"/>
        <v>1bn - 50bn</v>
      </c>
      <c r="T119" s="36" t="str">
        <f>VLOOKUP(R119,Mapping!B:C,2,FALSE)</f>
        <v>SG</v>
      </c>
      <c r="U119" s="36" t="str">
        <f>VLOOKUP(N119,Mapping!H:I,2,FALSE)</f>
        <v>Value</v>
      </c>
    </row>
    <row r="120" spans="1:21" ht="16" customHeight="1" x14ac:dyDescent="0.35">
      <c r="A120" s="12" t="s">
        <v>154</v>
      </c>
      <c r="B120" s="37" t="s">
        <v>925</v>
      </c>
      <c r="C120" s="12">
        <v>117</v>
      </c>
      <c r="D120" s="12">
        <v>430366</v>
      </c>
      <c r="E120" s="12">
        <v>368688</v>
      </c>
      <c r="F120" s="12">
        <v>0.06</v>
      </c>
      <c r="G120" s="12">
        <v>430366</v>
      </c>
      <c r="H120" s="12">
        <v>368688</v>
      </c>
      <c r="I120" s="37" t="s">
        <v>928</v>
      </c>
      <c r="M120" s="37">
        <v>51935367906</v>
      </c>
      <c r="N120" s="12" t="s">
        <v>976</v>
      </c>
      <c r="O120" s="12">
        <v>195.982</v>
      </c>
      <c r="P120" s="12" t="s">
        <v>1016</v>
      </c>
      <c r="Q120" s="12" t="s">
        <v>1017</v>
      </c>
      <c r="R120" s="12" t="s">
        <v>932</v>
      </c>
      <c r="S120" s="36" t="str">
        <f t="shared" si="1"/>
        <v>50bn - 100bn</v>
      </c>
      <c r="T120" s="36" t="str">
        <f>VLOOKUP(R120,Mapping!B:C,2,FALSE)</f>
        <v>US/CA</v>
      </c>
      <c r="U120" s="36" t="str">
        <f>VLOOKUP(N120,Mapping!H:I,2,FALSE)</f>
        <v>Alternative/Specialty</v>
      </c>
    </row>
    <row r="121" spans="1:21" ht="16" customHeight="1" x14ac:dyDescent="0.35">
      <c r="A121" s="12" t="s">
        <v>155</v>
      </c>
      <c r="B121" s="37" t="s">
        <v>933</v>
      </c>
      <c r="C121" s="12">
        <v>118</v>
      </c>
      <c r="D121" s="12">
        <v>424119</v>
      </c>
      <c r="E121" s="12">
        <v>76678</v>
      </c>
      <c r="F121" s="12">
        <v>0.06</v>
      </c>
      <c r="G121" s="12">
        <v>226256</v>
      </c>
      <c r="H121" s="12">
        <v>70890</v>
      </c>
      <c r="I121" s="37" t="s">
        <v>955</v>
      </c>
      <c r="J121" s="12">
        <v>197863</v>
      </c>
      <c r="K121" s="12">
        <v>5788</v>
      </c>
      <c r="L121" s="12" t="s">
        <v>955</v>
      </c>
      <c r="M121" s="37">
        <v>866328911040</v>
      </c>
      <c r="N121" s="12" t="s">
        <v>934</v>
      </c>
      <c r="O121" s="12">
        <v>16.381</v>
      </c>
      <c r="P121" s="12" t="s">
        <v>1034</v>
      </c>
      <c r="Q121" s="12" t="s">
        <v>1017</v>
      </c>
      <c r="R121" s="12" t="s">
        <v>932</v>
      </c>
      <c r="S121" s="36" t="str">
        <f t="shared" si="1"/>
        <v>100bn</v>
      </c>
      <c r="T121" s="36" t="str">
        <f>VLOOKUP(R121,Mapping!B:C,2,FALSE)</f>
        <v>US/CA</v>
      </c>
      <c r="U121" s="36" t="str">
        <f>VLOOKUP(N121,Mapping!H:I,2,FALSE)</f>
        <v>Index</v>
      </c>
    </row>
    <row r="122" spans="1:21" ht="16" customHeight="1" x14ac:dyDescent="0.35">
      <c r="A122" s="12" t="s">
        <v>156</v>
      </c>
      <c r="B122" s="37" t="s">
        <v>933</v>
      </c>
      <c r="C122" s="12">
        <v>119</v>
      </c>
      <c r="D122" s="12">
        <v>418300</v>
      </c>
      <c r="E122" s="12">
        <v>114100</v>
      </c>
      <c r="F122" s="12">
        <v>0.06</v>
      </c>
      <c r="I122" s="37"/>
      <c r="J122" s="12">
        <v>418300</v>
      </c>
      <c r="K122" s="12">
        <v>114100</v>
      </c>
      <c r="L122" s="12" t="s">
        <v>942</v>
      </c>
      <c r="M122" s="37">
        <v>70993030781</v>
      </c>
      <c r="N122" s="12" t="s">
        <v>940</v>
      </c>
      <c r="O122" s="12">
        <v>26.466999999999999</v>
      </c>
      <c r="P122" s="12" t="s">
        <v>999</v>
      </c>
      <c r="Q122" s="12"/>
      <c r="R122" s="12" t="s">
        <v>927</v>
      </c>
      <c r="S122" s="36" t="str">
        <f t="shared" si="1"/>
        <v>50bn - 100bn</v>
      </c>
      <c r="T122" s="36" t="str">
        <f>VLOOKUP(R122,Mapping!B:C,2,FALSE)</f>
        <v>CN</v>
      </c>
      <c r="U122" s="36" t="str">
        <f>VLOOKUP(N122,Mapping!H:I,2,FALSE)</f>
        <v>Growth</v>
      </c>
    </row>
    <row r="123" spans="1:21" ht="16" customHeight="1" x14ac:dyDescent="0.35">
      <c r="A123" s="12" t="s">
        <v>157</v>
      </c>
      <c r="B123" s="37" t="s">
        <v>933</v>
      </c>
      <c r="C123" s="12">
        <v>120</v>
      </c>
      <c r="D123" s="12">
        <v>403460</v>
      </c>
      <c r="E123" s="12">
        <v>47334</v>
      </c>
      <c r="F123" s="12">
        <v>0.06</v>
      </c>
      <c r="G123" s="12">
        <v>87610</v>
      </c>
      <c r="H123" s="12">
        <v>45334</v>
      </c>
      <c r="I123" s="37" t="s">
        <v>928</v>
      </c>
      <c r="J123" s="12">
        <v>315850</v>
      </c>
      <c r="K123" s="12">
        <v>2000</v>
      </c>
      <c r="L123" s="12" t="s">
        <v>958</v>
      </c>
      <c r="M123" s="37">
        <v>68255839169</v>
      </c>
      <c r="N123" s="12" t="s">
        <v>929</v>
      </c>
      <c r="O123" s="12">
        <v>22.823</v>
      </c>
      <c r="P123" s="12" t="s">
        <v>1035</v>
      </c>
      <c r="Q123" s="12"/>
      <c r="R123" s="12" t="s">
        <v>944</v>
      </c>
      <c r="S123" s="36" t="str">
        <f t="shared" si="1"/>
        <v>50bn - 100bn</v>
      </c>
      <c r="T123" s="36" t="str">
        <f>VLOOKUP(R123,Mapping!B:C,2,FALSE)</f>
        <v>EU</v>
      </c>
      <c r="U123" s="36" t="str">
        <f>VLOOKUP(N123,Mapping!H:I,2,FALSE)</f>
        <v>Value</v>
      </c>
    </row>
    <row r="124" spans="1:21" ht="16" customHeight="1" x14ac:dyDescent="0.35">
      <c r="A124" s="12" t="s">
        <v>158</v>
      </c>
      <c r="B124" s="37" t="s">
        <v>925</v>
      </c>
      <c r="C124" s="12">
        <v>121</v>
      </c>
      <c r="D124" s="12">
        <v>400900</v>
      </c>
      <c r="E124" s="12">
        <v>10318</v>
      </c>
      <c r="F124" s="12">
        <v>0.06</v>
      </c>
      <c r="G124" s="12">
        <v>400900</v>
      </c>
      <c r="H124" s="12">
        <v>10318</v>
      </c>
      <c r="I124" s="37" t="s">
        <v>942</v>
      </c>
      <c r="M124" s="37">
        <v>665984926223</v>
      </c>
      <c r="N124" s="12" t="s">
        <v>929</v>
      </c>
      <c r="O124" s="12">
        <v>16.951000000000001</v>
      </c>
      <c r="P124" s="12" t="s">
        <v>1036</v>
      </c>
      <c r="Q124" s="12" t="s">
        <v>1015</v>
      </c>
      <c r="R124" s="12" t="s">
        <v>932</v>
      </c>
      <c r="S124" s="36" t="str">
        <f t="shared" si="1"/>
        <v>100bn</v>
      </c>
      <c r="T124" s="36" t="str">
        <f>VLOOKUP(R124,Mapping!B:C,2,FALSE)</f>
        <v>US/CA</v>
      </c>
      <c r="U124" s="36" t="str">
        <f>VLOOKUP(N124,Mapping!H:I,2,FALSE)</f>
        <v>Value</v>
      </c>
    </row>
    <row r="125" spans="1:21" ht="16" customHeight="1" x14ac:dyDescent="0.35">
      <c r="A125" s="12" t="s">
        <v>159</v>
      </c>
      <c r="B125" s="37" t="s">
        <v>933</v>
      </c>
      <c r="C125" s="12">
        <v>122</v>
      </c>
      <c r="D125" s="12">
        <v>398643</v>
      </c>
      <c r="E125" s="12">
        <v>14279</v>
      </c>
      <c r="F125" s="12">
        <v>0.06</v>
      </c>
      <c r="G125" s="12">
        <v>172562</v>
      </c>
      <c r="H125" s="12">
        <v>5911</v>
      </c>
      <c r="I125" s="37" t="s">
        <v>928</v>
      </c>
      <c r="J125" s="12">
        <v>226081</v>
      </c>
      <c r="K125" s="12">
        <v>8368</v>
      </c>
      <c r="L125" s="12" t="s">
        <v>952</v>
      </c>
      <c r="M125" s="37">
        <v>58442590412</v>
      </c>
      <c r="N125" s="12" t="s">
        <v>940</v>
      </c>
      <c r="O125" s="12">
        <v>32.488</v>
      </c>
      <c r="P125" s="12" t="s">
        <v>1037</v>
      </c>
      <c r="Q125" s="12"/>
      <c r="R125" s="12" t="s">
        <v>1038</v>
      </c>
      <c r="S125" s="36" t="str">
        <f t="shared" si="1"/>
        <v>50bn - 100bn</v>
      </c>
      <c r="T125" s="36" t="str">
        <f>VLOOKUP(R125,Mapping!B:C,2,FALSE)</f>
        <v>EU</v>
      </c>
      <c r="U125" s="36" t="str">
        <f>VLOOKUP(N125,Mapping!H:I,2,FALSE)</f>
        <v>Growth</v>
      </c>
    </row>
    <row r="126" spans="1:21" ht="16" customHeight="1" x14ac:dyDescent="0.35">
      <c r="A126" s="12" t="s">
        <v>160</v>
      </c>
      <c r="B126" s="37" t="s">
        <v>925</v>
      </c>
      <c r="C126" s="12">
        <v>123</v>
      </c>
      <c r="D126" s="12">
        <v>394768</v>
      </c>
      <c r="E126" s="12">
        <v>73650</v>
      </c>
      <c r="F126" s="12">
        <v>0.06</v>
      </c>
      <c r="G126" s="12">
        <v>370430</v>
      </c>
      <c r="H126" s="12">
        <v>73650</v>
      </c>
      <c r="I126" s="37" t="s">
        <v>928</v>
      </c>
      <c r="J126" s="12">
        <v>24338</v>
      </c>
      <c r="K126" s="12">
        <v>0</v>
      </c>
      <c r="L126" s="12" t="s">
        <v>928</v>
      </c>
      <c r="M126" s="37">
        <v>111562425544</v>
      </c>
      <c r="N126" s="12" t="s">
        <v>940</v>
      </c>
      <c r="O126" s="12">
        <v>32.015999999999998</v>
      </c>
      <c r="P126" s="12" t="s">
        <v>1039</v>
      </c>
      <c r="Q126" s="12" t="s">
        <v>936</v>
      </c>
      <c r="R126" s="12" t="s">
        <v>932</v>
      </c>
      <c r="S126" s="36" t="str">
        <f t="shared" si="1"/>
        <v>100bn</v>
      </c>
      <c r="T126" s="36" t="str">
        <f>VLOOKUP(R126,Mapping!B:C,2,FALSE)</f>
        <v>US/CA</v>
      </c>
      <c r="U126" s="36" t="str">
        <f>VLOOKUP(N126,Mapping!H:I,2,FALSE)</f>
        <v>Growth</v>
      </c>
    </row>
    <row r="127" spans="1:21" ht="16" customHeight="1" x14ac:dyDescent="0.35">
      <c r="A127" s="12" t="s">
        <v>161</v>
      </c>
      <c r="B127" s="37" t="s">
        <v>933</v>
      </c>
      <c r="C127" s="12">
        <v>124</v>
      </c>
      <c r="D127" s="12">
        <v>390518</v>
      </c>
      <c r="E127" s="12">
        <v>-3090</v>
      </c>
      <c r="F127" s="12">
        <v>0.06</v>
      </c>
      <c r="G127" s="12">
        <v>152535</v>
      </c>
      <c r="H127" s="12">
        <v>-23940</v>
      </c>
      <c r="I127" s="37" t="s">
        <v>928</v>
      </c>
      <c r="J127" s="12">
        <v>237983</v>
      </c>
      <c r="K127" s="12">
        <v>20850</v>
      </c>
      <c r="L127" s="12" t="s">
        <v>1040</v>
      </c>
      <c r="M127" s="37">
        <v>134828056226</v>
      </c>
      <c r="N127" s="12" t="s">
        <v>940</v>
      </c>
      <c r="O127" s="12">
        <v>42.796999999999997</v>
      </c>
      <c r="P127" s="12" t="s">
        <v>1041</v>
      </c>
      <c r="Q127" s="12"/>
      <c r="R127" s="12" t="s">
        <v>961</v>
      </c>
      <c r="S127" s="36" t="str">
        <f t="shared" si="1"/>
        <v>100bn</v>
      </c>
      <c r="T127" s="36" t="str">
        <f>VLOOKUP(R127,Mapping!B:C,2,FALSE)</f>
        <v>EU</v>
      </c>
      <c r="U127" s="36" t="str">
        <f>VLOOKUP(N127,Mapping!H:I,2,FALSE)</f>
        <v>Growth</v>
      </c>
    </row>
    <row r="128" spans="1:21" ht="16" customHeight="1" x14ac:dyDescent="0.35">
      <c r="A128" s="12" t="s">
        <v>162</v>
      </c>
      <c r="B128" s="37" t="s">
        <v>925</v>
      </c>
      <c r="C128" s="12">
        <v>125</v>
      </c>
      <c r="D128" s="12">
        <v>388593</v>
      </c>
      <c r="E128" s="12">
        <v>44700</v>
      </c>
      <c r="F128" s="12">
        <v>0.06</v>
      </c>
      <c r="G128" s="12">
        <v>388593</v>
      </c>
      <c r="H128" s="12">
        <v>44700</v>
      </c>
      <c r="I128" s="37" t="s">
        <v>928</v>
      </c>
      <c r="M128" s="37">
        <v>551815796</v>
      </c>
      <c r="N128" s="12" t="s">
        <v>976</v>
      </c>
      <c r="O128" s="12">
        <v>66.722999999999999</v>
      </c>
      <c r="P128" s="12"/>
      <c r="Q128" s="12"/>
      <c r="R128" s="12" t="s">
        <v>951</v>
      </c>
      <c r="S128" s="36" t="str">
        <f t="shared" si="1"/>
        <v>500mn - 1bn</v>
      </c>
      <c r="T128" s="36" t="str">
        <f>VLOOKUP(R128,Mapping!B:C,2,FALSE)</f>
        <v>HK</v>
      </c>
      <c r="U128" s="36" t="str">
        <f>VLOOKUP(N128,Mapping!H:I,2,FALSE)</f>
        <v>Alternative/Specialty</v>
      </c>
    </row>
    <row r="129" spans="1:21" ht="16" customHeight="1" x14ac:dyDescent="0.35">
      <c r="A129" s="12" t="s">
        <v>30</v>
      </c>
      <c r="B129" s="37" t="s">
        <v>925</v>
      </c>
      <c r="C129" s="12">
        <v>126</v>
      </c>
      <c r="D129" s="12">
        <v>378250</v>
      </c>
      <c r="E129" s="12">
        <v>-5842191</v>
      </c>
      <c r="F129" s="12">
        <v>0.05</v>
      </c>
      <c r="G129" s="12">
        <v>378250</v>
      </c>
      <c r="H129" s="12">
        <v>-5842191</v>
      </c>
      <c r="I129" s="37" t="s">
        <v>928</v>
      </c>
      <c r="M129" s="37">
        <v>427520750596</v>
      </c>
      <c r="N129" s="12" t="s">
        <v>940</v>
      </c>
      <c r="O129" s="12">
        <v>42.185000000000002</v>
      </c>
      <c r="P129" s="12" t="s">
        <v>938</v>
      </c>
      <c r="Q129" s="12" t="s">
        <v>931</v>
      </c>
      <c r="R129" s="12" t="s">
        <v>932</v>
      </c>
      <c r="S129" s="36" t="str">
        <f t="shared" si="1"/>
        <v>100bn</v>
      </c>
      <c r="T129" s="36" t="str">
        <f>VLOOKUP(R129,Mapping!B:C,2,FALSE)</f>
        <v>US/CA</v>
      </c>
      <c r="U129" s="36" t="str">
        <f>VLOOKUP(N129,Mapping!H:I,2,FALSE)</f>
        <v>Growth</v>
      </c>
    </row>
    <row r="130" spans="1:21" ht="16" customHeight="1" x14ac:dyDescent="0.35">
      <c r="A130" s="12" t="s">
        <v>163</v>
      </c>
      <c r="B130" s="37" t="s">
        <v>925</v>
      </c>
      <c r="C130" s="12">
        <v>127</v>
      </c>
      <c r="D130" s="12">
        <v>377363</v>
      </c>
      <c r="E130" s="12">
        <v>369863</v>
      </c>
      <c r="F130" s="12">
        <v>0.05</v>
      </c>
      <c r="G130" s="12">
        <v>377363</v>
      </c>
      <c r="H130" s="12">
        <v>369863</v>
      </c>
      <c r="I130" s="37" t="s">
        <v>942</v>
      </c>
      <c r="M130" s="37">
        <v>66935146914</v>
      </c>
      <c r="N130" s="12" t="s">
        <v>976</v>
      </c>
      <c r="O130" s="12">
        <v>139.53700000000001</v>
      </c>
      <c r="P130" s="12" t="s">
        <v>941</v>
      </c>
      <c r="Q130" s="12" t="s">
        <v>941</v>
      </c>
      <c r="R130" s="12" t="s">
        <v>932</v>
      </c>
      <c r="S130" s="36" t="str">
        <f t="shared" si="1"/>
        <v>50bn - 100bn</v>
      </c>
      <c r="T130" s="36" t="str">
        <f>VLOOKUP(R130,Mapping!B:C,2,FALSE)</f>
        <v>US/CA</v>
      </c>
      <c r="U130" s="36" t="str">
        <f>VLOOKUP(N130,Mapping!H:I,2,FALSE)</f>
        <v>Alternative/Specialty</v>
      </c>
    </row>
    <row r="131" spans="1:21" ht="16" customHeight="1" x14ac:dyDescent="0.35">
      <c r="A131" s="12" t="s">
        <v>164</v>
      </c>
      <c r="B131" s="37" t="s">
        <v>933</v>
      </c>
      <c r="C131" s="12">
        <v>128</v>
      </c>
      <c r="D131" s="12">
        <v>376181</v>
      </c>
      <c r="E131" s="12">
        <v>-62991</v>
      </c>
      <c r="F131" s="12">
        <v>0.05</v>
      </c>
      <c r="G131" s="12">
        <v>376181</v>
      </c>
      <c r="H131" s="12">
        <v>-62991</v>
      </c>
      <c r="I131" s="37" t="s">
        <v>928</v>
      </c>
      <c r="M131" s="37">
        <v>382685691076</v>
      </c>
      <c r="N131" s="12" t="s">
        <v>959</v>
      </c>
      <c r="O131" s="12">
        <v>10.157999999999999</v>
      </c>
      <c r="P131" s="12" t="s">
        <v>992</v>
      </c>
      <c r="Q131" s="12" t="s">
        <v>993</v>
      </c>
      <c r="R131" s="12" t="s">
        <v>932</v>
      </c>
      <c r="S131" s="36" t="str">
        <f t="shared" si="1"/>
        <v>100bn</v>
      </c>
      <c r="T131" s="36" t="str">
        <f>VLOOKUP(R131,Mapping!B:C,2,FALSE)</f>
        <v>US/CA</v>
      </c>
      <c r="U131" s="36" t="str">
        <f>VLOOKUP(N131,Mapping!H:I,2,FALSE)</f>
        <v>Growth</v>
      </c>
    </row>
    <row r="132" spans="1:21" ht="16" customHeight="1" x14ac:dyDescent="0.35">
      <c r="A132" s="12" t="s">
        <v>165</v>
      </c>
      <c r="B132" s="37" t="s">
        <v>925</v>
      </c>
      <c r="C132" s="12">
        <v>129</v>
      </c>
      <c r="D132" s="12">
        <v>373751</v>
      </c>
      <c r="E132" s="12">
        <v>0</v>
      </c>
      <c r="F132" s="12">
        <v>0.05</v>
      </c>
      <c r="G132" s="12">
        <v>373751</v>
      </c>
      <c r="H132" s="12">
        <v>0</v>
      </c>
      <c r="I132" s="37" t="s">
        <v>928</v>
      </c>
      <c r="M132" s="37">
        <v>197853582</v>
      </c>
      <c r="N132" s="12" t="s">
        <v>940</v>
      </c>
      <c r="O132" s="12">
        <v>21.780999999999999</v>
      </c>
      <c r="P132" s="12"/>
      <c r="Q132" s="12"/>
      <c r="R132" s="12" t="s">
        <v>988</v>
      </c>
      <c r="S132" s="36" t="str">
        <f t="shared" ref="S132:S195" si="2">IF(M132&gt;100000000000, "100bn", IF(M132&gt;50000000000, "50bn - 100bn",IF(M132&gt;1000000000, "1bn - 50bn", IF(M132&gt;500000000, "500mn - 1bn", "500mn"))))</f>
        <v>500mn</v>
      </c>
      <c r="T132" s="36" t="str">
        <f>VLOOKUP(R132,Mapping!B:C,2,FALSE)</f>
        <v>SG</v>
      </c>
      <c r="U132" s="36" t="str">
        <f>VLOOKUP(N132,Mapping!H:I,2,FALSE)</f>
        <v>Growth</v>
      </c>
    </row>
    <row r="133" spans="1:21" ht="16" customHeight="1" x14ac:dyDescent="0.35">
      <c r="A133" s="12" t="s">
        <v>166</v>
      </c>
      <c r="B133" s="37" t="s">
        <v>933</v>
      </c>
      <c r="C133" s="12">
        <v>130</v>
      </c>
      <c r="D133" s="12">
        <v>367445</v>
      </c>
      <c r="E133" s="12">
        <v>-44895</v>
      </c>
      <c r="F133" s="12">
        <v>0.05</v>
      </c>
      <c r="G133" s="12">
        <v>25298</v>
      </c>
      <c r="H133" s="12">
        <v>-6272</v>
      </c>
      <c r="I133" s="37" t="s">
        <v>928</v>
      </c>
      <c r="J133" s="12">
        <v>342147</v>
      </c>
      <c r="K133" s="12">
        <v>-38623</v>
      </c>
      <c r="L133" s="12" t="s">
        <v>949</v>
      </c>
      <c r="M133" s="37">
        <v>83926139131</v>
      </c>
      <c r="N133" s="12" t="s">
        <v>940</v>
      </c>
      <c r="O133" s="12">
        <v>39.119999999999997</v>
      </c>
      <c r="P133" s="12" t="s">
        <v>1042</v>
      </c>
      <c r="Q133" s="12"/>
      <c r="R133" s="12" t="s">
        <v>1043</v>
      </c>
      <c r="S133" s="36" t="str">
        <f t="shared" si="2"/>
        <v>50bn - 100bn</v>
      </c>
      <c r="T133" s="36" t="str">
        <f>VLOOKUP(R133,Mapping!B:C,2,FALSE)</f>
        <v>Asia</v>
      </c>
      <c r="U133" s="36" t="str">
        <f>VLOOKUP(N133,Mapping!H:I,2,FALSE)</f>
        <v>Growth</v>
      </c>
    </row>
    <row r="134" spans="1:21" ht="16" customHeight="1" x14ac:dyDescent="0.35">
      <c r="A134" s="12" t="s">
        <v>167</v>
      </c>
      <c r="B134" s="37" t="s">
        <v>933</v>
      </c>
      <c r="C134" s="12">
        <v>131</v>
      </c>
      <c r="D134" s="12">
        <v>364804</v>
      </c>
      <c r="E134" s="12">
        <v>364804</v>
      </c>
      <c r="F134" s="12">
        <v>0.05</v>
      </c>
      <c r="G134" s="12">
        <v>364804</v>
      </c>
      <c r="H134" s="12">
        <v>364804</v>
      </c>
      <c r="I134" s="37" t="s">
        <v>982</v>
      </c>
      <c r="M134" s="37">
        <v>5403501664</v>
      </c>
      <c r="N134" s="12" t="s">
        <v>976</v>
      </c>
      <c r="O134" s="12">
        <v>1.2450000000000001</v>
      </c>
      <c r="P134" s="12" t="s">
        <v>953</v>
      </c>
      <c r="Q134" s="12"/>
      <c r="R134" s="12" t="s">
        <v>954</v>
      </c>
      <c r="S134" s="36" t="str">
        <f t="shared" si="2"/>
        <v>1bn - 50bn</v>
      </c>
      <c r="T134" s="36" t="str">
        <f>VLOOKUP(R134,Mapping!B:C,2,FALSE)</f>
        <v>EU</v>
      </c>
      <c r="U134" s="36" t="str">
        <f>VLOOKUP(N134,Mapping!H:I,2,FALSE)</f>
        <v>Alternative/Specialty</v>
      </c>
    </row>
    <row r="135" spans="1:21" ht="16" customHeight="1" x14ac:dyDescent="0.35">
      <c r="A135" s="12" t="s">
        <v>168</v>
      </c>
      <c r="B135" s="37" t="s">
        <v>933</v>
      </c>
      <c r="C135" s="12">
        <v>132</v>
      </c>
      <c r="D135" s="12">
        <v>361726</v>
      </c>
      <c r="E135" s="12">
        <v>-9651</v>
      </c>
      <c r="F135" s="12">
        <v>0.05</v>
      </c>
      <c r="G135" s="12">
        <v>361726</v>
      </c>
      <c r="H135" s="12">
        <v>-9651</v>
      </c>
      <c r="I135" s="37" t="s">
        <v>928</v>
      </c>
      <c r="M135" s="37">
        <v>3502594785</v>
      </c>
      <c r="N135" s="12" t="s">
        <v>929</v>
      </c>
      <c r="O135" s="12">
        <v>48.597000000000001</v>
      </c>
      <c r="P135" s="12" t="s">
        <v>953</v>
      </c>
      <c r="Q135" s="12"/>
      <c r="R135" s="12" t="s">
        <v>954</v>
      </c>
      <c r="S135" s="36" t="str">
        <f t="shared" si="2"/>
        <v>1bn - 50bn</v>
      </c>
      <c r="T135" s="36" t="str">
        <f>VLOOKUP(R135,Mapping!B:C,2,FALSE)</f>
        <v>EU</v>
      </c>
      <c r="U135" s="36" t="str">
        <f>VLOOKUP(N135,Mapping!H:I,2,FALSE)</f>
        <v>Value</v>
      </c>
    </row>
    <row r="136" spans="1:21" ht="16" customHeight="1" x14ac:dyDescent="0.35">
      <c r="A136" s="12" t="s">
        <v>169</v>
      </c>
      <c r="B136" s="37" t="s">
        <v>933</v>
      </c>
      <c r="C136" s="12">
        <v>133</v>
      </c>
      <c r="D136" s="12">
        <v>355663</v>
      </c>
      <c r="E136" s="12">
        <v>-235</v>
      </c>
      <c r="F136" s="12">
        <v>0.05</v>
      </c>
      <c r="G136" s="12">
        <v>0</v>
      </c>
      <c r="H136" s="12">
        <v>-576</v>
      </c>
      <c r="I136" s="37" t="s">
        <v>942</v>
      </c>
      <c r="J136" s="12">
        <v>355663</v>
      </c>
      <c r="K136" s="12">
        <v>341</v>
      </c>
      <c r="L136" s="12" t="s">
        <v>928</v>
      </c>
      <c r="M136" s="37">
        <v>111827730159</v>
      </c>
      <c r="N136" s="12" t="s">
        <v>929</v>
      </c>
      <c r="O136" s="12">
        <v>20.645</v>
      </c>
      <c r="P136" s="12" t="s">
        <v>978</v>
      </c>
      <c r="Q136" s="12"/>
      <c r="R136" s="12" t="s">
        <v>979</v>
      </c>
      <c r="S136" s="36" t="str">
        <f t="shared" si="2"/>
        <v>100bn</v>
      </c>
      <c r="T136" s="36" t="str">
        <f>VLOOKUP(R136,Mapping!B:C,2,FALSE)</f>
        <v>EU</v>
      </c>
      <c r="U136" s="36" t="str">
        <f>VLOOKUP(N136,Mapping!H:I,2,FALSE)</f>
        <v>Value</v>
      </c>
    </row>
    <row r="137" spans="1:21" ht="16" customHeight="1" x14ac:dyDescent="0.35">
      <c r="A137" s="12" t="s">
        <v>170</v>
      </c>
      <c r="B137" s="37" t="s">
        <v>925</v>
      </c>
      <c r="C137" s="12">
        <v>134</v>
      </c>
      <c r="D137" s="12">
        <v>351436</v>
      </c>
      <c r="E137" s="12">
        <v>-74286</v>
      </c>
      <c r="F137" s="12">
        <v>0.05</v>
      </c>
      <c r="G137" s="12">
        <v>351436</v>
      </c>
      <c r="H137" s="12">
        <v>-74286</v>
      </c>
      <c r="I137" s="37" t="s">
        <v>928</v>
      </c>
      <c r="M137" s="37">
        <v>23225318588</v>
      </c>
      <c r="N137" s="12" t="s">
        <v>940</v>
      </c>
      <c r="O137" s="12">
        <v>43.505000000000003</v>
      </c>
      <c r="P137" s="12" t="s">
        <v>930</v>
      </c>
      <c r="Q137" s="12" t="s">
        <v>931</v>
      </c>
      <c r="R137" s="12" t="s">
        <v>932</v>
      </c>
      <c r="S137" s="36" t="str">
        <f t="shared" si="2"/>
        <v>1bn - 50bn</v>
      </c>
      <c r="T137" s="36" t="str">
        <f>VLOOKUP(R137,Mapping!B:C,2,FALSE)</f>
        <v>US/CA</v>
      </c>
      <c r="U137" s="36" t="str">
        <f>VLOOKUP(N137,Mapping!H:I,2,FALSE)</f>
        <v>Growth</v>
      </c>
    </row>
    <row r="138" spans="1:21" ht="16" customHeight="1" x14ac:dyDescent="0.35">
      <c r="A138" s="12" t="s">
        <v>171</v>
      </c>
      <c r="B138" s="37" t="s">
        <v>925</v>
      </c>
      <c r="C138" s="12">
        <v>135</v>
      </c>
      <c r="D138" s="12">
        <v>347663</v>
      </c>
      <c r="E138" s="12">
        <v>21798</v>
      </c>
      <c r="F138" s="12">
        <v>0.05</v>
      </c>
      <c r="G138" s="12">
        <v>347663</v>
      </c>
      <c r="H138" s="12">
        <v>21798</v>
      </c>
      <c r="I138" s="37" t="s">
        <v>928</v>
      </c>
      <c r="M138" s="37">
        <v>69547833702</v>
      </c>
      <c r="N138" s="12" t="s">
        <v>976</v>
      </c>
      <c r="O138" s="12">
        <v>150.34200000000001</v>
      </c>
      <c r="P138" s="12" t="s">
        <v>953</v>
      </c>
      <c r="Q138" s="12"/>
      <c r="R138" s="12" t="s">
        <v>954</v>
      </c>
      <c r="S138" s="36" t="str">
        <f t="shared" si="2"/>
        <v>50bn - 100bn</v>
      </c>
      <c r="T138" s="36" t="str">
        <f>VLOOKUP(R138,Mapping!B:C,2,FALSE)</f>
        <v>EU</v>
      </c>
      <c r="U138" s="36" t="str">
        <f>VLOOKUP(N138,Mapping!H:I,2,FALSE)</f>
        <v>Alternative/Specialty</v>
      </c>
    </row>
    <row r="139" spans="1:21" ht="16" customHeight="1" x14ac:dyDescent="0.35">
      <c r="A139" s="12" t="s">
        <v>172</v>
      </c>
      <c r="B139" s="37" t="s">
        <v>933</v>
      </c>
      <c r="C139" s="12">
        <v>136</v>
      </c>
      <c r="D139" s="12">
        <v>346645</v>
      </c>
      <c r="E139" s="12">
        <v>-285064</v>
      </c>
      <c r="F139" s="12">
        <v>0.05</v>
      </c>
      <c r="G139" s="12">
        <v>248373</v>
      </c>
      <c r="H139" s="12">
        <v>-17697</v>
      </c>
      <c r="I139" s="37" t="s">
        <v>928</v>
      </c>
      <c r="J139" s="12">
        <v>98272</v>
      </c>
      <c r="K139" s="12">
        <v>-267367</v>
      </c>
      <c r="L139" s="12" t="s">
        <v>928</v>
      </c>
      <c r="M139" s="37">
        <v>30703656925</v>
      </c>
      <c r="N139" s="12" t="s">
        <v>940</v>
      </c>
      <c r="O139" s="12">
        <v>59.923999999999999</v>
      </c>
      <c r="P139" s="12" t="s">
        <v>953</v>
      </c>
      <c r="Q139" s="12"/>
      <c r="R139" s="12" t="s">
        <v>954</v>
      </c>
      <c r="S139" s="36" t="str">
        <f t="shared" si="2"/>
        <v>1bn - 50bn</v>
      </c>
      <c r="T139" s="36" t="str">
        <f>VLOOKUP(R139,Mapping!B:C,2,FALSE)</f>
        <v>EU</v>
      </c>
      <c r="U139" s="36" t="str">
        <f>VLOOKUP(N139,Mapping!H:I,2,FALSE)</f>
        <v>Growth</v>
      </c>
    </row>
    <row r="140" spans="1:21" ht="16" customHeight="1" x14ac:dyDescent="0.35">
      <c r="A140" s="12" t="s">
        <v>173</v>
      </c>
      <c r="B140" s="37" t="s">
        <v>925</v>
      </c>
      <c r="C140" s="12">
        <v>137</v>
      </c>
      <c r="D140" s="12">
        <v>345101</v>
      </c>
      <c r="E140" s="12">
        <v>0</v>
      </c>
      <c r="F140" s="12">
        <v>0.05</v>
      </c>
      <c r="G140" s="12">
        <v>345101</v>
      </c>
      <c r="H140" s="12">
        <v>0</v>
      </c>
      <c r="I140" s="37" t="s">
        <v>986</v>
      </c>
      <c r="J140" s="12">
        <v>0</v>
      </c>
      <c r="K140" s="12">
        <v>0</v>
      </c>
      <c r="L140" s="12" t="s">
        <v>1032</v>
      </c>
      <c r="M140" s="37">
        <v>4668413947</v>
      </c>
      <c r="N140" s="12" t="s">
        <v>929</v>
      </c>
      <c r="O140" s="12">
        <v>25.343</v>
      </c>
      <c r="P140" s="12" t="s">
        <v>950</v>
      </c>
      <c r="Q140" s="12"/>
      <c r="R140" s="12" t="s">
        <v>951</v>
      </c>
      <c r="S140" s="36" t="str">
        <f t="shared" si="2"/>
        <v>1bn - 50bn</v>
      </c>
      <c r="T140" s="36" t="str">
        <f>VLOOKUP(R140,Mapping!B:C,2,FALSE)</f>
        <v>HK</v>
      </c>
      <c r="U140" s="36" t="str">
        <f>VLOOKUP(N140,Mapping!H:I,2,FALSE)</f>
        <v>Value</v>
      </c>
    </row>
    <row r="141" spans="1:21" ht="16" customHeight="1" x14ac:dyDescent="0.35">
      <c r="A141" s="12" t="s">
        <v>174</v>
      </c>
      <c r="B141" s="37" t="s">
        <v>933</v>
      </c>
      <c r="C141" s="12">
        <v>138</v>
      </c>
      <c r="D141" s="12">
        <v>344550</v>
      </c>
      <c r="E141" s="12">
        <v>147650</v>
      </c>
      <c r="F141" s="12">
        <v>0.05</v>
      </c>
      <c r="I141" s="37"/>
      <c r="J141" s="12">
        <v>344550</v>
      </c>
      <c r="K141" s="12">
        <v>147650</v>
      </c>
      <c r="L141" s="12" t="s">
        <v>942</v>
      </c>
      <c r="M141" s="37">
        <v>30051037983</v>
      </c>
      <c r="N141" s="12" t="s">
        <v>940</v>
      </c>
      <c r="O141" s="12">
        <v>58.182000000000002</v>
      </c>
      <c r="P141" s="12" t="s">
        <v>977</v>
      </c>
      <c r="Q141" s="12"/>
      <c r="R141" s="12" t="s">
        <v>927</v>
      </c>
      <c r="S141" s="36" t="str">
        <f t="shared" si="2"/>
        <v>1bn - 50bn</v>
      </c>
      <c r="T141" s="36" t="str">
        <f>VLOOKUP(R141,Mapping!B:C,2,FALSE)</f>
        <v>CN</v>
      </c>
      <c r="U141" s="36" t="str">
        <f>VLOOKUP(N141,Mapping!H:I,2,FALSE)</f>
        <v>Growth</v>
      </c>
    </row>
    <row r="142" spans="1:21" ht="16" customHeight="1" x14ac:dyDescent="0.35">
      <c r="A142" s="12" t="s">
        <v>175</v>
      </c>
      <c r="B142" s="37" t="s">
        <v>925</v>
      </c>
      <c r="C142" s="12">
        <v>139</v>
      </c>
      <c r="D142" s="12">
        <v>343247</v>
      </c>
      <c r="E142" s="12">
        <v>32100</v>
      </c>
      <c r="F142" s="12">
        <v>0.05</v>
      </c>
      <c r="G142" s="12">
        <v>0</v>
      </c>
      <c r="H142" s="12">
        <v>-151297</v>
      </c>
      <c r="I142" s="37" t="s">
        <v>952</v>
      </c>
      <c r="J142" s="12">
        <v>343247</v>
      </c>
      <c r="K142" s="12">
        <v>183397</v>
      </c>
      <c r="L142" s="12" t="s">
        <v>957</v>
      </c>
      <c r="M142" s="37">
        <v>40024236230</v>
      </c>
      <c r="N142" s="12" t="s">
        <v>934</v>
      </c>
      <c r="O142" s="12">
        <v>17.093</v>
      </c>
      <c r="P142" s="12" t="s">
        <v>1044</v>
      </c>
      <c r="Q142" s="12" t="s">
        <v>1015</v>
      </c>
      <c r="R142" s="12" t="s">
        <v>932</v>
      </c>
      <c r="S142" s="36" t="str">
        <f t="shared" si="2"/>
        <v>1bn - 50bn</v>
      </c>
      <c r="T142" s="36" t="str">
        <f>VLOOKUP(R142,Mapping!B:C,2,FALSE)</f>
        <v>US/CA</v>
      </c>
      <c r="U142" s="36" t="str">
        <f>VLOOKUP(N142,Mapping!H:I,2,FALSE)</f>
        <v>Index</v>
      </c>
    </row>
    <row r="143" spans="1:21" ht="16" customHeight="1" x14ac:dyDescent="0.35">
      <c r="A143" s="12" t="s">
        <v>176</v>
      </c>
      <c r="B143" s="37" t="s">
        <v>925</v>
      </c>
      <c r="C143" s="12">
        <v>140</v>
      </c>
      <c r="D143" s="12">
        <v>337150</v>
      </c>
      <c r="E143" s="12">
        <v>-43300</v>
      </c>
      <c r="F143" s="12">
        <v>0.05</v>
      </c>
      <c r="I143" s="37"/>
      <c r="J143" s="12">
        <v>337150</v>
      </c>
      <c r="K143" s="12">
        <v>-43300</v>
      </c>
      <c r="L143" s="12" t="s">
        <v>962</v>
      </c>
      <c r="M143" s="37">
        <v>1289498831</v>
      </c>
      <c r="N143" s="12" t="s">
        <v>940</v>
      </c>
      <c r="O143" s="12">
        <v>66.3</v>
      </c>
      <c r="P143" s="38" t="s">
        <v>1024</v>
      </c>
      <c r="Q143" s="12"/>
      <c r="R143" s="12" t="s">
        <v>951</v>
      </c>
      <c r="S143" s="36" t="str">
        <f t="shared" si="2"/>
        <v>1bn - 50bn</v>
      </c>
      <c r="T143" s="36" t="str">
        <f>VLOOKUP(R143,Mapping!B:C,2,FALSE)</f>
        <v>HK</v>
      </c>
      <c r="U143" s="36" t="str">
        <f>VLOOKUP(N143,Mapping!H:I,2,FALSE)</f>
        <v>Growth</v>
      </c>
    </row>
    <row r="144" spans="1:21" ht="16" customHeight="1" x14ac:dyDescent="0.35">
      <c r="A144" s="12" t="s">
        <v>177</v>
      </c>
      <c r="B144" s="37" t="s">
        <v>933</v>
      </c>
      <c r="C144" s="12">
        <v>141</v>
      </c>
      <c r="D144" s="12">
        <v>330650</v>
      </c>
      <c r="E144" s="12">
        <v>3069</v>
      </c>
      <c r="F144" s="12">
        <v>0.05</v>
      </c>
      <c r="G144" s="12">
        <v>0</v>
      </c>
      <c r="H144" s="12">
        <v>-12531</v>
      </c>
      <c r="I144" s="37" t="s">
        <v>928</v>
      </c>
      <c r="J144" s="12">
        <v>330650</v>
      </c>
      <c r="K144" s="12">
        <v>15600</v>
      </c>
      <c r="L144" s="12" t="s">
        <v>928</v>
      </c>
      <c r="M144" s="37">
        <v>21355291393</v>
      </c>
      <c r="N144" s="12" t="s">
        <v>940</v>
      </c>
      <c r="O144" s="12">
        <v>56.901000000000003</v>
      </c>
      <c r="P144" s="12" t="s">
        <v>988</v>
      </c>
      <c r="Q144" s="12"/>
      <c r="R144" s="12" t="s">
        <v>988</v>
      </c>
      <c r="S144" s="36" t="str">
        <f t="shared" si="2"/>
        <v>1bn - 50bn</v>
      </c>
      <c r="T144" s="36" t="str">
        <f>VLOOKUP(R144,Mapping!B:C,2,FALSE)</f>
        <v>SG</v>
      </c>
      <c r="U144" s="36" t="str">
        <f>VLOOKUP(N144,Mapping!H:I,2,FALSE)</f>
        <v>Growth</v>
      </c>
    </row>
    <row r="145" spans="1:21" ht="16" customHeight="1" x14ac:dyDescent="0.35">
      <c r="A145" s="12" t="s">
        <v>178</v>
      </c>
      <c r="B145" s="37" t="s">
        <v>933</v>
      </c>
      <c r="C145" s="12">
        <v>142</v>
      </c>
      <c r="D145" s="12">
        <v>328629</v>
      </c>
      <c r="E145" s="12">
        <v>838</v>
      </c>
      <c r="F145" s="12">
        <v>0.05</v>
      </c>
      <c r="G145" s="12">
        <v>598</v>
      </c>
      <c r="H145" s="12">
        <v>38</v>
      </c>
      <c r="I145" s="37" t="s">
        <v>928</v>
      </c>
      <c r="J145" s="12">
        <v>328031</v>
      </c>
      <c r="K145" s="12">
        <v>800</v>
      </c>
      <c r="L145" s="12" t="s">
        <v>928</v>
      </c>
      <c r="M145" s="37">
        <v>326901227139</v>
      </c>
      <c r="N145" s="12" t="s">
        <v>929</v>
      </c>
      <c r="O145" s="12">
        <v>28.838999999999999</v>
      </c>
      <c r="P145" s="12" t="s">
        <v>967</v>
      </c>
      <c r="Q145" s="12" t="s">
        <v>968</v>
      </c>
      <c r="R145" s="12" t="s">
        <v>932</v>
      </c>
      <c r="S145" s="36" t="str">
        <f t="shared" si="2"/>
        <v>100bn</v>
      </c>
      <c r="T145" s="36" t="str">
        <f>VLOOKUP(R145,Mapping!B:C,2,FALSE)</f>
        <v>US/CA</v>
      </c>
      <c r="U145" s="36" t="str">
        <f>VLOOKUP(N145,Mapping!H:I,2,FALSE)</f>
        <v>Value</v>
      </c>
    </row>
    <row r="146" spans="1:21" ht="16" customHeight="1" x14ac:dyDescent="0.35">
      <c r="A146" s="12" t="s">
        <v>179</v>
      </c>
      <c r="B146" s="37" t="s">
        <v>925</v>
      </c>
      <c r="C146" s="12">
        <v>143</v>
      </c>
      <c r="D146" s="12">
        <v>325920</v>
      </c>
      <c r="E146" s="12">
        <v>235600</v>
      </c>
      <c r="F146" s="12">
        <v>0.05</v>
      </c>
      <c r="G146" s="12">
        <v>325920</v>
      </c>
      <c r="H146" s="12">
        <v>235600</v>
      </c>
      <c r="I146" s="37" t="s">
        <v>928</v>
      </c>
      <c r="M146" s="37">
        <v>485092692</v>
      </c>
      <c r="N146" s="12" t="s">
        <v>940</v>
      </c>
      <c r="O146" s="12">
        <v>167.60900000000001</v>
      </c>
      <c r="P146" s="12" t="s">
        <v>977</v>
      </c>
      <c r="Q146" s="12"/>
      <c r="R146" s="12" t="s">
        <v>927</v>
      </c>
      <c r="S146" s="36" t="str">
        <f t="shared" si="2"/>
        <v>500mn</v>
      </c>
      <c r="T146" s="36" t="str">
        <f>VLOOKUP(R146,Mapping!B:C,2,FALSE)</f>
        <v>CN</v>
      </c>
      <c r="U146" s="36" t="str">
        <f>VLOOKUP(N146,Mapping!H:I,2,FALSE)</f>
        <v>Growth</v>
      </c>
    </row>
    <row r="147" spans="1:21" ht="16" customHeight="1" x14ac:dyDescent="0.35">
      <c r="A147" s="12" t="s">
        <v>180</v>
      </c>
      <c r="B147" s="37" t="s">
        <v>925</v>
      </c>
      <c r="C147" s="12">
        <v>144</v>
      </c>
      <c r="D147" s="12">
        <v>323534</v>
      </c>
      <c r="E147" s="12">
        <v>-389437</v>
      </c>
      <c r="F147" s="12">
        <v>0.05</v>
      </c>
      <c r="G147" s="12">
        <v>0</v>
      </c>
      <c r="H147" s="12">
        <v>-435185</v>
      </c>
      <c r="I147" s="37" t="s">
        <v>952</v>
      </c>
      <c r="J147" s="12">
        <v>323534</v>
      </c>
      <c r="K147" s="12">
        <v>45748</v>
      </c>
      <c r="L147" s="12" t="s">
        <v>928</v>
      </c>
      <c r="M147" s="37">
        <v>11303908787</v>
      </c>
      <c r="N147" s="12" t="s">
        <v>940</v>
      </c>
      <c r="O147" s="12">
        <v>50.345999999999997</v>
      </c>
      <c r="P147" s="12" t="s">
        <v>956</v>
      </c>
      <c r="Q147" s="12"/>
      <c r="R147" s="12" t="s">
        <v>951</v>
      </c>
      <c r="S147" s="36" t="str">
        <f t="shared" si="2"/>
        <v>1bn - 50bn</v>
      </c>
      <c r="T147" s="36" t="str">
        <f>VLOOKUP(R147,Mapping!B:C,2,FALSE)</f>
        <v>HK</v>
      </c>
      <c r="U147" s="36" t="str">
        <f>VLOOKUP(N147,Mapping!H:I,2,FALSE)</f>
        <v>Growth</v>
      </c>
    </row>
    <row r="148" spans="1:21" ht="16" customHeight="1" x14ac:dyDescent="0.35">
      <c r="A148" s="12" t="s">
        <v>181</v>
      </c>
      <c r="B148" s="37" t="s">
        <v>933</v>
      </c>
      <c r="C148" s="12">
        <v>145</v>
      </c>
      <c r="D148" s="12">
        <v>323293</v>
      </c>
      <c r="E148" s="12">
        <v>-406164</v>
      </c>
      <c r="F148" s="12">
        <v>0.05</v>
      </c>
      <c r="G148" s="12">
        <v>252547</v>
      </c>
      <c r="H148" s="12">
        <v>-46415</v>
      </c>
      <c r="I148" s="37" t="s">
        <v>928</v>
      </c>
      <c r="J148" s="12">
        <v>70746</v>
      </c>
      <c r="K148" s="12">
        <v>-359749</v>
      </c>
      <c r="L148" s="12" t="s">
        <v>962</v>
      </c>
      <c r="M148" s="37">
        <v>261170591003</v>
      </c>
      <c r="N148" s="12" t="s">
        <v>940</v>
      </c>
      <c r="O148" s="12">
        <v>32.927</v>
      </c>
      <c r="P148" s="12" t="s">
        <v>1045</v>
      </c>
      <c r="Q148" s="12" t="s">
        <v>1046</v>
      </c>
      <c r="R148" s="12" t="s">
        <v>932</v>
      </c>
      <c r="S148" s="36" t="str">
        <f t="shared" si="2"/>
        <v>100bn</v>
      </c>
      <c r="T148" s="36" t="str">
        <f>VLOOKUP(R148,Mapping!B:C,2,FALSE)</f>
        <v>US/CA</v>
      </c>
      <c r="U148" s="36" t="str">
        <f>VLOOKUP(N148,Mapping!H:I,2,FALSE)</f>
        <v>Growth</v>
      </c>
    </row>
    <row r="149" spans="1:21" ht="16" customHeight="1" x14ac:dyDescent="0.35">
      <c r="A149" s="12" t="s">
        <v>182</v>
      </c>
      <c r="B149" s="37" t="s">
        <v>933</v>
      </c>
      <c r="C149" s="12">
        <v>146</v>
      </c>
      <c r="D149" s="12">
        <v>322308</v>
      </c>
      <c r="E149" s="12">
        <v>2120</v>
      </c>
      <c r="F149" s="12">
        <v>0.05</v>
      </c>
      <c r="G149" s="12">
        <v>59500</v>
      </c>
      <c r="H149" s="12">
        <v>0</v>
      </c>
      <c r="I149" s="37" t="s">
        <v>1008</v>
      </c>
      <c r="J149" s="12">
        <v>262808</v>
      </c>
      <c r="K149" s="12">
        <v>2120</v>
      </c>
      <c r="L149" s="12" t="s">
        <v>1008</v>
      </c>
      <c r="M149" s="37">
        <v>24522620791</v>
      </c>
      <c r="N149" s="12" t="s">
        <v>929</v>
      </c>
      <c r="O149" s="12">
        <v>36.665999999999997</v>
      </c>
      <c r="P149" s="12" t="s">
        <v>1047</v>
      </c>
      <c r="Q149" s="12"/>
      <c r="R149" s="12" t="s">
        <v>1048</v>
      </c>
      <c r="S149" s="36" t="str">
        <f t="shared" si="2"/>
        <v>1bn - 50bn</v>
      </c>
      <c r="T149" s="36" t="str">
        <f>VLOOKUP(R149,Mapping!B:C,2,FALSE)</f>
        <v>EU</v>
      </c>
      <c r="U149" s="36" t="str">
        <f>VLOOKUP(N149,Mapping!H:I,2,FALSE)</f>
        <v>Value</v>
      </c>
    </row>
    <row r="150" spans="1:21" ht="16" customHeight="1" x14ac:dyDescent="0.35">
      <c r="A150" s="12" t="s">
        <v>183</v>
      </c>
      <c r="B150" s="37" t="s">
        <v>925</v>
      </c>
      <c r="C150" s="12">
        <v>147</v>
      </c>
      <c r="D150" s="12">
        <v>318692</v>
      </c>
      <c r="E150" s="12">
        <v>0</v>
      </c>
      <c r="F150" s="12">
        <v>0.05</v>
      </c>
      <c r="I150" s="37"/>
      <c r="J150" s="12">
        <v>318692</v>
      </c>
      <c r="K150" s="12">
        <v>0</v>
      </c>
      <c r="L150" s="12" t="s">
        <v>942</v>
      </c>
      <c r="M150" s="37">
        <v>5501018978</v>
      </c>
      <c r="N150" s="12" t="s">
        <v>940</v>
      </c>
      <c r="O150" s="12">
        <v>6.1310000000000002</v>
      </c>
      <c r="P150" s="12" t="s">
        <v>950</v>
      </c>
      <c r="Q150" s="12"/>
      <c r="R150" s="12" t="s">
        <v>951</v>
      </c>
      <c r="S150" s="36" t="str">
        <f t="shared" si="2"/>
        <v>1bn - 50bn</v>
      </c>
      <c r="T150" s="36" t="str">
        <f>VLOOKUP(R150,Mapping!B:C,2,FALSE)</f>
        <v>HK</v>
      </c>
      <c r="U150" s="36" t="str">
        <f>VLOOKUP(N150,Mapping!H:I,2,FALSE)</f>
        <v>Growth</v>
      </c>
    </row>
    <row r="151" spans="1:21" ht="16" customHeight="1" x14ac:dyDescent="0.35">
      <c r="A151" s="12" t="s">
        <v>184</v>
      </c>
      <c r="B151" s="37" t="s">
        <v>925</v>
      </c>
      <c r="C151" s="12">
        <v>148</v>
      </c>
      <c r="D151" s="12">
        <v>315241</v>
      </c>
      <c r="E151" s="12">
        <v>-49343</v>
      </c>
      <c r="F151" s="12">
        <v>0.05</v>
      </c>
      <c r="G151" s="12">
        <v>210819</v>
      </c>
      <c r="H151" s="12">
        <v>-38936</v>
      </c>
      <c r="I151" s="37" t="s">
        <v>952</v>
      </c>
      <c r="J151" s="12">
        <v>104422</v>
      </c>
      <c r="K151" s="12">
        <v>-10407</v>
      </c>
      <c r="L151" s="12" t="s">
        <v>952</v>
      </c>
      <c r="M151" s="37">
        <v>53542637940</v>
      </c>
      <c r="N151" s="12" t="s">
        <v>991</v>
      </c>
      <c r="O151" s="12">
        <v>11.755000000000001</v>
      </c>
      <c r="P151" s="12" t="s">
        <v>941</v>
      </c>
      <c r="Q151" s="12" t="s">
        <v>941</v>
      </c>
      <c r="R151" s="12" t="s">
        <v>932</v>
      </c>
      <c r="S151" s="36" t="str">
        <f t="shared" si="2"/>
        <v>50bn - 100bn</v>
      </c>
      <c r="T151" s="36" t="str">
        <f>VLOOKUP(R151,Mapping!B:C,2,FALSE)</f>
        <v>US/CA</v>
      </c>
      <c r="U151" s="36" t="str">
        <f>VLOOKUP(N151,Mapping!H:I,2,FALSE)</f>
        <v>Others</v>
      </c>
    </row>
    <row r="152" spans="1:21" ht="16" customHeight="1" x14ac:dyDescent="0.35">
      <c r="A152" s="12" t="s">
        <v>185</v>
      </c>
      <c r="B152" s="37" t="s">
        <v>925</v>
      </c>
      <c r="C152" s="12">
        <v>149</v>
      </c>
      <c r="D152" s="12">
        <v>314054</v>
      </c>
      <c r="E152" s="12">
        <v>84600</v>
      </c>
      <c r="F152" s="12">
        <v>0.05</v>
      </c>
      <c r="G152" s="12">
        <v>25600</v>
      </c>
      <c r="H152" s="12">
        <v>-4800</v>
      </c>
      <c r="I152" s="37" t="s">
        <v>1049</v>
      </c>
      <c r="J152" s="12">
        <v>288454</v>
      </c>
      <c r="K152" s="12">
        <v>89400</v>
      </c>
      <c r="L152" s="12" t="s">
        <v>928</v>
      </c>
      <c r="M152" s="37">
        <v>4680279154</v>
      </c>
      <c r="N152" s="12" t="s">
        <v>959</v>
      </c>
      <c r="O152" s="12">
        <v>37.57</v>
      </c>
      <c r="P152" s="12" t="s">
        <v>950</v>
      </c>
      <c r="Q152" s="12"/>
      <c r="R152" s="12" t="s">
        <v>951</v>
      </c>
      <c r="S152" s="36" t="str">
        <f t="shared" si="2"/>
        <v>1bn - 50bn</v>
      </c>
      <c r="T152" s="36" t="str">
        <f>VLOOKUP(R152,Mapping!B:C,2,FALSE)</f>
        <v>HK</v>
      </c>
      <c r="U152" s="36" t="str">
        <f>VLOOKUP(N152,Mapping!H:I,2,FALSE)</f>
        <v>Growth</v>
      </c>
    </row>
    <row r="153" spans="1:21" ht="16" customHeight="1" x14ac:dyDescent="0.35">
      <c r="A153" s="12" t="s">
        <v>186</v>
      </c>
      <c r="B153" s="37" t="s">
        <v>933</v>
      </c>
      <c r="C153" s="12">
        <v>150</v>
      </c>
      <c r="D153" s="12">
        <v>313850</v>
      </c>
      <c r="E153" s="12">
        <v>125600</v>
      </c>
      <c r="F153" s="12">
        <v>0.05</v>
      </c>
      <c r="I153" s="37"/>
      <c r="J153" s="12">
        <v>313850</v>
      </c>
      <c r="K153" s="12">
        <v>125600</v>
      </c>
      <c r="L153" s="12" t="s">
        <v>942</v>
      </c>
      <c r="M153" s="37">
        <v>27915256970</v>
      </c>
      <c r="N153" s="12" t="s">
        <v>940</v>
      </c>
      <c r="O153" s="12">
        <v>41.744</v>
      </c>
      <c r="P153" s="12" t="s">
        <v>999</v>
      </c>
      <c r="Q153" s="12"/>
      <c r="R153" s="12" t="s">
        <v>927</v>
      </c>
      <c r="S153" s="36" t="str">
        <f t="shared" si="2"/>
        <v>1bn - 50bn</v>
      </c>
      <c r="T153" s="36" t="str">
        <f>VLOOKUP(R153,Mapping!B:C,2,FALSE)</f>
        <v>CN</v>
      </c>
      <c r="U153" s="36" t="str">
        <f>VLOOKUP(N153,Mapping!H:I,2,FALSE)</f>
        <v>Growth</v>
      </c>
    </row>
    <row r="154" spans="1:21" ht="16" customHeight="1" x14ac:dyDescent="0.35">
      <c r="A154" s="12" t="s">
        <v>187</v>
      </c>
      <c r="B154" s="37" t="s">
        <v>925</v>
      </c>
      <c r="C154" s="12">
        <v>151</v>
      </c>
      <c r="D154" s="12">
        <v>311842</v>
      </c>
      <c r="E154" s="12">
        <v>-316512</v>
      </c>
      <c r="F154" s="12">
        <v>0.05</v>
      </c>
      <c r="G154" s="12">
        <v>21587</v>
      </c>
      <c r="H154" s="12">
        <v>-445992</v>
      </c>
      <c r="I154" s="37" t="s">
        <v>928</v>
      </c>
      <c r="J154" s="12">
        <v>290255</v>
      </c>
      <c r="K154" s="12">
        <v>129480</v>
      </c>
      <c r="L154" s="12" t="s">
        <v>942</v>
      </c>
      <c r="M154" s="37">
        <v>86872772561</v>
      </c>
      <c r="N154" s="12" t="s">
        <v>940</v>
      </c>
      <c r="O154" s="12">
        <v>41.53</v>
      </c>
      <c r="P154" s="12" t="s">
        <v>1050</v>
      </c>
      <c r="Q154" s="12" t="s">
        <v>1006</v>
      </c>
      <c r="R154" s="12" t="s">
        <v>1013</v>
      </c>
      <c r="S154" s="36" t="str">
        <f t="shared" si="2"/>
        <v>50bn - 100bn</v>
      </c>
      <c r="T154" s="36" t="str">
        <f>VLOOKUP(R154,Mapping!B:C,2,FALSE)</f>
        <v>Oceania</v>
      </c>
      <c r="U154" s="36" t="str">
        <f>VLOOKUP(N154,Mapping!H:I,2,FALSE)</f>
        <v>Growth</v>
      </c>
    </row>
    <row r="155" spans="1:21" ht="16" customHeight="1" x14ac:dyDescent="0.35">
      <c r="A155" s="12" t="s">
        <v>188</v>
      </c>
      <c r="B155" s="37" t="s">
        <v>925</v>
      </c>
      <c r="C155" s="12">
        <v>152</v>
      </c>
      <c r="D155" s="12">
        <v>310767</v>
      </c>
      <c r="E155" s="12">
        <v>310767</v>
      </c>
      <c r="F155" s="12">
        <v>0.05</v>
      </c>
      <c r="G155" s="12">
        <v>310767</v>
      </c>
      <c r="H155" s="12">
        <v>310767</v>
      </c>
      <c r="I155" s="37" t="s">
        <v>928</v>
      </c>
      <c r="M155" s="37">
        <v>4773107012</v>
      </c>
      <c r="N155" s="12" t="s">
        <v>976</v>
      </c>
      <c r="O155" s="12">
        <v>234.15700000000001</v>
      </c>
      <c r="P155" s="12" t="s">
        <v>950</v>
      </c>
      <c r="Q155" s="12"/>
      <c r="R155" s="12" t="s">
        <v>951</v>
      </c>
      <c r="S155" s="36" t="str">
        <f t="shared" si="2"/>
        <v>1bn - 50bn</v>
      </c>
      <c r="T155" s="36" t="str">
        <f>VLOOKUP(R155,Mapping!B:C,2,FALSE)</f>
        <v>HK</v>
      </c>
      <c r="U155" s="36" t="str">
        <f>VLOOKUP(N155,Mapping!H:I,2,FALSE)</f>
        <v>Alternative/Specialty</v>
      </c>
    </row>
    <row r="156" spans="1:21" ht="16" customHeight="1" x14ac:dyDescent="0.35">
      <c r="A156" s="12" t="s">
        <v>189</v>
      </c>
      <c r="B156" s="37" t="s">
        <v>925</v>
      </c>
      <c r="C156" s="12">
        <v>153</v>
      </c>
      <c r="D156" s="12">
        <v>300000</v>
      </c>
      <c r="E156" s="12">
        <v>300000</v>
      </c>
      <c r="F156" s="12">
        <v>0.04</v>
      </c>
      <c r="G156" s="12">
        <v>300000</v>
      </c>
      <c r="H156" s="12">
        <v>300000</v>
      </c>
      <c r="I156" s="37" t="s">
        <v>928</v>
      </c>
      <c r="M156" s="37">
        <v>1518661796</v>
      </c>
      <c r="N156" s="12" t="s">
        <v>976</v>
      </c>
      <c r="O156" s="12">
        <v>218.86600000000001</v>
      </c>
      <c r="P156" s="12" t="s">
        <v>1051</v>
      </c>
      <c r="Q156" s="12" t="s">
        <v>931</v>
      </c>
      <c r="R156" s="12" t="s">
        <v>932</v>
      </c>
      <c r="S156" s="36" t="str">
        <f t="shared" si="2"/>
        <v>1bn - 50bn</v>
      </c>
      <c r="T156" s="36" t="str">
        <f>VLOOKUP(R156,Mapping!B:C,2,FALSE)</f>
        <v>US/CA</v>
      </c>
      <c r="U156" s="36" t="str">
        <f>VLOOKUP(N156,Mapping!H:I,2,FALSE)</f>
        <v>Alternative/Specialty</v>
      </c>
    </row>
    <row r="157" spans="1:21" ht="16" customHeight="1" x14ac:dyDescent="0.35">
      <c r="A157" s="12" t="s">
        <v>190</v>
      </c>
      <c r="B157" s="37" t="s">
        <v>933</v>
      </c>
      <c r="C157" s="12">
        <v>154</v>
      </c>
      <c r="D157" s="12">
        <v>298698</v>
      </c>
      <c r="E157" s="12">
        <v>-1457</v>
      </c>
      <c r="F157" s="12">
        <v>0.04</v>
      </c>
      <c r="G157" s="12">
        <v>0</v>
      </c>
      <c r="H157" s="12">
        <v>-1032</v>
      </c>
      <c r="I157" s="37" t="s">
        <v>1052</v>
      </c>
      <c r="J157" s="12">
        <v>298698</v>
      </c>
      <c r="K157" s="12">
        <v>-425</v>
      </c>
      <c r="L157" s="12" t="s">
        <v>937</v>
      </c>
      <c r="M157" s="37">
        <v>45810618346</v>
      </c>
      <c r="N157" s="12" t="s">
        <v>929</v>
      </c>
      <c r="O157" s="12">
        <v>21.503</v>
      </c>
      <c r="P157" s="12" t="s">
        <v>1053</v>
      </c>
      <c r="Q157" s="12"/>
      <c r="R157" s="12" t="s">
        <v>1054</v>
      </c>
      <c r="S157" s="36" t="str">
        <f t="shared" si="2"/>
        <v>1bn - 50bn</v>
      </c>
      <c r="T157" s="36" t="str">
        <f>VLOOKUP(R157,Mapping!B:C,2,FALSE)</f>
        <v>EU</v>
      </c>
      <c r="U157" s="36" t="str">
        <f>VLOOKUP(N157,Mapping!H:I,2,FALSE)</f>
        <v>Value</v>
      </c>
    </row>
    <row r="158" spans="1:21" ht="16" customHeight="1" x14ac:dyDescent="0.35">
      <c r="A158" s="12" t="s">
        <v>191</v>
      </c>
      <c r="B158" s="37" t="s">
        <v>925</v>
      </c>
      <c r="C158" s="12">
        <v>155</v>
      </c>
      <c r="D158" s="12">
        <v>293750</v>
      </c>
      <c r="E158" s="12">
        <v>2500</v>
      </c>
      <c r="F158" s="12">
        <v>0.04</v>
      </c>
      <c r="I158" s="37"/>
      <c r="J158" s="12">
        <v>293750</v>
      </c>
      <c r="K158" s="12">
        <v>2500</v>
      </c>
      <c r="L158" s="12" t="s">
        <v>1055</v>
      </c>
      <c r="M158" s="37">
        <v>74122728423</v>
      </c>
      <c r="N158" s="12" t="s">
        <v>929</v>
      </c>
      <c r="O158" s="12">
        <v>11.95</v>
      </c>
      <c r="P158" s="12" t="s">
        <v>1056</v>
      </c>
      <c r="Q158" s="12"/>
      <c r="R158" s="12" t="s">
        <v>1057</v>
      </c>
      <c r="S158" s="36" t="str">
        <f t="shared" si="2"/>
        <v>50bn - 100bn</v>
      </c>
      <c r="T158" s="36" t="str">
        <f>VLOOKUP(R158,Mapping!B:C,2,FALSE)</f>
        <v>Asia</v>
      </c>
      <c r="U158" s="36" t="str">
        <f>VLOOKUP(N158,Mapping!H:I,2,FALSE)</f>
        <v>Value</v>
      </c>
    </row>
    <row r="159" spans="1:21" ht="16" customHeight="1" x14ac:dyDescent="0.35">
      <c r="A159" s="12" t="s">
        <v>192</v>
      </c>
      <c r="B159" s="37" t="s">
        <v>933</v>
      </c>
      <c r="C159" s="12">
        <v>156</v>
      </c>
      <c r="D159" s="12">
        <v>281625</v>
      </c>
      <c r="E159" s="12">
        <v>-4848</v>
      </c>
      <c r="F159" s="12">
        <v>0.04</v>
      </c>
      <c r="G159" s="12">
        <v>2728</v>
      </c>
      <c r="H159" s="12">
        <v>552</v>
      </c>
      <c r="I159" s="37" t="s">
        <v>928</v>
      </c>
      <c r="J159" s="12">
        <v>278897</v>
      </c>
      <c r="K159" s="12">
        <v>-5400</v>
      </c>
      <c r="L159" s="12" t="s">
        <v>955</v>
      </c>
      <c r="M159" s="37">
        <v>256467418457</v>
      </c>
      <c r="N159" s="12" t="s">
        <v>1058</v>
      </c>
      <c r="O159" s="12">
        <v>13.305</v>
      </c>
      <c r="P159" s="12" t="s">
        <v>1059</v>
      </c>
      <c r="Q159" s="12" t="s">
        <v>936</v>
      </c>
      <c r="R159" s="12" t="s">
        <v>932</v>
      </c>
      <c r="S159" s="36" t="str">
        <f t="shared" si="2"/>
        <v>100bn</v>
      </c>
      <c r="T159" s="36" t="str">
        <f>VLOOKUP(R159,Mapping!B:C,2,FALSE)</f>
        <v>US/CA</v>
      </c>
      <c r="U159" s="36" t="str">
        <f>VLOOKUP(N159,Mapping!H:I,2,FALSE)</f>
        <v>Others</v>
      </c>
    </row>
    <row r="160" spans="1:21" ht="16" customHeight="1" x14ac:dyDescent="0.35">
      <c r="A160" s="12" t="s">
        <v>193</v>
      </c>
      <c r="B160" s="37" t="s">
        <v>933</v>
      </c>
      <c r="C160" s="12">
        <v>157</v>
      </c>
      <c r="D160" s="12">
        <v>278033</v>
      </c>
      <c r="E160" s="12">
        <v>-113300</v>
      </c>
      <c r="F160" s="12">
        <v>0.04</v>
      </c>
      <c r="G160" s="12">
        <v>0</v>
      </c>
      <c r="H160" s="12">
        <v>-90000</v>
      </c>
      <c r="I160" s="37" t="s">
        <v>928</v>
      </c>
      <c r="J160" s="12">
        <v>278033</v>
      </c>
      <c r="K160" s="12">
        <v>-23300</v>
      </c>
      <c r="L160" s="12" t="s">
        <v>942</v>
      </c>
      <c r="M160" s="37">
        <v>62533244624</v>
      </c>
      <c r="N160" s="12" t="s">
        <v>940</v>
      </c>
      <c r="O160" s="12">
        <v>27.382000000000001</v>
      </c>
      <c r="P160" s="12" t="s">
        <v>964</v>
      </c>
      <c r="Q160" s="12"/>
      <c r="R160" s="12" t="s">
        <v>927</v>
      </c>
      <c r="S160" s="36" t="str">
        <f t="shared" si="2"/>
        <v>50bn - 100bn</v>
      </c>
      <c r="T160" s="36" t="str">
        <f>VLOOKUP(R160,Mapping!B:C,2,FALSE)</f>
        <v>CN</v>
      </c>
      <c r="U160" s="36" t="str">
        <f>VLOOKUP(N160,Mapping!H:I,2,FALSE)</f>
        <v>Growth</v>
      </c>
    </row>
    <row r="161" spans="1:21" ht="16" customHeight="1" x14ac:dyDescent="0.35">
      <c r="A161" s="12" t="s">
        <v>194</v>
      </c>
      <c r="B161" s="37" t="s">
        <v>933</v>
      </c>
      <c r="C161" s="12">
        <v>158</v>
      </c>
      <c r="D161" s="12">
        <v>277108</v>
      </c>
      <c r="E161" s="12">
        <v>-349475</v>
      </c>
      <c r="F161" s="12">
        <v>0.04</v>
      </c>
      <c r="G161" s="12">
        <v>0</v>
      </c>
      <c r="H161" s="12">
        <v>-349475</v>
      </c>
      <c r="I161" s="37" t="s">
        <v>1060</v>
      </c>
      <c r="J161" s="12">
        <v>277108</v>
      </c>
      <c r="K161" s="12">
        <v>0</v>
      </c>
      <c r="L161" s="12" t="s">
        <v>958</v>
      </c>
      <c r="M161" s="37">
        <v>6604890054</v>
      </c>
      <c r="N161" s="12" t="s">
        <v>940</v>
      </c>
      <c r="O161" s="12">
        <v>51.052999999999997</v>
      </c>
      <c r="P161" s="12" t="s">
        <v>988</v>
      </c>
      <c r="Q161" s="12"/>
      <c r="R161" s="12" t="s">
        <v>988</v>
      </c>
      <c r="S161" s="36" t="str">
        <f t="shared" si="2"/>
        <v>1bn - 50bn</v>
      </c>
      <c r="T161" s="36" t="str">
        <f>VLOOKUP(R161,Mapping!B:C,2,FALSE)</f>
        <v>SG</v>
      </c>
      <c r="U161" s="36" t="str">
        <f>VLOOKUP(N161,Mapping!H:I,2,FALSE)</f>
        <v>Growth</v>
      </c>
    </row>
    <row r="162" spans="1:21" ht="16" customHeight="1" x14ac:dyDescent="0.35">
      <c r="A162" s="12" t="s">
        <v>195</v>
      </c>
      <c r="B162" s="37" t="s">
        <v>925</v>
      </c>
      <c r="C162" s="12">
        <v>159</v>
      </c>
      <c r="D162" s="12">
        <v>266378</v>
      </c>
      <c r="E162" s="12">
        <v>-27634</v>
      </c>
      <c r="F162" s="12">
        <v>0.04</v>
      </c>
      <c r="I162" s="37"/>
      <c r="J162" s="12">
        <v>266378</v>
      </c>
      <c r="K162" s="12">
        <v>-27634</v>
      </c>
      <c r="L162" s="12" t="s">
        <v>958</v>
      </c>
      <c r="M162" s="37">
        <v>9259753190</v>
      </c>
      <c r="N162" s="12" t="s">
        <v>940</v>
      </c>
      <c r="O162" s="12">
        <v>38.951000000000001</v>
      </c>
      <c r="P162" s="12" t="s">
        <v>950</v>
      </c>
      <c r="Q162" s="12"/>
      <c r="R162" s="12" t="s">
        <v>951</v>
      </c>
      <c r="S162" s="36" t="str">
        <f t="shared" si="2"/>
        <v>1bn - 50bn</v>
      </c>
      <c r="T162" s="36" t="str">
        <f>VLOOKUP(R162,Mapping!B:C,2,FALSE)</f>
        <v>HK</v>
      </c>
      <c r="U162" s="36" t="str">
        <f>VLOOKUP(N162,Mapping!H:I,2,FALSE)</f>
        <v>Growth</v>
      </c>
    </row>
    <row r="163" spans="1:21" ht="16" customHeight="1" x14ac:dyDescent="0.35">
      <c r="A163" s="12" t="s">
        <v>196</v>
      </c>
      <c r="B163" s="37" t="s">
        <v>925</v>
      </c>
      <c r="C163" s="12">
        <v>160</v>
      </c>
      <c r="D163" s="12">
        <v>263944</v>
      </c>
      <c r="E163" s="12">
        <v>249629</v>
      </c>
      <c r="F163" s="12">
        <v>0.04</v>
      </c>
      <c r="G163" s="12">
        <v>263944</v>
      </c>
      <c r="H163" s="12">
        <v>249629</v>
      </c>
      <c r="I163" s="37" t="s">
        <v>928</v>
      </c>
      <c r="M163" s="37">
        <v>151724777375</v>
      </c>
      <c r="N163" s="12" t="s">
        <v>998</v>
      </c>
      <c r="O163" s="12">
        <v>70.010999999999996</v>
      </c>
      <c r="P163" s="12" t="s">
        <v>941</v>
      </c>
      <c r="Q163" s="12" t="s">
        <v>941</v>
      </c>
      <c r="R163" s="12" t="s">
        <v>932</v>
      </c>
      <c r="S163" s="36" t="str">
        <f t="shared" si="2"/>
        <v>100bn</v>
      </c>
      <c r="T163" s="36" t="str">
        <f>VLOOKUP(R163,Mapping!B:C,2,FALSE)</f>
        <v>US/CA</v>
      </c>
      <c r="U163" s="36" t="str">
        <f>VLOOKUP(N163,Mapping!H:I,2,FALSE)</f>
        <v>Broker</v>
      </c>
    </row>
    <row r="164" spans="1:21" ht="16" customHeight="1" x14ac:dyDescent="0.35">
      <c r="A164" s="12" t="s">
        <v>197</v>
      </c>
      <c r="B164" s="37" t="s">
        <v>925</v>
      </c>
      <c r="C164" s="12">
        <v>161</v>
      </c>
      <c r="D164" s="12">
        <v>258550</v>
      </c>
      <c r="E164" s="12">
        <v>0</v>
      </c>
      <c r="F164" s="12">
        <v>0.04</v>
      </c>
      <c r="G164" s="12">
        <v>258550</v>
      </c>
      <c r="H164" s="12">
        <v>0</v>
      </c>
      <c r="I164" s="37" t="s">
        <v>928</v>
      </c>
      <c r="M164" s="37">
        <v>337333664</v>
      </c>
      <c r="N164" s="12" t="s">
        <v>976</v>
      </c>
      <c r="O164" s="12">
        <v>43.857999999999997</v>
      </c>
      <c r="P164" s="12" t="s">
        <v>950</v>
      </c>
      <c r="Q164" s="12"/>
      <c r="R164" s="12" t="s">
        <v>951</v>
      </c>
      <c r="S164" s="36" t="str">
        <f t="shared" si="2"/>
        <v>500mn</v>
      </c>
      <c r="T164" s="36" t="str">
        <f>VLOOKUP(R164,Mapping!B:C,2,FALSE)</f>
        <v>HK</v>
      </c>
      <c r="U164" s="36" t="str">
        <f>VLOOKUP(N164,Mapping!H:I,2,FALSE)</f>
        <v>Alternative/Specialty</v>
      </c>
    </row>
    <row r="165" spans="1:21" ht="16" customHeight="1" x14ac:dyDescent="0.35">
      <c r="A165" s="12" t="s">
        <v>198</v>
      </c>
      <c r="B165" s="37" t="s">
        <v>933</v>
      </c>
      <c r="C165" s="12">
        <v>162</v>
      </c>
      <c r="D165" s="12">
        <v>247268</v>
      </c>
      <c r="E165" s="12">
        <v>-511046</v>
      </c>
      <c r="F165" s="12">
        <v>0.04</v>
      </c>
      <c r="G165" s="12">
        <v>110918</v>
      </c>
      <c r="H165" s="12">
        <v>-470046</v>
      </c>
      <c r="I165" s="37" t="s">
        <v>928</v>
      </c>
      <c r="J165" s="12">
        <v>136350</v>
      </c>
      <c r="K165" s="12">
        <v>-41000</v>
      </c>
      <c r="L165" s="12" t="s">
        <v>928</v>
      </c>
      <c r="M165" s="37">
        <v>152075201531</v>
      </c>
      <c r="N165" s="12" t="s">
        <v>929</v>
      </c>
      <c r="O165" s="12">
        <v>30.745999999999999</v>
      </c>
      <c r="P165" s="12" t="s">
        <v>1028</v>
      </c>
      <c r="Q165" s="12"/>
      <c r="R165" s="12" t="s">
        <v>1029</v>
      </c>
      <c r="S165" s="36" t="str">
        <f t="shared" si="2"/>
        <v>100bn</v>
      </c>
      <c r="T165" s="36" t="str">
        <f>VLOOKUP(R165,Mapping!B:C,2,FALSE)</f>
        <v>EU</v>
      </c>
      <c r="U165" s="36" t="str">
        <f>VLOOKUP(N165,Mapping!H:I,2,FALSE)</f>
        <v>Value</v>
      </c>
    </row>
    <row r="166" spans="1:21" ht="16" customHeight="1" x14ac:dyDescent="0.35">
      <c r="A166" s="12" t="s">
        <v>199</v>
      </c>
      <c r="B166" s="37" t="s">
        <v>933</v>
      </c>
      <c r="C166" s="12">
        <v>163</v>
      </c>
      <c r="D166" s="12">
        <v>244911</v>
      </c>
      <c r="E166" s="12">
        <v>-9050</v>
      </c>
      <c r="F166" s="12">
        <v>0.04</v>
      </c>
      <c r="I166" s="37"/>
      <c r="J166" s="12">
        <v>244911</v>
      </c>
      <c r="K166" s="12">
        <v>-9050</v>
      </c>
      <c r="L166" s="12" t="s">
        <v>962</v>
      </c>
      <c r="M166" s="37">
        <v>19308410122</v>
      </c>
      <c r="N166" s="12" t="s">
        <v>929</v>
      </c>
      <c r="O166" s="12">
        <v>42.451999999999998</v>
      </c>
      <c r="P166" s="12" t="s">
        <v>1061</v>
      </c>
      <c r="Q166" s="12"/>
      <c r="R166" s="12" t="s">
        <v>970</v>
      </c>
      <c r="S166" s="36" t="str">
        <f t="shared" si="2"/>
        <v>1bn - 50bn</v>
      </c>
      <c r="T166" s="36" t="str">
        <f>VLOOKUP(R166,Mapping!B:C,2,FALSE)</f>
        <v>EU</v>
      </c>
      <c r="U166" s="36" t="str">
        <f>VLOOKUP(N166,Mapping!H:I,2,FALSE)</f>
        <v>Value</v>
      </c>
    </row>
    <row r="167" spans="1:21" ht="16" customHeight="1" x14ac:dyDescent="0.35">
      <c r="A167" s="12" t="s">
        <v>200</v>
      </c>
      <c r="B167" s="37" t="s">
        <v>933</v>
      </c>
      <c r="C167" s="12">
        <v>164</v>
      </c>
      <c r="D167" s="12">
        <v>242750</v>
      </c>
      <c r="E167" s="12">
        <v>-386844</v>
      </c>
      <c r="F167" s="12">
        <v>0.04</v>
      </c>
      <c r="G167" s="12">
        <v>0</v>
      </c>
      <c r="H167" s="12">
        <v>-27494</v>
      </c>
      <c r="I167" s="37" t="s">
        <v>928</v>
      </c>
      <c r="J167" s="12">
        <v>242750</v>
      </c>
      <c r="K167" s="12">
        <v>-359350</v>
      </c>
      <c r="L167" s="12" t="s">
        <v>962</v>
      </c>
      <c r="M167" s="37">
        <v>71787555510</v>
      </c>
      <c r="N167" s="12" t="s">
        <v>963</v>
      </c>
      <c r="O167" s="12">
        <v>38.036000000000001</v>
      </c>
      <c r="P167" s="12" t="s">
        <v>1016</v>
      </c>
      <c r="Q167" s="12" t="s">
        <v>1017</v>
      </c>
      <c r="R167" s="12" t="s">
        <v>932</v>
      </c>
      <c r="S167" s="36" t="str">
        <f t="shared" si="2"/>
        <v>50bn - 100bn</v>
      </c>
      <c r="T167" s="36" t="str">
        <f>VLOOKUP(R167,Mapping!B:C,2,FALSE)</f>
        <v>US/CA</v>
      </c>
      <c r="U167" s="36" t="str">
        <f>VLOOKUP(N167,Mapping!H:I,2,FALSE)</f>
        <v>Growth</v>
      </c>
    </row>
    <row r="168" spans="1:21" ht="16" customHeight="1" x14ac:dyDescent="0.35">
      <c r="A168" s="12" t="s">
        <v>201</v>
      </c>
      <c r="B168" s="37" t="s">
        <v>925</v>
      </c>
      <c r="C168" s="12">
        <v>165</v>
      </c>
      <c r="D168" s="12">
        <v>241405</v>
      </c>
      <c r="E168" s="12">
        <v>0</v>
      </c>
      <c r="F168" s="12">
        <v>0.04</v>
      </c>
      <c r="G168" s="12">
        <v>241405</v>
      </c>
      <c r="H168" s="12">
        <v>0</v>
      </c>
      <c r="I168" s="37" t="s">
        <v>1062</v>
      </c>
      <c r="M168" s="37">
        <v>343877029</v>
      </c>
      <c r="N168" s="12" t="s">
        <v>929</v>
      </c>
      <c r="O168" s="12">
        <v>18.084</v>
      </c>
      <c r="P168" s="12" t="s">
        <v>988</v>
      </c>
      <c r="Q168" s="12"/>
      <c r="R168" s="12" t="s">
        <v>988</v>
      </c>
      <c r="S168" s="36" t="str">
        <f t="shared" si="2"/>
        <v>500mn</v>
      </c>
      <c r="T168" s="36" t="str">
        <f>VLOOKUP(R168,Mapping!B:C,2,FALSE)</f>
        <v>SG</v>
      </c>
      <c r="U168" s="36" t="str">
        <f>VLOOKUP(N168,Mapping!H:I,2,FALSE)</f>
        <v>Value</v>
      </c>
    </row>
    <row r="169" spans="1:21" ht="16" customHeight="1" x14ac:dyDescent="0.35">
      <c r="A169" s="12" t="s">
        <v>202</v>
      </c>
      <c r="B169" s="37" t="s">
        <v>933</v>
      </c>
      <c r="C169" s="12">
        <v>166</v>
      </c>
      <c r="D169" s="12">
        <v>240000</v>
      </c>
      <c r="E169" s="12">
        <v>0</v>
      </c>
      <c r="F169" s="12">
        <v>0.03</v>
      </c>
      <c r="I169" s="37"/>
      <c r="J169" s="12">
        <v>240000</v>
      </c>
      <c r="K169" s="12">
        <v>0</v>
      </c>
      <c r="L169" s="12" t="s">
        <v>958</v>
      </c>
      <c r="M169" s="37">
        <v>13544733326</v>
      </c>
      <c r="N169" s="12" t="s">
        <v>929</v>
      </c>
      <c r="O169" s="12">
        <v>30.149000000000001</v>
      </c>
      <c r="P169" s="12" t="s">
        <v>943</v>
      </c>
      <c r="Q169" s="12"/>
      <c r="R169" s="12" t="s">
        <v>944</v>
      </c>
      <c r="S169" s="36" t="str">
        <f t="shared" si="2"/>
        <v>1bn - 50bn</v>
      </c>
      <c r="T169" s="36" t="str">
        <f>VLOOKUP(R169,Mapping!B:C,2,FALSE)</f>
        <v>EU</v>
      </c>
      <c r="U169" s="36" t="str">
        <f>VLOOKUP(N169,Mapping!H:I,2,FALSE)</f>
        <v>Value</v>
      </c>
    </row>
    <row r="170" spans="1:21" ht="16" customHeight="1" x14ac:dyDescent="0.35">
      <c r="A170" s="12" t="s">
        <v>203</v>
      </c>
      <c r="B170" s="37" t="s">
        <v>933</v>
      </c>
      <c r="C170" s="12">
        <v>167</v>
      </c>
      <c r="D170" s="12">
        <v>235273</v>
      </c>
      <c r="E170" s="12">
        <v>35970</v>
      </c>
      <c r="F170" s="12">
        <v>0.03</v>
      </c>
      <c r="G170" s="12">
        <v>235273</v>
      </c>
      <c r="H170" s="12">
        <v>35970</v>
      </c>
      <c r="I170" s="37" t="s">
        <v>928</v>
      </c>
      <c r="M170" s="37">
        <v>2762611216</v>
      </c>
      <c r="N170" s="12" t="s">
        <v>940</v>
      </c>
      <c r="O170" s="12">
        <v>51.677</v>
      </c>
      <c r="P170" s="12" t="s">
        <v>967</v>
      </c>
      <c r="Q170" s="12" t="s">
        <v>968</v>
      </c>
      <c r="R170" s="12" t="s">
        <v>932</v>
      </c>
      <c r="S170" s="36" t="str">
        <f t="shared" si="2"/>
        <v>1bn - 50bn</v>
      </c>
      <c r="T170" s="36" t="str">
        <f>VLOOKUP(R170,Mapping!B:C,2,FALSE)</f>
        <v>US/CA</v>
      </c>
      <c r="U170" s="36" t="str">
        <f>VLOOKUP(N170,Mapping!H:I,2,FALSE)</f>
        <v>Growth</v>
      </c>
    </row>
    <row r="171" spans="1:21" ht="16" customHeight="1" x14ac:dyDescent="0.35">
      <c r="A171" s="12" t="s">
        <v>204</v>
      </c>
      <c r="B171" s="37" t="s">
        <v>925</v>
      </c>
      <c r="C171" s="12">
        <v>168</v>
      </c>
      <c r="D171" s="12">
        <v>233580</v>
      </c>
      <c r="E171" s="12">
        <v>-389986</v>
      </c>
      <c r="F171" s="12">
        <v>0.03</v>
      </c>
      <c r="G171" s="12">
        <v>233580</v>
      </c>
      <c r="H171" s="12">
        <v>-389986</v>
      </c>
      <c r="I171" s="37" t="s">
        <v>928</v>
      </c>
      <c r="M171" s="37">
        <v>94546029292</v>
      </c>
      <c r="N171" s="12" t="s">
        <v>940</v>
      </c>
      <c r="O171" s="12">
        <v>196.083</v>
      </c>
      <c r="P171" s="12" t="s">
        <v>941</v>
      </c>
      <c r="Q171" s="12" t="s">
        <v>941</v>
      </c>
      <c r="R171" s="12" t="s">
        <v>932</v>
      </c>
      <c r="S171" s="36" t="str">
        <f t="shared" si="2"/>
        <v>50bn - 100bn</v>
      </c>
      <c r="T171" s="36" t="str">
        <f>VLOOKUP(R171,Mapping!B:C,2,FALSE)</f>
        <v>US/CA</v>
      </c>
      <c r="U171" s="36" t="str">
        <f>VLOOKUP(N171,Mapping!H:I,2,FALSE)</f>
        <v>Growth</v>
      </c>
    </row>
    <row r="172" spans="1:21" ht="16" customHeight="1" x14ac:dyDescent="0.35">
      <c r="A172" s="12" t="s">
        <v>205</v>
      </c>
      <c r="B172" s="37" t="s">
        <v>925</v>
      </c>
      <c r="C172" s="12">
        <v>169</v>
      </c>
      <c r="D172" s="12">
        <v>231495</v>
      </c>
      <c r="E172" s="12">
        <v>-107491</v>
      </c>
      <c r="F172" s="12">
        <v>0.03</v>
      </c>
      <c r="I172" s="37"/>
      <c r="J172" s="12">
        <v>231495</v>
      </c>
      <c r="K172" s="12">
        <v>-107491</v>
      </c>
      <c r="L172" s="12" t="s">
        <v>1063</v>
      </c>
      <c r="M172" s="37">
        <v>48705977650</v>
      </c>
      <c r="N172" s="12" t="s">
        <v>959</v>
      </c>
      <c r="O172" s="12">
        <v>48.646000000000001</v>
      </c>
      <c r="P172" s="12" t="s">
        <v>965</v>
      </c>
      <c r="Q172" s="12" t="s">
        <v>966</v>
      </c>
      <c r="R172" s="12" t="s">
        <v>932</v>
      </c>
      <c r="S172" s="36" t="str">
        <f t="shared" si="2"/>
        <v>1bn - 50bn</v>
      </c>
      <c r="T172" s="36" t="str">
        <f>VLOOKUP(R172,Mapping!B:C,2,FALSE)</f>
        <v>US/CA</v>
      </c>
      <c r="U172" s="36" t="str">
        <f>VLOOKUP(N172,Mapping!H:I,2,FALSE)</f>
        <v>Growth</v>
      </c>
    </row>
    <row r="173" spans="1:21" ht="16" customHeight="1" x14ac:dyDescent="0.35">
      <c r="A173" s="12" t="s">
        <v>206</v>
      </c>
      <c r="B173" s="37" t="s">
        <v>933</v>
      </c>
      <c r="C173" s="12">
        <v>170</v>
      </c>
      <c r="D173" s="12">
        <v>229942</v>
      </c>
      <c r="E173" s="12">
        <v>-11563</v>
      </c>
      <c r="F173" s="12">
        <v>0.03</v>
      </c>
      <c r="G173" s="12">
        <v>91592</v>
      </c>
      <c r="H173" s="12">
        <v>-4513</v>
      </c>
      <c r="I173" s="37" t="s">
        <v>928</v>
      </c>
      <c r="J173" s="12">
        <v>138350</v>
      </c>
      <c r="K173" s="12">
        <v>-7050</v>
      </c>
      <c r="L173" s="12" t="s">
        <v>928</v>
      </c>
      <c r="M173" s="37">
        <v>59540870145</v>
      </c>
      <c r="N173" s="12" t="s">
        <v>929</v>
      </c>
      <c r="O173" s="12">
        <v>27.184000000000001</v>
      </c>
      <c r="P173" s="12" t="s">
        <v>1026</v>
      </c>
      <c r="Q173" s="12"/>
      <c r="R173" s="12" t="s">
        <v>1027</v>
      </c>
      <c r="S173" s="36" t="str">
        <f t="shared" si="2"/>
        <v>50bn - 100bn</v>
      </c>
      <c r="T173" s="36" t="str">
        <f>VLOOKUP(R173,Mapping!B:C,2,FALSE)</f>
        <v>EU</v>
      </c>
      <c r="U173" s="36" t="str">
        <f>VLOOKUP(N173,Mapping!H:I,2,FALSE)</f>
        <v>Value</v>
      </c>
    </row>
    <row r="174" spans="1:21" ht="16" customHeight="1" x14ac:dyDescent="0.35">
      <c r="A174" s="12" t="s">
        <v>207</v>
      </c>
      <c r="B174" s="37" t="s">
        <v>933</v>
      </c>
      <c r="C174" s="12">
        <v>171</v>
      </c>
      <c r="D174" s="12">
        <v>229400</v>
      </c>
      <c r="E174" s="12">
        <v>-2300</v>
      </c>
      <c r="F174" s="12">
        <v>0.03</v>
      </c>
      <c r="I174" s="37"/>
      <c r="J174" s="12">
        <v>229400</v>
      </c>
      <c r="K174" s="12">
        <v>-2300</v>
      </c>
      <c r="L174" s="12" t="s">
        <v>958</v>
      </c>
      <c r="M174" s="37">
        <v>4969389041</v>
      </c>
      <c r="N174" s="12" t="s">
        <v>991</v>
      </c>
      <c r="O174" s="12">
        <v>12.802</v>
      </c>
      <c r="P174" s="12" t="s">
        <v>989</v>
      </c>
      <c r="Q174" s="12"/>
      <c r="R174" s="12" t="s">
        <v>990</v>
      </c>
      <c r="S174" s="36" t="str">
        <f t="shared" si="2"/>
        <v>1bn - 50bn</v>
      </c>
      <c r="T174" s="36" t="str">
        <f>VLOOKUP(R174,Mapping!B:C,2,FALSE)</f>
        <v>EU</v>
      </c>
      <c r="U174" s="36" t="str">
        <f>VLOOKUP(N174,Mapping!H:I,2,FALSE)</f>
        <v>Others</v>
      </c>
    </row>
    <row r="175" spans="1:21" ht="16" customHeight="1" x14ac:dyDescent="0.35">
      <c r="A175" s="12" t="s">
        <v>208</v>
      </c>
      <c r="B175" s="37" t="s">
        <v>925</v>
      </c>
      <c r="C175" s="12">
        <v>172</v>
      </c>
      <c r="D175" s="12">
        <v>227647</v>
      </c>
      <c r="E175" s="12">
        <v>-36571</v>
      </c>
      <c r="F175" s="12">
        <v>0.03</v>
      </c>
      <c r="G175" s="12">
        <v>227647</v>
      </c>
      <c r="H175" s="12">
        <v>-36571</v>
      </c>
      <c r="I175" s="37" t="s">
        <v>928</v>
      </c>
      <c r="M175" s="37">
        <v>156744295456</v>
      </c>
      <c r="N175" s="12" t="s">
        <v>998</v>
      </c>
      <c r="O175" s="12">
        <v>57.332999999999998</v>
      </c>
      <c r="P175" s="12" t="s">
        <v>941</v>
      </c>
      <c r="Q175" s="12" t="s">
        <v>941</v>
      </c>
      <c r="R175" s="12" t="s">
        <v>932</v>
      </c>
      <c r="S175" s="36" t="str">
        <f t="shared" si="2"/>
        <v>100bn</v>
      </c>
      <c r="T175" s="36" t="str">
        <f>VLOOKUP(R175,Mapping!B:C,2,FALSE)</f>
        <v>US/CA</v>
      </c>
      <c r="U175" s="36" t="str">
        <f>VLOOKUP(N175,Mapping!H:I,2,FALSE)</f>
        <v>Broker</v>
      </c>
    </row>
    <row r="176" spans="1:21" ht="16" customHeight="1" x14ac:dyDescent="0.35">
      <c r="A176" s="12" t="s">
        <v>209</v>
      </c>
      <c r="B176" s="37" t="s">
        <v>933</v>
      </c>
      <c r="C176" s="12">
        <v>173</v>
      </c>
      <c r="D176" s="12">
        <v>227599</v>
      </c>
      <c r="E176" s="12">
        <v>173898</v>
      </c>
      <c r="F176" s="12">
        <v>0.03</v>
      </c>
      <c r="G176" s="12">
        <v>0</v>
      </c>
      <c r="H176" s="12">
        <v>-8551</v>
      </c>
      <c r="I176" s="37" t="s">
        <v>957</v>
      </c>
      <c r="J176" s="12">
        <v>227599</v>
      </c>
      <c r="K176" s="12">
        <v>182449</v>
      </c>
      <c r="L176" s="12" t="s">
        <v>928</v>
      </c>
      <c r="M176" s="37">
        <v>95508207044</v>
      </c>
      <c r="N176" s="12" t="s">
        <v>940</v>
      </c>
      <c r="O176" s="12">
        <v>46.012</v>
      </c>
      <c r="P176" s="12" t="s">
        <v>989</v>
      </c>
      <c r="Q176" s="12"/>
      <c r="R176" s="12" t="s">
        <v>990</v>
      </c>
      <c r="S176" s="36" t="str">
        <f t="shared" si="2"/>
        <v>50bn - 100bn</v>
      </c>
      <c r="T176" s="36" t="str">
        <f>VLOOKUP(R176,Mapping!B:C,2,FALSE)</f>
        <v>EU</v>
      </c>
      <c r="U176" s="36" t="str">
        <f>VLOOKUP(N176,Mapping!H:I,2,FALSE)</f>
        <v>Growth</v>
      </c>
    </row>
    <row r="177" spans="1:21" ht="16" customHeight="1" x14ac:dyDescent="0.35">
      <c r="A177" s="12" t="s">
        <v>210</v>
      </c>
      <c r="B177" s="37" t="s">
        <v>933</v>
      </c>
      <c r="C177" s="12">
        <v>174</v>
      </c>
      <c r="D177" s="12">
        <v>223950</v>
      </c>
      <c r="E177" s="12">
        <v>46835</v>
      </c>
      <c r="F177" s="12">
        <v>0.03</v>
      </c>
      <c r="I177" s="37"/>
      <c r="J177" s="12">
        <v>223950</v>
      </c>
      <c r="K177" s="12">
        <v>46835</v>
      </c>
      <c r="L177" s="12" t="s">
        <v>949</v>
      </c>
      <c r="M177" s="37">
        <v>2357434940</v>
      </c>
      <c r="N177" s="12" t="s">
        <v>940</v>
      </c>
      <c r="O177" s="12">
        <v>78.558999999999997</v>
      </c>
      <c r="P177" s="12" t="s">
        <v>1064</v>
      </c>
      <c r="Q177" s="12"/>
      <c r="R177" s="12" t="s">
        <v>1064</v>
      </c>
      <c r="S177" s="36" t="str">
        <f t="shared" si="2"/>
        <v>1bn - 50bn</v>
      </c>
      <c r="T177" s="36" t="str">
        <f>VLOOKUP(R177,Mapping!B:C,2,FALSE)</f>
        <v>EU</v>
      </c>
      <c r="U177" s="36" t="str">
        <f>VLOOKUP(N177,Mapping!H:I,2,FALSE)</f>
        <v>Growth</v>
      </c>
    </row>
    <row r="178" spans="1:21" ht="16" customHeight="1" x14ac:dyDescent="0.35">
      <c r="A178" s="12" t="s">
        <v>211</v>
      </c>
      <c r="B178" s="37" t="s">
        <v>933</v>
      </c>
      <c r="C178" s="12">
        <v>175</v>
      </c>
      <c r="D178" s="12">
        <v>215089</v>
      </c>
      <c r="E178" s="12">
        <v>-202578</v>
      </c>
      <c r="F178" s="12">
        <v>0.03</v>
      </c>
      <c r="G178" s="12">
        <v>0</v>
      </c>
      <c r="H178" s="12">
        <v>-227386</v>
      </c>
      <c r="I178" s="37" t="s">
        <v>952</v>
      </c>
      <c r="J178" s="12">
        <v>215089</v>
      </c>
      <c r="K178" s="12">
        <v>24808</v>
      </c>
      <c r="L178" s="12" t="s">
        <v>928</v>
      </c>
      <c r="M178" s="37">
        <v>20728762499</v>
      </c>
      <c r="N178" s="12" t="s">
        <v>929</v>
      </c>
      <c r="O178" s="12">
        <v>48.154000000000003</v>
      </c>
      <c r="P178" s="12" t="s">
        <v>960</v>
      </c>
      <c r="Q178" s="12"/>
      <c r="R178" s="12" t="s">
        <v>961</v>
      </c>
      <c r="S178" s="36" t="str">
        <f t="shared" si="2"/>
        <v>1bn - 50bn</v>
      </c>
      <c r="T178" s="36" t="str">
        <f>VLOOKUP(R178,Mapping!B:C,2,FALSE)</f>
        <v>EU</v>
      </c>
      <c r="U178" s="36" t="str">
        <f>VLOOKUP(N178,Mapping!H:I,2,FALSE)</f>
        <v>Value</v>
      </c>
    </row>
    <row r="179" spans="1:21" ht="16" customHeight="1" x14ac:dyDescent="0.35">
      <c r="A179" s="12" t="s">
        <v>212</v>
      </c>
      <c r="B179" s="37" t="s">
        <v>933</v>
      </c>
      <c r="C179" s="12">
        <v>176</v>
      </c>
      <c r="D179" s="12">
        <v>212120</v>
      </c>
      <c r="E179" s="12">
        <v>49013</v>
      </c>
      <c r="F179" s="12">
        <v>0.03</v>
      </c>
      <c r="G179" s="12">
        <v>35119</v>
      </c>
      <c r="H179" s="12">
        <v>-671</v>
      </c>
      <c r="I179" s="37" t="s">
        <v>928</v>
      </c>
      <c r="J179" s="12">
        <v>177001</v>
      </c>
      <c r="K179" s="12">
        <v>49684</v>
      </c>
      <c r="L179" s="12" t="s">
        <v>928</v>
      </c>
      <c r="M179" s="37">
        <v>29264692550</v>
      </c>
      <c r="N179" s="12" t="s">
        <v>929</v>
      </c>
      <c r="O179" s="12">
        <v>17.771999999999998</v>
      </c>
      <c r="P179" s="12" t="s">
        <v>953</v>
      </c>
      <c r="Q179" s="12"/>
      <c r="R179" s="12" t="s">
        <v>954</v>
      </c>
      <c r="S179" s="36" t="str">
        <f t="shared" si="2"/>
        <v>1bn - 50bn</v>
      </c>
      <c r="T179" s="36" t="str">
        <f>VLOOKUP(R179,Mapping!B:C,2,FALSE)</f>
        <v>EU</v>
      </c>
      <c r="U179" s="36" t="str">
        <f>VLOOKUP(N179,Mapping!H:I,2,FALSE)</f>
        <v>Value</v>
      </c>
    </row>
    <row r="180" spans="1:21" ht="16" customHeight="1" x14ac:dyDescent="0.35">
      <c r="A180" s="12" t="s">
        <v>213</v>
      </c>
      <c r="B180" s="37" t="s">
        <v>925</v>
      </c>
      <c r="C180" s="12">
        <v>177</v>
      </c>
      <c r="D180" s="12">
        <v>211200</v>
      </c>
      <c r="E180" s="12">
        <v>26600</v>
      </c>
      <c r="F180" s="12">
        <v>0.03</v>
      </c>
      <c r="G180" s="12">
        <v>211200</v>
      </c>
      <c r="H180" s="12">
        <v>26600</v>
      </c>
      <c r="I180" s="37" t="s">
        <v>928</v>
      </c>
      <c r="M180" s="37">
        <v>4998422356</v>
      </c>
      <c r="N180" s="12" t="s">
        <v>940</v>
      </c>
      <c r="O180" s="12">
        <v>29.224</v>
      </c>
      <c r="P180" s="12" t="s">
        <v>1065</v>
      </c>
      <c r="Q180" s="12"/>
      <c r="R180" s="12" t="s">
        <v>1038</v>
      </c>
      <c r="S180" s="36" t="str">
        <f t="shared" si="2"/>
        <v>1bn - 50bn</v>
      </c>
      <c r="T180" s="36" t="str">
        <f>VLOOKUP(R180,Mapping!B:C,2,FALSE)</f>
        <v>EU</v>
      </c>
      <c r="U180" s="36" t="str">
        <f>VLOOKUP(N180,Mapping!H:I,2,FALSE)</f>
        <v>Growth</v>
      </c>
    </row>
    <row r="181" spans="1:21" ht="16" customHeight="1" x14ac:dyDescent="0.35">
      <c r="A181" s="12" t="s">
        <v>214</v>
      </c>
      <c r="B181" s="37" t="s">
        <v>925</v>
      </c>
      <c r="C181" s="12">
        <v>178</v>
      </c>
      <c r="D181" s="12">
        <v>209944</v>
      </c>
      <c r="E181" s="12">
        <v>209944</v>
      </c>
      <c r="F181" s="12">
        <v>0.03</v>
      </c>
      <c r="G181" s="12">
        <v>209944</v>
      </c>
      <c r="H181" s="12">
        <v>209944</v>
      </c>
      <c r="I181" s="37" t="s">
        <v>982</v>
      </c>
      <c r="M181" s="37">
        <v>192081</v>
      </c>
      <c r="N181" s="12" t="s">
        <v>929</v>
      </c>
      <c r="P181" s="12" t="s">
        <v>953</v>
      </c>
      <c r="Q181" s="12"/>
      <c r="R181" s="12" t="s">
        <v>954</v>
      </c>
      <c r="S181" s="36" t="str">
        <f t="shared" si="2"/>
        <v>500mn</v>
      </c>
      <c r="T181" s="36" t="str">
        <f>VLOOKUP(R181,Mapping!B:C,2,FALSE)</f>
        <v>EU</v>
      </c>
      <c r="U181" s="36" t="str">
        <f>VLOOKUP(N181,Mapping!H:I,2,FALSE)</f>
        <v>Value</v>
      </c>
    </row>
    <row r="182" spans="1:21" ht="16" customHeight="1" x14ac:dyDescent="0.35">
      <c r="A182" s="12" t="s">
        <v>215</v>
      </c>
      <c r="B182" s="37" t="s">
        <v>933</v>
      </c>
      <c r="C182" s="12">
        <v>179</v>
      </c>
      <c r="D182" s="12">
        <v>209084</v>
      </c>
      <c r="E182" s="12">
        <v>-302165</v>
      </c>
      <c r="F182" s="12">
        <v>0.03</v>
      </c>
      <c r="G182" s="12">
        <v>182284</v>
      </c>
      <c r="H182" s="12">
        <v>-327040</v>
      </c>
      <c r="I182" s="37" t="s">
        <v>928</v>
      </c>
      <c r="J182" s="12">
        <v>26800</v>
      </c>
      <c r="K182" s="12">
        <v>24875</v>
      </c>
      <c r="L182" s="12" t="s">
        <v>1000</v>
      </c>
      <c r="M182" s="37">
        <v>90186114771</v>
      </c>
      <c r="N182" s="12" t="s">
        <v>934</v>
      </c>
      <c r="O182" s="12">
        <v>11.066000000000001</v>
      </c>
      <c r="P182" s="12" t="s">
        <v>1066</v>
      </c>
      <c r="Q182" s="12" t="s">
        <v>941</v>
      </c>
      <c r="R182" s="12" t="s">
        <v>932</v>
      </c>
      <c r="S182" s="36" t="str">
        <f t="shared" si="2"/>
        <v>50bn - 100bn</v>
      </c>
      <c r="T182" s="36" t="str">
        <f>VLOOKUP(R182,Mapping!B:C,2,FALSE)</f>
        <v>US/CA</v>
      </c>
      <c r="U182" s="36" t="str">
        <f>VLOOKUP(N182,Mapping!H:I,2,FALSE)</f>
        <v>Index</v>
      </c>
    </row>
    <row r="183" spans="1:21" ht="16" customHeight="1" x14ac:dyDescent="0.35">
      <c r="A183" s="12" t="s">
        <v>216</v>
      </c>
      <c r="B183" s="37" t="s">
        <v>933</v>
      </c>
      <c r="C183" s="12">
        <v>180</v>
      </c>
      <c r="D183" s="12">
        <v>206028</v>
      </c>
      <c r="E183" s="12">
        <v>-14213</v>
      </c>
      <c r="F183" s="12">
        <v>0.03</v>
      </c>
      <c r="G183" s="12">
        <v>55228</v>
      </c>
      <c r="H183" s="12">
        <v>-9863</v>
      </c>
      <c r="I183" s="37" t="s">
        <v>957</v>
      </c>
      <c r="J183" s="12">
        <v>150800</v>
      </c>
      <c r="K183" s="12">
        <v>-4350</v>
      </c>
      <c r="L183" s="12" t="s">
        <v>957</v>
      </c>
      <c r="M183" s="37">
        <v>24377117125</v>
      </c>
      <c r="N183" s="12" t="s">
        <v>940</v>
      </c>
      <c r="O183" s="12">
        <v>22.777000000000001</v>
      </c>
      <c r="P183" s="12" t="s">
        <v>1067</v>
      </c>
      <c r="Q183" s="12"/>
      <c r="R183" s="12" t="s">
        <v>954</v>
      </c>
      <c r="S183" s="36" t="str">
        <f t="shared" si="2"/>
        <v>1bn - 50bn</v>
      </c>
      <c r="T183" s="36" t="str">
        <f>VLOOKUP(R183,Mapping!B:C,2,FALSE)</f>
        <v>EU</v>
      </c>
      <c r="U183" s="36" t="str">
        <f>VLOOKUP(N183,Mapping!H:I,2,FALSE)</f>
        <v>Growth</v>
      </c>
    </row>
    <row r="184" spans="1:21" ht="16" customHeight="1" x14ac:dyDescent="0.35">
      <c r="A184" s="12" t="s">
        <v>217</v>
      </c>
      <c r="B184" s="37" t="s">
        <v>933</v>
      </c>
      <c r="C184" s="12">
        <v>181</v>
      </c>
      <c r="D184" s="12">
        <v>205314</v>
      </c>
      <c r="E184" s="12">
        <v>39333</v>
      </c>
      <c r="F184" s="12">
        <v>0.03</v>
      </c>
      <c r="G184" s="12">
        <v>57961</v>
      </c>
      <c r="H184" s="12">
        <v>10128</v>
      </c>
      <c r="I184" s="37" t="s">
        <v>986</v>
      </c>
      <c r="J184" s="12">
        <v>147353</v>
      </c>
      <c r="K184" s="12">
        <v>29205</v>
      </c>
      <c r="L184" s="12" t="s">
        <v>986</v>
      </c>
      <c r="M184" s="37">
        <v>182415369</v>
      </c>
      <c r="N184" s="12" t="s">
        <v>929</v>
      </c>
      <c r="O184" s="12">
        <v>118.005</v>
      </c>
      <c r="P184" s="12" t="s">
        <v>953</v>
      </c>
      <c r="Q184" s="12"/>
      <c r="R184" s="12" t="s">
        <v>954</v>
      </c>
      <c r="S184" s="36" t="str">
        <f t="shared" si="2"/>
        <v>500mn</v>
      </c>
      <c r="T184" s="36" t="str">
        <f>VLOOKUP(R184,Mapping!B:C,2,FALSE)</f>
        <v>EU</v>
      </c>
      <c r="U184" s="36" t="str">
        <f>VLOOKUP(N184,Mapping!H:I,2,FALSE)</f>
        <v>Value</v>
      </c>
    </row>
    <row r="185" spans="1:21" ht="16" customHeight="1" x14ac:dyDescent="0.35">
      <c r="A185" s="12" t="s">
        <v>218</v>
      </c>
      <c r="B185" s="37" t="s">
        <v>933</v>
      </c>
      <c r="C185" s="12">
        <v>182</v>
      </c>
      <c r="D185" s="12">
        <v>202310</v>
      </c>
      <c r="E185" s="12">
        <v>-18424</v>
      </c>
      <c r="F185" s="12">
        <v>0.03</v>
      </c>
      <c r="G185" s="12">
        <v>37941</v>
      </c>
      <c r="H185" s="12">
        <v>37304</v>
      </c>
      <c r="I185" s="37" t="s">
        <v>928</v>
      </c>
      <c r="J185" s="12">
        <v>164369</v>
      </c>
      <c r="K185" s="12">
        <v>-55728</v>
      </c>
      <c r="L185" s="12" t="s">
        <v>928</v>
      </c>
      <c r="M185" s="37">
        <v>4674059880</v>
      </c>
      <c r="N185" s="12" t="s">
        <v>940</v>
      </c>
      <c r="O185" s="12">
        <v>16.776</v>
      </c>
      <c r="P185" s="12" t="s">
        <v>953</v>
      </c>
      <c r="Q185" s="12"/>
      <c r="R185" s="12" t="s">
        <v>954</v>
      </c>
      <c r="S185" s="36" t="str">
        <f t="shared" si="2"/>
        <v>1bn - 50bn</v>
      </c>
      <c r="T185" s="36" t="str">
        <f>VLOOKUP(R185,Mapping!B:C,2,FALSE)</f>
        <v>EU</v>
      </c>
      <c r="U185" s="36" t="str">
        <f>VLOOKUP(N185,Mapping!H:I,2,FALSE)</f>
        <v>Growth</v>
      </c>
    </row>
    <row r="186" spans="1:21" ht="16" customHeight="1" x14ac:dyDescent="0.35">
      <c r="A186" s="12" t="s">
        <v>219</v>
      </c>
      <c r="B186" s="37" t="s">
        <v>933</v>
      </c>
      <c r="C186" s="12">
        <v>183</v>
      </c>
      <c r="D186" s="12">
        <v>199200</v>
      </c>
      <c r="E186" s="12">
        <v>0</v>
      </c>
      <c r="F186" s="12">
        <v>0.03</v>
      </c>
      <c r="I186" s="37"/>
      <c r="J186" s="12">
        <v>199200</v>
      </c>
      <c r="K186" s="12">
        <v>0</v>
      </c>
      <c r="L186" s="12" t="s">
        <v>986</v>
      </c>
      <c r="M186" s="37">
        <v>998159648</v>
      </c>
      <c r="N186" s="12" t="s">
        <v>959</v>
      </c>
      <c r="O186" s="12">
        <v>56.14</v>
      </c>
      <c r="P186" s="12" t="s">
        <v>988</v>
      </c>
      <c r="Q186" s="12"/>
      <c r="R186" s="12" t="s">
        <v>988</v>
      </c>
      <c r="S186" s="36" t="str">
        <f t="shared" si="2"/>
        <v>500mn - 1bn</v>
      </c>
      <c r="T186" s="36" t="str">
        <f>VLOOKUP(R186,Mapping!B:C,2,FALSE)</f>
        <v>SG</v>
      </c>
      <c r="U186" s="36" t="str">
        <f>VLOOKUP(N186,Mapping!H:I,2,FALSE)</f>
        <v>Growth</v>
      </c>
    </row>
    <row r="187" spans="1:21" ht="16" customHeight="1" x14ac:dyDescent="0.35">
      <c r="A187" s="12" t="s">
        <v>220</v>
      </c>
      <c r="B187" s="37" t="s">
        <v>925</v>
      </c>
      <c r="C187" s="12">
        <v>184</v>
      </c>
      <c r="D187" s="12">
        <v>197155</v>
      </c>
      <c r="E187" s="12">
        <v>57222</v>
      </c>
      <c r="F187" s="12">
        <v>0.03</v>
      </c>
      <c r="G187" s="12">
        <v>197155</v>
      </c>
      <c r="H187" s="12">
        <v>57222</v>
      </c>
      <c r="I187" s="37" t="s">
        <v>1000</v>
      </c>
      <c r="M187" s="37">
        <v>21553776559</v>
      </c>
      <c r="N187" s="12" t="s">
        <v>929</v>
      </c>
      <c r="O187" s="12">
        <v>5.2140000000000004</v>
      </c>
      <c r="P187" s="12" t="s">
        <v>1068</v>
      </c>
      <c r="Q187" s="12"/>
      <c r="R187" s="12" t="s">
        <v>954</v>
      </c>
      <c r="S187" s="36" t="str">
        <f t="shared" si="2"/>
        <v>1bn - 50bn</v>
      </c>
      <c r="T187" s="36" t="str">
        <f>VLOOKUP(R187,Mapping!B:C,2,FALSE)</f>
        <v>EU</v>
      </c>
      <c r="U187" s="36" t="str">
        <f>VLOOKUP(N187,Mapping!H:I,2,FALSE)</f>
        <v>Value</v>
      </c>
    </row>
    <row r="188" spans="1:21" ht="16" customHeight="1" x14ac:dyDescent="0.35">
      <c r="A188" s="12" t="s">
        <v>221</v>
      </c>
      <c r="B188" s="37" t="s">
        <v>933</v>
      </c>
      <c r="C188" s="12">
        <v>185</v>
      </c>
      <c r="D188" s="12">
        <v>194063</v>
      </c>
      <c r="E188" s="12">
        <v>-19750</v>
      </c>
      <c r="F188" s="12">
        <v>0.03</v>
      </c>
      <c r="G188" s="12">
        <v>128163</v>
      </c>
      <c r="H188" s="12">
        <v>0</v>
      </c>
      <c r="I188" s="37" t="s">
        <v>928</v>
      </c>
      <c r="J188" s="12">
        <v>65900</v>
      </c>
      <c r="K188" s="12">
        <v>-19750</v>
      </c>
      <c r="L188" s="12" t="s">
        <v>928</v>
      </c>
      <c r="M188" s="37">
        <v>92354601750</v>
      </c>
      <c r="N188" s="12" t="s">
        <v>980</v>
      </c>
      <c r="O188" s="12">
        <v>69.75</v>
      </c>
      <c r="P188" s="12" t="s">
        <v>967</v>
      </c>
      <c r="Q188" s="12" t="s">
        <v>968</v>
      </c>
      <c r="R188" s="12" t="s">
        <v>932</v>
      </c>
      <c r="S188" s="36" t="str">
        <f t="shared" si="2"/>
        <v>50bn - 100bn</v>
      </c>
      <c r="T188" s="36" t="str">
        <f>VLOOKUP(R188,Mapping!B:C,2,FALSE)</f>
        <v>US/CA</v>
      </c>
      <c r="U188" s="36" t="str">
        <f>VLOOKUP(N188,Mapping!H:I,2,FALSE)</f>
        <v>Value</v>
      </c>
    </row>
    <row r="189" spans="1:21" ht="16" customHeight="1" x14ac:dyDescent="0.35">
      <c r="A189" s="12" t="s">
        <v>222</v>
      </c>
      <c r="B189" s="37" t="s">
        <v>925</v>
      </c>
      <c r="C189" s="12">
        <v>186</v>
      </c>
      <c r="D189" s="12">
        <v>190936</v>
      </c>
      <c r="E189" s="12">
        <v>163571</v>
      </c>
      <c r="F189" s="12">
        <v>0.03</v>
      </c>
      <c r="G189" s="12">
        <v>190936</v>
      </c>
      <c r="H189" s="12">
        <v>163571</v>
      </c>
      <c r="I189" s="37" t="s">
        <v>928</v>
      </c>
      <c r="M189" s="37">
        <v>5745942322</v>
      </c>
      <c r="N189" s="12" t="s">
        <v>998</v>
      </c>
      <c r="O189" s="12">
        <v>251.90600000000001</v>
      </c>
      <c r="P189" s="12" t="s">
        <v>941</v>
      </c>
      <c r="Q189" s="12" t="s">
        <v>941</v>
      </c>
      <c r="R189" s="12" t="s">
        <v>932</v>
      </c>
      <c r="S189" s="36" t="str">
        <f t="shared" si="2"/>
        <v>1bn - 50bn</v>
      </c>
      <c r="T189" s="36" t="str">
        <f>VLOOKUP(R189,Mapping!B:C,2,FALSE)</f>
        <v>US/CA</v>
      </c>
      <c r="U189" s="36" t="str">
        <f>VLOOKUP(N189,Mapping!H:I,2,FALSE)</f>
        <v>Broker</v>
      </c>
    </row>
    <row r="190" spans="1:21" ht="16" customHeight="1" x14ac:dyDescent="0.35">
      <c r="A190" s="12" t="s">
        <v>223</v>
      </c>
      <c r="B190" s="37" t="s">
        <v>925</v>
      </c>
      <c r="C190" s="12">
        <v>187</v>
      </c>
      <c r="D190" s="12">
        <v>190650</v>
      </c>
      <c r="E190" s="12">
        <v>111650</v>
      </c>
      <c r="F190" s="12">
        <v>0.03</v>
      </c>
      <c r="I190" s="37"/>
      <c r="J190" s="12">
        <v>190650</v>
      </c>
      <c r="K190" s="12">
        <v>111650</v>
      </c>
      <c r="L190" s="12" t="s">
        <v>1069</v>
      </c>
      <c r="M190" s="37">
        <v>473692405</v>
      </c>
      <c r="N190" s="12" t="s">
        <v>940</v>
      </c>
      <c r="P190" s="12" t="s">
        <v>988</v>
      </c>
      <c r="Q190" s="12"/>
      <c r="R190" s="12" t="s">
        <v>988</v>
      </c>
      <c r="S190" s="36" t="str">
        <f t="shared" si="2"/>
        <v>500mn</v>
      </c>
      <c r="T190" s="36" t="str">
        <f>VLOOKUP(R190,Mapping!B:C,2,FALSE)</f>
        <v>SG</v>
      </c>
      <c r="U190" s="36" t="str">
        <f>VLOOKUP(N190,Mapping!H:I,2,FALSE)</f>
        <v>Growth</v>
      </c>
    </row>
    <row r="191" spans="1:21" ht="16" customHeight="1" x14ac:dyDescent="0.35">
      <c r="A191" s="12" t="s">
        <v>224</v>
      </c>
      <c r="B191" s="37" t="s">
        <v>925</v>
      </c>
      <c r="C191" s="12">
        <v>188</v>
      </c>
      <c r="D191" s="12">
        <v>190468</v>
      </c>
      <c r="E191" s="12">
        <v>45651</v>
      </c>
      <c r="F191" s="12">
        <v>0.03</v>
      </c>
      <c r="G191" s="12">
        <v>190468</v>
      </c>
      <c r="H191" s="12">
        <v>45651</v>
      </c>
      <c r="I191" s="37" t="s">
        <v>928</v>
      </c>
      <c r="M191" s="37">
        <v>383535239028</v>
      </c>
      <c r="N191" s="12" t="s">
        <v>934</v>
      </c>
      <c r="O191" s="12">
        <v>30.370999999999999</v>
      </c>
      <c r="P191" s="12" t="s">
        <v>1070</v>
      </c>
      <c r="Q191" s="12" t="s">
        <v>936</v>
      </c>
      <c r="R191" s="12" t="s">
        <v>932</v>
      </c>
      <c r="S191" s="36" t="str">
        <f t="shared" si="2"/>
        <v>100bn</v>
      </c>
      <c r="T191" s="36" t="str">
        <f>VLOOKUP(R191,Mapping!B:C,2,FALSE)</f>
        <v>US/CA</v>
      </c>
      <c r="U191" s="36" t="str">
        <f>VLOOKUP(N191,Mapping!H:I,2,FALSE)</f>
        <v>Index</v>
      </c>
    </row>
    <row r="192" spans="1:21" ht="16" customHeight="1" x14ac:dyDescent="0.35">
      <c r="A192" s="12" t="s">
        <v>225</v>
      </c>
      <c r="B192" s="37" t="s">
        <v>933</v>
      </c>
      <c r="C192" s="12">
        <v>189</v>
      </c>
      <c r="D192" s="12">
        <v>189520</v>
      </c>
      <c r="E192" s="12">
        <v>2558</v>
      </c>
      <c r="F192" s="12">
        <v>0.03</v>
      </c>
      <c r="G192" s="12">
        <v>6344</v>
      </c>
      <c r="H192" s="12">
        <v>2558</v>
      </c>
      <c r="I192" s="37" t="s">
        <v>928</v>
      </c>
      <c r="J192" s="12">
        <v>183176</v>
      </c>
      <c r="K192" s="12">
        <v>0</v>
      </c>
      <c r="L192" s="12" t="s">
        <v>958</v>
      </c>
      <c r="M192" s="37">
        <v>69092620777</v>
      </c>
      <c r="N192" s="12" t="s">
        <v>940</v>
      </c>
      <c r="O192" s="12">
        <v>42</v>
      </c>
      <c r="P192" s="12" t="s">
        <v>1071</v>
      </c>
      <c r="Q192" s="12" t="s">
        <v>1072</v>
      </c>
      <c r="R192" s="12" t="s">
        <v>932</v>
      </c>
      <c r="S192" s="36" t="str">
        <f t="shared" si="2"/>
        <v>50bn - 100bn</v>
      </c>
      <c r="T192" s="36" t="str">
        <f>VLOOKUP(R192,Mapping!B:C,2,FALSE)</f>
        <v>US/CA</v>
      </c>
      <c r="U192" s="36" t="str">
        <f>VLOOKUP(N192,Mapping!H:I,2,FALSE)</f>
        <v>Growth</v>
      </c>
    </row>
    <row r="193" spans="1:21" ht="16" customHeight="1" x14ac:dyDescent="0.35">
      <c r="A193" s="12" t="s">
        <v>226</v>
      </c>
      <c r="B193" s="37" t="s">
        <v>925</v>
      </c>
      <c r="C193" s="12">
        <v>190</v>
      </c>
      <c r="D193" s="12">
        <v>188734</v>
      </c>
      <c r="E193" s="12">
        <v>75901</v>
      </c>
      <c r="F193" s="12">
        <v>0.03</v>
      </c>
      <c r="G193" s="12">
        <v>188734</v>
      </c>
      <c r="H193" s="12">
        <v>75901</v>
      </c>
      <c r="I193" s="37" t="s">
        <v>928</v>
      </c>
      <c r="M193" s="37">
        <v>178234343283</v>
      </c>
      <c r="N193" s="12" t="s">
        <v>940</v>
      </c>
      <c r="O193" s="12">
        <v>48.081000000000003</v>
      </c>
      <c r="P193" s="12" t="s">
        <v>953</v>
      </c>
      <c r="Q193" s="12"/>
      <c r="R193" s="12" t="s">
        <v>954</v>
      </c>
      <c r="S193" s="36" t="str">
        <f t="shared" si="2"/>
        <v>100bn</v>
      </c>
      <c r="T193" s="36" t="str">
        <f>VLOOKUP(R193,Mapping!B:C,2,FALSE)</f>
        <v>EU</v>
      </c>
      <c r="U193" s="36" t="str">
        <f>VLOOKUP(N193,Mapping!H:I,2,FALSE)</f>
        <v>Growth</v>
      </c>
    </row>
    <row r="194" spans="1:21" ht="16" customHeight="1" x14ac:dyDescent="0.35">
      <c r="A194" s="12" t="s">
        <v>227</v>
      </c>
      <c r="B194" s="37" t="s">
        <v>925</v>
      </c>
      <c r="C194" s="12">
        <v>191</v>
      </c>
      <c r="D194" s="12">
        <v>187905</v>
      </c>
      <c r="E194" s="12">
        <v>150312</v>
      </c>
      <c r="F194" s="12">
        <v>0.03</v>
      </c>
      <c r="G194" s="12">
        <v>187905</v>
      </c>
      <c r="H194" s="12">
        <v>150312</v>
      </c>
      <c r="I194" s="37" t="s">
        <v>928</v>
      </c>
      <c r="M194" s="37">
        <v>5264524447</v>
      </c>
      <c r="N194" s="12" t="s">
        <v>959</v>
      </c>
      <c r="O194" s="12">
        <v>263.988</v>
      </c>
      <c r="P194" s="12" t="s">
        <v>950</v>
      </c>
      <c r="Q194" s="12"/>
      <c r="R194" s="12" t="s">
        <v>951</v>
      </c>
      <c r="S194" s="36" t="str">
        <f t="shared" si="2"/>
        <v>1bn - 50bn</v>
      </c>
      <c r="T194" s="36" t="str">
        <f>VLOOKUP(R194,Mapping!B:C,2,FALSE)</f>
        <v>HK</v>
      </c>
      <c r="U194" s="36" t="str">
        <f>VLOOKUP(N194,Mapping!H:I,2,FALSE)</f>
        <v>Growth</v>
      </c>
    </row>
    <row r="195" spans="1:21" ht="16" customHeight="1" x14ac:dyDescent="0.35">
      <c r="A195" s="12" t="s">
        <v>228</v>
      </c>
      <c r="B195" s="37" t="s">
        <v>925</v>
      </c>
      <c r="C195" s="12">
        <v>192</v>
      </c>
      <c r="D195" s="12">
        <v>187500</v>
      </c>
      <c r="E195" s="12">
        <v>-295510</v>
      </c>
      <c r="F195" s="12">
        <v>0.03</v>
      </c>
      <c r="G195" s="12">
        <v>187500</v>
      </c>
      <c r="H195" s="12">
        <v>-295510</v>
      </c>
      <c r="I195" s="37" t="s">
        <v>928</v>
      </c>
      <c r="M195" s="37">
        <v>924329841</v>
      </c>
      <c r="N195" s="12" t="s">
        <v>976</v>
      </c>
      <c r="O195" s="12">
        <v>262.02800000000002</v>
      </c>
      <c r="P195" s="12" t="s">
        <v>950</v>
      </c>
      <c r="Q195" s="12"/>
      <c r="R195" s="12" t="s">
        <v>951</v>
      </c>
      <c r="S195" s="36" t="str">
        <f t="shared" si="2"/>
        <v>500mn - 1bn</v>
      </c>
      <c r="T195" s="36" t="str">
        <f>VLOOKUP(R195,Mapping!B:C,2,FALSE)</f>
        <v>HK</v>
      </c>
      <c r="U195" s="36" t="str">
        <f>VLOOKUP(N195,Mapping!H:I,2,FALSE)</f>
        <v>Alternative/Specialty</v>
      </c>
    </row>
    <row r="196" spans="1:21" ht="16" customHeight="1" x14ac:dyDescent="0.35">
      <c r="A196" s="12" t="s">
        <v>229</v>
      </c>
      <c r="B196" s="37" t="s">
        <v>933</v>
      </c>
      <c r="C196" s="12">
        <v>193</v>
      </c>
      <c r="D196" s="12">
        <v>186069</v>
      </c>
      <c r="E196" s="12">
        <v>-94460</v>
      </c>
      <c r="F196" s="12">
        <v>0.03</v>
      </c>
      <c r="G196" s="12">
        <v>0</v>
      </c>
      <c r="H196" s="12">
        <v>-94460</v>
      </c>
      <c r="I196" s="37" t="s">
        <v>982</v>
      </c>
      <c r="J196" s="12">
        <v>186069</v>
      </c>
      <c r="K196" s="12">
        <v>0</v>
      </c>
      <c r="L196" s="12" t="s">
        <v>937</v>
      </c>
      <c r="M196" s="37">
        <v>10558919497</v>
      </c>
      <c r="N196" s="12" t="s">
        <v>940</v>
      </c>
      <c r="O196" s="12">
        <v>38.034999999999997</v>
      </c>
      <c r="P196" s="12" t="s">
        <v>988</v>
      </c>
      <c r="Q196" s="12"/>
      <c r="R196" s="12" t="s">
        <v>988</v>
      </c>
      <c r="S196" s="36" t="str">
        <f t="shared" ref="S196:S259" si="3">IF(M196&gt;100000000000, "100bn", IF(M196&gt;50000000000, "50bn - 100bn",IF(M196&gt;1000000000, "1bn - 50bn", IF(M196&gt;500000000, "500mn - 1bn", "500mn"))))</f>
        <v>1bn - 50bn</v>
      </c>
      <c r="T196" s="36" t="str">
        <f>VLOOKUP(R196,Mapping!B:C,2,FALSE)</f>
        <v>SG</v>
      </c>
      <c r="U196" s="36" t="str">
        <f>VLOOKUP(N196,Mapping!H:I,2,FALSE)</f>
        <v>Growth</v>
      </c>
    </row>
    <row r="197" spans="1:21" ht="16" customHeight="1" x14ac:dyDescent="0.35">
      <c r="A197" s="12" t="s">
        <v>230</v>
      </c>
      <c r="B197" s="37" t="s">
        <v>933</v>
      </c>
      <c r="C197" s="12">
        <v>194</v>
      </c>
      <c r="D197" s="12">
        <v>185874</v>
      </c>
      <c r="E197" s="12">
        <v>14588</v>
      </c>
      <c r="F197" s="12">
        <v>0.03</v>
      </c>
      <c r="G197" s="12">
        <v>178858</v>
      </c>
      <c r="H197" s="12">
        <v>14688</v>
      </c>
      <c r="I197" s="37" t="s">
        <v>928</v>
      </c>
      <c r="J197" s="12">
        <v>7016</v>
      </c>
      <c r="K197" s="12">
        <v>-100</v>
      </c>
      <c r="L197" s="12" t="s">
        <v>986</v>
      </c>
      <c r="M197" s="37">
        <v>101256224973</v>
      </c>
      <c r="N197" s="12" t="s">
        <v>940</v>
      </c>
      <c r="O197" s="12">
        <v>46.713999999999999</v>
      </c>
      <c r="P197" s="12" t="s">
        <v>983</v>
      </c>
      <c r="Q197" s="12" t="s">
        <v>984</v>
      </c>
      <c r="R197" s="12" t="s">
        <v>985</v>
      </c>
      <c r="S197" s="36" t="str">
        <f t="shared" si="3"/>
        <v>100bn</v>
      </c>
      <c r="T197" s="36" t="str">
        <f>VLOOKUP(R197,Mapping!B:C,2,FALSE)</f>
        <v>US/CA</v>
      </c>
      <c r="U197" s="36" t="str">
        <f>VLOOKUP(N197,Mapping!H:I,2,FALSE)</f>
        <v>Growth</v>
      </c>
    </row>
    <row r="198" spans="1:21" ht="16" customHeight="1" x14ac:dyDescent="0.35">
      <c r="A198" s="12" t="s">
        <v>231</v>
      </c>
      <c r="B198" s="37" t="s">
        <v>925</v>
      </c>
      <c r="C198" s="12">
        <v>195</v>
      </c>
      <c r="D198" s="12">
        <v>183100</v>
      </c>
      <c r="E198" s="12">
        <v>7200</v>
      </c>
      <c r="F198" s="12">
        <v>0.03</v>
      </c>
      <c r="I198" s="37"/>
      <c r="J198" s="12">
        <v>183100</v>
      </c>
      <c r="K198" s="12">
        <v>7200</v>
      </c>
      <c r="L198" s="12" t="s">
        <v>942</v>
      </c>
      <c r="M198" s="37">
        <v>3230365658</v>
      </c>
      <c r="N198" s="12" t="s">
        <v>940</v>
      </c>
      <c r="O198" s="12">
        <v>67.302999999999997</v>
      </c>
      <c r="P198" s="12" t="s">
        <v>950</v>
      </c>
      <c r="Q198" s="12"/>
      <c r="R198" s="12" t="s">
        <v>951</v>
      </c>
      <c r="S198" s="36" t="str">
        <f t="shared" si="3"/>
        <v>1bn - 50bn</v>
      </c>
      <c r="T198" s="36" t="str">
        <f>VLOOKUP(R198,Mapping!B:C,2,FALSE)</f>
        <v>HK</v>
      </c>
      <c r="U198" s="36" t="str">
        <f>VLOOKUP(N198,Mapping!H:I,2,FALSE)</f>
        <v>Growth</v>
      </c>
    </row>
    <row r="199" spans="1:21" ht="16" customHeight="1" x14ac:dyDescent="0.35">
      <c r="A199" s="12" t="s">
        <v>232</v>
      </c>
      <c r="B199" s="37" t="s">
        <v>925</v>
      </c>
      <c r="C199" s="12">
        <v>196</v>
      </c>
      <c r="D199" s="12">
        <v>181095</v>
      </c>
      <c r="E199" s="12">
        <v>-325905</v>
      </c>
      <c r="F199" s="12">
        <v>0.03</v>
      </c>
      <c r="G199" s="12">
        <v>181095</v>
      </c>
      <c r="H199" s="12">
        <v>-325905</v>
      </c>
      <c r="I199" s="37" t="s">
        <v>928</v>
      </c>
      <c r="M199" s="37">
        <v>1437474303</v>
      </c>
      <c r="N199" s="12" t="s">
        <v>976</v>
      </c>
      <c r="O199" s="12">
        <v>213.41200000000001</v>
      </c>
      <c r="P199" s="12" t="s">
        <v>950</v>
      </c>
      <c r="Q199" s="12"/>
      <c r="R199" s="12" t="s">
        <v>951</v>
      </c>
      <c r="S199" s="36" t="str">
        <f t="shared" si="3"/>
        <v>1bn - 50bn</v>
      </c>
      <c r="T199" s="36" t="str">
        <f>VLOOKUP(R199,Mapping!B:C,2,FALSE)</f>
        <v>HK</v>
      </c>
      <c r="U199" s="36" t="str">
        <f>VLOOKUP(N199,Mapping!H:I,2,FALSE)</f>
        <v>Alternative/Specialty</v>
      </c>
    </row>
    <row r="200" spans="1:21" ht="16" customHeight="1" x14ac:dyDescent="0.35">
      <c r="A200" s="12" t="s">
        <v>233</v>
      </c>
      <c r="B200" s="37" t="s">
        <v>925</v>
      </c>
      <c r="C200" s="12">
        <v>197</v>
      </c>
      <c r="D200" s="12">
        <v>180501</v>
      </c>
      <c r="E200" s="12">
        <v>-34349</v>
      </c>
      <c r="F200" s="12">
        <v>0.03</v>
      </c>
      <c r="G200" s="12">
        <v>53951</v>
      </c>
      <c r="H200" s="12">
        <v>-18749</v>
      </c>
      <c r="I200" s="37" t="s">
        <v>1069</v>
      </c>
      <c r="J200" s="12">
        <v>126550</v>
      </c>
      <c r="K200" s="12">
        <v>-15600</v>
      </c>
      <c r="L200" s="12" t="s">
        <v>952</v>
      </c>
      <c r="M200" s="37">
        <v>187668207</v>
      </c>
      <c r="N200" s="12" t="s">
        <v>976</v>
      </c>
      <c r="O200" s="12">
        <v>268.98899999999998</v>
      </c>
      <c r="P200" s="12" t="s">
        <v>950</v>
      </c>
      <c r="Q200" s="12"/>
      <c r="R200" s="12" t="s">
        <v>951</v>
      </c>
      <c r="S200" s="36" t="str">
        <f t="shared" si="3"/>
        <v>500mn</v>
      </c>
      <c r="T200" s="36" t="str">
        <f>VLOOKUP(R200,Mapping!B:C,2,FALSE)</f>
        <v>HK</v>
      </c>
      <c r="U200" s="36" t="str">
        <f>VLOOKUP(N200,Mapping!H:I,2,FALSE)</f>
        <v>Alternative/Specialty</v>
      </c>
    </row>
    <row r="201" spans="1:21" ht="16" customHeight="1" x14ac:dyDescent="0.35">
      <c r="A201" s="12" t="s">
        <v>234</v>
      </c>
      <c r="B201" s="37" t="s">
        <v>925</v>
      </c>
      <c r="C201" s="12">
        <v>198</v>
      </c>
      <c r="D201" s="12">
        <v>179699</v>
      </c>
      <c r="E201" s="12">
        <v>3879</v>
      </c>
      <c r="F201" s="12">
        <v>0.03</v>
      </c>
      <c r="G201" s="12">
        <v>179699</v>
      </c>
      <c r="H201" s="12">
        <v>3879</v>
      </c>
      <c r="I201" s="37" t="s">
        <v>928</v>
      </c>
      <c r="M201" s="37">
        <v>1886889690</v>
      </c>
      <c r="N201" s="12" t="s">
        <v>940</v>
      </c>
      <c r="O201" s="12">
        <v>16.814</v>
      </c>
      <c r="P201" s="12" t="s">
        <v>938</v>
      </c>
      <c r="Q201" s="12" t="s">
        <v>931</v>
      </c>
      <c r="R201" s="12" t="s">
        <v>932</v>
      </c>
      <c r="S201" s="36" t="str">
        <f t="shared" si="3"/>
        <v>1bn - 50bn</v>
      </c>
      <c r="T201" s="36" t="str">
        <f>VLOOKUP(R201,Mapping!B:C,2,FALSE)</f>
        <v>US/CA</v>
      </c>
      <c r="U201" s="36" t="str">
        <f>VLOOKUP(N201,Mapping!H:I,2,FALSE)</f>
        <v>Growth</v>
      </c>
    </row>
    <row r="202" spans="1:21" ht="16" customHeight="1" x14ac:dyDescent="0.35">
      <c r="A202" s="12" t="s">
        <v>235</v>
      </c>
      <c r="B202" s="37" t="s">
        <v>925</v>
      </c>
      <c r="C202" s="12">
        <v>199</v>
      </c>
      <c r="D202" s="12">
        <v>178986</v>
      </c>
      <c r="E202" s="12">
        <v>4744</v>
      </c>
      <c r="F202" s="12">
        <v>0.03</v>
      </c>
      <c r="G202" s="12">
        <v>31039</v>
      </c>
      <c r="H202" s="12">
        <v>4298</v>
      </c>
      <c r="I202" s="37" t="s">
        <v>928</v>
      </c>
      <c r="J202" s="12">
        <v>147947</v>
      </c>
      <c r="K202" s="12">
        <v>446</v>
      </c>
      <c r="L202" s="12" t="s">
        <v>958</v>
      </c>
      <c r="M202" s="37">
        <v>2098480797</v>
      </c>
      <c r="N202" s="12" t="s">
        <v>940</v>
      </c>
      <c r="O202" s="12">
        <v>51.674999999999997</v>
      </c>
      <c r="P202" s="12" t="s">
        <v>988</v>
      </c>
      <c r="Q202" s="12"/>
      <c r="R202" s="12" t="s">
        <v>988</v>
      </c>
      <c r="S202" s="36" t="str">
        <f t="shared" si="3"/>
        <v>1bn - 50bn</v>
      </c>
      <c r="T202" s="36" t="str">
        <f>VLOOKUP(R202,Mapping!B:C,2,FALSE)</f>
        <v>SG</v>
      </c>
      <c r="U202" s="36" t="str">
        <f>VLOOKUP(N202,Mapping!H:I,2,FALSE)</f>
        <v>Growth</v>
      </c>
    </row>
    <row r="203" spans="1:21" ht="16" customHeight="1" x14ac:dyDescent="0.35">
      <c r="A203" s="12" t="s">
        <v>236</v>
      </c>
      <c r="B203" s="37" t="s">
        <v>933</v>
      </c>
      <c r="C203" s="12">
        <v>200</v>
      </c>
      <c r="D203" s="12">
        <v>176950</v>
      </c>
      <c r="E203" s="12">
        <v>0</v>
      </c>
      <c r="F203" s="12">
        <v>0.03</v>
      </c>
      <c r="I203" s="37"/>
      <c r="J203" s="12">
        <v>176950</v>
      </c>
      <c r="K203" s="12">
        <v>0</v>
      </c>
      <c r="L203" s="12" t="s">
        <v>958</v>
      </c>
      <c r="M203" s="37">
        <v>43945438958</v>
      </c>
      <c r="N203" s="12" t="s">
        <v>929</v>
      </c>
      <c r="O203" s="12">
        <v>14.198</v>
      </c>
      <c r="P203" s="12" t="s">
        <v>943</v>
      </c>
      <c r="Q203" s="12"/>
      <c r="R203" s="12" t="s">
        <v>944</v>
      </c>
      <c r="S203" s="36" t="str">
        <f t="shared" si="3"/>
        <v>1bn - 50bn</v>
      </c>
      <c r="T203" s="36" t="str">
        <f>VLOOKUP(R203,Mapping!B:C,2,FALSE)</f>
        <v>EU</v>
      </c>
      <c r="U203" s="36" t="str">
        <f>VLOOKUP(N203,Mapping!H:I,2,FALSE)</f>
        <v>Value</v>
      </c>
    </row>
    <row r="204" spans="1:21" ht="16" customHeight="1" x14ac:dyDescent="0.35">
      <c r="A204" s="12" t="s">
        <v>237</v>
      </c>
      <c r="B204" s="37" t="s">
        <v>933</v>
      </c>
      <c r="C204" s="12">
        <v>201</v>
      </c>
      <c r="D204" s="12">
        <v>176653</v>
      </c>
      <c r="E204" s="12">
        <v>107500</v>
      </c>
      <c r="F204" s="12">
        <v>0.03</v>
      </c>
      <c r="I204" s="37"/>
      <c r="J204" s="12">
        <v>176653</v>
      </c>
      <c r="K204" s="12">
        <v>107500</v>
      </c>
      <c r="L204" s="12" t="s">
        <v>1055</v>
      </c>
      <c r="M204" s="37">
        <v>186500402277</v>
      </c>
      <c r="N204" s="12" t="s">
        <v>929</v>
      </c>
      <c r="O204" s="12">
        <v>12.824999999999999</v>
      </c>
      <c r="P204" s="38" t="s">
        <v>1056</v>
      </c>
      <c r="Q204" s="12"/>
      <c r="R204" s="12" t="s">
        <v>1057</v>
      </c>
      <c r="S204" s="36" t="str">
        <f t="shared" si="3"/>
        <v>100bn</v>
      </c>
      <c r="T204" s="36" t="str">
        <f>VLOOKUP(R204,Mapping!B:C,2,FALSE)</f>
        <v>Asia</v>
      </c>
      <c r="U204" s="36" t="str">
        <f>VLOOKUP(N204,Mapping!H:I,2,FALSE)</f>
        <v>Value</v>
      </c>
    </row>
    <row r="205" spans="1:21" ht="16" customHeight="1" x14ac:dyDescent="0.35">
      <c r="A205" s="12" t="s">
        <v>238</v>
      </c>
      <c r="B205" s="37" t="s">
        <v>925</v>
      </c>
      <c r="C205" s="12">
        <v>202</v>
      </c>
      <c r="D205" s="12">
        <v>176088</v>
      </c>
      <c r="E205" s="12">
        <v>-764683</v>
      </c>
      <c r="F205" s="12">
        <v>0.03</v>
      </c>
      <c r="G205" s="12">
        <v>176088</v>
      </c>
      <c r="H205" s="12">
        <v>-764683</v>
      </c>
      <c r="I205" s="37" t="s">
        <v>928</v>
      </c>
      <c r="M205" s="37">
        <v>141282250919</v>
      </c>
      <c r="N205" s="12" t="s">
        <v>976</v>
      </c>
      <c r="O205" s="12">
        <v>157.61000000000001</v>
      </c>
      <c r="P205" s="12" t="s">
        <v>1073</v>
      </c>
      <c r="Q205" s="12" t="s">
        <v>946</v>
      </c>
      <c r="R205" s="12" t="s">
        <v>932</v>
      </c>
      <c r="S205" s="36" t="str">
        <f t="shared" si="3"/>
        <v>100bn</v>
      </c>
      <c r="T205" s="36" t="str">
        <f>VLOOKUP(R205,Mapping!B:C,2,FALSE)</f>
        <v>US/CA</v>
      </c>
      <c r="U205" s="36" t="str">
        <f>VLOOKUP(N205,Mapping!H:I,2,FALSE)</f>
        <v>Alternative/Specialty</v>
      </c>
    </row>
    <row r="206" spans="1:21" ht="16" customHeight="1" x14ac:dyDescent="0.35">
      <c r="A206" s="12" t="s">
        <v>239</v>
      </c>
      <c r="B206" s="37" t="s">
        <v>925</v>
      </c>
      <c r="C206" s="12">
        <v>203</v>
      </c>
      <c r="D206" s="12">
        <v>173912</v>
      </c>
      <c r="E206" s="12">
        <v>-62800</v>
      </c>
      <c r="F206" s="12">
        <v>0.03</v>
      </c>
      <c r="G206" s="12">
        <v>173912</v>
      </c>
      <c r="H206" s="12">
        <v>-62800</v>
      </c>
      <c r="I206" s="37" t="s">
        <v>928</v>
      </c>
      <c r="M206" s="37">
        <v>63816475720</v>
      </c>
      <c r="N206" s="12" t="s">
        <v>976</v>
      </c>
      <c r="O206" s="12">
        <v>106.081</v>
      </c>
      <c r="P206" s="12" t="s">
        <v>941</v>
      </c>
      <c r="Q206" s="12" t="s">
        <v>941</v>
      </c>
      <c r="R206" s="12" t="s">
        <v>932</v>
      </c>
      <c r="S206" s="36" t="str">
        <f t="shared" si="3"/>
        <v>50bn - 100bn</v>
      </c>
      <c r="T206" s="36" t="str">
        <f>VLOOKUP(R206,Mapping!B:C,2,FALSE)</f>
        <v>US/CA</v>
      </c>
      <c r="U206" s="36" t="str">
        <f>VLOOKUP(N206,Mapping!H:I,2,FALSE)</f>
        <v>Alternative/Specialty</v>
      </c>
    </row>
    <row r="207" spans="1:21" ht="16" customHeight="1" x14ac:dyDescent="0.35">
      <c r="A207" s="12" t="s">
        <v>240</v>
      </c>
      <c r="B207" s="37" t="s">
        <v>925</v>
      </c>
      <c r="C207" s="12">
        <v>204</v>
      </c>
      <c r="D207" s="12">
        <v>170014</v>
      </c>
      <c r="E207" s="12">
        <v>0</v>
      </c>
      <c r="F207" s="12">
        <v>0.02</v>
      </c>
      <c r="I207" s="37"/>
      <c r="J207" s="12">
        <v>170014</v>
      </c>
      <c r="K207" s="12">
        <v>0</v>
      </c>
      <c r="L207" s="12" t="s">
        <v>958</v>
      </c>
      <c r="M207" s="37">
        <v>1585517985</v>
      </c>
      <c r="N207" s="12" t="s">
        <v>980</v>
      </c>
      <c r="O207" s="12">
        <v>40.482999999999997</v>
      </c>
      <c r="P207" s="12" t="s">
        <v>1009</v>
      </c>
      <c r="Q207" s="12"/>
      <c r="R207" s="12" t="s">
        <v>1010</v>
      </c>
      <c r="S207" s="36" t="str">
        <f t="shared" si="3"/>
        <v>1bn - 50bn</v>
      </c>
      <c r="T207" s="36" t="str">
        <f>VLOOKUP(R207,Mapping!B:C,2,FALSE)</f>
        <v>Africa</v>
      </c>
      <c r="U207" s="36" t="str">
        <f>VLOOKUP(N207,Mapping!H:I,2,FALSE)</f>
        <v>Value</v>
      </c>
    </row>
    <row r="208" spans="1:21" ht="16" customHeight="1" x14ac:dyDescent="0.35">
      <c r="A208" s="12" t="s">
        <v>241</v>
      </c>
      <c r="B208" s="37" t="s">
        <v>933</v>
      </c>
      <c r="C208" s="12">
        <v>205</v>
      </c>
      <c r="D208" s="12">
        <v>166390</v>
      </c>
      <c r="E208" s="12">
        <v>166390</v>
      </c>
      <c r="F208" s="12">
        <v>0.02</v>
      </c>
      <c r="G208" s="12">
        <v>166390</v>
      </c>
      <c r="H208" s="12">
        <v>166390</v>
      </c>
      <c r="I208" s="37" t="s">
        <v>928</v>
      </c>
      <c r="M208" s="37">
        <v>14702294133</v>
      </c>
      <c r="N208" s="12" t="s">
        <v>980</v>
      </c>
      <c r="O208" s="12">
        <v>50.655999999999999</v>
      </c>
      <c r="P208" s="12" t="s">
        <v>1018</v>
      </c>
      <c r="Q208" s="12" t="s">
        <v>936</v>
      </c>
      <c r="R208" s="12" t="s">
        <v>932</v>
      </c>
      <c r="S208" s="36" t="str">
        <f t="shared" si="3"/>
        <v>1bn - 50bn</v>
      </c>
      <c r="T208" s="36" t="str">
        <f>VLOOKUP(R208,Mapping!B:C,2,FALSE)</f>
        <v>US/CA</v>
      </c>
      <c r="U208" s="36" t="str">
        <f>VLOOKUP(N208,Mapping!H:I,2,FALSE)</f>
        <v>Value</v>
      </c>
    </row>
    <row r="209" spans="1:21" ht="16" customHeight="1" x14ac:dyDescent="0.35">
      <c r="A209" s="12" t="s">
        <v>242</v>
      </c>
      <c r="B209" s="37" t="s">
        <v>933</v>
      </c>
      <c r="C209" s="12">
        <v>206</v>
      </c>
      <c r="D209" s="12">
        <v>166000</v>
      </c>
      <c r="E209" s="12">
        <v>0</v>
      </c>
      <c r="F209" s="12">
        <v>0.02</v>
      </c>
      <c r="I209" s="37"/>
      <c r="J209" s="12">
        <v>166000</v>
      </c>
      <c r="K209" s="12">
        <v>0</v>
      </c>
      <c r="L209" s="12" t="s">
        <v>1074</v>
      </c>
      <c r="M209" s="37">
        <v>153053402438</v>
      </c>
      <c r="N209" s="12" t="s">
        <v>940</v>
      </c>
      <c r="O209" s="12">
        <v>23.065999999999999</v>
      </c>
      <c r="P209" s="12" t="s">
        <v>983</v>
      </c>
      <c r="Q209" s="12" t="s">
        <v>984</v>
      </c>
      <c r="R209" s="12" t="s">
        <v>985</v>
      </c>
      <c r="S209" s="36" t="str">
        <f t="shared" si="3"/>
        <v>100bn</v>
      </c>
      <c r="T209" s="36" t="str">
        <f>VLOOKUP(R209,Mapping!B:C,2,FALSE)</f>
        <v>US/CA</v>
      </c>
      <c r="U209" s="36" t="str">
        <f>VLOOKUP(N209,Mapping!H:I,2,FALSE)</f>
        <v>Growth</v>
      </c>
    </row>
    <row r="210" spans="1:21" ht="16" customHeight="1" x14ac:dyDescent="0.35">
      <c r="A210" s="12" t="s">
        <v>243</v>
      </c>
      <c r="B210" s="37" t="s">
        <v>933</v>
      </c>
      <c r="C210" s="12">
        <v>207</v>
      </c>
      <c r="D210" s="12">
        <v>165878</v>
      </c>
      <c r="E210" s="12">
        <v>159689</v>
      </c>
      <c r="F210" s="12">
        <v>0.02</v>
      </c>
      <c r="G210" s="12">
        <v>7630</v>
      </c>
      <c r="H210" s="12">
        <v>1641</v>
      </c>
      <c r="I210" s="37" t="s">
        <v>928</v>
      </c>
      <c r="J210" s="12">
        <v>158248</v>
      </c>
      <c r="K210" s="12">
        <v>158048</v>
      </c>
      <c r="L210" s="12" t="s">
        <v>955</v>
      </c>
      <c r="M210" s="37">
        <v>167799542073</v>
      </c>
      <c r="N210" s="12" t="s">
        <v>934</v>
      </c>
      <c r="O210" s="12">
        <v>46.826999999999998</v>
      </c>
      <c r="P210" s="12" t="s">
        <v>1075</v>
      </c>
      <c r="Q210" s="12" t="s">
        <v>1017</v>
      </c>
      <c r="R210" s="12" t="s">
        <v>932</v>
      </c>
      <c r="S210" s="36" t="str">
        <f t="shared" si="3"/>
        <v>100bn</v>
      </c>
      <c r="T210" s="36" t="str">
        <f>VLOOKUP(R210,Mapping!B:C,2,FALSE)</f>
        <v>US/CA</v>
      </c>
      <c r="U210" s="36" t="str">
        <f>VLOOKUP(N210,Mapping!H:I,2,FALSE)</f>
        <v>Index</v>
      </c>
    </row>
    <row r="211" spans="1:21" ht="16" customHeight="1" x14ac:dyDescent="0.35">
      <c r="A211" s="12" t="s">
        <v>244</v>
      </c>
      <c r="B211" s="37" t="s">
        <v>933</v>
      </c>
      <c r="C211" s="12">
        <v>208</v>
      </c>
      <c r="D211" s="12">
        <v>165818</v>
      </c>
      <c r="E211" s="12">
        <v>-8301</v>
      </c>
      <c r="F211" s="12">
        <v>0.02</v>
      </c>
      <c r="G211" s="12">
        <v>24946</v>
      </c>
      <c r="H211" s="12">
        <v>-8001</v>
      </c>
      <c r="I211" s="37" t="s">
        <v>928</v>
      </c>
      <c r="J211" s="12">
        <v>140872</v>
      </c>
      <c r="K211" s="12">
        <v>-300</v>
      </c>
      <c r="L211" s="12" t="s">
        <v>955</v>
      </c>
      <c r="M211" s="37">
        <v>95366463259</v>
      </c>
      <c r="N211" s="12" t="s">
        <v>934</v>
      </c>
      <c r="O211" s="12">
        <v>35.115000000000002</v>
      </c>
      <c r="P211" s="12" t="s">
        <v>941</v>
      </c>
      <c r="Q211" s="12" t="s">
        <v>941</v>
      </c>
      <c r="R211" s="12" t="s">
        <v>932</v>
      </c>
      <c r="S211" s="36" t="str">
        <f t="shared" si="3"/>
        <v>50bn - 100bn</v>
      </c>
      <c r="T211" s="36" t="str">
        <f>VLOOKUP(R211,Mapping!B:C,2,FALSE)</f>
        <v>US/CA</v>
      </c>
      <c r="U211" s="36" t="str">
        <f>VLOOKUP(N211,Mapping!H:I,2,FALSE)</f>
        <v>Index</v>
      </c>
    </row>
    <row r="212" spans="1:21" ht="16" customHeight="1" x14ac:dyDescent="0.35">
      <c r="A212" s="12" t="s">
        <v>245</v>
      </c>
      <c r="B212" s="37" t="s">
        <v>933</v>
      </c>
      <c r="C212" s="12">
        <v>209</v>
      </c>
      <c r="D212" s="12">
        <v>162489</v>
      </c>
      <c r="E212" s="12">
        <v>-1900</v>
      </c>
      <c r="F212" s="12">
        <v>0.02</v>
      </c>
      <c r="G212" s="12">
        <v>0</v>
      </c>
      <c r="H212" s="12">
        <v>-1900</v>
      </c>
      <c r="I212" s="37" t="s">
        <v>928</v>
      </c>
      <c r="J212" s="12">
        <v>162489</v>
      </c>
      <c r="K212" s="12">
        <v>0</v>
      </c>
      <c r="L212" s="12" t="s">
        <v>955</v>
      </c>
      <c r="M212" s="37">
        <v>54156379975</v>
      </c>
      <c r="N212" s="12" t="s">
        <v>940</v>
      </c>
      <c r="O212" s="12">
        <v>21.273</v>
      </c>
      <c r="P212" s="12" t="s">
        <v>941</v>
      </c>
      <c r="Q212" s="12" t="s">
        <v>941</v>
      </c>
      <c r="R212" s="12" t="s">
        <v>932</v>
      </c>
      <c r="S212" s="36" t="str">
        <f t="shared" si="3"/>
        <v>50bn - 100bn</v>
      </c>
      <c r="T212" s="36" t="str">
        <f>VLOOKUP(R212,Mapping!B:C,2,FALSE)</f>
        <v>US/CA</v>
      </c>
      <c r="U212" s="36" t="str">
        <f>VLOOKUP(N212,Mapping!H:I,2,FALSE)</f>
        <v>Growth</v>
      </c>
    </row>
    <row r="213" spans="1:21" ht="16" customHeight="1" x14ac:dyDescent="0.35">
      <c r="A213" s="12" t="s">
        <v>246</v>
      </c>
      <c r="B213" s="37" t="s">
        <v>933</v>
      </c>
      <c r="C213" s="12">
        <v>210</v>
      </c>
      <c r="D213" s="12">
        <v>162465</v>
      </c>
      <c r="E213" s="12">
        <v>-42350</v>
      </c>
      <c r="F213" s="12">
        <v>0.02</v>
      </c>
      <c r="G213" s="12">
        <v>95215</v>
      </c>
      <c r="H213" s="12">
        <v>-46650</v>
      </c>
      <c r="I213" s="37" t="s">
        <v>928</v>
      </c>
      <c r="J213" s="12">
        <v>67250</v>
      </c>
      <c r="K213" s="12">
        <v>4300</v>
      </c>
      <c r="L213" s="12" t="s">
        <v>1076</v>
      </c>
      <c r="M213" s="37">
        <v>105018828627</v>
      </c>
      <c r="N213" s="12" t="s">
        <v>980</v>
      </c>
      <c r="O213" s="12">
        <v>12.016999999999999</v>
      </c>
      <c r="P213" s="12" t="s">
        <v>1056</v>
      </c>
      <c r="Q213" s="12"/>
      <c r="R213" s="12" t="s">
        <v>1057</v>
      </c>
      <c r="S213" s="36" t="str">
        <f t="shared" si="3"/>
        <v>100bn</v>
      </c>
      <c r="T213" s="36" t="str">
        <f>VLOOKUP(R213,Mapping!B:C,2,FALSE)</f>
        <v>Asia</v>
      </c>
      <c r="U213" s="36" t="str">
        <f>VLOOKUP(N213,Mapping!H:I,2,FALSE)</f>
        <v>Value</v>
      </c>
    </row>
    <row r="214" spans="1:21" ht="16" customHeight="1" x14ac:dyDescent="0.35">
      <c r="A214" s="12" t="s">
        <v>247</v>
      </c>
      <c r="B214" s="37" t="s">
        <v>933</v>
      </c>
      <c r="C214" s="12">
        <v>211</v>
      </c>
      <c r="D214" s="12">
        <v>161257</v>
      </c>
      <c r="E214" s="12">
        <v>70753</v>
      </c>
      <c r="F214" s="12">
        <v>0.02</v>
      </c>
      <c r="G214" s="12">
        <v>161257</v>
      </c>
      <c r="H214" s="12">
        <v>70753</v>
      </c>
      <c r="I214" s="37" t="s">
        <v>942</v>
      </c>
      <c r="M214" s="37">
        <v>333308427283</v>
      </c>
      <c r="N214" s="12" t="s">
        <v>940</v>
      </c>
      <c r="O214" s="12">
        <v>28.603999999999999</v>
      </c>
      <c r="P214" s="12" t="s">
        <v>941</v>
      </c>
      <c r="Q214" s="12" t="s">
        <v>941</v>
      </c>
      <c r="R214" s="12" t="s">
        <v>932</v>
      </c>
      <c r="S214" s="36" t="str">
        <f t="shared" si="3"/>
        <v>100bn</v>
      </c>
      <c r="T214" s="36" t="str">
        <f>VLOOKUP(R214,Mapping!B:C,2,FALSE)</f>
        <v>US/CA</v>
      </c>
      <c r="U214" s="36" t="str">
        <f>VLOOKUP(N214,Mapping!H:I,2,FALSE)</f>
        <v>Growth</v>
      </c>
    </row>
    <row r="215" spans="1:21" ht="16" customHeight="1" x14ac:dyDescent="0.35">
      <c r="A215" s="12" t="s">
        <v>248</v>
      </c>
      <c r="B215" s="37" t="s">
        <v>933</v>
      </c>
      <c r="C215" s="12">
        <v>212</v>
      </c>
      <c r="D215" s="12">
        <v>160015</v>
      </c>
      <c r="E215" s="12">
        <v>-28700</v>
      </c>
      <c r="F215" s="12">
        <v>0.02</v>
      </c>
      <c r="I215" s="37"/>
      <c r="J215" s="12">
        <v>160015</v>
      </c>
      <c r="K215" s="12">
        <v>-28700</v>
      </c>
      <c r="L215" s="12" t="s">
        <v>928</v>
      </c>
      <c r="M215" s="37">
        <v>3895667706</v>
      </c>
      <c r="N215" s="12" t="s">
        <v>929</v>
      </c>
      <c r="O215" s="12">
        <v>63.356999999999999</v>
      </c>
      <c r="P215" s="12" t="s">
        <v>988</v>
      </c>
      <c r="Q215" s="12"/>
      <c r="R215" s="12" t="s">
        <v>988</v>
      </c>
      <c r="S215" s="36" t="str">
        <f t="shared" si="3"/>
        <v>1bn - 50bn</v>
      </c>
      <c r="T215" s="36" t="str">
        <f>VLOOKUP(R215,Mapping!B:C,2,FALSE)</f>
        <v>SG</v>
      </c>
      <c r="U215" s="36" t="str">
        <f>VLOOKUP(N215,Mapping!H:I,2,FALSE)</f>
        <v>Value</v>
      </c>
    </row>
    <row r="216" spans="1:21" ht="16" customHeight="1" x14ac:dyDescent="0.35">
      <c r="A216" s="12" t="s">
        <v>249</v>
      </c>
      <c r="B216" s="37" t="s">
        <v>933</v>
      </c>
      <c r="C216" s="12">
        <v>213</v>
      </c>
      <c r="D216" s="12">
        <v>158425</v>
      </c>
      <c r="E216" s="12">
        <v>-101748</v>
      </c>
      <c r="F216" s="12">
        <v>0.02</v>
      </c>
      <c r="I216" s="37"/>
      <c r="J216" s="12">
        <v>158425</v>
      </c>
      <c r="K216" s="12">
        <v>-101748</v>
      </c>
      <c r="L216" s="12" t="s">
        <v>928</v>
      </c>
      <c r="M216" s="37">
        <v>7369085589</v>
      </c>
      <c r="N216" s="12" t="s">
        <v>929</v>
      </c>
      <c r="O216" s="12">
        <v>47.161999999999999</v>
      </c>
      <c r="P216" s="12" t="s">
        <v>953</v>
      </c>
      <c r="Q216" s="12"/>
      <c r="R216" s="12" t="s">
        <v>954</v>
      </c>
      <c r="S216" s="36" t="str">
        <f t="shared" si="3"/>
        <v>1bn - 50bn</v>
      </c>
      <c r="T216" s="36" t="str">
        <f>VLOOKUP(R216,Mapping!B:C,2,FALSE)</f>
        <v>EU</v>
      </c>
      <c r="U216" s="36" t="str">
        <f>VLOOKUP(N216,Mapping!H:I,2,FALSE)</f>
        <v>Value</v>
      </c>
    </row>
    <row r="217" spans="1:21" ht="16" customHeight="1" x14ac:dyDescent="0.35">
      <c r="A217" s="12" t="s">
        <v>250</v>
      </c>
      <c r="B217" s="37" t="s">
        <v>933</v>
      </c>
      <c r="C217" s="12">
        <v>214</v>
      </c>
      <c r="D217" s="12">
        <v>158265</v>
      </c>
      <c r="E217" s="12">
        <v>-106802</v>
      </c>
      <c r="F217" s="12">
        <v>0.02</v>
      </c>
      <c r="G217" s="12">
        <v>19336</v>
      </c>
      <c r="H217" s="12">
        <v>-27358</v>
      </c>
      <c r="I217" s="37" t="s">
        <v>986</v>
      </c>
      <c r="J217" s="12">
        <v>138929</v>
      </c>
      <c r="K217" s="12">
        <v>-79444</v>
      </c>
      <c r="L217" s="12" t="s">
        <v>928</v>
      </c>
      <c r="M217" s="37">
        <v>6688784420</v>
      </c>
      <c r="N217" s="12" t="s">
        <v>940</v>
      </c>
      <c r="O217" s="12">
        <v>58.112000000000002</v>
      </c>
      <c r="P217" s="12" t="s">
        <v>953</v>
      </c>
      <c r="Q217" s="12"/>
      <c r="R217" s="12" t="s">
        <v>954</v>
      </c>
      <c r="S217" s="36" t="str">
        <f t="shared" si="3"/>
        <v>1bn - 50bn</v>
      </c>
      <c r="T217" s="36" t="str">
        <f>VLOOKUP(R217,Mapping!B:C,2,FALSE)</f>
        <v>EU</v>
      </c>
      <c r="U217" s="36" t="str">
        <f>VLOOKUP(N217,Mapping!H:I,2,FALSE)</f>
        <v>Growth</v>
      </c>
    </row>
    <row r="218" spans="1:21" ht="16" customHeight="1" x14ac:dyDescent="0.35">
      <c r="A218" s="12" t="s">
        <v>251</v>
      </c>
      <c r="B218" s="37" t="s">
        <v>925</v>
      </c>
      <c r="C218" s="12">
        <v>215</v>
      </c>
      <c r="D218" s="12">
        <v>154662</v>
      </c>
      <c r="E218" s="12">
        <v>139001</v>
      </c>
      <c r="F218" s="12">
        <v>0.02</v>
      </c>
      <c r="G218" s="12">
        <v>154662</v>
      </c>
      <c r="H218" s="12">
        <v>139001</v>
      </c>
      <c r="I218" s="37" t="s">
        <v>928</v>
      </c>
      <c r="M218" s="37">
        <v>18260676057</v>
      </c>
      <c r="N218" s="12" t="s">
        <v>976</v>
      </c>
      <c r="O218" s="12">
        <v>213.66</v>
      </c>
      <c r="P218" s="12" t="s">
        <v>971</v>
      </c>
      <c r="Q218" s="12" t="s">
        <v>972</v>
      </c>
      <c r="R218" s="12" t="s">
        <v>932</v>
      </c>
      <c r="S218" s="36" t="str">
        <f t="shared" si="3"/>
        <v>1bn - 50bn</v>
      </c>
      <c r="T218" s="36" t="str">
        <f>VLOOKUP(R218,Mapping!B:C,2,FALSE)</f>
        <v>US/CA</v>
      </c>
      <c r="U218" s="36" t="str">
        <f>VLOOKUP(N218,Mapping!H:I,2,FALSE)</f>
        <v>Alternative/Specialty</v>
      </c>
    </row>
    <row r="219" spans="1:21" ht="16" customHeight="1" x14ac:dyDescent="0.35">
      <c r="A219" s="12" t="s">
        <v>252</v>
      </c>
      <c r="B219" s="37" t="s">
        <v>925</v>
      </c>
      <c r="C219" s="12">
        <v>216</v>
      </c>
      <c r="D219" s="12">
        <v>150935</v>
      </c>
      <c r="E219" s="12">
        <v>-939</v>
      </c>
      <c r="F219" s="12">
        <v>0.02</v>
      </c>
      <c r="I219" s="37"/>
      <c r="J219" s="12">
        <v>150935</v>
      </c>
      <c r="K219" s="12">
        <v>-939</v>
      </c>
      <c r="L219" s="12" t="s">
        <v>928</v>
      </c>
      <c r="M219" s="37">
        <v>548070525</v>
      </c>
      <c r="N219" s="12" t="s">
        <v>929</v>
      </c>
      <c r="O219" s="12">
        <v>16.405999999999999</v>
      </c>
      <c r="P219" s="12" t="s">
        <v>950</v>
      </c>
      <c r="Q219" s="12"/>
      <c r="R219" s="12" t="s">
        <v>951</v>
      </c>
      <c r="S219" s="36" t="str">
        <f t="shared" si="3"/>
        <v>500mn - 1bn</v>
      </c>
      <c r="T219" s="36" t="str">
        <f>VLOOKUP(R219,Mapping!B:C,2,FALSE)</f>
        <v>HK</v>
      </c>
      <c r="U219" s="36" t="str">
        <f>VLOOKUP(N219,Mapping!H:I,2,FALSE)</f>
        <v>Value</v>
      </c>
    </row>
    <row r="220" spans="1:21" ht="16" customHeight="1" x14ac:dyDescent="0.35">
      <c r="A220" s="12" t="s">
        <v>253</v>
      </c>
      <c r="B220" s="37" t="s">
        <v>933</v>
      </c>
      <c r="C220" s="12">
        <v>217</v>
      </c>
      <c r="D220" s="12">
        <v>149050</v>
      </c>
      <c r="E220" s="12">
        <v>-2086960</v>
      </c>
      <c r="F220" s="12">
        <v>0.02</v>
      </c>
      <c r="G220" s="12">
        <v>0</v>
      </c>
      <c r="H220" s="12">
        <v>-2054110</v>
      </c>
      <c r="I220" s="37" t="s">
        <v>957</v>
      </c>
      <c r="J220" s="12">
        <v>149050</v>
      </c>
      <c r="K220" s="12">
        <v>-32850</v>
      </c>
      <c r="L220" s="12" t="s">
        <v>928</v>
      </c>
      <c r="M220" s="37">
        <v>7635916928</v>
      </c>
      <c r="N220" s="12" t="s">
        <v>940</v>
      </c>
      <c r="O220" s="12">
        <v>80.756</v>
      </c>
      <c r="P220" s="12" t="s">
        <v>950</v>
      </c>
      <c r="Q220" s="12"/>
      <c r="R220" s="12" t="s">
        <v>951</v>
      </c>
      <c r="S220" s="36" t="str">
        <f t="shared" si="3"/>
        <v>1bn - 50bn</v>
      </c>
      <c r="T220" s="36" t="str">
        <f>VLOOKUP(R220,Mapping!B:C,2,FALSE)</f>
        <v>HK</v>
      </c>
      <c r="U220" s="36" t="str">
        <f>VLOOKUP(N220,Mapping!H:I,2,FALSE)</f>
        <v>Growth</v>
      </c>
    </row>
    <row r="221" spans="1:21" ht="16" customHeight="1" x14ac:dyDescent="0.35">
      <c r="A221" s="12" t="s">
        <v>254</v>
      </c>
      <c r="B221" s="37" t="s">
        <v>933</v>
      </c>
      <c r="C221" s="12">
        <v>218</v>
      </c>
      <c r="D221" s="12">
        <v>148714</v>
      </c>
      <c r="E221" s="12">
        <v>1567</v>
      </c>
      <c r="F221" s="12">
        <v>0.02</v>
      </c>
      <c r="G221" s="12">
        <v>140707</v>
      </c>
      <c r="H221" s="12">
        <v>3267</v>
      </c>
      <c r="I221" s="37" t="s">
        <v>928</v>
      </c>
      <c r="J221" s="12">
        <v>8007</v>
      </c>
      <c r="K221" s="12">
        <v>-1700</v>
      </c>
      <c r="L221" s="12" t="s">
        <v>958</v>
      </c>
      <c r="M221" s="37">
        <v>107539291488</v>
      </c>
      <c r="N221" s="12" t="s">
        <v>940</v>
      </c>
      <c r="O221" s="12">
        <v>31.498000000000001</v>
      </c>
      <c r="P221" s="12" t="s">
        <v>983</v>
      </c>
      <c r="Q221" s="12" t="s">
        <v>984</v>
      </c>
      <c r="R221" s="12" t="s">
        <v>985</v>
      </c>
      <c r="S221" s="36" t="str">
        <f t="shared" si="3"/>
        <v>100bn</v>
      </c>
      <c r="T221" s="36" t="str">
        <f>VLOOKUP(R221,Mapping!B:C,2,FALSE)</f>
        <v>US/CA</v>
      </c>
      <c r="U221" s="36" t="str">
        <f>VLOOKUP(N221,Mapping!H:I,2,FALSE)</f>
        <v>Growth</v>
      </c>
    </row>
    <row r="222" spans="1:21" ht="16" customHeight="1" x14ac:dyDescent="0.35">
      <c r="A222" s="12" t="s">
        <v>255</v>
      </c>
      <c r="B222" s="37" t="s">
        <v>933</v>
      </c>
      <c r="C222" s="12">
        <v>219</v>
      </c>
      <c r="D222" s="12">
        <v>147950</v>
      </c>
      <c r="E222" s="12">
        <v>-86850</v>
      </c>
      <c r="F222" s="12">
        <v>0.02</v>
      </c>
      <c r="G222" s="12">
        <v>0</v>
      </c>
      <c r="H222" s="12">
        <v>0</v>
      </c>
      <c r="I222" s="37" t="s">
        <v>1062</v>
      </c>
      <c r="J222" s="12">
        <v>147950</v>
      </c>
      <c r="K222" s="12">
        <v>-86850</v>
      </c>
      <c r="L222" s="12" t="s">
        <v>928</v>
      </c>
      <c r="M222" s="37">
        <v>13422498145</v>
      </c>
      <c r="N222" s="12" t="s">
        <v>959</v>
      </c>
      <c r="O222" s="12">
        <v>36.65</v>
      </c>
      <c r="P222" s="12" t="s">
        <v>1077</v>
      </c>
      <c r="Q222" s="12"/>
      <c r="R222" s="12" t="s">
        <v>1078</v>
      </c>
      <c r="S222" s="36" t="str">
        <f t="shared" si="3"/>
        <v>1bn - 50bn</v>
      </c>
      <c r="T222" s="36" t="str">
        <f>VLOOKUP(R222,Mapping!B:C,2,FALSE)</f>
        <v>EU</v>
      </c>
      <c r="U222" s="36" t="str">
        <f>VLOOKUP(N222,Mapping!H:I,2,FALSE)</f>
        <v>Growth</v>
      </c>
    </row>
    <row r="223" spans="1:21" ht="16" customHeight="1" x14ac:dyDescent="0.35">
      <c r="A223" s="12" t="s">
        <v>256</v>
      </c>
      <c r="B223" s="37" t="s">
        <v>933</v>
      </c>
      <c r="C223" s="12">
        <v>220</v>
      </c>
      <c r="D223" s="12">
        <v>143820</v>
      </c>
      <c r="E223" s="12">
        <v>0</v>
      </c>
      <c r="F223" s="12">
        <v>0.02</v>
      </c>
      <c r="G223" s="12">
        <v>143820</v>
      </c>
      <c r="H223" s="12">
        <v>0</v>
      </c>
      <c r="I223" s="37" t="s">
        <v>958</v>
      </c>
      <c r="M223" s="37">
        <v>808241564</v>
      </c>
      <c r="N223" s="12" t="s">
        <v>959</v>
      </c>
      <c r="O223" s="12">
        <v>36.209000000000003</v>
      </c>
      <c r="P223" s="12" t="s">
        <v>960</v>
      </c>
      <c r="Q223" s="12"/>
      <c r="R223" s="12" t="s">
        <v>961</v>
      </c>
      <c r="S223" s="36" t="str">
        <f t="shared" si="3"/>
        <v>500mn - 1bn</v>
      </c>
      <c r="T223" s="36" t="str">
        <f>VLOOKUP(R223,Mapping!B:C,2,FALSE)</f>
        <v>EU</v>
      </c>
      <c r="U223" s="36" t="str">
        <f>VLOOKUP(N223,Mapping!H:I,2,FALSE)</f>
        <v>Growth</v>
      </c>
    </row>
    <row r="224" spans="1:21" ht="16" customHeight="1" x14ac:dyDescent="0.35">
      <c r="A224" s="12" t="s">
        <v>257</v>
      </c>
      <c r="B224" s="37" t="s">
        <v>933</v>
      </c>
      <c r="C224" s="12">
        <v>221</v>
      </c>
      <c r="D224" s="12">
        <v>143800</v>
      </c>
      <c r="E224" s="12">
        <v>-115900</v>
      </c>
      <c r="F224" s="12">
        <v>0.02</v>
      </c>
      <c r="I224" s="37"/>
      <c r="J224" s="12">
        <v>143800</v>
      </c>
      <c r="K224" s="12">
        <v>-115900</v>
      </c>
      <c r="L224" s="12" t="s">
        <v>928</v>
      </c>
      <c r="M224" s="37">
        <v>3017360284</v>
      </c>
      <c r="N224" s="12" t="s">
        <v>929</v>
      </c>
      <c r="O224" s="12">
        <v>139.29300000000001</v>
      </c>
      <c r="P224" s="12" t="s">
        <v>1001</v>
      </c>
      <c r="Q224" s="12"/>
      <c r="R224" s="12" t="s">
        <v>951</v>
      </c>
      <c r="S224" s="36" t="str">
        <f t="shared" si="3"/>
        <v>1bn - 50bn</v>
      </c>
      <c r="T224" s="36" t="str">
        <f>VLOOKUP(R224,Mapping!B:C,2,FALSE)</f>
        <v>HK</v>
      </c>
      <c r="U224" s="36" t="str">
        <f>VLOOKUP(N224,Mapping!H:I,2,FALSE)</f>
        <v>Value</v>
      </c>
    </row>
    <row r="225" spans="1:21" ht="16" customHeight="1" x14ac:dyDescent="0.35">
      <c r="A225" s="12" t="s">
        <v>258</v>
      </c>
      <c r="B225" s="37" t="s">
        <v>933</v>
      </c>
      <c r="C225" s="12">
        <v>222</v>
      </c>
      <c r="D225" s="12">
        <v>141288</v>
      </c>
      <c r="E225" s="12">
        <v>21583</v>
      </c>
      <c r="F225" s="12">
        <v>0.02</v>
      </c>
      <c r="I225" s="37"/>
      <c r="J225" s="12">
        <v>141288</v>
      </c>
      <c r="K225" s="12">
        <v>21583</v>
      </c>
      <c r="L225" s="12" t="s">
        <v>962</v>
      </c>
      <c r="M225" s="37">
        <v>12897775434</v>
      </c>
      <c r="N225" s="12" t="s">
        <v>959</v>
      </c>
      <c r="O225" s="12">
        <v>69.709999999999994</v>
      </c>
      <c r="P225" s="12" t="s">
        <v>1064</v>
      </c>
      <c r="Q225" s="12"/>
      <c r="R225" s="12" t="s">
        <v>1064</v>
      </c>
      <c r="S225" s="36" t="str">
        <f t="shared" si="3"/>
        <v>1bn - 50bn</v>
      </c>
      <c r="T225" s="36" t="str">
        <f>VLOOKUP(R225,Mapping!B:C,2,FALSE)</f>
        <v>EU</v>
      </c>
      <c r="U225" s="36" t="str">
        <f>VLOOKUP(N225,Mapping!H:I,2,FALSE)</f>
        <v>Growth</v>
      </c>
    </row>
    <row r="226" spans="1:21" ht="16" customHeight="1" x14ac:dyDescent="0.35">
      <c r="A226" s="12" t="s">
        <v>259</v>
      </c>
      <c r="B226" s="37" t="s">
        <v>925</v>
      </c>
      <c r="C226" s="12">
        <v>223</v>
      </c>
      <c r="D226" s="12">
        <v>141221</v>
      </c>
      <c r="E226" s="12">
        <v>0</v>
      </c>
      <c r="F226" s="12">
        <v>0.02</v>
      </c>
      <c r="I226" s="37"/>
      <c r="J226" s="12">
        <v>141221</v>
      </c>
      <c r="K226" s="12">
        <v>0</v>
      </c>
      <c r="L226" s="12" t="s">
        <v>962</v>
      </c>
      <c r="M226" s="37">
        <v>294562623</v>
      </c>
      <c r="N226" s="12" t="s">
        <v>929</v>
      </c>
      <c r="O226" s="12">
        <v>46.612000000000002</v>
      </c>
      <c r="P226" s="12" t="s">
        <v>960</v>
      </c>
      <c r="Q226" s="12"/>
      <c r="R226" s="12" t="s">
        <v>961</v>
      </c>
      <c r="S226" s="36" t="str">
        <f t="shared" si="3"/>
        <v>500mn</v>
      </c>
      <c r="T226" s="36" t="str">
        <f>VLOOKUP(R226,Mapping!B:C,2,FALSE)</f>
        <v>EU</v>
      </c>
      <c r="U226" s="36" t="str">
        <f>VLOOKUP(N226,Mapping!H:I,2,FALSE)</f>
        <v>Value</v>
      </c>
    </row>
    <row r="227" spans="1:21" ht="16" customHeight="1" x14ac:dyDescent="0.35">
      <c r="A227" s="12" t="s">
        <v>260</v>
      </c>
      <c r="B227" s="37" t="s">
        <v>933</v>
      </c>
      <c r="C227" s="12">
        <v>224</v>
      </c>
      <c r="D227" s="12">
        <v>136873</v>
      </c>
      <c r="E227" s="12">
        <v>27</v>
      </c>
      <c r="F227" s="12">
        <v>0.02</v>
      </c>
      <c r="I227" s="37"/>
      <c r="J227" s="12">
        <v>136873</v>
      </c>
      <c r="K227" s="12">
        <v>27</v>
      </c>
      <c r="L227" s="12" t="s">
        <v>986</v>
      </c>
      <c r="M227" s="37">
        <v>131755934</v>
      </c>
      <c r="N227" s="12" t="s">
        <v>940</v>
      </c>
      <c r="O227" s="12">
        <v>79.852999999999994</v>
      </c>
      <c r="P227" s="12" t="s">
        <v>1024</v>
      </c>
      <c r="Q227" s="12"/>
      <c r="R227" s="12" t="s">
        <v>951</v>
      </c>
      <c r="S227" s="36" t="str">
        <f t="shared" si="3"/>
        <v>500mn</v>
      </c>
      <c r="T227" s="36" t="str">
        <f>VLOOKUP(R227,Mapping!B:C,2,FALSE)</f>
        <v>HK</v>
      </c>
      <c r="U227" s="36" t="str">
        <f>VLOOKUP(N227,Mapping!H:I,2,FALSE)</f>
        <v>Growth</v>
      </c>
    </row>
    <row r="228" spans="1:21" ht="16" customHeight="1" x14ac:dyDescent="0.35">
      <c r="A228" s="12" t="s">
        <v>261</v>
      </c>
      <c r="B228" s="37" t="s">
        <v>933</v>
      </c>
      <c r="C228" s="12">
        <v>225</v>
      </c>
      <c r="D228" s="12">
        <v>135825</v>
      </c>
      <c r="E228" s="12">
        <v>0</v>
      </c>
      <c r="F228" s="12">
        <v>0.02</v>
      </c>
      <c r="I228" s="37"/>
      <c r="J228" s="12">
        <v>135825</v>
      </c>
      <c r="K228" s="12">
        <v>0</v>
      </c>
      <c r="L228" s="12" t="s">
        <v>958</v>
      </c>
      <c r="M228" s="37">
        <v>65134995183</v>
      </c>
      <c r="N228" s="12" t="s">
        <v>929</v>
      </c>
      <c r="O228" s="12">
        <v>33.993000000000002</v>
      </c>
      <c r="P228" s="12" t="s">
        <v>1026</v>
      </c>
      <c r="Q228" s="12"/>
      <c r="R228" s="12" t="s">
        <v>1027</v>
      </c>
      <c r="S228" s="36" t="str">
        <f t="shared" si="3"/>
        <v>50bn - 100bn</v>
      </c>
      <c r="T228" s="36" t="str">
        <f>VLOOKUP(R228,Mapping!B:C,2,FALSE)</f>
        <v>EU</v>
      </c>
      <c r="U228" s="36" t="str">
        <f>VLOOKUP(N228,Mapping!H:I,2,FALSE)</f>
        <v>Value</v>
      </c>
    </row>
    <row r="229" spans="1:21" ht="16" customHeight="1" x14ac:dyDescent="0.35">
      <c r="A229" s="12" t="s">
        <v>262</v>
      </c>
      <c r="B229" s="37" t="s">
        <v>933</v>
      </c>
      <c r="C229" s="12">
        <v>226</v>
      </c>
      <c r="D229" s="12">
        <v>135700</v>
      </c>
      <c r="E229" s="12">
        <v>0</v>
      </c>
      <c r="F229" s="12">
        <v>0.02</v>
      </c>
      <c r="I229" s="37"/>
      <c r="J229" s="12">
        <v>135700</v>
      </c>
      <c r="K229" s="12">
        <v>0</v>
      </c>
      <c r="L229" s="12" t="s">
        <v>955</v>
      </c>
      <c r="M229" s="37">
        <v>14459472932</v>
      </c>
      <c r="N229" s="12" t="s">
        <v>934</v>
      </c>
      <c r="O229" s="12">
        <v>78.537000000000006</v>
      </c>
      <c r="P229" s="12" t="s">
        <v>1079</v>
      </c>
      <c r="Q229" s="12" t="s">
        <v>1080</v>
      </c>
      <c r="R229" s="12" t="s">
        <v>932</v>
      </c>
      <c r="S229" s="36" t="str">
        <f t="shared" si="3"/>
        <v>1bn - 50bn</v>
      </c>
      <c r="T229" s="36" t="str">
        <f>VLOOKUP(R229,Mapping!B:C,2,FALSE)</f>
        <v>US/CA</v>
      </c>
      <c r="U229" s="36" t="str">
        <f>VLOOKUP(N229,Mapping!H:I,2,FALSE)</f>
        <v>Index</v>
      </c>
    </row>
    <row r="230" spans="1:21" ht="16" customHeight="1" x14ac:dyDescent="0.35">
      <c r="A230" s="12" t="s">
        <v>263</v>
      </c>
      <c r="B230" s="37" t="s">
        <v>933</v>
      </c>
      <c r="C230" s="12">
        <v>227</v>
      </c>
      <c r="D230" s="12">
        <v>133767</v>
      </c>
      <c r="E230" s="12">
        <v>114238</v>
      </c>
      <c r="F230" s="12">
        <v>0.02</v>
      </c>
      <c r="G230" s="12">
        <v>133767</v>
      </c>
      <c r="H230" s="12">
        <v>114238</v>
      </c>
      <c r="I230" s="37" t="s">
        <v>928</v>
      </c>
      <c r="M230" s="37">
        <v>34227191474</v>
      </c>
      <c r="N230" s="12" t="s">
        <v>934</v>
      </c>
      <c r="O230" s="12">
        <v>84.656000000000006</v>
      </c>
      <c r="P230" s="38" t="s">
        <v>1081</v>
      </c>
      <c r="Q230" s="12" t="s">
        <v>1082</v>
      </c>
      <c r="R230" s="12" t="s">
        <v>932</v>
      </c>
      <c r="S230" s="36" t="str">
        <f t="shared" si="3"/>
        <v>1bn - 50bn</v>
      </c>
      <c r="T230" s="36" t="str">
        <f>VLOOKUP(R230,Mapping!B:C,2,FALSE)</f>
        <v>US/CA</v>
      </c>
      <c r="U230" s="36" t="str">
        <f>VLOOKUP(N230,Mapping!H:I,2,FALSE)</f>
        <v>Index</v>
      </c>
    </row>
    <row r="231" spans="1:21" ht="16" customHeight="1" x14ac:dyDescent="0.35">
      <c r="A231" s="12" t="s">
        <v>264</v>
      </c>
      <c r="B231" s="37" t="s">
        <v>933</v>
      </c>
      <c r="C231" s="12">
        <v>228</v>
      </c>
      <c r="D231" s="12">
        <v>131000</v>
      </c>
      <c r="E231" s="12">
        <v>-700</v>
      </c>
      <c r="F231" s="12">
        <v>0.02</v>
      </c>
      <c r="I231" s="37"/>
      <c r="J231" s="12">
        <v>131000</v>
      </c>
      <c r="K231" s="12">
        <v>-700</v>
      </c>
      <c r="L231" s="12" t="s">
        <v>928</v>
      </c>
      <c r="M231" s="37">
        <v>3074060996</v>
      </c>
      <c r="N231" s="12" t="s">
        <v>940</v>
      </c>
      <c r="O231" s="12">
        <v>40.119</v>
      </c>
      <c r="P231" s="12" t="s">
        <v>988</v>
      </c>
      <c r="Q231" s="12"/>
      <c r="R231" s="12" t="s">
        <v>988</v>
      </c>
      <c r="S231" s="36" t="str">
        <f t="shared" si="3"/>
        <v>1bn - 50bn</v>
      </c>
      <c r="T231" s="36" t="str">
        <f>VLOOKUP(R231,Mapping!B:C,2,FALSE)</f>
        <v>SG</v>
      </c>
      <c r="U231" s="36" t="str">
        <f>VLOOKUP(N231,Mapping!H:I,2,FALSE)</f>
        <v>Growth</v>
      </c>
    </row>
    <row r="232" spans="1:21" ht="16" customHeight="1" x14ac:dyDescent="0.35">
      <c r="A232" s="12" t="s">
        <v>265</v>
      </c>
      <c r="B232" s="37" t="s">
        <v>933</v>
      </c>
      <c r="C232" s="12">
        <v>229</v>
      </c>
      <c r="D232" s="12">
        <v>130450</v>
      </c>
      <c r="E232" s="12">
        <v>81900</v>
      </c>
      <c r="F232" s="12">
        <v>0.02</v>
      </c>
      <c r="I232" s="37"/>
      <c r="J232" s="12">
        <v>130450</v>
      </c>
      <c r="K232" s="12">
        <v>81900</v>
      </c>
      <c r="L232" s="12" t="s">
        <v>942</v>
      </c>
      <c r="M232" s="37">
        <v>6126464268</v>
      </c>
      <c r="N232" s="12" t="s">
        <v>940</v>
      </c>
      <c r="O232" s="12">
        <v>74.92</v>
      </c>
      <c r="P232" s="12" t="s">
        <v>964</v>
      </c>
      <c r="Q232" s="12"/>
      <c r="R232" s="12" t="s">
        <v>927</v>
      </c>
      <c r="S232" s="36" t="str">
        <f t="shared" si="3"/>
        <v>1bn - 50bn</v>
      </c>
      <c r="T232" s="36" t="str">
        <f>VLOOKUP(R232,Mapping!B:C,2,FALSE)</f>
        <v>CN</v>
      </c>
      <c r="U232" s="36" t="str">
        <f>VLOOKUP(N232,Mapping!H:I,2,FALSE)</f>
        <v>Growth</v>
      </c>
    </row>
    <row r="233" spans="1:21" ht="16" customHeight="1" x14ac:dyDescent="0.35">
      <c r="A233" s="12" t="s">
        <v>266</v>
      </c>
      <c r="B233" s="37" t="s">
        <v>933</v>
      </c>
      <c r="C233" s="12">
        <v>230</v>
      </c>
      <c r="D233" s="12">
        <v>129984</v>
      </c>
      <c r="E233" s="12">
        <v>-700</v>
      </c>
      <c r="F233" s="12">
        <v>0.02</v>
      </c>
      <c r="I233" s="37"/>
      <c r="J233" s="12">
        <v>129984</v>
      </c>
      <c r="K233" s="12">
        <v>-700</v>
      </c>
      <c r="L233" s="12" t="s">
        <v>928</v>
      </c>
      <c r="M233" s="37">
        <v>397452940542</v>
      </c>
      <c r="N233" s="12" t="s">
        <v>940</v>
      </c>
      <c r="O233" s="12">
        <v>21.884</v>
      </c>
      <c r="P233" s="12" t="s">
        <v>941</v>
      </c>
      <c r="Q233" s="12" t="s">
        <v>941</v>
      </c>
      <c r="R233" s="12" t="s">
        <v>932</v>
      </c>
      <c r="S233" s="36" t="str">
        <f t="shared" si="3"/>
        <v>100bn</v>
      </c>
      <c r="T233" s="36" t="str">
        <f>VLOOKUP(R233,Mapping!B:C,2,FALSE)</f>
        <v>US/CA</v>
      </c>
      <c r="U233" s="36" t="str">
        <f>VLOOKUP(N233,Mapping!H:I,2,FALSE)</f>
        <v>Growth</v>
      </c>
    </row>
    <row r="234" spans="1:21" ht="16" customHeight="1" x14ac:dyDescent="0.35">
      <c r="A234" s="12" t="s">
        <v>267</v>
      </c>
      <c r="B234" s="37" t="s">
        <v>933</v>
      </c>
      <c r="C234" s="12">
        <v>231</v>
      </c>
      <c r="D234" s="12">
        <v>129820</v>
      </c>
      <c r="E234" s="12">
        <v>-297351</v>
      </c>
      <c r="F234" s="12">
        <v>0.02</v>
      </c>
      <c r="G234" s="12">
        <v>0</v>
      </c>
      <c r="H234" s="12">
        <v>-2901</v>
      </c>
      <c r="I234" s="37" t="s">
        <v>1083</v>
      </c>
      <c r="J234" s="12">
        <v>129820</v>
      </c>
      <c r="K234" s="12">
        <v>-294450</v>
      </c>
      <c r="L234" s="12" t="s">
        <v>962</v>
      </c>
      <c r="M234" s="37">
        <v>3138471063</v>
      </c>
      <c r="N234" s="12" t="s">
        <v>940</v>
      </c>
      <c r="O234" s="12">
        <v>91.052999999999997</v>
      </c>
      <c r="P234" s="12" t="s">
        <v>1004</v>
      </c>
      <c r="Q234" s="12"/>
      <c r="R234" s="12" t="s">
        <v>1005</v>
      </c>
      <c r="S234" s="36" t="str">
        <f t="shared" si="3"/>
        <v>1bn - 50bn</v>
      </c>
      <c r="T234" s="36" t="str">
        <f>VLOOKUP(R234,Mapping!B:C,2,FALSE)</f>
        <v>Asia</v>
      </c>
      <c r="U234" s="36" t="str">
        <f>VLOOKUP(N234,Mapping!H:I,2,FALSE)</f>
        <v>Growth</v>
      </c>
    </row>
    <row r="235" spans="1:21" ht="16" customHeight="1" x14ac:dyDescent="0.35">
      <c r="A235" s="12" t="s">
        <v>268</v>
      </c>
      <c r="B235" s="37" t="s">
        <v>925</v>
      </c>
      <c r="C235" s="12">
        <v>232</v>
      </c>
      <c r="D235" s="12">
        <v>129058</v>
      </c>
      <c r="E235" s="12">
        <v>129058</v>
      </c>
      <c r="F235" s="12">
        <v>0.02</v>
      </c>
      <c r="G235" s="12">
        <v>129058</v>
      </c>
      <c r="H235" s="12">
        <v>129058</v>
      </c>
      <c r="I235" s="37" t="s">
        <v>928</v>
      </c>
      <c r="M235" s="37">
        <v>6599405109</v>
      </c>
      <c r="N235" s="12" t="s">
        <v>998</v>
      </c>
      <c r="O235" s="12">
        <v>245.00299999999999</v>
      </c>
      <c r="P235" s="12" t="s">
        <v>1016</v>
      </c>
      <c r="Q235" s="12" t="s">
        <v>1017</v>
      </c>
      <c r="R235" s="12" t="s">
        <v>932</v>
      </c>
      <c r="S235" s="36" t="str">
        <f t="shared" si="3"/>
        <v>1bn - 50bn</v>
      </c>
      <c r="T235" s="36" t="str">
        <f>VLOOKUP(R235,Mapping!B:C,2,FALSE)</f>
        <v>US/CA</v>
      </c>
      <c r="U235" s="36" t="str">
        <f>VLOOKUP(N235,Mapping!H:I,2,FALSE)</f>
        <v>Broker</v>
      </c>
    </row>
    <row r="236" spans="1:21" ht="16" customHeight="1" x14ac:dyDescent="0.35">
      <c r="A236" s="12" t="s">
        <v>269</v>
      </c>
      <c r="B236" s="37" t="s">
        <v>933</v>
      </c>
      <c r="C236" s="12">
        <v>233</v>
      </c>
      <c r="D236" s="12">
        <v>129000</v>
      </c>
      <c r="E236" s="12">
        <v>77911</v>
      </c>
      <c r="F236" s="12">
        <v>0.02</v>
      </c>
      <c r="G236" s="12">
        <v>0</v>
      </c>
      <c r="H236" s="12">
        <v>-30089</v>
      </c>
      <c r="I236" s="37" t="s">
        <v>952</v>
      </c>
      <c r="J236" s="12">
        <v>129000</v>
      </c>
      <c r="K236" s="12">
        <v>108000</v>
      </c>
      <c r="L236" s="12" t="s">
        <v>942</v>
      </c>
      <c r="M236" s="37">
        <v>55826226046</v>
      </c>
      <c r="N236" s="12" t="s">
        <v>940</v>
      </c>
      <c r="O236" s="12">
        <v>48.960999999999999</v>
      </c>
      <c r="P236" s="12" t="s">
        <v>977</v>
      </c>
      <c r="Q236" s="12"/>
      <c r="R236" s="12" t="s">
        <v>927</v>
      </c>
      <c r="S236" s="36" t="str">
        <f t="shared" si="3"/>
        <v>50bn - 100bn</v>
      </c>
      <c r="T236" s="36" t="str">
        <f>VLOOKUP(R236,Mapping!B:C,2,FALSE)</f>
        <v>CN</v>
      </c>
      <c r="U236" s="36" t="str">
        <f>VLOOKUP(N236,Mapping!H:I,2,FALSE)</f>
        <v>Growth</v>
      </c>
    </row>
    <row r="237" spans="1:21" ht="16" customHeight="1" x14ac:dyDescent="0.35">
      <c r="A237" s="12" t="s">
        <v>270</v>
      </c>
      <c r="B237" s="37" t="s">
        <v>925</v>
      </c>
      <c r="C237" s="12">
        <v>234</v>
      </c>
      <c r="D237" s="12">
        <v>127515</v>
      </c>
      <c r="E237" s="12">
        <v>127515</v>
      </c>
      <c r="F237" s="12">
        <v>0.02</v>
      </c>
      <c r="G237" s="12">
        <v>127515</v>
      </c>
      <c r="H237" s="12">
        <v>127515</v>
      </c>
      <c r="I237" s="37" t="s">
        <v>928</v>
      </c>
      <c r="M237" s="37">
        <v>3027059294</v>
      </c>
      <c r="N237" s="12" t="s">
        <v>934</v>
      </c>
      <c r="O237" s="12">
        <v>177.72300000000001</v>
      </c>
      <c r="P237" s="12" t="s">
        <v>1016</v>
      </c>
      <c r="Q237" s="12" t="s">
        <v>1017</v>
      </c>
      <c r="R237" s="12" t="s">
        <v>932</v>
      </c>
      <c r="S237" s="36" t="str">
        <f t="shared" si="3"/>
        <v>1bn - 50bn</v>
      </c>
      <c r="T237" s="36" t="str">
        <f>VLOOKUP(R237,Mapping!B:C,2,FALSE)</f>
        <v>US/CA</v>
      </c>
      <c r="U237" s="36" t="str">
        <f>VLOOKUP(N237,Mapping!H:I,2,FALSE)</f>
        <v>Index</v>
      </c>
    </row>
    <row r="238" spans="1:21" ht="16" customHeight="1" x14ac:dyDescent="0.35">
      <c r="A238" s="12" t="s">
        <v>271</v>
      </c>
      <c r="B238" s="37" t="s">
        <v>925</v>
      </c>
      <c r="C238" s="12">
        <v>235</v>
      </c>
      <c r="D238" s="12">
        <v>127365</v>
      </c>
      <c r="E238" s="12">
        <v>100738</v>
      </c>
      <c r="F238" s="12">
        <v>0.02</v>
      </c>
      <c r="G238" s="12">
        <v>127365</v>
      </c>
      <c r="H238" s="12">
        <v>100738</v>
      </c>
      <c r="I238" s="37" t="s">
        <v>928</v>
      </c>
      <c r="M238" s="37">
        <v>292472472773</v>
      </c>
      <c r="N238" s="12" t="s">
        <v>998</v>
      </c>
      <c r="O238" s="12">
        <v>16.896999999999998</v>
      </c>
      <c r="P238" s="12" t="s">
        <v>1084</v>
      </c>
      <c r="Q238" s="12" t="s">
        <v>1046</v>
      </c>
      <c r="R238" s="12" t="s">
        <v>932</v>
      </c>
      <c r="S238" s="36" t="str">
        <f t="shared" si="3"/>
        <v>100bn</v>
      </c>
      <c r="T238" s="36" t="str">
        <f>VLOOKUP(R238,Mapping!B:C,2,FALSE)</f>
        <v>US/CA</v>
      </c>
      <c r="U238" s="36" t="str">
        <f>VLOOKUP(N238,Mapping!H:I,2,FALSE)</f>
        <v>Broker</v>
      </c>
    </row>
    <row r="239" spans="1:21" ht="16" customHeight="1" x14ac:dyDescent="0.35">
      <c r="A239" s="12" t="s">
        <v>272</v>
      </c>
      <c r="B239" s="37" t="s">
        <v>925</v>
      </c>
      <c r="C239" s="12">
        <v>236</v>
      </c>
      <c r="D239" s="12">
        <v>126317</v>
      </c>
      <c r="E239" s="12">
        <v>-2304</v>
      </c>
      <c r="F239" s="12">
        <v>0.02</v>
      </c>
      <c r="G239" s="12">
        <v>126317</v>
      </c>
      <c r="H239" s="12">
        <v>-2304</v>
      </c>
      <c r="I239" s="37" t="s">
        <v>928</v>
      </c>
      <c r="M239" s="37">
        <v>9449474917</v>
      </c>
      <c r="N239" s="12" t="s">
        <v>991</v>
      </c>
      <c r="O239" s="12">
        <v>47.125</v>
      </c>
      <c r="P239" s="12" t="s">
        <v>983</v>
      </c>
      <c r="Q239" s="12" t="s">
        <v>984</v>
      </c>
      <c r="R239" s="12" t="s">
        <v>985</v>
      </c>
      <c r="S239" s="36" t="str">
        <f t="shared" si="3"/>
        <v>1bn - 50bn</v>
      </c>
      <c r="T239" s="36" t="str">
        <f>VLOOKUP(R239,Mapping!B:C,2,FALSE)</f>
        <v>US/CA</v>
      </c>
      <c r="U239" s="36" t="str">
        <f>VLOOKUP(N239,Mapping!H:I,2,FALSE)</f>
        <v>Others</v>
      </c>
    </row>
    <row r="240" spans="1:21" ht="16" customHeight="1" x14ac:dyDescent="0.35">
      <c r="A240" s="12" t="s">
        <v>273</v>
      </c>
      <c r="B240" s="37" t="s">
        <v>933</v>
      </c>
      <c r="C240" s="12">
        <v>237</v>
      </c>
      <c r="D240" s="12">
        <v>126100</v>
      </c>
      <c r="E240" s="12">
        <v>250</v>
      </c>
      <c r="F240" s="12">
        <v>0.02</v>
      </c>
      <c r="I240" s="37"/>
      <c r="J240" s="12">
        <v>126100</v>
      </c>
      <c r="K240" s="12">
        <v>250</v>
      </c>
      <c r="L240" s="12" t="s">
        <v>958</v>
      </c>
      <c r="M240" s="37">
        <v>30824436282</v>
      </c>
      <c r="N240" s="12" t="s">
        <v>959</v>
      </c>
      <c r="O240" s="12">
        <v>37.344999999999999</v>
      </c>
      <c r="P240" s="12" t="s">
        <v>987</v>
      </c>
      <c r="Q240" s="12"/>
      <c r="R240" s="12" t="s">
        <v>979</v>
      </c>
      <c r="S240" s="36" t="str">
        <f t="shared" si="3"/>
        <v>1bn - 50bn</v>
      </c>
      <c r="T240" s="36" t="str">
        <f>VLOOKUP(R240,Mapping!B:C,2,FALSE)</f>
        <v>EU</v>
      </c>
      <c r="U240" s="36" t="str">
        <f>VLOOKUP(N240,Mapping!H:I,2,FALSE)</f>
        <v>Growth</v>
      </c>
    </row>
    <row r="241" spans="1:21" ht="16" customHeight="1" x14ac:dyDescent="0.35">
      <c r="A241" s="12" t="s">
        <v>274</v>
      </c>
      <c r="B241" s="37" t="s">
        <v>925</v>
      </c>
      <c r="C241" s="12">
        <v>238</v>
      </c>
      <c r="D241" s="12">
        <v>123343</v>
      </c>
      <c r="E241" s="12">
        <v>9458</v>
      </c>
      <c r="F241" s="12">
        <v>0.02</v>
      </c>
      <c r="G241" s="12">
        <v>123343</v>
      </c>
      <c r="H241" s="12">
        <v>9458</v>
      </c>
      <c r="I241" s="37" t="s">
        <v>928</v>
      </c>
      <c r="M241" s="37">
        <v>1318644720</v>
      </c>
      <c r="N241" s="12" t="s">
        <v>996</v>
      </c>
      <c r="O241" s="12">
        <v>60.180999999999997</v>
      </c>
      <c r="P241" s="12" t="s">
        <v>1085</v>
      </c>
      <c r="Q241" s="12" t="s">
        <v>966</v>
      </c>
      <c r="R241" s="12" t="s">
        <v>932</v>
      </c>
      <c r="S241" s="36" t="str">
        <f t="shared" si="3"/>
        <v>1bn - 50bn</v>
      </c>
      <c r="T241" s="36" t="str">
        <f>VLOOKUP(R241,Mapping!B:C,2,FALSE)</f>
        <v>US/CA</v>
      </c>
      <c r="U241" s="36" t="str">
        <f>VLOOKUP(N241,Mapping!H:I,2,FALSE)</f>
        <v>Alternative/Specialty</v>
      </c>
    </row>
    <row r="242" spans="1:21" ht="16" customHeight="1" x14ac:dyDescent="0.35">
      <c r="A242" s="12" t="s">
        <v>275</v>
      </c>
      <c r="B242" s="37" t="s">
        <v>933</v>
      </c>
      <c r="C242" s="12">
        <v>239</v>
      </c>
      <c r="D242" s="12">
        <v>122039</v>
      </c>
      <c r="E242" s="12">
        <v>-10674</v>
      </c>
      <c r="F242" s="12">
        <v>0.02</v>
      </c>
      <c r="G242" s="12">
        <v>0</v>
      </c>
      <c r="H242" s="12">
        <v>-12255</v>
      </c>
      <c r="I242" s="37" t="s">
        <v>952</v>
      </c>
      <c r="J242" s="12">
        <v>122039</v>
      </c>
      <c r="K242" s="12">
        <v>1581</v>
      </c>
      <c r="L242" s="12" t="s">
        <v>928</v>
      </c>
      <c r="M242" s="37">
        <v>36793138632</v>
      </c>
      <c r="N242" s="12" t="s">
        <v>940</v>
      </c>
      <c r="O242" s="12">
        <v>17.798999999999999</v>
      </c>
      <c r="P242" s="12" t="s">
        <v>1026</v>
      </c>
      <c r="Q242" s="12"/>
      <c r="R242" s="12" t="s">
        <v>1027</v>
      </c>
      <c r="S242" s="36" t="str">
        <f t="shared" si="3"/>
        <v>1bn - 50bn</v>
      </c>
      <c r="T242" s="36" t="str">
        <f>VLOOKUP(R242,Mapping!B:C,2,FALSE)</f>
        <v>EU</v>
      </c>
      <c r="U242" s="36" t="str">
        <f>VLOOKUP(N242,Mapping!H:I,2,FALSE)</f>
        <v>Growth</v>
      </c>
    </row>
    <row r="243" spans="1:21" ht="16" customHeight="1" x14ac:dyDescent="0.35">
      <c r="A243" s="12" t="s">
        <v>276</v>
      </c>
      <c r="B243" s="37" t="s">
        <v>933</v>
      </c>
      <c r="C243" s="12">
        <v>240</v>
      </c>
      <c r="D243" s="12">
        <v>121602</v>
      </c>
      <c r="E243" s="12">
        <v>-30983</v>
      </c>
      <c r="F243" s="12">
        <v>0.02</v>
      </c>
      <c r="G243" s="12">
        <v>0</v>
      </c>
      <c r="H243" s="12">
        <v>-46933</v>
      </c>
      <c r="I243" s="37" t="s">
        <v>952</v>
      </c>
      <c r="J243" s="12">
        <v>121602</v>
      </c>
      <c r="K243" s="12">
        <v>15950</v>
      </c>
      <c r="L243" s="12" t="s">
        <v>928</v>
      </c>
      <c r="M243" s="37">
        <v>116194236811</v>
      </c>
      <c r="N243" s="12" t="s">
        <v>940</v>
      </c>
      <c r="O243" s="12">
        <v>41.561999999999998</v>
      </c>
      <c r="P243" s="12" t="s">
        <v>1081</v>
      </c>
      <c r="Q243" s="12" t="s">
        <v>1082</v>
      </c>
      <c r="R243" s="12" t="s">
        <v>932</v>
      </c>
      <c r="S243" s="36" t="str">
        <f t="shared" si="3"/>
        <v>100bn</v>
      </c>
      <c r="T243" s="36" t="str">
        <f>VLOOKUP(R243,Mapping!B:C,2,FALSE)</f>
        <v>US/CA</v>
      </c>
      <c r="U243" s="36" t="str">
        <f>VLOOKUP(N243,Mapping!H:I,2,FALSE)</f>
        <v>Growth</v>
      </c>
    </row>
    <row r="244" spans="1:21" ht="16" customHeight="1" x14ac:dyDescent="0.35">
      <c r="A244" s="12" t="s">
        <v>277</v>
      </c>
      <c r="B244" s="37" t="s">
        <v>925</v>
      </c>
      <c r="C244" s="12">
        <v>241</v>
      </c>
      <c r="D244" s="12">
        <v>119453</v>
      </c>
      <c r="E244" s="12">
        <v>-343721</v>
      </c>
      <c r="F244" s="12">
        <v>0.02</v>
      </c>
      <c r="G244" s="12">
        <v>0</v>
      </c>
      <c r="H244" s="12">
        <v>-343721</v>
      </c>
      <c r="I244" s="37" t="s">
        <v>1000</v>
      </c>
      <c r="J244" s="12">
        <v>119453</v>
      </c>
      <c r="K244" s="12">
        <v>0</v>
      </c>
      <c r="L244" s="12" t="s">
        <v>942</v>
      </c>
      <c r="M244" s="37">
        <v>1168144337</v>
      </c>
      <c r="N244" s="12" t="s">
        <v>929</v>
      </c>
      <c r="O244" s="12">
        <v>48.991999999999997</v>
      </c>
      <c r="P244" s="12" t="s">
        <v>950</v>
      </c>
      <c r="Q244" s="12"/>
      <c r="R244" s="12" t="s">
        <v>951</v>
      </c>
      <c r="S244" s="36" t="str">
        <f t="shared" si="3"/>
        <v>1bn - 50bn</v>
      </c>
      <c r="T244" s="36" t="str">
        <f>VLOOKUP(R244,Mapping!B:C,2,FALSE)</f>
        <v>HK</v>
      </c>
      <c r="U244" s="36" t="str">
        <f>VLOOKUP(N244,Mapping!H:I,2,FALSE)</f>
        <v>Value</v>
      </c>
    </row>
    <row r="245" spans="1:21" ht="16" customHeight="1" x14ac:dyDescent="0.35">
      <c r="A245" s="12" t="s">
        <v>278</v>
      </c>
      <c r="B245" s="37" t="s">
        <v>933</v>
      </c>
      <c r="C245" s="12">
        <v>242</v>
      </c>
      <c r="D245" s="12">
        <v>117350</v>
      </c>
      <c r="E245" s="12">
        <v>-44250</v>
      </c>
      <c r="F245" s="12">
        <v>0.02</v>
      </c>
      <c r="G245" s="12">
        <v>46200</v>
      </c>
      <c r="H245" s="12">
        <v>-49000</v>
      </c>
      <c r="I245" s="37" t="s">
        <v>1086</v>
      </c>
      <c r="J245" s="12">
        <v>71150</v>
      </c>
      <c r="K245" s="12">
        <v>4750</v>
      </c>
      <c r="L245" s="12" t="s">
        <v>1087</v>
      </c>
      <c r="M245" s="37">
        <v>42718173431</v>
      </c>
      <c r="N245" s="12" t="s">
        <v>929</v>
      </c>
      <c r="O245" s="12">
        <v>18.34</v>
      </c>
      <c r="P245" s="12" t="s">
        <v>1056</v>
      </c>
      <c r="Q245" s="12"/>
      <c r="R245" s="12" t="s">
        <v>1057</v>
      </c>
      <c r="S245" s="36" t="str">
        <f t="shared" si="3"/>
        <v>1bn - 50bn</v>
      </c>
      <c r="T245" s="36" t="str">
        <f>VLOOKUP(R245,Mapping!B:C,2,FALSE)</f>
        <v>Asia</v>
      </c>
      <c r="U245" s="36" t="str">
        <f>VLOOKUP(N245,Mapping!H:I,2,FALSE)</f>
        <v>Value</v>
      </c>
    </row>
    <row r="246" spans="1:21" ht="16" customHeight="1" x14ac:dyDescent="0.35">
      <c r="A246" s="12" t="s">
        <v>279</v>
      </c>
      <c r="B246" s="37" t="s">
        <v>933</v>
      </c>
      <c r="C246" s="12">
        <v>243</v>
      </c>
      <c r="D246" s="12">
        <v>117000</v>
      </c>
      <c r="E246" s="12">
        <v>17000</v>
      </c>
      <c r="F246" s="12">
        <v>0.02</v>
      </c>
      <c r="G246" s="12">
        <v>37000</v>
      </c>
      <c r="H246" s="12">
        <v>7000</v>
      </c>
      <c r="I246" s="37" t="s">
        <v>986</v>
      </c>
      <c r="J246" s="12">
        <v>80000</v>
      </c>
      <c r="K246" s="12">
        <v>10000</v>
      </c>
      <c r="L246" s="12" t="s">
        <v>1088</v>
      </c>
      <c r="M246" s="37">
        <v>64328197297</v>
      </c>
      <c r="N246" s="12" t="s">
        <v>940</v>
      </c>
      <c r="O246" s="12">
        <v>17.363</v>
      </c>
      <c r="P246" s="12" t="s">
        <v>989</v>
      </c>
      <c r="Q246" s="12"/>
      <c r="R246" s="12" t="s">
        <v>990</v>
      </c>
      <c r="S246" s="36" t="str">
        <f t="shared" si="3"/>
        <v>50bn - 100bn</v>
      </c>
      <c r="T246" s="36" t="str">
        <f>VLOOKUP(R246,Mapping!B:C,2,FALSE)</f>
        <v>EU</v>
      </c>
      <c r="U246" s="36" t="str">
        <f>VLOOKUP(N246,Mapping!H:I,2,FALSE)</f>
        <v>Growth</v>
      </c>
    </row>
    <row r="247" spans="1:21" ht="16" customHeight="1" x14ac:dyDescent="0.35">
      <c r="A247" s="12" t="s">
        <v>280</v>
      </c>
      <c r="B247" s="37" t="s">
        <v>925</v>
      </c>
      <c r="C247" s="12">
        <v>244</v>
      </c>
      <c r="D247" s="12">
        <v>115045</v>
      </c>
      <c r="E247" s="12">
        <v>3633</v>
      </c>
      <c r="F247" s="12">
        <v>0.02</v>
      </c>
      <c r="G247" s="12">
        <v>115045</v>
      </c>
      <c r="H247" s="12">
        <v>3633</v>
      </c>
      <c r="I247" s="37" t="s">
        <v>928</v>
      </c>
      <c r="M247" s="37">
        <v>719277885</v>
      </c>
      <c r="N247" s="12" t="s">
        <v>976</v>
      </c>
      <c r="O247" s="12">
        <v>110.965</v>
      </c>
      <c r="P247" s="12" t="s">
        <v>950</v>
      </c>
      <c r="Q247" s="12"/>
      <c r="R247" s="12" t="s">
        <v>951</v>
      </c>
      <c r="S247" s="36" t="str">
        <f t="shared" si="3"/>
        <v>500mn - 1bn</v>
      </c>
      <c r="T247" s="36" t="str">
        <f>VLOOKUP(R247,Mapping!B:C,2,FALSE)</f>
        <v>HK</v>
      </c>
      <c r="U247" s="36" t="str">
        <f>VLOOKUP(N247,Mapping!H:I,2,FALSE)</f>
        <v>Alternative/Specialty</v>
      </c>
    </row>
    <row r="248" spans="1:21" ht="16" customHeight="1" x14ac:dyDescent="0.35">
      <c r="A248" s="12" t="s">
        <v>281</v>
      </c>
      <c r="B248" s="37" t="s">
        <v>933</v>
      </c>
      <c r="C248" s="12">
        <v>245</v>
      </c>
      <c r="D248" s="12">
        <v>114060</v>
      </c>
      <c r="E248" s="12">
        <v>48619</v>
      </c>
      <c r="F248" s="12">
        <v>0.02</v>
      </c>
      <c r="G248" s="12">
        <v>19373</v>
      </c>
      <c r="H248" s="12">
        <v>-5109</v>
      </c>
      <c r="I248" s="37" t="s">
        <v>928</v>
      </c>
      <c r="J248" s="12">
        <v>94687</v>
      </c>
      <c r="K248" s="12">
        <v>53728</v>
      </c>
      <c r="L248" s="12" t="s">
        <v>928</v>
      </c>
      <c r="M248" s="37">
        <v>29205205915</v>
      </c>
      <c r="N248" s="12" t="s">
        <v>929</v>
      </c>
      <c r="O248" s="12">
        <v>16.760999999999999</v>
      </c>
      <c r="P248" s="12" t="s">
        <v>1011</v>
      </c>
      <c r="Q248" s="12" t="s">
        <v>1012</v>
      </c>
      <c r="R248" s="12" t="s">
        <v>1013</v>
      </c>
      <c r="S248" s="36" t="str">
        <f t="shared" si="3"/>
        <v>1bn - 50bn</v>
      </c>
      <c r="T248" s="36" t="str">
        <f>VLOOKUP(R248,Mapping!B:C,2,FALSE)</f>
        <v>Oceania</v>
      </c>
      <c r="U248" s="36" t="str">
        <f>VLOOKUP(N248,Mapping!H:I,2,FALSE)</f>
        <v>Value</v>
      </c>
    </row>
    <row r="249" spans="1:21" ht="16" customHeight="1" x14ac:dyDescent="0.35">
      <c r="A249" s="12" t="s">
        <v>282</v>
      </c>
      <c r="B249" s="37" t="s">
        <v>933</v>
      </c>
      <c r="C249" s="12">
        <v>246</v>
      </c>
      <c r="D249" s="12">
        <v>112430</v>
      </c>
      <c r="E249" s="12">
        <v>112430</v>
      </c>
      <c r="F249" s="12">
        <v>0.02</v>
      </c>
      <c r="G249" s="12">
        <v>59430</v>
      </c>
      <c r="H249" s="12">
        <v>59430</v>
      </c>
      <c r="I249" s="37" t="s">
        <v>958</v>
      </c>
      <c r="J249" s="12">
        <v>53000</v>
      </c>
      <c r="K249" s="12">
        <v>53000</v>
      </c>
      <c r="L249" s="12" t="s">
        <v>958</v>
      </c>
      <c r="M249" s="37">
        <v>6734323011</v>
      </c>
      <c r="N249" s="12" t="s">
        <v>940</v>
      </c>
      <c r="O249" s="12">
        <v>103.48</v>
      </c>
      <c r="P249" s="12" t="s">
        <v>953</v>
      </c>
      <c r="Q249" s="12"/>
      <c r="R249" s="12" t="s">
        <v>954</v>
      </c>
      <c r="S249" s="36" t="str">
        <f t="shared" si="3"/>
        <v>1bn - 50bn</v>
      </c>
      <c r="T249" s="36" t="str">
        <f>VLOOKUP(R249,Mapping!B:C,2,FALSE)</f>
        <v>EU</v>
      </c>
      <c r="U249" s="36" t="str">
        <f>VLOOKUP(N249,Mapping!H:I,2,FALSE)</f>
        <v>Growth</v>
      </c>
    </row>
    <row r="250" spans="1:21" ht="16" customHeight="1" x14ac:dyDescent="0.35">
      <c r="A250" s="12" t="s">
        <v>283</v>
      </c>
      <c r="B250" s="37" t="s">
        <v>933</v>
      </c>
      <c r="C250" s="12">
        <v>247</v>
      </c>
      <c r="D250" s="12">
        <v>111573</v>
      </c>
      <c r="E250" s="12">
        <v>-1053</v>
      </c>
      <c r="F250" s="12">
        <v>0.02</v>
      </c>
      <c r="G250" s="12">
        <v>0</v>
      </c>
      <c r="H250" s="12">
        <v>-3</v>
      </c>
      <c r="I250" s="37" t="s">
        <v>952</v>
      </c>
      <c r="J250" s="12">
        <v>111573</v>
      </c>
      <c r="K250" s="12">
        <v>-1050</v>
      </c>
      <c r="L250" s="12" t="s">
        <v>937</v>
      </c>
      <c r="M250" s="37">
        <v>97331987971</v>
      </c>
      <c r="N250" s="12" t="s">
        <v>934</v>
      </c>
      <c r="O250" s="12">
        <v>17.561</v>
      </c>
      <c r="P250" s="12" t="s">
        <v>1011</v>
      </c>
      <c r="Q250" s="12" t="s">
        <v>1012</v>
      </c>
      <c r="R250" s="12" t="s">
        <v>1013</v>
      </c>
      <c r="S250" s="36" t="str">
        <f t="shared" si="3"/>
        <v>50bn - 100bn</v>
      </c>
      <c r="T250" s="36" t="str">
        <f>VLOOKUP(R250,Mapping!B:C,2,FALSE)</f>
        <v>Oceania</v>
      </c>
      <c r="U250" s="36" t="str">
        <f>VLOOKUP(N250,Mapping!H:I,2,FALSE)</f>
        <v>Index</v>
      </c>
    </row>
    <row r="251" spans="1:21" ht="16" customHeight="1" x14ac:dyDescent="0.35">
      <c r="A251" s="12" t="s">
        <v>284</v>
      </c>
      <c r="B251" s="37" t="s">
        <v>925</v>
      </c>
      <c r="C251" s="12">
        <v>248</v>
      </c>
      <c r="D251" s="12">
        <v>109385</v>
      </c>
      <c r="E251" s="12">
        <v>-250747</v>
      </c>
      <c r="F251" s="12">
        <v>0.02</v>
      </c>
      <c r="G251" s="12">
        <v>109385</v>
      </c>
      <c r="H251" s="12">
        <v>-120747</v>
      </c>
      <c r="I251" s="37" t="s">
        <v>928</v>
      </c>
      <c r="J251" s="12">
        <v>0</v>
      </c>
      <c r="K251" s="12">
        <v>-130000</v>
      </c>
      <c r="L251" s="12" t="s">
        <v>1083</v>
      </c>
      <c r="M251" s="37">
        <v>5277093379</v>
      </c>
      <c r="N251" s="12" t="s">
        <v>940</v>
      </c>
      <c r="O251" s="12">
        <v>65.683000000000007</v>
      </c>
      <c r="P251" s="12" t="s">
        <v>950</v>
      </c>
      <c r="Q251" s="12"/>
      <c r="R251" s="12" t="s">
        <v>951</v>
      </c>
      <c r="S251" s="36" t="str">
        <f t="shared" si="3"/>
        <v>1bn - 50bn</v>
      </c>
      <c r="T251" s="36" t="str">
        <f>VLOOKUP(R251,Mapping!B:C,2,FALSE)</f>
        <v>HK</v>
      </c>
      <c r="U251" s="36" t="str">
        <f>VLOOKUP(N251,Mapping!H:I,2,FALSE)</f>
        <v>Growth</v>
      </c>
    </row>
    <row r="252" spans="1:21" ht="16" customHeight="1" x14ac:dyDescent="0.35">
      <c r="A252" s="12" t="s">
        <v>285</v>
      </c>
      <c r="B252" s="37" t="s">
        <v>925</v>
      </c>
      <c r="C252" s="12">
        <v>249</v>
      </c>
      <c r="D252" s="12">
        <v>109100</v>
      </c>
      <c r="E252" s="12">
        <v>-34339</v>
      </c>
      <c r="F252" s="12">
        <v>0.02</v>
      </c>
      <c r="G252" s="12">
        <v>109100</v>
      </c>
      <c r="H252" s="12">
        <v>-34339</v>
      </c>
      <c r="I252" s="37" t="s">
        <v>942</v>
      </c>
      <c r="M252" s="37">
        <v>17595307135</v>
      </c>
      <c r="N252" s="12" t="s">
        <v>998</v>
      </c>
      <c r="O252" s="12">
        <v>97.375</v>
      </c>
      <c r="P252" s="12" t="s">
        <v>953</v>
      </c>
      <c r="Q252" s="12"/>
      <c r="R252" s="12" t="s">
        <v>954</v>
      </c>
      <c r="S252" s="36" t="str">
        <f t="shared" si="3"/>
        <v>1bn - 50bn</v>
      </c>
      <c r="T252" s="36" t="str">
        <f>VLOOKUP(R252,Mapping!B:C,2,FALSE)</f>
        <v>EU</v>
      </c>
      <c r="U252" s="36" t="str">
        <f>VLOOKUP(N252,Mapping!H:I,2,FALSE)</f>
        <v>Broker</v>
      </c>
    </row>
    <row r="253" spans="1:21" ht="16" customHeight="1" x14ac:dyDescent="0.35">
      <c r="A253" s="12" t="s">
        <v>286</v>
      </c>
      <c r="B253" s="37" t="s">
        <v>925</v>
      </c>
      <c r="C253" s="12">
        <v>250</v>
      </c>
      <c r="D253" s="12">
        <v>108190</v>
      </c>
      <c r="E253" s="12">
        <v>-101914</v>
      </c>
      <c r="F253" s="12">
        <v>0.02</v>
      </c>
      <c r="G253" s="12">
        <v>108190</v>
      </c>
      <c r="H253" s="12">
        <v>-101914</v>
      </c>
      <c r="I253" s="37" t="s">
        <v>928</v>
      </c>
      <c r="M253" s="37">
        <v>158625837045</v>
      </c>
      <c r="N253" s="12" t="s">
        <v>976</v>
      </c>
      <c r="O253" s="12">
        <v>128.565</v>
      </c>
      <c r="P253" s="12" t="s">
        <v>941</v>
      </c>
      <c r="Q253" s="12" t="s">
        <v>941</v>
      </c>
      <c r="R253" s="12" t="s">
        <v>932</v>
      </c>
      <c r="S253" s="36" t="str">
        <f t="shared" si="3"/>
        <v>100bn</v>
      </c>
      <c r="T253" s="36" t="str">
        <f>VLOOKUP(R253,Mapping!B:C,2,FALSE)</f>
        <v>US/CA</v>
      </c>
      <c r="U253" s="36" t="str">
        <f>VLOOKUP(N253,Mapping!H:I,2,FALSE)</f>
        <v>Alternative/Specialty</v>
      </c>
    </row>
    <row r="254" spans="1:21" ht="16" customHeight="1" x14ac:dyDescent="0.35">
      <c r="A254" s="12" t="s">
        <v>287</v>
      </c>
      <c r="B254" s="37" t="s">
        <v>933</v>
      </c>
      <c r="C254" s="12">
        <v>251</v>
      </c>
      <c r="D254" s="12">
        <v>107297</v>
      </c>
      <c r="E254" s="12">
        <v>-1989</v>
      </c>
      <c r="F254" s="12">
        <v>0.02</v>
      </c>
      <c r="G254" s="12">
        <v>0</v>
      </c>
      <c r="H254" s="12">
        <v>-2839</v>
      </c>
      <c r="I254" s="37" t="s">
        <v>928</v>
      </c>
      <c r="J254" s="12">
        <v>107297</v>
      </c>
      <c r="K254" s="12">
        <v>850</v>
      </c>
      <c r="L254" s="12" t="s">
        <v>928</v>
      </c>
      <c r="M254" s="37">
        <v>9498218856</v>
      </c>
      <c r="N254" s="12" t="s">
        <v>940</v>
      </c>
      <c r="O254" s="12">
        <v>67.822999999999993</v>
      </c>
      <c r="P254" s="12" t="s">
        <v>1053</v>
      </c>
      <c r="Q254" s="12"/>
      <c r="R254" s="12" t="s">
        <v>1054</v>
      </c>
      <c r="S254" s="36" t="str">
        <f t="shared" si="3"/>
        <v>1bn - 50bn</v>
      </c>
      <c r="T254" s="36" t="str">
        <f>VLOOKUP(R254,Mapping!B:C,2,FALSE)</f>
        <v>EU</v>
      </c>
      <c r="U254" s="36" t="str">
        <f>VLOOKUP(N254,Mapping!H:I,2,FALSE)</f>
        <v>Growth</v>
      </c>
    </row>
    <row r="255" spans="1:21" ht="16" customHeight="1" x14ac:dyDescent="0.35">
      <c r="A255" s="12" t="s">
        <v>288</v>
      </c>
      <c r="B255" s="37" t="s">
        <v>933</v>
      </c>
      <c r="C255" s="12">
        <v>252</v>
      </c>
      <c r="D255" s="12">
        <v>105750</v>
      </c>
      <c r="E255" s="12">
        <v>-825745</v>
      </c>
      <c r="F255" s="12">
        <v>0.02</v>
      </c>
      <c r="G255" s="12">
        <v>16100</v>
      </c>
      <c r="H255" s="12">
        <v>-845995</v>
      </c>
      <c r="I255" s="37" t="s">
        <v>957</v>
      </c>
      <c r="J255" s="12">
        <v>89650</v>
      </c>
      <c r="K255" s="12">
        <v>20250</v>
      </c>
      <c r="L255" s="12" t="s">
        <v>928</v>
      </c>
      <c r="M255" s="37">
        <v>21894728764</v>
      </c>
      <c r="N255" s="12" t="s">
        <v>996</v>
      </c>
      <c r="O255" s="12">
        <v>45.337000000000003</v>
      </c>
      <c r="P255" s="12" t="s">
        <v>960</v>
      </c>
      <c r="Q255" s="12"/>
      <c r="R255" s="12" t="s">
        <v>961</v>
      </c>
      <c r="S255" s="36" t="str">
        <f t="shared" si="3"/>
        <v>1bn - 50bn</v>
      </c>
      <c r="T255" s="36" t="str">
        <f>VLOOKUP(R255,Mapping!B:C,2,FALSE)</f>
        <v>EU</v>
      </c>
      <c r="U255" s="36" t="str">
        <f>VLOOKUP(N255,Mapping!H:I,2,FALSE)</f>
        <v>Alternative/Specialty</v>
      </c>
    </row>
    <row r="256" spans="1:21" ht="16" customHeight="1" x14ac:dyDescent="0.35">
      <c r="A256" s="12" t="s">
        <v>289</v>
      </c>
      <c r="B256" s="37" t="s">
        <v>933</v>
      </c>
      <c r="C256" s="12">
        <v>253</v>
      </c>
      <c r="D256" s="12">
        <v>104750</v>
      </c>
      <c r="E256" s="12">
        <v>-25400</v>
      </c>
      <c r="F256" s="12">
        <v>0.02</v>
      </c>
      <c r="I256" s="37"/>
      <c r="J256" s="12">
        <v>104750</v>
      </c>
      <c r="K256" s="12">
        <v>-25400</v>
      </c>
      <c r="L256" s="12" t="s">
        <v>962</v>
      </c>
      <c r="M256" s="37">
        <v>31917165809</v>
      </c>
      <c r="N256" s="12" t="s">
        <v>940</v>
      </c>
      <c r="O256" s="12">
        <v>38.024000000000001</v>
      </c>
      <c r="P256" s="12" t="s">
        <v>1037</v>
      </c>
      <c r="Q256" s="12"/>
      <c r="R256" s="12" t="s">
        <v>1038</v>
      </c>
      <c r="S256" s="36" t="str">
        <f t="shared" si="3"/>
        <v>1bn - 50bn</v>
      </c>
      <c r="T256" s="36" t="str">
        <f>VLOOKUP(R256,Mapping!B:C,2,FALSE)</f>
        <v>EU</v>
      </c>
      <c r="U256" s="36" t="str">
        <f>VLOOKUP(N256,Mapping!H:I,2,FALSE)</f>
        <v>Growth</v>
      </c>
    </row>
    <row r="257" spans="1:21" ht="16" customHeight="1" x14ac:dyDescent="0.35">
      <c r="A257" s="12" t="s">
        <v>290</v>
      </c>
      <c r="B257" s="37" t="s">
        <v>925</v>
      </c>
      <c r="C257" s="12">
        <v>254</v>
      </c>
      <c r="D257" s="12">
        <v>104650</v>
      </c>
      <c r="E257" s="12">
        <v>-903915</v>
      </c>
      <c r="F257" s="12">
        <v>0.02</v>
      </c>
      <c r="G257" s="12">
        <v>0</v>
      </c>
      <c r="H257" s="12">
        <v>-797815</v>
      </c>
      <c r="I257" s="37" t="s">
        <v>952</v>
      </c>
      <c r="J257" s="12">
        <v>104650</v>
      </c>
      <c r="K257" s="12">
        <v>-106100</v>
      </c>
      <c r="L257" s="12" t="s">
        <v>928</v>
      </c>
      <c r="M257" s="37">
        <v>3480876435</v>
      </c>
      <c r="N257" s="12" t="s">
        <v>959</v>
      </c>
      <c r="O257" s="12">
        <v>104.1</v>
      </c>
      <c r="P257" s="12" t="s">
        <v>988</v>
      </c>
      <c r="Q257" s="12"/>
      <c r="R257" s="12" t="s">
        <v>988</v>
      </c>
      <c r="S257" s="36" t="str">
        <f t="shared" si="3"/>
        <v>1bn - 50bn</v>
      </c>
      <c r="T257" s="36" t="str">
        <f>VLOOKUP(R257,Mapping!B:C,2,FALSE)</f>
        <v>SG</v>
      </c>
      <c r="U257" s="36" t="str">
        <f>VLOOKUP(N257,Mapping!H:I,2,FALSE)</f>
        <v>Growth</v>
      </c>
    </row>
    <row r="258" spans="1:21" ht="16" customHeight="1" x14ac:dyDescent="0.35">
      <c r="A258" s="12" t="s">
        <v>291</v>
      </c>
      <c r="B258" s="37" t="s">
        <v>925</v>
      </c>
      <c r="C258" s="12">
        <v>255</v>
      </c>
      <c r="D258" s="12">
        <v>104000</v>
      </c>
      <c r="E258" s="12">
        <v>0</v>
      </c>
      <c r="F258" s="12">
        <v>0.02</v>
      </c>
      <c r="G258" s="12">
        <v>104000</v>
      </c>
      <c r="H258" s="12">
        <v>0</v>
      </c>
      <c r="I258" s="37" t="s">
        <v>986</v>
      </c>
      <c r="M258" s="37">
        <v>169084548</v>
      </c>
      <c r="N258" s="12" t="s">
        <v>940</v>
      </c>
      <c r="O258" s="12">
        <v>16.922000000000001</v>
      </c>
      <c r="P258" s="12" t="s">
        <v>1026</v>
      </c>
      <c r="Q258" s="12"/>
      <c r="R258" s="12" t="s">
        <v>1027</v>
      </c>
      <c r="S258" s="36" t="str">
        <f t="shared" si="3"/>
        <v>500mn</v>
      </c>
      <c r="T258" s="36" t="str">
        <f>VLOOKUP(R258,Mapping!B:C,2,FALSE)</f>
        <v>EU</v>
      </c>
      <c r="U258" s="36" t="str">
        <f>VLOOKUP(N258,Mapping!H:I,2,FALSE)</f>
        <v>Growth</v>
      </c>
    </row>
    <row r="259" spans="1:21" ht="16" customHeight="1" x14ac:dyDescent="0.35">
      <c r="A259" s="12" t="s">
        <v>292</v>
      </c>
      <c r="B259" s="37" t="s">
        <v>925</v>
      </c>
      <c r="C259" s="12">
        <v>256</v>
      </c>
      <c r="D259" s="12">
        <v>102688</v>
      </c>
      <c r="E259" s="12">
        <v>64915</v>
      </c>
      <c r="F259" s="12">
        <v>0.01</v>
      </c>
      <c r="G259" s="12">
        <v>102688</v>
      </c>
      <c r="H259" s="12">
        <v>64915</v>
      </c>
      <c r="I259" s="37" t="s">
        <v>928</v>
      </c>
      <c r="M259" s="37">
        <v>169377413256</v>
      </c>
      <c r="N259" s="12" t="s">
        <v>998</v>
      </c>
      <c r="O259" s="12">
        <v>29.507999999999999</v>
      </c>
      <c r="P259" s="12" t="s">
        <v>941</v>
      </c>
      <c r="Q259" s="12" t="s">
        <v>941</v>
      </c>
      <c r="R259" s="12" t="s">
        <v>932</v>
      </c>
      <c r="S259" s="36" t="str">
        <f t="shared" si="3"/>
        <v>100bn</v>
      </c>
      <c r="T259" s="36" t="str">
        <f>VLOOKUP(R259,Mapping!B:C,2,FALSE)</f>
        <v>US/CA</v>
      </c>
      <c r="U259" s="36" t="str">
        <f>VLOOKUP(N259,Mapping!H:I,2,FALSE)</f>
        <v>Broker</v>
      </c>
    </row>
    <row r="260" spans="1:21" ht="16" customHeight="1" x14ac:dyDescent="0.35">
      <c r="A260" s="12" t="s">
        <v>293</v>
      </c>
      <c r="B260" s="37" t="s">
        <v>933</v>
      </c>
      <c r="C260" s="12">
        <v>257</v>
      </c>
      <c r="D260" s="12">
        <v>99045</v>
      </c>
      <c r="E260" s="12">
        <v>-3101</v>
      </c>
      <c r="F260" s="12">
        <v>0.01</v>
      </c>
      <c r="G260" s="12">
        <v>0</v>
      </c>
      <c r="H260" s="12">
        <v>-3101</v>
      </c>
      <c r="I260" s="37" t="s">
        <v>928</v>
      </c>
      <c r="J260" s="12">
        <v>99045</v>
      </c>
      <c r="K260" s="12">
        <v>0</v>
      </c>
      <c r="L260" s="12" t="s">
        <v>986</v>
      </c>
      <c r="M260" s="37">
        <v>23895479613</v>
      </c>
      <c r="N260" s="12" t="s">
        <v>940</v>
      </c>
      <c r="O260" s="12">
        <v>45.305</v>
      </c>
      <c r="P260" s="12" t="s">
        <v>1037</v>
      </c>
      <c r="Q260" s="12"/>
      <c r="R260" s="12" t="s">
        <v>1038</v>
      </c>
      <c r="S260" s="36" t="str">
        <f t="shared" ref="S260:S323" si="4">IF(M260&gt;100000000000, "100bn", IF(M260&gt;50000000000, "50bn - 100bn",IF(M260&gt;1000000000, "1bn - 50bn", IF(M260&gt;500000000, "500mn - 1bn", "500mn"))))</f>
        <v>1bn - 50bn</v>
      </c>
      <c r="T260" s="36" t="str">
        <f>VLOOKUP(R260,Mapping!B:C,2,FALSE)</f>
        <v>EU</v>
      </c>
      <c r="U260" s="36" t="str">
        <f>VLOOKUP(N260,Mapping!H:I,2,FALSE)</f>
        <v>Growth</v>
      </c>
    </row>
    <row r="261" spans="1:21" ht="16" customHeight="1" x14ac:dyDescent="0.35">
      <c r="A261" s="12" t="s">
        <v>294</v>
      </c>
      <c r="B261" s="37" t="s">
        <v>933</v>
      </c>
      <c r="C261" s="12">
        <v>258</v>
      </c>
      <c r="D261" s="12">
        <v>98823</v>
      </c>
      <c r="E261" s="12">
        <v>-34942</v>
      </c>
      <c r="F261" s="12">
        <v>0.01</v>
      </c>
      <c r="G261" s="12">
        <v>98823</v>
      </c>
      <c r="H261" s="12">
        <v>-34942</v>
      </c>
      <c r="I261" s="37" t="s">
        <v>928</v>
      </c>
      <c r="M261" s="37">
        <v>9875048334</v>
      </c>
      <c r="N261" s="12" t="s">
        <v>959</v>
      </c>
      <c r="O261" s="12">
        <v>36.984999999999999</v>
      </c>
      <c r="P261" s="12" t="s">
        <v>988</v>
      </c>
      <c r="Q261" s="12"/>
      <c r="R261" s="12" t="s">
        <v>988</v>
      </c>
      <c r="S261" s="36" t="str">
        <f t="shared" si="4"/>
        <v>1bn - 50bn</v>
      </c>
      <c r="T261" s="36" t="str">
        <f>VLOOKUP(R261,Mapping!B:C,2,FALSE)</f>
        <v>SG</v>
      </c>
      <c r="U261" s="36" t="str">
        <f>VLOOKUP(N261,Mapping!H:I,2,FALSE)</f>
        <v>Growth</v>
      </c>
    </row>
    <row r="262" spans="1:21" ht="16" customHeight="1" x14ac:dyDescent="0.35">
      <c r="A262" s="12" t="s">
        <v>295</v>
      </c>
      <c r="B262" s="37" t="s">
        <v>925</v>
      </c>
      <c r="C262" s="12">
        <v>259</v>
      </c>
      <c r="D262" s="12">
        <v>98740</v>
      </c>
      <c r="E262" s="12">
        <v>32000</v>
      </c>
      <c r="F262" s="12">
        <v>0.01</v>
      </c>
      <c r="G262" s="12">
        <v>98740</v>
      </c>
      <c r="H262" s="12">
        <v>32000</v>
      </c>
      <c r="I262" s="37" t="s">
        <v>928</v>
      </c>
      <c r="M262" s="37">
        <v>1292136883</v>
      </c>
      <c r="N262" s="12" t="s">
        <v>998</v>
      </c>
      <c r="O262" s="12">
        <v>38.683999999999997</v>
      </c>
      <c r="P262" s="12" t="s">
        <v>1056</v>
      </c>
      <c r="Q262" s="12"/>
      <c r="R262" s="12" t="s">
        <v>1057</v>
      </c>
      <c r="S262" s="36" t="str">
        <f t="shared" si="4"/>
        <v>1bn - 50bn</v>
      </c>
      <c r="T262" s="36" t="str">
        <f>VLOOKUP(R262,Mapping!B:C,2,FALSE)</f>
        <v>Asia</v>
      </c>
      <c r="U262" s="36" t="str">
        <f>VLOOKUP(N262,Mapping!H:I,2,FALSE)</f>
        <v>Broker</v>
      </c>
    </row>
    <row r="263" spans="1:21" ht="16" customHeight="1" x14ac:dyDescent="0.35">
      <c r="A263" s="12" t="s">
        <v>296</v>
      </c>
      <c r="B263" s="37" t="s">
        <v>925</v>
      </c>
      <c r="C263" s="12">
        <v>260</v>
      </c>
      <c r="D263" s="12">
        <v>97608</v>
      </c>
      <c r="E263" s="12">
        <v>-177</v>
      </c>
      <c r="F263" s="12">
        <v>0.01</v>
      </c>
      <c r="G263" s="12">
        <v>97608</v>
      </c>
      <c r="H263" s="12">
        <v>-177</v>
      </c>
      <c r="I263" s="37" t="s">
        <v>928</v>
      </c>
      <c r="M263" s="37">
        <v>341237056</v>
      </c>
      <c r="N263" s="12" t="s">
        <v>929</v>
      </c>
      <c r="O263" s="12">
        <v>24.641999999999999</v>
      </c>
      <c r="P263" s="12" t="s">
        <v>953</v>
      </c>
      <c r="Q263" s="12"/>
      <c r="R263" s="12" t="s">
        <v>954</v>
      </c>
      <c r="S263" s="36" t="str">
        <f t="shared" si="4"/>
        <v>500mn</v>
      </c>
      <c r="T263" s="36" t="str">
        <f>VLOOKUP(R263,Mapping!B:C,2,FALSE)</f>
        <v>EU</v>
      </c>
      <c r="U263" s="36" t="str">
        <f>VLOOKUP(N263,Mapping!H:I,2,FALSE)</f>
        <v>Value</v>
      </c>
    </row>
    <row r="264" spans="1:21" ht="16" customHeight="1" x14ac:dyDescent="0.35">
      <c r="A264" s="12" t="s">
        <v>297</v>
      </c>
      <c r="B264" s="37" t="s">
        <v>925</v>
      </c>
      <c r="C264" s="12">
        <v>261</v>
      </c>
      <c r="D264" s="12">
        <v>94790</v>
      </c>
      <c r="E264" s="12">
        <v>94790</v>
      </c>
      <c r="F264" s="12">
        <v>0.01</v>
      </c>
      <c r="G264" s="12">
        <v>94790</v>
      </c>
      <c r="H264" s="12">
        <v>94790</v>
      </c>
      <c r="I264" s="37" t="s">
        <v>928</v>
      </c>
      <c r="M264" s="37">
        <v>137414893</v>
      </c>
      <c r="N264" s="12" t="s">
        <v>976</v>
      </c>
      <c r="O264" s="12">
        <v>288.07900000000001</v>
      </c>
      <c r="P264" s="12" t="s">
        <v>1001</v>
      </c>
      <c r="Q264" s="12"/>
      <c r="R264" s="12" t="s">
        <v>951</v>
      </c>
      <c r="S264" s="36" t="str">
        <f t="shared" si="4"/>
        <v>500mn</v>
      </c>
      <c r="T264" s="36" t="str">
        <f>VLOOKUP(R264,Mapping!B:C,2,FALSE)</f>
        <v>HK</v>
      </c>
      <c r="U264" s="36" t="str">
        <f>VLOOKUP(N264,Mapping!H:I,2,FALSE)</f>
        <v>Alternative/Specialty</v>
      </c>
    </row>
    <row r="265" spans="1:21" ht="16" customHeight="1" x14ac:dyDescent="0.35">
      <c r="A265" s="12" t="s">
        <v>298</v>
      </c>
      <c r="B265" s="37" t="s">
        <v>933</v>
      </c>
      <c r="C265" s="12">
        <v>262</v>
      </c>
      <c r="D265" s="12">
        <v>94250</v>
      </c>
      <c r="E265" s="12">
        <v>33600</v>
      </c>
      <c r="F265" s="12">
        <v>0.01</v>
      </c>
      <c r="G265" s="12">
        <v>46400</v>
      </c>
      <c r="H265" s="12">
        <v>46400</v>
      </c>
      <c r="I265" s="37" t="s">
        <v>1089</v>
      </c>
      <c r="J265" s="12">
        <v>47850</v>
      </c>
      <c r="K265" s="12">
        <v>-12800</v>
      </c>
      <c r="L265" s="12" t="s">
        <v>986</v>
      </c>
      <c r="M265" s="37">
        <v>4737188392</v>
      </c>
      <c r="N265" s="12" t="s">
        <v>980</v>
      </c>
      <c r="O265" s="12">
        <v>28.007000000000001</v>
      </c>
      <c r="P265" s="12" t="s">
        <v>1056</v>
      </c>
      <c r="Q265" s="12"/>
      <c r="R265" s="12" t="s">
        <v>1057</v>
      </c>
      <c r="S265" s="36" t="str">
        <f t="shared" si="4"/>
        <v>1bn - 50bn</v>
      </c>
      <c r="T265" s="36" t="str">
        <f>VLOOKUP(R265,Mapping!B:C,2,FALSE)</f>
        <v>Asia</v>
      </c>
      <c r="U265" s="36" t="str">
        <f>VLOOKUP(N265,Mapping!H:I,2,FALSE)</f>
        <v>Value</v>
      </c>
    </row>
    <row r="266" spans="1:21" ht="16" customHeight="1" x14ac:dyDescent="0.35">
      <c r="A266" s="12" t="s">
        <v>299</v>
      </c>
      <c r="B266" s="37" t="s">
        <v>925</v>
      </c>
      <c r="C266" s="12">
        <v>263</v>
      </c>
      <c r="D266" s="12">
        <v>93749</v>
      </c>
      <c r="E266" s="12">
        <v>353</v>
      </c>
      <c r="F266" s="12">
        <v>0.01</v>
      </c>
      <c r="G266" s="12">
        <v>93749</v>
      </c>
      <c r="H266" s="12">
        <v>353</v>
      </c>
      <c r="I266" s="37" t="s">
        <v>928</v>
      </c>
      <c r="M266" s="37">
        <v>3132467428</v>
      </c>
      <c r="N266" s="12" t="s">
        <v>940</v>
      </c>
      <c r="O266" s="12">
        <v>44.936999999999998</v>
      </c>
      <c r="P266" s="12" t="s">
        <v>953</v>
      </c>
      <c r="Q266" s="12"/>
      <c r="R266" s="12" t="s">
        <v>954</v>
      </c>
      <c r="S266" s="36" t="str">
        <f t="shared" si="4"/>
        <v>1bn - 50bn</v>
      </c>
      <c r="T266" s="36" t="str">
        <f>VLOOKUP(R266,Mapping!B:C,2,FALSE)</f>
        <v>EU</v>
      </c>
      <c r="U266" s="36" t="str">
        <f>VLOOKUP(N266,Mapping!H:I,2,FALSE)</f>
        <v>Growth</v>
      </c>
    </row>
    <row r="267" spans="1:21" ht="16" customHeight="1" x14ac:dyDescent="0.35">
      <c r="A267" s="12" t="s">
        <v>300</v>
      </c>
      <c r="B267" s="37" t="s">
        <v>933</v>
      </c>
      <c r="C267" s="12">
        <v>264</v>
      </c>
      <c r="D267" s="12">
        <v>89850</v>
      </c>
      <c r="E267" s="12">
        <v>17750</v>
      </c>
      <c r="F267" s="12">
        <v>0.01</v>
      </c>
      <c r="I267" s="37"/>
      <c r="J267" s="12">
        <v>89850</v>
      </c>
      <c r="K267" s="12">
        <v>17750</v>
      </c>
      <c r="L267" s="12" t="s">
        <v>1025</v>
      </c>
      <c r="M267" s="37">
        <v>10357131143</v>
      </c>
      <c r="N267" s="12" t="s">
        <v>929</v>
      </c>
      <c r="O267" s="12">
        <v>26.271000000000001</v>
      </c>
      <c r="P267" s="12" t="s">
        <v>1056</v>
      </c>
      <c r="Q267" s="12"/>
      <c r="R267" s="12" t="s">
        <v>1057</v>
      </c>
      <c r="S267" s="36" t="str">
        <f t="shared" si="4"/>
        <v>1bn - 50bn</v>
      </c>
      <c r="T267" s="36" t="str">
        <f>VLOOKUP(R267,Mapping!B:C,2,FALSE)</f>
        <v>Asia</v>
      </c>
      <c r="U267" s="36" t="str">
        <f>VLOOKUP(N267,Mapping!H:I,2,FALSE)</f>
        <v>Value</v>
      </c>
    </row>
    <row r="268" spans="1:21" ht="16" customHeight="1" x14ac:dyDescent="0.35">
      <c r="A268" s="12" t="s">
        <v>301</v>
      </c>
      <c r="B268" s="37" t="s">
        <v>925</v>
      </c>
      <c r="C268" s="12">
        <v>265</v>
      </c>
      <c r="D268" s="12">
        <v>89838</v>
      </c>
      <c r="E268" s="12">
        <v>89838</v>
      </c>
      <c r="F268" s="12">
        <v>0.01</v>
      </c>
      <c r="G268" s="12">
        <v>89838</v>
      </c>
      <c r="H268" s="12">
        <v>89838</v>
      </c>
      <c r="I268" s="37" t="s">
        <v>928</v>
      </c>
      <c r="M268" s="37">
        <v>339052079</v>
      </c>
      <c r="N268" s="12" t="s">
        <v>976</v>
      </c>
      <c r="O268" s="12">
        <v>212.09</v>
      </c>
      <c r="P268" s="12" t="s">
        <v>1090</v>
      </c>
      <c r="Q268" s="12"/>
      <c r="R268" s="12" t="s">
        <v>951</v>
      </c>
      <c r="S268" s="36" t="str">
        <f t="shared" si="4"/>
        <v>500mn</v>
      </c>
      <c r="T268" s="36" t="str">
        <f>VLOOKUP(R268,Mapping!B:C,2,FALSE)</f>
        <v>HK</v>
      </c>
      <c r="U268" s="36" t="str">
        <f>VLOOKUP(N268,Mapping!H:I,2,FALSE)</f>
        <v>Alternative/Specialty</v>
      </c>
    </row>
    <row r="269" spans="1:21" ht="16" customHeight="1" x14ac:dyDescent="0.35">
      <c r="A269" s="12" t="s">
        <v>302</v>
      </c>
      <c r="B269" s="37" t="s">
        <v>925</v>
      </c>
      <c r="C269" s="12">
        <v>266</v>
      </c>
      <c r="D269" s="12">
        <v>89150</v>
      </c>
      <c r="E269" s="12">
        <v>84350</v>
      </c>
      <c r="F269" s="12">
        <v>0.01</v>
      </c>
      <c r="G269" s="12">
        <v>1100</v>
      </c>
      <c r="H269" s="12">
        <v>100</v>
      </c>
      <c r="I269" s="37" t="s">
        <v>1091</v>
      </c>
      <c r="J269" s="12">
        <v>88050</v>
      </c>
      <c r="K269" s="12">
        <v>84250</v>
      </c>
      <c r="L269" s="12" t="s">
        <v>1092</v>
      </c>
      <c r="M269" s="37">
        <v>2560513616</v>
      </c>
      <c r="N269" s="12" t="s">
        <v>929</v>
      </c>
      <c r="O269" s="12">
        <v>24.359000000000002</v>
      </c>
      <c r="P269" s="12" t="s">
        <v>950</v>
      </c>
      <c r="Q269" s="12"/>
      <c r="R269" s="12" t="s">
        <v>951</v>
      </c>
      <c r="S269" s="36" t="str">
        <f t="shared" si="4"/>
        <v>1bn - 50bn</v>
      </c>
      <c r="T269" s="36" t="str">
        <f>VLOOKUP(R269,Mapping!B:C,2,FALSE)</f>
        <v>HK</v>
      </c>
      <c r="U269" s="36" t="str">
        <f>VLOOKUP(N269,Mapping!H:I,2,FALSE)</f>
        <v>Value</v>
      </c>
    </row>
    <row r="270" spans="1:21" ht="16" customHeight="1" x14ac:dyDescent="0.35">
      <c r="A270" s="12" t="s">
        <v>303</v>
      </c>
      <c r="B270" s="37" t="s">
        <v>933</v>
      </c>
      <c r="C270" s="12">
        <v>267</v>
      </c>
      <c r="D270" s="12">
        <v>88318</v>
      </c>
      <c r="E270" s="12">
        <v>25736</v>
      </c>
      <c r="F270" s="12">
        <v>0.01</v>
      </c>
      <c r="G270" s="12">
        <v>25621</v>
      </c>
      <c r="H270" s="12">
        <v>25621</v>
      </c>
      <c r="I270" s="37" t="s">
        <v>948</v>
      </c>
      <c r="J270" s="12">
        <v>62697</v>
      </c>
      <c r="K270" s="12">
        <v>115</v>
      </c>
      <c r="L270" s="12" t="s">
        <v>1093</v>
      </c>
      <c r="M270" s="37">
        <v>392472623476</v>
      </c>
      <c r="N270" s="12" t="s">
        <v>980</v>
      </c>
      <c r="O270" s="12">
        <v>10.268000000000001</v>
      </c>
      <c r="P270" s="12" t="s">
        <v>1056</v>
      </c>
      <c r="Q270" s="12"/>
      <c r="R270" s="12" t="s">
        <v>1057</v>
      </c>
      <c r="S270" s="36" t="str">
        <f t="shared" si="4"/>
        <v>100bn</v>
      </c>
      <c r="T270" s="36" t="str">
        <f>VLOOKUP(R270,Mapping!B:C,2,FALSE)</f>
        <v>Asia</v>
      </c>
      <c r="U270" s="36" t="str">
        <f>VLOOKUP(N270,Mapping!H:I,2,FALSE)</f>
        <v>Value</v>
      </c>
    </row>
    <row r="271" spans="1:21" ht="16" customHeight="1" x14ac:dyDescent="0.35">
      <c r="A271" s="12" t="s">
        <v>304</v>
      </c>
      <c r="B271" s="37" t="s">
        <v>925</v>
      </c>
      <c r="C271" s="12">
        <v>268</v>
      </c>
      <c r="D271" s="12">
        <v>88112</v>
      </c>
      <c r="E271" s="12">
        <v>88112</v>
      </c>
      <c r="F271" s="12">
        <v>0.01</v>
      </c>
      <c r="G271" s="12">
        <v>88112</v>
      </c>
      <c r="H271" s="12">
        <v>88112</v>
      </c>
      <c r="I271" s="37" t="s">
        <v>928</v>
      </c>
      <c r="M271" s="37">
        <v>269832595</v>
      </c>
      <c r="N271" s="12" t="s">
        <v>976</v>
      </c>
      <c r="O271" s="12">
        <v>54.378999999999998</v>
      </c>
      <c r="P271" s="12" t="s">
        <v>938</v>
      </c>
      <c r="Q271" s="12" t="s">
        <v>931</v>
      </c>
      <c r="R271" s="12" t="s">
        <v>932</v>
      </c>
      <c r="S271" s="36" t="str">
        <f t="shared" si="4"/>
        <v>500mn</v>
      </c>
      <c r="T271" s="36" t="str">
        <f>VLOOKUP(R271,Mapping!B:C,2,FALSE)</f>
        <v>US/CA</v>
      </c>
      <c r="U271" s="36" t="str">
        <f>VLOOKUP(N271,Mapping!H:I,2,FALSE)</f>
        <v>Alternative/Specialty</v>
      </c>
    </row>
    <row r="272" spans="1:21" ht="16" customHeight="1" x14ac:dyDescent="0.35">
      <c r="A272" s="12" t="s">
        <v>305</v>
      </c>
      <c r="B272" s="37" t="s">
        <v>933</v>
      </c>
      <c r="C272" s="12">
        <v>269</v>
      </c>
      <c r="D272" s="12">
        <v>87610</v>
      </c>
      <c r="E272" s="12">
        <v>-48827</v>
      </c>
      <c r="F272" s="12">
        <v>0.01</v>
      </c>
      <c r="G272" s="12">
        <v>87610</v>
      </c>
      <c r="H272" s="12">
        <v>-45327</v>
      </c>
      <c r="I272" s="37" t="s">
        <v>942</v>
      </c>
      <c r="J272" s="12">
        <v>0</v>
      </c>
      <c r="K272" s="12">
        <v>-3500</v>
      </c>
      <c r="L272" s="12" t="s">
        <v>962</v>
      </c>
      <c r="M272" s="37">
        <v>19072415734</v>
      </c>
      <c r="N272" s="12" t="s">
        <v>940</v>
      </c>
      <c r="O272" s="12">
        <v>41.765999999999998</v>
      </c>
      <c r="P272" s="12" t="s">
        <v>953</v>
      </c>
      <c r="Q272" s="12"/>
      <c r="R272" s="12" t="s">
        <v>954</v>
      </c>
      <c r="S272" s="36" t="str">
        <f t="shared" si="4"/>
        <v>1bn - 50bn</v>
      </c>
      <c r="T272" s="36" t="str">
        <f>VLOOKUP(R272,Mapping!B:C,2,FALSE)</f>
        <v>EU</v>
      </c>
      <c r="U272" s="36" t="str">
        <f>VLOOKUP(N272,Mapping!H:I,2,FALSE)</f>
        <v>Growth</v>
      </c>
    </row>
    <row r="273" spans="1:21" ht="16" customHeight="1" x14ac:dyDescent="0.35">
      <c r="A273" s="12" t="s">
        <v>306</v>
      </c>
      <c r="B273" s="37" t="s">
        <v>933</v>
      </c>
      <c r="C273" s="12">
        <v>270</v>
      </c>
      <c r="D273" s="12">
        <v>87000</v>
      </c>
      <c r="E273" s="12">
        <v>0</v>
      </c>
      <c r="F273" s="12">
        <v>0.01</v>
      </c>
      <c r="I273" s="37"/>
      <c r="J273" s="12">
        <v>87000</v>
      </c>
      <c r="K273" s="12">
        <v>0</v>
      </c>
      <c r="L273" s="12" t="s">
        <v>986</v>
      </c>
      <c r="M273" s="37">
        <v>1856923601</v>
      </c>
      <c r="N273" s="12" t="s">
        <v>929</v>
      </c>
      <c r="O273" s="12">
        <v>10.949</v>
      </c>
      <c r="P273" s="12" t="s">
        <v>1094</v>
      </c>
      <c r="Q273" s="12"/>
      <c r="R273" s="12" t="s">
        <v>990</v>
      </c>
      <c r="S273" s="36" t="str">
        <f t="shared" si="4"/>
        <v>1bn - 50bn</v>
      </c>
      <c r="T273" s="36" t="str">
        <f>VLOOKUP(R273,Mapping!B:C,2,FALSE)</f>
        <v>EU</v>
      </c>
      <c r="U273" s="36" t="str">
        <f>VLOOKUP(N273,Mapping!H:I,2,FALSE)</f>
        <v>Value</v>
      </c>
    </row>
    <row r="274" spans="1:21" ht="16" customHeight="1" x14ac:dyDescent="0.35">
      <c r="A274" s="12" t="s">
        <v>307</v>
      </c>
      <c r="B274" s="37" t="s">
        <v>933</v>
      </c>
      <c r="C274" s="12">
        <v>271</v>
      </c>
      <c r="D274" s="12">
        <v>85279</v>
      </c>
      <c r="E274" s="12">
        <v>-69231</v>
      </c>
      <c r="F274" s="12">
        <v>0.01</v>
      </c>
      <c r="G274" s="12">
        <v>5279</v>
      </c>
      <c r="H274" s="12">
        <v>-14231</v>
      </c>
      <c r="I274" s="37" t="s">
        <v>928</v>
      </c>
      <c r="J274" s="12">
        <v>80000</v>
      </c>
      <c r="K274" s="12">
        <v>-55000</v>
      </c>
      <c r="L274" s="12" t="s">
        <v>928</v>
      </c>
      <c r="M274" s="37">
        <v>150249155596</v>
      </c>
      <c r="N274" s="12" t="s">
        <v>959</v>
      </c>
      <c r="O274" s="12">
        <v>68.370999999999995</v>
      </c>
      <c r="P274" s="12" t="s">
        <v>989</v>
      </c>
      <c r="Q274" s="12"/>
      <c r="R274" s="12" t="s">
        <v>990</v>
      </c>
      <c r="S274" s="36" t="str">
        <f t="shared" si="4"/>
        <v>100bn</v>
      </c>
      <c r="T274" s="36" t="str">
        <f>VLOOKUP(R274,Mapping!B:C,2,FALSE)</f>
        <v>EU</v>
      </c>
      <c r="U274" s="36" t="str">
        <f>VLOOKUP(N274,Mapping!H:I,2,FALSE)</f>
        <v>Growth</v>
      </c>
    </row>
    <row r="275" spans="1:21" ht="16" customHeight="1" x14ac:dyDescent="0.35">
      <c r="A275" s="12" t="s">
        <v>308</v>
      </c>
      <c r="B275" s="37" t="s">
        <v>925</v>
      </c>
      <c r="C275" s="12">
        <v>272</v>
      </c>
      <c r="D275" s="12">
        <v>84019</v>
      </c>
      <c r="E275" s="12">
        <v>0</v>
      </c>
      <c r="F275" s="12">
        <v>0.01</v>
      </c>
      <c r="G275" s="12">
        <v>84019</v>
      </c>
      <c r="H275" s="12">
        <v>0</v>
      </c>
      <c r="I275" s="37" t="s">
        <v>928</v>
      </c>
      <c r="M275" s="37">
        <v>32640148566</v>
      </c>
      <c r="N275" s="12" t="s">
        <v>940</v>
      </c>
      <c r="O275" s="12">
        <v>43.783000000000001</v>
      </c>
      <c r="P275" s="12" t="s">
        <v>1026</v>
      </c>
      <c r="Q275" s="12"/>
      <c r="R275" s="12" t="s">
        <v>1027</v>
      </c>
      <c r="S275" s="36" t="str">
        <f t="shared" si="4"/>
        <v>1bn - 50bn</v>
      </c>
      <c r="T275" s="36" t="str">
        <f>VLOOKUP(R275,Mapping!B:C,2,FALSE)</f>
        <v>EU</v>
      </c>
      <c r="U275" s="36" t="str">
        <f>VLOOKUP(N275,Mapping!H:I,2,FALSE)</f>
        <v>Growth</v>
      </c>
    </row>
    <row r="276" spans="1:21" ht="16" customHeight="1" x14ac:dyDescent="0.35">
      <c r="A276" s="12" t="s">
        <v>309</v>
      </c>
      <c r="B276" s="37" t="s">
        <v>933</v>
      </c>
      <c r="C276" s="12">
        <v>273</v>
      </c>
      <c r="D276" s="12">
        <v>82250</v>
      </c>
      <c r="E276" s="12">
        <v>-66001</v>
      </c>
      <c r="F276" s="12">
        <v>0.01</v>
      </c>
      <c r="I276" s="37"/>
      <c r="J276" s="12">
        <v>82250</v>
      </c>
      <c r="K276" s="12">
        <v>-66001</v>
      </c>
      <c r="L276" s="12" t="s">
        <v>962</v>
      </c>
      <c r="M276" s="37">
        <v>7811642592</v>
      </c>
      <c r="N276" s="12" t="s">
        <v>940</v>
      </c>
      <c r="O276" s="12">
        <v>31.286999999999999</v>
      </c>
      <c r="P276" s="12" t="s">
        <v>1064</v>
      </c>
      <c r="Q276" s="12"/>
      <c r="R276" s="12" t="s">
        <v>1064</v>
      </c>
      <c r="S276" s="36" t="str">
        <f t="shared" si="4"/>
        <v>1bn - 50bn</v>
      </c>
      <c r="T276" s="36" t="str">
        <f>VLOOKUP(R276,Mapping!B:C,2,FALSE)</f>
        <v>EU</v>
      </c>
      <c r="U276" s="36" t="str">
        <f>VLOOKUP(N276,Mapping!H:I,2,FALSE)</f>
        <v>Growth</v>
      </c>
    </row>
    <row r="277" spans="1:21" ht="16" customHeight="1" x14ac:dyDescent="0.35">
      <c r="A277" s="12" t="s">
        <v>310</v>
      </c>
      <c r="B277" s="37" t="s">
        <v>925</v>
      </c>
      <c r="C277" s="12">
        <v>274</v>
      </c>
      <c r="D277" s="12">
        <v>81700</v>
      </c>
      <c r="E277" s="12">
        <v>0</v>
      </c>
      <c r="F277" s="12">
        <v>0.01</v>
      </c>
      <c r="I277" s="37"/>
      <c r="J277" s="12">
        <v>81700</v>
      </c>
      <c r="K277" s="12">
        <v>0</v>
      </c>
      <c r="L277" s="12" t="s">
        <v>1008</v>
      </c>
      <c r="M277" s="37">
        <v>547780516</v>
      </c>
      <c r="N277" s="12" t="s">
        <v>940</v>
      </c>
      <c r="O277" s="12">
        <v>107.54900000000001</v>
      </c>
      <c r="P277" s="12" t="s">
        <v>1095</v>
      </c>
      <c r="Q277" s="12"/>
      <c r="R277" s="12" t="s">
        <v>951</v>
      </c>
      <c r="S277" s="36" t="str">
        <f t="shared" si="4"/>
        <v>500mn - 1bn</v>
      </c>
      <c r="T277" s="36" t="str">
        <f>VLOOKUP(R277,Mapping!B:C,2,FALSE)</f>
        <v>HK</v>
      </c>
      <c r="U277" s="36" t="str">
        <f>VLOOKUP(N277,Mapping!H:I,2,FALSE)</f>
        <v>Growth</v>
      </c>
    </row>
    <row r="278" spans="1:21" ht="16" customHeight="1" x14ac:dyDescent="0.35">
      <c r="A278" s="12" t="s">
        <v>311</v>
      </c>
      <c r="B278" s="37" t="s">
        <v>925</v>
      </c>
      <c r="C278" s="12">
        <v>275</v>
      </c>
      <c r="D278" s="12">
        <v>80619</v>
      </c>
      <c r="E278" s="12">
        <v>0</v>
      </c>
      <c r="F278" s="12">
        <v>0.01</v>
      </c>
      <c r="I278" s="37"/>
      <c r="J278" s="12">
        <v>80619</v>
      </c>
      <c r="K278" s="12">
        <v>0</v>
      </c>
      <c r="L278" s="12" t="s">
        <v>957</v>
      </c>
      <c r="M278" s="37">
        <v>37866628275</v>
      </c>
      <c r="N278" s="12" t="s">
        <v>929</v>
      </c>
      <c r="O278" s="12">
        <v>21.132999999999999</v>
      </c>
      <c r="P278" s="12" t="s">
        <v>1096</v>
      </c>
      <c r="Q278" s="12" t="s">
        <v>1097</v>
      </c>
      <c r="R278" s="12" t="s">
        <v>932</v>
      </c>
      <c r="S278" s="36" t="str">
        <f t="shared" si="4"/>
        <v>1bn - 50bn</v>
      </c>
      <c r="T278" s="36" t="str">
        <f>VLOOKUP(R278,Mapping!B:C,2,FALSE)</f>
        <v>US/CA</v>
      </c>
      <c r="U278" s="36" t="str">
        <f>VLOOKUP(N278,Mapping!H:I,2,FALSE)</f>
        <v>Value</v>
      </c>
    </row>
    <row r="279" spans="1:21" ht="16" customHeight="1" x14ac:dyDescent="0.35">
      <c r="A279" s="12" t="s">
        <v>312</v>
      </c>
      <c r="B279" s="37" t="s">
        <v>933</v>
      </c>
      <c r="C279" s="12">
        <v>276</v>
      </c>
      <c r="D279" s="12">
        <v>79741</v>
      </c>
      <c r="E279" s="12">
        <v>-1000</v>
      </c>
      <c r="F279" s="12">
        <v>0.01</v>
      </c>
      <c r="I279" s="37"/>
      <c r="J279" s="12">
        <v>79741</v>
      </c>
      <c r="K279" s="12">
        <v>-1000</v>
      </c>
      <c r="L279" s="12" t="s">
        <v>955</v>
      </c>
      <c r="M279" s="37">
        <v>3858793262</v>
      </c>
      <c r="N279" s="12" t="s">
        <v>929</v>
      </c>
      <c r="O279" s="12">
        <v>51.887</v>
      </c>
      <c r="P279" s="12" t="s">
        <v>1098</v>
      </c>
      <c r="Q279" s="12"/>
      <c r="R279" s="12" t="s">
        <v>1099</v>
      </c>
      <c r="S279" s="36" t="str">
        <f t="shared" si="4"/>
        <v>1bn - 50bn</v>
      </c>
      <c r="T279" s="36" t="str">
        <f>VLOOKUP(R279,Mapping!B:C,2,FALSE)</f>
        <v>Asia</v>
      </c>
      <c r="U279" s="36" t="str">
        <f>VLOOKUP(N279,Mapping!H:I,2,FALSE)</f>
        <v>Value</v>
      </c>
    </row>
    <row r="280" spans="1:21" ht="16" customHeight="1" x14ac:dyDescent="0.35">
      <c r="A280" s="12" t="s">
        <v>313</v>
      </c>
      <c r="B280" s="37" t="s">
        <v>925</v>
      </c>
      <c r="C280" s="12">
        <v>277</v>
      </c>
      <c r="D280" s="12">
        <v>78260</v>
      </c>
      <c r="E280" s="12">
        <v>78260</v>
      </c>
      <c r="F280" s="12">
        <v>0.01</v>
      </c>
      <c r="G280" s="12">
        <v>78260</v>
      </c>
      <c r="H280" s="12">
        <v>78260</v>
      </c>
      <c r="I280" s="37" t="s">
        <v>928</v>
      </c>
      <c r="M280" s="37">
        <v>3414246378</v>
      </c>
      <c r="N280" s="12" t="s">
        <v>940</v>
      </c>
      <c r="O280" s="12">
        <v>239.02099999999999</v>
      </c>
      <c r="P280" s="12" t="s">
        <v>1016</v>
      </c>
      <c r="Q280" s="12" t="s">
        <v>1017</v>
      </c>
      <c r="R280" s="12" t="s">
        <v>932</v>
      </c>
      <c r="S280" s="36" t="str">
        <f t="shared" si="4"/>
        <v>1bn - 50bn</v>
      </c>
      <c r="T280" s="36" t="str">
        <f>VLOOKUP(R280,Mapping!B:C,2,FALSE)</f>
        <v>US/CA</v>
      </c>
      <c r="U280" s="36" t="str">
        <f>VLOOKUP(N280,Mapping!H:I,2,FALSE)</f>
        <v>Growth</v>
      </c>
    </row>
    <row r="281" spans="1:21" ht="16" customHeight="1" x14ac:dyDescent="0.35">
      <c r="A281" s="12" t="s">
        <v>314</v>
      </c>
      <c r="B281" s="37" t="s">
        <v>933</v>
      </c>
      <c r="C281" s="12">
        <v>278</v>
      </c>
      <c r="D281" s="12">
        <v>78015</v>
      </c>
      <c r="E281" s="12">
        <v>-215592</v>
      </c>
      <c r="F281" s="12">
        <v>0.01</v>
      </c>
      <c r="G281" s="12">
        <v>0</v>
      </c>
      <c r="H281" s="12">
        <v>-193282</v>
      </c>
      <c r="I281" s="37" t="s">
        <v>952</v>
      </c>
      <c r="J281" s="12">
        <v>78015</v>
      </c>
      <c r="K281" s="12">
        <v>-22310</v>
      </c>
      <c r="L281" s="12" t="s">
        <v>928</v>
      </c>
      <c r="M281" s="37">
        <v>3583087305</v>
      </c>
      <c r="N281" s="12" t="s">
        <v>940</v>
      </c>
      <c r="O281" s="12">
        <v>46.805</v>
      </c>
      <c r="P281" s="12" t="s">
        <v>1100</v>
      </c>
      <c r="Q281" s="12"/>
      <c r="R281" s="12" t="s">
        <v>951</v>
      </c>
      <c r="S281" s="36" t="str">
        <f t="shared" si="4"/>
        <v>1bn - 50bn</v>
      </c>
      <c r="T281" s="36" t="str">
        <f>VLOOKUP(R281,Mapping!B:C,2,FALSE)</f>
        <v>HK</v>
      </c>
      <c r="U281" s="36" t="str">
        <f>VLOOKUP(N281,Mapping!H:I,2,FALSE)</f>
        <v>Growth</v>
      </c>
    </row>
    <row r="282" spans="1:21" ht="16" customHeight="1" x14ac:dyDescent="0.35">
      <c r="A282" s="12" t="s">
        <v>315</v>
      </c>
      <c r="B282" s="37" t="s">
        <v>933</v>
      </c>
      <c r="C282" s="12">
        <v>279</v>
      </c>
      <c r="D282" s="12">
        <v>77850</v>
      </c>
      <c r="E282" s="12">
        <v>-763100</v>
      </c>
      <c r="F282" s="12">
        <v>0.01</v>
      </c>
      <c r="G282" s="12">
        <v>0</v>
      </c>
      <c r="H282" s="12">
        <v>-355200</v>
      </c>
      <c r="I282" s="37" t="s">
        <v>982</v>
      </c>
      <c r="J282" s="12">
        <v>77850</v>
      </c>
      <c r="K282" s="12">
        <v>-407900</v>
      </c>
      <c r="L282" s="12" t="s">
        <v>928</v>
      </c>
      <c r="M282" s="37">
        <v>54351764988</v>
      </c>
      <c r="N282" s="12" t="s">
        <v>980</v>
      </c>
      <c r="O282" s="12">
        <v>46.323999999999998</v>
      </c>
      <c r="P282" s="12" t="s">
        <v>943</v>
      </c>
      <c r="Q282" s="12"/>
      <c r="R282" s="12" t="s">
        <v>944</v>
      </c>
      <c r="S282" s="36" t="str">
        <f t="shared" si="4"/>
        <v>50bn - 100bn</v>
      </c>
      <c r="T282" s="36" t="str">
        <f>VLOOKUP(R282,Mapping!B:C,2,FALSE)</f>
        <v>EU</v>
      </c>
      <c r="U282" s="36" t="str">
        <f>VLOOKUP(N282,Mapping!H:I,2,FALSE)</f>
        <v>Value</v>
      </c>
    </row>
    <row r="283" spans="1:21" ht="16" customHeight="1" x14ac:dyDescent="0.35">
      <c r="A283" s="12" t="s">
        <v>316</v>
      </c>
      <c r="B283" s="37" t="s">
        <v>925</v>
      </c>
      <c r="C283" s="12">
        <v>280</v>
      </c>
      <c r="D283" s="12">
        <v>77432</v>
      </c>
      <c r="E283" s="12">
        <v>-1757</v>
      </c>
      <c r="F283" s="12">
        <v>0.01</v>
      </c>
      <c r="G283" s="12">
        <v>77432</v>
      </c>
      <c r="H283" s="12">
        <v>-1757</v>
      </c>
      <c r="I283" s="37" t="s">
        <v>928</v>
      </c>
      <c r="M283" s="37">
        <v>597109561</v>
      </c>
      <c r="N283" s="12" t="s">
        <v>940</v>
      </c>
      <c r="O283" s="12">
        <v>32.963999999999999</v>
      </c>
      <c r="P283" s="12" t="s">
        <v>988</v>
      </c>
      <c r="Q283" s="12"/>
      <c r="R283" s="12" t="s">
        <v>988</v>
      </c>
      <c r="S283" s="36" t="str">
        <f t="shared" si="4"/>
        <v>500mn - 1bn</v>
      </c>
      <c r="T283" s="36" t="str">
        <f>VLOOKUP(R283,Mapping!B:C,2,FALSE)</f>
        <v>SG</v>
      </c>
      <c r="U283" s="36" t="str">
        <f>VLOOKUP(N283,Mapping!H:I,2,FALSE)</f>
        <v>Growth</v>
      </c>
    </row>
    <row r="284" spans="1:21" ht="16" customHeight="1" x14ac:dyDescent="0.35">
      <c r="A284" s="12" t="s">
        <v>317</v>
      </c>
      <c r="B284" s="37" t="s">
        <v>933</v>
      </c>
      <c r="C284" s="12">
        <v>281</v>
      </c>
      <c r="D284" s="12">
        <v>75596</v>
      </c>
      <c r="E284" s="12">
        <v>0</v>
      </c>
      <c r="F284" s="12">
        <v>0.01</v>
      </c>
      <c r="I284" s="37"/>
      <c r="J284" s="12">
        <v>75596</v>
      </c>
      <c r="K284" s="12">
        <v>0</v>
      </c>
      <c r="L284" s="12" t="s">
        <v>958</v>
      </c>
      <c r="M284" s="37">
        <v>2355341069</v>
      </c>
      <c r="N284" s="12" t="s">
        <v>940</v>
      </c>
      <c r="O284" s="12">
        <v>50.118000000000002</v>
      </c>
      <c r="P284" s="12" t="s">
        <v>950</v>
      </c>
      <c r="Q284" s="12"/>
      <c r="R284" s="12" t="s">
        <v>951</v>
      </c>
      <c r="S284" s="36" t="str">
        <f t="shared" si="4"/>
        <v>1bn - 50bn</v>
      </c>
      <c r="T284" s="36" t="str">
        <f>VLOOKUP(R284,Mapping!B:C,2,FALSE)</f>
        <v>HK</v>
      </c>
      <c r="U284" s="36" t="str">
        <f>VLOOKUP(N284,Mapping!H:I,2,FALSE)</f>
        <v>Growth</v>
      </c>
    </row>
    <row r="285" spans="1:21" ht="16" customHeight="1" x14ac:dyDescent="0.35">
      <c r="A285" s="12" t="s">
        <v>318</v>
      </c>
      <c r="B285" s="37" t="s">
        <v>933</v>
      </c>
      <c r="C285" s="12">
        <v>282</v>
      </c>
      <c r="D285" s="12">
        <v>75085</v>
      </c>
      <c r="E285" s="12">
        <v>-100849</v>
      </c>
      <c r="F285" s="12">
        <v>0.01</v>
      </c>
      <c r="G285" s="12">
        <v>30185</v>
      </c>
      <c r="H285" s="12">
        <v>-35299</v>
      </c>
      <c r="I285" s="37" t="s">
        <v>928</v>
      </c>
      <c r="J285" s="12">
        <v>44900</v>
      </c>
      <c r="K285" s="12">
        <v>-65550</v>
      </c>
      <c r="L285" s="12" t="s">
        <v>958</v>
      </c>
      <c r="M285" s="37">
        <v>41641416870</v>
      </c>
      <c r="N285" s="12" t="s">
        <v>940</v>
      </c>
      <c r="O285" s="12">
        <v>63.732999999999997</v>
      </c>
      <c r="P285" s="12" t="s">
        <v>953</v>
      </c>
      <c r="Q285" s="12"/>
      <c r="R285" s="12" t="s">
        <v>954</v>
      </c>
      <c r="S285" s="36" t="str">
        <f t="shared" si="4"/>
        <v>1bn - 50bn</v>
      </c>
      <c r="T285" s="36" t="str">
        <f>VLOOKUP(R285,Mapping!B:C,2,FALSE)</f>
        <v>EU</v>
      </c>
      <c r="U285" s="36" t="str">
        <f>VLOOKUP(N285,Mapping!H:I,2,FALSE)</f>
        <v>Growth</v>
      </c>
    </row>
    <row r="286" spans="1:21" ht="16" customHeight="1" x14ac:dyDescent="0.35">
      <c r="A286" s="12" t="s">
        <v>319</v>
      </c>
      <c r="B286" s="37" t="s">
        <v>925</v>
      </c>
      <c r="C286" s="12">
        <v>283</v>
      </c>
      <c r="D286" s="12">
        <v>74142</v>
      </c>
      <c r="E286" s="12">
        <v>61929</v>
      </c>
      <c r="F286" s="12">
        <v>0.01</v>
      </c>
      <c r="G286" s="12">
        <v>74142</v>
      </c>
      <c r="H286" s="12">
        <v>61929</v>
      </c>
      <c r="I286" s="37" t="s">
        <v>928</v>
      </c>
      <c r="M286" s="37">
        <v>16366774725</v>
      </c>
      <c r="N286" s="12" t="s">
        <v>976</v>
      </c>
      <c r="O286" s="12">
        <v>188.70400000000001</v>
      </c>
      <c r="P286" s="12" t="s">
        <v>941</v>
      </c>
      <c r="Q286" s="12" t="s">
        <v>941</v>
      </c>
      <c r="R286" s="12" t="s">
        <v>932</v>
      </c>
      <c r="S286" s="36" t="str">
        <f t="shared" si="4"/>
        <v>1bn - 50bn</v>
      </c>
      <c r="T286" s="36" t="str">
        <f>VLOOKUP(R286,Mapping!B:C,2,FALSE)</f>
        <v>US/CA</v>
      </c>
      <c r="U286" s="36" t="str">
        <f>VLOOKUP(N286,Mapping!H:I,2,FALSE)</f>
        <v>Alternative/Specialty</v>
      </c>
    </row>
    <row r="287" spans="1:21" ht="16" customHeight="1" x14ac:dyDescent="0.35">
      <c r="A287" s="12" t="s">
        <v>320</v>
      </c>
      <c r="B287" s="37" t="s">
        <v>933</v>
      </c>
      <c r="C287" s="12">
        <v>284</v>
      </c>
      <c r="D287" s="12">
        <v>73750</v>
      </c>
      <c r="E287" s="12">
        <v>5100</v>
      </c>
      <c r="F287" s="12">
        <v>0.01</v>
      </c>
      <c r="I287" s="37"/>
      <c r="J287" s="12">
        <v>73750</v>
      </c>
      <c r="K287" s="12">
        <v>5100</v>
      </c>
      <c r="L287" s="12" t="s">
        <v>958</v>
      </c>
      <c r="M287" s="37">
        <v>10624515501</v>
      </c>
      <c r="N287" s="12" t="s">
        <v>934</v>
      </c>
      <c r="O287" s="12">
        <v>36.116999999999997</v>
      </c>
      <c r="P287" s="12" t="s">
        <v>997</v>
      </c>
      <c r="Q287" s="12"/>
      <c r="R287" s="12" t="s">
        <v>970</v>
      </c>
      <c r="S287" s="36" t="str">
        <f t="shared" si="4"/>
        <v>1bn - 50bn</v>
      </c>
      <c r="T287" s="36" t="str">
        <f>VLOOKUP(R287,Mapping!B:C,2,FALSE)</f>
        <v>EU</v>
      </c>
      <c r="U287" s="36" t="str">
        <f>VLOOKUP(N287,Mapping!H:I,2,FALSE)</f>
        <v>Index</v>
      </c>
    </row>
    <row r="288" spans="1:21" ht="16" customHeight="1" x14ac:dyDescent="0.35">
      <c r="A288" s="12" t="s">
        <v>321</v>
      </c>
      <c r="B288" s="37" t="s">
        <v>925</v>
      </c>
      <c r="C288" s="12">
        <v>285</v>
      </c>
      <c r="D288" s="12">
        <v>73600</v>
      </c>
      <c r="E288" s="12">
        <v>-105000</v>
      </c>
      <c r="F288" s="12">
        <v>0.01</v>
      </c>
      <c r="G288" s="12">
        <v>73600</v>
      </c>
      <c r="H288" s="12">
        <v>-105000</v>
      </c>
      <c r="I288" s="37" t="s">
        <v>928</v>
      </c>
      <c r="M288" s="37">
        <v>20032028946</v>
      </c>
      <c r="N288" s="12" t="s">
        <v>998</v>
      </c>
      <c r="O288" s="12">
        <v>120.26300000000001</v>
      </c>
      <c r="P288" s="12" t="s">
        <v>1053</v>
      </c>
      <c r="Q288" s="12"/>
      <c r="R288" s="12" t="s">
        <v>1054</v>
      </c>
      <c r="S288" s="36" t="str">
        <f t="shared" si="4"/>
        <v>1bn - 50bn</v>
      </c>
      <c r="T288" s="36" t="str">
        <f>VLOOKUP(R288,Mapping!B:C,2,FALSE)</f>
        <v>EU</v>
      </c>
      <c r="U288" s="36" t="str">
        <f>VLOOKUP(N288,Mapping!H:I,2,FALSE)</f>
        <v>Broker</v>
      </c>
    </row>
    <row r="289" spans="1:21" ht="16" customHeight="1" x14ac:dyDescent="0.35">
      <c r="A289" s="12" t="s">
        <v>322</v>
      </c>
      <c r="B289" s="37" t="s">
        <v>925</v>
      </c>
      <c r="C289" s="12">
        <v>286</v>
      </c>
      <c r="D289" s="12">
        <v>72638</v>
      </c>
      <c r="E289" s="12">
        <v>-97685</v>
      </c>
      <c r="F289" s="12">
        <v>0.01</v>
      </c>
      <c r="G289" s="12">
        <v>26869</v>
      </c>
      <c r="H289" s="12">
        <v>-89835</v>
      </c>
      <c r="I289" s="37" t="s">
        <v>1000</v>
      </c>
      <c r="J289" s="12">
        <v>45769</v>
      </c>
      <c r="K289" s="12">
        <v>-7850</v>
      </c>
      <c r="L289" s="12" t="s">
        <v>942</v>
      </c>
      <c r="M289" s="37">
        <v>2084872940</v>
      </c>
      <c r="N289" s="12" t="s">
        <v>929</v>
      </c>
      <c r="O289" s="12">
        <v>51.13</v>
      </c>
      <c r="P289" s="12" t="s">
        <v>950</v>
      </c>
      <c r="Q289" s="12"/>
      <c r="R289" s="12" t="s">
        <v>951</v>
      </c>
      <c r="S289" s="36" t="str">
        <f t="shared" si="4"/>
        <v>1bn - 50bn</v>
      </c>
      <c r="T289" s="36" t="str">
        <f>VLOOKUP(R289,Mapping!B:C,2,FALSE)</f>
        <v>HK</v>
      </c>
      <c r="U289" s="36" t="str">
        <f>VLOOKUP(N289,Mapping!H:I,2,FALSE)</f>
        <v>Value</v>
      </c>
    </row>
    <row r="290" spans="1:21" ht="16" customHeight="1" x14ac:dyDescent="0.35">
      <c r="A290" s="12" t="s">
        <v>323</v>
      </c>
      <c r="B290" s="37" t="s">
        <v>925</v>
      </c>
      <c r="C290" s="12">
        <v>287</v>
      </c>
      <c r="D290" s="12">
        <v>72074</v>
      </c>
      <c r="E290" s="12">
        <v>68198</v>
      </c>
      <c r="F290" s="12">
        <v>0.01</v>
      </c>
      <c r="G290" s="12">
        <v>72074</v>
      </c>
      <c r="H290" s="12">
        <v>68198</v>
      </c>
      <c r="I290" s="37" t="s">
        <v>928</v>
      </c>
      <c r="M290" s="37">
        <v>46218182771</v>
      </c>
      <c r="N290" s="12" t="s">
        <v>976</v>
      </c>
      <c r="O290" s="12">
        <v>138.80699999999999</v>
      </c>
      <c r="P290" s="12" t="s">
        <v>941</v>
      </c>
      <c r="Q290" s="12" t="s">
        <v>941</v>
      </c>
      <c r="R290" s="12" t="s">
        <v>932</v>
      </c>
      <c r="S290" s="36" t="str">
        <f t="shared" si="4"/>
        <v>1bn - 50bn</v>
      </c>
      <c r="T290" s="36" t="str">
        <f>VLOOKUP(R290,Mapping!B:C,2,FALSE)</f>
        <v>US/CA</v>
      </c>
      <c r="U290" s="36" t="str">
        <f>VLOOKUP(N290,Mapping!H:I,2,FALSE)</f>
        <v>Alternative/Specialty</v>
      </c>
    </row>
    <row r="291" spans="1:21" ht="16" customHeight="1" x14ac:dyDescent="0.35">
      <c r="A291" s="12" t="s">
        <v>324</v>
      </c>
      <c r="B291" s="37" t="s">
        <v>933</v>
      </c>
      <c r="C291" s="12">
        <v>288</v>
      </c>
      <c r="D291" s="12">
        <v>71120</v>
      </c>
      <c r="E291" s="12">
        <v>0</v>
      </c>
      <c r="F291" s="12">
        <v>0.01</v>
      </c>
      <c r="G291" s="12">
        <v>71120</v>
      </c>
      <c r="H291" s="12">
        <v>0</v>
      </c>
      <c r="I291" s="37" t="s">
        <v>986</v>
      </c>
      <c r="M291" s="37">
        <v>2361653262</v>
      </c>
      <c r="N291" s="12" t="s">
        <v>940</v>
      </c>
      <c r="O291" s="12">
        <v>18.556999999999999</v>
      </c>
      <c r="P291" s="12" t="s">
        <v>987</v>
      </c>
      <c r="Q291" s="12"/>
      <c r="R291" s="12" t="s">
        <v>979</v>
      </c>
      <c r="S291" s="36" t="str">
        <f t="shared" si="4"/>
        <v>1bn - 50bn</v>
      </c>
      <c r="T291" s="36" t="str">
        <f>VLOOKUP(R291,Mapping!B:C,2,FALSE)</f>
        <v>EU</v>
      </c>
      <c r="U291" s="36" t="str">
        <f>VLOOKUP(N291,Mapping!H:I,2,FALSE)</f>
        <v>Growth</v>
      </c>
    </row>
    <row r="292" spans="1:21" ht="16" customHeight="1" x14ac:dyDescent="0.35">
      <c r="A292" s="12" t="s">
        <v>325</v>
      </c>
      <c r="B292" s="37" t="s">
        <v>933</v>
      </c>
      <c r="C292" s="12">
        <v>289</v>
      </c>
      <c r="D292" s="12">
        <v>70726</v>
      </c>
      <c r="E292" s="12">
        <v>-1166</v>
      </c>
      <c r="F292" s="12">
        <v>0.01</v>
      </c>
      <c r="I292" s="37"/>
      <c r="J292" s="12">
        <v>70726</v>
      </c>
      <c r="K292" s="12">
        <v>-1166</v>
      </c>
      <c r="L292" s="12" t="s">
        <v>955</v>
      </c>
      <c r="M292" s="37">
        <v>10236981912</v>
      </c>
      <c r="N292" s="12" t="s">
        <v>934</v>
      </c>
      <c r="O292" s="12">
        <v>58.503999999999998</v>
      </c>
      <c r="P292" s="12" t="s">
        <v>938</v>
      </c>
      <c r="Q292" s="12" t="s">
        <v>931</v>
      </c>
      <c r="R292" s="12" t="s">
        <v>932</v>
      </c>
      <c r="S292" s="36" t="str">
        <f t="shared" si="4"/>
        <v>1bn - 50bn</v>
      </c>
      <c r="T292" s="36" t="str">
        <f>VLOOKUP(R292,Mapping!B:C,2,FALSE)</f>
        <v>US/CA</v>
      </c>
      <c r="U292" s="36" t="str">
        <f>VLOOKUP(N292,Mapping!H:I,2,FALSE)</f>
        <v>Index</v>
      </c>
    </row>
    <row r="293" spans="1:21" ht="16" customHeight="1" x14ac:dyDescent="0.35">
      <c r="A293" s="12" t="s">
        <v>326</v>
      </c>
      <c r="B293" s="37" t="s">
        <v>925</v>
      </c>
      <c r="C293" s="12">
        <v>290</v>
      </c>
      <c r="D293" s="12">
        <v>70000</v>
      </c>
      <c r="E293" s="12">
        <v>70000</v>
      </c>
      <c r="F293" s="12">
        <v>0.01</v>
      </c>
      <c r="G293" s="12">
        <v>70000</v>
      </c>
      <c r="H293" s="12">
        <v>70000</v>
      </c>
      <c r="I293" s="37" t="s">
        <v>928</v>
      </c>
      <c r="M293" s="37">
        <v>106918997</v>
      </c>
      <c r="N293" s="12" t="s">
        <v>976</v>
      </c>
      <c r="O293" s="12">
        <v>191.41900000000001</v>
      </c>
      <c r="P293" s="12"/>
      <c r="Q293" s="12"/>
      <c r="R293" s="12" t="s">
        <v>951</v>
      </c>
      <c r="S293" s="36" t="str">
        <f t="shared" si="4"/>
        <v>500mn</v>
      </c>
      <c r="T293" s="36" t="str">
        <f>VLOOKUP(R293,Mapping!B:C,2,FALSE)</f>
        <v>HK</v>
      </c>
      <c r="U293" s="36" t="str">
        <f>VLOOKUP(N293,Mapping!H:I,2,FALSE)</f>
        <v>Alternative/Specialty</v>
      </c>
    </row>
    <row r="294" spans="1:21" ht="16" customHeight="1" x14ac:dyDescent="0.35">
      <c r="A294" s="12" t="s">
        <v>327</v>
      </c>
      <c r="B294" s="37" t="s">
        <v>933</v>
      </c>
      <c r="C294" s="12">
        <v>291</v>
      </c>
      <c r="D294" s="12">
        <v>69944</v>
      </c>
      <c r="E294" s="12">
        <v>4900</v>
      </c>
      <c r="F294" s="12">
        <v>0.01</v>
      </c>
      <c r="G294" s="12">
        <v>0</v>
      </c>
      <c r="H294" s="12">
        <v>0</v>
      </c>
      <c r="I294" s="37" t="s">
        <v>1101</v>
      </c>
      <c r="J294" s="12">
        <v>69944</v>
      </c>
      <c r="K294" s="12">
        <v>4900</v>
      </c>
      <c r="L294" s="12" t="s">
        <v>986</v>
      </c>
      <c r="M294" s="37">
        <v>63292000346</v>
      </c>
      <c r="N294" s="12" t="s">
        <v>940</v>
      </c>
      <c r="O294" s="12">
        <v>34.365000000000002</v>
      </c>
      <c r="P294" s="12" t="s">
        <v>1042</v>
      </c>
      <c r="Q294" s="12"/>
      <c r="R294" s="12" t="s">
        <v>1043</v>
      </c>
      <c r="S294" s="36" t="str">
        <f t="shared" si="4"/>
        <v>50bn - 100bn</v>
      </c>
      <c r="T294" s="36" t="str">
        <f>VLOOKUP(R294,Mapping!B:C,2,FALSE)</f>
        <v>Asia</v>
      </c>
      <c r="U294" s="36" t="str">
        <f>VLOOKUP(N294,Mapping!H:I,2,FALSE)</f>
        <v>Growth</v>
      </c>
    </row>
    <row r="295" spans="1:21" ht="16" customHeight="1" x14ac:dyDescent="0.35">
      <c r="A295" s="12" t="s">
        <v>328</v>
      </c>
      <c r="B295" s="37" t="s">
        <v>933</v>
      </c>
      <c r="C295" s="12">
        <v>292</v>
      </c>
      <c r="D295" s="12">
        <v>69246</v>
      </c>
      <c r="E295" s="12">
        <v>-20825</v>
      </c>
      <c r="F295" s="12">
        <v>0.01</v>
      </c>
      <c r="G295" s="12">
        <v>0</v>
      </c>
      <c r="H295" s="12">
        <v>-19675</v>
      </c>
      <c r="I295" s="37" t="s">
        <v>957</v>
      </c>
      <c r="J295" s="12">
        <v>69246</v>
      </c>
      <c r="K295" s="12">
        <v>-1150</v>
      </c>
      <c r="L295" s="12" t="s">
        <v>949</v>
      </c>
      <c r="M295" s="37">
        <v>20084124480</v>
      </c>
      <c r="N295" s="12" t="s">
        <v>940</v>
      </c>
      <c r="O295" s="12">
        <v>35.375</v>
      </c>
      <c r="P295" s="12" t="s">
        <v>1042</v>
      </c>
      <c r="Q295" s="12"/>
      <c r="R295" s="12" t="s">
        <v>1043</v>
      </c>
      <c r="S295" s="36" t="str">
        <f t="shared" si="4"/>
        <v>1bn - 50bn</v>
      </c>
      <c r="T295" s="36" t="str">
        <f>VLOOKUP(R295,Mapping!B:C,2,FALSE)</f>
        <v>Asia</v>
      </c>
      <c r="U295" s="36" t="str">
        <f>VLOOKUP(N295,Mapping!H:I,2,FALSE)</f>
        <v>Growth</v>
      </c>
    </row>
    <row r="296" spans="1:21" ht="16" customHeight="1" x14ac:dyDescent="0.35">
      <c r="A296" s="12" t="s">
        <v>329</v>
      </c>
      <c r="B296" s="37" t="s">
        <v>925</v>
      </c>
      <c r="C296" s="12">
        <v>293</v>
      </c>
      <c r="D296" s="12">
        <v>69134</v>
      </c>
      <c r="E296" s="12">
        <v>69134</v>
      </c>
      <c r="F296" s="12">
        <v>0.01</v>
      </c>
      <c r="G296" s="12">
        <v>69134</v>
      </c>
      <c r="H296" s="12">
        <v>69134</v>
      </c>
      <c r="I296" s="37" t="s">
        <v>982</v>
      </c>
      <c r="M296" s="37">
        <v>1093912134</v>
      </c>
      <c r="N296" s="12" t="s">
        <v>976</v>
      </c>
      <c r="O296" s="12">
        <v>256.87</v>
      </c>
      <c r="P296" s="12" t="s">
        <v>941</v>
      </c>
      <c r="Q296" s="12" t="s">
        <v>941</v>
      </c>
      <c r="R296" s="12" t="s">
        <v>932</v>
      </c>
      <c r="S296" s="36" t="str">
        <f t="shared" si="4"/>
        <v>1bn - 50bn</v>
      </c>
      <c r="T296" s="36" t="str">
        <f>VLOOKUP(R296,Mapping!B:C,2,FALSE)</f>
        <v>US/CA</v>
      </c>
      <c r="U296" s="36" t="str">
        <f>VLOOKUP(N296,Mapping!H:I,2,FALSE)</f>
        <v>Alternative/Specialty</v>
      </c>
    </row>
    <row r="297" spans="1:21" ht="16" customHeight="1" x14ac:dyDescent="0.35">
      <c r="A297" s="12" t="s">
        <v>330</v>
      </c>
      <c r="B297" s="37" t="s">
        <v>925</v>
      </c>
      <c r="C297" s="12">
        <v>294</v>
      </c>
      <c r="D297" s="12">
        <v>67900</v>
      </c>
      <c r="E297" s="12">
        <v>9750</v>
      </c>
      <c r="F297" s="12">
        <v>0.01</v>
      </c>
      <c r="I297" s="37"/>
      <c r="J297" s="12">
        <v>67900</v>
      </c>
      <c r="K297" s="12">
        <v>9750</v>
      </c>
      <c r="L297" s="12" t="s">
        <v>986</v>
      </c>
      <c r="M297" s="37">
        <v>304313825</v>
      </c>
      <c r="N297" s="12" t="s">
        <v>940</v>
      </c>
      <c r="O297" s="12">
        <v>85.090999999999994</v>
      </c>
      <c r="P297" s="12" t="s">
        <v>1102</v>
      </c>
      <c r="Q297" s="12"/>
      <c r="R297" s="12" t="s">
        <v>951</v>
      </c>
      <c r="S297" s="36" t="str">
        <f t="shared" si="4"/>
        <v>500mn</v>
      </c>
      <c r="T297" s="36" t="str">
        <f>VLOOKUP(R297,Mapping!B:C,2,FALSE)</f>
        <v>HK</v>
      </c>
      <c r="U297" s="36" t="str">
        <f>VLOOKUP(N297,Mapping!H:I,2,FALSE)</f>
        <v>Growth</v>
      </c>
    </row>
    <row r="298" spans="1:21" ht="16" customHeight="1" x14ac:dyDescent="0.35">
      <c r="A298" s="12" t="s">
        <v>331</v>
      </c>
      <c r="B298" s="37" t="s">
        <v>933</v>
      </c>
      <c r="C298" s="12">
        <v>295</v>
      </c>
      <c r="D298" s="12">
        <v>65600</v>
      </c>
      <c r="E298" s="12">
        <v>-39950</v>
      </c>
      <c r="F298" s="12">
        <v>0.01</v>
      </c>
      <c r="I298" s="37"/>
      <c r="J298" s="12">
        <v>65600</v>
      </c>
      <c r="K298" s="12">
        <v>-39950</v>
      </c>
      <c r="L298" s="12" t="s">
        <v>986</v>
      </c>
      <c r="M298" s="37">
        <v>748393025</v>
      </c>
      <c r="N298" s="12" t="s">
        <v>940</v>
      </c>
      <c r="O298" s="12">
        <v>68.23</v>
      </c>
      <c r="P298" s="12" t="s">
        <v>1004</v>
      </c>
      <c r="Q298" s="12"/>
      <c r="R298" s="12" t="s">
        <v>1005</v>
      </c>
      <c r="S298" s="36" t="str">
        <f t="shared" si="4"/>
        <v>500mn - 1bn</v>
      </c>
      <c r="T298" s="36" t="str">
        <f>VLOOKUP(R298,Mapping!B:C,2,FALSE)</f>
        <v>Asia</v>
      </c>
      <c r="U298" s="36" t="str">
        <f>VLOOKUP(N298,Mapping!H:I,2,FALSE)</f>
        <v>Growth</v>
      </c>
    </row>
    <row r="299" spans="1:21" ht="16" customHeight="1" x14ac:dyDescent="0.35">
      <c r="A299" s="12" t="s">
        <v>332</v>
      </c>
      <c r="B299" s="37" t="s">
        <v>925</v>
      </c>
      <c r="C299" s="12">
        <v>296</v>
      </c>
      <c r="D299" s="12">
        <v>64904</v>
      </c>
      <c r="E299" s="12">
        <v>51434</v>
      </c>
      <c r="F299" s="12">
        <v>0.01</v>
      </c>
      <c r="G299" s="12">
        <v>64904</v>
      </c>
      <c r="H299" s="12">
        <v>51434</v>
      </c>
      <c r="I299" s="37" t="s">
        <v>928</v>
      </c>
      <c r="M299" s="37">
        <v>90324009029</v>
      </c>
      <c r="N299" s="12" t="s">
        <v>998</v>
      </c>
      <c r="O299" s="12">
        <v>167.065</v>
      </c>
      <c r="P299" s="12" t="s">
        <v>941</v>
      </c>
      <c r="Q299" s="12" t="s">
        <v>941</v>
      </c>
      <c r="R299" s="12" t="s">
        <v>932</v>
      </c>
      <c r="S299" s="36" t="str">
        <f t="shared" si="4"/>
        <v>50bn - 100bn</v>
      </c>
      <c r="T299" s="36" t="str">
        <f>VLOOKUP(R299,Mapping!B:C,2,FALSE)</f>
        <v>US/CA</v>
      </c>
      <c r="U299" s="36" t="str">
        <f>VLOOKUP(N299,Mapping!H:I,2,FALSE)</f>
        <v>Broker</v>
      </c>
    </row>
    <row r="300" spans="1:21" ht="16" customHeight="1" x14ac:dyDescent="0.35">
      <c r="A300" s="12" t="s">
        <v>333</v>
      </c>
      <c r="B300" s="37" t="s">
        <v>925</v>
      </c>
      <c r="C300" s="12">
        <v>297</v>
      </c>
      <c r="D300" s="12">
        <v>64745</v>
      </c>
      <c r="E300" s="12">
        <v>23457</v>
      </c>
      <c r="F300" s="12">
        <v>0.01</v>
      </c>
      <c r="G300" s="12">
        <v>64745</v>
      </c>
      <c r="H300" s="12">
        <v>23457</v>
      </c>
      <c r="I300" s="37" t="s">
        <v>928</v>
      </c>
      <c r="M300" s="37">
        <v>10716994353</v>
      </c>
      <c r="N300" s="12" t="s">
        <v>976</v>
      </c>
      <c r="O300" s="12">
        <v>155.64599999999999</v>
      </c>
      <c r="P300" s="12" t="s">
        <v>1103</v>
      </c>
      <c r="Q300" s="12" t="s">
        <v>972</v>
      </c>
      <c r="R300" s="12" t="s">
        <v>932</v>
      </c>
      <c r="S300" s="36" t="str">
        <f t="shared" si="4"/>
        <v>1bn - 50bn</v>
      </c>
      <c r="T300" s="36" t="str">
        <f>VLOOKUP(R300,Mapping!B:C,2,FALSE)</f>
        <v>US/CA</v>
      </c>
      <c r="U300" s="36" t="str">
        <f>VLOOKUP(N300,Mapping!H:I,2,FALSE)</f>
        <v>Alternative/Specialty</v>
      </c>
    </row>
    <row r="301" spans="1:21" ht="16" customHeight="1" x14ac:dyDescent="0.35">
      <c r="A301" s="12" t="s">
        <v>334</v>
      </c>
      <c r="B301" s="37" t="s">
        <v>933</v>
      </c>
      <c r="C301" s="12">
        <v>298</v>
      </c>
      <c r="D301" s="12">
        <v>63921</v>
      </c>
      <c r="E301" s="12">
        <v>2470</v>
      </c>
      <c r="F301" s="12">
        <v>0.01</v>
      </c>
      <c r="G301" s="12">
        <v>1352</v>
      </c>
      <c r="H301" s="12">
        <v>-6</v>
      </c>
      <c r="I301" s="37" t="s">
        <v>952</v>
      </c>
      <c r="J301" s="12">
        <v>62569</v>
      </c>
      <c r="K301" s="12">
        <v>2476</v>
      </c>
      <c r="L301" s="12" t="s">
        <v>928</v>
      </c>
      <c r="M301" s="37">
        <v>6146815967</v>
      </c>
      <c r="N301" s="12" t="s">
        <v>940</v>
      </c>
      <c r="O301" s="12">
        <v>28.268000000000001</v>
      </c>
      <c r="P301" s="12" t="s">
        <v>1104</v>
      </c>
      <c r="Q301" s="12"/>
      <c r="R301" s="12" t="s">
        <v>979</v>
      </c>
      <c r="S301" s="36" t="str">
        <f t="shared" si="4"/>
        <v>1bn - 50bn</v>
      </c>
      <c r="T301" s="36" t="str">
        <f>VLOOKUP(R301,Mapping!B:C,2,FALSE)</f>
        <v>EU</v>
      </c>
      <c r="U301" s="36" t="str">
        <f>VLOOKUP(N301,Mapping!H:I,2,FALSE)</f>
        <v>Growth</v>
      </c>
    </row>
    <row r="302" spans="1:21" ht="16" customHeight="1" x14ac:dyDescent="0.35">
      <c r="A302" s="12" t="s">
        <v>335</v>
      </c>
      <c r="B302" s="37" t="s">
        <v>925</v>
      </c>
      <c r="C302" s="12">
        <v>299</v>
      </c>
      <c r="D302" s="12">
        <v>63800</v>
      </c>
      <c r="E302" s="12">
        <v>37100</v>
      </c>
      <c r="F302" s="12">
        <v>0.01</v>
      </c>
      <c r="G302" s="12">
        <v>18200</v>
      </c>
      <c r="H302" s="12">
        <v>18200</v>
      </c>
      <c r="I302" s="37" t="s">
        <v>958</v>
      </c>
      <c r="J302" s="12">
        <v>45600</v>
      </c>
      <c r="K302" s="12">
        <v>18900</v>
      </c>
      <c r="L302" s="12" t="s">
        <v>958</v>
      </c>
      <c r="M302" s="37">
        <v>227357612</v>
      </c>
      <c r="N302" s="12" t="s">
        <v>976</v>
      </c>
      <c r="O302" s="12">
        <v>159.89699999999999</v>
      </c>
      <c r="P302" s="12" t="s">
        <v>953</v>
      </c>
      <c r="Q302" s="12"/>
      <c r="R302" s="12" t="s">
        <v>954</v>
      </c>
      <c r="S302" s="36" t="str">
        <f t="shared" si="4"/>
        <v>500mn</v>
      </c>
      <c r="T302" s="36" t="str">
        <f>VLOOKUP(R302,Mapping!B:C,2,FALSE)</f>
        <v>EU</v>
      </c>
      <c r="U302" s="36" t="str">
        <f>VLOOKUP(N302,Mapping!H:I,2,FALSE)</f>
        <v>Alternative/Specialty</v>
      </c>
    </row>
    <row r="303" spans="1:21" ht="16" customHeight="1" x14ac:dyDescent="0.35">
      <c r="A303" s="12" t="s">
        <v>336</v>
      </c>
      <c r="B303" s="37" t="s">
        <v>925</v>
      </c>
      <c r="C303" s="12">
        <v>300</v>
      </c>
      <c r="D303" s="12">
        <v>63037</v>
      </c>
      <c r="E303" s="12">
        <v>13203</v>
      </c>
      <c r="F303" s="12">
        <v>0.01</v>
      </c>
      <c r="G303" s="12">
        <v>63037</v>
      </c>
      <c r="H303" s="12">
        <v>13203</v>
      </c>
      <c r="I303" s="37" t="s">
        <v>928</v>
      </c>
      <c r="M303" s="37">
        <v>301140674966</v>
      </c>
      <c r="N303" s="12" t="s">
        <v>998</v>
      </c>
      <c r="O303" s="12">
        <v>14.663</v>
      </c>
      <c r="P303" s="12" t="s">
        <v>1105</v>
      </c>
      <c r="Q303" s="12" t="s">
        <v>946</v>
      </c>
      <c r="R303" s="12" t="s">
        <v>932</v>
      </c>
      <c r="S303" s="36" t="str">
        <f t="shared" si="4"/>
        <v>100bn</v>
      </c>
      <c r="T303" s="36" t="str">
        <f>VLOOKUP(R303,Mapping!B:C,2,FALSE)</f>
        <v>US/CA</v>
      </c>
      <c r="U303" s="36" t="str">
        <f>VLOOKUP(N303,Mapping!H:I,2,FALSE)</f>
        <v>Broker</v>
      </c>
    </row>
    <row r="304" spans="1:21" ht="16" customHeight="1" x14ac:dyDescent="0.35">
      <c r="A304" s="12" t="s">
        <v>337</v>
      </c>
      <c r="B304" s="37" t="s">
        <v>925</v>
      </c>
      <c r="C304" s="12">
        <v>301</v>
      </c>
      <c r="D304" s="12">
        <v>62520</v>
      </c>
      <c r="E304" s="12">
        <v>1165</v>
      </c>
      <c r="F304" s="12">
        <v>0.01</v>
      </c>
      <c r="G304" s="12">
        <v>62520</v>
      </c>
      <c r="H304" s="12">
        <v>1165</v>
      </c>
      <c r="I304" s="37" t="s">
        <v>928</v>
      </c>
      <c r="M304" s="37">
        <v>49464496045</v>
      </c>
      <c r="N304" s="12" t="s">
        <v>934</v>
      </c>
      <c r="O304" s="12">
        <v>30.530999999999999</v>
      </c>
      <c r="P304" s="12" t="s">
        <v>1106</v>
      </c>
      <c r="Q304" s="12" t="s">
        <v>931</v>
      </c>
      <c r="R304" s="12" t="s">
        <v>932</v>
      </c>
      <c r="S304" s="36" t="str">
        <f t="shared" si="4"/>
        <v>1bn - 50bn</v>
      </c>
      <c r="T304" s="36" t="str">
        <f>VLOOKUP(R304,Mapping!B:C,2,FALSE)</f>
        <v>US/CA</v>
      </c>
      <c r="U304" s="36" t="str">
        <f>VLOOKUP(N304,Mapping!H:I,2,FALSE)</f>
        <v>Index</v>
      </c>
    </row>
    <row r="305" spans="1:21" ht="16" customHeight="1" x14ac:dyDescent="0.35">
      <c r="A305" s="12" t="s">
        <v>338</v>
      </c>
      <c r="B305" s="37" t="s">
        <v>933</v>
      </c>
      <c r="C305" s="12">
        <v>302</v>
      </c>
      <c r="D305" s="12">
        <v>61094</v>
      </c>
      <c r="E305" s="12">
        <v>-84174</v>
      </c>
      <c r="F305" s="12">
        <v>0.01</v>
      </c>
      <c r="I305" s="37"/>
      <c r="J305" s="12">
        <v>61094</v>
      </c>
      <c r="K305" s="12">
        <v>-84174</v>
      </c>
      <c r="L305" s="12" t="s">
        <v>952</v>
      </c>
      <c r="M305" s="37">
        <v>6589657601</v>
      </c>
      <c r="N305" s="12" t="s">
        <v>940</v>
      </c>
      <c r="O305" s="12">
        <v>26.356999999999999</v>
      </c>
      <c r="P305" s="12" t="s">
        <v>1053</v>
      </c>
      <c r="Q305" s="12"/>
      <c r="R305" s="12" t="s">
        <v>1054</v>
      </c>
      <c r="S305" s="36" t="str">
        <f t="shared" si="4"/>
        <v>1bn - 50bn</v>
      </c>
      <c r="T305" s="36" t="str">
        <f>VLOOKUP(R305,Mapping!B:C,2,FALSE)</f>
        <v>EU</v>
      </c>
      <c r="U305" s="36" t="str">
        <f>VLOOKUP(N305,Mapping!H:I,2,FALSE)</f>
        <v>Growth</v>
      </c>
    </row>
    <row r="306" spans="1:21" ht="16" customHeight="1" x14ac:dyDescent="0.35">
      <c r="A306" s="12" t="s">
        <v>339</v>
      </c>
      <c r="B306" s="37" t="s">
        <v>933</v>
      </c>
      <c r="C306" s="12">
        <v>303</v>
      </c>
      <c r="D306" s="12">
        <v>60000</v>
      </c>
      <c r="E306" s="12">
        <v>0</v>
      </c>
      <c r="F306" s="12">
        <v>0.01</v>
      </c>
      <c r="I306" s="37"/>
      <c r="J306" s="12">
        <v>60000</v>
      </c>
      <c r="K306" s="12">
        <v>0</v>
      </c>
      <c r="L306" s="12" t="s">
        <v>928</v>
      </c>
      <c r="M306" s="37">
        <v>9541815921</v>
      </c>
      <c r="N306" s="12" t="s">
        <v>929</v>
      </c>
      <c r="O306" s="12">
        <v>25.68</v>
      </c>
      <c r="P306" s="12" t="s">
        <v>1107</v>
      </c>
      <c r="Q306" s="12"/>
      <c r="R306" s="12" t="s">
        <v>979</v>
      </c>
      <c r="S306" s="36" t="str">
        <f t="shared" si="4"/>
        <v>1bn - 50bn</v>
      </c>
      <c r="T306" s="36" t="str">
        <f>VLOOKUP(R306,Mapping!B:C,2,FALSE)</f>
        <v>EU</v>
      </c>
      <c r="U306" s="36" t="str">
        <f>VLOOKUP(N306,Mapping!H:I,2,FALSE)</f>
        <v>Value</v>
      </c>
    </row>
    <row r="307" spans="1:21" ht="16" customHeight="1" x14ac:dyDescent="0.35">
      <c r="A307" s="12" t="s">
        <v>340</v>
      </c>
      <c r="B307" s="37" t="s">
        <v>933</v>
      </c>
      <c r="C307" s="12">
        <v>304</v>
      </c>
      <c r="D307" s="12">
        <v>59842</v>
      </c>
      <c r="E307" s="12">
        <v>-30426</v>
      </c>
      <c r="F307" s="12">
        <v>0.01</v>
      </c>
      <c r="G307" s="12">
        <v>43442</v>
      </c>
      <c r="H307" s="12">
        <v>-30426</v>
      </c>
      <c r="I307" s="37" t="s">
        <v>942</v>
      </c>
      <c r="J307" s="12">
        <v>16400</v>
      </c>
      <c r="K307" s="12">
        <v>0</v>
      </c>
      <c r="L307" s="12" t="s">
        <v>942</v>
      </c>
      <c r="M307" s="37">
        <v>13430230726</v>
      </c>
      <c r="N307" s="12" t="s">
        <v>940</v>
      </c>
      <c r="O307" s="12">
        <v>60.377000000000002</v>
      </c>
      <c r="P307" s="12" t="s">
        <v>1053</v>
      </c>
      <c r="Q307" s="12"/>
      <c r="R307" s="12" t="s">
        <v>1054</v>
      </c>
      <c r="S307" s="36" t="str">
        <f t="shared" si="4"/>
        <v>1bn - 50bn</v>
      </c>
      <c r="T307" s="36" t="str">
        <f>VLOOKUP(R307,Mapping!B:C,2,FALSE)</f>
        <v>EU</v>
      </c>
      <c r="U307" s="36" t="str">
        <f>VLOOKUP(N307,Mapping!H:I,2,FALSE)</f>
        <v>Growth</v>
      </c>
    </row>
    <row r="308" spans="1:21" ht="16" customHeight="1" x14ac:dyDescent="0.35">
      <c r="A308" s="12" t="s">
        <v>341</v>
      </c>
      <c r="B308" s="37" t="s">
        <v>933</v>
      </c>
      <c r="C308" s="12">
        <v>305</v>
      </c>
      <c r="D308" s="12">
        <v>59230</v>
      </c>
      <c r="E308" s="12">
        <v>50</v>
      </c>
      <c r="F308" s="12">
        <v>0.01</v>
      </c>
      <c r="I308" s="37"/>
      <c r="J308" s="12">
        <v>59230</v>
      </c>
      <c r="K308" s="12">
        <v>50</v>
      </c>
      <c r="L308" s="12" t="s">
        <v>928</v>
      </c>
      <c r="M308" s="37">
        <v>25677068920</v>
      </c>
      <c r="N308" s="12" t="s">
        <v>940</v>
      </c>
      <c r="O308" s="12">
        <v>42.122</v>
      </c>
      <c r="P308" s="12" t="s">
        <v>1098</v>
      </c>
      <c r="Q308" s="12"/>
      <c r="R308" s="12" t="s">
        <v>1099</v>
      </c>
      <c r="S308" s="36" t="str">
        <f t="shared" si="4"/>
        <v>1bn - 50bn</v>
      </c>
      <c r="T308" s="36" t="str">
        <f>VLOOKUP(R308,Mapping!B:C,2,FALSE)</f>
        <v>Asia</v>
      </c>
      <c r="U308" s="36" t="str">
        <f>VLOOKUP(N308,Mapping!H:I,2,FALSE)</f>
        <v>Growth</v>
      </c>
    </row>
    <row r="309" spans="1:21" ht="16" customHeight="1" x14ac:dyDescent="0.35">
      <c r="A309" s="12" t="s">
        <v>342</v>
      </c>
      <c r="B309" s="37" t="s">
        <v>925</v>
      </c>
      <c r="C309" s="12">
        <v>306</v>
      </c>
      <c r="D309" s="12">
        <v>58700</v>
      </c>
      <c r="E309" s="12">
        <v>16700</v>
      </c>
      <c r="F309" s="12">
        <v>0.01</v>
      </c>
      <c r="I309" s="37"/>
      <c r="J309" s="12">
        <v>58700</v>
      </c>
      <c r="K309" s="12">
        <v>16700</v>
      </c>
      <c r="L309" s="12" t="s">
        <v>928</v>
      </c>
      <c r="M309" s="37">
        <v>11912394010</v>
      </c>
      <c r="N309" s="12" t="s">
        <v>929</v>
      </c>
      <c r="O309" s="12">
        <v>36.674999999999997</v>
      </c>
      <c r="P309" s="12" t="s">
        <v>1108</v>
      </c>
      <c r="Q309" s="12" t="s">
        <v>1109</v>
      </c>
      <c r="R309" s="12" t="s">
        <v>932</v>
      </c>
      <c r="S309" s="36" t="str">
        <f t="shared" si="4"/>
        <v>1bn - 50bn</v>
      </c>
      <c r="T309" s="36" t="str">
        <f>VLOOKUP(R309,Mapping!B:C,2,FALSE)</f>
        <v>US/CA</v>
      </c>
      <c r="U309" s="36" t="str">
        <f>VLOOKUP(N309,Mapping!H:I,2,FALSE)</f>
        <v>Value</v>
      </c>
    </row>
    <row r="310" spans="1:21" ht="16" customHeight="1" x14ac:dyDescent="0.35">
      <c r="A310" s="12" t="s">
        <v>343</v>
      </c>
      <c r="B310" s="37" t="s">
        <v>933</v>
      </c>
      <c r="C310" s="12">
        <v>307</v>
      </c>
      <c r="D310" s="12">
        <v>57550</v>
      </c>
      <c r="E310" s="12">
        <v>14800</v>
      </c>
      <c r="F310" s="12">
        <v>0.01</v>
      </c>
      <c r="I310" s="37"/>
      <c r="J310" s="12">
        <v>57550</v>
      </c>
      <c r="K310" s="12">
        <v>14800</v>
      </c>
      <c r="L310" s="12" t="s">
        <v>942</v>
      </c>
      <c r="M310" s="37">
        <v>12537022442</v>
      </c>
      <c r="N310" s="12" t="s">
        <v>963</v>
      </c>
      <c r="O310" s="12">
        <v>66.013000000000005</v>
      </c>
      <c r="P310" s="12" t="s">
        <v>977</v>
      </c>
      <c r="Q310" s="12"/>
      <c r="R310" s="12" t="s">
        <v>927</v>
      </c>
      <c r="S310" s="36" t="str">
        <f t="shared" si="4"/>
        <v>1bn - 50bn</v>
      </c>
      <c r="T310" s="36" t="str">
        <f>VLOOKUP(R310,Mapping!B:C,2,FALSE)</f>
        <v>CN</v>
      </c>
      <c r="U310" s="36" t="str">
        <f>VLOOKUP(N310,Mapping!H:I,2,FALSE)</f>
        <v>Growth</v>
      </c>
    </row>
    <row r="311" spans="1:21" ht="16" customHeight="1" x14ac:dyDescent="0.35">
      <c r="A311" s="12" t="s">
        <v>344</v>
      </c>
      <c r="B311" s="37" t="s">
        <v>925</v>
      </c>
      <c r="C311" s="12">
        <v>308</v>
      </c>
      <c r="D311" s="12">
        <v>56996</v>
      </c>
      <c r="E311" s="12">
        <v>-2109482</v>
      </c>
      <c r="F311" s="12">
        <v>0.01</v>
      </c>
      <c r="G311" s="12">
        <v>0</v>
      </c>
      <c r="H311" s="12">
        <v>-2045587</v>
      </c>
      <c r="I311" s="37" t="s">
        <v>952</v>
      </c>
      <c r="J311" s="12">
        <v>56996</v>
      </c>
      <c r="K311" s="12">
        <v>-63895</v>
      </c>
      <c r="L311" s="12" t="s">
        <v>928</v>
      </c>
      <c r="M311" s="37">
        <v>17231909774</v>
      </c>
      <c r="N311" s="12" t="s">
        <v>963</v>
      </c>
      <c r="O311" s="12">
        <v>49.055999999999997</v>
      </c>
      <c r="P311" s="12" t="s">
        <v>1110</v>
      </c>
      <c r="Q311" s="12" t="s">
        <v>1111</v>
      </c>
      <c r="R311" s="12" t="s">
        <v>932</v>
      </c>
      <c r="S311" s="36" t="str">
        <f t="shared" si="4"/>
        <v>1bn - 50bn</v>
      </c>
      <c r="T311" s="36" t="str">
        <f>VLOOKUP(R311,Mapping!B:C,2,FALSE)</f>
        <v>US/CA</v>
      </c>
      <c r="U311" s="36" t="str">
        <f>VLOOKUP(N311,Mapping!H:I,2,FALSE)</f>
        <v>Growth</v>
      </c>
    </row>
    <row r="312" spans="1:21" ht="16" customHeight="1" x14ac:dyDescent="0.35">
      <c r="A312" s="12" t="s">
        <v>345</v>
      </c>
      <c r="B312" s="37" t="s">
        <v>925</v>
      </c>
      <c r="C312" s="12">
        <v>309</v>
      </c>
      <c r="D312" s="12">
        <v>56471</v>
      </c>
      <c r="E312" s="12">
        <v>0</v>
      </c>
      <c r="F312" s="12">
        <v>0.01</v>
      </c>
      <c r="G312" s="12">
        <v>56471</v>
      </c>
      <c r="H312" s="12">
        <v>0</v>
      </c>
      <c r="I312" s="37" t="s">
        <v>928</v>
      </c>
      <c r="M312" s="37">
        <v>105866011</v>
      </c>
      <c r="N312" s="12" t="s">
        <v>940</v>
      </c>
      <c r="O312" s="12">
        <v>5.2910000000000004</v>
      </c>
      <c r="P312" s="12" t="s">
        <v>953</v>
      </c>
      <c r="Q312" s="12"/>
      <c r="R312" s="12" t="s">
        <v>954</v>
      </c>
      <c r="S312" s="36" t="str">
        <f t="shared" si="4"/>
        <v>500mn</v>
      </c>
      <c r="T312" s="36" t="str">
        <f>VLOOKUP(R312,Mapping!B:C,2,FALSE)</f>
        <v>EU</v>
      </c>
      <c r="U312" s="36" t="str">
        <f>VLOOKUP(N312,Mapping!H:I,2,FALSE)</f>
        <v>Growth</v>
      </c>
    </row>
    <row r="313" spans="1:21" ht="16" customHeight="1" x14ac:dyDescent="0.35">
      <c r="A313" s="12" t="s">
        <v>346</v>
      </c>
      <c r="B313" s="37" t="s">
        <v>933</v>
      </c>
      <c r="C313" s="12">
        <v>310</v>
      </c>
      <c r="D313" s="12">
        <v>56400</v>
      </c>
      <c r="E313" s="12">
        <v>-116800</v>
      </c>
      <c r="F313" s="12">
        <v>0.01</v>
      </c>
      <c r="G313" s="12">
        <v>0</v>
      </c>
      <c r="H313" s="12">
        <v>-113900</v>
      </c>
      <c r="I313" s="37" t="s">
        <v>1062</v>
      </c>
      <c r="J313" s="12">
        <v>56400</v>
      </c>
      <c r="K313" s="12">
        <v>-2900</v>
      </c>
      <c r="L313" s="12" t="s">
        <v>958</v>
      </c>
      <c r="M313" s="37">
        <v>10596890010</v>
      </c>
      <c r="N313" s="12" t="s">
        <v>934</v>
      </c>
      <c r="O313" s="12">
        <v>14.333</v>
      </c>
      <c r="P313" s="12" t="s">
        <v>960</v>
      </c>
      <c r="Q313" s="12"/>
      <c r="R313" s="12" t="s">
        <v>961</v>
      </c>
      <c r="S313" s="36" t="str">
        <f t="shared" si="4"/>
        <v>1bn - 50bn</v>
      </c>
      <c r="T313" s="36" t="str">
        <f>VLOOKUP(R313,Mapping!B:C,2,FALSE)</f>
        <v>EU</v>
      </c>
      <c r="U313" s="36" t="str">
        <f>VLOOKUP(N313,Mapping!H:I,2,FALSE)</f>
        <v>Index</v>
      </c>
    </row>
    <row r="314" spans="1:21" ht="16" customHeight="1" x14ac:dyDescent="0.35">
      <c r="A314" s="12" t="s">
        <v>347</v>
      </c>
      <c r="B314" s="37" t="s">
        <v>933</v>
      </c>
      <c r="C314" s="12">
        <v>311</v>
      </c>
      <c r="D314" s="12">
        <v>55950</v>
      </c>
      <c r="E314" s="12">
        <v>1100</v>
      </c>
      <c r="F314" s="12">
        <v>0.01</v>
      </c>
      <c r="G314" s="12">
        <v>45000</v>
      </c>
      <c r="H314" s="12">
        <v>0</v>
      </c>
      <c r="I314" s="37" t="s">
        <v>928</v>
      </c>
      <c r="J314" s="12">
        <v>10950</v>
      </c>
      <c r="K314" s="12">
        <v>1100</v>
      </c>
      <c r="L314" s="12" t="s">
        <v>986</v>
      </c>
      <c r="M314" s="37">
        <v>39061569771</v>
      </c>
      <c r="N314" s="12" t="s">
        <v>929</v>
      </c>
      <c r="O314" s="12">
        <v>26.108000000000001</v>
      </c>
      <c r="P314" s="12" t="s">
        <v>1112</v>
      </c>
      <c r="Q314" s="12"/>
      <c r="R314" s="12" t="s">
        <v>990</v>
      </c>
      <c r="S314" s="36" t="str">
        <f t="shared" si="4"/>
        <v>1bn - 50bn</v>
      </c>
      <c r="T314" s="36" t="str">
        <f>VLOOKUP(R314,Mapping!B:C,2,FALSE)</f>
        <v>EU</v>
      </c>
      <c r="U314" s="36" t="str">
        <f>VLOOKUP(N314,Mapping!H:I,2,FALSE)</f>
        <v>Value</v>
      </c>
    </row>
    <row r="315" spans="1:21" ht="16" customHeight="1" x14ac:dyDescent="0.35">
      <c r="A315" s="12" t="s">
        <v>348</v>
      </c>
      <c r="B315" s="37" t="s">
        <v>925</v>
      </c>
      <c r="C315" s="12">
        <v>312</v>
      </c>
      <c r="D315" s="12">
        <v>55644</v>
      </c>
      <c r="E315" s="12">
        <v>-31395</v>
      </c>
      <c r="F315" s="12">
        <v>0.01</v>
      </c>
      <c r="G315" s="12">
        <v>55644</v>
      </c>
      <c r="H315" s="12">
        <v>-31395</v>
      </c>
      <c r="I315" s="37" t="s">
        <v>928</v>
      </c>
      <c r="M315" s="37">
        <v>26084713492</v>
      </c>
      <c r="N315" s="12" t="s">
        <v>929</v>
      </c>
      <c r="O315" s="12">
        <v>27.468</v>
      </c>
      <c r="P315" s="12" t="s">
        <v>1113</v>
      </c>
      <c r="Q315" s="12" t="s">
        <v>1114</v>
      </c>
      <c r="R315" s="12" t="s">
        <v>932</v>
      </c>
      <c r="S315" s="36" t="str">
        <f t="shared" si="4"/>
        <v>1bn - 50bn</v>
      </c>
      <c r="T315" s="36" t="str">
        <f>VLOOKUP(R315,Mapping!B:C,2,FALSE)</f>
        <v>US/CA</v>
      </c>
      <c r="U315" s="36" t="str">
        <f>VLOOKUP(N315,Mapping!H:I,2,FALSE)</f>
        <v>Value</v>
      </c>
    </row>
    <row r="316" spans="1:21" ht="16" customHeight="1" x14ac:dyDescent="0.35">
      <c r="A316" s="12" t="s">
        <v>349</v>
      </c>
      <c r="B316" s="37" t="s">
        <v>925</v>
      </c>
      <c r="C316" s="12">
        <v>313</v>
      </c>
      <c r="D316" s="12">
        <v>54969</v>
      </c>
      <c r="E316" s="12">
        <v>-80250</v>
      </c>
      <c r="F316" s="12">
        <v>0.01</v>
      </c>
      <c r="G316" s="12">
        <v>54969</v>
      </c>
      <c r="H316" s="12">
        <v>-80250</v>
      </c>
      <c r="I316" s="37" t="s">
        <v>928</v>
      </c>
      <c r="M316" s="37">
        <v>31053035491</v>
      </c>
      <c r="N316" s="12" t="s">
        <v>940</v>
      </c>
      <c r="O316" s="12">
        <v>15.552</v>
      </c>
      <c r="P316" s="12" t="s">
        <v>1113</v>
      </c>
      <c r="Q316" s="12" t="s">
        <v>1114</v>
      </c>
      <c r="R316" s="12" t="s">
        <v>932</v>
      </c>
      <c r="S316" s="36" t="str">
        <f t="shared" si="4"/>
        <v>1bn - 50bn</v>
      </c>
      <c r="T316" s="36" t="str">
        <f>VLOOKUP(R316,Mapping!B:C,2,FALSE)</f>
        <v>US/CA</v>
      </c>
      <c r="U316" s="36" t="str">
        <f>VLOOKUP(N316,Mapping!H:I,2,FALSE)</f>
        <v>Growth</v>
      </c>
    </row>
    <row r="317" spans="1:21" ht="16" customHeight="1" x14ac:dyDescent="0.35">
      <c r="A317" s="12" t="s">
        <v>350</v>
      </c>
      <c r="B317" s="37" t="s">
        <v>933</v>
      </c>
      <c r="C317" s="12">
        <v>314</v>
      </c>
      <c r="D317" s="12">
        <v>54523</v>
      </c>
      <c r="E317" s="12">
        <v>0</v>
      </c>
      <c r="F317" s="12">
        <v>0.01</v>
      </c>
      <c r="I317" s="37"/>
      <c r="J317" s="12">
        <v>54523</v>
      </c>
      <c r="K317" s="12">
        <v>0</v>
      </c>
      <c r="L317" s="12" t="s">
        <v>958</v>
      </c>
      <c r="M317" s="37">
        <v>40976700599</v>
      </c>
      <c r="N317" s="12" t="s">
        <v>940</v>
      </c>
      <c r="O317" s="12">
        <v>24.803000000000001</v>
      </c>
      <c r="P317" s="12" t="s">
        <v>1026</v>
      </c>
      <c r="Q317" s="12"/>
      <c r="R317" s="12" t="s">
        <v>1027</v>
      </c>
      <c r="S317" s="36" t="str">
        <f t="shared" si="4"/>
        <v>1bn - 50bn</v>
      </c>
      <c r="T317" s="36" t="str">
        <f>VLOOKUP(R317,Mapping!B:C,2,FALSE)</f>
        <v>EU</v>
      </c>
      <c r="U317" s="36" t="str">
        <f>VLOOKUP(N317,Mapping!H:I,2,FALSE)</f>
        <v>Growth</v>
      </c>
    </row>
    <row r="318" spans="1:21" ht="16" customHeight="1" x14ac:dyDescent="0.35">
      <c r="A318" s="12" t="s">
        <v>351</v>
      </c>
      <c r="B318" s="37" t="s">
        <v>925</v>
      </c>
      <c r="C318" s="12">
        <v>315</v>
      </c>
      <c r="D318" s="12">
        <v>54470</v>
      </c>
      <c r="E318" s="12">
        <v>49570</v>
      </c>
      <c r="F318" s="12">
        <v>0.01</v>
      </c>
      <c r="G318" s="12">
        <v>54470</v>
      </c>
      <c r="H318" s="12">
        <v>49570</v>
      </c>
      <c r="I318" s="37" t="s">
        <v>928</v>
      </c>
      <c r="M318" s="37">
        <v>184795238</v>
      </c>
      <c r="N318" s="12" t="s">
        <v>976</v>
      </c>
      <c r="O318" s="12">
        <v>332.44900000000001</v>
      </c>
      <c r="P318" s="12" t="s">
        <v>950</v>
      </c>
      <c r="Q318" s="12"/>
      <c r="R318" s="12" t="s">
        <v>951</v>
      </c>
      <c r="S318" s="36" t="str">
        <f t="shared" si="4"/>
        <v>500mn</v>
      </c>
      <c r="T318" s="36" t="str">
        <f>VLOOKUP(R318,Mapping!B:C,2,FALSE)</f>
        <v>HK</v>
      </c>
      <c r="U318" s="36" t="str">
        <f>VLOOKUP(N318,Mapping!H:I,2,FALSE)</f>
        <v>Alternative/Specialty</v>
      </c>
    </row>
    <row r="319" spans="1:21" ht="16" customHeight="1" x14ac:dyDescent="0.35">
      <c r="A319" s="12" t="s">
        <v>352</v>
      </c>
      <c r="B319" s="37" t="s">
        <v>925</v>
      </c>
      <c r="C319" s="12">
        <v>316</v>
      </c>
      <c r="D319" s="12">
        <v>54370</v>
      </c>
      <c r="E319" s="12">
        <v>0</v>
      </c>
      <c r="F319" s="12">
        <v>0.01</v>
      </c>
      <c r="I319" s="37"/>
      <c r="J319" s="12">
        <v>54370</v>
      </c>
      <c r="K319" s="12">
        <v>0</v>
      </c>
      <c r="L319" s="12" t="s">
        <v>958</v>
      </c>
      <c r="M319" s="37">
        <v>2847424430</v>
      </c>
      <c r="N319" s="12" t="s">
        <v>929</v>
      </c>
      <c r="O319" s="12">
        <v>27.443999999999999</v>
      </c>
      <c r="P319" s="12" t="s">
        <v>1115</v>
      </c>
      <c r="Q319" s="12" t="s">
        <v>1116</v>
      </c>
      <c r="R319" s="12" t="s">
        <v>985</v>
      </c>
      <c r="S319" s="36" t="str">
        <f t="shared" si="4"/>
        <v>1bn - 50bn</v>
      </c>
      <c r="T319" s="36" t="str">
        <f>VLOOKUP(R319,Mapping!B:C,2,FALSE)</f>
        <v>US/CA</v>
      </c>
      <c r="U319" s="36" t="str">
        <f>VLOOKUP(N319,Mapping!H:I,2,FALSE)</f>
        <v>Value</v>
      </c>
    </row>
    <row r="320" spans="1:21" ht="16" customHeight="1" x14ac:dyDescent="0.35">
      <c r="A320" s="12" t="s">
        <v>353</v>
      </c>
      <c r="B320" s="37" t="s">
        <v>933</v>
      </c>
      <c r="C320" s="12">
        <v>317</v>
      </c>
      <c r="D320" s="12">
        <v>54258</v>
      </c>
      <c r="E320" s="12">
        <v>0</v>
      </c>
      <c r="F320" s="12">
        <v>0.01</v>
      </c>
      <c r="G320" s="12">
        <v>54258</v>
      </c>
      <c r="H320" s="12">
        <v>0</v>
      </c>
      <c r="I320" s="37" t="s">
        <v>986</v>
      </c>
      <c r="M320" s="37">
        <v>1220678872</v>
      </c>
      <c r="N320" s="12" t="s">
        <v>929</v>
      </c>
      <c r="O320" s="12">
        <v>90.667000000000002</v>
      </c>
      <c r="P320" s="12" t="s">
        <v>953</v>
      </c>
      <c r="Q320" s="12"/>
      <c r="R320" s="12" t="s">
        <v>954</v>
      </c>
      <c r="S320" s="36" t="str">
        <f t="shared" si="4"/>
        <v>1bn - 50bn</v>
      </c>
      <c r="T320" s="36" t="str">
        <f>VLOOKUP(R320,Mapping!B:C,2,FALSE)</f>
        <v>EU</v>
      </c>
      <c r="U320" s="36" t="str">
        <f>VLOOKUP(N320,Mapping!H:I,2,FALSE)</f>
        <v>Value</v>
      </c>
    </row>
    <row r="321" spans="1:21" ht="16" customHeight="1" x14ac:dyDescent="0.35">
      <c r="A321" s="12" t="s">
        <v>354</v>
      </c>
      <c r="B321" s="37" t="s">
        <v>933</v>
      </c>
      <c r="C321" s="12">
        <v>318</v>
      </c>
      <c r="D321" s="12">
        <v>53110</v>
      </c>
      <c r="E321" s="12">
        <v>-359719</v>
      </c>
      <c r="F321" s="12">
        <v>0.01</v>
      </c>
      <c r="G321" s="12">
        <v>20995</v>
      </c>
      <c r="H321" s="12">
        <v>-364231</v>
      </c>
      <c r="I321" s="37" t="s">
        <v>928</v>
      </c>
      <c r="J321" s="12">
        <v>32115</v>
      </c>
      <c r="K321" s="12">
        <v>4512</v>
      </c>
      <c r="L321" s="12" t="s">
        <v>928</v>
      </c>
      <c r="M321" s="37">
        <v>411050116588</v>
      </c>
      <c r="N321" s="12" t="s">
        <v>929</v>
      </c>
      <c r="O321" s="12">
        <v>24.806000000000001</v>
      </c>
      <c r="P321" s="12" t="s">
        <v>967</v>
      </c>
      <c r="Q321" s="12" t="s">
        <v>968</v>
      </c>
      <c r="R321" s="12" t="s">
        <v>932</v>
      </c>
      <c r="S321" s="36" t="str">
        <f t="shared" si="4"/>
        <v>100bn</v>
      </c>
      <c r="T321" s="36" t="str">
        <f>VLOOKUP(R321,Mapping!B:C,2,FALSE)</f>
        <v>US/CA</v>
      </c>
      <c r="U321" s="36" t="str">
        <f>VLOOKUP(N321,Mapping!H:I,2,FALSE)</f>
        <v>Value</v>
      </c>
    </row>
    <row r="322" spans="1:21" ht="16" customHeight="1" x14ac:dyDescent="0.35">
      <c r="A322" s="12" t="s">
        <v>355</v>
      </c>
      <c r="B322" s="37" t="s">
        <v>933</v>
      </c>
      <c r="C322" s="12">
        <v>319</v>
      </c>
      <c r="D322" s="12">
        <v>52902</v>
      </c>
      <c r="E322" s="12">
        <v>-22105</v>
      </c>
      <c r="F322" s="12">
        <v>0.01</v>
      </c>
      <c r="G322" s="12">
        <v>0</v>
      </c>
      <c r="H322" s="12">
        <v>-23555</v>
      </c>
      <c r="I322" s="37" t="s">
        <v>1062</v>
      </c>
      <c r="J322" s="12">
        <v>52902</v>
      </c>
      <c r="K322" s="12">
        <v>1450</v>
      </c>
      <c r="L322" s="12" t="s">
        <v>958</v>
      </c>
      <c r="M322" s="37">
        <v>16210413575</v>
      </c>
      <c r="N322" s="12"/>
      <c r="O322" s="12">
        <v>29.654</v>
      </c>
      <c r="P322" s="12" t="s">
        <v>1053</v>
      </c>
      <c r="Q322" s="12"/>
      <c r="R322" s="12" t="s">
        <v>1054</v>
      </c>
      <c r="S322" s="36" t="str">
        <f t="shared" si="4"/>
        <v>1bn - 50bn</v>
      </c>
      <c r="T322" s="36" t="str">
        <f>VLOOKUP(R322,Mapping!B:C,2,FALSE)</f>
        <v>EU</v>
      </c>
      <c r="U322" s="36" t="e">
        <f>VLOOKUP(N322,Mapping!H:I,2,FALSE)</f>
        <v>#N/A</v>
      </c>
    </row>
    <row r="323" spans="1:21" ht="16" customHeight="1" x14ac:dyDescent="0.35">
      <c r="A323" s="12" t="s">
        <v>356</v>
      </c>
      <c r="B323" s="37" t="s">
        <v>925</v>
      </c>
      <c r="C323" s="12">
        <v>320</v>
      </c>
      <c r="D323" s="12">
        <v>52681</v>
      </c>
      <c r="E323" s="12">
        <v>-3560</v>
      </c>
      <c r="F323" s="12">
        <v>0.01</v>
      </c>
      <c r="G323" s="12">
        <v>52681</v>
      </c>
      <c r="H323" s="12">
        <v>-3560</v>
      </c>
      <c r="I323" s="37" t="s">
        <v>928</v>
      </c>
      <c r="M323" s="37">
        <v>376155842317</v>
      </c>
      <c r="N323" s="12" t="s">
        <v>998</v>
      </c>
      <c r="O323" s="12">
        <v>19.815000000000001</v>
      </c>
      <c r="P323" s="12" t="s">
        <v>1117</v>
      </c>
      <c r="Q323" s="12" t="s">
        <v>1118</v>
      </c>
      <c r="R323" s="12" t="s">
        <v>932</v>
      </c>
      <c r="S323" s="36" t="str">
        <f t="shared" si="4"/>
        <v>100bn</v>
      </c>
      <c r="T323" s="36" t="str">
        <f>VLOOKUP(R323,Mapping!B:C,2,FALSE)</f>
        <v>US/CA</v>
      </c>
      <c r="U323" s="36" t="str">
        <f>VLOOKUP(N323,Mapping!H:I,2,FALSE)</f>
        <v>Broker</v>
      </c>
    </row>
    <row r="324" spans="1:21" ht="16" customHeight="1" x14ac:dyDescent="0.35">
      <c r="A324" s="12" t="s">
        <v>357</v>
      </c>
      <c r="B324" s="37" t="s">
        <v>933</v>
      </c>
      <c r="C324" s="12">
        <v>321</v>
      </c>
      <c r="D324" s="12">
        <v>51607</v>
      </c>
      <c r="E324" s="12">
        <v>7597</v>
      </c>
      <c r="F324" s="12">
        <v>0.01</v>
      </c>
      <c r="G324" s="12">
        <v>32678</v>
      </c>
      <c r="H324" s="12">
        <v>7497</v>
      </c>
      <c r="I324" s="37" t="s">
        <v>942</v>
      </c>
      <c r="J324" s="12">
        <v>18929</v>
      </c>
      <c r="K324" s="12">
        <v>100</v>
      </c>
      <c r="L324" s="12" t="s">
        <v>958</v>
      </c>
      <c r="M324" s="37">
        <v>19055948500</v>
      </c>
      <c r="N324" s="12" t="s">
        <v>940</v>
      </c>
      <c r="O324" s="12">
        <v>52.64</v>
      </c>
      <c r="P324" s="12" t="s">
        <v>1042</v>
      </c>
      <c r="Q324" s="12"/>
      <c r="R324" s="12" t="s">
        <v>1043</v>
      </c>
      <c r="S324" s="36" t="str">
        <f t="shared" ref="S324:S387" si="5">IF(M324&gt;100000000000, "100bn", IF(M324&gt;50000000000, "50bn - 100bn",IF(M324&gt;1000000000, "1bn - 50bn", IF(M324&gt;500000000, "500mn - 1bn", "500mn"))))</f>
        <v>1bn - 50bn</v>
      </c>
      <c r="T324" s="36" t="str">
        <f>VLOOKUP(R324,Mapping!B:C,2,FALSE)</f>
        <v>Asia</v>
      </c>
      <c r="U324" s="36" t="str">
        <f>VLOOKUP(N324,Mapping!H:I,2,FALSE)</f>
        <v>Growth</v>
      </c>
    </row>
    <row r="325" spans="1:21" ht="16" customHeight="1" x14ac:dyDescent="0.35">
      <c r="A325" s="12" t="s">
        <v>358</v>
      </c>
      <c r="B325" s="37" t="s">
        <v>933</v>
      </c>
      <c r="C325" s="12">
        <v>322</v>
      </c>
      <c r="D325" s="12">
        <v>51305</v>
      </c>
      <c r="E325" s="12">
        <v>-23500</v>
      </c>
      <c r="F325" s="12">
        <v>0.01</v>
      </c>
      <c r="G325" s="12">
        <v>6367</v>
      </c>
      <c r="H325" s="12">
        <v>0</v>
      </c>
      <c r="I325" s="37" t="s">
        <v>1119</v>
      </c>
      <c r="J325" s="12">
        <v>44938</v>
      </c>
      <c r="K325" s="12">
        <v>-23500</v>
      </c>
      <c r="L325" s="12" t="s">
        <v>986</v>
      </c>
      <c r="M325" s="37">
        <v>3530916768</v>
      </c>
      <c r="N325" s="12" t="s">
        <v>929</v>
      </c>
      <c r="O325" s="12">
        <v>35.960999999999999</v>
      </c>
      <c r="P325" s="12" t="s">
        <v>987</v>
      </c>
      <c r="Q325" s="12"/>
      <c r="R325" s="12" t="s">
        <v>979</v>
      </c>
      <c r="S325" s="36" t="str">
        <f t="shared" si="5"/>
        <v>1bn - 50bn</v>
      </c>
      <c r="T325" s="36" t="str">
        <f>VLOOKUP(R325,Mapping!B:C,2,FALSE)</f>
        <v>EU</v>
      </c>
      <c r="U325" s="36" t="str">
        <f>VLOOKUP(N325,Mapping!H:I,2,FALSE)</f>
        <v>Value</v>
      </c>
    </row>
    <row r="326" spans="1:21" ht="16" customHeight="1" x14ac:dyDescent="0.35">
      <c r="A326" s="12" t="s">
        <v>359</v>
      </c>
      <c r="B326" s="37" t="s">
        <v>933</v>
      </c>
      <c r="C326" s="12">
        <v>323</v>
      </c>
      <c r="D326" s="12">
        <v>51000</v>
      </c>
      <c r="E326" s="12">
        <v>5600</v>
      </c>
      <c r="F326" s="12">
        <v>0.01</v>
      </c>
      <c r="I326" s="37"/>
      <c r="J326" s="12">
        <v>51000</v>
      </c>
      <c r="K326" s="12">
        <v>5600</v>
      </c>
      <c r="L326" s="12" t="s">
        <v>928</v>
      </c>
      <c r="M326" s="37">
        <v>105598762</v>
      </c>
      <c r="N326" s="12" t="s">
        <v>940</v>
      </c>
      <c r="O326" s="12">
        <v>37.554000000000002</v>
      </c>
      <c r="P326" s="12" t="s">
        <v>950</v>
      </c>
      <c r="Q326" s="12"/>
      <c r="R326" s="12" t="s">
        <v>951</v>
      </c>
      <c r="S326" s="36" t="str">
        <f t="shared" si="5"/>
        <v>500mn</v>
      </c>
      <c r="T326" s="36" t="str">
        <f>VLOOKUP(R326,Mapping!B:C,2,FALSE)</f>
        <v>HK</v>
      </c>
      <c r="U326" s="36" t="str">
        <f>VLOOKUP(N326,Mapping!H:I,2,FALSE)</f>
        <v>Growth</v>
      </c>
    </row>
    <row r="327" spans="1:21" ht="16" customHeight="1" x14ac:dyDescent="0.35">
      <c r="A327" s="12" t="s">
        <v>360</v>
      </c>
      <c r="B327" s="37" t="s">
        <v>925</v>
      </c>
      <c r="C327" s="12">
        <v>324</v>
      </c>
      <c r="D327" s="12">
        <v>50000</v>
      </c>
      <c r="E327" s="12">
        <v>0</v>
      </c>
      <c r="F327" s="12">
        <v>0.01</v>
      </c>
      <c r="G327" s="12">
        <v>50000</v>
      </c>
      <c r="H327" s="12">
        <v>0</v>
      </c>
      <c r="I327" s="37" t="s">
        <v>1008</v>
      </c>
      <c r="M327" s="37">
        <v>197389362</v>
      </c>
      <c r="N327" s="12" t="s">
        <v>929</v>
      </c>
      <c r="O327" s="12">
        <v>41.46</v>
      </c>
      <c r="P327" s="12" t="s">
        <v>987</v>
      </c>
      <c r="Q327" s="12"/>
      <c r="R327" s="12" t="s">
        <v>979</v>
      </c>
      <c r="S327" s="36" t="str">
        <f t="shared" si="5"/>
        <v>500mn</v>
      </c>
      <c r="T327" s="36" t="str">
        <f>VLOOKUP(R327,Mapping!B:C,2,FALSE)</f>
        <v>EU</v>
      </c>
      <c r="U327" s="36" t="str">
        <f>VLOOKUP(N327,Mapping!H:I,2,FALSE)</f>
        <v>Value</v>
      </c>
    </row>
    <row r="328" spans="1:21" ht="16" customHeight="1" x14ac:dyDescent="0.35">
      <c r="A328" s="12" t="s">
        <v>361</v>
      </c>
      <c r="B328" s="37" t="s">
        <v>933</v>
      </c>
      <c r="C328" s="12">
        <v>325</v>
      </c>
      <c r="D328" s="12">
        <v>49750</v>
      </c>
      <c r="E328" s="12">
        <v>0</v>
      </c>
      <c r="F328" s="12">
        <v>0.01</v>
      </c>
      <c r="I328" s="37"/>
      <c r="J328" s="12">
        <v>49750</v>
      </c>
      <c r="K328" s="12">
        <v>0</v>
      </c>
      <c r="L328" s="12" t="s">
        <v>962</v>
      </c>
      <c r="M328" s="37">
        <v>2450848071</v>
      </c>
      <c r="N328" s="12" t="s">
        <v>940</v>
      </c>
      <c r="O328" s="12">
        <v>75.706000000000003</v>
      </c>
      <c r="P328" s="12" t="s">
        <v>953</v>
      </c>
      <c r="Q328" s="12"/>
      <c r="R328" s="12" t="s">
        <v>954</v>
      </c>
      <c r="S328" s="36" t="str">
        <f t="shared" si="5"/>
        <v>1bn - 50bn</v>
      </c>
      <c r="T328" s="36" t="str">
        <f>VLOOKUP(R328,Mapping!B:C,2,FALSE)</f>
        <v>EU</v>
      </c>
      <c r="U328" s="36" t="str">
        <f>VLOOKUP(N328,Mapping!H:I,2,FALSE)</f>
        <v>Growth</v>
      </c>
    </row>
    <row r="329" spans="1:21" ht="16" customHeight="1" x14ac:dyDescent="0.35">
      <c r="A329" s="12" t="s">
        <v>362</v>
      </c>
      <c r="B329" s="37" t="s">
        <v>925</v>
      </c>
      <c r="C329" s="12">
        <v>326</v>
      </c>
      <c r="D329" s="12">
        <v>49602</v>
      </c>
      <c r="E329" s="12">
        <v>-37471</v>
      </c>
      <c r="F329" s="12">
        <v>0.01</v>
      </c>
      <c r="I329" s="37"/>
      <c r="J329" s="12">
        <v>49602</v>
      </c>
      <c r="K329" s="12">
        <v>-37471</v>
      </c>
      <c r="L329" s="12" t="s">
        <v>942</v>
      </c>
      <c r="M329" s="37">
        <v>2614747547</v>
      </c>
      <c r="N329" s="12" t="s">
        <v>940</v>
      </c>
      <c r="O329" s="12">
        <v>60.581000000000003</v>
      </c>
      <c r="P329" s="12" t="s">
        <v>1098</v>
      </c>
      <c r="Q329" s="12"/>
      <c r="R329" s="12" t="s">
        <v>1099</v>
      </c>
      <c r="S329" s="36" t="str">
        <f t="shared" si="5"/>
        <v>1bn - 50bn</v>
      </c>
      <c r="T329" s="36" t="str">
        <f>VLOOKUP(R329,Mapping!B:C,2,FALSE)</f>
        <v>Asia</v>
      </c>
      <c r="U329" s="36" t="str">
        <f>VLOOKUP(N329,Mapping!H:I,2,FALSE)</f>
        <v>Growth</v>
      </c>
    </row>
    <row r="330" spans="1:21" ht="16" customHeight="1" x14ac:dyDescent="0.35">
      <c r="A330" s="12" t="s">
        <v>363</v>
      </c>
      <c r="B330" s="37" t="s">
        <v>933</v>
      </c>
      <c r="C330" s="12">
        <v>327</v>
      </c>
      <c r="D330" s="12">
        <v>49250</v>
      </c>
      <c r="E330" s="12">
        <v>30000</v>
      </c>
      <c r="F330" s="12">
        <v>0.01</v>
      </c>
      <c r="G330" s="12">
        <v>49250</v>
      </c>
      <c r="H330" s="12">
        <v>30000</v>
      </c>
      <c r="I330" s="37" t="s">
        <v>928</v>
      </c>
      <c r="M330" s="37">
        <v>241532225107</v>
      </c>
      <c r="N330" s="12" t="s">
        <v>929</v>
      </c>
      <c r="O330" s="12">
        <v>24.036000000000001</v>
      </c>
      <c r="P330" s="12" t="s">
        <v>938</v>
      </c>
      <c r="Q330" s="12" t="s">
        <v>931</v>
      </c>
      <c r="R330" s="12" t="s">
        <v>932</v>
      </c>
      <c r="S330" s="36" t="str">
        <f t="shared" si="5"/>
        <v>100bn</v>
      </c>
      <c r="T330" s="36" t="str">
        <f>VLOOKUP(R330,Mapping!B:C,2,FALSE)</f>
        <v>US/CA</v>
      </c>
      <c r="U330" s="36" t="str">
        <f>VLOOKUP(N330,Mapping!H:I,2,FALSE)</f>
        <v>Value</v>
      </c>
    </row>
    <row r="331" spans="1:21" ht="16" customHeight="1" x14ac:dyDescent="0.35">
      <c r="A331" s="12" t="s">
        <v>364</v>
      </c>
      <c r="B331" s="37" t="s">
        <v>925</v>
      </c>
      <c r="C331" s="12">
        <v>328</v>
      </c>
      <c r="D331" s="12">
        <v>48794</v>
      </c>
      <c r="E331" s="12">
        <v>0</v>
      </c>
      <c r="F331" s="12">
        <v>0.01</v>
      </c>
      <c r="I331" s="37"/>
      <c r="J331" s="12">
        <v>48794</v>
      </c>
      <c r="K331" s="12">
        <v>0</v>
      </c>
      <c r="L331" s="12" t="s">
        <v>962</v>
      </c>
      <c r="M331" s="37">
        <v>4603707641</v>
      </c>
      <c r="N331" s="12" t="s">
        <v>976</v>
      </c>
      <c r="O331" s="12">
        <v>29.524000000000001</v>
      </c>
      <c r="P331" s="12" t="s">
        <v>953</v>
      </c>
      <c r="Q331" s="12"/>
      <c r="R331" s="12" t="s">
        <v>954</v>
      </c>
      <c r="S331" s="36" t="str">
        <f t="shared" si="5"/>
        <v>1bn - 50bn</v>
      </c>
      <c r="T331" s="36" t="str">
        <f>VLOOKUP(R331,Mapping!B:C,2,FALSE)</f>
        <v>EU</v>
      </c>
      <c r="U331" s="36" t="str">
        <f>VLOOKUP(N331,Mapping!H:I,2,FALSE)</f>
        <v>Alternative/Specialty</v>
      </c>
    </row>
    <row r="332" spans="1:21" ht="16" customHeight="1" x14ac:dyDescent="0.35">
      <c r="A332" s="12" t="s">
        <v>365</v>
      </c>
      <c r="B332" s="37" t="s">
        <v>933</v>
      </c>
      <c r="C332" s="12">
        <v>329</v>
      </c>
      <c r="D332" s="12">
        <v>48676</v>
      </c>
      <c r="E332" s="12">
        <v>-3634</v>
      </c>
      <c r="F332" s="12">
        <v>0.01</v>
      </c>
      <c r="G332" s="12">
        <v>13276</v>
      </c>
      <c r="H332" s="12">
        <v>-3634</v>
      </c>
      <c r="I332" s="37" t="s">
        <v>948</v>
      </c>
      <c r="J332" s="12">
        <v>35400</v>
      </c>
      <c r="K332" s="12">
        <v>0</v>
      </c>
      <c r="L332" s="12" t="s">
        <v>948</v>
      </c>
      <c r="M332" s="37">
        <v>5734558713</v>
      </c>
      <c r="N332" s="12" t="s">
        <v>940</v>
      </c>
      <c r="O332" s="12">
        <v>31.855</v>
      </c>
      <c r="P332" s="12" t="s">
        <v>1120</v>
      </c>
      <c r="Q332" s="12"/>
      <c r="R332" s="12" t="s">
        <v>1121</v>
      </c>
      <c r="S332" s="36" t="str">
        <f t="shared" si="5"/>
        <v>1bn - 50bn</v>
      </c>
      <c r="T332" s="36" t="str">
        <f>VLOOKUP(R332,Mapping!B:C,2,FALSE)</f>
        <v>EU</v>
      </c>
      <c r="U332" s="36" t="str">
        <f>VLOOKUP(N332,Mapping!H:I,2,FALSE)</f>
        <v>Growth</v>
      </c>
    </row>
    <row r="333" spans="1:21" ht="16" customHeight="1" x14ac:dyDescent="0.35">
      <c r="A333" s="12" t="s">
        <v>366</v>
      </c>
      <c r="B333" s="37" t="s">
        <v>933</v>
      </c>
      <c r="C333" s="12">
        <v>330</v>
      </c>
      <c r="D333" s="12">
        <v>48500</v>
      </c>
      <c r="E333" s="12">
        <v>0</v>
      </c>
      <c r="F333" s="12">
        <v>0.01</v>
      </c>
      <c r="I333" s="37"/>
      <c r="J333" s="12">
        <v>48500</v>
      </c>
      <c r="K333" s="12">
        <v>0</v>
      </c>
      <c r="L333" s="12" t="s">
        <v>986</v>
      </c>
      <c r="M333" s="37">
        <v>5795327448</v>
      </c>
      <c r="N333" s="12" t="s">
        <v>929</v>
      </c>
      <c r="O333" s="12">
        <v>56.305</v>
      </c>
      <c r="P333" s="12" t="s">
        <v>989</v>
      </c>
      <c r="Q333" s="12"/>
      <c r="R333" s="12" t="s">
        <v>990</v>
      </c>
      <c r="S333" s="36" t="str">
        <f t="shared" si="5"/>
        <v>1bn - 50bn</v>
      </c>
      <c r="T333" s="36" t="str">
        <f>VLOOKUP(R333,Mapping!B:C,2,FALSE)</f>
        <v>EU</v>
      </c>
      <c r="U333" s="36" t="str">
        <f>VLOOKUP(N333,Mapping!H:I,2,FALSE)</f>
        <v>Value</v>
      </c>
    </row>
    <row r="334" spans="1:21" ht="16" customHeight="1" x14ac:dyDescent="0.35">
      <c r="A334" s="12" t="s">
        <v>367</v>
      </c>
      <c r="B334" s="37" t="s">
        <v>925</v>
      </c>
      <c r="C334" s="12">
        <v>331</v>
      </c>
      <c r="D334" s="12">
        <v>48072</v>
      </c>
      <c r="E334" s="12">
        <v>38804</v>
      </c>
      <c r="F334" s="12">
        <v>0.01</v>
      </c>
      <c r="G334" s="12">
        <v>48072</v>
      </c>
      <c r="H334" s="12">
        <v>38804</v>
      </c>
      <c r="I334" s="37" t="s">
        <v>928</v>
      </c>
      <c r="M334" s="37">
        <v>3229310468</v>
      </c>
      <c r="N334" s="12" t="s">
        <v>940</v>
      </c>
      <c r="O334" s="12">
        <v>216.54400000000001</v>
      </c>
      <c r="P334" s="12" t="s">
        <v>1016</v>
      </c>
      <c r="Q334" s="12" t="s">
        <v>1017</v>
      </c>
      <c r="R334" s="12" t="s">
        <v>932</v>
      </c>
      <c r="S334" s="36" t="str">
        <f t="shared" si="5"/>
        <v>1bn - 50bn</v>
      </c>
      <c r="T334" s="36" t="str">
        <f>VLOOKUP(R334,Mapping!B:C,2,FALSE)</f>
        <v>US/CA</v>
      </c>
      <c r="U334" s="36" t="str">
        <f>VLOOKUP(N334,Mapping!H:I,2,FALSE)</f>
        <v>Growth</v>
      </c>
    </row>
    <row r="335" spans="1:21" ht="16" customHeight="1" x14ac:dyDescent="0.35">
      <c r="A335" s="12" t="s">
        <v>368</v>
      </c>
      <c r="B335" s="37" t="s">
        <v>925</v>
      </c>
      <c r="C335" s="12">
        <v>332</v>
      </c>
      <c r="D335" s="12">
        <v>47700</v>
      </c>
      <c r="E335" s="12">
        <v>41000</v>
      </c>
      <c r="F335" s="12">
        <v>0.01</v>
      </c>
      <c r="G335" s="12">
        <v>47700</v>
      </c>
      <c r="H335" s="12">
        <v>41000</v>
      </c>
      <c r="I335" s="37" t="s">
        <v>928</v>
      </c>
      <c r="M335" s="37">
        <v>466171846</v>
      </c>
      <c r="N335" s="12" t="s">
        <v>976</v>
      </c>
      <c r="O335" s="12">
        <v>101.76900000000001</v>
      </c>
      <c r="P335" s="12" t="s">
        <v>988</v>
      </c>
      <c r="Q335" s="12"/>
      <c r="R335" s="12" t="s">
        <v>988</v>
      </c>
      <c r="S335" s="36" t="str">
        <f t="shared" si="5"/>
        <v>500mn</v>
      </c>
      <c r="T335" s="36" t="str">
        <f>VLOOKUP(R335,Mapping!B:C,2,FALSE)</f>
        <v>SG</v>
      </c>
      <c r="U335" s="36" t="str">
        <f>VLOOKUP(N335,Mapping!H:I,2,FALSE)</f>
        <v>Alternative/Specialty</v>
      </c>
    </row>
    <row r="336" spans="1:21" ht="16" customHeight="1" x14ac:dyDescent="0.35">
      <c r="A336" s="12" t="s">
        <v>369</v>
      </c>
      <c r="B336" s="37" t="s">
        <v>925</v>
      </c>
      <c r="C336" s="12">
        <v>333</v>
      </c>
      <c r="D336" s="12">
        <v>46659</v>
      </c>
      <c r="E336" s="12">
        <v>-20676</v>
      </c>
      <c r="F336" s="12">
        <v>0.01</v>
      </c>
      <c r="G336" s="12">
        <v>46659</v>
      </c>
      <c r="H336" s="12">
        <v>-20676</v>
      </c>
      <c r="I336" s="37" t="s">
        <v>928</v>
      </c>
      <c r="M336" s="37">
        <v>73025998869</v>
      </c>
      <c r="N336" s="12" t="s">
        <v>934</v>
      </c>
      <c r="O336" s="12">
        <v>27.207000000000001</v>
      </c>
      <c r="P336" s="12" t="s">
        <v>967</v>
      </c>
      <c r="Q336" s="12" t="s">
        <v>968</v>
      </c>
      <c r="R336" s="12" t="s">
        <v>932</v>
      </c>
      <c r="S336" s="36" t="str">
        <f t="shared" si="5"/>
        <v>50bn - 100bn</v>
      </c>
      <c r="T336" s="36" t="str">
        <f>VLOOKUP(R336,Mapping!B:C,2,FALSE)</f>
        <v>US/CA</v>
      </c>
      <c r="U336" s="36" t="str">
        <f>VLOOKUP(N336,Mapping!H:I,2,FALSE)</f>
        <v>Index</v>
      </c>
    </row>
    <row r="337" spans="1:21" ht="16" customHeight="1" x14ac:dyDescent="0.35">
      <c r="A337" s="12" t="s">
        <v>370</v>
      </c>
      <c r="B337" s="37" t="s">
        <v>925</v>
      </c>
      <c r="C337" s="12">
        <v>334</v>
      </c>
      <c r="D337" s="12">
        <v>46650</v>
      </c>
      <c r="E337" s="12">
        <v>1000</v>
      </c>
      <c r="F337" s="12">
        <v>0.01</v>
      </c>
      <c r="G337" s="12">
        <v>1000</v>
      </c>
      <c r="H337" s="12">
        <v>1000</v>
      </c>
      <c r="I337" s="37" t="s">
        <v>1032</v>
      </c>
      <c r="J337" s="12">
        <v>45650</v>
      </c>
      <c r="K337" s="12">
        <v>0</v>
      </c>
      <c r="L337" s="12" t="s">
        <v>928</v>
      </c>
      <c r="M337" s="37">
        <v>8987112922</v>
      </c>
      <c r="N337" s="12" t="s">
        <v>940</v>
      </c>
      <c r="O337" s="12">
        <v>81.040999999999997</v>
      </c>
      <c r="P337" s="12"/>
      <c r="Q337" s="12"/>
      <c r="R337" s="12" t="s">
        <v>951</v>
      </c>
      <c r="S337" s="36" t="str">
        <f t="shared" si="5"/>
        <v>1bn - 50bn</v>
      </c>
      <c r="T337" s="36" t="str">
        <f>VLOOKUP(R337,Mapping!B:C,2,FALSE)</f>
        <v>HK</v>
      </c>
      <c r="U337" s="36" t="str">
        <f>VLOOKUP(N337,Mapping!H:I,2,FALSE)</f>
        <v>Growth</v>
      </c>
    </row>
    <row r="338" spans="1:21" ht="16" customHeight="1" x14ac:dyDescent="0.35">
      <c r="A338" s="12" t="s">
        <v>371</v>
      </c>
      <c r="B338" s="37" t="s">
        <v>933</v>
      </c>
      <c r="C338" s="12">
        <v>335</v>
      </c>
      <c r="D338" s="12">
        <v>46561</v>
      </c>
      <c r="E338" s="12">
        <v>0</v>
      </c>
      <c r="F338" s="12">
        <v>0.01</v>
      </c>
      <c r="G338" s="12">
        <v>23533</v>
      </c>
      <c r="H338" s="12">
        <v>0</v>
      </c>
      <c r="I338" s="37" t="s">
        <v>986</v>
      </c>
      <c r="J338" s="12">
        <v>23028</v>
      </c>
      <c r="K338" s="12">
        <v>0</v>
      </c>
      <c r="L338" s="12" t="s">
        <v>986</v>
      </c>
      <c r="M338" s="37">
        <v>73364906771</v>
      </c>
      <c r="N338" s="12" t="s">
        <v>929</v>
      </c>
      <c r="O338" s="12">
        <v>16.798999999999999</v>
      </c>
      <c r="P338" s="12" t="s">
        <v>930</v>
      </c>
      <c r="Q338" s="12" t="s">
        <v>931</v>
      </c>
      <c r="R338" s="12" t="s">
        <v>932</v>
      </c>
      <c r="S338" s="36" t="str">
        <f t="shared" si="5"/>
        <v>50bn - 100bn</v>
      </c>
      <c r="T338" s="36" t="str">
        <f>VLOOKUP(R338,Mapping!B:C,2,FALSE)</f>
        <v>US/CA</v>
      </c>
      <c r="U338" s="36" t="str">
        <f>VLOOKUP(N338,Mapping!H:I,2,FALSE)</f>
        <v>Value</v>
      </c>
    </row>
    <row r="339" spans="1:21" ht="16" customHeight="1" x14ac:dyDescent="0.35">
      <c r="A339" s="12" t="s">
        <v>372</v>
      </c>
      <c r="B339" s="37" t="s">
        <v>933</v>
      </c>
      <c r="C339" s="12">
        <v>336</v>
      </c>
      <c r="D339" s="12">
        <v>45900</v>
      </c>
      <c r="E339" s="12">
        <v>-5923</v>
      </c>
      <c r="F339" s="12">
        <v>0.01</v>
      </c>
      <c r="G339" s="12">
        <v>0</v>
      </c>
      <c r="H339" s="12">
        <v>-26323</v>
      </c>
      <c r="I339" s="37" t="s">
        <v>1000</v>
      </c>
      <c r="J339" s="12">
        <v>45900</v>
      </c>
      <c r="K339" s="12">
        <v>20400</v>
      </c>
      <c r="L339" s="12" t="s">
        <v>928</v>
      </c>
      <c r="M339" s="37">
        <v>1453419584</v>
      </c>
      <c r="N339" s="12" t="s">
        <v>929</v>
      </c>
      <c r="O339" s="12">
        <v>105.742</v>
      </c>
      <c r="P339" s="12" t="s">
        <v>1023</v>
      </c>
      <c r="Q339" s="12"/>
      <c r="R339" s="12" t="s">
        <v>979</v>
      </c>
      <c r="S339" s="36" t="str">
        <f t="shared" si="5"/>
        <v>1bn - 50bn</v>
      </c>
      <c r="T339" s="36" t="str">
        <f>VLOOKUP(R339,Mapping!B:C,2,FALSE)</f>
        <v>EU</v>
      </c>
      <c r="U339" s="36" t="str">
        <f>VLOOKUP(N339,Mapping!H:I,2,FALSE)</f>
        <v>Value</v>
      </c>
    </row>
    <row r="340" spans="1:21" ht="16" customHeight="1" x14ac:dyDescent="0.35">
      <c r="A340" s="12" t="s">
        <v>373</v>
      </c>
      <c r="B340" s="37" t="s">
        <v>933</v>
      </c>
      <c r="C340" s="12">
        <v>337</v>
      </c>
      <c r="D340" s="12">
        <v>45857</v>
      </c>
      <c r="E340" s="12">
        <v>-280</v>
      </c>
      <c r="F340" s="12">
        <v>0.01</v>
      </c>
      <c r="G340" s="12">
        <v>12382</v>
      </c>
      <c r="H340" s="12">
        <v>-1680</v>
      </c>
      <c r="I340" s="37" t="s">
        <v>928</v>
      </c>
      <c r="J340" s="12">
        <v>33475</v>
      </c>
      <c r="K340" s="12">
        <v>1400</v>
      </c>
      <c r="L340" s="12" t="s">
        <v>955</v>
      </c>
      <c r="M340" s="37">
        <v>34585711799</v>
      </c>
      <c r="N340" s="12" t="s">
        <v>934</v>
      </c>
      <c r="O340" s="12">
        <v>36.805</v>
      </c>
      <c r="P340" s="12" t="s">
        <v>1122</v>
      </c>
      <c r="Q340" s="12" t="s">
        <v>1123</v>
      </c>
      <c r="R340" s="12" t="s">
        <v>985</v>
      </c>
      <c r="S340" s="36" t="str">
        <f t="shared" si="5"/>
        <v>1bn - 50bn</v>
      </c>
      <c r="T340" s="36" t="str">
        <f>VLOOKUP(R340,Mapping!B:C,2,FALSE)</f>
        <v>US/CA</v>
      </c>
      <c r="U340" s="36" t="str">
        <f>VLOOKUP(N340,Mapping!H:I,2,FALSE)</f>
        <v>Index</v>
      </c>
    </row>
    <row r="341" spans="1:21" ht="16" customHeight="1" x14ac:dyDescent="0.35">
      <c r="A341" s="12" t="s">
        <v>374</v>
      </c>
      <c r="B341" s="37" t="s">
        <v>933</v>
      </c>
      <c r="C341" s="12">
        <v>338</v>
      </c>
      <c r="D341" s="12">
        <v>45594</v>
      </c>
      <c r="E341" s="12">
        <v>-3323</v>
      </c>
      <c r="F341" s="12">
        <v>0.01</v>
      </c>
      <c r="I341" s="37"/>
      <c r="J341" s="12">
        <v>45594</v>
      </c>
      <c r="K341" s="12">
        <v>-3323</v>
      </c>
      <c r="L341" s="12" t="s">
        <v>928</v>
      </c>
      <c r="M341" s="37">
        <v>6285204501</v>
      </c>
      <c r="N341" s="12" t="s">
        <v>991</v>
      </c>
      <c r="O341" s="12">
        <v>18.399000000000001</v>
      </c>
      <c r="P341" s="12" t="s">
        <v>1064</v>
      </c>
      <c r="Q341" s="12"/>
      <c r="R341" s="12" t="s">
        <v>1064</v>
      </c>
      <c r="S341" s="36" t="str">
        <f t="shared" si="5"/>
        <v>1bn - 50bn</v>
      </c>
      <c r="T341" s="36" t="str">
        <f>VLOOKUP(R341,Mapping!B:C,2,FALSE)</f>
        <v>EU</v>
      </c>
      <c r="U341" s="36" t="str">
        <f>VLOOKUP(N341,Mapping!H:I,2,FALSE)</f>
        <v>Others</v>
      </c>
    </row>
    <row r="342" spans="1:21" ht="16" customHeight="1" x14ac:dyDescent="0.35">
      <c r="A342" s="12" t="s">
        <v>375</v>
      </c>
      <c r="B342" s="37" t="s">
        <v>925</v>
      </c>
      <c r="C342" s="12">
        <v>339</v>
      </c>
      <c r="D342" s="12">
        <v>44600</v>
      </c>
      <c r="E342" s="12">
        <v>0</v>
      </c>
      <c r="F342" s="12">
        <v>0.01</v>
      </c>
      <c r="G342" s="12">
        <v>44600</v>
      </c>
      <c r="H342" s="12">
        <v>0</v>
      </c>
      <c r="I342" s="37" t="s">
        <v>1000</v>
      </c>
      <c r="M342" s="37">
        <v>192185</v>
      </c>
      <c r="N342" s="12" t="s">
        <v>976</v>
      </c>
      <c r="P342" s="38" t="s">
        <v>941</v>
      </c>
      <c r="Q342" s="12" t="s">
        <v>941</v>
      </c>
      <c r="R342" s="12" t="s">
        <v>932</v>
      </c>
      <c r="S342" s="36" t="str">
        <f t="shared" si="5"/>
        <v>500mn</v>
      </c>
      <c r="T342" s="36" t="str">
        <f>VLOOKUP(R342,Mapping!B:C,2,FALSE)</f>
        <v>US/CA</v>
      </c>
      <c r="U342" s="36" t="str">
        <f>VLOOKUP(N342,Mapping!H:I,2,FALSE)</f>
        <v>Alternative/Specialty</v>
      </c>
    </row>
    <row r="343" spans="1:21" ht="16" customHeight="1" x14ac:dyDescent="0.35">
      <c r="A343" s="12" t="s">
        <v>376</v>
      </c>
      <c r="B343" s="37" t="s">
        <v>925</v>
      </c>
      <c r="C343" s="12">
        <v>339</v>
      </c>
      <c r="D343" s="12">
        <v>44600</v>
      </c>
      <c r="E343" s="12">
        <v>0</v>
      </c>
      <c r="F343" s="12">
        <v>0.01</v>
      </c>
      <c r="G343" s="12">
        <v>44600</v>
      </c>
      <c r="H343" s="12">
        <v>0</v>
      </c>
      <c r="I343" s="37" t="s">
        <v>928</v>
      </c>
      <c r="M343" s="37">
        <v>202308075</v>
      </c>
      <c r="N343" s="12" t="s">
        <v>934</v>
      </c>
      <c r="O343" s="12">
        <v>156.71799999999999</v>
      </c>
      <c r="P343" s="12" t="s">
        <v>941</v>
      </c>
      <c r="Q343" s="12" t="s">
        <v>941</v>
      </c>
      <c r="R343" s="12" t="s">
        <v>932</v>
      </c>
      <c r="S343" s="36" t="str">
        <f t="shared" si="5"/>
        <v>500mn</v>
      </c>
      <c r="T343" s="36" t="str">
        <f>VLOOKUP(R343,Mapping!B:C,2,FALSE)</f>
        <v>US/CA</v>
      </c>
      <c r="U343" s="36" t="str">
        <f>VLOOKUP(N343,Mapping!H:I,2,FALSE)</f>
        <v>Index</v>
      </c>
    </row>
    <row r="344" spans="1:21" ht="16" customHeight="1" x14ac:dyDescent="0.35">
      <c r="A344" s="12" t="s">
        <v>377</v>
      </c>
      <c r="B344" s="37" t="s">
        <v>933</v>
      </c>
      <c r="C344" s="12">
        <v>341</v>
      </c>
      <c r="D344" s="12">
        <v>43850</v>
      </c>
      <c r="E344" s="12">
        <v>12550</v>
      </c>
      <c r="F344" s="12">
        <v>0.01</v>
      </c>
      <c r="I344" s="37"/>
      <c r="J344" s="12">
        <v>43850</v>
      </c>
      <c r="K344" s="12">
        <v>12550</v>
      </c>
      <c r="L344" s="12" t="s">
        <v>942</v>
      </c>
      <c r="M344" s="37">
        <v>36872203090</v>
      </c>
      <c r="N344" s="12" t="s">
        <v>940</v>
      </c>
      <c r="O344" s="12">
        <v>35.597999999999999</v>
      </c>
      <c r="P344" s="12" t="s">
        <v>999</v>
      </c>
      <c r="Q344" s="12"/>
      <c r="R344" s="12" t="s">
        <v>927</v>
      </c>
      <c r="S344" s="36" t="str">
        <f t="shared" si="5"/>
        <v>1bn - 50bn</v>
      </c>
      <c r="T344" s="36" t="str">
        <f>VLOOKUP(R344,Mapping!B:C,2,FALSE)</f>
        <v>CN</v>
      </c>
      <c r="U344" s="36" t="str">
        <f>VLOOKUP(N344,Mapping!H:I,2,FALSE)</f>
        <v>Growth</v>
      </c>
    </row>
    <row r="345" spans="1:21" ht="16" customHeight="1" x14ac:dyDescent="0.35">
      <c r="A345" s="12" t="s">
        <v>378</v>
      </c>
      <c r="B345" s="37" t="s">
        <v>925</v>
      </c>
      <c r="C345" s="12">
        <v>342</v>
      </c>
      <c r="D345" s="12">
        <v>43625</v>
      </c>
      <c r="E345" s="12">
        <v>7607</v>
      </c>
      <c r="F345" s="12">
        <v>0.01</v>
      </c>
      <c r="G345" s="12">
        <v>43625</v>
      </c>
      <c r="H345" s="12">
        <v>7607</v>
      </c>
      <c r="I345" s="37" t="s">
        <v>928</v>
      </c>
      <c r="M345" s="37">
        <v>6304557953</v>
      </c>
      <c r="N345" s="12" t="s">
        <v>940</v>
      </c>
      <c r="O345" s="12">
        <v>31.885000000000002</v>
      </c>
      <c r="P345" s="12" t="s">
        <v>1124</v>
      </c>
      <c r="Q345" s="12" t="s">
        <v>1125</v>
      </c>
      <c r="R345" s="12" t="s">
        <v>932</v>
      </c>
      <c r="S345" s="36" t="str">
        <f t="shared" si="5"/>
        <v>1bn - 50bn</v>
      </c>
      <c r="T345" s="36" t="str">
        <f>VLOOKUP(R345,Mapping!B:C,2,FALSE)</f>
        <v>US/CA</v>
      </c>
      <c r="U345" s="36" t="str">
        <f>VLOOKUP(N345,Mapping!H:I,2,FALSE)</f>
        <v>Growth</v>
      </c>
    </row>
    <row r="346" spans="1:21" ht="16" customHeight="1" x14ac:dyDescent="0.35">
      <c r="A346" s="12" t="s">
        <v>379</v>
      </c>
      <c r="B346" s="37" t="s">
        <v>933</v>
      </c>
      <c r="C346" s="12">
        <v>343</v>
      </c>
      <c r="D346" s="12">
        <v>43598</v>
      </c>
      <c r="E346" s="12">
        <v>7</v>
      </c>
      <c r="F346" s="12">
        <v>0.01</v>
      </c>
      <c r="G346" s="12">
        <v>15282</v>
      </c>
      <c r="H346" s="12">
        <v>0</v>
      </c>
      <c r="I346" s="37" t="s">
        <v>928</v>
      </c>
      <c r="J346" s="12">
        <v>28316</v>
      </c>
      <c r="K346" s="12">
        <v>7</v>
      </c>
      <c r="L346" s="12" t="s">
        <v>958</v>
      </c>
      <c r="M346" s="37">
        <v>12124765455</v>
      </c>
      <c r="N346" s="12" t="s">
        <v>940</v>
      </c>
      <c r="O346" s="12">
        <v>50.805</v>
      </c>
      <c r="P346" s="12" t="s">
        <v>1028</v>
      </c>
      <c r="Q346" s="12"/>
      <c r="R346" s="12" t="s">
        <v>1029</v>
      </c>
      <c r="S346" s="36" t="str">
        <f t="shared" si="5"/>
        <v>1bn - 50bn</v>
      </c>
      <c r="T346" s="36" t="str">
        <f>VLOOKUP(R346,Mapping!B:C,2,FALSE)</f>
        <v>EU</v>
      </c>
      <c r="U346" s="36" t="str">
        <f>VLOOKUP(N346,Mapping!H:I,2,FALSE)</f>
        <v>Growth</v>
      </c>
    </row>
    <row r="347" spans="1:21" ht="16" customHeight="1" x14ac:dyDescent="0.35">
      <c r="A347" s="12" t="s">
        <v>380</v>
      </c>
      <c r="B347" s="37" t="s">
        <v>925</v>
      </c>
      <c r="C347" s="12">
        <v>344</v>
      </c>
      <c r="D347" s="12">
        <v>43300</v>
      </c>
      <c r="E347" s="12">
        <v>0</v>
      </c>
      <c r="F347" s="12">
        <v>0.01</v>
      </c>
      <c r="I347" s="37"/>
      <c r="J347" s="12">
        <v>43300</v>
      </c>
      <c r="K347" s="12">
        <v>0</v>
      </c>
      <c r="L347" s="12" t="s">
        <v>928</v>
      </c>
      <c r="M347" s="37">
        <v>653478222</v>
      </c>
      <c r="N347" s="12" t="s">
        <v>940</v>
      </c>
      <c r="O347" s="12">
        <v>26.341000000000001</v>
      </c>
      <c r="P347" s="12" t="s">
        <v>1126</v>
      </c>
      <c r="Q347" s="12"/>
      <c r="R347" s="12" t="s">
        <v>990</v>
      </c>
      <c r="S347" s="36" t="str">
        <f t="shared" si="5"/>
        <v>500mn - 1bn</v>
      </c>
      <c r="T347" s="36" t="str">
        <f>VLOOKUP(R347,Mapping!B:C,2,FALSE)</f>
        <v>EU</v>
      </c>
      <c r="U347" s="36" t="str">
        <f>VLOOKUP(N347,Mapping!H:I,2,FALSE)</f>
        <v>Growth</v>
      </c>
    </row>
    <row r="348" spans="1:21" ht="16" customHeight="1" x14ac:dyDescent="0.35">
      <c r="A348" s="12" t="s">
        <v>381</v>
      </c>
      <c r="B348" s="37" t="s">
        <v>925</v>
      </c>
      <c r="C348" s="12">
        <v>345</v>
      </c>
      <c r="D348" s="12">
        <v>43000</v>
      </c>
      <c r="E348" s="12">
        <v>3000</v>
      </c>
      <c r="F348" s="12">
        <v>0.01</v>
      </c>
      <c r="I348" s="37"/>
      <c r="J348" s="12">
        <v>43000</v>
      </c>
      <c r="K348" s="12">
        <v>3000</v>
      </c>
      <c r="L348" s="12" t="s">
        <v>1069</v>
      </c>
      <c r="M348" s="37">
        <v>2096869948</v>
      </c>
      <c r="N348" s="12" t="s">
        <v>959</v>
      </c>
      <c r="O348" s="12">
        <v>28.257999999999999</v>
      </c>
      <c r="P348" s="12" t="s">
        <v>988</v>
      </c>
      <c r="Q348" s="12"/>
      <c r="R348" s="12" t="s">
        <v>988</v>
      </c>
      <c r="S348" s="36" t="str">
        <f t="shared" si="5"/>
        <v>1bn - 50bn</v>
      </c>
      <c r="T348" s="36" t="str">
        <f>VLOOKUP(R348,Mapping!B:C,2,FALSE)</f>
        <v>SG</v>
      </c>
      <c r="U348" s="36" t="str">
        <f>VLOOKUP(N348,Mapping!H:I,2,FALSE)</f>
        <v>Growth</v>
      </c>
    </row>
    <row r="349" spans="1:21" ht="16" customHeight="1" x14ac:dyDescent="0.35">
      <c r="A349" s="12" t="s">
        <v>382</v>
      </c>
      <c r="B349" s="37" t="s">
        <v>933</v>
      </c>
      <c r="C349" s="12">
        <v>346</v>
      </c>
      <c r="D349" s="12">
        <v>42585</v>
      </c>
      <c r="E349" s="12">
        <v>-38889</v>
      </c>
      <c r="F349" s="12">
        <v>0.01</v>
      </c>
      <c r="G349" s="12">
        <v>9806</v>
      </c>
      <c r="H349" s="12">
        <v>7842</v>
      </c>
      <c r="I349" s="37" t="s">
        <v>928</v>
      </c>
      <c r="J349" s="12">
        <v>32779</v>
      </c>
      <c r="K349" s="12">
        <v>-46731</v>
      </c>
      <c r="L349" s="12" t="s">
        <v>928</v>
      </c>
      <c r="M349" s="37">
        <v>6075786119</v>
      </c>
      <c r="N349" s="12" t="s">
        <v>940</v>
      </c>
      <c r="O349" s="12">
        <v>94.614999999999995</v>
      </c>
      <c r="P349" s="12" t="s">
        <v>1064</v>
      </c>
      <c r="Q349" s="12"/>
      <c r="R349" s="12" t="s">
        <v>1064</v>
      </c>
      <c r="S349" s="36" t="str">
        <f t="shared" si="5"/>
        <v>1bn - 50bn</v>
      </c>
      <c r="T349" s="36" t="str">
        <f>VLOOKUP(R349,Mapping!B:C,2,FALSE)</f>
        <v>EU</v>
      </c>
      <c r="U349" s="36" t="str">
        <f>VLOOKUP(N349,Mapping!H:I,2,FALSE)</f>
        <v>Growth</v>
      </c>
    </row>
    <row r="350" spans="1:21" ht="16" customHeight="1" x14ac:dyDescent="0.35">
      <c r="A350" s="12" t="s">
        <v>383</v>
      </c>
      <c r="B350" s="37" t="s">
        <v>925</v>
      </c>
      <c r="C350" s="12">
        <v>347</v>
      </c>
      <c r="D350" s="12">
        <v>42432</v>
      </c>
      <c r="E350" s="12">
        <v>29000</v>
      </c>
      <c r="F350" s="12">
        <v>0.01</v>
      </c>
      <c r="G350" s="12">
        <v>42432</v>
      </c>
      <c r="H350" s="12">
        <v>29000</v>
      </c>
      <c r="I350" s="37" t="s">
        <v>928</v>
      </c>
      <c r="M350" s="37">
        <v>12184376274</v>
      </c>
      <c r="N350" s="12" t="s">
        <v>976</v>
      </c>
      <c r="O350" s="12">
        <v>207.93899999999999</v>
      </c>
      <c r="P350" s="12" t="s">
        <v>941</v>
      </c>
      <c r="Q350" s="12" t="s">
        <v>941</v>
      </c>
      <c r="R350" s="12" t="s">
        <v>932</v>
      </c>
      <c r="S350" s="36" t="str">
        <f t="shared" si="5"/>
        <v>1bn - 50bn</v>
      </c>
      <c r="T350" s="36" t="str">
        <f>VLOOKUP(R350,Mapping!B:C,2,FALSE)</f>
        <v>US/CA</v>
      </c>
      <c r="U350" s="36" t="str">
        <f>VLOOKUP(N350,Mapping!H:I,2,FALSE)</f>
        <v>Alternative/Specialty</v>
      </c>
    </row>
    <row r="351" spans="1:21" ht="16" customHeight="1" x14ac:dyDescent="0.35">
      <c r="A351" s="12" t="s">
        <v>384</v>
      </c>
      <c r="B351" s="37" t="s">
        <v>933</v>
      </c>
      <c r="C351" s="12">
        <v>348</v>
      </c>
      <c r="D351" s="12">
        <v>42305</v>
      </c>
      <c r="E351" s="12">
        <v>0</v>
      </c>
      <c r="F351" s="12">
        <v>0.01</v>
      </c>
      <c r="G351" s="12">
        <v>42305</v>
      </c>
      <c r="H351" s="12">
        <v>0</v>
      </c>
      <c r="I351" s="37" t="s">
        <v>928</v>
      </c>
      <c r="M351" s="37">
        <v>4936577353</v>
      </c>
      <c r="N351" s="12" t="s">
        <v>929</v>
      </c>
      <c r="O351" s="12">
        <v>65.992999999999995</v>
      </c>
      <c r="P351" s="12" t="s">
        <v>1064</v>
      </c>
      <c r="Q351" s="12"/>
      <c r="R351" s="12" t="s">
        <v>1064</v>
      </c>
      <c r="S351" s="36" t="str">
        <f t="shared" si="5"/>
        <v>1bn - 50bn</v>
      </c>
      <c r="T351" s="36" t="str">
        <f>VLOOKUP(R351,Mapping!B:C,2,FALSE)</f>
        <v>EU</v>
      </c>
      <c r="U351" s="36" t="str">
        <f>VLOOKUP(N351,Mapping!H:I,2,FALSE)</f>
        <v>Value</v>
      </c>
    </row>
    <row r="352" spans="1:21" ht="16" customHeight="1" x14ac:dyDescent="0.35">
      <c r="A352" s="12" t="s">
        <v>385</v>
      </c>
      <c r="B352" s="37" t="s">
        <v>925</v>
      </c>
      <c r="C352" s="12">
        <v>349</v>
      </c>
      <c r="D352" s="12">
        <v>42254</v>
      </c>
      <c r="E352" s="12">
        <v>-9165</v>
      </c>
      <c r="F352" s="12">
        <v>0.01</v>
      </c>
      <c r="G352" s="12">
        <v>42254</v>
      </c>
      <c r="H352" s="12">
        <v>-9165</v>
      </c>
      <c r="I352" s="37" t="s">
        <v>928</v>
      </c>
      <c r="M352" s="37">
        <v>22478999485</v>
      </c>
      <c r="N352" s="12" t="s">
        <v>959</v>
      </c>
      <c r="O352" s="12">
        <v>66.558999999999997</v>
      </c>
      <c r="P352" s="12" t="s">
        <v>1011</v>
      </c>
      <c r="Q352" s="12" t="s">
        <v>1012</v>
      </c>
      <c r="R352" s="12" t="s">
        <v>1013</v>
      </c>
      <c r="S352" s="36" t="str">
        <f t="shared" si="5"/>
        <v>1bn - 50bn</v>
      </c>
      <c r="T352" s="36" t="str">
        <f>VLOOKUP(R352,Mapping!B:C,2,FALSE)</f>
        <v>Oceania</v>
      </c>
      <c r="U352" s="36" t="str">
        <f>VLOOKUP(N352,Mapping!H:I,2,FALSE)</f>
        <v>Growth</v>
      </c>
    </row>
    <row r="353" spans="1:21" ht="16" customHeight="1" x14ac:dyDescent="0.35">
      <c r="A353" s="12" t="s">
        <v>386</v>
      </c>
      <c r="B353" s="37" t="s">
        <v>925</v>
      </c>
      <c r="C353" s="12">
        <v>350</v>
      </c>
      <c r="D353" s="12">
        <v>41344</v>
      </c>
      <c r="E353" s="12">
        <v>0</v>
      </c>
      <c r="F353" s="12">
        <v>0.01</v>
      </c>
      <c r="G353" s="12">
        <v>30944</v>
      </c>
      <c r="H353" s="12">
        <v>0</v>
      </c>
      <c r="I353" s="37" t="s">
        <v>958</v>
      </c>
      <c r="J353" s="12">
        <v>10400</v>
      </c>
      <c r="K353" s="12">
        <v>0</v>
      </c>
      <c r="L353" s="12" t="s">
        <v>958</v>
      </c>
      <c r="M353" s="37">
        <v>9595737279</v>
      </c>
      <c r="N353" s="12"/>
      <c r="O353" s="12">
        <v>12.313000000000001</v>
      </c>
      <c r="P353" s="12" t="s">
        <v>1053</v>
      </c>
      <c r="Q353" s="12"/>
      <c r="R353" s="12" t="s">
        <v>1054</v>
      </c>
      <c r="S353" s="36" t="str">
        <f t="shared" si="5"/>
        <v>1bn - 50bn</v>
      </c>
      <c r="T353" s="36" t="str">
        <f>VLOOKUP(R353,Mapping!B:C,2,FALSE)</f>
        <v>EU</v>
      </c>
      <c r="U353" s="36" t="e">
        <f>VLOOKUP(N353,Mapping!H:I,2,FALSE)</f>
        <v>#N/A</v>
      </c>
    </row>
    <row r="354" spans="1:21" ht="16" customHeight="1" x14ac:dyDescent="0.35">
      <c r="A354" s="12" t="s">
        <v>387</v>
      </c>
      <c r="B354" s="37" t="s">
        <v>933</v>
      </c>
      <c r="C354" s="12">
        <v>351</v>
      </c>
      <c r="D354" s="12">
        <v>41200</v>
      </c>
      <c r="E354" s="12">
        <v>-45127</v>
      </c>
      <c r="F354" s="12">
        <v>0.01</v>
      </c>
      <c r="G354" s="12">
        <v>0</v>
      </c>
      <c r="H354" s="12">
        <v>-48277</v>
      </c>
      <c r="I354" s="37" t="s">
        <v>957</v>
      </c>
      <c r="J354" s="12">
        <v>41200</v>
      </c>
      <c r="K354" s="12">
        <v>3150</v>
      </c>
      <c r="L354" s="12" t="s">
        <v>937</v>
      </c>
      <c r="M354" s="37">
        <v>23519295093</v>
      </c>
      <c r="N354" s="12" t="s">
        <v>940</v>
      </c>
      <c r="O354" s="12">
        <v>35.945999999999998</v>
      </c>
      <c r="P354" s="12" t="s">
        <v>1053</v>
      </c>
      <c r="Q354" s="12"/>
      <c r="R354" s="12" t="s">
        <v>1054</v>
      </c>
      <c r="S354" s="36" t="str">
        <f t="shared" si="5"/>
        <v>1bn - 50bn</v>
      </c>
      <c r="T354" s="36" t="str">
        <f>VLOOKUP(R354,Mapping!B:C,2,FALSE)</f>
        <v>EU</v>
      </c>
      <c r="U354" s="36" t="str">
        <f>VLOOKUP(N354,Mapping!H:I,2,FALSE)</f>
        <v>Growth</v>
      </c>
    </row>
    <row r="355" spans="1:21" ht="16" customHeight="1" x14ac:dyDescent="0.35">
      <c r="A355" s="12" t="s">
        <v>388</v>
      </c>
      <c r="B355" s="37" t="s">
        <v>933</v>
      </c>
      <c r="C355" s="12">
        <v>352</v>
      </c>
      <c r="D355" s="12">
        <v>40921</v>
      </c>
      <c r="E355" s="12">
        <v>-167416</v>
      </c>
      <c r="F355" s="12">
        <v>0.01</v>
      </c>
      <c r="G355" s="12">
        <v>0</v>
      </c>
      <c r="H355" s="12">
        <v>-10965</v>
      </c>
      <c r="I355" s="37" t="s">
        <v>1062</v>
      </c>
      <c r="J355" s="12">
        <v>40921</v>
      </c>
      <c r="K355" s="12">
        <v>-156451</v>
      </c>
      <c r="L355" s="12" t="s">
        <v>928</v>
      </c>
      <c r="M355" s="37">
        <v>10132355447</v>
      </c>
      <c r="N355" s="12" t="s">
        <v>940</v>
      </c>
      <c r="O355" s="12">
        <v>61.939</v>
      </c>
      <c r="P355" s="12" t="s">
        <v>950</v>
      </c>
      <c r="Q355" s="12"/>
      <c r="R355" s="12" t="s">
        <v>951</v>
      </c>
      <c r="S355" s="36" t="str">
        <f t="shared" si="5"/>
        <v>1bn - 50bn</v>
      </c>
      <c r="T355" s="36" t="str">
        <f>VLOOKUP(R355,Mapping!B:C,2,FALSE)</f>
        <v>HK</v>
      </c>
      <c r="U355" s="36" t="str">
        <f>VLOOKUP(N355,Mapping!H:I,2,FALSE)</f>
        <v>Growth</v>
      </c>
    </row>
    <row r="356" spans="1:21" ht="16" customHeight="1" x14ac:dyDescent="0.35">
      <c r="A356" s="12" t="s">
        <v>389</v>
      </c>
      <c r="B356" s="37" t="s">
        <v>933</v>
      </c>
      <c r="C356" s="12">
        <v>353</v>
      </c>
      <c r="D356" s="12">
        <v>40350</v>
      </c>
      <c r="E356" s="12">
        <v>2574</v>
      </c>
      <c r="F356" s="12">
        <v>0.01</v>
      </c>
      <c r="G356" s="12">
        <v>40350</v>
      </c>
      <c r="H356" s="12">
        <v>2574</v>
      </c>
      <c r="I356" s="37" t="s">
        <v>928</v>
      </c>
      <c r="M356" s="37">
        <v>6764966701</v>
      </c>
      <c r="N356" s="12" t="s">
        <v>929</v>
      </c>
      <c r="O356" s="12">
        <v>29.734999999999999</v>
      </c>
      <c r="P356" s="12" t="s">
        <v>1127</v>
      </c>
      <c r="Q356" s="12" t="s">
        <v>966</v>
      </c>
      <c r="R356" s="12" t="s">
        <v>932</v>
      </c>
      <c r="S356" s="36" t="str">
        <f t="shared" si="5"/>
        <v>1bn - 50bn</v>
      </c>
      <c r="T356" s="36" t="str">
        <f>VLOOKUP(R356,Mapping!B:C,2,FALSE)</f>
        <v>US/CA</v>
      </c>
      <c r="U356" s="36" t="str">
        <f>VLOOKUP(N356,Mapping!H:I,2,FALSE)</f>
        <v>Value</v>
      </c>
    </row>
    <row r="357" spans="1:21" ht="16" customHeight="1" x14ac:dyDescent="0.35">
      <c r="A357" s="12" t="s">
        <v>390</v>
      </c>
      <c r="B357" s="37" t="s">
        <v>925</v>
      </c>
      <c r="C357" s="12">
        <v>354</v>
      </c>
      <c r="D357" s="12">
        <v>40150</v>
      </c>
      <c r="E357" s="12">
        <v>0</v>
      </c>
      <c r="F357" s="12">
        <v>0.01</v>
      </c>
      <c r="I357" s="37"/>
      <c r="J357" s="12">
        <v>40150</v>
      </c>
      <c r="K357" s="12">
        <v>0</v>
      </c>
      <c r="L357" s="12" t="s">
        <v>928</v>
      </c>
      <c r="M357" s="37">
        <v>272950129</v>
      </c>
      <c r="N357" s="12" t="s">
        <v>940</v>
      </c>
      <c r="O357" s="12">
        <v>30.298999999999999</v>
      </c>
      <c r="P357" s="12" t="s">
        <v>988</v>
      </c>
      <c r="Q357" s="12"/>
      <c r="R357" s="12" t="s">
        <v>988</v>
      </c>
      <c r="S357" s="36" t="str">
        <f t="shared" si="5"/>
        <v>500mn</v>
      </c>
      <c r="T357" s="36" t="str">
        <f>VLOOKUP(R357,Mapping!B:C,2,FALSE)</f>
        <v>SG</v>
      </c>
      <c r="U357" s="36" t="str">
        <f>VLOOKUP(N357,Mapping!H:I,2,FALSE)</f>
        <v>Growth</v>
      </c>
    </row>
    <row r="358" spans="1:21" ht="16" customHeight="1" x14ac:dyDescent="0.35">
      <c r="A358" s="12" t="s">
        <v>391</v>
      </c>
      <c r="B358" s="37" t="s">
        <v>925</v>
      </c>
      <c r="C358" s="12">
        <v>355</v>
      </c>
      <c r="D358" s="12">
        <v>40085</v>
      </c>
      <c r="E358" s="12">
        <v>26629</v>
      </c>
      <c r="F358" s="12">
        <v>0.01</v>
      </c>
      <c r="G358" s="12">
        <v>40085</v>
      </c>
      <c r="H358" s="12">
        <v>26629</v>
      </c>
      <c r="I358" s="37" t="s">
        <v>928</v>
      </c>
      <c r="M358" s="37">
        <v>121042274035</v>
      </c>
      <c r="N358" s="12" t="s">
        <v>998</v>
      </c>
      <c r="O358" s="12">
        <v>17.567</v>
      </c>
      <c r="P358" s="12" t="s">
        <v>1084</v>
      </c>
      <c r="Q358" s="12" t="s">
        <v>1046</v>
      </c>
      <c r="R358" s="12" t="s">
        <v>932</v>
      </c>
      <c r="S358" s="36" t="str">
        <f t="shared" si="5"/>
        <v>100bn</v>
      </c>
      <c r="T358" s="36" t="str">
        <f>VLOOKUP(R358,Mapping!B:C,2,FALSE)</f>
        <v>US/CA</v>
      </c>
      <c r="U358" s="36" t="str">
        <f>VLOOKUP(N358,Mapping!H:I,2,FALSE)</f>
        <v>Broker</v>
      </c>
    </row>
    <row r="359" spans="1:21" ht="16" customHeight="1" x14ac:dyDescent="0.35">
      <c r="A359" s="12" t="s">
        <v>392</v>
      </c>
      <c r="B359" s="37" t="s">
        <v>933</v>
      </c>
      <c r="C359" s="12">
        <v>356</v>
      </c>
      <c r="D359" s="12">
        <v>40049</v>
      </c>
      <c r="E359" s="12">
        <v>-37399</v>
      </c>
      <c r="F359" s="12">
        <v>0.01</v>
      </c>
      <c r="G359" s="12">
        <v>4799</v>
      </c>
      <c r="H359" s="12">
        <v>-4799</v>
      </c>
      <c r="I359" s="37" t="s">
        <v>1062</v>
      </c>
      <c r="J359" s="12">
        <v>35250</v>
      </c>
      <c r="K359" s="12">
        <v>-32600</v>
      </c>
      <c r="L359" s="12" t="s">
        <v>1069</v>
      </c>
      <c r="M359" s="37">
        <v>416494679</v>
      </c>
      <c r="N359" s="12" t="s">
        <v>940</v>
      </c>
      <c r="O359" s="12">
        <v>61.817</v>
      </c>
      <c r="P359" s="12" t="s">
        <v>1042</v>
      </c>
      <c r="Q359" s="12"/>
      <c r="R359" s="12" t="s">
        <v>1043</v>
      </c>
      <c r="S359" s="36" t="str">
        <f t="shared" si="5"/>
        <v>500mn</v>
      </c>
      <c r="T359" s="36" t="str">
        <f>VLOOKUP(R359,Mapping!B:C,2,FALSE)</f>
        <v>Asia</v>
      </c>
      <c r="U359" s="36" t="str">
        <f>VLOOKUP(N359,Mapping!H:I,2,FALSE)</f>
        <v>Growth</v>
      </c>
    </row>
    <row r="360" spans="1:21" ht="16" customHeight="1" x14ac:dyDescent="0.35">
      <c r="A360" s="12" t="s">
        <v>393</v>
      </c>
      <c r="B360" s="37" t="s">
        <v>925</v>
      </c>
      <c r="C360" s="12">
        <v>357</v>
      </c>
      <c r="D360" s="12">
        <v>40000</v>
      </c>
      <c r="E360" s="12">
        <v>40000</v>
      </c>
      <c r="F360" s="12">
        <v>0.01</v>
      </c>
      <c r="I360" s="37"/>
      <c r="J360" s="12">
        <v>40000</v>
      </c>
      <c r="K360" s="12">
        <v>40000</v>
      </c>
      <c r="L360" s="12" t="s">
        <v>939</v>
      </c>
      <c r="M360" s="37">
        <v>145581270</v>
      </c>
      <c r="N360" s="12" t="s">
        <v>929</v>
      </c>
      <c r="O360" s="12">
        <v>20.510999999999999</v>
      </c>
      <c r="P360" s="12" t="s">
        <v>953</v>
      </c>
      <c r="Q360" s="12"/>
      <c r="R360" s="12" t="s">
        <v>954</v>
      </c>
      <c r="S360" s="36" t="str">
        <f t="shared" si="5"/>
        <v>500mn</v>
      </c>
      <c r="T360" s="36" t="str">
        <f>VLOOKUP(R360,Mapping!B:C,2,FALSE)</f>
        <v>EU</v>
      </c>
      <c r="U360" s="36" t="str">
        <f>VLOOKUP(N360,Mapping!H:I,2,FALSE)</f>
        <v>Value</v>
      </c>
    </row>
    <row r="361" spans="1:21" ht="16" customHeight="1" x14ac:dyDescent="0.35">
      <c r="A361" s="12" t="s">
        <v>394</v>
      </c>
      <c r="B361" s="37" t="s">
        <v>933</v>
      </c>
      <c r="C361" s="12">
        <v>357</v>
      </c>
      <c r="D361" s="12">
        <v>40000</v>
      </c>
      <c r="E361" s="12">
        <v>0</v>
      </c>
      <c r="F361" s="12">
        <v>0.01</v>
      </c>
      <c r="I361" s="37"/>
      <c r="J361" s="12">
        <v>40000</v>
      </c>
      <c r="K361" s="12">
        <v>0</v>
      </c>
      <c r="L361" s="12" t="s">
        <v>958</v>
      </c>
      <c r="M361" s="37">
        <v>3709501314</v>
      </c>
      <c r="N361" s="12" t="s">
        <v>940</v>
      </c>
      <c r="O361" s="12">
        <v>58.311999999999998</v>
      </c>
      <c r="P361" s="12" t="s">
        <v>1120</v>
      </c>
      <c r="Q361" s="12"/>
      <c r="R361" s="12" t="s">
        <v>1121</v>
      </c>
      <c r="S361" s="36" t="str">
        <f t="shared" si="5"/>
        <v>1bn - 50bn</v>
      </c>
      <c r="T361" s="36" t="str">
        <f>VLOOKUP(R361,Mapping!B:C,2,FALSE)</f>
        <v>EU</v>
      </c>
      <c r="U361" s="36" t="str">
        <f>VLOOKUP(N361,Mapping!H:I,2,FALSE)</f>
        <v>Growth</v>
      </c>
    </row>
    <row r="362" spans="1:21" ht="16" customHeight="1" x14ac:dyDescent="0.35">
      <c r="A362" s="12" t="s">
        <v>395</v>
      </c>
      <c r="B362" s="37" t="s">
        <v>925</v>
      </c>
      <c r="C362" s="12">
        <v>359</v>
      </c>
      <c r="D362" s="12">
        <v>39800</v>
      </c>
      <c r="E362" s="12">
        <v>39800</v>
      </c>
      <c r="F362" s="12">
        <v>0.01</v>
      </c>
      <c r="I362" s="37"/>
      <c r="J362" s="12">
        <v>39800</v>
      </c>
      <c r="K362" s="12">
        <v>39800</v>
      </c>
      <c r="L362" s="12" t="s">
        <v>1069</v>
      </c>
      <c r="M362" s="37">
        <v>56939694</v>
      </c>
      <c r="N362" s="12" t="s">
        <v>929</v>
      </c>
      <c r="O362" s="12">
        <v>230.99700000000001</v>
      </c>
      <c r="P362" s="12" t="s">
        <v>950</v>
      </c>
      <c r="Q362" s="12"/>
      <c r="R362" s="12" t="s">
        <v>951</v>
      </c>
      <c r="S362" s="36" t="str">
        <f t="shared" si="5"/>
        <v>500mn</v>
      </c>
      <c r="T362" s="36" t="str">
        <f>VLOOKUP(R362,Mapping!B:C,2,FALSE)</f>
        <v>HK</v>
      </c>
      <c r="U362" s="36" t="str">
        <f>VLOOKUP(N362,Mapping!H:I,2,FALSE)</f>
        <v>Value</v>
      </c>
    </row>
    <row r="363" spans="1:21" ht="16" customHeight="1" x14ac:dyDescent="0.35">
      <c r="A363" s="12" t="s">
        <v>396</v>
      </c>
      <c r="B363" s="37" t="s">
        <v>933</v>
      </c>
      <c r="C363" s="12">
        <v>360</v>
      </c>
      <c r="D363" s="12">
        <v>39529</v>
      </c>
      <c r="E363" s="12">
        <v>-249413</v>
      </c>
      <c r="F363" s="12">
        <v>0.01</v>
      </c>
      <c r="G363" s="12">
        <v>39529</v>
      </c>
      <c r="H363" s="12">
        <v>-231813</v>
      </c>
      <c r="I363" s="37" t="s">
        <v>928</v>
      </c>
      <c r="J363" s="12">
        <v>0</v>
      </c>
      <c r="K363" s="12">
        <v>-17600</v>
      </c>
      <c r="L363" s="12" t="s">
        <v>928</v>
      </c>
      <c r="M363" s="37">
        <v>2843066166</v>
      </c>
      <c r="N363" s="12" t="s">
        <v>940</v>
      </c>
      <c r="O363" s="12">
        <v>54.777999999999999</v>
      </c>
      <c r="P363" s="12" t="s">
        <v>938</v>
      </c>
      <c r="Q363" s="12" t="s">
        <v>931</v>
      </c>
      <c r="R363" s="12" t="s">
        <v>932</v>
      </c>
      <c r="S363" s="36" t="str">
        <f t="shared" si="5"/>
        <v>1bn - 50bn</v>
      </c>
      <c r="T363" s="36" t="str">
        <f>VLOOKUP(R363,Mapping!B:C,2,FALSE)</f>
        <v>US/CA</v>
      </c>
      <c r="U363" s="36" t="str">
        <f>VLOOKUP(N363,Mapping!H:I,2,FALSE)</f>
        <v>Growth</v>
      </c>
    </row>
    <row r="364" spans="1:21" ht="16" customHeight="1" x14ac:dyDescent="0.35">
      <c r="A364" s="12" t="s">
        <v>397</v>
      </c>
      <c r="B364" s="37" t="s">
        <v>933</v>
      </c>
      <c r="C364" s="12">
        <v>361</v>
      </c>
      <c r="D364" s="12">
        <v>39158</v>
      </c>
      <c r="E364" s="12">
        <v>2152</v>
      </c>
      <c r="F364" s="12">
        <v>0.01</v>
      </c>
      <c r="G364" s="12">
        <v>39158</v>
      </c>
      <c r="H364" s="12">
        <v>2152</v>
      </c>
      <c r="I364" s="37" t="s">
        <v>928</v>
      </c>
      <c r="J364" s="12">
        <v>0</v>
      </c>
      <c r="K364" s="12">
        <v>0</v>
      </c>
      <c r="L364" s="12" t="s">
        <v>1128</v>
      </c>
      <c r="M364" s="37">
        <v>70427810307</v>
      </c>
      <c r="N364" s="12" t="s">
        <v>934</v>
      </c>
      <c r="O364" s="12">
        <v>32.892000000000003</v>
      </c>
      <c r="P364" s="12" t="s">
        <v>1129</v>
      </c>
      <c r="Q364" s="12" t="s">
        <v>1130</v>
      </c>
      <c r="R364" s="12" t="s">
        <v>932</v>
      </c>
      <c r="S364" s="36" t="str">
        <f t="shared" si="5"/>
        <v>50bn - 100bn</v>
      </c>
      <c r="T364" s="36" t="str">
        <f>VLOOKUP(R364,Mapping!B:C,2,FALSE)</f>
        <v>US/CA</v>
      </c>
      <c r="U364" s="36" t="str">
        <f>VLOOKUP(N364,Mapping!H:I,2,FALSE)</f>
        <v>Index</v>
      </c>
    </row>
    <row r="365" spans="1:21" ht="16" customHeight="1" x14ac:dyDescent="0.35">
      <c r="A365" s="12" t="s">
        <v>398</v>
      </c>
      <c r="B365" s="37" t="s">
        <v>933</v>
      </c>
      <c r="C365" s="12">
        <v>362</v>
      </c>
      <c r="D365" s="12">
        <v>39100</v>
      </c>
      <c r="E365" s="12">
        <v>39100</v>
      </c>
      <c r="F365" s="12">
        <v>0.01</v>
      </c>
      <c r="I365" s="37"/>
      <c r="J365" s="12">
        <v>39100</v>
      </c>
      <c r="K365" s="12">
        <v>39100</v>
      </c>
      <c r="L365" s="12" t="s">
        <v>942</v>
      </c>
      <c r="M365" s="37">
        <v>2131698901</v>
      </c>
      <c r="N365" s="12" t="s">
        <v>940</v>
      </c>
      <c r="O365" s="12">
        <v>19.960999999999999</v>
      </c>
      <c r="P365" s="12" t="s">
        <v>1131</v>
      </c>
      <c r="Q365" s="12"/>
      <c r="R365" s="12" t="s">
        <v>1132</v>
      </c>
      <c r="S365" s="36" t="str">
        <f t="shared" si="5"/>
        <v>1bn - 50bn</v>
      </c>
      <c r="T365" s="36" t="str">
        <f>VLOOKUP(R365,Mapping!B:C,2,FALSE)</f>
        <v>Asia</v>
      </c>
      <c r="U365" s="36" t="str">
        <f>VLOOKUP(N365,Mapping!H:I,2,FALSE)</f>
        <v>Growth</v>
      </c>
    </row>
    <row r="366" spans="1:21" ht="16" customHeight="1" x14ac:dyDescent="0.35">
      <c r="A366" s="12" t="s">
        <v>399</v>
      </c>
      <c r="B366" s="37" t="s">
        <v>933</v>
      </c>
      <c r="C366" s="12">
        <v>363</v>
      </c>
      <c r="D366" s="12">
        <v>38903</v>
      </c>
      <c r="E366" s="12">
        <v>-5565</v>
      </c>
      <c r="F366" s="12">
        <v>0.01</v>
      </c>
      <c r="G366" s="12">
        <v>38903</v>
      </c>
      <c r="H366" s="12">
        <v>-5565</v>
      </c>
      <c r="I366" s="37" t="s">
        <v>928</v>
      </c>
      <c r="M366" s="37">
        <v>20178969313</v>
      </c>
      <c r="N366" s="12" t="s">
        <v>959</v>
      </c>
      <c r="O366" s="12">
        <v>34.396999999999998</v>
      </c>
      <c r="P366" s="12" t="s">
        <v>971</v>
      </c>
      <c r="Q366" s="12" t="s">
        <v>972</v>
      </c>
      <c r="R366" s="12" t="s">
        <v>932</v>
      </c>
      <c r="S366" s="36" t="str">
        <f t="shared" si="5"/>
        <v>1bn - 50bn</v>
      </c>
      <c r="T366" s="36" t="str">
        <f>VLOOKUP(R366,Mapping!B:C,2,FALSE)</f>
        <v>US/CA</v>
      </c>
      <c r="U366" s="36" t="str">
        <f>VLOOKUP(N366,Mapping!H:I,2,FALSE)</f>
        <v>Growth</v>
      </c>
    </row>
    <row r="367" spans="1:21" ht="16" customHeight="1" x14ac:dyDescent="0.35">
      <c r="A367" s="12" t="s">
        <v>400</v>
      </c>
      <c r="B367" s="37" t="s">
        <v>925</v>
      </c>
      <c r="C367" s="12">
        <v>364</v>
      </c>
      <c r="D367" s="12">
        <v>38313</v>
      </c>
      <c r="E367" s="12">
        <v>374</v>
      </c>
      <c r="F367" s="12">
        <v>0.01</v>
      </c>
      <c r="G367" s="12">
        <v>29913</v>
      </c>
      <c r="H367" s="12">
        <v>4724</v>
      </c>
      <c r="I367" s="37" t="s">
        <v>928</v>
      </c>
      <c r="J367" s="12">
        <v>8400</v>
      </c>
      <c r="K367" s="12">
        <v>-4350</v>
      </c>
      <c r="L367" s="12" t="s">
        <v>942</v>
      </c>
      <c r="M367" s="37">
        <v>4702758148</v>
      </c>
      <c r="N367" s="12" t="s">
        <v>976</v>
      </c>
      <c r="O367" s="12">
        <v>33.780999999999999</v>
      </c>
      <c r="P367" s="12" t="s">
        <v>1133</v>
      </c>
      <c r="Q367" s="12"/>
      <c r="R367" s="12" t="s">
        <v>1010</v>
      </c>
      <c r="S367" s="36" t="str">
        <f t="shared" si="5"/>
        <v>1bn - 50bn</v>
      </c>
      <c r="T367" s="36" t="str">
        <f>VLOOKUP(R367,Mapping!B:C,2,FALSE)</f>
        <v>Africa</v>
      </c>
      <c r="U367" s="36" t="str">
        <f>VLOOKUP(N367,Mapping!H:I,2,FALSE)</f>
        <v>Alternative/Specialty</v>
      </c>
    </row>
    <row r="368" spans="1:21" ht="16" customHeight="1" x14ac:dyDescent="0.35">
      <c r="A368" s="12" t="s">
        <v>401</v>
      </c>
      <c r="B368" s="37" t="s">
        <v>933</v>
      </c>
      <c r="C368" s="12">
        <v>365</v>
      </c>
      <c r="D368" s="12">
        <v>37900</v>
      </c>
      <c r="E368" s="12">
        <v>-3300</v>
      </c>
      <c r="F368" s="12">
        <v>0.01</v>
      </c>
      <c r="I368" s="37"/>
      <c r="J368" s="12">
        <v>37900</v>
      </c>
      <c r="K368" s="12">
        <v>-3300</v>
      </c>
      <c r="L368" s="12" t="s">
        <v>928</v>
      </c>
      <c r="M368" s="37">
        <v>21777500579</v>
      </c>
      <c r="N368" s="12" t="s">
        <v>940</v>
      </c>
      <c r="O368" s="12">
        <v>21.167000000000002</v>
      </c>
      <c r="P368" s="38" t="s">
        <v>1026</v>
      </c>
      <c r="Q368" s="12"/>
      <c r="R368" s="12" t="s">
        <v>1027</v>
      </c>
      <c r="S368" s="36" t="str">
        <f t="shared" si="5"/>
        <v>1bn - 50bn</v>
      </c>
      <c r="T368" s="36" t="str">
        <f>VLOOKUP(R368,Mapping!B:C,2,FALSE)</f>
        <v>EU</v>
      </c>
      <c r="U368" s="36" t="str">
        <f>VLOOKUP(N368,Mapping!H:I,2,FALSE)</f>
        <v>Growth</v>
      </c>
    </row>
    <row r="369" spans="1:21" ht="16" customHeight="1" x14ac:dyDescent="0.35">
      <c r="A369" s="12" t="s">
        <v>402</v>
      </c>
      <c r="B369" s="37" t="s">
        <v>925</v>
      </c>
      <c r="C369" s="12">
        <v>366</v>
      </c>
      <c r="D369" s="12">
        <v>37890</v>
      </c>
      <c r="E369" s="12">
        <v>37890</v>
      </c>
      <c r="F369" s="12">
        <v>0.01</v>
      </c>
      <c r="G369" s="12">
        <v>37890</v>
      </c>
      <c r="H369" s="12">
        <v>37890</v>
      </c>
      <c r="I369" s="37" t="s">
        <v>928</v>
      </c>
      <c r="M369" s="37">
        <v>9699324676</v>
      </c>
      <c r="N369" s="12" t="s">
        <v>976</v>
      </c>
      <c r="O369" s="12">
        <v>206.976</v>
      </c>
      <c r="P369" s="12" t="s">
        <v>953</v>
      </c>
      <c r="Q369" s="12"/>
      <c r="R369" s="12" t="s">
        <v>954</v>
      </c>
      <c r="S369" s="36" t="str">
        <f t="shared" si="5"/>
        <v>1bn - 50bn</v>
      </c>
      <c r="T369" s="36" t="str">
        <f>VLOOKUP(R369,Mapping!B:C,2,FALSE)</f>
        <v>EU</v>
      </c>
      <c r="U369" s="36" t="str">
        <f>VLOOKUP(N369,Mapping!H:I,2,FALSE)</f>
        <v>Alternative/Specialty</v>
      </c>
    </row>
    <row r="370" spans="1:21" ht="16" customHeight="1" x14ac:dyDescent="0.35">
      <c r="A370" s="12" t="s">
        <v>403</v>
      </c>
      <c r="B370" s="37" t="s">
        <v>925</v>
      </c>
      <c r="C370" s="12">
        <v>367</v>
      </c>
      <c r="D370" s="12">
        <v>37520</v>
      </c>
      <c r="E370" s="12">
        <v>-10432</v>
      </c>
      <c r="F370" s="12">
        <v>0.01</v>
      </c>
      <c r="G370" s="12">
        <v>37520</v>
      </c>
      <c r="H370" s="12">
        <v>-10432</v>
      </c>
      <c r="I370" s="37" t="s">
        <v>928</v>
      </c>
      <c r="M370" s="37">
        <v>59776071523</v>
      </c>
      <c r="N370" s="12" t="s">
        <v>976</v>
      </c>
      <c r="O370" s="12">
        <v>68.355000000000004</v>
      </c>
      <c r="P370" s="12" t="s">
        <v>941</v>
      </c>
      <c r="Q370" s="12" t="s">
        <v>941</v>
      </c>
      <c r="R370" s="12" t="s">
        <v>932</v>
      </c>
      <c r="S370" s="36" t="str">
        <f t="shared" si="5"/>
        <v>50bn - 100bn</v>
      </c>
      <c r="T370" s="36" t="str">
        <f>VLOOKUP(R370,Mapping!B:C,2,FALSE)</f>
        <v>US/CA</v>
      </c>
      <c r="U370" s="36" t="str">
        <f>VLOOKUP(N370,Mapping!H:I,2,FALSE)</f>
        <v>Alternative/Specialty</v>
      </c>
    </row>
    <row r="371" spans="1:21" ht="16" customHeight="1" x14ac:dyDescent="0.35">
      <c r="A371" s="12" t="s">
        <v>404</v>
      </c>
      <c r="B371" s="37" t="s">
        <v>933</v>
      </c>
      <c r="C371" s="12">
        <v>368</v>
      </c>
      <c r="D371" s="12">
        <v>37500</v>
      </c>
      <c r="E371" s="12">
        <v>-24100</v>
      </c>
      <c r="F371" s="12">
        <v>0.01</v>
      </c>
      <c r="I371" s="37"/>
      <c r="J371" s="12">
        <v>37500</v>
      </c>
      <c r="K371" s="12">
        <v>-24100</v>
      </c>
      <c r="L371" s="12" t="s">
        <v>928</v>
      </c>
      <c r="M371" s="37">
        <v>2819191852</v>
      </c>
      <c r="N371" s="12" t="s">
        <v>940</v>
      </c>
      <c r="O371" s="12">
        <v>41.497</v>
      </c>
      <c r="P371" s="12" t="s">
        <v>950</v>
      </c>
      <c r="Q371" s="12"/>
      <c r="R371" s="12" t="s">
        <v>951</v>
      </c>
      <c r="S371" s="36" t="str">
        <f t="shared" si="5"/>
        <v>1bn - 50bn</v>
      </c>
      <c r="T371" s="36" t="str">
        <f>VLOOKUP(R371,Mapping!B:C,2,FALSE)</f>
        <v>HK</v>
      </c>
      <c r="U371" s="36" t="str">
        <f>VLOOKUP(N371,Mapping!H:I,2,FALSE)</f>
        <v>Growth</v>
      </c>
    </row>
    <row r="372" spans="1:21" ht="16" customHeight="1" x14ac:dyDescent="0.35">
      <c r="A372" s="12" t="s">
        <v>405</v>
      </c>
      <c r="B372" s="37" t="s">
        <v>925</v>
      </c>
      <c r="C372" s="12">
        <v>369</v>
      </c>
      <c r="D372" s="12">
        <v>36900</v>
      </c>
      <c r="E372" s="12">
        <v>0</v>
      </c>
      <c r="F372" s="12">
        <v>0.01</v>
      </c>
      <c r="G372" s="12">
        <v>36900</v>
      </c>
      <c r="H372" s="12">
        <v>0</v>
      </c>
      <c r="I372" s="37" t="s">
        <v>928</v>
      </c>
      <c r="M372" s="37">
        <v>3384503772</v>
      </c>
      <c r="N372" s="12" t="s">
        <v>929</v>
      </c>
      <c r="O372" s="12">
        <v>23.693999999999999</v>
      </c>
      <c r="P372" s="12"/>
      <c r="Q372" s="12"/>
      <c r="R372" s="12" t="s">
        <v>1134</v>
      </c>
      <c r="S372" s="36" t="str">
        <f t="shared" si="5"/>
        <v>1bn - 50bn</v>
      </c>
      <c r="T372" s="36" t="str">
        <f>VLOOKUP(R372,Mapping!B:C,2,FALSE)</f>
        <v>Middle East</v>
      </c>
      <c r="U372" s="36" t="str">
        <f>VLOOKUP(N372,Mapping!H:I,2,FALSE)</f>
        <v>Value</v>
      </c>
    </row>
    <row r="373" spans="1:21" ht="16" customHeight="1" x14ac:dyDescent="0.35">
      <c r="A373" s="12" t="s">
        <v>406</v>
      </c>
      <c r="B373" s="37" t="s">
        <v>925</v>
      </c>
      <c r="C373" s="12">
        <v>370</v>
      </c>
      <c r="D373" s="12">
        <v>36770</v>
      </c>
      <c r="E373" s="12">
        <v>-33346</v>
      </c>
      <c r="F373" s="12">
        <v>0.01</v>
      </c>
      <c r="G373" s="12">
        <v>36770</v>
      </c>
      <c r="H373" s="12">
        <v>-33346</v>
      </c>
      <c r="I373" s="37" t="s">
        <v>928</v>
      </c>
      <c r="M373" s="37">
        <v>13730658529</v>
      </c>
      <c r="N373" s="12" t="s">
        <v>998</v>
      </c>
      <c r="O373" s="12">
        <v>151.67599999999999</v>
      </c>
      <c r="P373" s="12" t="s">
        <v>1056</v>
      </c>
      <c r="Q373" s="12"/>
      <c r="R373" s="12" t="s">
        <v>1057</v>
      </c>
      <c r="S373" s="36" t="str">
        <f t="shared" si="5"/>
        <v>1bn - 50bn</v>
      </c>
      <c r="T373" s="36" t="str">
        <f>VLOOKUP(R373,Mapping!B:C,2,FALSE)</f>
        <v>Asia</v>
      </c>
      <c r="U373" s="36" t="str">
        <f>VLOOKUP(N373,Mapping!H:I,2,FALSE)</f>
        <v>Broker</v>
      </c>
    </row>
    <row r="374" spans="1:21" ht="16" customHeight="1" x14ac:dyDescent="0.35">
      <c r="A374" s="12" t="s">
        <v>407</v>
      </c>
      <c r="B374" s="37" t="s">
        <v>925</v>
      </c>
      <c r="C374" s="12">
        <v>371</v>
      </c>
      <c r="D374" s="12">
        <v>36620</v>
      </c>
      <c r="E374" s="12">
        <v>9742</v>
      </c>
      <c r="F374" s="12">
        <v>0.01</v>
      </c>
      <c r="G374" s="12">
        <v>34664</v>
      </c>
      <c r="H374" s="12">
        <v>11363</v>
      </c>
      <c r="I374" s="37" t="s">
        <v>1069</v>
      </c>
      <c r="J374" s="12">
        <v>1956</v>
      </c>
      <c r="K374" s="12">
        <v>-1621</v>
      </c>
      <c r="L374" s="12" t="s">
        <v>928</v>
      </c>
      <c r="M374" s="37">
        <v>2664515420</v>
      </c>
      <c r="N374" s="12" t="s">
        <v>976</v>
      </c>
      <c r="O374" s="12">
        <v>37.771999999999998</v>
      </c>
      <c r="P374" s="12" t="s">
        <v>1047</v>
      </c>
      <c r="Q374" s="12"/>
      <c r="R374" s="12" t="s">
        <v>1048</v>
      </c>
      <c r="S374" s="36" t="str">
        <f t="shared" si="5"/>
        <v>1bn - 50bn</v>
      </c>
      <c r="T374" s="36" t="str">
        <f>VLOOKUP(R374,Mapping!B:C,2,FALSE)</f>
        <v>EU</v>
      </c>
      <c r="U374" s="36" t="str">
        <f>VLOOKUP(N374,Mapping!H:I,2,FALSE)</f>
        <v>Alternative/Specialty</v>
      </c>
    </row>
    <row r="375" spans="1:21" ht="16" customHeight="1" x14ac:dyDescent="0.35">
      <c r="A375" s="12" t="s">
        <v>408</v>
      </c>
      <c r="B375" s="37" t="s">
        <v>925</v>
      </c>
      <c r="C375" s="12">
        <v>372</v>
      </c>
      <c r="D375" s="12">
        <v>36272</v>
      </c>
      <c r="E375" s="12">
        <v>-21208</v>
      </c>
      <c r="F375" s="12">
        <v>0.01</v>
      </c>
      <c r="G375" s="12">
        <v>36272</v>
      </c>
      <c r="H375" s="12">
        <v>-21208</v>
      </c>
      <c r="I375" s="37" t="s">
        <v>928</v>
      </c>
      <c r="M375" s="37">
        <v>830028089</v>
      </c>
      <c r="N375" s="12" t="s">
        <v>929</v>
      </c>
      <c r="O375" s="12">
        <v>48.968000000000004</v>
      </c>
      <c r="P375" s="12" t="s">
        <v>941</v>
      </c>
      <c r="Q375" s="12" t="s">
        <v>941</v>
      </c>
      <c r="R375" s="12" t="s">
        <v>932</v>
      </c>
      <c r="S375" s="36" t="str">
        <f t="shared" si="5"/>
        <v>500mn - 1bn</v>
      </c>
      <c r="T375" s="36" t="str">
        <f>VLOOKUP(R375,Mapping!B:C,2,FALSE)</f>
        <v>US/CA</v>
      </c>
      <c r="U375" s="36" t="str">
        <f>VLOOKUP(N375,Mapping!H:I,2,FALSE)</f>
        <v>Value</v>
      </c>
    </row>
    <row r="376" spans="1:21" ht="16" customHeight="1" x14ac:dyDescent="0.35">
      <c r="A376" s="12" t="s">
        <v>409</v>
      </c>
      <c r="B376" s="37" t="s">
        <v>933</v>
      </c>
      <c r="C376" s="12">
        <v>373</v>
      </c>
      <c r="D376" s="12">
        <v>36100</v>
      </c>
      <c r="E376" s="12">
        <v>-2706023</v>
      </c>
      <c r="F376" s="12">
        <v>0.01</v>
      </c>
      <c r="G376" s="12">
        <v>0</v>
      </c>
      <c r="H376" s="12">
        <v>-2453668</v>
      </c>
      <c r="I376" s="37" t="s">
        <v>957</v>
      </c>
      <c r="J376" s="12">
        <v>36100</v>
      </c>
      <c r="K376" s="12">
        <v>-252355</v>
      </c>
      <c r="L376" s="12" t="s">
        <v>928</v>
      </c>
      <c r="M376" s="37">
        <v>101973974446</v>
      </c>
      <c r="N376" s="12" t="s">
        <v>940</v>
      </c>
      <c r="O376" s="12">
        <v>51.314</v>
      </c>
      <c r="P376" s="12" t="s">
        <v>941</v>
      </c>
      <c r="Q376" s="12" t="s">
        <v>941</v>
      </c>
      <c r="R376" s="12" t="s">
        <v>932</v>
      </c>
      <c r="S376" s="36" t="str">
        <f t="shared" si="5"/>
        <v>100bn</v>
      </c>
      <c r="T376" s="36" t="str">
        <f>VLOOKUP(R376,Mapping!B:C,2,FALSE)</f>
        <v>US/CA</v>
      </c>
      <c r="U376" s="36" t="str">
        <f>VLOOKUP(N376,Mapping!H:I,2,FALSE)</f>
        <v>Growth</v>
      </c>
    </row>
    <row r="377" spans="1:21" ht="16" customHeight="1" x14ac:dyDescent="0.35">
      <c r="A377" s="12" t="s">
        <v>410</v>
      </c>
      <c r="B377" s="37" t="s">
        <v>925</v>
      </c>
      <c r="C377" s="12">
        <v>374</v>
      </c>
      <c r="D377" s="12">
        <v>35949</v>
      </c>
      <c r="E377" s="12">
        <v>32130</v>
      </c>
      <c r="F377" s="12">
        <v>0.01</v>
      </c>
      <c r="G377" s="12">
        <v>35949</v>
      </c>
      <c r="H377" s="12">
        <v>32130</v>
      </c>
      <c r="I377" s="37" t="s">
        <v>928</v>
      </c>
      <c r="M377" s="37">
        <v>90027019295</v>
      </c>
      <c r="N377" s="12" t="s">
        <v>998</v>
      </c>
      <c r="O377" s="12">
        <v>18.616</v>
      </c>
      <c r="P377" s="12" t="s">
        <v>1084</v>
      </c>
      <c r="Q377" s="12" t="s">
        <v>1046</v>
      </c>
      <c r="R377" s="12" t="s">
        <v>932</v>
      </c>
      <c r="S377" s="36" t="str">
        <f t="shared" si="5"/>
        <v>50bn - 100bn</v>
      </c>
      <c r="T377" s="36" t="str">
        <f>VLOOKUP(R377,Mapping!B:C,2,FALSE)</f>
        <v>US/CA</v>
      </c>
      <c r="U377" s="36" t="str">
        <f>VLOOKUP(N377,Mapping!H:I,2,FALSE)</f>
        <v>Broker</v>
      </c>
    </row>
    <row r="378" spans="1:21" ht="16" customHeight="1" x14ac:dyDescent="0.35">
      <c r="A378" s="12" t="s">
        <v>411</v>
      </c>
      <c r="B378" s="37" t="s">
        <v>925</v>
      </c>
      <c r="C378" s="12">
        <v>375</v>
      </c>
      <c r="D378" s="12">
        <v>35744</v>
      </c>
      <c r="E378" s="12">
        <v>0</v>
      </c>
      <c r="F378" s="12">
        <v>0.01</v>
      </c>
      <c r="G378" s="12">
        <v>23544</v>
      </c>
      <c r="H378" s="12">
        <v>0</v>
      </c>
      <c r="I378" s="37" t="s">
        <v>958</v>
      </c>
      <c r="J378" s="12">
        <v>12200</v>
      </c>
      <c r="K378" s="12">
        <v>0</v>
      </c>
      <c r="L378" s="12" t="s">
        <v>958</v>
      </c>
      <c r="M378" s="37">
        <v>2493218758</v>
      </c>
      <c r="N378" s="12" t="s">
        <v>934</v>
      </c>
      <c r="O378" s="12">
        <v>60.180999999999997</v>
      </c>
      <c r="P378" s="12" t="s">
        <v>1135</v>
      </c>
      <c r="Q378" s="12"/>
      <c r="R378" s="12" t="s">
        <v>954</v>
      </c>
      <c r="S378" s="36" t="str">
        <f t="shared" si="5"/>
        <v>1bn - 50bn</v>
      </c>
      <c r="T378" s="36" t="str">
        <f>VLOOKUP(R378,Mapping!B:C,2,FALSE)</f>
        <v>EU</v>
      </c>
      <c r="U378" s="36" t="str">
        <f>VLOOKUP(N378,Mapping!H:I,2,FALSE)</f>
        <v>Index</v>
      </c>
    </row>
    <row r="379" spans="1:21" ht="16" customHeight="1" x14ac:dyDescent="0.35">
      <c r="A379" s="12" t="s">
        <v>412</v>
      </c>
      <c r="B379" s="37" t="s">
        <v>925</v>
      </c>
      <c r="C379" s="12">
        <v>376</v>
      </c>
      <c r="D379" s="12">
        <v>35463</v>
      </c>
      <c r="E379" s="12">
        <v>0</v>
      </c>
      <c r="F379" s="12">
        <v>0.01</v>
      </c>
      <c r="I379" s="37"/>
      <c r="J379" s="12">
        <v>35463</v>
      </c>
      <c r="K379" s="12">
        <v>0</v>
      </c>
      <c r="L379" s="12" t="s">
        <v>952</v>
      </c>
      <c r="M379" s="37">
        <v>531009989</v>
      </c>
      <c r="N379" s="12" t="s">
        <v>929</v>
      </c>
      <c r="O379" s="12">
        <v>63.469000000000001</v>
      </c>
      <c r="P379" s="38" t="s">
        <v>988</v>
      </c>
      <c r="Q379" s="12"/>
      <c r="R379" s="12" t="s">
        <v>988</v>
      </c>
      <c r="S379" s="36" t="str">
        <f t="shared" si="5"/>
        <v>500mn - 1bn</v>
      </c>
      <c r="T379" s="36" t="str">
        <f>VLOOKUP(R379,Mapping!B:C,2,FALSE)</f>
        <v>SG</v>
      </c>
      <c r="U379" s="36" t="str">
        <f>VLOOKUP(N379,Mapping!H:I,2,FALSE)</f>
        <v>Value</v>
      </c>
    </row>
    <row r="380" spans="1:21" ht="16" customHeight="1" x14ac:dyDescent="0.35">
      <c r="A380" s="12" t="s">
        <v>413</v>
      </c>
      <c r="B380" s="37" t="s">
        <v>925</v>
      </c>
      <c r="C380" s="12">
        <v>377</v>
      </c>
      <c r="D380" s="12">
        <v>35353</v>
      </c>
      <c r="E380" s="12">
        <v>-6840</v>
      </c>
      <c r="F380" s="12">
        <v>0.01</v>
      </c>
      <c r="G380" s="12">
        <v>35353</v>
      </c>
      <c r="H380" s="12">
        <v>-6840</v>
      </c>
      <c r="I380" s="37" t="s">
        <v>928</v>
      </c>
      <c r="M380" s="37">
        <v>6379396074</v>
      </c>
      <c r="N380" s="12" t="s">
        <v>934</v>
      </c>
      <c r="O380" s="12">
        <v>18.885999999999999</v>
      </c>
      <c r="P380" s="12" t="s">
        <v>941</v>
      </c>
      <c r="Q380" s="12" t="s">
        <v>941</v>
      </c>
      <c r="R380" s="12" t="s">
        <v>932</v>
      </c>
      <c r="S380" s="36" t="str">
        <f t="shared" si="5"/>
        <v>1bn - 50bn</v>
      </c>
      <c r="T380" s="36" t="str">
        <f>VLOOKUP(R380,Mapping!B:C,2,FALSE)</f>
        <v>US/CA</v>
      </c>
      <c r="U380" s="36" t="str">
        <f>VLOOKUP(N380,Mapping!H:I,2,FALSE)</f>
        <v>Index</v>
      </c>
    </row>
    <row r="381" spans="1:21" ht="16" customHeight="1" x14ac:dyDescent="0.35">
      <c r="A381" s="12" t="s">
        <v>414</v>
      </c>
      <c r="B381" s="37" t="s">
        <v>933</v>
      </c>
      <c r="C381" s="12">
        <v>378</v>
      </c>
      <c r="D381" s="12">
        <v>35280</v>
      </c>
      <c r="E381" s="12">
        <v>3950</v>
      </c>
      <c r="F381" s="12">
        <v>0.01</v>
      </c>
      <c r="G381" s="12">
        <v>21950</v>
      </c>
      <c r="H381" s="12">
        <v>1950</v>
      </c>
      <c r="I381" s="37" t="s">
        <v>958</v>
      </c>
      <c r="J381" s="12">
        <v>13330</v>
      </c>
      <c r="K381" s="12">
        <v>2000</v>
      </c>
      <c r="L381" s="12" t="s">
        <v>958</v>
      </c>
      <c r="M381" s="37">
        <v>3557185890</v>
      </c>
      <c r="N381" s="12" t="s">
        <v>940</v>
      </c>
      <c r="O381" s="12">
        <v>43.168999999999997</v>
      </c>
      <c r="P381" s="12" t="s">
        <v>953</v>
      </c>
      <c r="Q381" s="12"/>
      <c r="R381" s="12" t="s">
        <v>954</v>
      </c>
      <c r="S381" s="36" t="str">
        <f t="shared" si="5"/>
        <v>1bn - 50bn</v>
      </c>
      <c r="T381" s="36" t="str">
        <f>VLOOKUP(R381,Mapping!B:C,2,FALSE)</f>
        <v>EU</v>
      </c>
      <c r="U381" s="36" t="str">
        <f>VLOOKUP(N381,Mapping!H:I,2,FALSE)</f>
        <v>Growth</v>
      </c>
    </row>
    <row r="382" spans="1:21" ht="16" customHeight="1" x14ac:dyDescent="0.35">
      <c r="A382" s="12" t="s">
        <v>415</v>
      </c>
      <c r="B382" s="37" t="s">
        <v>933</v>
      </c>
      <c r="C382" s="12">
        <v>379</v>
      </c>
      <c r="D382" s="12">
        <v>35246</v>
      </c>
      <c r="E382" s="12">
        <v>0</v>
      </c>
      <c r="F382" s="12">
        <v>0.01</v>
      </c>
      <c r="G382" s="12">
        <v>11357</v>
      </c>
      <c r="H382" s="12">
        <v>0</v>
      </c>
      <c r="I382" s="37" t="s">
        <v>928</v>
      </c>
      <c r="J382" s="12">
        <v>23889</v>
      </c>
      <c r="K382" s="12">
        <v>0</v>
      </c>
      <c r="L382" s="12" t="s">
        <v>928</v>
      </c>
      <c r="M382" s="37">
        <v>10662435107</v>
      </c>
      <c r="N382" s="12" t="s">
        <v>940</v>
      </c>
      <c r="O382" s="12">
        <v>34.337000000000003</v>
      </c>
      <c r="P382" s="12" t="s">
        <v>953</v>
      </c>
      <c r="Q382" s="12"/>
      <c r="R382" s="12" t="s">
        <v>954</v>
      </c>
      <c r="S382" s="36" t="str">
        <f t="shared" si="5"/>
        <v>1bn - 50bn</v>
      </c>
      <c r="T382" s="36" t="str">
        <f>VLOOKUP(R382,Mapping!B:C,2,FALSE)</f>
        <v>EU</v>
      </c>
      <c r="U382" s="36" t="str">
        <f>VLOOKUP(N382,Mapping!H:I,2,FALSE)</f>
        <v>Growth</v>
      </c>
    </row>
    <row r="383" spans="1:21" ht="16" customHeight="1" x14ac:dyDescent="0.35">
      <c r="A383" s="12" t="s">
        <v>416</v>
      </c>
      <c r="B383" s="37" t="s">
        <v>925</v>
      </c>
      <c r="C383" s="12">
        <v>380</v>
      </c>
      <c r="D383" s="12">
        <v>35000</v>
      </c>
      <c r="E383" s="12">
        <v>35000</v>
      </c>
      <c r="F383" s="12">
        <v>0.01</v>
      </c>
      <c r="I383" s="37"/>
      <c r="J383" s="12">
        <v>35000</v>
      </c>
      <c r="K383" s="12">
        <v>35000</v>
      </c>
      <c r="L383" s="12" t="s">
        <v>952</v>
      </c>
      <c r="M383" s="37">
        <v>295627859</v>
      </c>
      <c r="N383" s="12" t="s">
        <v>940</v>
      </c>
      <c r="O383" s="12">
        <v>61.854999999999997</v>
      </c>
      <c r="P383" s="12" t="s">
        <v>1136</v>
      </c>
      <c r="Q383" s="12"/>
      <c r="R383" s="12" t="s">
        <v>990</v>
      </c>
      <c r="S383" s="36" t="str">
        <f t="shared" si="5"/>
        <v>500mn</v>
      </c>
      <c r="T383" s="36" t="str">
        <f>VLOOKUP(R383,Mapping!B:C,2,FALSE)</f>
        <v>EU</v>
      </c>
      <c r="U383" s="36" t="str">
        <f>VLOOKUP(N383,Mapping!H:I,2,FALSE)</f>
        <v>Growth</v>
      </c>
    </row>
    <row r="384" spans="1:21" ht="16" customHeight="1" x14ac:dyDescent="0.35">
      <c r="A384" s="12" t="s">
        <v>417</v>
      </c>
      <c r="B384" s="37" t="s">
        <v>925</v>
      </c>
      <c r="C384" s="12">
        <v>381</v>
      </c>
      <c r="D384" s="12">
        <v>34820</v>
      </c>
      <c r="E384" s="12">
        <v>3079</v>
      </c>
      <c r="F384" s="12">
        <v>0.01</v>
      </c>
      <c r="G384" s="12">
        <v>34820</v>
      </c>
      <c r="H384" s="12">
        <v>3079</v>
      </c>
      <c r="I384" s="37" t="s">
        <v>928</v>
      </c>
      <c r="M384" s="37">
        <v>3342417203</v>
      </c>
      <c r="N384" s="12" t="s">
        <v>929</v>
      </c>
      <c r="O384" s="12">
        <v>31.821000000000002</v>
      </c>
      <c r="P384" s="12" t="s">
        <v>1137</v>
      </c>
      <c r="Q384" s="12" t="s">
        <v>1114</v>
      </c>
      <c r="R384" s="12" t="s">
        <v>932</v>
      </c>
      <c r="S384" s="36" t="str">
        <f t="shared" si="5"/>
        <v>1bn - 50bn</v>
      </c>
      <c r="T384" s="36" t="str">
        <f>VLOOKUP(R384,Mapping!B:C,2,FALSE)</f>
        <v>US/CA</v>
      </c>
      <c r="U384" s="36" t="str">
        <f>VLOOKUP(N384,Mapping!H:I,2,FALSE)</f>
        <v>Value</v>
      </c>
    </row>
    <row r="385" spans="1:21" ht="16" customHeight="1" x14ac:dyDescent="0.35">
      <c r="A385" s="12" t="s">
        <v>418</v>
      </c>
      <c r="B385" s="37" t="s">
        <v>925</v>
      </c>
      <c r="C385" s="12">
        <v>382</v>
      </c>
      <c r="D385" s="12">
        <v>34800</v>
      </c>
      <c r="E385" s="12">
        <v>34800</v>
      </c>
      <c r="F385" s="12">
        <v>0.01</v>
      </c>
      <c r="I385" s="37"/>
      <c r="J385" s="12">
        <v>34800</v>
      </c>
      <c r="K385" s="12">
        <v>34800</v>
      </c>
      <c r="L385" s="12" t="s">
        <v>942</v>
      </c>
      <c r="M385" s="37">
        <v>1005475417</v>
      </c>
      <c r="N385" s="12" t="s">
        <v>1058</v>
      </c>
      <c r="O385" s="12">
        <v>34.121000000000002</v>
      </c>
      <c r="P385" s="12" t="s">
        <v>1064</v>
      </c>
      <c r="Q385" s="12"/>
      <c r="R385" s="12" t="s">
        <v>1064</v>
      </c>
      <c r="S385" s="36" t="str">
        <f t="shared" si="5"/>
        <v>1bn - 50bn</v>
      </c>
      <c r="T385" s="36" t="str">
        <f>VLOOKUP(R385,Mapping!B:C,2,FALSE)</f>
        <v>EU</v>
      </c>
      <c r="U385" s="36" t="str">
        <f>VLOOKUP(N385,Mapping!H:I,2,FALSE)</f>
        <v>Others</v>
      </c>
    </row>
    <row r="386" spans="1:21" ht="16" customHeight="1" x14ac:dyDescent="0.35">
      <c r="A386" s="12" t="s">
        <v>419</v>
      </c>
      <c r="B386" s="37" t="s">
        <v>925</v>
      </c>
      <c r="C386" s="12">
        <v>383</v>
      </c>
      <c r="D386" s="12">
        <v>34305</v>
      </c>
      <c r="E386" s="12">
        <v>34305</v>
      </c>
      <c r="F386" s="12">
        <v>0</v>
      </c>
      <c r="G386" s="12">
        <v>34305</v>
      </c>
      <c r="H386" s="12">
        <v>34305</v>
      </c>
      <c r="I386" s="37" t="s">
        <v>928</v>
      </c>
      <c r="M386" s="37">
        <v>962697449</v>
      </c>
      <c r="N386" s="12" t="s">
        <v>976</v>
      </c>
      <c r="O386" s="12">
        <v>315.31400000000002</v>
      </c>
      <c r="P386" s="12" t="s">
        <v>1138</v>
      </c>
      <c r="Q386" s="12" t="s">
        <v>1109</v>
      </c>
      <c r="R386" s="12" t="s">
        <v>932</v>
      </c>
      <c r="S386" s="36" t="str">
        <f t="shared" si="5"/>
        <v>500mn - 1bn</v>
      </c>
      <c r="T386" s="36" t="str">
        <f>VLOOKUP(R386,Mapping!B:C,2,FALSE)</f>
        <v>US/CA</v>
      </c>
      <c r="U386" s="36" t="str">
        <f>VLOOKUP(N386,Mapping!H:I,2,FALSE)</f>
        <v>Alternative/Specialty</v>
      </c>
    </row>
    <row r="387" spans="1:21" ht="16" customHeight="1" x14ac:dyDescent="0.35">
      <c r="A387" s="12" t="s">
        <v>420</v>
      </c>
      <c r="B387" s="37" t="s">
        <v>925</v>
      </c>
      <c r="C387" s="12">
        <v>384</v>
      </c>
      <c r="D387" s="12">
        <v>33738</v>
      </c>
      <c r="E387" s="12">
        <v>22282</v>
      </c>
      <c r="F387" s="12">
        <v>0</v>
      </c>
      <c r="G387" s="12">
        <v>33738</v>
      </c>
      <c r="H387" s="12">
        <v>22282</v>
      </c>
      <c r="I387" s="37" t="s">
        <v>928</v>
      </c>
      <c r="M387" s="37">
        <v>6554492526</v>
      </c>
      <c r="N387" s="12" t="s">
        <v>934</v>
      </c>
      <c r="O387" s="12">
        <v>33.881</v>
      </c>
      <c r="P387" s="12" t="s">
        <v>1139</v>
      </c>
      <c r="Q387" s="12" t="s">
        <v>1140</v>
      </c>
      <c r="R387" s="12" t="s">
        <v>932</v>
      </c>
      <c r="S387" s="36" t="str">
        <f t="shared" si="5"/>
        <v>1bn - 50bn</v>
      </c>
      <c r="T387" s="36" t="str">
        <f>VLOOKUP(R387,Mapping!B:C,2,FALSE)</f>
        <v>US/CA</v>
      </c>
      <c r="U387" s="36" t="str">
        <f>VLOOKUP(N387,Mapping!H:I,2,FALSE)</f>
        <v>Index</v>
      </c>
    </row>
    <row r="388" spans="1:21" ht="16" customHeight="1" x14ac:dyDescent="0.35">
      <c r="A388" s="12" t="s">
        <v>421</v>
      </c>
      <c r="B388" s="37" t="s">
        <v>925</v>
      </c>
      <c r="C388" s="12">
        <v>385</v>
      </c>
      <c r="D388" s="12">
        <v>33688</v>
      </c>
      <c r="E388" s="12">
        <v>0</v>
      </c>
      <c r="F388" s="12">
        <v>0</v>
      </c>
      <c r="I388" s="37"/>
      <c r="J388" s="12">
        <v>33688</v>
      </c>
      <c r="K388" s="12">
        <v>0</v>
      </c>
      <c r="L388" s="12" t="s">
        <v>949</v>
      </c>
      <c r="M388" s="37">
        <v>174046524</v>
      </c>
      <c r="N388" s="12" t="s">
        <v>940</v>
      </c>
      <c r="O388" s="12">
        <v>23.882999999999999</v>
      </c>
      <c r="P388" s="12" t="s">
        <v>950</v>
      </c>
      <c r="Q388" s="12"/>
      <c r="R388" s="12" t="s">
        <v>951</v>
      </c>
      <c r="S388" s="36" t="str">
        <f t="shared" ref="S388:S451" si="6">IF(M388&gt;100000000000, "100bn", IF(M388&gt;50000000000, "50bn - 100bn",IF(M388&gt;1000000000, "1bn - 50bn", IF(M388&gt;500000000, "500mn - 1bn", "500mn"))))</f>
        <v>500mn</v>
      </c>
      <c r="T388" s="36" t="str">
        <f>VLOOKUP(R388,Mapping!B:C,2,FALSE)</f>
        <v>HK</v>
      </c>
      <c r="U388" s="36" t="str">
        <f>VLOOKUP(N388,Mapping!H:I,2,FALSE)</f>
        <v>Growth</v>
      </c>
    </row>
    <row r="389" spans="1:21" ht="16" customHeight="1" x14ac:dyDescent="0.35">
      <c r="A389" s="12" t="s">
        <v>422</v>
      </c>
      <c r="B389" s="37" t="s">
        <v>933</v>
      </c>
      <c r="C389" s="12">
        <v>386</v>
      </c>
      <c r="D389" s="12">
        <v>33306</v>
      </c>
      <c r="E389" s="12">
        <v>-7586</v>
      </c>
      <c r="F389" s="12">
        <v>0</v>
      </c>
      <c r="G389" s="12">
        <v>0</v>
      </c>
      <c r="H389" s="12">
        <v>-5327</v>
      </c>
      <c r="I389" s="37" t="s">
        <v>1000</v>
      </c>
      <c r="J389" s="12">
        <v>33306</v>
      </c>
      <c r="K389" s="12">
        <v>-2259</v>
      </c>
      <c r="L389" s="12" t="s">
        <v>928</v>
      </c>
      <c r="M389" s="37">
        <v>58296310924</v>
      </c>
      <c r="N389" s="12" t="s">
        <v>940</v>
      </c>
      <c r="O389" s="12">
        <v>33.564999999999998</v>
      </c>
      <c r="P389" s="12" t="s">
        <v>1028</v>
      </c>
      <c r="Q389" s="12"/>
      <c r="R389" s="12" t="s">
        <v>1029</v>
      </c>
      <c r="S389" s="36" t="str">
        <f t="shared" si="6"/>
        <v>50bn - 100bn</v>
      </c>
      <c r="T389" s="36" t="str">
        <f>VLOOKUP(R389,Mapping!B:C,2,FALSE)</f>
        <v>EU</v>
      </c>
      <c r="U389" s="36" t="str">
        <f>VLOOKUP(N389,Mapping!H:I,2,FALSE)</f>
        <v>Growth</v>
      </c>
    </row>
    <row r="390" spans="1:21" ht="16" customHeight="1" x14ac:dyDescent="0.35">
      <c r="A390" s="12" t="s">
        <v>423</v>
      </c>
      <c r="B390" s="37" t="s">
        <v>933</v>
      </c>
      <c r="C390" s="12">
        <v>387</v>
      </c>
      <c r="D390" s="12">
        <v>33300</v>
      </c>
      <c r="E390" s="12">
        <v>0</v>
      </c>
      <c r="F390" s="12">
        <v>0</v>
      </c>
      <c r="I390" s="37"/>
      <c r="J390" s="12">
        <v>33300</v>
      </c>
      <c r="K390" s="12">
        <v>0</v>
      </c>
      <c r="L390" s="12" t="s">
        <v>928</v>
      </c>
      <c r="M390" s="37">
        <v>1218885160</v>
      </c>
      <c r="N390" s="12" t="s">
        <v>929</v>
      </c>
      <c r="O390" s="12">
        <v>47.036999999999999</v>
      </c>
      <c r="P390" s="12" t="s">
        <v>1141</v>
      </c>
      <c r="Q390" s="12"/>
      <c r="R390" s="12" t="s">
        <v>954</v>
      </c>
      <c r="S390" s="36" t="str">
        <f t="shared" si="6"/>
        <v>1bn - 50bn</v>
      </c>
      <c r="T390" s="36" t="str">
        <f>VLOOKUP(R390,Mapping!B:C,2,FALSE)</f>
        <v>EU</v>
      </c>
      <c r="U390" s="36" t="str">
        <f>VLOOKUP(N390,Mapping!H:I,2,FALSE)</f>
        <v>Value</v>
      </c>
    </row>
    <row r="391" spans="1:21" ht="16" customHeight="1" x14ac:dyDescent="0.35">
      <c r="A391" s="12" t="s">
        <v>424</v>
      </c>
      <c r="B391" s="37" t="s">
        <v>933</v>
      </c>
      <c r="C391" s="12">
        <v>388</v>
      </c>
      <c r="D391" s="12">
        <v>33000</v>
      </c>
      <c r="E391" s="12">
        <v>7450</v>
      </c>
      <c r="F391" s="12">
        <v>0</v>
      </c>
      <c r="I391" s="37"/>
      <c r="J391" s="12">
        <v>33000</v>
      </c>
      <c r="K391" s="12">
        <v>7450</v>
      </c>
      <c r="L391" s="12" t="s">
        <v>942</v>
      </c>
      <c r="M391" s="37">
        <v>33190859144</v>
      </c>
      <c r="N391" s="12" t="s">
        <v>940</v>
      </c>
      <c r="O391" s="12">
        <v>56.392000000000003</v>
      </c>
      <c r="P391" s="12" t="s">
        <v>977</v>
      </c>
      <c r="Q391" s="12"/>
      <c r="R391" s="12" t="s">
        <v>927</v>
      </c>
      <c r="S391" s="36" t="str">
        <f t="shared" si="6"/>
        <v>1bn - 50bn</v>
      </c>
      <c r="T391" s="36" t="str">
        <f>VLOOKUP(R391,Mapping!B:C,2,FALSE)</f>
        <v>CN</v>
      </c>
      <c r="U391" s="36" t="str">
        <f>VLOOKUP(N391,Mapping!H:I,2,FALSE)</f>
        <v>Growth</v>
      </c>
    </row>
    <row r="392" spans="1:21" ht="16" customHeight="1" x14ac:dyDescent="0.35">
      <c r="A392" s="12" t="s">
        <v>425</v>
      </c>
      <c r="B392" s="37" t="s">
        <v>933</v>
      </c>
      <c r="C392" s="12">
        <v>389</v>
      </c>
      <c r="D392" s="12">
        <v>32915</v>
      </c>
      <c r="E392" s="12">
        <v>-169</v>
      </c>
      <c r="F392" s="12">
        <v>0</v>
      </c>
      <c r="G392" s="12">
        <v>0</v>
      </c>
      <c r="H392" s="12">
        <v>-362</v>
      </c>
      <c r="I392" s="37" t="s">
        <v>1142</v>
      </c>
      <c r="J392" s="12">
        <v>32915</v>
      </c>
      <c r="K392" s="12">
        <v>193</v>
      </c>
      <c r="L392" s="12" t="s">
        <v>986</v>
      </c>
      <c r="M392" s="37">
        <v>15413121207</v>
      </c>
      <c r="N392" s="12" t="s">
        <v>980</v>
      </c>
      <c r="O392" s="12">
        <v>39.450000000000003</v>
      </c>
      <c r="P392" s="12" t="s">
        <v>1056</v>
      </c>
      <c r="Q392" s="12"/>
      <c r="R392" s="12" t="s">
        <v>1057</v>
      </c>
      <c r="S392" s="36" t="str">
        <f t="shared" si="6"/>
        <v>1bn - 50bn</v>
      </c>
      <c r="T392" s="36" t="str">
        <f>VLOOKUP(R392,Mapping!B:C,2,FALSE)</f>
        <v>Asia</v>
      </c>
      <c r="U392" s="36" t="str">
        <f>VLOOKUP(N392,Mapping!H:I,2,FALSE)</f>
        <v>Value</v>
      </c>
    </row>
    <row r="393" spans="1:21" ht="16" customHeight="1" x14ac:dyDescent="0.35">
      <c r="A393" s="12" t="s">
        <v>426</v>
      </c>
      <c r="B393" s="37" t="s">
        <v>925</v>
      </c>
      <c r="C393" s="12">
        <v>390</v>
      </c>
      <c r="D393" s="12">
        <v>32874</v>
      </c>
      <c r="E393" s="12">
        <v>19378</v>
      </c>
      <c r="F393" s="12">
        <v>0</v>
      </c>
      <c r="G393" s="12">
        <v>32874</v>
      </c>
      <c r="H393" s="12">
        <v>19378</v>
      </c>
      <c r="I393" s="37" t="s">
        <v>928</v>
      </c>
      <c r="M393" s="37">
        <v>99970365620</v>
      </c>
      <c r="N393" s="12" t="s">
        <v>929</v>
      </c>
      <c r="O393" s="12">
        <v>53.436999999999998</v>
      </c>
      <c r="P393" s="12" t="s">
        <v>983</v>
      </c>
      <c r="Q393" s="12" t="s">
        <v>984</v>
      </c>
      <c r="R393" s="12" t="s">
        <v>985</v>
      </c>
      <c r="S393" s="36" t="str">
        <f t="shared" si="6"/>
        <v>50bn - 100bn</v>
      </c>
      <c r="T393" s="36" t="str">
        <f>VLOOKUP(R393,Mapping!B:C,2,FALSE)</f>
        <v>US/CA</v>
      </c>
      <c r="U393" s="36" t="str">
        <f>VLOOKUP(N393,Mapping!H:I,2,FALSE)</f>
        <v>Value</v>
      </c>
    </row>
    <row r="394" spans="1:21" ht="16" customHeight="1" x14ac:dyDescent="0.35">
      <c r="A394" s="12" t="s">
        <v>427</v>
      </c>
      <c r="B394" s="37" t="s">
        <v>925</v>
      </c>
      <c r="C394" s="12">
        <v>391</v>
      </c>
      <c r="D394" s="12">
        <v>32750</v>
      </c>
      <c r="E394" s="12">
        <v>0</v>
      </c>
      <c r="F394" s="12">
        <v>0</v>
      </c>
      <c r="I394" s="37"/>
      <c r="J394" s="12">
        <v>32750</v>
      </c>
      <c r="K394" s="12">
        <v>0</v>
      </c>
      <c r="L394" s="12" t="s">
        <v>928</v>
      </c>
      <c r="M394" s="37">
        <v>118831556</v>
      </c>
      <c r="N394" s="12" t="s">
        <v>976</v>
      </c>
      <c r="O394" s="12">
        <v>39.575000000000003</v>
      </c>
      <c r="P394" s="12" t="s">
        <v>1024</v>
      </c>
      <c r="Q394" s="12"/>
      <c r="R394" s="12" t="s">
        <v>951</v>
      </c>
      <c r="S394" s="36" t="str">
        <f t="shared" si="6"/>
        <v>500mn</v>
      </c>
      <c r="T394" s="36" t="str">
        <f>VLOOKUP(R394,Mapping!B:C,2,FALSE)</f>
        <v>HK</v>
      </c>
      <c r="U394" s="36" t="str">
        <f>VLOOKUP(N394,Mapping!H:I,2,FALSE)</f>
        <v>Alternative/Specialty</v>
      </c>
    </row>
    <row r="395" spans="1:21" ht="16" customHeight="1" x14ac:dyDescent="0.35">
      <c r="A395" s="12" t="s">
        <v>428</v>
      </c>
      <c r="B395" s="37" t="s">
        <v>925</v>
      </c>
      <c r="C395" s="12">
        <v>392</v>
      </c>
      <c r="D395" s="12">
        <v>32600</v>
      </c>
      <c r="E395" s="12">
        <v>32600</v>
      </c>
      <c r="F395" s="12">
        <v>0</v>
      </c>
      <c r="G395" s="12">
        <v>32600</v>
      </c>
      <c r="H395" s="12">
        <v>32600</v>
      </c>
      <c r="I395" s="37" t="s">
        <v>928</v>
      </c>
      <c r="M395" s="37">
        <v>457654668</v>
      </c>
      <c r="N395" s="12" t="s">
        <v>959</v>
      </c>
      <c r="O395" s="12">
        <v>220.35900000000001</v>
      </c>
      <c r="P395" s="12" t="s">
        <v>1143</v>
      </c>
      <c r="Q395" s="12"/>
      <c r="R395" s="12" t="s">
        <v>1144</v>
      </c>
      <c r="S395" s="36" t="str">
        <f t="shared" si="6"/>
        <v>500mn</v>
      </c>
      <c r="T395" s="36" t="str">
        <f>VLOOKUP(R395,Mapping!B:C,2,FALSE)</f>
        <v>Middle East</v>
      </c>
      <c r="U395" s="36" t="str">
        <f>VLOOKUP(N395,Mapping!H:I,2,FALSE)</f>
        <v>Growth</v>
      </c>
    </row>
    <row r="396" spans="1:21" ht="16" customHeight="1" x14ac:dyDescent="0.35">
      <c r="A396" s="12" t="s">
        <v>429</v>
      </c>
      <c r="B396" s="37" t="s">
        <v>933</v>
      </c>
      <c r="C396" s="12">
        <v>393</v>
      </c>
      <c r="D396" s="12">
        <v>32024</v>
      </c>
      <c r="E396" s="12">
        <v>12893</v>
      </c>
      <c r="F396" s="12">
        <v>0</v>
      </c>
      <c r="G396" s="12">
        <v>32024</v>
      </c>
      <c r="H396" s="12">
        <v>12893</v>
      </c>
      <c r="I396" s="37" t="s">
        <v>942</v>
      </c>
      <c r="M396" s="37">
        <v>1484995032</v>
      </c>
      <c r="N396" s="12" t="s">
        <v>929</v>
      </c>
      <c r="O396" s="12">
        <v>56.156999999999996</v>
      </c>
      <c r="P396" s="12" t="s">
        <v>953</v>
      </c>
      <c r="Q396" s="12"/>
      <c r="R396" s="12" t="s">
        <v>954</v>
      </c>
      <c r="S396" s="36" t="str">
        <f t="shared" si="6"/>
        <v>1bn - 50bn</v>
      </c>
      <c r="T396" s="36" t="str">
        <f>VLOOKUP(R396,Mapping!B:C,2,FALSE)</f>
        <v>EU</v>
      </c>
      <c r="U396" s="36" t="str">
        <f>VLOOKUP(N396,Mapping!H:I,2,FALSE)</f>
        <v>Value</v>
      </c>
    </row>
    <row r="397" spans="1:21" ht="16" customHeight="1" x14ac:dyDescent="0.35">
      <c r="A397" s="12" t="s">
        <v>430</v>
      </c>
      <c r="B397" s="37" t="s">
        <v>925</v>
      </c>
      <c r="C397" s="12">
        <v>394</v>
      </c>
      <c r="D397" s="12">
        <v>31999</v>
      </c>
      <c r="E397" s="12">
        <v>0</v>
      </c>
      <c r="F397" s="12">
        <v>0</v>
      </c>
      <c r="G397" s="12">
        <v>31999</v>
      </c>
      <c r="H397" s="12">
        <v>0</v>
      </c>
      <c r="I397" s="37" t="s">
        <v>928</v>
      </c>
      <c r="M397" s="37">
        <v>141456048</v>
      </c>
      <c r="N397" s="12" t="s">
        <v>940</v>
      </c>
      <c r="O397" s="12">
        <v>166.56700000000001</v>
      </c>
      <c r="P397" s="12" t="s">
        <v>950</v>
      </c>
      <c r="Q397" s="12"/>
      <c r="R397" s="12" t="s">
        <v>951</v>
      </c>
      <c r="S397" s="36" t="str">
        <f t="shared" si="6"/>
        <v>500mn</v>
      </c>
      <c r="T397" s="36" t="str">
        <f>VLOOKUP(R397,Mapping!B:C,2,FALSE)</f>
        <v>HK</v>
      </c>
      <c r="U397" s="36" t="str">
        <f>VLOOKUP(N397,Mapping!H:I,2,FALSE)</f>
        <v>Growth</v>
      </c>
    </row>
    <row r="398" spans="1:21" ht="16" customHeight="1" x14ac:dyDescent="0.35">
      <c r="A398" s="12" t="s">
        <v>431</v>
      </c>
      <c r="B398" s="37" t="s">
        <v>933</v>
      </c>
      <c r="C398" s="12">
        <v>395</v>
      </c>
      <c r="D398" s="12">
        <v>31170</v>
      </c>
      <c r="E398" s="12">
        <v>7377</v>
      </c>
      <c r="F398" s="12">
        <v>0</v>
      </c>
      <c r="G398" s="12">
        <v>22920</v>
      </c>
      <c r="H398" s="12">
        <v>3327</v>
      </c>
      <c r="I398" s="37" t="s">
        <v>928</v>
      </c>
      <c r="J398" s="12">
        <v>8250</v>
      </c>
      <c r="K398" s="12">
        <v>4050</v>
      </c>
      <c r="L398" s="12" t="s">
        <v>955</v>
      </c>
      <c r="M398" s="37">
        <v>13617646802</v>
      </c>
      <c r="N398" s="12" t="s">
        <v>934</v>
      </c>
      <c r="O398" s="12">
        <v>44.908000000000001</v>
      </c>
      <c r="P398" s="12" t="s">
        <v>1145</v>
      </c>
      <c r="Q398" s="12" t="s">
        <v>1021</v>
      </c>
      <c r="R398" s="12" t="s">
        <v>932</v>
      </c>
      <c r="S398" s="36" t="str">
        <f t="shared" si="6"/>
        <v>1bn - 50bn</v>
      </c>
      <c r="T398" s="36" t="str">
        <f>VLOOKUP(R398,Mapping!B:C,2,FALSE)</f>
        <v>US/CA</v>
      </c>
      <c r="U398" s="36" t="str">
        <f>VLOOKUP(N398,Mapping!H:I,2,FALSE)</f>
        <v>Index</v>
      </c>
    </row>
    <row r="399" spans="1:21" ht="16" customHeight="1" x14ac:dyDescent="0.35">
      <c r="A399" s="12" t="s">
        <v>432</v>
      </c>
      <c r="B399" s="37" t="s">
        <v>925</v>
      </c>
      <c r="C399" s="12">
        <v>396</v>
      </c>
      <c r="D399" s="12">
        <v>31150</v>
      </c>
      <c r="E399" s="12">
        <v>31150</v>
      </c>
      <c r="F399" s="12">
        <v>0</v>
      </c>
      <c r="I399" s="37"/>
      <c r="J399" s="12">
        <v>31150</v>
      </c>
      <c r="K399" s="12">
        <v>31150</v>
      </c>
      <c r="L399" s="12" t="s">
        <v>957</v>
      </c>
      <c r="M399" s="37">
        <v>136402255</v>
      </c>
      <c r="N399" s="12" t="s">
        <v>929</v>
      </c>
      <c r="O399" s="12">
        <v>75.33</v>
      </c>
      <c r="P399" s="12" t="s">
        <v>1011</v>
      </c>
      <c r="Q399" s="12" t="s">
        <v>1012</v>
      </c>
      <c r="R399" s="12" t="s">
        <v>1013</v>
      </c>
      <c r="S399" s="36" t="str">
        <f t="shared" si="6"/>
        <v>500mn</v>
      </c>
      <c r="T399" s="36" t="str">
        <f>VLOOKUP(R399,Mapping!B:C,2,FALSE)</f>
        <v>Oceania</v>
      </c>
      <c r="U399" s="36" t="str">
        <f>VLOOKUP(N399,Mapping!H:I,2,FALSE)</f>
        <v>Value</v>
      </c>
    </row>
    <row r="400" spans="1:21" ht="16" customHeight="1" x14ac:dyDescent="0.35">
      <c r="A400" s="12" t="s">
        <v>433</v>
      </c>
      <c r="B400" s="37" t="s">
        <v>933</v>
      </c>
      <c r="C400" s="12">
        <v>397</v>
      </c>
      <c r="D400" s="12">
        <v>31068</v>
      </c>
      <c r="E400" s="12">
        <v>750</v>
      </c>
      <c r="F400" s="12">
        <v>0</v>
      </c>
      <c r="I400" s="37"/>
      <c r="J400" s="12">
        <v>31068</v>
      </c>
      <c r="K400" s="12">
        <v>750</v>
      </c>
      <c r="L400" s="12" t="s">
        <v>958</v>
      </c>
      <c r="M400" s="37">
        <v>106733539439</v>
      </c>
      <c r="N400" s="12" t="s">
        <v>934</v>
      </c>
      <c r="O400" s="12">
        <v>14.926</v>
      </c>
      <c r="P400" s="12" t="s">
        <v>1050</v>
      </c>
      <c r="Q400" s="12" t="s">
        <v>1006</v>
      </c>
      <c r="R400" s="12" t="s">
        <v>1013</v>
      </c>
      <c r="S400" s="36" t="str">
        <f t="shared" si="6"/>
        <v>100bn</v>
      </c>
      <c r="T400" s="36" t="str">
        <f>VLOOKUP(R400,Mapping!B:C,2,FALSE)</f>
        <v>Oceania</v>
      </c>
      <c r="U400" s="36" t="str">
        <f>VLOOKUP(N400,Mapping!H:I,2,FALSE)</f>
        <v>Index</v>
      </c>
    </row>
    <row r="401" spans="1:21" ht="16" customHeight="1" x14ac:dyDescent="0.35">
      <c r="A401" s="12" t="s">
        <v>434</v>
      </c>
      <c r="B401" s="37" t="s">
        <v>933</v>
      </c>
      <c r="C401" s="12">
        <v>398</v>
      </c>
      <c r="D401" s="12">
        <v>30947</v>
      </c>
      <c r="E401" s="12">
        <v>0</v>
      </c>
      <c r="F401" s="12">
        <v>0</v>
      </c>
      <c r="G401" s="12">
        <v>30947</v>
      </c>
      <c r="H401" s="12">
        <v>0</v>
      </c>
      <c r="I401" s="37" t="s">
        <v>928</v>
      </c>
      <c r="M401" s="37">
        <v>29098218810</v>
      </c>
      <c r="N401" s="12" t="s">
        <v>940</v>
      </c>
      <c r="O401" s="12">
        <v>35.552999999999997</v>
      </c>
      <c r="P401" s="12" t="s">
        <v>953</v>
      </c>
      <c r="Q401" s="12"/>
      <c r="R401" s="12" t="s">
        <v>954</v>
      </c>
      <c r="S401" s="36" t="str">
        <f t="shared" si="6"/>
        <v>1bn - 50bn</v>
      </c>
      <c r="T401" s="36" t="str">
        <f>VLOOKUP(R401,Mapping!B:C,2,FALSE)</f>
        <v>EU</v>
      </c>
      <c r="U401" s="36" t="str">
        <f>VLOOKUP(N401,Mapping!H:I,2,FALSE)</f>
        <v>Growth</v>
      </c>
    </row>
    <row r="402" spans="1:21" ht="16" customHeight="1" x14ac:dyDescent="0.35">
      <c r="A402" s="12" t="s">
        <v>435</v>
      </c>
      <c r="B402" s="37" t="s">
        <v>933</v>
      </c>
      <c r="C402" s="12">
        <v>399</v>
      </c>
      <c r="D402" s="12">
        <v>30150</v>
      </c>
      <c r="E402" s="12">
        <v>-15466</v>
      </c>
      <c r="F402" s="12">
        <v>0</v>
      </c>
      <c r="G402" s="12">
        <v>0</v>
      </c>
      <c r="H402" s="12">
        <v>-566</v>
      </c>
      <c r="I402" s="37" t="s">
        <v>928</v>
      </c>
      <c r="J402" s="12">
        <v>30150</v>
      </c>
      <c r="K402" s="12">
        <v>-14900</v>
      </c>
      <c r="L402" s="12" t="s">
        <v>928</v>
      </c>
      <c r="M402" s="37">
        <v>3612443509</v>
      </c>
      <c r="N402" s="12" t="s">
        <v>940</v>
      </c>
      <c r="O402" s="12">
        <v>49.006999999999998</v>
      </c>
      <c r="P402" s="12" t="s">
        <v>953</v>
      </c>
      <c r="Q402" s="12"/>
      <c r="R402" s="12" t="s">
        <v>954</v>
      </c>
      <c r="S402" s="36" t="str">
        <f t="shared" si="6"/>
        <v>1bn - 50bn</v>
      </c>
      <c r="T402" s="36" t="str">
        <f>VLOOKUP(R402,Mapping!B:C,2,FALSE)</f>
        <v>EU</v>
      </c>
      <c r="U402" s="36" t="str">
        <f>VLOOKUP(N402,Mapping!H:I,2,FALSE)</f>
        <v>Growth</v>
      </c>
    </row>
    <row r="403" spans="1:21" ht="16" customHeight="1" x14ac:dyDescent="0.35">
      <c r="A403" s="12" t="s">
        <v>436</v>
      </c>
      <c r="B403" s="37" t="s">
        <v>925</v>
      </c>
      <c r="C403" s="12">
        <v>400</v>
      </c>
      <c r="D403" s="12">
        <v>30096</v>
      </c>
      <c r="E403" s="12">
        <v>1261</v>
      </c>
      <c r="F403" s="12">
        <v>0</v>
      </c>
      <c r="G403" s="12">
        <v>17348</v>
      </c>
      <c r="H403" s="12">
        <v>1144</v>
      </c>
      <c r="I403" s="37" t="s">
        <v>986</v>
      </c>
      <c r="J403" s="12">
        <v>12748</v>
      </c>
      <c r="K403" s="12">
        <v>117</v>
      </c>
      <c r="L403" s="12" t="s">
        <v>986</v>
      </c>
      <c r="M403" s="37">
        <v>3085170071</v>
      </c>
      <c r="N403" s="12" t="s">
        <v>1058</v>
      </c>
      <c r="O403" s="12">
        <v>47.991999999999997</v>
      </c>
      <c r="P403" s="12" t="s">
        <v>1028</v>
      </c>
      <c r="Q403" s="12"/>
      <c r="R403" s="12" t="s">
        <v>1029</v>
      </c>
      <c r="S403" s="36" t="str">
        <f t="shared" si="6"/>
        <v>1bn - 50bn</v>
      </c>
      <c r="T403" s="36" t="str">
        <f>VLOOKUP(R403,Mapping!B:C,2,FALSE)</f>
        <v>EU</v>
      </c>
      <c r="U403" s="36" t="str">
        <f>VLOOKUP(N403,Mapping!H:I,2,FALSE)</f>
        <v>Others</v>
      </c>
    </row>
    <row r="404" spans="1:21" ht="16" customHeight="1" x14ac:dyDescent="0.35">
      <c r="A404" s="12" t="s">
        <v>437</v>
      </c>
      <c r="B404" s="37" t="s">
        <v>925</v>
      </c>
      <c r="C404" s="12">
        <v>401</v>
      </c>
      <c r="D404" s="12">
        <v>30060</v>
      </c>
      <c r="E404" s="12">
        <v>25935</v>
      </c>
      <c r="F404" s="12">
        <v>0</v>
      </c>
      <c r="G404" s="12">
        <v>30060</v>
      </c>
      <c r="H404" s="12">
        <v>25935</v>
      </c>
      <c r="I404" s="37" t="s">
        <v>928</v>
      </c>
      <c r="M404" s="37">
        <v>17083540878</v>
      </c>
      <c r="N404" s="12" t="s">
        <v>998</v>
      </c>
      <c r="O404" s="12">
        <v>105.03</v>
      </c>
      <c r="P404" s="12" t="s">
        <v>960</v>
      </c>
      <c r="Q404" s="12"/>
      <c r="R404" s="12" t="s">
        <v>961</v>
      </c>
      <c r="S404" s="36" t="str">
        <f t="shared" si="6"/>
        <v>1bn - 50bn</v>
      </c>
      <c r="T404" s="36" t="str">
        <f>VLOOKUP(R404,Mapping!B:C,2,FALSE)</f>
        <v>EU</v>
      </c>
      <c r="U404" s="36" t="str">
        <f>VLOOKUP(N404,Mapping!H:I,2,FALSE)</f>
        <v>Broker</v>
      </c>
    </row>
    <row r="405" spans="1:21" ht="16" customHeight="1" x14ac:dyDescent="0.35">
      <c r="A405" s="12" t="s">
        <v>438</v>
      </c>
      <c r="B405" s="37" t="s">
        <v>925</v>
      </c>
      <c r="C405" s="12">
        <v>402</v>
      </c>
      <c r="D405" s="12">
        <v>29384</v>
      </c>
      <c r="E405" s="12">
        <v>-991</v>
      </c>
      <c r="F405" s="12">
        <v>0</v>
      </c>
      <c r="G405" s="12">
        <v>15834</v>
      </c>
      <c r="H405" s="12">
        <v>-741</v>
      </c>
      <c r="I405" s="37" t="s">
        <v>986</v>
      </c>
      <c r="J405" s="12">
        <v>13550</v>
      </c>
      <c r="K405" s="12">
        <v>-250</v>
      </c>
      <c r="L405" s="12" t="s">
        <v>986</v>
      </c>
      <c r="M405" s="37">
        <v>93624454</v>
      </c>
      <c r="N405" s="12" t="s">
        <v>976</v>
      </c>
      <c r="O405" s="12">
        <v>91.82</v>
      </c>
      <c r="P405" s="12" t="s">
        <v>950</v>
      </c>
      <c r="Q405" s="12"/>
      <c r="R405" s="12" t="s">
        <v>951</v>
      </c>
      <c r="S405" s="36" t="str">
        <f t="shared" si="6"/>
        <v>500mn</v>
      </c>
      <c r="T405" s="36" t="str">
        <f>VLOOKUP(R405,Mapping!B:C,2,FALSE)</f>
        <v>HK</v>
      </c>
      <c r="U405" s="36" t="str">
        <f>VLOOKUP(N405,Mapping!H:I,2,FALSE)</f>
        <v>Alternative/Specialty</v>
      </c>
    </row>
    <row r="406" spans="1:21" ht="16" customHeight="1" x14ac:dyDescent="0.35">
      <c r="A406" s="12" t="s">
        <v>439</v>
      </c>
      <c r="B406" s="37" t="s">
        <v>933</v>
      </c>
      <c r="C406" s="12">
        <v>403</v>
      </c>
      <c r="D406" s="12">
        <v>28513</v>
      </c>
      <c r="E406" s="12">
        <v>-1702</v>
      </c>
      <c r="F406" s="12">
        <v>0</v>
      </c>
      <c r="G406" s="12">
        <v>28513</v>
      </c>
      <c r="H406" s="12">
        <v>-1702</v>
      </c>
      <c r="I406" s="37" t="s">
        <v>928</v>
      </c>
      <c r="J406" s="12">
        <v>0</v>
      </c>
      <c r="K406" s="12">
        <v>0</v>
      </c>
      <c r="L406" s="12" t="s">
        <v>986</v>
      </c>
      <c r="M406" s="37">
        <v>25412943455</v>
      </c>
      <c r="N406" s="12" t="s">
        <v>940</v>
      </c>
      <c r="O406" s="12">
        <v>38.216999999999999</v>
      </c>
      <c r="P406" s="12" t="s">
        <v>953</v>
      </c>
      <c r="Q406" s="12"/>
      <c r="R406" s="12" t="s">
        <v>954</v>
      </c>
      <c r="S406" s="36" t="str">
        <f t="shared" si="6"/>
        <v>1bn - 50bn</v>
      </c>
      <c r="T406" s="36" t="str">
        <f>VLOOKUP(R406,Mapping!B:C,2,FALSE)</f>
        <v>EU</v>
      </c>
      <c r="U406" s="36" t="str">
        <f>VLOOKUP(N406,Mapping!H:I,2,FALSE)</f>
        <v>Growth</v>
      </c>
    </row>
    <row r="407" spans="1:21" ht="16" customHeight="1" x14ac:dyDescent="0.35">
      <c r="A407" s="12" t="s">
        <v>440</v>
      </c>
      <c r="B407" s="37" t="s">
        <v>925</v>
      </c>
      <c r="C407" s="12">
        <v>404</v>
      </c>
      <c r="D407" s="12">
        <v>28400</v>
      </c>
      <c r="E407" s="12">
        <v>0</v>
      </c>
      <c r="F407" s="12">
        <v>0</v>
      </c>
      <c r="G407" s="12">
        <v>28400</v>
      </c>
      <c r="H407" s="12">
        <v>0</v>
      </c>
      <c r="I407" s="37" t="s">
        <v>928</v>
      </c>
      <c r="M407" s="37">
        <v>359984197</v>
      </c>
      <c r="N407" s="12" t="s">
        <v>976</v>
      </c>
      <c r="O407" s="12">
        <v>22.948</v>
      </c>
      <c r="P407" s="12" t="s">
        <v>1146</v>
      </c>
      <c r="Q407" s="12" t="s">
        <v>931</v>
      </c>
      <c r="R407" s="12" t="s">
        <v>932</v>
      </c>
      <c r="S407" s="36" t="str">
        <f t="shared" si="6"/>
        <v>500mn</v>
      </c>
      <c r="T407" s="36" t="str">
        <f>VLOOKUP(R407,Mapping!B:C,2,FALSE)</f>
        <v>US/CA</v>
      </c>
      <c r="U407" s="36" t="str">
        <f>VLOOKUP(N407,Mapping!H:I,2,FALSE)</f>
        <v>Alternative/Specialty</v>
      </c>
    </row>
    <row r="408" spans="1:21" ht="16" customHeight="1" x14ac:dyDescent="0.35">
      <c r="A408" s="12" t="s">
        <v>441</v>
      </c>
      <c r="B408" s="37" t="s">
        <v>925</v>
      </c>
      <c r="C408" s="12">
        <v>405</v>
      </c>
      <c r="D408" s="12">
        <v>28355</v>
      </c>
      <c r="E408" s="12">
        <v>-60519</v>
      </c>
      <c r="F408" s="12">
        <v>0</v>
      </c>
      <c r="G408" s="12">
        <v>28355</v>
      </c>
      <c r="H408" s="12">
        <v>-60519</v>
      </c>
      <c r="I408" s="37" t="s">
        <v>928</v>
      </c>
      <c r="M408" s="37">
        <v>2414290984</v>
      </c>
      <c r="N408" s="12" t="s">
        <v>976</v>
      </c>
      <c r="O408" s="12">
        <v>218.066</v>
      </c>
      <c r="P408" s="12" t="s">
        <v>1147</v>
      </c>
      <c r="Q408" s="12" t="s">
        <v>1130</v>
      </c>
      <c r="R408" s="12" t="s">
        <v>932</v>
      </c>
      <c r="S408" s="36" t="str">
        <f t="shared" si="6"/>
        <v>1bn - 50bn</v>
      </c>
      <c r="T408" s="36" t="str">
        <f>VLOOKUP(R408,Mapping!B:C,2,FALSE)</f>
        <v>US/CA</v>
      </c>
      <c r="U408" s="36" t="str">
        <f>VLOOKUP(N408,Mapping!H:I,2,FALSE)</f>
        <v>Alternative/Specialty</v>
      </c>
    </row>
    <row r="409" spans="1:21" ht="16" customHeight="1" x14ac:dyDescent="0.35">
      <c r="A409" s="12" t="s">
        <v>442</v>
      </c>
      <c r="B409" s="37" t="s">
        <v>925</v>
      </c>
      <c r="C409" s="12">
        <v>406</v>
      </c>
      <c r="D409" s="12">
        <v>28040</v>
      </c>
      <c r="E409" s="12">
        <v>28040</v>
      </c>
      <c r="F409" s="12">
        <v>0</v>
      </c>
      <c r="G409" s="12">
        <v>28040</v>
      </c>
      <c r="H409" s="12">
        <v>28040</v>
      </c>
      <c r="I409" s="37" t="s">
        <v>928</v>
      </c>
      <c r="M409" s="37">
        <v>114638949450</v>
      </c>
      <c r="N409" s="12" t="s">
        <v>998</v>
      </c>
      <c r="O409" s="12">
        <v>44.125999999999998</v>
      </c>
      <c r="P409" s="12" t="s">
        <v>983</v>
      </c>
      <c r="Q409" s="12" t="s">
        <v>984</v>
      </c>
      <c r="R409" s="12" t="s">
        <v>985</v>
      </c>
      <c r="S409" s="36" t="str">
        <f t="shared" si="6"/>
        <v>100bn</v>
      </c>
      <c r="T409" s="36" t="str">
        <f>VLOOKUP(R409,Mapping!B:C,2,FALSE)</f>
        <v>US/CA</v>
      </c>
      <c r="U409" s="36" t="str">
        <f>VLOOKUP(N409,Mapping!H:I,2,FALSE)</f>
        <v>Broker</v>
      </c>
    </row>
    <row r="410" spans="1:21" ht="16" customHeight="1" x14ac:dyDescent="0.35">
      <c r="A410" s="12" t="s">
        <v>443</v>
      </c>
      <c r="B410" s="37" t="s">
        <v>925</v>
      </c>
      <c r="C410" s="12">
        <v>407</v>
      </c>
      <c r="D410" s="12">
        <v>27982</v>
      </c>
      <c r="E410" s="12">
        <v>-916</v>
      </c>
      <c r="F410" s="12">
        <v>0</v>
      </c>
      <c r="G410" s="12">
        <v>27982</v>
      </c>
      <c r="H410" s="12">
        <v>-916</v>
      </c>
      <c r="I410" s="37" t="s">
        <v>928</v>
      </c>
      <c r="M410" s="37">
        <v>147455455985</v>
      </c>
      <c r="N410" s="12" t="s">
        <v>934</v>
      </c>
      <c r="O410" s="12">
        <v>13.82</v>
      </c>
      <c r="P410" s="12" t="s">
        <v>1148</v>
      </c>
      <c r="Q410" s="12" t="s">
        <v>1149</v>
      </c>
      <c r="R410" s="12" t="s">
        <v>932</v>
      </c>
      <c r="S410" s="36" t="str">
        <f t="shared" si="6"/>
        <v>100bn</v>
      </c>
      <c r="T410" s="36" t="str">
        <f>VLOOKUP(R410,Mapping!B:C,2,FALSE)</f>
        <v>US/CA</v>
      </c>
      <c r="U410" s="36" t="str">
        <f>VLOOKUP(N410,Mapping!H:I,2,FALSE)</f>
        <v>Index</v>
      </c>
    </row>
    <row r="411" spans="1:21" ht="16" customHeight="1" x14ac:dyDescent="0.35">
      <c r="A411" s="12" t="s">
        <v>444</v>
      </c>
      <c r="B411" s="37" t="s">
        <v>933</v>
      </c>
      <c r="C411" s="12">
        <v>408</v>
      </c>
      <c r="D411" s="12">
        <v>27956</v>
      </c>
      <c r="E411" s="12">
        <v>23277</v>
      </c>
      <c r="F411" s="12">
        <v>0</v>
      </c>
      <c r="G411" s="12">
        <v>27956</v>
      </c>
      <c r="H411" s="12">
        <v>23277</v>
      </c>
      <c r="I411" s="37" t="s">
        <v>942</v>
      </c>
      <c r="M411" s="37">
        <v>30053549007</v>
      </c>
      <c r="N411" s="12" t="s">
        <v>940</v>
      </c>
      <c r="O411" s="12">
        <v>32.331000000000003</v>
      </c>
      <c r="P411" s="12" t="s">
        <v>964</v>
      </c>
      <c r="Q411" s="12"/>
      <c r="R411" s="12" t="s">
        <v>927</v>
      </c>
      <c r="S411" s="36" t="str">
        <f t="shared" si="6"/>
        <v>1bn - 50bn</v>
      </c>
      <c r="T411" s="36" t="str">
        <f>VLOOKUP(R411,Mapping!B:C,2,FALSE)</f>
        <v>CN</v>
      </c>
      <c r="U411" s="36" t="str">
        <f>VLOOKUP(N411,Mapping!H:I,2,FALSE)</f>
        <v>Growth</v>
      </c>
    </row>
    <row r="412" spans="1:21" ht="16" customHeight="1" x14ac:dyDescent="0.35">
      <c r="A412" s="12" t="s">
        <v>445</v>
      </c>
      <c r="B412" s="37" t="s">
        <v>933</v>
      </c>
      <c r="C412" s="12">
        <v>409</v>
      </c>
      <c r="D412" s="12">
        <v>27686</v>
      </c>
      <c r="E412" s="12">
        <v>-350233</v>
      </c>
      <c r="F412" s="12">
        <v>0</v>
      </c>
      <c r="G412" s="12">
        <v>27686</v>
      </c>
      <c r="H412" s="12">
        <v>-313914</v>
      </c>
      <c r="I412" s="37" t="s">
        <v>928</v>
      </c>
      <c r="J412" s="12">
        <v>0</v>
      </c>
      <c r="K412" s="12">
        <v>-36319</v>
      </c>
      <c r="L412" s="12" t="s">
        <v>928</v>
      </c>
      <c r="M412" s="37">
        <v>38116423082</v>
      </c>
      <c r="N412" s="12" t="s">
        <v>976</v>
      </c>
      <c r="O412" s="12">
        <v>90.578999999999994</v>
      </c>
      <c r="P412" s="12" t="s">
        <v>967</v>
      </c>
      <c r="Q412" s="12" t="s">
        <v>968</v>
      </c>
      <c r="R412" s="12" t="s">
        <v>932</v>
      </c>
      <c r="S412" s="36" t="str">
        <f t="shared" si="6"/>
        <v>1bn - 50bn</v>
      </c>
      <c r="T412" s="36" t="str">
        <f>VLOOKUP(R412,Mapping!B:C,2,FALSE)</f>
        <v>US/CA</v>
      </c>
      <c r="U412" s="36" t="str">
        <f>VLOOKUP(N412,Mapping!H:I,2,FALSE)</f>
        <v>Alternative/Specialty</v>
      </c>
    </row>
    <row r="413" spans="1:21" ht="16" customHeight="1" x14ac:dyDescent="0.35">
      <c r="A413" s="12" t="s">
        <v>446</v>
      </c>
      <c r="B413" s="37" t="s">
        <v>925</v>
      </c>
      <c r="C413" s="12">
        <v>410</v>
      </c>
      <c r="D413" s="12">
        <v>27600</v>
      </c>
      <c r="E413" s="12">
        <v>-65950</v>
      </c>
      <c r="F413" s="12">
        <v>0</v>
      </c>
      <c r="G413" s="12">
        <v>20000</v>
      </c>
      <c r="H413" s="12">
        <v>-60000</v>
      </c>
      <c r="I413" s="37" t="s">
        <v>928</v>
      </c>
      <c r="J413" s="12">
        <v>7600</v>
      </c>
      <c r="K413" s="12">
        <v>-5950</v>
      </c>
      <c r="L413" s="12" t="s">
        <v>952</v>
      </c>
      <c r="M413" s="37">
        <v>1045403313</v>
      </c>
      <c r="N413" s="12" t="s">
        <v>940</v>
      </c>
      <c r="O413" s="12">
        <v>69.721999999999994</v>
      </c>
      <c r="P413" s="12" t="s">
        <v>950</v>
      </c>
      <c r="Q413" s="12"/>
      <c r="R413" s="12" t="s">
        <v>951</v>
      </c>
      <c r="S413" s="36" t="str">
        <f t="shared" si="6"/>
        <v>1bn - 50bn</v>
      </c>
      <c r="T413" s="36" t="str">
        <f>VLOOKUP(R413,Mapping!B:C,2,FALSE)</f>
        <v>HK</v>
      </c>
      <c r="U413" s="36" t="str">
        <f>VLOOKUP(N413,Mapping!H:I,2,FALSE)</f>
        <v>Growth</v>
      </c>
    </row>
    <row r="414" spans="1:21" ht="16" customHeight="1" x14ac:dyDescent="0.35">
      <c r="A414" s="12" t="s">
        <v>447</v>
      </c>
      <c r="B414" s="37" t="s">
        <v>925</v>
      </c>
      <c r="C414" s="12">
        <v>411</v>
      </c>
      <c r="D414" s="12">
        <v>27466</v>
      </c>
      <c r="E414" s="12">
        <v>13</v>
      </c>
      <c r="F414" s="12">
        <v>0</v>
      </c>
      <c r="G414" s="12">
        <v>27466</v>
      </c>
      <c r="H414" s="12">
        <v>13</v>
      </c>
      <c r="I414" s="37" t="s">
        <v>1008</v>
      </c>
      <c r="M414" s="37">
        <v>204997263</v>
      </c>
      <c r="N414" s="12" t="s">
        <v>959</v>
      </c>
      <c r="O414" s="12">
        <v>36.433</v>
      </c>
      <c r="P414" s="12" t="s">
        <v>1150</v>
      </c>
      <c r="Q414" s="12"/>
      <c r="R414" s="12" t="s">
        <v>1151</v>
      </c>
      <c r="S414" s="36" t="str">
        <f t="shared" si="6"/>
        <v>500mn</v>
      </c>
      <c r="T414" s="36" t="str">
        <f>VLOOKUP(R414,Mapping!B:C,2,FALSE)</f>
        <v>EU</v>
      </c>
      <c r="U414" s="36" t="str">
        <f>VLOOKUP(N414,Mapping!H:I,2,FALSE)</f>
        <v>Growth</v>
      </c>
    </row>
    <row r="415" spans="1:21" ht="16" customHeight="1" x14ac:dyDescent="0.35">
      <c r="A415" s="12" t="s">
        <v>448</v>
      </c>
      <c r="B415" s="37" t="s">
        <v>933</v>
      </c>
      <c r="C415" s="12">
        <v>412</v>
      </c>
      <c r="D415" s="12">
        <v>27457</v>
      </c>
      <c r="E415" s="12">
        <v>0</v>
      </c>
      <c r="F415" s="12">
        <v>0</v>
      </c>
      <c r="G415" s="12">
        <v>27457</v>
      </c>
      <c r="H415" s="12">
        <v>0</v>
      </c>
      <c r="I415" s="37" t="s">
        <v>928</v>
      </c>
      <c r="M415" s="37">
        <v>294732119</v>
      </c>
      <c r="N415" s="12" t="s">
        <v>929</v>
      </c>
      <c r="O415" s="12">
        <v>96.409000000000006</v>
      </c>
      <c r="P415" s="12" t="s">
        <v>953</v>
      </c>
      <c r="Q415" s="12"/>
      <c r="R415" s="12" t="s">
        <v>954</v>
      </c>
      <c r="S415" s="36" t="str">
        <f t="shared" si="6"/>
        <v>500mn</v>
      </c>
      <c r="T415" s="36" t="str">
        <f>VLOOKUP(R415,Mapping!B:C,2,FALSE)</f>
        <v>EU</v>
      </c>
      <c r="U415" s="36" t="str">
        <f>VLOOKUP(N415,Mapping!H:I,2,FALSE)</f>
        <v>Value</v>
      </c>
    </row>
    <row r="416" spans="1:21" ht="16" customHeight="1" x14ac:dyDescent="0.35">
      <c r="A416" s="12" t="s">
        <v>449</v>
      </c>
      <c r="B416" s="37" t="s">
        <v>925</v>
      </c>
      <c r="C416" s="12">
        <v>413</v>
      </c>
      <c r="D416" s="12">
        <v>27413</v>
      </c>
      <c r="E416" s="12">
        <v>27413</v>
      </c>
      <c r="F416" s="12">
        <v>0</v>
      </c>
      <c r="G416" s="12">
        <v>27413</v>
      </c>
      <c r="H416" s="12">
        <v>27413</v>
      </c>
      <c r="I416" s="37" t="s">
        <v>928</v>
      </c>
      <c r="M416" s="37">
        <v>6517595582</v>
      </c>
      <c r="N416" s="12" t="s">
        <v>976</v>
      </c>
      <c r="O416" s="12">
        <v>150.803</v>
      </c>
      <c r="P416" s="12" t="s">
        <v>1016</v>
      </c>
      <c r="Q416" s="12" t="s">
        <v>1017</v>
      </c>
      <c r="R416" s="12" t="s">
        <v>932</v>
      </c>
      <c r="S416" s="36" t="str">
        <f t="shared" si="6"/>
        <v>1bn - 50bn</v>
      </c>
      <c r="T416" s="36" t="str">
        <f>VLOOKUP(R416,Mapping!B:C,2,FALSE)</f>
        <v>US/CA</v>
      </c>
      <c r="U416" s="36" t="str">
        <f>VLOOKUP(N416,Mapping!H:I,2,FALSE)</f>
        <v>Alternative/Specialty</v>
      </c>
    </row>
    <row r="417" spans="1:21" ht="16" customHeight="1" x14ac:dyDescent="0.35">
      <c r="A417" s="12" t="s">
        <v>450</v>
      </c>
      <c r="B417" s="37" t="s">
        <v>933</v>
      </c>
      <c r="C417" s="12">
        <v>414</v>
      </c>
      <c r="D417" s="12">
        <v>27379</v>
      </c>
      <c r="E417" s="12">
        <v>9679</v>
      </c>
      <c r="F417" s="12">
        <v>0</v>
      </c>
      <c r="G417" s="12">
        <v>4829</v>
      </c>
      <c r="H417" s="12">
        <v>4829</v>
      </c>
      <c r="I417" s="37" t="s">
        <v>928</v>
      </c>
      <c r="J417" s="12">
        <v>22550</v>
      </c>
      <c r="K417" s="12">
        <v>4850</v>
      </c>
      <c r="L417" s="12" t="s">
        <v>928</v>
      </c>
      <c r="M417" s="37">
        <v>65569822699</v>
      </c>
      <c r="N417" s="12" t="s">
        <v>934</v>
      </c>
      <c r="O417" s="12">
        <v>41.790999999999997</v>
      </c>
      <c r="P417" s="12" t="s">
        <v>1152</v>
      </c>
      <c r="Q417" s="12" t="s">
        <v>1015</v>
      </c>
      <c r="R417" s="12" t="s">
        <v>932</v>
      </c>
      <c r="S417" s="36" t="str">
        <f t="shared" si="6"/>
        <v>50bn - 100bn</v>
      </c>
      <c r="T417" s="36" t="str">
        <f>VLOOKUP(R417,Mapping!B:C,2,FALSE)</f>
        <v>US/CA</v>
      </c>
      <c r="U417" s="36" t="str">
        <f>VLOOKUP(N417,Mapping!H:I,2,FALSE)</f>
        <v>Index</v>
      </c>
    </row>
    <row r="418" spans="1:21" ht="16" customHeight="1" x14ac:dyDescent="0.35">
      <c r="A418" s="12" t="s">
        <v>451</v>
      </c>
      <c r="B418" s="37" t="s">
        <v>925</v>
      </c>
      <c r="C418" s="12">
        <v>415</v>
      </c>
      <c r="D418" s="12">
        <v>27015</v>
      </c>
      <c r="E418" s="12">
        <v>-1838</v>
      </c>
      <c r="F418" s="12">
        <v>0</v>
      </c>
      <c r="I418" s="37"/>
      <c r="J418" s="12">
        <v>27015</v>
      </c>
      <c r="K418" s="12">
        <v>-1838</v>
      </c>
      <c r="L418" s="12" t="s">
        <v>986</v>
      </c>
      <c r="M418" s="37">
        <v>3029661838</v>
      </c>
      <c r="N418" s="12" t="s">
        <v>929</v>
      </c>
      <c r="O418" s="12">
        <v>35.652999999999999</v>
      </c>
      <c r="P418" s="12" t="s">
        <v>1153</v>
      </c>
      <c r="Q418" s="12"/>
      <c r="R418" s="12" t="s">
        <v>1154</v>
      </c>
      <c r="S418" s="36" t="str">
        <f t="shared" si="6"/>
        <v>1bn - 50bn</v>
      </c>
      <c r="T418" s="36" t="str">
        <f>VLOOKUP(R418,Mapping!B:C,2,FALSE)</f>
        <v>Oceania</v>
      </c>
      <c r="U418" s="36" t="str">
        <f>VLOOKUP(N418,Mapping!H:I,2,FALSE)</f>
        <v>Value</v>
      </c>
    </row>
    <row r="419" spans="1:21" ht="16" customHeight="1" x14ac:dyDescent="0.35">
      <c r="A419" s="12" t="s">
        <v>452</v>
      </c>
      <c r="B419" s="37" t="s">
        <v>933</v>
      </c>
      <c r="C419" s="12">
        <v>416</v>
      </c>
      <c r="D419" s="12">
        <v>26950</v>
      </c>
      <c r="E419" s="12">
        <v>7850</v>
      </c>
      <c r="F419" s="12">
        <v>0</v>
      </c>
      <c r="I419" s="37"/>
      <c r="J419" s="12">
        <v>26950</v>
      </c>
      <c r="K419" s="12">
        <v>7850</v>
      </c>
      <c r="L419" s="12" t="s">
        <v>928</v>
      </c>
      <c r="M419" s="37">
        <v>5377453161</v>
      </c>
      <c r="N419" s="12" t="s">
        <v>940</v>
      </c>
      <c r="O419" s="12">
        <v>35.451000000000001</v>
      </c>
      <c r="P419" s="12" t="s">
        <v>1120</v>
      </c>
      <c r="Q419" s="12"/>
      <c r="R419" s="12" t="s">
        <v>1121</v>
      </c>
      <c r="S419" s="36" t="str">
        <f t="shared" si="6"/>
        <v>1bn - 50bn</v>
      </c>
      <c r="T419" s="36" t="str">
        <f>VLOOKUP(R419,Mapping!B:C,2,FALSE)</f>
        <v>EU</v>
      </c>
      <c r="U419" s="36" t="str">
        <f>VLOOKUP(N419,Mapping!H:I,2,FALSE)</f>
        <v>Growth</v>
      </c>
    </row>
    <row r="420" spans="1:21" ht="16" customHeight="1" x14ac:dyDescent="0.35">
      <c r="A420" s="12" t="s">
        <v>453</v>
      </c>
      <c r="B420" s="37" t="s">
        <v>933</v>
      </c>
      <c r="C420" s="12">
        <v>417</v>
      </c>
      <c r="D420" s="12">
        <v>26754</v>
      </c>
      <c r="E420" s="12">
        <v>750</v>
      </c>
      <c r="F420" s="12">
        <v>0</v>
      </c>
      <c r="G420" s="12">
        <v>304</v>
      </c>
      <c r="H420" s="12">
        <v>0</v>
      </c>
      <c r="I420" s="37" t="s">
        <v>958</v>
      </c>
      <c r="J420" s="12">
        <v>26450</v>
      </c>
      <c r="K420" s="12">
        <v>750</v>
      </c>
      <c r="L420" s="12" t="s">
        <v>986</v>
      </c>
      <c r="M420" s="37">
        <v>60446629254</v>
      </c>
      <c r="N420" s="12" t="s">
        <v>940</v>
      </c>
      <c r="O420" s="12">
        <v>38.287999999999997</v>
      </c>
      <c r="P420" s="12" t="s">
        <v>953</v>
      </c>
      <c r="Q420" s="12"/>
      <c r="R420" s="12" t="s">
        <v>954</v>
      </c>
      <c r="S420" s="36" t="str">
        <f t="shared" si="6"/>
        <v>50bn - 100bn</v>
      </c>
      <c r="T420" s="36" t="str">
        <f>VLOOKUP(R420,Mapping!B:C,2,FALSE)</f>
        <v>EU</v>
      </c>
      <c r="U420" s="36" t="str">
        <f>VLOOKUP(N420,Mapping!H:I,2,FALSE)</f>
        <v>Growth</v>
      </c>
    </row>
    <row r="421" spans="1:21" ht="16" customHeight="1" x14ac:dyDescent="0.35">
      <c r="A421" s="12" t="s">
        <v>454</v>
      </c>
      <c r="B421" s="37" t="s">
        <v>933</v>
      </c>
      <c r="C421" s="12">
        <v>418</v>
      </c>
      <c r="D421" s="12">
        <v>26700</v>
      </c>
      <c r="E421" s="12">
        <v>-170</v>
      </c>
      <c r="F421" s="12">
        <v>0</v>
      </c>
      <c r="G421" s="12">
        <v>0</v>
      </c>
      <c r="H421" s="12">
        <v>-20</v>
      </c>
      <c r="I421" s="37" t="s">
        <v>957</v>
      </c>
      <c r="J421" s="12">
        <v>26700</v>
      </c>
      <c r="K421" s="12">
        <v>-150</v>
      </c>
      <c r="L421" s="12" t="s">
        <v>955</v>
      </c>
      <c r="M421" s="37">
        <v>196321746825</v>
      </c>
      <c r="N421" s="12" t="s">
        <v>929</v>
      </c>
      <c r="O421" s="12">
        <v>29.859000000000002</v>
      </c>
      <c r="P421" s="12" t="s">
        <v>1155</v>
      </c>
      <c r="Q421" s="12" t="s">
        <v>931</v>
      </c>
      <c r="R421" s="12" t="s">
        <v>932</v>
      </c>
      <c r="S421" s="36" t="str">
        <f t="shared" si="6"/>
        <v>100bn</v>
      </c>
      <c r="T421" s="36" t="str">
        <f>VLOOKUP(R421,Mapping!B:C,2,FALSE)</f>
        <v>US/CA</v>
      </c>
      <c r="U421" s="36" t="str">
        <f>VLOOKUP(N421,Mapping!H:I,2,FALSE)</f>
        <v>Value</v>
      </c>
    </row>
    <row r="422" spans="1:21" ht="16" customHeight="1" x14ac:dyDescent="0.35">
      <c r="A422" s="12" t="s">
        <v>455</v>
      </c>
      <c r="B422" s="37" t="s">
        <v>933</v>
      </c>
      <c r="C422" s="12">
        <v>419</v>
      </c>
      <c r="D422" s="12">
        <v>26574</v>
      </c>
      <c r="E422" s="12">
        <v>237</v>
      </c>
      <c r="F422" s="12">
        <v>0</v>
      </c>
      <c r="G422" s="12">
        <v>242</v>
      </c>
      <c r="H422" s="12">
        <v>237</v>
      </c>
      <c r="I422" s="37" t="s">
        <v>942</v>
      </c>
      <c r="J422" s="12">
        <v>26332</v>
      </c>
      <c r="K422" s="12">
        <v>0</v>
      </c>
      <c r="L422" s="12" t="s">
        <v>928</v>
      </c>
      <c r="M422" s="37">
        <v>12048758022</v>
      </c>
      <c r="N422" s="12" t="s">
        <v>929</v>
      </c>
      <c r="O422" s="12">
        <v>34.122</v>
      </c>
      <c r="P422" s="12" t="s">
        <v>1156</v>
      </c>
      <c r="Q422" s="12"/>
      <c r="R422" s="12" t="s">
        <v>1029</v>
      </c>
      <c r="S422" s="36" t="str">
        <f t="shared" si="6"/>
        <v>1bn - 50bn</v>
      </c>
      <c r="T422" s="36" t="str">
        <f>VLOOKUP(R422,Mapping!B:C,2,FALSE)</f>
        <v>EU</v>
      </c>
      <c r="U422" s="36" t="str">
        <f>VLOOKUP(N422,Mapping!H:I,2,FALSE)</f>
        <v>Value</v>
      </c>
    </row>
    <row r="423" spans="1:21" ht="16" customHeight="1" x14ac:dyDescent="0.35">
      <c r="A423" s="12" t="s">
        <v>456</v>
      </c>
      <c r="B423" s="37" t="s">
        <v>925</v>
      </c>
      <c r="C423" s="12">
        <v>420</v>
      </c>
      <c r="D423" s="12">
        <v>26004</v>
      </c>
      <c r="E423" s="12">
        <v>26004</v>
      </c>
      <c r="F423" s="12">
        <v>0</v>
      </c>
      <c r="G423" s="12">
        <v>26004</v>
      </c>
      <c r="H423" s="12">
        <v>26004</v>
      </c>
      <c r="I423" s="37" t="s">
        <v>928</v>
      </c>
      <c r="M423" s="37">
        <v>1113878553</v>
      </c>
      <c r="N423" s="12" t="s">
        <v>934</v>
      </c>
      <c r="O423" s="12">
        <v>266.33199999999999</v>
      </c>
      <c r="P423" s="12" t="s">
        <v>1053</v>
      </c>
      <c r="Q423" s="12"/>
      <c r="R423" s="12" t="s">
        <v>1054</v>
      </c>
      <c r="S423" s="36" t="str">
        <f t="shared" si="6"/>
        <v>1bn - 50bn</v>
      </c>
      <c r="T423" s="36" t="str">
        <f>VLOOKUP(R423,Mapping!B:C,2,FALSE)</f>
        <v>EU</v>
      </c>
      <c r="U423" s="36" t="str">
        <f>VLOOKUP(N423,Mapping!H:I,2,FALSE)</f>
        <v>Index</v>
      </c>
    </row>
    <row r="424" spans="1:21" ht="16" customHeight="1" x14ac:dyDescent="0.35">
      <c r="A424" s="12" t="s">
        <v>457</v>
      </c>
      <c r="B424" s="37" t="s">
        <v>925</v>
      </c>
      <c r="C424" s="12">
        <v>421</v>
      </c>
      <c r="D424" s="12">
        <v>26000</v>
      </c>
      <c r="E424" s="12">
        <v>0</v>
      </c>
      <c r="F424" s="12">
        <v>0</v>
      </c>
      <c r="I424" s="37"/>
      <c r="J424" s="12">
        <v>26000</v>
      </c>
      <c r="K424" s="12">
        <v>0</v>
      </c>
      <c r="L424" s="12" t="s">
        <v>986</v>
      </c>
      <c r="M424" s="37">
        <v>172035637</v>
      </c>
      <c r="N424" s="12" t="s">
        <v>980</v>
      </c>
      <c r="O424" s="12">
        <v>56.677</v>
      </c>
      <c r="P424" s="12" t="s">
        <v>987</v>
      </c>
      <c r="Q424" s="12"/>
      <c r="R424" s="12" t="s">
        <v>979</v>
      </c>
      <c r="S424" s="36" t="str">
        <f t="shared" si="6"/>
        <v>500mn</v>
      </c>
      <c r="T424" s="36" t="str">
        <f>VLOOKUP(R424,Mapping!B:C,2,FALSE)</f>
        <v>EU</v>
      </c>
      <c r="U424" s="36" t="str">
        <f>VLOOKUP(N424,Mapping!H:I,2,FALSE)</f>
        <v>Value</v>
      </c>
    </row>
    <row r="425" spans="1:21" ht="16" customHeight="1" x14ac:dyDescent="0.35">
      <c r="A425" s="12" t="s">
        <v>458</v>
      </c>
      <c r="B425" s="37" t="s">
        <v>925</v>
      </c>
      <c r="C425" s="12">
        <v>421</v>
      </c>
      <c r="D425" s="12">
        <v>26000</v>
      </c>
      <c r="E425" s="12">
        <v>6000</v>
      </c>
      <c r="F425" s="12">
        <v>0</v>
      </c>
      <c r="G425" s="12">
        <v>26000</v>
      </c>
      <c r="H425" s="12">
        <v>6000</v>
      </c>
      <c r="I425" s="37" t="s">
        <v>928</v>
      </c>
      <c r="M425" s="37">
        <v>74811565</v>
      </c>
      <c r="N425" s="12" t="s">
        <v>929</v>
      </c>
      <c r="O425" s="12">
        <v>74.605000000000004</v>
      </c>
      <c r="P425" s="12" t="s">
        <v>1064</v>
      </c>
      <c r="Q425" s="12"/>
      <c r="R425" s="12" t="s">
        <v>1064</v>
      </c>
      <c r="S425" s="36" t="str">
        <f t="shared" si="6"/>
        <v>500mn</v>
      </c>
      <c r="T425" s="36" t="str">
        <f>VLOOKUP(R425,Mapping!B:C,2,FALSE)</f>
        <v>EU</v>
      </c>
      <c r="U425" s="36" t="str">
        <f>VLOOKUP(N425,Mapping!H:I,2,FALSE)</f>
        <v>Value</v>
      </c>
    </row>
    <row r="426" spans="1:21" ht="16" customHeight="1" x14ac:dyDescent="0.35">
      <c r="A426" s="12" t="s">
        <v>459</v>
      </c>
      <c r="B426" s="37" t="s">
        <v>925</v>
      </c>
      <c r="C426" s="12">
        <v>423</v>
      </c>
      <c r="D426" s="12">
        <v>25463</v>
      </c>
      <c r="E426" s="12">
        <v>-2132</v>
      </c>
      <c r="F426" s="12">
        <v>0</v>
      </c>
      <c r="G426" s="12">
        <v>25463</v>
      </c>
      <c r="H426" s="12">
        <v>-2132</v>
      </c>
      <c r="I426" s="37" t="s">
        <v>928</v>
      </c>
      <c r="M426" s="37">
        <v>1111088666</v>
      </c>
      <c r="N426" s="12" t="s">
        <v>940</v>
      </c>
      <c r="O426" s="12">
        <v>92.653000000000006</v>
      </c>
      <c r="P426" s="12" t="s">
        <v>953</v>
      </c>
      <c r="Q426" s="12"/>
      <c r="R426" s="12" t="s">
        <v>954</v>
      </c>
      <c r="S426" s="36" t="str">
        <f t="shared" si="6"/>
        <v>1bn - 50bn</v>
      </c>
      <c r="T426" s="36" t="str">
        <f>VLOOKUP(R426,Mapping!B:C,2,FALSE)</f>
        <v>EU</v>
      </c>
      <c r="U426" s="36" t="str">
        <f>VLOOKUP(N426,Mapping!H:I,2,FALSE)</f>
        <v>Growth</v>
      </c>
    </row>
    <row r="427" spans="1:21" ht="16" customHeight="1" x14ac:dyDescent="0.35">
      <c r="A427" s="12" t="s">
        <v>460</v>
      </c>
      <c r="B427" s="37" t="s">
        <v>933</v>
      </c>
      <c r="C427" s="12">
        <v>424</v>
      </c>
      <c r="D427" s="12">
        <v>25253</v>
      </c>
      <c r="E427" s="12">
        <v>-2439</v>
      </c>
      <c r="F427" s="12">
        <v>0</v>
      </c>
      <c r="G427" s="12">
        <v>25253</v>
      </c>
      <c r="H427" s="12">
        <v>-2439</v>
      </c>
      <c r="I427" s="37" t="s">
        <v>928</v>
      </c>
      <c r="M427" s="37">
        <v>132253088858</v>
      </c>
      <c r="N427" s="12" t="s">
        <v>929</v>
      </c>
      <c r="O427" s="12">
        <v>29.166</v>
      </c>
      <c r="P427" s="12" t="s">
        <v>941</v>
      </c>
      <c r="Q427" s="12" t="s">
        <v>941</v>
      </c>
      <c r="R427" s="12" t="s">
        <v>932</v>
      </c>
      <c r="S427" s="36" t="str">
        <f t="shared" si="6"/>
        <v>100bn</v>
      </c>
      <c r="T427" s="36" t="str">
        <f>VLOOKUP(R427,Mapping!B:C,2,FALSE)</f>
        <v>US/CA</v>
      </c>
      <c r="U427" s="36" t="str">
        <f>VLOOKUP(N427,Mapping!H:I,2,FALSE)</f>
        <v>Value</v>
      </c>
    </row>
    <row r="428" spans="1:21" ht="16" customHeight="1" x14ac:dyDescent="0.35">
      <c r="A428" s="12" t="s">
        <v>461</v>
      </c>
      <c r="B428" s="37" t="s">
        <v>933</v>
      </c>
      <c r="C428" s="12">
        <v>425</v>
      </c>
      <c r="D428" s="12">
        <v>25211</v>
      </c>
      <c r="E428" s="12">
        <v>10214</v>
      </c>
      <c r="F428" s="12">
        <v>0</v>
      </c>
      <c r="G428" s="12">
        <v>25211</v>
      </c>
      <c r="H428" s="12">
        <v>10214</v>
      </c>
      <c r="I428" s="37" t="s">
        <v>928</v>
      </c>
      <c r="M428" s="37">
        <v>198578376868</v>
      </c>
      <c r="N428" s="12" t="s">
        <v>940</v>
      </c>
      <c r="O428" s="12">
        <v>29.75</v>
      </c>
      <c r="P428" s="12" t="s">
        <v>983</v>
      </c>
      <c r="Q428" s="12" t="s">
        <v>984</v>
      </c>
      <c r="R428" s="12" t="s">
        <v>985</v>
      </c>
      <c r="S428" s="36" t="str">
        <f t="shared" si="6"/>
        <v>100bn</v>
      </c>
      <c r="T428" s="36" t="str">
        <f>VLOOKUP(R428,Mapping!B:C,2,FALSE)</f>
        <v>US/CA</v>
      </c>
      <c r="U428" s="36" t="str">
        <f>VLOOKUP(N428,Mapping!H:I,2,FALSE)</f>
        <v>Growth</v>
      </c>
    </row>
    <row r="429" spans="1:21" ht="16" customHeight="1" x14ac:dyDescent="0.35">
      <c r="A429" s="12" t="s">
        <v>462</v>
      </c>
      <c r="B429" s="37" t="s">
        <v>933</v>
      </c>
      <c r="C429" s="12">
        <v>426</v>
      </c>
      <c r="D429" s="12">
        <v>25200</v>
      </c>
      <c r="E429" s="12">
        <v>-200</v>
      </c>
      <c r="F429" s="12">
        <v>0</v>
      </c>
      <c r="G429" s="12">
        <v>12400</v>
      </c>
      <c r="H429" s="12">
        <v>-1400</v>
      </c>
      <c r="I429" s="37" t="s">
        <v>928</v>
      </c>
      <c r="J429" s="12">
        <v>12800</v>
      </c>
      <c r="K429" s="12">
        <v>1200</v>
      </c>
      <c r="L429" s="12" t="s">
        <v>1157</v>
      </c>
      <c r="M429" s="37">
        <v>201974588350</v>
      </c>
      <c r="N429" s="12" t="s">
        <v>929</v>
      </c>
      <c r="O429" s="12">
        <v>9.3179999999999996</v>
      </c>
      <c r="P429" s="12" t="s">
        <v>1056</v>
      </c>
      <c r="Q429" s="12"/>
      <c r="R429" s="12" t="s">
        <v>1057</v>
      </c>
      <c r="S429" s="36" t="str">
        <f t="shared" si="6"/>
        <v>100bn</v>
      </c>
      <c r="T429" s="36" t="str">
        <f>VLOOKUP(R429,Mapping!B:C,2,FALSE)</f>
        <v>Asia</v>
      </c>
      <c r="U429" s="36" t="str">
        <f>VLOOKUP(N429,Mapping!H:I,2,FALSE)</f>
        <v>Value</v>
      </c>
    </row>
    <row r="430" spans="1:21" ht="16" customHeight="1" x14ac:dyDescent="0.35">
      <c r="A430" s="12" t="s">
        <v>463</v>
      </c>
      <c r="B430" s="37" t="s">
        <v>933</v>
      </c>
      <c r="C430" s="12">
        <v>427</v>
      </c>
      <c r="D430" s="12">
        <v>25000</v>
      </c>
      <c r="E430" s="12">
        <v>-8000</v>
      </c>
      <c r="F430" s="12">
        <v>0</v>
      </c>
      <c r="G430" s="12">
        <v>0</v>
      </c>
      <c r="H430" s="12">
        <v>0</v>
      </c>
      <c r="I430" s="37" t="s">
        <v>1069</v>
      </c>
      <c r="J430" s="12">
        <v>25000</v>
      </c>
      <c r="K430" s="12">
        <v>-8000</v>
      </c>
      <c r="L430" s="12" t="s">
        <v>928</v>
      </c>
      <c r="M430" s="37">
        <v>10663132571</v>
      </c>
      <c r="N430" s="12" t="s">
        <v>940</v>
      </c>
      <c r="O430" s="12">
        <v>53.773000000000003</v>
      </c>
      <c r="P430" s="12" t="s">
        <v>1158</v>
      </c>
      <c r="Q430" s="12"/>
      <c r="R430" s="12" t="s">
        <v>990</v>
      </c>
      <c r="S430" s="36" t="str">
        <f t="shared" si="6"/>
        <v>1bn - 50bn</v>
      </c>
      <c r="T430" s="36" t="str">
        <f>VLOOKUP(R430,Mapping!B:C,2,FALSE)</f>
        <v>EU</v>
      </c>
      <c r="U430" s="36" t="str">
        <f>VLOOKUP(N430,Mapping!H:I,2,FALSE)</f>
        <v>Growth</v>
      </c>
    </row>
    <row r="431" spans="1:21" ht="16" customHeight="1" x14ac:dyDescent="0.35">
      <c r="A431" s="12" t="s">
        <v>464</v>
      </c>
      <c r="B431" s="37" t="s">
        <v>933</v>
      </c>
      <c r="C431" s="12">
        <v>427</v>
      </c>
      <c r="D431" s="12">
        <v>25000</v>
      </c>
      <c r="E431" s="12">
        <v>-400</v>
      </c>
      <c r="F431" s="12">
        <v>0</v>
      </c>
      <c r="I431" s="37"/>
      <c r="J431" s="12">
        <v>25000</v>
      </c>
      <c r="K431" s="12">
        <v>-400</v>
      </c>
      <c r="L431" s="12" t="s">
        <v>1142</v>
      </c>
      <c r="M431" s="37">
        <v>10027980017</v>
      </c>
      <c r="N431" s="12" t="s">
        <v>940</v>
      </c>
      <c r="O431" s="12">
        <v>71.95</v>
      </c>
      <c r="P431" s="12" t="s">
        <v>960</v>
      </c>
      <c r="Q431" s="12"/>
      <c r="R431" s="12" t="s">
        <v>961</v>
      </c>
      <c r="S431" s="36" t="str">
        <f t="shared" si="6"/>
        <v>1bn - 50bn</v>
      </c>
      <c r="T431" s="36" t="str">
        <f>VLOOKUP(R431,Mapping!B:C,2,FALSE)</f>
        <v>EU</v>
      </c>
      <c r="U431" s="36" t="str">
        <f>VLOOKUP(N431,Mapping!H:I,2,FALSE)</f>
        <v>Growth</v>
      </c>
    </row>
    <row r="432" spans="1:21" ht="16" customHeight="1" x14ac:dyDescent="0.35">
      <c r="A432" s="12" t="s">
        <v>465</v>
      </c>
      <c r="B432" s="37" t="s">
        <v>933</v>
      </c>
      <c r="C432" s="12">
        <v>429</v>
      </c>
      <c r="D432" s="12">
        <v>24777</v>
      </c>
      <c r="E432" s="12">
        <v>-46622</v>
      </c>
      <c r="F432" s="12">
        <v>0</v>
      </c>
      <c r="G432" s="12">
        <v>24777</v>
      </c>
      <c r="H432" s="12">
        <v>-20386</v>
      </c>
      <c r="I432" s="37" t="s">
        <v>928</v>
      </c>
      <c r="J432" s="12">
        <v>0</v>
      </c>
      <c r="K432" s="12">
        <v>-26236</v>
      </c>
      <c r="L432" s="12" t="s">
        <v>986</v>
      </c>
      <c r="M432" s="37">
        <v>1327437928</v>
      </c>
      <c r="N432" s="12" t="s">
        <v>940</v>
      </c>
      <c r="O432" s="12">
        <v>140.16</v>
      </c>
      <c r="P432" s="12" t="s">
        <v>953</v>
      </c>
      <c r="Q432" s="12"/>
      <c r="R432" s="12" t="s">
        <v>954</v>
      </c>
      <c r="S432" s="36" t="str">
        <f t="shared" si="6"/>
        <v>1bn - 50bn</v>
      </c>
      <c r="T432" s="36" t="str">
        <f>VLOOKUP(R432,Mapping!B:C,2,FALSE)</f>
        <v>EU</v>
      </c>
      <c r="U432" s="36" t="str">
        <f>VLOOKUP(N432,Mapping!H:I,2,FALSE)</f>
        <v>Growth</v>
      </c>
    </row>
    <row r="433" spans="1:21" ht="16" customHeight="1" x14ac:dyDescent="0.35">
      <c r="A433" s="12" t="s">
        <v>466</v>
      </c>
      <c r="B433" s="37" t="s">
        <v>933</v>
      </c>
      <c r="C433" s="12">
        <v>430</v>
      </c>
      <c r="D433" s="12">
        <v>24748</v>
      </c>
      <c r="E433" s="12">
        <v>-19506</v>
      </c>
      <c r="F433" s="12">
        <v>0</v>
      </c>
      <c r="G433" s="12">
        <v>8742</v>
      </c>
      <c r="H433" s="12">
        <v>-19506</v>
      </c>
      <c r="I433" s="37" t="s">
        <v>1069</v>
      </c>
      <c r="J433" s="12">
        <v>16006</v>
      </c>
      <c r="K433" s="12">
        <v>0</v>
      </c>
      <c r="L433" s="12" t="s">
        <v>958</v>
      </c>
      <c r="M433" s="37">
        <v>25331586127</v>
      </c>
      <c r="N433" s="12" t="s">
        <v>929</v>
      </c>
      <c r="O433" s="12">
        <v>26.861999999999998</v>
      </c>
      <c r="P433" s="12" t="s">
        <v>1009</v>
      </c>
      <c r="Q433" s="12"/>
      <c r="R433" s="12" t="s">
        <v>1010</v>
      </c>
      <c r="S433" s="36" t="str">
        <f t="shared" si="6"/>
        <v>1bn - 50bn</v>
      </c>
      <c r="T433" s="36" t="str">
        <f>VLOOKUP(R433,Mapping!B:C,2,FALSE)</f>
        <v>Africa</v>
      </c>
      <c r="U433" s="36" t="str">
        <f>VLOOKUP(N433,Mapping!H:I,2,FALSE)</f>
        <v>Value</v>
      </c>
    </row>
    <row r="434" spans="1:21" ht="16" customHeight="1" x14ac:dyDescent="0.35">
      <c r="A434" s="12" t="s">
        <v>467</v>
      </c>
      <c r="B434" s="37" t="s">
        <v>933</v>
      </c>
      <c r="C434" s="12">
        <v>431</v>
      </c>
      <c r="D434" s="12">
        <v>24700</v>
      </c>
      <c r="E434" s="12">
        <v>-9300</v>
      </c>
      <c r="F434" s="12">
        <v>0</v>
      </c>
      <c r="I434" s="37"/>
      <c r="J434" s="12">
        <v>24700</v>
      </c>
      <c r="K434" s="12">
        <v>-9300</v>
      </c>
      <c r="L434" s="12" t="s">
        <v>958</v>
      </c>
      <c r="M434" s="37">
        <v>2309785256</v>
      </c>
      <c r="N434" s="12" t="s">
        <v>929</v>
      </c>
      <c r="O434" s="12">
        <v>75.497</v>
      </c>
      <c r="P434" s="12" t="s">
        <v>953</v>
      </c>
      <c r="Q434" s="12"/>
      <c r="R434" s="12" t="s">
        <v>954</v>
      </c>
      <c r="S434" s="36" t="str">
        <f t="shared" si="6"/>
        <v>1bn - 50bn</v>
      </c>
      <c r="T434" s="36" t="str">
        <f>VLOOKUP(R434,Mapping!B:C,2,FALSE)</f>
        <v>EU</v>
      </c>
      <c r="U434" s="36" t="str">
        <f>VLOOKUP(N434,Mapping!H:I,2,FALSE)</f>
        <v>Value</v>
      </c>
    </row>
    <row r="435" spans="1:21" ht="16" customHeight="1" x14ac:dyDescent="0.35">
      <c r="A435" s="12" t="s">
        <v>468</v>
      </c>
      <c r="B435" s="37" t="s">
        <v>933</v>
      </c>
      <c r="C435" s="12">
        <v>432</v>
      </c>
      <c r="D435" s="12">
        <v>24228</v>
      </c>
      <c r="E435" s="12">
        <v>-32322</v>
      </c>
      <c r="F435" s="12">
        <v>0</v>
      </c>
      <c r="G435" s="12">
        <v>24228</v>
      </c>
      <c r="H435" s="12">
        <v>24228</v>
      </c>
      <c r="I435" s="37" t="s">
        <v>942</v>
      </c>
      <c r="J435" s="12">
        <v>0</v>
      </c>
      <c r="K435" s="12">
        <v>-56550</v>
      </c>
      <c r="L435" s="12" t="s">
        <v>952</v>
      </c>
      <c r="M435" s="37">
        <v>32816166495</v>
      </c>
      <c r="N435" s="12" t="s">
        <v>929</v>
      </c>
      <c r="O435" s="12">
        <v>51.5</v>
      </c>
      <c r="P435" s="12" t="s">
        <v>999</v>
      </c>
      <c r="Q435" s="12"/>
      <c r="R435" s="12" t="s">
        <v>927</v>
      </c>
      <c r="S435" s="36" t="str">
        <f t="shared" si="6"/>
        <v>1bn - 50bn</v>
      </c>
      <c r="T435" s="36" t="str">
        <f>VLOOKUP(R435,Mapping!B:C,2,FALSE)</f>
        <v>CN</v>
      </c>
      <c r="U435" s="36" t="str">
        <f>VLOOKUP(N435,Mapping!H:I,2,FALSE)</f>
        <v>Value</v>
      </c>
    </row>
    <row r="436" spans="1:21" ht="16" customHeight="1" x14ac:dyDescent="0.35">
      <c r="A436" s="12" t="s">
        <v>469</v>
      </c>
      <c r="B436" s="37" t="s">
        <v>925</v>
      </c>
      <c r="C436" s="12">
        <v>433</v>
      </c>
      <c r="D436" s="12">
        <v>24150</v>
      </c>
      <c r="E436" s="12">
        <v>0</v>
      </c>
      <c r="F436" s="12">
        <v>0</v>
      </c>
      <c r="G436" s="12">
        <v>24150</v>
      </c>
      <c r="H436" s="12">
        <v>0</v>
      </c>
      <c r="I436" s="37" t="s">
        <v>1062</v>
      </c>
      <c r="M436" s="37">
        <v>47226317</v>
      </c>
      <c r="N436" s="12" t="s">
        <v>980</v>
      </c>
      <c r="O436" s="12">
        <v>128.56800000000001</v>
      </c>
      <c r="P436" s="12" t="s">
        <v>960</v>
      </c>
      <c r="Q436" s="12"/>
      <c r="R436" s="12" t="s">
        <v>961</v>
      </c>
      <c r="S436" s="36" t="str">
        <f t="shared" si="6"/>
        <v>500mn</v>
      </c>
      <c r="T436" s="36" t="str">
        <f>VLOOKUP(R436,Mapping!B:C,2,FALSE)</f>
        <v>EU</v>
      </c>
      <c r="U436" s="36" t="str">
        <f>VLOOKUP(N436,Mapping!H:I,2,FALSE)</f>
        <v>Value</v>
      </c>
    </row>
    <row r="437" spans="1:21" ht="16" customHeight="1" x14ac:dyDescent="0.35">
      <c r="A437" s="12" t="s">
        <v>470</v>
      </c>
      <c r="B437" s="37" t="s">
        <v>933</v>
      </c>
      <c r="C437" s="12">
        <v>434</v>
      </c>
      <c r="D437" s="12">
        <v>24000</v>
      </c>
      <c r="E437" s="12">
        <v>0</v>
      </c>
      <c r="F437" s="12">
        <v>0</v>
      </c>
      <c r="G437" s="12">
        <v>24000</v>
      </c>
      <c r="H437" s="12">
        <v>0</v>
      </c>
      <c r="I437" s="37" t="s">
        <v>986</v>
      </c>
      <c r="M437" s="37">
        <v>215797494</v>
      </c>
      <c r="N437" s="12" t="s">
        <v>940</v>
      </c>
      <c r="O437" s="12">
        <v>22.838999999999999</v>
      </c>
      <c r="P437" s="12" t="s">
        <v>1159</v>
      </c>
      <c r="Q437" s="12"/>
      <c r="R437" s="12" t="s">
        <v>979</v>
      </c>
      <c r="S437" s="36" t="str">
        <f t="shared" si="6"/>
        <v>500mn</v>
      </c>
      <c r="T437" s="36" t="str">
        <f>VLOOKUP(R437,Mapping!B:C,2,FALSE)</f>
        <v>EU</v>
      </c>
      <c r="U437" s="36" t="str">
        <f>VLOOKUP(N437,Mapping!H:I,2,FALSE)</f>
        <v>Growth</v>
      </c>
    </row>
    <row r="438" spans="1:21" ht="16" customHeight="1" x14ac:dyDescent="0.35">
      <c r="A438" s="12" t="s">
        <v>471</v>
      </c>
      <c r="B438" s="37" t="s">
        <v>933</v>
      </c>
      <c r="C438" s="12">
        <v>435</v>
      </c>
      <c r="D438" s="12">
        <v>23428</v>
      </c>
      <c r="E438" s="12">
        <v>-8340</v>
      </c>
      <c r="F438" s="12">
        <v>0</v>
      </c>
      <c r="G438" s="12">
        <v>0</v>
      </c>
      <c r="H438" s="12">
        <v>-8340</v>
      </c>
      <c r="I438" s="37" t="s">
        <v>952</v>
      </c>
      <c r="J438" s="12">
        <v>23428</v>
      </c>
      <c r="K438" s="12">
        <v>0</v>
      </c>
      <c r="L438" s="12" t="s">
        <v>958</v>
      </c>
      <c r="M438" s="37">
        <v>4877784785</v>
      </c>
      <c r="N438" s="12" t="s">
        <v>940</v>
      </c>
      <c r="O438" s="12">
        <v>50.155000000000001</v>
      </c>
      <c r="P438" s="38" t="s">
        <v>1047</v>
      </c>
      <c r="Q438" s="12"/>
      <c r="R438" s="12" t="s">
        <v>1048</v>
      </c>
      <c r="S438" s="36" t="str">
        <f t="shared" si="6"/>
        <v>1bn - 50bn</v>
      </c>
      <c r="T438" s="36" t="str">
        <f>VLOOKUP(R438,Mapping!B:C,2,FALSE)</f>
        <v>EU</v>
      </c>
      <c r="U438" s="36" t="str">
        <f>VLOOKUP(N438,Mapping!H:I,2,FALSE)</f>
        <v>Growth</v>
      </c>
    </row>
    <row r="439" spans="1:21" ht="16" customHeight="1" x14ac:dyDescent="0.35">
      <c r="A439" s="12" t="s">
        <v>472</v>
      </c>
      <c r="B439" s="37" t="s">
        <v>933</v>
      </c>
      <c r="C439" s="12">
        <v>436</v>
      </c>
      <c r="D439" s="12">
        <v>23092</v>
      </c>
      <c r="E439" s="12">
        <v>-18580</v>
      </c>
      <c r="F439" s="12">
        <v>0</v>
      </c>
      <c r="G439" s="12">
        <v>23092</v>
      </c>
      <c r="H439" s="12">
        <v>-18580</v>
      </c>
      <c r="I439" s="37" t="s">
        <v>928</v>
      </c>
      <c r="M439" s="37">
        <v>9459899341</v>
      </c>
      <c r="N439" s="12" t="s">
        <v>929</v>
      </c>
      <c r="O439" s="12">
        <v>45.652999999999999</v>
      </c>
      <c r="P439" s="12" t="s">
        <v>960</v>
      </c>
      <c r="Q439" s="12"/>
      <c r="R439" s="12" t="s">
        <v>961</v>
      </c>
      <c r="S439" s="36" t="str">
        <f t="shared" si="6"/>
        <v>1bn - 50bn</v>
      </c>
      <c r="T439" s="36" t="str">
        <f>VLOOKUP(R439,Mapping!B:C,2,FALSE)</f>
        <v>EU</v>
      </c>
      <c r="U439" s="36" t="str">
        <f>VLOOKUP(N439,Mapping!H:I,2,FALSE)</f>
        <v>Value</v>
      </c>
    </row>
    <row r="440" spans="1:21" ht="16" customHeight="1" x14ac:dyDescent="0.35">
      <c r="A440" s="12" t="s">
        <v>473</v>
      </c>
      <c r="B440" s="37" t="s">
        <v>925</v>
      </c>
      <c r="C440" s="12">
        <v>437</v>
      </c>
      <c r="D440" s="12">
        <v>22860</v>
      </c>
      <c r="E440" s="12">
        <v>0</v>
      </c>
      <c r="F440" s="12">
        <v>0</v>
      </c>
      <c r="G440" s="12">
        <v>22860</v>
      </c>
      <c r="H440" s="12">
        <v>0</v>
      </c>
      <c r="I440" s="37" t="s">
        <v>958</v>
      </c>
      <c r="M440" s="37">
        <v>93710194</v>
      </c>
      <c r="N440" s="12" t="s">
        <v>976</v>
      </c>
      <c r="O440" s="12">
        <v>50.831000000000003</v>
      </c>
      <c r="P440" s="12" t="s">
        <v>1160</v>
      </c>
      <c r="Q440" s="12"/>
      <c r="R440" s="12" t="s">
        <v>944</v>
      </c>
      <c r="S440" s="36" t="str">
        <f t="shared" si="6"/>
        <v>500mn</v>
      </c>
      <c r="T440" s="36" t="str">
        <f>VLOOKUP(R440,Mapping!B:C,2,FALSE)</f>
        <v>EU</v>
      </c>
      <c r="U440" s="36" t="str">
        <f>VLOOKUP(N440,Mapping!H:I,2,FALSE)</f>
        <v>Alternative/Specialty</v>
      </c>
    </row>
    <row r="441" spans="1:21" ht="16" customHeight="1" x14ac:dyDescent="0.35">
      <c r="A441" s="12" t="s">
        <v>474</v>
      </c>
      <c r="B441" s="37" t="s">
        <v>925</v>
      </c>
      <c r="C441" s="12">
        <v>438</v>
      </c>
      <c r="D441" s="12">
        <v>22827</v>
      </c>
      <c r="E441" s="12">
        <v>2929</v>
      </c>
      <c r="F441" s="12">
        <v>0</v>
      </c>
      <c r="G441" s="12">
        <v>22827</v>
      </c>
      <c r="H441" s="12">
        <v>2929</v>
      </c>
      <c r="I441" s="37" t="s">
        <v>928</v>
      </c>
      <c r="M441" s="37">
        <v>93993168882</v>
      </c>
      <c r="N441" s="12" t="s">
        <v>991</v>
      </c>
      <c r="O441" s="12">
        <v>19.359000000000002</v>
      </c>
      <c r="P441" s="12" t="s">
        <v>1161</v>
      </c>
      <c r="Q441" s="12" t="s">
        <v>1017</v>
      </c>
      <c r="R441" s="12" t="s">
        <v>932</v>
      </c>
      <c r="S441" s="36" t="str">
        <f t="shared" si="6"/>
        <v>50bn - 100bn</v>
      </c>
      <c r="T441" s="36" t="str">
        <f>VLOOKUP(R441,Mapping!B:C,2,FALSE)</f>
        <v>US/CA</v>
      </c>
      <c r="U441" s="36" t="str">
        <f>VLOOKUP(N441,Mapping!H:I,2,FALSE)</f>
        <v>Others</v>
      </c>
    </row>
    <row r="442" spans="1:21" ht="16" customHeight="1" x14ac:dyDescent="0.35">
      <c r="A442" s="12" t="s">
        <v>475</v>
      </c>
      <c r="B442" s="37" t="s">
        <v>933</v>
      </c>
      <c r="C442" s="12">
        <v>438</v>
      </c>
      <c r="D442" s="12">
        <v>22827</v>
      </c>
      <c r="E442" s="12">
        <v>-109587</v>
      </c>
      <c r="F442" s="12">
        <v>0</v>
      </c>
      <c r="G442" s="12">
        <v>19727</v>
      </c>
      <c r="H442" s="12">
        <v>513</v>
      </c>
      <c r="I442" s="37" t="s">
        <v>958</v>
      </c>
      <c r="J442" s="12">
        <v>3100</v>
      </c>
      <c r="K442" s="12">
        <v>-110100</v>
      </c>
      <c r="L442" s="12" t="s">
        <v>928</v>
      </c>
      <c r="M442" s="37">
        <v>6507312266</v>
      </c>
      <c r="N442" s="12" t="s">
        <v>991</v>
      </c>
      <c r="O442" s="12">
        <v>65.27</v>
      </c>
      <c r="P442" s="12" t="s">
        <v>953</v>
      </c>
      <c r="Q442" s="12"/>
      <c r="R442" s="12" t="s">
        <v>954</v>
      </c>
      <c r="S442" s="36" t="str">
        <f t="shared" si="6"/>
        <v>1bn - 50bn</v>
      </c>
      <c r="T442" s="36" t="str">
        <f>VLOOKUP(R442,Mapping!B:C,2,FALSE)</f>
        <v>EU</v>
      </c>
      <c r="U442" s="36" t="str">
        <f>VLOOKUP(N442,Mapping!H:I,2,FALSE)</f>
        <v>Others</v>
      </c>
    </row>
    <row r="443" spans="1:21" ht="16" customHeight="1" x14ac:dyDescent="0.35">
      <c r="A443" s="12" t="s">
        <v>476</v>
      </c>
      <c r="B443" s="37" t="s">
        <v>925</v>
      </c>
      <c r="C443" s="12">
        <v>440</v>
      </c>
      <c r="D443" s="12">
        <v>22800</v>
      </c>
      <c r="E443" s="12">
        <v>22800</v>
      </c>
      <c r="F443" s="12">
        <v>0</v>
      </c>
      <c r="I443" s="37"/>
      <c r="J443" s="12">
        <v>22800</v>
      </c>
      <c r="K443" s="12">
        <v>22800</v>
      </c>
      <c r="L443" s="12" t="s">
        <v>928</v>
      </c>
      <c r="M443" s="37">
        <v>2064342680</v>
      </c>
      <c r="N443" s="12" t="s">
        <v>929</v>
      </c>
      <c r="O443" s="12">
        <v>63.848999999999997</v>
      </c>
      <c r="P443" s="12" t="s">
        <v>1162</v>
      </c>
      <c r="Q443" s="12"/>
      <c r="R443" s="12" t="s">
        <v>1064</v>
      </c>
      <c r="S443" s="36" t="str">
        <f t="shared" si="6"/>
        <v>1bn - 50bn</v>
      </c>
      <c r="T443" s="36" t="str">
        <f>VLOOKUP(R443,Mapping!B:C,2,FALSE)</f>
        <v>EU</v>
      </c>
      <c r="U443" s="36" t="str">
        <f>VLOOKUP(N443,Mapping!H:I,2,FALSE)</f>
        <v>Value</v>
      </c>
    </row>
    <row r="444" spans="1:21" ht="16" customHeight="1" x14ac:dyDescent="0.35">
      <c r="A444" s="12" t="s">
        <v>477</v>
      </c>
      <c r="B444" s="37" t="s">
        <v>933</v>
      </c>
      <c r="C444" s="12">
        <v>440</v>
      </c>
      <c r="D444" s="12">
        <v>22800</v>
      </c>
      <c r="E444" s="12">
        <v>7600</v>
      </c>
      <c r="F444" s="12">
        <v>0</v>
      </c>
      <c r="G444" s="12">
        <v>12600</v>
      </c>
      <c r="H444" s="12">
        <v>7600</v>
      </c>
      <c r="I444" s="37" t="s">
        <v>942</v>
      </c>
      <c r="J444" s="12">
        <v>10200</v>
      </c>
      <c r="K444" s="12">
        <v>0</v>
      </c>
      <c r="L444" s="12" t="s">
        <v>958</v>
      </c>
      <c r="M444" s="37">
        <v>2476061954</v>
      </c>
      <c r="N444" s="12" t="s">
        <v>929</v>
      </c>
      <c r="O444" s="12">
        <v>47.552</v>
      </c>
      <c r="P444" s="12" t="s">
        <v>1163</v>
      </c>
      <c r="Q444" s="12"/>
      <c r="R444" s="12" t="s">
        <v>1038</v>
      </c>
      <c r="S444" s="36" t="str">
        <f t="shared" si="6"/>
        <v>1bn - 50bn</v>
      </c>
      <c r="T444" s="36" t="str">
        <f>VLOOKUP(R444,Mapping!B:C,2,FALSE)</f>
        <v>EU</v>
      </c>
      <c r="U444" s="36" t="str">
        <f>VLOOKUP(N444,Mapping!H:I,2,FALSE)</f>
        <v>Value</v>
      </c>
    </row>
    <row r="445" spans="1:21" ht="16" customHeight="1" x14ac:dyDescent="0.35">
      <c r="A445" s="12" t="s">
        <v>478</v>
      </c>
      <c r="B445" s="37" t="s">
        <v>933</v>
      </c>
      <c r="C445" s="12">
        <v>442</v>
      </c>
      <c r="D445" s="12">
        <v>22754</v>
      </c>
      <c r="E445" s="12">
        <v>839</v>
      </c>
      <c r="F445" s="12">
        <v>0</v>
      </c>
      <c r="G445" s="12">
        <v>22754</v>
      </c>
      <c r="H445" s="12">
        <v>839</v>
      </c>
      <c r="I445" s="37" t="s">
        <v>928</v>
      </c>
      <c r="M445" s="37">
        <v>25279197795</v>
      </c>
      <c r="N445" s="12" t="s">
        <v>934</v>
      </c>
      <c r="O445" s="12">
        <v>23.314</v>
      </c>
      <c r="P445" s="12" t="s">
        <v>1096</v>
      </c>
      <c r="Q445" s="12" t="s">
        <v>1097</v>
      </c>
      <c r="R445" s="12" t="s">
        <v>932</v>
      </c>
      <c r="S445" s="36" t="str">
        <f t="shared" si="6"/>
        <v>1bn - 50bn</v>
      </c>
      <c r="T445" s="36" t="str">
        <f>VLOOKUP(R445,Mapping!B:C,2,FALSE)</f>
        <v>US/CA</v>
      </c>
      <c r="U445" s="36" t="str">
        <f>VLOOKUP(N445,Mapping!H:I,2,FALSE)</f>
        <v>Index</v>
      </c>
    </row>
    <row r="446" spans="1:21" ht="16" customHeight="1" x14ac:dyDescent="0.35">
      <c r="A446" s="12" t="s">
        <v>479</v>
      </c>
      <c r="B446" s="37" t="s">
        <v>925</v>
      </c>
      <c r="C446" s="12">
        <v>443</v>
      </c>
      <c r="D446" s="12">
        <v>22750</v>
      </c>
      <c r="E446" s="12">
        <v>-893155</v>
      </c>
      <c r="F446" s="12">
        <v>0</v>
      </c>
      <c r="G446" s="12">
        <v>0</v>
      </c>
      <c r="H446" s="12">
        <v>-896105</v>
      </c>
      <c r="I446" s="37" t="s">
        <v>952</v>
      </c>
      <c r="J446" s="12">
        <v>22750</v>
      </c>
      <c r="K446" s="12">
        <v>2950</v>
      </c>
      <c r="L446" s="12" t="s">
        <v>928</v>
      </c>
      <c r="M446" s="37">
        <v>75188946</v>
      </c>
      <c r="N446" s="12" t="s">
        <v>940</v>
      </c>
      <c r="O446" s="12">
        <v>116.985</v>
      </c>
      <c r="P446" s="12" t="s">
        <v>988</v>
      </c>
      <c r="Q446" s="12"/>
      <c r="R446" s="12" t="s">
        <v>988</v>
      </c>
      <c r="S446" s="36" t="str">
        <f t="shared" si="6"/>
        <v>500mn</v>
      </c>
      <c r="T446" s="36" t="str">
        <f>VLOOKUP(R446,Mapping!B:C,2,FALSE)</f>
        <v>SG</v>
      </c>
      <c r="U446" s="36" t="str">
        <f>VLOOKUP(N446,Mapping!H:I,2,FALSE)</f>
        <v>Growth</v>
      </c>
    </row>
    <row r="447" spans="1:21" ht="16" customHeight="1" x14ac:dyDescent="0.35">
      <c r="A447" s="12" t="s">
        <v>480</v>
      </c>
      <c r="B447" s="37" t="s">
        <v>925</v>
      </c>
      <c r="C447" s="12">
        <v>444</v>
      </c>
      <c r="D447" s="12">
        <v>22734</v>
      </c>
      <c r="E447" s="12">
        <v>-100626</v>
      </c>
      <c r="F447" s="12">
        <v>0</v>
      </c>
      <c r="G447" s="12">
        <v>22734</v>
      </c>
      <c r="H447" s="12">
        <v>-100626</v>
      </c>
      <c r="I447" s="37" t="s">
        <v>952</v>
      </c>
      <c r="M447" s="37">
        <v>2270620460</v>
      </c>
      <c r="N447" s="12" t="s">
        <v>991</v>
      </c>
      <c r="O447" s="12">
        <v>73.212999999999994</v>
      </c>
      <c r="P447" s="12" t="s">
        <v>1164</v>
      </c>
      <c r="Q447" s="12" t="s">
        <v>1017</v>
      </c>
      <c r="R447" s="12" t="s">
        <v>932</v>
      </c>
      <c r="S447" s="36" t="str">
        <f t="shared" si="6"/>
        <v>1bn - 50bn</v>
      </c>
      <c r="T447" s="36" t="str">
        <f>VLOOKUP(R447,Mapping!B:C,2,FALSE)</f>
        <v>US/CA</v>
      </c>
      <c r="U447" s="36" t="str">
        <f>VLOOKUP(N447,Mapping!H:I,2,FALSE)</f>
        <v>Others</v>
      </c>
    </row>
    <row r="448" spans="1:21" ht="16" customHeight="1" x14ac:dyDescent="0.35">
      <c r="A448" s="12" t="s">
        <v>481</v>
      </c>
      <c r="B448" s="37" t="s">
        <v>925</v>
      </c>
      <c r="C448" s="12">
        <v>445</v>
      </c>
      <c r="D448" s="12">
        <v>22500</v>
      </c>
      <c r="E448" s="12">
        <v>0</v>
      </c>
      <c r="F448" s="12">
        <v>0</v>
      </c>
      <c r="I448" s="37"/>
      <c r="J448" s="12">
        <v>22500</v>
      </c>
      <c r="K448" s="12">
        <v>0</v>
      </c>
      <c r="L448" s="12" t="s">
        <v>1069</v>
      </c>
      <c r="M448" s="37">
        <v>150131723</v>
      </c>
      <c r="N448" s="12" t="s">
        <v>991</v>
      </c>
      <c r="O448" s="12">
        <v>13.808</v>
      </c>
      <c r="P448" s="12" t="s">
        <v>1064</v>
      </c>
      <c r="Q448" s="12"/>
      <c r="R448" s="12" t="s">
        <v>1064</v>
      </c>
      <c r="S448" s="36" t="str">
        <f t="shared" si="6"/>
        <v>500mn</v>
      </c>
      <c r="T448" s="36" t="str">
        <f>VLOOKUP(R448,Mapping!B:C,2,FALSE)</f>
        <v>EU</v>
      </c>
      <c r="U448" s="36" t="str">
        <f>VLOOKUP(N448,Mapping!H:I,2,FALSE)</f>
        <v>Others</v>
      </c>
    </row>
    <row r="449" spans="1:21" ht="16" customHeight="1" x14ac:dyDescent="0.35">
      <c r="A449" s="12" t="s">
        <v>482</v>
      </c>
      <c r="B449" s="37" t="s">
        <v>925</v>
      </c>
      <c r="C449" s="12">
        <v>445</v>
      </c>
      <c r="D449" s="12">
        <v>22500</v>
      </c>
      <c r="E449" s="12">
        <v>1000</v>
      </c>
      <c r="F449" s="12">
        <v>0</v>
      </c>
      <c r="I449" s="37"/>
      <c r="J449" s="12">
        <v>22500</v>
      </c>
      <c r="K449" s="12">
        <v>1000</v>
      </c>
      <c r="L449" s="12" t="s">
        <v>1076</v>
      </c>
      <c r="M449" s="37">
        <v>24881526221</v>
      </c>
      <c r="N449" s="12" t="s">
        <v>940</v>
      </c>
      <c r="O449" s="12">
        <v>12.259</v>
      </c>
      <c r="P449" s="12" t="s">
        <v>1056</v>
      </c>
      <c r="Q449" s="12"/>
      <c r="R449" s="12" t="s">
        <v>1057</v>
      </c>
      <c r="S449" s="36" t="str">
        <f t="shared" si="6"/>
        <v>1bn - 50bn</v>
      </c>
      <c r="T449" s="36" t="str">
        <f>VLOOKUP(R449,Mapping!B:C,2,FALSE)</f>
        <v>Asia</v>
      </c>
      <c r="U449" s="36" t="str">
        <f>VLOOKUP(N449,Mapping!H:I,2,FALSE)</f>
        <v>Growth</v>
      </c>
    </row>
    <row r="450" spans="1:21" ht="16" customHeight="1" x14ac:dyDescent="0.35">
      <c r="A450" s="12" t="s">
        <v>483</v>
      </c>
      <c r="B450" s="37" t="s">
        <v>925</v>
      </c>
      <c r="C450" s="12">
        <v>447</v>
      </c>
      <c r="D450" s="12">
        <v>22350</v>
      </c>
      <c r="E450" s="12">
        <v>0</v>
      </c>
      <c r="F450" s="12">
        <v>0</v>
      </c>
      <c r="I450" s="37"/>
      <c r="J450" s="12">
        <v>22350</v>
      </c>
      <c r="K450" s="12">
        <v>0</v>
      </c>
      <c r="L450" s="12" t="s">
        <v>957</v>
      </c>
      <c r="M450" s="37">
        <v>52946244</v>
      </c>
      <c r="N450" s="12" t="s">
        <v>976</v>
      </c>
      <c r="O450" s="12">
        <v>66.08</v>
      </c>
      <c r="P450" s="12" t="s">
        <v>977</v>
      </c>
      <c r="Q450" s="12"/>
      <c r="R450" s="12" t="s">
        <v>927</v>
      </c>
      <c r="S450" s="36" t="str">
        <f t="shared" si="6"/>
        <v>500mn</v>
      </c>
      <c r="T450" s="36" t="str">
        <f>VLOOKUP(R450,Mapping!B:C,2,FALSE)</f>
        <v>CN</v>
      </c>
      <c r="U450" s="36" t="str">
        <f>VLOOKUP(N450,Mapping!H:I,2,FALSE)</f>
        <v>Alternative/Specialty</v>
      </c>
    </row>
    <row r="451" spans="1:21" ht="16" customHeight="1" x14ac:dyDescent="0.35">
      <c r="A451" s="12" t="s">
        <v>484</v>
      </c>
      <c r="B451" s="37" t="s">
        <v>933</v>
      </c>
      <c r="C451" s="12">
        <v>448</v>
      </c>
      <c r="D451" s="12">
        <v>22200</v>
      </c>
      <c r="E451" s="12">
        <v>-300</v>
      </c>
      <c r="F451" s="12">
        <v>0</v>
      </c>
      <c r="I451" s="37"/>
      <c r="J451" s="12">
        <v>22200</v>
      </c>
      <c r="K451" s="12">
        <v>-300</v>
      </c>
      <c r="L451" s="12" t="s">
        <v>928</v>
      </c>
      <c r="M451" s="37">
        <v>18555252324</v>
      </c>
      <c r="N451" s="12" t="s">
        <v>959</v>
      </c>
      <c r="O451" s="12">
        <v>38.805</v>
      </c>
      <c r="P451" s="12" t="s">
        <v>1165</v>
      </c>
      <c r="Q451" s="12" t="s">
        <v>1166</v>
      </c>
      <c r="R451" s="12" t="s">
        <v>1167</v>
      </c>
      <c r="S451" s="36" t="str">
        <f t="shared" si="6"/>
        <v>1bn - 50bn</v>
      </c>
      <c r="T451" s="36" t="str">
        <f>VLOOKUP(R451,Mapping!B:C,2,FALSE)</f>
        <v>Asia</v>
      </c>
      <c r="U451" s="36" t="str">
        <f>VLOOKUP(N451,Mapping!H:I,2,FALSE)</f>
        <v>Growth</v>
      </c>
    </row>
    <row r="452" spans="1:21" ht="16" customHeight="1" x14ac:dyDescent="0.35">
      <c r="A452" s="12" t="s">
        <v>485</v>
      </c>
      <c r="B452" s="37" t="s">
        <v>925</v>
      </c>
      <c r="C452" s="12">
        <v>449</v>
      </c>
      <c r="D452" s="12">
        <v>22000</v>
      </c>
      <c r="E452" s="12">
        <v>22000</v>
      </c>
      <c r="F452" s="12">
        <v>0</v>
      </c>
      <c r="G452" s="12">
        <v>22000</v>
      </c>
      <c r="H452" s="12">
        <v>22000</v>
      </c>
      <c r="I452" s="37" t="s">
        <v>928</v>
      </c>
      <c r="M452" s="37">
        <v>2759349731</v>
      </c>
      <c r="N452" s="12" t="s">
        <v>976</v>
      </c>
      <c r="O452" s="12">
        <v>203.84700000000001</v>
      </c>
      <c r="P452" s="12" t="s">
        <v>941</v>
      </c>
      <c r="Q452" s="12" t="s">
        <v>941</v>
      </c>
      <c r="R452" s="12" t="s">
        <v>932</v>
      </c>
      <c r="S452" s="36" t="str">
        <f t="shared" ref="S452:S515" si="7">IF(M452&gt;100000000000, "100bn", IF(M452&gt;50000000000, "50bn - 100bn",IF(M452&gt;1000000000, "1bn - 50bn", IF(M452&gt;500000000, "500mn - 1bn", "500mn"))))</f>
        <v>1bn - 50bn</v>
      </c>
      <c r="T452" s="36" t="str">
        <f>VLOOKUP(R452,Mapping!B:C,2,FALSE)</f>
        <v>US/CA</v>
      </c>
      <c r="U452" s="36" t="str">
        <f>VLOOKUP(N452,Mapping!H:I,2,FALSE)</f>
        <v>Alternative/Specialty</v>
      </c>
    </row>
    <row r="453" spans="1:21" ht="16" customHeight="1" x14ac:dyDescent="0.35">
      <c r="A453" s="12" t="s">
        <v>486</v>
      </c>
      <c r="B453" s="37" t="s">
        <v>925</v>
      </c>
      <c r="C453" s="12">
        <v>450</v>
      </c>
      <c r="D453" s="12">
        <v>21323</v>
      </c>
      <c r="E453" s="12">
        <v>21323</v>
      </c>
      <c r="F453" s="12">
        <v>0</v>
      </c>
      <c r="G453" s="12">
        <v>21323</v>
      </c>
      <c r="H453" s="12">
        <v>21323</v>
      </c>
      <c r="I453" s="37" t="s">
        <v>1069</v>
      </c>
      <c r="M453" s="37">
        <v>341083171</v>
      </c>
      <c r="N453" s="12" t="s">
        <v>940</v>
      </c>
      <c r="O453" s="12">
        <v>85.165000000000006</v>
      </c>
      <c r="P453" s="12" t="s">
        <v>1023</v>
      </c>
      <c r="Q453" s="12"/>
      <c r="R453" s="12" t="s">
        <v>979</v>
      </c>
      <c r="S453" s="36" t="str">
        <f t="shared" si="7"/>
        <v>500mn</v>
      </c>
      <c r="T453" s="36" t="str">
        <f>VLOOKUP(R453,Mapping!B:C,2,FALSE)</f>
        <v>EU</v>
      </c>
      <c r="U453" s="36" t="str">
        <f>VLOOKUP(N453,Mapping!H:I,2,FALSE)</f>
        <v>Growth</v>
      </c>
    </row>
    <row r="454" spans="1:21" ht="16" customHeight="1" x14ac:dyDescent="0.35">
      <c r="A454" s="12" t="s">
        <v>487</v>
      </c>
      <c r="B454" s="37" t="s">
        <v>925</v>
      </c>
      <c r="C454" s="12">
        <v>451</v>
      </c>
      <c r="D454" s="12">
        <v>21312</v>
      </c>
      <c r="E454" s="12">
        <v>8800</v>
      </c>
      <c r="F454" s="12">
        <v>0</v>
      </c>
      <c r="I454" s="37"/>
      <c r="J454" s="12">
        <v>21312</v>
      </c>
      <c r="K454" s="12">
        <v>8800</v>
      </c>
      <c r="L454" s="12" t="s">
        <v>1062</v>
      </c>
      <c r="M454" s="37">
        <v>758182841</v>
      </c>
      <c r="N454" s="12" t="s">
        <v>940</v>
      </c>
      <c r="O454" s="12">
        <v>0.53500000000000003</v>
      </c>
      <c r="P454" s="12" t="s">
        <v>1168</v>
      </c>
      <c r="Q454" s="12"/>
      <c r="R454" s="12" t="s">
        <v>1169</v>
      </c>
      <c r="S454" s="36" t="str">
        <f t="shared" si="7"/>
        <v>500mn - 1bn</v>
      </c>
      <c r="T454" s="36" t="str">
        <f>VLOOKUP(R454,Mapping!B:C,2,FALSE)</f>
        <v>EU</v>
      </c>
      <c r="U454" s="36" t="str">
        <f>VLOOKUP(N454,Mapping!H:I,2,FALSE)</f>
        <v>Growth</v>
      </c>
    </row>
    <row r="455" spans="1:21" ht="16" customHeight="1" x14ac:dyDescent="0.35">
      <c r="A455" s="12" t="s">
        <v>488</v>
      </c>
      <c r="B455" s="37" t="s">
        <v>933</v>
      </c>
      <c r="C455" s="12">
        <v>452</v>
      </c>
      <c r="D455" s="12">
        <v>21239</v>
      </c>
      <c r="E455" s="12">
        <v>-5287</v>
      </c>
      <c r="F455" s="12">
        <v>0</v>
      </c>
      <c r="G455" s="12">
        <v>21239</v>
      </c>
      <c r="H455" s="12">
        <v>-5287</v>
      </c>
      <c r="I455" s="37" t="s">
        <v>928</v>
      </c>
      <c r="M455" s="37">
        <v>15097564511</v>
      </c>
      <c r="N455" s="12" t="s">
        <v>940</v>
      </c>
      <c r="O455" s="12">
        <v>30.440999999999999</v>
      </c>
      <c r="P455" s="12" t="s">
        <v>989</v>
      </c>
      <c r="Q455" s="12"/>
      <c r="R455" s="12" t="s">
        <v>990</v>
      </c>
      <c r="S455" s="36" t="str">
        <f t="shared" si="7"/>
        <v>1bn - 50bn</v>
      </c>
      <c r="T455" s="36" t="str">
        <f>VLOOKUP(R455,Mapping!B:C,2,FALSE)</f>
        <v>EU</v>
      </c>
      <c r="U455" s="36" t="str">
        <f>VLOOKUP(N455,Mapping!H:I,2,FALSE)</f>
        <v>Growth</v>
      </c>
    </row>
    <row r="456" spans="1:21" ht="16" customHeight="1" x14ac:dyDescent="0.35">
      <c r="A456" s="12" t="s">
        <v>489</v>
      </c>
      <c r="B456" s="37" t="s">
        <v>933</v>
      </c>
      <c r="C456" s="12">
        <v>453</v>
      </c>
      <c r="D456" s="12">
        <v>21043</v>
      </c>
      <c r="E456" s="12">
        <v>21043</v>
      </c>
      <c r="F456" s="12">
        <v>0</v>
      </c>
      <c r="G456" s="12">
        <v>21043</v>
      </c>
      <c r="H456" s="12">
        <v>21043</v>
      </c>
      <c r="I456" s="37" t="s">
        <v>939</v>
      </c>
      <c r="M456" s="37">
        <v>12509298825</v>
      </c>
      <c r="N456" s="12" t="s">
        <v>940</v>
      </c>
      <c r="O456" s="12">
        <v>27.027999999999999</v>
      </c>
      <c r="P456" s="12" t="s">
        <v>960</v>
      </c>
      <c r="Q456" s="12"/>
      <c r="R456" s="12" t="s">
        <v>961</v>
      </c>
      <c r="S456" s="36" t="str">
        <f t="shared" si="7"/>
        <v>1bn - 50bn</v>
      </c>
      <c r="T456" s="36" t="str">
        <f>VLOOKUP(R456,Mapping!B:C,2,FALSE)</f>
        <v>EU</v>
      </c>
      <c r="U456" s="36" t="str">
        <f>VLOOKUP(N456,Mapping!H:I,2,FALSE)</f>
        <v>Growth</v>
      </c>
    </row>
    <row r="457" spans="1:21" ht="16" customHeight="1" x14ac:dyDescent="0.35">
      <c r="A457" s="12" t="s">
        <v>490</v>
      </c>
      <c r="B457" s="37" t="s">
        <v>925</v>
      </c>
      <c r="C457" s="12">
        <v>454</v>
      </c>
      <c r="D457" s="12">
        <v>20815</v>
      </c>
      <c r="E457" s="12">
        <v>20815</v>
      </c>
      <c r="F457" s="12">
        <v>0</v>
      </c>
      <c r="I457" s="37"/>
      <c r="J457" s="12">
        <v>20815</v>
      </c>
      <c r="K457" s="12">
        <v>20815</v>
      </c>
      <c r="L457" s="12" t="s">
        <v>942</v>
      </c>
      <c r="M457" s="37">
        <v>6387912681</v>
      </c>
      <c r="N457" s="12" t="s">
        <v>991</v>
      </c>
      <c r="O457" s="12">
        <v>106.889</v>
      </c>
      <c r="P457" s="12" t="s">
        <v>993</v>
      </c>
      <c r="Q457" s="12" t="s">
        <v>1170</v>
      </c>
      <c r="R457" s="12" t="s">
        <v>932</v>
      </c>
      <c r="S457" s="36" t="str">
        <f t="shared" si="7"/>
        <v>1bn - 50bn</v>
      </c>
      <c r="T457" s="36" t="str">
        <f>VLOOKUP(R457,Mapping!B:C,2,FALSE)</f>
        <v>US/CA</v>
      </c>
      <c r="U457" s="36" t="str">
        <f>VLOOKUP(N457,Mapping!H:I,2,FALSE)</f>
        <v>Others</v>
      </c>
    </row>
    <row r="458" spans="1:21" ht="16" customHeight="1" x14ac:dyDescent="0.35">
      <c r="A458" s="12" t="s">
        <v>491</v>
      </c>
      <c r="B458" s="37" t="s">
        <v>933</v>
      </c>
      <c r="C458" s="12">
        <v>455</v>
      </c>
      <c r="D458" s="12">
        <v>20718</v>
      </c>
      <c r="E458" s="12">
        <v>-20190</v>
      </c>
      <c r="F458" s="12">
        <v>0</v>
      </c>
      <c r="G458" s="12">
        <v>328</v>
      </c>
      <c r="H458" s="12">
        <v>-18440</v>
      </c>
      <c r="I458" s="37" t="s">
        <v>952</v>
      </c>
      <c r="J458" s="12">
        <v>20390</v>
      </c>
      <c r="K458" s="12">
        <v>-1750</v>
      </c>
      <c r="L458" s="12" t="s">
        <v>942</v>
      </c>
      <c r="M458" s="37">
        <v>18750161846</v>
      </c>
      <c r="N458" s="12" t="s">
        <v>929</v>
      </c>
      <c r="O458" s="12">
        <v>30.515000000000001</v>
      </c>
      <c r="P458" s="12" t="s">
        <v>1042</v>
      </c>
      <c r="Q458" s="12"/>
      <c r="R458" s="12" t="s">
        <v>1043</v>
      </c>
      <c r="S458" s="36" t="str">
        <f t="shared" si="7"/>
        <v>1bn - 50bn</v>
      </c>
      <c r="T458" s="36" t="str">
        <f>VLOOKUP(R458,Mapping!B:C,2,FALSE)</f>
        <v>Asia</v>
      </c>
      <c r="U458" s="36" t="str">
        <f>VLOOKUP(N458,Mapping!H:I,2,FALSE)</f>
        <v>Value</v>
      </c>
    </row>
    <row r="459" spans="1:21" ht="16" customHeight="1" x14ac:dyDescent="0.35">
      <c r="A459" s="12" t="s">
        <v>492</v>
      </c>
      <c r="B459" s="37" t="s">
        <v>933</v>
      </c>
      <c r="C459" s="12">
        <v>456</v>
      </c>
      <c r="D459" s="12">
        <v>20628</v>
      </c>
      <c r="E459" s="12">
        <v>-3469</v>
      </c>
      <c r="F459" s="12">
        <v>0</v>
      </c>
      <c r="G459" s="12">
        <v>20628</v>
      </c>
      <c r="H459" s="12">
        <v>-3469</v>
      </c>
      <c r="I459" s="37" t="s">
        <v>928</v>
      </c>
      <c r="M459" s="37">
        <v>75006020782</v>
      </c>
      <c r="N459" s="12" t="s">
        <v>934</v>
      </c>
      <c r="O459" s="12">
        <v>16.84</v>
      </c>
      <c r="P459" s="12" t="s">
        <v>1158</v>
      </c>
      <c r="Q459" s="12"/>
      <c r="R459" s="12" t="s">
        <v>990</v>
      </c>
      <c r="S459" s="36" t="str">
        <f t="shared" si="7"/>
        <v>50bn - 100bn</v>
      </c>
      <c r="T459" s="36" t="str">
        <f>VLOOKUP(R459,Mapping!B:C,2,FALSE)</f>
        <v>EU</v>
      </c>
      <c r="U459" s="36" t="str">
        <f>VLOOKUP(N459,Mapping!H:I,2,FALSE)</f>
        <v>Index</v>
      </c>
    </row>
    <row r="460" spans="1:21" ht="16" customHeight="1" x14ac:dyDescent="0.35">
      <c r="A460" s="12" t="s">
        <v>493</v>
      </c>
      <c r="B460" s="37" t="s">
        <v>933</v>
      </c>
      <c r="C460" s="12">
        <v>457</v>
      </c>
      <c r="D460" s="12">
        <v>20557</v>
      </c>
      <c r="E460" s="12">
        <v>0</v>
      </c>
      <c r="F460" s="12">
        <v>0</v>
      </c>
      <c r="G460" s="12">
        <v>20557</v>
      </c>
      <c r="H460" s="12">
        <v>0</v>
      </c>
      <c r="I460" s="37" t="s">
        <v>1008</v>
      </c>
      <c r="M460" s="37">
        <v>21283959498</v>
      </c>
      <c r="N460" s="12" t="s">
        <v>940</v>
      </c>
      <c r="O460" s="12">
        <v>9.8770000000000007</v>
      </c>
      <c r="P460" s="12" t="s">
        <v>989</v>
      </c>
      <c r="Q460" s="12"/>
      <c r="R460" s="12" t="s">
        <v>990</v>
      </c>
      <c r="S460" s="36" t="str">
        <f t="shared" si="7"/>
        <v>1bn - 50bn</v>
      </c>
      <c r="T460" s="36" t="str">
        <f>VLOOKUP(R460,Mapping!B:C,2,FALSE)</f>
        <v>EU</v>
      </c>
      <c r="U460" s="36" t="str">
        <f>VLOOKUP(N460,Mapping!H:I,2,FALSE)</f>
        <v>Growth</v>
      </c>
    </row>
    <row r="461" spans="1:21" ht="16" customHeight="1" x14ac:dyDescent="0.35">
      <c r="A461" s="12" t="s">
        <v>494</v>
      </c>
      <c r="B461" s="37" t="s">
        <v>933</v>
      </c>
      <c r="C461" s="12">
        <v>458</v>
      </c>
      <c r="D461" s="12">
        <v>20519</v>
      </c>
      <c r="E461" s="12">
        <v>-448</v>
      </c>
      <c r="F461" s="12">
        <v>0</v>
      </c>
      <c r="I461" s="37"/>
      <c r="J461" s="12">
        <v>20519</v>
      </c>
      <c r="K461" s="12">
        <v>-448</v>
      </c>
      <c r="L461" s="12" t="s">
        <v>949</v>
      </c>
      <c r="M461" s="37">
        <v>509203617</v>
      </c>
      <c r="N461" s="12" t="s">
        <v>934</v>
      </c>
      <c r="O461" s="12">
        <v>59.389000000000003</v>
      </c>
      <c r="P461" s="12"/>
      <c r="Q461" s="12"/>
      <c r="R461" s="12" t="s">
        <v>988</v>
      </c>
      <c r="S461" s="36" t="str">
        <f t="shared" si="7"/>
        <v>500mn - 1bn</v>
      </c>
      <c r="T461" s="36" t="str">
        <f>VLOOKUP(R461,Mapping!B:C,2,FALSE)</f>
        <v>SG</v>
      </c>
      <c r="U461" s="36" t="str">
        <f>VLOOKUP(N461,Mapping!H:I,2,FALSE)</f>
        <v>Index</v>
      </c>
    </row>
    <row r="462" spans="1:21" ht="16" customHeight="1" x14ac:dyDescent="0.35">
      <c r="A462" s="12" t="s">
        <v>495</v>
      </c>
      <c r="B462" s="37" t="s">
        <v>933</v>
      </c>
      <c r="C462" s="12">
        <v>459</v>
      </c>
      <c r="D462" s="12">
        <v>20415</v>
      </c>
      <c r="E462" s="12">
        <v>-27815</v>
      </c>
      <c r="F462" s="12">
        <v>0</v>
      </c>
      <c r="G462" s="12">
        <v>0</v>
      </c>
      <c r="H462" s="12">
        <v>-24081</v>
      </c>
      <c r="I462" s="37" t="s">
        <v>1062</v>
      </c>
      <c r="J462" s="12">
        <v>20415</v>
      </c>
      <c r="K462" s="12">
        <v>-3734</v>
      </c>
      <c r="L462" s="12" t="s">
        <v>957</v>
      </c>
      <c r="M462" s="37">
        <v>22062893084</v>
      </c>
      <c r="N462" s="12" t="s">
        <v>929</v>
      </c>
      <c r="O462" s="12">
        <v>80.924999999999997</v>
      </c>
      <c r="P462" s="12" t="s">
        <v>983</v>
      </c>
      <c r="Q462" s="12" t="s">
        <v>984</v>
      </c>
      <c r="R462" s="12" t="s">
        <v>985</v>
      </c>
      <c r="S462" s="36" t="str">
        <f t="shared" si="7"/>
        <v>1bn - 50bn</v>
      </c>
      <c r="T462" s="36" t="str">
        <f>VLOOKUP(R462,Mapping!B:C,2,FALSE)</f>
        <v>US/CA</v>
      </c>
      <c r="U462" s="36" t="str">
        <f>VLOOKUP(N462,Mapping!H:I,2,FALSE)</f>
        <v>Value</v>
      </c>
    </row>
    <row r="463" spans="1:21" ht="16" customHeight="1" x14ac:dyDescent="0.35">
      <c r="A463" s="12" t="s">
        <v>496</v>
      </c>
      <c r="B463" s="37" t="s">
        <v>925</v>
      </c>
      <c r="C463" s="12">
        <v>460</v>
      </c>
      <c r="D463" s="12">
        <v>20413</v>
      </c>
      <c r="E463" s="12">
        <v>5302</v>
      </c>
      <c r="F463" s="12">
        <v>0</v>
      </c>
      <c r="G463" s="12">
        <v>20413</v>
      </c>
      <c r="H463" s="12">
        <v>5302</v>
      </c>
      <c r="I463" s="37" t="s">
        <v>928</v>
      </c>
      <c r="M463" s="37">
        <v>17830124477</v>
      </c>
      <c r="N463" s="12" t="s">
        <v>940</v>
      </c>
      <c r="O463" s="12">
        <v>20.843</v>
      </c>
      <c r="P463" s="12" t="s">
        <v>1171</v>
      </c>
      <c r="Q463" s="12" t="s">
        <v>1114</v>
      </c>
      <c r="R463" s="12" t="s">
        <v>932</v>
      </c>
      <c r="S463" s="36" t="str">
        <f t="shared" si="7"/>
        <v>1bn - 50bn</v>
      </c>
      <c r="T463" s="36" t="str">
        <f>VLOOKUP(R463,Mapping!B:C,2,FALSE)</f>
        <v>US/CA</v>
      </c>
      <c r="U463" s="36" t="str">
        <f>VLOOKUP(N463,Mapping!H:I,2,FALSE)</f>
        <v>Growth</v>
      </c>
    </row>
    <row r="464" spans="1:21" ht="16" customHeight="1" x14ac:dyDescent="0.35">
      <c r="A464" s="12" t="s">
        <v>497</v>
      </c>
      <c r="B464" s="37" t="s">
        <v>925</v>
      </c>
      <c r="C464" s="12">
        <v>461</v>
      </c>
      <c r="D464" s="12">
        <v>20042</v>
      </c>
      <c r="E464" s="12">
        <v>2438</v>
      </c>
      <c r="F464" s="12">
        <v>0</v>
      </c>
      <c r="I464" s="37"/>
      <c r="J464" s="12">
        <v>20042</v>
      </c>
      <c r="K464" s="12">
        <v>2438</v>
      </c>
      <c r="L464" s="12" t="s">
        <v>928</v>
      </c>
      <c r="M464" s="37">
        <v>17964567313</v>
      </c>
      <c r="N464" s="12" t="s">
        <v>929</v>
      </c>
      <c r="O464" s="12">
        <v>32.927999999999997</v>
      </c>
      <c r="P464" s="12" t="s">
        <v>1122</v>
      </c>
      <c r="Q464" s="12" t="s">
        <v>1123</v>
      </c>
      <c r="R464" s="12" t="s">
        <v>985</v>
      </c>
      <c r="S464" s="36" t="str">
        <f t="shared" si="7"/>
        <v>1bn - 50bn</v>
      </c>
      <c r="T464" s="36" t="str">
        <f>VLOOKUP(R464,Mapping!B:C,2,FALSE)</f>
        <v>US/CA</v>
      </c>
      <c r="U464" s="36" t="str">
        <f>VLOOKUP(N464,Mapping!H:I,2,FALSE)</f>
        <v>Value</v>
      </c>
    </row>
    <row r="465" spans="1:21" ht="16" customHeight="1" x14ac:dyDescent="0.35">
      <c r="A465" s="12" t="s">
        <v>498</v>
      </c>
      <c r="B465" s="37" t="s">
        <v>933</v>
      </c>
      <c r="C465" s="12">
        <v>462</v>
      </c>
      <c r="D465" s="12">
        <v>19950</v>
      </c>
      <c r="E465" s="12">
        <v>-450</v>
      </c>
      <c r="F465" s="12">
        <v>0</v>
      </c>
      <c r="I465" s="37"/>
      <c r="J465" s="12">
        <v>19950</v>
      </c>
      <c r="K465" s="12">
        <v>-450</v>
      </c>
      <c r="L465" s="12" t="s">
        <v>928</v>
      </c>
      <c r="M465" s="37">
        <v>17902448354</v>
      </c>
      <c r="N465" s="12" t="s">
        <v>929</v>
      </c>
      <c r="O465" s="12">
        <v>50.768000000000001</v>
      </c>
      <c r="P465" s="12" t="s">
        <v>1047</v>
      </c>
      <c r="Q465" s="12"/>
      <c r="R465" s="12" t="s">
        <v>1048</v>
      </c>
      <c r="S465" s="36" t="str">
        <f t="shared" si="7"/>
        <v>1bn - 50bn</v>
      </c>
      <c r="T465" s="36" t="str">
        <f>VLOOKUP(R465,Mapping!B:C,2,FALSE)</f>
        <v>EU</v>
      </c>
      <c r="U465" s="36" t="str">
        <f>VLOOKUP(N465,Mapping!H:I,2,FALSE)</f>
        <v>Value</v>
      </c>
    </row>
    <row r="466" spans="1:21" ht="16" customHeight="1" x14ac:dyDescent="0.35">
      <c r="A466" s="12" t="s">
        <v>499</v>
      </c>
      <c r="B466" s="37" t="s">
        <v>925</v>
      </c>
      <c r="C466" s="12">
        <v>463</v>
      </c>
      <c r="D466" s="12">
        <v>19785</v>
      </c>
      <c r="E466" s="12">
        <v>19785</v>
      </c>
      <c r="F466" s="12">
        <v>0</v>
      </c>
      <c r="G466" s="12">
        <v>19785</v>
      </c>
      <c r="H466" s="12">
        <v>19785</v>
      </c>
      <c r="I466" s="37" t="s">
        <v>928</v>
      </c>
      <c r="M466" s="37">
        <v>9637201874</v>
      </c>
      <c r="N466" s="12" t="s">
        <v>940</v>
      </c>
      <c r="O466" s="12">
        <v>150.28800000000001</v>
      </c>
      <c r="P466" s="12" t="s">
        <v>953</v>
      </c>
      <c r="Q466" s="12"/>
      <c r="R466" s="12" t="s">
        <v>954</v>
      </c>
      <c r="S466" s="36" t="str">
        <f t="shared" si="7"/>
        <v>1bn - 50bn</v>
      </c>
      <c r="T466" s="36" t="str">
        <f>VLOOKUP(R466,Mapping!B:C,2,FALSE)</f>
        <v>EU</v>
      </c>
      <c r="U466" s="36" t="str">
        <f>VLOOKUP(N466,Mapping!H:I,2,FALSE)</f>
        <v>Growth</v>
      </c>
    </row>
    <row r="467" spans="1:21" ht="16" customHeight="1" x14ac:dyDescent="0.35">
      <c r="A467" s="12" t="s">
        <v>500</v>
      </c>
      <c r="B467" s="37" t="s">
        <v>933</v>
      </c>
      <c r="C467" s="12">
        <v>464</v>
      </c>
      <c r="D467" s="12">
        <v>19689</v>
      </c>
      <c r="E467" s="12">
        <v>7200</v>
      </c>
      <c r="F467" s="12">
        <v>0</v>
      </c>
      <c r="G467" s="12">
        <v>19689</v>
      </c>
      <c r="H467" s="12">
        <v>7200</v>
      </c>
      <c r="I467" s="37" t="s">
        <v>928</v>
      </c>
      <c r="M467" s="37">
        <v>15736040320</v>
      </c>
      <c r="N467" s="12" t="s">
        <v>940</v>
      </c>
      <c r="O467" s="12">
        <v>57.381999999999998</v>
      </c>
      <c r="P467" s="12" t="s">
        <v>983</v>
      </c>
      <c r="Q467" s="12" t="s">
        <v>984</v>
      </c>
      <c r="R467" s="12" t="s">
        <v>985</v>
      </c>
      <c r="S467" s="36" t="str">
        <f t="shared" si="7"/>
        <v>1bn - 50bn</v>
      </c>
      <c r="T467" s="36" t="str">
        <f>VLOOKUP(R467,Mapping!B:C,2,FALSE)</f>
        <v>US/CA</v>
      </c>
      <c r="U467" s="36" t="str">
        <f>VLOOKUP(N467,Mapping!H:I,2,FALSE)</f>
        <v>Growth</v>
      </c>
    </row>
    <row r="468" spans="1:21" ht="16" customHeight="1" x14ac:dyDescent="0.35">
      <c r="A468" s="12" t="s">
        <v>501</v>
      </c>
      <c r="B468" s="37" t="s">
        <v>933</v>
      </c>
      <c r="C468" s="12">
        <v>465</v>
      </c>
      <c r="D468" s="12">
        <v>19550</v>
      </c>
      <c r="E468" s="12">
        <v>0</v>
      </c>
      <c r="F468" s="12">
        <v>0</v>
      </c>
      <c r="I468" s="37"/>
      <c r="J468" s="12">
        <v>19550</v>
      </c>
      <c r="K468" s="12">
        <v>0</v>
      </c>
      <c r="L468" s="12" t="s">
        <v>958</v>
      </c>
      <c r="M468" s="37">
        <v>3961102506</v>
      </c>
      <c r="N468" s="12" t="s">
        <v>940</v>
      </c>
      <c r="O468" s="12">
        <v>52.024999999999999</v>
      </c>
      <c r="P468" s="12" t="s">
        <v>1172</v>
      </c>
      <c r="Q468" s="12"/>
      <c r="R468" s="12" t="s">
        <v>1173</v>
      </c>
      <c r="S468" s="36" t="str">
        <f t="shared" si="7"/>
        <v>1bn - 50bn</v>
      </c>
      <c r="T468" s="36" t="str">
        <f>VLOOKUP(R468,Mapping!B:C,2,FALSE)</f>
        <v>EU</v>
      </c>
      <c r="U468" s="36" t="str">
        <f>VLOOKUP(N468,Mapping!H:I,2,FALSE)</f>
        <v>Growth</v>
      </c>
    </row>
    <row r="469" spans="1:21" ht="16" customHeight="1" x14ac:dyDescent="0.35">
      <c r="A469" s="12" t="s">
        <v>502</v>
      </c>
      <c r="B469" s="37" t="s">
        <v>933</v>
      </c>
      <c r="C469" s="12">
        <v>466</v>
      </c>
      <c r="D469" s="12">
        <v>19523</v>
      </c>
      <c r="E469" s="12">
        <v>8386</v>
      </c>
      <c r="F469" s="12">
        <v>0</v>
      </c>
      <c r="G469" s="12">
        <v>19523</v>
      </c>
      <c r="H469" s="12">
        <v>8386</v>
      </c>
      <c r="I469" s="37" t="s">
        <v>928</v>
      </c>
      <c r="M469" s="37">
        <v>11576078192</v>
      </c>
      <c r="N469" s="12" t="s">
        <v>940</v>
      </c>
      <c r="O469" s="12">
        <v>39.664000000000001</v>
      </c>
      <c r="P469" s="12" t="s">
        <v>960</v>
      </c>
      <c r="Q469" s="12"/>
      <c r="R469" s="12" t="s">
        <v>961</v>
      </c>
      <c r="S469" s="36" t="str">
        <f t="shared" si="7"/>
        <v>1bn - 50bn</v>
      </c>
      <c r="T469" s="36" t="str">
        <f>VLOOKUP(R469,Mapping!B:C,2,FALSE)</f>
        <v>EU</v>
      </c>
      <c r="U469" s="36" t="str">
        <f>VLOOKUP(N469,Mapping!H:I,2,FALSE)</f>
        <v>Growth</v>
      </c>
    </row>
    <row r="470" spans="1:21" ht="16" customHeight="1" x14ac:dyDescent="0.35">
      <c r="A470" s="12" t="s">
        <v>503</v>
      </c>
      <c r="B470" s="37" t="s">
        <v>925</v>
      </c>
      <c r="C470" s="12">
        <v>467</v>
      </c>
      <c r="D470" s="12">
        <v>19296</v>
      </c>
      <c r="E470" s="12">
        <v>19296</v>
      </c>
      <c r="F470" s="12">
        <v>0</v>
      </c>
      <c r="G470" s="12">
        <v>19296</v>
      </c>
      <c r="H470" s="12">
        <v>19296</v>
      </c>
      <c r="I470" s="37" t="s">
        <v>928</v>
      </c>
      <c r="M470" s="37">
        <v>12092901236</v>
      </c>
      <c r="N470" s="12" t="s">
        <v>976</v>
      </c>
      <c r="O470" s="12">
        <v>126.74299999999999</v>
      </c>
      <c r="P470" s="12" t="s">
        <v>941</v>
      </c>
      <c r="Q470" s="12" t="s">
        <v>941</v>
      </c>
      <c r="R470" s="12" t="s">
        <v>932</v>
      </c>
      <c r="S470" s="36" t="str">
        <f t="shared" si="7"/>
        <v>1bn - 50bn</v>
      </c>
      <c r="T470" s="36" t="str">
        <f>VLOOKUP(R470,Mapping!B:C,2,FALSE)</f>
        <v>US/CA</v>
      </c>
      <c r="U470" s="36" t="str">
        <f>VLOOKUP(N470,Mapping!H:I,2,FALSE)</f>
        <v>Alternative/Specialty</v>
      </c>
    </row>
    <row r="471" spans="1:21" ht="16" customHeight="1" x14ac:dyDescent="0.35">
      <c r="A471" s="12" t="s">
        <v>504</v>
      </c>
      <c r="B471" s="37" t="s">
        <v>933</v>
      </c>
      <c r="C471" s="12">
        <v>468</v>
      </c>
      <c r="D471" s="12">
        <v>19210</v>
      </c>
      <c r="E471" s="12">
        <v>160</v>
      </c>
      <c r="F471" s="12">
        <v>0</v>
      </c>
      <c r="I471" s="37"/>
      <c r="J471" s="12">
        <v>19210</v>
      </c>
      <c r="K471" s="12">
        <v>160</v>
      </c>
      <c r="L471" s="12" t="s">
        <v>942</v>
      </c>
      <c r="M471" s="37">
        <v>365242476</v>
      </c>
      <c r="N471" s="12" t="s">
        <v>929</v>
      </c>
      <c r="O471" s="12">
        <v>56.704999999999998</v>
      </c>
      <c r="P471" s="12" t="s">
        <v>1042</v>
      </c>
      <c r="Q471" s="12"/>
      <c r="R471" s="12" t="s">
        <v>1043</v>
      </c>
      <c r="S471" s="36" t="str">
        <f t="shared" si="7"/>
        <v>500mn</v>
      </c>
      <c r="T471" s="36" t="str">
        <f>VLOOKUP(R471,Mapping!B:C,2,FALSE)</f>
        <v>Asia</v>
      </c>
      <c r="U471" s="36" t="str">
        <f>VLOOKUP(N471,Mapping!H:I,2,FALSE)</f>
        <v>Value</v>
      </c>
    </row>
    <row r="472" spans="1:21" ht="16" customHeight="1" x14ac:dyDescent="0.35">
      <c r="A472" s="12" t="s">
        <v>505</v>
      </c>
      <c r="B472" s="37" t="s">
        <v>933</v>
      </c>
      <c r="C472" s="12">
        <v>469</v>
      </c>
      <c r="D472" s="12">
        <v>19180</v>
      </c>
      <c r="E472" s="12">
        <v>0</v>
      </c>
      <c r="F472" s="12">
        <v>0</v>
      </c>
      <c r="G472" s="12">
        <v>0</v>
      </c>
      <c r="H472" s="12">
        <v>0</v>
      </c>
      <c r="I472" s="37" t="s">
        <v>1000</v>
      </c>
      <c r="J472" s="12">
        <v>19180</v>
      </c>
      <c r="K472" s="12">
        <v>0</v>
      </c>
      <c r="L472" s="12" t="s">
        <v>958</v>
      </c>
      <c r="M472" s="37">
        <v>12236125468</v>
      </c>
      <c r="N472" s="12" t="s">
        <v>934</v>
      </c>
      <c r="O472" s="12">
        <v>60.737000000000002</v>
      </c>
      <c r="P472" s="12" t="s">
        <v>1009</v>
      </c>
      <c r="Q472" s="12"/>
      <c r="R472" s="12" t="s">
        <v>1010</v>
      </c>
      <c r="S472" s="36" t="str">
        <f t="shared" si="7"/>
        <v>1bn - 50bn</v>
      </c>
      <c r="T472" s="36" t="str">
        <f>VLOOKUP(R472,Mapping!B:C,2,FALSE)</f>
        <v>Africa</v>
      </c>
      <c r="U472" s="36" t="str">
        <f>VLOOKUP(N472,Mapping!H:I,2,FALSE)</f>
        <v>Index</v>
      </c>
    </row>
    <row r="473" spans="1:21" ht="16" customHeight="1" x14ac:dyDescent="0.35">
      <c r="A473" s="12" t="s">
        <v>506</v>
      </c>
      <c r="B473" s="37" t="s">
        <v>933</v>
      </c>
      <c r="C473" s="12">
        <v>470</v>
      </c>
      <c r="D473" s="12">
        <v>19000</v>
      </c>
      <c r="E473" s="12">
        <v>0</v>
      </c>
      <c r="F473" s="12">
        <v>0</v>
      </c>
      <c r="G473" s="12">
        <v>19000</v>
      </c>
      <c r="H473" s="12">
        <v>0</v>
      </c>
      <c r="I473" s="37" t="s">
        <v>928</v>
      </c>
      <c r="M473" s="37">
        <v>885820968</v>
      </c>
      <c r="N473" s="12" t="s">
        <v>940</v>
      </c>
      <c r="O473" s="12">
        <v>49.576000000000001</v>
      </c>
      <c r="P473" s="12" t="s">
        <v>1037</v>
      </c>
      <c r="Q473" s="12"/>
      <c r="R473" s="12" t="s">
        <v>1038</v>
      </c>
      <c r="S473" s="36" t="str">
        <f t="shared" si="7"/>
        <v>500mn - 1bn</v>
      </c>
      <c r="T473" s="36" t="str">
        <f>VLOOKUP(R473,Mapping!B:C,2,FALSE)</f>
        <v>EU</v>
      </c>
      <c r="U473" s="36" t="str">
        <f>VLOOKUP(N473,Mapping!H:I,2,FALSE)</f>
        <v>Growth</v>
      </c>
    </row>
    <row r="474" spans="1:21" ht="16" customHeight="1" x14ac:dyDescent="0.35">
      <c r="A474" s="12" t="s">
        <v>507</v>
      </c>
      <c r="B474" s="37" t="s">
        <v>933</v>
      </c>
      <c r="C474" s="12">
        <v>470</v>
      </c>
      <c r="D474" s="12">
        <v>19000</v>
      </c>
      <c r="E474" s="12">
        <v>19000</v>
      </c>
      <c r="F474" s="12">
        <v>0</v>
      </c>
      <c r="I474" s="37"/>
      <c r="J474" s="12">
        <v>19000</v>
      </c>
      <c r="K474" s="12">
        <v>19000</v>
      </c>
      <c r="L474" s="12" t="s">
        <v>957</v>
      </c>
      <c r="M474" s="37">
        <v>1341163883</v>
      </c>
      <c r="N474" s="12" t="s">
        <v>940</v>
      </c>
      <c r="O474" s="12">
        <v>3.1269999999999998</v>
      </c>
      <c r="P474" s="12" t="s">
        <v>960</v>
      </c>
      <c r="Q474" s="12"/>
      <c r="R474" s="12" t="s">
        <v>961</v>
      </c>
      <c r="S474" s="36" t="str">
        <f t="shared" si="7"/>
        <v>1bn - 50bn</v>
      </c>
      <c r="T474" s="36" t="str">
        <f>VLOOKUP(R474,Mapping!B:C,2,FALSE)</f>
        <v>EU</v>
      </c>
      <c r="U474" s="36" t="str">
        <f>VLOOKUP(N474,Mapping!H:I,2,FALSE)</f>
        <v>Growth</v>
      </c>
    </row>
    <row r="475" spans="1:21" ht="16" customHeight="1" x14ac:dyDescent="0.35">
      <c r="A475" s="12" t="s">
        <v>508</v>
      </c>
      <c r="B475" s="37" t="s">
        <v>933</v>
      </c>
      <c r="C475" s="12">
        <v>470</v>
      </c>
      <c r="D475" s="12">
        <v>19000</v>
      </c>
      <c r="E475" s="12">
        <v>0</v>
      </c>
      <c r="F475" s="12">
        <v>0</v>
      </c>
      <c r="I475" s="37"/>
      <c r="J475" s="12">
        <v>19000</v>
      </c>
      <c r="K475" s="12">
        <v>0</v>
      </c>
      <c r="L475" s="12" t="s">
        <v>928</v>
      </c>
      <c r="M475" s="37">
        <v>1965122947</v>
      </c>
      <c r="N475" s="12" t="s">
        <v>940</v>
      </c>
      <c r="O475" s="12">
        <v>55.015000000000001</v>
      </c>
      <c r="P475" s="12" t="s">
        <v>1174</v>
      </c>
      <c r="Q475" s="12"/>
      <c r="R475" s="12" t="s">
        <v>1151</v>
      </c>
      <c r="S475" s="36" t="str">
        <f t="shared" si="7"/>
        <v>1bn - 50bn</v>
      </c>
      <c r="T475" s="36" t="str">
        <f>VLOOKUP(R475,Mapping!B:C,2,FALSE)</f>
        <v>EU</v>
      </c>
      <c r="U475" s="36" t="str">
        <f>VLOOKUP(N475,Mapping!H:I,2,FALSE)</f>
        <v>Growth</v>
      </c>
    </row>
    <row r="476" spans="1:21" ht="16" customHeight="1" x14ac:dyDescent="0.35">
      <c r="A476" s="12" t="s">
        <v>509</v>
      </c>
      <c r="B476" s="37" t="s">
        <v>933</v>
      </c>
      <c r="C476" s="12">
        <v>473</v>
      </c>
      <c r="D476" s="12">
        <v>18450</v>
      </c>
      <c r="E476" s="12">
        <v>0</v>
      </c>
      <c r="F476" s="12">
        <v>0</v>
      </c>
      <c r="I476" s="37"/>
      <c r="J476" s="12">
        <v>18450</v>
      </c>
      <c r="K476" s="12">
        <v>0</v>
      </c>
      <c r="L476" s="12" t="s">
        <v>926</v>
      </c>
      <c r="M476" s="37">
        <v>20329201248</v>
      </c>
      <c r="N476" s="12" t="s">
        <v>940</v>
      </c>
      <c r="O476" s="12">
        <v>25.302</v>
      </c>
      <c r="P476" s="12" t="s">
        <v>1003</v>
      </c>
      <c r="Q476" s="12"/>
      <c r="R476" s="12" t="s">
        <v>954</v>
      </c>
      <c r="S476" s="36" t="str">
        <f t="shared" si="7"/>
        <v>1bn - 50bn</v>
      </c>
      <c r="T476" s="36" t="str">
        <f>VLOOKUP(R476,Mapping!B:C,2,FALSE)</f>
        <v>EU</v>
      </c>
      <c r="U476" s="36" t="str">
        <f>VLOOKUP(N476,Mapping!H:I,2,FALSE)</f>
        <v>Growth</v>
      </c>
    </row>
    <row r="477" spans="1:21" ht="16" customHeight="1" x14ac:dyDescent="0.35">
      <c r="A477" s="12" t="s">
        <v>510</v>
      </c>
      <c r="B477" s="37" t="s">
        <v>925</v>
      </c>
      <c r="C477" s="12">
        <v>474</v>
      </c>
      <c r="D477" s="12">
        <v>18300</v>
      </c>
      <c r="E477" s="12">
        <v>-28000</v>
      </c>
      <c r="F477" s="12">
        <v>0</v>
      </c>
      <c r="I477" s="37"/>
      <c r="J477" s="12">
        <v>18300</v>
      </c>
      <c r="K477" s="12">
        <v>-28000</v>
      </c>
      <c r="L477" s="12" t="s">
        <v>1062</v>
      </c>
      <c r="M477" s="37">
        <v>25760601</v>
      </c>
      <c r="N477" s="12" t="s">
        <v>976</v>
      </c>
      <c r="O477" s="12">
        <v>49.232999999999997</v>
      </c>
      <c r="P477" s="12" t="s">
        <v>956</v>
      </c>
      <c r="Q477" s="12"/>
      <c r="R477" s="12" t="s">
        <v>951</v>
      </c>
      <c r="S477" s="36" t="str">
        <f t="shared" si="7"/>
        <v>500mn</v>
      </c>
      <c r="T477" s="36" t="str">
        <f>VLOOKUP(R477,Mapping!B:C,2,FALSE)</f>
        <v>HK</v>
      </c>
      <c r="U477" s="36" t="str">
        <f>VLOOKUP(N477,Mapping!H:I,2,FALSE)</f>
        <v>Alternative/Specialty</v>
      </c>
    </row>
    <row r="478" spans="1:21" ht="16" customHeight="1" x14ac:dyDescent="0.35">
      <c r="A478" s="12" t="s">
        <v>511</v>
      </c>
      <c r="B478" s="37" t="s">
        <v>925</v>
      </c>
      <c r="C478" s="12">
        <v>475</v>
      </c>
      <c r="D478" s="12">
        <v>18069</v>
      </c>
      <c r="E478" s="12">
        <v>18069</v>
      </c>
      <c r="F478" s="12">
        <v>0</v>
      </c>
      <c r="G478" s="12">
        <v>18069</v>
      </c>
      <c r="H478" s="12">
        <v>18069</v>
      </c>
      <c r="I478" s="37" t="s">
        <v>928</v>
      </c>
      <c r="M478" s="37">
        <v>592595044</v>
      </c>
      <c r="N478" s="12" t="s">
        <v>934</v>
      </c>
      <c r="O478" s="12">
        <v>113.55200000000001</v>
      </c>
      <c r="P478" s="12" t="s">
        <v>1175</v>
      </c>
      <c r="Q478" s="12" t="s">
        <v>931</v>
      </c>
      <c r="R478" s="12" t="s">
        <v>932</v>
      </c>
      <c r="S478" s="36" t="str">
        <f t="shared" si="7"/>
        <v>500mn - 1bn</v>
      </c>
      <c r="T478" s="36" t="str">
        <f>VLOOKUP(R478,Mapping!B:C,2,FALSE)</f>
        <v>US/CA</v>
      </c>
      <c r="U478" s="36" t="str">
        <f>VLOOKUP(N478,Mapping!H:I,2,FALSE)</f>
        <v>Index</v>
      </c>
    </row>
    <row r="479" spans="1:21" ht="16" customHeight="1" x14ac:dyDescent="0.35">
      <c r="A479" s="12" t="s">
        <v>512</v>
      </c>
      <c r="B479" s="37" t="s">
        <v>925</v>
      </c>
      <c r="C479" s="12">
        <v>476</v>
      </c>
      <c r="D479" s="12">
        <v>17898</v>
      </c>
      <c r="E479" s="12">
        <v>17898</v>
      </c>
      <c r="F479" s="12">
        <v>0</v>
      </c>
      <c r="G479" s="12">
        <v>17898</v>
      </c>
      <c r="H479" s="12">
        <v>17898</v>
      </c>
      <c r="I479" s="37" t="s">
        <v>928</v>
      </c>
      <c r="M479" s="37">
        <v>2076827706</v>
      </c>
      <c r="N479" s="12" t="s">
        <v>934</v>
      </c>
      <c r="O479" s="12">
        <v>212.93100000000001</v>
      </c>
      <c r="P479" s="12" t="s">
        <v>1016</v>
      </c>
      <c r="Q479" s="12" t="s">
        <v>1017</v>
      </c>
      <c r="R479" s="12" t="s">
        <v>932</v>
      </c>
      <c r="S479" s="36" t="str">
        <f t="shared" si="7"/>
        <v>1bn - 50bn</v>
      </c>
      <c r="T479" s="36" t="str">
        <f>VLOOKUP(R479,Mapping!B:C,2,FALSE)</f>
        <v>US/CA</v>
      </c>
      <c r="U479" s="36" t="str">
        <f>VLOOKUP(N479,Mapping!H:I,2,FALSE)</f>
        <v>Index</v>
      </c>
    </row>
    <row r="480" spans="1:21" ht="16" customHeight="1" x14ac:dyDescent="0.35">
      <c r="A480" s="12" t="s">
        <v>513</v>
      </c>
      <c r="B480" s="37" t="s">
        <v>933</v>
      </c>
      <c r="C480" s="12">
        <v>477</v>
      </c>
      <c r="D480" s="12">
        <v>17749</v>
      </c>
      <c r="E480" s="12">
        <v>-13999</v>
      </c>
      <c r="F480" s="12">
        <v>0</v>
      </c>
      <c r="G480" s="12">
        <v>8699</v>
      </c>
      <c r="H480" s="12">
        <v>-13849</v>
      </c>
      <c r="I480" s="37" t="s">
        <v>928</v>
      </c>
      <c r="J480" s="12">
        <v>9050</v>
      </c>
      <c r="K480" s="12">
        <v>-150</v>
      </c>
      <c r="L480" s="12" t="s">
        <v>928</v>
      </c>
      <c r="M480" s="37">
        <v>127601295</v>
      </c>
      <c r="N480" s="12" t="s">
        <v>940</v>
      </c>
      <c r="O480" s="12">
        <v>80.844999999999999</v>
      </c>
      <c r="P480" s="12" t="s">
        <v>1102</v>
      </c>
      <c r="Q480" s="12"/>
      <c r="R480" s="12" t="s">
        <v>951</v>
      </c>
      <c r="S480" s="36" t="str">
        <f t="shared" si="7"/>
        <v>500mn</v>
      </c>
      <c r="T480" s="36" t="str">
        <f>VLOOKUP(R480,Mapping!B:C,2,FALSE)</f>
        <v>HK</v>
      </c>
      <c r="U480" s="36" t="str">
        <f>VLOOKUP(N480,Mapping!H:I,2,FALSE)</f>
        <v>Growth</v>
      </c>
    </row>
    <row r="481" spans="1:21" ht="16" customHeight="1" x14ac:dyDescent="0.35">
      <c r="A481" s="12" t="s">
        <v>514</v>
      </c>
      <c r="B481" s="37" t="s">
        <v>933</v>
      </c>
      <c r="C481" s="12">
        <v>478</v>
      </c>
      <c r="D481" s="12">
        <v>17690</v>
      </c>
      <c r="E481" s="12">
        <v>-2406</v>
      </c>
      <c r="F481" s="12">
        <v>0</v>
      </c>
      <c r="G481" s="12">
        <v>17690</v>
      </c>
      <c r="H481" s="12">
        <v>3951</v>
      </c>
      <c r="I481" s="37" t="s">
        <v>939</v>
      </c>
      <c r="J481" s="12">
        <v>0</v>
      </c>
      <c r="K481" s="12">
        <v>-6357</v>
      </c>
      <c r="L481" s="12" t="s">
        <v>962</v>
      </c>
      <c r="M481" s="37">
        <v>4445118583</v>
      </c>
      <c r="N481" s="12" t="s">
        <v>940</v>
      </c>
      <c r="O481" s="12">
        <v>48.491999999999997</v>
      </c>
      <c r="P481" s="12" t="s">
        <v>1028</v>
      </c>
      <c r="Q481" s="12"/>
      <c r="R481" s="12" t="s">
        <v>1029</v>
      </c>
      <c r="S481" s="36" t="str">
        <f t="shared" si="7"/>
        <v>1bn - 50bn</v>
      </c>
      <c r="T481" s="36" t="str">
        <f>VLOOKUP(R481,Mapping!B:C,2,FALSE)</f>
        <v>EU</v>
      </c>
      <c r="U481" s="36" t="str">
        <f>VLOOKUP(N481,Mapping!H:I,2,FALSE)</f>
        <v>Growth</v>
      </c>
    </row>
    <row r="482" spans="1:21" ht="16" customHeight="1" x14ac:dyDescent="0.35">
      <c r="A482" s="12" t="s">
        <v>515</v>
      </c>
      <c r="B482" s="37" t="s">
        <v>933</v>
      </c>
      <c r="C482" s="12">
        <v>479</v>
      </c>
      <c r="D482" s="12">
        <v>17629</v>
      </c>
      <c r="E482" s="12">
        <v>0</v>
      </c>
      <c r="F482" s="12">
        <v>0</v>
      </c>
      <c r="I482" s="37"/>
      <c r="J482" s="12">
        <v>17629</v>
      </c>
      <c r="K482" s="12">
        <v>0</v>
      </c>
      <c r="L482" s="12" t="s">
        <v>1008</v>
      </c>
      <c r="M482" s="37">
        <v>1362966141</v>
      </c>
      <c r="N482" s="12" t="s">
        <v>940</v>
      </c>
      <c r="O482" s="12">
        <v>48.51</v>
      </c>
      <c r="P482" s="12" t="s">
        <v>1004</v>
      </c>
      <c r="Q482" s="12"/>
      <c r="R482" s="12" t="s">
        <v>1005</v>
      </c>
      <c r="S482" s="36" t="str">
        <f t="shared" si="7"/>
        <v>1bn - 50bn</v>
      </c>
      <c r="T482" s="36" t="str">
        <f>VLOOKUP(R482,Mapping!B:C,2,FALSE)</f>
        <v>Asia</v>
      </c>
      <c r="U482" s="36" t="str">
        <f>VLOOKUP(N482,Mapping!H:I,2,FALSE)</f>
        <v>Growth</v>
      </c>
    </row>
    <row r="483" spans="1:21" ht="16" customHeight="1" x14ac:dyDescent="0.35">
      <c r="A483" s="12" t="s">
        <v>516</v>
      </c>
      <c r="B483" s="37" t="s">
        <v>933</v>
      </c>
      <c r="C483" s="12">
        <v>480</v>
      </c>
      <c r="D483" s="12">
        <v>17600</v>
      </c>
      <c r="E483" s="12">
        <v>-61724</v>
      </c>
      <c r="F483" s="12">
        <v>0</v>
      </c>
      <c r="G483" s="12">
        <v>0</v>
      </c>
      <c r="H483" s="12">
        <v>-69424</v>
      </c>
      <c r="I483" s="37" t="s">
        <v>957</v>
      </c>
      <c r="J483" s="12">
        <v>17600</v>
      </c>
      <c r="K483" s="12">
        <v>7700</v>
      </c>
      <c r="L483" s="12" t="s">
        <v>986</v>
      </c>
      <c r="M483" s="37">
        <v>46749606412</v>
      </c>
      <c r="N483" s="12" t="s">
        <v>940</v>
      </c>
      <c r="O483" s="12">
        <v>79.540000000000006</v>
      </c>
      <c r="P483" s="12" t="s">
        <v>1176</v>
      </c>
      <c r="Q483" s="12" t="s">
        <v>1007</v>
      </c>
      <c r="R483" s="12" t="s">
        <v>985</v>
      </c>
      <c r="S483" s="36" t="str">
        <f t="shared" si="7"/>
        <v>1bn - 50bn</v>
      </c>
      <c r="T483" s="36" t="str">
        <f>VLOOKUP(R483,Mapping!B:C,2,FALSE)</f>
        <v>US/CA</v>
      </c>
      <c r="U483" s="36" t="str">
        <f>VLOOKUP(N483,Mapping!H:I,2,FALSE)</f>
        <v>Growth</v>
      </c>
    </row>
    <row r="484" spans="1:21" ht="16" customHeight="1" x14ac:dyDescent="0.35">
      <c r="A484" s="12" t="s">
        <v>517</v>
      </c>
      <c r="B484" s="37" t="s">
        <v>925</v>
      </c>
      <c r="C484" s="12">
        <v>481</v>
      </c>
      <c r="D484" s="12">
        <v>17539</v>
      </c>
      <c r="E484" s="12">
        <v>631</v>
      </c>
      <c r="F484" s="12">
        <v>0</v>
      </c>
      <c r="G484" s="12">
        <v>17539</v>
      </c>
      <c r="H484" s="12">
        <v>631</v>
      </c>
      <c r="I484" s="37" t="s">
        <v>942</v>
      </c>
      <c r="M484" s="37">
        <v>69648819356</v>
      </c>
      <c r="N484" s="12" t="s">
        <v>963</v>
      </c>
      <c r="O484" s="12">
        <v>21.015999999999998</v>
      </c>
      <c r="P484" s="12" t="s">
        <v>941</v>
      </c>
      <c r="Q484" s="12" t="s">
        <v>941</v>
      </c>
      <c r="R484" s="12" t="s">
        <v>932</v>
      </c>
      <c r="S484" s="36" t="str">
        <f t="shared" si="7"/>
        <v>50bn - 100bn</v>
      </c>
      <c r="T484" s="36" t="str">
        <f>VLOOKUP(R484,Mapping!B:C,2,FALSE)</f>
        <v>US/CA</v>
      </c>
      <c r="U484" s="36" t="str">
        <f>VLOOKUP(N484,Mapping!H:I,2,FALSE)</f>
        <v>Growth</v>
      </c>
    </row>
    <row r="485" spans="1:21" ht="16" customHeight="1" x14ac:dyDescent="0.35">
      <c r="A485" s="12" t="s">
        <v>518</v>
      </c>
      <c r="B485" s="37" t="s">
        <v>925</v>
      </c>
      <c r="C485" s="12">
        <v>482</v>
      </c>
      <c r="D485" s="12">
        <v>17480</v>
      </c>
      <c r="E485" s="12">
        <v>-663</v>
      </c>
      <c r="F485" s="12">
        <v>0</v>
      </c>
      <c r="G485" s="12">
        <v>17480</v>
      </c>
      <c r="H485" s="12">
        <v>-663</v>
      </c>
      <c r="I485" s="37" t="s">
        <v>928</v>
      </c>
      <c r="M485" s="37">
        <v>737587010</v>
      </c>
      <c r="N485" s="12" t="s">
        <v>976</v>
      </c>
      <c r="O485" s="12">
        <v>28.701000000000001</v>
      </c>
      <c r="P485" s="12" t="s">
        <v>967</v>
      </c>
      <c r="Q485" s="12" t="s">
        <v>968</v>
      </c>
      <c r="R485" s="12" t="s">
        <v>932</v>
      </c>
      <c r="S485" s="36" t="str">
        <f t="shared" si="7"/>
        <v>500mn - 1bn</v>
      </c>
      <c r="T485" s="36" t="str">
        <f>VLOOKUP(R485,Mapping!B:C,2,FALSE)</f>
        <v>US/CA</v>
      </c>
      <c r="U485" s="36" t="str">
        <f>VLOOKUP(N485,Mapping!H:I,2,FALSE)</f>
        <v>Alternative/Specialty</v>
      </c>
    </row>
    <row r="486" spans="1:21" ht="16" customHeight="1" x14ac:dyDescent="0.35">
      <c r="A486" s="12" t="s">
        <v>519</v>
      </c>
      <c r="B486" s="37" t="s">
        <v>933</v>
      </c>
      <c r="C486" s="12">
        <v>483</v>
      </c>
      <c r="D486" s="12">
        <v>17200</v>
      </c>
      <c r="E486" s="12">
        <v>-258442</v>
      </c>
      <c r="F486" s="12">
        <v>0</v>
      </c>
      <c r="G486" s="12">
        <v>0</v>
      </c>
      <c r="H486" s="12">
        <v>-104366</v>
      </c>
      <c r="I486" s="37" t="s">
        <v>952</v>
      </c>
      <c r="J486" s="12">
        <v>17200</v>
      </c>
      <c r="K486" s="12">
        <v>-154076</v>
      </c>
      <c r="L486" s="12" t="s">
        <v>942</v>
      </c>
      <c r="M486" s="37">
        <v>11341413303</v>
      </c>
      <c r="N486" s="12" t="s">
        <v>929</v>
      </c>
      <c r="O486" s="12">
        <v>31.937999999999999</v>
      </c>
      <c r="P486" s="12" t="s">
        <v>941</v>
      </c>
      <c r="Q486" s="12" t="s">
        <v>941</v>
      </c>
      <c r="R486" s="12" t="s">
        <v>932</v>
      </c>
      <c r="S486" s="36" t="str">
        <f t="shared" si="7"/>
        <v>1bn - 50bn</v>
      </c>
      <c r="T486" s="36" t="str">
        <f>VLOOKUP(R486,Mapping!B:C,2,FALSE)</f>
        <v>US/CA</v>
      </c>
      <c r="U486" s="36" t="str">
        <f>VLOOKUP(N486,Mapping!H:I,2,FALSE)</f>
        <v>Value</v>
      </c>
    </row>
    <row r="487" spans="1:21" ht="16" customHeight="1" x14ac:dyDescent="0.35">
      <c r="A487" s="12" t="s">
        <v>520</v>
      </c>
      <c r="B487" s="37" t="s">
        <v>933</v>
      </c>
      <c r="C487" s="12">
        <v>484</v>
      </c>
      <c r="D487" s="12">
        <v>17100</v>
      </c>
      <c r="E487" s="12">
        <v>0</v>
      </c>
      <c r="F487" s="12">
        <v>0</v>
      </c>
      <c r="I487" s="37"/>
      <c r="J487" s="12">
        <v>17100</v>
      </c>
      <c r="K487" s="12">
        <v>0</v>
      </c>
      <c r="L487" s="12" t="s">
        <v>958</v>
      </c>
      <c r="M487" s="37">
        <v>21085504861</v>
      </c>
      <c r="N487" s="12" t="s">
        <v>934</v>
      </c>
      <c r="O487" s="12">
        <v>21.007999999999999</v>
      </c>
      <c r="P487" s="12" t="s">
        <v>1053</v>
      </c>
      <c r="Q487" s="12"/>
      <c r="R487" s="12" t="s">
        <v>1054</v>
      </c>
      <c r="S487" s="36" t="str">
        <f t="shared" si="7"/>
        <v>1bn - 50bn</v>
      </c>
      <c r="T487" s="36" t="str">
        <f>VLOOKUP(R487,Mapping!B:C,2,FALSE)</f>
        <v>EU</v>
      </c>
      <c r="U487" s="36" t="str">
        <f>VLOOKUP(N487,Mapping!H:I,2,FALSE)</f>
        <v>Index</v>
      </c>
    </row>
    <row r="488" spans="1:21" ht="16" customHeight="1" x14ac:dyDescent="0.35">
      <c r="A488" s="12" t="s">
        <v>521</v>
      </c>
      <c r="B488" s="37" t="s">
        <v>925</v>
      </c>
      <c r="C488" s="12">
        <v>485</v>
      </c>
      <c r="D488" s="12">
        <v>16620</v>
      </c>
      <c r="E488" s="12">
        <v>0</v>
      </c>
      <c r="F488" s="12">
        <v>0</v>
      </c>
      <c r="I488" s="37"/>
      <c r="J488" s="12">
        <v>16620</v>
      </c>
      <c r="K488" s="12">
        <v>0</v>
      </c>
      <c r="L488" s="12" t="s">
        <v>962</v>
      </c>
      <c r="M488" s="37">
        <v>620175159</v>
      </c>
      <c r="N488" s="12"/>
      <c r="O488" s="12">
        <v>72.36</v>
      </c>
      <c r="P488" s="12" t="s">
        <v>1177</v>
      </c>
      <c r="Q488" s="12"/>
      <c r="R488" s="12" t="s">
        <v>954</v>
      </c>
      <c r="S488" s="36" t="str">
        <f t="shared" si="7"/>
        <v>500mn - 1bn</v>
      </c>
      <c r="T488" s="36" t="str">
        <f>VLOOKUP(R488,Mapping!B:C,2,FALSE)</f>
        <v>EU</v>
      </c>
      <c r="U488" s="36" t="e">
        <f>VLOOKUP(N488,Mapping!H:I,2,FALSE)</f>
        <v>#N/A</v>
      </c>
    </row>
    <row r="489" spans="1:21" ht="16" customHeight="1" x14ac:dyDescent="0.35">
      <c r="A489" s="12" t="s">
        <v>522</v>
      </c>
      <c r="B489" s="37" t="s">
        <v>925</v>
      </c>
      <c r="C489" s="12">
        <v>486</v>
      </c>
      <c r="D489" s="12">
        <v>16600</v>
      </c>
      <c r="E489" s="12">
        <v>-300</v>
      </c>
      <c r="F489" s="12">
        <v>0</v>
      </c>
      <c r="I489" s="37"/>
      <c r="J489" s="12">
        <v>16600</v>
      </c>
      <c r="K489" s="12">
        <v>-300</v>
      </c>
      <c r="L489" s="12" t="s">
        <v>1008</v>
      </c>
      <c r="M489" s="37">
        <v>70833993</v>
      </c>
      <c r="N489" s="12" t="s">
        <v>929</v>
      </c>
      <c r="O489" s="12">
        <v>25.236999999999998</v>
      </c>
      <c r="P489" s="12" t="s">
        <v>1004</v>
      </c>
      <c r="Q489" s="12"/>
      <c r="R489" s="12" t="s">
        <v>1005</v>
      </c>
      <c r="S489" s="36" t="str">
        <f t="shared" si="7"/>
        <v>500mn</v>
      </c>
      <c r="T489" s="36" t="str">
        <f>VLOOKUP(R489,Mapping!B:C,2,FALSE)</f>
        <v>Asia</v>
      </c>
      <c r="U489" s="36" t="str">
        <f>VLOOKUP(N489,Mapping!H:I,2,FALSE)</f>
        <v>Value</v>
      </c>
    </row>
    <row r="490" spans="1:21" ht="16" customHeight="1" x14ac:dyDescent="0.35">
      <c r="A490" s="12" t="s">
        <v>523</v>
      </c>
      <c r="B490" s="37" t="s">
        <v>925</v>
      </c>
      <c r="C490" s="12">
        <v>487</v>
      </c>
      <c r="D490" s="12">
        <v>16500</v>
      </c>
      <c r="E490" s="12">
        <v>13000</v>
      </c>
      <c r="F490" s="12">
        <v>0</v>
      </c>
      <c r="G490" s="12">
        <v>13000</v>
      </c>
      <c r="H490" s="12">
        <v>13000</v>
      </c>
      <c r="I490" s="37" t="s">
        <v>1063</v>
      </c>
      <c r="J490" s="12">
        <v>3500</v>
      </c>
      <c r="K490" s="12">
        <v>0</v>
      </c>
      <c r="L490" s="12" t="s">
        <v>1008</v>
      </c>
      <c r="M490" s="37">
        <v>520324580</v>
      </c>
      <c r="N490" s="12" t="s">
        <v>980</v>
      </c>
      <c r="O490" s="12">
        <v>65.281999999999996</v>
      </c>
      <c r="P490" s="12" t="s">
        <v>1159</v>
      </c>
      <c r="Q490" s="12"/>
      <c r="R490" s="12" t="s">
        <v>979</v>
      </c>
      <c r="S490" s="36" t="str">
        <f t="shared" si="7"/>
        <v>500mn - 1bn</v>
      </c>
      <c r="T490" s="36" t="str">
        <f>VLOOKUP(R490,Mapping!B:C,2,FALSE)</f>
        <v>EU</v>
      </c>
      <c r="U490" s="36" t="str">
        <f>VLOOKUP(N490,Mapping!H:I,2,FALSE)</f>
        <v>Value</v>
      </c>
    </row>
    <row r="491" spans="1:21" ht="16" customHeight="1" x14ac:dyDescent="0.35">
      <c r="A491" s="12" t="s">
        <v>524</v>
      </c>
      <c r="B491" s="37" t="s">
        <v>933</v>
      </c>
      <c r="C491" s="12">
        <v>488</v>
      </c>
      <c r="D491" s="12">
        <v>16495</v>
      </c>
      <c r="E491" s="12">
        <v>-974</v>
      </c>
      <c r="F491" s="12">
        <v>0</v>
      </c>
      <c r="G491" s="12">
        <v>13500</v>
      </c>
      <c r="H491" s="12">
        <v>-1450</v>
      </c>
      <c r="I491" s="37" t="s">
        <v>928</v>
      </c>
      <c r="J491" s="12">
        <v>2995</v>
      </c>
      <c r="K491" s="12">
        <v>476</v>
      </c>
      <c r="L491" s="12" t="s">
        <v>1088</v>
      </c>
      <c r="M491" s="37">
        <v>281614666607</v>
      </c>
      <c r="N491" s="12" t="s">
        <v>980</v>
      </c>
      <c r="O491" s="12">
        <v>12.807</v>
      </c>
      <c r="P491" s="12" t="s">
        <v>1056</v>
      </c>
      <c r="Q491" s="12"/>
      <c r="R491" s="12" t="s">
        <v>1057</v>
      </c>
      <c r="S491" s="36" t="str">
        <f t="shared" si="7"/>
        <v>100bn</v>
      </c>
      <c r="T491" s="36" t="str">
        <f>VLOOKUP(R491,Mapping!B:C,2,FALSE)</f>
        <v>Asia</v>
      </c>
      <c r="U491" s="36" t="str">
        <f>VLOOKUP(N491,Mapping!H:I,2,FALSE)</f>
        <v>Value</v>
      </c>
    </row>
    <row r="492" spans="1:21" ht="16" customHeight="1" x14ac:dyDescent="0.35">
      <c r="A492" s="12" t="s">
        <v>525</v>
      </c>
      <c r="B492" s="37" t="s">
        <v>925</v>
      </c>
      <c r="C492" s="12">
        <v>489</v>
      </c>
      <c r="D492" s="12">
        <v>16451</v>
      </c>
      <c r="E492" s="12">
        <v>0</v>
      </c>
      <c r="F492" s="12">
        <v>0</v>
      </c>
      <c r="G492" s="12">
        <v>16451</v>
      </c>
      <c r="H492" s="12">
        <v>0</v>
      </c>
      <c r="I492" s="37" t="s">
        <v>962</v>
      </c>
      <c r="M492" s="37">
        <v>161707554</v>
      </c>
      <c r="N492" s="12" t="s">
        <v>940</v>
      </c>
      <c r="O492" s="12">
        <v>63.252000000000002</v>
      </c>
      <c r="P492" s="12" t="s">
        <v>1178</v>
      </c>
      <c r="Q492" s="12"/>
      <c r="R492" s="12" t="s">
        <v>954</v>
      </c>
      <c r="S492" s="36" t="str">
        <f t="shared" si="7"/>
        <v>500mn</v>
      </c>
      <c r="T492" s="36" t="str">
        <f>VLOOKUP(R492,Mapping!B:C,2,FALSE)</f>
        <v>EU</v>
      </c>
      <c r="U492" s="36" t="str">
        <f>VLOOKUP(N492,Mapping!H:I,2,FALSE)</f>
        <v>Growth</v>
      </c>
    </row>
    <row r="493" spans="1:21" ht="16" customHeight="1" x14ac:dyDescent="0.35">
      <c r="A493" s="12" t="s">
        <v>526</v>
      </c>
      <c r="B493" s="37" t="s">
        <v>925</v>
      </c>
      <c r="C493" s="12">
        <v>490</v>
      </c>
      <c r="D493" s="12">
        <v>16263</v>
      </c>
      <c r="E493" s="12">
        <v>-43</v>
      </c>
      <c r="F493" s="12">
        <v>0</v>
      </c>
      <c r="G493" s="12">
        <v>16263</v>
      </c>
      <c r="H493" s="12">
        <v>-43</v>
      </c>
      <c r="I493" s="37" t="s">
        <v>957</v>
      </c>
      <c r="M493" s="37">
        <v>3038187192</v>
      </c>
      <c r="N493" s="12" t="s">
        <v>929</v>
      </c>
      <c r="O493" s="12">
        <v>47.215000000000003</v>
      </c>
      <c r="P493" s="12" t="s">
        <v>992</v>
      </c>
      <c r="Q493" s="12" t="s">
        <v>993</v>
      </c>
      <c r="R493" s="12" t="s">
        <v>932</v>
      </c>
      <c r="S493" s="36" t="str">
        <f t="shared" si="7"/>
        <v>1bn - 50bn</v>
      </c>
      <c r="T493" s="36" t="str">
        <f>VLOOKUP(R493,Mapping!B:C,2,FALSE)</f>
        <v>US/CA</v>
      </c>
      <c r="U493" s="36" t="str">
        <f>VLOOKUP(N493,Mapping!H:I,2,FALSE)</f>
        <v>Value</v>
      </c>
    </row>
    <row r="494" spans="1:21" ht="16" customHeight="1" x14ac:dyDescent="0.35">
      <c r="A494" s="12" t="s">
        <v>527</v>
      </c>
      <c r="B494" s="37" t="s">
        <v>933</v>
      </c>
      <c r="C494" s="12">
        <v>491</v>
      </c>
      <c r="D494" s="12">
        <v>16145</v>
      </c>
      <c r="E494" s="12">
        <v>115</v>
      </c>
      <c r="F494" s="12">
        <v>0</v>
      </c>
      <c r="G494" s="12">
        <v>0</v>
      </c>
      <c r="H494" s="12">
        <v>-11</v>
      </c>
      <c r="I494" s="37" t="s">
        <v>952</v>
      </c>
      <c r="J494" s="12">
        <v>16145</v>
      </c>
      <c r="K494" s="12">
        <v>126</v>
      </c>
      <c r="L494" s="12" t="s">
        <v>958</v>
      </c>
      <c r="M494" s="37">
        <v>136052919479</v>
      </c>
      <c r="N494" s="12" t="s">
        <v>934</v>
      </c>
      <c r="O494" s="12">
        <v>19.934999999999999</v>
      </c>
      <c r="P494" s="12" t="s">
        <v>983</v>
      </c>
      <c r="Q494" s="12" t="s">
        <v>984</v>
      </c>
      <c r="R494" s="12" t="s">
        <v>985</v>
      </c>
      <c r="S494" s="36" t="str">
        <f t="shared" si="7"/>
        <v>100bn</v>
      </c>
      <c r="T494" s="36" t="str">
        <f>VLOOKUP(R494,Mapping!B:C,2,FALSE)</f>
        <v>US/CA</v>
      </c>
      <c r="U494" s="36" t="str">
        <f>VLOOKUP(N494,Mapping!H:I,2,FALSE)</f>
        <v>Index</v>
      </c>
    </row>
    <row r="495" spans="1:21" ht="16" customHeight="1" x14ac:dyDescent="0.35">
      <c r="A495" s="12" t="s">
        <v>528</v>
      </c>
      <c r="B495" s="37" t="s">
        <v>925</v>
      </c>
      <c r="C495" s="12">
        <v>492</v>
      </c>
      <c r="D495" s="12">
        <v>16058</v>
      </c>
      <c r="E495" s="12">
        <v>-2403</v>
      </c>
      <c r="F495" s="12">
        <v>0</v>
      </c>
      <c r="G495" s="12">
        <v>16058</v>
      </c>
      <c r="H495" s="12">
        <v>-2403</v>
      </c>
      <c r="I495" s="37" t="s">
        <v>928</v>
      </c>
      <c r="M495" s="37">
        <v>5023356682</v>
      </c>
      <c r="N495" s="12" t="s">
        <v>934</v>
      </c>
      <c r="O495" s="12">
        <v>63.319000000000003</v>
      </c>
      <c r="P495" s="12" t="s">
        <v>938</v>
      </c>
      <c r="Q495" s="12" t="s">
        <v>931</v>
      </c>
      <c r="R495" s="12" t="s">
        <v>932</v>
      </c>
      <c r="S495" s="36" t="str">
        <f t="shared" si="7"/>
        <v>1bn - 50bn</v>
      </c>
      <c r="T495" s="36" t="str">
        <f>VLOOKUP(R495,Mapping!B:C,2,FALSE)</f>
        <v>US/CA</v>
      </c>
      <c r="U495" s="36" t="str">
        <f>VLOOKUP(N495,Mapping!H:I,2,FALSE)</f>
        <v>Index</v>
      </c>
    </row>
    <row r="496" spans="1:21" ht="16" customHeight="1" x14ac:dyDescent="0.35">
      <c r="A496" s="12" t="s">
        <v>529</v>
      </c>
      <c r="B496" s="37" t="s">
        <v>933</v>
      </c>
      <c r="C496" s="12">
        <v>493</v>
      </c>
      <c r="D496" s="12">
        <v>16035</v>
      </c>
      <c r="E496" s="12">
        <v>-8522</v>
      </c>
      <c r="F496" s="12">
        <v>0</v>
      </c>
      <c r="G496" s="12">
        <v>0</v>
      </c>
      <c r="H496" s="12">
        <v>-8522</v>
      </c>
      <c r="I496" s="37" t="s">
        <v>928</v>
      </c>
      <c r="J496" s="12">
        <v>16035</v>
      </c>
      <c r="K496" s="12">
        <v>0</v>
      </c>
      <c r="L496" s="12" t="s">
        <v>958</v>
      </c>
      <c r="M496" s="37">
        <v>55220358570</v>
      </c>
      <c r="N496" s="12" t="s">
        <v>940</v>
      </c>
      <c r="O496" s="12">
        <v>29.178000000000001</v>
      </c>
      <c r="P496" s="12" t="s">
        <v>983</v>
      </c>
      <c r="Q496" s="12" t="s">
        <v>984</v>
      </c>
      <c r="R496" s="12" t="s">
        <v>985</v>
      </c>
      <c r="S496" s="36" t="str">
        <f t="shared" si="7"/>
        <v>50bn - 100bn</v>
      </c>
      <c r="T496" s="36" t="str">
        <f>VLOOKUP(R496,Mapping!B:C,2,FALSE)</f>
        <v>US/CA</v>
      </c>
      <c r="U496" s="36" t="str">
        <f>VLOOKUP(N496,Mapping!H:I,2,FALSE)</f>
        <v>Growth</v>
      </c>
    </row>
    <row r="497" spans="1:21" ht="16" customHeight="1" x14ac:dyDescent="0.35">
      <c r="A497" s="12" t="s">
        <v>530</v>
      </c>
      <c r="B497" s="37" t="s">
        <v>925</v>
      </c>
      <c r="C497" s="12">
        <v>494</v>
      </c>
      <c r="D497" s="12">
        <v>15950</v>
      </c>
      <c r="E497" s="12">
        <v>0</v>
      </c>
      <c r="F497" s="12">
        <v>0</v>
      </c>
      <c r="I497" s="37"/>
      <c r="J497" s="12">
        <v>15950</v>
      </c>
      <c r="K497" s="12">
        <v>0</v>
      </c>
      <c r="L497" s="12" t="s">
        <v>958</v>
      </c>
      <c r="M497" s="37">
        <v>799541088</v>
      </c>
      <c r="N497" s="12" t="s">
        <v>929</v>
      </c>
      <c r="O497" s="12">
        <v>42.585999999999999</v>
      </c>
      <c r="P497" s="12" t="s">
        <v>953</v>
      </c>
      <c r="Q497" s="12"/>
      <c r="R497" s="12" t="s">
        <v>954</v>
      </c>
      <c r="S497" s="36" t="str">
        <f t="shared" si="7"/>
        <v>500mn - 1bn</v>
      </c>
      <c r="T497" s="36" t="str">
        <f>VLOOKUP(R497,Mapping!B:C,2,FALSE)</f>
        <v>EU</v>
      </c>
      <c r="U497" s="36" t="str">
        <f>VLOOKUP(N497,Mapping!H:I,2,FALSE)</f>
        <v>Value</v>
      </c>
    </row>
    <row r="498" spans="1:21" ht="16" customHeight="1" x14ac:dyDescent="0.35">
      <c r="A498" s="12" t="s">
        <v>531</v>
      </c>
      <c r="B498" s="37" t="s">
        <v>933</v>
      </c>
      <c r="C498" s="12">
        <v>495</v>
      </c>
      <c r="D498" s="12">
        <v>15862</v>
      </c>
      <c r="E498" s="12">
        <v>6842</v>
      </c>
      <c r="F498" s="12">
        <v>0</v>
      </c>
      <c r="I498" s="37"/>
      <c r="J498" s="12">
        <v>15862</v>
      </c>
      <c r="K498" s="12">
        <v>6842</v>
      </c>
      <c r="L498" s="12" t="s">
        <v>942</v>
      </c>
      <c r="M498" s="37">
        <v>2084989339</v>
      </c>
      <c r="N498" s="12" t="s">
        <v>929</v>
      </c>
      <c r="O498" s="12">
        <v>34.951999999999998</v>
      </c>
      <c r="P498" s="12" t="s">
        <v>1042</v>
      </c>
      <c r="Q498" s="12"/>
      <c r="R498" s="12" t="s">
        <v>1043</v>
      </c>
      <c r="S498" s="36" t="str">
        <f t="shared" si="7"/>
        <v>1bn - 50bn</v>
      </c>
      <c r="T498" s="36" t="str">
        <f>VLOOKUP(R498,Mapping!B:C,2,FALSE)</f>
        <v>Asia</v>
      </c>
      <c r="U498" s="36" t="str">
        <f>VLOOKUP(N498,Mapping!H:I,2,FALSE)</f>
        <v>Value</v>
      </c>
    </row>
    <row r="499" spans="1:21" ht="16" customHeight="1" x14ac:dyDescent="0.35">
      <c r="A499" s="12" t="s">
        <v>532</v>
      </c>
      <c r="B499" s="37" t="s">
        <v>933</v>
      </c>
      <c r="C499" s="12">
        <v>496</v>
      </c>
      <c r="D499" s="12">
        <v>15762</v>
      </c>
      <c r="E499" s="12">
        <v>-59883</v>
      </c>
      <c r="F499" s="12">
        <v>0</v>
      </c>
      <c r="G499" s="12">
        <v>4105</v>
      </c>
      <c r="H499" s="12">
        <v>4105</v>
      </c>
      <c r="I499" s="37" t="s">
        <v>942</v>
      </c>
      <c r="J499" s="12">
        <v>11657</v>
      </c>
      <c r="K499" s="12">
        <v>-63988</v>
      </c>
      <c r="L499" s="12" t="s">
        <v>986</v>
      </c>
      <c r="M499" s="37">
        <v>157491973357</v>
      </c>
      <c r="N499" s="12" t="s">
        <v>929</v>
      </c>
      <c r="O499" s="12">
        <v>52.834000000000003</v>
      </c>
      <c r="P499" s="12" t="s">
        <v>941</v>
      </c>
      <c r="Q499" s="12" t="s">
        <v>941</v>
      </c>
      <c r="R499" s="12" t="s">
        <v>932</v>
      </c>
      <c r="S499" s="36" t="str">
        <f t="shared" si="7"/>
        <v>100bn</v>
      </c>
      <c r="T499" s="36" t="str">
        <f>VLOOKUP(R499,Mapping!B:C,2,FALSE)</f>
        <v>US/CA</v>
      </c>
      <c r="U499" s="36" t="str">
        <f>VLOOKUP(N499,Mapping!H:I,2,FALSE)</f>
        <v>Value</v>
      </c>
    </row>
    <row r="500" spans="1:21" ht="16" customHeight="1" x14ac:dyDescent="0.35">
      <c r="A500" s="12" t="s">
        <v>533</v>
      </c>
      <c r="B500" s="37" t="s">
        <v>925</v>
      </c>
      <c r="C500" s="12">
        <v>497</v>
      </c>
      <c r="D500" s="12">
        <v>15400</v>
      </c>
      <c r="E500" s="12">
        <v>15400</v>
      </c>
      <c r="F500" s="12">
        <v>0</v>
      </c>
      <c r="I500" s="37"/>
      <c r="J500" s="12">
        <v>15400</v>
      </c>
      <c r="K500" s="12">
        <v>15400</v>
      </c>
      <c r="L500" s="12" t="s">
        <v>952</v>
      </c>
      <c r="M500" s="37">
        <v>61962173</v>
      </c>
      <c r="N500" s="12" t="s">
        <v>940</v>
      </c>
      <c r="O500" s="12">
        <v>78.396000000000001</v>
      </c>
      <c r="P500" s="38" t="s">
        <v>1001</v>
      </c>
      <c r="Q500" s="12"/>
      <c r="R500" s="12" t="s">
        <v>951</v>
      </c>
      <c r="S500" s="36" t="str">
        <f t="shared" si="7"/>
        <v>500mn</v>
      </c>
      <c r="T500" s="36" t="str">
        <f>VLOOKUP(R500,Mapping!B:C,2,FALSE)</f>
        <v>HK</v>
      </c>
      <c r="U500" s="36" t="str">
        <f>VLOOKUP(N500,Mapping!H:I,2,FALSE)</f>
        <v>Growth</v>
      </c>
    </row>
    <row r="501" spans="1:21" ht="16" customHeight="1" x14ac:dyDescent="0.35">
      <c r="A501" s="12" t="s">
        <v>534</v>
      </c>
      <c r="B501" s="37" t="s">
        <v>933</v>
      </c>
      <c r="C501" s="12">
        <v>498</v>
      </c>
      <c r="D501" s="12">
        <v>15235</v>
      </c>
      <c r="E501" s="12">
        <v>-2575</v>
      </c>
      <c r="F501" s="12">
        <v>0</v>
      </c>
      <c r="G501" s="12">
        <v>15235</v>
      </c>
      <c r="H501" s="12">
        <v>-2575</v>
      </c>
      <c r="I501" s="37" t="s">
        <v>928</v>
      </c>
      <c r="M501" s="37">
        <v>10188378903</v>
      </c>
      <c r="N501" s="12" t="s">
        <v>929</v>
      </c>
      <c r="O501" s="12">
        <v>17.876999999999999</v>
      </c>
      <c r="P501" s="12" t="s">
        <v>1179</v>
      </c>
      <c r="Q501" s="12" t="s">
        <v>931</v>
      </c>
      <c r="R501" s="12" t="s">
        <v>932</v>
      </c>
      <c r="S501" s="36" t="str">
        <f t="shared" si="7"/>
        <v>1bn - 50bn</v>
      </c>
      <c r="T501" s="36" t="str">
        <f>VLOOKUP(R501,Mapping!B:C,2,FALSE)</f>
        <v>US/CA</v>
      </c>
      <c r="U501" s="36" t="str">
        <f>VLOOKUP(N501,Mapping!H:I,2,FALSE)</f>
        <v>Value</v>
      </c>
    </row>
    <row r="502" spans="1:21" ht="16" customHeight="1" x14ac:dyDescent="0.35">
      <c r="A502" s="12" t="s">
        <v>535</v>
      </c>
      <c r="B502" s="37" t="s">
        <v>933</v>
      </c>
      <c r="C502" s="12">
        <v>499</v>
      </c>
      <c r="D502" s="12">
        <v>15136</v>
      </c>
      <c r="E502" s="12">
        <v>-121817</v>
      </c>
      <c r="F502" s="12">
        <v>0</v>
      </c>
      <c r="I502" s="37"/>
      <c r="J502" s="12">
        <v>15136</v>
      </c>
      <c r="K502" s="12">
        <v>-121817</v>
      </c>
      <c r="L502" s="12" t="s">
        <v>928</v>
      </c>
      <c r="M502" s="37">
        <v>14924302903</v>
      </c>
      <c r="N502" s="12" t="s">
        <v>940</v>
      </c>
      <c r="O502" s="12">
        <v>65.183999999999997</v>
      </c>
      <c r="P502" s="12" t="s">
        <v>941</v>
      </c>
      <c r="Q502" s="12" t="s">
        <v>941</v>
      </c>
      <c r="R502" s="12" t="s">
        <v>932</v>
      </c>
      <c r="S502" s="36" t="str">
        <f t="shared" si="7"/>
        <v>1bn - 50bn</v>
      </c>
      <c r="T502" s="36" t="str">
        <f>VLOOKUP(R502,Mapping!B:C,2,FALSE)</f>
        <v>US/CA</v>
      </c>
      <c r="U502" s="36" t="str">
        <f>VLOOKUP(N502,Mapping!H:I,2,FALSE)</f>
        <v>Growth</v>
      </c>
    </row>
    <row r="503" spans="1:21" ht="16" customHeight="1" x14ac:dyDescent="0.35">
      <c r="A503" s="12" t="s">
        <v>536</v>
      </c>
      <c r="B503" s="37" t="s">
        <v>933</v>
      </c>
      <c r="C503" s="12">
        <v>500</v>
      </c>
      <c r="D503" s="12">
        <v>15100</v>
      </c>
      <c r="E503" s="12">
        <v>3900</v>
      </c>
      <c r="F503" s="12">
        <v>0</v>
      </c>
      <c r="G503" s="12">
        <v>15100</v>
      </c>
      <c r="H503" s="12">
        <v>3900</v>
      </c>
      <c r="I503" s="37" t="s">
        <v>928</v>
      </c>
      <c r="M503" s="37">
        <v>425390169</v>
      </c>
      <c r="N503" s="12" t="s">
        <v>929</v>
      </c>
      <c r="O503" s="12">
        <v>72.62</v>
      </c>
      <c r="P503" s="12" t="s">
        <v>1180</v>
      </c>
      <c r="Q503" s="12"/>
      <c r="R503" s="12" t="s">
        <v>979</v>
      </c>
      <c r="S503" s="36" t="str">
        <f t="shared" si="7"/>
        <v>500mn</v>
      </c>
      <c r="T503" s="36" t="str">
        <f>VLOOKUP(R503,Mapping!B:C,2,FALSE)</f>
        <v>EU</v>
      </c>
      <c r="U503" s="36" t="str">
        <f>VLOOKUP(N503,Mapping!H:I,2,FALSE)</f>
        <v>Value</v>
      </c>
    </row>
    <row r="504" spans="1:21" ht="16" customHeight="1" x14ac:dyDescent="0.35">
      <c r="A504" s="12" t="s">
        <v>537</v>
      </c>
      <c r="B504" s="37" t="s">
        <v>925</v>
      </c>
      <c r="C504" s="12">
        <v>501</v>
      </c>
      <c r="D504" s="12">
        <v>14784</v>
      </c>
      <c r="E504" s="12">
        <v>1284</v>
      </c>
      <c r="F504" s="12">
        <v>0</v>
      </c>
      <c r="G504" s="12">
        <v>34</v>
      </c>
      <c r="H504" s="12">
        <v>34</v>
      </c>
      <c r="I504" s="37" t="s">
        <v>928</v>
      </c>
      <c r="J504" s="12">
        <v>14750</v>
      </c>
      <c r="K504" s="12">
        <v>1250</v>
      </c>
      <c r="L504" s="12" t="s">
        <v>955</v>
      </c>
      <c r="M504" s="37">
        <v>9487723126</v>
      </c>
      <c r="N504" s="12" t="s">
        <v>934</v>
      </c>
      <c r="O504" s="12">
        <v>79.814999999999998</v>
      </c>
      <c r="P504" s="12" t="s">
        <v>1071</v>
      </c>
      <c r="Q504" s="12" t="s">
        <v>1072</v>
      </c>
      <c r="R504" s="12" t="s">
        <v>932</v>
      </c>
      <c r="S504" s="36" t="str">
        <f t="shared" si="7"/>
        <v>1bn - 50bn</v>
      </c>
      <c r="T504" s="36" t="str">
        <f>VLOOKUP(R504,Mapping!B:C,2,FALSE)</f>
        <v>US/CA</v>
      </c>
      <c r="U504" s="36" t="str">
        <f>VLOOKUP(N504,Mapping!H:I,2,FALSE)</f>
        <v>Index</v>
      </c>
    </row>
    <row r="505" spans="1:21" ht="16" customHeight="1" x14ac:dyDescent="0.35">
      <c r="A505" s="12" t="s">
        <v>538</v>
      </c>
      <c r="B505" s="37" t="s">
        <v>933</v>
      </c>
      <c r="C505" s="12">
        <v>502</v>
      </c>
      <c r="D505" s="12">
        <v>14745</v>
      </c>
      <c r="E505" s="12">
        <v>3992</v>
      </c>
      <c r="F505" s="12">
        <v>0</v>
      </c>
      <c r="I505" s="37"/>
      <c r="J505" s="12">
        <v>14745</v>
      </c>
      <c r="K505" s="12">
        <v>3992</v>
      </c>
      <c r="L505" s="12" t="s">
        <v>958</v>
      </c>
      <c r="M505" s="37">
        <v>10550198120</v>
      </c>
      <c r="N505" s="12" t="s">
        <v>934</v>
      </c>
      <c r="O505" s="12">
        <v>33.841999999999999</v>
      </c>
      <c r="P505" s="12" t="s">
        <v>983</v>
      </c>
      <c r="Q505" s="12" t="s">
        <v>984</v>
      </c>
      <c r="R505" s="12" t="s">
        <v>985</v>
      </c>
      <c r="S505" s="36" t="str">
        <f t="shared" si="7"/>
        <v>1bn - 50bn</v>
      </c>
      <c r="T505" s="36" t="str">
        <f>VLOOKUP(R505,Mapping!B:C,2,FALSE)</f>
        <v>US/CA</v>
      </c>
      <c r="U505" s="36" t="str">
        <f>VLOOKUP(N505,Mapping!H:I,2,FALSE)</f>
        <v>Index</v>
      </c>
    </row>
    <row r="506" spans="1:21" ht="16" customHeight="1" x14ac:dyDescent="0.35">
      <c r="A506" s="12" t="s">
        <v>539</v>
      </c>
      <c r="B506" s="37" t="s">
        <v>925</v>
      </c>
      <c r="C506" s="12">
        <v>503</v>
      </c>
      <c r="D506" s="12">
        <v>14632</v>
      </c>
      <c r="E506" s="12">
        <v>-29948</v>
      </c>
      <c r="F506" s="12">
        <v>0</v>
      </c>
      <c r="G506" s="12">
        <v>14632</v>
      </c>
      <c r="H506" s="12">
        <v>-29948</v>
      </c>
      <c r="I506" s="37" t="s">
        <v>928</v>
      </c>
      <c r="M506" s="37">
        <v>7979277888</v>
      </c>
      <c r="N506" s="12" t="s">
        <v>976</v>
      </c>
      <c r="O506" s="12">
        <v>192.26599999999999</v>
      </c>
      <c r="P506" s="12" t="s">
        <v>941</v>
      </c>
      <c r="Q506" s="12" t="s">
        <v>941</v>
      </c>
      <c r="R506" s="12" t="s">
        <v>932</v>
      </c>
      <c r="S506" s="36" t="str">
        <f t="shared" si="7"/>
        <v>1bn - 50bn</v>
      </c>
      <c r="T506" s="36" t="str">
        <f>VLOOKUP(R506,Mapping!B:C,2,FALSE)</f>
        <v>US/CA</v>
      </c>
      <c r="U506" s="36" t="str">
        <f>VLOOKUP(N506,Mapping!H:I,2,FALSE)</f>
        <v>Alternative/Specialty</v>
      </c>
    </row>
    <row r="507" spans="1:21" ht="16" customHeight="1" x14ac:dyDescent="0.35">
      <c r="A507" s="12" t="s">
        <v>540</v>
      </c>
      <c r="B507" s="37" t="s">
        <v>933</v>
      </c>
      <c r="C507" s="12">
        <v>504</v>
      </c>
      <c r="D507" s="12">
        <v>14563</v>
      </c>
      <c r="E507" s="12">
        <v>-21050</v>
      </c>
      <c r="F507" s="12">
        <v>0</v>
      </c>
      <c r="I507" s="37"/>
      <c r="J507" s="12">
        <v>14563</v>
      </c>
      <c r="K507" s="12">
        <v>-21050</v>
      </c>
      <c r="L507" s="12" t="s">
        <v>962</v>
      </c>
      <c r="M507" s="37">
        <v>570831698</v>
      </c>
      <c r="N507" s="12" t="s">
        <v>976</v>
      </c>
      <c r="O507" s="12">
        <v>69.453000000000003</v>
      </c>
      <c r="P507" s="12" t="s">
        <v>953</v>
      </c>
      <c r="Q507" s="12"/>
      <c r="R507" s="12" t="s">
        <v>954</v>
      </c>
      <c r="S507" s="36" t="str">
        <f t="shared" si="7"/>
        <v>500mn - 1bn</v>
      </c>
      <c r="T507" s="36" t="str">
        <f>VLOOKUP(R507,Mapping!B:C,2,FALSE)</f>
        <v>EU</v>
      </c>
      <c r="U507" s="36" t="str">
        <f>VLOOKUP(N507,Mapping!H:I,2,FALSE)</f>
        <v>Alternative/Specialty</v>
      </c>
    </row>
    <row r="508" spans="1:21" ht="16" customHeight="1" x14ac:dyDescent="0.35">
      <c r="A508" s="12" t="s">
        <v>541</v>
      </c>
      <c r="B508" s="37" t="s">
        <v>925</v>
      </c>
      <c r="C508" s="12">
        <v>505</v>
      </c>
      <c r="D508" s="12">
        <v>14500</v>
      </c>
      <c r="E508" s="12">
        <v>-3000</v>
      </c>
      <c r="F508" s="12">
        <v>0</v>
      </c>
      <c r="I508" s="37"/>
      <c r="J508" s="12">
        <v>14500</v>
      </c>
      <c r="K508" s="12">
        <v>-3000</v>
      </c>
      <c r="L508" s="12" t="s">
        <v>942</v>
      </c>
      <c r="M508" s="37">
        <v>4189860115</v>
      </c>
      <c r="N508" s="12" t="s">
        <v>963</v>
      </c>
      <c r="O508" s="12">
        <v>59.917000000000002</v>
      </c>
      <c r="P508" s="38" t="s">
        <v>1181</v>
      </c>
      <c r="Q508" s="12" t="s">
        <v>1017</v>
      </c>
      <c r="R508" s="12" t="s">
        <v>932</v>
      </c>
      <c r="S508" s="36" t="str">
        <f t="shared" si="7"/>
        <v>1bn - 50bn</v>
      </c>
      <c r="T508" s="36" t="str">
        <f>VLOOKUP(R508,Mapping!B:C,2,FALSE)</f>
        <v>US/CA</v>
      </c>
      <c r="U508" s="36" t="str">
        <f>VLOOKUP(N508,Mapping!H:I,2,FALSE)</f>
        <v>Growth</v>
      </c>
    </row>
    <row r="509" spans="1:21" ht="16" customHeight="1" x14ac:dyDescent="0.35">
      <c r="A509" s="12" t="s">
        <v>542</v>
      </c>
      <c r="B509" s="37" t="s">
        <v>925</v>
      </c>
      <c r="C509" s="12">
        <v>506</v>
      </c>
      <c r="D509" s="12">
        <v>14340</v>
      </c>
      <c r="E509" s="12">
        <v>0</v>
      </c>
      <c r="F509" s="12">
        <v>0</v>
      </c>
      <c r="G509" s="12">
        <v>0</v>
      </c>
      <c r="H509" s="12">
        <v>-14340</v>
      </c>
      <c r="I509" s="37" t="s">
        <v>957</v>
      </c>
      <c r="J509" s="12">
        <v>14340</v>
      </c>
      <c r="K509" s="12">
        <v>14340</v>
      </c>
      <c r="L509" s="12" t="s">
        <v>952</v>
      </c>
      <c r="M509" s="37">
        <v>750880183</v>
      </c>
      <c r="N509" s="12" t="s">
        <v>929</v>
      </c>
      <c r="O509" s="12">
        <v>31.064</v>
      </c>
      <c r="P509" s="12" t="s">
        <v>983</v>
      </c>
      <c r="Q509" s="12" t="s">
        <v>984</v>
      </c>
      <c r="R509" s="12" t="s">
        <v>985</v>
      </c>
      <c r="S509" s="36" t="str">
        <f t="shared" si="7"/>
        <v>500mn - 1bn</v>
      </c>
      <c r="T509" s="36" t="str">
        <f>VLOOKUP(R509,Mapping!B:C,2,FALSE)</f>
        <v>US/CA</v>
      </c>
      <c r="U509" s="36" t="str">
        <f>VLOOKUP(N509,Mapping!H:I,2,FALSE)</f>
        <v>Value</v>
      </c>
    </row>
    <row r="510" spans="1:21" ht="16" customHeight="1" x14ac:dyDescent="0.35">
      <c r="A510" s="12" t="s">
        <v>543</v>
      </c>
      <c r="B510" s="37" t="s">
        <v>925</v>
      </c>
      <c r="C510" s="12">
        <v>507</v>
      </c>
      <c r="D510" s="12">
        <v>14250</v>
      </c>
      <c r="E510" s="12">
        <v>0</v>
      </c>
      <c r="F510" s="12">
        <v>0</v>
      </c>
      <c r="I510" s="37"/>
      <c r="J510" s="12">
        <v>14250</v>
      </c>
      <c r="K510" s="12">
        <v>0</v>
      </c>
      <c r="L510" s="12" t="s">
        <v>942</v>
      </c>
      <c r="M510" s="37">
        <v>99055458</v>
      </c>
      <c r="N510" s="12" t="s">
        <v>940</v>
      </c>
      <c r="O510" s="12">
        <v>78.98</v>
      </c>
      <c r="P510" s="12" t="s">
        <v>1182</v>
      </c>
      <c r="Q510" s="12"/>
      <c r="R510" s="12" t="s">
        <v>1005</v>
      </c>
      <c r="S510" s="36" t="str">
        <f t="shared" si="7"/>
        <v>500mn</v>
      </c>
      <c r="T510" s="36" t="str">
        <f>VLOOKUP(R510,Mapping!B:C,2,FALSE)</f>
        <v>Asia</v>
      </c>
      <c r="U510" s="36" t="str">
        <f>VLOOKUP(N510,Mapping!H:I,2,FALSE)</f>
        <v>Growth</v>
      </c>
    </row>
    <row r="511" spans="1:21" ht="16" customHeight="1" x14ac:dyDescent="0.35">
      <c r="A511" s="12" t="s">
        <v>544</v>
      </c>
      <c r="B511" s="37" t="s">
        <v>925</v>
      </c>
      <c r="C511" s="12">
        <v>508</v>
      </c>
      <c r="D511" s="12">
        <v>14200</v>
      </c>
      <c r="E511" s="12">
        <v>3200</v>
      </c>
      <c r="F511" s="12">
        <v>0</v>
      </c>
      <c r="I511" s="37"/>
      <c r="J511" s="12">
        <v>14200</v>
      </c>
      <c r="K511" s="12">
        <v>3200</v>
      </c>
      <c r="L511" s="12" t="s">
        <v>1089</v>
      </c>
      <c r="M511" s="37">
        <v>9111037654</v>
      </c>
      <c r="N511" s="12" t="s">
        <v>934</v>
      </c>
      <c r="O511" s="12">
        <v>12.263999999999999</v>
      </c>
      <c r="P511" s="12" t="s">
        <v>1056</v>
      </c>
      <c r="Q511" s="12"/>
      <c r="R511" s="12" t="s">
        <v>1057</v>
      </c>
      <c r="S511" s="36" t="str">
        <f t="shared" si="7"/>
        <v>1bn - 50bn</v>
      </c>
      <c r="T511" s="36" t="str">
        <f>VLOOKUP(R511,Mapping!B:C,2,FALSE)</f>
        <v>Asia</v>
      </c>
      <c r="U511" s="36" t="str">
        <f>VLOOKUP(N511,Mapping!H:I,2,FALSE)</f>
        <v>Index</v>
      </c>
    </row>
    <row r="512" spans="1:21" ht="16" customHeight="1" x14ac:dyDescent="0.35">
      <c r="A512" s="12" t="s">
        <v>545</v>
      </c>
      <c r="B512" s="37" t="s">
        <v>933</v>
      </c>
      <c r="C512" s="12">
        <v>508</v>
      </c>
      <c r="D512" s="12">
        <v>14200</v>
      </c>
      <c r="E512" s="12">
        <v>2850</v>
      </c>
      <c r="F512" s="12">
        <v>0</v>
      </c>
      <c r="I512" s="37"/>
      <c r="J512" s="12">
        <v>14200</v>
      </c>
      <c r="K512" s="12">
        <v>2850</v>
      </c>
      <c r="L512" s="12" t="s">
        <v>928</v>
      </c>
      <c r="M512" s="37">
        <v>514663935</v>
      </c>
      <c r="N512" s="12" t="s">
        <v>940</v>
      </c>
      <c r="O512" s="12">
        <v>12.347</v>
      </c>
      <c r="P512" s="12" t="s">
        <v>1003</v>
      </c>
      <c r="Q512" s="12"/>
      <c r="R512" s="12" t="s">
        <v>954</v>
      </c>
      <c r="S512" s="36" t="str">
        <f t="shared" si="7"/>
        <v>500mn - 1bn</v>
      </c>
      <c r="T512" s="36" t="str">
        <f>VLOOKUP(R512,Mapping!B:C,2,FALSE)</f>
        <v>EU</v>
      </c>
      <c r="U512" s="36" t="str">
        <f>VLOOKUP(N512,Mapping!H:I,2,FALSE)</f>
        <v>Growth</v>
      </c>
    </row>
    <row r="513" spans="1:21" ht="16" customHeight="1" x14ac:dyDescent="0.35">
      <c r="A513" s="12" t="s">
        <v>546</v>
      </c>
      <c r="B513" s="37" t="s">
        <v>925</v>
      </c>
      <c r="C513" s="12">
        <v>510</v>
      </c>
      <c r="D513" s="12">
        <v>14043</v>
      </c>
      <c r="E513" s="12">
        <v>0</v>
      </c>
      <c r="F513" s="12">
        <v>0</v>
      </c>
      <c r="G513" s="12">
        <v>14043</v>
      </c>
      <c r="H513" s="12">
        <v>0</v>
      </c>
      <c r="I513" s="37" t="s">
        <v>958</v>
      </c>
      <c r="M513" s="37">
        <v>1386258108</v>
      </c>
      <c r="N513" s="12" t="s">
        <v>991</v>
      </c>
      <c r="O513" s="12">
        <v>83.921000000000006</v>
      </c>
      <c r="P513" s="12" t="s">
        <v>1009</v>
      </c>
      <c r="Q513" s="12"/>
      <c r="R513" s="12" t="s">
        <v>1010</v>
      </c>
      <c r="S513" s="36" t="str">
        <f t="shared" si="7"/>
        <v>1bn - 50bn</v>
      </c>
      <c r="T513" s="36" t="str">
        <f>VLOOKUP(R513,Mapping!B:C,2,FALSE)</f>
        <v>Africa</v>
      </c>
      <c r="U513" s="36" t="str">
        <f>VLOOKUP(N513,Mapping!H:I,2,FALSE)</f>
        <v>Others</v>
      </c>
    </row>
    <row r="514" spans="1:21" ht="16" customHeight="1" x14ac:dyDescent="0.35">
      <c r="A514" s="12" t="s">
        <v>547</v>
      </c>
      <c r="B514" s="37" t="s">
        <v>925</v>
      </c>
      <c r="C514" s="12">
        <v>511</v>
      </c>
      <c r="D514" s="12">
        <v>13893</v>
      </c>
      <c r="E514" s="12">
        <v>-6077</v>
      </c>
      <c r="F514" s="12">
        <v>0</v>
      </c>
      <c r="G514" s="12">
        <v>13893</v>
      </c>
      <c r="H514" s="12">
        <v>-6077</v>
      </c>
      <c r="I514" s="37" t="s">
        <v>928</v>
      </c>
      <c r="M514" s="37">
        <v>1605456040</v>
      </c>
      <c r="N514" s="12" t="s">
        <v>976</v>
      </c>
      <c r="O514" s="12">
        <v>211.209</v>
      </c>
      <c r="P514" s="12" t="s">
        <v>953</v>
      </c>
      <c r="Q514" s="12"/>
      <c r="R514" s="12" t="s">
        <v>954</v>
      </c>
      <c r="S514" s="36" t="str">
        <f t="shared" si="7"/>
        <v>1bn - 50bn</v>
      </c>
      <c r="T514" s="36" t="str">
        <f>VLOOKUP(R514,Mapping!B:C,2,FALSE)</f>
        <v>EU</v>
      </c>
      <c r="U514" s="36" t="str">
        <f>VLOOKUP(N514,Mapping!H:I,2,FALSE)</f>
        <v>Alternative/Specialty</v>
      </c>
    </row>
    <row r="515" spans="1:21" ht="16" customHeight="1" x14ac:dyDescent="0.35">
      <c r="A515" s="12" t="s">
        <v>548</v>
      </c>
      <c r="B515" s="37" t="s">
        <v>925</v>
      </c>
      <c r="C515" s="12">
        <v>512</v>
      </c>
      <c r="D515" s="12">
        <v>13812</v>
      </c>
      <c r="E515" s="12">
        <v>4880</v>
      </c>
      <c r="F515" s="12">
        <v>0</v>
      </c>
      <c r="G515" s="12">
        <v>13812</v>
      </c>
      <c r="H515" s="12">
        <v>4880</v>
      </c>
      <c r="I515" s="37" t="s">
        <v>928</v>
      </c>
      <c r="M515" s="37">
        <v>99955530</v>
      </c>
      <c r="N515" s="12" t="s">
        <v>934</v>
      </c>
      <c r="O515" s="12">
        <v>32.720999999999997</v>
      </c>
      <c r="P515" s="12" t="s">
        <v>1135</v>
      </c>
      <c r="Q515" s="12" t="s">
        <v>1183</v>
      </c>
      <c r="R515" s="12" t="s">
        <v>932</v>
      </c>
      <c r="S515" s="36" t="str">
        <f t="shared" si="7"/>
        <v>500mn</v>
      </c>
      <c r="T515" s="36" t="str">
        <f>VLOOKUP(R515,Mapping!B:C,2,FALSE)</f>
        <v>US/CA</v>
      </c>
      <c r="U515" s="36" t="str">
        <f>VLOOKUP(N515,Mapping!H:I,2,FALSE)</f>
        <v>Index</v>
      </c>
    </row>
    <row r="516" spans="1:21" ht="16" customHeight="1" x14ac:dyDescent="0.35">
      <c r="A516" s="12" t="s">
        <v>549</v>
      </c>
      <c r="B516" s="37" t="s">
        <v>925</v>
      </c>
      <c r="C516" s="12">
        <v>513</v>
      </c>
      <c r="D516" s="12">
        <v>13634</v>
      </c>
      <c r="E516" s="12">
        <v>2366</v>
      </c>
      <c r="F516" s="12">
        <v>0</v>
      </c>
      <c r="G516" s="12">
        <v>13634</v>
      </c>
      <c r="H516" s="12">
        <v>2366</v>
      </c>
      <c r="I516" s="37" t="s">
        <v>928</v>
      </c>
      <c r="M516" s="37">
        <v>969791802</v>
      </c>
      <c r="N516" s="12" t="s">
        <v>934</v>
      </c>
      <c r="O516" s="12">
        <v>19.337</v>
      </c>
      <c r="P516" s="12" t="s">
        <v>941</v>
      </c>
      <c r="Q516" s="12" t="s">
        <v>941</v>
      </c>
      <c r="R516" s="12" t="s">
        <v>932</v>
      </c>
      <c r="S516" s="36" t="str">
        <f t="shared" ref="S516:S579" si="8">IF(M516&gt;100000000000, "100bn", IF(M516&gt;50000000000, "50bn - 100bn",IF(M516&gt;1000000000, "1bn - 50bn", IF(M516&gt;500000000, "500mn - 1bn", "500mn"))))</f>
        <v>500mn - 1bn</v>
      </c>
      <c r="T516" s="36" t="str">
        <f>VLOOKUP(R516,Mapping!B:C,2,FALSE)</f>
        <v>US/CA</v>
      </c>
      <c r="U516" s="36" t="str">
        <f>VLOOKUP(N516,Mapping!H:I,2,FALSE)</f>
        <v>Index</v>
      </c>
    </row>
    <row r="517" spans="1:21" ht="16" customHeight="1" x14ac:dyDescent="0.35">
      <c r="A517" s="12" t="s">
        <v>550</v>
      </c>
      <c r="B517" s="37" t="s">
        <v>925</v>
      </c>
      <c r="C517" s="12">
        <v>514</v>
      </c>
      <c r="D517" s="12">
        <v>13600</v>
      </c>
      <c r="E517" s="12">
        <v>13600</v>
      </c>
      <c r="F517" s="12">
        <v>0</v>
      </c>
      <c r="G517" s="12">
        <v>13600</v>
      </c>
      <c r="H517" s="12">
        <v>13600</v>
      </c>
      <c r="I517" s="37" t="s">
        <v>928</v>
      </c>
      <c r="M517" s="37">
        <v>2155938038</v>
      </c>
      <c r="N517" s="12" t="s">
        <v>976</v>
      </c>
      <c r="O517" s="12">
        <v>253.761</v>
      </c>
      <c r="P517" s="12" t="s">
        <v>941</v>
      </c>
      <c r="Q517" s="12" t="s">
        <v>941</v>
      </c>
      <c r="R517" s="12" t="s">
        <v>932</v>
      </c>
      <c r="S517" s="36" t="str">
        <f t="shared" si="8"/>
        <v>1bn - 50bn</v>
      </c>
      <c r="T517" s="36" t="str">
        <f>VLOOKUP(R517,Mapping!B:C,2,FALSE)</f>
        <v>US/CA</v>
      </c>
      <c r="U517" s="36" t="str">
        <f>VLOOKUP(N517,Mapping!H:I,2,FALSE)</f>
        <v>Alternative/Specialty</v>
      </c>
    </row>
    <row r="518" spans="1:21" ht="16" customHeight="1" x14ac:dyDescent="0.35">
      <c r="A518" s="12" t="s">
        <v>551</v>
      </c>
      <c r="B518" s="37" t="s">
        <v>925</v>
      </c>
      <c r="C518" s="12">
        <v>515</v>
      </c>
      <c r="D518" s="12">
        <v>13523</v>
      </c>
      <c r="E518" s="12">
        <v>9023</v>
      </c>
      <c r="F518" s="12">
        <v>0</v>
      </c>
      <c r="G518" s="12">
        <v>13523</v>
      </c>
      <c r="H518" s="12">
        <v>9023</v>
      </c>
      <c r="I518" s="37" t="s">
        <v>928</v>
      </c>
      <c r="M518" s="37">
        <v>3433883987</v>
      </c>
      <c r="N518" s="12" t="s">
        <v>976</v>
      </c>
      <c r="O518" s="12">
        <v>34.319000000000003</v>
      </c>
      <c r="P518" s="12" t="s">
        <v>967</v>
      </c>
      <c r="Q518" s="12" t="s">
        <v>968</v>
      </c>
      <c r="R518" s="12" t="s">
        <v>932</v>
      </c>
      <c r="S518" s="36" t="str">
        <f t="shared" si="8"/>
        <v>1bn - 50bn</v>
      </c>
      <c r="T518" s="36" t="str">
        <f>VLOOKUP(R518,Mapping!B:C,2,FALSE)</f>
        <v>US/CA</v>
      </c>
      <c r="U518" s="36" t="str">
        <f>VLOOKUP(N518,Mapping!H:I,2,FALSE)</f>
        <v>Alternative/Specialty</v>
      </c>
    </row>
    <row r="519" spans="1:21" ht="16" customHeight="1" x14ac:dyDescent="0.35">
      <c r="A519" s="12" t="s">
        <v>552</v>
      </c>
      <c r="B519" s="37" t="s">
        <v>933</v>
      </c>
      <c r="C519" s="12">
        <v>516</v>
      </c>
      <c r="D519" s="12">
        <v>13491</v>
      </c>
      <c r="E519" s="12">
        <v>0</v>
      </c>
      <c r="F519" s="12">
        <v>0</v>
      </c>
      <c r="I519" s="37"/>
      <c r="J519" s="12">
        <v>13491</v>
      </c>
      <c r="K519" s="12">
        <v>0</v>
      </c>
      <c r="L519" s="12" t="s">
        <v>982</v>
      </c>
      <c r="M519" s="37">
        <v>1962896998</v>
      </c>
      <c r="N519" s="12" t="s">
        <v>940</v>
      </c>
      <c r="O519" s="12">
        <v>24.170999999999999</v>
      </c>
      <c r="P519" s="12" t="s">
        <v>987</v>
      </c>
      <c r="Q519" s="12"/>
      <c r="R519" s="12" t="s">
        <v>979</v>
      </c>
      <c r="S519" s="36" t="str">
        <f t="shared" si="8"/>
        <v>1bn - 50bn</v>
      </c>
      <c r="T519" s="36" t="str">
        <f>VLOOKUP(R519,Mapping!B:C,2,FALSE)</f>
        <v>EU</v>
      </c>
      <c r="U519" s="36" t="str">
        <f>VLOOKUP(N519,Mapping!H:I,2,FALSE)</f>
        <v>Growth</v>
      </c>
    </row>
    <row r="520" spans="1:21" ht="16" customHeight="1" x14ac:dyDescent="0.35">
      <c r="A520" s="12" t="s">
        <v>553</v>
      </c>
      <c r="B520" s="37" t="s">
        <v>925</v>
      </c>
      <c r="C520" s="12">
        <v>517</v>
      </c>
      <c r="D520" s="12">
        <v>13333</v>
      </c>
      <c r="E520" s="12">
        <v>4273</v>
      </c>
      <c r="F520" s="12">
        <v>0</v>
      </c>
      <c r="G520" s="12">
        <v>13333</v>
      </c>
      <c r="H520" s="12">
        <v>4273</v>
      </c>
      <c r="I520" s="37" t="s">
        <v>928</v>
      </c>
      <c r="M520" s="37">
        <v>410903620</v>
      </c>
      <c r="N520" s="12" t="s">
        <v>929</v>
      </c>
      <c r="O520" s="12">
        <v>31.869</v>
      </c>
      <c r="P520" s="12" t="s">
        <v>1184</v>
      </c>
      <c r="Q520" s="12" t="s">
        <v>1185</v>
      </c>
      <c r="R520" s="12" t="s">
        <v>932</v>
      </c>
      <c r="S520" s="36" t="str">
        <f t="shared" si="8"/>
        <v>500mn</v>
      </c>
      <c r="T520" s="36" t="str">
        <f>VLOOKUP(R520,Mapping!B:C,2,FALSE)</f>
        <v>US/CA</v>
      </c>
      <c r="U520" s="36" t="str">
        <f>VLOOKUP(N520,Mapping!H:I,2,FALSE)</f>
        <v>Value</v>
      </c>
    </row>
    <row r="521" spans="1:21" ht="16" customHeight="1" x14ac:dyDescent="0.35">
      <c r="A521" s="12" t="s">
        <v>554</v>
      </c>
      <c r="B521" s="37" t="s">
        <v>925</v>
      </c>
      <c r="C521" s="12">
        <v>518</v>
      </c>
      <c r="D521" s="12">
        <v>13203</v>
      </c>
      <c r="E521" s="12">
        <v>30</v>
      </c>
      <c r="F521" s="12">
        <v>0</v>
      </c>
      <c r="I521" s="37"/>
      <c r="J521" s="12">
        <v>13203</v>
      </c>
      <c r="K521" s="12">
        <v>30</v>
      </c>
      <c r="L521" s="12" t="s">
        <v>958</v>
      </c>
      <c r="M521" s="37">
        <v>50711752030</v>
      </c>
      <c r="N521" s="12" t="s">
        <v>963</v>
      </c>
      <c r="O521" s="12">
        <v>18.699000000000002</v>
      </c>
      <c r="P521" s="12" t="s">
        <v>1165</v>
      </c>
      <c r="Q521" s="12"/>
      <c r="R521" s="12" t="s">
        <v>1167</v>
      </c>
      <c r="S521" s="36" t="str">
        <f t="shared" si="8"/>
        <v>50bn - 100bn</v>
      </c>
      <c r="T521" s="36" t="str">
        <f>VLOOKUP(R521,Mapping!B:C,2,FALSE)</f>
        <v>Asia</v>
      </c>
      <c r="U521" s="36" t="str">
        <f>VLOOKUP(N521,Mapping!H:I,2,FALSE)</f>
        <v>Growth</v>
      </c>
    </row>
    <row r="522" spans="1:21" ht="16" customHeight="1" x14ac:dyDescent="0.35">
      <c r="A522" s="12" t="s">
        <v>555</v>
      </c>
      <c r="B522" s="37" t="s">
        <v>925</v>
      </c>
      <c r="C522" s="12">
        <v>519</v>
      </c>
      <c r="D522" s="12">
        <v>13170</v>
      </c>
      <c r="E522" s="12">
        <v>2047</v>
      </c>
      <c r="F522" s="12">
        <v>0</v>
      </c>
      <c r="G522" s="12">
        <v>13170</v>
      </c>
      <c r="H522" s="12">
        <v>2047</v>
      </c>
      <c r="I522" s="37" t="s">
        <v>928</v>
      </c>
      <c r="M522" s="37">
        <v>1645840951</v>
      </c>
      <c r="N522" s="12"/>
      <c r="O522" s="12">
        <v>105.753</v>
      </c>
      <c r="P522" s="12" t="s">
        <v>1186</v>
      </c>
      <c r="Q522" s="12" t="s">
        <v>978</v>
      </c>
      <c r="R522" s="12" t="s">
        <v>979</v>
      </c>
      <c r="S522" s="36" t="str">
        <f t="shared" si="8"/>
        <v>1bn - 50bn</v>
      </c>
      <c r="T522" s="36" t="str">
        <f>VLOOKUP(R522,Mapping!B:C,2,FALSE)</f>
        <v>EU</v>
      </c>
      <c r="U522" s="36" t="e">
        <f>VLOOKUP(N522,Mapping!H:I,2,FALSE)</f>
        <v>#N/A</v>
      </c>
    </row>
    <row r="523" spans="1:21" ht="16" customHeight="1" x14ac:dyDescent="0.35">
      <c r="A523" s="12" t="s">
        <v>556</v>
      </c>
      <c r="B523" s="37" t="s">
        <v>925</v>
      </c>
      <c r="C523" s="12">
        <v>520</v>
      </c>
      <c r="D523" s="12">
        <v>13147</v>
      </c>
      <c r="E523" s="12">
        <v>10241</v>
      </c>
      <c r="F523" s="12">
        <v>0</v>
      </c>
      <c r="G523" s="12">
        <v>13147</v>
      </c>
      <c r="H523" s="12">
        <v>10241</v>
      </c>
      <c r="I523" s="37" t="s">
        <v>928</v>
      </c>
      <c r="M523" s="37">
        <v>12024072013</v>
      </c>
      <c r="N523" s="12" t="s">
        <v>959</v>
      </c>
      <c r="O523" s="12">
        <v>34.851999999999997</v>
      </c>
      <c r="P523" s="12" t="s">
        <v>941</v>
      </c>
      <c r="Q523" s="12" t="s">
        <v>941</v>
      </c>
      <c r="R523" s="12" t="s">
        <v>932</v>
      </c>
      <c r="S523" s="36" t="str">
        <f t="shared" si="8"/>
        <v>1bn - 50bn</v>
      </c>
      <c r="T523" s="36" t="str">
        <f>VLOOKUP(R523,Mapping!B:C,2,FALSE)</f>
        <v>US/CA</v>
      </c>
      <c r="U523" s="36" t="str">
        <f>VLOOKUP(N523,Mapping!H:I,2,FALSE)</f>
        <v>Growth</v>
      </c>
    </row>
    <row r="524" spans="1:21" ht="16" customHeight="1" x14ac:dyDescent="0.35">
      <c r="A524" s="12" t="s">
        <v>557</v>
      </c>
      <c r="B524" s="37" t="s">
        <v>925</v>
      </c>
      <c r="C524" s="12">
        <v>521</v>
      </c>
      <c r="D524" s="12">
        <v>13121</v>
      </c>
      <c r="E524" s="12">
        <v>1200</v>
      </c>
      <c r="F524" s="12">
        <v>0</v>
      </c>
      <c r="I524" s="37"/>
      <c r="J524" s="12">
        <v>13121</v>
      </c>
      <c r="K524" s="12">
        <v>1200</v>
      </c>
      <c r="L524" s="12" t="s">
        <v>962</v>
      </c>
      <c r="M524" s="37">
        <v>1883819550</v>
      </c>
      <c r="N524" s="12" t="s">
        <v>940</v>
      </c>
      <c r="O524" s="12">
        <v>50.618000000000002</v>
      </c>
      <c r="P524" s="12" t="s">
        <v>953</v>
      </c>
      <c r="Q524" s="12"/>
      <c r="R524" s="12" t="s">
        <v>954</v>
      </c>
      <c r="S524" s="36" t="str">
        <f t="shared" si="8"/>
        <v>1bn - 50bn</v>
      </c>
      <c r="T524" s="36" t="str">
        <f>VLOOKUP(R524,Mapping!B:C,2,FALSE)</f>
        <v>EU</v>
      </c>
      <c r="U524" s="36" t="str">
        <f>VLOOKUP(N524,Mapping!H:I,2,FALSE)</f>
        <v>Growth</v>
      </c>
    </row>
    <row r="525" spans="1:21" ht="16" customHeight="1" x14ac:dyDescent="0.35">
      <c r="A525" s="12" t="s">
        <v>558</v>
      </c>
      <c r="B525" s="37" t="s">
        <v>925</v>
      </c>
      <c r="C525" s="12">
        <v>522</v>
      </c>
      <c r="D525" s="12">
        <v>13026</v>
      </c>
      <c r="E525" s="12">
        <v>0</v>
      </c>
      <c r="F525" s="12">
        <v>0</v>
      </c>
      <c r="G525" s="12">
        <v>4126</v>
      </c>
      <c r="H525" s="12">
        <v>0</v>
      </c>
      <c r="I525" s="37" t="s">
        <v>958</v>
      </c>
      <c r="J525" s="12">
        <v>8900</v>
      </c>
      <c r="K525" s="12">
        <v>0</v>
      </c>
      <c r="L525" s="12" t="s">
        <v>958</v>
      </c>
      <c r="M525" s="37">
        <v>4166300676</v>
      </c>
      <c r="N525" s="12" t="s">
        <v>940</v>
      </c>
      <c r="O525" s="12">
        <v>181.12799999999999</v>
      </c>
      <c r="P525" s="12" t="s">
        <v>953</v>
      </c>
      <c r="Q525" s="12"/>
      <c r="R525" s="12" t="s">
        <v>954</v>
      </c>
      <c r="S525" s="36" t="str">
        <f t="shared" si="8"/>
        <v>1bn - 50bn</v>
      </c>
      <c r="T525" s="36" t="str">
        <f>VLOOKUP(R525,Mapping!B:C,2,FALSE)</f>
        <v>EU</v>
      </c>
      <c r="U525" s="36" t="str">
        <f>VLOOKUP(N525,Mapping!H:I,2,FALSE)</f>
        <v>Growth</v>
      </c>
    </row>
    <row r="526" spans="1:21" ht="16" customHeight="1" x14ac:dyDescent="0.35">
      <c r="A526" s="12" t="s">
        <v>559</v>
      </c>
      <c r="B526" s="37" t="s">
        <v>925</v>
      </c>
      <c r="C526" s="12">
        <v>523</v>
      </c>
      <c r="D526" s="12">
        <v>13001</v>
      </c>
      <c r="E526" s="12">
        <v>-2474</v>
      </c>
      <c r="F526" s="12">
        <v>0</v>
      </c>
      <c r="I526" s="37"/>
      <c r="J526" s="12">
        <v>13001</v>
      </c>
      <c r="K526" s="12">
        <v>-2474</v>
      </c>
      <c r="L526" s="12" t="s">
        <v>942</v>
      </c>
      <c r="M526" s="37">
        <v>728525296</v>
      </c>
      <c r="N526" s="12" t="s">
        <v>940</v>
      </c>
      <c r="O526" s="12">
        <v>116.91200000000001</v>
      </c>
      <c r="P526" s="12" t="s">
        <v>1098</v>
      </c>
      <c r="Q526" s="12"/>
      <c r="R526" s="12" t="s">
        <v>1099</v>
      </c>
      <c r="S526" s="36" t="str">
        <f t="shared" si="8"/>
        <v>500mn - 1bn</v>
      </c>
      <c r="T526" s="36" t="str">
        <f>VLOOKUP(R526,Mapping!B:C,2,FALSE)</f>
        <v>Asia</v>
      </c>
      <c r="U526" s="36" t="str">
        <f>VLOOKUP(N526,Mapping!H:I,2,FALSE)</f>
        <v>Growth</v>
      </c>
    </row>
    <row r="527" spans="1:21" ht="16" customHeight="1" x14ac:dyDescent="0.35">
      <c r="A527" s="12" t="s">
        <v>560</v>
      </c>
      <c r="B527" s="37" t="s">
        <v>925</v>
      </c>
      <c r="C527" s="12">
        <v>524</v>
      </c>
      <c r="D527" s="12">
        <v>13000</v>
      </c>
      <c r="E527" s="12">
        <v>0</v>
      </c>
      <c r="F527" s="12">
        <v>0</v>
      </c>
      <c r="I527" s="37"/>
      <c r="J527" s="12">
        <v>13000</v>
      </c>
      <c r="K527" s="12">
        <v>0</v>
      </c>
      <c r="L527" s="12" t="s">
        <v>986</v>
      </c>
      <c r="M527" s="37">
        <v>210457919</v>
      </c>
      <c r="N527" s="12" t="s">
        <v>929</v>
      </c>
      <c r="O527" s="12">
        <v>71.893000000000001</v>
      </c>
      <c r="P527" s="12" t="s">
        <v>1158</v>
      </c>
      <c r="Q527" s="12"/>
      <c r="R527" s="12" t="s">
        <v>990</v>
      </c>
      <c r="S527" s="36" t="str">
        <f t="shared" si="8"/>
        <v>500mn</v>
      </c>
      <c r="T527" s="36" t="str">
        <f>VLOOKUP(R527,Mapping!B:C,2,FALSE)</f>
        <v>EU</v>
      </c>
      <c r="U527" s="36" t="str">
        <f>VLOOKUP(N527,Mapping!H:I,2,FALSE)</f>
        <v>Value</v>
      </c>
    </row>
    <row r="528" spans="1:21" ht="16" customHeight="1" x14ac:dyDescent="0.35">
      <c r="A528" s="12" t="s">
        <v>561</v>
      </c>
      <c r="B528" s="37" t="s">
        <v>925</v>
      </c>
      <c r="C528" s="12">
        <v>525</v>
      </c>
      <c r="D528" s="12">
        <v>12715</v>
      </c>
      <c r="E528" s="12">
        <v>-73624</v>
      </c>
      <c r="F528" s="12">
        <v>0</v>
      </c>
      <c r="G528" s="12">
        <v>12715</v>
      </c>
      <c r="H528" s="12">
        <v>-16637</v>
      </c>
      <c r="I528" s="37" t="s">
        <v>986</v>
      </c>
      <c r="J528" s="12">
        <v>0</v>
      </c>
      <c r="K528" s="12">
        <v>-56987</v>
      </c>
      <c r="L528" s="12" t="s">
        <v>942</v>
      </c>
      <c r="M528" s="37">
        <v>3142079609</v>
      </c>
      <c r="N528" s="12" t="s">
        <v>929</v>
      </c>
      <c r="O528" s="12">
        <v>62.49</v>
      </c>
      <c r="P528" s="12" t="s">
        <v>1187</v>
      </c>
      <c r="Q528" s="12"/>
      <c r="R528" s="12" t="s">
        <v>1043</v>
      </c>
      <c r="S528" s="36" t="str">
        <f t="shared" si="8"/>
        <v>1bn - 50bn</v>
      </c>
      <c r="T528" s="36" t="str">
        <f>VLOOKUP(R528,Mapping!B:C,2,FALSE)</f>
        <v>Asia</v>
      </c>
      <c r="U528" s="36" t="str">
        <f>VLOOKUP(N528,Mapping!H:I,2,FALSE)</f>
        <v>Value</v>
      </c>
    </row>
    <row r="529" spans="1:21" ht="16" customHeight="1" x14ac:dyDescent="0.35">
      <c r="A529" s="12" t="s">
        <v>562</v>
      </c>
      <c r="B529" s="37" t="s">
        <v>933</v>
      </c>
      <c r="C529" s="12">
        <v>526</v>
      </c>
      <c r="D529" s="12">
        <v>12710</v>
      </c>
      <c r="E529" s="12">
        <v>-5180</v>
      </c>
      <c r="F529" s="12">
        <v>0</v>
      </c>
      <c r="I529" s="37"/>
      <c r="J529" s="12">
        <v>12710</v>
      </c>
      <c r="K529" s="12">
        <v>-5180</v>
      </c>
      <c r="L529" s="12" t="s">
        <v>952</v>
      </c>
      <c r="M529" s="37">
        <v>3997188482</v>
      </c>
      <c r="N529" s="12" t="s">
        <v>940</v>
      </c>
      <c r="O529" s="12">
        <v>31.530999999999999</v>
      </c>
      <c r="P529" s="12" t="s">
        <v>1001</v>
      </c>
      <c r="Q529" s="12"/>
      <c r="R529" s="12" t="s">
        <v>951</v>
      </c>
      <c r="S529" s="36" t="str">
        <f t="shared" si="8"/>
        <v>1bn - 50bn</v>
      </c>
      <c r="T529" s="36" t="str">
        <f>VLOOKUP(R529,Mapping!B:C,2,FALSE)</f>
        <v>HK</v>
      </c>
      <c r="U529" s="36" t="str">
        <f>VLOOKUP(N529,Mapping!H:I,2,FALSE)</f>
        <v>Growth</v>
      </c>
    </row>
    <row r="530" spans="1:21" ht="16" customHeight="1" x14ac:dyDescent="0.35">
      <c r="A530" s="12" t="s">
        <v>563</v>
      </c>
      <c r="B530" s="37" t="s">
        <v>925</v>
      </c>
      <c r="C530" s="12">
        <v>527</v>
      </c>
      <c r="D530" s="12">
        <v>12511</v>
      </c>
      <c r="E530" s="12">
        <v>-2793</v>
      </c>
      <c r="F530" s="12">
        <v>0</v>
      </c>
      <c r="G530" s="12">
        <v>12511</v>
      </c>
      <c r="H530" s="12">
        <v>-2793</v>
      </c>
      <c r="I530" s="37" t="s">
        <v>928</v>
      </c>
      <c r="M530" s="37">
        <v>5763860701</v>
      </c>
      <c r="N530" s="12" t="s">
        <v>934</v>
      </c>
      <c r="O530" s="12">
        <v>31.677</v>
      </c>
      <c r="P530" s="12" t="s">
        <v>941</v>
      </c>
      <c r="Q530" s="12" t="s">
        <v>941</v>
      </c>
      <c r="R530" s="12" t="s">
        <v>932</v>
      </c>
      <c r="S530" s="36" t="str">
        <f t="shared" si="8"/>
        <v>1bn - 50bn</v>
      </c>
      <c r="T530" s="36" t="str">
        <f>VLOOKUP(R530,Mapping!B:C,2,FALSE)</f>
        <v>US/CA</v>
      </c>
      <c r="U530" s="36" t="str">
        <f>VLOOKUP(N530,Mapping!H:I,2,FALSE)</f>
        <v>Index</v>
      </c>
    </row>
    <row r="531" spans="1:21" ht="16" customHeight="1" x14ac:dyDescent="0.35">
      <c r="A531" s="12" t="s">
        <v>564</v>
      </c>
      <c r="B531" s="37" t="s">
        <v>933</v>
      </c>
      <c r="C531" s="12">
        <v>528</v>
      </c>
      <c r="D531" s="12">
        <v>12500</v>
      </c>
      <c r="E531" s="12">
        <v>-35178</v>
      </c>
      <c r="F531" s="12">
        <v>0</v>
      </c>
      <c r="G531" s="12">
        <v>0</v>
      </c>
      <c r="H531" s="12">
        <v>-34828</v>
      </c>
      <c r="I531" s="37" t="s">
        <v>957</v>
      </c>
      <c r="J531" s="12">
        <v>12500</v>
      </c>
      <c r="K531" s="12">
        <v>-350</v>
      </c>
      <c r="L531" s="12" t="s">
        <v>928</v>
      </c>
      <c r="M531" s="37">
        <v>2302688123</v>
      </c>
      <c r="N531" s="12" t="s">
        <v>940</v>
      </c>
      <c r="O531" s="12">
        <v>62.29</v>
      </c>
      <c r="P531" s="12" t="s">
        <v>1100</v>
      </c>
      <c r="Q531" s="12"/>
      <c r="R531" s="12" t="s">
        <v>951</v>
      </c>
      <c r="S531" s="36" t="str">
        <f t="shared" si="8"/>
        <v>1bn - 50bn</v>
      </c>
      <c r="T531" s="36" t="str">
        <f>VLOOKUP(R531,Mapping!B:C,2,FALSE)</f>
        <v>HK</v>
      </c>
      <c r="U531" s="36" t="str">
        <f>VLOOKUP(N531,Mapping!H:I,2,FALSE)</f>
        <v>Growth</v>
      </c>
    </row>
    <row r="532" spans="1:21" ht="16" customHeight="1" x14ac:dyDescent="0.35">
      <c r="A532" s="12" t="s">
        <v>565</v>
      </c>
      <c r="B532" s="37" t="s">
        <v>933</v>
      </c>
      <c r="C532" s="12">
        <v>529</v>
      </c>
      <c r="D532" s="12">
        <v>12200</v>
      </c>
      <c r="E532" s="12">
        <v>12200</v>
      </c>
      <c r="F532" s="12">
        <v>0</v>
      </c>
      <c r="I532" s="37"/>
      <c r="J532" s="12">
        <v>12200</v>
      </c>
      <c r="K532" s="12">
        <v>12200</v>
      </c>
      <c r="L532" s="12" t="s">
        <v>1063</v>
      </c>
      <c r="M532" s="37">
        <v>7061104154</v>
      </c>
      <c r="N532" s="12" t="s">
        <v>940</v>
      </c>
      <c r="O532" s="12">
        <v>62.09</v>
      </c>
      <c r="P532" s="12" t="s">
        <v>960</v>
      </c>
      <c r="Q532" s="12"/>
      <c r="R532" s="12" t="s">
        <v>961</v>
      </c>
      <c r="S532" s="36" t="str">
        <f t="shared" si="8"/>
        <v>1bn - 50bn</v>
      </c>
      <c r="T532" s="36" t="str">
        <f>VLOOKUP(R532,Mapping!B:C,2,FALSE)</f>
        <v>EU</v>
      </c>
      <c r="U532" s="36" t="str">
        <f>VLOOKUP(N532,Mapping!H:I,2,FALSE)</f>
        <v>Growth</v>
      </c>
    </row>
    <row r="533" spans="1:21" ht="16" customHeight="1" x14ac:dyDescent="0.35">
      <c r="A533" s="12" t="s">
        <v>566</v>
      </c>
      <c r="B533" s="37" t="s">
        <v>925</v>
      </c>
      <c r="C533" s="12">
        <v>530</v>
      </c>
      <c r="D533" s="12">
        <v>12111</v>
      </c>
      <c r="E533" s="12">
        <v>41</v>
      </c>
      <c r="F533" s="12">
        <v>0</v>
      </c>
      <c r="I533" s="37"/>
      <c r="J533" s="12">
        <v>12111</v>
      </c>
      <c r="K533" s="12">
        <v>41</v>
      </c>
      <c r="L533" s="12" t="s">
        <v>1093</v>
      </c>
      <c r="M533" s="37">
        <v>220671072</v>
      </c>
      <c r="N533" s="12" t="s">
        <v>940</v>
      </c>
      <c r="O533" s="12">
        <v>91.215999999999994</v>
      </c>
      <c r="P533" s="12" t="s">
        <v>950</v>
      </c>
      <c r="Q533" s="12"/>
      <c r="R533" s="12" t="s">
        <v>951</v>
      </c>
      <c r="S533" s="36" t="str">
        <f t="shared" si="8"/>
        <v>500mn</v>
      </c>
      <c r="T533" s="36" t="str">
        <f>VLOOKUP(R533,Mapping!B:C,2,FALSE)</f>
        <v>HK</v>
      </c>
      <c r="U533" s="36" t="str">
        <f>VLOOKUP(N533,Mapping!H:I,2,FALSE)</f>
        <v>Growth</v>
      </c>
    </row>
    <row r="534" spans="1:21" ht="16" customHeight="1" x14ac:dyDescent="0.35">
      <c r="A534" s="12" t="s">
        <v>567</v>
      </c>
      <c r="B534" s="37" t="s">
        <v>925</v>
      </c>
      <c r="C534" s="12">
        <v>531</v>
      </c>
      <c r="D534" s="12">
        <v>12100</v>
      </c>
      <c r="E534" s="12">
        <v>-17976</v>
      </c>
      <c r="F534" s="12">
        <v>0</v>
      </c>
      <c r="G534" s="12">
        <v>3400</v>
      </c>
      <c r="H534" s="12">
        <v>-21476</v>
      </c>
      <c r="I534" s="37" t="s">
        <v>958</v>
      </c>
      <c r="J534" s="12">
        <v>8700</v>
      </c>
      <c r="K534" s="12">
        <v>3500</v>
      </c>
      <c r="L534" s="12" t="s">
        <v>958</v>
      </c>
      <c r="M534" s="37">
        <v>313072184</v>
      </c>
      <c r="N534" s="12" t="s">
        <v>991</v>
      </c>
      <c r="O534" s="12">
        <v>57.256</v>
      </c>
      <c r="P534" s="12" t="s">
        <v>1188</v>
      </c>
      <c r="Q534" s="12"/>
      <c r="R534" s="12" t="s">
        <v>1010</v>
      </c>
      <c r="S534" s="36" t="str">
        <f t="shared" si="8"/>
        <v>500mn</v>
      </c>
      <c r="T534" s="36" t="str">
        <f>VLOOKUP(R534,Mapping!B:C,2,FALSE)</f>
        <v>Africa</v>
      </c>
      <c r="U534" s="36" t="str">
        <f>VLOOKUP(N534,Mapping!H:I,2,FALSE)</f>
        <v>Others</v>
      </c>
    </row>
    <row r="535" spans="1:21" ht="16" customHeight="1" x14ac:dyDescent="0.35">
      <c r="A535" s="12" t="s">
        <v>568</v>
      </c>
      <c r="B535" s="37" t="s">
        <v>925</v>
      </c>
      <c r="C535" s="12">
        <v>532</v>
      </c>
      <c r="D535" s="12">
        <v>11974</v>
      </c>
      <c r="E535" s="12">
        <v>2754</v>
      </c>
      <c r="F535" s="12">
        <v>0</v>
      </c>
      <c r="G535" s="12">
        <v>11974</v>
      </c>
      <c r="H535" s="12">
        <v>2754</v>
      </c>
      <c r="I535" s="37" t="s">
        <v>928</v>
      </c>
      <c r="M535" s="37">
        <v>540019845</v>
      </c>
      <c r="N535" s="12" t="s">
        <v>940</v>
      </c>
      <c r="O535" s="12">
        <v>26.658000000000001</v>
      </c>
      <c r="P535" s="12" t="s">
        <v>950</v>
      </c>
      <c r="Q535" s="12"/>
      <c r="R535" s="12" t="s">
        <v>951</v>
      </c>
      <c r="S535" s="36" t="str">
        <f t="shared" si="8"/>
        <v>500mn - 1bn</v>
      </c>
      <c r="T535" s="36" t="str">
        <f>VLOOKUP(R535,Mapping!B:C,2,FALSE)</f>
        <v>HK</v>
      </c>
      <c r="U535" s="36" t="str">
        <f>VLOOKUP(N535,Mapping!H:I,2,FALSE)</f>
        <v>Growth</v>
      </c>
    </row>
    <row r="536" spans="1:21" ht="16" customHeight="1" x14ac:dyDescent="0.35">
      <c r="A536" s="12" t="s">
        <v>569</v>
      </c>
      <c r="B536" s="37" t="s">
        <v>933</v>
      </c>
      <c r="C536" s="12">
        <v>533</v>
      </c>
      <c r="D536" s="12">
        <v>11900</v>
      </c>
      <c r="E536" s="12">
        <v>11900</v>
      </c>
      <c r="F536" s="12">
        <v>0</v>
      </c>
      <c r="I536" s="37"/>
      <c r="J536" s="12">
        <v>11900</v>
      </c>
      <c r="K536" s="12">
        <v>11900</v>
      </c>
      <c r="L536" s="12" t="s">
        <v>942</v>
      </c>
      <c r="M536" s="37">
        <v>12937376284</v>
      </c>
      <c r="N536" s="12" t="s">
        <v>940</v>
      </c>
      <c r="O536" s="12">
        <v>110.83499999999999</v>
      </c>
      <c r="P536" s="12" t="s">
        <v>999</v>
      </c>
      <c r="Q536" s="12"/>
      <c r="R536" s="12" t="s">
        <v>927</v>
      </c>
      <c r="S536" s="36" t="str">
        <f t="shared" si="8"/>
        <v>1bn - 50bn</v>
      </c>
      <c r="T536" s="36" t="str">
        <f>VLOOKUP(R536,Mapping!B:C,2,FALSE)</f>
        <v>CN</v>
      </c>
      <c r="U536" s="36" t="str">
        <f>VLOOKUP(N536,Mapping!H:I,2,FALSE)</f>
        <v>Growth</v>
      </c>
    </row>
    <row r="537" spans="1:21" ht="16" customHeight="1" x14ac:dyDescent="0.35">
      <c r="A537" s="12" t="s">
        <v>570</v>
      </c>
      <c r="B537" s="37" t="s">
        <v>925</v>
      </c>
      <c r="C537" s="12">
        <v>534</v>
      </c>
      <c r="D537" s="12">
        <v>11592</v>
      </c>
      <c r="E537" s="12">
        <v>-1737</v>
      </c>
      <c r="F537" s="12">
        <v>0</v>
      </c>
      <c r="G537" s="12">
        <v>11592</v>
      </c>
      <c r="H537" s="12">
        <v>-1737</v>
      </c>
      <c r="I537" s="37" t="s">
        <v>928</v>
      </c>
      <c r="M537" s="37">
        <v>79164431210</v>
      </c>
      <c r="N537" s="12"/>
      <c r="O537" s="12">
        <v>13.875999999999999</v>
      </c>
      <c r="P537" s="12" t="s">
        <v>1189</v>
      </c>
      <c r="Q537" s="12" t="s">
        <v>1185</v>
      </c>
      <c r="R537" s="12" t="s">
        <v>932</v>
      </c>
      <c r="S537" s="36" t="str">
        <f t="shared" si="8"/>
        <v>50bn - 100bn</v>
      </c>
      <c r="T537" s="36" t="str">
        <f>VLOOKUP(R537,Mapping!B:C,2,FALSE)</f>
        <v>US/CA</v>
      </c>
      <c r="U537" s="36" t="e">
        <f>VLOOKUP(N537,Mapping!H:I,2,FALSE)</f>
        <v>#N/A</v>
      </c>
    </row>
    <row r="538" spans="1:21" ht="16" customHeight="1" x14ac:dyDescent="0.35">
      <c r="A538" s="12" t="s">
        <v>571</v>
      </c>
      <c r="B538" s="37" t="s">
        <v>925</v>
      </c>
      <c r="C538" s="12">
        <v>535</v>
      </c>
      <c r="D538" s="12">
        <v>11330</v>
      </c>
      <c r="E538" s="12">
        <v>-740917</v>
      </c>
      <c r="F538" s="12">
        <v>0</v>
      </c>
      <c r="G538" s="12">
        <v>11330</v>
      </c>
      <c r="H538" s="12">
        <v>-260217</v>
      </c>
      <c r="I538" s="37" t="s">
        <v>939</v>
      </c>
      <c r="J538" s="12">
        <v>0</v>
      </c>
      <c r="K538" s="12">
        <v>-480700</v>
      </c>
      <c r="L538" s="12" t="s">
        <v>986</v>
      </c>
      <c r="M538" s="37">
        <v>1625681535</v>
      </c>
      <c r="N538" s="12" t="s">
        <v>940</v>
      </c>
      <c r="O538" s="12">
        <v>48.170999999999999</v>
      </c>
      <c r="P538" s="12" t="s">
        <v>953</v>
      </c>
      <c r="Q538" s="12"/>
      <c r="R538" s="12" t="s">
        <v>954</v>
      </c>
      <c r="S538" s="36" t="str">
        <f t="shared" si="8"/>
        <v>1bn - 50bn</v>
      </c>
      <c r="T538" s="36" t="str">
        <f>VLOOKUP(R538,Mapping!B:C,2,FALSE)</f>
        <v>EU</v>
      </c>
      <c r="U538" s="36" t="str">
        <f>VLOOKUP(N538,Mapping!H:I,2,FALSE)</f>
        <v>Growth</v>
      </c>
    </row>
    <row r="539" spans="1:21" ht="16" customHeight="1" x14ac:dyDescent="0.35">
      <c r="A539" s="12" t="s">
        <v>572</v>
      </c>
      <c r="B539" s="37" t="s">
        <v>925</v>
      </c>
      <c r="C539" s="12">
        <v>536</v>
      </c>
      <c r="D539" s="12">
        <v>11233</v>
      </c>
      <c r="E539" s="12">
        <v>3390</v>
      </c>
      <c r="F539" s="12">
        <v>0</v>
      </c>
      <c r="G539" s="12">
        <v>11233</v>
      </c>
      <c r="H539" s="12">
        <v>3390</v>
      </c>
      <c r="I539" s="37" t="s">
        <v>952</v>
      </c>
      <c r="M539" s="37">
        <v>263919752</v>
      </c>
      <c r="N539" s="12" t="s">
        <v>929</v>
      </c>
      <c r="O539" s="12">
        <v>32.667000000000002</v>
      </c>
      <c r="P539" s="12" t="s">
        <v>960</v>
      </c>
      <c r="Q539" s="12"/>
      <c r="R539" s="12" t="s">
        <v>961</v>
      </c>
      <c r="S539" s="36" t="str">
        <f t="shared" si="8"/>
        <v>500mn</v>
      </c>
      <c r="T539" s="36" t="str">
        <f>VLOOKUP(R539,Mapping!B:C,2,FALSE)</f>
        <v>EU</v>
      </c>
      <c r="U539" s="36" t="str">
        <f>VLOOKUP(N539,Mapping!H:I,2,FALSE)</f>
        <v>Value</v>
      </c>
    </row>
    <row r="540" spans="1:21" ht="16" customHeight="1" x14ac:dyDescent="0.35">
      <c r="A540" s="12" t="s">
        <v>573</v>
      </c>
      <c r="B540" s="37" t="s">
        <v>925</v>
      </c>
      <c r="C540" s="12">
        <v>537</v>
      </c>
      <c r="D540" s="12">
        <v>11183</v>
      </c>
      <c r="E540" s="12">
        <v>-2110</v>
      </c>
      <c r="F540" s="12">
        <v>0</v>
      </c>
      <c r="G540" s="12">
        <v>11183</v>
      </c>
      <c r="H540" s="12">
        <v>-2110</v>
      </c>
      <c r="I540" s="37" t="s">
        <v>928</v>
      </c>
      <c r="M540" s="37">
        <v>36056339282</v>
      </c>
      <c r="N540" s="12" t="s">
        <v>998</v>
      </c>
      <c r="O540" s="12">
        <v>28.943000000000001</v>
      </c>
      <c r="P540" s="12" t="s">
        <v>1164</v>
      </c>
      <c r="Q540" s="12" t="s">
        <v>968</v>
      </c>
      <c r="R540" s="12" t="s">
        <v>932</v>
      </c>
      <c r="S540" s="36" t="str">
        <f t="shared" si="8"/>
        <v>1bn - 50bn</v>
      </c>
      <c r="T540" s="36" t="str">
        <f>VLOOKUP(R540,Mapping!B:C,2,FALSE)</f>
        <v>US/CA</v>
      </c>
      <c r="U540" s="36" t="str">
        <f>VLOOKUP(N540,Mapping!H:I,2,FALSE)</f>
        <v>Broker</v>
      </c>
    </row>
    <row r="541" spans="1:21" ht="16" customHeight="1" x14ac:dyDescent="0.35">
      <c r="A541" s="12" t="s">
        <v>574</v>
      </c>
      <c r="B541" s="37" t="s">
        <v>933</v>
      </c>
      <c r="C541" s="12">
        <v>538</v>
      </c>
      <c r="D541" s="12">
        <v>11150</v>
      </c>
      <c r="E541" s="12">
        <v>11150</v>
      </c>
      <c r="F541" s="12">
        <v>0</v>
      </c>
      <c r="I541" s="37"/>
      <c r="J541" s="12">
        <v>11150</v>
      </c>
      <c r="K541" s="12">
        <v>11150</v>
      </c>
      <c r="L541" s="12" t="s">
        <v>942</v>
      </c>
      <c r="M541" s="37">
        <v>2912096785</v>
      </c>
      <c r="N541" s="12" t="s">
        <v>940</v>
      </c>
      <c r="O541" s="12">
        <v>86.706999999999994</v>
      </c>
      <c r="P541" s="12" t="s">
        <v>977</v>
      </c>
      <c r="Q541" s="12"/>
      <c r="R541" s="12" t="s">
        <v>927</v>
      </c>
      <c r="S541" s="36" t="str">
        <f t="shared" si="8"/>
        <v>1bn - 50bn</v>
      </c>
      <c r="T541" s="36" t="str">
        <f>VLOOKUP(R541,Mapping!B:C,2,FALSE)</f>
        <v>CN</v>
      </c>
      <c r="U541" s="36" t="str">
        <f>VLOOKUP(N541,Mapping!H:I,2,FALSE)</f>
        <v>Growth</v>
      </c>
    </row>
    <row r="542" spans="1:21" ht="16" customHeight="1" x14ac:dyDescent="0.35">
      <c r="A542" s="12" t="s">
        <v>575</v>
      </c>
      <c r="B542" s="37" t="s">
        <v>933</v>
      </c>
      <c r="C542" s="12">
        <v>539</v>
      </c>
      <c r="D542" s="12">
        <v>11050</v>
      </c>
      <c r="E542" s="12">
        <v>-2500</v>
      </c>
      <c r="F542" s="12">
        <v>0</v>
      </c>
      <c r="I542" s="37"/>
      <c r="J542" s="12">
        <v>11050</v>
      </c>
      <c r="K542" s="12">
        <v>-2500</v>
      </c>
      <c r="L542" s="12" t="s">
        <v>1032</v>
      </c>
      <c r="M542" s="37">
        <v>1034555129</v>
      </c>
      <c r="N542" s="12" t="s">
        <v>929</v>
      </c>
      <c r="O542" s="12">
        <v>34.582000000000001</v>
      </c>
      <c r="P542" s="12" t="s">
        <v>953</v>
      </c>
      <c r="Q542" s="12"/>
      <c r="R542" s="12" t="s">
        <v>954</v>
      </c>
      <c r="S542" s="36" t="str">
        <f t="shared" si="8"/>
        <v>1bn - 50bn</v>
      </c>
      <c r="T542" s="36" t="str">
        <f>VLOOKUP(R542,Mapping!B:C,2,FALSE)</f>
        <v>EU</v>
      </c>
      <c r="U542" s="36" t="str">
        <f>VLOOKUP(N542,Mapping!H:I,2,FALSE)</f>
        <v>Value</v>
      </c>
    </row>
    <row r="543" spans="1:21" ht="16" customHeight="1" x14ac:dyDescent="0.35">
      <c r="A543" s="12" t="s">
        <v>576</v>
      </c>
      <c r="B543" s="37" t="s">
        <v>925</v>
      </c>
      <c r="C543" s="12">
        <v>540</v>
      </c>
      <c r="D543" s="12">
        <v>10883</v>
      </c>
      <c r="E543" s="12">
        <v>7556</v>
      </c>
      <c r="F543" s="12">
        <v>0</v>
      </c>
      <c r="G543" s="12">
        <v>10883</v>
      </c>
      <c r="H543" s="12">
        <v>7556</v>
      </c>
      <c r="I543" s="37" t="s">
        <v>928</v>
      </c>
      <c r="M543" s="37">
        <v>21479587035</v>
      </c>
      <c r="N543" s="12" t="s">
        <v>934</v>
      </c>
      <c r="O543" s="12">
        <v>109.63800000000001</v>
      </c>
      <c r="P543" s="12" t="s">
        <v>1190</v>
      </c>
      <c r="Q543" s="12" t="s">
        <v>936</v>
      </c>
      <c r="R543" s="12" t="s">
        <v>932</v>
      </c>
      <c r="S543" s="36" t="str">
        <f t="shared" si="8"/>
        <v>1bn - 50bn</v>
      </c>
      <c r="T543" s="36" t="str">
        <f>VLOOKUP(R543,Mapping!B:C,2,FALSE)</f>
        <v>US/CA</v>
      </c>
      <c r="U543" s="36" t="str">
        <f>VLOOKUP(N543,Mapping!H:I,2,FALSE)</f>
        <v>Index</v>
      </c>
    </row>
    <row r="544" spans="1:21" ht="16" customHeight="1" x14ac:dyDescent="0.35">
      <c r="A544" s="12" t="s">
        <v>577</v>
      </c>
      <c r="B544" s="37" t="s">
        <v>925</v>
      </c>
      <c r="C544" s="12">
        <v>541</v>
      </c>
      <c r="D544" s="12">
        <v>10814</v>
      </c>
      <c r="E544" s="12">
        <v>-161</v>
      </c>
      <c r="F544" s="12">
        <v>0</v>
      </c>
      <c r="G544" s="12">
        <v>10814</v>
      </c>
      <c r="H544" s="12">
        <v>-161</v>
      </c>
      <c r="I544" s="37" t="s">
        <v>928</v>
      </c>
      <c r="M544" s="37">
        <v>1524453038</v>
      </c>
      <c r="N544" s="12" t="s">
        <v>934</v>
      </c>
      <c r="O544" s="12">
        <v>22.445</v>
      </c>
      <c r="P544" s="12" t="s">
        <v>1191</v>
      </c>
      <c r="Q544" s="12" t="s">
        <v>931</v>
      </c>
      <c r="R544" s="12" t="s">
        <v>932</v>
      </c>
      <c r="S544" s="36" t="str">
        <f t="shared" si="8"/>
        <v>1bn - 50bn</v>
      </c>
      <c r="T544" s="36" t="str">
        <f>VLOOKUP(R544,Mapping!B:C,2,FALSE)</f>
        <v>US/CA</v>
      </c>
      <c r="U544" s="36" t="str">
        <f>VLOOKUP(N544,Mapping!H:I,2,FALSE)</f>
        <v>Index</v>
      </c>
    </row>
    <row r="545" spans="1:21" ht="16" customHeight="1" x14ac:dyDescent="0.35">
      <c r="A545" s="12" t="s">
        <v>578</v>
      </c>
      <c r="B545" s="37" t="s">
        <v>925</v>
      </c>
      <c r="C545" s="12">
        <v>542</v>
      </c>
      <c r="D545" s="12">
        <v>10776</v>
      </c>
      <c r="E545" s="12">
        <v>0</v>
      </c>
      <c r="F545" s="12">
        <v>0</v>
      </c>
      <c r="G545" s="12">
        <v>10776</v>
      </c>
      <c r="H545" s="12">
        <v>0</v>
      </c>
      <c r="I545" s="37" t="s">
        <v>928</v>
      </c>
      <c r="M545" s="37">
        <v>8513124569</v>
      </c>
      <c r="N545" s="12" t="s">
        <v>934</v>
      </c>
      <c r="O545" s="12">
        <v>12.128</v>
      </c>
      <c r="P545" s="12" t="s">
        <v>1192</v>
      </c>
      <c r="Q545" s="12" t="s">
        <v>1140</v>
      </c>
      <c r="R545" s="12" t="s">
        <v>932</v>
      </c>
      <c r="S545" s="36" t="str">
        <f t="shared" si="8"/>
        <v>1bn - 50bn</v>
      </c>
      <c r="T545" s="36" t="str">
        <f>VLOOKUP(R545,Mapping!B:C,2,FALSE)</f>
        <v>US/CA</v>
      </c>
      <c r="U545" s="36" t="str">
        <f>VLOOKUP(N545,Mapping!H:I,2,FALSE)</f>
        <v>Index</v>
      </c>
    </row>
    <row r="546" spans="1:21" ht="16" customHeight="1" x14ac:dyDescent="0.35">
      <c r="A546" s="12" t="s">
        <v>579</v>
      </c>
      <c r="B546" s="37" t="s">
        <v>933</v>
      </c>
      <c r="C546" s="12">
        <v>543</v>
      </c>
      <c r="D546" s="12">
        <v>10735</v>
      </c>
      <c r="E546" s="12">
        <v>10735</v>
      </c>
      <c r="F546" s="12">
        <v>0</v>
      </c>
      <c r="I546" s="37"/>
      <c r="J546" s="12">
        <v>10735</v>
      </c>
      <c r="K546" s="12">
        <v>10735</v>
      </c>
      <c r="L546" s="12" t="s">
        <v>952</v>
      </c>
      <c r="M546" s="37">
        <v>1077372521</v>
      </c>
      <c r="N546" s="12" t="s">
        <v>940</v>
      </c>
      <c r="O546" s="12">
        <v>50.53</v>
      </c>
      <c r="P546" s="12" t="s">
        <v>1098</v>
      </c>
      <c r="Q546" s="12"/>
      <c r="R546" s="12" t="s">
        <v>1099</v>
      </c>
      <c r="S546" s="36" t="str">
        <f t="shared" si="8"/>
        <v>1bn - 50bn</v>
      </c>
      <c r="T546" s="36" t="str">
        <f>VLOOKUP(R546,Mapping!B:C,2,FALSE)</f>
        <v>Asia</v>
      </c>
      <c r="U546" s="36" t="str">
        <f>VLOOKUP(N546,Mapping!H:I,2,FALSE)</f>
        <v>Growth</v>
      </c>
    </row>
    <row r="547" spans="1:21" ht="16" customHeight="1" x14ac:dyDescent="0.35">
      <c r="A547" s="12" t="s">
        <v>580</v>
      </c>
      <c r="B547" s="37" t="s">
        <v>925</v>
      </c>
      <c r="C547" s="12">
        <v>544</v>
      </c>
      <c r="D547" s="12">
        <v>10638</v>
      </c>
      <c r="E547" s="12">
        <v>1485</v>
      </c>
      <c r="F547" s="12">
        <v>0</v>
      </c>
      <c r="G547" s="12">
        <v>10638</v>
      </c>
      <c r="H547" s="12">
        <v>1485</v>
      </c>
      <c r="I547" s="37" t="s">
        <v>928</v>
      </c>
      <c r="M547" s="37">
        <v>1095330737</v>
      </c>
      <c r="N547" s="12" t="s">
        <v>991</v>
      </c>
      <c r="O547" s="12">
        <v>38.674999999999997</v>
      </c>
      <c r="P547" s="12" t="s">
        <v>1193</v>
      </c>
      <c r="Q547" s="12" t="s">
        <v>931</v>
      </c>
      <c r="R547" s="12" t="s">
        <v>932</v>
      </c>
      <c r="S547" s="36" t="str">
        <f t="shared" si="8"/>
        <v>1bn - 50bn</v>
      </c>
      <c r="T547" s="36" t="str">
        <f>VLOOKUP(R547,Mapping!B:C,2,FALSE)</f>
        <v>US/CA</v>
      </c>
      <c r="U547" s="36" t="str">
        <f>VLOOKUP(N547,Mapping!H:I,2,FALSE)</f>
        <v>Others</v>
      </c>
    </row>
    <row r="548" spans="1:21" ht="16" customHeight="1" x14ac:dyDescent="0.35">
      <c r="A548" s="12" t="s">
        <v>581</v>
      </c>
      <c r="B548" s="37" t="s">
        <v>925</v>
      </c>
      <c r="C548" s="12">
        <v>545</v>
      </c>
      <c r="D548" s="12">
        <v>10381</v>
      </c>
      <c r="E548" s="12">
        <v>1385</v>
      </c>
      <c r="F548" s="12">
        <v>0</v>
      </c>
      <c r="I548" s="37"/>
      <c r="J548" s="12">
        <v>10381</v>
      </c>
      <c r="K548" s="12">
        <v>1385</v>
      </c>
      <c r="L548" s="12" t="s">
        <v>957</v>
      </c>
      <c r="M548" s="37">
        <v>1502964450</v>
      </c>
      <c r="N548" s="12" t="s">
        <v>940</v>
      </c>
      <c r="O548" s="12">
        <v>7.9240000000000004</v>
      </c>
      <c r="P548" s="12" t="s">
        <v>1194</v>
      </c>
      <c r="Q548" s="12"/>
      <c r="R548" s="12" t="s">
        <v>1154</v>
      </c>
      <c r="S548" s="36" t="str">
        <f t="shared" si="8"/>
        <v>1bn - 50bn</v>
      </c>
      <c r="T548" s="36" t="str">
        <f>VLOOKUP(R548,Mapping!B:C,2,FALSE)</f>
        <v>Oceania</v>
      </c>
      <c r="U548" s="36" t="str">
        <f>VLOOKUP(N548,Mapping!H:I,2,FALSE)</f>
        <v>Growth</v>
      </c>
    </row>
    <row r="549" spans="1:21" ht="16" customHeight="1" x14ac:dyDescent="0.35">
      <c r="A549" s="12" t="s">
        <v>582</v>
      </c>
      <c r="B549" s="37" t="s">
        <v>925</v>
      </c>
      <c r="C549" s="12">
        <v>546</v>
      </c>
      <c r="D549" s="12">
        <v>10355</v>
      </c>
      <c r="E549" s="12">
        <v>10355</v>
      </c>
      <c r="F549" s="12">
        <v>0</v>
      </c>
      <c r="G549" s="12">
        <v>10355</v>
      </c>
      <c r="H549" s="12">
        <v>10355</v>
      </c>
      <c r="I549" s="37" t="s">
        <v>928</v>
      </c>
      <c r="M549" s="37">
        <v>11288408705</v>
      </c>
      <c r="N549" s="12" t="s">
        <v>976</v>
      </c>
      <c r="O549" s="12">
        <v>198.44300000000001</v>
      </c>
      <c r="P549" s="12" t="s">
        <v>953</v>
      </c>
      <c r="Q549" s="12"/>
      <c r="R549" s="12" t="s">
        <v>954</v>
      </c>
      <c r="S549" s="36" t="str">
        <f t="shared" si="8"/>
        <v>1bn - 50bn</v>
      </c>
      <c r="T549" s="36" t="str">
        <f>VLOOKUP(R549,Mapping!B:C,2,FALSE)</f>
        <v>EU</v>
      </c>
      <c r="U549" s="36" t="str">
        <f>VLOOKUP(N549,Mapping!H:I,2,FALSE)</f>
        <v>Alternative/Specialty</v>
      </c>
    </row>
    <row r="550" spans="1:21" ht="16" customHeight="1" x14ac:dyDescent="0.35">
      <c r="A550" s="12" t="s">
        <v>583</v>
      </c>
      <c r="B550" s="37" t="s">
        <v>925</v>
      </c>
      <c r="C550" s="12">
        <v>547</v>
      </c>
      <c r="D550" s="12">
        <v>10230</v>
      </c>
      <c r="E550" s="12">
        <v>-20900</v>
      </c>
      <c r="F550" s="12">
        <v>0</v>
      </c>
      <c r="G550" s="12">
        <v>10230</v>
      </c>
      <c r="H550" s="12">
        <v>-20900</v>
      </c>
      <c r="I550" s="37" t="s">
        <v>928</v>
      </c>
      <c r="M550" s="37">
        <v>2832173120</v>
      </c>
      <c r="N550" s="12" t="s">
        <v>940</v>
      </c>
      <c r="O550" s="12">
        <v>43.021000000000001</v>
      </c>
      <c r="P550" s="12" t="s">
        <v>953</v>
      </c>
      <c r="Q550" s="12"/>
      <c r="R550" s="12" t="s">
        <v>954</v>
      </c>
      <c r="S550" s="36" t="str">
        <f t="shared" si="8"/>
        <v>1bn - 50bn</v>
      </c>
      <c r="T550" s="36" t="str">
        <f>VLOOKUP(R550,Mapping!B:C,2,FALSE)</f>
        <v>EU</v>
      </c>
      <c r="U550" s="36" t="str">
        <f>VLOOKUP(N550,Mapping!H:I,2,FALSE)</f>
        <v>Growth</v>
      </c>
    </row>
    <row r="551" spans="1:21" ht="16" customHeight="1" x14ac:dyDescent="0.35">
      <c r="A551" s="12" t="s">
        <v>584</v>
      </c>
      <c r="B551" s="37" t="s">
        <v>925</v>
      </c>
      <c r="C551" s="12">
        <v>548</v>
      </c>
      <c r="D551" s="12">
        <v>10202</v>
      </c>
      <c r="E551" s="12">
        <v>-13450</v>
      </c>
      <c r="F551" s="12">
        <v>0</v>
      </c>
      <c r="I551" s="37"/>
      <c r="J551" s="12">
        <v>10202</v>
      </c>
      <c r="K551" s="12">
        <v>-13450</v>
      </c>
      <c r="L551" s="12" t="s">
        <v>962</v>
      </c>
      <c r="M551" s="37">
        <v>464746761</v>
      </c>
      <c r="N551" s="12" t="s">
        <v>940</v>
      </c>
      <c r="O551" s="12">
        <v>98.986999999999995</v>
      </c>
      <c r="P551" s="12" t="s">
        <v>1102</v>
      </c>
      <c r="Q551" s="12"/>
      <c r="R551" s="12" t="s">
        <v>951</v>
      </c>
      <c r="S551" s="36" t="str">
        <f t="shared" si="8"/>
        <v>500mn</v>
      </c>
      <c r="T551" s="36" t="str">
        <f>VLOOKUP(R551,Mapping!B:C,2,FALSE)</f>
        <v>HK</v>
      </c>
      <c r="U551" s="36" t="str">
        <f>VLOOKUP(N551,Mapping!H:I,2,FALSE)</f>
        <v>Growth</v>
      </c>
    </row>
    <row r="552" spans="1:21" ht="16" customHeight="1" x14ac:dyDescent="0.35">
      <c r="A552" s="12" t="s">
        <v>585</v>
      </c>
      <c r="B552" s="37" t="s">
        <v>925</v>
      </c>
      <c r="C552" s="12">
        <v>549</v>
      </c>
      <c r="D552" s="12">
        <v>10053</v>
      </c>
      <c r="E552" s="12">
        <v>-2242</v>
      </c>
      <c r="F552" s="12">
        <v>0</v>
      </c>
      <c r="G552" s="12">
        <v>10053</v>
      </c>
      <c r="H552" s="12">
        <v>-2242</v>
      </c>
      <c r="I552" s="37" t="s">
        <v>928</v>
      </c>
      <c r="M552" s="37">
        <v>78561154240</v>
      </c>
      <c r="N552" s="12" t="s">
        <v>940</v>
      </c>
      <c r="O552" s="12">
        <v>20.512</v>
      </c>
      <c r="P552" s="12" t="s">
        <v>1148</v>
      </c>
      <c r="Q552" s="12" t="s">
        <v>1149</v>
      </c>
      <c r="R552" s="12" t="s">
        <v>932</v>
      </c>
      <c r="S552" s="36" t="str">
        <f t="shared" si="8"/>
        <v>50bn - 100bn</v>
      </c>
      <c r="T552" s="36" t="str">
        <f>VLOOKUP(R552,Mapping!B:C,2,FALSE)</f>
        <v>US/CA</v>
      </c>
      <c r="U552" s="36" t="str">
        <f>VLOOKUP(N552,Mapping!H:I,2,FALSE)</f>
        <v>Growth</v>
      </c>
    </row>
    <row r="553" spans="1:21" ht="16" customHeight="1" x14ac:dyDescent="0.35">
      <c r="A553" s="12" t="s">
        <v>586</v>
      </c>
      <c r="B553" s="37" t="s">
        <v>925</v>
      </c>
      <c r="C553" s="12">
        <v>550</v>
      </c>
      <c r="D553" s="12">
        <v>10000</v>
      </c>
      <c r="E553" s="12">
        <v>0</v>
      </c>
      <c r="F553" s="12">
        <v>0</v>
      </c>
      <c r="G553" s="12">
        <v>10000</v>
      </c>
      <c r="H553" s="12">
        <v>0</v>
      </c>
      <c r="I553" s="37" t="s">
        <v>952</v>
      </c>
      <c r="J553" s="12">
        <v>0</v>
      </c>
      <c r="K553" s="12">
        <v>0</v>
      </c>
      <c r="L553" s="12" t="s">
        <v>1062</v>
      </c>
      <c r="M553" s="37">
        <v>594455051</v>
      </c>
      <c r="N553" s="12" t="s">
        <v>940</v>
      </c>
      <c r="O553" s="12">
        <v>67.546000000000006</v>
      </c>
      <c r="P553" s="12" t="s">
        <v>950</v>
      </c>
      <c r="Q553" s="12"/>
      <c r="R553" s="12" t="s">
        <v>951</v>
      </c>
      <c r="S553" s="36" t="str">
        <f t="shared" si="8"/>
        <v>500mn - 1bn</v>
      </c>
      <c r="T553" s="36" t="str">
        <f>VLOOKUP(R553,Mapping!B:C,2,FALSE)</f>
        <v>HK</v>
      </c>
      <c r="U553" s="36" t="str">
        <f>VLOOKUP(N553,Mapping!H:I,2,FALSE)</f>
        <v>Growth</v>
      </c>
    </row>
    <row r="554" spans="1:21" ht="16" customHeight="1" x14ac:dyDescent="0.35">
      <c r="A554" s="12" t="s">
        <v>587</v>
      </c>
      <c r="B554" s="37" t="s">
        <v>925</v>
      </c>
      <c r="C554" s="12">
        <v>550</v>
      </c>
      <c r="D554" s="12">
        <v>10000</v>
      </c>
      <c r="E554" s="12">
        <v>0</v>
      </c>
      <c r="F554" s="12">
        <v>0</v>
      </c>
      <c r="I554" s="37"/>
      <c r="J554" s="12">
        <v>10000</v>
      </c>
      <c r="K554" s="12">
        <v>0</v>
      </c>
      <c r="L554" s="12" t="s">
        <v>962</v>
      </c>
      <c r="M554" s="37">
        <v>85088616</v>
      </c>
      <c r="N554" s="12"/>
      <c r="O554" s="12">
        <v>70.013000000000005</v>
      </c>
      <c r="P554" s="12"/>
      <c r="Q554" s="12"/>
      <c r="R554" s="12" t="s">
        <v>954</v>
      </c>
      <c r="S554" s="36" t="str">
        <f t="shared" si="8"/>
        <v>500mn</v>
      </c>
      <c r="T554" s="36" t="str">
        <f>VLOOKUP(R554,Mapping!B:C,2,FALSE)</f>
        <v>EU</v>
      </c>
      <c r="U554" s="36" t="e">
        <f>VLOOKUP(N554,Mapping!H:I,2,FALSE)</f>
        <v>#N/A</v>
      </c>
    </row>
    <row r="555" spans="1:21" ht="16" customHeight="1" x14ac:dyDescent="0.35">
      <c r="A555" s="12" t="s">
        <v>588</v>
      </c>
      <c r="B555" s="37" t="s">
        <v>925</v>
      </c>
      <c r="C555" s="12">
        <v>552</v>
      </c>
      <c r="D555" s="12">
        <v>9993</v>
      </c>
      <c r="E555" s="12">
        <v>2</v>
      </c>
      <c r="F555" s="12">
        <v>0</v>
      </c>
      <c r="G555" s="12">
        <v>9993</v>
      </c>
      <c r="H555" s="12">
        <v>2</v>
      </c>
      <c r="I555" s="37" t="s">
        <v>928</v>
      </c>
      <c r="M555" s="37">
        <v>70951021574</v>
      </c>
      <c r="N555" s="12" t="s">
        <v>940</v>
      </c>
      <c r="O555" s="12">
        <v>41.667999999999999</v>
      </c>
      <c r="P555" s="12" t="s">
        <v>1073</v>
      </c>
      <c r="Q555" s="12" t="s">
        <v>946</v>
      </c>
      <c r="R555" s="12" t="s">
        <v>932</v>
      </c>
      <c r="S555" s="36" t="str">
        <f t="shared" si="8"/>
        <v>50bn - 100bn</v>
      </c>
      <c r="T555" s="36" t="str">
        <f>VLOOKUP(R555,Mapping!B:C,2,FALSE)</f>
        <v>US/CA</v>
      </c>
      <c r="U555" s="36" t="str">
        <f>VLOOKUP(N555,Mapping!H:I,2,FALSE)</f>
        <v>Growth</v>
      </c>
    </row>
    <row r="556" spans="1:21" ht="16" customHeight="1" x14ac:dyDescent="0.35">
      <c r="A556" s="12" t="s">
        <v>589</v>
      </c>
      <c r="B556" s="37" t="s">
        <v>925</v>
      </c>
      <c r="C556" s="12">
        <v>553</v>
      </c>
      <c r="D556" s="12">
        <v>9700</v>
      </c>
      <c r="E556" s="12">
        <v>-3300</v>
      </c>
      <c r="F556" s="12">
        <v>0</v>
      </c>
      <c r="I556" s="37"/>
      <c r="J556" s="12">
        <v>9700</v>
      </c>
      <c r="K556" s="12">
        <v>-3300</v>
      </c>
      <c r="L556" s="12" t="s">
        <v>1195</v>
      </c>
      <c r="M556" s="37">
        <v>30447051</v>
      </c>
      <c r="N556" s="12" t="s">
        <v>940</v>
      </c>
      <c r="O556" s="12">
        <v>52.16</v>
      </c>
      <c r="P556" s="12" t="s">
        <v>950</v>
      </c>
      <c r="Q556" s="12"/>
      <c r="R556" s="12" t="s">
        <v>951</v>
      </c>
      <c r="S556" s="36" t="str">
        <f t="shared" si="8"/>
        <v>500mn</v>
      </c>
      <c r="T556" s="36" t="str">
        <f>VLOOKUP(R556,Mapping!B:C,2,FALSE)</f>
        <v>HK</v>
      </c>
      <c r="U556" s="36" t="str">
        <f>VLOOKUP(N556,Mapping!H:I,2,FALSE)</f>
        <v>Growth</v>
      </c>
    </row>
    <row r="557" spans="1:21" ht="16" customHeight="1" x14ac:dyDescent="0.35">
      <c r="A557" s="12" t="s">
        <v>590</v>
      </c>
      <c r="B557" s="37" t="s">
        <v>925</v>
      </c>
      <c r="C557" s="12">
        <v>553</v>
      </c>
      <c r="D557" s="12">
        <v>9700</v>
      </c>
      <c r="E557" s="12">
        <v>9700</v>
      </c>
      <c r="F557" s="12">
        <v>0</v>
      </c>
      <c r="G557" s="12">
        <v>9700</v>
      </c>
      <c r="H557" s="12">
        <v>9700</v>
      </c>
      <c r="I557" s="37" t="s">
        <v>928</v>
      </c>
      <c r="M557" s="37">
        <v>84804615</v>
      </c>
      <c r="N557" s="12" t="s">
        <v>976</v>
      </c>
      <c r="O557" s="12">
        <v>101.35</v>
      </c>
      <c r="P557" s="12" t="s">
        <v>941</v>
      </c>
      <c r="Q557" s="12" t="s">
        <v>941</v>
      </c>
      <c r="R557" s="12" t="s">
        <v>932</v>
      </c>
      <c r="S557" s="36" t="str">
        <f t="shared" si="8"/>
        <v>500mn</v>
      </c>
      <c r="T557" s="36" t="str">
        <f>VLOOKUP(R557,Mapping!B:C,2,FALSE)</f>
        <v>US/CA</v>
      </c>
      <c r="U557" s="36" t="str">
        <f>VLOOKUP(N557,Mapping!H:I,2,FALSE)</f>
        <v>Alternative/Specialty</v>
      </c>
    </row>
    <row r="558" spans="1:21" ht="16" customHeight="1" x14ac:dyDescent="0.35">
      <c r="A558" s="12" t="s">
        <v>591</v>
      </c>
      <c r="B558" s="37" t="s">
        <v>925</v>
      </c>
      <c r="C558" s="12">
        <v>555</v>
      </c>
      <c r="D558" s="12">
        <v>9620</v>
      </c>
      <c r="E558" s="12">
        <v>-39</v>
      </c>
      <c r="F558" s="12">
        <v>0</v>
      </c>
      <c r="G558" s="12">
        <v>9620</v>
      </c>
      <c r="H558" s="12">
        <v>-39</v>
      </c>
      <c r="I558" s="37" t="s">
        <v>928</v>
      </c>
      <c r="M558" s="37">
        <v>3107339060</v>
      </c>
      <c r="N558" s="12" t="s">
        <v>976</v>
      </c>
      <c r="O558" s="12">
        <v>184.61099999999999</v>
      </c>
      <c r="P558" s="12" t="s">
        <v>1196</v>
      </c>
      <c r="Q558" s="12" t="s">
        <v>966</v>
      </c>
      <c r="R558" s="12" t="s">
        <v>932</v>
      </c>
      <c r="S558" s="36" t="str">
        <f t="shared" si="8"/>
        <v>1bn - 50bn</v>
      </c>
      <c r="T558" s="36" t="str">
        <f>VLOOKUP(R558,Mapping!B:C,2,FALSE)</f>
        <v>US/CA</v>
      </c>
      <c r="U558" s="36" t="str">
        <f>VLOOKUP(N558,Mapping!H:I,2,FALSE)</f>
        <v>Alternative/Specialty</v>
      </c>
    </row>
    <row r="559" spans="1:21" ht="16" customHeight="1" x14ac:dyDescent="0.35">
      <c r="A559" s="12" t="s">
        <v>592</v>
      </c>
      <c r="B559" s="37" t="s">
        <v>925</v>
      </c>
      <c r="C559" s="12">
        <v>556</v>
      </c>
      <c r="D559" s="12">
        <v>9604</v>
      </c>
      <c r="E559" s="12">
        <v>2010</v>
      </c>
      <c r="F559" s="12">
        <v>0</v>
      </c>
      <c r="G559" s="12">
        <v>9604</v>
      </c>
      <c r="H559" s="12">
        <v>2010</v>
      </c>
      <c r="I559" s="37" t="s">
        <v>928</v>
      </c>
      <c r="M559" s="37">
        <v>39631908928</v>
      </c>
      <c r="N559" s="12" t="s">
        <v>929</v>
      </c>
      <c r="O559" s="12">
        <v>20.172000000000001</v>
      </c>
      <c r="P559" s="12" t="s">
        <v>1020</v>
      </c>
      <c r="Q559" s="12" t="s">
        <v>1021</v>
      </c>
      <c r="R559" s="12" t="s">
        <v>932</v>
      </c>
      <c r="S559" s="36" t="str">
        <f t="shared" si="8"/>
        <v>1bn - 50bn</v>
      </c>
      <c r="T559" s="36" t="str">
        <f>VLOOKUP(R559,Mapping!B:C,2,FALSE)</f>
        <v>US/CA</v>
      </c>
      <c r="U559" s="36" t="str">
        <f>VLOOKUP(N559,Mapping!H:I,2,FALSE)</f>
        <v>Value</v>
      </c>
    </row>
    <row r="560" spans="1:21" ht="16" customHeight="1" x14ac:dyDescent="0.35">
      <c r="A560" s="12" t="s">
        <v>593</v>
      </c>
      <c r="B560" s="37" t="s">
        <v>933</v>
      </c>
      <c r="C560" s="12">
        <v>557</v>
      </c>
      <c r="D560" s="12">
        <v>9600</v>
      </c>
      <c r="E560" s="12">
        <v>-14500</v>
      </c>
      <c r="F560" s="12">
        <v>0</v>
      </c>
      <c r="I560" s="37"/>
      <c r="J560" s="12">
        <v>9600</v>
      </c>
      <c r="K560" s="12">
        <v>-14500</v>
      </c>
      <c r="L560" s="12" t="s">
        <v>1197</v>
      </c>
      <c r="M560" s="37">
        <v>4322501525</v>
      </c>
      <c r="N560" s="12" t="s">
        <v>980</v>
      </c>
      <c r="O560" s="12">
        <v>48.377000000000002</v>
      </c>
      <c r="P560" s="12" t="s">
        <v>1056</v>
      </c>
      <c r="Q560" s="12"/>
      <c r="R560" s="12" t="s">
        <v>1057</v>
      </c>
      <c r="S560" s="36" t="str">
        <f t="shared" si="8"/>
        <v>1bn - 50bn</v>
      </c>
      <c r="T560" s="36" t="str">
        <f>VLOOKUP(R560,Mapping!B:C,2,FALSE)</f>
        <v>Asia</v>
      </c>
      <c r="U560" s="36" t="str">
        <f>VLOOKUP(N560,Mapping!H:I,2,FALSE)</f>
        <v>Value</v>
      </c>
    </row>
    <row r="561" spans="1:21" ht="16" customHeight="1" x14ac:dyDescent="0.35">
      <c r="A561" s="12" t="s">
        <v>594</v>
      </c>
      <c r="B561" s="37" t="s">
        <v>925</v>
      </c>
      <c r="C561" s="12">
        <v>558</v>
      </c>
      <c r="D561" s="12">
        <v>9462</v>
      </c>
      <c r="E561" s="12">
        <v>3818</v>
      </c>
      <c r="F561" s="12">
        <v>0</v>
      </c>
      <c r="G561" s="12">
        <v>9462</v>
      </c>
      <c r="H561" s="12">
        <v>3818</v>
      </c>
      <c r="I561" s="37" t="s">
        <v>928</v>
      </c>
      <c r="M561" s="37">
        <v>1730600921</v>
      </c>
      <c r="N561" s="12" t="s">
        <v>934</v>
      </c>
      <c r="O561" s="12">
        <v>53.164999999999999</v>
      </c>
      <c r="P561" s="12" t="s">
        <v>1016</v>
      </c>
      <c r="Q561" s="12" t="s">
        <v>1017</v>
      </c>
      <c r="R561" s="12" t="s">
        <v>932</v>
      </c>
      <c r="S561" s="36" t="str">
        <f t="shared" si="8"/>
        <v>1bn - 50bn</v>
      </c>
      <c r="T561" s="36" t="str">
        <f>VLOOKUP(R561,Mapping!B:C,2,FALSE)</f>
        <v>US/CA</v>
      </c>
      <c r="U561" s="36" t="str">
        <f>VLOOKUP(N561,Mapping!H:I,2,FALSE)</f>
        <v>Index</v>
      </c>
    </row>
    <row r="562" spans="1:21" ht="16" customHeight="1" x14ac:dyDescent="0.35">
      <c r="A562" s="12" t="s">
        <v>595</v>
      </c>
      <c r="B562" s="37" t="s">
        <v>925</v>
      </c>
      <c r="C562" s="12">
        <v>559</v>
      </c>
      <c r="D562" s="12">
        <v>9442</v>
      </c>
      <c r="E562" s="12">
        <v>0</v>
      </c>
      <c r="F562" s="12">
        <v>0</v>
      </c>
      <c r="G562" s="12">
        <v>9442</v>
      </c>
      <c r="H562" s="12">
        <v>0</v>
      </c>
      <c r="I562" s="37" t="s">
        <v>928</v>
      </c>
      <c r="M562" s="37">
        <v>855633375</v>
      </c>
      <c r="N562" s="12" t="s">
        <v>940</v>
      </c>
      <c r="O562" s="12">
        <v>5.5060000000000002</v>
      </c>
      <c r="P562" s="12" t="s">
        <v>1198</v>
      </c>
      <c r="Q562" s="12" t="s">
        <v>936</v>
      </c>
      <c r="R562" s="12" t="s">
        <v>932</v>
      </c>
      <c r="S562" s="36" t="str">
        <f t="shared" si="8"/>
        <v>500mn - 1bn</v>
      </c>
      <c r="T562" s="36" t="str">
        <f>VLOOKUP(R562,Mapping!B:C,2,FALSE)</f>
        <v>US/CA</v>
      </c>
      <c r="U562" s="36" t="str">
        <f>VLOOKUP(N562,Mapping!H:I,2,FALSE)</f>
        <v>Growth</v>
      </c>
    </row>
    <row r="563" spans="1:21" ht="16" customHeight="1" x14ac:dyDescent="0.35">
      <c r="A563" s="12" t="s">
        <v>596</v>
      </c>
      <c r="B563" s="37" t="s">
        <v>925</v>
      </c>
      <c r="C563" s="12">
        <v>560</v>
      </c>
      <c r="D563" s="12">
        <v>9400</v>
      </c>
      <c r="E563" s="12">
        <v>-7300</v>
      </c>
      <c r="F563" s="12">
        <v>0</v>
      </c>
      <c r="I563" s="37"/>
      <c r="J563" s="12">
        <v>9400</v>
      </c>
      <c r="K563" s="12">
        <v>-7300</v>
      </c>
      <c r="L563" s="12" t="s">
        <v>942</v>
      </c>
      <c r="M563" s="37">
        <v>2845985875</v>
      </c>
      <c r="N563" s="12" t="s">
        <v>940</v>
      </c>
      <c r="O563" s="12">
        <v>60.744</v>
      </c>
      <c r="P563" s="12" t="s">
        <v>1042</v>
      </c>
      <c r="Q563" s="12"/>
      <c r="R563" s="12" t="s">
        <v>1043</v>
      </c>
      <c r="S563" s="36" t="str">
        <f t="shared" si="8"/>
        <v>1bn - 50bn</v>
      </c>
      <c r="T563" s="36" t="str">
        <f>VLOOKUP(R563,Mapping!B:C,2,FALSE)</f>
        <v>Asia</v>
      </c>
      <c r="U563" s="36" t="str">
        <f>VLOOKUP(N563,Mapping!H:I,2,FALSE)</f>
        <v>Growth</v>
      </c>
    </row>
    <row r="564" spans="1:21" ht="16" customHeight="1" x14ac:dyDescent="0.35">
      <c r="A564" s="12" t="s">
        <v>597</v>
      </c>
      <c r="B564" s="37" t="s">
        <v>933</v>
      </c>
      <c r="C564" s="12">
        <v>561</v>
      </c>
      <c r="D564" s="12">
        <v>9382</v>
      </c>
      <c r="E564" s="12">
        <v>9382</v>
      </c>
      <c r="F564" s="12">
        <v>0</v>
      </c>
      <c r="I564" s="37"/>
      <c r="J564" s="12">
        <v>9382</v>
      </c>
      <c r="K564" s="12">
        <v>9382</v>
      </c>
      <c r="L564" s="12" t="s">
        <v>1199</v>
      </c>
      <c r="M564" s="37">
        <v>33512651</v>
      </c>
      <c r="N564" s="12"/>
      <c r="O564" s="12">
        <v>15.835000000000001</v>
      </c>
      <c r="P564" s="12"/>
      <c r="Q564" s="12"/>
      <c r="R564" s="12" t="s">
        <v>1054</v>
      </c>
      <c r="S564" s="36" t="str">
        <f t="shared" si="8"/>
        <v>500mn</v>
      </c>
      <c r="T564" s="36" t="str">
        <f>VLOOKUP(R564,Mapping!B:C,2,FALSE)</f>
        <v>EU</v>
      </c>
      <c r="U564" s="36" t="e">
        <f>VLOOKUP(N564,Mapping!H:I,2,FALSE)</f>
        <v>#N/A</v>
      </c>
    </row>
    <row r="565" spans="1:21" ht="16" customHeight="1" x14ac:dyDescent="0.35">
      <c r="A565" s="12" t="s">
        <v>598</v>
      </c>
      <c r="B565" s="37" t="s">
        <v>933</v>
      </c>
      <c r="C565" s="12">
        <v>562</v>
      </c>
      <c r="D565" s="12">
        <v>9323</v>
      </c>
      <c r="E565" s="12">
        <v>-228785</v>
      </c>
      <c r="F565" s="12">
        <v>0</v>
      </c>
      <c r="G565" s="12">
        <v>9323</v>
      </c>
      <c r="H565" s="12">
        <v>-228785</v>
      </c>
      <c r="I565" s="37" t="s">
        <v>928</v>
      </c>
      <c r="M565" s="37">
        <v>14123092140</v>
      </c>
      <c r="N565" s="12" t="s">
        <v>940</v>
      </c>
      <c r="O565" s="12">
        <v>23.12</v>
      </c>
      <c r="P565" s="12" t="s">
        <v>993</v>
      </c>
      <c r="Q565" s="12" t="s">
        <v>1170</v>
      </c>
      <c r="R565" s="12" t="s">
        <v>932</v>
      </c>
      <c r="S565" s="36" t="str">
        <f t="shared" si="8"/>
        <v>1bn - 50bn</v>
      </c>
      <c r="T565" s="36" t="str">
        <f>VLOOKUP(R565,Mapping!B:C,2,FALSE)</f>
        <v>US/CA</v>
      </c>
      <c r="U565" s="36" t="str">
        <f>VLOOKUP(N565,Mapping!H:I,2,FALSE)</f>
        <v>Growth</v>
      </c>
    </row>
    <row r="566" spans="1:21" ht="16" customHeight="1" x14ac:dyDescent="0.35">
      <c r="A566" s="12" t="s">
        <v>599</v>
      </c>
      <c r="B566" s="37" t="s">
        <v>925</v>
      </c>
      <c r="C566" s="12">
        <v>563</v>
      </c>
      <c r="D566" s="12">
        <v>9300</v>
      </c>
      <c r="E566" s="12">
        <v>-3600</v>
      </c>
      <c r="F566" s="12">
        <v>0</v>
      </c>
      <c r="I566" s="37"/>
      <c r="J566" s="12">
        <v>9300</v>
      </c>
      <c r="K566" s="12">
        <v>-3600</v>
      </c>
      <c r="L566" s="12" t="s">
        <v>942</v>
      </c>
      <c r="M566" s="37">
        <v>21892707</v>
      </c>
      <c r="N566" s="12" t="s">
        <v>940</v>
      </c>
      <c r="O566" s="12">
        <v>82.866</v>
      </c>
      <c r="P566" s="12" t="s">
        <v>950</v>
      </c>
      <c r="Q566" s="12"/>
      <c r="R566" s="12" t="s">
        <v>951</v>
      </c>
      <c r="S566" s="36" t="str">
        <f t="shared" si="8"/>
        <v>500mn</v>
      </c>
      <c r="T566" s="36" t="str">
        <f>VLOOKUP(R566,Mapping!B:C,2,FALSE)</f>
        <v>HK</v>
      </c>
      <c r="U566" s="36" t="str">
        <f>VLOOKUP(N566,Mapping!H:I,2,FALSE)</f>
        <v>Growth</v>
      </c>
    </row>
    <row r="567" spans="1:21" ht="16" customHeight="1" x14ac:dyDescent="0.35">
      <c r="A567" s="12" t="s">
        <v>600</v>
      </c>
      <c r="B567" s="37" t="s">
        <v>925</v>
      </c>
      <c r="C567" s="12">
        <v>564</v>
      </c>
      <c r="D567" s="12">
        <v>9286</v>
      </c>
      <c r="E567" s="12">
        <v>56</v>
      </c>
      <c r="F567" s="12">
        <v>0</v>
      </c>
      <c r="G567" s="12">
        <v>9286</v>
      </c>
      <c r="H567" s="12">
        <v>56</v>
      </c>
      <c r="I567" s="37" t="s">
        <v>928</v>
      </c>
      <c r="M567" s="37">
        <v>6522175980</v>
      </c>
      <c r="N567" s="12" t="s">
        <v>934</v>
      </c>
      <c r="O567" s="12">
        <v>16.181999999999999</v>
      </c>
      <c r="P567" s="12" t="s">
        <v>1020</v>
      </c>
      <c r="Q567" s="12" t="s">
        <v>1021</v>
      </c>
      <c r="R567" s="12" t="s">
        <v>932</v>
      </c>
      <c r="S567" s="36" t="str">
        <f t="shared" si="8"/>
        <v>1bn - 50bn</v>
      </c>
      <c r="T567" s="36" t="str">
        <f>VLOOKUP(R567,Mapping!B:C,2,FALSE)</f>
        <v>US/CA</v>
      </c>
      <c r="U567" s="36" t="str">
        <f>VLOOKUP(N567,Mapping!H:I,2,FALSE)</f>
        <v>Index</v>
      </c>
    </row>
    <row r="568" spans="1:21" ht="16" customHeight="1" x14ac:dyDescent="0.35">
      <c r="A568" s="12" t="s">
        <v>601</v>
      </c>
      <c r="B568" s="37" t="s">
        <v>933</v>
      </c>
      <c r="C568" s="12">
        <v>565</v>
      </c>
      <c r="D568" s="12">
        <v>9200</v>
      </c>
      <c r="E568" s="12">
        <v>-1500</v>
      </c>
      <c r="F568" s="12">
        <v>0</v>
      </c>
      <c r="I568" s="37"/>
      <c r="J568" s="12">
        <v>9200</v>
      </c>
      <c r="K568" s="12">
        <v>-1500</v>
      </c>
      <c r="L568" s="12" t="s">
        <v>926</v>
      </c>
      <c r="M568" s="37">
        <v>1813404715</v>
      </c>
      <c r="N568" s="12" t="s">
        <v>940</v>
      </c>
      <c r="O568" s="12">
        <v>32.185000000000002</v>
      </c>
      <c r="P568" s="12" t="s">
        <v>1037</v>
      </c>
      <c r="Q568" s="12"/>
      <c r="R568" s="12" t="s">
        <v>1038</v>
      </c>
      <c r="S568" s="36" t="str">
        <f t="shared" si="8"/>
        <v>1bn - 50bn</v>
      </c>
      <c r="T568" s="36" t="str">
        <f>VLOOKUP(R568,Mapping!B:C,2,FALSE)</f>
        <v>EU</v>
      </c>
      <c r="U568" s="36" t="str">
        <f>VLOOKUP(N568,Mapping!H:I,2,FALSE)</f>
        <v>Growth</v>
      </c>
    </row>
    <row r="569" spans="1:21" ht="16" customHeight="1" x14ac:dyDescent="0.35">
      <c r="A569" s="12" t="s">
        <v>602</v>
      </c>
      <c r="B569" s="37" t="s">
        <v>925</v>
      </c>
      <c r="C569" s="12">
        <v>565</v>
      </c>
      <c r="D569" s="12">
        <v>9200</v>
      </c>
      <c r="E569" s="12">
        <v>-4450</v>
      </c>
      <c r="F569" s="12">
        <v>0</v>
      </c>
      <c r="I569" s="37"/>
      <c r="J569" s="12">
        <v>9200</v>
      </c>
      <c r="K569" s="12">
        <v>-4450</v>
      </c>
      <c r="L569" s="12" t="s">
        <v>1069</v>
      </c>
      <c r="M569" s="37">
        <v>52845675</v>
      </c>
      <c r="N569" s="12" t="s">
        <v>976</v>
      </c>
      <c r="O569" s="12">
        <v>1.0089999999999999</v>
      </c>
      <c r="P569" s="12" t="s">
        <v>950</v>
      </c>
      <c r="Q569" s="12"/>
      <c r="R569" s="12" t="s">
        <v>951</v>
      </c>
      <c r="S569" s="36" t="str">
        <f t="shared" si="8"/>
        <v>500mn</v>
      </c>
      <c r="T569" s="36" t="str">
        <f>VLOOKUP(R569,Mapping!B:C,2,FALSE)</f>
        <v>HK</v>
      </c>
      <c r="U569" s="36" t="str">
        <f>VLOOKUP(N569,Mapping!H:I,2,FALSE)</f>
        <v>Alternative/Specialty</v>
      </c>
    </row>
    <row r="570" spans="1:21" ht="16" customHeight="1" x14ac:dyDescent="0.35">
      <c r="A570" s="12" t="s">
        <v>603</v>
      </c>
      <c r="B570" s="37" t="s">
        <v>925</v>
      </c>
      <c r="C570" s="12">
        <v>567</v>
      </c>
      <c r="D570" s="12">
        <v>9177</v>
      </c>
      <c r="E570" s="12">
        <v>9164</v>
      </c>
      <c r="F570" s="12">
        <v>0</v>
      </c>
      <c r="G570" s="12">
        <v>9177</v>
      </c>
      <c r="H570" s="12">
        <v>9164</v>
      </c>
      <c r="I570" s="37" t="s">
        <v>928</v>
      </c>
      <c r="M570" s="37">
        <v>1332080320</v>
      </c>
      <c r="N570" s="12" t="s">
        <v>940</v>
      </c>
      <c r="O570" s="12">
        <v>41.954999999999998</v>
      </c>
      <c r="P570" s="12" t="s">
        <v>1135</v>
      </c>
      <c r="Q570" s="12" t="s">
        <v>1183</v>
      </c>
      <c r="R570" s="12" t="s">
        <v>932</v>
      </c>
      <c r="S570" s="36" t="str">
        <f t="shared" si="8"/>
        <v>1bn - 50bn</v>
      </c>
      <c r="T570" s="36" t="str">
        <f>VLOOKUP(R570,Mapping!B:C,2,FALSE)</f>
        <v>US/CA</v>
      </c>
      <c r="U570" s="36" t="str">
        <f>VLOOKUP(N570,Mapping!H:I,2,FALSE)</f>
        <v>Growth</v>
      </c>
    </row>
    <row r="571" spans="1:21" ht="16" customHeight="1" x14ac:dyDescent="0.35">
      <c r="A571" s="12" t="s">
        <v>604</v>
      </c>
      <c r="B571" s="37" t="s">
        <v>925</v>
      </c>
      <c r="C571" s="12">
        <v>568</v>
      </c>
      <c r="D571" s="12">
        <v>9165</v>
      </c>
      <c r="E571" s="12">
        <v>-13853</v>
      </c>
      <c r="F571" s="12">
        <v>0</v>
      </c>
      <c r="G571" s="12">
        <v>9165</v>
      </c>
      <c r="H571" s="12">
        <v>-13853</v>
      </c>
      <c r="I571" s="37" t="s">
        <v>928</v>
      </c>
      <c r="M571" s="37">
        <v>25095378948</v>
      </c>
      <c r="N571" s="12" t="s">
        <v>929</v>
      </c>
      <c r="O571" s="12">
        <v>29.370999999999999</v>
      </c>
      <c r="P571" s="12" t="s">
        <v>941</v>
      </c>
      <c r="Q571" s="12" t="s">
        <v>941</v>
      </c>
      <c r="R571" s="12" t="s">
        <v>932</v>
      </c>
      <c r="S571" s="36" t="str">
        <f t="shared" si="8"/>
        <v>1bn - 50bn</v>
      </c>
      <c r="T571" s="36" t="str">
        <f>VLOOKUP(R571,Mapping!B:C,2,FALSE)</f>
        <v>US/CA</v>
      </c>
      <c r="U571" s="36" t="str">
        <f>VLOOKUP(N571,Mapping!H:I,2,FALSE)</f>
        <v>Value</v>
      </c>
    </row>
    <row r="572" spans="1:21" ht="16" customHeight="1" x14ac:dyDescent="0.35">
      <c r="A572" s="12" t="s">
        <v>605</v>
      </c>
      <c r="B572" s="37" t="s">
        <v>925</v>
      </c>
      <c r="C572" s="12">
        <v>569</v>
      </c>
      <c r="D572" s="12">
        <v>9159</v>
      </c>
      <c r="E572" s="12">
        <v>-1225</v>
      </c>
      <c r="F572" s="12">
        <v>0</v>
      </c>
      <c r="G572" s="12">
        <v>9159</v>
      </c>
      <c r="H572" s="12">
        <v>-1225</v>
      </c>
      <c r="I572" s="37" t="s">
        <v>928</v>
      </c>
      <c r="M572" s="37">
        <v>7012221322</v>
      </c>
      <c r="N572" s="12" t="s">
        <v>929</v>
      </c>
      <c r="O572" s="12">
        <v>22.786999999999999</v>
      </c>
      <c r="P572" s="12" t="s">
        <v>1200</v>
      </c>
      <c r="Q572" s="12" t="s">
        <v>931</v>
      </c>
      <c r="R572" s="12" t="s">
        <v>932</v>
      </c>
      <c r="S572" s="36" t="str">
        <f t="shared" si="8"/>
        <v>1bn - 50bn</v>
      </c>
      <c r="T572" s="36" t="str">
        <f>VLOOKUP(R572,Mapping!B:C,2,FALSE)</f>
        <v>US/CA</v>
      </c>
      <c r="U572" s="36" t="str">
        <f>VLOOKUP(N572,Mapping!H:I,2,FALSE)</f>
        <v>Value</v>
      </c>
    </row>
    <row r="573" spans="1:21" ht="16" customHeight="1" x14ac:dyDescent="0.35">
      <c r="A573" s="12" t="s">
        <v>606</v>
      </c>
      <c r="B573" s="37" t="s">
        <v>933</v>
      </c>
      <c r="C573" s="12">
        <v>570</v>
      </c>
      <c r="D573" s="12">
        <v>9013</v>
      </c>
      <c r="E573" s="12">
        <v>4</v>
      </c>
      <c r="F573" s="12">
        <v>0</v>
      </c>
      <c r="I573" s="37"/>
      <c r="J573" s="12">
        <v>9013</v>
      </c>
      <c r="K573" s="12">
        <v>4</v>
      </c>
      <c r="L573" s="12" t="s">
        <v>942</v>
      </c>
      <c r="M573" s="37">
        <v>595269753</v>
      </c>
      <c r="N573" s="12" t="s">
        <v>940</v>
      </c>
      <c r="O573" s="12">
        <v>55.817</v>
      </c>
      <c r="P573" s="12" t="s">
        <v>1098</v>
      </c>
      <c r="Q573" s="12"/>
      <c r="R573" s="12" t="s">
        <v>1099</v>
      </c>
      <c r="S573" s="36" t="str">
        <f t="shared" si="8"/>
        <v>500mn - 1bn</v>
      </c>
      <c r="T573" s="36" t="str">
        <f>VLOOKUP(R573,Mapping!B:C,2,FALSE)</f>
        <v>Asia</v>
      </c>
      <c r="U573" s="36" t="str">
        <f>VLOOKUP(N573,Mapping!H:I,2,FALSE)</f>
        <v>Growth</v>
      </c>
    </row>
    <row r="574" spans="1:21" ht="16" customHeight="1" x14ac:dyDescent="0.35">
      <c r="A574" s="12" t="s">
        <v>607</v>
      </c>
      <c r="B574" s="37" t="s">
        <v>933</v>
      </c>
      <c r="C574" s="12">
        <v>571</v>
      </c>
      <c r="D574" s="12">
        <v>8966</v>
      </c>
      <c r="E574" s="12">
        <v>-4689</v>
      </c>
      <c r="F574" s="12">
        <v>0</v>
      </c>
      <c r="G574" s="12">
        <v>8966</v>
      </c>
      <c r="H574" s="12">
        <v>-4689</v>
      </c>
      <c r="I574" s="37" t="s">
        <v>1083</v>
      </c>
      <c r="M574" s="37">
        <v>495784232</v>
      </c>
      <c r="N574" s="12" t="s">
        <v>996</v>
      </c>
      <c r="O574" s="12">
        <v>133.17500000000001</v>
      </c>
      <c r="P574" s="12" t="s">
        <v>1201</v>
      </c>
      <c r="Q574" s="12"/>
      <c r="R574" s="12" t="s">
        <v>990</v>
      </c>
      <c r="S574" s="36" t="str">
        <f t="shared" si="8"/>
        <v>500mn</v>
      </c>
      <c r="T574" s="36" t="str">
        <f>VLOOKUP(R574,Mapping!B:C,2,FALSE)</f>
        <v>EU</v>
      </c>
      <c r="U574" s="36" t="str">
        <f>VLOOKUP(N574,Mapping!H:I,2,FALSE)</f>
        <v>Alternative/Specialty</v>
      </c>
    </row>
    <row r="575" spans="1:21" ht="16" customHeight="1" x14ac:dyDescent="0.35">
      <c r="A575" s="12" t="s">
        <v>608</v>
      </c>
      <c r="B575" s="37" t="s">
        <v>925</v>
      </c>
      <c r="C575" s="12">
        <v>572</v>
      </c>
      <c r="D575" s="12">
        <v>8950</v>
      </c>
      <c r="E575" s="12">
        <v>-6104</v>
      </c>
      <c r="F575" s="12">
        <v>0</v>
      </c>
      <c r="G575" s="12">
        <v>0</v>
      </c>
      <c r="H575" s="12">
        <v>-10504</v>
      </c>
      <c r="I575" s="37" t="s">
        <v>939</v>
      </c>
      <c r="J575" s="12">
        <v>8950</v>
      </c>
      <c r="K575" s="12">
        <v>4400</v>
      </c>
      <c r="L575" s="12" t="s">
        <v>958</v>
      </c>
      <c r="M575" s="37">
        <v>132060066</v>
      </c>
      <c r="N575" s="12" t="s">
        <v>940</v>
      </c>
      <c r="O575" s="12">
        <v>68.7</v>
      </c>
      <c r="P575" s="12" t="s">
        <v>950</v>
      </c>
      <c r="Q575" s="12"/>
      <c r="R575" s="12" t="s">
        <v>951</v>
      </c>
      <c r="S575" s="36" t="str">
        <f t="shared" si="8"/>
        <v>500mn</v>
      </c>
      <c r="T575" s="36" t="str">
        <f>VLOOKUP(R575,Mapping!B:C,2,FALSE)</f>
        <v>HK</v>
      </c>
      <c r="U575" s="36" t="str">
        <f>VLOOKUP(N575,Mapping!H:I,2,FALSE)</f>
        <v>Growth</v>
      </c>
    </row>
    <row r="576" spans="1:21" ht="16" customHeight="1" x14ac:dyDescent="0.35">
      <c r="A576" s="12" t="s">
        <v>609</v>
      </c>
      <c r="B576" s="37" t="s">
        <v>933</v>
      </c>
      <c r="C576" s="12">
        <v>572</v>
      </c>
      <c r="D576" s="12">
        <v>8950</v>
      </c>
      <c r="E576" s="12">
        <v>1725</v>
      </c>
      <c r="F576" s="12">
        <v>0</v>
      </c>
      <c r="G576" s="12">
        <v>8950</v>
      </c>
      <c r="H576" s="12">
        <v>1725</v>
      </c>
      <c r="I576" s="37" t="s">
        <v>928</v>
      </c>
      <c r="M576" s="37">
        <v>5012511860</v>
      </c>
      <c r="N576" s="12" t="s">
        <v>940</v>
      </c>
      <c r="O576" s="12">
        <v>33.273000000000003</v>
      </c>
      <c r="P576" s="12" t="s">
        <v>1189</v>
      </c>
      <c r="Q576" s="12" t="s">
        <v>1185</v>
      </c>
      <c r="R576" s="12" t="s">
        <v>932</v>
      </c>
      <c r="S576" s="36" t="str">
        <f t="shared" si="8"/>
        <v>1bn - 50bn</v>
      </c>
      <c r="T576" s="36" t="str">
        <f>VLOOKUP(R576,Mapping!B:C,2,FALSE)</f>
        <v>US/CA</v>
      </c>
      <c r="U576" s="36" t="str">
        <f>VLOOKUP(N576,Mapping!H:I,2,FALSE)</f>
        <v>Growth</v>
      </c>
    </row>
    <row r="577" spans="1:21" ht="16" customHeight="1" x14ac:dyDescent="0.35">
      <c r="A577" s="12" t="s">
        <v>610</v>
      </c>
      <c r="B577" s="37" t="s">
        <v>925</v>
      </c>
      <c r="C577" s="12">
        <v>574</v>
      </c>
      <c r="D577" s="12">
        <v>8936</v>
      </c>
      <c r="E577" s="12">
        <v>-16464</v>
      </c>
      <c r="F577" s="12">
        <v>0</v>
      </c>
      <c r="G577" s="12">
        <v>8936</v>
      </c>
      <c r="H577" s="12">
        <v>-16464</v>
      </c>
      <c r="I577" s="37" t="s">
        <v>928</v>
      </c>
      <c r="M577" s="37">
        <v>1799664159</v>
      </c>
      <c r="N577" s="12" t="s">
        <v>996</v>
      </c>
      <c r="O577" s="12">
        <v>252.19300000000001</v>
      </c>
      <c r="P577" s="12" t="s">
        <v>1016</v>
      </c>
      <c r="Q577" s="12" t="s">
        <v>1017</v>
      </c>
      <c r="R577" s="12" t="s">
        <v>932</v>
      </c>
      <c r="S577" s="36" t="str">
        <f t="shared" si="8"/>
        <v>1bn - 50bn</v>
      </c>
      <c r="T577" s="36" t="str">
        <f>VLOOKUP(R577,Mapping!B:C,2,FALSE)</f>
        <v>US/CA</v>
      </c>
      <c r="U577" s="36" t="str">
        <f>VLOOKUP(N577,Mapping!H:I,2,FALSE)</f>
        <v>Alternative/Specialty</v>
      </c>
    </row>
    <row r="578" spans="1:21" ht="16" customHeight="1" x14ac:dyDescent="0.35">
      <c r="A578" s="12" t="s">
        <v>611</v>
      </c>
      <c r="B578" s="37" t="s">
        <v>925</v>
      </c>
      <c r="C578" s="12">
        <v>575</v>
      </c>
      <c r="D578" s="12">
        <v>8763</v>
      </c>
      <c r="E578" s="12">
        <v>-25907</v>
      </c>
      <c r="F578" s="12">
        <v>0</v>
      </c>
      <c r="G578" s="12">
        <v>8763</v>
      </c>
      <c r="H578" s="12">
        <v>-25907</v>
      </c>
      <c r="I578" s="37" t="s">
        <v>942</v>
      </c>
      <c r="M578" s="37">
        <v>297516480307</v>
      </c>
      <c r="N578" s="12" t="s">
        <v>998</v>
      </c>
      <c r="O578" s="12">
        <v>12.478999999999999</v>
      </c>
      <c r="P578" s="12" t="s">
        <v>941</v>
      </c>
      <c r="Q578" s="12" t="s">
        <v>941</v>
      </c>
      <c r="R578" s="12" t="s">
        <v>932</v>
      </c>
      <c r="S578" s="36" t="str">
        <f t="shared" si="8"/>
        <v>100bn</v>
      </c>
      <c r="T578" s="36" t="str">
        <f>VLOOKUP(R578,Mapping!B:C,2,FALSE)</f>
        <v>US/CA</v>
      </c>
      <c r="U578" s="36" t="str">
        <f>VLOOKUP(N578,Mapping!H:I,2,FALSE)</f>
        <v>Broker</v>
      </c>
    </row>
    <row r="579" spans="1:21" ht="16" customHeight="1" x14ac:dyDescent="0.35">
      <c r="A579" s="12" t="s">
        <v>612</v>
      </c>
      <c r="B579" s="37" t="s">
        <v>933</v>
      </c>
      <c r="C579" s="12">
        <v>576</v>
      </c>
      <c r="D579" s="12">
        <v>8746</v>
      </c>
      <c r="E579" s="12">
        <v>-1540</v>
      </c>
      <c r="F579" s="12">
        <v>0</v>
      </c>
      <c r="I579" s="37"/>
      <c r="J579" s="12">
        <v>8746</v>
      </c>
      <c r="K579" s="12">
        <v>-1540</v>
      </c>
      <c r="L579" s="12" t="s">
        <v>928</v>
      </c>
      <c r="M579" s="37">
        <v>19058612348</v>
      </c>
      <c r="N579" s="12" t="s">
        <v>940</v>
      </c>
      <c r="O579" s="12">
        <v>36.386000000000003</v>
      </c>
      <c r="P579" s="12" t="s">
        <v>1098</v>
      </c>
      <c r="Q579" s="12"/>
      <c r="R579" s="12" t="s">
        <v>1099</v>
      </c>
      <c r="S579" s="36" t="str">
        <f t="shared" si="8"/>
        <v>1bn - 50bn</v>
      </c>
      <c r="T579" s="36" t="str">
        <f>VLOOKUP(R579,Mapping!B:C,2,FALSE)</f>
        <v>Asia</v>
      </c>
      <c r="U579" s="36" t="str">
        <f>VLOOKUP(N579,Mapping!H:I,2,FALSE)</f>
        <v>Growth</v>
      </c>
    </row>
    <row r="580" spans="1:21" ht="16" customHeight="1" x14ac:dyDescent="0.35">
      <c r="A580" s="12" t="s">
        <v>613</v>
      </c>
      <c r="B580" s="37" t="s">
        <v>933</v>
      </c>
      <c r="C580" s="12">
        <v>577</v>
      </c>
      <c r="D580" s="12">
        <v>8700</v>
      </c>
      <c r="E580" s="12">
        <v>4850</v>
      </c>
      <c r="F580" s="12">
        <v>0</v>
      </c>
      <c r="I580" s="37"/>
      <c r="J580" s="12">
        <v>8700</v>
      </c>
      <c r="K580" s="12">
        <v>4850</v>
      </c>
      <c r="L580" s="12" t="s">
        <v>957</v>
      </c>
      <c r="M580" s="37">
        <v>858536431</v>
      </c>
      <c r="N580" s="12" t="s">
        <v>940</v>
      </c>
      <c r="O580" s="12">
        <v>35.634</v>
      </c>
      <c r="P580" s="12" t="s">
        <v>1004</v>
      </c>
      <c r="Q580" s="12"/>
      <c r="R580" s="12" t="s">
        <v>1005</v>
      </c>
      <c r="S580" s="36" t="str">
        <f t="shared" ref="S580:S643" si="9">IF(M580&gt;100000000000, "100bn", IF(M580&gt;50000000000, "50bn - 100bn",IF(M580&gt;1000000000, "1bn - 50bn", IF(M580&gt;500000000, "500mn - 1bn", "500mn"))))</f>
        <v>500mn - 1bn</v>
      </c>
      <c r="T580" s="36" t="str">
        <f>VLOOKUP(R580,Mapping!B:C,2,FALSE)</f>
        <v>Asia</v>
      </c>
      <c r="U580" s="36" t="str">
        <f>VLOOKUP(N580,Mapping!H:I,2,FALSE)</f>
        <v>Growth</v>
      </c>
    </row>
    <row r="581" spans="1:21" ht="16" customHeight="1" x14ac:dyDescent="0.35">
      <c r="A581" s="12" t="s">
        <v>614</v>
      </c>
      <c r="B581" s="37" t="s">
        <v>933</v>
      </c>
      <c r="C581" s="12">
        <v>578</v>
      </c>
      <c r="D581" s="12">
        <v>8690</v>
      </c>
      <c r="E581" s="12">
        <v>8690</v>
      </c>
      <c r="F581" s="12">
        <v>0</v>
      </c>
      <c r="G581" s="12">
        <v>8690</v>
      </c>
      <c r="H581" s="12">
        <v>8690</v>
      </c>
      <c r="I581" s="37" t="s">
        <v>928</v>
      </c>
      <c r="M581" s="37">
        <v>32936316878</v>
      </c>
      <c r="N581" s="12" t="s">
        <v>940</v>
      </c>
      <c r="O581" s="12">
        <v>115.431</v>
      </c>
      <c r="P581" s="12" t="s">
        <v>960</v>
      </c>
      <c r="Q581" s="12"/>
      <c r="R581" s="12" t="s">
        <v>961</v>
      </c>
      <c r="S581" s="36" t="str">
        <f t="shared" si="9"/>
        <v>1bn - 50bn</v>
      </c>
      <c r="T581" s="36" t="str">
        <f>VLOOKUP(R581,Mapping!B:C,2,FALSE)</f>
        <v>EU</v>
      </c>
      <c r="U581" s="36" t="str">
        <f>VLOOKUP(N581,Mapping!H:I,2,FALSE)</f>
        <v>Growth</v>
      </c>
    </row>
    <row r="582" spans="1:21" ht="16" customHeight="1" x14ac:dyDescent="0.35">
      <c r="A582" s="12" t="s">
        <v>615</v>
      </c>
      <c r="B582" s="37" t="s">
        <v>933</v>
      </c>
      <c r="C582" s="12">
        <v>579</v>
      </c>
      <c r="D582" s="12">
        <v>8600</v>
      </c>
      <c r="E582" s="12">
        <v>-15100</v>
      </c>
      <c r="F582" s="12">
        <v>0</v>
      </c>
      <c r="G582" s="12">
        <v>8600</v>
      </c>
      <c r="H582" s="12">
        <v>8600</v>
      </c>
      <c r="I582" s="37" t="s">
        <v>1202</v>
      </c>
      <c r="J582" s="12">
        <v>0</v>
      </c>
      <c r="K582" s="12">
        <v>-23700</v>
      </c>
      <c r="L582" s="12" t="s">
        <v>1203</v>
      </c>
      <c r="M582" s="37">
        <v>926194920</v>
      </c>
      <c r="N582" s="12" t="s">
        <v>940</v>
      </c>
      <c r="O582" s="12">
        <v>64.846999999999994</v>
      </c>
      <c r="P582" s="12" t="s">
        <v>1056</v>
      </c>
      <c r="Q582" s="12"/>
      <c r="R582" s="12" t="s">
        <v>1057</v>
      </c>
      <c r="S582" s="36" t="str">
        <f t="shared" si="9"/>
        <v>500mn - 1bn</v>
      </c>
      <c r="T582" s="36" t="str">
        <f>VLOOKUP(R582,Mapping!B:C,2,FALSE)</f>
        <v>Asia</v>
      </c>
      <c r="U582" s="36" t="str">
        <f>VLOOKUP(N582,Mapping!H:I,2,FALSE)</f>
        <v>Growth</v>
      </c>
    </row>
    <row r="583" spans="1:21" ht="16" customHeight="1" x14ac:dyDescent="0.35">
      <c r="A583" s="12" t="s">
        <v>616</v>
      </c>
      <c r="B583" s="37" t="s">
        <v>933</v>
      </c>
      <c r="C583" s="12">
        <v>579</v>
      </c>
      <c r="D583" s="12">
        <v>8600</v>
      </c>
      <c r="E583" s="12">
        <v>400</v>
      </c>
      <c r="F583" s="12">
        <v>0</v>
      </c>
      <c r="G583" s="12">
        <v>2900</v>
      </c>
      <c r="H583" s="12">
        <v>400</v>
      </c>
      <c r="I583" s="37" t="s">
        <v>1000</v>
      </c>
      <c r="J583" s="12">
        <v>5700</v>
      </c>
      <c r="K583" s="12">
        <v>0</v>
      </c>
      <c r="L583" s="12" t="s">
        <v>928</v>
      </c>
      <c r="M583" s="37">
        <v>2156999765</v>
      </c>
      <c r="N583" s="12" t="s">
        <v>940</v>
      </c>
      <c r="O583" s="12">
        <v>13.77</v>
      </c>
      <c r="P583" s="12" t="s">
        <v>1204</v>
      </c>
      <c r="Q583" s="12"/>
      <c r="R583" s="12" t="s">
        <v>1078</v>
      </c>
      <c r="S583" s="36" t="str">
        <f t="shared" si="9"/>
        <v>1bn - 50bn</v>
      </c>
      <c r="T583" s="36" t="str">
        <f>VLOOKUP(R583,Mapping!B:C,2,FALSE)</f>
        <v>EU</v>
      </c>
      <c r="U583" s="36" t="str">
        <f>VLOOKUP(N583,Mapping!H:I,2,FALSE)</f>
        <v>Growth</v>
      </c>
    </row>
    <row r="584" spans="1:21" ht="16" customHeight="1" x14ac:dyDescent="0.35">
      <c r="A584" s="12" t="s">
        <v>617</v>
      </c>
      <c r="B584" s="37" t="s">
        <v>925</v>
      </c>
      <c r="C584" s="12">
        <v>581</v>
      </c>
      <c r="D584" s="12">
        <v>8400</v>
      </c>
      <c r="E584" s="12">
        <v>1800</v>
      </c>
      <c r="F584" s="12">
        <v>0</v>
      </c>
      <c r="I584" s="37"/>
      <c r="J584" s="12">
        <v>8400</v>
      </c>
      <c r="K584" s="12">
        <v>1800</v>
      </c>
      <c r="L584" s="12" t="s">
        <v>962</v>
      </c>
      <c r="M584" s="37">
        <v>53009911</v>
      </c>
      <c r="N584" s="12" t="s">
        <v>991</v>
      </c>
      <c r="O584" s="12">
        <v>35.290999999999997</v>
      </c>
      <c r="P584" s="12" t="s">
        <v>1147</v>
      </c>
      <c r="Q584" s="12" t="s">
        <v>1130</v>
      </c>
      <c r="R584" s="12" t="s">
        <v>932</v>
      </c>
      <c r="S584" s="36" t="str">
        <f t="shared" si="9"/>
        <v>500mn</v>
      </c>
      <c r="T584" s="36" t="str">
        <f>VLOOKUP(R584,Mapping!B:C,2,FALSE)</f>
        <v>US/CA</v>
      </c>
      <c r="U584" s="36" t="str">
        <f>VLOOKUP(N584,Mapping!H:I,2,FALSE)</f>
        <v>Others</v>
      </c>
    </row>
    <row r="585" spans="1:21" ht="16" customHeight="1" x14ac:dyDescent="0.35">
      <c r="A585" s="12" t="s">
        <v>618</v>
      </c>
      <c r="B585" s="37" t="s">
        <v>933</v>
      </c>
      <c r="C585" s="12">
        <v>582</v>
      </c>
      <c r="D585" s="12">
        <v>8350</v>
      </c>
      <c r="E585" s="12">
        <v>5450</v>
      </c>
      <c r="F585" s="12">
        <v>0</v>
      </c>
      <c r="I585" s="37"/>
      <c r="J585" s="12">
        <v>8350</v>
      </c>
      <c r="K585" s="12">
        <v>5450</v>
      </c>
      <c r="L585" s="12" t="s">
        <v>928</v>
      </c>
      <c r="M585" s="37">
        <v>382016860</v>
      </c>
      <c r="N585" s="12" t="s">
        <v>940</v>
      </c>
      <c r="O585" s="12">
        <v>33.491</v>
      </c>
      <c r="P585" s="12" t="s">
        <v>1004</v>
      </c>
      <c r="Q585" s="12"/>
      <c r="R585" s="12" t="s">
        <v>1005</v>
      </c>
      <c r="S585" s="36" t="str">
        <f t="shared" si="9"/>
        <v>500mn</v>
      </c>
      <c r="T585" s="36" t="str">
        <f>VLOOKUP(R585,Mapping!B:C,2,FALSE)</f>
        <v>Asia</v>
      </c>
      <c r="U585" s="36" t="str">
        <f>VLOOKUP(N585,Mapping!H:I,2,FALSE)</f>
        <v>Growth</v>
      </c>
    </row>
    <row r="586" spans="1:21" ht="16" customHeight="1" x14ac:dyDescent="0.35">
      <c r="A586" s="12" t="s">
        <v>619</v>
      </c>
      <c r="B586" s="37" t="s">
        <v>933</v>
      </c>
      <c r="C586" s="12">
        <v>583</v>
      </c>
      <c r="D586" s="12">
        <v>8100</v>
      </c>
      <c r="E586" s="12">
        <v>0</v>
      </c>
      <c r="F586" s="12">
        <v>0</v>
      </c>
      <c r="I586" s="37"/>
      <c r="J586" s="12">
        <v>8100</v>
      </c>
      <c r="K586" s="12">
        <v>0</v>
      </c>
      <c r="L586" s="12" t="s">
        <v>958</v>
      </c>
      <c r="M586" s="37">
        <v>6088785878</v>
      </c>
      <c r="N586" s="12" t="s">
        <v>940</v>
      </c>
      <c r="O586" s="12">
        <v>47.847999999999999</v>
      </c>
      <c r="P586" s="12" t="s">
        <v>1003</v>
      </c>
      <c r="Q586" s="12"/>
      <c r="R586" s="12" t="s">
        <v>954</v>
      </c>
      <c r="S586" s="36" t="str">
        <f t="shared" si="9"/>
        <v>1bn - 50bn</v>
      </c>
      <c r="T586" s="36" t="str">
        <f>VLOOKUP(R586,Mapping!B:C,2,FALSE)</f>
        <v>EU</v>
      </c>
      <c r="U586" s="36" t="str">
        <f>VLOOKUP(N586,Mapping!H:I,2,FALSE)</f>
        <v>Growth</v>
      </c>
    </row>
    <row r="587" spans="1:21" ht="16" customHeight="1" x14ac:dyDescent="0.35">
      <c r="A587" s="12" t="s">
        <v>620</v>
      </c>
      <c r="B587" s="37" t="s">
        <v>925</v>
      </c>
      <c r="C587" s="12">
        <v>583</v>
      </c>
      <c r="D587" s="12">
        <v>8100</v>
      </c>
      <c r="E587" s="12">
        <v>6600</v>
      </c>
      <c r="F587" s="12">
        <v>0</v>
      </c>
      <c r="I587" s="37"/>
      <c r="J587" s="12">
        <v>8100</v>
      </c>
      <c r="K587" s="12">
        <v>6600</v>
      </c>
      <c r="L587" s="12" t="s">
        <v>1205</v>
      </c>
      <c r="M587" s="37">
        <v>4267584431</v>
      </c>
      <c r="N587" s="12" t="s">
        <v>980</v>
      </c>
      <c r="O587" s="12">
        <v>14.129</v>
      </c>
      <c r="P587" s="12" t="s">
        <v>1056</v>
      </c>
      <c r="Q587" s="12"/>
      <c r="R587" s="12" t="s">
        <v>1057</v>
      </c>
      <c r="S587" s="36" t="str">
        <f t="shared" si="9"/>
        <v>1bn - 50bn</v>
      </c>
      <c r="T587" s="36" t="str">
        <f>VLOOKUP(R587,Mapping!B:C,2,FALSE)</f>
        <v>Asia</v>
      </c>
      <c r="U587" s="36" t="str">
        <f>VLOOKUP(N587,Mapping!H:I,2,FALSE)</f>
        <v>Value</v>
      </c>
    </row>
    <row r="588" spans="1:21" ht="16" customHeight="1" x14ac:dyDescent="0.35">
      <c r="A588" s="12" t="s">
        <v>621</v>
      </c>
      <c r="B588" s="37" t="s">
        <v>925</v>
      </c>
      <c r="C588" s="12">
        <v>585</v>
      </c>
      <c r="D588" s="12">
        <v>7922</v>
      </c>
      <c r="E588" s="12">
        <v>-1457</v>
      </c>
      <c r="F588" s="12">
        <v>0</v>
      </c>
      <c r="G588" s="12">
        <v>7922</v>
      </c>
      <c r="H588" s="12">
        <v>-1457</v>
      </c>
      <c r="I588" s="37" t="s">
        <v>928</v>
      </c>
      <c r="M588" s="37">
        <v>7181595835</v>
      </c>
      <c r="N588" s="12" t="s">
        <v>996</v>
      </c>
      <c r="O588" s="12">
        <v>11.238</v>
      </c>
      <c r="P588" s="12" t="s">
        <v>1206</v>
      </c>
      <c r="Q588" s="12" t="s">
        <v>968</v>
      </c>
      <c r="R588" s="12" t="s">
        <v>932</v>
      </c>
      <c r="S588" s="36" t="str">
        <f t="shared" si="9"/>
        <v>1bn - 50bn</v>
      </c>
      <c r="T588" s="36" t="str">
        <f>VLOOKUP(R588,Mapping!B:C,2,FALSE)</f>
        <v>US/CA</v>
      </c>
      <c r="U588" s="36" t="str">
        <f>VLOOKUP(N588,Mapping!H:I,2,FALSE)</f>
        <v>Alternative/Specialty</v>
      </c>
    </row>
    <row r="589" spans="1:21" ht="16" customHeight="1" x14ac:dyDescent="0.35">
      <c r="A589" s="12" t="s">
        <v>622</v>
      </c>
      <c r="B589" s="37" t="s">
        <v>925</v>
      </c>
      <c r="C589" s="12">
        <v>586</v>
      </c>
      <c r="D589" s="12">
        <v>7863</v>
      </c>
      <c r="E589" s="12">
        <v>0</v>
      </c>
      <c r="F589" s="12">
        <v>0</v>
      </c>
      <c r="G589" s="12">
        <v>7863</v>
      </c>
      <c r="H589" s="12">
        <v>0</v>
      </c>
      <c r="I589" s="37" t="s">
        <v>928</v>
      </c>
      <c r="M589" s="37">
        <v>1900917214</v>
      </c>
      <c r="N589" s="12" t="s">
        <v>929</v>
      </c>
      <c r="O589" s="12">
        <v>38.933</v>
      </c>
      <c r="P589" s="12" t="s">
        <v>1207</v>
      </c>
      <c r="Q589" s="12"/>
      <c r="R589" s="12" t="s">
        <v>1208</v>
      </c>
      <c r="S589" s="36" t="str">
        <f t="shared" si="9"/>
        <v>1bn - 50bn</v>
      </c>
      <c r="T589" s="36" t="str">
        <f>VLOOKUP(R589,Mapping!B:C,2,FALSE)</f>
        <v>EU</v>
      </c>
      <c r="U589" s="36" t="str">
        <f>VLOOKUP(N589,Mapping!H:I,2,FALSE)</f>
        <v>Value</v>
      </c>
    </row>
    <row r="590" spans="1:21" ht="16" customHeight="1" x14ac:dyDescent="0.35">
      <c r="A590" s="12" t="s">
        <v>623</v>
      </c>
      <c r="B590" s="37" t="s">
        <v>925</v>
      </c>
      <c r="C590" s="12">
        <v>587</v>
      </c>
      <c r="D590" s="12">
        <v>7780</v>
      </c>
      <c r="E590" s="12">
        <v>-1812</v>
      </c>
      <c r="F590" s="12">
        <v>0</v>
      </c>
      <c r="G590" s="12">
        <v>7780</v>
      </c>
      <c r="H590" s="12">
        <v>-1812</v>
      </c>
      <c r="I590" s="37" t="s">
        <v>928</v>
      </c>
      <c r="M590" s="37">
        <v>18403138598</v>
      </c>
      <c r="N590" s="12" t="s">
        <v>991</v>
      </c>
      <c r="O590" s="12">
        <v>23.846</v>
      </c>
      <c r="P590" s="12" t="s">
        <v>965</v>
      </c>
      <c r="Q590" s="12" t="s">
        <v>966</v>
      </c>
      <c r="R590" s="12" t="s">
        <v>932</v>
      </c>
      <c r="S590" s="36" t="str">
        <f t="shared" si="9"/>
        <v>1bn - 50bn</v>
      </c>
      <c r="T590" s="36" t="str">
        <f>VLOOKUP(R590,Mapping!B:C,2,FALSE)</f>
        <v>US/CA</v>
      </c>
      <c r="U590" s="36" t="str">
        <f>VLOOKUP(N590,Mapping!H:I,2,FALSE)</f>
        <v>Others</v>
      </c>
    </row>
    <row r="591" spans="1:21" ht="16" customHeight="1" x14ac:dyDescent="0.35">
      <c r="A591" s="12" t="s">
        <v>624</v>
      </c>
      <c r="B591" s="37" t="s">
        <v>925</v>
      </c>
      <c r="C591" s="12">
        <v>588</v>
      </c>
      <c r="D591" s="12">
        <v>7699</v>
      </c>
      <c r="E591" s="12">
        <v>625</v>
      </c>
      <c r="F591" s="12">
        <v>0</v>
      </c>
      <c r="G591" s="12">
        <v>7699</v>
      </c>
      <c r="H591" s="12">
        <v>625</v>
      </c>
      <c r="I591" s="37" t="s">
        <v>942</v>
      </c>
      <c r="M591" s="37">
        <v>5099324135</v>
      </c>
      <c r="N591" s="12" t="s">
        <v>929</v>
      </c>
      <c r="O591" s="12">
        <v>105.229</v>
      </c>
      <c r="P591" s="12" t="s">
        <v>941</v>
      </c>
      <c r="Q591" s="12" t="s">
        <v>941</v>
      </c>
      <c r="R591" s="12" t="s">
        <v>932</v>
      </c>
      <c r="S591" s="36" t="str">
        <f t="shared" si="9"/>
        <v>1bn - 50bn</v>
      </c>
      <c r="T591" s="36" t="str">
        <f>VLOOKUP(R591,Mapping!B:C,2,FALSE)</f>
        <v>US/CA</v>
      </c>
      <c r="U591" s="36" t="str">
        <f>VLOOKUP(N591,Mapping!H:I,2,FALSE)</f>
        <v>Value</v>
      </c>
    </row>
    <row r="592" spans="1:21" ht="16" customHeight="1" x14ac:dyDescent="0.35">
      <c r="A592" s="12" t="s">
        <v>625</v>
      </c>
      <c r="B592" s="37" t="s">
        <v>925</v>
      </c>
      <c r="C592" s="12">
        <v>589</v>
      </c>
      <c r="D592" s="12">
        <v>7662</v>
      </c>
      <c r="E592" s="12">
        <v>7662</v>
      </c>
      <c r="F592" s="12">
        <v>0</v>
      </c>
      <c r="I592" s="37"/>
      <c r="J592" s="12">
        <v>7662</v>
      </c>
      <c r="K592" s="12">
        <v>7662</v>
      </c>
      <c r="L592" s="12" t="s">
        <v>1008</v>
      </c>
      <c r="M592" s="37">
        <v>58412818</v>
      </c>
      <c r="N592" s="12"/>
      <c r="O592" s="12">
        <v>75.932000000000002</v>
      </c>
      <c r="P592" s="12" t="s">
        <v>1209</v>
      </c>
      <c r="Q592" s="12"/>
      <c r="R592" s="12" t="s">
        <v>1010</v>
      </c>
      <c r="S592" s="36" t="str">
        <f t="shared" si="9"/>
        <v>500mn</v>
      </c>
      <c r="T592" s="36" t="str">
        <f>VLOOKUP(R592,Mapping!B:C,2,FALSE)</f>
        <v>Africa</v>
      </c>
      <c r="U592" s="36" t="e">
        <f>VLOOKUP(N592,Mapping!H:I,2,FALSE)</f>
        <v>#N/A</v>
      </c>
    </row>
    <row r="593" spans="1:21" ht="16" customHeight="1" x14ac:dyDescent="0.35">
      <c r="A593" s="12" t="s">
        <v>626</v>
      </c>
      <c r="B593" s="37" t="s">
        <v>933</v>
      </c>
      <c r="C593" s="12">
        <v>590</v>
      </c>
      <c r="D593" s="12">
        <v>7661</v>
      </c>
      <c r="E593" s="12">
        <v>0</v>
      </c>
      <c r="F593" s="12">
        <v>0</v>
      </c>
      <c r="I593" s="37"/>
      <c r="J593" s="12">
        <v>7661</v>
      </c>
      <c r="K593" s="12">
        <v>0</v>
      </c>
      <c r="L593" s="12" t="s">
        <v>986</v>
      </c>
      <c r="M593" s="37">
        <v>7106483348</v>
      </c>
      <c r="N593" s="12" t="s">
        <v>929</v>
      </c>
      <c r="O593" s="12">
        <v>40.280999999999999</v>
      </c>
      <c r="P593" s="12" t="s">
        <v>1042</v>
      </c>
      <c r="Q593" s="12"/>
      <c r="R593" s="12" t="s">
        <v>1043</v>
      </c>
      <c r="S593" s="36" t="str">
        <f t="shared" si="9"/>
        <v>1bn - 50bn</v>
      </c>
      <c r="T593" s="36" t="str">
        <f>VLOOKUP(R593,Mapping!B:C,2,FALSE)</f>
        <v>Asia</v>
      </c>
      <c r="U593" s="36" t="str">
        <f>VLOOKUP(N593,Mapping!H:I,2,FALSE)</f>
        <v>Value</v>
      </c>
    </row>
    <row r="594" spans="1:21" ht="16" customHeight="1" x14ac:dyDescent="0.35">
      <c r="A594" s="12" t="s">
        <v>627</v>
      </c>
      <c r="B594" s="37" t="s">
        <v>933</v>
      </c>
      <c r="C594" s="12">
        <v>591</v>
      </c>
      <c r="D594" s="12">
        <v>7650</v>
      </c>
      <c r="E594" s="12">
        <v>0</v>
      </c>
      <c r="F594" s="12">
        <v>0</v>
      </c>
      <c r="I594" s="37"/>
      <c r="J594" s="12">
        <v>7650</v>
      </c>
      <c r="K594" s="12">
        <v>0</v>
      </c>
      <c r="L594" s="12" t="s">
        <v>928</v>
      </c>
      <c r="M594" s="37">
        <v>7347497757</v>
      </c>
      <c r="N594" s="12" t="s">
        <v>959</v>
      </c>
      <c r="O594" s="12">
        <v>43.228999999999999</v>
      </c>
      <c r="P594" s="12" t="s">
        <v>1210</v>
      </c>
      <c r="Q594" s="12"/>
      <c r="R594" s="12" t="s">
        <v>1029</v>
      </c>
      <c r="S594" s="36" t="str">
        <f t="shared" si="9"/>
        <v>1bn - 50bn</v>
      </c>
      <c r="T594" s="36" t="str">
        <f>VLOOKUP(R594,Mapping!B:C,2,FALSE)</f>
        <v>EU</v>
      </c>
      <c r="U594" s="36" t="str">
        <f>VLOOKUP(N594,Mapping!H:I,2,FALSE)</f>
        <v>Growth</v>
      </c>
    </row>
    <row r="595" spans="1:21" ht="16" customHeight="1" x14ac:dyDescent="0.35">
      <c r="A595" s="12" t="s">
        <v>628</v>
      </c>
      <c r="B595" s="37" t="s">
        <v>925</v>
      </c>
      <c r="C595" s="12">
        <v>592</v>
      </c>
      <c r="D595" s="12">
        <v>7606</v>
      </c>
      <c r="E595" s="12">
        <v>-2461</v>
      </c>
      <c r="F595" s="12">
        <v>0</v>
      </c>
      <c r="G595" s="12">
        <v>7606</v>
      </c>
      <c r="H595" s="12">
        <v>-2461</v>
      </c>
      <c r="I595" s="37" t="s">
        <v>928</v>
      </c>
      <c r="M595" s="37">
        <v>3241687058</v>
      </c>
      <c r="N595" s="12" t="s">
        <v>940</v>
      </c>
      <c r="O595" s="12">
        <v>36.000999999999998</v>
      </c>
      <c r="P595" s="12" t="s">
        <v>941</v>
      </c>
      <c r="Q595" s="12" t="s">
        <v>941</v>
      </c>
      <c r="R595" s="12" t="s">
        <v>932</v>
      </c>
      <c r="S595" s="36" t="str">
        <f t="shared" si="9"/>
        <v>1bn - 50bn</v>
      </c>
      <c r="T595" s="36" t="str">
        <f>VLOOKUP(R595,Mapping!B:C,2,FALSE)</f>
        <v>US/CA</v>
      </c>
      <c r="U595" s="36" t="str">
        <f>VLOOKUP(N595,Mapping!H:I,2,FALSE)</f>
        <v>Growth</v>
      </c>
    </row>
    <row r="596" spans="1:21" ht="16" customHeight="1" x14ac:dyDescent="0.35">
      <c r="A596" s="12" t="s">
        <v>629</v>
      </c>
      <c r="B596" s="37" t="s">
        <v>925</v>
      </c>
      <c r="C596" s="12">
        <v>593</v>
      </c>
      <c r="D596" s="12">
        <v>7560</v>
      </c>
      <c r="E596" s="12">
        <v>0</v>
      </c>
      <c r="F596" s="12">
        <v>0</v>
      </c>
      <c r="I596" s="37"/>
      <c r="J596" s="12">
        <v>7560</v>
      </c>
      <c r="K596" s="12">
        <v>0</v>
      </c>
      <c r="L596" s="12" t="s">
        <v>958</v>
      </c>
      <c r="M596" s="37">
        <v>21308196</v>
      </c>
      <c r="N596" s="12" t="s">
        <v>940</v>
      </c>
      <c r="O596" s="12">
        <v>50.97</v>
      </c>
      <c r="P596" s="12" t="s">
        <v>953</v>
      </c>
      <c r="Q596" s="12"/>
      <c r="R596" s="12" t="s">
        <v>954</v>
      </c>
      <c r="S596" s="36" t="str">
        <f t="shared" si="9"/>
        <v>500mn</v>
      </c>
      <c r="T596" s="36" t="str">
        <f>VLOOKUP(R596,Mapping!B:C,2,FALSE)</f>
        <v>EU</v>
      </c>
      <c r="U596" s="36" t="str">
        <f>VLOOKUP(N596,Mapping!H:I,2,FALSE)</f>
        <v>Growth</v>
      </c>
    </row>
    <row r="597" spans="1:21" ht="16" customHeight="1" x14ac:dyDescent="0.35">
      <c r="A597" s="12" t="s">
        <v>630</v>
      </c>
      <c r="B597" s="37" t="s">
        <v>925</v>
      </c>
      <c r="C597" s="12">
        <v>594</v>
      </c>
      <c r="D597" s="12">
        <v>7368</v>
      </c>
      <c r="E597" s="12">
        <v>0</v>
      </c>
      <c r="F597" s="12">
        <v>0</v>
      </c>
      <c r="G597" s="12">
        <v>7368</v>
      </c>
      <c r="H597" s="12">
        <v>0</v>
      </c>
      <c r="I597" s="37" t="s">
        <v>986</v>
      </c>
      <c r="M597" s="37">
        <v>115921914</v>
      </c>
      <c r="N597" s="12" t="s">
        <v>940</v>
      </c>
      <c r="O597" s="12">
        <v>91.216999999999999</v>
      </c>
      <c r="P597" s="12" t="s">
        <v>1009</v>
      </c>
      <c r="Q597" s="12"/>
      <c r="R597" s="12" t="s">
        <v>1010</v>
      </c>
      <c r="S597" s="36" t="str">
        <f t="shared" si="9"/>
        <v>500mn</v>
      </c>
      <c r="T597" s="36" t="str">
        <f>VLOOKUP(R597,Mapping!B:C,2,FALSE)</f>
        <v>Africa</v>
      </c>
      <c r="U597" s="36" t="str">
        <f>VLOOKUP(N597,Mapping!H:I,2,FALSE)</f>
        <v>Growth</v>
      </c>
    </row>
    <row r="598" spans="1:21" ht="16" customHeight="1" x14ac:dyDescent="0.35">
      <c r="A598" s="12" t="s">
        <v>631</v>
      </c>
      <c r="B598" s="37" t="s">
        <v>925</v>
      </c>
      <c r="C598" s="12">
        <v>595</v>
      </c>
      <c r="D598" s="12">
        <v>7362</v>
      </c>
      <c r="E598" s="12">
        <v>7362</v>
      </c>
      <c r="F598" s="12">
        <v>0</v>
      </c>
      <c r="G598" s="12">
        <v>7362</v>
      </c>
      <c r="H598" s="12">
        <v>7362</v>
      </c>
      <c r="I598" s="37" t="s">
        <v>928</v>
      </c>
      <c r="M598" s="37">
        <v>1243364388</v>
      </c>
      <c r="N598" s="12" t="s">
        <v>976</v>
      </c>
      <c r="O598" s="12">
        <v>164.905</v>
      </c>
      <c r="P598" s="12" t="s">
        <v>941</v>
      </c>
      <c r="Q598" s="12" t="s">
        <v>941</v>
      </c>
      <c r="R598" s="12" t="s">
        <v>932</v>
      </c>
      <c r="S598" s="36" t="str">
        <f t="shared" si="9"/>
        <v>1bn - 50bn</v>
      </c>
      <c r="T598" s="36" t="str">
        <f>VLOOKUP(R598,Mapping!B:C,2,FALSE)</f>
        <v>US/CA</v>
      </c>
      <c r="U598" s="36" t="str">
        <f>VLOOKUP(N598,Mapping!H:I,2,FALSE)</f>
        <v>Alternative/Specialty</v>
      </c>
    </row>
    <row r="599" spans="1:21" ht="16" customHeight="1" x14ac:dyDescent="0.35">
      <c r="A599" s="12" t="s">
        <v>632</v>
      </c>
      <c r="B599" s="37" t="s">
        <v>933</v>
      </c>
      <c r="C599" s="12">
        <v>596</v>
      </c>
      <c r="D599" s="12">
        <v>7350</v>
      </c>
      <c r="E599" s="12">
        <v>-8600</v>
      </c>
      <c r="F599" s="12">
        <v>0</v>
      </c>
      <c r="I599" s="37"/>
      <c r="J599" s="12">
        <v>7350</v>
      </c>
      <c r="K599" s="12">
        <v>-8600</v>
      </c>
      <c r="L599" s="12" t="s">
        <v>942</v>
      </c>
      <c r="M599" s="37">
        <v>3101300552</v>
      </c>
      <c r="N599" s="12" t="s">
        <v>929</v>
      </c>
      <c r="O599" s="12">
        <v>78.317999999999998</v>
      </c>
      <c r="P599" s="12" t="s">
        <v>999</v>
      </c>
      <c r="Q599" s="12"/>
      <c r="R599" s="12" t="s">
        <v>927</v>
      </c>
      <c r="S599" s="36" t="str">
        <f t="shared" si="9"/>
        <v>1bn - 50bn</v>
      </c>
      <c r="T599" s="36" t="str">
        <f>VLOOKUP(R599,Mapping!B:C,2,FALSE)</f>
        <v>CN</v>
      </c>
      <c r="U599" s="36" t="str">
        <f>VLOOKUP(N599,Mapping!H:I,2,FALSE)</f>
        <v>Value</v>
      </c>
    </row>
    <row r="600" spans="1:21" ht="16" customHeight="1" x14ac:dyDescent="0.35">
      <c r="A600" s="12" t="s">
        <v>633</v>
      </c>
      <c r="B600" s="37" t="s">
        <v>933</v>
      </c>
      <c r="C600" s="12">
        <v>597</v>
      </c>
      <c r="D600" s="12">
        <v>7300</v>
      </c>
      <c r="E600" s="12">
        <v>-650</v>
      </c>
      <c r="F600" s="12">
        <v>0</v>
      </c>
      <c r="I600" s="37"/>
      <c r="J600" s="12">
        <v>7300</v>
      </c>
      <c r="K600" s="12">
        <v>-650</v>
      </c>
      <c r="L600" s="12" t="s">
        <v>958</v>
      </c>
      <c r="M600" s="37">
        <v>120414696</v>
      </c>
      <c r="N600" s="12" t="s">
        <v>959</v>
      </c>
      <c r="O600" s="12">
        <v>47.097999999999999</v>
      </c>
      <c r="P600" s="12" t="s">
        <v>953</v>
      </c>
      <c r="Q600" s="12"/>
      <c r="R600" s="12" t="s">
        <v>954</v>
      </c>
      <c r="S600" s="36" t="str">
        <f t="shared" si="9"/>
        <v>500mn</v>
      </c>
      <c r="T600" s="36" t="str">
        <f>VLOOKUP(R600,Mapping!B:C,2,FALSE)</f>
        <v>EU</v>
      </c>
      <c r="U600" s="36" t="str">
        <f>VLOOKUP(N600,Mapping!H:I,2,FALSE)</f>
        <v>Growth</v>
      </c>
    </row>
    <row r="601" spans="1:21" ht="16" customHeight="1" x14ac:dyDescent="0.35">
      <c r="A601" s="12" t="s">
        <v>634</v>
      </c>
      <c r="B601" s="37" t="s">
        <v>925</v>
      </c>
      <c r="C601" s="12">
        <v>598</v>
      </c>
      <c r="D601" s="12">
        <v>7232</v>
      </c>
      <c r="E601" s="12">
        <v>57</v>
      </c>
      <c r="F601" s="12">
        <v>0</v>
      </c>
      <c r="I601" s="37"/>
      <c r="J601" s="12">
        <v>7232</v>
      </c>
      <c r="K601" s="12">
        <v>57</v>
      </c>
      <c r="L601" s="12" t="s">
        <v>942</v>
      </c>
      <c r="M601" s="37">
        <v>2706800171</v>
      </c>
      <c r="N601" s="12" t="s">
        <v>940</v>
      </c>
      <c r="O601" s="12">
        <v>70.88</v>
      </c>
      <c r="P601" s="12" t="s">
        <v>1098</v>
      </c>
      <c r="Q601" s="12"/>
      <c r="R601" s="12" t="s">
        <v>1099</v>
      </c>
      <c r="S601" s="36" t="str">
        <f t="shared" si="9"/>
        <v>1bn - 50bn</v>
      </c>
      <c r="T601" s="36" t="str">
        <f>VLOOKUP(R601,Mapping!B:C,2,FALSE)</f>
        <v>Asia</v>
      </c>
      <c r="U601" s="36" t="str">
        <f>VLOOKUP(N601,Mapping!H:I,2,FALSE)</f>
        <v>Growth</v>
      </c>
    </row>
    <row r="602" spans="1:21" ht="16" customHeight="1" x14ac:dyDescent="0.35">
      <c r="A602" s="12" t="s">
        <v>635</v>
      </c>
      <c r="B602" s="37" t="s">
        <v>933</v>
      </c>
      <c r="C602" s="12">
        <v>599</v>
      </c>
      <c r="D602" s="12">
        <v>7200</v>
      </c>
      <c r="E602" s="12">
        <v>5400</v>
      </c>
      <c r="F602" s="12">
        <v>0</v>
      </c>
      <c r="G602" s="12">
        <v>5800</v>
      </c>
      <c r="H602" s="12">
        <v>5800</v>
      </c>
      <c r="I602" s="37" t="s">
        <v>928</v>
      </c>
      <c r="J602" s="12">
        <v>1400</v>
      </c>
      <c r="K602" s="12">
        <v>-400</v>
      </c>
      <c r="L602" s="12" t="s">
        <v>928</v>
      </c>
      <c r="M602" s="37">
        <v>29111214196</v>
      </c>
      <c r="N602" s="12" t="s">
        <v>929</v>
      </c>
      <c r="O602" s="12">
        <v>53.899000000000001</v>
      </c>
      <c r="P602" s="12" t="s">
        <v>953</v>
      </c>
      <c r="Q602" s="12"/>
      <c r="R602" s="12" t="s">
        <v>954</v>
      </c>
      <c r="S602" s="36" t="str">
        <f t="shared" si="9"/>
        <v>1bn - 50bn</v>
      </c>
      <c r="T602" s="36" t="str">
        <f>VLOOKUP(R602,Mapping!B:C,2,FALSE)</f>
        <v>EU</v>
      </c>
      <c r="U602" s="36" t="str">
        <f>VLOOKUP(N602,Mapping!H:I,2,FALSE)</f>
        <v>Value</v>
      </c>
    </row>
    <row r="603" spans="1:21" ht="16" customHeight="1" x14ac:dyDescent="0.35">
      <c r="A603" s="12" t="s">
        <v>636</v>
      </c>
      <c r="B603" s="37" t="s">
        <v>925</v>
      </c>
      <c r="C603" s="12">
        <v>600</v>
      </c>
      <c r="D603" s="12">
        <v>7048</v>
      </c>
      <c r="E603" s="12">
        <v>1100</v>
      </c>
      <c r="F603" s="12">
        <v>0</v>
      </c>
      <c r="I603" s="37"/>
      <c r="J603" s="12">
        <v>7048</v>
      </c>
      <c r="K603" s="12">
        <v>1100</v>
      </c>
      <c r="L603" s="12" t="s">
        <v>958</v>
      </c>
      <c r="M603" s="37">
        <v>128394921</v>
      </c>
      <c r="N603" s="12" t="s">
        <v>929</v>
      </c>
      <c r="O603" s="12">
        <v>28.5</v>
      </c>
      <c r="P603" s="12" t="s">
        <v>1009</v>
      </c>
      <c r="Q603" s="12"/>
      <c r="R603" s="12" t="s">
        <v>1010</v>
      </c>
      <c r="S603" s="36" t="str">
        <f t="shared" si="9"/>
        <v>500mn</v>
      </c>
      <c r="T603" s="36" t="str">
        <f>VLOOKUP(R603,Mapping!B:C,2,FALSE)</f>
        <v>Africa</v>
      </c>
      <c r="U603" s="36" t="str">
        <f>VLOOKUP(N603,Mapping!H:I,2,FALSE)</f>
        <v>Value</v>
      </c>
    </row>
    <row r="604" spans="1:21" ht="16" customHeight="1" x14ac:dyDescent="0.35">
      <c r="A604" s="12" t="s">
        <v>637</v>
      </c>
      <c r="B604" s="37" t="s">
        <v>925</v>
      </c>
      <c r="C604" s="12">
        <v>601</v>
      </c>
      <c r="D604" s="12">
        <v>7036</v>
      </c>
      <c r="E604" s="12">
        <v>-3851</v>
      </c>
      <c r="F604" s="12">
        <v>0</v>
      </c>
      <c r="G604" s="12">
        <v>7036</v>
      </c>
      <c r="H604" s="12">
        <v>-3851</v>
      </c>
      <c r="I604" s="37" t="s">
        <v>928</v>
      </c>
      <c r="M604" s="37">
        <v>11759248191</v>
      </c>
      <c r="N604" s="12" t="s">
        <v>996</v>
      </c>
      <c r="O604" s="12">
        <v>32.457999999999998</v>
      </c>
      <c r="P604" s="12" t="s">
        <v>1211</v>
      </c>
      <c r="Q604" s="12" t="s">
        <v>1212</v>
      </c>
      <c r="R604" s="12" t="s">
        <v>932</v>
      </c>
      <c r="S604" s="36" t="str">
        <f t="shared" si="9"/>
        <v>1bn - 50bn</v>
      </c>
      <c r="T604" s="36" t="str">
        <f>VLOOKUP(R604,Mapping!B:C,2,FALSE)</f>
        <v>US/CA</v>
      </c>
      <c r="U604" s="36" t="str">
        <f>VLOOKUP(N604,Mapping!H:I,2,FALSE)</f>
        <v>Alternative/Specialty</v>
      </c>
    </row>
    <row r="605" spans="1:21" ht="16" customHeight="1" x14ac:dyDescent="0.35">
      <c r="A605" s="12" t="s">
        <v>638</v>
      </c>
      <c r="B605" s="37" t="s">
        <v>925</v>
      </c>
      <c r="C605" s="12">
        <v>602</v>
      </c>
      <c r="D605" s="12">
        <v>7000</v>
      </c>
      <c r="E605" s="12">
        <v>0</v>
      </c>
      <c r="F605" s="12">
        <v>0</v>
      </c>
      <c r="I605" s="37"/>
      <c r="J605" s="12">
        <v>7000</v>
      </c>
      <c r="K605" s="12">
        <v>0</v>
      </c>
      <c r="L605" s="12" t="s">
        <v>1128</v>
      </c>
      <c r="M605" s="37">
        <v>241719213</v>
      </c>
      <c r="N605" s="12" t="s">
        <v>940</v>
      </c>
      <c r="O605" s="12">
        <v>19.382999999999999</v>
      </c>
      <c r="P605" s="12" t="s">
        <v>1004</v>
      </c>
      <c r="Q605" s="12"/>
      <c r="R605" s="12" t="s">
        <v>1005</v>
      </c>
      <c r="S605" s="36" t="str">
        <f t="shared" si="9"/>
        <v>500mn</v>
      </c>
      <c r="T605" s="36" t="str">
        <f>VLOOKUP(R605,Mapping!B:C,2,FALSE)</f>
        <v>Asia</v>
      </c>
      <c r="U605" s="36" t="str">
        <f>VLOOKUP(N605,Mapping!H:I,2,FALSE)</f>
        <v>Growth</v>
      </c>
    </row>
    <row r="606" spans="1:21" ht="16" customHeight="1" x14ac:dyDescent="0.35">
      <c r="A606" s="12" t="s">
        <v>639</v>
      </c>
      <c r="B606" s="37" t="s">
        <v>925</v>
      </c>
      <c r="C606" s="12">
        <v>603</v>
      </c>
      <c r="D606" s="12">
        <v>6944</v>
      </c>
      <c r="E606" s="12">
        <v>-24159</v>
      </c>
      <c r="F606" s="12">
        <v>0</v>
      </c>
      <c r="G606" s="12">
        <v>6774</v>
      </c>
      <c r="H606" s="12">
        <v>6774</v>
      </c>
      <c r="I606" s="37" t="s">
        <v>1000</v>
      </c>
      <c r="J606" s="12">
        <v>170</v>
      </c>
      <c r="K606" s="12">
        <v>-30933</v>
      </c>
      <c r="L606" s="12" t="s">
        <v>982</v>
      </c>
      <c r="M606" s="37">
        <v>641106036</v>
      </c>
      <c r="N606" s="12" t="s">
        <v>940</v>
      </c>
      <c r="O606" s="12">
        <v>107.79</v>
      </c>
      <c r="P606" s="12" t="s">
        <v>1153</v>
      </c>
      <c r="Q606" s="12"/>
      <c r="R606" s="12" t="s">
        <v>1154</v>
      </c>
      <c r="S606" s="36" t="str">
        <f t="shared" si="9"/>
        <v>500mn - 1bn</v>
      </c>
      <c r="T606" s="36" t="str">
        <f>VLOOKUP(R606,Mapping!B:C,2,FALSE)</f>
        <v>Oceania</v>
      </c>
      <c r="U606" s="36" t="str">
        <f>VLOOKUP(N606,Mapping!H:I,2,FALSE)</f>
        <v>Growth</v>
      </c>
    </row>
    <row r="607" spans="1:21" ht="16" customHeight="1" x14ac:dyDescent="0.35">
      <c r="A607" s="12" t="s">
        <v>640</v>
      </c>
      <c r="B607" s="37" t="s">
        <v>925</v>
      </c>
      <c r="C607" s="12">
        <v>604</v>
      </c>
      <c r="D607" s="12">
        <v>6938</v>
      </c>
      <c r="E607" s="12">
        <v>1464</v>
      </c>
      <c r="F607" s="12">
        <v>0</v>
      </c>
      <c r="G607" s="12">
        <v>6938</v>
      </c>
      <c r="H607" s="12">
        <v>1464</v>
      </c>
      <c r="I607" s="37" t="s">
        <v>942</v>
      </c>
      <c r="M607" s="37">
        <v>27614681431</v>
      </c>
      <c r="N607" s="12" t="s">
        <v>991</v>
      </c>
      <c r="O607" s="12">
        <v>37.259</v>
      </c>
      <c r="P607" s="12" t="s">
        <v>1213</v>
      </c>
      <c r="Q607" s="12" t="s">
        <v>1214</v>
      </c>
      <c r="R607" s="12" t="s">
        <v>932</v>
      </c>
      <c r="S607" s="36" t="str">
        <f t="shared" si="9"/>
        <v>1bn - 50bn</v>
      </c>
      <c r="T607" s="36" t="str">
        <f>VLOOKUP(R607,Mapping!B:C,2,FALSE)</f>
        <v>US/CA</v>
      </c>
      <c r="U607" s="36" t="str">
        <f>VLOOKUP(N607,Mapping!H:I,2,FALSE)</f>
        <v>Others</v>
      </c>
    </row>
    <row r="608" spans="1:21" ht="16" customHeight="1" x14ac:dyDescent="0.35">
      <c r="A608" s="12" t="s">
        <v>641</v>
      </c>
      <c r="B608" s="37" t="s">
        <v>933</v>
      </c>
      <c r="C608" s="12">
        <v>605</v>
      </c>
      <c r="D608" s="12">
        <v>6900</v>
      </c>
      <c r="E608" s="12">
        <v>6900</v>
      </c>
      <c r="F608" s="12">
        <v>0</v>
      </c>
      <c r="I608" s="37"/>
      <c r="J608" s="12">
        <v>6900</v>
      </c>
      <c r="K608" s="12">
        <v>6900</v>
      </c>
      <c r="L608" s="12" t="s">
        <v>958</v>
      </c>
      <c r="M608" s="37">
        <v>4829533316</v>
      </c>
      <c r="N608" s="12" t="s">
        <v>929</v>
      </c>
      <c r="O608" s="12">
        <v>24.922999999999998</v>
      </c>
      <c r="P608" s="12" t="s">
        <v>1009</v>
      </c>
      <c r="Q608" s="12"/>
      <c r="R608" s="12" t="s">
        <v>1010</v>
      </c>
      <c r="S608" s="36" t="str">
        <f t="shared" si="9"/>
        <v>1bn - 50bn</v>
      </c>
      <c r="T608" s="36" t="str">
        <f>VLOOKUP(R608,Mapping!B:C,2,FALSE)</f>
        <v>Africa</v>
      </c>
      <c r="U608" s="36" t="str">
        <f>VLOOKUP(N608,Mapping!H:I,2,FALSE)</f>
        <v>Value</v>
      </c>
    </row>
    <row r="609" spans="1:21" ht="16" customHeight="1" x14ac:dyDescent="0.35">
      <c r="A609" s="12" t="s">
        <v>642</v>
      </c>
      <c r="B609" s="37" t="s">
        <v>925</v>
      </c>
      <c r="C609" s="12">
        <v>606</v>
      </c>
      <c r="D609" s="12">
        <v>6662</v>
      </c>
      <c r="E609" s="12">
        <v>-67321</v>
      </c>
      <c r="F609" s="12">
        <v>0</v>
      </c>
      <c r="G609" s="12">
        <v>6662</v>
      </c>
      <c r="H609" s="12">
        <v>-67321</v>
      </c>
      <c r="I609" s="37" t="s">
        <v>928</v>
      </c>
      <c r="M609" s="37">
        <v>94219501918</v>
      </c>
      <c r="N609" s="12" t="s">
        <v>959</v>
      </c>
      <c r="O609" s="12">
        <v>18.173999999999999</v>
      </c>
      <c r="P609" s="12" t="s">
        <v>1016</v>
      </c>
      <c r="Q609" s="12" t="s">
        <v>1017</v>
      </c>
      <c r="R609" s="12" t="s">
        <v>932</v>
      </c>
      <c r="S609" s="36" t="str">
        <f t="shared" si="9"/>
        <v>50bn - 100bn</v>
      </c>
      <c r="T609" s="36" t="str">
        <f>VLOOKUP(R609,Mapping!B:C,2,FALSE)</f>
        <v>US/CA</v>
      </c>
      <c r="U609" s="36" t="str">
        <f>VLOOKUP(N609,Mapping!H:I,2,FALSE)</f>
        <v>Growth</v>
      </c>
    </row>
    <row r="610" spans="1:21" ht="16" customHeight="1" x14ac:dyDescent="0.35">
      <c r="A610" s="12" t="s">
        <v>643</v>
      </c>
      <c r="B610" s="37" t="s">
        <v>925</v>
      </c>
      <c r="C610" s="12">
        <v>607</v>
      </c>
      <c r="D610" s="12">
        <v>6650</v>
      </c>
      <c r="E610" s="12">
        <v>-900</v>
      </c>
      <c r="F610" s="12">
        <v>0</v>
      </c>
      <c r="G610" s="12">
        <v>0</v>
      </c>
      <c r="H610" s="12">
        <v>-900</v>
      </c>
      <c r="I610" s="37" t="s">
        <v>939</v>
      </c>
      <c r="J610" s="12">
        <v>6650</v>
      </c>
      <c r="K610" s="12">
        <v>0</v>
      </c>
      <c r="L610" s="12" t="s">
        <v>958</v>
      </c>
      <c r="M610" s="37">
        <v>223206669</v>
      </c>
      <c r="N610" s="12" t="s">
        <v>929</v>
      </c>
      <c r="O610" s="12">
        <v>122.449</v>
      </c>
      <c r="P610" s="12" t="s">
        <v>988</v>
      </c>
      <c r="Q610" s="12"/>
      <c r="R610" s="12" t="s">
        <v>988</v>
      </c>
      <c r="S610" s="36" t="str">
        <f t="shared" si="9"/>
        <v>500mn</v>
      </c>
      <c r="T610" s="36" t="str">
        <f>VLOOKUP(R610,Mapping!B:C,2,FALSE)</f>
        <v>SG</v>
      </c>
      <c r="U610" s="36" t="str">
        <f>VLOOKUP(N610,Mapping!H:I,2,FALSE)</f>
        <v>Value</v>
      </c>
    </row>
    <row r="611" spans="1:21" ht="16" customHeight="1" x14ac:dyDescent="0.35">
      <c r="A611" s="12" t="s">
        <v>644</v>
      </c>
      <c r="B611" s="37" t="s">
        <v>925</v>
      </c>
      <c r="C611" s="12">
        <v>608</v>
      </c>
      <c r="D611" s="12">
        <v>6629</v>
      </c>
      <c r="E611" s="12">
        <v>-166871</v>
      </c>
      <c r="F611" s="12">
        <v>0</v>
      </c>
      <c r="G611" s="12">
        <v>6629</v>
      </c>
      <c r="H611" s="12">
        <v>-166871</v>
      </c>
      <c r="I611" s="37" t="s">
        <v>928</v>
      </c>
      <c r="M611" s="37">
        <v>6745000834</v>
      </c>
      <c r="N611" s="12" t="s">
        <v>959</v>
      </c>
      <c r="O611" s="12">
        <v>225.87700000000001</v>
      </c>
      <c r="P611" s="12" t="s">
        <v>1016</v>
      </c>
      <c r="Q611" s="12" t="s">
        <v>1017</v>
      </c>
      <c r="R611" s="12" t="s">
        <v>932</v>
      </c>
      <c r="S611" s="36" t="str">
        <f t="shared" si="9"/>
        <v>1bn - 50bn</v>
      </c>
      <c r="T611" s="36" t="str">
        <f>VLOOKUP(R611,Mapping!B:C,2,FALSE)</f>
        <v>US/CA</v>
      </c>
      <c r="U611" s="36" t="str">
        <f>VLOOKUP(N611,Mapping!H:I,2,FALSE)</f>
        <v>Growth</v>
      </c>
    </row>
    <row r="612" spans="1:21" ht="16" customHeight="1" x14ac:dyDescent="0.35">
      <c r="A612" s="12" t="s">
        <v>645</v>
      </c>
      <c r="B612" s="37" t="s">
        <v>925</v>
      </c>
      <c r="C612" s="12">
        <v>609</v>
      </c>
      <c r="D612" s="12">
        <v>6575</v>
      </c>
      <c r="E612" s="12">
        <v>-1114</v>
      </c>
      <c r="F612" s="12">
        <v>0</v>
      </c>
      <c r="G612" s="12">
        <v>6575</v>
      </c>
      <c r="H612" s="12">
        <v>-1114</v>
      </c>
      <c r="I612" s="37" t="s">
        <v>928</v>
      </c>
      <c r="M612" s="37">
        <v>4116319946</v>
      </c>
      <c r="N612" s="12" t="s">
        <v>991</v>
      </c>
      <c r="O612" s="12">
        <v>37.526000000000003</v>
      </c>
      <c r="P612" s="12" t="s">
        <v>1215</v>
      </c>
      <c r="Q612" s="12" t="s">
        <v>1216</v>
      </c>
      <c r="R612" s="12" t="s">
        <v>932</v>
      </c>
      <c r="S612" s="36" t="str">
        <f t="shared" si="9"/>
        <v>1bn - 50bn</v>
      </c>
      <c r="T612" s="36" t="str">
        <f>VLOOKUP(R612,Mapping!B:C,2,FALSE)</f>
        <v>US/CA</v>
      </c>
      <c r="U612" s="36" t="str">
        <f>VLOOKUP(N612,Mapping!H:I,2,FALSE)</f>
        <v>Others</v>
      </c>
    </row>
    <row r="613" spans="1:21" ht="16" customHeight="1" x14ac:dyDescent="0.35">
      <c r="A613" s="12" t="s">
        <v>646</v>
      </c>
      <c r="B613" s="37" t="s">
        <v>925</v>
      </c>
      <c r="C613" s="12">
        <v>610</v>
      </c>
      <c r="D613" s="12">
        <v>6541</v>
      </c>
      <c r="E613" s="12">
        <v>-2273</v>
      </c>
      <c r="F613" s="12">
        <v>0</v>
      </c>
      <c r="G613" s="12">
        <v>6541</v>
      </c>
      <c r="H613" s="12">
        <v>-2273</v>
      </c>
      <c r="I613" s="37" t="s">
        <v>928</v>
      </c>
      <c r="M613" s="37">
        <v>24257486125</v>
      </c>
      <c r="N613" s="12" t="s">
        <v>940</v>
      </c>
      <c r="O613" s="12">
        <v>42.139000000000003</v>
      </c>
      <c r="P613" s="12" t="s">
        <v>967</v>
      </c>
      <c r="Q613" s="12" t="s">
        <v>968</v>
      </c>
      <c r="R613" s="12" t="s">
        <v>932</v>
      </c>
      <c r="S613" s="36" t="str">
        <f t="shared" si="9"/>
        <v>1bn - 50bn</v>
      </c>
      <c r="T613" s="36" t="str">
        <f>VLOOKUP(R613,Mapping!B:C,2,FALSE)</f>
        <v>US/CA</v>
      </c>
      <c r="U613" s="36" t="str">
        <f>VLOOKUP(N613,Mapping!H:I,2,FALSE)</f>
        <v>Growth</v>
      </c>
    </row>
    <row r="614" spans="1:21" ht="16" customHeight="1" x14ac:dyDescent="0.35">
      <c r="A614" s="12" t="s">
        <v>647</v>
      </c>
      <c r="B614" s="37" t="s">
        <v>925</v>
      </c>
      <c r="C614" s="12">
        <v>611</v>
      </c>
      <c r="D614" s="12">
        <v>6195</v>
      </c>
      <c r="E614" s="12">
        <v>433</v>
      </c>
      <c r="F614" s="12">
        <v>0</v>
      </c>
      <c r="G614" s="12">
        <v>6195</v>
      </c>
      <c r="H614" s="12">
        <v>433</v>
      </c>
      <c r="I614" s="37" t="s">
        <v>928</v>
      </c>
      <c r="M614" s="37">
        <v>5549414692</v>
      </c>
      <c r="N614" s="12" t="s">
        <v>940</v>
      </c>
      <c r="O614" s="12">
        <v>18.375</v>
      </c>
      <c r="P614" s="12" t="s">
        <v>938</v>
      </c>
      <c r="Q614" s="12" t="s">
        <v>931</v>
      </c>
      <c r="R614" s="12" t="s">
        <v>932</v>
      </c>
      <c r="S614" s="36" t="str">
        <f t="shared" si="9"/>
        <v>1bn - 50bn</v>
      </c>
      <c r="T614" s="36" t="str">
        <f>VLOOKUP(R614,Mapping!B:C,2,FALSE)</f>
        <v>US/CA</v>
      </c>
      <c r="U614" s="36" t="str">
        <f>VLOOKUP(N614,Mapping!H:I,2,FALSE)</f>
        <v>Growth</v>
      </c>
    </row>
    <row r="615" spans="1:21" ht="16" customHeight="1" x14ac:dyDescent="0.35">
      <c r="A615" s="12" t="s">
        <v>648</v>
      </c>
      <c r="B615" s="37" t="s">
        <v>925</v>
      </c>
      <c r="C615" s="12">
        <v>612</v>
      </c>
      <c r="D615" s="12">
        <v>6100</v>
      </c>
      <c r="E615" s="12">
        <v>5200</v>
      </c>
      <c r="F615" s="12">
        <v>0</v>
      </c>
      <c r="I615" s="37"/>
      <c r="J615" s="12">
        <v>6100</v>
      </c>
      <c r="K615" s="12">
        <v>5200</v>
      </c>
      <c r="L615" s="12" t="s">
        <v>962</v>
      </c>
      <c r="M615" s="37">
        <v>35003539206</v>
      </c>
      <c r="N615" s="12" t="s">
        <v>996</v>
      </c>
      <c r="O615" s="12">
        <v>30.536000000000001</v>
      </c>
      <c r="P615" s="12" t="s">
        <v>950</v>
      </c>
      <c r="Q615" s="12"/>
      <c r="R615" s="12" t="s">
        <v>951</v>
      </c>
      <c r="S615" s="36" t="str">
        <f t="shared" si="9"/>
        <v>1bn - 50bn</v>
      </c>
      <c r="T615" s="36" t="str">
        <f>VLOOKUP(R615,Mapping!B:C,2,FALSE)</f>
        <v>HK</v>
      </c>
      <c r="U615" s="36" t="str">
        <f>VLOOKUP(N615,Mapping!H:I,2,FALSE)</f>
        <v>Alternative/Specialty</v>
      </c>
    </row>
    <row r="616" spans="1:21" ht="16" customHeight="1" x14ac:dyDescent="0.35">
      <c r="A616" s="12" t="s">
        <v>649</v>
      </c>
      <c r="B616" s="37" t="s">
        <v>933</v>
      </c>
      <c r="C616" s="12">
        <v>612</v>
      </c>
      <c r="D616" s="12">
        <v>6100</v>
      </c>
      <c r="E616" s="12">
        <v>950</v>
      </c>
      <c r="F616" s="12">
        <v>0</v>
      </c>
      <c r="I616" s="37"/>
      <c r="J616" s="12">
        <v>6100</v>
      </c>
      <c r="K616" s="12">
        <v>950</v>
      </c>
      <c r="L616" s="12" t="s">
        <v>928</v>
      </c>
      <c r="M616" s="37">
        <v>1916179999</v>
      </c>
      <c r="N616" s="12" t="s">
        <v>940</v>
      </c>
      <c r="O616" s="12">
        <v>32.700000000000003</v>
      </c>
      <c r="P616" s="12" t="s">
        <v>1009</v>
      </c>
      <c r="Q616" s="12"/>
      <c r="R616" s="12" t="s">
        <v>1010</v>
      </c>
      <c r="S616" s="36" t="str">
        <f t="shared" si="9"/>
        <v>1bn - 50bn</v>
      </c>
      <c r="T616" s="36" t="str">
        <f>VLOOKUP(R616,Mapping!B:C,2,FALSE)</f>
        <v>Africa</v>
      </c>
      <c r="U616" s="36" t="str">
        <f>VLOOKUP(N616,Mapping!H:I,2,FALSE)</f>
        <v>Growth</v>
      </c>
    </row>
    <row r="617" spans="1:21" ht="16" customHeight="1" x14ac:dyDescent="0.35">
      <c r="A617" s="12" t="s">
        <v>650</v>
      </c>
      <c r="B617" s="37" t="s">
        <v>925</v>
      </c>
      <c r="C617" s="12">
        <v>614</v>
      </c>
      <c r="D617" s="12">
        <v>6002</v>
      </c>
      <c r="E617" s="12">
        <v>-2462</v>
      </c>
      <c r="F617" s="12">
        <v>0</v>
      </c>
      <c r="G617" s="12">
        <v>6002</v>
      </c>
      <c r="H617" s="12">
        <v>-2462</v>
      </c>
      <c r="I617" s="37" t="s">
        <v>928</v>
      </c>
      <c r="M617" s="37">
        <v>389512552</v>
      </c>
      <c r="N617" s="12" t="s">
        <v>929</v>
      </c>
      <c r="O617" s="12">
        <v>8.9239999999999995</v>
      </c>
      <c r="P617" s="12" t="s">
        <v>1217</v>
      </c>
      <c r="Q617" s="12" t="s">
        <v>931</v>
      </c>
      <c r="R617" s="12" t="s">
        <v>932</v>
      </c>
      <c r="S617" s="36" t="str">
        <f t="shared" si="9"/>
        <v>500mn</v>
      </c>
      <c r="T617" s="36" t="str">
        <f>VLOOKUP(R617,Mapping!B:C,2,FALSE)</f>
        <v>US/CA</v>
      </c>
      <c r="U617" s="36" t="str">
        <f>VLOOKUP(N617,Mapping!H:I,2,FALSE)</f>
        <v>Value</v>
      </c>
    </row>
    <row r="618" spans="1:21" ht="16" customHeight="1" x14ac:dyDescent="0.35">
      <c r="A618" s="12" t="s">
        <v>651</v>
      </c>
      <c r="B618" s="37" t="s">
        <v>925</v>
      </c>
      <c r="C618" s="12">
        <v>615</v>
      </c>
      <c r="D618" s="12">
        <v>6000</v>
      </c>
      <c r="E618" s="12">
        <v>6000</v>
      </c>
      <c r="F618" s="12">
        <v>0</v>
      </c>
      <c r="G618" s="12">
        <v>6000</v>
      </c>
      <c r="H618" s="12">
        <v>6000</v>
      </c>
      <c r="I618" s="37" t="s">
        <v>1008</v>
      </c>
      <c r="M618" s="37">
        <v>69902959</v>
      </c>
      <c r="N618" s="12" t="s">
        <v>929</v>
      </c>
      <c r="O618" s="12">
        <v>36.899000000000001</v>
      </c>
      <c r="P618" s="12" t="s">
        <v>1218</v>
      </c>
      <c r="Q618" s="12"/>
      <c r="R618" s="12" t="s">
        <v>979</v>
      </c>
      <c r="S618" s="36" t="str">
        <f t="shared" si="9"/>
        <v>500mn</v>
      </c>
      <c r="T618" s="36" t="str">
        <f>VLOOKUP(R618,Mapping!B:C,2,FALSE)</f>
        <v>EU</v>
      </c>
      <c r="U618" s="36" t="str">
        <f>VLOOKUP(N618,Mapping!H:I,2,FALSE)</f>
        <v>Value</v>
      </c>
    </row>
    <row r="619" spans="1:21" ht="16" customHeight="1" x14ac:dyDescent="0.35">
      <c r="A619" s="12" t="s">
        <v>652</v>
      </c>
      <c r="B619" s="37" t="s">
        <v>925</v>
      </c>
      <c r="C619" s="12">
        <v>616</v>
      </c>
      <c r="D619" s="12">
        <v>5960</v>
      </c>
      <c r="E619" s="12">
        <v>74</v>
      </c>
      <c r="F619" s="12">
        <v>0</v>
      </c>
      <c r="G619" s="12">
        <v>5960</v>
      </c>
      <c r="H619" s="12">
        <v>74</v>
      </c>
      <c r="I619" s="37" t="s">
        <v>928</v>
      </c>
      <c r="M619" s="37">
        <v>5011779646</v>
      </c>
      <c r="N619" s="12" t="s">
        <v>959</v>
      </c>
      <c r="O619" s="12">
        <v>36.237000000000002</v>
      </c>
      <c r="P619" s="12" t="s">
        <v>941</v>
      </c>
      <c r="Q619" s="12" t="s">
        <v>941</v>
      </c>
      <c r="R619" s="12" t="s">
        <v>932</v>
      </c>
      <c r="S619" s="36" t="str">
        <f t="shared" si="9"/>
        <v>1bn - 50bn</v>
      </c>
      <c r="T619" s="36" t="str">
        <f>VLOOKUP(R619,Mapping!B:C,2,FALSE)</f>
        <v>US/CA</v>
      </c>
      <c r="U619" s="36" t="str">
        <f>VLOOKUP(N619,Mapping!H:I,2,FALSE)</f>
        <v>Growth</v>
      </c>
    </row>
    <row r="620" spans="1:21" ht="16" customHeight="1" x14ac:dyDescent="0.35">
      <c r="A620" s="12" t="s">
        <v>653</v>
      </c>
      <c r="B620" s="37" t="s">
        <v>933</v>
      </c>
      <c r="C620" s="12">
        <v>617</v>
      </c>
      <c r="D620" s="12">
        <v>5950</v>
      </c>
      <c r="E620" s="12">
        <v>-687742</v>
      </c>
      <c r="F620" s="12">
        <v>0</v>
      </c>
      <c r="G620" s="12">
        <v>0</v>
      </c>
      <c r="H620" s="12">
        <v>-303477</v>
      </c>
      <c r="I620" s="37" t="s">
        <v>928</v>
      </c>
      <c r="J620" s="12">
        <v>5950</v>
      </c>
      <c r="K620" s="12">
        <v>-384265</v>
      </c>
      <c r="L620" s="12" t="s">
        <v>928</v>
      </c>
      <c r="M620" s="37">
        <v>42003260588</v>
      </c>
      <c r="N620" s="12" t="s">
        <v>940</v>
      </c>
      <c r="O620" s="12">
        <v>53.677999999999997</v>
      </c>
      <c r="P620" s="12" t="s">
        <v>953</v>
      </c>
      <c r="Q620" s="12"/>
      <c r="R620" s="12" t="s">
        <v>954</v>
      </c>
      <c r="S620" s="36" t="str">
        <f t="shared" si="9"/>
        <v>1bn - 50bn</v>
      </c>
      <c r="T620" s="36" t="str">
        <f>VLOOKUP(R620,Mapping!B:C,2,FALSE)</f>
        <v>EU</v>
      </c>
      <c r="U620" s="36" t="str">
        <f>VLOOKUP(N620,Mapping!H:I,2,FALSE)</f>
        <v>Growth</v>
      </c>
    </row>
    <row r="621" spans="1:21" ht="16" customHeight="1" x14ac:dyDescent="0.35">
      <c r="A621" s="12" t="s">
        <v>654</v>
      </c>
      <c r="B621" s="37" t="s">
        <v>925</v>
      </c>
      <c r="C621" s="12">
        <v>618</v>
      </c>
      <c r="D621" s="12">
        <v>5851</v>
      </c>
      <c r="E621" s="12">
        <v>5851</v>
      </c>
      <c r="F621" s="12">
        <v>0</v>
      </c>
      <c r="G621" s="12">
        <v>5851</v>
      </c>
      <c r="H621" s="12">
        <v>5851</v>
      </c>
      <c r="I621" s="37" t="s">
        <v>928</v>
      </c>
      <c r="M621" s="37">
        <v>13485396374</v>
      </c>
      <c r="N621" s="12" t="s">
        <v>934</v>
      </c>
      <c r="O621" s="12">
        <v>22.902999999999999</v>
      </c>
      <c r="P621" s="12" t="s">
        <v>1135</v>
      </c>
      <c r="Q621" s="12" t="s">
        <v>1183</v>
      </c>
      <c r="R621" s="12" t="s">
        <v>932</v>
      </c>
      <c r="S621" s="36" t="str">
        <f t="shared" si="9"/>
        <v>1bn - 50bn</v>
      </c>
      <c r="T621" s="36" t="str">
        <f>VLOOKUP(R621,Mapping!B:C,2,FALSE)</f>
        <v>US/CA</v>
      </c>
      <c r="U621" s="36" t="str">
        <f>VLOOKUP(N621,Mapping!H:I,2,FALSE)</f>
        <v>Index</v>
      </c>
    </row>
    <row r="622" spans="1:21" ht="16" customHeight="1" x14ac:dyDescent="0.35">
      <c r="A622" s="12" t="s">
        <v>655</v>
      </c>
      <c r="B622" s="37" t="s">
        <v>925</v>
      </c>
      <c r="C622" s="12">
        <v>619</v>
      </c>
      <c r="D622" s="12">
        <v>5841</v>
      </c>
      <c r="E622" s="12">
        <v>2310</v>
      </c>
      <c r="F622" s="12">
        <v>0</v>
      </c>
      <c r="G622" s="12">
        <v>5841</v>
      </c>
      <c r="H622" s="12">
        <v>2310</v>
      </c>
      <c r="I622" s="37" t="s">
        <v>928</v>
      </c>
      <c r="M622" s="37">
        <v>4121510439</v>
      </c>
      <c r="N622" s="12" t="s">
        <v>929</v>
      </c>
      <c r="O622" s="12">
        <v>49.307000000000002</v>
      </c>
      <c r="P622" s="12" t="s">
        <v>953</v>
      </c>
      <c r="Q622" s="12"/>
      <c r="R622" s="12" t="s">
        <v>954</v>
      </c>
      <c r="S622" s="36" t="str">
        <f t="shared" si="9"/>
        <v>1bn - 50bn</v>
      </c>
      <c r="T622" s="36" t="str">
        <f>VLOOKUP(R622,Mapping!B:C,2,FALSE)</f>
        <v>EU</v>
      </c>
      <c r="U622" s="36" t="str">
        <f>VLOOKUP(N622,Mapping!H:I,2,FALSE)</f>
        <v>Value</v>
      </c>
    </row>
    <row r="623" spans="1:21" ht="16" customHeight="1" x14ac:dyDescent="0.35">
      <c r="A623" s="12" t="s">
        <v>656</v>
      </c>
      <c r="B623" s="37" t="s">
        <v>925</v>
      </c>
      <c r="C623" s="12">
        <v>620</v>
      </c>
      <c r="D623" s="12">
        <v>5835</v>
      </c>
      <c r="E623" s="12">
        <v>5557</v>
      </c>
      <c r="F623" s="12">
        <v>0</v>
      </c>
      <c r="G623" s="12">
        <v>5835</v>
      </c>
      <c r="H623" s="12">
        <v>5557</v>
      </c>
      <c r="I623" s="37" t="s">
        <v>942</v>
      </c>
      <c r="M623" s="37">
        <v>5633973666</v>
      </c>
      <c r="N623" s="12" t="s">
        <v>934</v>
      </c>
      <c r="O623" s="12">
        <v>37.81</v>
      </c>
      <c r="P623" s="12" t="s">
        <v>1219</v>
      </c>
      <c r="Q623" s="12" t="s">
        <v>931</v>
      </c>
      <c r="R623" s="12" t="s">
        <v>932</v>
      </c>
      <c r="S623" s="36" t="str">
        <f t="shared" si="9"/>
        <v>1bn - 50bn</v>
      </c>
      <c r="T623" s="36" t="str">
        <f>VLOOKUP(R623,Mapping!B:C,2,FALSE)</f>
        <v>US/CA</v>
      </c>
      <c r="U623" s="36" t="str">
        <f>VLOOKUP(N623,Mapping!H:I,2,FALSE)</f>
        <v>Index</v>
      </c>
    </row>
    <row r="624" spans="1:21" ht="16" customHeight="1" x14ac:dyDescent="0.35">
      <c r="A624" s="12" t="s">
        <v>657</v>
      </c>
      <c r="B624" s="37" t="s">
        <v>925</v>
      </c>
      <c r="C624" s="12">
        <v>621</v>
      </c>
      <c r="D624" s="12">
        <v>5821</v>
      </c>
      <c r="E624" s="12">
        <v>-1706</v>
      </c>
      <c r="F624" s="12">
        <v>0</v>
      </c>
      <c r="G624" s="12">
        <v>5821</v>
      </c>
      <c r="H624" s="12">
        <v>-1706</v>
      </c>
      <c r="I624" s="37" t="s">
        <v>928</v>
      </c>
      <c r="M624" s="37">
        <v>9980720259</v>
      </c>
      <c r="N624" s="12" t="s">
        <v>1058</v>
      </c>
      <c r="O624" s="12">
        <v>36.051000000000002</v>
      </c>
      <c r="P624" s="12" t="s">
        <v>1071</v>
      </c>
      <c r="Q624" s="12" t="s">
        <v>1072</v>
      </c>
      <c r="R624" s="12" t="s">
        <v>932</v>
      </c>
      <c r="S624" s="36" t="str">
        <f t="shared" si="9"/>
        <v>1bn - 50bn</v>
      </c>
      <c r="T624" s="36" t="str">
        <f>VLOOKUP(R624,Mapping!B:C,2,FALSE)</f>
        <v>US/CA</v>
      </c>
      <c r="U624" s="36" t="str">
        <f>VLOOKUP(N624,Mapping!H:I,2,FALSE)</f>
        <v>Others</v>
      </c>
    </row>
    <row r="625" spans="1:21" ht="16" customHeight="1" x14ac:dyDescent="0.35">
      <c r="A625" s="12" t="s">
        <v>658</v>
      </c>
      <c r="B625" s="37" t="s">
        <v>925</v>
      </c>
      <c r="C625" s="12">
        <v>622</v>
      </c>
      <c r="D625" s="12">
        <v>5815</v>
      </c>
      <c r="E625" s="12">
        <v>-433</v>
      </c>
      <c r="F625" s="12">
        <v>0</v>
      </c>
      <c r="G625" s="12">
        <v>5815</v>
      </c>
      <c r="H625" s="12">
        <v>-433</v>
      </c>
      <c r="I625" s="37" t="s">
        <v>928</v>
      </c>
      <c r="M625" s="37">
        <v>67693800554</v>
      </c>
      <c r="N625" s="12" t="s">
        <v>991</v>
      </c>
      <c r="O625" s="12">
        <v>34.174999999999997</v>
      </c>
      <c r="P625" s="12" t="s">
        <v>1096</v>
      </c>
      <c r="Q625" s="12" t="s">
        <v>1097</v>
      </c>
      <c r="R625" s="12" t="s">
        <v>932</v>
      </c>
      <c r="S625" s="36" t="str">
        <f t="shared" si="9"/>
        <v>50bn - 100bn</v>
      </c>
      <c r="T625" s="36" t="str">
        <f>VLOOKUP(R625,Mapping!B:C,2,FALSE)</f>
        <v>US/CA</v>
      </c>
      <c r="U625" s="36" t="str">
        <f>VLOOKUP(N625,Mapping!H:I,2,FALSE)</f>
        <v>Others</v>
      </c>
    </row>
    <row r="626" spans="1:21" ht="16" customHeight="1" x14ac:dyDescent="0.35">
      <c r="A626" s="12" t="s">
        <v>659</v>
      </c>
      <c r="B626" s="37" t="s">
        <v>925</v>
      </c>
      <c r="C626" s="12">
        <v>623</v>
      </c>
      <c r="D626" s="12">
        <v>5800</v>
      </c>
      <c r="E626" s="12">
        <v>5800</v>
      </c>
      <c r="F626" s="12">
        <v>0</v>
      </c>
      <c r="I626" s="37"/>
      <c r="J626" s="12">
        <v>5800</v>
      </c>
      <c r="K626" s="12">
        <v>5800</v>
      </c>
      <c r="L626" s="12" t="s">
        <v>928</v>
      </c>
      <c r="M626" s="37">
        <v>5893222214</v>
      </c>
      <c r="N626" s="12" t="s">
        <v>940</v>
      </c>
      <c r="O626" s="12">
        <v>30.027000000000001</v>
      </c>
      <c r="P626" s="12" t="s">
        <v>988</v>
      </c>
      <c r="Q626" s="12"/>
      <c r="R626" s="12" t="s">
        <v>988</v>
      </c>
      <c r="S626" s="36" t="str">
        <f t="shared" si="9"/>
        <v>1bn - 50bn</v>
      </c>
      <c r="T626" s="36" t="str">
        <f>VLOOKUP(R626,Mapping!B:C,2,FALSE)</f>
        <v>SG</v>
      </c>
      <c r="U626" s="36" t="str">
        <f>VLOOKUP(N626,Mapping!H:I,2,FALSE)</f>
        <v>Growth</v>
      </c>
    </row>
    <row r="627" spans="1:21" ht="16" customHeight="1" x14ac:dyDescent="0.35">
      <c r="A627" s="12" t="s">
        <v>660</v>
      </c>
      <c r="B627" s="37" t="s">
        <v>925</v>
      </c>
      <c r="C627" s="12">
        <v>624</v>
      </c>
      <c r="D627" s="12">
        <v>5757</v>
      </c>
      <c r="E627" s="12">
        <v>5261</v>
      </c>
      <c r="F627" s="12">
        <v>0</v>
      </c>
      <c r="G627" s="12">
        <v>5757</v>
      </c>
      <c r="H627" s="12">
        <v>5261</v>
      </c>
      <c r="I627" s="37" t="s">
        <v>928</v>
      </c>
      <c r="M627" s="37">
        <v>212813574951</v>
      </c>
      <c r="N627" s="12" t="s">
        <v>998</v>
      </c>
      <c r="O627" s="12">
        <v>33.463999999999999</v>
      </c>
      <c r="P627" s="12" t="s">
        <v>1084</v>
      </c>
      <c r="Q627" s="12" t="s">
        <v>1046</v>
      </c>
      <c r="R627" s="12" t="s">
        <v>932</v>
      </c>
      <c r="S627" s="36" t="str">
        <f t="shared" si="9"/>
        <v>100bn</v>
      </c>
      <c r="T627" s="36" t="str">
        <f>VLOOKUP(R627,Mapping!B:C,2,FALSE)</f>
        <v>US/CA</v>
      </c>
      <c r="U627" s="36" t="str">
        <f>VLOOKUP(N627,Mapping!H:I,2,FALSE)</f>
        <v>Broker</v>
      </c>
    </row>
    <row r="628" spans="1:21" ht="16" customHeight="1" x14ac:dyDescent="0.35">
      <c r="A628" s="12" t="s">
        <v>661</v>
      </c>
      <c r="B628" s="37" t="s">
        <v>925</v>
      </c>
      <c r="C628" s="12">
        <v>625</v>
      </c>
      <c r="D628" s="12">
        <v>5750</v>
      </c>
      <c r="E628" s="12">
        <v>0</v>
      </c>
      <c r="F628" s="12">
        <v>0</v>
      </c>
      <c r="G628" s="12">
        <v>5750</v>
      </c>
      <c r="H628" s="12">
        <v>0</v>
      </c>
      <c r="I628" s="37" t="s">
        <v>928</v>
      </c>
      <c r="M628" s="37">
        <v>3022860151</v>
      </c>
      <c r="N628" s="12" t="s">
        <v>940</v>
      </c>
      <c r="O628" s="12">
        <v>44.738999999999997</v>
      </c>
      <c r="P628" s="12" t="s">
        <v>971</v>
      </c>
      <c r="Q628" s="12" t="s">
        <v>972</v>
      </c>
      <c r="R628" s="12" t="s">
        <v>932</v>
      </c>
      <c r="S628" s="36" t="str">
        <f t="shared" si="9"/>
        <v>1bn - 50bn</v>
      </c>
      <c r="T628" s="36" t="str">
        <f>VLOOKUP(R628,Mapping!B:C,2,FALSE)</f>
        <v>US/CA</v>
      </c>
      <c r="U628" s="36" t="str">
        <f>VLOOKUP(N628,Mapping!H:I,2,FALSE)</f>
        <v>Growth</v>
      </c>
    </row>
    <row r="629" spans="1:21" ht="16" customHeight="1" x14ac:dyDescent="0.35">
      <c r="A629" s="12" t="s">
        <v>662</v>
      </c>
      <c r="B629" s="37" t="s">
        <v>925</v>
      </c>
      <c r="C629" s="12">
        <v>626</v>
      </c>
      <c r="D629" s="12">
        <v>5664</v>
      </c>
      <c r="E629" s="12">
        <v>-59836</v>
      </c>
      <c r="F629" s="12">
        <v>0</v>
      </c>
      <c r="G629" s="12">
        <v>5664</v>
      </c>
      <c r="H629" s="12">
        <v>-59836</v>
      </c>
      <c r="I629" s="37" t="s">
        <v>928</v>
      </c>
      <c r="M629" s="37">
        <v>714986063</v>
      </c>
      <c r="N629" s="12" t="s">
        <v>976</v>
      </c>
      <c r="O629" s="12">
        <v>170.15899999999999</v>
      </c>
      <c r="P629" s="12" t="s">
        <v>950</v>
      </c>
      <c r="Q629" s="12"/>
      <c r="R629" s="12" t="s">
        <v>951</v>
      </c>
      <c r="S629" s="36" t="str">
        <f t="shared" si="9"/>
        <v>500mn - 1bn</v>
      </c>
      <c r="T629" s="36" t="str">
        <f>VLOOKUP(R629,Mapping!B:C,2,FALSE)</f>
        <v>HK</v>
      </c>
      <c r="U629" s="36" t="str">
        <f>VLOOKUP(N629,Mapping!H:I,2,FALSE)</f>
        <v>Alternative/Specialty</v>
      </c>
    </row>
    <row r="630" spans="1:21" ht="16" customHeight="1" x14ac:dyDescent="0.35">
      <c r="A630" s="12" t="s">
        <v>663</v>
      </c>
      <c r="B630" s="37" t="s">
        <v>933</v>
      </c>
      <c r="C630" s="12">
        <v>627</v>
      </c>
      <c r="D630" s="12">
        <v>5662</v>
      </c>
      <c r="E630" s="12">
        <v>400</v>
      </c>
      <c r="F630" s="12">
        <v>0</v>
      </c>
      <c r="G630" s="12">
        <v>0</v>
      </c>
      <c r="H630" s="12">
        <v>-5262</v>
      </c>
      <c r="I630" s="37" t="s">
        <v>952</v>
      </c>
      <c r="J630" s="12">
        <v>5662</v>
      </c>
      <c r="K630" s="12">
        <v>5662</v>
      </c>
      <c r="L630" s="12" t="s">
        <v>928</v>
      </c>
      <c r="M630" s="37">
        <v>1434979215</v>
      </c>
      <c r="N630" s="12" t="s">
        <v>940</v>
      </c>
      <c r="O630" s="12">
        <v>94.147000000000006</v>
      </c>
      <c r="P630" s="12" t="s">
        <v>1176</v>
      </c>
      <c r="Q630" s="12" t="s">
        <v>1007</v>
      </c>
      <c r="R630" s="12" t="s">
        <v>985</v>
      </c>
      <c r="S630" s="36" t="str">
        <f t="shared" si="9"/>
        <v>1bn - 50bn</v>
      </c>
      <c r="T630" s="36" t="str">
        <f>VLOOKUP(R630,Mapping!B:C,2,FALSE)</f>
        <v>US/CA</v>
      </c>
      <c r="U630" s="36" t="str">
        <f>VLOOKUP(N630,Mapping!H:I,2,FALSE)</f>
        <v>Growth</v>
      </c>
    </row>
    <row r="631" spans="1:21" ht="16" customHeight="1" x14ac:dyDescent="0.35">
      <c r="A631" s="12" t="s">
        <v>664</v>
      </c>
      <c r="B631" s="37" t="s">
        <v>925</v>
      </c>
      <c r="C631" s="12">
        <v>628</v>
      </c>
      <c r="D631" s="12">
        <v>5638</v>
      </c>
      <c r="E631" s="12">
        <v>5638</v>
      </c>
      <c r="F631" s="12">
        <v>0</v>
      </c>
      <c r="G631" s="12">
        <v>5638</v>
      </c>
      <c r="H631" s="12">
        <v>5638</v>
      </c>
      <c r="I631" s="37" t="s">
        <v>928</v>
      </c>
      <c r="M631" s="37">
        <v>11579533907</v>
      </c>
      <c r="N631" s="12" t="s">
        <v>940</v>
      </c>
      <c r="O631" s="12">
        <v>4.375</v>
      </c>
      <c r="P631" s="12" t="s">
        <v>988</v>
      </c>
      <c r="Q631" s="12"/>
      <c r="R631" s="12" t="s">
        <v>988</v>
      </c>
      <c r="S631" s="36" t="str">
        <f t="shared" si="9"/>
        <v>1bn - 50bn</v>
      </c>
      <c r="T631" s="36" t="str">
        <f>VLOOKUP(R631,Mapping!B:C,2,FALSE)</f>
        <v>SG</v>
      </c>
      <c r="U631" s="36" t="str">
        <f>VLOOKUP(N631,Mapping!H:I,2,FALSE)</f>
        <v>Growth</v>
      </c>
    </row>
    <row r="632" spans="1:21" ht="16" customHeight="1" x14ac:dyDescent="0.35">
      <c r="A632" s="12" t="s">
        <v>665</v>
      </c>
      <c r="B632" s="37" t="s">
        <v>933</v>
      </c>
      <c r="C632" s="12">
        <v>629</v>
      </c>
      <c r="D632" s="12">
        <v>5565</v>
      </c>
      <c r="E632" s="12">
        <v>3200</v>
      </c>
      <c r="F632" s="12">
        <v>0</v>
      </c>
      <c r="I632" s="37"/>
      <c r="J632" s="12">
        <v>5565</v>
      </c>
      <c r="K632" s="12">
        <v>3200</v>
      </c>
      <c r="L632" s="12" t="s">
        <v>986</v>
      </c>
      <c r="M632" s="37">
        <v>128163122</v>
      </c>
      <c r="N632" s="12" t="s">
        <v>996</v>
      </c>
      <c r="O632" s="12">
        <v>52.348999999999997</v>
      </c>
      <c r="P632" s="12" t="s">
        <v>1220</v>
      </c>
      <c r="Q632" s="12"/>
      <c r="R632" s="12" t="s">
        <v>1078</v>
      </c>
      <c r="S632" s="36" t="str">
        <f t="shared" si="9"/>
        <v>500mn</v>
      </c>
      <c r="T632" s="36" t="str">
        <f>VLOOKUP(R632,Mapping!B:C,2,FALSE)</f>
        <v>EU</v>
      </c>
      <c r="U632" s="36" t="str">
        <f>VLOOKUP(N632,Mapping!H:I,2,FALSE)</f>
        <v>Alternative/Specialty</v>
      </c>
    </row>
    <row r="633" spans="1:21" ht="16" customHeight="1" x14ac:dyDescent="0.35">
      <c r="A633" s="12" t="s">
        <v>666</v>
      </c>
      <c r="B633" s="37" t="s">
        <v>925</v>
      </c>
      <c r="C633" s="12">
        <v>630</v>
      </c>
      <c r="D633" s="12">
        <v>5550</v>
      </c>
      <c r="E633" s="12">
        <v>0</v>
      </c>
      <c r="F633" s="12">
        <v>0</v>
      </c>
      <c r="G633" s="12">
        <v>5550</v>
      </c>
      <c r="H633" s="12">
        <v>0</v>
      </c>
      <c r="I633" s="37" t="s">
        <v>1008</v>
      </c>
      <c r="M633" s="37">
        <v>2075798239</v>
      </c>
      <c r="N633" s="12" t="s">
        <v>991</v>
      </c>
      <c r="O633" s="12">
        <v>217.78299999999999</v>
      </c>
      <c r="P633" s="12" t="s">
        <v>1016</v>
      </c>
      <c r="Q633" s="12" t="s">
        <v>1017</v>
      </c>
      <c r="R633" s="12" t="s">
        <v>932</v>
      </c>
      <c r="S633" s="36" t="str">
        <f t="shared" si="9"/>
        <v>1bn - 50bn</v>
      </c>
      <c r="T633" s="36" t="str">
        <f>VLOOKUP(R633,Mapping!B:C,2,FALSE)</f>
        <v>US/CA</v>
      </c>
      <c r="U633" s="36" t="str">
        <f>VLOOKUP(N633,Mapping!H:I,2,FALSE)</f>
        <v>Others</v>
      </c>
    </row>
    <row r="634" spans="1:21" ht="16" customHeight="1" x14ac:dyDescent="0.35">
      <c r="A634" s="12" t="s">
        <v>667</v>
      </c>
      <c r="B634" s="37" t="s">
        <v>925</v>
      </c>
      <c r="C634" s="12">
        <v>631</v>
      </c>
      <c r="D634" s="12">
        <v>5500</v>
      </c>
      <c r="E634" s="12">
        <v>0</v>
      </c>
      <c r="F634" s="12">
        <v>0</v>
      </c>
      <c r="G634" s="12">
        <v>5500</v>
      </c>
      <c r="H634" s="12">
        <v>0</v>
      </c>
      <c r="I634" s="37" t="s">
        <v>928</v>
      </c>
      <c r="M634" s="37">
        <v>541612305</v>
      </c>
      <c r="N634" s="12" t="s">
        <v>976</v>
      </c>
      <c r="O634" s="12">
        <v>47.682000000000002</v>
      </c>
      <c r="P634" s="12" t="s">
        <v>941</v>
      </c>
      <c r="Q634" s="12" t="s">
        <v>941</v>
      </c>
      <c r="R634" s="12" t="s">
        <v>932</v>
      </c>
      <c r="S634" s="36" t="str">
        <f t="shared" si="9"/>
        <v>500mn - 1bn</v>
      </c>
      <c r="T634" s="36" t="str">
        <f>VLOOKUP(R634,Mapping!B:C,2,FALSE)</f>
        <v>US/CA</v>
      </c>
      <c r="U634" s="36" t="str">
        <f>VLOOKUP(N634,Mapping!H:I,2,FALSE)</f>
        <v>Alternative/Specialty</v>
      </c>
    </row>
    <row r="635" spans="1:21" ht="16" customHeight="1" x14ac:dyDescent="0.35">
      <c r="A635" s="12" t="s">
        <v>668</v>
      </c>
      <c r="B635" s="37" t="s">
        <v>933</v>
      </c>
      <c r="C635" s="12">
        <v>631</v>
      </c>
      <c r="D635" s="12">
        <v>5500</v>
      </c>
      <c r="E635" s="12">
        <v>0</v>
      </c>
      <c r="F635" s="12">
        <v>0</v>
      </c>
      <c r="I635" s="37"/>
      <c r="J635" s="12">
        <v>5500</v>
      </c>
      <c r="K635" s="12">
        <v>0</v>
      </c>
      <c r="L635" s="12" t="s">
        <v>958</v>
      </c>
      <c r="M635" s="37">
        <v>6480012092</v>
      </c>
      <c r="N635" s="12" t="s">
        <v>934</v>
      </c>
      <c r="O635" s="12">
        <v>68.948999999999998</v>
      </c>
      <c r="P635" s="12" t="s">
        <v>1056</v>
      </c>
      <c r="Q635" s="12"/>
      <c r="R635" s="12" t="s">
        <v>1057</v>
      </c>
      <c r="S635" s="36" t="str">
        <f t="shared" si="9"/>
        <v>1bn - 50bn</v>
      </c>
      <c r="T635" s="36" t="str">
        <f>VLOOKUP(R635,Mapping!B:C,2,FALSE)</f>
        <v>Asia</v>
      </c>
      <c r="U635" s="36" t="str">
        <f>VLOOKUP(N635,Mapping!H:I,2,FALSE)</f>
        <v>Index</v>
      </c>
    </row>
    <row r="636" spans="1:21" ht="16" customHeight="1" x14ac:dyDescent="0.35">
      <c r="A636" s="12" t="s">
        <v>669</v>
      </c>
      <c r="B636" s="37" t="s">
        <v>925</v>
      </c>
      <c r="C636" s="12">
        <v>633</v>
      </c>
      <c r="D636" s="12">
        <v>5484</v>
      </c>
      <c r="E636" s="12">
        <v>-5162</v>
      </c>
      <c r="F636" s="12">
        <v>0</v>
      </c>
      <c r="G636" s="12">
        <v>5484</v>
      </c>
      <c r="H636" s="12">
        <v>-5162</v>
      </c>
      <c r="I636" s="37" t="s">
        <v>928</v>
      </c>
      <c r="M636" s="37">
        <v>356105892</v>
      </c>
      <c r="N636" s="12" t="s">
        <v>996</v>
      </c>
      <c r="O636" s="12">
        <v>120.623</v>
      </c>
      <c r="P636" s="12" t="s">
        <v>967</v>
      </c>
      <c r="Q636" s="12" t="s">
        <v>968</v>
      </c>
      <c r="R636" s="12" t="s">
        <v>932</v>
      </c>
      <c r="S636" s="36" t="str">
        <f t="shared" si="9"/>
        <v>500mn</v>
      </c>
      <c r="T636" s="36" t="str">
        <f>VLOOKUP(R636,Mapping!B:C,2,FALSE)</f>
        <v>US/CA</v>
      </c>
      <c r="U636" s="36" t="str">
        <f>VLOOKUP(N636,Mapping!H:I,2,FALSE)</f>
        <v>Alternative/Specialty</v>
      </c>
    </row>
    <row r="637" spans="1:21" ht="16" customHeight="1" x14ac:dyDescent="0.35">
      <c r="A637" s="12" t="s">
        <v>670</v>
      </c>
      <c r="B637" s="37" t="s">
        <v>925</v>
      </c>
      <c r="C637" s="12">
        <v>634</v>
      </c>
      <c r="D637" s="12">
        <v>5465</v>
      </c>
      <c r="E637" s="12">
        <v>-1762</v>
      </c>
      <c r="F637" s="12">
        <v>0</v>
      </c>
      <c r="G637" s="12">
        <v>5465</v>
      </c>
      <c r="H637" s="12">
        <v>-1762</v>
      </c>
      <c r="I637" s="37" t="s">
        <v>928</v>
      </c>
      <c r="M637" s="37">
        <v>5753947863</v>
      </c>
      <c r="N637" s="12" t="s">
        <v>996</v>
      </c>
      <c r="O637" s="12">
        <v>22.832000000000001</v>
      </c>
      <c r="P637" s="12" t="s">
        <v>992</v>
      </c>
      <c r="Q637" s="12" t="s">
        <v>993</v>
      </c>
      <c r="R637" s="12" t="s">
        <v>932</v>
      </c>
      <c r="S637" s="36" t="str">
        <f t="shared" si="9"/>
        <v>1bn - 50bn</v>
      </c>
      <c r="T637" s="36" t="str">
        <f>VLOOKUP(R637,Mapping!B:C,2,FALSE)</f>
        <v>US/CA</v>
      </c>
      <c r="U637" s="36" t="str">
        <f>VLOOKUP(N637,Mapping!H:I,2,FALSE)</f>
        <v>Alternative/Specialty</v>
      </c>
    </row>
    <row r="638" spans="1:21" ht="16" customHeight="1" x14ac:dyDescent="0.35">
      <c r="A638" s="12" t="s">
        <v>671</v>
      </c>
      <c r="B638" s="37" t="s">
        <v>925</v>
      </c>
      <c r="C638" s="12">
        <v>635</v>
      </c>
      <c r="D638" s="12">
        <v>5438</v>
      </c>
      <c r="E638" s="12">
        <v>-708</v>
      </c>
      <c r="F638" s="12">
        <v>0</v>
      </c>
      <c r="G638" s="12">
        <v>5438</v>
      </c>
      <c r="H638" s="12">
        <v>-708</v>
      </c>
      <c r="I638" s="37" t="s">
        <v>928</v>
      </c>
      <c r="M638" s="37">
        <v>52478061707</v>
      </c>
      <c r="N638" s="12" t="s">
        <v>934</v>
      </c>
      <c r="O638" s="12">
        <v>36.598999999999997</v>
      </c>
      <c r="P638" s="12" t="s">
        <v>1221</v>
      </c>
      <c r="Q638" s="12" t="s">
        <v>1185</v>
      </c>
      <c r="R638" s="12" t="s">
        <v>932</v>
      </c>
      <c r="S638" s="36" t="str">
        <f t="shared" si="9"/>
        <v>50bn - 100bn</v>
      </c>
      <c r="T638" s="36" t="str">
        <f>VLOOKUP(R638,Mapping!B:C,2,FALSE)</f>
        <v>US/CA</v>
      </c>
      <c r="U638" s="36" t="str">
        <f>VLOOKUP(N638,Mapping!H:I,2,FALSE)</f>
        <v>Index</v>
      </c>
    </row>
    <row r="639" spans="1:21" ht="16" customHeight="1" x14ac:dyDescent="0.35">
      <c r="A639" s="12" t="s">
        <v>672</v>
      </c>
      <c r="B639" s="37" t="s">
        <v>925</v>
      </c>
      <c r="C639" s="12">
        <v>636</v>
      </c>
      <c r="D639" s="12">
        <v>5404</v>
      </c>
      <c r="E639" s="12">
        <v>0</v>
      </c>
      <c r="F639" s="12">
        <v>0</v>
      </c>
      <c r="I639" s="37"/>
      <c r="J639" s="12">
        <v>5404</v>
      </c>
      <c r="K639" s="12">
        <v>0</v>
      </c>
      <c r="L639" s="12" t="s">
        <v>942</v>
      </c>
      <c r="M639" s="37">
        <v>407026125</v>
      </c>
      <c r="N639" s="12" t="s">
        <v>940</v>
      </c>
      <c r="O639" s="12">
        <v>27.5</v>
      </c>
      <c r="P639" s="12" t="s">
        <v>1098</v>
      </c>
      <c r="Q639" s="12"/>
      <c r="R639" s="12" t="s">
        <v>1099</v>
      </c>
      <c r="S639" s="36" t="str">
        <f t="shared" si="9"/>
        <v>500mn</v>
      </c>
      <c r="T639" s="36" t="str">
        <f>VLOOKUP(R639,Mapping!B:C,2,FALSE)</f>
        <v>Asia</v>
      </c>
      <c r="U639" s="36" t="str">
        <f>VLOOKUP(N639,Mapping!H:I,2,FALSE)</f>
        <v>Growth</v>
      </c>
    </row>
    <row r="640" spans="1:21" ht="16" customHeight="1" x14ac:dyDescent="0.35">
      <c r="A640" s="12" t="s">
        <v>673</v>
      </c>
      <c r="B640" s="37" t="s">
        <v>933</v>
      </c>
      <c r="C640" s="12">
        <v>637</v>
      </c>
      <c r="D640" s="12">
        <v>5402</v>
      </c>
      <c r="E640" s="12">
        <v>-228194</v>
      </c>
      <c r="F640" s="12">
        <v>0</v>
      </c>
      <c r="G640" s="12">
        <v>5402</v>
      </c>
      <c r="H640" s="12">
        <v>-228194</v>
      </c>
      <c r="I640" s="37" t="s">
        <v>928</v>
      </c>
      <c r="M640" s="37">
        <v>57641893659</v>
      </c>
      <c r="N640" s="12" t="s">
        <v>959</v>
      </c>
      <c r="O640" s="12">
        <v>30.408000000000001</v>
      </c>
      <c r="P640" s="12" t="s">
        <v>941</v>
      </c>
      <c r="Q640" s="12" t="s">
        <v>941</v>
      </c>
      <c r="R640" s="12" t="s">
        <v>932</v>
      </c>
      <c r="S640" s="36" t="str">
        <f t="shared" si="9"/>
        <v>50bn - 100bn</v>
      </c>
      <c r="T640" s="36" t="str">
        <f>VLOOKUP(R640,Mapping!B:C,2,FALSE)</f>
        <v>US/CA</v>
      </c>
      <c r="U640" s="36" t="str">
        <f>VLOOKUP(N640,Mapping!H:I,2,FALSE)</f>
        <v>Growth</v>
      </c>
    </row>
    <row r="641" spans="1:21" ht="16" customHeight="1" x14ac:dyDescent="0.35">
      <c r="A641" s="12" t="s">
        <v>674</v>
      </c>
      <c r="B641" s="37" t="s">
        <v>925</v>
      </c>
      <c r="C641" s="12">
        <v>638</v>
      </c>
      <c r="D641" s="12">
        <v>5300</v>
      </c>
      <c r="E641" s="12">
        <v>0</v>
      </c>
      <c r="F641" s="12">
        <v>0</v>
      </c>
      <c r="I641" s="37"/>
      <c r="J641" s="12">
        <v>5300</v>
      </c>
      <c r="K641" s="12">
        <v>0</v>
      </c>
      <c r="L641" s="12" t="s">
        <v>928</v>
      </c>
      <c r="M641" s="37">
        <v>41755841</v>
      </c>
      <c r="N641" s="12" t="s">
        <v>940</v>
      </c>
      <c r="O641" s="12">
        <v>36.466999999999999</v>
      </c>
      <c r="P641" s="12" t="s">
        <v>1172</v>
      </c>
      <c r="Q641" s="12"/>
      <c r="R641" s="12" t="s">
        <v>1173</v>
      </c>
      <c r="S641" s="36" t="str">
        <f t="shared" si="9"/>
        <v>500mn</v>
      </c>
      <c r="T641" s="36" t="str">
        <f>VLOOKUP(R641,Mapping!B:C,2,FALSE)</f>
        <v>EU</v>
      </c>
      <c r="U641" s="36" t="str">
        <f>VLOOKUP(N641,Mapping!H:I,2,FALSE)</f>
        <v>Growth</v>
      </c>
    </row>
    <row r="642" spans="1:21" ht="16" customHeight="1" x14ac:dyDescent="0.35">
      <c r="A642" s="12" t="s">
        <v>675</v>
      </c>
      <c r="B642" s="37" t="s">
        <v>933</v>
      </c>
      <c r="C642" s="12">
        <v>638</v>
      </c>
      <c r="D642" s="12">
        <v>5300</v>
      </c>
      <c r="E642" s="12">
        <v>-2450</v>
      </c>
      <c r="F642" s="12">
        <v>0</v>
      </c>
      <c r="I642" s="37"/>
      <c r="J642" s="12">
        <v>5300</v>
      </c>
      <c r="K642" s="12">
        <v>-2450</v>
      </c>
      <c r="L642" s="12" t="s">
        <v>942</v>
      </c>
      <c r="M642" s="37">
        <v>20225567657</v>
      </c>
      <c r="N642" s="12" t="s">
        <v>940</v>
      </c>
      <c r="O642" s="12">
        <v>55.906999999999996</v>
      </c>
      <c r="P642" s="12" t="s">
        <v>964</v>
      </c>
      <c r="Q642" s="12"/>
      <c r="R642" s="12" t="s">
        <v>927</v>
      </c>
      <c r="S642" s="36" t="str">
        <f t="shared" si="9"/>
        <v>1bn - 50bn</v>
      </c>
      <c r="T642" s="36" t="str">
        <f>VLOOKUP(R642,Mapping!B:C,2,FALSE)</f>
        <v>CN</v>
      </c>
      <c r="U642" s="36" t="str">
        <f>VLOOKUP(N642,Mapping!H:I,2,FALSE)</f>
        <v>Growth</v>
      </c>
    </row>
    <row r="643" spans="1:21" ht="16" customHeight="1" x14ac:dyDescent="0.35">
      <c r="A643" s="12" t="s">
        <v>676</v>
      </c>
      <c r="B643" s="37" t="s">
        <v>933</v>
      </c>
      <c r="C643" s="12">
        <v>640</v>
      </c>
      <c r="D643" s="12">
        <v>5264</v>
      </c>
      <c r="E643" s="12">
        <v>-10755</v>
      </c>
      <c r="F643" s="12">
        <v>0</v>
      </c>
      <c r="G643" s="12">
        <v>0</v>
      </c>
      <c r="H643" s="12">
        <v>-13563</v>
      </c>
      <c r="I643" s="37" t="s">
        <v>928</v>
      </c>
      <c r="J643" s="12">
        <v>5264</v>
      </c>
      <c r="K643" s="12">
        <v>2808</v>
      </c>
      <c r="L643" s="12" t="s">
        <v>942</v>
      </c>
      <c r="M643" s="37">
        <v>625869740</v>
      </c>
      <c r="N643" s="12" t="s">
        <v>940</v>
      </c>
      <c r="O643" s="12">
        <v>165.06800000000001</v>
      </c>
      <c r="P643" s="12" t="s">
        <v>950</v>
      </c>
      <c r="Q643" s="12"/>
      <c r="R643" s="12" t="s">
        <v>951</v>
      </c>
      <c r="S643" s="36" t="str">
        <f t="shared" si="9"/>
        <v>500mn - 1bn</v>
      </c>
      <c r="T643" s="36" t="str">
        <f>VLOOKUP(R643,Mapping!B:C,2,FALSE)</f>
        <v>HK</v>
      </c>
      <c r="U643" s="36" t="str">
        <f>VLOOKUP(N643,Mapping!H:I,2,FALSE)</f>
        <v>Growth</v>
      </c>
    </row>
    <row r="644" spans="1:21" ht="16" customHeight="1" x14ac:dyDescent="0.35">
      <c r="A644" s="12" t="s">
        <v>677</v>
      </c>
      <c r="B644" s="37" t="s">
        <v>933</v>
      </c>
      <c r="C644" s="12">
        <v>641</v>
      </c>
      <c r="D644" s="12">
        <v>5150</v>
      </c>
      <c r="E644" s="12">
        <v>500</v>
      </c>
      <c r="F644" s="12">
        <v>0</v>
      </c>
      <c r="I644" s="37"/>
      <c r="J644" s="12">
        <v>5150</v>
      </c>
      <c r="K644" s="12">
        <v>500</v>
      </c>
      <c r="L644" s="12" t="s">
        <v>958</v>
      </c>
      <c r="M644" s="37">
        <v>747979120</v>
      </c>
      <c r="N644" s="12" t="s">
        <v>980</v>
      </c>
      <c r="O644" s="12">
        <v>53.68</v>
      </c>
      <c r="P644" s="12" t="s">
        <v>1222</v>
      </c>
      <c r="Q644" s="12"/>
      <c r="R644" s="12" t="s">
        <v>1027</v>
      </c>
      <c r="S644" s="36" t="str">
        <f t="shared" ref="S644:S707" si="10">IF(M644&gt;100000000000, "100bn", IF(M644&gt;50000000000, "50bn - 100bn",IF(M644&gt;1000000000, "1bn - 50bn", IF(M644&gt;500000000, "500mn - 1bn", "500mn"))))</f>
        <v>500mn - 1bn</v>
      </c>
      <c r="T644" s="36" t="str">
        <f>VLOOKUP(R644,Mapping!B:C,2,FALSE)</f>
        <v>EU</v>
      </c>
      <c r="U644" s="36" t="str">
        <f>VLOOKUP(N644,Mapping!H:I,2,FALSE)</f>
        <v>Value</v>
      </c>
    </row>
    <row r="645" spans="1:21" ht="16" customHeight="1" x14ac:dyDescent="0.35">
      <c r="A645" s="12" t="s">
        <v>678</v>
      </c>
      <c r="B645" s="37" t="s">
        <v>933</v>
      </c>
      <c r="C645" s="12">
        <v>642</v>
      </c>
      <c r="D645" s="12">
        <v>5115</v>
      </c>
      <c r="E645" s="12">
        <v>5083</v>
      </c>
      <c r="F645" s="12">
        <v>0</v>
      </c>
      <c r="G645" s="12">
        <v>5115</v>
      </c>
      <c r="H645" s="12">
        <v>5083</v>
      </c>
      <c r="I645" s="37" t="s">
        <v>928</v>
      </c>
      <c r="M645" s="37">
        <v>63837305326</v>
      </c>
      <c r="N645" s="12" t="s">
        <v>929</v>
      </c>
      <c r="O645" s="12">
        <v>37.311</v>
      </c>
      <c r="P645" s="12" t="s">
        <v>941</v>
      </c>
      <c r="Q645" s="12" t="s">
        <v>941</v>
      </c>
      <c r="R645" s="12" t="s">
        <v>932</v>
      </c>
      <c r="S645" s="36" t="str">
        <f t="shared" si="10"/>
        <v>50bn - 100bn</v>
      </c>
      <c r="T645" s="36" t="str">
        <f>VLOOKUP(R645,Mapping!B:C,2,FALSE)</f>
        <v>US/CA</v>
      </c>
      <c r="U645" s="36" t="str">
        <f>VLOOKUP(N645,Mapping!H:I,2,FALSE)</f>
        <v>Value</v>
      </c>
    </row>
    <row r="646" spans="1:21" ht="16" customHeight="1" x14ac:dyDescent="0.35">
      <c r="A646" s="12" t="s">
        <v>679</v>
      </c>
      <c r="B646" s="37" t="s">
        <v>925</v>
      </c>
      <c r="C646" s="12">
        <v>643</v>
      </c>
      <c r="D646" s="12">
        <v>5062</v>
      </c>
      <c r="E646" s="12">
        <v>-83</v>
      </c>
      <c r="F646" s="12">
        <v>0</v>
      </c>
      <c r="G646" s="12">
        <v>5062</v>
      </c>
      <c r="H646" s="12">
        <v>-83</v>
      </c>
      <c r="I646" s="37" t="s">
        <v>928</v>
      </c>
      <c r="M646" s="37">
        <v>1360754586</v>
      </c>
      <c r="N646" s="12" t="s">
        <v>934</v>
      </c>
      <c r="O646" s="12">
        <v>16.273</v>
      </c>
      <c r="P646" s="12" t="s">
        <v>1146</v>
      </c>
      <c r="Q646" s="12" t="s">
        <v>931</v>
      </c>
      <c r="R646" s="12" t="s">
        <v>932</v>
      </c>
      <c r="S646" s="36" t="str">
        <f t="shared" si="10"/>
        <v>1bn - 50bn</v>
      </c>
      <c r="T646" s="36" t="str">
        <f>VLOOKUP(R646,Mapping!B:C,2,FALSE)</f>
        <v>US/CA</v>
      </c>
      <c r="U646" s="36" t="str">
        <f>VLOOKUP(N646,Mapping!H:I,2,FALSE)</f>
        <v>Index</v>
      </c>
    </row>
    <row r="647" spans="1:21" ht="16" customHeight="1" x14ac:dyDescent="0.35">
      <c r="A647" s="12" t="s">
        <v>680</v>
      </c>
      <c r="B647" s="37" t="s">
        <v>925</v>
      </c>
      <c r="C647" s="12">
        <v>644</v>
      </c>
      <c r="D647" s="12">
        <v>5000</v>
      </c>
      <c r="E647" s="12">
        <v>0</v>
      </c>
      <c r="F647" s="12">
        <v>0</v>
      </c>
      <c r="G647" s="12">
        <v>5000</v>
      </c>
      <c r="H647" s="12">
        <v>0</v>
      </c>
      <c r="I647" s="37" t="s">
        <v>952</v>
      </c>
      <c r="M647" s="37">
        <v>9593775</v>
      </c>
      <c r="N647" s="12"/>
      <c r="O647" s="12">
        <v>162.376</v>
      </c>
      <c r="P647" s="12" t="s">
        <v>950</v>
      </c>
      <c r="Q647" s="12"/>
      <c r="R647" s="12" t="s">
        <v>951</v>
      </c>
      <c r="S647" s="36" t="str">
        <f t="shared" si="10"/>
        <v>500mn</v>
      </c>
      <c r="T647" s="36" t="str">
        <f>VLOOKUP(R647,Mapping!B:C,2,FALSE)</f>
        <v>HK</v>
      </c>
      <c r="U647" s="36" t="e">
        <f>VLOOKUP(N647,Mapping!H:I,2,FALSE)</f>
        <v>#N/A</v>
      </c>
    </row>
    <row r="648" spans="1:21" ht="16" customHeight="1" x14ac:dyDescent="0.35">
      <c r="A648" s="12" t="s">
        <v>681</v>
      </c>
      <c r="B648" s="37" t="s">
        <v>925</v>
      </c>
      <c r="C648" s="12">
        <v>644</v>
      </c>
      <c r="D648" s="12">
        <v>5000</v>
      </c>
      <c r="E648" s="12">
        <v>-5000</v>
      </c>
      <c r="F648" s="12">
        <v>0</v>
      </c>
      <c r="I648" s="37"/>
      <c r="J648" s="12">
        <v>5000</v>
      </c>
      <c r="K648" s="12">
        <v>-5000</v>
      </c>
      <c r="L648" s="12" t="s">
        <v>952</v>
      </c>
      <c r="M648" s="37">
        <v>14931156</v>
      </c>
      <c r="N648" s="12" t="s">
        <v>940</v>
      </c>
      <c r="O648" s="12">
        <v>45.655000000000001</v>
      </c>
      <c r="P648" s="12" t="s">
        <v>950</v>
      </c>
      <c r="Q648" s="12"/>
      <c r="R648" s="12" t="s">
        <v>951</v>
      </c>
      <c r="S648" s="36" t="str">
        <f t="shared" si="10"/>
        <v>500mn</v>
      </c>
      <c r="T648" s="36" t="str">
        <f>VLOOKUP(R648,Mapping!B:C,2,FALSE)</f>
        <v>HK</v>
      </c>
      <c r="U648" s="36" t="str">
        <f>VLOOKUP(N648,Mapping!H:I,2,FALSE)</f>
        <v>Growth</v>
      </c>
    </row>
    <row r="649" spans="1:21" ht="16" customHeight="1" x14ac:dyDescent="0.35">
      <c r="A649" s="12" t="s">
        <v>682</v>
      </c>
      <c r="B649" s="37" t="s">
        <v>925</v>
      </c>
      <c r="C649" s="12">
        <v>644</v>
      </c>
      <c r="D649" s="12">
        <v>5000</v>
      </c>
      <c r="E649" s="12">
        <v>5000</v>
      </c>
      <c r="F649" s="12">
        <v>0</v>
      </c>
      <c r="I649" s="37"/>
      <c r="J649" s="12">
        <v>5000</v>
      </c>
      <c r="K649" s="12">
        <v>5000</v>
      </c>
      <c r="L649" s="12" t="s">
        <v>952</v>
      </c>
      <c r="M649" s="37">
        <v>21732217</v>
      </c>
      <c r="N649" s="12" t="s">
        <v>940</v>
      </c>
      <c r="O649" s="12">
        <v>134.66800000000001</v>
      </c>
      <c r="P649" s="12" t="s">
        <v>1158</v>
      </c>
      <c r="Q649" s="12"/>
      <c r="R649" s="12" t="s">
        <v>990</v>
      </c>
      <c r="S649" s="36" t="str">
        <f t="shared" si="10"/>
        <v>500mn</v>
      </c>
      <c r="T649" s="36" t="str">
        <f>VLOOKUP(R649,Mapping!B:C,2,FALSE)</f>
        <v>EU</v>
      </c>
      <c r="U649" s="36" t="str">
        <f>VLOOKUP(N649,Mapping!H:I,2,FALSE)</f>
        <v>Growth</v>
      </c>
    </row>
    <row r="650" spans="1:21" ht="16" customHeight="1" x14ac:dyDescent="0.35">
      <c r="A650" s="12" t="s">
        <v>683</v>
      </c>
      <c r="B650" s="37" t="s">
        <v>933</v>
      </c>
      <c r="C650" s="12">
        <v>647</v>
      </c>
      <c r="D650" s="12">
        <v>4950</v>
      </c>
      <c r="E650" s="12">
        <v>-9050</v>
      </c>
      <c r="F650" s="12">
        <v>0</v>
      </c>
      <c r="I650" s="37"/>
      <c r="J650" s="12">
        <v>4950</v>
      </c>
      <c r="K650" s="12">
        <v>-9050</v>
      </c>
      <c r="L650" s="12" t="s">
        <v>1032</v>
      </c>
      <c r="M650" s="37">
        <v>28970861229</v>
      </c>
      <c r="N650" s="12" t="s">
        <v>940</v>
      </c>
      <c r="O650" s="12">
        <v>8.9789999999999992</v>
      </c>
      <c r="P650" s="12" t="s">
        <v>953</v>
      </c>
      <c r="Q650" s="12"/>
      <c r="R650" s="12" t="s">
        <v>954</v>
      </c>
      <c r="S650" s="36" t="str">
        <f t="shared" si="10"/>
        <v>1bn - 50bn</v>
      </c>
      <c r="T650" s="36" t="str">
        <f>VLOOKUP(R650,Mapping!B:C,2,FALSE)</f>
        <v>EU</v>
      </c>
      <c r="U650" s="36" t="str">
        <f>VLOOKUP(N650,Mapping!H:I,2,FALSE)</f>
        <v>Growth</v>
      </c>
    </row>
    <row r="651" spans="1:21" ht="16" customHeight="1" x14ac:dyDescent="0.35">
      <c r="A651" s="12" t="s">
        <v>684</v>
      </c>
      <c r="B651" s="37" t="s">
        <v>925</v>
      </c>
      <c r="C651" s="12">
        <v>648</v>
      </c>
      <c r="D651" s="12">
        <v>4943</v>
      </c>
      <c r="E651" s="12">
        <v>1581</v>
      </c>
      <c r="F651" s="12">
        <v>0</v>
      </c>
      <c r="G651" s="12">
        <v>4943</v>
      </c>
      <c r="H651" s="12">
        <v>1581</v>
      </c>
      <c r="I651" s="37" t="s">
        <v>928</v>
      </c>
      <c r="M651" s="37">
        <v>18492153571</v>
      </c>
      <c r="N651" s="12" t="s">
        <v>940</v>
      </c>
      <c r="O651" s="12">
        <v>24.385999999999999</v>
      </c>
      <c r="P651" s="12" t="s">
        <v>1073</v>
      </c>
      <c r="Q651" s="12" t="s">
        <v>946</v>
      </c>
      <c r="R651" s="12" t="s">
        <v>932</v>
      </c>
      <c r="S651" s="36" t="str">
        <f t="shared" si="10"/>
        <v>1bn - 50bn</v>
      </c>
      <c r="T651" s="36" t="str">
        <f>VLOOKUP(R651,Mapping!B:C,2,FALSE)</f>
        <v>US/CA</v>
      </c>
      <c r="U651" s="36" t="str">
        <f>VLOOKUP(N651,Mapping!H:I,2,FALSE)</f>
        <v>Growth</v>
      </c>
    </row>
    <row r="652" spans="1:21" ht="16" customHeight="1" x14ac:dyDescent="0.35">
      <c r="A652" s="12" t="s">
        <v>685</v>
      </c>
      <c r="B652" s="37" t="s">
        <v>925</v>
      </c>
      <c r="C652" s="12">
        <v>649</v>
      </c>
      <c r="D652" s="12">
        <v>4912</v>
      </c>
      <c r="E652" s="12">
        <v>0</v>
      </c>
      <c r="F652" s="12">
        <v>0</v>
      </c>
      <c r="G652" s="12">
        <v>4912</v>
      </c>
      <c r="H652" s="12">
        <v>0</v>
      </c>
      <c r="I652" s="37" t="s">
        <v>928</v>
      </c>
      <c r="M652" s="37">
        <v>419079667</v>
      </c>
      <c r="N652" s="12" t="s">
        <v>929</v>
      </c>
      <c r="O652" s="12">
        <v>29.954999999999998</v>
      </c>
      <c r="P652" s="12" t="s">
        <v>953</v>
      </c>
      <c r="Q652" s="12"/>
      <c r="R652" s="12" t="s">
        <v>954</v>
      </c>
      <c r="S652" s="36" t="str">
        <f t="shared" si="10"/>
        <v>500mn</v>
      </c>
      <c r="T652" s="36" t="str">
        <f>VLOOKUP(R652,Mapping!B:C,2,FALSE)</f>
        <v>EU</v>
      </c>
      <c r="U652" s="36" t="str">
        <f>VLOOKUP(N652,Mapping!H:I,2,FALSE)</f>
        <v>Value</v>
      </c>
    </row>
    <row r="653" spans="1:21" ht="16" customHeight="1" x14ac:dyDescent="0.35">
      <c r="A653" s="12" t="s">
        <v>686</v>
      </c>
      <c r="B653" s="37" t="s">
        <v>933</v>
      </c>
      <c r="C653" s="12">
        <v>650</v>
      </c>
      <c r="D653" s="12">
        <v>4870</v>
      </c>
      <c r="E653" s="12">
        <v>0</v>
      </c>
      <c r="F653" s="12">
        <v>0</v>
      </c>
      <c r="I653" s="37"/>
      <c r="J653" s="12">
        <v>4870</v>
      </c>
      <c r="K653" s="12">
        <v>0</v>
      </c>
      <c r="L653" s="12" t="s">
        <v>928</v>
      </c>
      <c r="M653" s="37">
        <v>23568372400</v>
      </c>
      <c r="N653" s="12" t="s">
        <v>940</v>
      </c>
      <c r="O653" s="12">
        <v>41.930999999999997</v>
      </c>
      <c r="P653" s="12" t="s">
        <v>1223</v>
      </c>
      <c r="Q653" s="12"/>
      <c r="R653" s="12" t="s">
        <v>961</v>
      </c>
      <c r="S653" s="36" t="str">
        <f t="shared" si="10"/>
        <v>1bn - 50bn</v>
      </c>
      <c r="T653" s="36" t="str">
        <f>VLOOKUP(R653,Mapping!B:C,2,FALSE)</f>
        <v>EU</v>
      </c>
      <c r="U653" s="36" t="str">
        <f>VLOOKUP(N653,Mapping!H:I,2,FALSE)</f>
        <v>Growth</v>
      </c>
    </row>
    <row r="654" spans="1:21" ht="16" customHeight="1" x14ac:dyDescent="0.35">
      <c r="A654" s="12" t="s">
        <v>687</v>
      </c>
      <c r="B654" s="37" t="s">
        <v>925</v>
      </c>
      <c r="C654" s="12">
        <v>651</v>
      </c>
      <c r="D654" s="12">
        <v>4853</v>
      </c>
      <c r="E654" s="12">
        <v>-1582</v>
      </c>
      <c r="F654" s="12">
        <v>0</v>
      </c>
      <c r="G654" s="12">
        <v>4853</v>
      </c>
      <c r="H654" s="12">
        <v>-1582</v>
      </c>
      <c r="I654" s="37" t="s">
        <v>957</v>
      </c>
      <c r="M654" s="37">
        <v>4963073409</v>
      </c>
      <c r="N654" s="12" t="s">
        <v>940</v>
      </c>
      <c r="O654" s="12">
        <v>184.64599999999999</v>
      </c>
      <c r="P654" s="12" t="s">
        <v>1016</v>
      </c>
      <c r="Q654" s="12" t="s">
        <v>1017</v>
      </c>
      <c r="R654" s="12" t="s">
        <v>932</v>
      </c>
      <c r="S654" s="36" t="str">
        <f t="shared" si="10"/>
        <v>1bn - 50bn</v>
      </c>
      <c r="T654" s="36" t="str">
        <f>VLOOKUP(R654,Mapping!B:C,2,FALSE)</f>
        <v>US/CA</v>
      </c>
      <c r="U654" s="36" t="str">
        <f>VLOOKUP(N654,Mapping!H:I,2,FALSE)</f>
        <v>Growth</v>
      </c>
    </row>
    <row r="655" spans="1:21" ht="16" customHeight="1" x14ac:dyDescent="0.35">
      <c r="A655" s="12" t="s">
        <v>688</v>
      </c>
      <c r="B655" s="37" t="s">
        <v>925</v>
      </c>
      <c r="C655" s="12">
        <v>652</v>
      </c>
      <c r="D655" s="12">
        <v>4800</v>
      </c>
      <c r="E655" s="12">
        <v>-800</v>
      </c>
      <c r="F655" s="12">
        <v>0</v>
      </c>
      <c r="I655" s="37"/>
      <c r="J655" s="12">
        <v>4800</v>
      </c>
      <c r="K655" s="12">
        <v>-800</v>
      </c>
      <c r="L655" s="12" t="s">
        <v>1119</v>
      </c>
      <c r="M655" s="37">
        <v>108042897</v>
      </c>
      <c r="N655" s="12" t="s">
        <v>976</v>
      </c>
      <c r="O655" s="12">
        <v>46.796999999999997</v>
      </c>
      <c r="P655" s="12" t="s">
        <v>1011</v>
      </c>
      <c r="Q655" s="12" t="s">
        <v>1012</v>
      </c>
      <c r="R655" s="12" t="s">
        <v>1013</v>
      </c>
      <c r="S655" s="36" t="str">
        <f t="shared" si="10"/>
        <v>500mn</v>
      </c>
      <c r="T655" s="36" t="str">
        <f>VLOOKUP(R655,Mapping!B:C,2,FALSE)</f>
        <v>Oceania</v>
      </c>
      <c r="U655" s="36" t="str">
        <f>VLOOKUP(N655,Mapping!H:I,2,FALSE)</f>
        <v>Alternative/Specialty</v>
      </c>
    </row>
    <row r="656" spans="1:21" ht="16" customHeight="1" x14ac:dyDescent="0.35">
      <c r="A656" s="12" t="s">
        <v>689</v>
      </c>
      <c r="B656" s="37" t="s">
        <v>925</v>
      </c>
      <c r="C656" s="12">
        <v>652</v>
      </c>
      <c r="D656" s="12">
        <v>4800</v>
      </c>
      <c r="E656" s="12">
        <v>-3226</v>
      </c>
      <c r="F656" s="12">
        <v>0</v>
      </c>
      <c r="I656" s="37"/>
      <c r="J656" s="12">
        <v>4800</v>
      </c>
      <c r="K656" s="12">
        <v>-3226</v>
      </c>
      <c r="L656" s="12" t="s">
        <v>958</v>
      </c>
      <c r="M656" s="37">
        <v>82244241</v>
      </c>
      <c r="N656" s="12" t="s">
        <v>940</v>
      </c>
      <c r="O656" s="12">
        <v>92.744</v>
      </c>
      <c r="P656" s="12" t="s">
        <v>950</v>
      </c>
      <c r="Q656" s="12"/>
      <c r="R656" s="12" t="s">
        <v>951</v>
      </c>
      <c r="S656" s="36" t="str">
        <f t="shared" si="10"/>
        <v>500mn</v>
      </c>
      <c r="T656" s="36" t="str">
        <f>VLOOKUP(R656,Mapping!B:C,2,FALSE)</f>
        <v>HK</v>
      </c>
      <c r="U656" s="36" t="str">
        <f>VLOOKUP(N656,Mapping!H:I,2,FALSE)</f>
        <v>Growth</v>
      </c>
    </row>
    <row r="657" spans="1:21" ht="16" customHeight="1" x14ac:dyDescent="0.35">
      <c r="A657" s="12" t="s">
        <v>690</v>
      </c>
      <c r="B657" s="37" t="s">
        <v>925</v>
      </c>
      <c r="C657" s="12">
        <v>654</v>
      </c>
      <c r="D657" s="12">
        <v>4720</v>
      </c>
      <c r="E657" s="12">
        <v>-1400</v>
      </c>
      <c r="F657" s="12">
        <v>0</v>
      </c>
      <c r="G657" s="12">
        <v>4720</v>
      </c>
      <c r="H657" s="12">
        <v>-1400</v>
      </c>
      <c r="I657" s="37" t="s">
        <v>1069</v>
      </c>
      <c r="M657" s="37">
        <v>355197</v>
      </c>
      <c r="N657" s="12" t="s">
        <v>940</v>
      </c>
      <c r="P657" s="12" t="s">
        <v>1224</v>
      </c>
      <c r="Q657" s="12" t="s">
        <v>968</v>
      </c>
      <c r="R657" s="12" t="s">
        <v>932</v>
      </c>
      <c r="S657" s="36" t="str">
        <f t="shared" si="10"/>
        <v>500mn</v>
      </c>
      <c r="T657" s="36" t="str">
        <f>VLOOKUP(R657,Mapping!B:C,2,FALSE)</f>
        <v>US/CA</v>
      </c>
      <c r="U657" s="36" t="str">
        <f>VLOOKUP(N657,Mapping!H:I,2,FALSE)</f>
        <v>Growth</v>
      </c>
    </row>
    <row r="658" spans="1:21" ht="16" customHeight="1" x14ac:dyDescent="0.35">
      <c r="A658" s="12" t="s">
        <v>691</v>
      </c>
      <c r="B658" s="37" t="s">
        <v>933</v>
      </c>
      <c r="C658" s="12">
        <v>655</v>
      </c>
      <c r="D658" s="12">
        <v>4693</v>
      </c>
      <c r="E658" s="12">
        <v>-991</v>
      </c>
      <c r="F658" s="12">
        <v>0</v>
      </c>
      <c r="G658" s="12">
        <v>4693</v>
      </c>
      <c r="H658" s="12">
        <v>-991</v>
      </c>
      <c r="I658" s="37" t="s">
        <v>928</v>
      </c>
      <c r="M658" s="37">
        <v>144035406450</v>
      </c>
      <c r="N658" s="12" t="s">
        <v>940</v>
      </c>
      <c r="O658" s="12">
        <v>6.0220000000000002</v>
      </c>
      <c r="P658" s="12" t="s">
        <v>1059</v>
      </c>
      <c r="Q658" s="12" t="s">
        <v>936</v>
      </c>
      <c r="R658" s="12" t="s">
        <v>932</v>
      </c>
      <c r="S658" s="36" t="str">
        <f t="shared" si="10"/>
        <v>100bn</v>
      </c>
      <c r="T658" s="36" t="str">
        <f>VLOOKUP(R658,Mapping!B:C,2,FALSE)</f>
        <v>US/CA</v>
      </c>
      <c r="U658" s="36" t="str">
        <f>VLOOKUP(N658,Mapping!H:I,2,FALSE)</f>
        <v>Growth</v>
      </c>
    </row>
    <row r="659" spans="1:21" ht="16" customHeight="1" x14ac:dyDescent="0.35">
      <c r="A659" s="12" t="s">
        <v>692</v>
      </c>
      <c r="B659" s="37" t="s">
        <v>925</v>
      </c>
      <c r="C659" s="12">
        <v>656</v>
      </c>
      <c r="D659" s="12">
        <v>4657</v>
      </c>
      <c r="E659" s="12">
        <v>-100</v>
      </c>
      <c r="F659" s="12">
        <v>0</v>
      </c>
      <c r="I659" s="37"/>
      <c r="J659" s="12">
        <v>4657</v>
      </c>
      <c r="K659" s="12">
        <v>-100</v>
      </c>
      <c r="L659" s="12" t="s">
        <v>955</v>
      </c>
      <c r="M659" s="37">
        <v>86957134</v>
      </c>
      <c r="N659" s="12" t="s">
        <v>929</v>
      </c>
      <c r="O659" s="12">
        <v>6.3049999999999997</v>
      </c>
      <c r="P659" s="12" t="s">
        <v>1225</v>
      </c>
      <c r="Q659" s="12"/>
      <c r="R659" s="12" t="s">
        <v>1226</v>
      </c>
      <c r="S659" s="36" t="str">
        <f t="shared" si="10"/>
        <v>500mn</v>
      </c>
      <c r="T659" s="36" t="str">
        <f>VLOOKUP(R659,Mapping!B:C,2,FALSE)</f>
        <v>Middle East</v>
      </c>
      <c r="U659" s="36" t="str">
        <f>VLOOKUP(N659,Mapping!H:I,2,FALSE)</f>
        <v>Value</v>
      </c>
    </row>
    <row r="660" spans="1:21" ht="16" customHeight="1" x14ac:dyDescent="0.35">
      <c r="A660" s="12" t="s">
        <v>693</v>
      </c>
      <c r="B660" s="37" t="s">
        <v>925</v>
      </c>
      <c r="C660" s="12">
        <v>657</v>
      </c>
      <c r="D660" s="12">
        <v>4545</v>
      </c>
      <c r="E660" s="12">
        <v>-49</v>
      </c>
      <c r="F660" s="12">
        <v>0</v>
      </c>
      <c r="G660" s="12">
        <v>4545</v>
      </c>
      <c r="H660" s="12">
        <v>-49</v>
      </c>
      <c r="I660" s="37" t="s">
        <v>942</v>
      </c>
      <c r="M660" s="37">
        <v>339980187</v>
      </c>
      <c r="N660" s="12" t="s">
        <v>934</v>
      </c>
      <c r="O660" s="12">
        <v>25.460999999999999</v>
      </c>
      <c r="P660" s="12" t="s">
        <v>1227</v>
      </c>
      <c r="Q660" s="12" t="s">
        <v>1185</v>
      </c>
      <c r="R660" s="12" t="s">
        <v>932</v>
      </c>
      <c r="S660" s="36" t="str">
        <f t="shared" si="10"/>
        <v>500mn</v>
      </c>
      <c r="T660" s="36" t="str">
        <f>VLOOKUP(R660,Mapping!B:C,2,FALSE)</f>
        <v>US/CA</v>
      </c>
      <c r="U660" s="36" t="str">
        <f>VLOOKUP(N660,Mapping!H:I,2,FALSE)</f>
        <v>Index</v>
      </c>
    </row>
    <row r="661" spans="1:21" ht="16" customHeight="1" x14ac:dyDescent="0.35">
      <c r="A661" s="12" t="s">
        <v>694</v>
      </c>
      <c r="B661" s="37" t="s">
        <v>925</v>
      </c>
      <c r="C661" s="12">
        <v>658</v>
      </c>
      <c r="D661" s="12">
        <v>4500</v>
      </c>
      <c r="E661" s="12">
        <v>900</v>
      </c>
      <c r="F661" s="12">
        <v>0</v>
      </c>
      <c r="G661" s="12">
        <v>4500</v>
      </c>
      <c r="H661" s="12">
        <v>900</v>
      </c>
      <c r="I661" s="37" t="s">
        <v>1228</v>
      </c>
      <c r="M661" s="37">
        <v>991325513</v>
      </c>
      <c r="N661" s="12" t="s">
        <v>929</v>
      </c>
      <c r="O661" s="12">
        <v>17.414999999999999</v>
      </c>
      <c r="P661" s="12" t="s">
        <v>1229</v>
      </c>
      <c r="Q661" s="12"/>
      <c r="R661" s="12" t="s">
        <v>1134</v>
      </c>
      <c r="S661" s="36" t="str">
        <f t="shared" si="10"/>
        <v>500mn - 1bn</v>
      </c>
      <c r="T661" s="36" t="str">
        <f>VLOOKUP(R661,Mapping!B:C,2,FALSE)</f>
        <v>Middle East</v>
      </c>
      <c r="U661" s="36" t="str">
        <f>VLOOKUP(N661,Mapping!H:I,2,FALSE)</f>
        <v>Value</v>
      </c>
    </row>
    <row r="662" spans="1:21" ht="16" customHeight="1" x14ac:dyDescent="0.35">
      <c r="A662" s="12" t="s">
        <v>695</v>
      </c>
      <c r="B662" s="37" t="s">
        <v>933</v>
      </c>
      <c r="C662" s="12">
        <v>658</v>
      </c>
      <c r="D662" s="12">
        <v>4500</v>
      </c>
      <c r="E662" s="12">
        <v>4500</v>
      </c>
      <c r="F662" s="12">
        <v>0</v>
      </c>
      <c r="I662" s="37"/>
      <c r="J662" s="12">
        <v>4500</v>
      </c>
      <c r="K662" s="12">
        <v>4500</v>
      </c>
      <c r="L662" s="12" t="s">
        <v>986</v>
      </c>
      <c r="M662" s="37">
        <v>64911261</v>
      </c>
      <c r="N662" s="12" t="s">
        <v>940</v>
      </c>
      <c r="O662" s="12">
        <v>79.668999999999997</v>
      </c>
      <c r="P662" s="12" t="s">
        <v>1158</v>
      </c>
      <c r="Q662" s="12"/>
      <c r="R662" s="12" t="s">
        <v>990</v>
      </c>
      <c r="S662" s="36" t="str">
        <f t="shared" si="10"/>
        <v>500mn</v>
      </c>
      <c r="T662" s="36" t="str">
        <f>VLOOKUP(R662,Mapping!B:C,2,FALSE)</f>
        <v>EU</v>
      </c>
      <c r="U662" s="36" t="str">
        <f>VLOOKUP(N662,Mapping!H:I,2,FALSE)</f>
        <v>Growth</v>
      </c>
    </row>
    <row r="663" spans="1:21" ht="16" customHeight="1" x14ac:dyDescent="0.35">
      <c r="A663" s="12" t="s">
        <v>696</v>
      </c>
      <c r="B663" s="37" t="s">
        <v>933</v>
      </c>
      <c r="C663" s="12">
        <v>660</v>
      </c>
      <c r="D663" s="12">
        <v>4473</v>
      </c>
      <c r="E663" s="12">
        <v>-18129</v>
      </c>
      <c r="F663" s="12">
        <v>0</v>
      </c>
      <c r="G663" s="12">
        <v>0</v>
      </c>
      <c r="H663" s="12">
        <v>-18140</v>
      </c>
      <c r="I663" s="37" t="s">
        <v>1000</v>
      </c>
      <c r="J663" s="12">
        <v>4473</v>
      </c>
      <c r="K663" s="12">
        <v>11</v>
      </c>
      <c r="L663" s="12" t="s">
        <v>949</v>
      </c>
      <c r="M663" s="37">
        <v>409630266</v>
      </c>
      <c r="N663" s="12" t="s">
        <v>940</v>
      </c>
      <c r="O663" s="12">
        <v>76.450999999999993</v>
      </c>
      <c r="P663" s="12" t="s">
        <v>950</v>
      </c>
      <c r="Q663" s="12"/>
      <c r="R663" s="12" t="s">
        <v>951</v>
      </c>
      <c r="S663" s="36" t="str">
        <f t="shared" si="10"/>
        <v>500mn</v>
      </c>
      <c r="T663" s="36" t="str">
        <f>VLOOKUP(R663,Mapping!B:C,2,FALSE)</f>
        <v>HK</v>
      </c>
      <c r="U663" s="36" t="str">
        <f>VLOOKUP(N663,Mapping!H:I,2,FALSE)</f>
        <v>Growth</v>
      </c>
    </row>
    <row r="664" spans="1:21" ht="16" customHeight="1" x14ac:dyDescent="0.35">
      <c r="A664" s="12" t="s">
        <v>697</v>
      </c>
      <c r="B664" s="37" t="s">
        <v>925</v>
      </c>
      <c r="C664" s="12">
        <v>661</v>
      </c>
      <c r="D664" s="12">
        <v>4471</v>
      </c>
      <c r="E664" s="12">
        <v>-250</v>
      </c>
      <c r="F664" s="12">
        <v>0</v>
      </c>
      <c r="I664" s="37"/>
      <c r="J664" s="12">
        <v>4471</v>
      </c>
      <c r="K664" s="12">
        <v>-250</v>
      </c>
      <c r="L664" s="12" t="s">
        <v>958</v>
      </c>
      <c r="M664" s="37">
        <v>72072233</v>
      </c>
      <c r="N664" s="12" t="s">
        <v>991</v>
      </c>
      <c r="O664" s="12">
        <v>60.231999999999999</v>
      </c>
      <c r="P664" s="12" t="s">
        <v>1188</v>
      </c>
      <c r="Q664" s="12"/>
      <c r="R664" s="12" t="s">
        <v>1010</v>
      </c>
      <c r="S664" s="36" t="str">
        <f t="shared" si="10"/>
        <v>500mn</v>
      </c>
      <c r="T664" s="36" t="str">
        <f>VLOOKUP(R664,Mapping!B:C,2,FALSE)</f>
        <v>Africa</v>
      </c>
      <c r="U664" s="36" t="str">
        <f>VLOOKUP(N664,Mapping!H:I,2,FALSE)</f>
        <v>Others</v>
      </c>
    </row>
    <row r="665" spans="1:21" ht="16" customHeight="1" x14ac:dyDescent="0.35">
      <c r="A665" s="12" t="s">
        <v>698</v>
      </c>
      <c r="B665" s="37" t="s">
        <v>925</v>
      </c>
      <c r="C665" s="12">
        <v>662</v>
      </c>
      <c r="D665" s="12">
        <v>4400</v>
      </c>
      <c r="E665" s="12">
        <v>4400</v>
      </c>
      <c r="F665" s="12">
        <v>0</v>
      </c>
      <c r="I665" s="37"/>
      <c r="J665" s="12">
        <v>4400</v>
      </c>
      <c r="K665" s="12">
        <v>4400</v>
      </c>
      <c r="L665" s="12" t="s">
        <v>942</v>
      </c>
      <c r="M665" s="37">
        <v>27709760</v>
      </c>
      <c r="N665" s="12" t="s">
        <v>940</v>
      </c>
      <c r="O665" s="12">
        <v>129.61000000000001</v>
      </c>
      <c r="P665" s="12" t="s">
        <v>1095</v>
      </c>
      <c r="Q665" s="12"/>
      <c r="R665" s="12" t="s">
        <v>951</v>
      </c>
      <c r="S665" s="36" t="str">
        <f t="shared" si="10"/>
        <v>500mn</v>
      </c>
      <c r="T665" s="36" t="str">
        <f>VLOOKUP(R665,Mapping!B:C,2,FALSE)</f>
        <v>HK</v>
      </c>
      <c r="U665" s="36" t="str">
        <f>VLOOKUP(N665,Mapping!H:I,2,FALSE)</f>
        <v>Growth</v>
      </c>
    </row>
    <row r="666" spans="1:21" ht="16" customHeight="1" x14ac:dyDescent="0.35">
      <c r="A666" s="12" t="s">
        <v>699</v>
      </c>
      <c r="B666" s="37" t="s">
        <v>925</v>
      </c>
      <c r="C666" s="12">
        <v>663</v>
      </c>
      <c r="D666" s="12">
        <v>4305</v>
      </c>
      <c r="E666" s="12">
        <v>-18067</v>
      </c>
      <c r="F666" s="12">
        <v>0</v>
      </c>
      <c r="G666" s="12">
        <v>4305</v>
      </c>
      <c r="H666" s="12">
        <v>-18067</v>
      </c>
      <c r="I666" s="37" t="s">
        <v>928</v>
      </c>
      <c r="M666" s="37">
        <v>33646638045</v>
      </c>
      <c r="N666" s="12" t="s">
        <v>991</v>
      </c>
      <c r="O666" s="12">
        <v>16.550999999999998</v>
      </c>
      <c r="P666" s="12" t="s">
        <v>983</v>
      </c>
      <c r="Q666" s="12" t="s">
        <v>984</v>
      </c>
      <c r="R666" s="12" t="s">
        <v>985</v>
      </c>
      <c r="S666" s="36" t="str">
        <f t="shared" si="10"/>
        <v>1bn - 50bn</v>
      </c>
      <c r="T666" s="36" t="str">
        <f>VLOOKUP(R666,Mapping!B:C,2,FALSE)</f>
        <v>US/CA</v>
      </c>
      <c r="U666" s="36" t="str">
        <f>VLOOKUP(N666,Mapping!H:I,2,FALSE)</f>
        <v>Others</v>
      </c>
    </row>
    <row r="667" spans="1:21" ht="16" customHeight="1" x14ac:dyDescent="0.35">
      <c r="A667" s="12" t="s">
        <v>700</v>
      </c>
      <c r="B667" s="37" t="s">
        <v>925</v>
      </c>
      <c r="C667" s="12">
        <v>664</v>
      </c>
      <c r="D667" s="12">
        <v>4192</v>
      </c>
      <c r="E667" s="12">
        <v>4192</v>
      </c>
      <c r="F667" s="12">
        <v>0</v>
      </c>
      <c r="G667" s="12">
        <v>4192</v>
      </c>
      <c r="H667" s="12">
        <v>4192</v>
      </c>
      <c r="I667" s="37" t="s">
        <v>982</v>
      </c>
      <c r="M667" s="37">
        <v>4024519362</v>
      </c>
      <c r="N667" s="12" t="s">
        <v>959</v>
      </c>
      <c r="O667" s="12">
        <v>266.79199999999997</v>
      </c>
      <c r="P667" s="12" t="s">
        <v>938</v>
      </c>
      <c r="Q667" s="12" t="s">
        <v>931</v>
      </c>
      <c r="R667" s="12" t="s">
        <v>932</v>
      </c>
      <c r="S667" s="36" t="str">
        <f t="shared" si="10"/>
        <v>1bn - 50bn</v>
      </c>
      <c r="T667" s="36" t="str">
        <f>VLOOKUP(R667,Mapping!B:C,2,FALSE)</f>
        <v>US/CA</v>
      </c>
      <c r="U667" s="36" t="str">
        <f>VLOOKUP(N667,Mapping!H:I,2,FALSE)</f>
        <v>Growth</v>
      </c>
    </row>
    <row r="668" spans="1:21" ht="16" customHeight="1" x14ac:dyDescent="0.35">
      <c r="A668" s="12" t="s">
        <v>701</v>
      </c>
      <c r="B668" s="37" t="s">
        <v>925</v>
      </c>
      <c r="C668" s="12">
        <v>665</v>
      </c>
      <c r="D668" s="12">
        <v>4074</v>
      </c>
      <c r="E668" s="12">
        <v>-4121</v>
      </c>
      <c r="F668" s="12">
        <v>0</v>
      </c>
      <c r="G668" s="12">
        <v>4074</v>
      </c>
      <c r="H668" s="12">
        <v>-4121</v>
      </c>
      <c r="I668" s="37" t="s">
        <v>928</v>
      </c>
      <c r="M668" s="37">
        <v>7990798610</v>
      </c>
      <c r="N668" s="12" t="s">
        <v>940</v>
      </c>
      <c r="O668" s="12">
        <v>26.349</v>
      </c>
      <c r="P668" s="12" t="s">
        <v>1230</v>
      </c>
      <c r="Q668" s="12" t="s">
        <v>993</v>
      </c>
      <c r="R668" s="12" t="s">
        <v>932</v>
      </c>
      <c r="S668" s="36" t="str">
        <f t="shared" si="10"/>
        <v>1bn - 50bn</v>
      </c>
      <c r="T668" s="36" t="str">
        <f>VLOOKUP(R668,Mapping!B:C,2,FALSE)</f>
        <v>US/CA</v>
      </c>
      <c r="U668" s="36" t="str">
        <f>VLOOKUP(N668,Mapping!H:I,2,FALSE)</f>
        <v>Growth</v>
      </c>
    </row>
    <row r="669" spans="1:21" ht="16" customHeight="1" x14ac:dyDescent="0.35">
      <c r="A669" s="12" t="s">
        <v>702</v>
      </c>
      <c r="B669" s="37" t="s">
        <v>925</v>
      </c>
      <c r="C669" s="12">
        <v>666</v>
      </c>
      <c r="D669" s="12">
        <v>4071</v>
      </c>
      <c r="E669" s="12">
        <v>-108</v>
      </c>
      <c r="F669" s="12">
        <v>0</v>
      </c>
      <c r="G669" s="12">
        <v>4071</v>
      </c>
      <c r="H669" s="12">
        <v>-108</v>
      </c>
      <c r="I669" s="37" t="s">
        <v>928</v>
      </c>
      <c r="M669" s="37">
        <v>116840939195</v>
      </c>
      <c r="N669" s="12" t="s">
        <v>934</v>
      </c>
      <c r="O669" s="12">
        <v>7.0960000000000001</v>
      </c>
      <c r="P669" s="12" t="s">
        <v>967</v>
      </c>
      <c r="Q669" s="12" t="s">
        <v>968</v>
      </c>
      <c r="R669" s="12" t="s">
        <v>932</v>
      </c>
      <c r="S669" s="36" t="str">
        <f t="shared" si="10"/>
        <v>100bn</v>
      </c>
      <c r="T669" s="36" t="str">
        <f>VLOOKUP(R669,Mapping!B:C,2,FALSE)</f>
        <v>US/CA</v>
      </c>
      <c r="U669" s="36" t="str">
        <f>VLOOKUP(N669,Mapping!H:I,2,FALSE)</f>
        <v>Index</v>
      </c>
    </row>
    <row r="670" spans="1:21" ht="16" customHeight="1" x14ac:dyDescent="0.35">
      <c r="A670" s="12" t="s">
        <v>703</v>
      </c>
      <c r="B670" s="37" t="s">
        <v>933</v>
      </c>
      <c r="C670" s="12">
        <v>667</v>
      </c>
      <c r="D670" s="12">
        <v>4065</v>
      </c>
      <c r="E670" s="12">
        <v>-8435</v>
      </c>
      <c r="F670" s="12">
        <v>0</v>
      </c>
      <c r="G670" s="12">
        <v>0</v>
      </c>
      <c r="H670" s="12">
        <v>-100</v>
      </c>
      <c r="I670" s="37" t="s">
        <v>1000</v>
      </c>
      <c r="J670" s="12">
        <v>4065</v>
      </c>
      <c r="K670" s="12">
        <v>-8335</v>
      </c>
      <c r="L670" s="12" t="s">
        <v>928</v>
      </c>
      <c r="M670" s="37">
        <v>4896792309</v>
      </c>
      <c r="N670" s="12" t="s">
        <v>929</v>
      </c>
      <c r="O670" s="12">
        <v>61.521000000000001</v>
      </c>
      <c r="P670" s="12" t="s">
        <v>1047</v>
      </c>
      <c r="Q670" s="12"/>
      <c r="R670" s="12" t="s">
        <v>1048</v>
      </c>
      <c r="S670" s="36" t="str">
        <f t="shared" si="10"/>
        <v>1bn - 50bn</v>
      </c>
      <c r="T670" s="36" t="str">
        <f>VLOOKUP(R670,Mapping!B:C,2,FALSE)</f>
        <v>EU</v>
      </c>
      <c r="U670" s="36" t="str">
        <f>VLOOKUP(N670,Mapping!H:I,2,FALSE)</f>
        <v>Value</v>
      </c>
    </row>
    <row r="671" spans="1:21" ht="16" customHeight="1" x14ac:dyDescent="0.35">
      <c r="A671" s="12" t="s">
        <v>704</v>
      </c>
      <c r="B671" s="37" t="s">
        <v>933</v>
      </c>
      <c r="C671" s="12">
        <v>668</v>
      </c>
      <c r="D671" s="12">
        <v>4046</v>
      </c>
      <c r="E671" s="12">
        <v>-18750</v>
      </c>
      <c r="F671" s="12">
        <v>0</v>
      </c>
      <c r="I671" s="37"/>
      <c r="J671" s="12">
        <v>4046</v>
      </c>
      <c r="K671" s="12">
        <v>-18750</v>
      </c>
      <c r="L671" s="12" t="s">
        <v>986</v>
      </c>
      <c r="M671" s="37">
        <v>313882829</v>
      </c>
      <c r="N671" s="12" t="s">
        <v>940</v>
      </c>
      <c r="O671" s="12">
        <v>103.28700000000001</v>
      </c>
      <c r="P671" s="12" t="s">
        <v>1131</v>
      </c>
      <c r="Q671" s="12"/>
      <c r="R671" s="12" t="s">
        <v>1132</v>
      </c>
      <c r="S671" s="36" t="str">
        <f t="shared" si="10"/>
        <v>500mn</v>
      </c>
      <c r="T671" s="36" t="str">
        <f>VLOOKUP(R671,Mapping!B:C,2,FALSE)</f>
        <v>Asia</v>
      </c>
      <c r="U671" s="36" t="str">
        <f>VLOOKUP(N671,Mapping!H:I,2,FALSE)</f>
        <v>Growth</v>
      </c>
    </row>
    <row r="672" spans="1:21" ht="16" customHeight="1" x14ac:dyDescent="0.35">
      <c r="A672" s="12" t="s">
        <v>705</v>
      </c>
      <c r="B672" s="37" t="s">
        <v>925</v>
      </c>
      <c r="C672" s="12">
        <v>669</v>
      </c>
      <c r="D672" s="12">
        <v>4000</v>
      </c>
      <c r="E672" s="12">
        <v>2500</v>
      </c>
      <c r="F672" s="12">
        <v>0</v>
      </c>
      <c r="I672" s="37"/>
      <c r="J672" s="12">
        <v>4000</v>
      </c>
      <c r="K672" s="12">
        <v>2500</v>
      </c>
      <c r="L672" s="12" t="s">
        <v>952</v>
      </c>
      <c r="M672" s="37">
        <v>24659674</v>
      </c>
      <c r="N672" s="12" t="s">
        <v>929</v>
      </c>
      <c r="O672" s="12">
        <v>38.881</v>
      </c>
      <c r="P672" s="12" t="s">
        <v>950</v>
      </c>
      <c r="Q672" s="12"/>
      <c r="R672" s="12" t="s">
        <v>951</v>
      </c>
      <c r="S672" s="36" t="str">
        <f t="shared" si="10"/>
        <v>500mn</v>
      </c>
      <c r="T672" s="36" t="str">
        <f>VLOOKUP(R672,Mapping!B:C,2,FALSE)</f>
        <v>HK</v>
      </c>
      <c r="U672" s="36" t="str">
        <f>VLOOKUP(N672,Mapping!H:I,2,FALSE)</f>
        <v>Value</v>
      </c>
    </row>
    <row r="673" spans="1:21" ht="16" customHeight="1" x14ac:dyDescent="0.35">
      <c r="A673" s="12" t="s">
        <v>706</v>
      </c>
      <c r="B673" s="37" t="s">
        <v>933</v>
      </c>
      <c r="C673" s="12">
        <v>670</v>
      </c>
      <c r="D673" s="12">
        <v>3994</v>
      </c>
      <c r="E673" s="12">
        <v>-9932</v>
      </c>
      <c r="F673" s="12">
        <v>0</v>
      </c>
      <c r="G673" s="12">
        <v>1229</v>
      </c>
      <c r="H673" s="12">
        <v>-218</v>
      </c>
      <c r="I673" s="37" t="s">
        <v>942</v>
      </c>
      <c r="J673" s="12">
        <v>2765</v>
      </c>
      <c r="K673" s="12">
        <v>-9714</v>
      </c>
      <c r="L673" s="12" t="s">
        <v>1060</v>
      </c>
      <c r="M673" s="37">
        <v>6552274741</v>
      </c>
      <c r="N673" s="12" t="s">
        <v>929</v>
      </c>
      <c r="O673" s="12">
        <v>42.113999999999997</v>
      </c>
      <c r="P673" s="12" t="s">
        <v>1042</v>
      </c>
      <c r="Q673" s="12"/>
      <c r="R673" s="12" t="s">
        <v>1043</v>
      </c>
      <c r="S673" s="36" t="str">
        <f t="shared" si="10"/>
        <v>1bn - 50bn</v>
      </c>
      <c r="T673" s="36" t="str">
        <f>VLOOKUP(R673,Mapping!B:C,2,FALSE)</f>
        <v>Asia</v>
      </c>
      <c r="U673" s="36" t="str">
        <f>VLOOKUP(N673,Mapping!H:I,2,FALSE)</f>
        <v>Value</v>
      </c>
    </row>
    <row r="674" spans="1:21" ht="16" customHeight="1" x14ac:dyDescent="0.35">
      <c r="A674" s="12" t="s">
        <v>707</v>
      </c>
      <c r="B674" s="37" t="s">
        <v>925</v>
      </c>
      <c r="C674" s="12">
        <v>671</v>
      </c>
      <c r="D674" s="12">
        <v>3970</v>
      </c>
      <c r="E674" s="12">
        <v>770</v>
      </c>
      <c r="F674" s="12">
        <v>0</v>
      </c>
      <c r="G674" s="12">
        <v>3970</v>
      </c>
      <c r="H674" s="12">
        <v>770</v>
      </c>
      <c r="I674" s="37" t="s">
        <v>928</v>
      </c>
      <c r="M674" s="37">
        <v>2682498766</v>
      </c>
      <c r="N674" s="12" t="s">
        <v>940</v>
      </c>
      <c r="O674" s="12">
        <v>17.042999999999999</v>
      </c>
      <c r="P674" s="12" t="s">
        <v>1231</v>
      </c>
      <c r="Q674" s="12" t="s">
        <v>968</v>
      </c>
      <c r="R674" s="12" t="s">
        <v>932</v>
      </c>
      <c r="S674" s="36" t="str">
        <f t="shared" si="10"/>
        <v>1bn - 50bn</v>
      </c>
      <c r="T674" s="36" t="str">
        <f>VLOOKUP(R674,Mapping!B:C,2,FALSE)</f>
        <v>US/CA</v>
      </c>
      <c r="U674" s="36" t="str">
        <f>VLOOKUP(N674,Mapping!H:I,2,FALSE)</f>
        <v>Growth</v>
      </c>
    </row>
    <row r="675" spans="1:21" ht="16" customHeight="1" x14ac:dyDescent="0.35">
      <c r="A675" s="12" t="s">
        <v>708</v>
      </c>
      <c r="B675" s="37" t="s">
        <v>925</v>
      </c>
      <c r="C675" s="12">
        <v>672</v>
      </c>
      <c r="D675" s="12">
        <v>3966</v>
      </c>
      <c r="E675" s="12">
        <v>3042</v>
      </c>
      <c r="F675" s="12">
        <v>0</v>
      </c>
      <c r="G675" s="12">
        <v>3966</v>
      </c>
      <c r="H675" s="12">
        <v>3042</v>
      </c>
      <c r="I675" s="37" t="s">
        <v>928</v>
      </c>
      <c r="M675" s="37">
        <v>12313575878</v>
      </c>
      <c r="N675" s="12" t="s">
        <v>976</v>
      </c>
      <c r="O675" s="12">
        <v>69.076999999999998</v>
      </c>
      <c r="P675" s="12" t="s">
        <v>1232</v>
      </c>
      <c r="Q675" s="12" t="s">
        <v>1017</v>
      </c>
      <c r="R675" s="12" t="s">
        <v>932</v>
      </c>
      <c r="S675" s="36" t="str">
        <f t="shared" si="10"/>
        <v>1bn - 50bn</v>
      </c>
      <c r="T675" s="36" t="str">
        <f>VLOOKUP(R675,Mapping!B:C,2,FALSE)</f>
        <v>US/CA</v>
      </c>
      <c r="U675" s="36" t="str">
        <f>VLOOKUP(N675,Mapping!H:I,2,FALSE)</f>
        <v>Alternative/Specialty</v>
      </c>
    </row>
    <row r="676" spans="1:21" ht="16" customHeight="1" x14ac:dyDescent="0.35">
      <c r="A676" s="12" t="s">
        <v>709</v>
      </c>
      <c r="B676" s="37" t="s">
        <v>933</v>
      </c>
      <c r="C676" s="12">
        <v>673</v>
      </c>
      <c r="D676" s="12">
        <v>3950</v>
      </c>
      <c r="E676" s="12">
        <v>0</v>
      </c>
      <c r="F676" s="12">
        <v>0</v>
      </c>
      <c r="I676" s="37"/>
      <c r="J676" s="12">
        <v>3950</v>
      </c>
      <c r="K676" s="12">
        <v>0</v>
      </c>
      <c r="L676" s="12" t="s">
        <v>952</v>
      </c>
      <c r="M676" s="37">
        <v>112088619</v>
      </c>
      <c r="N676" s="12" t="s">
        <v>929</v>
      </c>
      <c r="O676" s="12">
        <v>2.1960000000000002</v>
      </c>
      <c r="P676" s="12" t="s">
        <v>950</v>
      </c>
      <c r="Q676" s="12"/>
      <c r="R676" s="12" t="s">
        <v>951</v>
      </c>
      <c r="S676" s="36" t="str">
        <f t="shared" si="10"/>
        <v>500mn</v>
      </c>
      <c r="T676" s="36" t="str">
        <f>VLOOKUP(R676,Mapping!B:C,2,FALSE)</f>
        <v>HK</v>
      </c>
      <c r="U676" s="36" t="str">
        <f>VLOOKUP(N676,Mapping!H:I,2,FALSE)</f>
        <v>Value</v>
      </c>
    </row>
    <row r="677" spans="1:21" ht="16" customHeight="1" x14ac:dyDescent="0.35">
      <c r="A677" s="12" t="s">
        <v>710</v>
      </c>
      <c r="B677" s="37" t="s">
        <v>933</v>
      </c>
      <c r="C677" s="12">
        <v>674</v>
      </c>
      <c r="D677" s="12">
        <v>3800</v>
      </c>
      <c r="E677" s="12">
        <v>-3750</v>
      </c>
      <c r="F677" s="12">
        <v>0</v>
      </c>
      <c r="I677" s="37"/>
      <c r="J677" s="12">
        <v>3800</v>
      </c>
      <c r="K677" s="12">
        <v>-3750</v>
      </c>
      <c r="L677" s="12" t="s">
        <v>942</v>
      </c>
      <c r="M677" s="37">
        <v>7309521200</v>
      </c>
      <c r="N677" s="12" t="s">
        <v>940</v>
      </c>
      <c r="O677" s="12">
        <v>18.355</v>
      </c>
      <c r="P677" s="12" t="s">
        <v>1131</v>
      </c>
      <c r="Q677" s="12"/>
      <c r="R677" s="12" t="s">
        <v>1132</v>
      </c>
      <c r="S677" s="36" t="str">
        <f t="shared" si="10"/>
        <v>1bn - 50bn</v>
      </c>
      <c r="T677" s="36" t="str">
        <f>VLOOKUP(R677,Mapping!B:C,2,FALSE)</f>
        <v>Asia</v>
      </c>
      <c r="U677" s="36" t="str">
        <f>VLOOKUP(N677,Mapping!H:I,2,FALSE)</f>
        <v>Growth</v>
      </c>
    </row>
    <row r="678" spans="1:21" ht="16" customHeight="1" x14ac:dyDescent="0.35">
      <c r="A678" s="12" t="s">
        <v>711</v>
      </c>
      <c r="B678" s="37" t="s">
        <v>925</v>
      </c>
      <c r="C678" s="12">
        <v>675</v>
      </c>
      <c r="D678" s="12">
        <v>3751</v>
      </c>
      <c r="E678" s="12">
        <v>228</v>
      </c>
      <c r="F678" s="12">
        <v>0</v>
      </c>
      <c r="G678" s="12">
        <v>3751</v>
      </c>
      <c r="H678" s="12">
        <v>228</v>
      </c>
      <c r="I678" s="37" t="s">
        <v>928</v>
      </c>
      <c r="M678" s="37">
        <v>6007491754</v>
      </c>
      <c r="N678" s="12" t="s">
        <v>959</v>
      </c>
      <c r="O678" s="12">
        <v>22.481999999999999</v>
      </c>
      <c r="P678" s="38" t="s">
        <v>1233</v>
      </c>
      <c r="Q678" s="12" t="s">
        <v>1097</v>
      </c>
      <c r="R678" s="12" t="s">
        <v>932</v>
      </c>
      <c r="S678" s="36" t="str">
        <f t="shared" si="10"/>
        <v>1bn - 50bn</v>
      </c>
      <c r="T678" s="36" t="str">
        <f>VLOOKUP(R678,Mapping!B:C,2,FALSE)</f>
        <v>US/CA</v>
      </c>
      <c r="U678" s="36" t="str">
        <f>VLOOKUP(N678,Mapping!H:I,2,FALSE)</f>
        <v>Growth</v>
      </c>
    </row>
    <row r="679" spans="1:21" ht="16" customHeight="1" x14ac:dyDescent="0.35">
      <c r="A679" s="12" t="s">
        <v>712</v>
      </c>
      <c r="B679" s="37" t="s">
        <v>925</v>
      </c>
      <c r="C679" s="12">
        <v>676</v>
      </c>
      <c r="D679" s="12">
        <v>3750</v>
      </c>
      <c r="E679" s="12">
        <v>-114050</v>
      </c>
      <c r="F679" s="12">
        <v>0</v>
      </c>
      <c r="I679" s="37"/>
      <c r="J679" s="12">
        <v>3750</v>
      </c>
      <c r="K679" s="12">
        <v>-114050</v>
      </c>
      <c r="L679" s="12" t="s">
        <v>962</v>
      </c>
      <c r="M679" s="37">
        <v>667836915</v>
      </c>
      <c r="N679" s="12" t="s">
        <v>940</v>
      </c>
      <c r="O679" s="12">
        <v>136.86099999999999</v>
      </c>
      <c r="P679" s="12"/>
      <c r="Q679" s="12"/>
      <c r="R679" s="12" t="s">
        <v>988</v>
      </c>
      <c r="S679" s="36" t="str">
        <f t="shared" si="10"/>
        <v>500mn - 1bn</v>
      </c>
      <c r="T679" s="36" t="str">
        <f>VLOOKUP(R679,Mapping!B:C,2,FALSE)</f>
        <v>SG</v>
      </c>
      <c r="U679" s="36" t="str">
        <f>VLOOKUP(N679,Mapping!H:I,2,FALSE)</f>
        <v>Growth</v>
      </c>
    </row>
    <row r="680" spans="1:21" ht="16" customHeight="1" x14ac:dyDescent="0.35">
      <c r="A680" s="12" t="s">
        <v>713</v>
      </c>
      <c r="B680" s="37" t="s">
        <v>933</v>
      </c>
      <c r="C680" s="12">
        <v>677</v>
      </c>
      <c r="D680" s="12">
        <v>3653</v>
      </c>
      <c r="E680" s="12">
        <v>-1455</v>
      </c>
      <c r="F680" s="12">
        <v>0</v>
      </c>
      <c r="G680" s="12">
        <v>0</v>
      </c>
      <c r="H680" s="12">
        <v>-631</v>
      </c>
      <c r="I680" s="37" t="s">
        <v>1062</v>
      </c>
      <c r="J680" s="12">
        <v>3653</v>
      </c>
      <c r="K680" s="12">
        <v>-824</v>
      </c>
      <c r="L680" s="12" t="s">
        <v>928</v>
      </c>
      <c r="M680" s="37">
        <v>3106887082</v>
      </c>
      <c r="N680" s="12" t="s">
        <v>929</v>
      </c>
      <c r="O680" s="12">
        <v>65.641000000000005</v>
      </c>
      <c r="P680" s="12" t="s">
        <v>1028</v>
      </c>
      <c r="Q680" s="12"/>
      <c r="R680" s="12" t="s">
        <v>1029</v>
      </c>
      <c r="S680" s="36" t="str">
        <f t="shared" si="10"/>
        <v>1bn - 50bn</v>
      </c>
      <c r="T680" s="36" t="str">
        <f>VLOOKUP(R680,Mapping!B:C,2,FALSE)</f>
        <v>EU</v>
      </c>
      <c r="U680" s="36" t="str">
        <f>VLOOKUP(N680,Mapping!H:I,2,FALSE)</f>
        <v>Value</v>
      </c>
    </row>
    <row r="681" spans="1:21" ht="16" customHeight="1" x14ac:dyDescent="0.35">
      <c r="A681" s="12" t="s">
        <v>714</v>
      </c>
      <c r="B681" s="37" t="s">
        <v>925</v>
      </c>
      <c r="C681" s="12">
        <v>678</v>
      </c>
      <c r="D681" s="12">
        <v>3652</v>
      </c>
      <c r="E681" s="12">
        <v>0</v>
      </c>
      <c r="F681" s="12">
        <v>0</v>
      </c>
      <c r="G681" s="12">
        <v>2002</v>
      </c>
      <c r="H681" s="12">
        <v>0</v>
      </c>
      <c r="I681" s="37" t="s">
        <v>928</v>
      </c>
      <c r="J681" s="12">
        <v>1650</v>
      </c>
      <c r="K681" s="12">
        <v>0</v>
      </c>
      <c r="L681" s="12" t="s">
        <v>928</v>
      </c>
      <c r="M681" s="37">
        <v>6927212607</v>
      </c>
      <c r="N681" s="12"/>
      <c r="O681" s="12">
        <v>28.858000000000001</v>
      </c>
      <c r="P681" s="12" t="s">
        <v>1064</v>
      </c>
      <c r="Q681" s="12"/>
      <c r="R681" s="12" t="s">
        <v>1064</v>
      </c>
      <c r="S681" s="36" t="str">
        <f t="shared" si="10"/>
        <v>1bn - 50bn</v>
      </c>
      <c r="T681" s="36" t="str">
        <f>VLOOKUP(R681,Mapping!B:C,2,FALSE)</f>
        <v>EU</v>
      </c>
      <c r="U681" s="36" t="e">
        <f>VLOOKUP(N681,Mapping!H:I,2,FALSE)</f>
        <v>#N/A</v>
      </c>
    </row>
    <row r="682" spans="1:21" ht="16" customHeight="1" x14ac:dyDescent="0.35">
      <c r="A682" s="12" t="s">
        <v>715</v>
      </c>
      <c r="B682" s="37" t="s">
        <v>925</v>
      </c>
      <c r="C682" s="12">
        <v>679</v>
      </c>
      <c r="D682" s="12">
        <v>3650</v>
      </c>
      <c r="E682" s="12">
        <v>0</v>
      </c>
      <c r="F682" s="12">
        <v>0</v>
      </c>
      <c r="I682" s="37"/>
      <c r="J682" s="12">
        <v>3650</v>
      </c>
      <c r="K682" s="12">
        <v>0</v>
      </c>
      <c r="L682" s="12" t="s">
        <v>942</v>
      </c>
      <c r="M682" s="37">
        <v>10054876</v>
      </c>
      <c r="N682" s="12" t="s">
        <v>929</v>
      </c>
      <c r="O682" s="12">
        <v>58.265999999999998</v>
      </c>
      <c r="P682" s="12" t="s">
        <v>950</v>
      </c>
      <c r="Q682" s="12"/>
      <c r="R682" s="12" t="s">
        <v>951</v>
      </c>
      <c r="S682" s="36" t="str">
        <f t="shared" si="10"/>
        <v>500mn</v>
      </c>
      <c r="T682" s="36" t="str">
        <f>VLOOKUP(R682,Mapping!B:C,2,FALSE)</f>
        <v>HK</v>
      </c>
      <c r="U682" s="36" t="str">
        <f>VLOOKUP(N682,Mapping!H:I,2,FALSE)</f>
        <v>Value</v>
      </c>
    </row>
    <row r="683" spans="1:21" ht="16" customHeight="1" x14ac:dyDescent="0.35">
      <c r="A683" s="12" t="s">
        <v>716</v>
      </c>
      <c r="B683" s="37" t="s">
        <v>933</v>
      </c>
      <c r="C683" s="12">
        <v>680</v>
      </c>
      <c r="D683" s="12">
        <v>3500</v>
      </c>
      <c r="E683" s="12">
        <v>3500</v>
      </c>
      <c r="F683" s="12">
        <v>0</v>
      </c>
      <c r="G683" s="12">
        <v>3500</v>
      </c>
      <c r="H683" s="12">
        <v>3500</v>
      </c>
      <c r="I683" s="37" t="s">
        <v>952</v>
      </c>
      <c r="M683" s="37">
        <v>85738201</v>
      </c>
      <c r="N683" s="12" t="s">
        <v>929</v>
      </c>
      <c r="O683" s="12">
        <v>140.84200000000001</v>
      </c>
      <c r="P683" s="12" t="s">
        <v>960</v>
      </c>
      <c r="Q683" s="12"/>
      <c r="R683" s="12" t="s">
        <v>961</v>
      </c>
      <c r="S683" s="36" t="str">
        <f t="shared" si="10"/>
        <v>500mn</v>
      </c>
      <c r="T683" s="36" t="str">
        <f>VLOOKUP(R683,Mapping!B:C,2,FALSE)</f>
        <v>EU</v>
      </c>
      <c r="U683" s="36" t="str">
        <f>VLOOKUP(N683,Mapping!H:I,2,FALSE)</f>
        <v>Value</v>
      </c>
    </row>
    <row r="684" spans="1:21" ht="16" customHeight="1" x14ac:dyDescent="0.35">
      <c r="A684" s="12" t="s">
        <v>717</v>
      </c>
      <c r="B684" s="37" t="s">
        <v>925</v>
      </c>
      <c r="C684" s="12">
        <v>681</v>
      </c>
      <c r="D684" s="12">
        <v>3442</v>
      </c>
      <c r="E684" s="12">
        <v>113</v>
      </c>
      <c r="F684" s="12">
        <v>0</v>
      </c>
      <c r="G684" s="12">
        <v>3442</v>
      </c>
      <c r="H684" s="12">
        <v>113</v>
      </c>
      <c r="I684" s="37" t="s">
        <v>928</v>
      </c>
      <c r="M684" s="37">
        <v>26889955455</v>
      </c>
      <c r="N684" s="12" t="s">
        <v>940</v>
      </c>
      <c r="O684" s="12">
        <v>38.981999999999999</v>
      </c>
      <c r="P684" s="12" t="s">
        <v>941</v>
      </c>
      <c r="Q684" s="12" t="s">
        <v>941</v>
      </c>
      <c r="R684" s="12" t="s">
        <v>932</v>
      </c>
      <c r="S684" s="36" t="str">
        <f t="shared" si="10"/>
        <v>1bn - 50bn</v>
      </c>
      <c r="T684" s="36" t="str">
        <f>VLOOKUP(R684,Mapping!B:C,2,FALSE)</f>
        <v>US/CA</v>
      </c>
      <c r="U684" s="36" t="str">
        <f>VLOOKUP(N684,Mapping!H:I,2,FALSE)</f>
        <v>Growth</v>
      </c>
    </row>
    <row r="685" spans="1:21" ht="16" customHeight="1" x14ac:dyDescent="0.35">
      <c r="A685" s="12" t="s">
        <v>718</v>
      </c>
      <c r="B685" s="37" t="s">
        <v>933</v>
      </c>
      <c r="C685" s="12">
        <v>682</v>
      </c>
      <c r="D685" s="12">
        <v>3400</v>
      </c>
      <c r="E685" s="12">
        <v>-50</v>
      </c>
      <c r="F685" s="12">
        <v>0</v>
      </c>
      <c r="I685" s="37"/>
      <c r="J685" s="12">
        <v>3400</v>
      </c>
      <c r="K685" s="12">
        <v>-50</v>
      </c>
      <c r="L685" s="12" t="s">
        <v>957</v>
      </c>
      <c r="M685" s="37">
        <v>235735014315</v>
      </c>
      <c r="N685" s="12" t="s">
        <v>976</v>
      </c>
      <c r="O685" s="12">
        <v>67.397000000000006</v>
      </c>
      <c r="P685" s="12" t="s">
        <v>1103</v>
      </c>
      <c r="Q685" s="12" t="s">
        <v>972</v>
      </c>
      <c r="R685" s="12" t="s">
        <v>932</v>
      </c>
      <c r="S685" s="36" t="str">
        <f t="shared" si="10"/>
        <v>100bn</v>
      </c>
      <c r="T685" s="36" t="str">
        <f>VLOOKUP(R685,Mapping!B:C,2,FALSE)</f>
        <v>US/CA</v>
      </c>
      <c r="U685" s="36" t="str">
        <f>VLOOKUP(N685,Mapping!H:I,2,FALSE)</f>
        <v>Alternative/Specialty</v>
      </c>
    </row>
    <row r="686" spans="1:21" ht="16" customHeight="1" x14ac:dyDescent="0.35">
      <c r="A686" s="12" t="s">
        <v>719</v>
      </c>
      <c r="B686" s="37" t="s">
        <v>925</v>
      </c>
      <c r="C686" s="12">
        <v>683</v>
      </c>
      <c r="D686" s="12">
        <v>3210</v>
      </c>
      <c r="E686" s="12">
        <v>-832</v>
      </c>
      <c r="F686" s="12">
        <v>0</v>
      </c>
      <c r="G686" s="12">
        <v>3210</v>
      </c>
      <c r="H686" s="12">
        <v>-832</v>
      </c>
      <c r="I686" s="37" t="s">
        <v>928</v>
      </c>
      <c r="M686" s="37">
        <v>89164355</v>
      </c>
      <c r="N686" s="12" t="s">
        <v>976</v>
      </c>
      <c r="O686" s="12">
        <v>218.13</v>
      </c>
      <c r="P686" s="12" t="s">
        <v>953</v>
      </c>
      <c r="Q686" s="12"/>
      <c r="R686" s="12" t="s">
        <v>954</v>
      </c>
      <c r="S686" s="36" t="str">
        <f t="shared" si="10"/>
        <v>500mn</v>
      </c>
      <c r="T686" s="36" t="str">
        <f>VLOOKUP(R686,Mapping!B:C,2,FALSE)</f>
        <v>EU</v>
      </c>
      <c r="U686" s="36" t="str">
        <f>VLOOKUP(N686,Mapping!H:I,2,FALSE)</f>
        <v>Alternative/Specialty</v>
      </c>
    </row>
    <row r="687" spans="1:21" ht="16" customHeight="1" x14ac:dyDescent="0.35">
      <c r="A687" s="12" t="s">
        <v>720</v>
      </c>
      <c r="B687" s="37" t="s">
        <v>925</v>
      </c>
      <c r="C687" s="12">
        <v>684</v>
      </c>
      <c r="D687" s="12">
        <v>3130</v>
      </c>
      <c r="E687" s="12">
        <v>1272</v>
      </c>
      <c r="F687" s="12">
        <v>0</v>
      </c>
      <c r="G687" s="12">
        <v>3130</v>
      </c>
      <c r="H687" s="12">
        <v>1272</v>
      </c>
      <c r="I687" s="37" t="s">
        <v>928</v>
      </c>
      <c r="M687" s="37">
        <v>10514292320</v>
      </c>
      <c r="N687" s="12" t="s">
        <v>934</v>
      </c>
      <c r="O687" s="12">
        <v>58.46</v>
      </c>
      <c r="P687" s="12" t="s">
        <v>938</v>
      </c>
      <c r="Q687" s="12" t="s">
        <v>931</v>
      </c>
      <c r="R687" s="12" t="s">
        <v>932</v>
      </c>
      <c r="S687" s="36" t="str">
        <f t="shared" si="10"/>
        <v>1bn - 50bn</v>
      </c>
      <c r="T687" s="36" t="str">
        <f>VLOOKUP(R687,Mapping!B:C,2,FALSE)</f>
        <v>US/CA</v>
      </c>
      <c r="U687" s="36" t="str">
        <f>VLOOKUP(N687,Mapping!H:I,2,FALSE)</f>
        <v>Index</v>
      </c>
    </row>
    <row r="688" spans="1:21" ht="16" customHeight="1" x14ac:dyDescent="0.35">
      <c r="A688" s="12" t="s">
        <v>721</v>
      </c>
      <c r="B688" s="37" t="s">
        <v>925</v>
      </c>
      <c r="C688" s="12">
        <v>685</v>
      </c>
      <c r="D688" s="12">
        <v>3107</v>
      </c>
      <c r="E688" s="12">
        <v>1003</v>
      </c>
      <c r="F688" s="12">
        <v>0</v>
      </c>
      <c r="G688" s="12">
        <v>3107</v>
      </c>
      <c r="H688" s="12">
        <v>1003</v>
      </c>
      <c r="I688" s="37" t="s">
        <v>928</v>
      </c>
      <c r="M688" s="37">
        <v>24599550429</v>
      </c>
      <c r="N688" s="12" t="s">
        <v>934</v>
      </c>
      <c r="O688" s="12">
        <v>13.134</v>
      </c>
      <c r="P688" s="12" t="s">
        <v>1234</v>
      </c>
      <c r="Q688" s="12" t="s">
        <v>931</v>
      </c>
      <c r="R688" s="12" t="s">
        <v>932</v>
      </c>
      <c r="S688" s="36" t="str">
        <f t="shared" si="10"/>
        <v>1bn - 50bn</v>
      </c>
      <c r="T688" s="36" t="str">
        <f>VLOOKUP(R688,Mapping!B:C,2,FALSE)</f>
        <v>US/CA</v>
      </c>
      <c r="U688" s="36" t="str">
        <f>VLOOKUP(N688,Mapping!H:I,2,FALSE)</f>
        <v>Index</v>
      </c>
    </row>
    <row r="689" spans="1:21" ht="16" customHeight="1" x14ac:dyDescent="0.35">
      <c r="A689" s="12" t="s">
        <v>722</v>
      </c>
      <c r="B689" s="37" t="s">
        <v>925</v>
      </c>
      <c r="C689" s="12">
        <v>686</v>
      </c>
      <c r="D689" s="12">
        <v>3100</v>
      </c>
      <c r="E689" s="12">
        <v>0</v>
      </c>
      <c r="F689" s="12">
        <v>0</v>
      </c>
      <c r="G689" s="12">
        <v>3100</v>
      </c>
      <c r="H689" s="12">
        <v>0</v>
      </c>
      <c r="I689" s="37" t="s">
        <v>928</v>
      </c>
      <c r="M689" s="37">
        <v>1104662271</v>
      </c>
      <c r="N689" s="12" t="s">
        <v>959</v>
      </c>
      <c r="O689" s="12">
        <v>37.512</v>
      </c>
      <c r="P689" s="12" t="s">
        <v>1064</v>
      </c>
      <c r="Q689" s="12"/>
      <c r="R689" s="12" t="s">
        <v>1064</v>
      </c>
      <c r="S689" s="36" t="str">
        <f t="shared" si="10"/>
        <v>1bn - 50bn</v>
      </c>
      <c r="T689" s="36" t="str">
        <f>VLOOKUP(R689,Mapping!B:C,2,FALSE)</f>
        <v>EU</v>
      </c>
      <c r="U689" s="36" t="str">
        <f>VLOOKUP(N689,Mapping!H:I,2,FALSE)</f>
        <v>Growth</v>
      </c>
    </row>
    <row r="690" spans="1:21" ht="16" customHeight="1" x14ac:dyDescent="0.35">
      <c r="A690" s="12" t="s">
        <v>723</v>
      </c>
      <c r="B690" s="37" t="s">
        <v>933</v>
      </c>
      <c r="C690" s="12">
        <v>687</v>
      </c>
      <c r="D690" s="12">
        <v>3061</v>
      </c>
      <c r="E690" s="12">
        <v>-6889</v>
      </c>
      <c r="F690" s="12">
        <v>0</v>
      </c>
      <c r="G690" s="12">
        <v>2611</v>
      </c>
      <c r="H690" s="12">
        <v>2611</v>
      </c>
      <c r="I690" s="37" t="s">
        <v>928</v>
      </c>
      <c r="J690" s="12">
        <v>450</v>
      </c>
      <c r="K690" s="12">
        <v>-9500</v>
      </c>
      <c r="L690" s="12" t="s">
        <v>942</v>
      </c>
      <c r="M690" s="37">
        <v>26196155364</v>
      </c>
      <c r="N690" s="12" t="s">
        <v>940</v>
      </c>
      <c r="O690" s="12">
        <v>47.354999999999997</v>
      </c>
      <c r="P690" s="12" t="s">
        <v>1011</v>
      </c>
      <c r="Q690" s="12" t="s">
        <v>1012</v>
      </c>
      <c r="R690" s="12" t="s">
        <v>1013</v>
      </c>
      <c r="S690" s="36" t="str">
        <f t="shared" si="10"/>
        <v>1bn - 50bn</v>
      </c>
      <c r="T690" s="36" t="str">
        <f>VLOOKUP(R690,Mapping!B:C,2,FALSE)</f>
        <v>Oceania</v>
      </c>
      <c r="U690" s="36" t="str">
        <f>VLOOKUP(N690,Mapping!H:I,2,FALSE)</f>
        <v>Growth</v>
      </c>
    </row>
    <row r="691" spans="1:21" ht="16" customHeight="1" x14ac:dyDescent="0.35">
      <c r="A691" s="12" t="s">
        <v>724</v>
      </c>
      <c r="B691" s="37" t="s">
        <v>925</v>
      </c>
      <c r="C691" s="12">
        <v>687</v>
      </c>
      <c r="D691" s="12">
        <v>3061</v>
      </c>
      <c r="E691" s="12">
        <v>-80</v>
      </c>
      <c r="F691" s="12">
        <v>0</v>
      </c>
      <c r="G691" s="12">
        <v>3061</v>
      </c>
      <c r="H691" s="12">
        <v>-80</v>
      </c>
      <c r="I691" s="37" t="s">
        <v>1000</v>
      </c>
      <c r="M691" s="37">
        <v>1083853083</v>
      </c>
      <c r="N691" s="12" t="s">
        <v>929</v>
      </c>
      <c r="O691" s="12">
        <v>18.988</v>
      </c>
      <c r="P691" s="38" t="s">
        <v>1235</v>
      </c>
      <c r="Q691" s="12" t="s">
        <v>931</v>
      </c>
      <c r="R691" s="12" t="s">
        <v>932</v>
      </c>
      <c r="S691" s="36" t="str">
        <f t="shared" si="10"/>
        <v>1bn - 50bn</v>
      </c>
      <c r="T691" s="36" t="str">
        <f>VLOOKUP(R691,Mapping!B:C,2,FALSE)</f>
        <v>US/CA</v>
      </c>
      <c r="U691" s="36" t="str">
        <f>VLOOKUP(N691,Mapping!H:I,2,FALSE)</f>
        <v>Value</v>
      </c>
    </row>
    <row r="692" spans="1:21" ht="16" customHeight="1" x14ac:dyDescent="0.35">
      <c r="A692" s="12" t="s">
        <v>725</v>
      </c>
      <c r="B692" s="37" t="s">
        <v>933</v>
      </c>
      <c r="C692" s="12">
        <v>689</v>
      </c>
      <c r="D692" s="12">
        <v>3050</v>
      </c>
      <c r="E692" s="12">
        <v>-6600</v>
      </c>
      <c r="F692" s="12">
        <v>0</v>
      </c>
      <c r="I692" s="37"/>
      <c r="J692" s="12">
        <v>3050</v>
      </c>
      <c r="K692" s="12">
        <v>-6600</v>
      </c>
      <c r="L692" s="12" t="s">
        <v>962</v>
      </c>
      <c r="M692" s="37">
        <v>18483529514</v>
      </c>
      <c r="N692" s="12" t="s">
        <v>996</v>
      </c>
      <c r="O692" s="12">
        <v>37.798999999999999</v>
      </c>
      <c r="P692" s="12" t="s">
        <v>953</v>
      </c>
      <c r="Q692" s="12"/>
      <c r="R692" s="12" t="s">
        <v>954</v>
      </c>
      <c r="S692" s="36" t="str">
        <f t="shared" si="10"/>
        <v>1bn - 50bn</v>
      </c>
      <c r="T692" s="36" t="str">
        <f>VLOOKUP(R692,Mapping!B:C,2,FALSE)</f>
        <v>EU</v>
      </c>
      <c r="U692" s="36" t="str">
        <f>VLOOKUP(N692,Mapping!H:I,2,FALSE)</f>
        <v>Alternative/Specialty</v>
      </c>
    </row>
    <row r="693" spans="1:21" ht="16" customHeight="1" x14ac:dyDescent="0.35">
      <c r="A693" s="12" t="s">
        <v>726</v>
      </c>
      <c r="B693" s="37" t="s">
        <v>933</v>
      </c>
      <c r="C693" s="12">
        <v>690</v>
      </c>
      <c r="D693" s="12">
        <v>3003</v>
      </c>
      <c r="E693" s="12">
        <v>-544</v>
      </c>
      <c r="F693" s="12">
        <v>0</v>
      </c>
      <c r="G693" s="12">
        <v>0</v>
      </c>
      <c r="H693" s="12">
        <v>-2745</v>
      </c>
      <c r="I693" s="37" t="s">
        <v>1000</v>
      </c>
      <c r="J693" s="12">
        <v>3003</v>
      </c>
      <c r="K693" s="12">
        <v>2201</v>
      </c>
      <c r="L693" s="12" t="s">
        <v>942</v>
      </c>
      <c r="M693" s="37">
        <v>734256244</v>
      </c>
      <c r="N693" s="12" t="s">
        <v>940</v>
      </c>
      <c r="O693" s="12">
        <v>30.045000000000002</v>
      </c>
      <c r="P693" s="12" t="s">
        <v>1098</v>
      </c>
      <c r="Q693" s="12"/>
      <c r="R693" s="12" t="s">
        <v>1099</v>
      </c>
      <c r="S693" s="36" t="str">
        <f t="shared" si="10"/>
        <v>500mn - 1bn</v>
      </c>
      <c r="T693" s="36" t="str">
        <f>VLOOKUP(R693,Mapping!B:C,2,FALSE)</f>
        <v>Asia</v>
      </c>
      <c r="U693" s="36" t="str">
        <f>VLOOKUP(N693,Mapping!H:I,2,FALSE)</f>
        <v>Growth</v>
      </c>
    </row>
    <row r="694" spans="1:21" ht="16" customHeight="1" x14ac:dyDescent="0.35">
      <c r="A694" s="12" t="s">
        <v>727</v>
      </c>
      <c r="B694" s="37" t="s">
        <v>925</v>
      </c>
      <c r="C694" s="12">
        <v>691</v>
      </c>
      <c r="D694" s="12">
        <v>3000</v>
      </c>
      <c r="E694" s="12">
        <v>0</v>
      </c>
      <c r="F694" s="12">
        <v>0</v>
      </c>
      <c r="G694" s="12">
        <v>3000</v>
      </c>
      <c r="H694" s="12">
        <v>0</v>
      </c>
      <c r="I694" s="37" t="s">
        <v>958</v>
      </c>
      <c r="M694" s="37">
        <v>34120515</v>
      </c>
      <c r="N694" s="12" t="s">
        <v>934</v>
      </c>
      <c r="O694" s="12">
        <v>96.338999999999999</v>
      </c>
      <c r="P694" s="12" t="s">
        <v>1236</v>
      </c>
      <c r="Q694" s="12"/>
      <c r="R694" s="12" t="s">
        <v>1151</v>
      </c>
      <c r="S694" s="36" t="str">
        <f t="shared" si="10"/>
        <v>500mn</v>
      </c>
      <c r="T694" s="36" t="str">
        <f>VLOOKUP(R694,Mapping!B:C,2,FALSE)</f>
        <v>EU</v>
      </c>
      <c r="U694" s="36" t="str">
        <f>VLOOKUP(N694,Mapping!H:I,2,FALSE)</f>
        <v>Index</v>
      </c>
    </row>
    <row r="695" spans="1:21" ht="16" customHeight="1" x14ac:dyDescent="0.35">
      <c r="A695" s="12" t="s">
        <v>728</v>
      </c>
      <c r="B695" s="37" t="s">
        <v>933</v>
      </c>
      <c r="C695" s="12">
        <v>691</v>
      </c>
      <c r="D695" s="12">
        <v>3000</v>
      </c>
      <c r="E695" s="12">
        <v>-80000</v>
      </c>
      <c r="F695" s="12">
        <v>0</v>
      </c>
      <c r="G695" s="12">
        <v>0</v>
      </c>
      <c r="H695" s="12">
        <v>-80000</v>
      </c>
      <c r="I695" s="37" t="s">
        <v>1083</v>
      </c>
      <c r="J695" s="12">
        <v>3000</v>
      </c>
      <c r="K695" s="12">
        <v>0</v>
      </c>
      <c r="L695" s="12" t="s">
        <v>986</v>
      </c>
      <c r="M695" s="37">
        <v>228611421</v>
      </c>
      <c r="N695" s="12" t="s">
        <v>940</v>
      </c>
      <c r="O695" s="12">
        <v>152.17500000000001</v>
      </c>
      <c r="P695" s="12" t="s">
        <v>989</v>
      </c>
      <c r="Q695" s="12"/>
      <c r="R695" s="12" t="s">
        <v>990</v>
      </c>
      <c r="S695" s="36" t="str">
        <f t="shared" si="10"/>
        <v>500mn</v>
      </c>
      <c r="T695" s="36" t="str">
        <f>VLOOKUP(R695,Mapping!B:C,2,FALSE)</f>
        <v>EU</v>
      </c>
      <c r="U695" s="36" t="str">
        <f>VLOOKUP(N695,Mapping!H:I,2,FALSE)</f>
        <v>Growth</v>
      </c>
    </row>
    <row r="696" spans="1:21" ht="16" customHeight="1" x14ac:dyDescent="0.35">
      <c r="A696" s="12" t="s">
        <v>729</v>
      </c>
      <c r="B696" s="37" t="s">
        <v>925</v>
      </c>
      <c r="C696" s="12">
        <v>691</v>
      </c>
      <c r="D696" s="12">
        <v>3000</v>
      </c>
      <c r="E696" s="12">
        <v>0</v>
      </c>
      <c r="F696" s="12">
        <v>0</v>
      </c>
      <c r="G696" s="12">
        <v>3000</v>
      </c>
      <c r="H696" s="12">
        <v>0</v>
      </c>
      <c r="I696" s="37" t="s">
        <v>958</v>
      </c>
      <c r="M696" s="37">
        <v>16466841</v>
      </c>
      <c r="N696" s="12"/>
      <c r="O696" s="12">
        <v>43.003999999999998</v>
      </c>
      <c r="P696" s="12"/>
      <c r="Q696" s="12"/>
      <c r="R696" s="12" t="s">
        <v>1010</v>
      </c>
      <c r="S696" s="36" t="str">
        <f t="shared" si="10"/>
        <v>500mn</v>
      </c>
      <c r="T696" s="36" t="str">
        <f>VLOOKUP(R696,Mapping!B:C,2,FALSE)</f>
        <v>Africa</v>
      </c>
      <c r="U696" s="36" t="e">
        <f>VLOOKUP(N696,Mapping!H:I,2,FALSE)</f>
        <v>#N/A</v>
      </c>
    </row>
    <row r="697" spans="1:21" ht="16" customHeight="1" x14ac:dyDescent="0.35">
      <c r="A697" s="12" t="s">
        <v>730</v>
      </c>
      <c r="B697" s="37" t="s">
        <v>933</v>
      </c>
      <c r="C697" s="12">
        <v>691</v>
      </c>
      <c r="D697" s="12">
        <v>3000</v>
      </c>
      <c r="E697" s="12">
        <v>0</v>
      </c>
      <c r="F697" s="12">
        <v>0</v>
      </c>
      <c r="I697" s="37"/>
      <c r="J697" s="12">
        <v>3000</v>
      </c>
      <c r="K697" s="12">
        <v>0</v>
      </c>
      <c r="L697" s="12" t="s">
        <v>958</v>
      </c>
      <c r="M697" s="37">
        <v>51744353</v>
      </c>
      <c r="N697" s="12" t="s">
        <v>940</v>
      </c>
      <c r="O697" s="12">
        <v>52.969000000000001</v>
      </c>
      <c r="P697" s="12" t="s">
        <v>1120</v>
      </c>
      <c r="Q697" s="12"/>
      <c r="R697" s="12" t="s">
        <v>1121</v>
      </c>
      <c r="S697" s="36" t="str">
        <f t="shared" si="10"/>
        <v>500mn</v>
      </c>
      <c r="T697" s="36" t="str">
        <f>VLOOKUP(R697,Mapping!B:C,2,FALSE)</f>
        <v>EU</v>
      </c>
      <c r="U697" s="36" t="str">
        <f>VLOOKUP(N697,Mapping!H:I,2,FALSE)</f>
        <v>Growth</v>
      </c>
    </row>
    <row r="698" spans="1:21" ht="16" customHeight="1" x14ac:dyDescent="0.35">
      <c r="A698" s="12" t="s">
        <v>731</v>
      </c>
      <c r="B698" s="37" t="s">
        <v>925</v>
      </c>
      <c r="C698" s="12">
        <v>695</v>
      </c>
      <c r="D698" s="12">
        <v>2941</v>
      </c>
      <c r="E698" s="12">
        <v>59</v>
      </c>
      <c r="F698" s="12">
        <v>0</v>
      </c>
      <c r="G698" s="12">
        <v>2941</v>
      </c>
      <c r="H698" s="12">
        <v>59</v>
      </c>
      <c r="I698" s="37" t="s">
        <v>928</v>
      </c>
      <c r="M698" s="37">
        <v>2818540364</v>
      </c>
      <c r="N698" s="12" t="s">
        <v>934</v>
      </c>
      <c r="O698" s="12">
        <v>60.488</v>
      </c>
      <c r="P698" s="12" t="s">
        <v>967</v>
      </c>
      <c r="Q698" s="12" t="s">
        <v>968</v>
      </c>
      <c r="R698" s="12" t="s">
        <v>932</v>
      </c>
      <c r="S698" s="36" t="str">
        <f t="shared" si="10"/>
        <v>1bn - 50bn</v>
      </c>
      <c r="T698" s="36" t="str">
        <f>VLOOKUP(R698,Mapping!B:C,2,FALSE)</f>
        <v>US/CA</v>
      </c>
      <c r="U698" s="36" t="str">
        <f>VLOOKUP(N698,Mapping!H:I,2,FALSE)</f>
        <v>Index</v>
      </c>
    </row>
    <row r="699" spans="1:21" ht="16" customHeight="1" x14ac:dyDescent="0.35">
      <c r="A699" s="12" t="s">
        <v>732</v>
      </c>
      <c r="B699" s="37" t="s">
        <v>925</v>
      </c>
      <c r="C699" s="12">
        <v>696</v>
      </c>
      <c r="D699" s="12">
        <v>2907</v>
      </c>
      <c r="E699" s="12">
        <v>-450</v>
      </c>
      <c r="F699" s="12">
        <v>0</v>
      </c>
      <c r="I699" s="37"/>
      <c r="J699" s="12">
        <v>2907</v>
      </c>
      <c r="K699" s="12">
        <v>-450</v>
      </c>
      <c r="L699" s="12" t="s">
        <v>942</v>
      </c>
      <c r="M699" s="37">
        <v>64463267</v>
      </c>
      <c r="N699" s="12" t="s">
        <v>940</v>
      </c>
      <c r="O699" s="12">
        <v>43.152999999999999</v>
      </c>
      <c r="P699" s="12" t="s">
        <v>1042</v>
      </c>
      <c r="Q699" s="12"/>
      <c r="R699" s="12" t="s">
        <v>1043</v>
      </c>
      <c r="S699" s="36" t="str">
        <f t="shared" si="10"/>
        <v>500mn</v>
      </c>
      <c r="T699" s="36" t="str">
        <f>VLOOKUP(R699,Mapping!B:C,2,FALSE)</f>
        <v>Asia</v>
      </c>
      <c r="U699" s="36" t="str">
        <f>VLOOKUP(N699,Mapping!H:I,2,FALSE)</f>
        <v>Growth</v>
      </c>
    </row>
    <row r="700" spans="1:21" ht="16" customHeight="1" x14ac:dyDescent="0.35">
      <c r="A700" s="12" t="s">
        <v>733</v>
      </c>
      <c r="B700" s="37" t="s">
        <v>925</v>
      </c>
      <c r="C700" s="12">
        <v>697</v>
      </c>
      <c r="D700" s="12">
        <v>2901</v>
      </c>
      <c r="E700" s="12">
        <v>0</v>
      </c>
      <c r="F700" s="12">
        <v>0</v>
      </c>
      <c r="I700" s="37"/>
      <c r="J700" s="12">
        <v>2901</v>
      </c>
      <c r="K700" s="12">
        <v>0</v>
      </c>
      <c r="L700" s="12" t="s">
        <v>1060</v>
      </c>
      <c r="M700" s="37">
        <v>35029545</v>
      </c>
      <c r="N700" s="12"/>
      <c r="O700" s="12">
        <v>40.511000000000003</v>
      </c>
      <c r="P700" s="12" t="s">
        <v>953</v>
      </c>
      <c r="Q700" s="12"/>
      <c r="R700" s="12" t="s">
        <v>954</v>
      </c>
      <c r="S700" s="36" t="str">
        <f t="shared" si="10"/>
        <v>500mn</v>
      </c>
      <c r="T700" s="36" t="str">
        <f>VLOOKUP(R700,Mapping!B:C,2,FALSE)</f>
        <v>EU</v>
      </c>
      <c r="U700" s="36" t="e">
        <f>VLOOKUP(N700,Mapping!H:I,2,FALSE)</f>
        <v>#N/A</v>
      </c>
    </row>
    <row r="701" spans="1:21" ht="16" customHeight="1" x14ac:dyDescent="0.35">
      <c r="A701" s="12" t="s">
        <v>734</v>
      </c>
      <c r="B701" s="37" t="s">
        <v>933</v>
      </c>
      <c r="C701" s="12">
        <v>698</v>
      </c>
      <c r="D701" s="12">
        <v>2811</v>
      </c>
      <c r="E701" s="12">
        <v>-182</v>
      </c>
      <c r="F701" s="12">
        <v>0</v>
      </c>
      <c r="I701" s="37"/>
      <c r="J701" s="12">
        <v>2811</v>
      </c>
      <c r="K701" s="12">
        <v>-182</v>
      </c>
      <c r="L701" s="12" t="s">
        <v>942</v>
      </c>
      <c r="M701" s="37">
        <v>71511127560</v>
      </c>
      <c r="N701" s="12" t="s">
        <v>934</v>
      </c>
      <c r="O701" s="12">
        <v>34.677</v>
      </c>
      <c r="P701" s="12" t="s">
        <v>1098</v>
      </c>
      <c r="Q701" s="12"/>
      <c r="R701" s="12" t="s">
        <v>1099</v>
      </c>
      <c r="S701" s="36" t="str">
        <f t="shared" si="10"/>
        <v>50bn - 100bn</v>
      </c>
      <c r="T701" s="36" t="str">
        <f>VLOOKUP(R701,Mapping!B:C,2,FALSE)</f>
        <v>Asia</v>
      </c>
      <c r="U701" s="36" t="str">
        <f>VLOOKUP(N701,Mapping!H:I,2,FALSE)</f>
        <v>Index</v>
      </c>
    </row>
    <row r="702" spans="1:21" ht="16" customHeight="1" x14ac:dyDescent="0.35">
      <c r="A702" s="12" t="s">
        <v>735</v>
      </c>
      <c r="B702" s="37" t="s">
        <v>933</v>
      </c>
      <c r="C702" s="12">
        <v>699</v>
      </c>
      <c r="D702" s="12">
        <v>2780</v>
      </c>
      <c r="E702" s="12">
        <v>0</v>
      </c>
      <c r="F702" s="12">
        <v>0</v>
      </c>
      <c r="G702" s="12">
        <v>2780</v>
      </c>
      <c r="H702" s="12">
        <v>0</v>
      </c>
      <c r="I702" s="37" t="s">
        <v>942</v>
      </c>
      <c r="M702" s="37">
        <v>74429133</v>
      </c>
      <c r="N702" s="12" t="s">
        <v>976</v>
      </c>
      <c r="O702" s="12">
        <v>48.834000000000003</v>
      </c>
      <c r="P702" s="12" t="s">
        <v>953</v>
      </c>
      <c r="Q702" s="12"/>
      <c r="R702" s="12" t="s">
        <v>954</v>
      </c>
      <c r="S702" s="36" t="str">
        <f t="shared" si="10"/>
        <v>500mn</v>
      </c>
      <c r="T702" s="36" t="str">
        <f>VLOOKUP(R702,Mapping!B:C,2,FALSE)</f>
        <v>EU</v>
      </c>
      <c r="U702" s="36" t="str">
        <f>VLOOKUP(N702,Mapping!H:I,2,FALSE)</f>
        <v>Alternative/Specialty</v>
      </c>
    </row>
    <row r="703" spans="1:21" ht="16" customHeight="1" x14ac:dyDescent="0.35">
      <c r="A703" s="12" t="s">
        <v>736</v>
      </c>
      <c r="B703" s="37" t="s">
        <v>933</v>
      </c>
      <c r="C703" s="12">
        <v>700</v>
      </c>
      <c r="D703" s="12">
        <v>2771</v>
      </c>
      <c r="E703" s="12">
        <v>2771</v>
      </c>
      <c r="F703" s="12">
        <v>0</v>
      </c>
      <c r="I703" s="37"/>
      <c r="J703" s="12">
        <v>2771</v>
      </c>
      <c r="K703" s="12">
        <v>2771</v>
      </c>
      <c r="L703" s="12" t="s">
        <v>942</v>
      </c>
      <c r="M703" s="37">
        <v>203292611</v>
      </c>
      <c r="N703" s="12" t="s">
        <v>940</v>
      </c>
      <c r="O703" s="12">
        <v>19.945</v>
      </c>
      <c r="P703" s="12" t="s">
        <v>1194</v>
      </c>
      <c r="Q703" s="12"/>
      <c r="R703" s="12" t="s">
        <v>1154</v>
      </c>
      <c r="S703" s="36" t="str">
        <f t="shared" si="10"/>
        <v>500mn</v>
      </c>
      <c r="T703" s="36" t="str">
        <f>VLOOKUP(R703,Mapping!B:C,2,FALSE)</f>
        <v>Oceania</v>
      </c>
      <c r="U703" s="36" t="str">
        <f>VLOOKUP(N703,Mapping!H:I,2,FALSE)</f>
        <v>Growth</v>
      </c>
    </row>
    <row r="704" spans="1:21" ht="16" customHeight="1" x14ac:dyDescent="0.35">
      <c r="A704" s="12" t="s">
        <v>737</v>
      </c>
      <c r="B704" s="37" t="s">
        <v>933</v>
      </c>
      <c r="C704" s="12">
        <v>701</v>
      </c>
      <c r="D704" s="12">
        <v>2650</v>
      </c>
      <c r="E704" s="12">
        <v>2650</v>
      </c>
      <c r="F704" s="12">
        <v>0</v>
      </c>
      <c r="I704" s="37"/>
      <c r="J704" s="12">
        <v>2650</v>
      </c>
      <c r="K704" s="12">
        <v>2650</v>
      </c>
      <c r="L704" s="12" t="s">
        <v>942</v>
      </c>
      <c r="M704" s="37">
        <v>282700443</v>
      </c>
      <c r="N704" s="12" t="s">
        <v>940</v>
      </c>
      <c r="O704" s="12">
        <v>71.605999999999995</v>
      </c>
      <c r="P704" s="12" t="s">
        <v>1131</v>
      </c>
      <c r="Q704" s="12"/>
      <c r="R704" s="12" t="s">
        <v>1132</v>
      </c>
      <c r="S704" s="36" t="str">
        <f t="shared" si="10"/>
        <v>500mn</v>
      </c>
      <c r="T704" s="36" t="str">
        <f>VLOOKUP(R704,Mapping!B:C,2,FALSE)</f>
        <v>Asia</v>
      </c>
      <c r="U704" s="36" t="str">
        <f>VLOOKUP(N704,Mapping!H:I,2,FALSE)</f>
        <v>Growth</v>
      </c>
    </row>
    <row r="705" spans="1:21" ht="16" customHeight="1" x14ac:dyDescent="0.35">
      <c r="A705" s="12" t="s">
        <v>738</v>
      </c>
      <c r="B705" s="37" t="s">
        <v>925</v>
      </c>
      <c r="C705" s="12">
        <v>702</v>
      </c>
      <c r="D705" s="12">
        <v>2566</v>
      </c>
      <c r="E705" s="12">
        <v>-756</v>
      </c>
      <c r="F705" s="12">
        <v>0</v>
      </c>
      <c r="G705" s="12">
        <v>2566</v>
      </c>
      <c r="H705" s="12">
        <v>-756</v>
      </c>
      <c r="I705" s="37" t="s">
        <v>928</v>
      </c>
      <c r="M705" s="37">
        <v>874633347</v>
      </c>
      <c r="N705" s="12" t="s">
        <v>940</v>
      </c>
      <c r="O705" s="12">
        <v>33.75</v>
      </c>
      <c r="P705" s="12" t="s">
        <v>938</v>
      </c>
      <c r="Q705" s="12" t="s">
        <v>931</v>
      </c>
      <c r="R705" s="12" t="s">
        <v>932</v>
      </c>
      <c r="S705" s="36" t="str">
        <f t="shared" si="10"/>
        <v>500mn - 1bn</v>
      </c>
      <c r="T705" s="36" t="str">
        <f>VLOOKUP(R705,Mapping!B:C,2,FALSE)</f>
        <v>US/CA</v>
      </c>
      <c r="U705" s="36" t="str">
        <f>VLOOKUP(N705,Mapping!H:I,2,FALSE)</f>
        <v>Growth</v>
      </c>
    </row>
    <row r="706" spans="1:21" ht="16" customHeight="1" x14ac:dyDescent="0.35">
      <c r="A706" s="12" t="s">
        <v>739</v>
      </c>
      <c r="B706" s="37" t="s">
        <v>925</v>
      </c>
      <c r="C706" s="12">
        <v>703</v>
      </c>
      <c r="D706" s="12">
        <v>2462</v>
      </c>
      <c r="E706" s="12">
        <v>193</v>
      </c>
      <c r="F706" s="12">
        <v>0</v>
      </c>
      <c r="G706" s="12">
        <v>2462</v>
      </c>
      <c r="H706" s="12">
        <v>193</v>
      </c>
      <c r="I706" s="37" t="s">
        <v>942</v>
      </c>
      <c r="M706" s="37">
        <v>3175126468</v>
      </c>
      <c r="N706" s="12" t="s">
        <v>929</v>
      </c>
      <c r="O706" s="12">
        <v>36.752000000000002</v>
      </c>
      <c r="P706" s="12" t="s">
        <v>1042</v>
      </c>
      <c r="Q706" s="12"/>
      <c r="R706" s="12" t="s">
        <v>1043</v>
      </c>
      <c r="S706" s="36" t="str">
        <f t="shared" si="10"/>
        <v>1bn - 50bn</v>
      </c>
      <c r="T706" s="36" t="str">
        <f>VLOOKUP(R706,Mapping!B:C,2,FALSE)</f>
        <v>Asia</v>
      </c>
      <c r="U706" s="36" t="str">
        <f>VLOOKUP(N706,Mapping!H:I,2,FALSE)</f>
        <v>Value</v>
      </c>
    </row>
    <row r="707" spans="1:21" ht="16" customHeight="1" x14ac:dyDescent="0.35">
      <c r="A707" s="12" t="s">
        <v>740</v>
      </c>
      <c r="B707" s="37" t="s">
        <v>933</v>
      </c>
      <c r="C707" s="12">
        <v>704</v>
      </c>
      <c r="D707" s="12">
        <v>2382</v>
      </c>
      <c r="E707" s="12">
        <v>-15092</v>
      </c>
      <c r="F707" s="12">
        <v>0</v>
      </c>
      <c r="G707" s="12">
        <v>2382</v>
      </c>
      <c r="H707" s="12">
        <v>-14192</v>
      </c>
      <c r="I707" s="37" t="s">
        <v>1069</v>
      </c>
      <c r="J707" s="12">
        <v>0</v>
      </c>
      <c r="K707" s="12">
        <v>-900</v>
      </c>
      <c r="L707" s="12" t="s">
        <v>942</v>
      </c>
      <c r="M707" s="37">
        <v>4475344044</v>
      </c>
      <c r="N707" s="12" t="s">
        <v>940</v>
      </c>
      <c r="O707" s="12">
        <v>66.997</v>
      </c>
      <c r="P707" s="12" t="s">
        <v>999</v>
      </c>
      <c r="Q707" s="12"/>
      <c r="R707" s="12" t="s">
        <v>927</v>
      </c>
      <c r="S707" s="36" t="str">
        <f t="shared" si="10"/>
        <v>1bn - 50bn</v>
      </c>
      <c r="T707" s="36" t="str">
        <f>VLOOKUP(R707,Mapping!B:C,2,FALSE)</f>
        <v>CN</v>
      </c>
      <c r="U707" s="36" t="str">
        <f>VLOOKUP(N707,Mapping!H:I,2,FALSE)</f>
        <v>Growth</v>
      </c>
    </row>
    <row r="708" spans="1:21" ht="16" customHeight="1" x14ac:dyDescent="0.35">
      <c r="A708" s="12" t="s">
        <v>741</v>
      </c>
      <c r="B708" s="37" t="s">
        <v>933</v>
      </c>
      <c r="C708" s="12">
        <v>705</v>
      </c>
      <c r="D708" s="12">
        <v>2312</v>
      </c>
      <c r="E708" s="12">
        <v>-7188</v>
      </c>
      <c r="F708" s="12">
        <v>0</v>
      </c>
      <c r="G708" s="12">
        <v>762</v>
      </c>
      <c r="H708" s="12">
        <v>762</v>
      </c>
      <c r="I708" s="37" t="s">
        <v>1008</v>
      </c>
      <c r="J708" s="12">
        <v>1550</v>
      </c>
      <c r="K708" s="12">
        <v>-7950</v>
      </c>
      <c r="L708" s="12" t="s">
        <v>1128</v>
      </c>
      <c r="M708" s="37">
        <v>3891864528</v>
      </c>
      <c r="N708" s="12" t="s">
        <v>940</v>
      </c>
      <c r="O708" s="12">
        <v>36.598999999999997</v>
      </c>
      <c r="P708" s="12" t="s">
        <v>988</v>
      </c>
      <c r="Q708" s="12"/>
      <c r="R708" s="12" t="s">
        <v>988</v>
      </c>
      <c r="S708" s="36" t="str">
        <f t="shared" ref="S708:S771" si="11">IF(M708&gt;100000000000, "100bn", IF(M708&gt;50000000000, "50bn - 100bn",IF(M708&gt;1000000000, "1bn - 50bn", IF(M708&gt;500000000, "500mn - 1bn", "500mn"))))</f>
        <v>1bn - 50bn</v>
      </c>
      <c r="T708" s="36" t="str">
        <f>VLOOKUP(R708,Mapping!B:C,2,FALSE)</f>
        <v>SG</v>
      </c>
      <c r="U708" s="36" t="str">
        <f>VLOOKUP(N708,Mapping!H:I,2,FALSE)</f>
        <v>Growth</v>
      </c>
    </row>
    <row r="709" spans="1:21" ht="16" customHeight="1" x14ac:dyDescent="0.35">
      <c r="A709" s="12" t="s">
        <v>742</v>
      </c>
      <c r="B709" s="37" t="s">
        <v>925</v>
      </c>
      <c r="C709" s="12">
        <v>706</v>
      </c>
      <c r="D709" s="12">
        <v>2300</v>
      </c>
      <c r="E709" s="12">
        <v>0</v>
      </c>
      <c r="F709" s="12">
        <v>0</v>
      </c>
      <c r="I709" s="37"/>
      <c r="J709" s="12">
        <v>2300</v>
      </c>
      <c r="K709" s="12">
        <v>0</v>
      </c>
      <c r="L709" s="12" t="s">
        <v>942</v>
      </c>
      <c r="M709" s="37">
        <v>508039523</v>
      </c>
      <c r="N709" s="12" t="s">
        <v>929</v>
      </c>
      <c r="O709" s="12">
        <v>68.995000000000005</v>
      </c>
      <c r="P709" s="12" t="s">
        <v>1042</v>
      </c>
      <c r="Q709" s="12"/>
      <c r="R709" s="12" t="s">
        <v>1043</v>
      </c>
      <c r="S709" s="36" t="str">
        <f t="shared" si="11"/>
        <v>500mn - 1bn</v>
      </c>
      <c r="T709" s="36" t="str">
        <f>VLOOKUP(R709,Mapping!B:C,2,FALSE)</f>
        <v>Asia</v>
      </c>
      <c r="U709" s="36" t="str">
        <f>VLOOKUP(N709,Mapping!H:I,2,FALSE)</f>
        <v>Value</v>
      </c>
    </row>
    <row r="710" spans="1:21" ht="16" customHeight="1" x14ac:dyDescent="0.35">
      <c r="A710" s="12" t="s">
        <v>743</v>
      </c>
      <c r="B710" s="37" t="s">
        <v>925</v>
      </c>
      <c r="C710" s="12">
        <v>707</v>
      </c>
      <c r="D710" s="12">
        <v>2248</v>
      </c>
      <c r="E710" s="12">
        <v>-2150</v>
      </c>
      <c r="F710" s="12">
        <v>0</v>
      </c>
      <c r="G710" s="12">
        <v>2248</v>
      </c>
      <c r="H710" s="12">
        <v>0</v>
      </c>
      <c r="I710" s="37" t="s">
        <v>1000</v>
      </c>
      <c r="J710" s="12">
        <v>0</v>
      </c>
      <c r="K710" s="12">
        <v>-2150</v>
      </c>
      <c r="L710" s="12" t="s">
        <v>1119</v>
      </c>
      <c r="M710" s="37">
        <v>360182531</v>
      </c>
      <c r="N710" s="12" t="s">
        <v>959</v>
      </c>
      <c r="O710" s="12">
        <v>57.034999999999997</v>
      </c>
      <c r="P710" s="12" t="s">
        <v>1064</v>
      </c>
      <c r="Q710" s="12"/>
      <c r="R710" s="12" t="s">
        <v>1064</v>
      </c>
      <c r="S710" s="36" t="str">
        <f t="shared" si="11"/>
        <v>500mn</v>
      </c>
      <c r="T710" s="36" t="str">
        <f>VLOOKUP(R710,Mapping!B:C,2,FALSE)</f>
        <v>EU</v>
      </c>
      <c r="U710" s="36" t="str">
        <f>VLOOKUP(N710,Mapping!H:I,2,FALSE)</f>
        <v>Growth</v>
      </c>
    </row>
    <row r="711" spans="1:21" ht="16" customHeight="1" x14ac:dyDescent="0.35">
      <c r="A711" s="12" t="s">
        <v>744</v>
      </c>
      <c r="B711" s="37" t="s">
        <v>925</v>
      </c>
      <c r="C711" s="12">
        <v>708</v>
      </c>
      <c r="D711" s="12">
        <v>2215</v>
      </c>
      <c r="E711" s="12">
        <v>-228</v>
      </c>
      <c r="F711" s="12">
        <v>0</v>
      </c>
      <c r="G711" s="12">
        <v>2215</v>
      </c>
      <c r="H711" s="12">
        <v>-228</v>
      </c>
      <c r="I711" s="37" t="s">
        <v>928</v>
      </c>
      <c r="M711" s="37">
        <v>38026647869</v>
      </c>
      <c r="N711" s="12" t="s">
        <v>940</v>
      </c>
      <c r="O711" s="12">
        <v>31.082999999999998</v>
      </c>
      <c r="P711" s="12" t="s">
        <v>1211</v>
      </c>
      <c r="Q711" s="12" t="s">
        <v>1212</v>
      </c>
      <c r="R711" s="12" t="s">
        <v>932</v>
      </c>
      <c r="S711" s="36" t="str">
        <f t="shared" si="11"/>
        <v>1bn - 50bn</v>
      </c>
      <c r="T711" s="36" t="str">
        <f>VLOOKUP(R711,Mapping!B:C,2,FALSE)</f>
        <v>US/CA</v>
      </c>
      <c r="U711" s="36" t="str">
        <f>VLOOKUP(N711,Mapping!H:I,2,FALSE)</f>
        <v>Growth</v>
      </c>
    </row>
    <row r="712" spans="1:21" ht="16" customHeight="1" x14ac:dyDescent="0.35">
      <c r="A712" s="12" t="s">
        <v>745</v>
      </c>
      <c r="B712" s="37" t="s">
        <v>933</v>
      </c>
      <c r="C712" s="12">
        <v>709</v>
      </c>
      <c r="D712" s="12">
        <v>2150</v>
      </c>
      <c r="E712" s="12">
        <v>2150</v>
      </c>
      <c r="F712" s="12">
        <v>0</v>
      </c>
      <c r="I712" s="37"/>
      <c r="J712" s="12">
        <v>2150</v>
      </c>
      <c r="K712" s="12">
        <v>2150</v>
      </c>
      <c r="L712" s="12" t="s">
        <v>942</v>
      </c>
      <c r="M712" s="37">
        <v>5995554290</v>
      </c>
      <c r="N712" s="12" t="s">
        <v>940</v>
      </c>
      <c r="O712" s="12">
        <v>81.477000000000004</v>
      </c>
      <c r="P712" s="12" t="s">
        <v>999</v>
      </c>
      <c r="Q712" s="12"/>
      <c r="R712" s="12" t="s">
        <v>927</v>
      </c>
      <c r="S712" s="36" t="str">
        <f t="shared" si="11"/>
        <v>1bn - 50bn</v>
      </c>
      <c r="T712" s="36" t="str">
        <f>VLOOKUP(R712,Mapping!B:C,2,FALSE)</f>
        <v>CN</v>
      </c>
      <c r="U712" s="36" t="str">
        <f>VLOOKUP(N712,Mapping!H:I,2,FALSE)</f>
        <v>Growth</v>
      </c>
    </row>
    <row r="713" spans="1:21" ht="16" customHeight="1" x14ac:dyDescent="0.35">
      <c r="A713" s="12" t="s">
        <v>746</v>
      </c>
      <c r="B713" s="37" t="s">
        <v>933</v>
      </c>
      <c r="C713" s="12">
        <v>710</v>
      </c>
      <c r="D713" s="12">
        <v>2078</v>
      </c>
      <c r="E713" s="12">
        <v>0</v>
      </c>
      <c r="F713" s="12">
        <v>0</v>
      </c>
      <c r="G713" s="12">
        <v>2078</v>
      </c>
      <c r="H713" s="12">
        <v>0</v>
      </c>
      <c r="I713" s="37" t="s">
        <v>942</v>
      </c>
      <c r="M713" s="37">
        <v>276458231</v>
      </c>
      <c r="N713" s="12" t="s">
        <v>959</v>
      </c>
      <c r="O713" s="12">
        <v>70.209000000000003</v>
      </c>
      <c r="P713" s="12" t="s">
        <v>1237</v>
      </c>
      <c r="Q713" s="12"/>
      <c r="R713" s="12" t="s">
        <v>1048</v>
      </c>
      <c r="S713" s="36" t="str">
        <f t="shared" si="11"/>
        <v>500mn</v>
      </c>
      <c r="T713" s="36" t="str">
        <f>VLOOKUP(R713,Mapping!B:C,2,FALSE)</f>
        <v>EU</v>
      </c>
      <c r="U713" s="36" t="str">
        <f>VLOOKUP(N713,Mapping!H:I,2,FALSE)</f>
        <v>Growth</v>
      </c>
    </row>
    <row r="714" spans="1:21" ht="16" customHeight="1" x14ac:dyDescent="0.35">
      <c r="A714" s="12" t="s">
        <v>747</v>
      </c>
      <c r="B714" s="37" t="s">
        <v>933</v>
      </c>
      <c r="C714" s="12">
        <v>711</v>
      </c>
      <c r="D714" s="12">
        <v>1995</v>
      </c>
      <c r="E714" s="12">
        <v>-5</v>
      </c>
      <c r="F714" s="12">
        <v>0</v>
      </c>
      <c r="G714" s="12">
        <v>1995</v>
      </c>
      <c r="H714" s="12">
        <v>-5</v>
      </c>
      <c r="I714" s="37" t="s">
        <v>928</v>
      </c>
      <c r="M714" s="37">
        <v>408132451</v>
      </c>
      <c r="N714" s="12" t="s">
        <v>940</v>
      </c>
      <c r="O714" s="12">
        <v>9.3179999999999996</v>
      </c>
      <c r="P714" s="12" t="s">
        <v>1238</v>
      </c>
      <c r="Q714" s="12"/>
      <c r="R714" s="12" t="s">
        <v>1173</v>
      </c>
      <c r="S714" s="36" t="str">
        <f t="shared" si="11"/>
        <v>500mn</v>
      </c>
      <c r="T714" s="36" t="str">
        <f>VLOOKUP(R714,Mapping!B:C,2,FALSE)</f>
        <v>EU</v>
      </c>
      <c r="U714" s="36" t="str">
        <f>VLOOKUP(N714,Mapping!H:I,2,FALSE)</f>
        <v>Growth</v>
      </c>
    </row>
    <row r="715" spans="1:21" ht="16" customHeight="1" x14ac:dyDescent="0.35">
      <c r="A715" s="12" t="s">
        <v>748</v>
      </c>
      <c r="B715" s="37" t="s">
        <v>925</v>
      </c>
      <c r="C715" s="12">
        <v>712</v>
      </c>
      <c r="D715" s="12">
        <v>1986</v>
      </c>
      <c r="E715" s="12">
        <v>0</v>
      </c>
      <c r="F715" s="12">
        <v>0</v>
      </c>
      <c r="I715" s="37"/>
      <c r="J715" s="12">
        <v>1986</v>
      </c>
      <c r="K715" s="12">
        <v>0</v>
      </c>
      <c r="L715" s="12" t="s">
        <v>952</v>
      </c>
      <c r="M715" s="37">
        <v>119001737</v>
      </c>
      <c r="N715" s="12" t="s">
        <v>940</v>
      </c>
      <c r="O715" s="12">
        <v>154.72499999999999</v>
      </c>
      <c r="P715" s="12" t="s">
        <v>977</v>
      </c>
      <c r="Q715" s="12"/>
      <c r="R715" s="12" t="s">
        <v>927</v>
      </c>
      <c r="S715" s="36" t="str">
        <f t="shared" si="11"/>
        <v>500mn</v>
      </c>
      <c r="T715" s="36" t="str">
        <f>VLOOKUP(R715,Mapping!B:C,2,FALSE)</f>
        <v>CN</v>
      </c>
      <c r="U715" s="36" t="str">
        <f>VLOOKUP(N715,Mapping!H:I,2,FALSE)</f>
        <v>Growth</v>
      </c>
    </row>
    <row r="716" spans="1:21" ht="16" customHeight="1" x14ac:dyDescent="0.35">
      <c r="A716" s="12" t="s">
        <v>749</v>
      </c>
      <c r="B716" s="37" t="s">
        <v>925</v>
      </c>
      <c r="C716" s="12">
        <v>713</v>
      </c>
      <c r="D716" s="12">
        <v>1977</v>
      </c>
      <c r="E716" s="12">
        <v>1012</v>
      </c>
      <c r="F716" s="12">
        <v>0</v>
      </c>
      <c r="G716" s="12">
        <v>1977</v>
      </c>
      <c r="H716" s="12">
        <v>1012</v>
      </c>
      <c r="I716" s="37" t="s">
        <v>928</v>
      </c>
      <c r="M716" s="37">
        <v>3641436427</v>
      </c>
      <c r="N716" s="12" t="s">
        <v>998</v>
      </c>
      <c r="O716" s="12">
        <v>18.044</v>
      </c>
      <c r="P716" s="12" t="s">
        <v>1056</v>
      </c>
      <c r="Q716" s="12"/>
      <c r="R716" s="12" t="s">
        <v>1057</v>
      </c>
      <c r="S716" s="36" t="str">
        <f t="shared" si="11"/>
        <v>1bn - 50bn</v>
      </c>
      <c r="T716" s="36" t="str">
        <f>VLOOKUP(R716,Mapping!B:C,2,FALSE)</f>
        <v>Asia</v>
      </c>
      <c r="U716" s="36" t="str">
        <f>VLOOKUP(N716,Mapping!H:I,2,FALSE)</f>
        <v>Broker</v>
      </c>
    </row>
    <row r="717" spans="1:21" ht="16" customHeight="1" x14ac:dyDescent="0.35">
      <c r="A717" s="12" t="s">
        <v>750</v>
      </c>
      <c r="B717" s="37" t="s">
        <v>933</v>
      </c>
      <c r="C717" s="12">
        <v>714</v>
      </c>
      <c r="D717" s="12">
        <v>1968</v>
      </c>
      <c r="E717" s="12">
        <v>902</v>
      </c>
      <c r="F717" s="12">
        <v>0</v>
      </c>
      <c r="G717" s="12">
        <v>1015</v>
      </c>
      <c r="H717" s="12">
        <v>-51</v>
      </c>
      <c r="I717" s="37" t="s">
        <v>958</v>
      </c>
      <c r="J717" s="12">
        <v>953</v>
      </c>
      <c r="K717" s="12">
        <v>953</v>
      </c>
      <c r="L717" s="12" t="s">
        <v>928</v>
      </c>
      <c r="M717" s="37">
        <v>36110711870</v>
      </c>
      <c r="N717" s="12" t="s">
        <v>934</v>
      </c>
      <c r="O717" s="12">
        <v>22.297000000000001</v>
      </c>
      <c r="P717" s="38" t="s">
        <v>1011</v>
      </c>
      <c r="Q717" s="12" t="s">
        <v>1012</v>
      </c>
      <c r="R717" s="12" t="s">
        <v>1013</v>
      </c>
      <c r="S717" s="36" t="str">
        <f t="shared" si="11"/>
        <v>1bn - 50bn</v>
      </c>
      <c r="T717" s="36" t="str">
        <f>VLOOKUP(R717,Mapping!B:C,2,FALSE)</f>
        <v>Oceania</v>
      </c>
      <c r="U717" s="36" t="str">
        <f>VLOOKUP(N717,Mapping!H:I,2,FALSE)</f>
        <v>Index</v>
      </c>
    </row>
    <row r="718" spans="1:21" ht="16" customHeight="1" x14ac:dyDescent="0.35">
      <c r="A718" s="12" t="s">
        <v>751</v>
      </c>
      <c r="B718" s="37" t="s">
        <v>925</v>
      </c>
      <c r="C718" s="12">
        <v>715</v>
      </c>
      <c r="D718" s="12">
        <v>1903</v>
      </c>
      <c r="E718" s="12">
        <v>273</v>
      </c>
      <c r="F718" s="12">
        <v>0</v>
      </c>
      <c r="G718" s="12">
        <v>1903</v>
      </c>
      <c r="H718" s="12">
        <v>273</v>
      </c>
      <c r="I718" s="37" t="s">
        <v>942</v>
      </c>
      <c r="M718" s="37">
        <v>107216724</v>
      </c>
      <c r="N718" s="12" t="s">
        <v>940</v>
      </c>
      <c r="O718" s="12">
        <v>66.918999999999997</v>
      </c>
      <c r="P718" s="12" t="s">
        <v>1239</v>
      </c>
      <c r="Q718" s="12"/>
      <c r="R718" s="12" t="s">
        <v>1240</v>
      </c>
      <c r="S718" s="36" t="str">
        <f t="shared" si="11"/>
        <v>500mn</v>
      </c>
      <c r="T718" s="36" t="str">
        <f>VLOOKUP(R718,Mapping!B:C,2,FALSE)</f>
        <v>Asia</v>
      </c>
      <c r="U718" s="36" t="str">
        <f>VLOOKUP(N718,Mapping!H:I,2,FALSE)</f>
        <v>Growth</v>
      </c>
    </row>
    <row r="719" spans="1:21" ht="16" customHeight="1" x14ac:dyDescent="0.35">
      <c r="A719" s="12" t="s">
        <v>752</v>
      </c>
      <c r="B719" s="37" t="s">
        <v>933</v>
      </c>
      <c r="C719" s="12">
        <v>716</v>
      </c>
      <c r="D719" s="12">
        <v>1900</v>
      </c>
      <c r="E719" s="12">
        <v>-2900</v>
      </c>
      <c r="F719" s="12">
        <v>0</v>
      </c>
      <c r="I719" s="37"/>
      <c r="J719" s="12">
        <v>1900</v>
      </c>
      <c r="K719" s="12">
        <v>-2900</v>
      </c>
      <c r="L719" s="12" t="s">
        <v>1008</v>
      </c>
      <c r="M719" s="37">
        <v>987129575</v>
      </c>
      <c r="N719" s="12" t="s">
        <v>991</v>
      </c>
      <c r="O719" s="12">
        <v>30.469000000000001</v>
      </c>
      <c r="P719" s="12" t="s">
        <v>1004</v>
      </c>
      <c r="Q719" s="12"/>
      <c r="R719" s="12" t="s">
        <v>1005</v>
      </c>
      <c r="S719" s="36" t="str">
        <f t="shared" si="11"/>
        <v>500mn - 1bn</v>
      </c>
      <c r="T719" s="36" t="str">
        <f>VLOOKUP(R719,Mapping!B:C,2,FALSE)</f>
        <v>Asia</v>
      </c>
      <c r="U719" s="36" t="str">
        <f>VLOOKUP(N719,Mapping!H:I,2,FALSE)</f>
        <v>Others</v>
      </c>
    </row>
    <row r="720" spans="1:21" ht="16" customHeight="1" x14ac:dyDescent="0.35">
      <c r="A720" s="12" t="s">
        <v>753</v>
      </c>
      <c r="B720" s="37" t="s">
        <v>933</v>
      </c>
      <c r="C720" s="12">
        <v>717</v>
      </c>
      <c r="D720" s="12">
        <v>1897</v>
      </c>
      <c r="E720" s="12">
        <v>0</v>
      </c>
      <c r="F720" s="12">
        <v>0</v>
      </c>
      <c r="G720" s="12">
        <v>1897</v>
      </c>
      <c r="H720" s="12">
        <v>0</v>
      </c>
      <c r="I720" s="37" t="s">
        <v>958</v>
      </c>
      <c r="M720" s="37">
        <v>4307810958</v>
      </c>
      <c r="N720" s="12" t="s">
        <v>940</v>
      </c>
      <c r="O720" s="12">
        <v>72.635999999999996</v>
      </c>
      <c r="P720" s="12" t="s">
        <v>1026</v>
      </c>
      <c r="Q720" s="12"/>
      <c r="R720" s="12" t="s">
        <v>1027</v>
      </c>
      <c r="S720" s="36" t="str">
        <f t="shared" si="11"/>
        <v>1bn - 50bn</v>
      </c>
      <c r="T720" s="36" t="str">
        <f>VLOOKUP(R720,Mapping!B:C,2,FALSE)</f>
        <v>EU</v>
      </c>
      <c r="U720" s="36" t="str">
        <f>VLOOKUP(N720,Mapping!H:I,2,FALSE)</f>
        <v>Growth</v>
      </c>
    </row>
    <row r="721" spans="1:21" ht="16" customHeight="1" x14ac:dyDescent="0.35">
      <c r="A721" s="12" t="s">
        <v>754</v>
      </c>
      <c r="B721" s="37" t="s">
        <v>933</v>
      </c>
      <c r="C721" s="12">
        <v>718</v>
      </c>
      <c r="D721" s="12">
        <v>1882</v>
      </c>
      <c r="E721" s="12">
        <v>-17499</v>
      </c>
      <c r="F721" s="12">
        <v>0</v>
      </c>
      <c r="G721" s="12">
        <v>1882</v>
      </c>
      <c r="H721" s="12">
        <v>-14932</v>
      </c>
      <c r="I721" s="37" t="s">
        <v>986</v>
      </c>
      <c r="J721" s="12">
        <v>0</v>
      </c>
      <c r="K721" s="12">
        <v>-2567</v>
      </c>
      <c r="L721" s="12" t="s">
        <v>952</v>
      </c>
      <c r="M721" s="37">
        <v>3668501117</v>
      </c>
      <c r="N721" s="12" t="s">
        <v>940</v>
      </c>
      <c r="O721" s="12">
        <v>52.691000000000003</v>
      </c>
      <c r="P721" s="12" t="s">
        <v>1241</v>
      </c>
      <c r="Q721" s="12"/>
      <c r="R721" s="12" t="s">
        <v>1029</v>
      </c>
      <c r="S721" s="36" t="str">
        <f t="shared" si="11"/>
        <v>1bn - 50bn</v>
      </c>
      <c r="T721" s="36" t="str">
        <f>VLOOKUP(R721,Mapping!B:C,2,FALSE)</f>
        <v>EU</v>
      </c>
      <c r="U721" s="36" t="str">
        <f>VLOOKUP(N721,Mapping!H:I,2,FALSE)</f>
        <v>Growth</v>
      </c>
    </row>
    <row r="722" spans="1:21" ht="16" customHeight="1" x14ac:dyDescent="0.35">
      <c r="A722" s="12" t="s">
        <v>755</v>
      </c>
      <c r="B722" s="37" t="s">
        <v>933</v>
      </c>
      <c r="C722" s="12">
        <v>719</v>
      </c>
      <c r="D722" s="12">
        <v>1850</v>
      </c>
      <c r="E722" s="12">
        <v>-7561</v>
      </c>
      <c r="F722" s="12">
        <v>0</v>
      </c>
      <c r="G722" s="12">
        <v>0</v>
      </c>
      <c r="H722" s="12">
        <v>-9411</v>
      </c>
      <c r="I722" s="37" t="s">
        <v>928</v>
      </c>
      <c r="J722" s="12">
        <v>1850</v>
      </c>
      <c r="K722" s="12">
        <v>1850</v>
      </c>
      <c r="L722" s="12" t="s">
        <v>928</v>
      </c>
      <c r="M722" s="37">
        <v>10030903166</v>
      </c>
      <c r="N722" s="12" t="s">
        <v>963</v>
      </c>
      <c r="O722" s="12">
        <v>42.365000000000002</v>
      </c>
      <c r="P722" s="12" t="s">
        <v>941</v>
      </c>
      <c r="Q722" s="12" t="s">
        <v>941</v>
      </c>
      <c r="R722" s="12" t="s">
        <v>932</v>
      </c>
      <c r="S722" s="36" t="str">
        <f t="shared" si="11"/>
        <v>1bn - 50bn</v>
      </c>
      <c r="T722" s="36" t="str">
        <f>VLOOKUP(R722,Mapping!B:C,2,FALSE)</f>
        <v>US/CA</v>
      </c>
      <c r="U722" s="36" t="str">
        <f>VLOOKUP(N722,Mapping!H:I,2,FALSE)</f>
        <v>Growth</v>
      </c>
    </row>
    <row r="723" spans="1:21" ht="16" customHeight="1" x14ac:dyDescent="0.35">
      <c r="A723" s="12" t="s">
        <v>756</v>
      </c>
      <c r="B723" s="37" t="s">
        <v>925</v>
      </c>
      <c r="C723" s="12">
        <v>720</v>
      </c>
      <c r="D723" s="12">
        <v>1835</v>
      </c>
      <c r="E723" s="12">
        <v>0</v>
      </c>
      <c r="F723" s="12">
        <v>0</v>
      </c>
      <c r="G723" s="12">
        <v>1835</v>
      </c>
      <c r="H723" s="12">
        <v>0</v>
      </c>
      <c r="I723" s="37" t="s">
        <v>928</v>
      </c>
      <c r="M723" s="37">
        <v>197512660</v>
      </c>
      <c r="N723" s="12"/>
      <c r="O723" s="12">
        <v>74.012</v>
      </c>
      <c r="P723" s="12" t="s">
        <v>1242</v>
      </c>
      <c r="Q723" s="12" t="s">
        <v>975</v>
      </c>
      <c r="R723" s="12" t="s">
        <v>932</v>
      </c>
      <c r="S723" s="36" t="str">
        <f t="shared" si="11"/>
        <v>500mn</v>
      </c>
      <c r="T723" s="36" t="str">
        <f>VLOOKUP(R723,Mapping!B:C,2,FALSE)</f>
        <v>US/CA</v>
      </c>
      <c r="U723" s="36" t="e">
        <f>VLOOKUP(N723,Mapping!H:I,2,FALSE)</f>
        <v>#N/A</v>
      </c>
    </row>
    <row r="724" spans="1:21" ht="16" customHeight="1" x14ac:dyDescent="0.35">
      <c r="A724" s="12" t="s">
        <v>757</v>
      </c>
      <c r="B724" s="37" t="s">
        <v>933</v>
      </c>
      <c r="C724" s="12">
        <v>721</v>
      </c>
      <c r="D724" s="12">
        <v>1820</v>
      </c>
      <c r="E724" s="12">
        <v>-130</v>
      </c>
      <c r="F724" s="12">
        <v>0</v>
      </c>
      <c r="I724" s="37"/>
      <c r="J724" s="12">
        <v>1820</v>
      </c>
      <c r="K724" s="12">
        <v>-130</v>
      </c>
      <c r="L724" s="12" t="s">
        <v>928</v>
      </c>
      <c r="M724" s="37">
        <v>1797097288</v>
      </c>
      <c r="N724" s="12" t="s">
        <v>940</v>
      </c>
      <c r="O724" s="12">
        <v>59.22</v>
      </c>
      <c r="P724" s="12" t="s">
        <v>1098</v>
      </c>
      <c r="Q724" s="12"/>
      <c r="R724" s="12" t="s">
        <v>1099</v>
      </c>
      <c r="S724" s="36" t="str">
        <f t="shared" si="11"/>
        <v>1bn - 50bn</v>
      </c>
      <c r="T724" s="36" t="str">
        <f>VLOOKUP(R724,Mapping!B:C,2,FALSE)</f>
        <v>Asia</v>
      </c>
      <c r="U724" s="36" t="str">
        <f>VLOOKUP(N724,Mapping!H:I,2,FALSE)</f>
        <v>Growth</v>
      </c>
    </row>
    <row r="725" spans="1:21" ht="16" customHeight="1" x14ac:dyDescent="0.35">
      <c r="A725" s="12" t="s">
        <v>758</v>
      </c>
      <c r="B725" s="37" t="s">
        <v>925</v>
      </c>
      <c r="C725" s="12">
        <v>722</v>
      </c>
      <c r="D725" s="12">
        <v>1765</v>
      </c>
      <c r="E725" s="12">
        <v>0</v>
      </c>
      <c r="F725" s="12">
        <v>0</v>
      </c>
      <c r="G725" s="12">
        <v>1765</v>
      </c>
      <c r="H725" s="12">
        <v>0</v>
      </c>
      <c r="I725" s="37" t="s">
        <v>928</v>
      </c>
      <c r="M725" s="37">
        <v>22104660718</v>
      </c>
      <c r="N725" s="12" t="s">
        <v>940</v>
      </c>
      <c r="O725" s="12">
        <v>43.210999999999999</v>
      </c>
      <c r="P725" s="12" t="s">
        <v>1243</v>
      </c>
      <c r="Q725" s="12"/>
      <c r="R725" s="12" t="s">
        <v>1134</v>
      </c>
      <c r="S725" s="36" t="str">
        <f t="shared" si="11"/>
        <v>1bn - 50bn</v>
      </c>
      <c r="T725" s="36" t="str">
        <f>VLOOKUP(R725,Mapping!B:C,2,FALSE)</f>
        <v>Middle East</v>
      </c>
      <c r="U725" s="36" t="str">
        <f>VLOOKUP(N725,Mapping!H:I,2,FALSE)</f>
        <v>Growth</v>
      </c>
    </row>
    <row r="726" spans="1:21" ht="16" customHeight="1" x14ac:dyDescent="0.35">
      <c r="A726" s="12" t="s">
        <v>759</v>
      </c>
      <c r="B726" s="37" t="s">
        <v>925</v>
      </c>
      <c r="C726" s="12">
        <v>723</v>
      </c>
      <c r="D726" s="12">
        <v>1760</v>
      </c>
      <c r="E726" s="12">
        <v>-34300</v>
      </c>
      <c r="F726" s="12">
        <v>0</v>
      </c>
      <c r="G726" s="12">
        <v>1760</v>
      </c>
      <c r="H726" s="12">
        <v>-12700</v>
      </c>
      <c r="I726" s="37" t="s">
        <v>928</v>
      </c>
      <c r="J726" s="12">
        <v>0</v>
      </c>
      <c r="K726" s="12">
        <v>-21600</v>
      </c>
      <c r="L726" s="12" t="s">
        <v>962</v>
      </c>
      <c r="M726" s="37">
        <v>42853693268</v>
      </c>
      <c r="N726" s="12" t="s">
        <v>940</v>
      </c>
      <c r="O726" s="12">
        <v>30.911999999999999</v>
      </c>
      <c r="P726" s="12" t="s">
        <v>987</v>
      </c>
      <c r="Q726" s="12"/>
      <c r="R726" s="12" t="s">
        <v>979</v>
      </c>
      <c r="S726" s="36" t="str">
        <f t="shared" si="11"/>
        <v>1bn - 50bn</v>
      </c>
      <c r="T726" s="36" t="str">
        <f>VLOOKUP(R726,Mapping!B:C,2,FALSE)</f>
        <v>EU</v>
      </c>
      <c r="U726" s="36" t="str">
        <f>VLOOKUP(N726,Mapping!H:I,2,FALSE)</f>
        <v>Growth</v>
      </c>
    </row>
    <row r="727" spans="1:21" ht="16" customHeight="1" x14ac:dyDescent="0.35">
      <c r="A727" s="12" t="s">
        <v>760</v>
      </c>
      <c r="B727" s="37" t="s">
        <v>933</v>
      </c>
      <c r="C727" s="12">
        <v>724</v>
      </c>
      <c r="D727" s="12">
        <v>1750</v>
      </c>
      <c r="E727" s="12">
        <v>-200</v>
      </c>
      <c r="F727" s="12">
        <v>0</v>
      </c>
      <c r="I727" s="37"/>
      <c r="J727" s="12">
        <v>1750</v>
      </c>
      <c r="K727" s="12">
        <v>-200</v>
      </c>
      <c r="L727" s="12" t="s">
        <v>958</v>
      </c>
      <c r="M727" s="37">
        <v>11697781590</v>
      </c>
      <c r="N727" s="12" t="s">
        <v>934</v>
      </c>
      <c r="O727" s="12">
        <v>19.507999999999999</v>
      </c>
      <c r="P727" s="12" t="s">
        <v>1011</v>
      </c>
      <c r="Q727" s="12" t="s">
        <v>1012</v>
      </c>
      <c r="R727" s="12" t="s">
        <v>1013</v>
      </c>
      <c r="S727" s="36" t="str">
        <f t="shared" si="11"/>
        <v>1bn - 50bn</v>
      </c>
      <c r="T727" s="36" t="str">
        <f>VLOOKUP(R727,Mapping!B:C,2,FALSE)</f>
        <v>Oceania</v>
      </c>
      <c r="U727" s="36" t="str">
        <f>VLOOKUP(N727,Mapping!H:I,2,FALSE)</f>
        <v>Index</v>
      </c>
    </row>
    <row r="728" spans="1:21" ht="16" customHeight="1" x14ac:dyDescent="0.35">
      <c r="A728" s="12" t="s">
        <v>761</v>
      </c>
      <c r="B728" s="37" t="s">
        <v>925</v>
      </c>
      <c r="C728" s="12">
        <v>725</v>
      </c>
      <c r="D728" s="12">
        <v>1734</v>
      </c>
      <c r="E728" s="12">
        <v>1734</v>
      </c>
      <c r="F728" s="12">
        <v>0</v>
      </c>
      <c r="I728" s="37"/>
      <c r="J728" s="12">
        <v>1734</v>
      </c>
      <c r="K728" s="12">
        <v>1734</v>
      </c>
      <c r="L728" s="12" t="s">
        <v>928</v>
      </c>
      <c r="M728" s="37">
        <v>125523379</v>
      </c>
      <c r="N728" s="12" t="s">
        <v>940</v>
      </c>
      <c r="O728" s="12">
        <v>46.795000000000002</v>
      </c>
      <c r="P728" s="12" t="s">
        <v>1244</v>
      </c>
      <c r="Q728" s="12"/>
      <c r="R728" s="12" t="s">
        <v>990</v>
      </c>
      <c r="S728" s="36" t="str">
        <f t="shared" si="11"/>
        <v>500mn</v>
      </c>
      <c r="T728" s="36" t="str">
        <f>VLOOKUP(R728,Mapping!B:C,2,FALSE)</f>
        <v>EU</v>
      </c>
      <c r="U728" s="36" t="str">
        <f>VLOOKUP(N728,Mapping!H:I,2,FALSE)</f>
        <v>Growth</v>
      </c>
    </row>
    <row r="729" spans="1:21" ht="16" customHeight="1" x14ac:dyDescent="0.35">
      <c r="A729" s="12" t="s">
        <v>762</v>
      </c>
      <c r="B729" s="37" t="s">
        <v>933</v>
      </c>
      <c r="C729" s="12">
        <v>726</v>
      </c>
      <c r="D729" s="12">
        <v>1723</v>
      </c>
      <c r="E729" s="12">
        <v>1723</v>
      </c>
      <c r="F729" s="12">
        <v>0</v>
      </c>
      <c r="G729" s="12">
        <v>1723</v>
      </c>
      <c r="H729" s="12">
        <v>1723</v>
      </c>
      <c r="I729" s="37" t="s">
        <v>928</v>
      </c>
      <c r="M729" s="37">
        <v>30906087922</v>
      </c>
      <c r="N729" s="12" t="s">
        <v>929</v>
      </c>
      <c r="O729" s="12">
        <v>15.781000000000001</v>
      </c>
      <c r="P729" s="12" t="s">
        <v>1016</v>
      </c>
      <c r="Q729" s="12" t="s">
        <v>1017</v>
      </c>
      <c r="R729" s="12" t="s">
        <v>932</v>
      </c>
      <c r="S729" s="36" t="str">
        <f t="shared" si="11"/>
        <v>1bn - 50bn</v>
      </c>
      <c r="T729" s="36" t="str">
        <f>VLOOKUP(R729,Mapping!B:C,2,FALSE)</f>
        <v>US/CA</v>
      </c>
      <c r="U729" s="36" t="str">
        <f>VLOOKUP(N729,Mapping!H:I,2,FALSE)</f>
        <v>Value</v>
      </c>
    </row>
    <row r="730" spans="1:21" ht="16" customHeight="1" x14ac:dyDescent="0.35">
      <c r="A730" s="12" t="s">
        <v>763</v>
      </c>
      <c r="B730" s="37" t="s">
        <v>925</v>
      </c>
      <c r="C730" s="12">
        <v>727</v>
      </c>
      <c r="D730" s="12">
        <v>1620</v>
      </c>
      <c r="E730" s="12">
        <v>-1108</v>
      </c>
      <c r="F730" s="12">
        <v>0</v>
      </c>
      <c r="G730" s="12">
        <v>1620</v>
      </c>
      <c r="H730" s="12">
        <v>-1108</v>
      </c>
      <c r="I730" s="37" t="s">
        <v>928</v>
      </c>
      <c r="M730" s="37">
        <v>49705682417</v>
      </c>
      <c r="N730" s="12" t="s">
        <v>929</v>
      </c>
      <c r="O730" s="12">
        <v>32.22</v>
      </c>
      <c r="P730" s="12" t="s">
        <v>1245</v>
      </c>
      <c r="Q730" s="12" t="s">
        <v>1246</v>
      </c>
      <c r="R730" s="12" t="s">
        <v>932</v>
      </c>
      <c r="S730" s="36" t="str">
        <f t="shared" si="11"/>
        <v>1bn - 50bn</v>
      </c>
      <c r="T730" s="36" t="str">
        <f>VLOOKUP(R730,Mapping!B:C,2,FALSE)</f>
        <v>US/CA</v>
      </c>
      <c r="U730" s="36" t="str">
        <f>VLOOKUP(N730,Mapping!H:I,2,FALSE)</f>
        <v>Value</v>
      </c>
    </row>
    <row r="731" spans="1:21" ht="16" customHeight="1" x14ac:dyDescent="0.35">
      <c r="A731" s="12" t="s">
        <v>764</v>
      </c>
      <c r="B731" s="37" t="s">
        <v>925</v>
      </c>
      <c r="C731" s="12">
        <v>728</v>
      </c>
      <c r="D731" s="12">
        <v>1606</v>
      </c>
      <c r="E731" s="12">
        <v>0</v>
      </c>
      <c r="F731" s="12">
        <v>0</v>
      </c>
      <c r="G731" s="12">
        <v>1606</v>
      </c>
      <c r="H731" s="12">
        <v>0</v>
      </c>
      <c r="I731" s="37" t="s">
        <v>928</v>
      </c>
      <c r="M731" s="37">
        <v>440081391</v>
      </c>
      <c r="N731" s="12" t="s">
        <v>934</v>
      </c>
      <c r="O731" s="12">
        <v>17.927</v>
      </c>
      <c r="P731" s="12" t="s">
        <v>1247</v>
      </c>
      <c r="Q731" s="12" t="s">
        <v>1248</v>
      </c>
      <c r="R731" s="12" t="s">
        <v>932</v>
      </c>
      <c r="S731" s="36" t="str">
        <f t="shared" si="11"/>
        <v>500mn</v>
      </c>
      <c r="T731" s="36" t="str">
        <f>VLOOKUP(R731,Mapping!B:C,2,FALSE)</f>
        <v>US/CA</v>
      </c>
      <c r="U731" s="36" t="str">
        <f>VLOOKUP(N731,Mapping!H:I,2,FALSE)</f>
        <v>Index</v>
      </c>
    </row>
    <row r="732" spans="1:21" ht="16" customHeight="1" x14ac:dyDescent="0.35">
      <c r="A732" s="12" t="s">
        <v>765</v>
      </c>
      <c r="B732" s="37" t="s">
        <v>925</v>
      </c>
      <c r="C732" s="12">
        <v>729</v>
      </c>
      <c r="D732" s="12">
        <v>1602</v>
      </c>
      <c r="E732" s="12">
        <v>0</v>
      </c>
      <c r="F732" s="12">
        <v>0</v>
      </c>
      <c r="I732" s="37"/>
      <c r="J732" s="12">
        <v>1602</v>
      </c>
      <c r="K732" s="12">
        <v>0</v>
      </c>
      <c r="L732" s="12" t="s">
        <v>958</v>
      </c>
      <c r="M732" s="37">
        <v>5302965416</v>
      </c>
      <c r="N732" s="12" t="s">
        <v>940</v>
      </c>
      <c r="O732" s="12">
        <v>69.840999999999994</v>
      </c>
      <c r="P732" s="12" t="s">
        <v>1053</v>
      </c>
      <c r="Q732" s="12"/>
      <c r="R732" s="12" t="s">
        <v>1054</v>
      </c>
      <c r="S732" s="36" t="str">
        <f t="shared" si="11"/>
        <v>1bn - 50bn</v>
      </c>
      <c r="T732" s="36" t="str">
        <f>VLOOKUP(R732,Mapping!B:C,2,FALSE)</f>
        <v>EU</v>
      </c>
      <c r="U732" s="36" t="str">
        <f>VLOOKUP(N732,Mapping!H:I,2,FALSE)</f>
        <v>Growth</v>
      </c>
    </row>
    <row r="733" spans="1:21" ht="16" customHeight="1" x14ac:dyDescent="0.35">
      <c r="A733" s="12" t="s">
        <v>766</v>
      </c>
      <c r="B733" s="37" t="s">
        <v>933</v>
      </c>
      <c r="C733" s="12">
        <v>730</v>
      </c>
      <c r="D733" s="12">
        <v>1565</v>
      </c>
      <c r="E733" s="12">
        <v>-3174</v>
      </c>
      <c r="F733" s="12">
        <v>0</v>
      </c>
      <c r="G733" s="12">
        <v>1565</v>
      </c>
      <c r="H733" s="12">
        <v>0</v>
      </c>
      <c r="I733" s="37" t="s">
        <v>958</v>
      </c>
      <c r="J733" s="12">
        <v>0</v>
      </c>
      <c r="K733" s="12">
        <v>-3174</v>
      </c>
      <c r="L733" s="12" t="s">
        <v>1008</v>
      </c>
      <c r="M733" s="37">
        <v>804358206</v>
      </c>
      <c r="N733" s="12" t="s">
        <v>980</v>
      </c>
      <c r="O733" s="12">
        <v>86.77</v>
      </c>
      <c r="P733" s="12" t="s">
        <v>1150</v>
      </c>
      <c r="Q733" s="12"/>
      <c r="R733" s="12" t="s">
        <v>1151</v>
      </c>
      <c r="S733" s="36" t="str">
        <f t="shared" si="11"/>
        <v>500mn - 1bn</v>
      </c>
      <c r="T733" s="36" t="str">
        <f>VLOOKUP(R733,Mapping!B:C,2,FALSE)</f>
        <v>EU</v>
      </c>
      <c r="U733" s="36" t="str">
        <f>VLOOKUP(N733,Mapping!H:I,2,FALSE)</f>
        <v>Value</v>
      </c>
    </row>
    <row r="734" spans="1:21" ht="16" customHeight="1" x14ac:dyDescent="0.35">
      <c r="A734" s="12" t="s">
        <v>767</v>
      </c>
      <c r="B734" s="37" t="s">
        <v>925</v>
      </c>
      <c r="C734" s="12">
        <v>731</v>
      </c>
      <c r="D734" s="12">
        <v>1554</v>
      </c>
      <c r="E734" s="12">
        <v>415</v>
      </c>
      <c r="F734" s="12">
        <v>0</v>
      </c>
      <c r="G734" s="12">
        <v>1139</v>
      </c>
      <c r="H734" s="12">
        <v>0</v>
      </c>
      <c r="I734" s="37" t="s">
        <v>958</v>
      </c>
      <c r="J734" s="12">
        <v>415</v>
      </c>
      <c r="K734" s="12">
        <v>415</v>
      </c>
      <c r="L734" s="12" t="s">
        <v>952</v>
      </c>
      <c r="M734" s="37">
        <v>55928777</v>
      </c>
      <c r="N734" s="12" t="s">
        <v>929</v>
      </c>
      <c r="O734" s="12">
        <v>12.327</v>
      </c>
      <c r="P734" s="12" t="s">
        <v>983</v>
      </c>
      <c r="Q734" s="12" t="s">
        <v>984</v>
      </c>
      <c r="R734" s="12" t="s">
        <v>985</v>
      </c>
      <c r="S734" s="36" t="str">
        <f t="shared" si="11"/>
        <v>500mn</v>
      </c>
      <c r="T734" s="36" t="str">
        <f>VLOOKUP(R734,Mapping!B:C,2,FALSE)</f>
        <v>US/CA</v>
      </c>
      <c r="U734" s="36" t="str">
        <f>VLOOKUP(N734,Mapping!H:I,2,FALSE)</f>
        <v>Value</v>
      </c>
    </row>
    <row r="735" spans="1:21" ht="16" customHeight="1" x14ac:dyDescent="0.35">
      <c r="A735" s="12" t="s">
        <v>768</v>
      </c>
      <c r="B735" s="37" t="s">
        <v>933</v>
      </c>
      <c r="C735" s="12">
        <v>732</v>
      </c>
      <c r="D735" s="12">
        <v>1550</v>
      </c>
      <c r="E735" s="12">
        <v>-6200</v>
      </c>
      <c r="F735" s="12">
        <v>0</v>
      </c>
      <c r="I735" s="37"/>
      <c r="J735" s="12">
        <v>1550</v>
      </c>
      <c r="K735" s="12">
        <v>-6200</v>
      </c>
      <c r="L735" s="12" t="s">
        <v>928</v>
      </c>
      <c r="M735" s="37">
        <v>10412430243</v>
      </c>
      <c r="N735" s="12" t="s">
        <v>963</v>
      </c>
      <c r="O735" s="12">
        <v>32.280999999999999</v>
      </c>
      <c r="P735" s="12" t="s">
        <v>1165</v>
      </c>
      <c r="Q735" s="12"/>
      <c r="R735" s="12" t="s">
        <v>1167</v>
      </c>
      <c r="S735" s="36" t="str">
        <f t="shared" si="11"/>
        <v>1bn - 50bn</v>
      </c>
      <c r="T735" s="36" t="str">
        <f>VLOOKUP(R735,Mapping!B:C,2,FALSE)</f>
        <v>Asia</v>
      </c>
      <c r="U735" s="36" t="str">
        <f>VLOOKUP(N735,Mapping!H:I,2,FALSE)</f>
        <v>Growth</v>
      </c>
    </row>
    <row r="736" spans="1:21" ht="16" customHeight="1" x14ac:dyDescent="0.35">
      <c r="A736" s="12" t="s">
        <v>769</v>
      </c>
      <c r="B736" s="37" t="s">
        <v>933</v>
      </c>
      <c r="C736" s="12">
        <v>732</v>
      </c>
      <c r="D736" s="12">
        <v>1550</v>
      </c>
      <c r="E736" s="12">
        <v>-550</v>
      </c>
      <c r="F736" s="12">
        <v>0</v>
      </c>
      <c r="I736" s="37"/>
      <c r="J736" s="12">
        <v>1550</v>
      </c>
      <c r="K736" s="12">
        <v>-550</v>
      </c>
      <c r="L736" s="12" t="s">
        <v>952</v>
      </c>
      <c r="M736" s="37">
        <v>135286817</v>
      </c>
      <c r="N736" s="12" t="s">
        <v>940</v>
      </c>
      <c r="O736" s="12">
        <v>30.882999999999999</v>
      </c>
      <c r="P736" s="12" t="s">
        <v>1249</v>
      </c>
      <c r="Q736" s="12"/>
      <c r="R736" s="12" t="s">
        <v>1064</v>
      </c>
      <c r="S736" s="36" t="str">
        <f t="shared" si="11"/>
        <v>500mn</v>
      </c>
      <c r="T736" s="36" t="str">
        <f>VLOOKUP(R736,Mapping!B:C,2,FALSE)</f>
        <v>EU</v>
      </c>
      <c r="U736" s="36" t="str">
        <f>VLOOKUP(N736,Mapping!H:I,2,FALSE)</f>
        <v>Growth</v>
      </c>
    </row>
    <row r="737" spans="1:21" ht="16" customHeight="1" x14ac:dyDescent="0.35">
      <c r="A737" s="12" t="s">
        <v>770</v>
      </c>
      <c r="B737" s="37" t="s">
        <v>933</v>
      </c>
      <c r="C737" s="12">
        <v>732</v>
      </c>
      <c r="D737" s="12">
        <v>1550</v>
      </c>
      <c r="E737" s="12">
        <v>-150</v>
      </c>
      <c r="F737" s="12">
        <v>0</v>
      </c>
      <c r="I737" s="37"/>
      <c r="J737" s="12">
        <v>1550</v>
      </c>
      <c r="K737" s="12">
        <v>-150</v>
      </c>
      <c r="L737" s="12" t="s">
        <v>942</v>
      </c>
      <c r="M737" s="37">
        <v>4342618954</v>
      </c>
      <c r="N737" s="12" t="s">
        <v>940</v>
      </c>
      <c r="O737" s="12">
        <v>89.355999999999995</v>
      </c>
      <c r="P737" s="12" t="s">
        <v>977</v>
      </c>
      <c r="Q737" s="12"/>
      <c r="R737" s="12" t="s">
        <v>927</v>
      </c>
      <c r="S737" s="36" t="str">
        <f t="shared" si="11"/>
        <v>1bn - 50bn</v>
      </c>
      <c r="T737" s="36" t="str">
        <f>VLOOKUP(R737,Mapping!B:C,2,FALSE)</f>
        <v>CN</v>
      </c>
      <c r="U737" s="36" t="str">
        <f>VLOOKUP(N737,Mapping!H:I,2,FALSE)</f>
        <v>Growth</v>
      </c>
    </row>
    <row r="738" spans="1:21" ht="16" customHeight="1" x14ac:dyDescent="0.35">
      <c r="A738" s="12" t="s">
        <v>771</v>
      </c>
      <c r="B738" s="37" t="s">
        <v>925</v>
      </c>
      <c r="C738" s="12">
        <v>735</v>
      </c>
      <c r="D738" s="12">
        <v>1450</v>
      </c>
      <c r="E738" s="12">
        <v>0</v>
      </c>
      <c r="F738" s="12">
        <v>0</v>
      </c>
      <c r="I738" s="37"/>
      <c r="J738" s="12">
        <v>1450</v>
      </c>
      <c r="K738" s="12">
        <v>0</v>
      </c>
      <c r="L738" s="12" t="s">
        <v>942</v>
      </c>
      <c r="M738" s="37">
        <v>2004711718</v>
      </c>
      <c r="N738" s="12" t="s">
        <v>929</v>
      </c>
      <c r="O738" s="12">
        <v>29.061</v>
      </c>
      <c r="P738" s="12" t="s">
        <v>1042</v>
      </c>
      <c r="Q738" s="12"/>
      <c r="R738" s="12" t="s">
        <v>1043</v>
      </c>
      <c r="S738" s="36" t="str">
        <f t="shared" si="11"/>
        <v>1bn - 50bn</v>
      </c>
      <c r="T738" s="36" t="str">
        <f>VLOOKUP(R738,Mapping!B:C,2,FALSE)</f>
        <v>Asia</v>
      </c>
      <c r="U738" s="36" t="str">
        <f>VLOOKUP(N738,Mapping!H:I,2,FALSE)</f>
        <v>Value</v>
      </c>
    </row>
    <row r="739" spans="1:21" ht="16" customHeight="1" x14ac:dyDescent="0.35">
      <c r="A739" s="12" t="s">
        <v>772</v>
      </c>
      <c r="B739" s="37" t="s">
        <v>933</v>
      </c>
      <c r="C739" s="12">
        <v>736</v>
      </c>
      <c r="D739" s="12">
        <v>1352</v>
      </c>
      <c r="E739" s="12">
        <v>0</v>
      </c>
      <c r="F739" s="12">
        <v>0</v>
      </c>
      <c r="I739" s="37"/>
      <c r="J739" s="12">
        <v>1352</v>
      </c>
      <c r="K739" s="12">
        <v>0</v>
      </c>
      <c r="L739" s="12" t="s">
        <v>942</v>
      </c>
      <c r="M739" s="37">
        <v>543736900</v>
      </c>
      <c r="N739" s="12" t="s">
        <v>959</v>
      </c>
      <c r="O739" s="12">
        <v>45.6</v>
      </c>
      <c r="P739" s="12" t="s">
        <v>1042</v>
      </c>
      <c r="Q739" s="12"/>
      <c r="R739" s="12" t="s">
        <v>1043</v>
      </c>
      <c r="S739" s="36" t="str">
        <f t="shared" si="11"/>
        <v>500mn - 1bn</v>
      </c>
      <c r="T739" s="36" t="str">
        <f>VLOOKUP(R739,Mapping!B:C,2,FALSE)</f>
        <v>Asia</v>
      </c>
      <c r="U739" s="36" t="str">
        <f>VLOOKUP(N739,Mapping!H:I,2,FALSE)</f>
        <v>Growth</v>
      </c>
    </row>
    <row r="740" spans="1:21" ht="16" customHeight="1" x14ac:dyDescent="0.35">
      <c r="A740" s="12" t="s">
        <v>773</v>
      </c>
      <c r="B740" s="37" t="s">
        <v>933</v>
      </c>
      <c r="C740" s="12">
        <v>737</v>
      </c>
      <c r="D740" s="12">
        <v>1300</v>
      </c>
      <c r="E740" s="12">
        <v>100</v>
      </c>
      <c r="F740" s="12">
        <v>0</v>
      </c>
      <c r="I740" s="37"/>
      <c r="J740" s="12">
        <v>1300</v>
      </c>
      <c r="K740" s="12">
        <v>100</v>
      </c>
      <c r="L740" s="12" t="s">
        <v>942</v>
      </c>
      <c r="M740" s="37">
        <v>136205679</v>
      </c>
      <c r="N740" s="12" t="s">
        <v>959</v>
      </c>
      <c r="O740" s="12">
        <v>49.156999999999996</v>
      </c>
      <c r="P740" s="38" t="s">
        <v>988</v>
      </c>
      <c r="Q740" s="12"/>
      <c r="R740" s="12" t="s">
        <v>988</v>
      </c>
      <c r="S740" s="36" t="str">
        <f t="shared" si="11"/>
        <v>500mn</v>
      </c>
      <c r="T740" s="36" t="str">
        <f>VLOOKUP(R740,Mapping!B:C,2,FALSE)</f>
        <v>SG</v>
      </c>
      <c r="U740" s="36" t="str">
        <f>VLOOKUP(N740,Mapping!H:I,2,FALSE)</f>
        <v>Growth</v>
      </c>
    </row>
    <row r="741" spans="1:21" ht="16" customHeight="1" x14ac:dyDescent="0.35">
      <c r="A741" s="12" t="s">
        <v>774</v>
      </c>
      <c r="B741" s="37" t="s">
        <v>933</v>
      </c>
      <c r="C741" s="12">
        <v>738</v>
      </c>
      <c r="D741" s="12">
        <v>1244</v>
      </c>
      <c r="E741" s="12">
        <v>30</v>
      </c>
      <c r="F741" s="12">
        <v>0</v>
      </c>
      <c r="I741" s="37"/>
      <c r="J741" s="12">
        <v>1244</v>
      </c>
      <c r="K741" s="12">
        <v>30</v>
      </c>
      <c r="L741" s="12" t="s">
        <v>958</v>
      </c>
      <c r="M741" s="37">
        <v>965905803</v>
      </c>
      <c r="N741" s="12" t="s">
        <v>1058</v>
      </c>
      <c r="O741" s="12">
        <v>67.790999999999997</v>
      </c>
      <c r="P741" s="12" t="s">
        <v>1011</v>
      </c>
      <c r="Q741" s="12" t="s">
        <v>1012</v>
      </c>
      <c r="R741" s="12" t="s">
        <v>1013</v>
      </c>
      <c r="S741" s="36" t="str">
        <f t="shared" si="11"/>
        <v>500mn - 1bn</v>
      </c>
      <c r="T741" s="36" t="str">
        <f>VLOOKUP(R741,Mapping!B:C,2,FALSE)</f>
        <v>Oceania</v>
      </c>
      <c r="U741" s="36" t="str">
        <f>VLOOKUP(N741,Mapping!H:I,2,FALSE)</f>
        <v>Others</v>
      </c>
    </row>
    <row r="742" spans="1:21" ht="16" customHeight="1" x14ac:dyDescent="0.35">
      <c r="A742" s="12" t="s">
        <v>775</v>
      </c>
      <c r="B742" s="37" t="s">
        <v>925</v>
      </c>
      <c r="C742" s="12">
        <v>739</v>
      </c>
      <c r="D742" s="12">
        <v>1238</v>
      </c>
      <c r="E742" s="12">
        <v>152</v>
      </c>
      <c r="F742" s="12">
        <v>0</v>
      </c>
      <c r="G742" s="12">
        <v>1238</v>
      </c>
      <c r="H742" s="12">
        <v>152</v>
      </c>
      <c r="I742" s="37" t="s">
        <v>928</v>
      </c>
      <c r="M742" s="37">
        <v>3844373223</v>
      </c>
      <c r="N742" s="12" t="s">
        <v>976</v>
      </c>
      <c r="O742" s="12">
        <v>167.989</v>
      </c>
      <c r="P742" s="12" t="s">
        <v>941</v>
      </c>
      <c r="Q742" s="12" t="s">
        <v>941</v>
      </c>
      <c r="R742" s="12" t="s">
        <v>932</v>
      </c>
      <c r="S742" s="36" t="str">
        <f t="shared" si="11"/>
        <v>1bn - 50bn</v>
      </c>
      <c r="T742" s="36" t="str">
        <f>VLOOKUP(R742,Mapping!B:C,2,FALSE)</f>
        <v>US/CA</v>
      </c>
      <c r="U742" s="36" t="str">
        <f>VLOOKUP(N742,Mapping!H:I,2,FALSE)</f>
        <v>Alternative/Specialty</v>
      </c>
    </row>
    <row r="743" spans="1:21" ht="16" customHeight="1" x14ac:dyDescent="0.35">
      <c r="A743" s="12" t="s">
        <v>776</v>
      </c>
      <c r="B743" s="37" t="s">
        <v>933</v>
      </c>
      <c r="C743" s="12">
        <v>740</v>
      </c>
      <c r="D743" s="12">
        <v>1224</v>
      </c>
      <c r="E743" s="12">
        <v>674</v>
      </c>
      <c r="F743" s="12">
        <v>0</v>
      </c>
      <c r="G743" s="12">
        <v>124</v>
      </c>
      <c r="H743" s="12">
        <v>124</v>
      </c>
      <c r="I743" s="37" t="s">
        <v>1128</v>
      </c>
      <c r="J743" s="12">
        <v>1100</v>
      </c>
      <c r="K743" s="12">
        <v>550</v>
      </c>
      <c r="L743" s="12" t="s">
        <v>928</v>
      </c>
      <c r="M743" s="37">
        <v>13359292062</v>
      </c>
      <c r="N743" s="12" t="s">
        <v>929</v>
      </c>
      <c r="O743" s="12">
        <v>39.622</v>
      </c>
      <c r="P743" s="12" t="s">
        <v>953</v>
      </c>
      <c r="Q743" s="12"/>
      <c r="R743" s="12" t="s">
        <v>954</v>
      </c>
      <c r="S743" s="36" t="str">
        <f t="shared" si="11"/>
        <v>1bn - 50bn</v>
      </c>
      <c r="T743" s="36" t="str">
        <f>VLOOKUP(R743,Mapping!B:C,2,FALSE)</f>
        <v>EU</v>
      </c>
      <c r="U743" s="36" t="str">
        <f>VLOOKUP(N743,Mapping!H:I,2,FALSE)</f>
        <v>Value</v>
      </c>
    </row>
    <row r="744" spans="1:21" ht="16" customHeight="1" x14ac:dyDescent="0.35">
      <c r="A744" s="12" t="s">
        <v>777</v>
      </c>
      <c r="B744" s="37" t="s">
        <v>925</v>
      </c>
      <c r="C744" s="12">
        <v>741</v>
      </c>
      <c r="D744" s="12">
        <v>1216</v>
      </c>
      <c r="E744" s="12">
        <v>1216</v>
      </c>
      <c r="F744" s="12">
        <v>0</v>
      </c>
      <c r="G744" s="12">
        <v>1216</v>
      </c>
      <c r="H744" s="12">
        <v>1216</v>
      </c>
      <c r="I744" s="37" t="s">
        <v>928</v>
      </c>
      <c r="M744" s="37">
        <v>4825833546</v>
      </c>
      <c r="N744" s="12" t="s">
        <v>991</v>
      </c>
      <c r="O744" s="12">
        <v>42.493000000000002</v>
      </c>
      <c r="P744" s="12" t="s">
        <v>1250</v>
      </c>
      <c r="Q744" s="12" t="s">
        <v>946</v>
      </c>
      <c r="R744" s="12" t="s">
        <v>932</v>
      </c>
      <c r="S744" s="36" t="str">
        <f t="shared" si="11"/>
        <v>1bn - 50bn</v>
      </c>
      <c r="T744" s="36" t="str">
        <f>VLOOKUP(R744,Mapping!B:C,2,FALSE)</f>
        <v>US/CA</v>
      </c>
      <c r="U744" s="36" t="str">
        <f>VLOOKUP(N744,Mapping!H:I,2,FALSE)</f>
        <v>Others</v>
      </c>
    </row>
    <row r="745" spans="1:21" ht="16" customHeight="1" x14ac:dyDescent="0.35">
      <c r="A745" s="12" t="s">
        <v>778</v>
      </c>
      <c r="B745" s="37" t="s">
        <v>933</v>
      </c>
      <c r="C745" s="12">
        <v>742</v>
      </c>
      <c r="D745" s="12">
        <v>1176</v>
      </c>
      <c r="E745" s="12">
        <v>0</v>
      </c>
      <c r="F745" s="12">
        <v>0</v>
      </c>
      <c r="G745" s="12">
        <v>1176</v>
      </c>
      <c r="H745" s="12">
        <v>0</v>
      </c>
      <c r="I745" s="37" t="s">
        <v>958</v>
      </c>
      <c r="M745" s="37">
        <v>16465662897</v>
      </c>
      <c r="N745" s="12" t="s">
        <v>940</v>
      </c>
      <c r="O745" s="12">
        <v>30.41</v>
      </c>
      <c r="P745" s="12" t="s">
        <v>1251</v>
      </c>
      <c r="Q745" s="12"/>
      <c r="R745" s="12" t="s">
        <v>1252</v>
      </c>
      <c r="S745" s="36" t="str">
        <f t="shared" si="11"/>
        <v>1bn - 50bn</v>
      </c>
      <c r="T745" s="36" t="str">
        <f>VLOOKUP(R745,Mapping!B:C,2,FALSE)</f>
        <v>LATAM</v>
      </c>
      <c r="U745" s="36" t="str">
        <f>VLOOKUP(N745,Mapping!H:I,2,FALSE)</f>
        <v>Growth</v>
      </c>
    </row>
    <row r="746" spans="1:21" ht="16" customHeight="1" x14ac:dyDescent="0.35">
      <c r="A746" s="12" t="s">
        <v>779</v>
      </c>
      <c r="B746" s="37" t="s">
        <v>933</v>
      </c>
      <c r="C746" s="12">
        <v>743</v>
      </c>
      <c r="D746" s="12">
        <v>1146</v>
      </c>
      <c r="E746" s="12">
        <v>0</v>
      </c>
      <c r="F746" s="12">
        <v>0</v>
      </c>
      <c r="G746" s="12">
        <v>1146</v>
      </c>
      <c r="H746" s="12">
        <v>0</v>
      </c>
      <c r="I746" s="37" t="s">
        <v>928</v>
      </c>
      <c r="M746" s="37">
        <v>1697458251</v>
      </c>
      <c r="N746" s="12" t="s">
        <v>929</v>
      </c>
      <c r="O746" s="12">
        <v>89.694999999999993</v>
      </c>
      <c r="P746" s="12" t="s">
        <v>1064</v>
      </c>
      <c r="Q746" s="12"/>
      <c r="R746" s="12" t="s">
        <v>1064</v>
      </c>
      <c r="S746" s="36" t="str">
        <f t="shared" si="11"/>
        <v>1bn - 50bn</v>
      </c>
      <c r="T746" s="36" t="str">
        <f>VLOOKUP(R746,Mapping!B:C,2,FALSE)</f>
        <v>EU</v>
      </c>
      <c r="U746" s="36" t="str">
        <f>VLOOKUP(N746,Mapping!H:I,2,FALSE)</f>
        <v>Value</v>
      </c>
    </row>
    <row r="747" spans="1:21" ht="16" customHeight="1" x14ac:dyDescent="0.35">
      <c r="A747" s="12" t="s">
        <v>780</v>
      </c>
      <c r="B747" s="37" t="s">
        <v>925</v>
      </c>
      <c r="C747" s="12">
        <v>744</v>
      </c>
      <c r="D747" s="12">
        <v>1108</v>
      </c>
      <c r="E747" s="12">
        <v>0</v>
      </c>
      <c r="F747" s="12">
        <v>0</v>
      </c>
      <c r="G747" s="12">
        <v>316</v>
      </c>
      <c r="H747" s="12">
        <v>0</v>
      </c>
      <c r="I747" s="37" t="s">
        <v>1119</v>
      </c>
      <c r="J747" s="12">
        <v>792</v>
      </c>
      <c r="K747" s="12">
        <v>0</v>
      </c>
      <c r="L747" s="12" t="s">
        <v>1253</v>
      </c>
      <c r="M747" s="37">
        <v>10366982586</v>
      </c>
      <c r="N747" s="12" t="s">
        <v>940</v>
      </c>
      <c r="O747" s="12">
        <v>15.177</v>
      </c>
      <c r="P747" s="12" t="s">
        <v>1243</v>
      </c>
      <c r="Q747" s="12"/>
      <c r="R747" s="12" t="s">
        <v>1134</v>
      </c>
      <c r="S747" s="36" t="str">
        <f t="shared" si="11"/>
        <v>1bn - 50bn</v>
      </c>
      <c r="T747" s="36" t="str">
        <f>VLOOKUP(R747,Mapping!B:C,2,FALSE)</f>
        <v>Middle East</v>
      </c>
      <c r="U747" s="36" t="str">
        <f>VLOOKUP(N747,Mapping!H:I,2,FALSE)</f>
        <v>Growth</v>
      </c>
    </row>
    <row r="748" spans="1:21" ht="16" customHeight="1" x14ac:dyDescent="0.35">
      <c r="A748" s="12" t="s">
        <v>781</v>
      </c>
      <c r="B748" s="37" t="s">
        <v>925</v>
      </c>
      <c r="C748" s="12">
        <v>745</v>
      </c>
      <c r="D748" s="12">
        <v>1106</v>
      </c>
      <c r="E748" s="12">
        <v>0</v>
      </c>
      <c r="F748" s="12">
        <v>0</v>
      </c>
      <c r="I748" s="37"/>
      <c r="J748" s="12">
        <v>1106</v>
      </c>
      <c r="K748" s="12">
        <v>0</v>
      </c>
      <c r="L748" s="12" t="s">
        <v>942</v>
      </c>
      <c r="M748" s="37">
        <v>56960293</v>
      </c>
      <c r="N748" s="12" t="s">
        <v>940</v>
      </c>
      <c r="O748" s="12">
        <v>101.31</v>
      </c>
      <c r="P748" s="12" t="s">
        <v>1042</v>
      </c>
      <c r="Q748" s="12"/>
      <c r="R748" s="12" t="s">
        <v>1043</v>
      </c>
      <c r="S748" s="36" t="str">
        <f t="shared" si="11"/>
        <v>500mn</v>
      </c>
      <c r="T748" s="36" t="str">
        <f>VLOOKUP(R748,Mapping!B:C,2,FALSE)</f>
        <v>Asia</v>
      </c>
      <c r="U748" s="36" t="str">
        <f>VLOOKUP(N748,Mapping!H:I,2,FALSE)</f>
        <v>Growth</v>
      </c>
    </row>
    <row r="749" spans="1:21" ht="16" customHeight="1" x14ac:dyDescent="0.35">
      <c r="A749" s="12" t="s">
        <v>782</v>
      </c>
      <c r="B749" s="37" t="s">
        <v>933</v>
      </c>
      <c r="C749" s="12">
        <v>746</v>
      </c>
      <c r="D749" s="12">
        <v>1050</v>
      </c>
      <c r="E749" s="12">
        <v>-712150</v>
      </c>
      <c r="F749" s="12">
        <v>0</v>
      </c>
      <c r="I749" s="37"/>
      <c r="J749" s="12">
        <v>1050</v>
      </c>
      <c r="K749" s="12">
        <v>-712150</v>
      </c>
      <c r="L749" s="12" t="s">
        <v>928</v>
      </c>
      <c r="M749" s="37">
        <v>10944752766</v>
      </c>
      <c r="N749" s="12" t="s">
        <v>940</v>
      </c>
      <c r="O749" s="12">
        <v>55.19</v>
      </c>
      <c r="P749" s="12" t="s">
        <v>950</v>
      </c>
      <c r="Q749" s="12"/>
      <c r="R749" s="12" t="s">
        <v>951</v>
      </c>
      <c r="S749" s="36" t="str">
        <f t="shared" si="11"/>
        <v>1bn - 50bn</v>
      </c>
      <c r="T749" s="36" t="str">
        <f>VLOOKUP(R749,Mapping!B:C,2,FALSE)</f>
        <v>HK</v>
      </c>
      <c r="U749" s="36" t="str">
        <f>VLOOKUP(N749,Mapping!H:I,2,FALSE)</f>
        <v>Growth</v>
      </c>
    </row>
    <row r="750" spans="1:21" ht="16" customHeight="1" x14ac:dyDescent="0.35">
      <c r="A750" s="12" t="s">
        <v>783</v>
      </c>
      <c r="B750" s="37" t="s">
        <v>925</v>
      </c>
      <c r="C750" s="12">
        <v>747</v>
      </c>
      <c r="D750" s="12">
        <v>1031</v>
      </c>
      <c r="E750" s="12">
        <v>-1263</v>
      </c>
      <c r="F750" s="12">
        <v>0</v>
      </c>
      <c r="G750" s="12">
        <v>1031</v>
      </c>
      <c r="H750" s="12">
        <v>-1263</v>
      </c>
      <c r="I750" s="37" t="s">
        <v>928</v>
      </c>
      <c r="M750" s="37">
        <v>774078199</v>
      </c>
      <c r="N750" s="12" t="s">
        <v>934</v>
      </c>
      <c r="O750" s="12">
        <v>111.367</v>
      </c>
      <c r="P750" s="12" t="s">
        <v>1129</v>
      </c>
      <c r="Q750" s="12" t="s">
        <v>1130</v>
      </c>
      <c r="R750" s="12" t="s">
        <v>932</v>
      </c>
      <c r="S750" s="36" t="str">
        <f t="shared" si="11"/>
        <v>500mn - 1bn</v>
      </c>
      <c r="T750" s="36" t="str">
        <f>VLOOKUP(R750,Mapping!B:C,2,FALSE)</f>
        <v>US/CA</v>
      </c>
      <c r="U750" s="36" t="str">
        <f>VLOOKUP(N750,Mapping!H:I,2,FALSE)</f>
        <v>Index</v>
      </c>
    </row>
    <row r="751" spans="1:21" ht="16" customHeight="1" x14ac:dyDescent="0.35">
      <c r="A751" s="12" t="s">
        <v>784</v>
      </c>
      <c r="B751" s="37" t="s">
        <v>933</v>
      </c>
      <c r="C751" s="12">
        <v>748</v>
      </c>
      <c r="D751" s="12">
        <v>1025</v>
      </c>
      <c r="E751" s="12">
        <v>1025</v>
      </c>
      <c r="F751" s="12">
        <v>0</v>
      </c>
      <c r="G751" s="12">
        <v>1025</v>
      </c>
      <c r="H751" s="12">
        <v>1025</v>
      </c>
      <c r="I751" s="37" t="s">
        <v>928</v>
      </c>
      <c r="M751" s="37">
        <v>611776662</v>
      </c>
      <c r="N751" s="12"/>
      <c r="O751" s="12">
        <v>84.331000000000003</v>
      </c>
      <c r="P751" s="38" t="s">
        <v>1023</v>
      </c>
      <c r="Q751" s="12"/>
      <c r="R751" s="12" t="s">
        <v>979</v>
      </c>
      <c r="S751" s="36" t="str">
        <f t="shared" si="11"/>
        <v>500mn - 1bn</v>
      </c>
      <c r="T751" s="36" t="str">
        <f>VLOOKUP(R751,Mapping!B:C,2,FALSE)</f>
        <v>EU</v>
      </c>
      <c r="U751" s="36" t="e">
        <f>VLOOKUP(N751,Mapping!H:I,2,FALSE)</f>
        <v>#N/A</v>
      </c>
    </row>
    <row r="752" spans="1:21" ht="16" customHeight="1" x14ac:dyDescent="0.35">
      <c r="A752" s="12" t="s">
        <v>785</v>
      </c>
      <c r="B752" s="37" t="s">
        <v>925</v>
      </c>
      <c r="C752" s="12">
        <v>749</v>
      </c>
      <c r="D752" s="12">
        <v>1019</v>
      </c>
      <c r="E752" s="12">
        <v>-693</v>
      </c>
      <c r="F752" s="12">
        <v>0</v>
      </c>
      <c r="G752" s="12">
        <v>1019</v>
      </c>
      <c r="H752" s="12">
        <v>-693</v>
      </c>
      <c r="I752" s="37" t="s">
        <v>928</v>
      </c>
      <c r="M752" s="37">
        <v>34346480312</v>
      </c>
      <c r="N752" s="12" t="s">
        <v>929</v>
      </c>
      <c r="O752" s="12">
        <v>15.144</v>
      </c>
      <c r="P752" s="12" t="s">
        <v>1254</v>
      </c>
      <c r="Q752" s="12" t="s">
        <v>1072</v>
      </c>
      <c r="R752" s="12" t="s">
        <v>932</v>
      </c>
      <c r="S752" s="36" t="str">
        <f t="shared" si="11"/>
        <v>1bn - 50bn</v>
      </c>
      <c r="T752" s="36" t="str">
        <f>VLOOKUP(R752,Mapping!B:C,2,FALSE)</f>
        <v>US/CA</v>
      </c>
      <c r="U752" s="36" t="str">
        <f>VLOOKUP(N752,Mapping!H:I,2,FALSE)</f>
        <v>Value</v>
      </c>
    </row>
    <row r="753" spans="1:21" ht="16" customHeight="1" x14ac:dyDescent="0.35">
      <c r="A753" s="12" t="s">
        <v>786</v>
      </c>
      <c r="B753" s="37" t="s">
        <v>933</v>
      </c>
      <c r="C753" s="12">
        <v>750</v>
      </c>
      <c r="D753" s="12">
        <v>1000</v>
      </c>
      <c r="E753" s="12">
        <v>1000</v>
      </c>
      <c r="F753" s="12">
        <v>0</v>
      </c>
      <c r="G753" s="12">
        <v>1000</v>
      </c>
      <c r="H753" s="12">
        <v>1000</v>
      </c>
      <c r="I753" s="37" t="s">
        <v>952</v>
      </c>
      <c r="M753" s="37">
        <v>39389958023</v>
      </c>
      <c r="N753" s="12" t="s">
        <v>940</v>
      </c>
      <c r="O753" s="12">
        <v>31.617999999999999</v>
      </c>
      <c r="P753" s="12" t="s">
        <v>1255</v>
      </c>
      <c r="Q753" s="12"/>
      <c r="R753" s="12" t="s">
        <v>1038</v>
      </c>
      <c r="S753" s="36" t="str">
        <f t="shared" si="11"/>
        <v>1bn - 50bn</v>
      </c>
      <c r="T753" s="36" t="str">
        <f>VLOOKUP(R753,Mapping!B:C,2,FALSE)</f>
        <v>EU</v>
      </c>
      <c r="U753" s="36" t="str">
        <f>VLOOKUP(N753,Mapping!H:I,2,FALSE)</f>
        <v>Growth</v>
      </c>
    </row>
    <row r="754" spans="1:21" ht="16" customHeight="1" x14ac:dyDescent="0.35">
      <c r="A754" s="12" t="s">
        <v>787</v>
      </c>
      <c r="B754" s="37" t="s">
        <v>933</v>
      </c>
      <c r="C754" s="12">
        <v>750</v>
      </c>
      <c r="D754" s="12">
        <v>1000</v>
      </c>
      <c r="E754" s="12">
        <v>0</v>
      </c>
      <c r="F754" s="12">
        <v>0</v>
      </c>
      <c r="G754" s="12">
        <v>1000</v>
      </c>
      <c r="H754" s="12">
        <v>0</v>
      </c>
      <c r="I754" s="37" t="s">
        <v>928</v>
      </c>
      <c r="M754" s="37">
        <v>714034288</v>
      </c>
      <c r="N754" s="12" t="s">
        <v>940</v>
      </c>
      <c r="O754" s="12">
        <v>62.616999999999997</v>
      </c>
      <c r="P754" s="12" t="s">
        <v>987</v>
      </c>
      <c r="Q754" s="12"/>
      <c r="R754" s="12" t="s">
        <v>979</v>
      </c>
      <c r="S754" s="36" t="str">
        <f t="shared" si="11"/>
        <v>500mn - 1bn</v>
      </c>
      <c r="T754" s="36" t="str">
        <f>VLOOKUP(R754,Mapping!B:C,2,FALSE)</f>
        <v>EU</v>
      </c>
      <c r="U754" s="36" t="str">
        <f>VLOOKUP(N754,Mapping!H:I,2,FALSE)</f>
        <v>Growth</v>
      </c>
    </row>
    <row r="755" spans="1:21" ht="16" customHeight="1" x14ac:dyDescent="0.35">
      <c r="A755" s="12" t="s">
        <v>788</v>
      </c>
      <c r="B755" s="37" t="s">
        <v>925</v>
      </c>
      <c r="C755" s="12">
        <v>750</v>
      </c>
      <c r="D755" s="12">
        <v>1000</v>
      </c>
      <c r="E755" s="12">
        <v>1000</v>
      </c>
      <c r="F755" s="12">
        <v>0</v>
      </c>
      <c r="I755" s="37"/>
      <c r="J755" s="12">
        <v>1000</v>
      </c>
      <c r="K755" s="12">
        <v>1000</v>
      </c>
      <c r="L755" s="12" t="s">
        <v>1128</v>
      </c>
      <c r="M755" s="37">
        <v>95691294</v>
      </c>
      <c r="N755" s="12" t="s">
        <v>940</v>
      </c>
      <c r="O755" s="12">
        <v>34.865000000000002</v>
      </c>
      <c r="P755" s="38" t="s">
        <v>1004</v>
      </c>
      <c r="Q755" s="12"/>
      <c r="R755" s="12" t="s">
        <v>1005</v>
      </c>
      <c r="S755" s="36" t="str">
        <f t="shared" si="11"/>
        <v>500mn</v>
      </c>
      <c r="T755" s="36" t="str">
        <f>VLOOKUP(R755,Mapping!B:C,2,FALSE)</f>
        <v>Asia</v>
      </c>
      <c r="U755" s="36" t="str">
        <f>VLOOKUP(N755,Mapping!H:I,2,FALSE)</f>
        <v>Growth</v>
      </c>
    </row>
    <row r="756" spans="1:21" ht="16" customHeight="1" x14ac:dyDescent="0.35">
      <c r="A756" s="12" t="s">
        <v>789</v>
      </c>
      <c r="B756" s="37" t="s">
        <v>925</v>
      </c>
      <c r="C756" s="12">
        <v>753</v>
      </c>
      <c r="D756" s="12">
        <v>987</v>
      </c>
      <c r="E756" s="12">
        <v>0</v>
      </c>
      <c r="F756" s="12">
        <v>0</v>
      </c>
      <c r="I756" s="37"/>
      <c r="J756" s="12">
        <v>987</v>
      </c>
      <c r="K756" s="12">
        <v>0</v>
      </c>
      <c r="L756" s="12" t="s">
        <v>957</v>
      </c>
      <c r="M756" s="37">
        <v>1125651</v>
      </c>
      <c r="N756" s="12"/>
      <c r="O756" s="12">
        <v>7.8979999999999997</v>
      </c>
      <c r="P756" s="12"/>
      <c r="Q756" s="12" t="s">
        <v>1026</v>
      </c>
      <c r="R756" s="12" t="s">
        <v>1027</v>
      </c>
      <c r="S756" s="36" t="str">
        <f t="shared" si="11"/>
        <v>500mn</v>
      </c>
      <c r="T756" s="36" t="str">
        <f>VLOOKUP(R756,Mapping!B:C,2,FALSE)</f>
        <v>EU</v>
      </c>
      <c r="U756" s="36" t="e">
        <f>VLOOKUP(N756,Mapping!H:I,2,FALSE)</f>
        <v>#N/A</v>
      </c>
    </row>
    <row r="757" spans="1:21" ht="16" customHeight="1" x14ac:dyDescent="0.35">
      <c r="A757" s="12" t="s">
        <v>790</v>
      </c>
      <c r="B757" s="37" t="s">
        <v>933</v>
      </c>
      <c r="C757" s="12">
        <v>754</v>
      </c>
      <c r="D757" s="12">
        <v>915</v>
      </c>
      <c r="E757" s="12">
        <v>-285</v>
      </c>
      <c r="F757" s="12">
        <v>0</v>
      </c>
      <c r="G757" s="12">
        <v>915</v>
      </c>
      <c r="H757" s="12">
        <v>-285</v>
      </c>
      <c r="I757" s="37" t="s">
        <v>942</v>
      </c>
      <c r="M757" s="37">
        <v>484434317</v>
      </c>
      <c r="N757" s="12" t="s">
        <v>959</v>
      </c>
      <c r="O757" s="12">
        <v>43.973999999999997</v>
      </c>
      <c r="P757" s="12" t="s">
        <v>1131</v>
      </c>
      <c r="Q757" s="12"/>
      <c r="R757" s="12" t="s">
        <v>1132</v>
      </c>
      <c r="S757" s="36" t="str">
        <f t="shared" si="11"/>
        <v>500mn</v>
      </c>
      <c r="T757" s="36" t="str">
        <f>VLOOKUP(R757,Mapping!B:C,2,FALSE)</f>
        <v>Asia</v>
      </c>
      <c r="U757" s="36" t="str">
        <f>VLOOKUP(N757,Mapping!H:I,2,FALSE)</f>
        <v>Growth</v>
      </c>
    </row>
    <row r="758" spans="1:21" ht="16" customHeight="1" x14ac:dyDescent="0.35">
      <c r="A758" s="12" t="s">
        <v>791</v>
      </c>
      <c r="B758" s="37" t="s">
        <v>925</v>
      </c>
      <c r="C758" s="12">
        <v>755</v>
      </c>
      <c r="D758" s="12">
        <v>909</v>
      </c>
      <c r="E758" s="12">
        <v>124</v>
      </c>
      <c r="F758" s="12">
        <v>0</v>
      </c>
      <c r="G758" s="12">
        <v>909</v>
      </c>
      <c r="H758" s="12">
        <v>124</v>
      </c>
      <c r="I758" s="37" t="s">
        <v>942</v>
      </c>
      <c r="M758" s="37">
        <v>2710453029</v>
      </c>
      <c r="N758" s="12" t="s">
        <v>934</v>
      </c>
      <c r="O758" s="12">
        <v>35.079000000000001</v>
      </c>
      <c r="P758" s="12" t="s">
        <v>1135</v>
      </c>
      <c r="Q758" s="12" t="s">
        <v>1183</v>
      </c>
      <c r="R758" s="12" t="s">
        <v>932</v>
      </c>
      <c r="S758" s="36" t="str">
        <f t="shared" si="11"/>
        <v>1bn - 50bn</v>
      </c>
      <c r="T758" s="36" t="str">
        <f>VLOOKUP(R758,Mapping!B:C,2,FALSE)</f>
        <v>US/CA</v>
      </c>
      <c r="U758" s="36" t="str">
        <f>VLOOKUP(N758,Mapping!H:I,2,FALSE)</f>
        <v>Index</v>
      </c>
    </row>
    <row r="759" spans="1:21" ht="16" customHeight="1" x14ac:dyDescent="0.35">
      <c r="A759" s="12" t="s">
        <v>792</v>
      </c>
      <c r="B759" s="37" t="s">
        <v>925</v>
      </c>
      <c r="C759" s="12">
        <v>756</v>
      </c>
      <c r="D759" s="12">
        <v>900</v>
      </c>
      <c r="E759" s="12">
        <v>0</v>
      </c>
      <c r="F759" s="12">
        <v>0</v>
      </c>
      <c r="I759" s="37"/>
      <c r="J759" s="12">
        <v>900</v>
      </c>
      <c r="K759" s="12">
        <v>0</v>
      </c>
      <c r="L759" s="12" t="s">
        <v>942</v>
      </c>
      <c r="M759" s="37">
        <v>36408120</v>
      </c>
      <c r="N759" s="12" t="s">
        <v>940</v>
      </c>
      <c r="O759" s="12">
        <v>118.767</v>
      </c>
      <c r="P759" s="12" t="s">
        <v>950</v>
      </c>
      <c r="Q759" s="12"/>
      <c r="R759" s="12" t="s">
        <v>951</v>
      </c>
      <c r="S759" s="36" t="str">
        <f t="shared" si="11"/>
        <v>500mn</v>
      </c>
      <c r="T759" s="36" t="str">
        <f>VLOOKUP(R759,Mapping!B:C,2,FALSE)</f>
        <v>HK</v>
      </c>
      <c r="U759" s="36" t="str">
        <f>VLOOKUP(N759,Mapping!H:I,2,FALSE)</f>
        <v>Growth</v>
      </c>
    </row>
    <row r="760" spans="1:21" ht="16" customHeight="1" x14ac:dyDescent="0.35">
      <c r="A760" s="12" t="s">
        <v>793</v>
      </c>
      <c r="B760" s="37" t="s">
        <v>925</v>
      </c>
      <c r="C760" s="12">
        <v>757</v>
      </c>
      <c r="D760" s="12">
        <v>847</v>
      </c>
      <c r="E760" s="12">
        <v>847</v>
      </c>
      <c r="F760" s="12">
        <v>0</v>
      </c>
      <c r="I760" s="37"/>
      <c r="J760" s="12">
        <v>847</v>
      </c>
      <c r="K760" s="12">
        <v>847</v>
      </c>
      <c r="L760" s="12" t="s">
        <v>942</v>
      </c>
      <c r="M760" s="37">
        <v>131650475</v>
      </c>
      <c r="N760" s="12" t="s">
        <v>929</v>
      </c>
      <c r="O760" s="12">
        <v>69.17</v>
      </c>
      <c r="P760" s="12" t="s">
        <v>1042</v>
      </c>
      <c r="Q760" s="12"/>
      <c r="R760" s="12" t="s">
        <v>1043</v>
      </c>
      <c r="S760" s="36" t="str">
        <f t="shared" si="11"/>
        <v>500mn</v>
      </c>
      <c r="T760" s="36" t="str">
        <f>VLOOKUP(R760,Mapping!B:C,2,FALSE)</f>
        <v>Asia</v>
      </c>
      <c r="U760" s="36" t="str">
        <f>VLOOKUP(N760,Mapping!H:I,2,FALSE)</f>
        <v>Value</v>
      </c>
    </row>
    <row r="761" spans="1:21" ht="16" customHeight="1" x14ac:dyDescent="0.35">
      <c r="A761" s="12" t="s">
        <v>794</v>
      </c>
      <c r="B761" s="37" t="s">
        <v>925</v>
      </c>
      <c r="C761" s="12">
        <v>758</v>
      </c>
      <c r="D761" s="12">
        <v>844</v>
      </c>
      <c r="E761" s="12">
        <v>-3250</v>
      </c>
      <c r="F761" s="12">
        <v>0</v>
      </c>
      <c r="G761" s="12">
        <v>844</v>
      </c>
      <c r="H761" s="12">
        <v>-3250</v>
      </c>
      <c r="I761" s="37" t="s">
        <v>928</v>
      </c>
      <c r="M761" s="37">
        <v>162424206860</v>
      </c>
      <c r="N761" s="12" t="s">
        <v>991</v>
      </c>
      <c r="O761" s="12">
        <v>15.096</v>
      </c>
      <c r="P761" s="12" t="s">
        <v>1081</v>
      </c>
      <c r="Q761" s="12" t="s">
        <v>1082</v>
      </c>
      <c r="R761" s="12" t="s">
        <v>932</v>
      </c>
      <c r="S761" s="36" t="str">
        <f t="shared" si="11"/>
        <v>100bn</v>
      </c>
      <c r="T761" s="36" t="str">
        <f>VLOOKUP(R761,Mapping!B:C,2,FALSE)</f>
        <v>US/CA</v>
      </c>
      <c r="U761" s="36" t="str">
        <f>VLOOKUP(N761,Mapping!H:I,2,FALSE)</f>
        <v>Others</v>
      </c>
    </row>
    <row r="762" spans="1:21" ht="16" customHeight="1" x14ac:dyDescent="0.35">
      <c r="A762" s="12" t="s">
        <v>795</v>
      </c>
      <c r="B762" s="37" t="s">
        <v>925</v>
      </c>
      <c r="C762" s="12">
        <v>759</v>
      </c>
      <c r="D762" s="12">
        <v>840</v>
      </c>
      <c r="E762" s="12">
        <v>828</v>
      </c>
      <c r="F762" s="12">
        <v>0</v>
      </c>
      <c r="G762" s="12">
        <v>840</v>
      </c>
      <c r="H762" s="12">
        <v>828</v>
      </c>
      <c r="I762" s="37" t="s">
        <v>928</v>
      </c>
      <c r="M762" s="37">
        <v>5587973915</v>
      </c>
      <c r="N762" s="12" t="s">
        <v>998</v>
      </c>
      <c r="O762" s="12">
        <v>34.826999999999998</v>
      </c>
      <c r="P762" s="12" t="s">
        <v>1256</v>
      </c>
      <c r="Q762" s="12" t="s">
        <v>1185</v>
      </c>
      <c r="R762" s="12" t="s">
        <v>932</v>
      </c>
      <c r="S762" s="36" t="str">
        <f t="shared" si="11"/>
        <v>1bn - 50bn</v>
      </c>
      <c r="T762" s="36" t="str">
        <f>VLOOKUP(R762,Mapping!B:C,2,FALSE)</f>
        <v>US/CA</v>
      </c>
      <c r="U762" s="36" t="str">
        <f>VLOOKUP(N762,Mapping!H:I,2,FALSE)</f>
        <v>Broker</v>
      </c>
    </row>
    <row r="763" spans="1:21" ht="16" customHeight="1" x14ac:dyDescent="0.35">
      <c r="A763" s="12" t="s">
        <v>796</v>
      </c>
      <c r="B763" s="37" t="s">
        <v>925</v>
      </c>
      <c r="C763" s="12">
        <v>760</v>
      </c>
      <c r="D763" s="12">
        <v>827</v>
      </c>
      <c r="E763" s="12">
        <v>-732</v>
      </c>
      <c r="F763" s="12">
        <v>0</v>
      </c>
      <c r="G763" s="12">
        <v>827</v>
      </c>
      <c r="H763" s="12">
        <v>-732</v>
      </c>
      <c r="I763" s="37" t="s">
        <v>928</v>
      </c>
      <c r="M763" s="37">
        <v>3537672831</v>
      </c>
      <c r="N763" s="12" t="s">
        <v>934</v>
      </c>
      <c r="O763" s="12">
        <v>93.295000000000002</v>
      </c>
      <c r="P763" s="12" t="s">
        <v>1096</v>
      </c>
      <c r="Q763" s="12" t="s">
        <v>1097</v>
      </c>
      <c r="R763" s="12" t="s">
        <v>932</v>
      </c>
      <c r="S763" s="36" t="str">
        <f t="shared" si="11"/>
        <v>1bn - 50bn</v>
      </c>
      <c r="T763" s="36" t="str">
        <f>VLOOKUP(R763,Mapping!B:C,2,FALSE)</f>
        <v>US/CA</v>
      </c>
      <c r="U763" s="36" t="str">
        <f>VLOOKUP(N763,Mapping!H:I,2,FALSE)</f>
        <v>Index</v>
      </c>
    </row>
    <row r="764" spans="1:21" ht="16" customHeight="1" x14ac:dyDescent="0.35">
      <c r="A764" s="12" t="s">
        <v>797</v>
      </c>
      <c r="B764" s="37" t="s">
        <v>933</v>
      </c>
      <c r="C764" s="12">
        <v>761</v>
      </c>
      <c r="D764" s="12">
        <v>800</v>
      </c>
      <c r="E764" s="12">
        <v>800</v>
      </c>
      <c r="F764" s="12">
        <v>0</v>
      </c>
      <c r="I764" s="37"/>
      <c r="J764" s="12">
        <v>800</v>
      </c>
      <c r="K764" s="12">
        <v>800</v>
      </c>
      <c r="L764" s="12" t="s">
        <v>1257</v>
      </c>
      <c r="M764" s="37">
        <v>2898067376</v>
      </c>
      <c r="N764" s="12" t="s">
        <v>929</v>
      </c>
      <c r="O764" s="12">
        <v>96.28</v>
      </c>
      <c r="P764" s="12" t="s">
        <v>953</v>
      </c>
      <c r="Q764" s="12"/>
      <c r="R764" s="12" t="s">
        <v>954</v>
      </c>
      <c r="S764" s="36" t="str">
        <f t="shared" si="11"/>
        <v>1bn - 50bn</v>
      </c>
      <c r="T764" s="36" t="str">
        <f>VLOOKUP(R764,Mapping!B:C,2,FALSE)</f>
        <v>EU</v>
      </c>
      <c r="U764" s="36" t="str">
        <f>VLOOKUP(N764,Mapping!H:I,2,FALSE)</f>
        <v>Value</v>
      </c>
    </row>
    <row r="765" spans="1:21" ht="16" customHeight="1" x14ac:dyDescent="0.35">
      <c r="A765" s="12" t="s">
        <v>798</v>
      </c>
      <c r="B765" s="37" t="s">
        <v>933</v>
      </c>
      <c r="C765" s="12">
        <v>762</v>
      </c>
      <c r="D765" s="12">
        <v>763</v>
      </c>
      <c r="E765" s="12">
        <v>52</v>
      </c>
      <c r="F765" s="12">
        <v>0</v>
      </c>
      <c r="G765" s="12">
        <v>763</v>
      </c>
      <c r="H765" s="12">
        <v>52</v>
      </c>
      <c r="I765" s="37" t="s">
        <v>928</v>
      </c>
      <c r="M765" s="37">
        <v>232843399519</v>
      </c>
      <c r="N765" s="12" t="s">
        <v>940</v>
      </c>
      <c r="O765" s="12">
        <v>17.164999999999999</v>
      </c>
      <c r="P765" s="12" t="s">
        <v>941</v>
      </c>
      <c r="Q765" s="12" t="s">
        <v>941</v>
      </c>
      <c r="R765" s="12" t="s">
        <v>932</v>
      </c>
      <c r="S765" s="36" t="str">
        <f t="shared" si="11"/>
        <v>100bn</v>
      </c>
      <c r="T765" s="36" t="str">
        <f>VLOOKUP(R765,Mapping!B:C,2,FALSE)</f>
        <v>US/CA</v>
      </c>
      <c r="U765" s="36" t="str">
        <f>VLOOKUP(N765,Mapping!H:I,2,FALSE)</f>
        <v>Growth</v>
      </c>
    </row>
    <row r="766" spans="1:21" ht="16" customHeight="1" x14ac:dyDescent="0.35">
      <c r="A766" s="12" t="s">
        <v>799</v>
      </c>
      <c r="B766" s="37" t="s">
        <v>925</v>
      </c>
      <c r="C766" s="12">
        <v>763</v>
      </c>
      <c r="D766" s="12">
        <v>750</v>
      </c>
      <c r="E766" s="12">
        <v>-1200</v>
      </c>
      <c r="F766" s="12">
        <v>0</v>
      </c>
      <c r="I766" s="37"/>
      <c r="J766" s="12">
        <v>750</v>
      </c>
      <c r="K766" s="12">
        <v>-1200</v>
      </c>
      <c r="L766" s="12" t="s">
        <v>928</v>
      </c>
      <c r="M766" s="37">
        <v>336561171</v>
      </c>
      <c r="N766" s="12" t="s">
        <v>934</v>
      </c>
      <c r="O766" s="12">
        <v>95.858999999999995</v>
      </c>
      <c r="P766" s="12"/>
      <c r="Q766" s="12"/>
      <c r="R766" s="12" t="s">
        <v>951</v>
      </c>
      <c r="S766" s="36" t="str">
        <f t="shared" si="11"/>
        <v>500mn</v>
      </c>
      <c r="T766" s="36" t="str">
        <f>VLOOKUP(R766,Mapping!B:C,2,FALSE)</f>
        <v>HK</v>
      </c>
      <c r="U766" s="36" t="str">
        <f>VLOOKUP(N766,Mapping!H:I,2,FALSE)</f>
        <v>Index</v>
      </c>
    </row>
    <row r="767" spans="1:21" ht="16" customHeight="1" x14ac:dyDescent="0.35">
      <c r="A767" s="12" t="s">
        <v>800</v>
      </c>
      <c r="B767" s="37" t="s">
        <v>925</v>
      </c>
      <c r="C767" s="12">
        <v>764</v>
      </c>
      <c r="D767" s="12">
        <v>734</v>
      </c>
      <c r="E767" s="12">
        <v>0</v>
      </c>
      <c r="F767" s="12">
        <v>0</v>
      </c>
      <c r="G767" s="12">
        <v>734</v>
      </c>
      <c r="H767" s="12">
        <v>0</v>
      </c>
      <c r="I767" s="37" t="s">
        <v>928</v>
      </c>
      <c r="M767" s="37">
        <v>546066331</v>
      </c>
      <c r="N767" s="12" t="s">
        <v>940</v>
      </c>
      <c r="O767" s="12">
        <v>34.893999999999998</v>
      </c>
      <c r="P767" s="12" t="s">
        <v>1047</v>
      </c>
      <c r="Q767" s="12"/>
      <c r="R767" s="12" t="s">
        <v>1048</v>
      </c>
      <c r="S767" s="36" t="str">
        <f t="shared" si="11"/>
        <v>500mn - 1bn</v>
      </c>
      <c r="T767" s="36" t="str">
        <f>VLOOKUP(R767,Mapping!B:C,2,FALSE)</f>
        <v>EU</v>
      </c>
      <c r="U767" s="36" t="str">
        <f>VLOOKUP(N767,Mapping!H:I,2,FALSE)</f>
        <v>Growth</v>
      </c>
    </row>
    <row r="768" spans="1:21" ht="16" customHeight="1" x14ac:dyDescent="0.35">
      <c r="A768" s="12" t="s">
        <v>801</v>
      </c>
      <c r="B768" s="37" t="s">
        <v>925</v>
      </c>
      <c r="C768" s="12">
        <v>765</v>
      </c>
      <c r="D768" s="12">
        <v>727</v>
      </c>
      <c r="E768" s="12">
        <v>-24623</v>
      </c>
      <c r="F768" s="12">
        <v>0</v>
      </c>
      <c r="I768" s="37"/>
      <c r="J768" s="12">
        <v>727</v>
      </c>
      <c r="K768" s="12">
        <v>-24623</v>
      </c>
      <c r="L768" s="12" t="s">
        <v>986</v>
      </c>
      <c r="M768" s="37">
        <v>62420877</v>
      </c>
      <c r="N768" s="12" t="s">
        <v>940</v>
      </c>
      <c r="O768" s="12">
        <v>104.67700000000001</v>
      </c>
      <c r="P768" s="12" t="s">
        <v>1258</v>
      </c>
      <c r="Q768" s="12"/>
      <c r="R768" s="12" t="s">
        <v>990</v>
      </c>
      <c r="S768" s="36" t="str">
        <f t="shared" si="11"/>
        <v>500mn</v>
      </c>
      <c r="T768" s="36" t="str">
        <f>VLOOKUP(R768,Mapping!B:C,2,FALSE)</f>
        <v>EU</v>
      </c>
      <c r="U768" s="36" t="str">
        <f>VLOOKUP(N768,Mapping!H:I,2,FALSE)</f>
        <v>Growth</v>
      </c>
    </row>
    <row r="769" spans="1:21" ht="16" customHeight="1" x14ac:dyDescent="0.35">
      <c r="A769" s="12" t="s">
        <v>802</v>
      </c>
      <c r="B769" s="37" t="s">
        <v>925</v>
      </c>
      <c r="C769" s="12">
        <v>766</v>
      </c>
      <c r="D769" s="12">
        <v>706</v>
      </c>
      <c r="E769" s="12">
        <v>115</v>
      </c>
      <c r="F769" s="12">
        <v>0</v>
      </c>
      <c r="G769" s="12">
        <v>706</v>
      </c>
      <c r="H769" s="12">
        <v>115</v>
      </c>
      <c r="I769" s="37" t="s">
        <v>928</v>
      </c>
      <c r="M769" s="37">
        <v>37404359520</v>
      </c>
      <c r="N769" s="12" t="s">
        <v>940</v>
      </c>
      <c r="O769" s="12">
        <v>26.768000000000001</v>
      </c>
      <c r="P769" s="12" t="s">
        <v>941</v>
      </c>
      <c r="Q769" s="12" t="s">
        <v>941</v>
      </c>
      <c r="R769" s="12" t="s">
        <v>932</v>
      </c>
      <c r="S769" s="36" t="str">
        <f t="shared" si="11"/>
        <v>1bn - 50bn</v>
      </c>
      <c r="T769" s="36" t="str">
        <f>VLOOKUP(R769,Mapping!B:C,2,FALSE)</f>
        <v>US/CA</v>
      </c>
      <c r="U769" s="36" t="str">
        <f>VLOOKUP(N769,Mapping!H:I,2,FALSE)</f>
        <v>Growth</v>
      </c>
    </row>
    <row r="770" spans="1:21" ht="16" customHeight="1" x14ac:dyDescent="0.35">
      <c r="A770" s="12" t="s">
        <v>803</v>
      </c>
      <c r="B770" s="37" t="s">
        <v>925</v>
      </c>
      <c r="C770" s="12">
        <v>767</v>
      </c>
      <c r="D770" s="12">
        <v>700</v>
      </c>
      <c r="E770" s="12">
        <v>0</v>
      </c>
      <c r="F770" s="12">
        <v>0</v>
      </c>
      <c r="I770" s="37"/>
      <c r="J770" s="12">
        <v>700</v>
      </c>
      <c r="K770" s="12">
        <v>0</v>
      </c>
      <c r="L770" s="12" t="s">
        <v>957</v>
      </c>
      <c r="M770" s="37">
        <v>43007547</v>
      </c>
      <c r="N770" s="12" t="s">
        <v>940</v>
      </c>
      <c r="O770" s="12">
        <v>65.628</v>
      </c>
      <c r="P770" s="12" t="s">
        <v>1259</v>
      </c>
      <c r="Q770" s="12"/>
      <c r="R770" s="12" t="s">
        <v>1005</v>
      </c>
      <c r="S770" s="36" t="str">
        <f t="shared" si="11"/>
        <v>500mn</v>
      </c>
      <c r="T770" s="36" t="str">
        <f>VLOOKUP(R770,Mapping!B:C,2,FALSE)</f>
        <v>Asia</v>
      </c>
      <c r="U770" s="36" t="str">
        <f>VLOOKUP(N770,Mapping!H:I,2,FALSE)</f>
        <v>Growth</v>
      </c>
    </row>
    <row r="771" spans="1:21" ht="16" customHeight="1" x14ac:dyDescent="0.35">
      <c r="A771" s="12" t="s">
        <v>804</v>
      </c>
      <c r="B771" s="37" t="s">
        <v>925</v>
      </c>
      <c r="C771" s="12">
        <v>767</v>
      </c>
      <c r="D771" s="12">
        <v>700</v>
      </c>
      <c r="E771" s="12">
        <v>-5300</v>
      </c>
      <c r="F771" s="12">
        <v>0</v>
      </c>
      <c r="I771" s="37"/>
      <c r="J771" s="12">
        <v>700</v>
      </c>
      <c r="K771" s="12">
        <v>-5300</v>
      </c>
      <c r="L771" s="12" t="s">
        <v>1260</v>
      </c>
      <c r="M771" s="37">
        <v>4730758847</v>
      </c>
      <c r="N771" s="12" t="s">
        <v>929</v>
      </c>
      <c r="O771" s="12">
        <v>50.39</v>
      </c>
      <c r="P771" s="12" t="s">
        <v>1056</v>
      </c>
      <c r="Q771" s="12"/>
      <c r="R771" s="12" t="s">
        <v>1057</v>
      </c>
      <c r="S771" s="36" t="str">
        <f t="shared" si="11"/>
        <v>1bn - 50bn</v>
      </c>
      <c r="T771" s="36" t="str">
        <f>VLOOKUP(R771,Mapping!B:C,2,FALSE)</f>
        <v>Asia</v>
      </c>
      <c r="U771" s="36" t="str">
        <f>VLOOKUP(N771,Mapping!H:I,2,FALSE)</f>
        <v>Value</v>
      </c>
    </row>
    <row r="772" spans="1:21" ht="16" customHeight="1" x14ac:dyDescent="0.35">
      <c r="A772" s="12" t="s">
        <v>805</v>
      </c>
      <c r="B772" s="37" t="s">
        <v>925</v>
      </c>
      <c r="C772" s="12">
        <v>769</v>
      </c>
      <c r="D772" s="12">
        <v>672</v>
      </c>
      <c r="E772" s="12">
        <v>305</v>
      </c>
      <c r="F772" s="12">
        <v>0</v>
      </c>
      <c r="G772" s="12">
        <v>672</v>
      </c>
      <c r="H772" s="12">
        <v>305</v>
      </c>
      <c r="I772" s="37" t="s">
        <v>928</v>
      </c>
      <c r="M772" s="37">
        <v>27026704776</v>
      </c>
      <c r="N772" s="12" t="s">
        <v>934</v>
      </c>
      <c r="O772" s="12">
        <v>31.864999999999998</v>
      </c>
      <c r="P772" s="12" t="s">
        <v>1084</v>
      </c>
      <c r="Q772" s="12" t="s">
        <v>1046</v>
      </c>
      <c r="R772" s="12" t="s">
        <v>932</v>
      </c>
      <c r="S772" s="36" t="str">
        <f t="shared" ref="S772:S835" si="12">IF(M772&gt;100000000000, "100bn", IF(M772&gt;50000000000, "50bn - 100bn",IF(M772&gt;1000000000, "1bn - 50bn", IF(M772&gt;500000000, "500mn - 1bn", "500mn"))))</f>
        <v>1bn - 50bn</v>
      </c>
      <c r="T772" s="36" t="str">
        <f>VLOOKUP(R772,Mapping!B:C,2,FALSE)</f>
        <v>US/CA</v>
      </c>
      <c r="U772" s="36" t="str">
        <f>VLOOKUP(N772,Mapping!H:I,2,FALSE)</f>
        <v>Index</v>
      </c>
    </row>
    <row r="773" spans="1:21" ht="16" customHeight="1" x14ac:dyDescent="0.35">
      <c r="A773" s="12" t="s">
        <v>806</v>
      </c>
      <c r="B773" s="37" t="s">
        <v>925</v>
      </c>
      <c r="C773" s="12">
        <v>770</v>
      </c>
      <c r="D773" s="12">
        <v>670</v>
      </c>
      <c r="E773" s="12">
        <v>367</v>
      </c>
      <c r="F773" s="12">
        <v>0</v>
      </c>
      <c r="G773" s="12">
        <v>670</v>
      </c>
      <c r="H773" s="12">
        <v>367</v>
      </c>
      <c r="I773" s="37" t="s">
        <v>928</v>
      </c>
      <c r="M773" s="37">
        <v>13195521522</v>
      </c>
      <c r="N773" s="12" t="s">
        <v>998</v>
      </c>
      <c r="O773" s="12">
        <v>15.542</v>
      </c>
      <c r="P773" s="12" t="s">
        <v>1059</v>
      </c>
      <c r="Q773" s="12" t="s">
        <v>936</v>
      </c>
      <c r="R773" s="12" t="s">
        <v>932</v>
      </c>
      <c r="S773" s="36" t="str">
        <f t="shared" si="12"/>
        <v>1bn - 50bn</v>
      </c>
      <c r="T773" s="36" t="str">
        <f>VLOOKUP(R773,Mapping!B:C,2,FALSE)</f>
        <v>US/CA</v>
      </c>
      <c r="U773" s="36" t="str">
        <f>VLOOKUP(N773,Mapping!H:I,2,FALSE)</f>
        <v>Broker</v>
      </c>
    </row>
    <row r="774" spans="1:21" ht="16" customHeight="1" x14ac:dyDescent="0.35">
      <c r="A774" s="12" t="s">
        <v>807</v>
      </c>
      <c r="B774" s="37" t="s">
        <v>933</v>
      </c>
      <c r="C774" s="12">
        <v>771</v>
      </c>
      <c r="D774" s="12">
        <v>637</v>
      </c>
      <c r="E774" s="12">
        <v>-31252</v>
      </c>
      <c r="F774" s="12">
        <v>0</v>
      </c>
      <c r="G774" s="12">
        <v>0</v>
      </c>
      <c r="H774" s="12">
        <v>-31195</v>
      </c>
      <c r="I774" s="37" t="s">
        <v>952</v>
      </c>
      <c r="J774" s="12">
        <v>637</v>
      </c>
      <c r="K774" s="12">
        <v>-57</v>
      </c>
      <c r="L774" s="12" t="s">
        <v>928</v>
      </c>
      <c r="M774" s="37">
        <v>32984549231</v>
      </c>
      <c r="N774" s="12" t="s">
        <v>929</v>
      </c>
      <c r="O774" s="12">
        <v>65.492999999999995</v>
      </c>
      <c r="P774" s="12" t="s">
        <v>1036</v>
      </c>
      <c r="Q774" s="12" t="s">
        <v>1015</v>
      </c>
      <c r="R774" s="12" t="s">
        <v>932</v>
      </c>
      <c r="S774" s="36" t="str">
        <f t="shared" si="12"/>
        <v>1bn - 50bn</v>
      </c>
      <c r="T774" s="36" t="str">
        <f>VLOOKUP(R774,Mapping!B:C,2,FALSE)</f>
        <v>US/CA</v>
      </c>
      <c r="U774" s="36" t="str">
        <f>VLOOKUP(N774,Mapping!H:I,2,FALSE)</f>
        <v>Value</v>
      </c>
    </row>
    <row r="775" spans="1:21" ht="16" customHeight="1" x14ac:dyDescent="0.35">
      <c r="A775" s="12" t="s">
        <v>808</v>
      </c>
      <c r="B775" s="37" t="s">
        <v>933</v>
      </c>
      <c r="C775" s="12">
        <v>772</v>
      </c>
      <c r="D775" s="12">
        <v>620</v>
      </c>
      <c r="E775" s="12">
        <v>-9050</v>
      </c>
      <c r="F775" s="12">
        <v>0</v>
      </c>
      <c r="G775" s="12">
        <v>620</v>
      </c>
      <c r="H775" s="12">
        <v>0</v>
      </c>
      <c r="I775" s="37" t="s">
        <v>958</v>
      </c>
      <c r="J775" s="12">
        <v>0</v>
      </c>
      <c r="K775" s="12">
        <v>-9050</v>
      </c>
      <c r="L775" s="12" t="s">
        <v>928</v>
      </c>
      <c r="M775" s="37">
        <v>313351456</v>
      </c>
      <c r="N775" s="12"/>
      <c r="O775" s="12">
        <v>67.875</v>
      </c>
      <c r="P775" s="12" t="s">
        <v>1053</v>
      </c>
      <c r="Q775" s="12"/>
      <c r="R775" s="12" t="s">
        <v>1054</v>
      </c>
      <c r="S775" s="36" t="str">
        <f t="shared" si="12"/>
        <v>500mn</v>
      </c>
      <c r="T775" s="36" t="str">
        <f>VLOOKUP(R775,Mapping!B:C,2,FALSE)</f>
        <v>EU</v>
      </c>
      <c r="U775" s="36" t="e">
        <f>VLOOKUP(N775,Mapping!H:I,2,FALSE)</f>
        <v>#N/A</v>
      </c>
    </row>
    <row r="776" spans="1:21" ht="16" customHeight="1" x14ac:dyDescent="0.35">
      <c r="A776" s="12" t="s">
        <v>809</v>
      </c>
      <c r="B776" s="37" t="s">
        <v>933</v>
      </c>
      <c r="C776" s="12">
        <v>773</v>
      </c>
      <c r="D776" s="12">
        <v>619</v>
      </c>
      <c r="E776" s="12">
        <v>619</v>
      </c>
      <c r="F776" s="12">
        <v>0</v>
      </c>
      <c r="I776" s="37"/>
      <c r="J776" s="12">
        <v>619</v>
      </c>
      <c r="K776" s="12">
        <v>619</v>
      </c>
      <c r="L776" s="12" t="s">
        <v>955</v>
      </c>
      <c r="M776" s="37">
        <v>13992939031</v>
      </c>
      <c r="N776" s="12" t="s">
        <v>991</v>
      </c>
      <c r="O776" s="12">
        <v>20.303999999999998</v>
      </c>
      <c r="P776" s="12" t="s">
        <v>941</v>
      </c>
      <c r="Q776" s="12" t="s">
        <v>941</v>
      </c>
      <c r="R776" s="12" t="s">
        <v>932</v>
      </c>
      <c r="S776" s="36" t="str">
        <f t="shared" si="12"/>
        <v>1bn - 50bn</v>
      </c>
      <c r="T776" s="36" t="str">
        <f>VLOOKUP(R776,Mapping!B:C,2,FALSE)</f>
        <v>US/CA</v>
      </c>
      <c r="U776" s="36" t="str">
        <f>VLOOKUP(N776,Mapping!H:I,2,FALSE)</f>
        <v>Others</v>
      </c>
    </row>
    <row r="777" spans="1:21" ht="16" customHeight="1" x14ac:dyDescent="0.35">
      <c r="A777" s="12" t="s">
        <v>810</v>
      </c>
      <c r="B777" s="37" t="s">
        <v>925</v>
      </c>
      <c r="C777" s="12">
        <v>774</v>
      </c>
      <c r="D777" s="12">
        <v>611</v>
      </c>
      <c r="E777" s="12">
        <v>250</v>
      </c>
      <c r="F777" s="12">
        <v>0</v>
      </c>
      <c r="G777" s="12">
        <v>611</v>
      </c>
      <c r="H777" s="12">
        <v>250</v>
      </c>
      <c r="I777" s="37" t="s">
        <v>928</v>
      </c>
      <c r="M777" s="37">
        <v>2391523204</v>
      </c>
      <c r="N777" s="12" t="s">
        <v>929</v>
      </c>
      <c r="O777" s="12">
        <v>48.744</v>
      </c>
      <c r="P777" s="12" t="s">
        <v>1261</v>
      </c>
      <c r="Q777" s="12" t="s">
        <v>1248</v>
      </c>
      <c r="R777" s="12" t="s">
        <v>932</v>
      </c>
      <c r="S777" s="36" t="str">
        <f t="shared" si="12"/>
        <v>1bn - 50bn</v>
      </c>
      <c r="T777" s="36" t="str">
        <f>VLOOKUP(R777,Mapping!B:C,2,FALSE)</f>
        <v>US/CA</v>
      </c>
      <c r="U777" s="36" t="str">
        <f>VLOOKUP(N777,Mapping!H:I,2,FALSE)</f>
        <v>Value</v>
      </c>
    </row>
    <row r="778" spans="1:21" ht="16" customHeight="1" x14ac:dyDescent="0.35">
      <c r="A778" s="12" t="s">
        <v>811</v>
      </c>
      <c r="B778" s="37" t="s">
        <v>933</v>
      </c>
      <c r="C778" s="12">
        <v>775</v>
      </c>
      <c r="D778" s="12">
        <v>559</v>
      </c>
      <c r="E778" s="12">
        <v>0</v>
      </c>
      <c r="F778" s="12">
        <v>0</v>
      </c>
      <c r="I778" s="37"/>
      <c r="J778" s="12">
        <v>559</v>
      </c>
      <c r="K778" s="12">
        <v>0</v>
      </c>
      <c r="L778" s="12" t="s">
        <v>928</v>
      </c>
      <c r="M778" s="37">
        <v>2498738509</v>
      </c>
      <c r="N778" s="12" t="s">
        <v>959</v>
      </c>
      <c r="O778" s="12">
        <v>42.688000000000002</v>
      </c>
      <c r="P778" s="12" t="s">
        <v>953</v>
      </c>
      <c r="Q778" s="12"/>
      <c r="R778" s="12" t="s">
        <v>954</v>
      </c>
      <c r="S778" s="36" t="str">
        <f t="shared" si="12"/>
        <v>1bn - 50bn</v>
      </c>
      <c r="T778" s="36" t="str">
        <f>VLOOKUP(R778,Mapping!B:C,2,FALSE)</f>
        <v>EU</v>
      </c>
      <c r="U778" s="36" t="str">
        <f>VLOOKUP(N778,Mapping!H:I,2,FALSE)</f>
        <v>Growth</v>
      </c>
    </row>
    <row r="779" spans="1:21" ht="16" customHeight="1" x14ac:dyDescent="0.35">
      <c r="A779" s="12" t="s">
        <v>812</v>
      </c>
      <c r="B779" s="37" t="s">
        <v>925</v>
      </c>
      <c r="C779" s="12">
        <v>776</v>
      </c>
      <c r="D779" s="12">
        <v>533</v>
      </c>
      <c r="E779" s="12">
        <v>30</v>
      </c>
      <c r="F779" s="12">
        <v>0</v>
      </c>
      <c r="G779" s="12">
        <v>533</v>
      </c>
      <c r="H779" s="12">
        <v>30</v>
      </c>
      <c r="I779" s="37" t="s">
        <v>928</v>
      </c>
      <c r="M779" s="37">
        <v>14720115885</v>
      </c>
      <c r="N779" s="12" t="s">
        <v>959</v>
      </c>
      <c r="O779" s="12">
        <v>121.988</v>
      </c>
      <c r="P779" s="12" t="s">
        <v>989</v>
      </c>
      <c r="Q779" s="12"/>
      <c r="R779" s="12" t="s">
        <v>990</v>
      </c>
      <c r="S779" s="36" t="str">
        <f t="shared" si="12"/>
        <v>1bn - 50bn</v>
      </c>
      <c r="T779" s="36" t="str">
        <f>VLOOKUP(R779,Mapping!B:C,2,FALSE)</f>
        <v>EU</v>
      </c>
      <c r="U779" s="36" t="str">
        <f>VLOOKUP(N779,Mapping!H:I,2,FALSE)</f>
        <v>Growth</v>
      </c>
    </row>
    <row r="780" spans="1:21" ht="16" customHeight="1" x14ac:dyDescent="0.35">
      <c r="A780" s="12" t="s">
        <v>813</v>
      </c>
      <c r="B780" s="37" t="s">
        <v>925</v>
      </c>
      <c r="C780" s="12">
        <v>777</v>
      </c>
      <c r="D780" s="12">
        <v>512</v>
      </c>
      <c r="E780" s="12">
        <v>512</v>
      </c>
      <c r="F780" s="12">
        <v>0</v>
      </c>
      <c r="G780" s="12">
        <v>512</v>
      </c>
      <c r="H780" s="12">
        <v>512</v>
      </c>
      <c r="I780" s="37" t="s">
        <v>928</v>
      </c>
      <c r="M780" s="37">
        <v>618453599</v>
      </c>
      <c r="N780" s="12" t="s">
        <v>934</v>
      </c>
      <c r="O780" s="12">
        <v>57.124000000000002</v>
      </c>
      <c r="P780" s="12" t="s">
        <v>1262</v>
      </c>
      <c r="Q780" s="12" t="s">
        <v>1149</v>
      </c>
      <c r="R780" s="12" t="s">
        <v>932</v>
      </c>
      <c r="S780" s="36" t="str">
        <f t="shared" si="12"/>
        <v>500mn - 1bn</v>
      </c>
      <c r="T780" s="36" t="str">
        <f>VLOOKUP(R780,Mapping!B:C,2,FALSE)</f>
        <v>US/CA</v>
      </c>
      <c r="U780" s="36" t="str">
        <f>VLOOKUP(N780,Mapping!H:I,2,FALSE)</f>
        <v>Index</v>
      </c>
    </row>
    <row r="781" spans="1:21" ht="16" customHeight="1" x14ac:dyDescent="0.35">
      <c r="A781" s="12" t="s">
        <v>814</v>
      </c>
      <c r="B781" s="37" t="s">
        <v>925</v>
      </c>
      <c r="C781" s="12">
        <v>778</v>
      </c>
      <c r="D781" s="12">
        <v>482</v>
      </c>
      <c r="E781" s="12">
        <v>384</v>
      </c>
      <c r="F781" s="12">
        <v>0</v>
      </c>
      <c r="G781" s="12">
        <v>482</v>
      </c>
      <c r="H781" s="12">
        <v>384</v>
      </c>
      <c r="I781" s="37" t="s">
        <v>1062</v>
      </c>
      <c r="M781" s="37">
        <v>976578</v>
      </c>
      <c r="N781" s="12"/>
      <c r="P781" s="12" t="s">
        <v>1016</v>
      </c>
      <c r="Q781" s="12" t="s">
        <v>1017</v>
      </c>
      <c r="R781" s="12" t="s">
        <v>932</v>
      </c>
      <c r="S781" s="36" t="str">
        <f t="shared" si="12"/>
        <v>500mn</v>
      </c>
      <c r="T781" s="36" t="str">
        <f>VLOOKUP(R781,Mapping!B:C,2,FALSE)</f>
        <v>US/CA</v>
      </c>
      <c r="U781" s="36" t="e">
        <f>VLOOKUP(N781,Mapping!H:I,2,FALSE)</f>
        <v>#N/A</v>
      </c>
    </row>
    <row r="782" spans="1:21" ht="16" customHeight="1" x14ac:dyDescent="0.35">
      <c r="A782" s="12" t="s">
        <v>815</v>
      </c>
      <c r="B782" s="37" t="s">
        <v>925</v>
      </c>
      <c r="C782" s="12">
        <v>779</v>
      </c>
      <c r="D782" s="12">
        <v>470</v>
      </c>
      <c r="E782" s="12">
        <v>-2610</v>
      </c>
      <c r="F782" s="12">
        <v>0</v>
      </c>
      <c r="G782" s="12">
        <v>470</v>
      </c>
      <c r="H782" s="12">
        <v>-2610</v>
      </c>
      <c r="I782" s="37" t="s">
        <v>928</v>
      </c>
      <c r="M782" s="37">
        <v>637693295</v>
      </c>
      <c r="N782" s="12" t="s">
        <v>929</v>
      </c>
      <c r="O782" s="12">
        <v>107.642</v>
      </c>
      <c r="P782" s="12" t="s">
        <v>1064</v>
      </c>
      <c r="Q782" s="12"/>
      <c r="R782" s="12" t="s">
        <v>1064</v>
      </c>
      <c r="S782" s="36" t="str">
        <f t="shared" si="12"/>
        <v>500mn - 1bn</v>
      </c>
      <c r="T782" s="36" t="str">
        <f>VLOOKUP(R782,Mapping!B:C,2,FALSE)</f>
        <v>EU</v>
      </c>
      <c r="U782" s="36" t="str">
        <f>VLOOKUP(N782,Mapping!H:I,2,FALSE)</f>
        <v>Value</v>
      </c>
    </row>
    <row r="783" spans="1:21" ht="16" customHeight="1" x14ac:dyDescent="0.35">
      <c r="A783" s="12" t="s">
        <v>816</v>
      </c>
      <c r="B783" s="37" t="s">
        <v>933</v>
      </c>
      <c r="C783" s="12">
        <v>780</v>
      </c>
      <c r="D783" s="12">
        <v>459</v>
      </c>
      <c r="E783" s="12">
        <v>0</v>
      </c>
      <c r="F783" s="12">
        <v>0</v>
      </c>
      <c r="I783" s="37"/>
      <c r="J783" s="12">
        <v>459</v>
      </c>
      <c r="K783" s="12">
        <v>0</v>
      </c>
      <c r="L783" s="12" t="s">
        <v>1263</v>
      </c>
      <c r="M783" s="37">
        <v>3048226474</v>
      </c>
      <c r="N783" s="12" t="s">
        <v>940</v>
      </c>
      <c r="O783" s="12">
        <v>54.279000000000003</v>
      </c>
      <c r="P783" s="12" t="s">
        <v>960</v>
      </c>
      <c r="Q783" s="12"/>
      <c r="R783" s="12" t="s">
        <v>961</v>
      </c>
      <c r="S783" s="36" t="str">
        <f t="shared" si="12"/>
        <v>1bn - 50bn</v>
      </c>
      <c r="T783" s="36" t="str">
        <f>VLOOKUP(R783,Mapping!B:C,2,FALSE)</f>
        <v>EU</v>
      </c>
      <c r="U783" s="36" t="str">
        <f>VLOOKUP(N783,Mapping!H:I,2,FALSE)</f>
        <v>Growth</v>
      </c>
    </row>
    <row r="784" spans="1:21" ht="16" customHeight="1" x14ac:dyDescent="0.35">
      <c r="A784" s="12" t="s">
        <v>817</v>
      </c>
      <c r="B784" s="37" t="s">
        <v>925</v>
      </c>
      <c r="C784" s="12">
        <v>781</v>
      </c>
      <c r="D784" s="12">
        <v>434</v>
      </c>
      <c r="E784" s="12">
        <v>0</v>
      </c>
      <c r="F784" s="12">
        <v>0</v>
      </c>
      <c r="G784" s="12">
        <v>434</v>
      </c>
      <c r="H784" s="12">
        <v>0</v>
      </c>
      <c r="I784" s="37" t="s">
        <v>928</v>
      </c>
      <c r="M784" s="37">
        <v>358188151</v>
      </c>
      <c r="N784" s="12" t="s">
        <v>934</v>
      </c>
      <c r="O784" s="12">
        <v>6.6050000000000004</v>
      </c>
      <c r="P784" s="12" t="s">
        <v>1189</v>
      </c>
      <c r="Q784" s="12" t="s">
        <v>1185</v>
      </c>
      <c r="R784" s="12" t="s">
        <v>932</v>
      </c>
      <c r="S784" s="36" t="str">
        <f t="shared" si="12"/>
        <v>500mn</v>
      </c>
      <c r="T784" s="36" t="str">
        <f>VLOOKUP(R784,Mapping!B:C,2,FALSE)</f>
        <v>US/CA</v>
      </c>
      <c r="U784" s="36" t="str">
        <f>VLOOKUP(N784,Mapping!H:I,2,FALSE)</f>
        <v>Index</v>
      </c>
    </row>
    <row r="785" spans="1:21" ht="16" customHeight="1" x14ac:dyDescent="0.35">
      <c r="A785" s="12" t="s">
        <v>818</v>
      </c>
      <c r="B785" s="37" t="s">
        <v>933</v>
      </c>
      <c r="C785" s="12">
        <v>782</v>
      </c>
      <c r="D785" s="12">
        <v>423</v>
      </c>
      <c r="E785" s="12">
        <v>423</v>
      </c>
      <c r="F785" s="12">
        <v>0</v>
      </c>
      <c r="G785" s="12">
        <v>423</v>
      </c>
      <c r="H785" s="12">
        <v>423</v>
      </c>
      <c r="I785" s="37" t="s">
        <v>928</v>
      </c>
      <c r="M785" s="37">
        <v>943975390</v>
      </c>
      <c r="N785" s="12" t="s">
        <v>929</v>
      </c>
      <c r="O785" s="12">
        <v>59.091000000000001</v>
      </c>
      <c r="P785" s="12" t="s">
        <v>1016</v>
      </c>
      <c r="Q785" s="12" t="s">
        <v>1017</v>
      </c>
      <c r="R785" s="12" t="s">
        <v>932</v>
      </c>
      <c r="S785" s="36" t="str">
        <f t="shared" si="12"/>
        <v>500mn - 1bn</v>
      </c>
      <c r="T785" s="36" t="str">
        <f>VLOOKUP(R785,Mapping!B:C,2,FALSE)</f>
        <v>US/CA</v>
      </c>
      <c r="U785" s="36" t="str">
        <f>VLOOKUP(N785,Mapping!H:I,2,FALSE)</f>
        <v>Value</v>
      </c>
    </row>
    <row r="786" spans="1:21" ht="16" customHeight="1" x14ac:dyDescent="0.35">
      <c r="A786" s="12" t="s">
        <v>819</v>
      </c>
      <c r="B786" s="37" t="s">
        <v>925</v>
      </c>
      <c r="C786" s="12">
        <v>783</v>
      </c>
      <c r="D786" s="12">
        <v>419</v>
      </c>
      <c r="E786" s="12">
        <v>-6580</v>
      </c>
      <c r="F786" s="12">
        <v>0</v>
      </c>
      <c r="G786" s="12">
        <v>419</v>
      </c>
      <c r="H786" s="12">
        <v>-6580</v>
      </c>
      <c r="I786" s="37" t="s">
        <v>928</v>
      </c>
      <c r="M786" s="37">
        <v>7520212163</v>
      </c>
      <c r="N786" s="12" t="s">
        <v>991</v>
      </c>
      <c r="O786" s="12">
        <v>34.509</v>
      </c>
      <c r="P786" s="12" t="s">
        <v>1020</v>
      </c>
      <c r="Q786" s="12" t="s">
        <v>1021</v>
      </c>
      <c r="R786" s="12" t="s">
        <v>932</v>
      </c>
      <c r="S786" s="36" t="str">
        <f t="shared" si="12"/>
        <v>1bn - 50bn</v>
      </c>
      <c r="T786" s="36" t="str">
        <f>VLOOKUP(R786,Mapping!B:C,2,FALSE)</f>
        <v>US/CA</v>
      </c>
      <c r="U786" s="36" t="str">
        <f>VLOOKUP(N786,Mapping!H:I,2,FALSE)</f>
        <v>Others</v>
      </c>
    </row>
    <row r="787" spans="1:21" ht="16" customHeight="1" x14ac:dyDescent="0.35">
      <c r="A787" s="12" t="s">
        <v>820</v>
      </c>
      <c r="B787" s="37" t="s">
        <v>933</v>
      </c>
      <c r="C787" s="12">
        <v>784</v>
      </c>
      <c r="D787" s="12">
        <v>400</v>
      </c>
      <c r="E787" s="12">
        <v>-100</v>
      </c>
      <c r="F787" s="12">
        <v>0</v>
      </c>
      <c r="I787" s="37"/>
      <c r="J787" s="12">
        <v>400</v>
      </c>
      <c r="K787" s="12">
        <v>-100</v>
      </c>
      <c r="L787" s="12" t="s">
        <v>1128</v>
      </c>
      <c r="M787" s="37">
        <v>6649652701</v>
      </c>
      <c r="N787" s="12" t="s">
        <v>940</v>
      </c>
      <c r="O787" s="12">
        <v>40.750999999999998</v>
      </c>
      <c r="P787" s="12" t="s">
        <v>1047</v>
      </c>
      <c r="Q787" s="12"/>
      <c r="R787" s="12" t="s">
        <v>1048</v>
      </c>
      <c r="S787" s="36" t="str">
        <f t="shared" si="12"/>
        <v>1bn - 50bn</v>
      </c>
      <c r="T787" s="36" t="str">
        <f>VLOOKUP(R787,Mapping!B:C,2,FALSE)</f>
        <v>EU</v>
      </c>
      <c r="U787" s="36" t="str">
        <f>VLOOKUP(N787,Mapping!H:I,2,FALSE)</f>
        <v>Growth</v>
      </c>
    </row>
    <row r="788" spans="1:21" ht="16" customHeight="1" x14ac:dyDescent="0.35">
      <c r="A788" s="12" t="s">
        <v>821</v>
      </c>
      <c r="B788" s="37" t="s">
        <v>933</v>
      </c>
      <c r="C788" s="12">
        <v>785</v>
      </c>
      <c r="D788" s="12">
        <v>398</v>
      </c>
      <c r="E788" s="12">
        <v>0</v>
      </c>
      <c r="F788" s="12">
        <v>0</v>
      </c>
      <c r="G788" s="12">
        <v>398</v>
      </c>
      <c r="H788" s="12">
        <v>0</v>
      </c>
      <c r="I788" s="37" t="s">
        <v>928</v>
      </c>
      <c r="M788" s="37">
        <v>18907992430</v>
      </c>
      <c r="N788" s="12" t="s">
        <v>929</v>
      </c>
      <c r="O788" s="12">
        <v>35.262</v>
      </c>
      <c r="P788" s="12" t="s">
        <v>941</v>
      </c>
      <c r="Q788" s="12" t="s">
        <v>941</v>
      </c>
      <c r="R788" s="12" t="s">
        <v>932</v>
      </c>
      <c r="S788" s="36" t="str">
        <f t="shared" si="12"/>
        <v>1bn - 50bn</v>
      </c>
      <c r="T788" s="36" t="str">
        <f>VLOOKUP(R788,Mapping!B:C,2,FALSE)</f>
        <v>US/CA</v>
      </c>
      <c r="U788" s="36" t="str">
        <f>VLOOKUP(N788,Mapping!H:I,2,FALSE)</f>
        <v>Value</v>
      </c>
    </row>
    <row r="789" spans="1:21" ht="16" customHeight="1" x14ac:dyDescent="0.35">
      <c r="A789" s="12" t="s">
        <v>822</v>
      </c>
      <c r="B789" s="37" t="s">
        <v>925</v>
      </c>
      <c r="C789" s="12">
        <v>786</v>
      </c>
      <c r="D789" s="12">
        <v>376</v>
      </c>
      <c r="E789" s="12">
        <v>-107</v>
      </c>
      <c r="F789" s="12">
        <v>0</v>
      </c>
      <c r="G789" s="12">
        <v>376</v>
      </c>
      <c r="H789" s="12">
        <v>-107</v>
      </c>
      <c r="I789" s="37" t="s">
        <v>928</v>
      </c>
      <c r="M789" s="37">
        <v>967451522</v>
      </c>
      <c r="N789" s="12" t="s">
        <v>934</v>
      </c>
      <c r="O789" s="12">
        <v>24.533000000000001</v>
      </c>
      <c r="P789" s="12" t="s">
        <v>1264</v>
      </c>
      <c r="Q789" s="12" t="s">
        <v>1114</v>
      </c>
      <c r="R789" s="12" t="s">
        <v>932</v>
      </c>
      <c r="S789" s="36" t="str">
        <f t="shared" si="12"/>
        <v>500mn - 1bn</v>
      </c>
      <c r="T789" s="36" t="str">
        <f>VLOOKUP(R789,Mapping!B:C,2,FALSE)</f>
        <v>US/CA</v>
      </c>
      <c r="U789" s="36" t="str">
        <f>VLOOKUP(N789,Mapping!H:I,2,FALSE)</f>
        <v>Index</v>
      </c>
    </row>
    <row r="790" spans="1:21" ht="16" customHeight="1" x14ac:dyDescent="0.35">
      <c r="A790" s="12" t="s">
        <v>823</v>
      </c>
      <c r="B790" s="37" t="s">
        <v>925</v>
      </c>
      <c r="C790" s="12">
        <v>787</v>
      </c>
      <c r="D790" s="12">
        <v>370</v>
      </c>
      <c r="E790" s="12">
        <v>370</v>
      </c>
      <c r="F790" s="12">
        <v>0</v>
      </c>
      <c r="G790" s="12">
        <v>370</v>
      </c>
      <c r="H790" s="12">
        <v>370</v>
      </c>
      <c r="I790" s="37" t="s">
        <v>928</v>
      </c>
      <c r="M790" s="37">
        <v>240729739</v>
      </c>
      <c r="N790" s="12" t="s">
        <v>963</v>
      </c>
      <c r="O790" s="12">
        <v>101.821</v>
      </c>
      <c r="P790" s="38" t="s">
        <v>1056</v>
      </c>
      <c r="Q790" s="12"/>
      <c r="R790" s="12" t="s">
        <v>1057</v>
      </c>
      <c r="S790" s="36" t="str">
        <f t="shared" si="12"/>
        <v>500mn</v>
      </c>
      <c r="T790" s="36" t="str">
        <f>VLOOKUP(R790,Mapping!B:C,2,FALSE)</f>
        <v>Asia</v>
      </c>
      <c r="U790" s="36" t="str">
        <f>VLOOKUP(N790,Mapping!H:I,2,FALSE)</f>
        <v>Growth</v>
      </c>
    </row>
    <row r="791" spans="1:21" ht="16" customHeight="1" x14ac:dyDescent="0.35">
      <c r="A791" s="12" t="s">
        <v>824</v>
      </c>
      <c r="B791" s="37" t="s">
        <v>933</v>
      </c>
      <c r="C791" s="12">
        <v>788</v>
      </c>
      <c r="D791" s="12">
        <v>350</v>
      </c>
      <c r="E791" s="12">
        <v>0</v>
      </c>
      <c r="F791" s="12">
        <v>0</v>
      </c>
      <c r="I791" s="37"/>
      <c r="J791" s="12">
        <v>350</v>
      </c>
      <c r="K791" s="12">
        <v>0</v>
      </c>
      <c r="L791" s="12" t="s">
        <v>962</v>
      </c>
      <c r="M791" s="37">
        <v>835064804</v>
      </c>
      <c r="N791" s="12" t="s">
        <v>996</v>
      </c>
      <c r="O791" s="12">
        <v>62.411999999999999</v>
      </c>
      <c r="P791" s="12" t="s">
        <v>960</v>
      </c>
      <c r="Q791" s="12"/>
      <c r="R791" s="12" t="s">
        <v>961</v>
      </c>
      <c r="S791" s="36" t="str">
        <f t="shared" si="12"/>
        <v>500mn - 1bn</v>
      </c>
      <c r="T791" s="36" t="str">
        <f>VLOOKUP(R791,Mapping!B:C,2,FALSE)</f>
        <v>EU</v>
      </c>
      <c r="U791" s="36" t="str">
        <f>VLOOKUP(N791,Mapping!H:I,2,FALSE)</f>
        <v>Alternative/Specialty</v>
      </c>
    </row>
    <row r="792" spans="1:21" ht="16" customHeight="1" x14ac:dyDescent="0.35">
      <c r="A792" s="12" t="s">
        <v>825</v>
      </c>
      <c r="B792" s="37" t="s">
        <v>925</v>
      </c>
      <c r="C792" s="12">
        <v>789</v>
      </c>
      <c r="D792" s="12">
        <v>305</v>
      </c>
      <c r="E792" s="12">
        <v>16</v>
      </c>
      <c r="F792" s="12">
        <v>0</v>
      </c>
      <c r="G792" s="12">
        <v>305</v>
      </c>
      <c r="H792" s="12">
        <v>16</v>
      </c>
      <c r="I792" s="37" t="s">
        <v>928</v>
      </c>
      <c r="M792" s="37">
        <v>78296268226</v>
      </c>
      <c r="N792" s="12" t="s">
        <v>929</v>
      </c>
      <c r="O792" s="12">
        <v>49.741</v>
      </c>
      <c r="P792" s="12" t="s">
        <v>983</v>
      </c>
      <c r="Q792" s="12" t="s">
        <v>984</v>
      </c>
      <c r="R792" s="12" t="s">
        <v>985</v>
      </c>
      <c r="S792" s="36" t="str">
        <f t="shared" si="12"/>
        <v>50bn - 100bn</v>
      </c>
      <c r="T792" s="36" t="str">
        <f>VLOOKUP(R792,Mapping!B:C,2,FALSE)</f>
        <v>US/CA</v>
      </c>
      <c r="U792" s="36" t="str">
        <f>VLOOKUP(N792,Mapping!H:I,2,FALSE)</f>
        <v>Value</v>
      </c>
    </row>
    <row r="793" spans="1:21" ht="16" customHeight="1" x14ac:dyDescent="0.35">
      <c r="A793" s="12" t="s">
        <v>826</v>
      </c>
      <c r="B793" s="37" t="s">
        <v>933</v>
      </c>
      <c r="C793" s="12">
        <v>790</v>
      </c>
      <c r="D793" s="12">
        <v>300</v>
      </c>
      <c r="E793" s="12">
        <v>300</v>
      </c>
      <c r="F793" s="12">
        <v>0</v>
      </c>
      <c r="G793" s="12">
        <v>300</v>
      </c>
      <c r="H793" s="12">
        <v>300</v>
      </c>
      <c r="I793" s="37" t="s">
        <v>1069</v>
      </c>
      <c r="M793" s="37">
        <v>746068018</v>
      </c>
      <c r="N793" s="12" t="s">
        <v>929</v>
      </c>
      <c r="O793" s="12">
        <v>66.043000000000006</v>
      </c>
      <c r="P793" s="12" t="s">
        <v>1131</v>
      </c>
      <c r="Q793" s="12"/>
      <c r="R793" s="12" t="s">
        <v>1132</v>
      </c>
      <c r="S793" s="36" t="str">
        <f t="shared" si="12"/>
        <v>500mn - 1bn</v>
      </c>
      <c r="T793" s="36" t="str">
        <f>VLOOKUP(R793,Mapping!B:C,2,FALSE)</f>
        <v>Asia</v>
      </c>
      <c r="U793" s="36" t="str">
        <f>VLOOKUP(N793,Mapping!H:I,2,FALSE)</f>
        <v>Value</v>
      </c>
    </row>
    <row r="794" spans="1:21" ht="16" customHeight="1" x14ac:dyDescent="0.35">
      <c r="A794" s="12" t="s">
        <v>827</v>
      </c>
      <c r="B794" s="37" t="s">
        <v>925</v>
      </c>
      <c r="C794" s="12">
        <v>791</v>
      </c>
      <c r="D794" s="12">
        <v>286</v>
      </c>
      <c r="E794" s="12">
        <v>286</v>
      </c>
      <c r="F794" s="12">
        <v>0</v>
      </c>
      <c r="G794" s="12">
        <v>286</v>
      </c>
      <c r="H794" s="12">
        <v>286</v>
      </c>
      <c r="I794" s="37" t="s">
        <v>928</v>
      </c>
      <c r="M794" s="37">
        <v>396949402</v>
      </c>
      <c r="N794" s="12" t="s">
        <v>934</v>
      </c>
      <c r="O794" s="12">
        <v>51.277000000000001</v>
      </c>
      <c r="P794" s="12" t="s">
        <v>938</v>
      </c>
      <c r="Q794" s="12" t="s">
        <v>931</v>
      </c>
      <c r="R794" s="12" t="s">
        <v>932</v>
      </c>
      <c r="S794" s="36" t="str">
        <f t="shared" si="12"/>
        <v>500mn</v>
      </c>
      <c r="T794" s="36" t="str">
        <f>VLOOKUP(R794,Mapping!B:C,2,FALSE)</f>
        <v>US/CA</v>
      </c>
      <c r="U794" s="36" t="str">
        <f>VLOOKUP(N794,Mapping!H:I,2,FALSE)</f>
        <v>Index</v>
      </c>
    </row>
    <row r="795" spans="1:21" ht="16" customHeight="1" x14ac:dyDescent="0.35">
      <c r="A795" s="12" t="s">
        <v>828</v>
      </c>
      <c r="B795" s="37" t="s">
        <v>933</v>
      </c>
      <c r="C795" s="12">
        <v>792</v>
      </c>
      <c r="D795" s="12">
        <v>270</v>
      </c>
      <c r="E795" s="12">
        <v>-2940</v>
      </c>
      <c r="F795" s="12">
        <v>0</v>
      </c>
      <c r="G795" s="12">
        <v>270</v>
      </c>
      <c r="H795" s="12">
        <v>60</v>
      </c>
      <c r="I795" s="37" t="s">
        <v>928</v>
      </c>
      <c r="J795" s="12">
        <v>0</v>
      </c>
      <c r="K795" s="12">
        <v>-3000</v>
      </c>
      <c r="L795" s="12" t="s">
        <v>986</v>
      </c>
      <c r="M795" s="37">
        <v>6495454402</v>
      </c>
      <c r="N795" s="12" t="s">
        <v>959</v>
      </c>
      <c r="O795" s="12">
        <v>38.052999999999997</v>
      </c>
      <c r="P795" s="12" t="s">
        <v>988</v>
      </c>
      <c r="Q795" s="12"/>
      <c r="R795" s="12" t="s">
        <v>988</v>
      </c>
      <c r="S795" s="36" t="str">
        <f t="shared" si="12"/>
        <v>1bn - 50bn</v>
      </c>
      <c r="T795" s="36" t="str">
        <f>VLOOKUP(R795,Mapping!B:C,2,FALSE)</f>
        <v>SG</v>
      </c>
      <c r="U795" s="36" t="str">
        <f>VLOOKUP(N795,Mapping!H:I,2,FALSE)</f>
        <v>Growth</v>
      </c>
    </row>
    <row r="796" spans="1:21" ht="16" customHeight="1" x14ac:dyDescent="0.35">
      <c r="A796" s="12" t="s">
        <v>829</v>
      </c>
      <c r="B796" s="37" t="s">
        <v>925</v>
      </c>
      <c r="C796" s="12">
        <v>793</v>
      </c>
      <c r="D796" s="12">
        <v>265</v>
      </c>
      <c r="E796" s="12">
        <v>0</v>
      </c>
      <c r="F796" s="12">
        <v>0</v>
      </c>
      <c r="G796" s="12">
        <v>265</v>
      </c>
      <c r="H796" s="12">
        <v>0</v>
      </c>
      <c r="I796" s="37" t="s">
        <v>928</v>
      </c>
      <c r="M796" s="37">
        <v>561723917</v>
      </c>
      <c r="N796" s="12" t="s">
        <v>929</v>
      </c>
      <c r="O796" s="12">
        <v>12.180999999999999</v>
      </c>
      <c r="P796" s="12" t="s">
        <v>1265</v>
      </c>
      <c r="Q796" s="12" t="s">
        <v>936</v>
      </c>
      <c r="R796" s="12" t="s">
        <v>932</v>
      </c>
      <c r="S796" s="36" t="str">
        <f t="shared" si="12"/>
        <v>500mn - 1bn</v>
      </c>
      <c r="T796" s="36" t="str">
        <f>VLOOKUP(R796,Mapping!B:C,2,FALSE)</f>
        <v>US/CA</v>
      </c>
      <c r="U796" s="36" t="str">
        <f>VLOOKUP(N796,Mapping!H:I,2,FALSE)</f>
        <v>Value</v>
      </c>
    </row>
    <row r="797" spans="1:21" ht="16" customHeight="1" x14ac:dyDescent="0.35">
      <c r="A797" s="12" t="s">
        <v>830</v>
      </c>
      <c r="B797" s="37" t="s">
        <v>925</v>
      </c>
      <c r="C797" s="12">
        <v>793</v>
      </c>
      <c r="D797" s="12">
        <v>265</v>
      </c>
      <c r="E797" s="12">
        <v>265</v>
      </c>
      <c r="F797" s="12">
        <v>0</v>
      </c>
      <c r="I797" s="37"/>
      <c r="J797" s="12">
        <v>265</v>
      </c>
      <c r="K797" s="12">
        <v>265</v>
      </c>
      <c r="L797" s="12" t="s">
        <v>942</v>
      </c>
      <c r="M797" s="37">
        <v>130259451</v>
      </c>
      <c r="N797" s="12" t="s">
        <v>940</v>
      </c>
      <c r="O797" s="12">
        <v>19.774000000000001</v>
      </c>
      <c r="P797" s="12" t="s">
        <v>1266</v>
      </c>
      <c r="Q797" s="12" t="s">
        <v>1012</v>
      </c>
      <c r="R797" s="12" t="s">
        <v>1013</v>
      </c>
      <c r="S797" s="36" t="str">
        <f t="shared" si="12"/>
        <v>500mn</v>
      </c>
      <c r="T797" s="36" t="str">
        <f>VLOOKUP(R797,Mapping!B:C,2,FALSE)</f>
        <v>Oceania</v>
      </c>
      <c r="U797" s="36" t="str">
        <f>VLOOKUP(N797,Mapping!H:I,2,FALSE)</f>
        <v>Growth</v>
      </c>
    </row>
    <row r="798" spans="1:21" ht="16" customHeight="1" x14ac:dyDescent="0.35">
      <c r="A798" s="12" t="s">
        <v>831</v>
      </c>
      <c r="B798" s="37" t="s">
        <v>925</v>
      </c>
      <c r="C798" s="12">
        <v>795</v>
      </c>
      <c r="D798" s="12">
        <v>251</v>
      </c>
      <c r="E798" s="12">
        <v>2</v>
      </c>
      <c r="F798" s="12">
        <v>0</v>
      </c>
      <c r="G798" s="12">
        <v>251</v>
      </c>
      <c r="H798" s="12">
        <v>2</v>
      </c>
      <c r="I798" s="37" t="s">
        <v>928</v>
      </c>
      <c r="M798" s="37">
        <v>6467269438</v>
      </c>
      <c r="N798" s="12" t="s">
        <v>998</v>
      </c>
      <c r="O798" s="12">
        <v>44.652000000000001</v>
      </c>
      <c r="P798" s="12" t="s">
        <v>1267</v>
      </c>
      <c r="Q798" s="12" t="s">
        <v>1082</v>
      </c>
      <c r="R798" s="12" t="s">
        <v>932</v>
      </c>
      <c r="S798" s="36" t="str">
        <f t="shared" si="12"/>
        <v>1bn - 50bn</v>
      </c>
      <c r="T798" s="36" t="str">
        <f>VLOOKUP(R798,Mapping!B:C,2,FALSE)</f>
        <v>US/CA</v>
      </c>
      <c r="U798" s="36" t="str">
        <f>VLOOKUP(N798,Mapping!H:I,2,FALSE)</f>
        <v>Broker</v>
      </c>
    </row>
    <row r="799" spans="1:21" ht="16" customHeight="1" x14ac:dyDescent="0.35">
      <c r="A799" s="12" t="s">
        <v>832</v>
      </c>
      <c r="B799" s="37" t="s">
        <v>925</v>
      </c>
      <c r="C799" s="12">
        <v>796</v>
      </c>
      <c r="D799" s="12">
        <v>250</v>
      </c>
      <c r="E799" s="12">
        <v>250</v>
      </c>
      <c r="F799" s="12">
        <v>0</v>
      </c>
      <c r="I799" s="37"/>
      <c r="J799" s="12">
        <v>250</v>
      </c>
      <c r="K799" s="12">
        <v>250</v>
      </c>
      <c r="L799" s="12" t="s">
        <v>1069</v>
      </c>
      <c r="M799" s="37">
        <v>9186961347</v>
      </c>
      <c r="N799" s="12" t="s">
        <v>976</v>
      </c>
      <c r="O799" s="12">
        <v>161.31800000000001</v>
      </c>
      <c r="P799" s="12" t="s">
        <v>953</v>
      </c>
      <c r="Q799" s="12"/>
      <c r="R799" s="12" t="s">
        <v>954</v>
      </c>
      <c r="S799" s="36" t="str">
        <f t="shared" si="12"/>
        <v>1bn - 50bn</v>
      </c>
      <c r="T799" s="36" t="str">
        <f>VLOOKUP(R799,Mapping!B:C,2,FALSE)</f>
        <v>EU</v>
      </c>
      <c r="U799" s="36" t="str">
        <f>VLOOKUP(N799,Mapping!H:I,2,FALSE)</f>
        <v>Alternative/Specialty</v>
      </c>
    </row>
    <row r="800" spans="1:21" ht="16" customHeight="1" x14ac:dyDescent="0.35">
      <c r="A800" s="12" t="s">
        <v>833</v>
      </c>
      <c r="B800" s="37" t="s">
        <v>925</v>
      </c>
      <c r="C800" s="12">
        <v>797</v>
      </c>
      <c r="D800" s="12">
        <v>235</v>
      </c>
      <c r="E800" s="12">
        <v>-8</v>
      </c>
      <c r="F800" s="12">
        <v>0</v>
      </c>
      <c r="G800" s="12">
        <v>235</v>
      </c>
      <c r="H800" s="12">
        <v>-8</v>
      </c>
      <c r="I800" s="37" t="s">
        <v>928</v>
      </c>
      <c r="M800" s="37">
        <v>8736021651</v>
      </c>
      <c r="N800" s="12" t="s">
        <v>934</v>
      </c>
      <c r="O800" s="12">
        <v>13.86</v>
      </c>
      <c r="P800" s="38" t="s">
        <v>1268</v>
      </c>
      <c r="Q800" s="12" t="s">
        <v>1248</v>
      </c>
      <c r="R800" s="12" t="s">
        <v>932</v>
      </c>
      <c r="S800" s="36" t="str">
        <f t="shared" si="12"/>
        <v>1bn - 50bn</v>
      </c>
      <c r="T800" s="36" t="str">
        <f>VLOOKUP(R800,Mapping!B:C,2,FALSE)</f>
        <v>US/CA</v>
      </c>
      <c r="U800" s="36" t="str">
        <f>VLOOKUP(N800,Mapping!H:I,2,FALSE)</f>
        <v>Index</v>
      </c>
    </row>
    <row r="801" spans="1:21" ht="16" customHeight="1" x14ac:dyDescent="0.35">
      <c r="A801" s="12" t="s">
        <v>834</v>
      </c>
      <c r="B801" s="37" t="s">
        <v>925</v>
      </c>
      <c r="C801" s="12">
        <v>798</v>
      </c>
      <c r="D801" s="12">
        <v>231</v>
      </c>
      <c r="E801" s="12">
        <v>0</v>
      </c>
      <c r="F801" s="12">
        <v>0</v>
      </c>
      <c r="G801" s="12">
        <v>231</v>
      </c>
      <c r="H801" s="12">
        <v>0</v>
      </c>
      <c r="I801" s="37" t="s">
        <v>928</v>
      </c>
      <c r="M801" s="37">
        <v>718502549</v>
      </c>
      <c r="N801" s="12" t="s">
        <v>934</v>
      </c>
      <c r="O801" s="12">
        <v>30.699000000000002</v>
      </c>
      <c r="P801" s="12" t="s">
        <v>1110</v>
      </c>
      <c r="Q801" s="12" t="s">
        <v>1111</v>
      </c>
      <c r="R801" s="12" t="s">
        <v>932</v>
      </c>
      <c r="S801" s="36" t="str">
        <f t="shared" si="12"/>
        <v>500mn - 1bn</v>
      </c>
      <c r="T801" s="36" t="str">
        <f>VLOOKUP(R801,Mapping!B:C,2,FALSE)</f>
        <v>US/CA</v>
      </c>
      <c r="U801" s="36" t="str">
        <f>VLOOKUP(N801,Mapping!H:I,2,FALSE)</f>
        <v>Index</v>
      </c>
    </row>
    <row r="802" spans="1:21" ht="16" customHeight="1" x14ac:dyDescent="0.35">
      <c r="A802" s="12" t="s">
        <v>835</v>
      </c>
      <c r="B802" s="37" t="s">
        <v>925</v>
      </c>
      <c r="C802" s="12">
        <v>799</v>
      </c>
      <c r="D802" s="12">
        <v>230</v>
      </c>
      <c r="E802" s="12">
        <v>0</v>
      </c>
      <c r="F802" s="12">
        <v>0</v>
      </c>
      <c r="G802" s="12">
        <v>230</v>
      </c>
      <c r="H802" s="12">
        <v>0</v>
      </c>
      <c r="I802" s="37" t="s">
        <v>928</v>
      </c>
      <c r="M802" s="37">
        <v>1787411693</v>
      </c>
      <c r="N802" s="12" t="s">
        <v>991</v>
      </c>
      <c r="O802" s="12">
        <v>10.236000000000001</v>
      </c>
      <c r="P802" s="12" t="s">
        <v>1269</v>
      </c>
      <c r="Q802" s="12" t="s">
        <v>936</v>
      </c>
      <c r="R802" s="12" t="s">
        <v>932</v>
      </c>
      <c r="S802" s="36" t="str">
        <f t="shared" si="12"/>
        <v>1bn - 50bn</v>
      </c>
      <c r="T802" s="36" t="str">
        <f>VLOOKUP(R802,Mapping!B:C,2,FALSE)</f>
        <v>US/CA</v>
      </c>
      <c r="U802" s="36" t="str">
        <f>VLOOKUP(N802,Mapping!H:I,2,FALSE)</f>
        <v>Others</v>
      </c>
    </row>
    <row r="803" spans="1:21" ht="16" customHeight="1" x14ac:dyDescent="0.35">
      <c r="A803" s="12" t="s">
        <v>836</v>
      </c>
      <c r="B803" s="37" t="s">
        <v>925</v>
      </c>
      <c r="C803" s="12">
        <v>800</v>
      </c>
      <c r="D803" s="12">
        <v>229</v>
      </c>
      <c r="E803" s="12">
        <v>-30</v>
      </c>
      <c r="F803" s="12">
        <v>0</v>
      </c>
      <c r="G803" s="12">
        <v>229</v>
      </c>
      <c r="H803" s="12">
        <v>-30</v>
      </c>
      <c r="I803" s="37" t="s">
        <v>928</v>
      </c>
      <c r="M803" s="37">
        <v>33455158758</v>
      </c>
      <c r="N803" s="12" t="s">
        <v>976</v>
      </c>
      <c r="O803" s="12">
        <v>33.298999999999999</v>
      </c>
      <c r="P803" s="12" t="s">
        <v>967</v>
      </c>
      <c r="Q803" s="12" t="s">
        <v>968</v>
      </c>
      <c r="R803" s="12" t="s">
        <v>932</v>
      </c>
      <c r="S803" s="36" t="str">
        <f t="shared" si="12"/>
        <v>1bn - 50bn</v>
      </c>
      <c r="T803" s="36" t="str">
        <f>VLOOKUP(R803,Mapping!B:C,2,FALSE)</f>
        <v>US/CA</v>
      </c>
      <c r="U803" s="36" t="str">
        <f>VLOOKUP(N803,Mapping!H:I,2,FALSE)</f>
        <v>Alternative/Specialty</v>
      </c>
    </row>
    <row r="804" spans="1:21" ht="16" customHeight="1" x14ac:dyDescent="0.35">
      <c r="A804" s="12" t="s">
        <v>837</v>
      </c>
      <c r="B804" s="37" t="s">
        <v>925</v>
      </c>
      <c r="C804" s="12">
        <v>801</v>
      </c>
      <c r="D804" s="12">
        <v>221</v>
      </c>
      <c r="E804" s="12">
        <v>221</v>
      </c>
      <c r="F804" s="12">
        <v>0</v>
      </c>
      <c r="G804" s="12">
        <v>221</v>
      </c>
      <c r="H804" s="12">
        <v>221</v>
      </c>
      <c r="I804" s="37" t="s">
        <v>928</v>
      </c>
      <c r="M804" s="37">
        <v>2150923063</v>
      </c>
      <c r="N804" s="12" t="s">
        <v>959</v>
      </c>
      <c r="O804" s="12">
        <v>19.050999999999998</v>
      </c>
      <c r="P804" s="12" t="s">
        <v>1020</v>
      </c>
      <c r="Q804" s="12" t="s">
        <v>1021</v>
      </c>
      <c r="R804" s="12" t="s">
        <v>932</v>
      </c>
      <c r="S804" s="36" t="str">
        <f t="shared" si="12"/>
        <v>1bn - 50bn</v>
      </c>
      <c r="T804" s="36" t="str">
        <f>VLOOKUP(R804,Mapping!B:C,2,FALSE)</f>
        <v>US/CA</v>
      </c>
      <c r="U804" s="36" t="str">
        <f>VLOOKUP(N804,Mapping!H:I,2,FALSE)</f>
        <v>Growth</v>
      </c>
    </row>
    <row r="805" spans="1:21" ht="16" customHeight="1" x14ac:dyDescent="0.35">
      <c r="A805" s="12" t="s">
        <v>838</v>
      </c>
      <c r="B805" s="37" t="s">
        <v>925</v>
      </c>
      <c r="C805" s="12">
        <v>802</v>
      </c>
      <c r="D805" s="12">
        <v>212</v>
      </c>
      <c r="E805" s="12">
        <v>-1039</v>
      </c>
      <c r="F805" s="12">
        <v>0</v>
      </c>
      <c r="G805" s="12">
        <v>212</v>
      </c>
      <c r="H805" s="12">
        <v>-1039</v>
      </c>
      <c r="I805" s="37" t="s">
        <v>928</v>
      </c>
      <c r="M805" s="37">
        <v>36849059803</v>
      </c>
      <c r="N805" s="12" t="s">
        <v>998</v>
      </c>
      <c r="O805" s="12">
        <v>50.03</v>
      </c>
      <c r="P805" s="12" t="s">
        <v>953</v>
      </c>
      <c r="Q805" s="12"/>
      <c r="R805" s="12" t="s">
        <v>954</v>
      </c>
      <c r="S805" s="36" t="str">
        <f t="shared" si="12"/>
        <v>1bn - 50bn</v>
      </c>
      <c r="T805" s="36" t="str">
        <f>VLOOKUP(R805,Mapping!B:C,2,FALSE)</f>
        <v>EU</v>
      </c>
      <c r="U805" s="36" t="str">
        <f>VLOOKUP(N805,Mapping!H:I,2,FALSE)</f>
        <v>Broker</v>
      </c>
    </row>
    <row r="806" spans="1:21" ht="16" customHeight="1" x14ac:dyDescent="0.35">
      <c r="A806" s="12" t="s">
        <v>839</v>
      </c>
      <c r="B806" s="37" t="s">
        <v>925</v>
      </c>
      <c r="C806" s="12">
        <v>803</v>
      </c>
      <c r="D806" s="12">
        <v>202</v>
      </c>
      <c r="E806" s="12">
        <v>-17</v>
      </c>
      <c r="F806" s="12">
        <v>0</v>
      </c>
      <c r="I806" s="37"/>
      <c r="J806" s="12">
        <v>202</v>
      </c>
      <c r="K806" s="12">
        <v>-17</v>
      </c>
      <c r="L806" s="12" t="s">
        <v>957</v>
      </c>
      <c r="M806" s="37">
        <v>40622912</v>
      </c>
      <c r="N806" s="12" t="s">
        <v>1270</v>
      </c>
      <c r="O806" s="12">
        <v>74.022999999999996</v>
      </c>
      <c r="P806" s="12" t="s">
        <v>1194</v>
      </c>
      <c r="Q806" s="12"/>
      <c r="R806" s="12" t="s">
        <v>1154</v>
      </c>
      <c r="S806" s="36" t="str">
        <f t="shared" si="12"/>
        <v>500mn</v>
      </c>
      <c r="T806" s="36" t="str">
        <f>VLOOKUP(R806,Mapping!B:C,2,FALSE)</f>
        <v>Oceania</v>
      </c>
      <c r="U806" s="36" t="str">
        <f>VLOOKUP(N806,Mapping!H:I,2,FALSE)</f>
        <v>Others</v>
      </c>
    </row>
    <row r="807" spans="1:21" ht="16" customHeight="1" x14ac:dyDescent="0.35">
      <c r="A807" s="12" t="s">
        <v>840</v>
      </c>
      <c r="B807" s="37" t="s">
        <v>925</v>
      </c>
      <c r="C807" s="12">
        <v>804</v>
      </c>
      <c r="D807" s="12">
        <v>200</v>
      </c>
      <c r="E807" s="12">
        <v>200</v>
      </c>
      <c r="F807" s="12">
        <v>0</v>
      </c>
      <c r="I807" s="37"/>
      <c r="J807" s="12">
        <v>200</v>
      </c>
      <c r="K807" s="12">
        <v>200</v>
      </c>
      <c r="L807" s="12" t="s">
        <v>1128</v>
      </c>
      <c r="M807" s="37">
        <v>8414273</v>
      </c>
      <c r="N807" s="12"/>
      <c r="O807" s="12">
        <v>167.07599999999999</v>
      </c>
      <c r="P807" s="12" t="s">
        <v>1053</v>
      </c>
      <c r="Q807" s="12"/>
      <c r="R807" s="12" t="s">
        <v>1054</v>
      </c>
      <c r="S807" s="36" t="str">
        <f t="shared" si="12"/>
        <v>500mn</v>
      </c>
      <c r="T807" s="36" t="str">
        <f>VLOOKUP(R807,Mapping!B:C,2,FALSE)</f>
        <v>EU</v>
      </c>
      <c r="U807" s="36" t="e">
        <f>VLOOKUP(N807,Mapping!H:I,2,FALSE)</f>
        <v>#N/A</v>
      </c>
    </row>
    <row r="808" spans="1:21" ht="16" customHeight="1" x14ac:dyDescent="0.35">
      <c r="A808" s="12" t="s">
        <v>841</v>
      </c>
      <c r="B808" s="37" t="s">
        <v>933</v>
      </c>
      <c r="C808" s="12">
        <v>804</v>
      </c>
      <c r="D808" s="12">
        <v>200</v>
      </c>
      <c r="E808" s="12">
        <v>200</v>
      </c>
      <c r="F808" s="12">
        <v>0</v>
      </c>
      <c r="I808" s="37"/>
      <c r="J808" s="12">
        <v>200</v>
      </c>
      <c r="K808" s="12">
        <v>200</v>
      </c>
      <c r="L808" s="12" t="s">
        <v>957</v>
      </c>
      <c r="M808" s="37">
        <v>281411245</v>
      </c>
      <c r="N808" s="12" t="s">
        <v>929</v>
      </c>
      <c r="O808" s="12">
        <v>15.276999999999999</v>
      </c>
      <c r="P808" s="12" t="s">
        <v>1004</v>
      </c>
      <c r="Q808" s="12"/>
      <c r="R808" s="12" t="s">
        <v>1005</v>
      </c>
      <c r="S808" s="36" t="str">
        <f t="shared" si="12"/>
        <v>500mn</v>
      </c>
      <c r="T808" s="36" t="str">
        <f>VLOOKUP(R808,Mapping!B:C,2,FALSE)</f>
        <v>Asia</v>
      </c>
      <c r="U808" s="36" t="str">
        <f>VLOOKUP(N808,Mapping!H:I,2,FALSE)</f>
        <v>Value</v>
      </c>
    </row>
    <row r="809" spans="1:21" ht="16" customHeight="1" x14ac:dyDescent="0.35">
      <c r="A809" s="12" t="s">
        <v>842</v>
      </c>
      <c r="B809" s="37" t="s">
        <v>925</v>
      </c>
      <c r="C809" s="12">
        <v>806</v>
      </c>
      <c r="D809" s="12">
        <v>198</v>
      </c>
      <c r="E809" s="12">
        <v>198</v>
      </c>
      <c r="F809" s="12">
        <v>0</v>
      </c>
      <c r="G809" s="12">
        <v>198</v>
      </c>
      <c r="H809" s="12">
        <v>198</v>
      </c>
      <c r="I809" s="37" t="s">
        <v>928</v>
      </c>
      <c r="M809" s="37">
        <v>338852599</v>
      </c>
      <c r="N809" s="12"/>
      <c r="O809" s="12">
        <v>9.1989999999999998</v>
      </c>
      <c r="P809" s="12" t="s">
        <v>1271</v>
      </c>
      <c r="Q809" s="12" t="s">
        <v>1212</v>
      </c>
      <c r="R809" s="12" t="s">
        <v>932</v>
      </c>
      <c r="S809" s="36" t="str">
        <f t="shared" si="12"/>
        <v>500mn</v>
      </c>
      <c r="T809" s="36" t="str">
        <f>VLOOKUP(R809,Mapping!B:C,2,FALSE)</f>
        <v>US/CA</v>
      </c>
      <c r="U809" s="36" t="e">
        <f>VLOOKUP(N809,Mapping!H:I,2,FALSE)</f>
        <v>#N/A</v>
      </c>
    </row>
    <row r="810" spans="1:21" ht="16" customHeight="1" x14ac:dyDescent="0.35">
      <c r="A810" s="12" t="s">
        <v>843</v>
      </c>
      <c r="B810" s="37" t="s">
        <v>925</v>
      </c>
      <c r="C810" s="12">
        <v>807</v>
      </c>
      <c r="D810" s="12">
        <v>194</v>
      </c>
      <c r="E810" s="12">
        <v>0</v>
      </c>
      <c r="F810" s="12">
        <v>0</v>
      </c>
      <c r="G810" s="12">
        <v>194</v>
      </c>
      <c r="H810" s="12">
        <v>0</v>
      </c>
      <c r="I810" s="37" t="s">
        <v>928</v>
      </c>
      <c r="M810" s="37">
        <v>498738873</v>
      </c>
      <c r="N810" s="12" t="s">
        <v>929</v>
      </c>
      <c r="O810" s="12">
        <v>34.950000000000003</v>
      </c>
      <c r="P810" s="12" t="s">
        <v>1272</v>
      </c>
      <c r="Q810" s="12" t="s">
        <v>1183</v>
      </c>
      <c r="R810" s="12" t="s">
        <v>932</v>
      </c>
      <c r="S810" s="36" t="str">
        <f t="shared" si="12"/>
        <v>500mn</v>
      </c>
      <c r="T810" s="36" t="str">
        <f>VLOOKUP(R810,Mapping!B:C,2,FALSE)</f>
        <v>US/CA</v>
      </c>
      <c r="U810" s="36" t="str">
        <f>VLOOKUP(N810,Mapping!H:I,2,FALSE)</f>
        <v>Value</v>
      </c>
    </row>
    <row r="811" spans="1:21" ht="16" customHeight="1" x14ac:dyDescent="0.35">
      <c r="A811" s="12" t="s">
        <v>844</v>
      </c>
      <c r="B811" s="37" t="s">
        <v>933</v>
      </c>
      <c r="C811" s="12">
        <v>808</v>
      </c>
      <c r="D811" s="12">
        <v>169</v>
      </c>
      <c r="E811" s="12">
        <v>42</v>
      </c>
      <c r="F811" s="12">
        <v>0</v>
      </c>
      <c r="G811" s="12">
        <v>169</v>
      </c>
      <c r="H811" s="12">
        <v>42</v>
      </c>
      <c r="I811" s="37" t="s">
        <v>928</v>
      </c>
      <c r="M811" s="37">
        <v>448770328497</v>
      </c>
      <c r="N811" s="12" t="s">
        <v>959</v>
      </c>
      <c r="O811" s="12">
        <v>24.669</v>
      </c>
      <c r="P811" s="12" t="s">
        <v>941</v>
      </c>
      <c r="Q811" s="12" t="s">
        <v>941</v>
      </c>
      <c r="R811" s="12" t="s">
        <v>932</v>
      </c>
      <c r="S811" s="36" t="str">
        <f t="shared" si="12"/>
        <v>100bn</v>
      </c>
      <c r="T811" s="36" t="str">
        <f>VLOOKUP(R811,Mapping!B:C,2,FALSE)</f>
        <v>US/CA</v>
      </c>
      <c r="U811" s="36" t="str">
        <f>VLOOKUP(N811,Mapping!H:I,2,FALSE)</f>
        <v>Growth</v>
      </c>
    </row>
    <row r="812" spans="1:21" ht="16" customHeight="1" x14ac:dyDescent="0.35">
      <c r="A812" s="12" t="s">
        <v>845</v>
      </c>
      <c r="B812" s="37" t="s">
        <v>925</v>
      </c>
      <c r="C812" s="12">
        <v>809</v>
      </c>
      <c r="D812" s="12">
        <v>167</v>
      </c>
      <c r="E812" s="12">
        <v>-100</v>
      </c>
      <c r="F812" s="12">
        <v>0</v>
      </c>
      <c r="G812" s="12">
        <v>167</v>
      </c>
      <c r="H812" s="12">
        <v>30</v>
      </c>
      <c r="I812" s="37" t="s">
        <v>1069</v>
      </c>
      <c r="J812" s="12">
        <v>0</v>
      </c>
      <c r="K812" s="12">
        <v>-130</v>
      </c>
      <c r="L812" s="12" t="s">
        <v>928</v>
      </c>
      <c r="M812" s="37">
        <v>165961125</v>
      </c>
      <c r="N812" s="12" t="s">
        <v>929</v>
      </c>
      <c r="O812" s="12">
        <v>27.475999999999999</v>
      </c>
      <c r="P812" s="12" t="s">
        <v>1273</v>
      </c>
      <c r="Q812" s="12" t="s">
        <v>1015</v>
      </c>
      <c r="R812" s="12" t="s">
        <v>932</v>
      </c>
      <c r="S812" s="36" t="str">
        <f t="shared" si="12"/>
        <v>500mn</v>
      </c>
      <c r="T812" s="36" t="str">
        <f>VLOOKUP(R812,Mapping!B:C,2,FALSE)</f>
        <v>US/CA</v>
      </c>
      <c r="U812" s="36" t="str">
        <f>VLOOKUP(N812,Mapping!H:I,2,FALSE)</f>
        <v>Value</v>
      </c>
    </row>
    <row r="813" spans="1:21" ht="16" customHeight="1" x14ac:dyDescent="0.35">
      <c r="A813" s="12" t="s">
        <v>846</v>
      </c>
      <c r="B813" s="37" t="s">
        <v>925</v>
      </c>
      <c r="C813" s="12">
        <v>810</v>
      </c>
      <c r="D813" s="12">
        <v>157</v>
      </c>
      <c r="E813" s="12">
        <v>96</v>
      </c>
      <c r="F813" s="12">
        <v>0</v>
      </c>
      <c r="G813" s="12">
        <v>157</v>
      </c>
      <c r="H813" s="12">
        <v>96</v>
      </c>
      <c r="I813" s="37" t="s">
        <v>928</v>
      </c>
      <c r="M813" s="37">
        <v>639105700</v>
      </c>
      <c r="N813" s="12" t="s">
        <v>996</v>
      </c>
      <c r="O813" s="12">
        <v>11.788</v>
      </c>
      <c r="P813" s="12" t="s">
        <v>1179</v>
      </c>
      <c r="Q813" s="12" t="s">
        <v>931</v>
      </c>
      <c r="R813" s="12" t="s">
        <v>932</v>
      </c>
      <c r="S813" s="36" t="str">
        <f t="shared" si="12"/>
        <v>500mn - 1bn</v>
      </c>
      <c r="T813" s="36" t="str">
        <f>VLOOKUP(R813,Mapping!B:C,2,FALSE)</f>
        <v>US/CA</v>
      </c>
      <c r="U813" s="36" t="str">
        <f>VLOOKUP(N813,Mapping!H:I,2,FALSE)</f>
        <v>Alternative/Specialty</v>
      </c>
    </row>
    <row r="814" spans="1:21" ht="16" customHeight="1" x14ac:dyDescent="0.35">
      <c r="A814" s="12" t="s">
        <v>847</v>
      </c>
      <c r="B814" s="37" t="s">
        <v>925</v>
      </c>
      <c r="C814" s="12">
        <v>811</v>
      </c>
      <c r="D814" s="12">
        <v>150</v>
      </c>
      <c r="E814" s="12">
        <v>0</v>
      </c>
      <c r="F814" s="12">
        <v>0</v>
      </c>
      <c r="G814" s="12">
        <v>150</v>
      </c>
      <c r="H814" s="12">
        <v>0</v>
      </c>
      <c r="I814" s="37" t="s">
        <v>942</v>
      </c>
      <c r="M814" s="37">
        <v>244054820</v>
      </c>
      <c r="N814" s="12" t="s">
        <v>929</v>
      </c>
      <c r="O814" s="12">
        <v>8.9190000000000005</v>
      </c>
      <c r="P814" s="12" t="s">
        <v>1179</v>
      </c>
      <c r="Q814" s="12" t="s">
        <v>931</v>
      </c>
      <c r="R814" s="12" t="s">
        <v>932</v>
      </c>
      <c r="S814" s="36" t="str">
        <f t="shared" si="12"/>
        <v>500mn</v>
      </c>
      <c r="T814" s="36" t="str">
        <f>VLOOKUP(R814,Mapping!B:C,2,FALSE)</f>
        <v>US/CA</v>
      </c>
      <c r="U814" s="36" t="str">
        <f>VLOOKUP(N814,Mapping!H:I,2,FALSE)</f>
        <v>Value</v>
      </c>
    </row>
    <row r="815" spans="1:21" ht="16" customHeight="1" x14ac:dyDescent="0.35">
      <c r="A815" s="12" t="s">
        <v>848</v>
      </c>
      <c r="B815" s="37" t="s">
        <v>925</v>
      </c>
      <c r="C815" s="12">
        <v>812</v>
      </c>
      <c r="D815" s="12">
        <v>140</v>
      </c>
      <c r="E815" s="12">
        <v>-1685</v>
      </c>
      <c r="F815" s="12">
        <v>0</v>
      </c>
      <c r="G815" s="12">
        <v>140</v>
      </c>
      <c r="H815" s="12">
        <v>-1685</v>
      </c>
      <c r="I815" s="37" t="s">
        <v>928</v>
      </c>
      <c r="M815" s="37">
        <v>555597231</v>
      </c>
      <c r="N815" s="12" t="s">
        <v>1058</v>
      </c>
      <c r="O815" s="12">
        <v>78.043000000000006</v>
      </c>
      <c r="P815" s="12" t="s">
        <v>1047</v>
      </c>
      <c r="Q815" s="12"/>
      <c r="R815" s="12" t="s">
        <v>1048</v>
      </c>
      <c r="S815" s="36" t="str">
        <f t="shared" si="12"/>
        <v>500mn - 1bn</v>
      </c>
      <c r="T815" s="36" t="str">
        <f>VLOOKUP(R815,Mapping!B:C,2,FALSE)</f>
        <v>EU</v>
      </c>
      <c r="U815" s="36" t="str">
        <f>VLOOKUP(N815,Mapping!H:I,2,FALSE)</f>
        <v>Others</v>
      </c>
    </row>
    <row r="816" spans="1:21" ht="16" customHeight="1" x14ac:dyDescent="0.35">
      <c r="A816" s="12" t="s">
        <v>849</v>
      </c>
      <c r="B816" s="37" t="s">
        <v>925</v>
      </c>
      <c r="C816" s="12">
        <v>813</v>
      </c>
      <c r="D816" s="12">
        <v>137</v>
      </c>
      <c r="E816" s="12">
        <v>0</v>
      </c>
      <c r="F816" s="12">
        <v>0</v>
      </c>
      <c r="G816" s="12">
        <v>137</v>
      </c>
      <c r="H816" s="12">
        <v>0</v>
      </c>
      <c r="I816" s="37" t="s">
        <v>928</v>
      </c>
      <c r="M816" s="37">
        <v>636732021</v>
      </c>
      <c r="N816" s="12" t="s">
        <v>959</v>
      </c>
      <c r="O816" s="12">
        <v>16.556999999999999</v>
      </c>
      <c r="P816" s="12" t="s">
        <v>1193</v>
      </c>
      <c r="Q816" s="12" t="s">
        <v>931</v>
      </c>
      <c r="R816" s="12" t="s">
        <v>932</v>
      </c>
      <c r="S816" s="36" t="str">
        <f t="shared" si="12"/>
        <v>500mn - 1bn</v>
      </c>
      <c r="T816" s="36" t="str">
        <f>VLOOKUP(R816,Mapping!B:C,2,FALSE)</f>
        <v>US/CA</v>
      </c>
      <c r="U816" s="36" t="str">
        <f>VLOOKUP(N816,Mapping!H:I,2,FALSE)</f>
        <v>Growth</v>
      </c>
    </row>
    <row r="817" spans="1:21" ht="16" customHeight="1" x14ac:dyDescent="0.35">
      <c r="A817" s="12" t="s">
        <v>850</v>
      </c>
      <c r="B817" s="37" t="s">
        <v>925</v>
      </c>
      <c r="C817" s="12">
        <v>814</v>
      </c>
      <c r="D817" s="12">
        <v>136</v>
      </c>
      <c r="E817" s="12">
        <v>51</v>
      </c>
      <c r="F817" s="12">
        <v>0</v>
      </c>
      <c r="G817" s="12">
        <v>136</v>
      </c>
      <c r="H817" s="12">
        <v>51</v>
      </c>
      <c r="I817" s="37" t="s">
        <v>928</v>
      </c>
      <c r="M817" s="37">
        <v>3119246736</v>
      </c>
      <c r="N817" s="12" t="s">
        <v>934</v>
      </c>
      <c r="O817" s="12">
        <v>42.938000000000002</v>
      </c>
      <c r="P817" s="12" t="s">
        <v>1274</v>
      </c>
      <c r="Q817" s="12" t="s">
        <v>1046</v>
      </c>
      <c r="R817" s="12" t="s">
        <v>932</v>
      </c>
      <c r="S817" s="36" t="str">
        <f t="shared" si="12"/>
        <v>1bn - 50bn</v>
      </c>
      <c r="T817" s="36" t="str">
        <f>VLOOKUP(R817,Mapping!B:C,2,FALSE)</f>
        <v>US/CA</v>
      </c>
      <c r="U817" s="36" t="str">
        <f>VLOOKUP(N817,Mapping!H:I,2,FALSE)</f>
        <v>Index</v>
      </c>
    </row>
    <row r="818" spans="1:21" ht="16" customHeight="1" x14ac:dyDescent="0.35">
      <c r="A818" s="12" t="s">
        <v>851</v>
      </c>
      <c r="B818" s="37" t="s">
        <v>925</v>
      </c>
      <c r="C818" s="12">
        <v>815</v>
      </c>
      <c r="D818" s="12">
        <v>130</v>
      </c>
      <c r="E818" s="12">
        <v>-25954</v>
      </c>
      <c r="F818" s="12">
        <v>0</v>
      </c>
      <c r="G818" s="12">
        <v>130</v>
      </c>
      <c r="H818" s="12">
        <v>-25954</v>
      </c>
      <c r="I818" s="37" t="s">
        <v>942</v>
      </c>
      <c r="M818" s="37">
        <v>64310663086</v>
      </c>
      <c r="N818" s="12" t="s">
        <v>998</v>
      </c>
      <c r="O818" s="12">
        <v>114.831</v>
      </c>
      <c r="P818" s="12" t="s">
        <v>941</v>
      </c>
      <c r="Q818" s="12" t="s">
        <v>941</v>
      </c>
      <c r="R818" s="12" t="s">
        <v>932</v>
      </c>
      <c r="S818" s="36" t="str">
        <f t="shared" si="12"/>
        <v>50bn - 100bn</v>
      </c>
      <c r="T818" s="36" t="str">
        <f>VLOOKUP(R818,Mapping!B:C,2,FALSE)</f>
        <v>US/CA</v>
      </c>
      <c r="U818" s="36" t="str">
        <f>VLOOKUP(N818,Mapping!H:I,2,FALSE)</f>
        <v>Broker</v>
      </c>
    </row>
    <row r="819" spans="1:21" ht="16" customHeight="1" x14ac:dyDescent="0.35">
      <c r="A819" s="12" t="s">
        <v>852</v>
      </c>
      <c r="B819" s="37" t="s">
        <v>925</v>
      </c>
      <c r="C819" s="12">
        <v>816</v>
      </c>
      <c r="D819" s="12">
        <v>122</v>
      </c>
      <c r="E819" s="12">
        <v>-327</v>
      </c>
      <c r="F819" s="12">
        <v>0</v>
      </c>
      <c r="G819" s="12">
        <v>122</v>
      </c>
      <c r="H819" s="12">
        <v>-327</v>
      </c>
      <c r="I819" s="37" t="s">
        <v>928</v>
      </c>
      <c r="M819" s="37">
        <v>1040458992</v>
      </c>
      <c r="N819" s="12" t="s">
        <v>976</v>
      </c>
      <c r="O819" s="12">
        <v>273.93200000000002</v>
      </c>
      <c r="P819" s="12" t="s">
        <v>941</v>
      </c>
      <c r="Q819" s="12" t="s">
        <v>941</v>
      </c>
      <c r="R819" s="12" t="s">
        <v>932</v>
      </c>
      <c r="S819" s="36" t="str">
        <f t="shared" si="12"/>
        <v>1bn - 50bn</v>
      </c>
      <c r="T819" s="36" t="str">
        <f>VLOOKUP(R819,Mapping!B:C,2,FALSE)</f>
        <v>US/CA</v>
      </c>
      <c r="U819" s="36" t="str">
        <f>VLOOKUP(N819,Mapping!H:I,2,FALSE)</f>
        <v>Alternative/Specialty</v>
      </c>
    </row>
    <row r="820" spans="1:21" ht="16" customHeight="1" x14ac:dyDescent="0.35">
      <c r="A820" s="12" t="s">
        <v>853</v>
      </c>
      <c r="B820" s="37" t="s">
        <v>925</v>
      </c>
      <c r="C820" s="12">
        <v>817</v>
      </c>
      <c r="D820" s="12">
        <v>118</v>
      </c>
      <c r="E820" s="12">
        <v>0</v>
      </c>
      <c r="F820" s="12">
        <v>0</v>
      </c>
      <c r="G820" s="12">
        <v>118</v>
      </c>
      <c r="H820" s="12">
        <v>0</v>
      </c>
      <c r="I820" s="37" t="s">
        <v>957</v>
      </c>
      <c r="M820" s="37">
        <v>169819886</v>
      </c>
      <c r="N820" s="12" t="s">
        <v>934</v>
      </c>
      <c r="O820" s="12">
        <v>11.909000000000001</v>
      </c>
      <c r="P820" s="12" t="s">
        <v>1275</v>
      </c>
      <c r="Q820" s="12" t="s">
        <v>975</v>
      </c>
      <c r="R820" s="12" t="s">
        <v>932</v>
      </c>
      <c r="S820" s="36" t="str">
        <f t="shared" si="12"/>
        <v>500mn</v>
      </c>
      <c r="T820" s="36" t="str">
        <f>VLOOKUP(R820,Mapping!B:C,2,FALSE)</f>
        <v>US/CA</v>
      </c>
      <c r="U820" s="36" t="str">
        <f>VLOOKUP(N820,Mapping!H:I,2,FALSE)</f>
        <v>Index</v>
      </c>
    </row>
    <row r="821" spans="1:21" ht="16" customHeight="1" x14ac:dyDescent="0.35">
      <c r="A821" s="12" t="s">
        <v>854</v>
      </c>
      <c r="B821" s="37" t="s">
        <v>925</v>
      </c>
      <c r="C821" s="12">
        <v>818</v>
      </c>
      <c r="D821" s="12">
        <v>112</v>
      </c>
      <c r="E821" s="12">
        <v>0</v>
      </c>
      <c r="F821" s="12">
        <v>0</v>
      </c>
      <c r="G821" s="12">
        <v>112</v>
      </c>
      <c r="H821" s="12">
        <v>0</v>
      </c>
      <c r="I821" s="37" t="s">
        <v>928</v>
      </c>
      <c r="M821" s="37">
        <v>116965854</v>
      </c>
      <c r="N821" s="12" t="s">
        <v>934</v>
      </c>
      <c r="O821" s="12">
        <v>22.004999999999999</v>
      </c>
      <c r="P821" s="38" t="s">
        <v>1276</v>
      </c>
      <c r="Q821" s="12" t="s">
        <v>936</v>
      </c>
      <c r="R821" s="12" t="s">
        <v>932</v>
      </c>
      <c r="S821" s="36" t="str">
        <f t="shared" si="12"/>
        <v>500mn</v>
      </c>
      <c r="T821" s="36" t="str">
        <f>VLOOKUP(R821,Mapping!B:C,2,FALSE)</f>
        <v>US/CA</v>
      </c>
      <c r="U821" s="36" t="str">
        <f>VLOOKUP(N821,Mapping!H:I,2,FALSE)</f>
        <v>Index</v>
      </c>
    </row>
    <row r="822" spans="1:21" ht="16" customHeight="1" x14ac:dyDescent="0.35">
      <c r="A822" s="12" t="s">
        <v>855</v>
      </c>
      <c r="B822" s="37" t="s">
        <v>925</v>
      </c>
      <c r="C822" s="12">
        <v>819</v>
      </c>
      <c r="D822" s="12">
        <v>108</v>
      </c>
      <c r="E822" s="12">
        <v>0</v>
      </c>
      <c r="F822" s="12">
        <v>0</v>
      </c>
      <c r="G822" s="12">
        <v>108</v>
      </c>
      <c r="H822" s="12">
        <v>0</v>
      </c>
      <c r="I822" s="37" t="s">
        <v>1000</v>
      </c>
      <c r="M822" s="37">
        <v>1201228843</v>
      </c>
      <c r="N822" s="12" t="s">
        <v>940</v>
      </c>
      <c r="O822" s="12">
        <v>35.289000000000001</v>
      </c>
      <c r="P822" s="12" t="s">
        <v>1194</v>
      </c>
      <c r="Q822" s="12"/>
      <c r="R822" s="12" t="s">
        <v>1154</v>
      </c>
      <c r="S822" s="36" t="str">
        <f t="shared" si="12"/>
        <v>1bn - 50bn</v>
      </c>
      <c r="T822" s="36" t="str">
        <f>VLOOKUP(R822,Mapping!B:C,2,FALSE)</f>
        <v>Oceania</v>
      </c>
      <c r="U822" s="36" t="str">
        <f>VLOOKUP(N822,Mapping!H:I,2,FALSE)</f>
        <v>Growth</v>
      </c>
    </row>
    <row r="823" spans="1:21" ht="16" customHeight="1" x14ac:dyDescent="0.35">
      <c r="A823" s="12" t="s">
        <v>856</v>
      </c>
      <c r="B823" s="37" t="s">
        <v>925</v>
      </c>
      <c r="C823" s="12">
        <v>820</v>
      </c>
      <c r="D823" s="12">
        <v>104</v>
      </c>
      <c r="E823" s="12">
        <v>6</v>
      </c>
      <c r="F823" s="12">
        <v>0</v>
      </c>
      <c r="I823" s="37"/>
      <c r="J823" s="12">
        <v>104</v>
      </c>
      <c r="K823" s="12">
        <v>6</v>
      </c>
      <c r="L823" s="12" t="s">
        <v>928</v>
      </c>
      <c r="M823" s="37">
        <v>120889687</v>
      </c>
      <c r="N823" s="12" t="s">
        <v>929</v>
      </c>
      <c r="O823" s="12">
        <v>34.052999999999997</v>
      </c>
      <c r="P823" s="12" t="s">
        <v>960</v>
      </c>
      <c r="Q823" s="12"/>
      <c r="R823" s="12" t="s">
        <v>961</v>
      </c>
      <c r="S823" s="36" t="str">
        <f t="shared" si="12"/>
        <v>500mn</v>
      </c>
      <c r="T823" s="36" t="str">
        <f>VLOOKUP(R823,Mapping!B:C,2,FALSE)</f>
        <v>EU</v>
      </c>
      <c r="U823" s="36" t="str">
        <f>VLOOKUP(N823,Mapping!H:I,2,FALSE)</f>
        <v>Value</v>
      </c>
    </row>
    <row r="824" spans="1:21" ht="16" customHeight="1" x14ac:dyDescent="0.35">
      <c r="A824" s="12" t="s">
        <v>857</v>
      </c>
      <c r="B824" s="37" t="s">
        <v>925</v>
      </c>
      <c r="C824" s="12">
        <v>821</v>
      </c>
      <c r="D824" s="12">
        <v>100</v>
      </c>
      <c r="E824" s="12">
        <v>0</v>
      </c>
      <c r="F824" s="12">
        <v>0</v>
      </c>
      <c r="G824" s="12">
        <v>100</v>
      </c>
      <c r="H824" s="12">
        <v>0</v>
      </c>
      <c r="I824" s="37" t="s">
        <v>928</v>
      </c>
      <c r="M824" s="37">
        <v>180565880</v>
      </c>
      <c r="N824" s="12" t="s">
        <v>934</v>
      </c>
      <c r="O824" s="12">
        <v>43.552</v>
      </c>
      <c r="P824" s="12" t="s">
        <v>1113</v>
      </c>
      <c r="Q824" s="12" t="s">
        <v>1114</v>
      </c>
      <c r="R824" s="12" t="s">
        <v>932</v>
      </c>
      <c r="S824" s="36" t="str">
        <f t="shared" si="12"/>
        <v>500mn</v>
      </c>
      <c r="T824" s="36" t="str">
        <f>VLOOKUP(R824,Mapping!B:C,2,FALSE)</f>
        <v>US/CA</v>
      </c>
      <c r="U824" s="36" t="str">
        <f>VLOOKUP(N824,Mapping!H:I,2,FALSE)</f>
        <v>Index</v>
      </c>
    </row>
    <row r="825" spans="1:21" ht="16" customHeight="1" x14ac:dyDescent="0.35">
      <c r="A825" s="12" t="s">
        <v>858</v>
      </c>
      <c r="B825" s="37" t="s">
        <v>925</v>
      </c>
      <c r="C825" s="12">
        <v>821</v>
      </c>
      <c r="D825" s="12">
        <v>100</v>
      </c>
      <c r="E825" s="12">
        <v>100</v>
      </c>
      <c r="F825" s="12">
        <v>0</v>
      </c>
      <c r="G825" s="12">
        <v>100</v>
      </c>
      <c r="H825" s="12">
        <v>100</v>
      </c>
      <c r="I825" s="37" t="s">
        <v>942</v>
      </c>
      <c r="M825" s="37">
        <v>2956884002</v>
      </c>
      <c r="N825" s="12" t="s">
        <v>934</v>
      </c>
      <c r="O825" s="12">
        <v>21.414999999999999</v>
      </c>
      <c r="P825" s="12" t="s">
        <v>1277</v>
      </c>
      <c r="Q825" s="12" t="s">
        <v>931</v>
      </c>
      <c r="R825" s="12" t="s">
        <v>932</v>
      </c>
      <c r="S825" s="36" t="str">
        <f t="shared" si="12"/>
        <v>1bn - 50bn</v>
      </c>
      <c r="T825" s="36" t="str">
        <f>VLOOKUP(R825,Mapping!B:C,2,FALSE)</f>
        <v>US/CA</v>
      </c>
      <c r="U825" s="36" t="str">
        <f>VLOOKUP(N825,Mapping!H:I,2,FALSE)</f>
        <v>Index</v>
      </c>
    </row>
    <row r="826" spans="1:21" ht="16" customHeight="1" x14ac:dyDescent="0.35">
      <c r="A826" s="12" t="s">
        <v>859</v>
      </c>
      <c r="B826" s="37" t="s">
        <v>925</v>
      </c>
      <c r="C826" s="12">
        <v>821</v>
      </c>
      <c r="D826" s="12">
        <v>100</v>
      </c>
      <c r="E826" s="12">
        <v>0</v>
      </c>
      <c r="F826" s="12">
        <v>0</v>
      </c>
      <c r="G826" s="12">
        <v>100</v>
      </c>
      <c r="H826" s="12">
        <v>0</v>
      </c>
      <c r="I826" s="37" t="s">
        <v>928</v>
      </c>
      <c r="M826" s="37">
        <v>2930825811</v>
      </c>
      <c r="N826" s="12" t="s">
        <v>991</v>
      </c>
      <c r="O826" s="12">
        <v>47.262999999999998</v>
      </c>
      <c r="P826" s="12" t="s">
        <v>1278</v>
      </c>
      <c r="Q826" s="12" t="s">
        <v>1109</v>
      </c>
      <c r="R826" s="12" t="s">
        <v>932</v>
      </c>
      <c r="S826" s="36" t="str">
        <f t="shared" si="12"/>
        <v>1bn - 50bn</v>
      </c>
      <c r="T826" s="36" t="str">
        <f>VLOOKUP(R826,Mapping!B:C,2,FALSE)</f>
        <v>US/CA</v>
      </c>
      <c r="U826" s="36" t="str">
        <f>VLOOKUP(N826,Mapping!H:I,2,FALSE)</f>
        <v>Others</v>
      </c>
    </row>
    <row r="827" spans="1:21" ht="16" customHeight="1" x14ac:dyDescent="0.35">
      <c r="A827" s="12" t="s">
        <v>860</v>
      </c>
      <c r="B827" s="37" t="s">
        <v>925</v>
      </c>
      <c r="C827" s="12">
        <v>824</v>
      </c>
      <c r="D827" s="12">
        <v>92</v>
      </c>
      <c r="E827" s="12">
        <v>84</v>
      </c>
      <c r="F827" s="12">
        <v>0</v>
      </c>
      <c r="G827" s="12">
        <v>92</v>
      </c>
      <c r="H827" s="12">
        <v>84</v>
      </c>
      <c r="I827" s="37" t="s">
        <v>928</v>
      </c>
      <c r="M827" s="37">
        <v>802560011</v>
      </c>
      <c r="N827" s="12" t="s">
        <v>991</v>
      </c>
      <c r="O827" s="12">
        <v>41.125999999999998</v>
      </c>
      <c r="P827" s="12" t="s">
        <v>1279</v>
      </c>
      <c r="Q827" s="12" t="s">
        <v>1130</v>
      </c>
      <c r="R827" s="12" t="s">
        <v>932</v>
      </c>
      <c r="S827" s="36" t="str">
        <f t="shared" si="12"/>
        <v>500mn - 1bn</v>
      </c>
      <c r="T827" s="36" t="str">
        <f>VLOOKUP(R827,Mapping!B:C,2,FALSE)</f>
        <v>US/CA</v>
      </c>
      <c r="U827" s="36" t="str">
        <f>VLOOKUP(N827,Mapping!H:I,2,FALSE)</f>
        <v>Others</v>
      </c>
    </row>
    <row r="828" spans="1:21" ht="16" customHeight="1" x14ac:dyDescent="0.35">
      <c r="A828" s="12" t="s">
        <v>861</v>
      </c>
      <c r="B828" s="37" t="s">
        <v>925</v>
      </c>
      <c r="C828" s="12">
        <v>825</v>
      </c>
      <c r="D828" s="12">
        <v>89</v>
      </c>
      <c r="E828" s="12">
        <v>0</v>
      </c>
      <c r="F828" s="12">
        <v>0</v>
      </c>
      <c r="G828" s="12">
        <v>89</v>
      </c>
      <c r="H828" s="12">
        <v>0</v>
      </c>
      <c r="I828" s="37" t="s">
        <v>942</v>
      </c>
      <c r="M828" s="37">
        <v>17637641589</v>
      </c>
      <c r="N828" s="12" t="s">
        <v>940</v>
      </c>
      <c r="O828" s="12">
        <v>12.67</v>
      </c>
      <c r="P828" s="12" t="s">
        <v>1280</v>
      </c>
      <c r="Q828" s="12" t="s">
        <v>1114</v>
      </c>
      <c r="R828" s="12" t="s">
        <v>932</v>
      </c>
      <c r="S828" s="36" t="str">
        <f t="shared" si="12"/>
        <v>1bn - 50bn</v>
      </c>
      <c r="T828" s="36" t="str">
        <f>VLOOKUP(R828,Mapping!B:C,2,FALSE)</f>
        <v>US/CA</v>
      </c>
      <c r="U828" s="36" t="str">
        <f>VLOOKUP(N828,Mapping!H:I,2,FALSE)</f>
        <v>Growth</v>
      </c>
    </row>
    <row r="829" spans="1:21" ht="16" customHeight="1" x14ac:dyDescent="0.35">
      <c r="A829" s="12" t="s">
        <v>862</v>
      </c>
      <c r="B829" s="37" t="s">
        <v>925</v>
      </c>
      <c r="C829" s="12">
        <v>826</v>
      </c>
      <c r="D829" s="12">
        <v>86</v>
      </c>
      <c r="E829" s="12">
        <v>0</v>
      </c>
      <c r="F829" s="12">
        <v>0</v>
      </c>
      <c r="G829" s="12">
        <v>86</v>
      </c>
      <c r="H829" s="12">
        <v>0</v>
      </c>
      <c r="I829" s="37" t="s">
        <v>928</v>
      </c>
      <c r="M829" s="37">
        <v>5078983977</v>
      </c>
      <c r="N829" s="12" t="s">
        <v>929</v>
      </c>
      <c r="O829" s="12">
        <v>14.718999999999999</v>
      </c>
      <c r="P829" s="12" t="s">
        <v>1281</v>
      </c>
      <c r="Q829" s="12" t="s">
        <v>1046</v>
      </c>
      <c r="R829" s="12" t="s">
        <v>932</v>
      </c>
      <c r="S829" s="36" t="str">
        <f t="shared" si="12"/>
        <v>1bn - 50bn</v>
      </c>
      <c r="T829" s="36" t="str">
        <f>VLOOKUP(R829,Mapping!B:C,2,FALSE)</f>
        <v>US/CA</v>
      </c>
      <c r="U829" s="36" t="str">
        <f>VLOOKUP(N829,Mapping!H:I,2,FALSE)</f>
        <v>Value</v>
      </c>
    </row>
    <row r="830" spans="1:21" ht="16" customHeight="1" x14ac:dyDescent="0.35">
      <c r="A830" s="12" t="s">
        <v>863</v>
      </c>
      <c r="B830" s="37" t="s">
        <v>925</v>
      </c>
      <c r="C830" s="12">
        <v>827</v>
      </c>
      <c r="D830" s="12">
        <v>74</v>
      </c>
      <c r="E830" s="12">
        <v>-3</v>
      </c>
      <c r="F830" s="12">
        <v>0</v>
      </c>
      <c r="I830" s="37"/>
      <c r="J830" s="12">
        <v>74</v>
      </c>
      <c r="K830" s="12">
        <v>-3</v>
      </c>
      <c r="L830" s="12" t="s">
        <v>958</v>
      </c>
      <c r="M830" s="37">
        <v>5410052351</v>
      </c>
      <c r="N830" s="12" t="s">
        <v>940</v>
      </c>
      <c r="O830" s="12">
        <v>42.91</v>
      </c>
      <c r="P830" s="12" t="s">
        <v>1194</v>
      </c>
      <c r="Q830" s="12"/>
      <c r="R830" s="12" t="s">
        <v>1154</v>
      </c>
      <c r="S830" s="36" t="str">
        <f t="shared" si="12"/>
        <v>1bn - 50bn</v>
      </c>
      <c r="T830" s="36" t="str">
        <f>VLOOKUP(R830,Mapping!B:C,2,FALSE)</f>
        <v>Oceania</v>
      </c>
      <c r="U830" s="36" t="str">
        <f>VLOOKUP(N830,Mapping!H:I,2,FALSE)</f>
        <v>Growth</v>
      </c>
    </row>
    <row r="831" spans="1:21" ht="16" customHeight="1" x14ac:dyDescent="0.35">
      <c r="A831" s="12" t="s">
        <v>864</v>
      </c>
      <c r="B831" s="37" t="s">
        <v>933</v>
      </c>
      <c r="C831" s="12">
        <v>828</v>
      </c>
      <c r="D831" s="12">
        <v>72</v>
      </c>
      <c r="E831" s="12">
        <v>15</v>
      </c>
      <c r="F831" s="12">
        <v>0</v>
      </c>
      <c r="G831" s="12">
        <v>72</v>
      </c>
      <c r="H831" s="12">
        <v>15</v>
      </c>
      <c r="I831" s="37" t="s">
        <v>928</v>
      </c>
      <c r="M831" s="37">
        <v>213547831933</v>
      </c>
      <c r="N831" s="12" t="s">
        <v>940</v>
      </c>
      <c r="O831" s="12">
        <v>33.383000000000003</v>
      </c>
      <c r="P831" s="12" t="s">
        <v>983</v>
      </c>
      <c r="Q831" s="12" t="s">
        <v>984</v>
      </c>
      <c r="R831" s="12" t="s">
        <v>985</v>
      </c>
      <c r="S831" s="36" t="str">
        <f t="shared" si="12"/>
        <v>100bn</v>
      </c>
      <c r="T831" s="36" t="str">
        <f>VLOOKUP(R831,Mapping!B:C,2,FALSE)</f>
        <v>US/CA</v>
      </c>
      <c r="U831" s="36" t="str">
        <f>VLOOKUP(N831,Mapping!H:I,2,FALSE)</f>
        <v>Growth</v>
      </c>
    </row>
    <row r="832" spans="1:21" ht="16" customHeight="1" x14ac:dyDescent="0.35">
      <c r="A832" s="12" t="s">
        <v>865</v>
      </c>
      <c r="B832" s="37" t="s">
        <v>925</v>
      </c>
      <c r="C832" s="12">
        <v>829</v>
      </c>
      <c r="D832" s="12">
        <v>70</v>
      </c>
      <c r="E832" s="12">
        <v>70</v>
      </c>
      <c r="F832" s="12">
        <v>0</v>
      </c>
      <c r="I832" s="37"/>
      <c r="J832" s="12">
        <v>70</v>
      </c>
      <c r="K832" s="12">
        <v>70</v>
      </c>
      <c r="L832" s="12" t="s">
        <v>942</v>
      </c>
      <c r="M832" s="37">
        <v>10075763201</v>
      </c>
      <c r="N832" s="12" t="s">
        <v>940</v>
      </c>
      <c r="O832" s="12">
        <v>76.778999999999996</v>
      </c>
      <c r="P832" s="38" t="s">
        <v>1282</v>
      </c>
      <c r="Q832" s="12" t="s">
        <v>946</v>
      </c>
      <c r="R832" s="12" t="s">
        <v>932</v>
      </c>
      <c r="S832" s="36" t="str">
        <f t="shared" si="12"/>
        <v>1bn - 50bn</v>
      </c>
      <c r="T832" s="36" t="str">
        <f>VLOOKUP(R832,Mapping!B:C,2,FALSE)</f>
        <v>US/CA</v>
      </c>
      <c r="U832" s="36" t="str">
        <f>VLOOKUP(N832,Mapping!H:I,2,FALSE)</f>
        <v>Growth</v>
      </c>
    </row>
    <row r="833" spans="1:21" ht="16" customHeight="1" x14ac:dyDescent="0.35">
      <c r="A833" s="12" t="s">
        <v>866</v>
      </c>
      <c r="B833" s="37" t="s">
        <v>925</v>
      </c>
      <c r="C833" s="12">
        <v>830</v>
      </c>
      <c r="D833" s="12">
        <v>65</v>
      </c>
      <c r="E833" s="12">
        <v>-225</v>
      </c>
      <c r="F833" s="12">
        <v>0</v>
      </c>
      <c r="G833" s="12">
        <v>65</v>
      </c>
      <c r="H833" s="12">
        <v>-225</v>
      </c>
      <c r="I833" s="37" t="s">
        <v>928</v>
      </c>
      <c r="M833" s="37">
        <v>55374921189</v>
      </c>
      <c r="N833" s="12" t="s">
        <v>929</v>
      </c>
      <c r="O833" s="12">
        <v>34.438000000000002</v>
      </c>
      <c r="P833" s="12" t="s">
        <v>1016</v>
      </c>
      <c r="Q833" s="12" t="s">
        <v>1017</v>
      </c>
      <c r="R833" s="12" t="s">
        <v>932</v>
      </c>
      <c r="S833" s="36" t="str">
        <f t="shared" si="12"/>
        <v>50bn - 100bn</v>
      </c>
      <c r="T833" s="36" t="str">
        <f>VLOOKUP(R833,Mapping!B:C,2,FALSE)</f>
        <v>US/CA</v>
      </c>
      <c r="U833" s="36" t="str">
        <f>VLOOKUP(N833,Mapping!H:I,2,FALSE)</f>
        <v>Value</v>
      </c>
    </row>
    <row r="834" spans="1:21" ht="16" customHeight="1" x14ac:dyDescent="0.35">
      <c r="A834" s="12" t="s">
        <v>867</v>
      </c>
      <c r="B834" s="37" t="s">
        <v>933</v>
      </c>
      <c r="C834" s="12">
        <v>831</v>
      </c>
      <c r="D834" s="12">
        <v>58</v>
      </c>
      <c r="E834" s="12">
        <v>-102760</v>
      </c>
      <c r="F834" s="12">
        <v>0</v>
      </c>
      <c r="G834" s="12">
        <v>0</v>
      </c>
      <c r="H834" s="12">
        <v>-100000</v>
      </c>
      <c r="I834" s="37" t="s">
        <v>982</v>
      </c>
      <c r="J834" s="12">
        <v>58</v>
      </c>
      <c r="K834" s="12">
        <v>-2760</v>
      </c>
      <c r="L834" s="12" t="s">
        <v>928</v>
      </c>
      <c r="M834" s="37">
        <v>18272443320</v>
      </c>
      <c r="N834" s="12" t="s">
        <v>929</v>
      </c>
      <c r="O834" s="12">
        <v>41.787999999999997</v>
      </c>
      <c r="P834" s="12" t="s">
        <v>1023</v>
      </c>
      <c r="Q834" s="12"/>
      <c r="R834" s="12" t="s">
        <v>979</v>
      </c>
      <c r="S834" s="36" t="str">
        <f t="shared" si="12"/>
        <v>1bn - 50bn</v>
      </c>
      <c r="T834" s="36" t="str">
        <f>VLOOKUP(R834,Mapping!B:C,2,FALSE)</f>
        <v>EU</v>
      </c>
      <c r="U834" s="36" t="str">
        <f>VLOOKUP(N834,Mapping!H:I,2,FALSE)</f>
        <v>Value</v>
      </c>
    </row>
    <row r="835" spans="1:21" ht="16" customHeight="1" x14ac:dyDescent="0.35">
      <c r="A835" s="12" t="s">
        <v>868</v>
      </c>
      <c r="B835" s="37" t="s">
        <v>925</v>
      </c>
      <c r="C835" s="12">
        <v>832</v>
      </c>
      <c r="D835" s="12">
        <v>57</v>
      </c>
      <c r="E835" s="12">
        <v>-184</v>
      </c>
      <c r="F835" s="12">
        <v>0</v>
      </c>
      <c r="G835" s="12">
        <v>57</v>
      </c>
      <c r="H835" s="12">
        <v>-184</v>
      </c>
      <c r="I835" s="37" t="s">
        <v>928</v>
      </c>
      <c r="M835" s="37">
        <v>891491004</v>
      </c>
      <c r="N835" s="12" t="s">
        <v>934</v>
      </c>
      <c r="O835" s="12">
        <v>41.48</v>
      </c>
      <c r="P835" s="12" t="s">
        <v>965</v>
      </c>
      <c r="Q835" s="12" t="s">
        <v>966</v>
      </c>
      <c r="R835" s="12" t="s">
        <v>932</v>
      </c>
      <c r="S835" s="36" t="str">
        <f t="shared" si="12"/>
        <v>500mn - 1bn</v>
      </c>
      <c r="T835" s="36" t="str">
        <f>VLOOKUP(R835,Mapping!B:C,2,FALSE)</f>
        <v>US/CA</v>
      </c>
      <c r="U835" s="36" t="str">
        <f>VLOOKUP(N835,Mapping!H:I,2,FALSE)</f>
        <v>Index</v>
      </c>
    </row>
    <row r="836" spans="1:21" ht="16" customHeight="1" x14ac:dyDescent="0.35">
      <c r="A836" s="12" t="s">
        <v>869</v>
      </c>
      <c r="B836" s="37" t="s">
        <v>925</v>
      </c>
      <c r="C836" s="12">
        <v>833</v>
      </c>
      <c r="D836" s="12">
        <v>52</v>
      </c>
      <c r="E836" s="12">
        <v>0</v>
      </c>
      <c r="F836" s="12">
        <v>0</v>
      </c>
      <c r="G836" s="12">
        <v>52</v>
      </c>
      <c r="H836" s="12">
        <v>0</v>
      </c>
      <c r="I836" s="37" t="s">
        <v>942</v>
      </c>
      <c r="M836" s="37">
        <v>1499154892</v>
      </c>
      <c r="N836" s="12" t="s">
        <v>996</v>
      </c>
      <c r="O836" s="12">
        <v>36.277999999999999</v>
      </c>
      <c r="P836" s="12" t="s">
        <v>1127</v>
      </c>
      <c r="Q836" s="12" t="s">
        <v>966</v>
      </c>
      <c r="R836" s="12" t="s">
        <v>932</v>
      </c>
      <c r="S836" s="36" t="str">
        <f t="shared" ref="S836:S869" si="13">IF(M836&gt;100000000000, "100bn", IF(M836&gt;50000000000, "50bn - 100bn",IF(M836&gt;1000000000, "1bn - 50bn", IF(M836&gt;500000000, "500mn - 1bn", "500mn"))))</f>
        <v>1bn - 50bn</v>
      </c>
      <c r="T836" s="36" t="str">
        <f>VLOOKUP(R836,Mapping!B:C,2,FALSE)</f>
        <v>US/CA</v>
      </c>
      <c r="U836" s="36" t="str">
        <f>VLOOKUP(N836,Mapping!H:I,2,FALSE)</f>
        <v>Alternative/Specialty</v>
      </c>
    </row>
    <row r="837" spans="1:21" ht="16" customHeight="1" x14ac:dyDescent="0.35">
      <c r="A837" s="12" t="s">
        <v>870</v>
      </c>
      <c r="B837" s="37" t="s">
        <v>925</v>
      </c>
      <c r="C837" s="12">
        <v>834</v>
      </c>
      <c r="D837" s="12">
        <v>50</v>
      </c>
      <c r="E837" s="12">
        <v>50</v>
      </c>
      <c r="F837" s="12">
        <v>0</v>
      </c>
      <c r="I837" s="37"/>
      <c r="J837" s="12">
        <v>50</v>
      </c>
      <c r="K837" s="12">
        <v>50</v>
      </c>
      <c r="L837" s="12" t="s">
        <v>952</v>
      </c>
      <c r="M837" s="37">
        <v>28552210</v>
      </c>
      <c r="N837" s="12" t="s">
        <v>940</v>
      </c>
      <c r="O837" s="12">
        <v>18.452999999999999</v>
      </c>
      <c r="P837" s="12" t="s">
        <v>950</v>
      </c>
      <c r="Q837" s="12"/>
      <c r="R837" s="12" t="s">
        <v>951</v>
      </c>
      <c r="S837" s="36" t="str">
        <f t="shared" si="13"/>
        <v>500mn</v>
      </c>
      <c r="T837" s="36" t="str">
        <f>VLOOKUP(R837,Mapping!B:C,2,FALSE)</f>
        <v>HK</v>
      </c>
      <c r="U837" s="36" t="str">
        <f>VLOOKUP(N837,Mapping!H:I,2,FALSE)</f>
        <v>Growth</v>
      </c>
    </row>
    <row r="838" spans="1:21" ht="16" customHeight="1" x14ac:dyDescent="0.35">
      <c r="A838" s="12" t="s">
        <v>871</v>
      </c>
      <c r="B838" s="37" t="s">
        <v>933</v>
      </c>
      <c r="C838" s="12">
        <v>834</v>
      </c>
      <c r="D838" s="12">
        <v>50</v>
      </c>
      <c r="E838" s="12">
        <v>50</v>
      </c>
      <c r="F838" s="12">
        <v>0</v>
      </c>
      <c r="I838" s="37"/>
      <c r="J838" s="12">
        <v>50</v>
      </c>
      <c r="K838" s="12">
        <v>50</v>
      </c>
      <c r="L838" s="12" t="s">
        <v>942</v>
      </c>
      <c r="M838" s="37">
        <v>1753662645</v>
      </c>
      <c r="N838" s="12" t="s">
        <v>980</v>
      </c>
      <c r="O838" s="12">
        <v>53.68</v>
      </c>
      <c r="P838" s="12" t="s">
        <v>1042</v>
      </c>
      <c r="Q838" s="12"/>
      <c r="R838" s="12" t="s">
        <v>1043</v>
      </c>
      <c r="S838" s="36" t="str">
        <f t="shared" si="13"/>
        <v>1bn - 50bn</v>
      </c>
      <c r="T838" s="36" t="str">
        <f>VLOOKUP(R838,Mapping!B:C,2,FALSE)</f>
        <v>Asia</v>
      </c>
      <c r="U838" s="36" t="str">
        <f>VLOOKUP(N838,Mapping!H:I,2,FALSE)</f>
        <v>Value</v>
      </c>
    </row>
    <row r="839" spans="1:21" ht="16" customHeight="1" x14ac:dyDescent="0.35">
      <c r="A839" s="12" t="s">
        <v>872</v>
      </c>
      <c r="B839" s="37" t="s">
        <v>925</v>
      </c>
      <c r="C839" s="12">
        <v>836</v>
      </c>
      <c r="D839" s="12">
        <v>48</v>
      </c>
      <c r="E839" s="12">
        <v>48</v>
      </c>
      <c r="F839" s="12">
        <v>0</v>
      </c>
      <c r="G839" s="12">
        <v>48</v>
      </c>
      <c r="H839" s="12">
        <v>48</v>
      </c>
      <c r="I839" s="37" t="s">
        <v>928</v>
      </c>
      <c r="M839" s="37">
        <v>866035748</v>
      </c>
      <c r="N839" s="12" t="s">
        <v>976</v>
      </c>
      <c r="O839" s="12">
        <v>286.79899999999998</v>
      </c>
      <c r="P839" s="12" t="s">
        <v>1103</v>
      </c>
      <c r="Q839" s="12" t="s">
        <v>972</v>
      </c>
      <c r="R839" s="12" t="s">
        <v>932</v>
      </c>
      <c r="S839" s="36" t="str">
        <f t="shared" si="13"/>
        <v>500mn - 1bn</v>
      </c>
      <c r="T839" s="36" t="str">
        <f>VLOOKUP(R839,Mapping!B:C,2,FALSE)</f>
        <v>US/CA</v>
      </c>
      <c r="U839" s="36" t="str">
        <f>VLOOKUP(N839,Mapping!H:I,2,FALSE)</f>
        <v>Alternative/Specialty</v>
      </c>
    </row>
    <row r="840" spans="1:21" ht="16" customHeight="1" x14ac:dyDescent="0.35">
      <c r="A840" s="12" t="s">
        <v>873</v>
      </c>
      <c r="B840" s="37" t="s">
        <v>933</v>
      </c>
      <c r="C840" s="12">
        <v>836</v>
      </c>
      <c r="D840" s="12">
        <v>48</v>
      </c>
      <c r="E840" s="12">
        <v>48</v>
      </c>
      <c r="F840" s="12">
        <v>0</v>
      </c>
      <c r="I840" s="37"/>
      <c r="J840" s="12">
        <v>48</v>
      </c>
      <c r="K840" s="12">
        <v>48</v>
      </c>
      <c r="L840" s="12" t="s">
        <v>942</v>
      </c>
      <c r="M840" s="37">
        <v>1046714648</v>
      </c>
      <c r="N840" s="12" t="s">
        <v>940</v>
      </c>
      <c r="O840" s="12">
        <v>18.783999999999999</v>
      </c>
      <c r="P840" s="12" t="s">
        <v>1050</v>
      </c>
      <c r="Q840" s="12" t="s">
        <v>1006</v>
      </c>
      <c r="R840" s="12" t="s">
        <v>1013</v>
      </c>
      <c r="S840" s="36" t="str">
        <f t="shared" si="13"/>
        <v>1bn - 50bn</v>
      </c>
      <c r="T840" s="36" t="str">
        <f>VLOOKUP(R840,Mapping!B:C,2,FALSE)</f>
        <v>Oceania</v>
      </c>
      <c r="U840" s="36" t="str">
        <f>VLOOKUP(N840,Mapping!H:I,2,FALSE)</f>
        <v>Growth</v>
      </c>
    </row>
    <row r="841" spans="1:21" ht="16" customHeight="1" x14ac:dyDescent="0.35">
      <c r="A841" s="12" t="s">
        <v>874</v>
      </c>
      <c r="B841" s="37" t="s">
        <v>925</v>
      </c>
      <c r="C841" s="12">
        <v>838</v>
      </c>
      <c r="D841" s="12">
        <v>47</v>
      </c>
      <c r="E841" s="12">
        <v>10</v>
      </c>
      <c r="F841" s="12">
        <v>0</v>
      </c>
      <c r="G841" s="12">
        <v>47</v>
      </c>
      <c r="H841" s="12">
        <v>10</v>
      </c>
      <c r="I841" s="37" t="s">
        <v>928</v>
      </c>
      <c r="M841" s="37">
        <v>109013117</v>
      </c>
      <c r="N841" s="12" t="s">
        <v>934</v>
      </c>
      <c r="O841" s="12">
        <v>18.056000000000001</v>
      </c>
      <c r="P841" s="12" t="s">
        <v>1283</v>
      </c>
      <c r="Q841" s="12" t="s">
        <v>968</v>
      </c>
      <c r="R841" s="12" t="s">
        <v>932</v>
      </c>
      <c r="S841" s="36" t="str">
        <f t="shared" si="13"/>
        <v>500mn</v>
      </c>
      <c r="T841" s="36" t="str">
        <f>VLOOKUP(R841,Mapping!B:C,2,FALSE)</f>
        <v>US/CA</v>
      </c>
      <c r="U841" s="36" t="str">
        <f>VLOOKUP(N841,Mapping!H:I,2,FALSE)</f>
        <v>Index</v>
      </c>
    </row>
    <row r="842" spans="1:21" ht="16" customHeight="1" x14ac:dyDescent="0.35">
      <c r="A842" s="12" t="s">
        <v>875</v>
      </c>
      <c r="B842" s="37" t="s">
        <v>925</v>
      </c>
      <c r="C842" s="12">
        <v>839</v>
      </c>
      <c r="D842" s="12">
        <v>45</v>
      </c>
      <c r="E842" s="12">
        <v>1</v>
      </c>
      <c r="F842" s="12">
        <v>0</v>
      </c>
      <c r="G842" s="12">
        <v>45</v>
      </c>
      <c r="H842" s="12">
        <v>1</v>
      </c>
      <c r="I842" s="37" t="s">
        <v>928</v>
      </c>
      <c r="M842" s="37">
        <v>360316477</v>
      </c>
      <c r="N842" s="12" t="s">
        <v>934</v>
      </c>
      <c r="O842" s="12">
        <v>31.774999999999999</v>
      </c>
      <c r="P842" s="12" t="s">
        <v>1171</v>
      </c>
      <c r="Q842" s="12" t="s">
        <v>1114</v>
      </c>
      <c r="R842" s="12" t="s">
        <v>932</v>
      </c>
      <c r="S842" s="36" t="str">
        <f t="shared" si="13"/>
        <v>500mn</v>
      </c>
      <c r="T842" s="36" t="str">
        <f>VLOOKUP(R842,Mapping!B:C,2,FALSE)</f>
        <v>US/CA</v>
      </c>
      <c r="U842" s="36" t="str">
        <f>VLOOKUP(N842,Mapping!H:I,2,FALSE)</f>
        <v>Index</v>
      </c>
    </row>
    <row r="843" spans="1:21" ht="16" customHeight="1" x14ac:dyDescent="0.35">
      <c r="A843" s="12" t="s">
        <v>876</v>
      </c>
      <c r="B843" s="37" t="s">
        <v>925</v>
      </c>
      <c r="C843" s="12">
        <v>840</v>
      </c>
      <c r="D843" s="12">
        <v>44</v>
      </c>
      <c r="E843" s="12">
        <v>44</v>
      </c>
      <c r="F843" s="12">
        <v>0</v>
      </c>
      <c r="G843" s="12">
        <v>44</v>
      </c>
      <c r="H843" s="12">
        <v>44</v>
      </c>
      <c r="I843" s="37" t="s">
        <v>928</v>
      </c>
      <c r="M843" s="37">
        <v>192695081</v>
      </c>
      <c r="N843" s="12" t="s">
        <v>934</v>
      </c>
      <c r="O843" s="12">
        <v>55.415999999999997</v>
      </c>
      <c r="P843" s="12" t="s">
        <v>1284</v>
      </c>
      <c r="Q843" s="12" t="s">
        <v>1097</v>
      </c>
      <c r="R843" s="12" t="s">
        <v>932</v>
      </c>
      <c r="S843" s="36" t="str">
        <f t="shared" si="13"/>
        <v>500mn</v>
      </c>
      <c r="T843" s="36" t="str">
        <f>VLOOKUP(R843,Mapping!B:C,2,FALSE)</f>
        <v>US/CA</v>
      </c>
      <c r="U843" s="36" t="str">
        <f>VLOOKUP(N843,Mapping!H:I,2,FALSE)</f>
        <v>Index</v>
      </c>
    </row>
    <row r="844" spans="1:21" ht="16" customHeight="1" x14ac:dyDescent="0.35">
      <c r="A844" s="12" t="s">
        <v>877</v>
      </c>
      <c r="B844" s="37" t="s">
        <v>925</v>
      </c>
      <c r="C844" s="12">
        <v>841</v>
      </c>
      <c r="D844" s="12">
        <v>39</v>
      </c>
      <c r="E844" s="12">
        <v>0</v>
      </c>
      <c r="F844" s="12">
        <v>0</v>
      </c>
      <c r="G844" s="12">
        <v>39</v>
      </c>
      <c r="H844" s="12">
        <v>0</v>
      </c>
      <c r="I844" s="37" t="s">
        <v>928</v>
      </c>
      <c r="M844" s="37">
        <v>2138637656</v>
      </c>
      <c r="N844" s="12" t="s">
        <v>980</v>
      </c>
      <c r="O844" s="12">
        <v>28.117000000000001</v>
      </c>
      <c r="P844" s="12" t="s">
        <v>1285</v>
      </c>
      <c r="Q844" s="12" t="s">
        <v>931</v>
      </c>
      <c r="R844" s="12" t="s">
        <v>932</v>
      </c>
      <c r="S844" s="36" t="str">
        <f t="shared" si="13"/>
        <v>1bn - 50bn</v>
      </c>
      <c r="T844" s="36" t="str">
        <f>VLOOKUP(R844,Mapping!B:C,2,FALSE)</f>
        <v>US/CA</v>
      </c>
      <c r="U844" s="36" t="str">
        <f>VLOOKUP(N844,Mapping!H:I,2,FALSE)</f>
        <v>Value</v>
      </c>
    </row>
    <row r="845" spans="1:21" ht="16" customHeight="1" x14ac:dyDescent="0.35">
      <c r="A845" s="12" t="s">
        <v>878</v>
      </c>
      <c r="B845" s="37" t="s">
        <v>925</v>
      </c>
      <c r="C845" s="12">
        <v>842</v>
      </c>
      <c r="D845" s="12">
        <v>38</v>
      </c>
      <c r="E845" s="12">
        <v>1</v>
      </c>
      <c r="F845" s="12">
        <v>0</v>
      </c>
      <c r="G845" s="12">
        <v>38</v>
      </c>
      <c r="H845" s="12">
        <v>1</v>
      </c>
      <c r="I845" s="37" t="s">
        <v>928</v>
      </c>
      <c r="M845" s="37">
        <v>475548066</v>
      </c>
      <c r="N845" s="12" t="s">
        <v>934</v>
      </c>
      <c r="O845" s="12">
        <v>57.070999999999998</v>
      </c>
      <c r="P845" s="12" t="s">
        <v>1050</v>
      </c>
      <c r="Q845" s="12" t="s">
        <v>946</v>
      </c>
      <c r="R845" s="12" t="s">
        <v>932</v>
      </c>
      <c r="S845" s="36" t="str">
        <f t="shared" si="13"/>
        <v>500mn</v>
      </c>
      <c r="T845" s="36" t="str">
        <f>VLOOKUP(R845,Mapping!B:C,2,FALSE)</f>
        <v>US/CA</v>
      </c>
      <c r="U845" s="36" t="str">
        <f>VLOOKUP(N845,Mapping!H:I,2,FALSE)</f>
        <v>Index</v>
      </c>
    </row>
    <row r="846" spans="1:21" ht="16" customHeight="1" x14ac:dyDescent="0.35">
      <c r="A846" s="12" t="s">
        <v>879</v>
      </c>
      <c r="B846" s="37" t="s">
        <v>933</v>
      </c>
      <c r="C846" s="12">
        <v>842</v>
      </c>
      <c r="D846" s="12">
        <v>38</v>
      </c>
      <c r="E846" s="12">
        <v>-114400</v>
      </c>
      <c r="F846" s="12">
        <v>0</v>
      </c>
      <c r="G846" s="12">
        <v>38</v>
      </c>
      <c r="H846" s="12">
        <v>0</v>
      </c>
      <c r="I846" s="37" t="s">
        <v>928</v>
      </c>
      <c r="J846" s="12">
        <v>0</v>
      </c>
      <c r="K846" s="12">
        <v>-114400</v>
      </c>
      <c r="L846" s="12" t="s">
        <v>928</v>
      </c>
      <c r="M846" s="37">
        <v>791419115054</v>
      </c>
      <c r="N846" s="12" t="s">
        <v>940</v>
      </c>
      <c r="O846" s="12">
        <v>31.664999999999999</v>
      </c>
      <c r="P846" s="12" t="s">
        <v>1147</v>
      </c>
      <c r="Q846" s="12" t="s">
        <v>1130</v>
      </c>
      <c r="R846" s="12" t="s">
        <v>932</v>
      </c>
      <c r="S846" s="36" t="str">
        <f t="shared" si="13"/>
        <v>100bn</v>
      </c>
      <c r="T846" s="36" t="str">
        <f>VLOOKUP(R846,Mapping!B:C,2,FALSE)</f>
        <v>US/CA</v>
      </c>
      <c r="U846" s="36" t="str">
        <f>VLOOKUP(N846,Mapping!H:I,2,FALSE)</f>
        <v>Growth</v>
      </c>
    </row>
    <row r="847" spans="1:21" ht="16" customHeight="1" x14ac:dyDescent="0.35">
      <c r="A847" s="12" t="s">
        <v>880</v>
      </c>
      <c r="B847" s="37" t="s">
        <v>925</v>
      </c>
      <c r="C847" s="12">
        <v>844</v>
      </c>
      <c r="D847" s="12">
        <v>30</v>
      </c>
      <c r="E847" s="12">
        <v>30</v>
      </c>
      <c r="F847" s="12">
        <v>0</v>
      </c>
      <c r="G847" s="12">
        <v>30</v>
      </c>
      <c r="H847" s="12">
        <v>30</v>
      </c>
      <c r="I847" s="37" t="s">
        <v>942</v>
      </c>
      <c r="M847" s="37">
        <v>173980783</v>
      </c>
      <c r="N847" s="12" t="s">
        <v>934</v>
      </c>
      <c r="O847" s="12">
        <v>48.594000000000001</v>
      </c>
      <c r="P847" s="12" t="s">
        <v>1286</v>
      </c>
      <c r="Q847" s="12" t="s">
        <v>946</v>
      </c>
      <c r="R847" s="12" t="s">
        <v>932</v>
      </c>
      <c r="S847" s="36" t="str">
        <f t="shared" si="13"/>
        <v>500mn</v>
      </c>
      <c r="T847" s="36" t="str">
        <f>VLOOKUP(R847,Mapping!B:C,2,FALSE)</f>
        <v>US/CA</v>
      </c>
      <c r="U847" s="36" t="str">
        <f>VLOOKUP(N847,Mapping!H:I,2,FALSE)</f>
        <v>Index</v>
      </c>
    </row>
    <row r="848" spans="1:21" ht="16" customHeight="1" x14ac:dyDescent="0.35">
      <c r="A848" s="12" t="s">
        <v>881</v>
      </c>
      <c r="B848" s="37" t="s">
        <v>933</v>
      </c>
      <c r="C848" s="12">
        <v>845</v>
      </c>
      <c r="D848" s="12">
        <v>27</v>
      </c>
      <c r="E848" s="12">
        <v>27</v>
      </c>
      <c r="F848" s="12">
        <v>0</v>
      </c>
      <c r="G848" s="12">
        <v>27</v>
      </c>
      <c r="H848" s="12">
        <v>27</v>
      </c>
      <c r="I848" s="37" t="s">
        <v>942</v>
      </c>
      <c r="M848" s="37">
        <v>81408908</v>
      </c>
      <c r="N848" s="12" t="s">
        <v>929</v>
      </c>
      <c r="O848" s="12">
        <v>48.906999999999996</v>
      </c>
      <c r="P848" s="12" t="s">
        <v>1042</v>
      </c>
      <c r="Q848" s="12"/>
      <c r="R848" s="12" t="s">
        <v>1043</v>
      </c>
      <c r="S848" s="36" t="str">
        <f t="shared" si="13"/>
        <v>500mn</v>
      </c>
      <c r="T848" s="36" t="str">
        <f>VLOOKUP(R848,Mapping!B:C,2,FALSE)</f>
        <v>Asia</v>
      </c>
      <c r="U848" s="36" t="str">
        <f>VLOOKUP(N848,Mapping!H:I,2,FALSE)</f>
        <v>Value</v>
      </c>
    </row>
    <row r="849" spans="1:21" ht="16" customHeight="1" x14ac:dyDescent="0.35">
      <c r="A849" s="12" t="s">
        <v>882</v>
      </c>
      <c r="B849" s="37" t="s">
        <v>925</v>
      </c>
      <c r="C849" s="12">
        <v>846</v>
      </c>
      <c r="D849" s="12">
        <v>25</v>
      </c>
      <c r="E849" s="12">
        <v>25</v>
      </c>
      <c r="F849" s="12">
        <v>0</v>
      </c>
      <c r="G849" s="12">
        <v>25</v>
      </c>
      <c r="H849" s="12">
        <v>25</v>
      </c>
      <c r="I849" s="37" t="s">
        <v>928</v>
      </c>
      <c r="M849" s="37">
        <v>1013413778</v>
      </c>
      <c r="N849" s="12" t="s">
        <v>934</v>
      </c>
      <c r="O849" s="12">
        <v>35.360999999999997</v>
      </c>
      <c r="P849" s="12" t="s">
        <v>1287</v>
      </c>
      <c r="Q849" s="12" t="s">
        <v>1246</v>
      </c>
      <c r="R849" s="12" t="s">
        <v>932</v>
      </c>
      <c r="S849" s="36" t="str">
        <f t="shared" si="13"/>
        <v>1bn - 50bn</v>
      </c>
      <c r="T849" s="36" t="str">
        <f>VLOOKUP(R849,Mapping!B:C,2,FALSE)</f>
        <v>US/CA</v>
      </c>
      <c r="U849" s="36" t="str">
        <f>VLOOKUP(N849,Mapping!H:I,2,FALSE)</f>
        <v>Index</v>
      </c>
    </row>
    <row r="850" spans="1:21" ht="16" customHeight="1" x14ac:dyDescent="0.35">
      <c r="A850" s="12" t="s">
        <v>883</v>
      </c>
      <c r="B850" s="37" t="s">
        <v>925</v>
      </c>
      <c r="C850" s="12">
        <v>847</v>
      </c>
      <c r="D850" s="12">
        <v>23</v>
      </c>
      <c r="E850" s="12">
        <v>11</v>
      </c>
      <c r="F850" s="12">
        <v>0</v>
      </c>
      <c r="G850" s="12">
        <v>23</v>
      </c>
      <c r="H850" s="12">
        <v>11</v>
      </c>
      <c r="I850" s="37" t="s">
        <v>928</v>
      </c>
      <c r="M850" s="37">
        <v>2162145104</v>
      </c>
      <c r="N850" s="12" t="s">
        <v>934</v>
      </c>
      <c r="O850" s="12">
        <v>50.639000000000003</v>
      </c>
      <c r="P850" s="12" t="s">
        <v>965</v>
      </c>
      <c r="Q850" s="12" t="s">
        <v>966</v>
      </c>
      <c r="R850" s="12" t="s">
        <v>932</v>
      </c>
      <c r="S850" s="36" t="str">
        <f t="shared" si="13"/>
        <v>1bn - 50bn</v>
      </c>
      <c r="T850" s="36" t="str">
        <f>VLOOKUP(R850,Mapping!B:C,2,FALSE)</f>
        <v>US/CA</v>
      </c>
      <c r="U850" s="36" t="str">
        <f>VLOOKUP(N850,Mapping!H:I,2,FALSE)</f>
        <v>Index</v>
      </c>
    </row>
    <row r="851" spans="1:21" ht="16" customHeight="1" x14ac:dyDescent="0.35">
      <c r="A851" s="12" t="s">
        <v>884</v>
      </c>
      <c r="B851" s="37" t="s">
        <v>925</v>
      </c>
      <c r="C851" s="12">
        <v>847</v>
      </c>
      <c r="D851" s="12">
        <v>23</v>
      </c>
      <c r="E851" s="12">
        <v>23</v>
      </c>
      <c r="F851" s="12">
        <v>0</v>
      </c>
      <c r="I851" s="37"/>
      <c r="J851" s="12">
        <v>23</v>
      </c>
      <c r="K851" s="12">
        <v>23</v>
      </c>
      <c r="L851" s="12" t="s">
        <v>928</v>
      </c>
      <c r="M851" s="37">
        <v>15895890</v>
      </c>
      <c r="N851" s="12"/>
      <c r="O851" s="12">
        <v>80.424999999999997</v>
      </c>
      <c r="P851" s="12" t="s">
        <v>1053</v>
      </c>
      <c r="Q851" s="12"/>
      <c r="R851" s="12" t="s">
        <v>1054</v>
      </c>
      <c r="S851" s="36" t="str">
        <f t="shared" si="13"/>
        <v>500mn</v>
      </c>
      <c r="T851" s="36" t="str">
        <f>VLOOKUP(R851,Mapping!B:C,2,FALSE)</f>
        <v>EU</v>
      </c>
      <c r="U851" s="36" t="e">
        <f>VLOOKUP(N851,Mapping!H:I,2,FALSE)</f>
        <v>#N/A</v>
      </c>
    </row>
    <row r="852" spans="1:21" ht="16" customHeight="1" x14ac:dyDescent="0.35">
      <c r="A852" s="12" t="s">
        <v>885</v>
      </c>
      <c r="B852" s="37" t="s">
        <v>925</v>
      </c>
      <c r="C852" s="12">
        <v>849</v>
      </c>
      <c r="D852" s="12">
        <v>22</v>
      </c>
      <c r="E852" s="12">
        <v>0</v>
      </c>
      <c r="F852" s="12">
        <v>0</v>
      </c>
      <c r="G852" s="12">
        <v>22</v>
      </c>
      <c r="H852" s="12">
        <v>0</v>
      </c>
      <c r="I852" s="37" t="s">
        <v>928</v>
      </c>
      <c r="M852" s="37">
        <v>130205131</v>
      </c>
      <c r="N852" s="12" t="s">
        <v>934</v>
      </c>
      <c r="O852" s="12">
        <v>52.246000000000002</v>
      </c>
      <c r="P852" s="12" t="s">
        <v>1235</v>
      </c>
      <c r="Q852" s="12" t="s">
        <v>931</v>
      </c>
      <c r="R852" s="12" t="s">
        <v>932</v>
      </c>
      <c r="S852" s="36" t="str">
        <f t="shared" si="13"/>
        <v>500mn</v>
      </c>
      <c r="T852" s="36" t="str">
        <f>VLOOKUP(R852,Mapping!B:C,2,FALSE)</f>
        <v>US/CA</v>
      </c>
      <c r="U852" s="36" t="str">
        <f>VLOOKUP(N852,Mapping!H:I,2,FALSE)</f>
        <v>Index</v>
      </c>
    </row>
    <row r="853" spans="1:21" ht="16" customHeight="1" x14ac:dyDescent="0.35">
      <c r="A853" s="12" t="s">
        <v>886</v>
      </c>
      <c r="B853" s="37" t="s">
        <v>925</v>
      </c>
      <c r="C853" s="12">
        <v>850</v>
      </c>
      <c r="D853" s="12">
        <v>18</v>
      </c>
      <c r="E853" s="12">
        <v>0</v>
      </c>
      <c r="F853" s="12">
        <v>0</v>
      </c>
      <c r="G853" s="12">
        <v>18</v>
      </c>
      <c r="H853" s="12">
        <v>0</v>
      </c>
      <c r="I853" s="37" t="s">
        <v>928</v>
      </c>
      <c r="M853" s="37">
        <v>3189465458</v>
      </c>
      <c r="N853" s="12" t="s">
        <v>940</v>
      </c>
      <c r="O853" s="12">
        <v>58.423000000000002</v>
      </c>
      <c r="P853" s="12" t="s">
        <v>953</v>
      </c>
      <c r="Q853" s="12"/>
      <c r="R853" s="12" t="s">
        <v>954</v>
      </c>
      <c r="S853" s="36" t="str">
        <f t="shared" si="13"/>
        <v>1bn - 50bn</v>
      </c>
      <c r="T853" s="36" t="str">
        <f>VLOOKUP(R853,Mapping!B:C,2,FALSE)</f>
        <v>EU</v>
      </c>
      <c r="U853" s="36" t="str">
        <f>VLOOKUP(N853,Mapping!H:I,2,FALSE)</f>
        <v>Growth</v>
      </c>
    </row>
    <row r="854" spans="1:21" ht="16" customHeight="1" x14ac:dyDescent="0.35">
      <c r="A854" s="12" t="s">
        <v>887</v>
      </c>
      <c r="B854" s="37" t="s">
        <v>925</v>
      </c>
      <c r="C854" s="12">
        <v>851</v>
      </c>
      <c r="D854" s="12">
        <v>17</v>
      </c>
      <c r="E854" s="12">
        <v>-30</v>
      </c>
      <c r="F854" s="12">
        <v>0</v>
      </c>
      <c r="G854" s="12">
        <v>17</v>
      </c>
      <c r="H854" s="12">
        <v>-30</v>
      </c>
      <c r="I854" s="37" t="s">
        <v>928</v>
      </c>
      <c r="M854" s="37">
        <v>1657956569</v>
      </c>
      <c r="N854" s="12" t="s">
        <v>929</v>
      </c>
      <c r="O854" s="12">
        <v>12.904999999999999</v>
      </c>
      <c r="P854" s="12" t="s">
        <v>1016</v>
      </c>
      <c r="Q854" s="12" t="s">
        <v>1017</v>
      </c>
      <c r="R854" s="12" t="s">
        <v>932</v>
      </c>
      <c r="S854" s="36" t="str">
        <f t="shared" si="13"/>
        <v>1bn - 50bn</v>
      </c>
      <c r="T854" s="36" t="str">
        <f>VLOOKUP(R854,Mapping!B:C,2,FALSE)</f>
        <v>US/CA</v>
      </c>
      <c r="U854" s="36" t="str">
        <f>VLOOKUP(N854,Mapping!H:I,2,FALSE)</f>
        <v>Value</v>
      </c>
    </row>
    <row r="855" spans="1:21" ht="16" customHeight="1" x14ac:dyDescent="0.35">
      <c r="A855" s="12" t="s">
        <v>888</v>
      </c>
      <c r="B855" s="37" t="s">
        <v>925</v>
      </c>
      <c r="C855" s="12">
        <v>851</v>
      </c>
      <c r="D855" s="12">
        <v>17</v>
      </c>
      <c r="E855" s="12">
        <v>17</v>
      </c>
      <c r="F855" s="12">
        <v>0</v>
      </c>
      <c r="G855" s="12">
        <v>17</v>
      </c>
      <c r="H855" s="12">
        <v>17</v>
      </c>
      <c r="I855" s="37" t="s">
        <v>928</v>
      </c>
      <c r="M855" s="37">
        <v>1325556818</v>
      </c>
      <c r="N855" s="12" t="s">
        <v>934</v>
      </c>
      <c r="O855" s="12">
        <v>47.658000000000001</v>
      </c>
      <c r="P855" s="12" t="s">
        <v>1221</v>
      </c>
      <c r="Q855" s="12" t="s">
        <v>968</v>
      </c>
      <c r="R855" s="12" t="s">
        <v>932</v>
      </c>
      <c r="S855" s="36" t="str">
        <f t="shared" si="13"/>
        <v>1bn - 50bn</v>
      </c>
      <c r="T855" s="36" t="str">
        <f>VLOOKUP(R855,Mapping!B:C,2,FALSE)</f>
        <v>US/CA</v>
      </c>
      <c r="U855" s="36" t="str">
        <f>VLOOKUP(N855,Mapping!H:I,2,FALSE)</f>
        <v>Index</v>
      </c>
    </row>
    <row r="856" spans="1:21" ht="16" customHeight="1" x14ac:dyDescent="0.35">
      <c r="A856" s="12" t="s">
        <v>889</v>
      </c>
      <c r="B856" s="37" t="s">
        <v>925</v>
      </c>
      <c r="C856" s="12">
        <v>853</v>
      </c>
      <c r="D856" s="12">
        <v>16</v>
      </c>
      <c r="E856" s="12">
        <v>-21</v>
      </c>
      <c r="F856" s="12">
        <v>0</v>
      </c>
      <c r="G856" s="12">
        <v>16</v>
      </c>
      <c r="H856" s="12">
        <v>-21</v>
      </c>
      <c r="I856" s="37" t="s">
        <v>928</v>
      </c>
      <c r="M856" s="37">
        <v>1024683517</v>
      </c>
      <c r="N856" s="12" t="s">
        <v>929</v>
      </c>
      <c r="O856" s="12">
        <v>18.132000000000001</v>
      </c>
      <c r="P856" s="12" t="s">
        <v>1288</v>
      </c>
      <c r="Q856" s="12" t="s">
        <v>1149</v>
      </c>
      <c r="R856" s="12" t="s">
        <v>932</v>
      </c>
      <c r="S856" s="36" t="str">
        <f t="shared" si="13"/>
        <v>1bn - 50bn</v>
      </c>
      <c r="T856" s="36" t="str">
        <f>VLOOKUP(R856,Mapping!B:C,2,FALSE)</f>
        <v>US/CA</v>
      </c>
      <c r="U856" s="36" t="str">
        <f>VLOOKUP(N856,Mapping!H:I,2,FALSE)</f>
        <v>Value</v>
      </c>
    </row>
    <row r="857" spans="1:21" ht="16" customHeight="1" x14ac:dyDescent="0.35">
      <c r="A857" s="12" t="s">
        <v>890</v>
      </c>
      <c r="B857" s="37" t="s">
        <v>925</v>
      </c>
      <c r="C857" s="12">
        <v>853</v>
      </c>
      <c r="D857" s="12">
        <v>16</v>
      </c>
      <c r="E857" s="12">
        <v>16</v>
      </c>
      <c r="F857" s="12">
        <v>0</v>
      </c>
      <c r="G857" s="12">
        <v>16</v>
      </c>
      <c r="H857" s="12">
        <v>16</v>
      </c>
      <c r="I857" s="37" t="s">
        <v>928</v>
      </c>
      <c r="M857" s="37">
        <v>558046045</v>
      </c>
      <c r="N857" s="12" t="s">
        <v>934</v>
      </c>
      <c r="O857" s="12">
        <v>63.603000000000002</v>
      </c>
      <c r="P857" s="12" t="s">
        <v>1289</v>
      </c>
      <c r="Q857" s="12" t="s">
        <v>936</v>
      </c>
      <c r="R857" s="12" t="s">
        <v>932</v>
      </c>
      <c r="S857" s="36" t="str">
        <f t="shared" si="13"/>
        <v>500mn - 1bn</v>
      </c>
      <c r="T857" s="36" t="str">
        <f>VLOOKUP(R857,Mapping!B:C,2,FALSE)</f>
        <v>US/CA</v>
      </c>
      <c r="U857" s="36" t="str">
        <f>VLOOKUP(N857,Mapping!H:I,2,FALSE)</f>
        <v>Index</v>
      </c>
    </row>
    <row r="858" spans="1:21" ht="16" customHeight="1" x14ac:dyDescent="0.35">
      <c r="A858" s="12" t="s">
        <v>891</v>
      </c>
      <c r="B858" s="37" t="s">
        <v>925</v>
      </c>
      <c r="C858" s="12">
        <v>853</v>
      </c>
      <c r="D858" s="12">
        <v>16</v>
      </c>
      <c r="E858" s="12">
        <v>0</v>
      </c>
      <c r="F858" s="12">
        <v>0</v>
      </c>
      <c r="G858" s="12">
        <v>16</v>
      </c>
      <c r="H858" s="12">
        <v>0</v>
      </c>
      <c r="I858" s="37" t="s">
        <v>928</v>
      </c>
      <c r="M858" s="37">
        <v>1100251081</v>
      </c>
      <c r="N858" s="12" t="s">
        <v>991</v>
      </c>
      <c r="O858" s="12">
        <v>22.236000000000001</v>
      </c>
      <c r="P858" s="12" t="s">
        <v>1290</v>
      </c>
      <c r="Q858" s="12" t="s">
        <v>1114</v>
      </c>
      <c r="R858" s="12" t="s">
        <v>932</v>
      </c>
      <c r="S858" s="36" t="str">
        <f t="shared" si="13"/>
        <v>1bn - 50bn</v>
      </c>
      <c r="T858" s="36" t="str">
        <f>VLOOKUP(R858,Mapping!B:C,2,FALSE)</f>
        <v>US/CA</v>
      </c>
      <c r="U858" s="36" t="str">
        <f>VLOOKUP(N858,Mapping!H:I,2,FALSE)</f>
        <v>Others</v>
      </c>
    </row>
    <row r="859" spans="1:21" ht="16" customHeight="1" x14ac:dyDescent="0.35">
      <c r="A859" s="12" t="s">
        <v>892</v>
      </c>
      <c r="B859" s="37" t="s">
        <v>925</v>
      </c>
      <c r="C859" s="12">
        <v>856</v>
      </c>
      <c r="D859" s="12">
        <v>15</v>
      </c>
      <c r="E859" s="12">
        <v>15</v>
      </c>
      <c r="F859" s="12">
        <v>0</v>
      </c>
      <c r="G859" s="12">
        <v>15</v>
      </c>
      <c r="H859" s="12">
        <v>15</v>
      </c>
      <c r="I859" s="37" t="s">
        <v>928</v>
      </c>
      <c r="M859" s="37">
        <v>19608011524</v>
      </c>
      <c r="N859" s="12" t="s">
        <v>929</v>
      </c>
      <c r="O859" s="12">
        <v>36.430999999999997</v>
      </c>
      <c r="P859" s="12" t="s">
        <v>941</v>
      </c>
      <c r="Q859" s="12" t="s">
        <v>941</v>
      </c>
      <c r="R859" s="12" t="s">
        <v>932</v>
      </c>
      <c r="S859" s="36" t="str">
        <f t="shared" si="13"/>
        <v>1bn - 50bn</v>
      </c>
      <c r="T859" s="36" t="str">
        <f>VLOOKUP(R859,Mapping!B:C,2,FALSE)</f>
        <v>US/CA</v>
      </c>
      <c r="U859" s="36" t="str">
        <f>VLOOKUP(N859,Mapping!H:I,2,FALSE)</f>
        <v>Value</v>
      </c>
    </row>
    <row r="860" spans="1:21" ht="16" customHeight="1" x14ac:dyDescent="0.35">
      <c r="A860" s="12" t="s">
        <v>893</v>
      </c>
      <c r="B860" s="37" t="s">
        <v>925</v>
      </c>
      <c r="C860" s="12">
        <v>857</v>
      </c>
      <c r="D860" s="12">
        <v>12</v>
      </c>
      <c r="E860" s="12">
        <v>-28</v>
      </c>
      <c r="F860" s="12">
        <v>0</v>
      </c>
      <c r="G860" s="12">
        <v>12</v>
      </c>
      <c r="H860" s="12">
        <v>-28</v>
      </c>
      <c r="I860" s="37" t="s">
        <v>928</v>
      </c>
      <c r="M860" s="37">
        <v>9450005220</v>
      </c>
      <c r="N860" s="12" t="s">
        <v>1058</v>
      </c>
      <c r="O860" s="12">
        <v>35.529000000000003</v>
      </c>
      <c r="P860" s="12" t="s">
        <v>1016</v>
      </c>
      <c r="Q860" s="12" t="s">
        <v>1017</v>
      </c>
      <c r="R860" s="12" t="s">
        <v>932</v>
      </c>
      <c r="S860" s="36" t="str">
        <f t="shared" si="13"/>
        <v>1bn - 50bn</v>
      </c>
      <c r="T860" s="36" t="str">
        <f>VLOOKUP(R860,Mapping!B:C,2,FALSE)</f>
        <v>US/CA</v>
      </c>
      <c r="U860" s="36" t="str">
        <f>VLOOKUP(N860,Mapping!H:I,2,FALSE)</f>
        <v>Others</v>
      </c>
    </row>
    <row r="861" spans="1:21" ht="16" customHeight="1" x14ac:dyDescent="0.35">
      <c r="A861" s="12" t="s">
        <v>894</v>
      </c>
      <c r="B861" s="37" t="s">
        <v>925</v>
      </c>
      <c r="C861" s="12">
        <v>858</v>
      </c>
      <c r="D861" s="12">
        <v>9</v>
      </c>
      <c r="E861" s="12">
        <v>9</v>
      </c>
      <c r="F861" s="12">
        <v>0</v>
      </c>
      <c r="G861" s="12">
        <v>9</v>
      </c>
      <c r="H861" s="12">
        <v>9</v>
      </c>
      <c r="I861" s="37" t="s">
        <v>928</v>
      </c>
      <c r="M861" s="37">
        <v>107378065</v>
      </c>
      <c r="N861" s="12" t="s">
        <v>959</v>
      </c>
      <c r="P861" s="12" t="s">
        <v>1291</v>
      </c>
      <c r="Q861" s="12" t="s">
        <v>1097</v>
      </c>
      <c r="R861" s="12" t="s">
        <v>932</v>
      </c>
      <c r="S861" s="36" t="str">
        <f t="shared" si="13"/>
        <v>500mn</v>
      </c>
      <c r="T861" s="36" t="str">
        <f>VLOOKUP(R861,Mapping!B:C,2,FALSE)</f>
        <v>US/CA</v>
      </c>
      <c r="U861" s="36" t="str">
        <f>VLOOKUP(N861,Mapping!H:I,2,FALSE)</f>
        <v>Growth</v>
      </c>
    </row>
    <row r="862" spans="1:21" ht="16" customHeight="1" x14ac:dyDescent="0.35">
      <c r="A862" s="12" t="s">
        <v>895</v>
      </c>
      <c r="B862" s="37" t="s">
        <v>933</v>
      </c>
      <c r="C862" s="12">
        <v>859</v>
      </c>
      <c r="D862" s="12">
        <v>6</v>
      </c>
      <c r="E862" s="12">
        <v>-5800</v>
      </c>
      <c r="F862" s="12">
        <v>0</v>
      </c>
      <c r="G862" s="12">
        <v>6</v>
      </c>
      <c r="H862" s="12">
        <v>0</v>
      </c>
      <c r="I862" s="37" t="s">
        <v>928</v>
      </c>
      <c r="J862" s="12">
        <v>0</v>
      </c>
      <c r="K862" s="12">
        <v>-5800</v>
      </c>
      <c r="L862" s="12" t="s">
        <v>962</v>
      </c>
      <c r="M862" s="37">
        <v>53889229153</v>
      </c>
      <c r="N862" s="12" t="s">
        <v>1058</v>
      </c>
      <c r="O862" s="12">
        <v>56.561999999999998</v>
      </c>
      <c r="P862" s="12" t="s">
        <v>1047</v>
      </c>
      <c r="Q862" s="12"/>
      <c r="R862" s="12" t="s">
        <v>1048</v>
      </c>
      <c r="S862" s="36" t="str">
        <f t="shared" si="13"/>
        <v>50bn - 100bn</v>
      </c>
      <c r="T862" s="36" t="str">
        <f>VLOOKUP(R862,Mapping!B:C,2,FALSE)</f>
        <v>EU</v>
      </c>
      <c r="U862" s="36" t="str">
        <f>VLOOKUP(N862,Mapping!H:I,2,FALSE)</f>
        <v>Others</v>
      </c>
    </row>
    <row r="863" spans="1:21" ht="16" customHeight="1" x14ac:dyDescent="0.35">
      <c r="A863" s="12" t="s">
        <v>896</v>
      </c>
      <c r="B863" s="37" t="s">
        <v>925</v>
      </c>
      <c r="C863" s="12">
        <v>859</v>
      </c>
      <c r="D863" s="12">
        <v>6</v>
      </c>
      <c r="E863" s="12">
        <v>6</v>
      </c>
      <c r="F863" s="12">
        <v>0</v>
      </c>
      <c r="G863" s="12">
        <v>6</v>
      </c>
      <c r="H863" s="12">
        <v>6</v>
      </c>
      <c r="I863" s="37" t="s">
        <v>928</v>
      </c>
      <c r="M863" s="37">
        <v>3406879864</v>
      </c>
      <c r="N863" s="12" t="s">
        <v>940</v>
      </c>
      <c r="O863" s="12">
        <v>7.8</v>
      </c>
      <c r="P863" s="12" t="s">
        <v>1292</v>
      </c>
      <c r="Q863" s="12" t="s">
        <v>1072</v>
      </c>
      <c r="R863" s="12" t="s">
        <v>932</v>
      </c>
      <c r="S863" s="36" t="str">
        <f t="shared" si="13"/>
        <v>1bn - 50bn</v>
      </c>
      <c r="T863" s="36" t="str">
        <f>VLOOKUP(R863,Mapping!B:C,2,FALSE)</f>
        <v>US/CA</v>
      </c>
      <c r="U863" s="36" t="str">
        <f>VLOOKUP(N863,Mapping!H:I,2,FALSE)</f>
        <v>Growth</v>
      </c>
    </row>
    <row r="864" spans="1:21" ht="16" customHeight="1" x14ac:dyDescent="0.35">
      <c r="A864" s="12" t="s">
        <v>897</v>
      </c>
      <c r="B864" s="37" t="s">
        <v>925</v>
      </c>
      <c r="C864" s="12">
        <v>859</v>
      </c>
      <c r="D864" s="12">
        <v>6</v>
      </c>
      <c r="E864" s="12">
        <v>6</v>
      </c>
      <c r="F864" s="12">
        <v>0</v>
      </c>
      <c r="G864" s="12">
        <v>6</v>
      </c>
      <c r="H864" s="12">
        <v>6</v>
      </c>
      <c r="I864" s="37" t="s">
        <v>928</v>
      </c>
      <c r="M864" s="37">
        <v>168867694</v>
      </c>
      <c r="N864" s="12" t="s">
        <v>934</v>
      </c>
      <c r="O864" s="12">
        <v>69.462999999999994</v>
      </c>
      <c r="P864" s="12" t="s">
        <v>1293</v>
      </c>
      <c r="Q864" s="12" t="s">
        <v>1017</v>
      </c>
      <c r="R864" s="12" t="s">
        <v>932</v>
      </c>
      <c r="S864" s="36" t="str">
        <f t="shared" si="13"/>
        <v>500mn</v>
      </c>
      <c r="T864" s="36" t="str">
        <f>VLOOKUP(R864,Mapping!B:C,2,FALSE)</f>
        <v>US/CA</v>
      </c>
      <c r="U864" s="36" t="str">
        <f>VLOOKUP(N864,Mapping!H:I,2,FALSE)</f>
        <v>Index</v>
      </c>
    </row>
    <row r="865" spans="1:21" ht="16" customHeight="1" x14ac:dyDescent="0.35">
      <c r="A865" s="12" t="s">
        <v>898</v>
      </c>
      <c r="B865" s="37" t="s">
        <v>925</v>
      </c>
      <c r="C865" s="12">
        <v>862</v>
      </c>
      <c r="D865" s="12">
        <v>5</v>
      </c>
      <c r="E865" s="12">
        <v>0</v>
      </c>
      <c r="F865" s="12">
        <v>0</v>
      </c>
      <c r="G865" s="12">
        <v>5</v>
      </c>
      <c r="H865" s="12">
        <v>0</v>
      </c>
      <c r="I865" s="37" t="s">
        <v>928</v>
      </c>
      <c r="M865" s="37">
        <v>390779510</v>
      </c>
      <c r="N865" s="12" t="s">
        <v>940</v>
      </c>
      <c r="O865" s="12">
        <v>28.416</v>
      </c>
      <c r="P865" s="12" t="s">
        <v>1294</v>
      </c>
      <c r="Q865" s="12" t="s">
        <v>931</v>
      </c>
      <c r="R865" s="12" t="s">
        <v>932</v>
      </c>
      <c r="S865" s="36" t="str">
        <f t="shared" si="13"/>
        <v>500mn</v>
      </c>
      <c r="T865" s="36" t="str">
        <f>VLOOKUP(R865,Mapping!B:C,2,FALSE)</f>
        <v>US/CA</v>
      </c>
      <c r="U865" s="36" t="str">
        <f>VLOOKUP(N865,Mapping!H:I,2,FALSE)</f>
        <v>Growth</v>
      </c>
    </row>
    <row r="866" spans="1:21" ht="16" customHeight="1" x14ac:dyDescent="0.35">
      <c r="A866" s="12" t="s">
        <v>899</v>
      </c>
      <c r="B866" s="37" t="s">
        <v>925</v>
      </c>
      <c r="C866" s="12">
        <v>863</v>
      </c>
      <c r="D866" s="12">
        <v>4</v>
      </c>
      <c r="E866" s="12">
        <v>0</v>
      </c>
      <c r="F866" s="12">
        <v>0</v>
      </c>
      <c r="G866" s="12">
        <v>4</v>
      </c>
      <c r="H866" s="12">
        <v>0</v>
      </c>
      <c r="I866" s="37" t="s">
        <v>928</v>
      </c>
      <c r="M866" s="37">
        <v>8869986902</v>
      </c>
      <c r="N866" s="12" t="s">
        <v>959</v>
      </c>
      <c r="O866" s="12">
        <v>16.178000000000001</v>
      </c>
      <c r="P866" s="12" t="s">
        <v>1085</v>
      </c>
      <c r="Q866" s="12" t="s">
        <v>966</v>
      </c>
      <c r="R866" s="12" t="s">
        <v>932</v>
      </c>
      <c r="S866" s="36" t="str">
        <f t="shared" si="13"/>
        <v>1bn - 50bn</v>
      </c>
      <c r="T866" s="36" t="str">
        <f>VLOOKUP(R866,Mapping!B:C,2,FALSE)</f>
        <v>US/CA</v>
      </c>
      <c r="U866" s="36" t="str">
        <f>VLOOKUP(N866,Mapping!H:I,2,FALSE)</f>
        <v>Growth</v>
      </c>
    </row>
    <row r="867" spans="1:21" ht="16" customHeight="1" x14ac:dyDescent="0.35">
      <c r="A867" s="12" t="s">
        <v>900</v>
      </c>
      <c r="B867" s="37" t="s">
        <v>925</v>
      </c>
      <c r="C867" s="12">
        <v>864</v>
      </c>
      <c r="D867" s="12">
        <v>2</v>
      </c>
      <c r="E867" s="12">
        <v>-13</v>
      </c>
      <c r="F867" s="12">
        <v>0</v>
      </c>
      <c r="G867" s="12">
        <v>2</v>
      </c>
      <c r="H867" s="12">
        <v>-13</v>
      </c>
      <c r="I867" s="37" t="s">
        <v>928</v>
      </c>
      <c r="M867" s="37">
        <v>928206230</v>
      </c>
      <c r="N867" s="12" t="s">
        <v>934</v>
      </c>
      <c r="O867" s="12">
        <v>6.077</v>
      </c>
      <c r="P867" s="12" t="s">
        <v>1295</v>
      </c>
      <c r="Q867" s="12" t="s">
        <v>936</v>
      </c>
      <c r="R867" s="12" t="s">
        <v>932</v>
      </c>
      <c r="S867" s="36" t="str">
        <f t="shared" si="13"/>
        <v>500mn - 1bn</v>
      </c>
      <c r="T867" s="36" t="str">
        <f>VLOOKUP(R867,Mapping!B:C,2,FALSE)</f>
        <v>US/CA</v>
      </c>
      <c r="U867" s="36" t="str">
        <f>VLOOKUP(N867,Mapping!H:I,2,FALSE)</f>
        <v>Index</v>
      </c>
    </row>
    <row r="868" spans="1:21" ht="16" customHeight="1" x14ac:dyDescent="0.35">
      <c r="A868" s="12" t="s">
        <v>901</v>
      </c>
      <c r="B868" s="37" t="s">
        <v>925</v>
      </c>
      <c r="C868" s="12">
        <v>864</v>
      </c>
      <c r="D868" s="12">
        <v>2</v>
      </c>
      <c r="E868" s="12">
        <v>2</v>
      </c>
      <c r="F868" s="12">
        <v>0</v>
      </c>
      <c r="I868" s="37"/>
      <c r="J868" s="12">
        <v>2</v>
      </c>
      <c r="K868" s="12">
        <v>2</v>
      </c>
      <c r="L868" s="12" t="s">
        <v>928</v>
      </c>
      <c r="M868" s="37">
        <v>2126890758</v>
      </c>
      <c r="N868" s="12" t="s">
        <v>940</v>
      </c>
      <c r="O868" s="12">
        <v>67.572999999999993</v>
      </c>
      <c r="P868" s="12" t="s">
        <v>1194</v>
      </c>
      <c r="Q868" s="12"/>
      <c r="R868" s="12" t="s">
        <v>1154</v>
      </c>
      <c r="S868" s="36" t="str">
        <f t="shared" si="13"/>
        <v>1bn - 50bn</v>
      </c>
      <c r="T868" s="36" t="str">
        <f>VLOOKUP(R868,Mapping!B:C,2,FALSE)</f>
        <v>Oceania</v>
      </c>
      <c r="U868" s="36" t="str">
        <f>VLOOKUP(N868,Mapping!H:I,2,FALSE)</f>
        <v>Growth</v>
      </c>
    </row>
    <row r="869" spans="1:21" ht="16" customHeight="1" x14ac:dyDescent="0.35">
      <c r="A869" s="12" t="s">
        <v>902</v>
      </c>
      <c r="B869" s="37" t="s">
        <v>925</v>
      </c>
      <c r="C869" s="12">
        <v>866</v>
      </c>
      <c r="D869" s="12">
        <v>1</v>
      </c>
      <c r="E869" s="12">
        <v>0</v>
      </c>
      <c r="F869" s="12">
        <v>0</v>
      </c>
      <c r="G869" s="12">
        <v>1</v>
      </c>
      <c r="H869" s="12">
        <v>0</v>
      </c>
      <c r="I869" s="37" t="s">
        <v>928</v>
      </c>
      <c r="M869" s="37">
        <v>18117656645</v>
      </c>
      <c r="N869" s="12" t="s">
        <v>940</v>
      </c>
      <c r="O869" s="12">
        <v>12.795999999999999</v>
      </c>
      <c r="P869" s="12" t="s">
        <v>1113</v>
      </c>
      <c r="Q869" s="12" t="s">
        <v>1114</v>
      </c>
      <c r="R869" s="12" t="s">
        <v>932</v>
      </c>
      <c r="S869" s="36" t="str">
        <f t="shared" si="13"/>
        <v>1bn - 50bn</v>
      </c>
      <c r="T869" s="36" t="str">
        <f>VLOOKUP(R869,Mapping!B:C,2,FALSE)</f>
        <v>US/CA</v>
      </c>
      <c r="U869" s="36" t="str">
        <f>VLOOKUP(N869,Mapping!H:I,2,FALSE)</f>
        <v>Growth</v>
      </c>
    </row>
  </sheetData>
  <mergeCells count="1">
    <mergeCell ref="A1:R1"/>
  </mergeCells>
  <phoneticPr fontId="2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4D0C-7300-4A9B-A124-070F5345F472}">
  <sheetPr>
    <tabColor rgb="FFFFC000"/>
    <outlinePr summaryBelow="0" summaryRight="0"/>
  </sheetPr>
  <dimension ref="B1:F200"/>
  <sheetViews>
    <sheetView showGridLines="0" workbookViewId="0"/>
  </sheetViews>
  <sheetFormatPr defaultColWidth="14" defaultRowHeight="13" outlineLevelRow="1" x14ac:dyDescent="0.3"/>
  <cols>
    <col min="1" max="1" width="5" customWidth="1"/>
    <col min="2" max="2" width="29" customWidth="1"/>
    <col min="3" max="3" width="17" customWidth="1"/>
    <col min="4" max="4" width="24" customWidth="1"/>
    <col min="5" max="5" width="11" customWidth="1"/>
    <col min="6" max="6" width="14" customWidth="1"/>
    <col min="7" max="20" width="9" customWidth="1"/>
  </cols>
  <sheetData>
    <row r="1" spans="2:6" ht="16" customHeight="1" x14ac:dyDescent="0.3"/>
    <row r="2" spans="2:6" ht="20" customHeight="1" x14ac:dyDescent="0.45">
      <c r="B2" s="7" t="s">
        <v>1296</v>
      </c>
    </row>
    <row r="3" spans="2:6" ht="16" customHeight="1" x14ac:dyDescent="0.35">
      <c r="B3" s="29" t="s">
        <v>1297</v>
      </c>
    </row>
    <row r="4" spans="2:6" ht="16" customHeight="1" x14ac:dyDescent="0.3"/>
    <row r="5" spans="2:6" ht="16" customHeight="1" x14ac:dyDescent="0.35">
      <c r="B5" s="40" t="s">
        <v>1298</v>
      </c>
      <c r="C5" s="41">
        <v>5452</v>
      </c>
    </row>
    <row r="6" spans="2:6" ht="16" customHeight="1" x14ac:dyDescent="0.35">
      <c r="B6" s="40" t="s">
        <v>1299</v>
      </c>
      <c r="C6" s="41">
        <f>DATA_ALL!CL5455/1000000000</f>
        <v>79423.873917664998</v>
      </c>
    </row>
    <row r="7" spans="2:6" ht="16" customHeight="1" x14ac:dyDescent="0.35">
      <c r="B7" s="40" t="s">
        <v>1300</v>
      </c>
      <c r="C7" s="41">
        <f>(C6*1000000000-D18)/1000000000</f>
        <v>61377.190891787999</v>
      </c>
    </row>
    <row r="8" spans="2:6" ht="16" customHeight="1" x14ac:dyDescent="0.35">
      <c r="B8" s="40" t="s">
        <v>1301</v>
      </c>
      <c r="C8" s="41">
        <f>(DATA_ALL!G5455+DATA_ALL!I5455)/1000000000</f>
        <v>20.761221279000001</v>
      </c>
      <c r="D8" s="42" t="s">
        <v>1302</v>
      </c>
    </row>
    <row r="9" spans="2:6" ht="16" customHeight="1" x14ac:dyDescent="0.35">
      <c r="B9" s="40" t="s">
        <v>1303</v>
      </c>
      <c r="C9" s="45">
        <f>C8/C7</f>
        <v>3.3825629647344713E-4</v>
      </c>
    </row>
    <row r="10" spans="2:6" ht="16" customHeight="1" x14ac:dyDescent="0.3"/>
    <row r="11" spans="2:6" ht="31" customHeight="1" x14ac:dyDescent="0.35">
      <c r="B11" s="40"/>
      <c r="C11" s="46" t="s">
        <v>1304</v>
      </c>
      <c r="D11" s="46" t="s">
        <v>1305</v>
      </c>
      <c r="E11" s="47" t="s">
        <v>1303</v>
      </c>
      <c r="F11" s="47" t="s">
        <v>1306</v>
      </c>
    </row>
    <row r="12" spans="2:6" ht="16" customHeight="1" x14ac:dyDescent="0.35">
      <c r="B12" s="38" t="s">
        <v>1307</v>
      </c>
      <c r="C12" s="41">
        <f>C13+C14</f>
        <v>824.60342028600007</v>
      </c>
      <c r="D12" s="41">
        <f>C6</f>
        <v>79423.873917664998</v>
      </c>
      <c r="E12" s="43">
        <f>C12/D12</f>
        <v>1.0382311761081155E-2</v>
      </c>
      <c r="F12" s="43">
        <f>E12/14</f>
        <v>7.4159369722008248E-4</v>
      </c>
    </row>
    <row r="13" spans="2:6" ht="16" customHeight="1" x14ac:dyDescent="0.35">
      <c r="B13" s="44" t="s">
        <v>1308</v>
      </c>
      <c r="C13" s="41">
        <f>SUM(DATA_ALL!G5455:AF5455)/1000000000</f>
        <v>608.09084929100004</v>
      </c>
      <c r="D13" s="41">
        <f>(D12*1000000000-D16)/1000000000</f>
        <v>74954.706027496999</v>
      </c>
      <c r="E13" s="43">
        <f>C13/D13</f>
        <v>8.1127774561336151E-3</v>
      </c>
      <c r="F13" s="43">
        <f>E13/7</f>
        <v>1.1589682080190879E-3</v>
      </c>
    </row>
    <row r="14" spans="2:6" ht="16" customHeight="1" x14ac:dyDescent="0.35">
      <c r="B14" s="44" t="s">
        <v>1309</v>
      </c>
      <c r="C14" s="41">
        <f>SUM(DATA_ALL!AH5455:AX5455)/1000000000</f>
        <v>216.512570995</v>
      </c>
      <c r="D14" s="41">
        <f>(D12*1000000000-D17)/1000000000</f>
        <v>75590.369120728996</v>
      </c>
      <c r="E14" s="43">
        <f>C14/D14</f>
        <v>2.8642877857786011E-3</v>
      </c>
      <c r="F14" s="43">
        <f>E14/7</f>
        <v>4.0918396939694301E-4</v>
      </c>
    </row>
    <row r="15" spans="2:6" ht="16" customHeight="1" collapsed="1" x14ac:dyDescent="0.3"/>
    <row r="16" spans="2:6" ht="16" hidden="1" customHeight="1" outlineLevel="1" x14ac:dyDescent="0.35">
      <c r="D16" s="37">
        <v>4469167890168</v>
      </c>
      <c r="E16" s="12" t="s">
        <v>1310</v>
      </c>
    </row>
    <row r="17" spans="4:5" ht="16" hidden="1" customHeight="1" outlineLevel="1" x14ac:dyDescent="0.35">
      <c r="D17" s="37">
        <v>3833504796936</v>
      </c>
      <c r="E17" s="12" t="s">
        <v>1311</v>
      </c>
    </row>
    <row r="18" spans="4:5" ht="16" hidden="1" customHeight="1" outlineLevel="1" x14ac:dyDescent="0.35">
      <c r="D18" s="37">
        <v>18046683025877</v>
      </c>
      <c r="E18" s="12" t="s">
        <v>1312</v>
      </c>
    </row>
    <row r="19" spans="4:5" ht="16" customHeight="1" x14ac:dyDescent="0.3"/>
    <row r="20" spans="4:5" ht="16" customHeight="1" x14ac:dyDescent="0.3"/>
    <row r="21" spans="4:5" ht="16" customHeight="1" x14ac:dyDescent="0.3"/>
    <row r="22" spans="4:5" ht="16" customHeight="1" x14ac:dyDescent="0.3"/>
    <row r="23" spans="4:5" ht="16" customHeight="1" x14ac:dyDescent="0.3"/>
    <row r="24" spans="4:5" ht="16" customHeight="1" x14ac:dyDescent="0.3"/>
    <row r="25" spans="4:5" ht="16" customHeight="1" x14ac:dyDescent="0.3"/>
    <row r="26" spans="4:5" ht="16" customHeight="1" x14ac:dyDescent="0.3"/>
    <row r="27" spans="4:5" ht="16" customHeight="1" x14ac:dyDescent="0.3"/>
    <row r="28" spans="4:5" ht="16" customHeight="1" x14ac:dyDescent="0.3"/>
    <row r="29" spans="4:5" ht="16" customHeight="1" x14ac:dyDescent="0.3"/>
    <row r="30" spans="4:5" ht="16" customHeight="1" x14ac:dyDescent="0.3"/>
    <row r="31" spans="4:5" ht="16" customHeight="1" x14ac:dyDescent="0.3"/>
    <row r="32" spans="4:5" ht="16" customHeight="1" x14ac:dyDescent="0.3"/>
    <row r="33" ht="16" customHeight="1" x14ac:dyDescent="0.3"/>
    <row r="34" ht="16" customHeight="1" x14ac:dyDescent="0.3"/>
    <row r="35" ht="16" customHeight="1" x14ac:dyDescent="0.3"/>
    <row r="36" ht="16" customHeight="1" x14ac:dyDescent="0.3"/>
    <row r="37" ht="16" customHeight="1" x14ac:dyDescent="0.3"/>
    <row r="38" ht="16" customHeight="1" x14ac:dyDescent="0.3"/>
    <row r="39" ht="16" customHeight="1" x14ac:dyDescent="0.3"/>
    <row r="40" ht="16" customHeight="1" x14ac:dyDescent="0.3"/>
    <row r="41" ht="16" customHeight="1" x14ac:dyDescent="0.3"/>
    <row r="42" ht="16" customHeight="1" x14ac:dyDescent="0.3"/>
    <row r="43" ht="16" customHeight="1" x14ac:dyDescent="0.3"/>
    <row r="44" ht="16" customHeight="1" x14ac:dyDescent="0.3"/>
    <row r="45" ht="16" customHeight="1" x14ac:dyDescent="0.3"/>
    <row r="46" ht="16" customHeight="1" x14ac:dyDescent="0.3"/>
    <row r="47" ht="16" customHeight="1" x14ac:dyDescent="0.3"/>
    <row r="48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F11C-470B-43DB-826B-D0F01D211C2D}">
  <sheetPr>
    <tabColor rgb="FFFFC000"/>
    <outlinePr summaryBelow="0" summaryRight="0"/>
  </sheetPr>
  <dimension ref="B1:AU20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9" width="18" customWidth="1"/>
    <col min="10" max="10" width="17" customWidth="1"/>
    <col min="11" max="11" width="15" customWidth="1"/>
    <col min="12" max="12" width="16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21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52" t="s">
        <v>1313</v>
      </c>
    </row>
    <row r="3" spans="2:47" ht="16" customHeight="1" x14ac:dyDescent="0.35">
      <c r="B3" s="29" t="s">
        <v>1314</v>
      </c>
    </row>
    <row r="4" spans="2:47" ht="16" customHeight="1" x14ac:dyDescent="0.35">
      <c r="B4" s="29"/>
    </row>
    <row r="5" spans="2:47" ht="23" customHeight="1" x14ac:dyDescent="0.5">
      <c r="C5" s="52"/>
      <c r="D5" s="12">
        <v>85</v>
      </c>
      <c r="E5" s="12">
        <v>90</v>
      </c>
      <c r="F5" s="12">
        <v>89</v>
      </c>
      <c r="G5" s="12">
        <v>7</v>
      </c>
      <c r="H5" s="12">
        <v>9</v>
      </c>
      <c r="I5" s="12"/>
      <c r="J5" s="37">
        <v>31240000000</v>
      </c>
      <c r="K5" s="37"/>
      <c r="L5" s="12">
        <v>11</v>
      </c>
      <c r="M5" s="37">
        <f>4058000000000/7.83</f>
        <v>518263090676.88379</v>
      </c>
      <c r="N5" s="37">
        <v>13</v>
      </c>
      <c r="O5" s="37">
        <v>15</v>
      </c>
      <c r="P5" s="12"/>
      <c r="Q5" s="37">
        <v>318100000000</v>
      </c>
      <c r="R5" s="12">
        <v>18</v>
      </c>
      <c r="S5" s="37">
        <f>507200000000/7.83</f>
        <v>64776500638.569603</v>
      </c>
      <c r="T5" s="12">
        <v>20</v>
      </c>
      <c r="U5" s="12">
        <v>22</v>
      </c>
      <c r="V5" s="12"/>
      <c r="W5" s="37">
        <v>72350000000</v>
      </c>
      <c r="X5" s="12">
        <v>24</v>
      </c>
      <c r="Y5" s="37">
        <v>136400000000</v>
      </c>
      <c r="Z5" s="37">
        <v>26</v>
      </c>
      <c r="AA5" s="37">
        <v>28</v>
      </c>
      <c r="AB5" s="12"/>
      <c r="AC5" s="37">
        <v>43230000000</v>
      </c>
      <c r="AD5" s="37">
        <v>30</v>
      </c>
      <c r="AE5" s="37">
        <v>32</v>
      </c>
      <c r="AF5" s="12"/>
      <c r="AG5" s="37">
        <v>46050000000</v>
      </c>
      <c r="AH5" s="12">
        <v>34</v>
      </c>
      <c r="AI5" s="37">
        <v>78850000000</v>
      </c>
      <c r="AJ5" s="12">
        <v>40</v>
      </c>
      <c r="AK5" s="37">
        <v>119400000000</v>
      </c>
      <c r="AL5" s="12">
        <v>42</v>
      </c>
      <c r="AM5" s="37">
        <v>26130000000</v>
      </c>
      <c r="AN5" s="12">
        <v>44</v>
      </c>
      <c r="AO5" s="37">
        <v>4108000000</v>
      </c>
      <c r="AP5" s="12">
        <v>46</v>
      </c>
      <c r="AQ5" s="37">
        <v>1101000000</v>
      </c>
      <c r="AR5" s="12">
        <v>48</v>
      </c>
      <c r="AS5" s="37">
        <v>217100000</v>
      </c>
      <c r="AT5" s="12">
        <v>50</v>
      </c>
      <c r="AU5" s="37">
        <f>38560000000/7.83</f>
        <v>4924648786.7177525</v>
      </c>
    </row>
    <row r="6" spans="2:47" ht="16" customHeight="1" x14ac:dyDescent="0.35">
      <c r="B6" s="57"/>
      <c r="C6" s="78" t="s">
        <v>1315</v>
      </c>
      <c r="D6" s="80" t="s">
        <v>57</v>
      </c>
      <c r="E6" s="80" t="s">
        <v>1316</v>
      </c>
      <c r="F6" s="80" t="s">
        <v>60</v>
      </c>
      <c r="G6" s="58"/>
      <c r="H6" s="58"/>
      <c r="I6" s="82" t="s">
        <v>1317</v>
      </c>
      <c r="J6" s="83"/>
      <c r="K6" s="55"/>
      <c r="L6" s="84" t="s">
        <v>1318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5" t="s">
        <v>1319</v>
      </c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</row>
    <row r="7" spans="2:47" ht="16" customHeight="1" x14ac:dyDescent="0.35">
      <c r="B7" s="57"/>
      <c r="C7" s="79"/>
      <c r="D7" s="81" t="s">
        <v>57</v>
      </c>
      <c r="E7" s="81"/>
      <c r="F7" s="81"/>
      <c r="G7" s="59" t="s">
        <v>49</v>
      </c>
      <c r="H7" s="59">
        <v>9961</v>
      </c>
      <c r="I7" s="56" t="s">
        <v>1320</v>
      </c>
      <c r="J7" s="56" t="s">
        <v>1321</v>
      </c>
      <c r="K7" s="56" t="s">
        <v>1322</v>
      </c>
      <c r="L7" s="53" t="s">
        <v>1323</v>
      </c>
      <c r="M7" s="53" t="s">
        <v>1324</v>
      </c>
      <c r="N7" s="53" t="s">
        <v>1325</v>
      </c>
      <c r="O7" s="53">
        <v>9988</v>
      </c>
      <c r="P7" s="53" t="s">
        <v>1326</v>
      </c>
      <c r="Q7" s="53" t="s">
        <v>1327</v>
      </c>
      <c r="R7" s="53" t="s">
        <v>1328</v>
      </c>
      <c r="S7" s="53" t="s">
        <v>1329</v>
      </c>
      <c r="T7" s="53" t="s">
        <v>1330</v>
      </c>
      <c r="U7" s="53">
        <v>9999</v>
      </c>
      <c r="V7" s="53" t="s">
        <v>1331</v>
      </c>
      <c r="W7" s="53" t="s">
        <v>1332</v>
      </c>
      <c r="X7" s="53" t="s">
        <v>1333</v>
      </c>
      <c r="Y7" s="53" t="s">
        <v>1334</v>
      </c>
      <c r="Z7" s="53" t="s">
        <v>1335</v>
      </c>
      <c r="AA7" s="53">
        <v>9618</v>
      </c>
      <c r="AB7" s="53" t="s">
        <v>1336</v>
      </c>
      <c r="AC7" s="53" t="s">
        <v>1337</v>
      </c>
      <c r="AD7" s="53" t="s">
        <v>1338</v>
      </c>
      <c r="AE7" s="53">
        <v>9888</v>
      </c>
      <c r="AF7" s="53" t="s">
        <v>1339</v>
      </c>
      <c r="AG7" s="53" t="s">
        <v>1340</v>
      </c>
      <c r="AH7" s="54" t="s">
        <v>1341</v>
      </c>
      <c r="AI7" s="54" t="s">
        <v>1342</v>
      </c>
      <c r="AJ7" s="54" t="s">
        <v>1343</v>
      </c>
      <c r="AK7" s="54" t="s">
        <v>1344</v>
      </c>
      <c r="AL7" s="54" t="s">
        <v>1345</v>
      </c>
      <c r="AM7" s="54" t="s">
        <v>1346</v>
      </c>
      <c r="AN7" s="54" t="s">
        <v>1347</v>
      </c>
      <c r="AO7" s="54" t="s">
        <v>1348</v>
      </c>
      <c r="AP7" s="54" t="s">
        <v>1349</v>
      </c>
      <c r="AQ7" s="54" t="s">
        <v>1350</v>
      </c>
      <c r="AR7" s="54" t="s">
        <v>1351</v>
      </c>
      <c r="AS7" s="54" t="s">
        <v>1352</v>
      </c>
      <c r="AT7" s="54" t="s">
        <v>1353</v>
      </c>
      <c r="AU7" s="54" t="s">
        <v>1354</v>
      </c>
    </row>
    <row r="8" spans="2:47" ht="16" customHeight="1" x14ac:dyDescent="0.35">
      <c r="B8" s="1">
        <v>1</v>
      </c>
      <c r="C8" s="51" t="s">
        <v>22</v>
      </c>
      <c r="D8" s="51" t="str">
        <f>VLOOKUP($C8,DATA_ALL!$A:$CU,D$5,FALSE)</f>
        <v>Index</v>
      </c>
      <c r="E8" s="37">
        <f>VLOOKUP($C8,DATA_ALL!$A:$CU,E$5,FALSE)/1000000000</f>
        <v>7960.9295763939999</v>
      </c>
      <c r="F8" s="37" t="str">
        <f>VLOOKUP($C8,DATA_ALL!$A:$CU,F$5,FALSE)</f>
        <v>United States</v>
      </c>
      <c r="G8" s="37">
        <f>IF(VLOOKUP($C8,DATA_ALL!$A:$CU,G$5,FALSE)="N/A",0,VLOOKUP($C8,DATA_ALL!$A:$CU,G$5,FALSE))</f>
        <v>0</v>
      </c>
      <c r="H8" s="37">
        <f>VLOOKUP($C8,DATA_ALL!$A:$CU,H$5,FALSE)</f>
        <v>1026978790</v>
      </c>
      <c r="I8" s="37">
        <f t="shared" ref="I8:I39" si="0">G8+H8</f>
        <v>1026978790</v>
      </c>
      <c r="J8" s="48">
        <f t="shared" ref="J8:J39" si="1">I8/$J$5</f>
        <v>3.2873840909090908E-2</v>
      </c>
      <c r="K8" s="50">
        <f>IFERROR(INDEX('SH Summary'!B:B,MATCH('US&amp;CA'!C8,'SH Summary'!C:C,0)), "N/A")</f>
        <v>2</v>
      </c>
      <c r="L8" s="37">
        <f>VLOOKUP($C8,DATA_ALL!$A:$CU,L$5,FALSE)</f>
        <v>13476680302</v>
      </c>
      <c r="M8" s="49">
        <f t="shared" ref="M8:M39" si="2">L8/M$5</f>
        <v>2.6003550213075405E-2</v>
      </c>
      <c r="N8" s="37">
        <f>VLOOKUP($C8,DATA_ALL!$A:$CU,N$5,FALSE)</f>
        <v>64361</v>
      </c>
      <c r="O8" s="37">
        <f>VLOOKUP($C8,DATA_ALL!$A:$CU,O$5,FALSE)</f>
        <v>9594202081</v>
      </c>
      <c r="P8" s="37">
        <f t="shared" ref="P8:P39" si="3">N8+O8</f>
        <v>9594266442</v>
      </c>
      <c r="Q8" s="49">
        <f t="shared" ref="Q8:Q39" si="4">P8/Q$5</f>
        <v>3.0161164545740332E-2</v>
      </c>
      <c r="R8" s="37">
        <f>VLOOKUP($C8,DATA_ALL!$A:$CU,R$5,FALSE)</f>
        <v>1990217324</v>
      </c>
      <c r="S8" s="49">
        <f t="shared" ref="S8:S39" si="5">R8/S$5</f>
        <v>3.0724372332255522E-2</v>
      </c>
      <c r="T8" s="37">
        <f>VLOOKUP($C8,DATA_ALL!$A:$CU,T$5,FALSE)</f>
        <v>0</v>
      </c>
      <c r="U8" s="37">
        <f>VLOOKUP($C8,DATA_ALL!$A:$CU,U$5,FALSE)</f>
        <v>1399520043</v>
      </c>
      <c r="V8" s="37">
        <f t="shared" ref="V8:V39" si="6">T8+U8</f>
        <v>1399520043</v>
      </c>
      <c r="W8" s="49">
        <f t="shared" ref="W8:W39" si="7">V8/W$5</f>
        <v>1.934374627505183E-2</v>
      </c>
      <c r="X8" s="37">
        <f>VLOOKUP($C8,DATA_ALL!$A:$CU,X$5,FALSE)</f>
        <v>3367130490</v>
      </c>
      <c r="Y8" s="49">
        <f t="shared" ref="Y8:Y39" si="8">X8/Y$5</f>
        <v>2.4685707404692083E-2</v>
      </c>
      <c r="Z8" s="37">
        <f>VLOOKUP($C8,DATA_ALL!$A:$CU,Z$5,FALSE)</f>
        <v>1479</v>
      </c>
      <c r="AA8" s="37">
        <f>VLOOKUP($C8,DATA_ALL!$A:$CU,AA$5,FALSE)</f>
        <v>1250721183</v>
      </c>
      <c r="AB8" s="37">
        <f t="shared" ref="AB8:AB39" si="9">Z8+AA8</f>
        <v>1250722662</v>
      </c>
      <c r="AC8" s="49">
        <f t="shared" ref="AC8:AC39" si="10">AB8/AC$5</f>
        <v>2.8931821929215822E-2</v>
      </c>
      <c r="AD8" s="37">
        <f>VLOOKUP($C8,DATA_ALL!$A:$CU,AD$5,FALSE)</f>
        <v>2786</v>
      </c>
      <c r="AE8" s="37">
        <f>VLOOKUP($C8,DATA_ALL!$A:$CU,AE$5,FALSE)</f>
        <v>1020628020</v>
      </c>
      <c r="AF8" s="37">
        <f t="shared" ref="AF8:AF39" si="11">AD8+AE8</f>
        <v>1020630806</v>
      </c>
      <c r="AG8" s="49">
        <f t="shared" ref="AG8:AG39" si="12">AF8/AG$5</f>
        <v>2.2163535418023888E-2</v>
      </c>
      <c r="AH8" s="37">
        <f>VLOOKUP($C8,DATA_ALL!$A:$CU,AH$5,FALSE)</f>
        <v>4796747947</v>
      </c>
      <c r="AI8" s="49">
        <f t="shared" ref="AI8:AI39" si="13">AH8/AI$5</f>
        <v>6.0833835726062144E-2</v>
      </c>
      <c r="AJ8" s="37">
        <f>VLOOKUP($C8,DATA_ALL!$A:$CU,AJ$5,FALSE)</f>
        <v>12543301138</v>
      </c>
      <c r="AK8" s="49">
        <f t="shared" ref="AK8:AK39" si="14">AJ8/AK$5</f>
        <v>0.10505277335008376</v>
      </c>
      <c r="AL8" s="37">
        <f>VLOOKUP($C8,DATA_ALL!$A:$CU,AL$5,FALSE)</f>
        <v>3381632257</v>
      </c>
      <c r="AM8" s="49">
        <f t="shared" ref="AM8:AM39" si="15">AL8/AM$5</f>
        <v>0.12941570061232299</v>
      </c>
      <c r="AN8" s="37">
        <f>VLOOKUP($C8,DATA_ALL!$A:$CU,AN$5,FALSE)</f>
        <v>3159582</v>
      </c>
      <c r="AO8" s="49">
        <f t="shared" ref="AO8:AO39" si="16">AN8/AO$5</f>
        <v>7.691290165530672E-4</v>
      </c>
      <c r="AP8" s="37">
        <f>VLOOKUP($C8,DATA_ALL!$A:$CU,AP$5,FALSE)</f>
        <v>134917256</v>
      </c>
      <c r="AQ8" s="49">
        <f t="shared" ref="AQ8:AQ39" si="17">AP8/AQ$5</f>
        <v>0.12254065031789282</v>
      </c>
      <c r="AR8" s="37">
        <f>VLOOKUP($C8,DATA_ALL!$A:$CU,AR$5,FALSE)</f>
        <v>0</v>
      </c>
      <c r="AS8" s="49">
        <f t="shared" ref="AS8:AS39" si="18">AR8/AS$5</f>
        <v>0</v>
      </c>
      <c r="AT8" s="37">
        <f>VLOOKUP($C8,DATA_ALL!$A:$CU,AT$5,FALSE)</f>
        <v>101577826</v>
      </c>
      <c r="AU8" s="49">
        <f t="shared" ref="AU8:AU39" si="19">AT8/AU$5</f>
        <v>2.0626410206950208E-2</v>
      </c>
    </row>
    <row r="9" spans="2:47" ht="16" customHeight="1" x14ac:dyDescent="0.35">
      <c r="B9" s="1">
        <v>2</v>
      </c>
      <c r="C9" s="51" t="s">
        <v>23</v>
      </c>
      <c r="D9" s="51" t="str">
        <f>VLOOKUP($C9,DATA_ALL!$A:$CU,D$5,FALSE)</f>
        <v>Index</v>
      </c>
      <c r="E9" s="37">
        <f>VLOOKUP($C9,DATA_ALL!$A:$CU,E$5,FALSE)/1000000000</f>
        <v>4837.4637537569997</v>
      </c>
      <c r="F9" s="37" t="str">
        <f>VLOOKUP($C9,DATA_ALL!$A:$CU,F$5,FALSE)</f>
        <v>United States</v>
      </c>
      <c r="G9" s="37">
        <f>IF(VLOOKUP($C9,DATA_ALL!$A:$CU,G$5,FALSE)="N/A",0,VLOOKUP($C9,DATA_ALL!$A:$CU,G$5,FALSE))</f>
        <v>29618727</v>
      </c>
      <c r="H9" s="37">
        <f>VLOOKUP($C9,DATA_ALL!$A:$CU,H$5,FALSE)</f>
        <v>858321319</v>
      </c>
      <c r="I9" s="37">
        <f t="shared" si="0"/>
        <v>887940046</v>
      </c>
      <c r="J9" s="48">
        <f t="shared" si="1"/>
        <v>2.8423176888604355E-2</v>
      </c>
      <c r="K9" s="50">
        <f>IFERROR(INDEX('SH Summary'!B:B,MATCH('US&amp;CA'!C9,'SH Summary'!C:C,0)), "N/A")</f>
        <v>3</v>
      </c>
      <c r="L9" s="37">
        <f>VLOOKUP($C9,DATA_ALL!$A:$CU,L$5,FALSE)</f>
        <v>8753867028</v>
      </c>
      <c r="M9" s="49">
        <f t="shared" si="2"/>
        <v>1.6890778420216856E-2</v>
      </c>
      <c r="N9" s="37">
        <f>VLOOKUP($C9,DATA_ALL!$A:$CU,N$5,FALSE)</f>
        <v>108616619</v>
      </c>
      <c r="O9" s="37">
        <f>VLOOKUP($C9,DATA_ALL!$A:$CU,O$5,FALSE)</f>
        <v>6864586154</v>
      </c>
      <c r="P9" s="37">
        <f t="shared" si="3"/>
        <v>6973202773</v>
      </c>
      <c r="Q9" s="49">
        <f t="shared" si="4"/>
        <v>2.1921417079534739E-2</v>
      </c>
      <c r="R9" s="37">
        <f>VLOOKUP($C9,DATA_ALL!$A:$CU,R$5,FALSE)</f>
        <v>1363990894</v>
      </c>
      <c r="S9" s="49">
        <f t="shared" si="5"/>
        <v>2.1056878351774447E-2</v>
      </c>
      <c r="T9" s="37">
        <f>VLOOKUP($C9,DATA_ALL!$A:$CU,T$5,FALSE)</f>
        <v>912423</v>
      </c>
      <c r="U9" s="37">
        <f>VLOOKUP($C9,DATA_ALL!$A:$CU,U$5,FALSE)</f>
        <v>1146135089</v>
      </c>
      <c r="V9" s="37">
        <f t="shared" si="6"/>
        <v>1147047512</v>
      </c>
      <c r="W9" s="49">
        <f t="shared" si="7"/>
        <v>1.5854146675881132E-2</v>
      </c>
      <c r="X9" s="37">
        <f>VLOOKUP($C9,DATA_ALL!$A:$CU,X$5,FALSE)</f>
        <v>2385668497</v>
      </c>
      <c r="Y9" s="49">
        <f t="shared" si="8"/>
        <v>1.7490238247800587E-2</v>
      </c>
      <c r="Z9" s="37">
        <f>VLOOKUP($C9,DATA_ALL!$A:$CU,Z$5,FALSE)</f>
        <v>4585154</v>
      </c>
      <c r="AA9" s="37">
        <f>VLOOKUP($C9,DATA_ALL!$A:$CU,AA$5,FALSE)</f>
        <v>994000363</v>
      </c>
      <c r="AB9" s="37">
        <f t="shared" si="9"/>
        <v>998585517</v>
      </c>
      <c r="AC9" s="49">
        <f t="shared" si="10"/>
        <v>2.309936426092991E-2</v>
      </c>
      <c r="AD9" s="37">
        <f>VLOOKUP($C9,DATA_ALL!$A:$CU,AD$5,FALSE)</f>
        <v>99411598</v>
      </c>
      <c r="AE9" s="37">
        <f>VLOOKUP($C9,DATA_ALL!$A:$CU,AE$5,FALSE)</f>
        <v>1070697604</v>
      </c>
      <c r="AF9" s="37">
        <f t="shared" si="11"/>
        <v>1170109202</v>
      </c>
      <c r="AG9" s="49">
        <f t="shared" si="12"/>
        <v>2.5409537502714442E-2</v>
      </c>
      <c r="AH9" s="37">
        <f>VLOOKUP($C9,DATA_ALL!$A:$CU,AH$5,FALSE)</f>
        <v>2507658011</v>
      </c>
      <c r="AI9" s="49">
        <f t="shared" si="13"/>
        <v>3.1802891705770449E-2</v>
      </c>
      <c r="AJ9" s="37">
        <f>VLOOKUP($C9,DATA_ALL!$A:$CU,AJ$5,FALSE)</f>
        <v>6677058071</v>
      </c>
      <c r="AK9" s="49">
        <f t="shared" si="14"/>
        <v>5.5921759388609715E-2</v>
      </c>
      <c r="AL9" s="37">
        <f>VLOOKUP($C9,DATA_ALL!$A:$CU,AL$5,FALSE)</f>
        <v>1620974559</v>
      </c>
      <c r="AM9" s="49">
        <f t="shared" si="15"/>
        <v>6.2035000344431684E-2</v>
      </c>
      <c r="AN9" s="37">
        <f>VLOOKUP($C9,DATA_ALL!$A:$CU,AN$5,FALSE)</f>
        <v>4662592</v>
      </c>
      <c r="AO9" s="49">
        <f t="shared" si="16"/>
        <v>1.1350029211295034E-3</v>
      </c>
      <c r="AP9" s="37">
        <f>VLOOKUP($C9,DATA_ALL!$A:$CU,AP$5,FALSE)</f>
        <v>165075526</v>
      </c>
      <c r="AQ9" s="49">
        <f t="shared" si="17"/>
        <v>0.14993235785649409</v>
      </c>
      <c r="AR9" s="37">
        <f>VLOOKUP($C9,DATA_ALL!$A:$CU,AR$5,FALSE)</f>
        <v>0</v>
      </c>
      <c r="AS9" s="49">
        <f t="shared" si="18"/>
        <v>0</v>
      </c>
      <c r="AT9" s="37">
        <f>VLOOKUP($C9,DATA_ALL!$A:$CU,AT$5,FALSE)</f>
        <v>76002098</v>
      </c>
      <c r="AU9" s="49">
        <f t="shared" si="19"/>
        <v>1.5432998634336099E-2</v>
      </c>
    </row>
    <row r="10" spans="2:47" ht="16" customHeight="1" x14ac:dyDescent="0.35">
      <c r="B10" s="1">
        <v>3</v>
      </c>
      <c r="C10" s="51" t="s">
        <v>91</v>
      </c>
      <c r="D10" s="51" t="str">
        <f>VLOOKUP($C10,DATA_ALL!$A:$CU,D$5,FALSE)</f>
        <v>Index</v>
      </c>
      <c r="E10" s="37">
        <f>VLOOKUP($C10,DATA_ALL!$A:$CU,E$5,FALSE)/1000000000</f>
        <v>3127.6535960800002</v>
      </c>
      <c r="F10" s="37" t="str">
        <f>VLOOKUP($C10,DATA_ALL!$A:$CU,F$5,FALSE)</f>
        <v>United States</v>
      </c>
      <c r="G10" s="37">
        <f>IF(VLOOKUP($C10,DATA_ALL!$A:$CU,G$5,FALSE)="N/A",0,VLOOKUP($C10,DATA_ALL!$A:$CU,G$5,FALSE))</f>
        <v>718221</v>
      </c>
      <c r="H10" s="37">
        <f>VLOOKUP($C10,DATA_ALL!$A:$CU,H$5,FALSE)</f>
        <v>68099849</v>
      </c>
      <c r="I10" s="37">
        <f t="shared" si="0"/>
        <v>68818070</v>
      </c>
      <c r="J10" s="48">
        <f t="shared" si="1"/>
        <v>2.2028831626120359E-3</v>
      </c>
      <c r="K10" s="50">
        <f>IFERROR(INDEX('SH Summary'!B:B,MATCH('US&amp;CA'!C10,'SH Summary'!C:C,0)), "N/A")</f>
        <v>53</v>
      </c>
      <c r="L10" s="37">
        <f>VLOOKUP($C10,DATA_ALL!$A:$CU,L$5,FALSE)</f>
        <v>872445888</v>
      </c>
      <c r="M10" s="49">
        <f t="shared" si="2"/>
        <v>1.6834034753671759E-3</v>
      </c>
      <c r="N10" s="37">
        <f>VLOOKUP($C10,DATA_ALL!$A:$CU,N$5,FALSE)</f>
        <v>60529933</v>
      </c>
      <c r="O10" s="37">
        <f>VLOOKUP($C10,DATA_ALL!$A:$CU,O$5,FALSE)</f>
        <v>704013706</v>
      </c>
      <c r="P10" s="37">
        <f t="shared" si="3"/>
        <v>764543639</v>
      </c>
      <c r="Q10" s="49">
        <f t="shared" si="4"/>
        <v>2.4034694718641936E-3</v>
      </c>
      <c r="R10" s="37">
        <f>VLOOKUP($C10,DATA_ALL!$A:$CU,R$5,FALSE)</f>
        <v>128450102</v>
      </c>
      <c r="S10" s="49">
        <f t="shared" si="5"/>
        <v>1.9829737749605678E-3</v>
      </c>
      <c r="T10" s="37">
        <f>VLOOKUP($C10,DATA_ALL!$A:$CU,T$5,FALSE)</f>
        <v>3903012</v>
      </c>
      <c r="U10" s="37">
        <f>VLOOKUP($C10,DATA_ALL!$A:$CU,U$5,FALSE)</f>
        <v>104596181</v>
      </c>
      <c r="V10" s="37">
        <f t="shared" si="6"/>
        <v>108499193</v>
      </c>
      <c r="W10" s="49">
        <f t="shared" si="7"/>
        <v>1.4996433033863164E-3</v>
      </c>
      <c r="X10" s="37">
        <f>VLOOKUP($C10,DATA_ALL!$A:$CU,X$5,FALSE)</f>
        <v>1229603159</v>
      </c>
      <c r="Y10" s="49">
        <f t="shared" si="8"/>
        <v>9.0146859164222867E-3</v>
      </c>
      <c r="Z10" s="37">
        <f>VLOOKUP($C10,DATA_ALL!$A:$CU,Z$5,FALSE)</f>
        <v>4435145</v>
      </c>
      <c r="AA10" s="37">
        <f>VLOOKUP($C10,DATA_ALL!$A:$CU,AA$5,FALSE)</f>
        <v>101549754</v>
      </c>
      <c r="AB10" s="37">
        <f t="shared" si="9"/>
        <v>105984899</v>
      </c>
      <c r="AC10" s="49">
        <f t="shared" si="10"/>
        <v>2.4516516076798518E-3</v>
      </c>
      <c r="AD10" s="37">
        <f>VLOOKUP($C10,DATA_ALL!$A:$CU,AD$5,FALSE)</f>
        <v>9633707</v>
      </c>
      <c r="AE10" s="37">
        <f>VLOOKUP($C10,DATA_ALL!$A:$CU,AE$5,FALSE)</f>
        <v>91757505</v>
      </c>
      <c r="AF10" s="37">
        <f t="shared" si="11"/>
        <v>101391212</v>
      </c>
      <c r="AG10" s="49">
        <f t="shared" si="12"/>
        <v>2.2017635613463624E-3</v>
      </c>
      <c r="AH10" s="37">
        <f>VLOOKUP($C10,DATA_ALL!$A:$CU,AH$5,FALSE)</f>
        <v>2239349506</v>
      </c>
      <c r="AI10" s="49">
        <f t="shared" si="13"/>
        <v>2.840012055802156E-2</v>
      </c>
      <c r="AJ10" s="37">
        <f>VLOOKUP($C10,DATA_ALL!$A:$CU,AJ$5,FALSE)</f>
        <v>5982005815</v>
      </c>
      <c r="AK10" s="49">
        <f t="shared" si="14"/>
        <v>5.0100551214405362E-2</v>
      </c>
      <c r="AL10" s="37">
        <f>VLOOKUP($C10,DATA_ALL!$A:$CU,AL$5,FALSE)</f>
        <v>1291250709</v>
      </c>
      <c r="AM10" s="49">
        <f t="shared" si="15"/>
        <v>4.9416406773823189E-2</v>
      </c>
      <c r="AN10" s="37">
        <f>VLOOKUP($C10,DATA_ALL!$A:$CU,AN$5,FALSE)</f>
        <v>3801529</v>
      </c>
      <c r="AO10" s="49">
        <f t="shared" si="16"/>
        <v>9.2539654333008761E-4</v>
      </c>
      <c r="AP10" s="37">
        <f>VLOOKUP($C10,DATA_ALL!$A:$CU,AP$5,FALSE)</f>
        <v>52111890</v>
      </c>
      <c r="AQ10" s="49">
        <f t="shared" si="17"/>
        <v>4.7331416893732971E-2</v>
      </c>
      <c r="AR10" s="37">
        <f>VLOOKUP($C10,DATA_ALL!$A:$CU,AR$5,FALSE)</f>
        <v>0</v>
      </c>
      <c r="AS10" s="49">
        <f t="shared" si="18"/>
        <v>0</v>
      </c>
      <c r="AT10" s="37">
        <f>VLOOKUP($C10,DATA_ALL!$A:$CU,AT$5,FALSE)</f>
        <v>5136158</v>
      </c>
      <c r="AU10" s="49">
        <f t="shared" si="19"/>
        <v>1.0429490959543567E-3</v>
      </c>
    </row>
    <row r="11" spans="2:47" ht="16" customHeight="1" x14ac:dyDescent="0.35">
      <c r="B11" s="1">
        <v>4</v>
      </c>
      <c r="C11" s="12" t="s">
        <v>110</v>
      </c>
      <c r="D11" s="12" t="str">
        <f>VLOOKUP($C11,DATA_ALL!$A:$CU,D$5,FALSE)</f>
        <v>Growth</v>
      </c>
      <c r="E11" s="37">
        <f>VLOOKUP($C11,DATA_ALL!$A:$CU,E$5,FALSE)/1000000000</f>
        <v>1923.778537161</v>
      </c>
      <c r="F11" s="37" t="str">
        <f>VLOOKUP($C11,DATA_ALL!$A:$CU,F$5,FALSE)</f>
        <v>United States</v>
      </c>
      <c r="G11" s="37">
        <f>IF(VLOOKUP($C11,DATA_ALL!$A:$CU,G$5,FALSE)="N/A",0,VLOOKUP($C11,DATA_ALL!$A:$CU,G$5,FALSE))</f>
        <v>35144471</v>
      </c>
      <c r="H11" s="37">
        <f>VLOOKUP($C11,DATA_ALL!$A:$CU,H$5,FALSE)</f>
        <v>7035115</v>
      </c>
      <c r="I11" s="37">
        <f t="shared" si="0"/>
        <v>42179586</v>
      </c>
      <c r="J11" s="48">
        <f t="shared" si="1"/>
        <v>1.3501788092189502E-3</v>
      </c>
      <c r="K11" s="50">
        <f>IFERROR(INDEX('SH Summary'!B:B,MATCH('US&amp;CA'!C11,'SH Summary'!C:C,0)), "N/A")</f>
        <v>72</v>
      </c>
      <c r="L11" s="37">
        <f>VLOOKUP($C11,DATA_ALL!$A:$CU,L$5,FALSE)</f>
        <v>2435922618</v>
      </c>
      <c r="M11" s="49">
        <f t="shared" si="2"/>
        <v>4.700166116052242E-3</v>
      </c>
      <c r="N11" s="37">
        <f>VLOOKUP($C11,DATA_ALL!$A:$CU,N$5,FALSE)</f>
        <v>692326420</v>
      </c>
      <c r="O11" s="37">
        <f>VLOOKUP($C11,DATA_ALL!$A:$CU,O$5,FALSE)</f>
        <v>117834936</v>
      </c>
      <c r="P11" s="37">
        <f t="shared" si="3"/>
        <v>810161356</v>
      </c>
      <c r="Q11" s="49">
        <f t="shared" si="4"/>
        <v>2.5468763156240178E-3</v>
      </c>
      <c r="R11" s="37">
        <f>VLOOKUP($C11,DATA_ALL!$A:$CU,R$5,FALSE)</f>
        <v>6917848</v>
      </c>
      <c r="S11" s="49">
        <f t="shared" si="5"/>
        <v>1.0679564242902209E-4</v>
      </c>
      <c r="T11" s="37">
        <f>VLOOKUP($C11,DATA_ALL!$A:$CU,T$5,FALSE)</f>
        <v>30443650</v>
      </c>
      <c r="U11" s="37">
        <f>VLOOKUP($C11,DATA_ALL!$A:$CU,U$5,FALSE)</f>
        <v>30113333</v>
      </c>
      <c r="V11" s="37">
        <f t="shared" si="6"/>
        <v>60556983</v>
      </c>
      <c r="W11" s="49">
        <f t="shared" si="7"/>
        <v>8.3700045611610231E-4</v>
      </c>
      <c r="X11" s="37">
        <f>VLOOKUP($C11,DATA_ALL!$A:$CU,X$5,FALSE)</f>
        <v>261077972</v>
      </c>
      <c r="Y11" s="49">
        <f t="shared" si="8"/>
        <v>1.9140613782991202E-3</v>
      </c>
      <c r="Z11" s="37">
        <f>VLOOKUP($C11,DATA_ALL!$A:$CU,Z$5,FALSE)</f>
        <v>7966513</v>
      </c>
      <c r="AA11" s="37">
        <f>VLOOKUP($C11,DATA_ALL!$A:$CU,AA$5,FALSE)</f>
        <v>373591</v>
      </c>
      <c r="AB11" s="37">
        <f t="shared" si="9"/>
        <v>8340104</v>
      </c>
      <c r="AC11" s="49">
        <f t="shared" si="10"/>
        <v>1.929239879713162E-4</v>
      </c>
      <c r="AD11" s="37">
        <f>VLOOKUP($C11,DATA_ALL!$A:$CU,AD$5,FALSE)</f>
        <v>1913861</v>
      </c>
      <c r="AE11" s="37">
        <f>VLOOKUP($C11,DATA_ALL!$A:$CU,AE$5,FALSE)</f>
        <v>8917061</v>
      </c>
      <c r="AF11" s="37">
        <f t="shared" si="11"/>
        <v>10830922</v>
      </c>
      <c r="AG11" s="49">
        <f t="shared" si="12"/>
        <v>2.3519917480998914E-4</v>
      </c>
      <c r="AH11" s="37">
        <f>VLOOKUP($C11,DATA_ALL!$A:$CU,AH$5,FALSE)</f>
        <v>854168780</v>
      </c>
      <c r="AI11" s="49">
        <f t="shared" si="13"/>
        <v>1.083283170577045E-2</v>
      </c>
      <c r="AJ11" s="37">
        <f>VLOOKUP($C11,DATA_ALL!$A:$CU,AJ$5,FALSE)</f>
        <v>1259315133</v>
      </c>
      <c r="AK11" s="49">
        <f t="shared" si="14"/>
        <v>1.0547027914572864E-2</v>
      </c>
      <c r="AL11" s="37">
        <f>VLOOKUP($C11,DATA_ALL!$A:$CU,AL$5,FALSE)</f>
        <v>306660248</v>
      </c>
      <c r="AM11" s="49">
        <f t="shared" si="15"/>
        <v>1.1735945197091466E-2</v>
      </c>
      <c r="AN11" s="37">
        <f>VLOOKUP($C11,DATA_ALL!$A:$CU,AN$5,FALSE)</f>
        <v>45190446</v>
      </c>
      <c r="AO11" s="49">
        <f t="shared" si="16"/>
        <v>1.1000595423563778E-2</v>
      </c>
      <c r="AP11" s="37">
        <f>VLOOKUP($C11,DATA_ALL!$A:$CU,AP$5,FALSE)</f>
        <v>60869</v>
      </c>
      <c r="AQ11" s="49">
        <f t="shared" si="17"/>
        <v>5.5285195277020889E-5</v>
      </c>
      <c r="AR11" s="37">
        <f>VLOOKUP($C11,DATA_ALL!$A:$CU,AR$5,FALSE)</f>
        <v>0</v>
      </c>
      <c r="AS11" s="49">
        <f t="shared" si="18"/>
        <v>0</v>
      </c>
      <c r="AT11" s="37">
        <f>VLOOKUP($C11,DATA_ALL!$A:$CU,AT$5,FALSE)</f>
        <v>0</v>
      </c>
      <c r="AU11" s="49">
        <f t="shared" si="19"/>
        <v>0</v>
      </c>
    </row>
    <row r="12" spans="2:47" ht="16" customHeight="1" x14ac:dyDescent="0.35">
      <c r="B12" s="1">
        <v>5</v>
      </c>
      <c r="C12" s="51" t="s">
        <v>45</v>
      </c>
      <c r="D12" s="51" t="str">
        <f>VLOOKUP($C12,DATA_ALL!$A:$CU,D$5,FALSE)</f>
        <v>Index</v>
      </c>
      <c r="E12" s="37">
        <f>VLOOKUP($C12,DATA_ALL!$A:$CU,E$5,FALSE)/1000000000</f>
        <v>1890.862823441</v>
      </c>
      <c r="F12" s="37" t="str">
        <f>VLOOKUP($C12,DATA_ALL!$A:$CU,F$5,FALSE)</f>
        <v>United States</v>
      </c>
      <c r="G12" s="37">
        <f>IF(VLOOKUP($C12,DATA_ALL!$A:$CU,G$5,FALSE)="N/A",0,VLOOKUP($C12,DATA_ALL!$A:$CU,G$5,FALSE))</f>
        <v>10380020</v>
      </c>
      <c r="H12" s="37">
        <f>VLOOKUP($C12,DATA_ALL!$A:$CU,H$5,FALSE)</f>
        <v>152783674</v>
      </c>
      <c r="I12" s="37">
        <f t="shared" si="0"/>
        <v>163163694</v>
      </c>
      <c r="J12" s="48">
        <f t="shared" si="1"/>
        <v>5.2229095390524966E-3</v>
      </c>
      <c r="K12" s="50">
        <f>IFERROR(INDEX('SH Summary'!B:B,MATCH('US&amp;CA'!C12,'SH Summary'!C:C,0)), "N/A")</f>
        <v>20</v>
      </c>
      <c r="L12" s="37">
        <f>VLOOKUP($C12,DATA_ALL!$A:$CU,L$5,FALSE)</f>
        <v>2237948674</v>
      </c>
      <c r="M12" s="49">
        <f t="shared" si="2"/>
        <v>4.3181710491424349E-3</v>
      </c>
      <c r="N12" s="37">
        <f>VLOOKUP($C12,DATA_ALL!$A:$CU,N$5,FALSE)</f>
        <v>0</v>
      </c>
      <c r="O12" s="37">
        <f>VLOOKUP($C12,DATA_ALL!$A:$CU,O$5,FALSE)</f>
        <v>1496259102</v>
      </c>
      <c r="P12" s="37">
        <f t="shared" si="3"/>
        <v>1496259102</v>
      </c>
      <c r="Q12" s="49">
        <f t="shared" si="4"/>
        <v>4.7037381389500154E-3</v>
      </c>
      <c r="R12" s="37">
        <f>VLOOKUP($C12,DATA_ALL!$A:$CU,R$5,FALSE)</f>
        <v>266774512</v>
      </c>
      <c r="S12" s="49">
        <f t="shared" si="5"/>
        <v>4.118384126498423E-3</v>
      </c>
      <c r="T12" s="37">
        <f>VLOOKUP($C12,DATA_ALL!$A:$CU,T$5,FALSE)</f>
        <v>7923561</v>
      </c>
      <c r="U12" s="37">
        <f>VLOOKUP($C12,DATA_ALL!$A:$CU,U$5,FALSE)</f>
        <v>196254479</v>
      </c>
      <c r="V12" s="37">
        <f t="shared" si="6"/>
        <v>204178040</v>
      </c>
      <c r="W12" s="49">
        <f t="shared" si="7"/>
        <v>2.822087629578438E-3</v>
      </c>
      <c r="X12" s="37">
        <f>VLOOKUP($C12,DATA_ALL!$A:$CU,X$5,FALSE)</f>
        <v>700232081</v>
      </c>
      <c r="Y12" s="49">
        <f t="shared" si="8"/>
        <v>5.1336662829912019E-3</v>
      </c>
      <c r="Z12" s="37">
        <f>VLOOKUP($C12,DATA_ALL!$A:$CU,Z$5,FALSE)</f>
        <v>11906952</v>
      </c>
      <c r="AA12" s="37">
        <f>VLOOKUP($C12,DATA_ALL!$A:$CU,AA$5,FALSE)</f>
        <v>332317094</v>
      </c>
      <c r="AB12" s="37">
        <f t="shared" si="9"/>
        <v>344224046</v>
      </c>
      <c r="AC12" s="49">
        <f t="shared" si="10"/>
        <v>7.962619616007402E-3</v>
      </c>
      <c r="AD12" s="37">
        <f>VLOOKUP($C12,DATA_ALL!$A:$CU,AD$5,FALSE)</f>
        <v>10521056</v>
      </c>
      <c r="AE12" s="37">
        <f>VLOOKUP($C12,DATA_ALL!$A:$CU,AE$5,FALSE)</f>
        <v>273988693</v>
      </c>
      <c r="AF12" s="37">
        <f t="shared" si="11"/>
        <v>284509749</v>
      </c>
      <c r="AG12" s="49">
        <f t="shared" si="12"/>
        <v>6.1782790228013026E-3</v>
      </c>
      <c r="AH12" s="37">
        <f>VLOOKUP($C12,DATA_ALL!$A:$CU,AH$5,FALSE)</f>
        <v>1313449519</v>
      </c>
      <c r="AI12" s="49">
        <f t="shared" si="13"/>
        <v>1.6657571578947369E-2</v>
      </c>
      <c r="AJ12" s="37">
        <f>VLOOKUP($C12,DATA_ALL!$A:$CU,AJ$5,FALSE)</f>
        <v>3751980354</v>
      </c>
      <c r="AK12" s="49">
        <f t="shared" si="14"/>
        <v>3.1423621055276379E-2</v>
      </c>
      <c r="AL12" s="37">
        <f>VLOOKUP($C12,DATA_ALL!$A:$CU,AL$5,FALSE)</f>
        <v>928927962</v>
      </c>
      <c r="AM12" s="49">
        <f t="shared" si="15"/>
        <v>3.5550247301951776E-2</v>
      </c>
      <c r="AN12" s="37">
        <f>VLOOKUP($C12,DATA_ALL!$A:$CU,AN$5,FALSE)</f>
        <v>14582590</v>
      </c>
      <c r="AO12" s="49">
        <f t="shared" si="16"/>
        <v>3.5498028237585201E-3</v>
      </c>
      <c r="AP12" s="37">
        <f>VLOOKUP($C12,DATA_ALL!$A:$CU,AP$5,FALSE)</f>
        <v>30292916</v>
      </c>
      <c r="AQ12" s="49">
        <f t="shared" si="17"/>
        <v>2.7514001816530426E-2</v>
      </c>
      <c r="AR12" s="37">
        <f>VLOOKUP($C12,DATA_ALL!$A:$CU,AR$5,FALSE)</f>
        <v>29721</v>
      </c>
      <c r="AS12" s="49">
        <f t="shared" si="18"/>
        <v>1.3690004606172271E-4</v>
      </c>
      <c r="AT12" s="37">
        <f>VLOOKUP($C12,DATA_ALL!$A:$CU,AT$5,FALSE)</f>
        <v>17509966</v>
      </c>
      <c r="AU12" s="49">
        <f t="shared" si="19"/>
        <v>3.555576602178423E-3</v>
      </c>
    </row>
    <row r="13" spans="2:47" ht="16" customHeight="1" x14ac:dyDescent="0.35">
      <c r="B13" s="1">
        <v>6</v>
      </c>
      <c r="C13" s="12" t="s">
        <v>104</v>
      </c>
      <c r="D13" s="12" t="str">
        <f>VLOOKUP($C13,DATA_ALL!$A:$CU,D$5,FALSE)</f>
        <v>Broker</v>
      </c>
      <c r="E13" s="37">
        <f>VLOOKUP($C13,DATA_ALL!$A:$CU,E$5,FALSE)/1000000000</f>
        <v>1040.234684579</v>
      </c>
      <c r="F13" s="37" t="str">
        <f>VLOOKUP($C13,DATA_ALL!$A:$CU,F$5,FALSE)</f>
        <v>United States</v>
      </c>
      <c r="G13" s="37">
        <f>IF(VLOOKUP($C13,DATA_ALL!$A:$CU,G$5,FALSE)="N/A",0,VLOOKUP($C13,DATA_ALL!$A:$CU,G$5,FALSE))</f>
        <v>48313677</v>
      </c>
      <c r="H13" s="37">
        <f>VLOOKUP($C13,DATA_ALL!$A:$CU,H$5,FALSE)</f>
        <v>0</v>
      </c>
      <c r="I13" s="37">
        <f t="shared" si="0"/>
        <v>48313677</v>
      </c>
      <c r="J13" s="48">
        <f t="shared" si="1"/>
        <v>1.5465325544174137E-3</v>
      </c>
      <c r="K13" s="50">
        <f>IFERROR(INDEX('SH Summary'!B:B,MATCH('US&amp;CA'!C13,'SH Summary'!C:C,0)), "N/A")</f>
        <v>66</v>
      </c>
      <c r="L13" s="37">
        <f>VLOOKUP($C13,DATA_ALL!$A:$CU,L$5,FALSE)</f>
        <v>0</v>
      </c>
      <c r="M13" s="49">
        <f t="shared" si="2"/>
        <v>0</v>
      </c>
      <c r="N13" s="37">
        <f>VLOOKUP($C13,DATA_ALL!$A:$CU,N$5,FALSE)</f>
        <v>600585049</v>
      </c>
      <c r="O13" s="37">
        <f>VLOOKUP($C13,DATA_ALL!$A:$CU,O$5,FALSE)</f>
        <v>0</v>
      </c>
      <c r="P13" s="37">
        <f t="shared" si="3"/>
        <v>600585049</v>
      </c>
      <c r="Q13" s="49">
        <f t="shared" si="4"/>
        <v>1.8880385067588808E-3</v>
      </c>
      <c r="R13" s="37">
        <f>VLOOKUP($C13,DATA_ALL!$A:$CU,R$5,FALSE)</f>
        <v>0</v>
      </c>
      <c r="S13" s="49">
        <f t="shared" si="5"/>
        <v>0</v>
      </c>
      <c r="T13" s="37">
        <f>VLOOKUP($C13,DATA_ALL!$A:$CU,T$5,FALSE)</f>
        <v>46568831</v>
      </c>
      <c r="U13" s="37">
        <f>VLOOKUP($C13,DATA_ALL!$A:$CU,U$5,FALSE)</f>
        <v>0</v>
      </c>
      <c r="V13" s="37">
        <f t="shared" si="6"/>
        <v>46568831</v>
      </c>
      <c r="W13" s="49">
        <f t="shared" si="7"/>
        <v>6.4366041465100212E-4</v>
      </c>
      <c r="X13" s="37">
        <f>VLOOKUP($C13,DATA_ALL!$A:$CU,X$5,FALSE)</f>
        <v>509740359</v>
      </c>
      <c r="Y13" s="49">
        <f t="shared" si="8"/>
        <v>3.7370994061583576E-3</v>
      </c>
      <c r="Z13" s="37">
        <f>VLOOKUP($C13,DATA_ALL!$A:$CU,Z$5,FALSE)</f>
        <v>76065306</v>
      </c>
      <c r="AA13" s="37">
        <f>VLOOKUP($C13,DATA_ALL!$A:$CU,AA$5,FALSE)</f>
        <v>0</v>
      </c>
      <c r="AB13" s="37">
        <f t="shared" si="9"/>
        <v>76065306</v>
      </c>
      <c r="AC13" s="49">
        <f t="shared" si="10"/>
        <v>1.7595490631505898E-3</v>
      </c>
      <c r="AD13" s="37">
        <f>VLOOKUP($C13,DATA_ALL!$A:$CU,AD$5,FALSE)</f>
        <v>71150806</v>
      </c>
      <c r="AE13" s="37">
        <f>VLOOKUP($C13,DATA_ALL!$A:$CU,AE$5,FALSE)</f>
        <v>0</v>
      </c>
      <c r="AF13" s="37">
        <f t="shared" si="11"/>
        <v>71150806</v>
      </c>
      <c r="AG13" s="49">
        <f t="shared" si="12"/>
        <v>1.545077220412595E-3</v>
      </c>
      <c r="AH13" s="37">
        <f>VLOOKUP($C13,DATA_ALL!$A:$CU,AH$5,FALSE)</f>
        <v>234082458</v>
      </c>
      <c r="AI13" s="49">
        <f t="shared" si="13"/>
        <v>2.9687058719086875E-3</v>
      </c>
      <c r="AJ13" s="37">
        <f>VLOOKUP($C13,DATA_ALL!$A:$CU,AJ$5,FALSE)</f>
        <v>816107377</v>
      </c>
      <c r="AK13" s="49">
        <f t="shared" si="14"/>
        <v>6.8350701591289786E-3</v>
      </c>
      <c r="AL13" s="37">
        <f>VLOOKUP($C13,DATA_ALL!$A:$CU,AL$5,FALSE)</f>
        <v>186588443</v>
      </c>
      <c r="AM13" s="49">
        <f t="shared" si="15"/>
        <v>7.1407747034060469E-3</v>
      </c>
      <c r="AN13" s="37">
        <f>VLOOKUP($C13,DATA_ALL!$A:$CU,AN$5,FALSE)</f>
        <v>45723245</v>
      </c>
      <c r="AO13" s="49">
        <f t="shared" si="16"/>
        <v>1.1130293330087634E-2</v>
      </c>
      <c r="AP13" s="37">
        <f>VLOOKUP($C13,DATA_ALL!$A:$CU,AP$5,FALSE)</f>
        <v>12022710</v>
      </c>
      <c r="AQ13" s="49">
        <f t="shared" si="17"/>
        <v>1.0919809264305178E-2</v>
      </c>
      <c r="AR13" s="37">
        <f>VLOOKUP($C13,DATA_ALL!$A:$CU,AR$5,FALSE)</f>
        <v>845512</v>
      </c>
      <c r="AS13" s="49">
        <f t="shared" si="18"/>
        <v>3.8945739290649471E-3</v>
      </c>
      <c r="AT13" s="37">
        <f>VLOOKUP($C13,DATA_ALL!$A:$CU,AT$5,FALSE)</f>
        <v>0</v>
      </c>
      <c r="AU13" s="49">
        <f t="shared" si="19"/>
        <v>0</v>
      </c>
    </row>
    <row r="14" spans="2:47" ht="16" customHeight="1" x14ac:dyDescent="0.35">
      <c r="B14" s="1">
        <v>7</v>
      </c>
      <c r="C14" s="12" t="s">
        <v>21</v>
      </c>
      <c r="D14" s="12" t="str">
        <f>VLOOKUP($C14,DATA_ALL!$A:$CU,D$5,FALSE)</f>
        <v>Value</v>
      </c>
      <c r="E14" s="37">
        <f>VLOOKUP($C14,DATA_ALL!$A:$CU,E$5,FALSE)/1000000000</f>
        <v>1022.594898625</v>
      </c>
      <c r="F14" s="37" t="str">
        <f>VLOOKUP($C14,DATA_ALL!$A:$CU,F$5,FALSE)</f>
        <v>United States</v>
      </c>
      <c r="G14" s="37">
        <f>IF(VLOOKUP($C14,DATA_ALL!$A:$CU,G$5,FALSE)="N/A",0,VLOOKUP($C14,DATA_ALL!$A:$CU,G$5,FALSE))</f>
        <v>1798176256</v>
      </c>
      <c r="H14" s="37">
        <f>VLOOKUP($C14,DATA_ALL!$A:$CU,H$5,FALSE)</f>
        <v>213593771</v>
      </c>
      <c r="I14" s="37">
        <f t="shared" si="0"/>
        <v>2011770027</v>
      </c>
      <c r="J14" s="48">
        <f t="shared" si="1"/>
        <v>6.439724798335468E-2</v>
      </c>
      <c r="K14" s="50">
        <f>IFERROR(INDEX('SH Summary'!B:B,MATCH('US&amp;CA'!C14,'SH Summary'!C:C,0)), "N/A")</f>
        <v>1</v>
      </c>
      <c r="L14" s="37">
        <f>VLOOKUP($C14,DATA_ALL!$A:$CU,L$5,FALSE)</f>
        <v>3767409476</v>
      </c>
      <c r="M14" s="49">
        <f t="shared" si="2"/>
        <v>7.2692992107146375E-3</v>
      </c>
      <c r="N14" s="37">
        <f>VLOOKUP($C14,DATA_ALL!$A:$CU,N$5,FALSE)</f>
        <v>521674850</v>
      </c>
      <c r="O14" s="37">
        <f>VLOOKUP($C14,DATA_ALL!$A:$CU,O$5,FALSE)</f>
        <v>633177438</v>
      </c>
      <c r="P14" s="37">
        <f t="shared" si="3"/>
        <v>1154852288</v>
      </c>
      <c r="Q14" s="49">
        <f t="shared" si="4"/>
        <v>3.6304693115372525E-3</v>
      </c>
      <c r="R14" s="37">
        <f>VLOOKUP($C14,DATA_ALL!$A:$CU,R$5,FALSE)</f>
        <v>84785617</v>
      </c>
      <c r="S14" s="49">
        <f t="shared" si="5"/>
        <v>1.3088946788446373E-3</v>
      </c>
      <c r="T14" s="37">
        <f>VLOOKUP($C14,DATA_ALL!$A:$CU,T$5,FALSE)</f>
        <v>60580585</v>
      </c>
      <c r="U14" s="37">
        <f>VLOOKUP($C14,DATA_ALL!$A:$CU,U$5,FALSE)</f>
        <v>1087319590</v>
      </c>
      <c r="V14" s="37">
        <f t="shared" si="6"/>
        <v>1147900175</v>
      </c>
      <c r="W14" s="49">
        <f t="shared" si="7"/>
        <v>1.5865931928127158E-2</v>
      </c>
      <c r="X14" s="37">
        <f>VLOOKUP($C14,DATA_ALL!$A:$CU,X$5,FALSE)</f>
        <v>0</v>
      </c>
      <c r="Y14" s="49">
        <f t="shared" si="8"/>
        <v>0</v>
      </c>
      <c r="Z14" s="37">
        <f>VLOOKUP($C14,DATA_ALL!$A:$CU,Z$5,FALSE)</f>
        <v>0</v>
      </c>
      <c r="AA14" s="37">
        <f>VLOOKUP($C14,DATA_ALL!$A:$CU,AA$5,FALSE)</f>
        <v>0</v>
      </c>
      <c r="AB14" s="37">
        <f t="shared" si="9"/>
        <v>0</v>
      </c>
      <c r="AC14" s="49">
        <f t="shared" si="10"/>
        <v>0</v>
      </c>
      <c r="AD14" s="37">
        <f>VLOOKUP($C14,DATA_ALL!$A:$CU,AD$5,FALSE)</f>
        <v>133513583</v>
      </c>
      <c r="AE14" s="37">
        <f>VLOOKUP($C14,DATA_ALL!$A:$CU,AE$5,FALSE)</f>
        <v>342567255</v>
      </c>
      <c r="AF14" s="37">
        <f t="shared" si="11"/>
        <v>476080838</v>
      </c>
      <c r="AG14" s="49">
        <f t="shared" si="12"/>
        <v>1.0338346102062974E-2</v>
      </c>
      <c r="AH14" s="37">
        <f>VLOOKUP($C14,DATA_ALL!$A:$CU,AH$5,FALSE)</f>
        <v>0</v>
      </c>
      <c r="AI14" s="49">
        <f t="shared" si="13"/>
        <v>0</v>
      </c>
      <c r="AJ14" s="37">
        <f>VLOOKUP($C14,DATA_ALL!$A:$CU,AJ$5,FALSE)</f>
        <v>3238413942</v>
      </c>
      <c r="AK14" s="49">
        <f t="shared" si="14"/>
        <v>2.7122394824120603E-2</v>
      </c>
      <c r="AL14" s="37">
        <f>VLOOKUP($C14,DATA_ALL!$A:$CU,AL$5,FALSE)</f>
        <v>0</v>
      </c>
      <c r="AM14" s="49">
        <f t="shared" si="15"/>
        <v>0</v>
      </c>
      <c r="AN14" s="37">
        <f>VLOOKUP($C14,DATA_ALL!$A:$CU,AN$5,FALSE)</f>
        <v>0</v>
      </c>
      <c r="AO14" s="49">
        <f t="shared" si="16"/>
        <v>0</v>
      </c>
      <c r="AP14" s="37">
        <f>VLOOKUP($C14,DATA_ALL!$A:$CU,AP$5,FALSE)</f>
        <v>0</v>
      </c>
      <c r="AQ14" s="49">
        <f t="shared" si="17"/>
        <v>0</v>
      </c>
      <c r="AR14" s="37">
        <f>VLOOKUP($C14,DATA_ALL!$A:$CU,AR$5,FALSE)</f>
        <v>0</v>
      </c>
      <c r="AS14" s="49">
        <f t="shared" si="18"/>
        <v>0</v>
      </c>
      <c r="AT14" s="37">
        <f>VLOOKUP($C14,DATA_ALL!$A:$CU,AT$5,FALSE)</f>
        <v>0</v>
      </c>
      <c r="AU14" s="49">
        <f t="shared" si="19"/>
        <v>0</v>
      </c>
    </row>
    <row r="15" spans="2:47" ht="16" customHeight="1" x14ac:dyDescent="0.35">
      <c r="B15" s="1">
        <v>8</v>
      </c>
      <c r="C15" s="51" t="s">
        <v>155</v>
      </c>
      <c r="D15" s="51" t="str">
        <f>VLOOKUP($C15,DATA_ALL!$A:$CU,D$5,FALSE)</f>
        <v>Index</v>
      </c>
      <c r="E15" s="37">
        <f>VLOOKUP($C15,DATA_ALL!$A:$CU,E$5,FALSE)/1000000000</f>
        <v>866.32891103999998</v>
      </c>
      <c r="F15" s="37" t="str">
        <f>VLOOKUP($C15,DATA_ALL!$A:$CU,F$5,FALSE)</f>
        <v>United States</v>
      </c>
      <c r="G15" s="37">
        <f>IF(VLOOKUP($C15,DATA_ALL!$A:$CU,G$5,FALSE)="N/A",0,VLOOKUP($C15,DATA_ALL!$A:$CU,G$5,FALSE))</f>
        <v>11833227</v>
      </c>
      <c r="H15" s="37">
        <f>VLOOKUP($C15,DATA_ALL!$A:$CU,H$5,FALSE)</f>
        <v>10317926</v>
      </c>
      <c r="I15" s="37">
        <f t="shared" si="0"/>
        <v>22151153</v>
      </c>
      <c r="J15" s="48">
        <f t="shared" si="1"/>
        <v>7.0906379641485281E-4</v>
      </c>
      <c r="K15" s="50">
        <f>IFERROR(INDEX('SH Summary'!B:B,MATCH('US&amp;CA'!C15,'SH Summary'!C:C,0)), "N/A")</f>
        <v>117</v>
      </c>
      <c r="L15" s="37">
        <f>VLOOKUP($C15,DATA_ALL!$A:$CU,L$5,FALSE)</f>
        <v>334830016</v>
      </c>
      <c r="M15" s="49">
        <f t="shared" si="2"/>
        <v>6.4606185935929029E-4</v>
      </c>
      <c r="N15" s="37">
        <f>VLOOKUP($C15,DATA_ALL!$A:$CU,N$5,FALSE)</f>
        <v>19435887</v>
      </c>
      <c r="O15" s="37">
        <f>VLOOKUP($C15,DATA_ALL!$A:$CU,O$5,FALSE)</f>
        <v>119164271</v>
      </c>
      <c r="P15" s="37">
        <f t="shared" si="3"/>
        <v>138600158</v>
      </c>
      <c r="Q15" s="49">
        <f t="shared" si="4"/>
        <v>4.3571253693806979E-4</v>
      </c>
      <c r="R15" s="37">
        <f>VLOOKUP($C15,DATA_ALL!$A:$CU,R$5,FALSE)</f>
        <v>277033967</v>
      </c>
      <c r="S15" s="49">
        <f t="shared" si="5"/>
        <v>4.2767664858241322E-3</v>
      </c>
      <c r="T15" s="37">
        <f>VLOOKUP($C15,DATA_ALL!$A:$CU,T$5,FALSE)</f>
        <v>23837637</v>
      </c>
      <c r="U15" s="37">
        <f>VLOOKUP($C15,DATA_ALL!$A:$CU,U$5,FALSE)</f>
        <v>19518971</v>
      </c>
      <c r="V15" s="37">
        <f t="shared" si="6"/>
        <v>43356608</v>
      </c>
      <c r="W15" s="49">
        <f t="shared" si="7"/>
        <v>5.9926203178991015E-4</v>
      </c>
      <c r="X15" s="37">
        <f>VLOOKUP($C15,DATA_ALL!$A:$CU,X$5,FALSE)</f>
        <v>2035832434</v>
      </c>
      <c r="Y15" s="49">
        <f t="shared" si="8"/>
        <v>1.4925457727272728E-2</v>
      </c>
      <c r="Z15" s="37">
        <f>VLOOKUP($C15,DATA_ALL!$A:$CU,Z$5,FALSE)</f>
        <v>57162757</v>
      </c>
      <c r="AA15" s="37">
        <f>VLOOKUP($C15,DATA_ALL!$A:$CU,AA$5,FALSE)</f>
        <v>11448235</v>
      </c>
      <c r="AB15" s="37">
        <f t="shared" si="9"/>
        <v>68610992</v>
      </c>
      <c r="AC15" s="49">
        <f t="shared" si="10"/>
        <v>1.5871152440434884E-3</v>
      </c>
      <c r="AD15" s="37">
        <f>VLOOKUP($C15,DATA_ALL!$A:$CU,AD$5,FALSE)</f>
        <v>22552726</v>
      </c>
      <c r="AE15" s="37">
        <f>VLOOKUP($C15,DATA_ALL!$A:$CU,AE$5,FALSE)</f>
        <v>273259595</v>
      </c>
      <c r="AF15" s="37">
        <f t="shared" si="11"/>
        <v>295812321</v>
      </c>
      <c r="AG15" s="49">
        <f t="shared" si="12"/>
        <v>6.4237203257328989E-3</v>
      </c>
      <c r="AH15" s="37">
        <f>VLOOKUP($C15,DATA_ALL!$A:$CU,AH$5,FALSE)</f>
        <v>1909954728</v>
      </c>
      <c r="AI15" s="49">
        <f t="shared" si="13"/>
        <v>2.4222634470513635E-2</v>
      </c>
      <c r="AJ15" s="37">
        <f>VLOOKUP($C15,DATA_ALL!$A:$CU,AJ$5,FALSE)</f>
        <v>3626268203</v>
      </c>
      <c r="AK15" s="49">
        <f t="shared" si="14"/>
        <v>3.0370755469011725E-2</v>
      </c>
      <c r="AL15" s="37">
        <f>VLOOKUP($C15,DATA_ALL!$A:$CU,AL$5,FALSE)</f>
        <v>352372501</v>
      </c>
      <c r="AM15" s="49">
        <f t="shared" si="15"/>
        <v>1.3485361691542288E-2</v>
      </c>
      <c r="AN15" s="37">
        <f>VLOOKUP($C15,DATA_ALL!$A:$CU,AN$5,FALSE)</f>
        <v>528325</v>
      </c>
      <c r="AO15" s="49">
        <f t="shared" si="16"/>
        <v>1.2860881207400196E-4</v>
      </c>
      <c r="AP15" s="37">
        <f>VLOOKUP($C15,DATA_ALL!$A:$CU,AP$5,FALSE)</f>
        <v>14772116</v>
      </c>
      <c r="AQ15" s="49">
        <f t="shared" si="17"/>
        <v>1.3416999091734787E-2</v>
      </c>
      <c r="AR15" s="37">
        <f>VLOOKUP($C15,DATA_ALL!$A:$CU,AR$5,FALSE)</f>
        <v>0</v>
      </c>
      <c r="AS15" s="49">
        <f t="shared" si="18"/>
        <v>0</v>
      </c>
      <c r="AT15" s="37">
        <f>VLOOKUP($C15,DATA_ALL!$A:$CU,AT$5,FALSE)</f>
        <v>185610</v>
      </c>
      <c r="AU15" s="49">
        <f t="shared" si="19"/>
        <v>3.7689997406639002E-5</v>
      </c>
    </row>
    <row r="16" spans="2:47" ht="16" customHeight="1" x14ac:dyDescent="0.35">
      <c r="B16" s="1">
        <v>9</v>
      </c>
      <c r="C16" s="12" t="s">
        <v>69</v>
      </c>
      <c r="D16" s="12" t="str">
        <f>VLOOKUP($C16,DATA_ALL!$A:$CU,D$5,FALSE)</f>
        <v>Growth</v>
      </c>
      <c r="E16" s="37">
        <f>VLOOKUP($C16,DATA_ALL!$A:$CU,E$5,FALSE)/1000000000</f>
        <v>846.46808766699996</v>
      </c>
      <c r="F16" s="37" t="str">
        <f>VLOOKUP($C16,DATA_ALL!$A:$CU,F$5,FALSE)</f>
        <v>United States</v>
      </c>
      <c r="G16" s="37">
        <f>IF(VLOOKUP($C16,DATA_ALL!$A:$CU,G$5,FALSE)="N/A",0,VLOOKUP($C16,DATA_ALL!$A:$CU,G$5,FALSE))</f>
        <v>113003284</v>
      </c>
      <c r="H16" s="37">
        <f>VLOOKUP($C16,DATA_ALL!$A:$CU,H$5,FALSE)</f>
        <v>9341397</v>
      </c>
      <c r="I16" s="37">
        <f t="shared" si="0"/>
        <v>122344681</v>
      </c>
      <c r="J16" s="48">
        <f t="shared" si="1"/>
        <v>3.9162830025608192E-3</v>
      </c>
      <c r="K16" s="50">
        <f>IFERROR(INDEX('SH Summary'!B:B,MATCH('US&amp;CA'!C16,'SH Summary'!C:C,0)), "N/A")</f>
        <v>29</v>
      </c>
      <c r="L16" s="37">
        <f>VLOOKUP($C16,DATA_ALL!$A:$CU,L$5,FALSE)</f>
        <v>224275442</v>
      </c>
      <c r="M16" s="49">
        <f t="shared" si="2"/>
        <v>4.3274438414489893E-4</v>
      </c>
      <c r="N16" s="37">
        <f>VLOOKUP($C16,DATA_ALL!$A:$CU,N$5,FALSE)</f>
        <v>1771015065</v>
      </c>
      <c r="O16" s="37">
        <f>VLOOKUP($C16,DATA_ALL!$A:$CU,O$5,FALSE)</f>
        <v>2918718602</v>
      </c>
      <c r="P16" s="37">
        <f t="shared" si="3"/>
        <v>4689733667</v>
      </c>
      <c r="Q16" s="49">
        <f t="shared" si="4"/>
        <v>1.4742953998742534E-2</v>
      </c>
      <c r="R16" s="37">
        <f>VLOOKUP($C16,DATA_ALL!$A:$CU,R$5,FALSE)</f>
        <v>25587965</v>
      </c>
      <c r="S16" s="49">
        <f t="shared" si="5"/>
        <v>3.9501925463328075E-4</v>
      </c>
      <c r="T16" s="37">
        <f>VLOOKUP($C16,DATA_ALL!$A:$CU,T$5,FALSE)</f>
        <v>3840885</v>
      </c>
      <c r="U16" s="37">
        <f>VLOOKUP($C16,DATA_ALL!$A:$CU,U$5,FALSE)</f>
        <v>45747336</v>
      </c>
      <c r="V16" s="37">
        <f t="shared" si="6"/>
        <v>49588221</v>
      </c>
      <c r="W16" s="49">
        <f t="shared" si="7"/>
        <v>6.8539351762266756E-4</v>
      </c>
      <c r="X16" s="37">
        <f>VLOOKUP($C16,DATA_ALL!$A:$CU,X$5,FALSE)</f>
        <v>76225565</v>
      </c>
      <c r="Y16" s="49">
        <f t="shared" si="8"/>
        <v>5.5883845307917886E-4</v>
      </c>
      <c r="Z16" s="37">
        <f>VLOOKUP($C16,DATA_ALL!$A:$CU,Z$5,FALSE)</f>
        <v>2987</v>
      </c>
      <c r="AA16" s="37">
        <f>VLOOKUP($C16,DATA_ALL!$A:$CU,AA$5,FALSE)</f>
        <v>8699219</v>
      </c>
      <c r="AB16" s="37">
        <f t="shared" si="9"/>
        <v>8702206</v>
      </c>
      <c r="AC16" s="49">
        <f t="shared" si="10"/>
        <v>2.0130016192458939E-4</v>
      </c>
      <c r="AD16" s="37">
        <f>VLOOKUP($C16,DATA_ALL!$A:$CU,AD$5,FALSE)</f>
        <v>74540</v>
      </c>
      <c r="AE16" s="37">
        <f>VLOOKUP($C16,DATA_ALL!$A:$CU,AE$5,FALSE)</f>
        <v>8990398</v>
      </c>
      <c r="AF16" s="37">
        <f t="shared" si="11"/>
        <v>9064938</v>
      </c>
      <c r="AG16" s="49">
        <f t="shared" si="12"/>
        <v>1.968499022801303E-4</v>
      </c>
      <c r="AH16" s="37">
        <f>VLOOKUP($C16,DATA_ALL!$A:$CU,AH$5,FALSE)</f>
        <v>118073820</v>
      </c>
      <c r="AI16" s="49">
        <f t="shared" si="13"/>
        <v>1.4974485732403297E-3</v>
      </c>
      <c r="AJ16" s="37">
        <f>VLOOKUP($C16,DATA_ALL!$A:$CU,AJ$5,FALSE)</f>
        <v>2277324195</v>
      </c>
      <c r="AK16" s="49">
        <f t="shared" si="14"/>
        <v>1.9073066959798993E-2</v>
      </c>
      <c r="AL16" s="37">
        <f>VLOOKUP($C16,DATA_ALL!$A:$CU,AL$5,FALSE)</f>
        <v>479564764</v>
      </c>
      <c r="AM16" s="49">
        <f t="shared" si="15"/>
        <v>1.8353033448143895E-2</v>
      </c>
      <c r="AN16" s="37">
        <f>VLOOKUP($C16,DATA_ALL!$A:$CU,AN$5,FALSE)</f>
        <v>87313155</v>
      </c>
      <c r="AO16" s="49">
        <f t="shared" si="16"/>
        <v>2.1254419425511199E-2</v>
      </c>
      <c r="AP16" s="37">
        <f>VLOOKUP($C16,DATA_ALL!$A:$CU,AP$5,FALSE)</f>
        <v>541986</v>
      </c>
      <c r="AQ16" s="49">
        <f t="shared" si="17"/>
        <v>4.9226702997275204E-4</v>
      </c>
      <c r="AR16" s="37">
        <f>VLOOKUP($C16,DATA_ALL!$A:$CU,AR$5,FALSE)</f>
        <v>0</v>
      </c>
      <c r="AS16" s="49">
        <f t="shared" si="18"/>
        <v>0</v>
      </c>
      <c r="AT16" s="37">
        <f>VLOOKUP($C16,DATA_ALL!$A:$CU,AT$5,FALSE)</f>
        <v>383164</v>
      </c>
      <c r="AU16" s="49">
        <f t="shared" si="19"/>
        <v>7.7805345435684646E-5</v>
      </c>
    </row>
    <row r="17" spans="2:47" ht="16" customHeight="1" x14ac:dyDescent="0.35">
      <c r="B17" s="1">
        <v>10</v>
      </c>
      <c r="C17" s="12" t="s">
        <v>879</v>
      </c>
      <c r="D17" s="12" t="str">
        <f>VLOOKUP($C17,DATA_ALL!$A:$CU,D$5,FALSE)</f>
        <v>Growth</v>
      </c>
      <c r="E17" s="37">
        <f>VLOOKUP($C17,DATA_ALL!$A:$CU,E$5,FALSE)/1000000000</f>
        <v>791.41911505400003</v>
      </c>
      <c r="F17" s="37" t="str">
        <f>VLOOKUP($C17,DATA_ALL!$A:$CU,F$5,FALSE)</f>
        <v>United States</v>
      </c>
      <c r="G17" s="37">
        <f>IF(VLOOKUP($C17,DATA_ALL!$A:$CU,G$5,FALSE)="N/A",0,VLOOKUP($C17,DATA_ALL!$A:$CU,G$5,FALSE))</f>
        <v>1892</v>
      </c>
      <c r="H17" s="37">
        <f>VLOOKUP($C17,DATA_ALL!$A:$CU,H$5,FALSE)</f>
        <v>0</v>
      </c>
      <c r="I17" s="37">
        <f t="shared" si="0"/>
        <v>1892</v>
      </c>
      <c r="J17" s="48">
        <f t="shared" si="1"/>
        <v>6.0563380281690137E-8</v>
      </c>
      <c r="K17" s="50">
        <f>IFERROR(INDEX('SH Summary'!B:B,MATCH('US&amp;CA'!C17,'SH Summary'!C:C,0)), "N/A")</f>
        <v>842</v>
      </c>
      <c r="L17" s="37">
        <f>VLOOKUP($C17,DATA_ALL!$A:$CU,L$5,FALSE)</f>
        <v>458921196</v>
      </c>
      <c r="M17" s="49">
        <f t="shared" si="2"/>
        <v>8.8549851273533756E-4</v>
      </c>
      <c r="N17" s="37">
        <f>VLOOKUP($C17,DATA_ALL!$A:$CU,N$5,FALSE)</f>
        <v>52886910</v>
      </c>
      <c r="O17" s="37">
        <f>VLOOKUP($C17,DATA_ALL!$A:$CU,O$5,FALSE)</f>
        <v>184430096</v>
      </c>
      <c r="P17" s="37">
        <f t="shared" si="3"/>
        <v>237317006</v>
      </c>
      <c r="Q17" s="49">
        <f t="shared" si="4"/>
        <v>7.4604528764539457E-4</v>
      </c>
      <c r="R17" s="37">
        <f>VLOOKUP($C17,DATA_ALL!$A:$CU,R$5,FALSE)</f>
        <v>1827350</v>
      </c>
      <c r="S17" s="49">
        <f t="shared" si="5"/>
        <v>2.8210075906940065E-5</v>
      </c>
      <c r="T17" s="37">
        <f>VLOOKUP($C17,DATA_ALL!$A:$CU,T$5,FALSE)</f>
        <v>0</v>
      </c>
      <c r="U17" s="37">
        <f>VLOOKUP($C17,DATA_ALL!$A:$CU,U$5,FALSE)</f>
        <v>341922</v>
      </c>
      <c r="V17" s="37">
        <f t="shared" si="6"/>
        <v>341922</v>
      </c>
      <c r="W17" s="49">
        <f t="shared" si="7"/>
        <v>4.725943331029717E-6</v>
      </c>
      <c r="X17" s="37">
        <f>VLOOKUP($C17,DATA_ALL!$A:$CU,X$5,FALSE)</f>
        <v>77423727</v>
      </c>
      <c r="Y17" s="49">
        <f t="shared" si="8"/>
        <v>5.6762263196480942E-4</v>
      </c>
      <c r="Z17" s="37">
        <f>VLOOKUP($C17,DATA_ALL!$A:$CU,Z$5,FALSE)</f>
        <v>0</v>
      </c>
      <c r="AA17" s="37">
        <f>VLOOKUP($C17,DATA_ALL!$A:$CU,AA$5,FALSE)</f>
        <v>0</v>
      </c>
      <c r="AB17" s="37">
        <f t="shared" si="9"/>
        <v>0</v>
      </c>
      <c r="AC17" s="49">
        <f t="shared" si="10"/>
        <v>0</v>
      </c>
      <c r="AD17" s="37">
        <f>VLOOKUP($C17,DATA_ALL!$A:$CU,AD$5,FALSE)</f>
        <v>0</v>
      </c>
      <c r="AE17" s="37">
        <f>VLOOKUP($C17,DATA_ALL!$A:$CU,AE$5,FALSE)</f>
        <v>0</v>
      </c>
      <c r="AF17" s="37">
        <f t="shared" si="11"/>
        <v>0</v>
      </c>
      <c r="AG17" s="49">
        <f t="shared" si="12"/>
        <v>0</v>
      </c>
      <c r="AH17" s="37">
        <f>VLOOKUP($C17,DATA_ALL!$A:$CU,AH$5,FALSE)</f>
        <v>328017730</v>
      </c>
      <c r="AI17" s="49">
        <f t="shared" si="13"/>
        <v>4.1600219403931512E-3</v>
      </c>
      <c r="AJ17" s="37">
        <f>VLOOKUP($C17,DATA_ALL!$A:$CU,AJ$5,FALSE)</f>
        <v>4687235577</v>
      </c>
      <c r="AK17" s="49">
        <f t="shared" si="14"/>
        <v>3.9256579371859293E-2</v>
      </c>
      <c r="AL17" s="37">
        <f>VLOOKUP($C17,DATA_ALL!$A:$CU,AL$5,FALSE)</f>
        <v>73556244</v>
      </c>
      <c r="AM17" s="49">
        <f t="shared" si="15"/>
        <v>2.8150112514351319E-3</v>
      </c>
      <c r="AN17" s="37">
        <f>VLOOKUP($C17,DATA_ALL!$A:$CU,AN$5,FALSE)</f>
        <v>4937681</v>
      </c>
      <c r="AO17" s="49">
        <f t="shared" si="16"/>
        <v>1.2019671372930866E-3</v>
      </c>
      <c r="AP17" s="37">
        <f>VLOOKUP($C17,DATA_ALL!$A:$CU,AP$5,FALSE)</f>
        <v>0</v>
      </c>
      <c r="AQ17" s="49">
        <f t="shared" si="17"/>
        <v>0</v>
      </c>
      <c r="AR17" s="37">
        <f>VLOOKUP($C17,DATA_ALL!$A:$CU,AR$5,FALSE)</f>
        <v>0</v>
      </c>
      <c r="AS17" s="49">
        <f t="shared" si="18"/>
        <v>0</v>
      </c>
      <c r="AT17" s="37">
        <f>VLOOKUP($C17,DATA_ALL!$A:$CU,AT$5,FALSE)</f>
        <v>67104277</v>
      </c>
      <c r="AU17" s="49">
        <f t="shared" si="19"/>
        <v>1.3626205625259336E-2</v>
      </c>
    </row>
    <row r="18" spans="2:47" ht="16" customHeight="1" x14ac:dyDescent="0.35">
      <c r="B18" s="1">
        <v>11</v>
      </c>
      <c r="C18" s="51" t="s">
        <v>115</v>
      </c>
      <c r="D18" s="51" t="str">
        <f>VLOOKUP($C18,DATA_ALL!$A:$CU,D$5,FALSE)</f>
        <v>Index</v>
      </c>
      <c r="E18" s="37">
        <f>VLOOKUP($C18,DATA_ALL!$A:$CU,E$5,FALSE)/1000000000</f>
        <v>787.36381429400001</v>
      </c>
      <c r="F18" s="37" t="str">
        <f>VLOOKUP($C18,DATA_ALL!$A:$CU,F$5,FALSE)</f>
        <v>United States</v>
      </c>
      <c r="G18" s="37">
        <f>IF(VLOOKUP($C18,DATA_ALL!$A:$CU,G$5,FALSE)="N/A",0,VLOOKUP($C18,DATA_ALL!$A:$CU,G$5,FALSE))</f>
        <v>0</v>
      </c>
      <c r="H18" s="37">
        <f>VLOOKUP($C18,DATA_ALL!$A:$CU,H$5,FALSE)</f>
        <v>39887697</v>
      </c>
      <c r="I18" s="37">
        <f t="shared" si="0"/>
        <v>39887697</v>
      </c>
      <c r="J18" s="48">
        <f t="shared" si="1"/>
        <v>1.2768148847631241E-3</v>
      </c>
      <c r="K18" s="50">
        <f>IFERROR(INDEX('SH Summary'!B:B,MATCH('US&amp;CA'!C18,'SH Summary'!C:C,0)), "N/A")</f>
        <v>77</v>
      </c>
      <c r="L18" s="37">
        <f>VLOOKUP($C18,DATA_ALL!$A:$CU,L$5,FALSE)</f>
        <v>623265874</v>
      </c>
      <c r="M18" s="49">
        <f t="shared" si="2"/>
        <v>1.2026051733415475E-3</v>
      </c>
      <c r="N18" s="37">
        <f>VLOOKUP($C18,DATA_ALL!$A:$CU,N$5,FALSE)</f>
        <v>0</v>
      </c>
      <c r="O18" s="37">
        <f>VLOOKUP($C18,DATA_ALL!$A:$CU,O$5,FALSE)</f>
        <v>692500109</v>
      </c>
      <c r="P18" s="37">
        <f t="shared" si="3"/>
        <v>692500109</v>
      </c>
      <c r="Q18" s="49">
        <f t="shared" si="4"/>
        <v>2.1769887110971394E-3</v>
      </c>
      <c r="R18" s="37">
        <f>VLOOKUP($C18,DATA_ALL!$A:$CU,R$5,FALSE)</f>
        <v>102977697</v>
      </c>
      <c r="S18" s="49">
        <f t="shared" si="5"/>
        <v>1.5897385006111988E-3</v>
      </c>
      <c r="T18" s="37">
        <f>VLOOKUP($C18,DATA_ALL!$A:$CU,T$5,FALSE)</f>
        <v>0</v>
      </c>
      <c r="U18" s="37">
        <f>VLOOKUP($C18,DATA_ALL!$A:$CU,U$5,FALSE)</f>
        <v>88138414</v>
      </c>
      <c r="V18" s="37">
        <f t="shared" si="6"/>
        <v>88138414</v>
      </c>
      <c r="W18" s="49">
        <f t="shared" si="7"/>
        <v>1.2182227228749137E-3</v>
      </c>
      <c r="X18" s="37">
        <f>VLOOKUP($C18,DATA_ALL!$A:$CU,X$5,FALSE)</f>
        <v>146988995</v>
      </c>
      <c r="Y18" s="49">
        <f t="shared" si="8"/>
        <v>1.0776319281524927E-3</v>
      </c>
      <c r="Z18" s="37">
        <f>VLOOKUP($C18,DATA_ALL!$A:$CU,Z$5,FALSE)</f>
        <v>159851339</v>
      </c>
      <c r="AA18" s="37">
        <f>VLOOKUP($C18,DATA_ALL!$A:$CU,AA$5,FALSE)</f>
        <v>45878462</v>
      </c>
      <c r="AB18" s="37">
        <f t="shared" si="9"/>
        <v>205729801</v>
      </c>
      <c r="AC18" s="49">
        <f t="shared" si="10"/>
        <v>4.7589590793430487E-3</v>
      </c>
      <c r="AD18" s="37">
        <f>VLOOKUP($C18,DATA_ALL!$A:$CU,AD$5,FALSE)</f>
        <v>0</v>
      </c>
      <c r="AE18" s="37">
        <f>VLOOKUP($C18,DATA_ALL!$A:$CU,AE$5,FALSE)</f>
        <v>114146215</v>
      </c>
      <c r="AF18" s="37">
        <f t="shared" si="11"/>
        <v>114146215</v>
      </c>
      <c r="AG18" s="49">
        <f t="shared" si="12"/>
        <v>2.4787451682953313E-3</v>
      </c>
      <c r="AH18" s="37">
        <f>VLOOKUP($C18,DATA_ALL!$A:$CU,AH$5,FALSE)</f>
        <v>395421195</v>
      </c>
      <c r="AI18" s="49">
        <f t="shared" si="13"/>
        <v>5.0148534559289791E-3</v>
      </c>
      <c r="AJ18" s="37">
        <f>VLOOKUP($C18,DATA_ALL!$A:$CU,AJ$5,FALSE)</f>
        <v>1167344903</v>
      </c>
      <c r="AK18" s="49">
        <f t="shared" si="14"/>
        <v>9.7767579815745392E-3</v>
      </c>
      <c r="AL18" s="37">
        <f>VLOOKUP($C18,DATA_ALL!$A:$CU,AL$5,FALSE)</f>
        <v>174562306</v>
      </c>
      <c r="AM18" s="49">
        <f t="shared" si="15"/>
        <v>6.6805321852277076E-3</v>
      </c>
      <c r="AN18" s="37">
        <f>VLOOKUP($C18,DATA_ALL!$A:$CU,AN$5,FALSE)</f>
        <v>0</v>
      </c>
      <c r="AO18" s="49">
        <f t="shared" si="16"/>
        <v>0</v>
      </c>
      <c r="AP18" s="37">
        <f>VLOOKUP($C18,DATA_ALL!$A:$CU,AP$5,FALSE)</f>
        <v>18342449</v>
      </c>
      <c r="AQ18" s="49">
        <f t="shared" si="17"/>
        <v>1.6659808356039963E-2</v>
      </c>
      <c r="AR18" s="37">
        <f>VLOOKUP($C18,DATA_ALL!$A:$CU,AR$5,FALSE)</f>
        <v>0</v>
      </c>
      <c r="AS18" s="49">
        <f t="shared" si="18"/>
        <v>0</v>
      </c>
      <c r="AT18" s="37">
        <f>VLOOKUP($C18,DATA_ALL!$A:$CU,AT$5,FALSE)</f>
        <v>3375641</v>
      </c>
      <c r="AU18" s="49">
        <f t="shared" si="19"/>
        <v>6.8545822173236512E-4</v>
      </c>
    </row>
    <row r="19" spans="2:47" ht="16" customHeight="1" x14ac:dyDescent="0.35">
      <c r="B19" s="1">
        <v>12</v>
      </c>
      <c r="C19" s="12" t="s">
        <v>83</v>
      </c>
      <c r="D19" s="12" t="str">
        <f>VLOOKUP($C19,DATA_ALL!$A:$CU,D$5,FALSE)</f>
        <v>GARP</v>
      </c>
      <c r="E19" s="37">
        <f>VLOOKUP($C19,DATA_ALL!$A:$CU,E$5,FALSE)/1000000000</f>
        <v>718.22736277700005</v>
      </c>
      <c r="F19" s="37" t="str">
        <f>VLOOKUP($C19,DATA_ALL!$A:$CU,F$5,FALSE)</f>
        <v>United States</v>
      </c>
      <c r="G19" s="37">
        <f>IF(VLOOKUP($C19,DATA_ALL!$A:$CU,G$5,FALSE)="N/A",0,VLOOKUP($C19,DATA_ALL!$A:$CU,G$5,FALSE))</f>
        <v>78674225</v>
      </c>
      <c r="H19" s="37">
        <f>VLOOKUP($C19,DATA_ALL!$A:$CU,H$5,FALSE)</f>
        <v>476255</v>
      </c>
      <c r="I19" s="37">
        <f t="shared" si="0"/>
        <v>79150480</v>
      </c>
      <c r="J19" s="48">
        <f t="shared" si="1"/>
        <v>2.5336261203585146E-3</v>
      </c>
      <c r="K19" s="50">
        <f>IFERROR(INDEX('SH Summary'!B:B,MATCH('US&amp;CA'!C19,'SH Summary'!C:C,0)), "N/A")</f>
        <v>44</v>
      </c>
      <c r="L19" s="37">
        <f>VLOOKUP($C19,DATA_ALL!$A:$CU,L$5,FALSE)</f>
        <v>2754843</v>
      </c>
      <c r="M19" s="49">
        <f t="shared" si="2"/>
        <v>5.3155299876786595E-6</v>
      </c>
      <c r="N19" s="37">
        <f>VLOOKUP($C19,DATA_ALL!$A:$CU,N$5,FALSE)</f>
        <v>53184627</v>
      </c>
      <c r="O19" s="37">
        <f>VLOOKUP($C19,DATA_ALL!$A:$CU,O$5,FALSE)</f>
        <v>0</v>
      </c>
      <c r="P19" s="37">
        <f t="shared" si="3"/>
        <v>53184627</v>
      </c>
      <c r="Q19" s="49">
        <f t="shared" si="4"/>
        <v>1.6719467777428482E-4</v>
      </c>
      <c r="R19" s="37">
        <f>VLOOKUP($C19,DATA_ALL!$A:$CU,R$5,FALSE)</f>
        <v>136560</v>
      </c>
      <c r="S19" s="49">
        <f t="shared" si="5"/>
        <v>2.1081719242902208E-6</v>
      </c>
      <c r="T19" s="37">
        <f>VLOOKUP($C19,DATA_ALL!$A:$CU,T$5,FALSE)</f>
        <v>0</v>
      </c>
      <c r="U19" s="37">
        <f>VLOOKUP($C19,DATA_ALL!$A:$CU,U$5,FALSE)</f>
        <v>71763706</v>
      </c>
      <c r="V19" s="37">
        <f t="shared" si="6"/>
        <v>71763706</v>
      </c>
      <c r="W19" s="49">
        <f t="shared" si="7"/>
        <v>9.918964201796822E-4</v>
      </c>
      <c r="X19" s="37">
        <f>VLOOKUP($C19,DATA_ALL!$A:$CU,X$5,FALSE)</f>
        <v>0</v>
      </c>
      <c r="Y19" s="49">
        <f t="shared" si="8"/>
        <v>0</v>
      </c>
      <c r="Z19" s="37">
        <f>VLOOKUP($C19,DATA_ALL!$A:$CU,Z$5,FALSE)</f>
        <v>0</v>
      </c>
      <c r="AA19" s="37">
        <f>VLOOKUP($C19,DATA_ALL!$A:$CU,AA$5,FALSE)</f>
        <v>0</v>
      </c>
      <c r="AB19" s="37">
        <f t="shared" si="9"/>
        <v>0</v>
      </c>
      <c r="AC19" s="49">
        <f t="shared" si="10"/>
        <v>0</v>
      </c>
      <c r="AD19" s="37">
        <f>VLOOKUP($C19,DATA_ALL!$A:$CU,AD$5,FALSE)</f>
        <v>0</v>
      </c>
      <c r="AE19" s="37">
        <f>VLOOKUP($C19,DATA_ALL!$A:$CU,AE$5,FALSE)</f>
        <v>99147</v>
      </c>
      <c r="AF19" s="37">
        <f t="shared" si="11"/>
        <v>99147</v>
      </c>
      <c r="AG19" s="49">
        <f t="shared" si="12"/>
        <v>2.153029315960912E-6</v>
      </c>
      <c r="AH19" s="37">
        <f>VLOOKUP($C19,DATA_ALL!$A:$CU,AH$5,FALSE)</f>
        <v>0</v>
      </c>
      <c r="AI19" s="49">
        <f t="shared" si="13"/>
        <v>0</v>
      </c>
      <c r="AJ19" s="37">
        <f>VLOOKUP($C19,DATA_ALL!$A:$CU,AJ$5,FALSE)</f>
        <v>564843900</v>
      </c>
      <c r="AK19" s="49">
        <f t="shared" si="14"/>
        <v>4.7306859296482413E-3</v>
      </c>
      <c r="AL19" s="37">
        <f>VLOOKUP($C19,DATA_ALL!$A:$CU,AL$5,FALSE)</f>
        <v>0</v>
      </c>
      <c r="AM19" s="49">
        <f t="shared" si="15"/>
        <v>0</v>
      </c>
      <c r="AN19" s="37">
        <f>VLOOKUP($C19,DATA_ALL!$A:$CU,AN$5,FALSE)</f>
        <v>0</v>
      </c>
      <c r="AO19" s="49">
        <f t="shared" si="16"/>
        <v>0</v>
      </c>
      <c r="AP19" s="37">
        <f>VLOOKUP($C19,DATA_ALL!$A:$CU,AP$5,FALSE)</f>
        <v>0</v>
      </c>
      <c r="AQ19" s="49">
        <f t="shared" si="17"/>
        <v>0</v>
      </c>
      <c r="AR19" s="37">
        <f>VLOOKUP($C19,DATA_ALL!$A:$CU,AR$5,FALSE)</f>
        <v>0</v>
      </c>
      <c r="AS19" s="49">
        <f t="shared" si="18"/>
        <v>0</v>
      </c>
      <c r="AT19" s="37">
        <f>VLOOKUP($C19,DATA_ALL!$A:$CU,AT$5,FALSE)</f>
        <v>0</v>
      </c>
      <c r="AU19" s="49">
        <f t="shared" si="19"/>
        <v>0</v>
      </c>
    </row>
    <row r="20" spans="2:47" ht="16" customHeight="1" x14ac:dyDescent="0.35">
      <c r="B20" s="1">
        <v>13</v>
      </c>
      <c r="C20" s="12" t="s">
        <v>44</v>
      </c>
      <c r="D20" s="12" t="str">
        <f>VLOOKUP($C20,DATA_ALL!$A:$CU,D$5,FALSE)</f>
        <v>Value</v>
      </c>
      <c r="E20" s="37">
        <f>VLOOKUP($C20,DATA_ALL!$A:$CU,E$5,FALSE)/1000000000</f>
        <v>707.37795137000001</v>
      </c>
      <c r="F20" s="37" t="str">
        <f>VLOOKUP($C20,DATA_ALL!$A:$CU,F$5,FALSE)</f>
        <v>United States</v>
      </c>
      <c r="G20" s="37">
        <f>IF(VLOOKUP($C20,DATA_ALL!$A:$CU,G$5,FALSE)="N/A",0,VLOOKUP($C20,DATA_ALL!$A:$CU,G$5,FALSE))</f>
        <v>117162542</v>
      </c>
      <c r="H20" s="37">
        <f>VLOOKUP($C20,DATA_ALL!$A:$CU,H$5,FALSE)</f>
        <v>53897283</v>
      </c>
      <c r="I20" s="37">
        <f t="shared" si="0"/>
        <v>171059825</v>
      </c>
      <c r="J20" s="48">
        <f t="shared" si="1"/>
        <v>5.4756666133162612E-3</v>
      </c>
      <c r="K20" s="50">
        <f>IFERROR(INDEX('SH Summary'!B:B,MATCH('US&amp;CA'!C20,'SH Summary'!C:C,0)), "N/A")</f>
        <v>19</v>
      </c>
      <c r="L20" s="37">
        <f>VLOOKUP($C20,DATA_ALL!$A:$CU,L$5,FALSE)</f>
        <v>1274079654</v>
      </c>
      <c r="M20" s="49">
        <f t="shared" si="2"/>
        <v>2.4583646354903893E-3</v>
      </c>
      <c r="N20" s="37">
        <f>VLOOKUP($C20,DATA_ALL!$A:$CU,N$5,FALSE)</f>
        <v>228811690</v>
      </c>
      <c r="O20" s="37">
        <f>VLOOKUP($C20,DATA_ALL!$A:$CU,O$5,FALSE)</f>
        <v>1116615054</v>
      </c>
      <c r="P20" s="37">
        <f t="shared" si="3"/>
        <v>1345426744</v>
      </c>
      <c r="Q20" s="49">
        <f t="shared" si="4"/>
        <v>4.2295716567117255E-3</v>
      </c>
      <c r="R20" s="37">
        <f>VLOOKUP($C20,DATA_ALL!$A:$CU,R$5,FALSE)</f>
        <v>118460636</v>
      </c>
      <c r="S20" s="49">
        <f t="shared" si="5"/>
        <v>1.8287594240536278E-3</v>
      </c>
      <c r="T20" s="37">
        <f>VLOOKUP($C20,DATA_ALL!$A:$CU,T$5,FALSE)</f>
        <v>120795573</v>
      </c>
      <c r="U20" s="37">
        <f>VLOOKUP($C20,DATA_ALL!$A:$CU,U$5,FALSE)</f>
        <v>111871655</v>
      </c>
      <c r="V20" s="37">
        <f t="shared" si="6"/>
        <v>232667228</v>
      </c>
      <c r="W20" s="49">
        <f t="shared" si="7"/>
        <v>3.2158566413268831E-3</v>
      </c>
      <c r="X20" s="37">
        <f>VLOOKUP($C20,DATA_ALL!$A:$CU,X$5,FALSE)</f>
        <v>381870059</v>
      </c>
      <c r="Y20" s="49">
        <f t="shared" si="8"/>
        <v>2.7996338636363635E-3</v>
      </c>
      <c r="Z20" s="37">
        <f>VLOOKUP($C20,DATA_ALL!$A:$CU,Z$5,FALSE)</f>
        <v>4978287</v>
      </c>
      <c r="AA20" s="37">
        <f>VLOOKUP($C20,DATA_ALL!$A:$CU,AA$5,FALSE)</f>
        <v>228409421</v>
      </c>
      <c r="AB20" s="37">
        <f t="shared" si="9"/>
        <v>233387708</v>
      </c>
      <c r="AC20" s="49">
        <f t="shared" si="10"/>
        <v>5.3987441128845711E-3</v>
      </c>
      <c r="AD20" s="37">
        <f>VLOOKUP($C20,DATA_ALL!$A:$CU,AD$5,FALSE)</f>
        <v>135052293</v>
      </c>
      <c r="AE20" s="37">
        <f>VLOOKUP($C20,DATA_ALL!$A:$CU,AE$5,FALSE)</f>
        <v>81884964</v>
      </c>
      <c r="AF20" s="37">
        <f t="shared" si="11"/>
        <v>216937257</v>
      </c>
      <c r="AG20" s="49">
        <f t="shared" si="12"/>
        <v>4.7109067752442993E-3</v>
      </c>
      <c r="AH20" s="37">
        <f>VLOOKUP($C20,DATA_ALL!$A:$CU,AH$5,FALSE)</f>
        <v>139100324</v>
      </c>
      <c r="AI20" s="49">
        <f t="shared" si="13"/>
        <v>1.7641131769181992E-3</v>
      </c>
      <c r="AJ20" s="37">
        <f>VLOOKUP($C20,DATA_ALL!$A:$CU,AJ$5,FALSE)</f>
        <v>383888557</v>
      </c>
      <c r="AK20" s="49">
        <f t="shared" si="14"/>
        <v>3.2151470435510887E-3</v>
      </c>
      <c r="AL20" s="37">
        <f>VLOOKUP($C20,DATA_ALL!$A:$CU,AL$5,FALSE)</f>
        <v>274960898</v>
      </c>
      <c r="AM20" s="49">
        <f t="shared" si="15"/>
        <v>1.0522805128205128E-2</v>
      </c>
      <c r="AN20" s="37">
        <f>VLOOKUP($C20,DATA_ALL!$A:$CU,AN$5,FALSE)</f>
        <v>0</v>
      </c>
      <c r="AO20" s="49">
        <f t="shared" si="16"/>
        <v>0</v>
      </c>
      <c r="AP20" s="37">
        <f>VLOOKUP($C20,DATA_ALL!$A:$CU,AP$5,FALSE)</f>
        <v>42357872</v>
      </c>
      <c r="AQ20" s="49">
        <f t="shared" si="17"/>
        <v>3.847218165304269E-2</v>
      </c>
      <c r="AR20" s="37">
        <f>VLOOKUP($C20,DATA_ALL!$A:$CU,AR$5,FALSE)</f>
        <v>0</v>
      </c>
      <c r="AS20" s="49">
        <f t="shared" si="18"/>
        <v>0</v>
      </c>
      <c r="AT20" s="37">
        <f>VLOOKUP($C20,DATA_ALL!$A:$CU,AT$5,FALSE)</f>
        <v>32953195</v>
      </c>
      <c r="AU20" s="49">
        <f t="shared" si="19"/>
        <v>6.6914812461099579E-3</v>
      </c>
    </row>
    <row r="21" spans="2:47" ht="16" customHeight="1" x14ac:dyDescent="0.35">
      <c r="B21" s="1">
        <v>14</v>
      </c>
      <c r="C21" s="51" t="s">
        <v>111</v>
      </c>
      <c r="D21" s="51" t="str">
        <f>VLOOKUP($C21,DATA_ALL!$A:$CU,D$5,FALSE)</f>
        <v>Index</v>
      </c>
      <c r="E21" s="37">
        <f>VLOOKUP($C21,DATA_ALL!$A:$CU,E$5,FALSE)/1000000000</f>
        <v>702.14084724500003</v>
      </c>
      <c r="F21" s="37" t="str">
        <f>VLOOKUP($C21,DATA_ALL!$A:$CU,F$5,FALSE)</f>
        <v>United States</v>
      </c>
      <c r="G21" s="37">
        <f>IF(VLOOKUP($C21,DATA_ALL!$A:$CU,G$5,FALSE)="N/A",0,VLOOKUP($C21,DATA_ALL!$A:$CU,G$5,FALSE))</f>
        <v>32116193</v>
      </c>
      <c r="H21" s="37">
        <f>VLOOKUP($C21,DATA_ALL!$A:$CU,H$5,FALSE)</f>
        <v>7619277</v>
      </c>
      <c r="I21" s="37">
        <f t="shared" si="0"/>
        <v>39735470</v>
      </c>
      <c r="J21" s="48">
        <f t="shared" si="1"/>
        <v>1.2719420614596671E-3</v>
      </c>
      <c r="K21" s="50">
        <f>IFERROR(INDEX('SH Summary'!B:B,MATCH('US&amp;CA'!C21,'SH Summary'!C:C,0)), "N/A")</f>
        <v>73</v>
      </c>
      <c r="L21" s="37">
        <f>VLOOKUP($C21,DATA_ALL!$A:$CU,L$5,FALSE)</f>
        <v>107497748</v>
      </c>
      <c r="M21" s="49">
        <f t="shared" si="2"/>
        <v>2.0741926240512568E-4</v>
      </c>
      <c r="N21" s="37">
        <f>VLOOKUP($C21,DATA_ALL!$A:$CU,N$5,FALSE)</f>
        <v>225806421</v>
      </c>
      <c r="O21" s="37">
        <f>VLOOKUP($C21,DATA_ALL!$A:$CU,O$5,FALSE)</f>
        <v>66763151</v>
      </c>
      <c r="P21" s="37">
        <f t="shared" si="3"/>
        <v>292569572</v>
      </c>
      <c r="Q21" s="49">
        <f t="shared" si="4"/>
        <v>9.197408739390129E-4</v>
      </c>
      <c r="R21" s="37">
        <f>VLOOKUP($C21,DATA_ALL!$A:$CU,R$5,FALSE)</f>
        <v>13503496</v>
      </c>
      <c r="S21" s="49">
        <f t="shared" si="5"/>
        <v>2.0846288186119875E-4</v>
      </c>
      <c r="T21" s="37">
        <f>VLOOKUP($C21,DATA_ALL!$A:$CU,T$5,FALSE)</f>
        <v>61931477</v>
      </c>
      <c r="U21" s="37">
        <f>VLOOKUP($C21,DATA_ALL!$A:$CU,U$5,FALSE)</f>
        <v>9608860</v>
      </c>
      <c r="V21" s="37">
        <f t="shared" si="6"/>
        <v>71540337</v>
      </c>
      <c r="W21" s="49">
        <f t="shared" si="7"/>
        <v>9.8880908085694549E-4</v>
      </c>
      <c r="X21" s="37">
        <f>VLOOKUP($C21,DATA_ALL!$A:$CU,X$5,FALSE)</f>
        <v>192544722</v>
      </c>
      <c r="Y21" s="49">
        <f t="shared" si="8"/>
        <v>1.4116181964809384E-3</v>
      </c>
      <c r="Z21" s="37">
        <f>VLOOKUP($C21,DATA_ALL!$A:$CU,Z$5,FALSE)</f>
        <v>37649470</v>
      </c>
      <c r="AA21" s="37">
        <f>VLOOKUP($C21,DATA_ALL!$A:$CU,AA$5,FALSE)</f>
        <v>9215723</v>
      </c>
      <c r="AB21" s="37">
        <f t="shared" si="9"/>
        <v>46865193</v>
      </c>
      <c r="AC21" s="49">
        <f t="shared" si="10"/>
        <v>1.0840895905621097E-3</v>
      </c>
      <c r="AD21" s="37">
        <f>VLOOKUP($C21,DATA_ALL!$A:$CU,AD$5,FALSE)</f>
        <v>29594823</v>
      </c>
      <c r="AE21" s="37">
        <f>VLOOKUP($C21,DATA_ALL!$A:$CU,AE$5,FALSE)</f>
        <v>7732447</v>
      </c>
      <c r="AF21" s="37">
        <f t="shared" si="11"/>
        <v>37327270</v>
      </c>
      <c r="AG21" s="49">
        <f t="shared" si="12"/>
        <v>8.1058132464712266E-4</v>
      </c>
      <c r="AH21" s="37">
        <f>VLOOKUP($C21,DATA_ALL!$A:$CU,AH$5,FALSE)</f>
        <v>416328365</v>
      </c>
      <c r="AI21" s="49">
        <f t="shared" si="13"/>
        <v>5.2800046290424861E-3</v>
      </c>
      <c r="AJ21" s="37">
        <f>VLOOKUP($C21,DATA_ALL!$A:$CU,AJ$5,FALSE)</f>
        <v>1277032159</v>
      </c>
      <c r="AK21" s="49">
        <f t="shared" si="14"/>
        <v>1.0695411716917923E-2</v>
      </c>
      <c r="AL21" s="37">
        <f>VLOOKUP($C21,DATA_ALL!$A:$CU,AL$5,FALSE)</f>
        <v>295377808</v>
      </c>
      <c r="AM21" s="49">
        <f t="shared" si="15"/>
        <v>1.1304164102564103E-2</v>
      </c>
      <c r="AN21" s="37">
        <f>VLOOKUP($C21,DATA_ALL!$A:$CU,AN$5,FALSE)</f>
        <v>0</v>
      </c>
      <c r="AO21" s="49">
        <f t="shared" si="16"/>
        <v>0</v>
      </c>
      <c r="AP21" s="37">
        <f>VLOOKUP($C21,DATA_ALL!$A:$CU,AP$5,FALSE)</f>
        <v>11915226</v>
      </c>
      <c r="AQ21" s="49">
        <f t="shared" si="17"/>
        <v>1.0822185286103542E-2</v>
      </c>
      <c r="AR21" s="37">
        <f>VLOOKUP($C21,DATA_ALL!$A:$CU,AR$5,FALSE)</f>
        <v>0</v>
      </c>
      <c r="AS21" s="49">
        <f t="shared" si="18"/>
        <v>0</v>
      </c>
      <c r="AT21" s="37">
        <f>VLOOKUP($C21,DATA_ALL!$A:$CU,AT$5,FALSE)</f>
        <v>762146</v>
      </c>
      <c r="AU21" s="49">
        <f t="shared" si="19"/>
        <v>1.547614932572614E-4</v>
      </c>
    </row>
    <row r="22" spans="2:47" ht="16" customHeight="1" x14ac:dyDescent="0.35">
      <c r="B22" s="1">
        <v>15</v>
      </c>
      <c r="C22" s="12" t="s">
        <v>158</v>
      </c>
      <c r="D22" s="12" t="str">
        <f>VLOOKUP($C22,DATA_ALL!$A:$CU,D$5,FALSE)</f>
        <v>Value</v>
      </c>
      <c r="E22" s="37">
        <f>VLOOKUP($C22,DATA_ALL!$A:$CU,E$5,FALSE)/1000000000</f>
        <v>665.984926223</v>
      </c>
      <c r="F22" s="37" t="str">
        <f>VLOOKUP($C22,DATA_ALL!$A:$CU,F$5,FALSE)</f>
        <v>United States</v>
      </c>
      <c r="G22" s="37">
        <f>IF(VLOOKUP($C22,DATA_ALL!$A:$CU,G$5,FALSE)="N/A",0,VLOOKUP($C22,DATA_ALL!$A:$CU,G$5,FALSE))</f>
        <v>28828719</v>
      </c>
      <c r="H22" s="37">
        <f>VLOOKUP($C22,DATA_ALL!$A:$CU,H$5,FALSE)</f>
        <v>0</v>
      </c>
      <c r="I22" s="37">
        <f t="shared" si="0"/>
        <v>28828719</v>
      </c>
      <c r="J22" s="48">
        <f t="shared" si="1"/>
        <v>9.2281430857874523E-4</v>
      </c>
      <c r="K22" s="50">
        <f>IFERROR(INDEX('SH Summary'!B:B,MATCH('US&amp;CA'!C22,'SH Summary'!C:C,0)), "N/A")</f>
        <v>120</v>
      </c>
      <c r="L22" s="37">
        <f>VLOOKUP($C22,DATA_ALL!$A:$CU,L$5,FALSE)</f>
        <v>0</v>
      </c>
      <c r="M22" s="49">
        <f t="shared" si="2"/>
        <v>0</v>
      </c>
      <c r="N22" s="37">
        <f>VLOOKUP($C22,DATA_ALL!$A:$CU,N$5,FALSE)</f>
        <v>344943343</v>
      </c>
      <c r="O22" s="37">
        <f>VLOOKUP($C22,DATA_ALL!$A:$CU,O$5,FALSE)</f>
        <v>0</v>
      </c>
      <c r="P22" s="37">
        <f t="shared" si="3"/>
        <v>344943343</v>
      </c>
      <c r="Q22" s="49">
        <f t="shared" si="4"/>
        <v>1.0843864916692863E-3</v>
      </c>
      <c r="R22" s="37">
        <f>VLOOKUP($C22,DATA_ALL!$A:$CU,R$5,FALSE)</f>
        <v>0</v>
      </c>
      <c r="S22" s="49">
        <f t="shared" si="5"/>
        <v>0</v>
      </c>
      <c r="T22" s="37">
        <f>VLOOKUP($C22,DATA_ALL!$A:$CU,T$5,FALSE)</f>
        <v>51463412</v>
      </c>
      <c r="U22" s="37">
        <f>VLOOKUP($C22,DATA_ALL!$A:$CU,U$5,FALSE)</f>
        <v>0</v>
      </c>
      <c r="V22" s="37">
        <f t="shared" si="6"/>
        <v>51463412</v>
      </c>
      <c r="W22" s="49">
        <f t="shared" si="7"/>
        <v>7.1131184519695925E-4</v>
      </c>
      <c r="X22" s="37">
        <f>VLOOKUP($C22,DATA_ALL!$A:$CU,X$5,FALSE)</f>
        <v>7847155</v>
      </c>
      <c r="Y22" s="49">
        <f t="shared" si="8"/>
        <v>5.7530461876832848E-5</v>
      </c>
      <c r="Z22" s="37">
        <f>VLOOKUP($C22,DATA_ALL!$A:$CU,Z$5,FALSE)</f>
        <v>6260675</v>
      </c>
      <c r="AA22" s="37">
        <f>VLOOKUP($C22,DATA_ALL!$A:$CU,AA$5,FALSE)</f>
        <v>0</v>
      </c>
      <c r="AB22" s="37">
        <f t="shared" si="9"/>
        <v>6260675</v>
      </c>
      <c r="AC22" s="49">
        <f t="shared" si="10"/>
        <v>1.4482246125375897E-4</v>
      </c>
      <c r="AD22" s="37">
        <f>VLOOKUP($C22,DATA_ALL!$A:$CU,AD$5,FALSE)</f>
        <v>11978517</v>
      </c>
      <c r="AE22" s="37">
        <f>VLOOKUP($C22,DATA_ALL!$A:$CU,AE$5,FALSE)</f>
        <v>0</v>
      </c>
      <c r="AF22" s="37">
        <f t="shared" si="11"/>
        <v>11978517</v>
      </c>
      <c r="AG22" s="49">
        <f t="shared" si="12"/>
        <v>2.601198045602606E-4</v>
      </c>
      <c r="AH22" s="37">
        <f>VLOOKUP($C22,DATA_ALL!$A:$CU,AH$5,FALSE)</f>
        <v>183686027</v>
      </c>
      <c r="AI22" s="49">
        <f t="shared" si="13"/>
        <v>2.3295628027901077E-3</v>
      </c>
      <c r="AJ22" s="37">
        <f>VLOOKUP($C22,DATA_ALL!$A:$CU,AJ$5,FALSE)</f>
        <v>38724391</v>
      </c>
      <c r="AK22" s="49">
        <f t="shared" si="14"/>
        <v>3.2432488274706866E-4</v>
      </c>
      <c r="AL22" s="37">
        <f>VLOOKUP($C22,DATA_ALL!$A:$CU,AL$5,FALSE)</f>
        <v>54289279</v>
      </c>
      <c r="AM22" s="49">
        <f t="shared" si="15"/>
        <v>2.0776608878683507E-3</v>
      </c>
      <c r="AN22" s="37">
        <f>VLOOKUP($C22,DATA_ALL!$A:$CU,AN$5,FALSE)</f>
        <v>33356733</v>
      </c>
      <c r="AO22" s="49">
        <f t="shared" si="16"/>
        <v>8.1199447419668946E-3</v>
      </c>
      <c r="AP22" s="37">
        <f>VLOOKUP($C22,DATA_ALL!$A:$CU,AP$5,FALSE)</f>
        <v>4853066</v>
      </c>
      <c r="AQ22" s="49">
        <f t="shared" si="17"/>
        <v>4.4078710263396916E-3</v>
      </c>
      <c r="AR22" s="37">
        <f>VLOOKUP($C22,DATA_ALL!$A:$CU,AR$5,FALSE)</f>
        <v>0</v>
      </c>
      <c r="AS22" s="49">
        <f t="shared" si="18"/>
        <v>0</v>
      </c>
      <c r="AT22" s="37">
        <f>VLOOKUP($C22,DATA_ALL!$A:$CU,AT$5,FALSE)</f>
        <v>0</v>
      </c>
      <c r="AU22" s="49">
        <f t="shared" si="19"/>
        <v>0</v>
      </c>
    </row>
    <row r="23" spans="2:47" ht="16" customHeight="1" x14ac:dyDescent="0.35">
      <c r="B23" s="1">
        <v>16</v>
      </c>
      <c r="C23" s="12" t="s">
        <v>27</v>
      </c>
      <c r="D23" s="12" t="str">
        <f>VLOOKUP($C23,DATA_ALL!$A:$CU,D$5,FALSE)</f>
        <v>Value</v>
      </c>
      <c r="E23" s="37">
        <f>VLOOKUP($C23,DATA_ALL!$A:$CU,E$5,FALSE)/1000000000</f>
        <v>593.05058216899999</v>
      </c>
      <c r="F23" s="37" t="str">
        <f>VLOOKUP($C23,DATA_ALL!$A:$CU,F$5,FALSE)</f>
        <v>United States</v>
      </c>
      <c r="G23" s="37">
        <f>IF(VLOOKUP($C23,DATA_ALL!$A:$CU,G$5,FALSE)="N/A",0,VLOOKUP($C23,DATA_ALL!$A:$CU,G$5,FALSE))</f>
        <v>69229808</v>
      </c>
      <c r="H23" s="37">
        <f>VLOOKUP($C23,DATA_ALL!$A:$CU,H$5,FALSE)</f>
        <v>48202350</v>
      </c>
      <c r="I23" s="37">
        <f t="shared" si="0"/>
        <v>117432158</v>
      </c>
      <c r="J23" s="48">
        <f t="shared" si="1"/>
        <v>3.7590319462227914E-3</v>
      </c>
      <c r="K23" s="50">
        <f>IFERROR(INDEX('SH Summary'!B:B,MATCH('US&amp;CA'!C23,'SH Summary'!C:C,0)), "N/A")</f>
        <v>31</v>
      </c>
      <c r="L23" s="37">
        <f>VLOOKUP($C23,DATA_ALL!$A:$CU,L$5,FALSE)</f>
        <v>359883944</v>
      </c>
      <c r="M23" s="49">
        <f t="shared" si="2"/>
        <v>6.944039629176934E-4</v>
      </c>
      <c r="N23" s="37">
        <f>VLOOKUP($C23,DATA_ALL!$A:$CU,N$5,FALSE)</f>
        <v>119914793</v>
      </c>
      <c r="O23" s="37">
        <f>VLOOKUP($C23,DATA_ALL!$A:$CU,O$5,FALSE)</f>
        <v>82585193</v>
      </c>
      <c r="P23" s="37">
        <f t="shared" si="3"/>
        <v>202499986</v>
      </c>
      <c r="Q23" s="49">
        <f t="shared" si="4"/>
        <v>6.3659222257151835E-4</v>
      </c>
      <c r="R23" s="37">
        <f>VLOOKUP($C23,DATA_ALL!$A:$CU,R$5,FALSE)</f>
        <v>1594489</v>
      </c>
      <c r="S23" s="49">
        <f t="shared" si="5"/>
        <v>2.4615238308359622E-5</v>
      </c>
      <c r="T23" s="37">
        <f>VLOOKUP($C23,DATA_ALL!$A:$CU,T$5,FALSE)</f>
        <v>21084123</v>
      </c>
      <c r="U23" s="37">
        <f>VLOOKUP($C23,DATA_ALL!$A:$CU,U$5,FALSE)</f>
        <v>5787997</v>
      </c>
      <c r="V23" s="37">
        <f t="shared" si="6"/>
        <v>26872120</v>
      </c>
      <c r="W23" s="49">
        <f t="shared" si="7"/>
        <v>3.7141838286109194E-4</v>
      </c>
      <c r="X23" s="37">
        <f>VLOOKUP($C23,DATA_ALL!$A:$CU,X$5,FALSE)</f>
        <v>49508049</v>
      </c>
      <c r="Y23" s="49">
        <f t="shared" si="8"/>
        <v>3.6296223607038122E-4</v>
      </c>
      <c r="Z23" s="37">
        <f>VLOOKUP($C23,DATA_ALL!$A:$CU,Z$5,FALSE)</f>
        <v>0</v>
      </c>
      <c r="AA23" s="37">
        <f>VLOOKUP($C23,DATA_ALL!$A:$CU,AA$5,FALSE)</f>
        <v>108754576</v>
      </c>
      <c r="AB23" s="37">
        <f t="shared" si="9"/>
        <v>108754576</v>
      </c>
      <c r="AC23" s="49">
        <f t="shared" si="10"/>
        <v>2.5157200092528337E-3</v>
      </c>
      <c r="AD23" s="37">
        <f>VLOOKUP($C23,DATA_ALL!$A:$CU,AD$5,FALSE)</f>
        <v>0</v>
      </c>
      <c r="AE23" s="37">
        <f>VLOOKUP($C23,DATA_ALL!$A:$CU,AE$5,FALSE)</f>
        <v>121102201</v>
      </c>
      <c r="AF23" s="37">
        <f t="shared" si="11"/>
        <v>121102201</v>
      </c>
      <c r="AG23" s="49">
        <f t="shared" si="12"/>
        <v>2.6297980673181324E-3</v>
      </c>
      <c r="AH23" s="37">
        <f>VLOOKUP($C23,DATA_ALL!$A:$CU,AH$5,FALSE)</f>
        <v>404617031</v>
      </c>
      <c r="AI23" s="49">
        <f t="shared" si="13"/>
        <v>5.1314778820545342E-3</v>
      </c>
      <c r="AJ23" s="37">
        <f>VLOOKUP($C23,DATA_ALL!$A:$CU,AJ$5,FALSE)</f>
        <v>109657784</v>
      </c>
      <c r="AK23" s="49">
        <f t="shared" si="14"/>
        <v>9.1840690117252926E-4</v>
      </c>
      <c r="AL23" s="37">
        <f>VLOOKUP($C23,DATA_ALL!$A:$CU,AL$5,FALSE)</f>
        <v>107399869</v>
      </c>
      <c r="AM23" s="49">
        <f t="shared" si="15"/>
        <v>4.1102131266743209E-3</v>
      </c>
      <c r="AN23" s="37">
        <f>VLOOKUP($C23,DATA_ALL!$A:$CU,AN$5,FALSE)</f>
        <v>123673590</v>
      </c>
      <c r="AO23" s="49">
        <f t="shared" si="16"/>
        <v>3.010554771178189E-2</v>
      </c>
      <c r="AP23" s="37">
        <f>VLOOKUP($C23,DATA_ALL!$A:$CU,AP$5,FALSE)</f>
        <v>0</v>
      </c>
      <c r="AQ23" s="49">
        <f t="shared" si="17"/>
        <v>0</v>
      </c>
      <c r="AR23" s="37">
        <f>VLOOKUP($C23,DATA_ALL!$A:$CU,AR$5,FALSE)</f>
        <v>0</v>
      </c>
      <c r="AS23" s="49">
        <f t="shared" si="18"/>
        <v>0</v>
      </c>
      <c r="AT23" s="37">
        <f>VLOOKUP($C23,DATA_ALL!$A:$CU,AT$5,FALSE)</f>
        <v>3351267</v>
      </c>
      <c r="AU23" s="49">
        <f t="shared" si="19"/>
        <v>6.8050883324688796E-4</v>
      </c>
    </row>
    <row r="24" spans="2:47" ht="16" customHeight="1" x14ac:dyDescent="0.35">
      <c r="B24" s="1">
        <v>17</v>
      </c>
      <c r="C24" s="12" t="s">
        <v>109</v>
      </c>
      <c r="D24" s="12" t="str">
        <f>VLOOKUP($C24,DATA_ALL!$A:$CU,D$5,FALSE)</f>
        <v>GARP</v>
      </c>
      <c r="E24" s="37">
        <f>VLOOKUP($C24,DATA_ALL!$A:$CU,E$5,FALSE)/1000000000</f>
        <v>561.788085142</v>
      </c>
      <c r="F24" s="37" t="str">
        <f>VLOOKUP($C24,DATA_ALL!$A:$CU,F$5,FALSE)</f>
        <v>United States</v>
      </c>
      <c r="G24" s="37">
        <f>IF(VLOOKUP($C24,DATA_ALL!$A:$CU,G$5,FALSE)="N/A",0,VLOOKUP($C24,DATA_ALL!$A:$CU,G$5,FALSE))</f>
        <v>44272123</v>
      </c>
      <c r="H24" s="37">
        <f>VLOOKUP($C24,DATA_ALL!$A:$CU,H$5,FALSE)</f>
        <v>0</v>
      </c>
      <c r="I24" s="37">
        <f t="shared" si="0"/>
        <v>44272123</v>
      </c>
      <c r="J24" s="48">
        <f t="shared" si="1"/>
        <v>1.4171614276568502E-3</v>
      </c>
      <c r="K24" s="50">
        <f>IFERROR(INDEX('SH Summary'!B:B,MATCH('US&amp;CA'!C24,'SH Summary'!C:C,0)), "N/A")</f>
        <v>71</v>
      </c>
      <c r="L24" s="37">
        <f>VLOOKUP($C24,DATA_ALL!$A:$CU,L$5,FALSE)</f>
        <v>0</v>
      </c>
      <c r="M24" s="49">
        <f t="shared" si="2"/>
        <v>0</v>
      </c>
      <c r="N24" s="37">
        <f>VLOOKUP($C24,DATA_ALL!$A:$CU,N$5,FALSE)</f>
        <v>1332392226</v>
      </c>
      <c r="O24" s="37">
        <f>VLOOKUP($C24,DATA_ALL!$A:$CU,O$5,FALSE)</f>
        <v>0</v>
      </c>
      <c r="P24" s="37">
        <f t="shared" si="3"/>
        <v>1332392226</v>
      </c>
      <c r="Q24" s="49">
        <f t="shared" si="4"/>
        <v>4.1885954919836533E-3</v>
      </c>
      <c r="R24" s="37">
        <f>VLOOKUP($C24,DATA_ALL!$A:$CU,R$5,FALSE)</f>
        <v>0</v>
      </c>
      <c r="S24" s="49">
        <f t="shared" si="5"/>
        <v>0</v>
      </c>
      <c r="T24" s="37">
        <f>VLOOKUP($C24,DATA_ALL!$A:$CU,T$5,FALSE)</f>
        <v>33671776</v>
      </c>
      <c r="U24" s="37">
        <f>VLOOKUP($C24,DATA_ALL!$A:$CU,U$5,FALSE)</f>
        <v>0</v>
      </c>
      <c r="V24" s="37">
        <f t="shared" si="6"/>
        <v>33671776</v>
      </c>
      <c r="W24" s="49">
        <f t="shared" si="7"/>
        <v>4.6540118866620592E-4</v>
      </c>
      <c r="X24" s="37">
        <f>VLOOKUP($C24,DATA_ALL!$A:$CU,X$5,FALSE)</f>
        <v>255607255</v>
      </c>
      <c r="Y24" s="49">
        <f t="shared" si="8"/>
        <v>1.8739534824046922E-3</v>
      </c>
      <c r="Z24" s="37">
        <f>VLOOKUP($C24,DATA_ALL!$A:$CU,Z$5,FALSE)</f>
        <v>92426831</v>
      </c>
      <c r="AA24" s="37">
        <f>VLOOKUP($C24,DATA_ALL!$A:$CU,AA$5,FALSE)</f>
        <v>0</v>
      </c>
      <c r="AB24" s="37">
        <f t="shared" si="9"/>
        <v>92426831</v>
      </c>
      <c r="AC24" s="49">
        <f t="shared" si="10"/>
        <v>2.138025237103863E-3</v>
      </c>
      <c r="AD24" s="37">
        <f>VLOOKUP($C24,DATA_ALL!$A:$CU,AD$5,FALSE)</f>
        <v>236689395</v>
      </c>
      <c r="AE24" s="37">
        <f>VLOOKUP($C24,DATA_ALL!$A:$CU,AE$5,FALSE)</f>
        <v>0</v>
      </c>
      <c r="AF24" s="37">
        <f t="shared" si="11"/>
        <v>236689395</v>
      </c>
      <c r="AG24" s="49">
        <f t="shared" si="12"/>
        <v>5.1398348534201959E-3</v>
      </c>
      <c r="AH24" s="37">
        <f>VLOOKUP($C24,DATA_ALL!$A:$CU,AH$5,FALSE)</f>
        <v>143548285</v>
      </c>
      <c r="AI24" s="49">
        <f t="shared" si="13"/>
        <v>1.8205235890932151E-3</v>
      </c>
      <c r="AJ24" s="37">
        <f>VLOOKUP($C24,DATA_ALL!$A:$CU,AJ$5,FALSE)</f>
        <v>634861522</v>
      </c>
      <c r="AK24" s="49">
        <f t="shared" si="14"/>
        <v>5.3170981742043551E-3</v>
      </c>
      <c r="AL24" s="37">
        <f>VLOOKUP($C24,DATA_ALL!$A:$CU,AL$5,FALSE)</f>
        <v>231760224</v>
      </c>
      <c r="AM24" s="49">
        <f t="shared" si="15"/>
        <v>8.8695072330654424E-3</v>
      </c>
      <c r="AN24" s="37">
        <f>VLOOKUP($C24,DATA_ALL!$A:$CU,AN$5,FALSE)</f>
        <v>34529720</v>
      </c>
      <c r="AO24" s="49">
        <f t="shared" si="16"/>
        <v>8.405481986368063E-3</v>
      </c>
      <c r="AP24" s="37">
        <f>VLOOKUP($C24,DATA_ALL!$A:$CU,AP$5,FALSE)</f>
        <v>31136666</v>
      </c>
      <c r="AQ24" s="49">
        <f t="shared" si="17"/>
        <v>2.8280350590372389E-2</v>
      </c>
      <c r="AR24" s="37">
        <f>VLOOKUP($C24,DATA_ALL!$A:$CU,AR$5,FALSE)</f>
        <v>221534</v>
      </c>
      <c r="AS24" s="49">
        <f t="shared" si="18"/>
        <v>1.0204237678489176E-3</v>
      </c>
      <c r="AT24" s="37">
        <f>VLOOKUP($C24,DATA_ALL!$A:$CU,AT$5,FALSE)</f>
        <v>0</v>
      </c>
      <c r="AU24" s="49">
        <f t="shared" si="19"/>
        <v>0</v>
      </c>
    </row>
    <row r="25" spans="2:47" ht="16" customHeight="1" x14ac:dyDescent="0.35">
      <c r="B25" s="1">
        <v>18</v>
      </c>
      <c r="C25" s="12" t="s">
        <v>81</v>
      </c>
      <c r="D25" s="12" t="str">
        <f>VLOOKUP($C25,DATA_ALL!$A:$CU,D$5,FALSE)</f>
        <v>Value</v>
      </c>
      <c r="E25" s="37">
        <f>VLOOKUP($C25,DATA_ALL!$A:$CU,E$5,FALSE)/1000000000</f>
        <v>551.75928457299995</v>
      </c>
      <c r="F25" s="37" t="str">
        <f>VLOOKUP($C25,DATA_ALL!$A:$CU,F$5,FALSE)</f>
        <v>United States</v>
      </c>
      <c r="G25" s="37">
        <f>IF(VLOOKUP($C25,DATA_ALL!$A:$CU,G$5,FALSE)="N/A",0,VLOOKUP($C25,DATA_ALL!$A:$CU,G$5,FALSE))</f>
        <v>4538408</v>
      </c>
      <c r="H25" s="37">
        <f>VLOOKUP($C25,DATA_ALL!$A:$CU,H$5,FALSE)</f>
        <v>73657376</v>
      </c>
      <c r="I25" s="37">
        <f t="shared" si="0"/>
        <v>78195784</v>
      </c>
      <c r="J25" s="48">
        <f t="shared" si="1"/>
        <v>2.5030660691421256E-3</v>
      </c>
      <c r="K25" s="50">
        <f>IFERROR(INDEX('SH Summary'!B:B,MATCH('US&amp;CA'!C25,'SH Summary'!C:C,0)), "N/A")</f>
        <v>42</v>
      </c>
      <c r="L25" s="37">
        <f>VLOOKUP($C25,DATA_ALL!$A:$CU,L$5,FALSE)</f>
        <v>1171328119</v>
      </c>
      <c r="M25" s="49">
        <f t="shared" si="2"/>
        <v>2.2601032951626416E-3</v>
      </c>
      <c r="N25" s="37">
        <f>VLOOKUP($C25,DATA_ALL!$A:$CU,N$5,FALSE)</f>
        <v>71855208</v>
      </c>
      <c r="O25" s="37">
        <f>VLOOKUP($C25,DATA_ALL!$A:$CU,O$5,FALSE)</f>
        <v>435507511</v>
      </c>
      <c r="P25" s="37">
        <f t="shared" si="3"/>
        <v>507362719</v>
      </c>
      <c r="Q25" s="49">
        <f t="shared" si="4"/>
        <v>1.5949786828041497E-3</v>
      </c>
      <c r="R25" s="37">
        <f>VLOOKUP($C25,DATA_ALL!$A:$CU,R$5,FALSE)</f>
        <v>44733865</v>
      </c>
      <c r="S25" s="49">
        <f t="shared" si="5"/>
        <v>6.9058786070583602E-4</v>
      </c>
      <c r="T25" s="37">
        <f>VLOOKUP($C25,DATA_ALL!$A:$CU,T$5,FALSE)</f>
        <v>627648</v>
      </c>
      <c r="U25" s="37">
        <f>VLOOKUP($C25,DATA_ALL!$A:$CU,U$5,FALSE)</f>
        <v>85076928</v>
      </c>
      <c r="V25" s="37">
        <f t="shared" si="6"/>
        <v>85704576</v>
      </c>
      <c r="W25" s="49">
        <f t="shared" si="7"/>
        <v>1.1845829440221148E-3</v>
      </c>
      <c r="X25" s="37">
        <f>VLOOKUP($C25,DATA_ALL!$A:$CU,X$5,FALSE)</f>
        <v>92468711</v>
      </c>
      <c r="Y25" s="49">
        <f t="shared" si="8"/>
        <v>6.7792310117302057E-4</v>
      </c>
      <c r="Z25" s="37">
        <f>VLOOKUP($C25,DATA_ALL!$A:$CU,Z$5,FALSE)</f>
        <v>503015</v>
      </c>
      <c r="AA25" s="37">
        <f>VLOOKUP($C25,DATA_ALL!$A:$CU,AA$5,FALSE)</f>
        <v>96704233</v>
      </c>
      <c r="AB25" s="37">
        <f t="shared" si="9"/>
        <v>97207248</v>
      </c>
      <c r="AC25" s="49">
        <f t="shared" si="10"/>
        <v>2.2486062456627343E-3</v>
      </c>
      <c r="AD25" s="37">
        <f>VLOOKUP($C25,DATA_ALL!$A:$CU,AD$5,FALSE)</f>
        <v>39807135</v>
      </c>
      <c r="AE25" s="37">
        <f>VLOOKUP($C25,DATA_ALL!$A:$CU,AE$5,FALSE)</f>
        <v>53829943</v>
      </c>
      <c r="AF25" s="37">
        <f t="shared" si="11"/>
        <v>93637078</v>
      </c>
      <c r="AG25" s="49">
        <f t="shared" si="12"/>
        <v>2.0333784581976111E-3</v>
      </c>
      <c r="AH25" s="37">
        <f>VLOOKUP($C25,DATA_ALL!$A:$CU,AH$5,FALSE)</f>
        <v>316782220</v>
      </c>
      <c r="AI25" s="49">
        <f t="shared" si="13"/>
        <v>4.0175297400126819E-3</v>
      </c>
      <c r="AJ25" s="37">
        <f>VLOOKUP($C25,DATA_ALL!$A:$CU,AJ$5,FALSE)</f>
        <v>1331576855</v>
      </c>
      <c r="AK25" s="49">
        <f t="shared" si="14"/>
        <v>1.1152234966499162E-2</v>
      </c>
      <c r="AL25" s="37">
        <f>VLOOKUP($C25,DATA_ALL!$A:$CU,AL$5,FALSE)</f>
        <v>174290780</v>
      </c>
      <c r="AM25" s="49">
        <f t="shared" si="15"/>
        <v>6.6701408342900882E-3</v>
      </c>
      <c r="AN25" s="37">
        <f>VLOOKUP($C25,DATA_ALL!$A:$CU,AN$5,FALSE)</f>
        <v>898167</v>
      </c>
      <c r="AO25" s="49">
        <f t="shared" si="16"/>
        <v>2.1863851022395326E-4</v>
      </c>
      <c r="AP25" s="37">
        <f>VLOOKUP($C25,DATA_ALL!$A:$CU,AP$5,FALSE)</f>
        <v>7319785</v>
      </c>
      <c r="AQ25" s="49">
        <f t="shared" si="17"/>
        <v>6.64830608537693E-3</v>
      </c>
      <c r="AR25" s="37">
        <f>VLOOKUP($C25,DATA_ALL!$A:$CU,AR$5,FALSE)</f>
        <v>0</v>
      </c>
      <c r="AS25" s="49">
        <f t="shared" si="18"/>
        <v>0</v>
      </c>
      <c r="AT25" s="37">
        <f>VLOOKUP($C25,DATA_ALL!$A:$CU,AT$5,FALSE)</f>
        <v>7670002</v>
      </c>
      <c r="AU25" s="49">
        <f t="shared" si="19"/>
        <v>1.5574718791493776E-3</v>
      </c>
    </row>
    <row r="26" spans="2:47" ht="16" customHeight="1" x14ac:dyDescent="0.35">
      <c r="B26" s="1">
        <v>19</v>
      </c>
      <c r="C26" s="12" t="s">
        <v>113</v>
      </c>
      <c r="D26" s="12" t="str">
        <f>VLOOKUP($C26,DATA_ALL!$A:$CU,D$5,FALSE)</f>
        <v>GARP</v>
      </c>
      <c r="E26" s="37">
        <f>VLOOKUP($C26,DATA_ALL!$A:$CU,E$5,FALSE)/1000000000</f>
        <v>473.293107964</v>
      </c>
      <c r="F26" s="37" t="str">
        <f>VLOOKUP($C26,DATA_ALL!$A:$CU,F$5,FALSE)</f>
        <v>United States</v>
      </c>
      <c r="G26" s="37">
        <f>IF(VLOOKUP($C26,DATA_ALL!$A:$CU,G$5,FALSE)="N/A",0,VLOOKUP($C26,DATA_ALL!$A:$CU,G$5,FALSE))</f>
        <v>6339562</v>
      </c>
      <c r="H26" s="37">
        <f>VLOOKUP($C26,DATA_ALL!$A:$CU,H$5,FALSE)</f>
        <v>37554183</v>
      </c>
      <c r="I26" s="37">
        <f t="shared" si="0"/>
        <v>43893745</v>
      </c>
      <c r="J26" s="48">
        <f t="shared" si="1"/>
        <v>1.4050494558258643E-3</v>
      </c>
      <c r="K26" s="50">
        <f>IFERROR(INDEX('SH Summary'!B:B,MATCH('US&amp;CA'!C26,'SH Summary'!C:C,0)), "N/A")</f>
        <v>75</v>
      </c>
      <c r="L26" s="37">
        <f>VLOOKUP($C26,DATA_ALL!$A:$CU,L$5,FALSE)</f>
        <v>403475254</v>
      </c>
      <c r="M26" s="49">
        <f t="shared" si="2"/>
        <v>7.7851435160670274E-4</v>
      </c>
      <c r="N26" s="37">
        <f>VLOOKUP($C26,DATA_ALL!$A:$CU,N$5,FALSE)</f>
        <v>169095364</v>
      </c>
      <c r="O26" s="37">
        <f>VLOOKUP($C26,DATA_ALL!$A:$CU,O$5,FALSE)</f>
        <v>244553074</v>
      </c>
      <c r="P26" s="37">
        <f t="shared" si="3"/>
        <v>413648438</v>
      </c>
      <c r="Q26" s="49">
        <f t="shared" si="4"/>
        <v>1.3003723294561459E-3</v>
      </c>
      <c r="R26" s="37">
        <f>VLOOKUP($C26,DATA_ALL!$A:$CU,R$5,FALSE)</f>
        <v>65338838</v>
      </c>
      <c r="S26" s="49">
        <f t="shared" si="5"/>
        <v>1.0086811938880126E-3</v>
      </c>
      <c r="T26" s="37">
        <f>VLOOKUP($C26,DATA_ALL!$A:$CU,T$5,FALSE)</f>
        <v>10811165</v>
      </c>
      <c r="U26" s="37">
        <f>VLOOKUP($C26,DATA_ALL!$A:$CU,U$5,FALSE)</f>
        <v>45262892</v>
      </c>
      <c r="V26" s="37">
        <f t="shared" si="6"/>
        <v>56074057</v>
      </c>
      <c r="W26" s="49">
        <f t="shared" si="7"/>
        <v>7.7503879751209394E-4</v>
      </c>
      <c r="X26" s="37">
        <f>VLOOKUP($C26,DATA_ALL!$A:$CU,X$5,FALSE)</f>
        <v>71087137</v>
      </c>
      <c r="Y26" s="49">
        <f t="shared" si="8"/>
        <v>5.2116669354838711E-4</v>
      </c>
      <c r="Z26" s="37">
        <f>VLOOKUP($C26,DATA_ALL!$A:$CU,Z$5,FALSE)</f>
        <v>9509387</v>
      </c>
      <c r="AA26" s="37">
        <f>VLOOKUP($C26,DATA_ALL!$A:$CU,AA$5,FALSE)</f>
        <v>39970454</v>
      </c>
      <c r="AB26" s="37">
        <f t="shared" si="9"/>
        <v>49479841</v>
      </c>
      <c r="AC26" s="49">
        <f t="shared" si="10"/>
        <v>1.1445718482535276E-3</v>
      </c>
      <c r="AD26" s="37">
        <f>VLOOKUP($C26,DATA_ALL!$A:$CU,AD$5,FALSE)</f>
        <v>5299804</v>
      </c>
      <c r="AE26" s="37">
        <f>VLOOKUP($C26,DATA_ALL!$A:$CU,AE$5,FALSE)</f>
        <v>3677055</v>
      </c>
      <c r="AF26" s="37">
        <f t="shared" si="11"/>
        <v>8976859</v>
      </c>
      <c r="AG26" s="49">
        <f t="shared" si="12"/>
        <v>1.94937220412595E-4</v>
      </c>
      <c r="AH26" s="37">
        <f>VLOOKUP($C26,DATA_ALL!$A:$CU,AH$5,FALSE)</f>
        <v>230962332</v>
      </c>
      <c r="AI26" s="49">
        <f t="shared" si="13"/>
        <v>2.9291354724159798E-3</v>
      </c>
      <c r="AJ26" s="37">
        <f>VLOOKUP($C26,DATA_ALL!$A:$CU,AJ$5,FALSE)</f>
        <v>801720714</v>
      </c>
      <c r="AK26" s="49">
        <f t="shared" si="14"/>
        <v>6.7145788442211059E-3</v>
      </c>
      <c r="AL26" s="37">
        <f>VLOOKUP($C26,DATA_ALL!$A:$CU,AL$5,FALSE)</f>
        <v>286326227</v>
      </c>
      <c r="AM26" s="49">
        <f t="shared" si="15"/>
        <v>1.0957758400306161E-2</v>
      </c>
      <c r="AN26" s="37">
        <f>VLOOKUP($C26,DATA_ALL!$A:$CU,AN$5,FALSE)</f>
        <v>28546987</v>
      </c>
      <c r="AO26" s="49">
        <f t="shared" si="16"/>
        <v>6.9491204965920154E-3</v>
      </c>
      <c r="AP26" s="37">
        <f>VLOOKUP($C26,DATA_ALL!$A:$CU,AP$5,FALSE)</f>
        <v>1381035</v>
      </c>
      <c r="AQ26" s="49">
        <f t="shared" si="17"/>
        <v>1.2543460490463216E-3</v>
      </c>
      <c r="AR26" s="37">
        <f>VLOOKUP($C26,DATA_ALL!$A:$CU,AR$5,FALSE)</f>
        <v>0</v>
      </c>
      <c r="AS26" s="49">
        <f t="shared" si="18"/>
        <v>0</v>
      </c>
      <c r="AT26" s="37">
        <f>VLOOKUP($C26,DATA_ALL!$A:$CU,AT$5,FALSE)</f>
        <v>645647</v>
      </c>
      <c r="AU26" s="49">
        <f t="shared" si="19"/>
        <v>1.3110518698132779E-4</v>
      </c>
    </row>
    <row r="27" spans="2:47" ht="16" customHeight="1" x14ac:dyDescent="0.35">
      <c r="B27" s="1">
        <v>20</v>
      </c>
      <c r="C27" s="12" t="s">
        <v>844</v>
      </c>
      <c r="D27" s="12" t="str">
        <f>VLOOKUP($C27,DATA_ALL!$A:$CU,D$5,FALSE)</f>
        <v>GARP</v>
      </c>
      <c r="E27" s="37">
        <f>VLOOKUP($C27,DATA_ALL!$A:$CU,E$5,FALSE)/1000000000</f>
        <v>448.77032849699998</v>
      </c>
      <c r="F27" s="37" t="str">
        <f>VLOOKUP($C27,DATA_ALL!$A:$CU,F$5,FALSE)</f>
        <v>United States</v>
      </c>
      <c r="G27" s="37">
        <f>IF(VLOOKUP($C27,DATA_ALL!$A:$CU,G$5,FALSE)="N/A",0,VLOOKUP($C27,DATA_ALL!$A:$CU,G$5,FALSE))</f>
        <v>8415</v>
      </c>
      <c r="H27" s="37">
        <f>VLOOKUP($C27,DATA_ALL!$A:$CU,H$5,FALSE)</f>
        <v>0</v>
      </c>
      <c r="I27" s="37">
        <f t="shared" si="0"/>
        <v>8415</v>
      </c>
      <c r="J27" s="48">
        <f t="shared" si="1"/>
        <v>2.6936619718309862E-7</v>
      </c>
      <c r="K27" s="50">
        <f>IFERROR(INDEX('SH Summary'!B:B,MATCH('US&amp;CA'!C27,'SH Summary'!C:C,0)), "N/A")</f>
        <v>807</v>
      </c>
      <c r="L27" s="37">
        <f>VLOOKUP($C27,DATA_ALL!$A:$CU,L$5,FALSE)</f>
        <v>0</v>
      </c>
      <c r="M27" s="49">
        <f t="shared" si="2"/>
        <v>0</v>
      </c>
      <c r="N27" s="37">
        <f>VLOOKUP($C27,DATA_ALL!$A:$CU,N$5,FALSE)</f>
        <v>304010030</v>
      </c>
      <c r="O27" s="37">
        <f>VLOOKUP($C27,DATA_ALL!$A:$CU,O$5,FALSE)</f>
        <v>10741782718</v>
      </c>
      <c r="P27" s="37">
        <f t="shared" si="3"/>
        <v>11045792748</v>
      </c>
      <c r="Q27" s="49">
        <f t="shared" si="4"/>
        <v>3.4724277736560831E-2</v>
      </c>
      <c r="R27" s="37">
        <f>VLOOKUP($C27,DATA_ALL!$A:$CU,R$5,FALSE)</f>
        <v>1372820520</v>
      </c>
      <c r="S27" s="49">
        <f t="shared" si="5"/>
        <v>2.119318744400631E-2</v>
      </c>
      <c r="T27" s="37">
        <f>VLOOKUP($C27,DATA_ALL!$A:$CU,T$5,FALSE)</f>
        <v>98395</v>
      </c>
      <c r="U27" s="37">
        <f>VLOOKUP($C27,DATA_ALL!$A:$CU,U$5,FALSE)</f>
        <v>0</v>
      </c>
      <c r="V27" s="37">
        <f t="shared" si="6"/>
        <v>98395</v>
      </c>
      <c r="W27" s="49">
        <f t="shared" si="7"/>
        <v>1.3599861782999309E-6</v>
      </c>
      <c r="X27" s="37">
        <f>VLOOKUP($C27,DATA_ALL!$A:$CU,X$5,FALSE)</f>
        <v>52984622</v>
      </c>
      <c r="Y27" s="49">
        <f t="shared" si="8"/>
        <v>3.8845030791788854E-4</v>
      </c>
      <c r="Z27" s="37">
        <f>VLOOKUP($C27,DATA_ALL!$A:$CU,Z$5,FALSE)</f>
        <v>20581</v>
      </c>
      <c r="AA27" s="37">
        <f>VLOOKUP($C27,DATA_ALL!$A:$CU,AA$5,FALSE)</f>
        <v>0</v>
      </c>
      <c r="AB27" s="37">
        <f t="shared" si="9"/>
        <v>20581</v>
      </c>
      <c r="AC27" s="49">
        <f t="shared" si="10"/>
        <v>4.7608142493638676E-7</v>
      </c>
      <c r="AD27" s="37">
        <f>VLOOKUP($C27,DATA_ALL!$A:$CU,AD$5,FALSE)</f>
        <v>3231</v>
      </c>
      <c r="AE27" s="37">
        <f>VLOOKUP($C27,DATA_ALL!$A:$CU,AE$5,FALSE)</f>
        <v>0</v>
      </c>
      <c r="AF27" s="37">
        <f t="shared" si="11"/>
        <v>3231</v>
      </c>
      <c r="AG27" s="49">
        <f t="shared" si="12"/>
        <v>7.0162866449511407E-8</v>
      </c>
      <c r="AH27" s="37">
        <f>VLOOKUP($C27,DATA_ALL!$A:$CU,AH$5,FALSE)</f>
        <v>55819170</v>
      </c>
      <c r="AI27" s="49">
        <f t="shared" si="13"/>
        <v>7.0791591629676604E-4</v>
      </c>
      <c r="AJ27" s="37">
        <f>VLOOKUP($C27,DATA_ALL!$A:$CU,AJ$5,FALSE)</f>
        <v>468128640</v>
      </c>
      <c r="AK27" s="49">
        <f t="shared" si="14"/>
        <v>3.9206753768844223E-3</v>
      </c>
      <c r="AL27" s="37">
        <f>VLOOKUP($C27,DATA_ALL!$A:$CU,AL$5,FALSE)</f>
        <v>44064664</v>
      </c>
      <c r="AM27" s="49">
        <f t="shared" si="15"/>
        <v>1.6863629544584769E-3</v>
      </c>
      <c r="AN27" s="37">
        <f>VLOOKUP($C27,DATA_ALL!$A:$CU,AN$5,FALSE)</f>
        <v>511022</v>
      </c>
      <c r="AO27" s="49">
        <f t="shared" si="16"/>
        <v>1.2439678675754624E-4</v>
      </c>
      <c r="AP27" s="37">
        <f>VLOOKUP($C27,DATA_ALL!$A:$CU,AP$5,FALSE)</f>
        <v>4403976</v>
      </c>
      <c r="AQ27" s="49">
        <f t="shared" si="17"/>
        <v>3.9999782016348776E-3</v>
      </c>
      <c r="AR27" s="37">
        <f>VLOOKUP($C27,DATA_ALL!$A:$CU,AR$5,FALSE)</f>
        <v>0</v>
      </c>
      <c r="AS27" s="49">
        <f t="shared" si="18"/>
        <v>0</v>
      </c>
      <c r="AT27" s="37">
        <f>VLOOKUP($C27,DATA_ALL!$A:$CU,AT$5,FALSE)</f>
        <v>36274693</v>
      </c>
      <c r="AU27" s="49">
        <f t="shared" si="19"/>
        <v>7.3659451812759331E-3</v>
      </c>
    </row>
    <row r="28" spans="2:47" ht="16" customHeight="1" x14ac:dyDescent="0.35">
      <c r="B28" s="1">
        <v>21</v>
      </c>
      <c r="C28" s="12" t="s">
        <v>1355</v>
      </c>
      <c r="D28" s="12" t="str">
        <f>VLOOKUP($C28,DATA_ALL!$A:$CU,D$5,FALSE)</f>
        <v>Alternative</v>
      </c>
      <c r="E28" s="37">
        <f>VLOOKUP($C28,DATA_ALL!$A:$CU,E$5,FALSE)/1000000000</f>
        <v>430.39822649799999</v>
      </c>
      <c r="F28" s="37" t="str">
        <f>VLOOKUP($C28,DATA_ALL!$A:$CU,F$5,FALSE)</f>
        <v>United States</v>
      </c>
      <c r="G28" s="37">
        <f>IF(VLOOKUP($C28,DATA_ALL!$A:$CU,G$5,FALSE)="N/A",0,VLOOKUP($C28,DATA_ALL!$A:$CU,G$5,FALSE))</f>
        <v>0</v>
      </c>
      <c r="H28" s="37">
        <f>VLOOKUP($C28,DATA_ALL!$A:$CU,H$5,FALSE)</f>
        <v>0</v>
      </c>
      <c r="I28" s="37">
        <f t="shared" si="0"/>
        <v>0</v>
      </c>
      <c r="J28" s="48">
        <f t="shared" si="1"/>
        <v>0</v>
      </c>
      <c r="K28" s="50" t="str">
        <f>IFERROR(INDEX('SH Summary'!B:B,MATCH('US&amp;CA'!C28,'SH Summary'!C:C,0)), "N/A")</f>
        <v>N/A</v>
      </c>
      <c r="L28" s="37">
        <f>VLOOKUP($C28,DATA_ALL!$A:$CU,L$5,FALSE)</f>
        <v>0</v>
      </c>
      <c r="M28" s="49">
        <f t="shared" si="2"/>
        <v>0</v>
      </c>
      <c r="N28" s="37">
        <f>VLOOKUP($C28,DATA_ALL!$A:$CU,N$5,FALSE)</f>
        <v>1601497</v>
      </c>
      <c r="O28" s="37">
        <f>VLOOKUP($C28,DATA_ALL!$A:$CU,O$5,FALSE)</f>
        <v>0</v>
      </c>
      <c r="P28" s="37">
        <f t="shared" si="3"/>
        <v>1601497</v>
      </c>
      <c r="Q28" s="49">
        <f t="shared" si="4"/>
        <v>5.0345708896573406E-6</v>
      </c>
      <c r="R28" s="37">
        <f>VLOOKUP($C28,DATA_ALL!$A:$CU,R$5,FALSE)</f>
        <v>0</v>
      </c>
      <c r="S28" s="49">
        <f t="shared" si="5"/>
        <v>0</v>
      </c>
      <c r="T28" s="37">
        <f>VLOOKUP($C28,DATA_ALL!$A:$CU,T$5,FALSE)</f>
        <v>0</v>
      </c>
      <c r="U28" s="37">
        <f>VLOOKUP($C28,DATA_ALL!$A:$CU,U$5,FALSE)</f>
        <v>0</v>
      </c>
      <c r="V28" s="37">
        <f t="shared" si="6"/>
        <v>0</v>
      </c>
      <c r="W28" s="49">
        <f t="shared" si="7"/>
        <v>0</v>
      </c>
      <c r="X28" s="37">
        <f>VLOOKUP($C28,DATA_ALL!$A:$CU,X$5,FALSE)</f>
        <v>0</v>
      </c>
      <c r="Y28" s="49">
        <f t="shared" si="8"/>
        <v>0</v>
      </c>
      <c r="Z28" s="37">
        <f>VLOOKUP($C28,DATA_ALL!$A:$CU,Z$5,FALSE)</f>
        <v>0</v>
      </c>
      <c r="AA28" s="37">
        <f>VLOOKUP($C28,DATA_ALL!$A:$CU,AA$5,FALSE)</f>
        <v>0</v>
      </c>
      <c r="AB28" s="37">
        <f t="shared" si="9"/>
        <v>0</v>
      </c>
      <c r="AC28" s="49">
        <f t="shared" si="10"/>
        <v>0</v>
      </c>
      <c r="AD28" s="37">
        <f>VLOOKUP($C28,DATA_ALL!$A:$CU,AD$5,FALSE)</f>
        <v>0</v>
      </c>
      <c r="AE28" s="37">
        <f>VLOOKUP($C28,DATA_ALL!$A:$CU,AE$5,FALSE)</f>
        <v>0</v>
      </c>
      <c r="AF28" s="37">
        <f t="shared" si="11"/>
        <v>0</v>
      </c>
      <c r="AG28" s="49">
        <f t="shared" si="12"/>
        <v>0</v>
      </c>
      <c r="AH28" s="37">
        <f>VLOOKUP($C28,DATA_ALL!$A:$CU,AH$5,FALSE)</f>
        <v>0</v>
      </c>
      <c r="AI28" s="49">
        <f t="shared" si="13"/>
        <v>0</v>
      </c>
      <c r="AJ28" s="37">
        <f>VLOOKUP($C28,DATA_ALL!$A:$CU,AJ$5,FALSE)</f>
        <v>0</v>
      </c>
      <c r="AK28" s="49">
        <f t="shared" si="14"/>
        <v>0</v>
      </c>
      <c r="AL28" s="37">
        <f>VLOOKUP($C28,DATA_ALL!$A:$CU,AL$5,FALSE)</f>
        <v>0</v>
      </c>
      <c r="AM28" s="49">
        <f t="shared" si="15"/>
        <v>0</v>
      </c>
      <c r="AN28" s="37">
        <f>VLOOKUP($C28,DATA_ALL!$A:$CU,AN$5,FALSE)</f>
        <v>0</v>
      </c>
      <c r="AO28" s="49">
        <f t="shared" si="16"/>
        <v>0</v>
      </c>
      <c r="AP28" s="37">
        <f>VLOOKUP($C28,DATA_ALL!$A:$CU,AP$5,FALSE)</f>
        <v>0</v>
      </c>
      <c r="AQ28" s="49">
        <f t="shared" si="17"/>
        <v>0</v>
      </c>
      <c r="AR28" s="37">
        <f>VLOOKUP($C28,DATA_ALL!$A:$CU,AR$5,FALSE)</f>
        <v>0</v>
      </c>
      <c r="AS28" s="49">
        <f t="shared" si="18"/>
        <v>0</v>
      </c>
      <c r="AT28" s="37">
        <f>VLOOKUP($C28,DATA_ALL!$A:$CU,AT$5,FALSE)</f>
        <v>0</v>
      </c>
      <c r="AU28" s="49">
        <f t="shared" si="19"/>
        <v>0</v>
      </c>
    </row>
    <row r="29" spans="2:47" ht="16" customHeight="1" x14ac:dyDescent="0.35">
      <c r="B29" s="1">
        <v>22</v>
      </c>
      <c r="C29" s="12" t="s">
        <v>30</v>
      </c>
      <c r="D29" s="12" t="str">
        <f>VLOOKUP($C29,DATA_ALL!$A:$CU,D$5,FALSE)</f>
        <v>Growth</v>
      </c>
      <c r="E29" s="37">
        <f>VLOOKUP($C29,DATA_ALL!$A:$CU,E$5,FALSE)/1000000000</f>
        <v>427.52075059600003</v>
      </c>
      <c r="F29" s="37" t="str">
        <f>VLOOKUP($C29,DATA_ALL!$A:$CU,F$5,FALSE)</f>
        <v>United States</v>
      </c>
      <c r="G29" s="37">
        <f>IF(VLOOKUP($C29,DATA_ALL!$A:$CU,G$5,FALSE)="N/A",0,VLOOKUP($C29,DATA_ALL!$A:$CU,G$5,FALSE))</f>
        <v>18833068</v>
      </c>
      <c r="H29" s="37">
        <f>VLOOKUP($C29,DATA_ALL!$A:$CU,H$5,FALSE)</f>
        <v>0</v>
      </c>
      <c r="I29" s="37">
        <f t="shared" si="0"/>
        <v>18833068</v>
      </c>
      <c r="J29" s="48">
        <f t="shared" si="1"/>
        <v>6.0285108834827147E-4</v>
      </c>
      <c r="K29" s="50">
        <f>IFERROR(INDEX('SH Summary'!B:B,MATCH('US&amp;CA'!C29,'SH Summary'!C:C,0)), "N/A")</f>
        <v>125</v>
      </c>
      <c r="L29" s="37">
        <f>VLOOKUP($C29,DATA_ALL!$A:$CU,L$5,FALSE)</f>
        <v>0</v>
      </c>
      <c r="M29" s="49">
        <f t="shared" si="2"/>
        <v>0</v>
      </c>
      <c r="N29" s="37">
        <f>VLOOKUP($C29,DATA_ALL!$A:$CU,N$5,FALSE)</f>
        <v>33179779</v>
      </c>
      <c r="O29" s="37">
        <f>VLOOKUP($C29,DATA_ALL!$A:$CU,O$5,FALSE)</f>
        <v>0</v>
      </c>
      <c r="P29" s="37">
        <f t="shared" si="3"/>
        <v>33179779</v>
      </c>
      <c r="Q29" s="49">
        <f t="shared" si="4"/>
        <v>1.0430612700408676E-4</v>
      </c>
      <c r="R29" s="37">
        <f>VLOOKUP($C29,DATA_ALL!$A:$CU,R$5,FALSE)</f>
        <v>0</v>
      </c>
      <c r="S29" s="49">
        <f t="shared" si="5"/>
        <v>0</v>
      </c>
      <c r="T29" s="37">
        <f>VLOOKUP($C29,DATA_ALL!$A:$CU,T$5,FALSE)</f>
        <v>26534705</v>
      </c>
      <c r="U29" s="37">
        <f>VLOOKUP($C29,DATA_ALL!$A:$CU,U$5,FALSE)</f>
        <v>0</v>
      </c>
      <c r="V29" s="37">
        <f t="shared" si="6"/>
        <v>26534705</v>
      </c>
      <c r="W29" s="49">
        <f t="shared" si="7"/>
        <v>3.6675473393227369E-4</v>
      </c>
      <c r="X29" s="37">
        <f>VLOOKUP($C29,DATA_ALL!$A:$CU,X$5,FALSE)</f>
        <v>214991931</v>
      </c>
      <c r="Y29" s="49">
        <f t="shared" si="8"/>
        <v>1.5761871774193548E-3</v>
      </c>
      <c r="Z29" s="37">
        <f>VLOOKUP($C29,DATA_ALL!$A:$CU,Z$5,FALSE)</f>
        <v>0</v>
      </c>
      <c r="AA29" s="37">
        <f>VLOOKUP($C29,DATA_ALL!$A:$CU,AA$5,FALSE)</f>
        <v>0</v>
      </c>
      <c r="AB29" s="37">
        <f t="shared" si="9"/>
        <v>0</v>
      </c>
      <c r="AC29" s="49">
        <f t="shared" si="10"/>
        <v>0</v>
      </c>
      <c r="AD29" s="37">
        <f>VLOOKUP($C29,DATA_ALL!$A:$CU,AD$5,FALSE)</f>
        <v>0</v>
      </c>
      <c r="AE29" s="37">
        <f>VLOOKUP($C29,DATA_ALL!$A:$CU,AE$5,FALSE)</f>
        <v>0</v>
      </c>
      <c r="AF29" s="37">
        <f t="shared" si="11"/>
        <v>0</v>
      </c>
      <c r="AG29" s="49">
        <f t="shared" si="12"/>
        <v>0</v>
      </c>
      <c r="AH29" s="37">
        <f>VLOOKUP($C29,DATA_ALL!$A:$CU,AH$5,FALSE)</f>
        <v>0</v>
      </c>
      <c r="AI29" s="49">
        <f t="shared" si="13"/>
        <v>0</v>
      </c>
      <c r="AJ29" s="37">
        <f>VLOOKUP($C29,DATA_ALL!$A:$CU,AJ$5,FALSE)</f>
        <v>108630466</v>
      </c>
      <c r="AK29" s="49">
        <f t="shared" si="14"/>
        <v>9.0980289782244554E-4</v>
      </c>
      <c r="AL29" s="37">
        <f>VLOOKUP($C29,DATA_ALL!$A:$CU,AL$5,FALSE)</f>
        <v>0</v>
      </c>
      <c r="AM29" s="49">
        <f t="shared" si="15"/>
        <v>0</v>
      </c>
      <c r="AN29" s="37">
        <f>VLOOKUP($C29,DATA_ALL!$A:$CU,AN$5,FALSE)</f>
        <v>1683047</v>
      </c>
      <c r="AO29" s="49">
        <f t="shared" si="16"/>
        <v>4.0969985394352486E-4</v>
      </c>
      <c r="AP29" s="37">
        <f>VLOOKUP($C29,DATA_ALL!$A:$CU,AP$5,FALSE)</f>
        <v>0</v>
      </c>
      <c r="AQ29" s="49">
        <f t="shared" si="17"/>
        <v>0</v>
      </c>
      <c r="AR29" s="37">
        <f>VLOOKUP($C29,DATA_ALL!$A:$CU,AR$5,FALSE)</f>
        <v>0</v>
      </c>
      <c r="AS29" s="49">
        <f t="shared" si="18"/>
        <v>0</v>
      </c>
      <c r="AT29" s="37">
        <f>VLOOKUP($C29,DATA_ALL!$A:$CU,AT$5,FALSE)</f>
        <v>0</v>
      </c>
      <c r="AU29" s="49">
        <f t="shared" si="19"/>
        <v>0</v>
      </c>
    </row>
    <row r="30" spans="2:47" ht="16" customHeight="1" x14ac:dyDescent="0.35">
      <c r="B30" s="1">
        <v>23</v>
      </c>
      <c r="C30" s="12" t="s">
        <v>354</v>
      </c>
      <c r="D30" s="12" t="str">
        <f>VLOOKUP($C30,DATA_ALL!$A:$CU,D$5,FALSE)</f>
        <v>Value</v>
      </c>
      <c r="E30" s="37">
        <f>VLOOKUP($C30,DATA_ALL!$A:$CU,E$5,FALSE)/1000000000</f>
        <v>411.05011658799998</v>
      </c>
      <c r="F30" s="37" t="str">
        <f>VLOOKUP($C30,DATA_ALL!$A:$CU,F$5,FALSE)</f>
        <v>United States</v>
      </c>
      <c r="G30" s="37">
        <f>IF(VLOOKUP($C30,DATA_ALL!$A:$CU,G$5,FALSE)="N/A",0,VLOOKUP($C30,DATA_ALL!$A:$CU,G$5,FALSE))</f>
        <v>1045341</v>
      </c>
      <c r="H30" s="37">
        <f>VLOOKUP($C30,DATA_ALL!$A:$CU,H$5,FALSE)</f>
        <v>1560708</v>
      </c>
      <c r="I30" s="37">
        <f t="shared" si="0"/>
        <v>2606049</v>
      </c>
      <c r="J30" s="48">
        <f t="shared" si="1"/>
        <v>8.3420262483994878E-5</v>
      </c>
      <c r="K30" s="50">
        <f>IFERROR(INDEX('SH Summary'!B:B,MATCH('US&amp;CA'!C30,'SH Summary'!C:C,0)), "N/A")</f>
        <v>317</v>
      </c>
      <c r="L30" s="37">
        <f>VLOOKUP($C30,DATA_ALL!$A:$CU,L$5,FALSE)</f>
        <v>21446280</v>
      </c>
      <c r="M30" s="49">
        <f t="shared" si="2"/>
        <v>4.1381067619517003E-5</v>
      </c>
      <c r="N30" s="37">
        <f>VLOOKUP($C30,DATA_ALL!$A:$CU,N$5,FALSE)</f>
        <v>35656610</v>
      </c>
      <c r="O30" s="37">
        <f>VLOOKUP($C30,DATA_ALL!$A:$CU,O$5,FALSE)</f>
        <v>10106545</v>
      </c>
      <c r="P30" s="37">
        <f t="shared" si="3"/>
        <v>45763155</v>
      </c>
      <c r="Q30" s="49">
        <f t="shared" si="4"/>
        <v>1.4386405218484754E-4</v>
      </c>
      <c r="R30" s="37">
        <f>VLOOKUP($C30,DATA_ALL!$A:$CU,R$5,FALSE)</f>
        <v>0</v>
      </c>
      <c r="S30" s="49">
        <f t="shared" si="5"/>
        <v>0</v>
      </c>
      <c r="T30" s="37">
        <f>VLOOKUP($C30,DATA_ALL!$A:$CU,T$5,FALSE)</f>
        <v>3707229</v>
      </c>
      <c r="U30" s="37">
        <f>VLOOKUP($C30,DATA_ALL!$A:$CU,U$5,FALSE)</f>
        <v>2874955</v>
      </c>
      <c r="V30" s="37">
        <f t="shared" si="6"/>
        <v>6582184</v>
      </c>
      <c r="W30" s="49">
        <f t="shared" si="7"/>
        <v>9.0976973047684871E-5</v>
      </c>
      <c r="X30" s="37">
        <f>VLOOKUP($C30,DATA_ALL!$A:$CU,X$5,FALSE)</f>
        <v>12679925</v>
      </c>
      <c r="Y30" s="49">
        <f t="shared" si="8"/>
        <v>9.2961326979472137E-5</v>
      </c>
      <c r="Z30" s="37">
        <f>VLOOKUP($C30,DATA_ALL!$A:$CU,Z$5,FALSE)</f>
        <v>3251428</v>
      </c>
      <c r="AA30" s="37">
        <f>VLOOKUP($C30,DATA_ALL!$A:$CU,AA$5,FALSE)</f>
        <v>2184573</v>
      </c>
      <c r="AB30" s="37">
        <f t="shared" si="9"/>
        <v>5436001</v>
      </c>
      <c r="AC30" s="49">
        <f t="shared" si="10"/>
        <v>1.2574603284755956E-4</v>
      </c>
      <c r="AD30" s="37">
        <f>VLOOKUP($C30,DATA_ALL!$A:$CU,AD$5,FALSE)</f>
        <v>3209230</v>
      </c>
      <c r="AE30" s="37">
        <f>VLOOKUP($C30,DATA_ALL!$A:$CU,AE$5,FALSE)</f>
        <v>0</v>
      </c>
      <c r="AF30" s="37">
        <f t="shared" si="11"/>
        <v>3209230</v>
      </c>
      <c r="AG30" s="49">
        <f t="shared" si="12"/>
        <v>6.9690119435396311E-5</v>
      </c>
      <c r="AH30" s="37">
        <f>VLOOKUP($C30,DATA_ALL!$A:$CU,AH$5,FALSE)</f>
        <v>238047902</v>
      </c>
      <c r="AI30" s="49">
        <f t="shared" si="13"/>
        <v>3.0189968547875714E-3</v>
      </c>
      <c r="AJ30" s="37">
        <f>VLOOKUP($C30,DATA_ALL!$A:$CU,AJ$5,FALSE)</f>
        <v>531906567</v>
      </c>
      <c r="AK30" s="49">
        <f t="shared" si="14"/>
        <v>4.4548288693467336E-3</v>
      </c>
      <c r="AL30" s="37">
        <f>VLOOKUP($C30,DATA_ALL!$A:$CU,AL$5,FALSE)</f>
        <v>379633956</v>
      </c>
      <c r="AM30" s="49">
        <f t="shared" si="15"/>
        <v>1.4528662686567164E-2</v>
      </c>
      <c r="AN30" s="37">
        <f>VLOOKUP($C30,DATA_ALL!$A:$CU,AN$5,FALSE)</f>
        <v>0</v>
      </c>
      <c r="AO30" s="49">
        <f t="shared" si="16"/>
        <v>0</v>
      </c>
      <c r="AP30" s="37">
        <f>VLOOKUP($C30,DATA_ALL!$A:$CU,AP$5,FALSE)</f>
        <v>84513962</v>
      </c>
      <c r="AQ30" s="49">
        <f t="shared" si="17"/>
        <v>7.6761091734786555E-2</v>
      </c>
      <c r="AR30" s="37">
        <f>VLOOKUP($C30,DATA_ALL!$A:$CU,AR$5,FALSE)</f>
        <v>0</v>
      </c>
      <c r="AS30" s="49">
        <f t="shared" si="18"/>
        <v>0</v>
      </c>
      <c r="AT30" s="37">
        <f>VLOOKUP($C30,DATA_ALL!$A:$CU,AT$5,FALSE)</f>
        <v>9326</v>
      </c>
      <c r="AU30" s="49">
        <f t="shared" si="19"/>
        <v>1.8937391078838173E-6</v>
      </c>
    </row>
    <row r="31" spans="2:47" ht="16" customHeight="1" x14ac:dyDescent="0.35">
      <c r="B31" s="1">
        <v>24</v>
      </c>
      <c r="C31" s="12" t="s">
        <v>266</v>
      </c>
      <c r="D31" s="12" t="str">
        <f>VLOOKUP($C31,DATA_ALL!$A:$CU,D$5,FALSE)</f>
        <v>Growth</v>
      </c>
      <c r="E31" s="37">
        <f>VLOOKUP($C31,DATA_ALL!$A:$CU,E$5,FALSE)/1000000000</f>
        <v>397.45294054200002</v>
      </c>
      <c r="F31" s="37" t="str">
        <f>VLOOKUP($C31,DATA_ALL!$A:$CU,F$5,FALSE)</f>
        <v>United States</v>
      </c>
      <c r="G31" s="37">
        <f>IF(VLOOKUP($C31,DATA_ALL!$A:$CU,G$5,FALSE)="N/A",0,VLOOKUP($C31,DATA_ALL!$A:$CU,G$5,FALSE))</f>
        <v>0</v>
      </c>
      <c r="H31" s="37">
        <f>VLOOKUP($C31,DATA_ALL!$A:$CU,H$5,FALSE)</f>
        <v>6316893</v>
      </c>
      <c r="I31" s="37">
        <f t="shared" si="0"/>
        <v>6316893</v>
      </c>
      <c r="J31" s="48">
        <f t="shared" si="1"/>
        <v>2.0220528169014084E-4</v>
      </c>
      <c r="K31" s="50">
        <f>IFERROR(INDEX('SH Summary'!B:B,MATCH('US&amp;CA'!C31,'SH Summary'!C:C,0)), "N/A")</f>
        <v>229</v>
      </c>
      <c r="L31" s="37">
        <f>VLOOKUP($C31,DATA_ALL!$A:$CU,L$5,FALSE)</f>
        <v>149340109</v>
      </c>
      <c r="M31" s="49">
        <f t="shared" si="2"/>
        <v>2.8815501564070971E-4</v>
      </c>
      <c r="N31" s="37">
        <f>VLOOKUP($C31,DATA_ALL!$A:$CU,N$5,FALSE)</f>
        <v>40122484</v>
      </c>
      <c r="O31" s="37">
        <f>VLOOKUP($C31,DATA_ALL!$A:$CU,O$5,FALSE)</f>
        <v>79863218</v>
      </c>
      <c r="P31" s="37">
        <f t="shared" si="3"/>
        <v>119985702</v>
      </c>
      <c r="Q31" s="49">
        <f t="shared" si="4"/>
        <v>3.7719491354919839E-4</v>
      </c>
      <c r="R31" s="37">
        <f>VLOOKUP($C31,DATA_ALL!$A:$CU,R$5,FALSE)</f>
        <v>11042064</v>
      </c>
      <c r="S31" s="49">
        <f t="shared" si="5"/>
        <v>1.7046404006309149E-4</v>
      </c>
      <c r="T31" s="37">
        <f>VLOOKUP($C31,DATA_ALL!$A:$CU,T$5,FALSE)</f>
        <v>0</v>
      </c>
      <c r="U31" s="37">
        <f>VLOOKUP($C31,DATA_ALL!$A:$CU,U$5,FALSE)</f>
        <v>7942639</v>
      </c>
      <c r="V31" s="37">
        <f t="shared" si="6"/>
        <v>7942639</v>
      </c>
      <c r="W31" s="49">
        <f t="shared" si="7"/>
        <v>1.0978077401520387E-4</v>
      </c>
      <c r="X31" s="37">
        <f>VLOOKUP($C31,DATA_ALL!$A:$CU,X$5,FALSE)</f>
        <v>115855260</v>
      </c>
      <c r="Y31" s="49">
        <f t="shared" si="8"/>
        <v>8.4937873900293255E-4</v>
      </c>
      <c r="Z31" s="37">
        <f>VLOOKUP($C31,DATA_ALL!$A:$CU,Z$5,FALSE)</f>
        <v>0</v>
      </c>
      <c r="AA31" s="37">
        <f>VLOOKUP($C31,DATA_ALL!$A:$CU,AA$5,FALSE)</f>
        <v>8611640</v>
      </c>
      <c r="AB31" s="37">
        <f t="shared" si="9"/>
        <v>8611640</v>
      </c>
      <c r="AC31" s="49">
        <f t="shared" si="10"/>
        <v>1.9920518158686099E-4</v>
      </c>
      <c r="AD31" s="37">
        <f>VLOOKUP($C31,DATA_ALL!$A:$CU,AD$5,FALSE)</f>
        <v>0</v>
      </c>
      <c r="AE31" s="37">
        <f>VLOOKUP($C31,DATA_ALL!$A:$CU,AE$5,FALSE)</f>
        <v>6289810</v>
      </c>
      <c r="AF31" s="37">
        <f t="shared" si="11"/>
        <v>6289810</v>
      </c>
      <c r="AG31" s="49">
        <f t="shared" si="12"/>
        <v>1.3658653637350706E-4</v>
      </c>
      <c r="AH31" s="37">
        <f>VLOOKUP($C31,DATA_ALL!$A:$CU,AH$5,FALSE)</f>
        <v>133575448</v>
      </c>
      <c r="AI31" s="49">
        <f t="shared" si="13"/>
        <v>1.6940449968294231E-3</v>
      </c>
      <c r="AJ31" s="37">
        <f>VLOOKUP($C31,DATA_ALL!$A:$CU,AJ$5,FALSE)</f>
        <v>1275188039</v>
      </c>
      <c r="AK31" s="49">
        <f t="shared" si="14"/>
        <v>1.0679966825795644E-2</v>
      </c>
      <c r="AL31" s="37">
        <f>VLOOKUP($C31,DATA_ALL!$A:$CU,AL$5,FALSE)</f>
        <v>98363758</v>
      </c>
      <c r="AM31" s="49">
        <f t="shared" si="15"/>
        <v>3.7643994642173745E-3</v>
      </c>
      <c r="AN31" s="37">
        <f>VLOOKUP($C31,DATA_ALL!$A:$CU,AN$5,FALSE)</f>
        <v>0</v>
      </c>
      <c r="AO31" s="49">
        <f t="shared" si="16"/>
        <v>0</v>
      </c>
      <c r="AP31" s="37">
        <f>VLOOKUP($C31,DATA_ALL!$A:$CU,AP$5,FALSE)</f>
        <v>28427907</v>
      </c>
      <c r="AQ31" s="49">
        <f t="shared" si="17"/>
        <v>2.5820079019073568E-2</v>
      </c>
      <c r="AR31" s="37">
        <f>VLOOKUP($C31,DATA_ALL!$A:$CU,AR$5,FALSE)</f>
        <v>0</v>
      </c>
      <c r="AS31" s="49">
        <f t="shared" si="18"/>
        <v>0</v>
      </c>
      <c r="AT31" s="37">
        <f>VLOOKUP($C31,DATA_ALL!$A:$CU,AT$5,FALSE)</f>
        <v>641364</v>
      </c>
      <c r="AU31" s="49">
        <f t="shared" si="19"/>
        <v>1.3023548029045642E-4</v>
      </c>
    </row>
    <row r="32" spans="2:47" ht="16" customHeight="1" x14ac:dyDescent="0.35">
      <c r="B32" s="1">
        <v>25</v>
      </c>
      <c r="C32" s="51" t="s">
        <v>224</v>
      </c>
      <c r="D32" s="51" t="str">
        <f>VLOOKUP($C32,DATA_ALL!$A:$CU,D$5,FALSE)</f>
        <v>Index</v>
      </c>
      <c r="E32" s="37">
        <f>VLOOKUP($C32,DATA_ALL!$A:$CU,E$5,FALSE)/1000000000</f>
        <v>383.53523902799998</v>
      </c>
      <c r="F32" s="37" t="str">
        <f>VLOOKUP($C32,DATA_ALL!$A:$CU,F$5,FALSE)</f>
        <v>United States</v>
      </c>
      <c r="G32" s="37">
        <f>IF(VLOOKUP($C32,DATA_ALL!$A:$CU,G$5,FALSE)="N/A",0,VLOOKUP($C32,DATA_ALL!$A:$CU,G$5,FALSE))</f>
        <v>9483402</v>
      </c>
      <c r="H32" s="37">
        <f>VLOOKUP($C32,DATA_ALL!$A:$CU,H$5,FALSE)</f>
        <v>0</v>
      </c>
      <c r="I32" s="37">
        <f t="shared" si="0"/>
        <v>9483402</v>
      </c>
      <c r="J32" s="48">
        <f t="shared" si="1"/>
        <v>3.0356600512163891E-4</v>
      </c>
      <c r="K32" s="50">
        <f>IFERROR(INDEX('SH Summary'!B:B,MATCH('US&amp;CA'!C32,'SH Summary'!C:C,0)), "N/A")</f>
        <v>187</v>
      </c>
      <c r="L32" s="37">
        <f>VLOOKUP($C32,DATA_ALL!$A:$CU,L$5,FALSE)</f>
        <v>0</v>
      </c>
      <c r="M32" s="49">
        <f t="shared" si="2"/>
        <v>0</v>
      </c>
      <c r="N32" s="37">
        <f>VLOOKUP($C32,DATA_ALL!$A:$CU,N$5,FALSE)</f>
        <v>55133021</v>
      </c>
      <c r="O32" s="37">
        <f>VLOOKUP($C32,DATA_ALL!$A:$CU,O$5,FALSE)</f>
        <v>0</v>
      </c>
      <c r="P32" s="37">
        <f t="shared" si="3"/>
        <v>55133021</v>
      </c>
      <c r="Q32" s="49">
        <f t="shared" si="4"/>
        <v>1.7331977679974851E-4</v>
      </c>
      <c r="R32" s="37">
        <f>VLOOKUP($C32,DATA_ALL!$A:$CU,R$5,FALSE)</f>
        <v>0</v>
      </c>
      <c r="S32" s="49">
        <f t="shared" si="5"/>
        <v>0</v>
      </c>
      <c r="T32" s="37">
        <f>VLOOKUP($C32,DATA_ALL!$A:$CU,T$5,FALSE)</f>
        <v>20158155</v>
      </c>
      <c r="U32" s="37">
        <f>VLOOKUP($C32,DATA_ALL!$A:$CU,U$5,FALSE)</f>
        <v>0</v>
      </c>
      <c r="V32" s="37">
        <f t="shared" si="6"/>
        <v>20158155</v>
      </c>
      <c r="W32" s="49">
        <f t="shared" si="7"/>
        <v>2.7861997235659988E-4</v>
      </c>
      <c r="X32" s="37">
        <f>VLOOKUP($C32,DATA_ALL!$A:$CU,X$5,FALSE)</f>
        <v>4212064</v>
      </c>
      <c r="Y32" s="49">
        <f t="shared" si="8"/>
        <v>3.0880234604105574E-5</v>
      </c>
      <c r="Z32" s="37">
        <f>VLOOKUP($C32,DATA_ALL!$A:$CU,Z$5,FALSE)</f>
        <v>2317135</v>
      </c>
      <c r="AA32" s="37">
        <f>VLOOKUP($C32,DATA_ALL!$A:$CU,AA$5,FALSE)</f>
        <v>0</v>
      </c>
      <c r="AB32" s="37">
        <f t="shared" si="9"/>
        <v>2317135</v>
      </c>
      <c r="AC32" s="49">
        <f t="shared" si="10"/>
        <v>5.3600161924589407E-5</v>
      </c>
      <c r="AD32" s="37">
        <f>VLOOKUP($C32,DATA_ALL!$A:$CU,AD$5,FALSE)</f>
        <v>12045616</v>
      </c>
      <c r="AE32" s="37">
        <f>VLOOKUP($C32,DATA_ALL!$A:$CU,AE$5,FALSE)</f>
        <v>0</v>
      </c>
      <c r="AF32" s="37">
        <f t="shared" si="11"/>
        <v>12045616</v>
      </c>
      <c r="AG32" s="49">
        <f t="shared" si="12"/>
        <v>2.6157689467969596E-4</v>
      </c>
      <c r="AH32" s="37">
        <f>VLOOKUP($C32,DATA_ALL!$A:$CU,AH$5,FALSE)</f>
        <v>139792339</v>
      </c>
      <c r="AI32" s="49">
        <f t="shared" si="13"/>
        <v>1.7728895244134432E-3</v>
      </c>
      <c r="AJ32" s="37">
        <f>VLOOKUP($C32,DATA_ALL!$A:$CU,AJ$5,FALSE)</f>
        <v>216818849</v>
      </c>
      <c r="AK32" s="49">
        <f t="shared" si="14"/>
        <v>1.815903257956449E-3</v>
      </c>
      <c r="AL32" s="37">
        <f>VLOOKUP($C32,DATA_ALL!$A:$CU,AL$5,FALSE)</f>
        <v>78378843</v>
      </c>
      <c r="AM32" s="49">
        <f t="shared" si="15"/>
        <v>2.9995730195177955E-3</v>
      </c>
      <c r="AN32" s="37">
        <f>VLOOKUP($C32,DATA_ALL!$A:$CU,AN$5,FALSE)</f>
        <v>220123</v>
      </c>
      <c r="AO32" s="49">
        <f t="shared" si="16"/>
        <v>5.3583982473222981E-5</v>
      </c>
      <c r="AP32" s="37">
        <f>VLOOKUP($C32,DATA_ALL!$A:$CU,AP$5,FALSE)</f>
        <v>587569</v>
      </c>
      <c r="AQ32" s="49">
        <f t="shared" si="17"/>
        <v>5.336684831970935E-4</v>
      </c>
      <c r="AR32" s="37">
        <f>VLOOKUP($C32,DATA_ALL!$A:$CU,AR$5,FALSE)</f>
        <v>0</v>
      </c>
      <c r="AS32" s="49">
        <f t="shared" si="18"/>
        <v>0</v>
      </c>
      <c r="AT32" s="37">
        <f>VLOOKUP($C32,DATA_ALL!$A:$CU,AT$5,FALSE)</f>
        <v>0</v>
      </c>
      <c r="AU32" s="49">
        <f t="shared" si="19"/>
        <v>0</v>
      </c>
    </row>
    <row r="33" spans="2:47" ht="16" customHeight="1" x14ac:dyDescent="0.35">
      <c r="B33" s="1">
        <v>26</v>
      </c>
      <c r="C33" s="12" t="s">
        <v>164</v>
      </c>
      <c r="D33" s="12" t="str">
        <f>VLOOKUP($C33,DATA_ALL!$A:$CU,D$5,FALSE)</f>
        <v>GARP</v>
      </c>
      <c r="E33" s="37">
        <f>VLOOKUP($C33,DATA_ALL!$A:$CU,E$5,FALSE)/1000000000</f>
        <v>382.68569107600001</v>
      </c>
      <c r="F33" s="37" t="str">
        <f>VLOOKUP($C33,DATA_ALL!$A:$CU,F$5,FALSE)</f>
        <v>United States</v>
      </c>
      <c r="G33" s="37">
        <f>IF(VLOOKUP($C33,DATA_ALL!$A:$CU,G$5,FALSE)="N/A",0,VLOOKUP($C33,DATA_ALL!$A:$CU,G$5,FALSE))</f>
        <v>18730052</v>
      </c>
      <c r="H33" s="37">
        <f>VLOOKUP($C33,DATA_ALL!$A:$CU,H$5,FALSE)</f>
        <v>0</v>
      </c>
      <c r="I33" s="37">
        <f t="shared" si="0"/>
        <v>18730052</v>
      </c>
      <c r="J33" s="48">
        <f t="shared" si="1"/>
        <v>5.9955352112676052E-4</v>
      </c>
      <c r="K33" s="50">
        <f>IFERROR(INDEX('SH Summary'!B:B,MATCH('US&amp;CA'!C33,'SH Summary'!C:C,0)), "N/A")</f>
        <v>127</v>
      </c>
      <c r="L33" s="37">
        <f>VLOOKUP($C33,DATA_ALL!$A:$CU,L$5,FALSE)</f>
        <v>7619056</v>
      </c>
      <c r="M33" s="49">
        <f t="shared" si="2"/>
        <v>1.470113565303105E-5</v>
      </c>
      <c r="N33" s="37">
        <f>VLOOKUP($C33,DATA_ALL!$A:$CU,N$5,FALSE)</f>
        <v>102989612</v>
      </c>
      <c r="O33" s="37">
        <f>VLOOKUP($C33,DATA_ALL!$A:$CU,O$5,FALSE)</f>
        <v>0</v>
      </c>
      <c r="P33" s="37">
        <f t="shared" si="3"/>
        <v>102989612</v>
      </c>
      <c r="Q33" s="49">
        <f t="shared" si="4"/>
        <v>3.2376489154353977E-4</v>
      </c>
      <c r="R33" s="37">
        <f>VLOOKUP($C33,DATA_ALL!$A:$CU,R$5,FALSE)</f>
        <v>541094</v>
      </c>
      <c r="S33" s="49">
        <f t="shared" si="5"/>
        <v>8.3532453075709782E-6</v>
      </c>
      <c r="T33" s="37">
        <f>VLOOKUP($C33,DATA_ALL!$A:$CU,T$5,FALSE)</f>
        <v>34787482</v>
      </c>
      <c r="U33" s="37">
        <f>VLOOKUP($C33,DATA_ALL!$A:$CU,U$5,FALSE)</f>
        <v>0</v>
      </c>
      <c r="V33" s="37">
        <f t="shared" si="6"/>
        <v>34787482</v>
      </c>
      <c r="W33" s="49">
        <f t="shared" si="7"/>
        <v>4.8082214236351074E-4</v>
      </c>
      <c r="X33" s="37">
        <f>VLOOKUP($C33,DATA_ALL!$A:$CU,X$5,FALSE)</f>
        <v>41101905</v>
      </c>
      <c r="Y33" s="49">
        <f t="shared" si="8"/>
        <v>3.0133361436950149E-4</v>
      </c>
      <c r="Z33" s="37">
        <f>VLOOKUP($C33,DATA_ALL!$A:$CU,Z$5,FALSE)</f>
        <v>25585679</v>
      </c>
      <c r="AA33" s="37">
        <f>VLOOKUP($C33,DATA_ALL!$A:$CU,AA$5,FALSE)</f>
        <v>388611</v>
      </c>
      <c r="AB33" s="37">
        <f t="shared" si="9"/>
        <v>25974290</v>
      </c>
      <c r="AC33" s="49">
        <f t="shared" si="10"/>
        <v>6.0083946333564658E-4</v>
      </c>
      <c r="AD33" s="37">
        <f>VLOOKUP($C33,DATA_ALL!$A:$CU,AD$5,FALSE)</f>
        <v>21276540</v>
      </c>
      <c r="AE33" s="37">
        <f>VLOOKUP($C33,DATA_ALL!$A:$CU,AE$5,FALSE)</f>
        <v>0</v>
      </c>
      <c r="AF33" s="37">
        <f t="shared" si="11"/>
        <v>21276540</v>
      </c>
      <c r="AG33" s="49">
        <f t="shared" si="12"/>
        <v>4.6203127035830617E-4</v>
      </c>
      <c r="AH33" s="37">
        <f>VLOOKUP($C33,DATA_ALL!$A:$CU,AH$5,FALSE)</f>
        <v>196766213</v>
      </c>
      <c r="AI33" s="49">
        <f t="shared" si="13"/>
        <v>2.4954497526949904E-3</v>
      </c>
      <c r="AJ33" s="37">
        <f>VLOOKUP($C33,DATA_ALL!$A:$CU,AJ$5,FALSE)</f>
        <v>762796305</v>
      </c>
      <c r="AK33" s="49">
        <f t="shared" si="14"/>
        <v>6.3885787688442207E-3</v>
      </c>
      <c r="AL33" s="37">
        <f>VLOOKUP($C33,DATA_ALL!$A:$CU,AL$5,FALSE)</f>
        <v>221652784</v>
      </c>
      <c r="AM33" s="49">
        <f t="shared" si="15"/>
        <v>8.4826936088786831E-3</v>
      </c>
      <c r="AN33" s="37">
        <f>VLOOKUP($C33,DATA_ALL!$A:$CU,AN$5,FALSE)</f>
        <v>819112</v>
      </c>
      <c r="AO33" s="49">
        <f t="shared" si="16"/>
        <v>1.9939435248296007E-4</v>
      </c>
      <c r="AP33" s="37">
        <f>VLOOKUP($C33,DATA_ALL!$A:$CU,AP$5,FALSE)</f>
        <v>3223659</v>
      </c>
      <c r="AQ33" s="49">
        <f t="shared" si="17"/>
        <v>2.9279373297002725E-3</v>
      </c>
      <c r="AR33" s="37">
        <f>VLOOKUP($C33,DATA_ALL!$A:$CU,AR$5,FALSE)</f>
        <v>0</v>
      </c>
      <c r="AS33" s="49">
        <f t="shared" si="18"/>
        <v>0</v>
      </c>
      <c r="AT33" s="37">
        <f>VLOOKUP($C33,DATA_ALL!$A:$CU,AT$5,FALSE)</f>
        <v>0</v>
      </c>
      <c r="AU33" s="49">
        <f t="shared" si="19"/>
        <v>0</v>
      </c>
    </row>
    <row r="34" spans="2:47" ht="16" customHeight="1" x14ac:dyDescent="0.35">
      <c r="B34" s="1">
        <v>27</v>
      </c>
      <c r="C34" s="12" t="s">
        <v>356</v>
      </c>
      <c r="D34" s="12" t="str">
        <f>VLOOKUP($C34,DATA_ALL!$A:$CU,D$5,FALSE)</f>
        <v>Broker</v>
      </c>
      <c r="E34" s="37">
        <f>VLOOKUP($C34,DATA_ALL!$A:$CU,E$5,FALSE)/1000000000</f>
        <v>376.15584231700001</v>
      </c>
      <c r="F34" s="37" t="str">
        <f>VLOOKUP($C34,DATA_ALL!$A:$CU,F$5,FALSE)</f>
        <v>United States</v>
      </c>
      <c r="G34" s="37">
        <f>IF(VLOOKUP($C34,DATA_ALL!$A:$CU,G$5,FALSE)="N/A",0,VLOOKUP($C34,DATA_ALL!$A:$CU,G$5,FALSE))</f>
        <v>2622987</v>
      </c>
      <c r="H34" s="37">
        <f>VLOOKUP($C34,DATA_ALL!$A:$CU,H$5,FALSE)</f>
        <v>0</v>
      </c>
      <c r="I34" s="37">
        <f t="shared" si="0"/>
        <v>2622987</v>
      </c>
      <c r="J34" s="48">
        <f t="shared" si="1"/>
        <v>8.3962451984635083E-5</v>
      </c>
      <c r="K34" s="50">
        <f>IFERROR(INDEX('SH Summary'!B:B,MATCH('US&amp;CA'!C34,'SH Summary'!C:C,0)), "N/A")</f>
        <v>319</v>
      </c>
      <c r="L34" s="37">
        <f>VLOOKUP($C34,DATA_ALL!$A:$CU,L$5,FALSE)</f>
        <v>0</v>
      </c>
      <c r="M34" s="49">
        <f t="shared" si="2"/>
        <v>0</v>
      </c>
      <c r="N34" s="37">
        <f>VLOOKUP($C34,DATA_ALL!$A:$CU,N$5,FALSE)</f>
        <v>92493252</v>
      </c>
      <c r="O34" s="37">
        <f>VLOOKUP($C34,DATA_ALL!$A:$CU,O$5,FALSE)</f>
        <v>0</v>
      </c>
      <c r="P34" s="37">
        <f t="shared" si="3"/>
        <v>92493252</v>
      </c>
      <c r="Q34" s="49">
        <f t="shared" si="4"/>
        <v>2.907678465891229E-4</v>
      </c>
      <c r="R34" s="37">
        <f>VLOOKUP($C34,DATA_ALL!$A:$CU,R$5,FALSE)</f>
        <v>0</v>
      </c>
      <c r="S34" s="49">
        <f t="shared" si="5"/>
        <v>0</v>
      </c>
      <c r="T34" s="37">
        <f>VLOOKUP($C34,DATA_ALL!$A:$CU,T$5,FALSE)</f>
        <v>3204394</v>
      </c>
      <c r="U34" s="37">
        <f>VLOOKUP($C34,DATA_ALL!$A:$CU,U$5,FALSE)</f>
        <v>0</v>
      </c>
      <c r="V34" s="37">
        <f t="shared" si="6"/>
        <v>3204394</v>
      </c>
      <c r="W34" s="49">
        <f t="shared" si="7"/>
        <v>4.4290172771250863E-5</v>
      </c>
      <c r="X34" s="37">
        <f>VLOOKUP($C34,DATA_ALL!$A:$CU,X$5,FALSE)</f>
        <v>3590503</v>
      </c>
      <c r="Y34" s="49">
        <f t="shared" si="8"/>
        <v>2.63233357771261E-5</v>
      </c>
      <c r="Z34" s="37">
        <f>VLOOKUP($C34,DATA_ALL!$A:$CU,Z$5,FALSE)</f>
        <v>6843622</v>
      </c>
      <c r="AA34" s="37">
        <f>VLOOKUP($C34,DATA_ALL!$A:$CU,AA$5,FALSE)</f>
        <v>0</v>
      </c>
      <c r="AB34" s="37">
        <f t="shared" si="9"/>
        <v>6843622</v>
      </c>
      <c r="AC34" s="49">
        <f t="shared" si="10"/>
        <v>1.5830724034235485E-4</v>
      </c>
      <c r="AD34" s="37">
        <f>VLOOKUP($C34,DATA_ALL!$A:$CU,AD$5,FALSE)</f>
        <v>13160039</v>
      </c>
      <c r="AE34" s="37">
        <f>VLOOKUP($C34,DATA_ALL!$A:$CU,AE$5,FALSE)</f>
        <v>0</v>
      </c>
      <c r="AF34" s="37">
        <f t="shared" si="11"/>
        <v>13160039</v>
      </c>
      <c r="AG34" s="49">
        <f t="shared" si="12"/>
        <v>2.8577717698154181E-4</v>
      </c>
      <c r="AH34" s="37">
        <f>VLOOKUP($C34,DATA_ALL!$A:$CU,AH$5,FALSE)</f>
        <v>42142288</v>
      </c>
      <c r="AI34" s="49">
        <f t="shared" si="13"/>
        <v>5.3446148383005704E-4</v>
      </c>
      <c r="AJ34" s="37">
        <f>VLOOKUP($C34,DATA_ALL!$A:$CU,AJ$5,FALSE)</f>
        <v>81819149</v>
      </c>
      <c r="AK34" s="49">
        <f t="shared" si="14"/>
        <v>6.8525250418760466E-4</v>
      </c>
      <c r="AL34" s="37">
        <f>VLOOKUP($C34,DATA_ALL!$A:$CU,AL$5,FALSE)</f>
        <v>37231705</v>
      </c>
      <c r="AM34" s="49">
        <f t="shared" si="15"/>
        <v>1.4248643321852278E-3</v>
      </c>
      <c r="AN34" s="37">
        <f>VLOOKUP($C34,DATA_ALL!$A:$CU,AN$5,FALSE)</f>
        <v>0</v>
      </c>
      <c r="AO34" s="49">
        <f t="shared" si="16"/>
        <v>0</v>
      </c>
      <c r="AP34" s="37">
        <f>VLOOKUP($C34,DATA_ALL!$A:$CU,AP$5,FALSE)</f>
        <v>354797</v>
      </c>
      <c r="AQ34" s="49">
        <f t="shared" si="17"/>
        <v>3.2224977293369663E-4</v>
      </c>
      <c r="AR34" s="37">
        <f>VLOOKUP($C34,DATA_ALL!$A:$CU,AR$5,FALSE)</f>
        <v>0</v>
      </c>
      <c r="AS34" s="49">
        <f t="shared" si="18"/>
        <v>0</v>
      </c>
      <c r="AT34" s="37">
        <f>VLOOKUP($C34,DATA_ALL!$A:$CU,AT$5,FALSE)</f>
        <v>0</v>
      </c>
      <c r="AU34" s="49">
        <f t="shared" si="19"/>
        <v>0</v>
      </c>
    </row>
    <row r="35" spans="2:47" ht="16" customHeight="1" x14ac:dyDescent="0.35">
      <c r="B35" s="1">
        <v>28</v>
      </c>
      <c r="C35" s="12" t="s">
        <v>89</v>
      </c>
      <c r="D35" s="12" t="str">
        <f>VLOOKUP($C35,DATA_ALL!$A:$CU,D$5,FALSE)</f>
        <v>Broker</v>
      </c>
      <c r="E35" s="37">
        <f>VLOOKUP($C35,DATA_ALL!$A:$CU,E$5,FALSE)/1000000000</f>
        <v>349.08838900400002</v>
      </c>
      <c r="F35" s="37" t="str">
        <f>VLOOKUP($C35,DATA_ALL!$A:$CU,F$5,FALSE)</f>
        <v>United States</v>
      </c>
      <c r="G35" s="37">
        <f>IF(VLOOKUP($C35,DATA_ALL!$A:$CU,G$5,FALSE)="N/A",0,VLOOKUP($C35,DATA_ALL!$A:$CU,G$5,FALSE))</f>
        <v>69252861</v>
      </c>
      <c r="H35" s="37">
        <f>VLOOKUP($C35,DATA_ALL!$A:$CU,H$5,FALSE)</f>
        <v>0</v>
      </c>
      <c r="I35" s="37">
        <f t="shared" si="0"/>
        <v>69252861</v>
      </c>
      <c r="J35" s="48">
        <f t="shared" si="1"/>
        <v>2.2168009282970552E-3</v>
      </c>
      <c r="K35" s="50">
        <f>IFERROR(INDEX('SH Summary'!B:B,MATCH('US&amp;CA'!C35,'SH Summary'!C:C,0)), "N/A")</f>
        <v>50</v>
      </c>
      <c r="L35" s="37">
        <f>VLOOKUP($C35,DATA_ALL!$A:$CU,L$5,FALSE)</f>
        <v>0</v>
      </c>
      <c r="M35" s="49">
        <f t="shared" si="2"/>
        <v>0</v>
      </c>
      <c r="N35" s="37">
        <f>VLOOKUP($C35,DATA_ALL!$A:$CU,N$5,FALSE)</f>
        <v>496463663</v>
      </c>
      <c r="O35" s="37">
        <f>VLOOKUP($C35,DATA_ALL!$A:$CU,O$5,FALSE)</f>
        <v>9117751502</v>
      </c>
      <c r="P35" s="37">
        <f t="shared" si="3"/>
        <v>9614215165</v>
      </c>
      <c r="Q35" s="49">
        <f t="shared" si="4"/>
        <v>3.022387665828356E-2</v>
      </c>
      <c r="R35" s="37">
        <f>VLOOKUP($C35,DATA_ALL!$A:$CU,R$5,FALSE)</f>
        <v>0</v>
      </c>
      <c r="S35" s="49">
        <f t="shared" si="5"/>
        <v>0</v>
      </c>
      <c r="T35" s="37">
        <f>VLOOKUP($C35,DATA_ALL!$A:$CU,T$5,FALSE)</f>
        <v>4487675</v>
      </c>
      <c r="U35" s="37">
        <f>VLOOKUP($C35,DATA_ALL!$A:$CU,U$5,FALSE)</f>
        <v>0</v>
      </c>
      <c r="V35" s="37">
        <f t="shared" si="6"/>
        <v>4487675</v>
      </c>
      <c r="W35" s="49">
        <f t="shared" si="7"/>
        <v>6.2027297857636485E-5</v>
      </c>
      <c r="X35" s="37">
        <f>VLOOKUP($C35,DATA_ALL!$A:$CU,X$5,FALSE)</f>
        <v>915050102</v>
      </c>
      <c r="Y35" s="49">
        <f t="shared" si="8"/>
        <v>6.7085784604105575E-3</v>
      </c>
      <c r="Z35" s="37">
        <f>VLOOKUP($C35,DATA_ALL!$A:$CU,Z$5,FALSE)</f>
        <v>45147979</v>
      </c>
      <c r="AA35" s="37">
        <f>VLOOKUP($C35,DATA_ALL!$A:$CU,AA$5,FALSE)</f>
        <v>0</v>
      </c>
      <c r="AB35" s="37">
        <f t="shared" si="9"/>
        <v>45147979</v>
      </c>
      <c r="AC35" s="49">
        <f t="shared" si="10"/>
        <v>1.0443668517233402E-3</v>
      </c>
      <c r="AD35" s="37">
        <f>VLOOKUP($C35,DATA_ALL!$A:$CU,AD$5,FALSE)</f>
        <v>83654693</v>
      </c>
      <c r="AE35" s="37">
        <f>VLOOKUP($C35,DATA_ALL!$A:$CU,AE$5,FALSE)</f>
        <v>0</v>
      </c>
      <c r="AF35" s="37">
        <f t="shared" si="11"/>
        <v>83654693</v>
      </c>
      <c r="AG35" s="49">
        <f t="shared" si="12"/>
        <v>1.8166057111834962E-3</v>
      </c>
      <c r="AH35" s="37">
        <f>VLOOKUP($C35,DATA_ALL!$A:$CU,AH$5,FALSE)</f>
        <v>76385004</v>
      </c>
      <c r="AI35" s="49">
        <f t="shared" si="13"/>
        <v>9.6873816106531388E-4</v>
      </c>
      <c r="AJ35" s="37">
        <f>VLOOKUP($C35,DATA_ALL!$A:$CU,AJ$5,FALSE)</f>
        <v>327668154</v>
      </c>
      <c r="AK35" s="49">
        <f t="shared" si="14"/>
        <v>2.7442893969849246E-3</v>
      </c>
      <c r="AL35" s="37">
        <f>VLOOKUP($C35,DATA_ALL!$A:$CU,AL$5,FALSE)</f>
        <v>98137255</v>
      </c>
      <c r="AM35" s="49">
        <f t="shared" si="15"/>
        <v>3.7557311519326444E-3</v>
      </c>
      <c r="AN35" s="37">
        <f>VLOOKUP($C35,DATA_ALL!$A:$CU,AN$5,FALSE)</f>
        <v>39013730</v>
      </c>
      <c r="AO35" s="49">
        <f t="shared" si="16"/>
        <v>9.4970131450827656E-3</v>
      </c>
      <c r="AP35" s="37">
        <f>VLOOKUP($C35,DATA_ALL!$A:$CU,AP$5,FALSE)</f>
        <v>12522046</v>
      </c>
      <c r="AQ35" s="49">
        <f t="shared" si="17"/>
        <v>1.1373338782924614E-2</v>
      </c>
      <c r="AR35" s="37">
        <f>VLOOKUP($C35,DATA_ALL!$A:$CU,AR$5,FALSE)</f>
        <v>0</v>
      </c>
      <c r="AS35" s="49">
        <f t="shared" si="18"/>
        <v>0</v>
      </c>
      <c r="AT35" s="37">
        <f>VLOOKUP($C35,DATA_ALL!$A:$CU,AT$5,FALSE)</f>
        <v>0</v>
      </c>
      <c r="AU35" s="49">
        <f t="shared" si="19"/>
        <v>0</v>
      </c>
    </row>
    <row r="36" spans="2:47" ht="16" customHeight="1" x14ac:dyDescent="0.35">
      <c r="B36" s="1">
        <v>29</v>
      </c>
      <c r="C36" s="12" t="s">
        <v>247</v>
      </c>
      <c r="D36" s="12" t="str">
        <f>VLOOKUP($C36,DATA_ALL!$A:$CU,D$5,FALSE)</f>
        <v>Growth</v>
      </c>
      <c r="E36" s="37">
        <f>VLOOKUP($C36,DATA_ALL!$A:$CU,E$5,FALSE)/1000000000</f>
        <v>333.30842728300001</v>
      </c>
      <c r="F36" s="37" t="str">
        <f>VLOOKUP($C36,DATA_ALL!$A:$CU,F$5,FALSE)</f>
        <v>United States</v>
      </c>
      <c r="G36" s="37">
        <f>IF(VLOOKUP($C36,DATA_ALL!$A:$CU,G$5,FALSE)="N/A",0,VLOOKUP($C36,DATA_ALL!$A:$CU,G$5,FALSE))</f>
        <v>11595991</v>
      </c>
      <c r="H36" s="37">
        <f>VLOOKUP($C36,DATA_ALL!$A:$CU,H$5,FALSE)</f>
        <v>0</v>
      </c>
      <c r="I36" s="37">
        <f t="shared" si="0"/>
        <v>11595991</v>
      </c>
      <c r="J36" s="48">
        <f t="shared" si="1"/>
        <v>3.7119049295774648E-4</v>
      </c>
      <c r="K36" s="50">
        <f>IFERROR(INDEX('SH Summary'!B:B,MATCH('US&amp;CA'!C36,'SH Summary'!C:C,0)), "N/A")</f>
        <v>210</v>
      </c>
      <c r="L36" s="37">
        <f>VLOOKUP($C36,DATA_ALL!$A:$CU,L$5,FALSE)</f>
        <v>0</v>
      </c>
      <c r="M36" s="49">
        <f t="shared" si="2"/>
        <v>0</v>
      </c>
      <c r="N36" s="37">
        <f>VLOOKUP($C36,DATA_ALL!$A:$CU,N$5,FALSE)</f>
        <v>155760305</v>
      </c>
      <c r="O36" s="37">
        <f>VLOOKUP($C36,DATA_ALL!$A:$CU,O$5,FALSE)</f>
        <v>0</v>
      </c>
      <c r="P36" s="37">
        <f t="shared" si="3"/>
        <v>155760305</v>
      </c>
      <c r="Q36" s="49">
        <f t="shared" si="4"/>
        <v>4.8965829927695697E-4</v>
      </c>
      <c r="R36" s="37">
        <f>VLOOKUP($C36,DATA_ALL!$A:$CU,R$5,FALSE)</f>
        <v>0</v>
      </c>
      <c r="S36" s="49">
        <f t="shared" si="5"/>
        <v>0</v>
      </c>
      <c r="T36" s="37">
        <f>VLOOKUP($C36,DATA_ALL!$A:$CU,T$5,FALSE)</f>
        <v>2913278</v>
      </c>
      <c r="U36" s="37">
        <f>VLOOKUP($C36,DATA_ALL!$A:$CU,U$5,FALSE)</f>
        <v>0</v>
      </c>
      <c r="V36" s="37">
        <f t="shared" si="6"/>
        <v>2913278</v>
      </c>
      <c r="W36" s="49">
        <f t="shared" si="7"/>
        <v>4.0266454733932276E-5</v>
      </c>
      <c r="X36" s="37">
        <f>VLOOKUP($C36,DATA_ALL!$A:$CU,X$5,FALSE)</f>
        <v>184044783</v>
      </c>
      <c r="Y36" s="49">
        <f t="shared" si="8"/>
        <v>1.3493019281524926E-3</v>
      </c>
      <c r="Z36" s="37">
        <f>VLOOKUP($C36,DATA_ALL!$A:$CU,Z$5,FALSE)</f>
        <v>15008522</v>
      </c>
      <c r="AA36" s="37">
        <f>VLOOKUP($C36,DATA_ALL!$A:$CU,AA$5,FALSE)</f>
        <v>0</v>
      </c>
      <c r="AB36" s="37">
        <f t="shared" si="9"/>
        <v>15008522</v>
      </c>
      <c r="AC36" s="49">
        <f t="shared" si="10"/>
        <v>3.4717839463335644E-4</v>
      </c>
      <c r="AD36" s="37">
        <f>VLOOKUP($C36,DATA_ALL!$A:$CU,AD$5,FALSE)</f>
        <v>53963625</v>
      </c>
      <c r="AE36" s="37">
        <f>VLOOKUP($C36,DATA_ALL!$A:$CU,AE$5,FALSE)</f>
        <v>0</v>
      </c>
      <c r="AF36" s="37">
        <f t="shared" si="11"/>
        <v>53963625</v>
      </c>
      <c r="AG36" s="49">
        <f t="shared" si="12"/>
        <v>1.1718485342019544E-3</v>
      </c>
      <c r="AH36" s="37">
        <f>VLOOKUP($C36,DATA_ALL!$A:$CU,AH$5,FALSE)</f>
        <v>76824577</v>
      </c>
      <c r="AI36" s="49">
        <f t="shared" si="13"/>
        <v>9.7431296131896006E-4</v>
      </c>
      <c r="AJ36" s="37">
        <f>VLOOKUP($C36,DATA_ALL!$A:$CU,AJ$5,FALSE)</f>
        <v>313335003</v>
      </c>
      <c r="AK36" s="49">
        <f t="shared" si="14"/>
        <v>2.6242462562814069E-3</v>
      </c>
      <c r="AL36" s="37">
        <f>VLOOKUP($C36,DATA_ALL!$A:$CU,AL$5,FALSE)</f>
        <v>81949684</v>
      </c>
      <c r="AM36" s="49">
        <f t="shared" si="15"/>
        <v>3.1362297742058938E-3</v>
      </c>
      <c r="AN36" s="37">
        <f>VLOOKUP($C36,DATA_ALL!$A:$CU,AN$5,FALSE)</f>
        <v>252026</v>
      </c>
      <c r="AO36" s="49">
        <f t="shared" si="16"/>
        <v>6.1350048685491728E-5</v>
      </c>
      <c r="AP36" s="37">
        <f>VLOOKUP($C36,DATA_ALL!$A:$CU,AP$5,FALSE)</f>
        <v>5360453</v>
      </c>
      <c r="AQ36" s="49">
        <f t="shared" si="17"/>
        <v>4.868712988192552E-3</v>
      </c>
      <c r="AR36" s="37">
        <f>VLOOKUP($C36,DATA_ALL!$A:$CU,AR$5,FALSE)</f>
        <v>0</v>
      </c>
      <c r="AS36" s="49">
        <f t="shared" si="18"/>
        <v>0</v>
      </c>
      <c r="AT36" s="37">
        <f>VLOOKUP($C36,DATA_ALL!$A:$CU,AT$5,FALSE)</f>
        <v>0</v>
      </c>
      <c r="AU36" s="49">
        <f t="shared" si="19"/>
        <v>0</v>
      </c>
    </row>
    <row r="37" spans="2:47" ht="16" customHeight="1" x14ac:dyDescent="0.35">
      <c r="B37" s="1">
        <v>30</v>
      </c>
      <c r="C37" s="12" t="s">
        <v>1356</v>
      </c>
      <c r="D37" s="12" t="str">
        <f>VLOOKUP($C37,DATA_ALL!$A:$CU,D$5,FALSE)</f>
        <v>Value</v>
      </c>
      <c r="E37" s="37">
        <f>VLOOKUP($C37,DATA_ALL!$A:$CU,E$5,FALSE)/1000000000</f>
        <v>330.138182454</v>
      </c>
      <c r="F37" s="37" t="str">
        <f>VLOOKUP($C37,DATA_ALL!$A:$CU,F$5,FALSE)</f>
        <v>United States</v>
      </c>
      <c r="G37" s="37">
        <f>IF(VLOOKUP($C37,DATA_ALL!$A:$CU,G$5,FALSE)="N/A",0,VLOOKUP($C37,DATA_ALL!$A:$CU,G$5,FALSE))</f>
        <v>0</v>
      </c>
      <c r="H37" s="37">
        <f>VLOOKUP($C37,DATA_ALL!$A:$CU,H$5,FALSE)</f>
        <v>0</v>
      </c>
      <c r="I37" s="37">
        <f t="shared" si="0"/>
        <v>0</v>
      </c>
      <c r="J37" s="48">
        <f t="shared" si="1"/>
        <v>0</v>
      </c>
      <c r="K37" s="50" t="str">
        <f>IFERROR(INDEX('SH Summary'!B:B,MATCH('US&amp;CA'!C37,'SH Summary'!C:C,0)), "N/A")</f>
        <v>N/A</v>
      </c>
      <c r="L37" s="37">
        <f>VLOOKUP($C37,DATA_ALL!$A:$CU,L$5,FALSE)</f>
        <v>100230583</v>
      </c>
      <c r="M37" s="49">
        <f t="shared" si="2"/>
        <v>1.9339710815426318E-4</v>
      </c>
      <c r="N37" s="37">
        <f>VLOOKUP($C37,DATA_ALL!$A:$CU,N$5,FALSE)</f>
        <v>57420077</v>
      </c>
      <c r="O37" s="37">
        <f>VLOOKUP($C37,DATA_ALL!$A:$CU,O$5,FALSE)</f>
        <v>38855190</v>
      </c>
      <c r="P37" s="37">
        <f t="shared" si="3"/>
        <v>96275267</v>
      </c>
      <c r="Q37" s="49">
        <f t="shared" si="4"/>
        <v>3.0265723671801321E-4</v>
      </c>
      <c r="R37" s="37">
        <f>VLOOKUP($C37,DATA_ALL!$A:$CU,R$5,FALSE)</f>
        <v>1198989</v>
      </c>
      <c r="S37" s="49">
        <f t="shared" si="5"/>
        <v>1.8509629081230283E-5</v>
      </c>
      <c r="T37" s="37">
        <f>VLOOKUP($C37,DATA_ALL!$A:$CU,T$5,FALSE)</f>
        <v>0</v>
      </c>
      <c r="U37" s="37">
        <f>VLOOKUP($C37,DATA_ALL!$A:$CU,U$5,FALSE)</f>
        <v>48555444</v>
      </c>
      <c r="V37" s="37">
        <f t="shared" si="6"/>
        <v>48555444</v>
      </c>
      <c r="W37" s="49">
        <f t="shared" si="7"/>
        <v>6.7111878369039389E-4</v>
      </c>
      <c r="X37" s="37">
        <f>VLOOKUP($C37,DATA_ALL!$A:$CU,X$5,FALSE)</f>
        <v>105202562</v>
      </c>
      <c r="Y37" s="49">
        <f t="shared" si="8"/>
        <v>7.7127978005865107E-4</v>
      </c>
      <c r="Z37" s="37">
        <f>VLOOKUP($C37,DATA_ALL!$A:$CU,Z$5,FALSE)</f>
        <v>0</v>
      </c>
      <c r="AA37" s="37">
        <f>VLOOKUP($C37,DATA_ALL!$A:$CU,AA$5,FALSE)</f>
        <v>0</v>
      </c>
      <c r="AB37" s="37">
        <f t="shared" si="9"/>
        <v>0</v>
      </c>
      <c r="AC37" s="49">
        <f t="shared" si="10"/>
        <v>0</v>
      </c>
      <c r="AD37" s="37">
        <f>VLOOKUP($C37,DATA_ALL!$A:$CU,AD$5,FALSE)</f>
        <v>0</v>
      </c>
      <c r="AE37" s="37">
        <f>VLOOKUP($C37,DATA_ALL!$A:$CU,AE$5,FALSE)</f>
        <v>0</v>
      </c>
      <c r="AF37" s="37">
        <f t="shared" si="11"/>
        <v>0</v>
      </c>
      <c r="AG37" s="49">
        <f t="shared" si="12"/>
        <v>0</v>
      </c>
      <c r="AH37" s="37">
        <f>VLOOKUP($C37,DATA_ALL!$A:$CU,AH$5,FALSE)</f>
        <v>75943212</v>
      </c>
      <c r="AI37" s="49">
        <f t="shared" si="13"/>
        <v>9.6313521876981612E-4</v>
      </c>
      <c r="AJ37" s="37">
        <f>VLOOKUP($C37,DATA_ALL!$A:$CU,AJ$5,FALSE)</f>
        <v>631864676</v>
      </c>
      <c r="AK37" s="49">
        <f t="shared" si="14"/>
        <v>5.2919989614740367E-3</v>
      </c>
      <c r="AL37" s="37">
        <f>VLOOKUP($C37,DATA_ALL!$A:$CU,AL$5,FALSE)</f>
        <v>50401699</v>
      </c>
      <c r="AM37" s="49">
        <f t="shared" si="15"/>
        <v>1.9288824722541141E-3</v>
      </c>
      <c r="AN37" s="37">
        <f>VLOOKUP($C37,DATA_ALL!$A:$CU,AN$5,FALSE)</f>
        <v>0</v>
      </c>
      <c r="AO37" s="49">
        <f t="shared" si="16"/>
        <v>0</v>
      </c>
      <c r="AP37" s="37">
        <f>VLOOKUP($C37,DATA_ALL!$A:$CU,AP$5,FALSE)</f>
        <v>2354221</v>
      </c>
      <c r="AQ37" s="49">
        <f t="shared" si="17"/>
        <v>2.1382570390554041E-3</v>
      </c>
      <c r="AR37" s="37">
        <f>VLOOKUP($C37,DATA_ALL!$A:$CU,AR$5,FALSE)</f>
        <v>0</v>
      </c>
      <c r="AS37" s="49">
        <f t="shared" si="18"/>
        <v>0</v>
      </c>
      <c r="AT37" s="37">
        <f>VLOOKUP($C37,DATA_ALL!$A:$CU,AT$5,FALSE)</f>
        <v>0</v>
      </c>
      <c r="AU37" s="49">
        <f t="shared" si="19"/>
        <v>0</v>
      </c>
    </row>
    <row r="38" spans="2:47" ht="16" customHeight="1" x14ac:dyDescent="0.35">
      <c r="B38" s="1">
        <v>31</v>
      </c>
      <c r="C38" s="12" t="s">
        <v>178</v>
      </c>
      <c r="D38" s="12" t="str">
        <f>VLOOKUP($C38,DATA_ALL!$A:$CU,D$5,FALSE)</f>
        <v>Value</v>
      </c>
      <c r="E38" s="37">
        <f>VLOOKUP($C38,DATA_ALL!$A:$CU,E$5,FALSE)/1000000000</f>
        <v>326.90122713900001</v>
      </c>
      <c r="F38" s="37" t="str">
        <f>VLOOKUP($C38,DATA_ALL!$A:$CU,F$5,FALSE)</f>
        <v>United States</v>
      </c>
      <c r="G38" s="37">
        <f>IF(VLOOKUP($C38,DATA_ALL!$A:$CU,G$5,FALSE)="N/A",0,VLOOKUP($C38,DATA_ALL!$A:$CU,G$5,FALSE))</f>
        <v>29774</v>
      </c>
      <c r="H38" s="37">
        <f>VLOOKUP($C38,DATA_ALL!$A:$CU,H$5,FALSE)</f>
        <v>15941474</v>
      </c>
      <c r="I38" s="37">
        <f t="shared" si="0"/>
        <v>15971248</v>
      </c>
      <c r="J38" s="48">
        <f t="shared" si="1"/>
        <v>5.1124353393085784E-4</v>
      </c>
      <c r="K38" s="50">
        <f>IFERROR(INDEX('SH Summary'!B:B,MATCH('US&amp;CA'!C38,'SH Summary'!C:C,0)), "N/A")</f>
        <v>141</v>
      </c>
      <c r="L38" s="37">
        <f>VLOOKUP($C38,DATA_ALL!$A:$CU,L$5,FALSE)</f>
        <v>195643278</v>
      </c>
      <c r="M38" s="49">
        <f t="shared" si="2"/>
        <v>3.7749799574667323E-4</v>
      </c>
      <c r="N38" s="37">
        <f>VLOOKUP($C38,DATA_ALL!$A:$CU,N$5,FALSE)</f>
        <v>23506437</v>
      </c>
      <c r="O38" s="37">
        <f>VLOOKUP($C38,DATA_ALL!$A:$CU,O$5,FALSE)</f>
        <v>39126060</v>
      </c>
      <c r="P38" s="37">
        <f t="shared" si="3"/>
        <v>62632497</v>
      </c>
      <c r="Q38" s="49">
        <f t="shared" si="4"/>
        <v>1.96895620873939E-4</v>
      </c>
      <c r="R38" s="37">
        <f>VLOOKUP($C38,DATA_ALL!$A:$CU,R$5,FALSE)</f>
        <v>797128</v>
      </c>
      <c r="S38" s="49">
        <f t="shared" si="5"/>
        <v>1.2305820662460568E-5</v>
      </c>
      <c r="T38" s="37">
        <f>VLOOKUP($C38,DATA_ALL!$A:$CU,T$5,FALSE)</f>
        <v>150649636</v>
      </c>
      <c r="U38" s="37">
        <f>VLOOKUP($C38,DATA_ALL!$A:$CU,U$5,FALSE)</f>
        <v>16019054</v>
      </c>
      <c r="V38" s="37">
        <f t="shared" si="6"/>
        <v>166668690</v>
      </c>
      <c r="W38" s="49">
        <f t="shared" si="7"/>
        <v>2.3036446440912232E-3</v>
      </c>
      <c r="X38" s="37">
        <f>VLOOKUP($C38,DATA_ALL!$A:$CU,X$5,FALSE)</f>
        <v>157053215</v>
      </c>
      <c r="Y38" s="49">
        <f t="shared" si="8"/>
        <v>1.1514165322580646E-3</v>
      </c>
      <c r="Z38" s="37">
        <f>VLOOKUP($C38,DATA_ALL!$A:$CU,Z$5,FALSE)</f>
        <v>0</v>
      </c>
      <c r="AA38" s="37">
        <f>VLOOKUP($C38,DATA_ALL!$A:$CU,AA$5,FALSE)</f>
        <v>0</v>
      </c>
      <c r="AB38" s="37">
        <f t="shared" si="9"/>
        <v>0</v>
      </c>
      <c r="AC38" s="49">
        <f t="shared" si="10"/>
        <v>0</v>
      </c>
      <c r="AD38" s="37">
        <f>VLOOKUP($C38,DATA_ALL!$A:$CU,AD$5,FALSE)</f>
        <v>46740690</v>
      </c>
      <c r="AE38" s="37">
        <f>VLOOKUP($C38,DATA_ALL!$A:$CU,AE$5,FALSE)</f>
        <v>0</v>
      </c>
      <c r="AF38" s="37">
        <f t="shared" si="11"/>
        <v>46740690</v>
      </c>
      <c r="AG38" s="49">
        <f t="shared" si="12"/>
        <v>1.0149986970684039E-3</v>
      </c>
      <c r="AH38" s="37">
        <f>VLOOKUP($C38,DATA_ALL!$A:$CU,AH$5,FALSE)</f>
        <v>347079317</v>
      </c>
      <c r="AI38" s="49">
        <f t="shared" si="13"/>
        <v>4.4017668611287253E-3</v>
      </c>
      <c r="AJ38" s="37">
        <f>VLOOKUP($C38,DATA_ALL!$A:$CU,AJ$5,FALSE)</f>
        <v>164425627</v>
      </c>
      <c r="AK38" s="49">
        <f t="shared" si="14"/>
        <v>1.3770990536013401E-3</v>
      </c>
      <c r="AL38" s="37">
        <f>VLOOKUP($C38,DATA_ALL!$A:$CU,AL$5,FALSE)</f>
        <v>0</v>
      </c>
      <c r="AM38" s="49">
        <f t="shared" si="15"/>
        <v>0</v>
      </c>
      <c r="AN38" s="37">
        <f>VLOOKUP($C38,DATA_ALL!$A:$CU,AN$5,FALSE)</f>
        <v>53276633</v>
      </c>
      <c r="AO38" s="49">
        <f t="shared" si="16"/>
        <v>1.2968995374878287E-2</v>
      </c>
      <c r="AP38" s="37">
        <f>VLOOKUP($C38,DATA_ALL!$A:$CU,AP$5,FALSE)</f>
        <v>0</v>
      </c>
      <c r="AQ38" s="49">
        <f t="shared" si="17"/>
        <v>0</v>
      </c>
      <c r="AR38" s="37">
        <f>VLOOKUP($C38,DATA_ALL!$A:$CU,AR$5,FALSE)</f>
        <v>0</v>
      </c>
      <c r="AS38" s="49">
        <f t="shared" si="18"/>
        <v>0</v>
      </c>
      <c r="AT38" s="37">
        <f>VLOOKUP($C38,DATA_ALL!$A:$CU,AT$5,FALSE)</f>
        <v>0</v>
      </c>
      <c r="AU38" s="49">
        <f t="shared" si="19"/>
        <v>0</v>
      </c>
    </row>
    <row r="39" spans="2:47" ht="16" customHeight="1" x14ac:dyDescent="0.35">
      <c r="B39" s="1">
        <v>32</v>
      </c>
      <c r="C39" s="12" t="s">
        <v>1357</v>
      </c>
      <c r="D39" s="12" t="str">
        <f>VLOOKUP($C39,DATA_ALL!$A:$CU,D$5,FALSE)</f>
        <v>GARP</v>
      </c>
      <c r="E39" s="37">
        <f>VLOOKUP($C39,DATA_ALL!$A:$CU,E$5,FALSE)/1000000000</f>
        <v>304.32177038499998</v>
      </c>
      <c r="F39" s="37" t="str">
        <f>VLOOKUP($C39,DATA_ALL!$A:$CU,F$5,FALSE)</f>
        <v>United States</v>
      </c>
      <c r="G39" s="37">
        <f>IF(VLOOKUP($C39,DATA_ALL!$A:$CU,G$5,FALSE)="N/A",0,VLOOKUP($C39,DATA_ALL!$A:$CU,G$5,FALSE))</f>
        <v>0</v>
      </c>
      <c r="H39" s="37">
        <f>VLOOKUP($C39,DATA_ALL!$A:$CU,H$5,FALSE)</f>
        <v>0</v>
      </c>
      <c r="I39" s="37">
        <f t="shared" si="0"/>
        <v>0</v>
      </c>
      <c r="J39" s="48">
        <f t="shared" si="1"/>
        <v>0</v>
      </c>
      <c r="K39" s="50" t="str">
        <f>IFERROR(INDEX('SH Summary'!B:B,MATCH('US&amp;CA'!C39,'SH Summary'!C:C,0)), "N/A")</f>
        <v>N/A</v>
      </c>
      <c r="L39" s="37">
        <f>VLOOKUP($C39,DATA_ALL!$A:$CU,L$5,FALSE)</f>
        <v>110012129</v>
      </c>
      <c r="M39" s="49">
        <f t="shared" si="2"/>
        <v>2.1227081568999507E-4</v>
      </c>
      <c r="N39" s="37">
        <f>VLOOKUP($C39,DATA_ALL!$A:$CU,N$5,FALSE)</f>
        <v>642623057</v>
      </c>
      <c r="O39" s="37">
        <f>VLOOKUP($C39,DATA_ALL!$A:$CU,O$5,FALSE)</f>
        <v>9127211</v>
      </c>
      <c r="P39" s="37">
        <f t="shared" si="3"/>
        <v>651750268</v>
      </c>
      <c r="Q39" s="49">
        <f t="shared" si="4"/>
        <v>2.0488848412448914E-3</v>
      </c>
      <c r="R39" s="37">
        <f>VLOOKUP($C39,DATA_ALL!$A:$CU,R$5,FALSE)</f>
        <v>25260391</v>
      </c>
      <c r="S39" s="49">
        <f t="shared" si="5"/>
        <v>3.8996226642350158E-4</v>
      </c>
      <c r="T39" s="37">
        <f>VLOOKUP($C39,DATA_ALL!$A:$CU,T$5,FALSE)</f>
        <v>128480254</v>
      </c>
      <c r="U39" s="37">
        <f>VLOOKUP($C39,DATA_ALL!$A:$CU,U$5,FALSE)</f>
        <v>0</v>
      </c>
      <c r="V39" s="37">
        <f t="shared" si="6"/>
        <v>128480254</v>
      </c>
      <c r="W39" s="49">
        <f t="shared" si="7"/>
        <v>1.7758155355908777E-3</v>
      </c>
      <c r="X39" s="37">
        <f>VLOOKUP($C39,DATA_ALL!$A:$CU,X$5,FALSE)</f>
        <v>59247132</v>
      </c>
      <c r="Y39" s="49">
        <f t="shared" si="8"/>
        <v>4.3436313782991204E-4</v>
      </c>
      <c r="Z39" s="37">
        <f>VLOOKUP($C39,DATA_ALL!$A:$CU,Z$5,FALSE)</f>
        <v>68961114</v>
      </c>
      <c r="AA39" s="37">
        <f>VLOOKUP($C39,DATA_ALL!$A:$CU,AA$5,FALSE)</f>
        <v>1750181</v>
      </c>
      <c r="AB39" s="37">
        <f t="shared" si="9"/>
        <v>70711295</v>
      </c>
      <c r="AC39" s="49">
        <f t="shared" si="10"/>
        <v>1.6356996298866528E-3</v>
      </c>
      <c r="AD39" s="37">
        <f>VLOOKUP($C39,DATA_ALL!$A:$CU,AD$5,FALSE)</f>
        <v>2568677</v>
      </c>
      <c r="AE39" s="37">
        <f>VLOOKUP($C39,DATA_ALL!$A:$CU,AE$5,FALSE)</f>
        <v>0</v>
      </c>
      <c r="AF39" s="37">
        <f t="shared" si="11"/>
        <v>2568677</v>
      </c>
      <c r="AG39" s="49">
        <f t="shared" si="12"/>
        <v>5.5780173724212815E-5</v>
      </c>
      <c r="AH39" s="37">
        <f>VLOOKUP($C39,DATA_ALL!$A:$CU,AH$5,FALSE)</f>
        <v>0</v>
      </c>
      <c r="AI39" s="49">
        <f t="shared" si="13"/>
        <v>0</v>
      </c>
      <c r="AJ39" s="37">
        <f>VLOOKUP($C39,DATA_ALL!$A:$CU,AJ$5,FALSE)</f>
        <v>72476448</v>
      </c>
      <c r="AK39" s="49">
        <f t="shared" si="14"/>
        <v>6.0700542713567837E-4</v>
      </c>
      <c r="AL39" s="37">
        <f>VLOOKUP($C39,DATA_ALL!$A:$CU,AL$5,FALSE)</f>
        <v>2324370</v>
      </c>
      <c r="AM39" s="49">
        <f t="shared" si="15"/>
        <v>8.8954075774971302E-5</v>
      </c>
      <c r="AN39" s="37">
        <f>VLOOKUP($C39,DATA_ALL!$A:$CU,AN$5,FALSE)</f>
        <v>616553</v>
      </c>
      <c r="AO39" s="49">
        <f t="shared" si="16"/>
        <v>1.5008592989289191E-4</v>
      </c>
      <c r="AP39" s="37">
        <f>VLOOKUP($C39,DATA_ALL!$A:$CU,AP$5,FALSE)</f>
        <v>0</v>
      </c>
      <c r="AQ39" s="49">
        <f t="shared" si="17"/>
        <v>0</v>
      </c>
      <c r="AR39" s="37">
        <f>VLOOKUP($C39,DATA_ALL!$A:$CU,AR$5,FALSE)</f>
        <v>0</v>
      </c>
      <c r="AS39" s="49">
        <f t="shared" si="18"/>
        <v>0</v>
      </c>
      <c r="AT39" s="37">
        <f>VLOOKUP($C39,DATA_ALL!$A:$CU,AT$5,FALSE)</f>
        <v>0</v>
      </c>
      <c r="AU39" s="49">
        <f t="shared" si="19"/>
        <v>0</v>
      </c>
    </row>
    <row r="40" spans="2:47" ht="16" customHeight="1" x14ac:dyDescent="0.35">
      <c r="B40" s="1">
        <v>33</v>
      </c>
      <c r="C40" s="12" t="s">
        <v>336</v>
      </c>
      <c r="D40" s="12" t="str">
        <f>VLOOKUP($C40,DATA_ALL!$A:$CU,D$5,FALSE)</f>
        <v>Broker</v>
      </c>
      <c r="E40" s="37">
        <f>VLOOKUP($C40,DATA_ALL!$A:$CU,E$5,FALSE)/1000000000</f>
        <v>301.14067496600001</v>
      </c>
      <c r="F40" s="37" t="str">
        <f>VLOOKUP($C40,DATA_ALL!$A:$CU,F$5,FALSE)</f>
        <v>United States</v>
      </c>
      <c r="G40" s="37">
        <f>IF(VLOOKUP($C40,DATA_ALL!$A:$CU,G$5,FALSE)="N/A",0,VLOOKUP($C40,DATA_ALL!$A:$CU,G$5,FALSE))</f>
        <v>3138612</v>
      </c>
      <c r="H40" s="37">
        <f>VLOOKUP($C40,DATA_ALL!$A:$CU,H$5,FALSE)</f>
        <v>0</v>
      </c>
      <c r="I40" s="37">
        <f t="shared" ref="I40:I71" si="20">G40+H40</f>
        <v>3138612</v>
      </c>
      <c r="J40" s="48">
        <f t="shared" ref="J40:J71" si="21">I40/$J$5</f>
        <v>1.0046773367477593E-4</v>
      </c>
      <c r="K40" s="50">
        <f>IFERROR(INDEX('SH Summary'!B:B,MATCH('US&amp;CA'!C40,'SH Summary'!C:C,0)), "N/A")</f>
        <v>299</v>
      </c>
      <c r="L40" s="37">
        <f>VLOOKUP($C40,DATA_ALL!$A:$CU,L$5,FALSE)</f>
        <v>0</v>
      </c>
      <c r="M40" s="49">
        <f t="shared" ref="M40:M71" si="22">L40/M$5</f>
        <v>0</v>
      </c>
      <c r="N40" s="37">
        <f>VLOOKUP($C40,DATA_ALL!$A:$CU,N$5,FALSE)</f>
        <v>59902257</v>
      </c>
      <c r="O40" s="37">
        <f>VLOOKUP($C40,DATA_ALL!$A:$CU,O$5,FALSE)</f>
        <v>0</v>
      </c>
      <c r="P40" s="37">
        <f t="shared" ref="P40:P71" si="23">N40+O40</f>
        <v>59902257</v>
      </c>
      <c r="Q40" s="49">
        <f t="shared" ref="Q40:Q71" si="24">P40/Q$5</f>
        <v>1.8831265954102484E-4</v>
      </c>
      <c r="R40" s="37">
        <f>VLOOKUP($C40,DATA_ALL!$A:$CU,R$5,FALSE)</f>
        <v>0</v>
      </c>
      <c r="S40" s="49">
        <f t="shared" ref="S40:S71" si="25">R40/S$5</f>
        <v>0</v>
      </c>
      <c r="T40" s="37">
        <f>VLOOKUP($C40,DATA_ALL!$A:$CU,T$5,FALSE)</f>
        <v>1391974</v>
      </c>
      <c r="U40" s="37">
        <f>VLOOKUP($C40,DATA_ALL!$A:$CU,U$5,FALSE)</f>
        <v>0</v>
      </c>
      <c r="V40" s="37">
        <f t="shared" ref="V40:V71" si="26">T40+U40</f>
        <v>1391974</v>
      </c>
      <c r="W40" s="49">
        <f t="shared" ref="W40:W71" si="27">V40/W$5</f>
        <v>1.9239447131997236E-5</v>
      </c>
      <c r="X40" s="37">
        <f>VLOOKUP($C40,DATA_ALL!$A:$CU,X$5,FALSE)</f>
        <v>354769</v>
      </c>
      <c r="Y40" s="49">
        <f t="shared" ref="Y40:Y71" si="28">X40/Y$5</f>
        <v>2.6009457478005863E-6</v>
      </c>
      <c r="Z40" s="37">
        <f>VLOOKUP($C40,DATA_ALL!$A:$CU,Z$5,FALSE)</f>
        <v>4034708</v>
      </c>
      <c r="AA40" s="37">
        <f>VLOOKUP($C40,DATA_ALL!$A:$CU,AA$5,FALSE)</f>
        <v>0</v>
      </c>
      <c r="AB40" s="37">
        <f t="shared" ref="AB40:AB71" si="29">Z40+AA40</f>
        <v>4034708</v>
      </c>
      <c r="AC40" s="49">
        <f t="shared" ref="AC40:AC71" si="30">AB40/AC$5</f>
        <v>9.3331205181586854E-5</v>
      </c>
      <c r="AD40" s="37">
        <f>VLOOKUP($C40,DATA_ALL!$A:$CU,AD$5,FALSE)</f>
        <v>7383469</v>
      </c>
      <c r="AE40" s="37">
        <f>VLOOKUP($C40,DATA_ALL!$A:$CU,AE$5,FALSE)</f>
        <v>0</v>
      </c>
      <c r="AF40" s="37">
        <f t="shared" ref="AF40:AF71" si="31">AD40+AE40</f>
        <v>7383469</v>
      </c>
      <c r="AG40" s="49">
        <f t="shared" ref="AG40:AG71" si="32">AF40/AG$5</f>
        <v>1.6033591748099892E-4</v>
      </c>
      <c r="AH40" s="37">
        <f>VLOOKUP($C40,DATA_ALL!$A:$CU,AH$5,FALSE)</f>
        <v>65320982</v>
      </c>
      <c r="AI40" s="49">
        <f t="shared" ref="AI40:AI71" si="33">AH40/AI$5</f>
        <v>8.2842082435003166E-4</v>
      </c>
      <c r="AJ40" s="37">
        <f>VLOOKUP($C40,DATA_ALL!$A:$CU,AJ$5,FALSE)</f>
        <v>105291683</v>
      </c>
      <c r="AK40" s="49">
        <f t="shared" ref="AK40:AK71" si="34">AJ40/AK$5</f>
        <v>8.81839891122278E-4</v>
      </c>
      <c r="AL40" s="37">
        <f>VLOOKUP($C40,DATA_ALL!$A:$CU,AL$5,FALSE)</f>
        <v>51310454</v>
      </c>
      <c r="AM40" s="49">
        <f t="shared" ref="AM40:AM71" si="35">AL40/AM$5</f>
        <v>1.9636606965174131E-3</v>
      </c>
      <c r="AN40" s="37">
        <f>VLOOKUP($C40,DATA_ALL!$A:$CU,AN$5,FALSE)</f>
        <v>0</v>
      </c>
      <c r="AO40" s="49">
        <f t="shared" ref="AO40:AO71" si="36">AN40/AO$5</f>
        <v>0</v>
      </c>
      <c r="AP40" s="37">
        <f>VLOOKUP($C40,DATA_ALL!$A:$CU,AP$5,FALSE)</f>
        <v>987297</v>
      </c>
      <c r="AQ40" s="49">
        <f t="shared" ref="AQ40:AQ71" si="37">AP40/AQ$5</f>
        <v>8.9672752043596727E-4</v>
      </c>
      <c r="AR40" s="37">
        <f>VLOOKUP($C40,DATA_ALL!$A:$CU,AR$5,FALSE)</f>
        <v>54257</v>
      </c>
      <c r="AS40" s="49">
        <f t="shared" ref="AS40:AS71" si="38">AR40/AS$5</f>
        <v>2.4991708889912482E-4</v>
      </c>
      <c r="AT40" s="37">
        <f>VLOOKUP($C40,DATA_ALL!$A:$CU,AT$5,FALSE)</f>
        <v>0</v>
      </c>
      <c r="AU40" s="49">
        <f t="shared" ref="AU40:AU71" si="39">AT40/AU$5</f>
        <v>0</v>
      </c>
    </row>
    <row r="41" spans="2:47" ht="16" customHeight="1" x14ac:dyDescent="0.35">
      <c r="B41" s="1">
        <v>34</v>
      </c>
      <c r="C41" s="12" t="s">
        <v>611</v>
      </c>
      <c r="D41" s="12" t="str">
        <f>VLOOKUP($C41,DATA_ALL!$A:$CU,D$5,FALSE)</f>
        <v>Broker</v>
      </c>
      <c r="E41" s="37">
        <f>VLOOKUP($C41,DATA_ALL!$A:$CU,E$5,FALSE)/1000000000</f>
        <v>297.51648030699999</v>
      </c>
      <c r="F41" s="37" t="str">
        <f>VLOOKUP($C41,DATA_ALL!$A:$CU,F$5,FALSE)</f>
        <v>United States</v>
      </c>
      <c r="G41" s="37">
        <f>IF(VLOOKUP($C41,DATA_ALL!$A:$CU,G$5,FALSE)="N/A",0,VLOOKUP($C41,DATA_ALL!$A:$CU,G$5,FALSE))</f>
        <v>630147</v>
      </c>
      <c r="H41" s="37">
        <f>VLOOKUP($C41,DATA_ALL!$A:$CU,H$5,FALSE)</f>
        <v>0</v>
      </c>
      <c r="I41" s="37">
        <f t="shared" si="20"/>
        <v>630147</v>
      </c>
      <c r="J41" s="48">
        <f t="shared" si="21"/>
        <v>2.0171158770806659E-5</v>
      </c>
      <c r="K41" s="50">
        <f>IFERROR(INDEX('SH Summary'!B:B,MATCH('US&amp;CA'!C41,'SH Summary'!C:C,0)), "N/A")</f>
        <v>574</v>
      </c>
      <c r="L41" s="37">
        <f>VLOOKUP($C41,DATA_ALL!$A:$CU,L$5,FALSE)</f>
        <v>0</v>
      </c>
      <c r="M41" s="49">
        <f t="shared" si="22"/>
        <v>0</v>
      </c>
      <c r="N41" s="37">
        <f>VLOOKUP($C41,DATA_ALL!$A:$CU,N$5,FALSE)</f>
        <v>171730783</v>
      </c>
      <c r="O41" s="37">
        <f>VLOOKUP($C41,DATA_ALL!$A:$CU,O$5,FALSE)</f>
        <v>0</v>
      </c>
      <c r="P41" s="37">
        <f t="shared" si="23"/>
        <v>171730783</v>
      </c>
      <c r="Q41" s="49">
        <f t="shared" si="24"/>
        <v>5.3986414020748194E-4</v>
      </c>
      <c r="R41" s="37">
        <f>VLOOKUP($C41,DATA_ALL!$A:$CU,R$5,FALSE)</f>
        <v>0</v>
      </c>
      <c r="S41" s="49">
        <f t="shared" si="25"/>
        <v>0</v>
      </c>
      <c r="T41" s="37">
        <f>VLOOKUP($C41,DATA_ALL!$A:$CU,T$5,FALSE)</f>
        <v>6187395</v>
      </c>
      <c r="U41" s="37">
        <f>VLOOKUP($C41,DATA_ALL!$A:$CU,U$5,FALSE)</f>
        <v>0</v>
      </c>
      <c r="V41" s="37">
        <f t="shared" si="26"/>
        <v>6187395</v>
      </c>
      <c r="W41" s="49">
        <f t="shared" si="27"/>
        <v>8.5520317899101596E-5</v>
      </c>
      <c r="X41" s="37">
        <f>VLOOKUP($C41,DATA_ALL!$A:$CU,X$5,FALSE)</f>
        <v>3534933</v>
      </c>
      <c r="Y41" s="49">
        <f t="shared" si="28"/>
        <v>2.5915931085043987E-5</v>
      </c>
      <c r="Z41" s="37">
        <f>VLOOKUP($C41,DATA_ALL!$A:$CU,Z$5,FALSE)</f>
        <v>26940087</v>
      </c>
      <c r="AA41" s="37">
        <f>VLOOKUP($C41,DATA_ALL!$A:$CU,AA$5,FALSE)</f>
        <v>0</v>
      </c>
      <c r="AB41" s="37">
        <f t="shared" si="29"/>
        <v>26940087</v>
      </c>
      <c r="AC41" s="49">
        <f t="shared" si="30"/>
        <v>6.2318036086051354E-4</v>
      </c>
      <c r="AD41" s="37">
        <f>VLOOKUP($C41,DATA_ALL!$A:$CU,AD$5,FALSE)</f>
        <v>13114998</v>
      </c>
      <c r="AE41" s="37">
        <f>VLOOKUP($C41,DATA_ALL!$A:$CU,AE$5,FALSE)</f>
        <v>0</v>
      </c>
      <c r="AF41" s="37">
        <f t="shared" si="31"/>
        <v>13114998</v>
      </c>
      <c r="AG41" s="49">
        <f t="shared" si="32"/>
        <v>2.8479908794788272E-4</v>
      </c>
      <c r="AH41" s="37">
        <f>VLOOKUP($C41,DATA_ALL!$A:$CU,AH$5,FALSE)</f>
        <v>12613681</v>
      </c>
      <c r="AI41" s="49">
        <f t="shared" si="33"/>
        <v>1.5997058972733037E-4</v>
      </c>
      <c r="AJ41" s="37">
        <f>VLOOKUP($C41,DATA_ALL!$A:$CU,AJ$5,FALSE)</f>
        <v>228072794</v>
      </c>
      <c r="AK41" s="49">
        <f t="shared" si="34"/>
        <v>1.9101574036850921E-3</v>
      </c>
      <c r="AL41" s="37">
        <f>VLOOKUP($C41,DATA_ALL!$A:$CU,AL$5,FALSE)</f>
        <v>133366199</v>
      </c>
      <c r="AM41" s="49">
        <f t="shared" si="35"/>
        <v>5.1039494450822809E-3</v>
      </c>
      <c r="AN41" s="37">
        <f>VLOOKUP($C41,DATA_ALL!$A:$CU,AN$5,FALSE)</f>
        <v>3317402</v>
      </c>
      <c r="AO41" s="49">
        <f t="shared" si="36"/>
        <v>8.0754673807205456E-4</v>
      </c>
      <c r="AP41" s="37">
        <f>VLOOKUP($C41,DATA_ALL!$A:$CU,AP$5,FALSE)</f>
        <v>134185</v>
      </c>
      <c r="AQ41" s="49">
        <f t="shared" si="37"/>
        <v>1.218755676657584E-4</v>
      </c>
      <c r="AR41" s="37">
        <f>VLOOKUP($C41,DATA_ALL!$A:$CU,AR$5,FALSE)</f>
        <v>0</v>
      </c>
      <c r="AS41" s="49">
        <f t="shared" si="38"/>
        <v>0</v>
      </c>
      <c r="AT41" s="37">
        <f>VLOOKUP($C41,DATA_ALL!$A:$CU,AT$5,FALSE)</f>
        <v>0</v>
      </c>
      <c r="AU41" s="49">
        <f t="shared" si="39"/>
        <v>0</v>
      </c>
    </row>
    <row r="42" spans="2:47" ht="16" customHeight="1" x14ac:dyDescent="0.35">
      <c r="B42" s="1">
        <v>35</v>
      </c>
      <c r="C42" s="12" t="s">
        <v>271</v>
      </c>
      <c r="D42" s="12" t="str">
        <f>VLOOKUP($C42,DATA_ALL!$A:$CU,D$5,FALSE)</f>
        <v>Broker</v>
      </c>
      <c r="E42" s="37">
        <f>VLOOKUP($C42,DATA_ALL!$A:$CU,E$5,FALSE)/1000000000</f>
        <v>292.47247277299999</v>
      </c>
      <c r="F42" s="37" t="str">
        <f>VLOOKUP($C42,DATA_ALL!$A:$CU,F$5,FALSE)</f>
        <v>United States</v>
      </c>
      <c r="G42" s="37">
        <f>IF(VLOOKUP($C42,DATA_ALL!$A:$CU,G$5,FALSE)="N/A",0,VLOOKUP($C42,DATA_ALL!$A:$CU,G$5,FALSE))</f>
        <v>6341503</v>
      </c>
      <c r="H42" s="37">
        <f>VLOOKUP($C42,DATA_ALL!$A:$CU,H$5,FALSE)</f>
        <v>0</v>
      </c>
      <c r="I42" s="37">
        <f t="shared" si="20"/>
        <v>6341503</v>
      </c>
      <c r="J42" s="48">
        <f t="shared" si="21"/>
        <v>2.0299305377720871E-4</v>
      </c>
      <c r="K42" s="50">
        <f>IFERROR(INDEX('SH Summary'!B:B,MATCH('US&amp;CA'!C42,'SH Summary'!C:C,0)), "N/A")</f>
        <v>234</v>
      </c>
      <c r="L42" s="37">
        <f>VLOOKUP($C42,DATA_ALL!$A:$CU,L$5,FALSE)</f>
        <v>0</v>
      </c>
      <c r="M42" s="49">
        <f t="shared" si="22"/>
        <v>0</v>
      </c>
      <c r="N42" s="37">
        <f>VLOOKUP($C42,DATA_ALL!$A:$CU,N$5,FALSE)</f>
        <v>98493502</v>
      </c>
      <c r="O42" s="37">
        <f>VLOOKUP($C42,DATA_ALL!$A:$CU,O$5,FALSE)</f>
        <v>0</v>
      </c>
      <c r="P42" s="37">
        <f t="shared" si="23"/>
        <v>98493502</v>
      </c>
      <c r="Q42" s="49">
        <f t="shared" si="24"/>
        <v>3.0963062558943727E-4</v>
      </c>
      <c r="R42" s="37">
        <f>VLOOKUP($C42,DATA_ALL!$A:$CU,R$5,FALSE)</f>
        <v>0</v>
      </c>
      <c r="S42" s="49">
        <f t="shared" si="25"/>
        <v>0</v>
      </c>
      <c r="T42" s="37">
        <f>VLOOKUP($C42,DATA_ALL!$A:$CU,T$5,FALSE)</f>
        <v>7609457</v>
      </c>
      <c r="U42" s="37">
        <f>VLOOKUP($C42,DATA_ALL!$A:$CU,U$5,FALSE)</f>
        <v>0</v>
      </c>
      <c r="V42" s="37">
        <f t="shared" si="26"/>
        <v>7609457</v>
      </c>
      <c r="W42" s="49">
        <f t="shared" si="27"/>
        <v>1.0517563234277816E-4</v>
      </c>
      <c r="X42" s="37">
        <f>VLOOKUP($C42,DATA_ALL!$A:$CU,X$5,FALSE)</f>
        <v>7709788</v>
      </c>
      <c r="Y42" s="49">
        <f t="shared" si="28"/>
        <v>5.6523372434017593E-5</v>
      </c>
      <c r="Z42" s="37">
        <f>VLOOKUP($C42,DATA_ALL!$A:$CU,Z$5,FALSE)</f>
        <v>3666266</v>
      </c>
      <c r="AA42" s="37">
        <f>VLOOKUP($C42,DATA_ALL!$A:$CU,AA$5,FALSE)</f>
        <v>0</v>
      </c>
      <c r="AB42" s="37">
        <f t="shared" si="29"/>
        <v>3666266</v>
      </c>
      <c r="AC42" s="49">
        <f t="shared" si="30"/>
        <v>8.4808373814480691E-5</v>
      </c>
      <c r="AD42" s="37">
        <f>VLOOKUP($C42,DATA_ALL!$A:$CU,AD$5,FALSE)</f>
        <v>8159175</v>
      </c>
      <c r="AE42" s="37">
        <f>VLOOKUP($C42,DATA_ALL!$A:$CU,AE$5,FALSE)</f>
        <v>0</v>
      </c>
      <c r="AF42" s="37">
        <f t="shared" si="31"/>
        <v>8159175</v>
      </c>
      <c r="AG42" s="49">
        <f t="shared" si="32"/>
        <v>1.7718078175895765E-4</v>
      </c>
      <c r="AH42" s="37">
        <f>VLOOKUP($C42,DATA_ALL!$A:$CU,AH$5,FALSE)</f>
        <v>90416227</v>
      </c>
      <c r="AI42" s="49">
        <f t="shared" si="33"/>
        <v>1.1466864552948637E-3</v>
      </c>
      <c r="AJ42" s="37">
        <f>VLOOKUP($C42,DATA_ALL!$A:$CU,AJ$5,FALSE)</f>
        <v>112045036</v>
      </c>
      <c r="AK42" s="49">
        <f t="shared" si="34"/>
        <v>9.3840063651591294E-4</v>
      </c>
      <c r="AL42" s="37">
        <f>VLOOKUP($C42,DATA_ALL!$A:$CU,AL$5,FALSE)</f>
        <v>35446002</v>
      </c>
      <c r="AM42" s="49">
        <f t="shared" si="35"/>
        <v>1.3565251435132032E-3</v>
      </c>
      <c r="AN42" s="37">
        <f>VLOOKUP($C42,DATA_ALL!$A:$CU,AN$5,FALSE)</f>
        <v>542010</v>
      </c>
      <c r="AO42" s="49">
        <f t="shared" si="36"/>
        <v>1.3194011684518014E-4</v>
      </c>
      <c r="AP42" s="37">
        <f>VLOOKUP($C42,DATA_ALL!$A:$CU,AP$5,FALSE)</f>
        <v>1821581</v>
      </c>
      <c r="AQ42" s="49">
        <f t="shared" si="37"/>
        <v>1.6544786557674842E-3</v>
      </c>
      <c r="AR42" s="37">
        <f>VLOOKUP($C42,DATA_ALL!$A:$CU,AR$5,FALSE)</f>
        <v>0</v>
      </c>
      <c r="AS42" s="49">
        <f t="shared" si="38"/>
        <v>0</v>
      </c>
      <c r="AT42" s="37">
        <f>VLOOKUP($C42,DATA_ALL!$A:$CU,AT$5,FALSE)</f>
        <v>0</v>
      </c>
      <c r="AU42" s="49">
        <f t="shared" si="39"/>
        <v>0</v>
      </c>
    </row>
    <row r="43" spans="2:47" ht="16" customHeight="1" x14ac:dyDescent="0.35">
      <c r="B43" s="1">
        <v>36</v>
      </c>
      <c r="C43" s="12" t="s">
        <v>181</v>
      </c>
      <c r="D43" s="12" t="str">
        <f>VLOOKUP($C43,DATA_ALL!$A:$CU,D$5,FALSE)</f>
        <v>Growth</v>
      </c>
      <c r="E43" s="37">
        <f>VLOOKUP($C43,DATA_ALL!$A:$CU,E$5,FALSE)/1000000000</f>
        <v>261.17059100300003</v>
      </c>
      <c r="F43" s="37" t="str">
        <f>VLOOKUP($C43,DATA_ALL!$A:$CU,F$5,FALSE)</f>
        <v>United States</v>
      </c>
      <c r="G43" s="37">
        <f>IF(VLOOKUP($C43,DATA_ALL!$A:$CU,G$5,FALSE)="N/A",0,VLOOKUP($C43,DATA_ALL!$A:$CU,G$5,FALSE))</f>
        <v>12574315</v>
      </c>
      <c r="H43" s="37">
        <f>VLOOKUP($C43,DATA_ALL!$A:$CU,H$5,FALSE)</f>
        <v>3438076</v>
      </c>
      <c r="I43" s="37">
        <f t="shared" si="20"/>
        <v>16012391</v>
      </c>
      <c r="J43" s="48">
        <f t="shared" si="21"/>
        <v>5.1256053137003837E-4</v>
      </c>
      <c r="K43" s="50">
        <f>IFERROR(INDEX('SH Summary'!B:B,MATCH('US&amp;CA'!C43,'SH Summary'!C:C,0)), "N/A")</f>
        <v>144</v>
      </c>
      <c r="L43" s="37">
        <f>VLOOKUP($C43,DATA_ALL!$A:$CU,L$5,FALSE)</f>
        <v>565490958</v>
      </c>
      <c r="M43" s="49">
        <f t="shared" si="22"/>
        <v>1.0911272058008871E-3</v>
      </c>
      <c r="N43" s="37">
        <f>VLOOKUP($C43,DATA_ALL!$A:$CU,N$5,FALSE)</f>
        <v>342911412</v>
      </c>
      <c r="O43" s="37">
        <f>VLOOKUP($C43,DATA_ALL!$A:$CU,O$5,FALSE)</f>
        <v>2311417</v>
      </c>
      <c r="P43" s="37">
        <f t="shared" si="23"/>
        <v>345222829</v>
      </c>
      <c r="Q43" s="49">
        <f t="shared" si="24"/>
        <v>1.0852651021691292E-3</v>
      </c>
      <c r="R43" s="37">
        <f>VLOOKUP($C43,DATA_ALL!$A:$CU,R$5,FALSE)</f>
        <v>38778115</v>
      </c>
      <c r="S43" s="49">
        <f t="shared" si="25"/>
        <v>5.9864479583990533E-4</v>
      </c>
      <c r="T43" s="37">
        <f>VLOOKUP($C43,DATA_ALL!$A:$CU,T$5,FALSE)</f>
        <v>112273469</v>
      </c>
      <c r="U43" s="37">
        <f>VLOOKUP($C43,DATA_ALL!$A:$CU,U$5,FALSE)</f>
        <v>16630854</v>
      </c>
      <c r="V43" s="37">
        <f t="shared" si="26"/>
        <v>128904323</v>
      </c>
      <c r="W43" s="49">
        <f t="shared" si="27"/>
        <v>1.7816768901174845E-3</v>
      </c>
      <c r="X43" s="37">
        <f>VLOOKUP($C43,DATA_ALL!$A:$CU,X$5,FALSE)</f>
        <v>213523502</v>
      </c>
      <c r="Y43" s="49">
        <f t="shared" si="28"/>
        <v>1.5654215689149559E-3</v>
      </c>
      <c r="Z43" s="37">
        <f>VLOOKUP($C43,DATA_ALL!$A:$CU,Z$5,FALSE)</f>
        <v>16896564</v>
      </c>
      <c r="AA43" s="37">
        <f>VLOOKUP($C43,DATA_ALL!$A:$CU,AA$5,FALSE)</f>
        <v>654943</v>
      </c>
      <c r="AB43" s="37">
        <f t="shared" si="29"/>
        <v>17551507</v>
      </c>
      <c r="AC43" s="49">
        <f t="shared" si="30"/>
        <v>4.0600293777469349E-4</v>
      </c>
      <c r="AD43" s="37">
        <f>VLOOKUP($C43,DATA_ALL!$A:$CU,AD$5,FALSE)</f>
        <v>13184217</v>
      </c>
      <c r="AE43" s="37">
        <f>VLOOKUP($C43,DATA_ALL!$A:$CU,AE$5,FALSE)</f>
        <v>0</v>
      </c>
      <c r="AF43" s="37">
        <f t="shared" si="31"/>
        <v>13184217</v>
      </c>
      <c r="AG43" s="49">
        <f t="shared" si="32"/>
        <v>2.8630221498371334E-4</v>
      </c>
      <c r="AH43" s="37">
        <f>VLOOKUP($C43,DATA_ALL!$A:$CU,AH$5,FALSE)</f>
        <v>137099418</v>
      </c>
      <c r="AI43" s="49">
        <f t="shared" si="33"/>
        <v>1.7387370703868105E-3</v>
      </c>
      <c r="AJ43" s="37">
        <f>VLOOKUP($C43,DATA_ALL!$A:$CU,AJ$5,FALSE)</f>
        <v>202726908</v>
      </c>
      <c r="AK43" s="49">
        <f t="shared" si="34"/>
        <v>1.6978803015075376E-3</v>
      </c>
      <c r="AL43" s="37">
        <f>VLOOKUP($C43,DATA_ALL!$A:$CU,AL$5,FALSE)</f>
        <v>146664791</v>
      </c>
      <c r="AM43" s="49">
        <f t="shared" si="35"/>
        <v>5.6128890547263678E-3</v>
      </c>
      <c r="AN43" s="37">
        <f>VLOOKUP($C43,DATA_ALL!$A:$CU,AN$5,FALSE)</f>
        <v>0</v>
      </c>
      <c r="AO43" s="49">
        <f t="shared" si="36"/>
        <v>0</v>
      </c>
      <c r="AP43" s="37">
        <f>VLOOKUP($C43,DATA_ALL!$A:$CU,AP$5,FALSE)</f>
        <v>2707235</v>
      </c>
      <c r="AQ43" s="49">
        <f t="shared" si="37"/>
        <v>2.458887375113533E-3</v>
      </c>
      <c r="AR43" s="37">
        <f>VLOOKUP($C43,DATA_ALL!$A:$CU,AR$5,FALSE)</f>
        <v>0</v>
      </c>
      <c r="AS43" s="49">
        <f t="shared" si="38"/>
        <v>0</v>
      </c>
      <c r="AT43" s="37">
        <f>VLOOKUP($C43,DATA_ALL!$A:$CU,AT$5,FALSE)</f>
        <v>19365822</v>
      </c>
      <c r="AU43" s="49">
        <f t="shared" si="39"/>
        <v>3.932427029564315E-3</v>
      </c>
    </row>
    <row r="44" spans="2:47" ht="16" customHeight="1" x14ac:dyDescent="0.35">
      <c r="B44" s="1">
        <v>37</v>
      </c>
      <c r="C44" s="12" t="s">
        <v>192</v>
      </c>
      <c r="D44" s="12" t="str">
        <f>VLOOKUP($C44,DATA_ALL!$A:$CU,D$5,FALSE)</f>
        <v>Yield</v>
      </c>
      <c r="E44" s="37">
        <f>VLOOKUP($C44,DATA_ALL!$A:$CU,E$5,FALSE)/1000000000</f>
        <v>256.46741845700001</v>
      </c>
      <c r="F44" s="37" t="str">
        <f>VLOOKUP($C44,DATA_ALL!$A:$CU,F$5,FALSE)</f>
        <v>United States</v>
      </c>
      <c r="G44" s="37">
        <f>IF(VLOOKUP($C44,DATA_ALL!$A:$CU,G$5,FALSE)="N/A",0,VLOOKUP($C44,DATA_ALL!$A:$CU,G$5,FALSE))</f>
        <v>135827</v>
      </c>
      <c r="H44" s="37">
        <f>VLOOKUP($C44,DATA_ALL!$A:$CU,H$5,FALSE)</f>
        <v>14192021</v>
      </c>
      <c r="I44" s="37">
        <f t="shared" si="20"/>
        <v>14327848</v>
      </c>
      <c r="J44" s="48">
        <f t="shared" si="21"/>
        <v>4.5863790012804097E-4</v>
      </c>
      <c r="K44" s="50">
        <f>IFERROR(INDEX('SH Summary'!B:B,MATCH('US&amp;CA'!C44,'SH Summary'!C:C,0)), "N/A")</f>
        <v>155</v>
      </c>
      <c r="L44" s="37">
        <f>VLOOKUP($C44,DATA_ALL!$A:$CU,L$5,FALSE)</f>
        <v>160651865</v>
      </c>
      <c r="M44" s="49">
        <f t="shared" si="22"/>
        <v>3.0998129693198619E-4</v>
      </c>
      <c r="N44" s="37">
        <f>VLOOKUP($C44,DATA_ALL!$A:$CU,N$5,FALSE)</f>
        <v>10049597</v>
      </c>
      <c r="O44" s="37">
        <f>VLOOKUP($C44,DATA_ALL!$A:$CU,O$5,FALSE)</f>
        <v>128830813</v>
      </c>
      <c r="P44" s="37">
        <f t="shared" si="23"/>
        <v>138880410</v>
      </c>
      <c r="Q44" s="49">
        <f t="shared" si="24"/>
        <v>4.3659355548569633E-4</v>
      </c>
      <c r="R44" s="37">
        <f>VLOOKUP($C44,DATA_ALL!$A:$CU,R$5,FALSE)</f>
        <v>29017411</v>
      </c>
      <c r="S44" s="49">
        <f t="shared" si="25"/>
        <v>4.4796200341088327E-4</v>
      </c>
      <c r="T44" s="37">
        <f>VLOOKUP($C44,DATA_ALL!$A:$CU,T$5,FALSE)</f>
        <v>263619</v>
      </c>
      <c r="U44" s="37">
        <f>VLOOKUP($C44,DATA_ALL!$A:$CU,U$5,FALSE)</f>
        <v>18269623</v>
      </c>
      <c r="V44" s="37">
        <f t="shared" si="26"/>
        <v>18533242</v>
      </c>
      <c r="W44" s="49">
        <f t="shared" si="27"/>
        <v>2.5616091223220456E-4</v>
      </c>
      <c r="X44" s="37">
        <f>VLOOKUP($C44,DATA_ALL!$A:$CU,X$5,FALSE)</f>
        <v>83026359</v>
      </c>
      <c r="Y44" s="49">
        <f t="shared" si="28"/>
        <v>6.08697646627566E-4</v>
      </c>
      <c r="Z44" s="37">
        <f>VLOOKUP($C44,DATA_ALL!$A:$CU,Z$5,FALSE)</f>
        <v>1107722</v>
      </c>
      <c r="AA44" s="37">
        <f>VLOOKUP($C44,DATA_ALL!$A:$CU,AA$5,FALSE)</f>
        <v>18206125</v>
      </c>
      <c r="AB44" s="37">
        <f t="shared" si="29"/>
        <v>19313847</v>
      </c>
      <c r="AC44" s="49">
        <f t="shared" si="30"/>
        <v>4.4676953504510758E-4</v>
      </c>
      <c r="AD44" s="37">
        <f>VLOOKUP($C44,DATA_ALL!$A:$CU,AD$5,FALSE)</f>
        <v>168578</v>
      </c>
      <c r="AE44" s="37">
        <f>VLOOKUP($C44,DATA_ALL!$A:$CU,AE$5,FALSE)</f>
        <v>19340800</v>
      </c>
      <c r="AF44" s="37">
        <f t="shared" si="31"/>
        <v>19509378</v>
      </c>
      <c r="AG44" s="49">
        <f t="shared" si="32"/>
        <v>4.2365641693811073E-4</v>
      </c>
      <c r="AH44" s="37">
        <f>VLOOKUP($C44,DATA_ALL!$A:$CU,AH$5,FALSE)</f>
        <v>182000924</v>
      </c>
      <c r="AI44" s="49">
        <f t="shared" si="33"/>
        <v>2.3081918072289155E-3</v>
      </c>
      <c r="AJ44" s="37">
        <f>VLOOKUP($C44,DATA_ALL!$A:$CU,AJ$5,FALSE)</f>
        <v>443077236</v>
      </c>
      <c r="AK44" s="49">
        <f t="shared" si="34"/>
        <v>3.7108646231155777E-3</v>
      </c>
      <c r="AL44" s="37">
        <f>VLOOKUP($C44,DATA_ALL!$A:$CU,AL$5,FALSE)</f>
        <v>74171565</v>
      </c>
      <c r="AM44" s="49">
        <f t="shared" si="35"/>
        <v>2.8385597014925373E-3</v>
      </c>
      <c r="AN44" s="37">
        <f>VLOOKUP($C44,DATA_ALL!$A:$CU,AN$5,FALSE)</f>
        <v>0</v>
      </c>
      <c r="AO44" s="49">
        <f t="shared" si="36"/>
        <v>0</v>
      </c>
      <c r="AP44" s="37">
        <f>VLOOKUP($C44,DATA_ALL!$A:$CU,AP$5,FALSE)</f>
        <v>4387038</v>
      </c>
      <c r="AQ44" s="49">
        <f t="shared" si="37"/>
        <v>3.9845940054495915E-3</v>
      </c>
      <c r="AR44" s="37">
        <f>VLOOKUP($C44,DATA_ALL!$A:$CU,AR$5,FALSE)</f>
        <v>0</v>
      </c>
      <c r="AS44" s="49">
        <f t="shared" si="38"/>
        <v>0</v>
      </c>
      <c r="AT44" s="37">
        <f>VLOOKUP($C44,DATA_ALL!$A:$CU,AT$5,FALSE)</f>
        <v>2466579</v>
      </c>
      <c r="AU44" s="49">
        <f t="shared" si="39"/>
        <v>5.0086394113070542E-4</v>
      </c>
    </row>
    <row r="45" spans="2:47" ht="16" customHeight="1" x14ac:dyDescent="0.35">
      <c r="B45" s="1">
        <v>38</v>
      </c>
      <c r="C45" s="12" t="s">
        <v>363</v>
      </c>
      <c r="D45" s="12" t="str">
        <f>VLOOKUP($C45,DATA_ALL!$A:$CU,D$5,FALSE)</f>
        <v>Value</v>
      </c>
      <c r="E45" s="37">
        <f>VLOOKUP($C45,DATA_ALL!$A:$CU,E$5,FALSE)/1000000000</f>
        <v>241.53222510699999</v>
      </c>
      <c r="F45" s="37" t="str">
        <f>VLOOKUP($C45,DATA_ALL!$A:$CU,F$5,FALSE)</f>
        <v>United States</v>
      </c>
      <c r="G45" s="37">
        <f>IF(VLOOKUP($C45,DATA_ALL!$A:$CU,G$5,FALSE)="N/A",0,VLOOKUP($C45,DATA_ALL!$A:$CU,G$5,FALSE))</f>
        <v>2452158</v>
      </c>
      <c r="H45" s="37">
        <f>VLOOKUP($C45,DATA_ALL!$A:$CU,H$5,FALSE)</f>
        <v>0</v>
      </c>
      <c r="I45" s="37">
        <f t="shared" si="20"/>
        <v>2452158</v>
      </c>
      <c r="J45" s="48">
        <f t="shared" si="21"/>
        <v>7.849417413572343E-5</v>
      </c>
      <c r="K45" s="50">
        <f>IFERROR(INDEX('SH Summary'!B:B,MATCH('US&amp;CA'!C45,'SH Summary'!C:C,0)), "N/A")</f>
        <v>326</v>
      </c>
      <c r="L45" s="37">
        <f>VLOOKUP($C45,DATA_ALL!$A:$CU,L$5,FALSE)</f>
        <v>742791572</v>
      </c>
      <c r="M45" s="49">
        <f t="shared" si="22"/>
        <v>1.4332326290685067E-3</v>
      </c>
      <c r="N45" s="37">
        <f>VLOOKUP($C45,DATA_ALL!$A:$CU,N$5,FALSE)</f>
        <v>1244283424</v>
      </c>
      <c r="O45" s="37">
        <f>VLOOKUP($C45,DATA_ALL!$A:$CU,O$5,FALSE)</f>
        <v>0</v>
      </c>
      <c r="P45" s="37">
        <f t="shared" si="23"/>
        <v>1244283424</v>
      </c>
      <c r="Q45" s="49">
        <f t="shared" si="24"/>
        <v>3.9116108896573402E-3</v>
      </c>
      <c r="R45" s="37">
        <f>VLOOKUP($C45,DATA_ALL!$A:$CU,R$5,FALSE)</f>
        <v>0</v>
      </c>
      <c r="S45" s="49">
        <f t="shared" si="25"/>
        <v>0</v>
      </c>
      <c r="T45" s="37">
        <f>VLOOKUP($C45,DATA_ALL!$A:$CU,T$5,FALSE)</f>
        <v>241451893</v>
      </c>
      <c r="U45" s="37">
        <f>VLOOKUP($C45,DATA_ALL!$A:$CU,U$5,FALSE)</f>
        <v>0</v>
      </c>
      <c r="V45" s="37">
        <f t="shared" si="26"/>
        <v>241451893</v>
      </c>
      <c r="W45" s="49">
        <f t="shared" si="27"/>
        <v>3.3372756461644781E-3</v>
      </c>
      <c r="X45" s="37">
        <f>VLOOKUP($C45,DATA_ALL!$A:$CU,X$5,FALSE)</f>
        <v>463651968</v>
      </c>
      <c r="Y45" s="49">
        <f t="shared" si="28"/>
        <v>3.3992079765395897E-3</v>
      </c>
      <c r="Z45" s="37">
        <f>VLOOKUP($C45,DATA_ALL!$A:$CU,Z$5,FALSE)</f>
        <v>360595741</v>
      </c>
      <c r="AA45" s="37">
        <f>VLOOKUP($C45,DATA_ALL!$A:$CU,AA$5,FALSE)</f>
        <v>8358753</v>
      </c>
      <c r="AB45" s="37">
        <f t="shared" si="29"/>
        <v>368954494</v>
      </c>
      <c r="AC45" s="49">
        <f t="shared" si="30"/>
        <v>8.5346864214665748E-3</v>
      </c>
      <c r="AD45" s="37">
        <f>VLOOKUP($C45,DATA_ALL!$A:$CU,AD$5,FALSE)</f>
        <v>3064719</v>
      </c>
      <c r="AE45" s="37">
        <f>VLOOKUP($C45,DATA_ALL!$A:$CU,AE$5,FALSE)</f>
        <v>0</v>
      </c>
      <c r="AF45" s="37">
        <f t="shared" si="31"/>
        <v>3064719</v>
      </c>
      <c r="AG45" s="49">
        <f t="shared" si="32"/>
        <v>6.6551986970684034E-5</v>
      </c>
      <c r="AH45" s="37">
        <f>VLOOKUP($C45,DATA_ALL!$A:$CU,AH$5,FALSE)</f>
        <v>0</v>
      </c>
      <c r="AI45" s="49">
        <f t="shared" si="33"/>
        <v>0</v>
      </c>
      <c r="AJ45" s="37">
        <f>VLOOKUP($C45,DATA_ALL!$A:$CU,AJ$5,FALSE)</f>
        <v>4199785779</v>
      </c>
      <c r="AK45" s="49">
        <f t="shared" si="34"/>
        <v>3.517408525125628E-2</v>
      </c>
      <c r="AL45" s="37">
        <f>VLOOKUP($C45,DATA_ALL!$A:$CU,AL$5,FALSE)</f>
        <v>0</v>
      </c>
      <c r="AM45" s="49">
        <f t="shared" si="35"/>
        <v>0</v>
      </c>
      <c r="AN45" s="37">
        <f>VLOOKUP($C45,DATA_ALL!$A:$CU,AN$5,FALSE)</f>
        <v>0</v>
      </c>
      <c r="AO45" s="49">
        <f t="shared" si="36"/>
        <v>0</v>
      </c>
      <c r="AP45" s="37">
        <f>VLOOKUP($C45,DATA_ALL!$A:$CU,AP$5,FALSE)</f>
        <v>0</v>
      </c>
      <c r="AQ45" s="49">
        <f t="shared" si="37"/>
        <v>0</v>
      </c>
      <c r="AR45" s="37">
        <f>VLOOKUP($C45,DATA_ALL!$A:$CU,AR$5,FALSE)</f>
        <v>0</v>
      </c>
      <c r="AS45" s="49">
        <f t="shared" si="38"/>
        <v>0</v>
      </c>
      <c r="AT45" s="37">
        <f>VLOOKUP($C45,DATA_ALL!$A:$CU,AT$5,FALSE)</f>
        <v>0</v>
      </c>
      <c r="AU45" s="49">
        <f t="shared" si="39"/>
        <v>0</v>
      </c>
    </row>
    <row r="46" spans="2:47" ht="16" customHeight="1" x14ac:dyDescent="0.35">
      <c r="B46" s="1">
        <v>39</v>
      </c>
      <c r="C46" s="12" t="s">
        <v>718</v>
      </c>
      <c r="D46" s="12" t="str">
        <f>VLOOKUP($C46,DATA_ALL!$A:$CU,D$5,FALSE)</f>
        <v>Alternative</v>
      </c>
      <c r="E46" s="37">
        <f>VLOOKUP($C46,DATA_ALL!$A:$CU,E$5,FALSE)/1000000000</f>
        <v>235.735014315</v>
      </c>
      <c r="F46" s="37" t="str">
        <f>VLOOKUP($C46,DATA_ALL!$A:$CU,F$5,FALSE)</f>
        <v>United States</v>
      </c>
      <c r="G46" s="37">
        <f>IF(VLOOKUP($C46,DATA_ALL!$A:$CU,G$5,FALSE)="N/A",0,VLOOKUP($C46,DATA_ALL!$A:$CU,G$5,FALSE))</f>
        <v>0</v>
      </c>
      <c r="H46" s="37">
        <f>VLOOKUP($C46,DATA_ALL!$A:$CU,H$5,FALSE)</f>
        <v>260359</v>
      </c>
      <c r="I46" s="37">
        <f t="shared" si="20"/>
        <v>260359</v>
      </c>
      <c r="J46" s="48">
        <f t="shared" si="21"/>
        <v>8.3341549295774648E-6</v>
      </c>
      <c r="K46" s="50">
        <f>IFERROR(INDEX('SH Summary'!B:B,MATCH('US&amp;CA'!C46,'SH Summary'!C:C,0)), "N/A")</f>
        <v>681</v>
      </c>
      <c r="L46" s="37">
        <f>VLOOKUP($C46,DATA_ALL!$A:$CU,L$5,FALSE)</f>
        <v>72879808</v>
      </c>
      <c r="M46" s="49">
        <f t="shared" si="22"/>
        <v>1.4062318793494331E-4</v>
      </c>
      <c r="N46" s="37">
        <f>VLOOKUP($C46,DATA_ALL!$A:$CU,N$5,FALSE)</f>
        <v>1104926</v>
      </c>
      <c r="O46" s="37">
        <f>VLOOKUP($C46,DATA_ALL!$A:$CU,O$5,FALSE)</f>
        <v>33714429</v>
      </c>
      <c r="P46" s="37">
        <f t="shared" si="23"/>
        <v>34819355</v>
      </c>
      <c r="Q46" s="49">
        <f t="shared" si="24"/>
        <v>1.094604055328513E-4</v>
      </c>
      <c r="R46" s="37">
        <f>VLOOKUP($C46,DATA_ALL!$A:$CU,R$5,FALSE)</f>
        <v>112783</v>
      </c>
      <c r="S46" s="49">
        <f t="shared" si="25"/>
        <v>1.741109798895899E-6</v>
      </c>
      <c r="T46" s="37">
        <f>VLOOKUP($C46,DATA_ALL!$A:$CU,T$5,FALSE)</f>
        <v>289253</v>
      </c>
      <c r="U46" s="37">
        <f>VLOOKUP($C46,DATA_ALL!$A:$CU,U$5,FALSE)</f>
        <v>4604227</v>
      </c>
      <c r="V46" s="37">
        <f t="shared" si="26"/>
        <v>4893480</v>
      </c>
      <c r="W46" s="49">
        <f t="shared" si="27"/>
        <v>6.7636212854181059E-5</v>
      </c>
      <c r="X46" s="37">
        <f>VLOOKUP($C46,DATA_ALL!$A:$CU,X$5,FALSE)</f>
        <v>0</v>
      </c>
      <c r="Y46" s="49">
        <f t="shared" si="28"/>
        <v>0</v>
      </c>
      <c r="Z46" s="37">
        <f>VLOOKUP($C46,DATA_ALL!$A:$CU,Z$5,FALSE)</f>
        <v>0</v>
      </c>
      <c r="AA46" s="37">
        <f>VLOOKUP($C46,DATA_ALL!$A:$CU,AA$5,FALSE)</f>
        <v>12802925</v>
      </c>
      <c r="AB46" s="37">
        <f t="shared" si="29"/>
        <v>12802925</v>
      </c>
      <c r="AC46" s="49">
        <f t="shared" si="30"/>
        <v>2.9615833911635439E-4</v>
      </c>
      <c r="AD46" s="37">
        <f>VLOOKUP($C46,DATA_ALL!$A:$CU,AD$5,FALSE)</f>
        <v>0</v>
      </c>
      <c r="AE46" s="37">
        <f>VLOOKUP($C46,DATA_ALL!$A:$CU,AE$5,FALSE)</f>
        <v>52387</v>
      </c>
      <c r="AF46" s="37">
        <f t="shared" si="31"/>
        <v>52387</v>
      </c>
      <c r="AG46" s="49">
        <f t="shared" si="32"/>
        <v>1.1376112920738327E-6</v>
      </c>
      <c r="AH46" s="37">
        <f>VLOOKUP($C46,DATA_ALL!$A:$CU,AH$5,FALSE)</f>
        <v>1004395004</v>
      </c>
      <c r="AI46" s="49">
        <f t="shared" si="33"/>
        <v>1.2738046975269498E-2</v>
      </c>
      <c r="AJ46" s="37">
        <f>VLOOKUP($C46,DATA_ALL!$A:$CU,AJ$5,FALSE)</f>
        <v>1320099522</v>
      </c>
      <c r="AK46" s="49">
        <f t="shared" si="34"/>
        <v>1.1056109899497487E-2</v>
      </c>
      <c r="AL46" s="37">
        <f>VLOOKUP($C46,DATA_ALL!$A:$CU,AL$5,FALSE)</f>
        <v>588682685</v>
      </c>
      <c r="AM46" s="49">
        <f t="shared" si="35"/>
        <v>2.2528996747034062E-2</v>
      </c>
      <c r="AN46" s="37">
        <f>VLOOKUP($C46,DATA_ALL!$A:$CU,AN$5,FALSE)</f>
        <v>0</v>
      </c>
      <c r="AO46" s="49">
        <f t="shared" si="36"/>
        <v>0</v>
      </c>
      <c r="AP46" s="37">
        <f>VLOOKUP($C46,DATA_ALL!$A:$CU,AP$5,FALSE)</f>
        <v>4571882</v>
      </c>
      <c r="AQ46" s="49">
        <f t="shared" si="37"/>
        <v>4.1524813805631248E-3</v>
      </c>
      <c r="AR46" s="37">
        <f>VLOOKUP($C46,DATA_ALL!$A:$CU,AR$5,FALSE)</f>
        <v>0</v>
      </c>
      <c r="AS46" s="49">
        <f t="shared" si="38"/>
        <v>0</v>
      </c>
      <c r="AT46" s="37">
        <f>VLOOKUP($C46,DATA_ALL!$A:$CU,AT$5,FALSE)</f>
        <v>669037</v>
      </c>
      <c r="AU46" s="49">
        <f t="shared" si="39"/>
        <v>1.3585476426348548E-4</v>
      </c>
    </row>
    <row r="47" spans="2:47" ht="16" customHeight="1" x14ac:dyDescent="0.35">
      <c r="B47" s="1">
        <v>40</v>
      </c>
      <c r="C47" s="12" t="s">
        <v>122</v>
      </c>
      <c r="D47" s="12" t="str">
        <f>VLOOKUP($C47,DATA_ALL!$A:$CU,D$5,FALSE)</f>
        <v>Growth</v>
      </c>
      <c r="E47" s="37">
        <f>VLOOKUP($C47,DATA_ALL!$A:$CU,E$5,FALSE)/1000000000</f>
        <v>235.65447384199999</v>
      </c>
      <c r="F47" s="37" t="str">
        <f>VLOOKUP($C47,DATA_ALL!$A:$CU,F$5,FALSE)</f>
        <v>United States</v>
      </c>
      <c r="G47" s="37">
        <f>IF(VLOOKUP($C47,DATA_ALL!$A:$CU,G$5,FALSE)="N/A",0,VLOOKUP($C47,DATA_ALL!$A:$CU,G$5,FALSE))</f>
        <v>5972510</v>
      </c>
      <c r="H47" s="37">
        <f>VLOOKUP($C47,DATA_ALL!$A:$CU,H$5,FALSE)</f>
        <v>26403002</v>
      </c>
      <c r="I47" s="37">
        <f t="shared" si="20"/>
        <v>32375512</v>
      </c>
      <c r="J47" s="48">
        <f t="shared" si="21"/>
        <v>1.0363480153649167E-3</v>
      </c>
      <c r="K47" s="50">
        <f>IFERROR(INDEX('SH Summary'!B:B,MATCH('US&amp;CA'!C47,'SH Summary'!C:C,0)), "N/A")</f>
        <v>84</v>
      </c>
      <c r="L47" s="37">
        <f>VLOOKUP($C47,DATA_ALL!$A:$CU,L$5,FALSE)</f>
        <v>327619061</v>
      </c>
      <c r="M47" s="49">
        <f t="shared" si="22"/>
        <v>6.3214816353622473E-4</v>
      </c>
      <c r="N47" s="37">
        <f>VLOOKUP($C47,DATA_ALL!$A:$CU,N$5,FALSE)</f>
        <v>119804640</v>
      </c>
      <c r="O47" s="37">
        <f>VLOOKUP($C47,DATA_ALL!$A:$CU,O$5,FALSE)</f>
        <v>20287922</v>
      </c>
      <c r="P47" s="37">
        <f t="shared" si="23"/>
        <v>140092562</v>
      </c>
      <c r="Q47" s="49">
        <f t="shared" si="24"/>
        <v>4.4040415592580952E-4</v>
      </c>
      <c r="R47" s="37">
        <f>VLOOKUP($C47,DATA_ALL!$A:$CU,R$5,FALSE)</f>
        <v>389566</v>
      </c>
      <c r="S47" s="49">
        <f t="shared" si="25"/>
        <v>6.0140019321766565E-6</v>
      </c>
      <c r="T47" s="37">
        <f>VLOOKUP($C47,DATA_ALL!$A:$CU,T$5,FALSE)</f>
        <v>161529</v>
      </c>
      <c r="U47" s="37">
        <f>VLOOKUP($C47,DATA_ALL!$A:$CU,U$5,FALSE)</f>
        <v>143610</v>
      </c>
      <c r="V47" s="37">
        <f t="shared" si="26"/>
        <v>305139</v>
      </c>
      <c r="W47" s="49">
        <f t="shared" si="27"/>
        <v>4.2175397373876983E-6</v>
      </c>
      <c r="X47" s="37">
        <f>VLOOKUP($C47,DATA_ALL!$A:$CU,X$5,FALSE)</f>
        <v>4141355</v>
      </c>
      <c r="Y47" s="49">
        <f t="shared" si="28"/>
        <v>3.0361840175953081E-5</v>
      </c>
      <c r="Z47" s="37">
        <f>VLOOKUP($C47,DATA_ALL!$A:$CU,Z$5,FALSE)</f>
        <v>125193170</v>
      </c>
      <c r="AA47" s="37">
        <f>VLOOKUP($C47,DATA_ALL!$A:$CU,AA$5,FALSE)</f>
        <v>118693</v>
      </c>
      <c r="AB47" s="37">
        <f t="shared" si="29"/>
        <v>125311863</v>
      </c>
      <c r="AC47" s="49">
        <f t="shared" si="30"/>
        <v>2.898724566273421E-3</v>
      </c>
      <c r="AD47" s="37">
        <f>VLOOKUP($C47,DATA_ALL!$A:$CU,AD$5,FALSE)</f>
        <v>16490</v>
      </c>
      <c r="AE47" s="37">
        <f>VLOOKUP($C47,DATA_ALL!$A:$CU,AE$5,FALSE)</f>
        <v>98472</v>
      </c>
      <c r="AF47" s="37">
        <f t="shared" si="31"/>
        <v>114962</v>
      </c>
      <c r="AG47" s="49">
        <f t="shared" si="32"/>
        <v>2.4964603691639524E-6</v>
      </c>
      <c r="AH47" s="37">
        <f>VLOOKUP($C47,DATA_ALL!$A:$CU,AH$5,FALSE)</f>
        <v>88948980</v>
      </c>
      <c r="AI47" s="49">
        <f t="shared" si="33"/>
        <v>1.1280783766645529E-3</v>
      </c>
      <c r="AJ47" s="37">
        <f>VLOOKUP($C47,DATA_ALL!$A:$CU,AJ$5,FALSE)</f>
        <v>369215592</v>
      </c>
      <c r="AK47" s="49">
        <f t="shared" si="34"/>
        <v>3.0922578894472361E-3</v>
      </c>
      <c r="AL47" s="37">
        <f>VLOOKUP($C47,DATA_ALL!$A:$CU,AL$5,FALSE)</f>
        <v>95413445</v>
      </c>
      <c r="AM47" s="49">
        <f t="shared" si="35"/>
        <v>3.6514904324531192E-3</v>
      </c>
      <c r="AN47" s="37">
        <f>VLOOKUP($C47,DATA_ALL!$A:$CU,AN$5,FALSE)</f>
        <v>0</v>
      </c>
      <c r="AO47" s="49">
        <f t="shared" si="36"/>
        <v>0</v>
      </c>
      <c r="AP47" s="37">
        <f>VLOOKUP($C47,DATA_ALL!$A:$CU,AP$5,FALSE)</f>
        <v>485968</v>
      </c>
      <c r="AQ47" s="49">
        <f t="shared" si="37"/>
        <v>4.4138782924613986E-4</v>
      </c>
      <c r="AR47" s="37">
        <f>VLOOKUP($C47,DATA_ALL!$A:$CU,AR$5,FALSE)</f>
        <v>0</v>
      </c>
      <c r="AS47" s="49">
        <f t="shared" si="38"/>
        <v>0</v>
      </c>
      <c r="AT47" s="37">
        <f>VLOOKUP($C47,DATA_ALL!$A:$CU,AT$5,FALSE)</f>
        <v>72457732</v>
      </c>
      <c r="AU47" s="49">
        <f t="shared" si="39"/>
        <v>1.4713279086099585E-2</v>
      </c>
    </row>
    <row r="48" spans="2:47" ht="16" customHeight="1" x14ac:dyDescent="0.35">
      <c r="B48" s="1">
        <v>41</v>
      </c>
      <c r="C48" s="12" t="s">
        <v>798</v>
      </c>
      <c r="D48" s="12" t="str">
        <f>VLOOKUP($C48,DATA_ALL!$A:$CU,D$5,FALSE)</f>
        <v>Growth</v>
      </c>
      <c r="E48" s="37">
        <f>VLOOKUP($C48,DATA_ALL!$A:$CU,E$5,FALSE)/1000000000</f>
        <v>232.843399519</v>
      </c>
      <c r="F48" s="37" t="str">
        <f>VLOOKUP($C48,DATA_ALL!$A:$CU,F$5,FALSE)</f>
        <v>United States</v>
      </c>
      <c r="G48" s="37">
        <f>IF(VLOOKUP($C48,DATA_ALL!$A:$CU,G$5,FALSE)="N/A",0,VLOOKUP($C48,DATA_ALL!$A:$CU,G$5,FALSE))</f>
        <v>37990</v>
      </c>
      <c r="H48" s="37">
        <f>VLOOKUP($C48,DATA_ALL!$A:$CU,H$5,FALSE)</f>
        <v>0</v>
      </c>
      <c r="I48" s="37">
        <f t="shared" si="20"/>
        <v>37990</v>
      </c>
      <c r="J48" s="48">
        <f t="shared" si="21"/>
        <v>1.2160691421254801E-6</v>
      </c>
      <c r="K48" s="50">
        <f>IFERROR(INDEX('SH Summary'!B:B,MATCH('US&amp;CA'!C48,'SH Summary'!C:C,0)), "N/A")</f>
        <v>761</v>
      </c>
      <c r="L48" s="37">
        <f>VLOOKUP($C48,DATA_ALL!$A:$CU,L$5,FALSE)</f>
        <v>0</v>
      </c>
      <c r="M48" s="49">
        <f t="shared" si="22"/>
        <v>0</v>
      </c>
      <c r="N48" s="37">
        <f>VLOOKUP($C48,DATA_ALL!$A:$CU,N$5,FALSE)</f>
        <v>1519948</v>
      </c>
      <c r="O48" s="37">
        <f>VLOOKUP($C48,DATA_ALL!$A:$CU,O$5,FALSE)</f>
        <v>0</v>
      </c>
      <c r="P48" s="37">
        <f t="shared" si="23"/>
        <v>1519948</v>
      </c>
      <c r="Q48" s="49">
        <f t="shared" si="24"/>
        <v>4.7782081106570259E-6</v>
      </c>
      <c r="R48" s="37">
        <f>VLOOKUP($C48,DATA_ALL!$A:$CU,R$5,FALSE)</f>
        <v>0</v>
      </c>
      <c r="S48" s="49">
        <f t="shared" si="25"/>
        <v>0</v>
      </c>
      <c r="T48" s="37">
        <f>VLOOKUP($C48,DATA_ALL!$A:$CU,T$5,FALSE)</f>
        <v>153918</v>
      </c>
      <c r="U48" s="37">
        <f>VLOOKUP($C48,DATA_ALL!$A:$CU,U$5,FALSE)</f>
        <v>0</v>
      </c>
      <c r="V48" s="37">
        <f t="shared" si="26"/>
        <v>153918</v>
      </c>
      <c r="W48" s="49">
        <f t="shared" si="27"/>
        <v>2.1274084312370421E-6</v>
      </c>
      <c r="X48" s="37">
        <f>VLOOKUP($C48,DATA_ALL!$A:$CU,X$5,FALSE)</f>
        <v>47353277</v>
      </c>
      <c r="Y48" s="49">
        <f t="shared" si="28"/>
        <v>3.4716478739002933E-4</v>
      </c>
      <c r="Z48" s="37">
        <f>VLOOKUP($C48,DATA_ALL!$A:$CU,Z$5,FALSE)</f>
        <v>700277</v>
      </c>
      <c r="AA48" s="37">
        <f>VLOOKUP($C48,DATA_ALL!$A:$CU,AA$5,FALSE)</f>
        <v>0</v>
      </c>
      <c r="AB48" s="37">
        <f t="shared" si="29"/>
        <v>700277</v>
      </c>
      <c r="AC48" s="49">
        <f t="shared" si="30"/>
        <v>1.619886652787416E-5</v>
      </c>
      <c r="AD48" s="37">
        <f>VLOOKUP($C48,DATA_ALL!$A:$CU,AD$5,FALSE)</f>
        <v>97604</v>
      </c>
      <c r="AE48" s="37">
        <f>VLOOKUP($C48,DATA_ALL!$A:$CU,AE$5,FALSE)</f>
        <v>0</v>
      </c>
      <c r="AF48" s="37">
        <f t="shared" si="31"/>
        <v>97604</v>
      </c>
      <c r="AG48" s="49">
        <f t="shared" si="32"/>
        <v>2.1195222584147665E-6</v>
      </c>
      <c r="AH48" s="37">
        <f>VLOOKUP($C48,DATA_ALL!$A:$CU,AH$5,FALSE)</f>
        <v>105298704</v>
      </c>
      <c r="AI48" s="49">
        <f t="shared" si="33"/>
        <v>1.3354306150919466E-3</v>
      </c>
      <c r="AJ48" s="37">
        <f>VLOOKUP($C48,DATA_ALL!$A:$CU,AJ$5,FALSE)</f>
        <v>345065196</v>
      </c>
      <c r="AK48" s="49">
        <f t="shared" si="34"/>
        <v>2.8899932663316581E-3</v>
      </c>
      <c r="AL48" s="37">
        <f>VLOOKUP($C48,DATA_ALL!$A:$CU,AL$5,FALSE)</f>
        <v>60014776</v>
      </c>
      <c r="AM48" s="49">
        <f t="shared" si="35"/>
        <v>2.2967767317259853E-3</v>
      </c>
      <c r="AN48" s="37">
        <f>VLOOKUP($C48,DATA_ALL!$A:$CU,AN$5,FALSE)</f>
        <v>0</v>
      </c>
      <c r="AO48" s="49">
        <f t="shared" si="36"/>
        <v>0</v>
      </c>
      <c r="AP48" s="37">
        <f>VLOOKUP($C48,DATA_ALL!$A:$CU,AP$5,FALSE)</f>
        <v>2195459</v>
      </c>
      <c r="AQ48" s="49">
        <f t="shared" si="37"/>
        <v>1.9940590372388737E-3</v>
      </c>
      <c r="AR48" s="37">
        <f>VLOOKUP($C48,DATA_ALL!$A:$CU,AR$5,FALSE)</f>
        <v>0</v>
      </c>
      <c r="AS48" s="49">
        <f t="shared" si="38"/>
        <v>0</v>
      </c>
      <c r="AT48" s="37">
        <f>VLOOKUP($C48,DATA_ALL!$A:$CU,AT$5,FALSE)</f>
        <v>0</v>
      </c>
      <c r="AU48" s="49">
        <f t="shared" si="39"/>
        <v>0</v>
      </c>
    </row>
    <row r="49" spans="2:47" ht="16" customHeight="1" x14ac:dyDescent="0.35">
      <c r="B49" s="1">
        <v>42</v>
      </c>
      <c r="C49" s="12" t="s">
        <v>87</v>
      </c>
      <c r="D49" s="12" t="str">
        <f>VLOOKUP($C49,DATA_ALL!$A:$CU,D$5,FALSE)</f>
        <v>Growth</v>
      </c>
      <c r="E49" s="37">
        <f>VLOOKUP($C49,DATA_ALL!$A:$CU,E$5,FALSE)/1000000000</f>
        <v>223.746859411</v>
      </c>
      <c r="F49" s="37" t="str">
        <f>VLOOKUP($C49,DATA_ALL!$A:$CU,F$5,FALSE)</f>
        <v>United States</v>
      </c>
      <c r="G49" s="37">
        <f>IF(VLOOKUP($C49,DATA_ALL!$A:$CU,G$5,FALSE)="N/A",0,VLOOKUP($C49,DATA_ALL!$A:$CU,G$5,FALSE))</f>
        <v>66196651</v>
      </c>
      <c r="H49" s="37">
        <f>VLOOKUP($C49,DATA_ALL!$A:$CU,H$5,FALSE)</f>
        <v>9109108</v>
      </c>
      <c r="I49" s="37">
        <f t="shared" si="20"/>
        <v>75305759</v>
      </c>
      <c r="J49" s="48">
        <f t="shared" si="21"/>
        <v>2.4105556658130601E-3</v>
      </c>
      <c r="K49" s="50">
        <f>IFERROR(INDEX('SH Summary'!B:B,MATCH('US&amp;CA'!C49,'SH Summary'!C:C,0)), "N/A")</f>
        <v>48</v>
      </c>
      <c r="L49" s="37">
        <f>VLOOKUP($C49,DATA_ALL!$A:$CU,L$5,FALSE)</f>
        <v>878209840</v>
      </c>
      <c r="M49" s="49">
        <f t="shared" si="22"/>
        <v>1.6945251471660917E-3</v>
      </c>
      <c r="N49" s="37">
        <f>VLOOKUP($C49,DATA_ALL!$A:$CU,N$5,FALSE)</f>
        <v>292265468</v>
      </c>
      <c r="O49" s="37">
        <f>VLOOKUP($C49,DATA_ALL!$A:$CU,O$5,FALSE)</f>
        <v>216213697</v>
      </c>
      <c r="P49" s="37">
        <f t="shared" si="23"/>
        <v>508479165</v>
      </c>
      <c r="Q49" s="49">
        <f t="shared" si="24"/>
        <v>1.5984884155925809E-3</v>
      </c>
      <c r="R49" s="37">
        <f>VLOOKUP($C49,DATA_ALL!$A:$CU,R$5,FALSE)</f>
        <v>3485598</v>
      </c>
      <c r="S49" s="49">
        <f t="shared" si="25"/>
        <v>5.3809606348580442E-5</v>
      </c>
      <c r="T49" s="37">
        <f>VLOOKUP($C49,DATA_ALL!$A:$CU,T$5,FALSE)</f>
        <v>47035845</v>
      </c>
      <c r="U49" s="37">
        <f>VLOOKUP($C49,DATA_ALL!$A:$CU,U$5,FALSE)</f>
        <v>14199253</v>
      </c>
      <c r="V49" s="37">
        <f t="shared" si="26"/>
        <v>61235098</v>
      </c>
      <c r="W49" s="49">
        <f t="shared" si="27"/>
        <v>8.4637315825846578E-4</v>
      </c>
      <c r="X49" s="37">
        <f>VLOOKUP($C49,DATA_ALL!$A:$CU,X$5,FALSE)</f>
        <v>152981035</v>
      </c>
      <c r="Y49" s="49">
        <f t="shared" si="28"/>
        <v>1.121561840175953E-3</v>
      </c>
      <c r="Z49" s="37">
        <f>VLOOKUP($C49,DATA_ALL!$A:$CU,Z$5,FALSE)</f>
        <v>16716335</v>
      </c>
      <c r="AA49" s="37">
        <f>VLOOKUP($C49,DATA_ALL!$A:$CU,AA$5,FALSE)</f>
        <v>0</v>
      </c>
      <c r="AB49" s="37">
        <f t="shared" si="29"/>
        <v>16716335</v>
      </c>
      <c r="AC49" s="49">
        <f t="shared" si="30"/>
        <v>3.8668366874855423E-4</v>
      </c>
      <c r="AD49" s="37">
        <f>VLOOKUP($C49,DATA_ALL!$A:$CU,AD$5,FALSE)</f>
        <v>1408349</v>
      </c>
      <c r="AE49" s="37">
        <f>VLOOKUP($C49,DATA_ALL!$A:$CU,AE$5,FALSE)</f>
        <v>38821825</v>
      </c>
      <c r="AF49" s="37">
        <f t="shared" si="31"/>
        <v>40230174</v>
      </c>
      <c r="AG49" s="49">
        <f t="shared" si="32"/>
        <v>8.7361941368078175E-4</v>
      </c>
      <c r="AH49" s="37">
        <f>VLOOKUP($C49,DATA_ALL!$A:$CU,AH$5,FALSE)</f>
        <v>114516008</v>
      </c>
      <c r="AI49" s="49">
        <f t="shared" si="33"/>
        <v>1.4523273050095118E-3</v>
      </c>
      <c r="AJ49" s="37">
        <f>VLOOKUP($C49,DATA_ALL!$A:$CU,AJ$5,FALSE)</f>
        <v>86412608</v>
      </c>
      <c r="AK49" s="49">
        <f t="shared" si="34"/>
        <v>7.2372368509212735E-4</v>
      </c>
      <c r="AL49" s="37">
        <f>VLOOKUP($C49,DATA_ALL!$A:$CU,AL$5,FALSE)</f>
        <v>115928945</v>
      </c>
      <c r="AM49" s="49">
        <f t="shared" si="35"/>
        <v>4.4366224646000766E-3</v>
      </c>
      <c r="AN49" s="37">
        <f>VLOOKUP($C49,DATA_ALL!$A:$CU,AN$5,FALSE)</f>
        <v>11262</v>
      </c>
      <c r="AO49" s="49">
        <f t="shared" si="36"/>
        <v>2.7414800389483933E-6</v>
      </c>
      <c r="AP49" s="37">
        <f>VLOOKUP($C49,DATA_ALL!$A:$CU,AP$5,FALSE)</f>
        <v>0</v>
      </c>
      <c r="AQ49" s="49">
        <f t="shared" si="37"/>
        <v>0</v>
      </c>
      <c r="AR49" s="37">
        <f>VLOOKUP($C49,DATA_ALL!$A:$CU,AR$5,FALSE)</f>
        <v>0</v>
      </c>
      <c r="AS49" s="49">
        <f t="shared" si="38"/>
        <v>0</v>
      </c>
      <c r="AT49" s="37">
        <f>VLOOKUP($C49,DATA_ALL!$A:$CU,AT$5,FALSE)</f>
        <v>0</v>
      </c>
      <c r="AU49" s="49">
        <f t="shared" si="39"/>
        <v>0</v>
      </c>
    </row>
    <row r="50" spans="2:47" ht="16" customHeight="1" x14ac:dyDescent="0.35">
      <c r="B50" s="1">
        <v>43</v>
      </c>
      <c r="C50" s="12" t="s">
        <v>1358</v>
      </c>
      <c r="D50" s="12" t="str">
        <f>VLOOKUP($C50,DATA_ALL!$A:$CU,D$5,FALSE)</f>
        <v>Growth</v>
      </c>
      <c r="E50" s="37">
        <f>VLOOKUP($C50,DATA_ALL!$A:$CU,E$5,FALSE)/1000000000</f>
        <v>223.155440099</v>
      </c>
      <c r="F50" s="37" t="str">
        <f>VLOOKUP($C50,DATA_ALL!$A:$CU,F$5,FALSE)</f>
        <v>Canada</v>
      </c>
      <c r="G50" s="37">
        <f>IF(VLOOKUP($C50,DATA_ALL!$A:$CU,G$5,FALSE)="N/A",0,VLOOKUP($C50,DATA_ALL!$A:$CU,G$5,FALSE))</f>
        <v>0</v>
      </c>
      <c r="H50" s="37">
        <f>VLOOKUP($C50,DATA_ALL!$A:$CU,H$5,FALSE)</f>
        <v>0</v>
      </c>
      <c r="I50" s="37">
        <f t="shared" si="20"/>
        <v>0</v>
      </c>
      <c r="J50" s="48">
        <f t="shared" si="21"/>
        <v>0</v>
      </c>
      <c r="K50" s="50" t="str">
        <f>IFERROR(INDEX('SH Summary'!B:B,MATCH('US&amp;CA'!C50,'SH Summary'!C:C,0)), "N/A")</f>
        <v>N/A</v>
      </c>
      <c r="L50" s="37">
        <f>VLOOKUP($C50,DATA_ALL!$A:$CU,L$5,FALSE)</f>
        <v>0</v>
      </c>
      <c r="M50" s="49">
        <f t="shared" si="22"/>
        <v>0</v>
      </c>
      <c r="N50" s="37">
        <f>VLOOKUP($C50,DATA_ALL!$A:$CU,N$5,FALSE)</f>
        <v>0</v>
      </c>
      <c r="O50" s="37">
        <f>VLOOKUP($C50,DATA_ALL!$A:$CU,O$5,FALSE)</f>
        <v>5051679</v>
      </c>
      <c r="P50" s="37">
        <f t="shared" si="23"/>
        <v>5051679</v>
      </c>
      <c r="Q50" s="49">
        <f t="shared" si="24"/>
        <v>1.5880789060044013E-5</v>
      </c>
      <c r="R50" s="37">
        <f>VLOOKUP($C50,DATA_ALL!$A:$CU,R$5,FALSE)</f>
        <v>25196226</v>
      </c>
      <c r="S50" s="49">
        <f t="shared" si="25"/>
        <v>3.8897170658517351E-4</v>
      </c>
      <c r="T50" s="37">
        <f>VLOOKUP($C50,DATA_ALL!$A:$CU,T$5,FALSE)</f>
        <v>0</v>
      </c>
      <c r="U50" s="37">
        <f>VLOOKUP($C50,DATA_ALL!$A:$CU,U$5,FALSE)</f>
        <v>21428755</v>
      </c>
      <c r="V50" s="37">
        <f t="shared" si="26"/>
        <v>21428755</v>
      </c>
      <c r="W50" s="49">
        <f t="shared" si="27"/>
        <v>2.9618182446440914E-4</v>
      </c>
      <c r="X50" s="37">
        <f>VLOOKUP($C50,DATA_ALL!$A:$CU,X$5,FALSE)</f>
        <v>0</v>
      </c>
      <c r="Y50" s="49">
        <f t="shared" si="28"/>
        <v>0</v>
      </c>
      <c r="Z50" s="37">
        <f>VLOOKUP($C50,DATA_ALL!$A:$CU,Z$5,FALSE)</f>
        <v>0</v>
      </c>
      <c r="AA50" s="37">
        <f>VLOOKUP($C50,DATA_ALL!$A:$CU,AA$5,FALSE)</f>
        <v>56350697</v>
      </c>
      <c r="AB50" s="37">
        <f t="shared" si="29"/>
        <v>56350697</v>
      </c>
      <c r="AC50" s="49">
        <f t="shared" si="30"/>
        <v>1.3035090677770067E-3</v>
      </c>
      <c r="AD50" s="37">
        <f>VLOOKUP($C50,DATA_ALL!$A:$CU,AD$5,FALSE)</f>
        <v>0</v>
      </c>
      <c r="AE50" s="37">
        <f>VLOOKUP($C50,DATA_ALL!$A:$CU,AE$5,FALSE)</f>
        <v>0</v>
      </c>
      <c r="AF50" s="37">
        <f t="shared" si="31"/>
        <v>0</v>
      </c>
      <c r="AG50" s="49">
        <f t="shared" si="32"/>
        <v>0</v>
      </c>
      <c r="AH50" s="37">
        <f>VLOOKUP($C50,DATA_ALL!$A:$CU,AH$5,FALSE)</f>
        <v>84472607</v>
      </c>
      <c r="AI50" s="49">
        <f t="shared" si="33"/>
        <v>1.0713076347495245E-3</v>
      </c>
      <c r="AJ50" s="37">
        <f>VLOOKUP($C50,DATA_ALL!$A:$CU,AJ$5,FALSE)</f>
        <v>347246142</v>
      </c>
      <c r="AK50" s="49">
        <f t="shared" si="34"/>
        <v>2.9082591457286434E-3</v>
      </c>
      <c r="AL50" s="37">
        <f>VLOOKUP($C50,DATA_ALL!$A:$CU,AL$5,FALSE)</f>
        <v>34356432</v>
      </c>
      <c r="AM50" s="49">
        <f t="shared" si="35"/>
        <v>1.3148270952927669E-3</v>
      </c>
      <c r="AN50" s="37">
        <f>VLOOKUP($C50,DATA_ALL!$A:$CU,AN$5,FALSE)</f>
        <v>10202171</v>
      </c>
      <c r="AO50" s="49">
        <f t="shared" si="36"/>
        <v>2.483488558909445E-3</v>
      </c>
      <c r="AP50" s="37">
        <f>VLOOKUP($C50,DATA_ALL!$A:$CU,AP$5,FALSE)</f>
        <v>120458</v>
      </c>
      <c r="AQ50" s="49">
        <f t="shared" si="37"/>
        <v>1.0940781108083561E-4</v>
      </c>
      <c r="AR50" s="37">
        <f>VLOOKUP($C50,DATA_ALL!$A:$CU,AR$5,FALSE)</f>
        <v>0</v>
      </c>
      <c r="AS50" s="49">
        <f t="shared" si="38"/>
        <v>0</v>
      </c>
      <c r="AT50" s="37">
        <f>VLOOKUP($C50,DATA_ALL!$A:$CU,AT$5,FALSE)</f>
        <v>0</v>
      </c>
      <c r="AU50" s="49">
        <f t="shared" si="39"/>
        <v>0</v>
      </c>
    </row>
    <row r="51" spans="2:47" ht="16" customHeight="1" x14ac:dyDescent="0.35">
      <c r="B51" s="1">
        <v>44</v>
      </c>
      <c r="C51" s="12" t="s">
        <v>864</v>
      </c>
      <c r="D51" s="12" t="str">
        <f>VLOOKUP($C51,DATA_ALL!$A:$CU,D$5,FALSE)</f>
        <v>Growth</v>
      </c>
      <c r="E51" s="37">
        <f>VLOOKUP($C51,DATA_ALL!$A:$CU,E$5,FALSE)/1000000000</f>
        <v>213.547831933</v>
      </c>
      <c r="F51" s="37" t="str">
        <f>VLOOKUP($C51,DATA_ALL!$A:$CU,F$5,FALSE)</f>
        <v>Canada</v>
      </c>
      <c r="G51" s="37">
        <f>IF(VLOOKUP($C51,DATA_ALL!$A:$CU,G$5,FALSE)="N/A",0,VLOOKUP($C51,DATA_ALL!$A:$CU,G$5,FALSE))</f>
        <v>3585</v>
      </c>
      <c r="H51" s="37">
        <f>VLOOKUP($C51,DATA_ALL!$A:$CU,H$5,FALSE)</f>
        <v>0</v>
      </c>
      <c r="I51" s="37">
        <f t="shared" si="20"/>
        <v>3585</v>
      </c>
      <c r="J51" s="48">
        <f t="shared" si="21"/>
        <v>1.1475672215108835E-7</v>
      </c>
      <c r="K51" s="50">
        <f>IFERROR(INDEX('SH Summary'!B:B,MATCH('US&amp;CA'!C51,'SH Summary'!C:C,0)), "N/A")</f>
        <v>827</v>
      </c>
      <c r="L51" s="37">
        <f>VLOOKUP($C51,DATA_ALL!$A:$CU,L$5,FALSE)</f>
        <v>4816297</v>
      </c>
      <c r="M51" s="49">
        <f t="shared" si="22"/>
        <v>9.2931506924593389E-6</v>
      </c>
      <c r="N51" s="37">
        <f>VLOOKUP($C51,DATA_ALL!$A:$CU,N$5,FALSE)</f>
        <v>34080707</v>
      </c>
      <c r="O51" s="37">
        <f>VLOOKUP($C51,DATA_ALL!$A:$CU,O$5,FALSE)</f>
        <v>0</v>
      </c>
      <c r="P51" s="37">
        <f t="shared" si="23"/>
        <v>34080707</v>
      </c>
      <c r="Q51" s="49">
        <f t="shared" si="24"/>
        <v>1.0713834328827413E-4</v>
      </c>
      <c r="R51" s="37">
        <f>VLOOKUP($C51,DATA_ALL!$A:$CU,R$5,FALSE)</f>
        <v>30009</v>
      </c>
      <c r="S51" s="49">
        <f t="shared" si="25"/>
        <v>4.6326985410094636E-7</v>
      </c>
      <c r="T51" s="37">
        <f>VLOOKUP($C51,DATA_ALL!$A:$CU,T$5,FALSE)</f>
        <v>40746</v>
      </c>
      <c r="U51" s="37">
        <f>VLOOKUP($C51,DATA_ALL!$A:$CU,U$5,FALSE)</f>
        <v>79977</v>
      </c>
      <c r="V51" s="37">
        <f t="shared" si="26"/>
        <v>120723</v>
      </c>
      <c r="W51" s="49">
        <f t="shared" si="27"/>
        <v>1.6685970974429855E-6</v>
      </c>
      <c r="X51" s="37">
        <f>VLOOKUP($C51,DATA_ALL!$A:$CU,X$5,FALSE)</f>
        <v>20893562</v>
      </c>
      <c r="Y51" s="49">
        <f t="shared" si="28"/>
        <v>1.5317860703812315E-4</v>
      </c>
      <c r="Z51" s="37">
        <f>VLOOKUP($C51,DATA_ALL!$A:$CU,Z$5,FALSE)</f>
        <v>538499</v>
      </c>
      <c r="AA51" s="37">
        <f>VLOOKUP($C51,DATA_ALL!$A:$CU,AA$5,FALSE)</f>
        <v>0</v>
      </c>
      <c r="AB51" s="37">
        <f t="shared" si="29"/>
        <v>538499</v>
      </c>
      <c r="AC51" s="49">
        <f t="shared" si="30"/>
        <v>1.2456604210039325E-5</v>
      </c>
      <c r="AD51" s="37">
        <f>VLOOKUP($C51,DATA_ALL!$A:$CU,AD$5,FALSE)</f>
        <v>36102420</v>
      </c>
      <c r="AE51" s="37">
        <f>VLOOKUP($C51,DATA_ALL!$A:$CU,AE$5,FALSE)</f>
        <v>0</v>
      </c>
      <c r="AF51" s="37">
        <f t="shared" si="31"/>
        <v>36102420</v>
      </c>
      <c r="AG51" s="49">
        <f t="shared" si="32"/>
        <v>7.8398306188925081E-4</v>
      </c>
      <c r="AH51" s="37">
        <f>VLOOKUP($C51,DATA_ALL!$A:$CU,AH$5,FALSE)</f>
        <v>138639024</v>
      </c>
      <c r="AI51" s="49">
        <f t="shared" si="33"/>
        <v>1.7582628281547241E-3</v>
      </c>
      <c r="AJ51" s="37">
        <f>VLOOKUP($C51,DATA_ALL!$A:$CU,AJ$5,FALSE)</f>
        <v>219412406</v>
      </c>
      <c r="AK51" s="49">
        <f t="shared" si="34"/>
        <v>1.8376248408710218E-3</v>
      </c>
      <c r="AL51" s="37">
        <f>VLOOKUP($C51,DATA_ALL!$A:$CU,AL$5,FALSE)</f>
        <v>131524410</v>
      </c>
      <c r="AM51" s="49">
        <f t="shared" si="35"/>
        <v>5.0334638346727903E-3</v>
      </c>
      <c r="AN51" s="37">
        <f>VLOOKUP($C51,DATA_ALL!$A:$CU,AN$5,FALSE)</f>
        <v>37</v>
      </c>
      <c r="AO51" s="49">
        <f t="shared" si="36"/>
        <v>9.006815968841286E-9</v>
      </c>
      <c r="AP51" s="37">
        <f>VLOOKUP($C51,DATA_ALL!$A:$CU,AP$5,FALSE)</f>
        <v>29965729</v>
      </c>
      <c r="AQ51" s="49">
        <f t="shared" si="37"/>
        <v>2.7216829246139874E-2</v>
      </c>
      <c r="AR51" s="37">
        <f>VLOOKUP($C51,DATA_ALL!$A:$CU,AR$5,FALSE)</f>
        <v>0</v>
      </c>
      <c r="AS51" s="49">
        <f t="shared" si="38"/>
        <v>0</v>
      </c>
      <c r="AT51" s="37">
        <f>VLOOKUP($C51,DATA_ALL!$A:$CU,AT$5,FALSE)</f>
        <v>0</v>
      </c>
      <c r="AU51" s="49">
        <f t="shared" si="39"/>
        <v>0</v>
      </c>
    </row>
    <row r="52" spans="2:47" ht="16" customHeight="1" x14ac:dyDescent="0.35">
      <c r="B52" s="1">
        <v>45</v>
      </c>
      <c r="C52" s="12" t="s">
        <v>660</v>
      </c>
      <c r="D52" s="12" t="str">
        <f>VLOOKUP($C52,DATA_ALL!$A:$CU,D$5,FALSE)</f>
        <v>Broker</v>
      </c>
      <c r="E52" s="37">
        <f>VLOOKUP($C52,DATA_ALL!$A:$CU,E$5,FALSE)/1000000000</f>
        <v>212.81357495099999</v>
      </c>
      <c r="F52" s="37" t="str">
        <f>VLOOKUP($C52,DATA_ALL!$A:$CU,F$5,FALSE)</f>
        <v>United States</v>
      </c>
      <c r="G52" s="37">
        <f>IF(VLOOKUP($C52,DATA_ALL!$A:$CU,G$5,FALSE)="N/A",0,VLOOKUP($C52,DATA_ALL!$A:$CU,G$5,FALSE))</f>
        <v>286641</v>
      </c>
      <c r="H52" s="37">
        <f>VLOOKUP($C52,DATA_ALL!$A:$CU,H$5,FALSE)</f>
        <v>0</v>
      </c>
      <c r="I52" s="37">
        <f t="shared" si="20"/>
        <v>286641</v>
      </c>
      <c r="J52" s="48">
        <f t="shared" si="21"/>
        <v>9.1754481434058898E-6</v>
      </c>
      <c r="K52" s="50">
        <f>IFERROR(INDEX('SH Summary'!B:B,MATCH('US&amp;CA'!C52,'SH Summary'!C:C,0)), "N/A")</f>
        <v>623</v>
      </c>
      <c r="L52" s="37">
        <f>VLOOKUP($C52,DATA_ALL!$A:$CU,L$5,FALSE)</f>
        <v>0</v>
      </c>
      <c r="M52" s="49">
        <f t="shared" si="22"/>
        <v>0</v>
      </c>
      <c r="N52" s="37">
        <f>VLOOKUP($C52,DATA_ALL!$A:$CU,N$5,FALSE)</f>
        <v>12531321</v>
      </c>
      <c r="O52" s="37">
        <f>VLOOKUP($C52,DATA_ALL!$A:$CU,O$5,FALSE)</f>
        <v>0</v>
      </c>
      <c r="P52" s="37">
        <f t="shared" si="23"/>
        <v>12531321</v>
      </c>
      <c r="Q52" s="49">
        <f t="shared" si="24"/>
        <v>3.9394281672430053E-5</v>
      </c>
      <c r="R52" s="37">
        <f>VLOOKUP($C52,DATA_ALL!$A:$CU,R$5,FALSE)</f>
        <v>0</v>
      </c>
      <c r="S52" s="49">
        <f t="shared" si="25"/>
        <v>0</v>
      </c>
      <c r="T52" s="37">
        <f>VLOOKUP($C52,DATA_ALL!$A:$CU,T$5,FALSE)</f>
        <v>1364213</v>
      </c>
      <c r="U52" s="37">
        <f>VLOOKUP($C52,DATA_ALL!$A:$CU,U$5,FALSE)</f>
        <v>0</v>
      </c>
      <c r="V52" s="37">
        <f t="shared" si="26"/>
        <v>1364213</v>
      </c>
      <c r="W52" s="49">
        <f t="shared" si="27"/>
        <v>1.8855742916378716E-5</v>
      </c>
      <c r="X52" s="37">
        <f>VLOOKUP($C52,DATA_ALL!$A:$CU,X$5,FALSE)</f>
        <v>465226</v>
      </c>
      <c r="Y52" s="49">
        <f t="shared" si="28"/>
        <v>3.4107478005865102E-6</v>
      </c>
      <c r="Z52" s="37">
        <f>VLOOKUP($C52,DATA_ALL!$A:$CU,Z$5,FALSE)</f>
        <v>1069872</v>
      </c>
      <c r="AA52" s="37">
        <f>VLOOKUP($C52,DATA_ALL!$A:$CU,AA$5,FALSE)</f>
        <v>0</v>
      </c>
      <c r="AB52" s="37">
        <f t="shared" si="29"/>
        <v>1069872</v>
      </c>
      <c r="AC52" s="49">
        <f t="shared" si="30"/>
        <v>2.4748369188063846E-5</v>
      </c>
      <c r="AD52" s="37">
        <f>VLOOKUP($C52,DATA_ALL!$A:$CU,AD$5,FALSE)</f>
        <v>1217264</v>
      </c>
      <c r="AE52" s="37">
        <f>VLOOKUP($C52,DATA_ALL!$A:$CU,AE$5,FALSE)</f>
        <v>0</v>
      </c>
      <c r="AF52" s="37">
        <f t="shared" si="31"/>
        <v>1217264</v>
      </c>
      <c r="AG52" s="49">
        <f t="shared" si="32"/>
        <v>2.6433528773072748E-5</v>
      </c>
      <c r="AH52" s="37">
        <f>VLOOKUP($C52,DATA_ALL!$A:$CU,AH$5,FALSE)</f>
        <v>18884164</v>
      </c>
      <c r="AI52" s="49">
        <f t="shared" si="33"/>
        <v>2.3949478757133799E-4</v>
      </c>
      <c r="AJ52" s="37">
        <f>VLOOKUP($C52,DATA_ALL!$A:$CU,AJ$5,FALSE)</f>
        <v>42894740</v>
      </c>
      <c r="AK52" s="49">
        <f t="shared" si="34"/>
        <v>3.5925242881072029E-4</v>
      </c>
      <c r="AL52" s="37">
        <f>VLOOKUP($C52,DATA_ALL!$A:$CU,AL$5,FALSE)</f>
        <v>5233815</v>
      </c>
      <c r="AM52" s="49">
        <f t="shared" si="35"/>
        <v>2.0029908151549943E-4</v>
      </c>
      <c r="AN52" s="37">
        <f>VLOOKUP($C52,DATA_ALL!$A:$CU,AN$5,FALSE)</f>
        <v>1566</v>
      </c>
      <c r="AO52" s="49">
        <f t="shared" si="36"/>
        <v>3.8120740019474198E-7</v>
      </c>
      <c r="AP52" s="37">
        <f>VLOOKUP($C52,DATA_ALL!$A:$CU,AP$5,FALSE)</f>
        <v>95993</v>
      </c>
      <c r="AQ52" s="49">
        <f t="shared" si="37"/>
        <v>8.7187102633969117E-5</v>
      </c>
      <c r="AR52" s="37">
        <f>VLOOKUP($C52,DATA_ALL!$A:$CU,AR$5,FALSE)</f>
        <v>1626</v>
      </c>
      <c r="AS52" s="49">
        <f t="shared" si="38"/>
        <v>7.4896361123906033E-6</v>
      </c>
      <c r="AT52" s="37">
        <f>VLOOKUP($C52,DATA_ALL!$A:$CU,AT$5,FALSE)</f>
        <v>0</v>
      </c>
      <c r="AU52" s="49">
        <f t="shared" si="39"/>
        <v>0</v>
      </c>
    </row>
    <row r="53" spans="2:47" ht="16" customHeight="1" x14ac:dyDescent="0.35">
      <c r="B53" s="1">
        <v>46</v>
      </c>
      <c r="C53" s="12" t="s">
        <v>66</v>
      </c>
      <c r="D53" s="12" t="str">
        <f>VLOOKUP($C53,DATA_ALL!$A:$CU,D$5,FALSE)</f>
        <v>Growth</v>
      </c>
      <c r="E53" s="37">
        <f>VLOOKUP($C53,DATA_ALL!$A:$CU,E$5,FALSE)/1000000000</f>
        <v>206.81474096700001</v>
      </c>
      <c r="F53" s="37" t="str">
        <f>VLOOKUP($C53,DATA_ALL!$A:$CU,F$5,FALSE)</f>
        <v>United States</v>
      </c>
      <c r="G53" s="37">
        <f>IF(VLOOKUP($C53,DATA_ALL!$A:$CU,G$5,FALSE)="N/A",0,VLOOKUP($C53,DATA_ALL!$A:$CU,G$5,FALSE))</f>
        <v>0</v>
      </c>
      <c r="H53" s="37">
        <f>VLOOKUP($C53,DATA_ALL!$A:$CU,H$5,FALSE)</f>
        <v>137475585</v>
      </c>
      <c r="I53" s="37">
        <f t="shared" si="20"/>
        <v>137475585</v>
      </c>
      <c r="J53" s="48">
        <f t="shared" si="21"/>
        <v>4.4006269206145971E-3</v>
      </c>
      <c r="K53" s="50">
        <f>IFERROR(INDEX('SH Summary'!B:B,MATCH('US&amp;CA'!C53,'SH Summary'!C:C,0)), "N/A")</f>
        <v>26</v>
      </c>
      <c r="L53" s="37">
        <f>VLOOKUP($C53,DATA_ALL!$A:$CU,L$5,FALSE)</f>
        <v>401469251</v>
      </c>
      <c r="M53" s="49">
        <f t="shared" si="22"/>
        <v>7.7464372482257272E-4</v>
      </c>
      <c r="N53" s="37">
        <f>VLOOKUP($C53,DATA_ALL!$A:$CU,N$5,FALSE)</f>
        <v>0</v>
      </c>
      <c r="O53" s="37">
        <f>VLOOKUP($C53,DATA_ALL!$A:$CU,O$5,FALSE)</f>
        <v>180451735</v>
      </c>
      <c r="P53" s="37">
        <f t="shared" si="23"/>
        <v>180451735</v>
      </c>
      <c r="Q53" s="49">
        <f t="shared" si="24"/>
        <v>5.6727989625903808E-4</v>
      </c>
      <c r="R53" s="37">
        <f>VLOOKUP($C53,DATA_ALL!$A:$CU,R$5,FALSE)</f>
        <v>0</v>
      </c>
      <c r="S53" s="49">
        <f t="shared" si="25"/>
        <v>0</v>
      </c>
      <c r="T53" s="37">
        <f>VLOOKUP($C53,DATA_ALL!$A:$CU,T$5,FALSE)</f>
        <v>0</v>
      </c>
      <c r="U53" s="37">
        <f>VLOOKUP($C53,DATA_ALL!$A:$CU,U$5,FALSE)</f>
        <v>62475288</v>
      </c>
      <c r="V53" s="37">
        <f t="shared" si="26"/>
        <v>62475288</v>
      </c>
      <c r="W53" s="49">
        <f t="shared" si="27"/>
        <v>8.6351469246717346E-4</v>
      </c>
      <c r="X53" s="37">
        <f>VLOOKUP($C53,DATA_ALL!$A:$CU,X$5,FALSE)</f>
        <v>0</v>
      </c>
      <c r="Y53" s="49">
        <f t="shared" si="28"/>
        <v>0</v>
      </c>
      <c r="Z53" s="37">
        <f>VLOOKUP($C53,DATA_ALL!$A:$CU,Z$5,FALSE)</f>
        <v>0</v>
      </c>
      <c r="AA53" s="37">
        <f>VLOOKUP($C53,DATA_ALL!$A:$CU,AA$5,FALSE)</f>
        <v>3161650</v>
      </c>
      <c r="AB53" s="37">
        <f t="shared" si="29"/>
        <v>3161650</v>
      </c>
      <c r="AC53" s="49">
        <f t="shared" si="30"/>
        <v>7.3135554013416615E-5</v>
      </c>
      <c r="AD53" s="37">
        <f>VLOOKUP($C53,DATA_ALL!$A:$CU,AD$5,FALSE)</f>
        <v>0</v>
      </c>
      <c r="AE53" s="37">
        <f>VLOOKUP($C53,DATA_ALL!$A:$CU,AE$5,FALSE)</f>
        <v>104801</v>
      </c>
      <c r="AF53" s="37">
        <f t="shared" si="31"/>
        <v>104801</v>
      </c>
      <c r="AG53" s="49">
        <f t="shared" si="32"/>
        <v>2.2758089033659065E-6</v>
      </c>
      <c r="AH53" s="37">
        <f>VLOOKUP($C53,DATA_ALL!$A:$CU,AH$5,FALSE)</f>
        <v>152782636</v>
      </c>
      <c r="AI53" s="49">
        <f t="shared" si="33"/>
        <v>1.9376364743183259E-3</v>
      </c>
      <c r="AJ53" s="37">
        <f>VLOOKUP($C53,DATA_ALL!$A:$CU,AJ$5,FALSE)</f>
        <v>155937622</v>
      </c>
      <c r="AK53" s="49">
        <f t="shared" si="34"/>
        <v>1.3060102345058627E-3</v>
      </c>
      <c r="AL53" s="37">
        <f>VLOOKUP($C53,DATA_ALL!$A:$CU,AL$5,FALSE)</f>
        <v>37814933</v>
      </c>
      <c r="AM53" s="49">
        <f t="shared" si="35"/>
        <v>1.4471845771144279E-3</v>
      </c>
      <c r="AN53" s="37">
        <f>VLOOKUP($C53,DATA_ALL!$A:$CU,AN$5,FALSE)</f>
        <v>0</v>
      </c>
      <c r="AO53" s="49">
        <f t="shared" si="36"/>
        <v>0</v>
      </c>
      <c r="AP53" s="37">
        <f>VLOOKUP($C53,DATA_ALL!$A:$CU,AP$5,FALSE)</f>
        <v>5948898</v>
      </c>
      <c r="AQ53" s="49">
        <f t="shared" si="37"/>
        <v>5.4031771117166215E-3</v>
      </c>
      <c r="AR53" s="37">
        <f>VLOOKUP($C53,DATA_ALL!$A:$CU,AR$5,FALSE)</f>
        <v>0</v>
      </c>
      <c r="AS53" s="49">
        <f t="shared" si="38"/>
        <v>0</v>
      </c>
      <c r="AT53" s="37">
        <f>VLOOKUP($C53,DATA_ALL!$A:$CU,AT$5,FALSE)</f>
        <v>0</v>
      </c>
      <c r="AU53" s="49">
        <f t="shared" si="39"/>
        <v>0</v>
      </c>
    </row>
    <row r="54" spans="2:47" ht="16" customHeight="1" x14ac:dyDescent="0.35">
      <c r="B54" s="1">
        <v>47</v>
      </c>
      <c r="C54" s="12" t="s">
        <v>461</v>
      </c>
      <c r="D54" s="12" t="str">
        <f>VLOOKUP($C54,DATA_ALL!$A:$CU,D$5,FALSE)</f>
        <v>Growth</v>
      </c>
      <c r="E54" s="37">
        <f>VLOOKUP($C54,DATA_ALL!$A:$CU,E$5,FALSE)/1000000000</f>
        <v>198.57837686799999</v>
      </c>
      <c r="F54" s="37" t="str">
        <f>VLOOKUP($C54,DATA_ALL!$A:$CU,F$5,FALSE)</f>
        <v>Canada</v>
      </c>
      <c r="G54" s="37">
        <f>IF(VLOOKUP($C54,DATA_ALL!$A:$CU,G$5,FALSE)="N/A",0,VLOOKUP($C54,DATA_ALL!$A:$CU,G$5,FALSE))</f>
        <v>1255256</v>
      </c>
      <c r="H54" s="37">
        <f>VLOOKUP($C54,DATA_ALL!$A:$CU,H$5,FALSE)</f>
        <v>0</v>
      </c>
      <c r="I54" s="37">
        <f t="shared" si="20"/>
        <v>1255256</v>
      </c>
      <c r="J54" s="48">
        <f t="shared" si="21"/>
        <v>4.0181049935979512E-5</v>
      </c>
      <c r="K54" s="50">
        <f>IFERROR(INDEX('SH Summary'!B:B,MATCH('US&amp;CA'!C54,'SH Summary'!C:C,0)), "N/A")</f>
        <v>424</v>
      </c>
      <c r="L54" s="37">
        <f>VLOOKUP($C54,DATA_ALL!$A:$CU,L$5,FALSE)</f>
        <v>77610692</v>
      </c>
      <c r="M54" s="49">
        <f t="shared" si="22"/>
        <v>1.4975153237062593E-4</v>
      </c>
      <c r="N54" s="37">
        <f>VLOOKUP($C54,DATA_ALL!$A:$CU,N$5,FALSE)</f>
        <v>78343748</v>
      </c>
      <c r="O54" s="37">
        <f>VLOOKUP($C54,DATA_ALL!$A:$CU,O$5,FALSE)</f>
        <v>0</v>
      </c>
      <c r="P54" s="37">
        <f t="shared" si="23"/>
        <v>78343748</v>
      </c>
      <c r="Q54" s="49">
        <f t="shared" si="24"/>
        <v>2.4628653882426908E-4</v>
      </c>
      <c r="R54" s="37">
        <f>VLOOKUP($C54,DATA_ALL!$A:$CU,R$5,FALSE)</f>
        <v>0</v>
      </c>
      <c r="S54" s="49">
        <f t="shared" si="25"/>
        <v>0</v>
      </c>
      <c r="T54" s="37">
        <f>VLOOKUP($C54,DATA_ALL!$A:$CU,T$5,FALSE)</f>
        <v>131418</v>
      </c>
      <c r="U54" s="37">
        <f>VLOOKUP($C54,DATA_ALL!$A:$CU,U$5,FALSE)</f>
        <v>0</v>
      </c>
      <c r="V54" s="37">
        <f t="shared" si="26"/>
        <v>131418</v>
      </c>
      <c r="W54" s="49">
        <f t="shared" si="27"/>
        <v>1.8164201796821009E-6</v>
      </c>
      <c r="X54" s="37">
        <f>VLOOKUP($C54,DATA_ALL!$A:$CU,X$5,FALSE)</f>
        <v>8193303</v>
      </c>
      <c r="Y54" s="49">
        <f t="shared" si="28"/>
        <v>6.0068203812316716E-5</v>
      </c>
      <c r="Z54" s="37">
        <f>VLOOKUP($C54,DATA_ALL!$A:$CU,Z$5,FALSE)</f>
        <v>367289</v>
      </c>
      <c r="AA54" s="37">
        <f>VLOOKUP($C54,DATA_ALL!$A:$CU,AA$5,FALSE)</f>
        <v>0</v>
      </c>
      <c r="AB54" s="37">
        <f t="shared" si="29"/>
        <v>367289</v>
      </c>
      <c r="AC54" s="49">
        <f t="shared" si="30"/>
        <v>8.496160074022669E-6</v>
      </c>
      <c r="AD54" s="37">
        <f>VLOOKUP($C54,DATA_ALL!$A:$CU,AD$5,FALSE)</f>
        <v>0</v>
      </c>
      <c r="AE54" s="37">
        <f>VLOOKUP($C54,DATA_ALL!$A:$CU,AE$5,FALSE)</f>
        <v>0</v>
      </c>
      <c r="AF54" s="37">
        <f t="shared" si="31"/>
        <v>0</v>
      </c>
      <c r="AG54" s="49">
        <f t="shared" si="32"/>
        <v>0</v>
      </c>
      <c r="AH54" s="37">
        <f>VLOOKUP($C54,DATA_ALL!$A:$CU,AH$5,FALSE)</f>
        <v>43426934</v>
      </c>
      <c r="AI54" s="49">
        <f t="shared" si="33"/>
        <v>5.5075376030437541E-4</v>
      </c>
      <c r="AJ54" s="37">
        <f>VLOOKUP($C54,DATA_ALL!$A:$CU,AJ$5,FALSE)</f>
        <v>293093006</v>
      </c>
      <c r="AK54" s="49">
        <f t="shared" si="34"/>
        <v>2.4547152931323284E-3</v>
      </c>
      <c r="AL54" s="37">
        <f>VLOOKUP($C54,DATA_ALL!$A:$CU,AL$5,FALSE)</f>
        <v>27892666</v>
      </c>
      <c r="AM54" s="49">
        <f t="shared" si="35"/>
        <v>1.067457558362036E-3</v>
      </c>
      <c r="AN54" s="37">
        <f>VLOOKUP($C54,DATA_ALL!$A:$CU,AN$5,FALSE)</f>
        <v>303391</v>
      </c>
      <c r="AO54" s="49">
        <f t="shared" si="36"/>
        <v>7.3853700097370985E-5</v>
      </c>
      <c r="AP54" s="37">
        <f>VLOOKUP($C54,DATA_ALL!$A:$CU,AP$5,FALSE)</f>
        <v>0</v>
      </c>
      <c r="AQ54" s="49">
        <f t="shared" si="37"/>
        <v>0</v>
      </c>
      <c r="AR54" s="37">
        <f>VLOOKUP($C54,DATA_ALL!$A:$CU,AR$5,FALSE)</f>
        <v>0</v>
      </c>
      <c r="AS54" s="49">
        <f t="shared" si="38"/>
        <v>0</v>
      </c>
      <c r="AT54" s="37">
        <f>VLOOKUP($C54,DATA_ALL!$A:$CU,AT$5,FALSE)</f>
        <v>0</v>
      </c>
      <c r="AU54" s="49">
        <f t="shared" si="39"/>
        <v>0</v>
      </c>
    </row>
    <row r="55" spans="2:47" ht="16" customHeight="1" x14ac:dyDescent="0.35">
      <c r="B55" s="1">
        <v>48</v>
      </c>
      <c r="C55" s="12" t="s">
        <v>454</v>
      </c>
      <c r="D55" s="12" t="str">
        <f>VLOOKUP($C55,DATA_ALL!$A:$CU,D$5,FALSE)</f>
        <v>Value</v>
      </c>
      <c r="E55" s="37">
        <f>VLOOKUP($C55,DATA_ALL!$A:$CU,E$5,FALSE)/1000000000</f>
        <v>196.32174682499999</v>
      </c>
      <c r="F55" s="37" t="str">
        <f>VLOOKUP($C55,DATA_ALL!$A:$CU,F$5,FALSE)</f>
        <v>United States</v>
      </c>
      <c r="G55" s="37">
        <f>IF(VLOOKUP($C55,DATA_ALL!$A:$CU,G$5,FALSE)="N/A",0,VLOOKUP($C55,DATA_ALL!$A:$CU,G$5,FALSE))</f>
        <v>0</v>
      </c>
      <c r="H55" s="37">
        <f>VLOOKUP($C55,DATA_ALL!$A:$CU,H$5,FALSE)</f>
        <v>1303240</v>
      </c>
      <c r="I55" s="37">
        <f t="shared" si="20"/>
        <v>1303240</v>
      </c>
      <c r="J55" s="48">
        <f t="shared" si="21"/>
        <v>4.1717029449423816E-5</v>
      </c>
      <c r="K55" s="50">
        <f>IFERROR(INDEX('SH Summary'!B:B,MATCH('US&amp;CA'!C55,'SH Summary'!C:C,0)), "N/A")</f>
        <v>417</v>
      </c>
      <c r="L55" s="37">
        <f>VLOOKUP($C55,DATA_ALL!$A:$CU,L$5,FALSE)</f>
        <v>133461075</v>
      </c>
      <c r="M55" s="49">
        <f t="shared" si="22"/>
        <v>2.5751607127895513E-4</v>
      </c>
      <c r="N55" s="37">
        <f>VLOOKUP($C55,DATA_ALL!$A:$CU,N$5,FALSE)</f>
        <v>61475</v>
      </c>
      <c r="O55" s="37">
        <f>VLOOKUP($C55,DATA_ALL!$A:$CU,O$5,FALSE)</f>
        <v>112912788</v>
      </c>
      <c r="P55" s="37">
        <f t="shared" si="23"/>
        <v>112974263</v>
      </c>
      <c r="Q55" s="49">
        <f t="shared" si="24"/>
        <v>3.5515329456145865E-4</v>
      </c>
      <c r="R55" s="37">
        <f>VLOOKUP($C55,DATA_ALL!$A:$CU,R$5,FALSE)</f>
        <v>172317</v>
      </c>
      <c r="S55" s="49">
        <f t="shared" si="25"/>
        <v>2.6601776616719243E-6</v>
      </c>
      <c r="T55" s="37">
        <f>VLOOKUP($C55,DATA_ALL!$A:$CU,T$5,FALSE)</f>
        <v>0</v>
      </c>
      <c r="U55" s="37">
        <f>VLOOKUP($C55,DATA_ALL!$A:$CU,U$5,FALSE)</f>
        <v>6270434</v>
      </c>
      <c r="V55" s="37">
        <f t="shared" si="26"/>
        <v>6270434</v>
      </c>
      <c r="W55" s="49">
        <f t="shared" si="27"/>
        <v>8.6668058051140288E-5</v>
      </c>
      <c r="X55" s="37">
        <f>VLOOKUP($C55,DATA_ALL!$A:$CU,X$5,FALSE)</f>
        <v>5412475</v>
      </c>
      <c r="Y55" s="49">
        <f t="shared" si="28"/>
        <v>3.9680901759530789E-5</v>
      </c>
      <c r="Z55" s="37">
        <f>VLOOKUP($C55,DATA_ALL!$A:$CU,Z$5,FALSE)</f>
        <v>0</v>
      </c>
      <c r="AA55" s="37">
        <f>VLOOKUP($C55,DATA_ALL!$A:$CU,AA$5,FALSE)</f>
        <v>135097</v>
      </c>
      <c r="AB55" s="37">
        <f t="shared" si="29"/>
        <v>135097</v>
      </c>
      <c r="AC55" s="49">
        <f t="shared" si="30"/>
        <v>3.1250751792736524E-6</v>
      </c>
      <c r="AD55" s="37">
        <f>VLOOKUP($C55,DATA_ALL!$A:$CU,AD$5,FALSE)</f>
        <v>0</v>
      </c>
      <c r="AE55" s="37">
        <f>VLOOKUP($C55,DATA_ALL!$A:$CU,AE$5,FALSE)</f>
        <v>214847</v>
      </c>
      <c r="AF55" s="37">
        <f t="shared" si="31"/>
        <v>214847</v>
      </c>
      <c r="AG55" s="49">
        <f t="shared" si="32"/>
        <v>4.6655157437567863E-6</v>
      </c>
      <c r="AH55" s="37">
        <f>VLOOKUP($C55,DATA_ALL!$A:$CU,AH$5,FALSE)</f>
        <v>111053410</v>
      </c>
      <c r="AI55" s="49">
        <f t="shared" si="33"/>
        <v>1.4084135700697528E-3</v>
      </c>
      <c r="AJ55" s="37">
        <f>VLOOKUP($C55,DATA_ALL!$A:$CU,AJ$5,FALSE)</f>
        <v>364891593</v>
      </c>
      <c r="AK55" s="49">
        <f t="shared" si="34"/>
        <v>3.0560434924623114E-3</v>
      </c>
      <c r="AL55" s="37">
        <f>VLOOKUP($C55,DATA_ALL!$A:$CU,AL$5,FALSE)</f>
        <v>33602345</v>
      </c>
      <c r="AM55" s="49">
        <f t="shared" si="35"/>
        <v>1.2859680443934175E-3</v>
      </c>
      <c r="AN55" s="37">
        <f>VLOOKUP($C55,DATA_ALL!$A:$CU,AN$5,FALSE)</f>
        <v>0</v>
      </c>
      <c r="AO55" s="49">
        <f t="shared" si="36"/>
        <v>0</v>
      </c>
      <c r="AP55" s="37">
        <f>VLOOKUP($C55,DATA_ALL!$A:$CU,AP$5,FALSE)</f>
        <v>0</v>
      </c>
      <c r="AQ55" s="49">
        <f t="shared" si="37"/>
        <v>0</v>
      </c>
      <c r="AR55" s="37">
        <f>VLOOKUP($C55,DATA_ALL!$A:$CU,AR$5,FALSE)</f>
        <v>0</v>
      </c>
      <c r="AS55" s="49">
        <f t="shared" si="38"/>
        <v>0</v>
      </c>
      <c r="AT55" s="37">
        <f>VLOOKUP($C55,DATA_ALL!$A:$CU,AT$5,FALSE)</f>
        <v>715458</v>
      </c>
      <c r="AU55" s="49">
        <f t="shared" si="39"/>
        <v>1.4528102022821576E-4</v>
      </c>
    </row>
    <row r="56" spans="2:47" ht="16" customHeight="1" x14ac:dyDescent="0.35">
      <c r="B56" s="1">
        <v>49</v>
      </c>
      <c r="C56" s="12" t="s">
        <v>1359</v>
      </c>
      <c r="D56" s="12" t="str">
        <f>VLOOKUP($C56,DATA_ALL!$A:$CU,D$5,FALSE)</f>
        <v>Deep Value</v>
      </c>
      <c r="E56" s="37">
        <f>VLOOKUP($C56,DATA_ALL!$A:$CU,E$5,FALSE)/1000000000</f>
        <v>192.527331401</v>
      </c>
      <c r="F56" s="37" t="str">
        <f>VLOOKUP($C56,DATA_ALL!$A:$CU,F$5,FALSE)</f>
        <v>United States</v>
      </c>
      <c r="G56" s="37">
        <f>IF(VLOOKUP($C56,DATA_ALL!$A:$CU,G$5,FALSE)="N/A",0,VLOOKUP($C56,DATA_ALL!$A:$CU,G$5,FALSE))</f>
        <v>0</v>
      </c>
      <c r="H56" s="37">
        <f>VLOOKUP($C56,DATA_ALL!$A:$CU,H$5,FALSE)</f>
        <v>0</v>
      </c>
      <c r="I56" s="37">
        <f t="shared" si="20"/>
        <v>0</v>
      </c>
      <c r="J56" s="48">
        <f t="shared" si="21"/>
        <v>0</v>
      </c>
      <c r="K56" s="50" t="str">
        <f>IFERROR(INDEX('SH Summary'!B:B,MATCH('US&amp;CA'!C56,'SH Summary'!C:C,0)), "N/A")</f>
        <v>N/A</v>
      </c>
      <c r="L56" s="37">
        <f>VLOOKUP($C56,DATA_ALL!$A:$CU,L$5,FALSE)</f>
        <v>20253656</v>
      </c>
      <c r="M56" s="49">
        <f t="shared" si="22"/>
        <v>3.9079873454903894E-5</v>
      </c>
      <c r="N56" s="37">
        <f>VLOOKUP($C56,DATA_ALL!$A:$CU,N$5,FALSE)</f>
        <v>468342</v>
      </c>
      <c r="O56" s="37">
        <f>VLOOKUP($C56,DATA_ALL!$A:$CU,O$5,FALSE)</f>
        <v>7701778</v>
      </c>
      <c r="P56" s="37">
        <f t="shared" si="23"/>
        <v>8170120</v>
      </c>
      <c r="Q56" s="49">
        <f t="shared" si="24"/>
        <v>2.5684124489154354E-5</v>
      </c>
      <c r="R56" s="37">
        <f>VLOOKUP($C56,DATA_ALL!$A:$CU,R$5,FALSE)</f>
        <v>7169914</v>
      </c>
      <c r="S56" s="49">
        <f t="shared" si="25"/>
        <v>1.1068696100157728E-4</v>
      </c>
      <c r="T56" s="37">
        <f>VLOOKUP($C56,DATA_ALL!$A:$CU,T$5,FALSE)</f>
        <v>67898214</v>
      </c>
      <c r="U56" s="37">
        <f>VLOOKUP($C56,DATA_ALL!$A:$CU,U$5,FALSE)</f>
        <v>2184614</v>
      </c>
      <c r="V56" s="37">
        <f t="shared" si="26"/>
        <v>70082828</v>
      </c>
      <c r="W56" s="49">
        <f t="shared" si="27"/>
        <v>9.6866382861091917E-4</v>
      </c>
      <c r="X56" s="37">
        <f>VLOOKUP($C56,DATA_ALL!$A:$CU,X$5,FALSE)</f>
        <v>46092683</v>
      </c>
      <c r="Y56" s="49">
        <f t="shared" si="28"/>
        <v>3.3792289589442814E-4</v>
      </c>
      <c r="Z56" s="37">
        <f>VLOOKUP($C56,DATA_ALL!$A:$CU,Z$5,FALSE)</f>
        <v>0</v>
      </c>
      <c r="AA56" s="37">
        <f>VLOOKUP($C56,DATA_ALL!$A:$CU,AA$5,FALSE)</f>
        <v>1994364</v>
      </c>
      <c r="AB56" s="37">
        <f t="shared" si="29"/>
        <v>1994364</v>
      </c>
      <c r="AC56" s="49">
        <f t="shared" si="30"/>
        <v>4.613379597501735E-5</v>
      </c>
      <c r="AD56" s="37">
        <f>VLOOKUP($C56,DATA_ALL!$A:$CU,AD$5,FALSE)</f>
        <v>0</v>
      </c>
      <c r="AE56" s="37">
        <f>VLOOKUP($C56,DATA_ALL!$A:$CU,AE$5,FALSE)</f>
        <v>1022399</v>
      </c>
      <c r="AF56" s="37">
        <f t="shared" si="31"/>
        <v>1022399</v>
      </c>
      <c r="AG56" s="49">
        <f t="shared" si="32"/>
        <v>2.2201932681867536E-5</v>
      </c>
      <c r="AH56" s="37">
        <f>VLOOKUP($C56,DATA_ALL!$A:$CU,AH$5,FALSE)</f>
        <v>0</v>
      </c>
      <c r="AI56" s="49">
        <f t="shared" si="33"/>
        <v>0</v>
      </c>
      <c r="AJ56" s="37">
        <f>VLOOKUP($C56,DATA_ALL!$A:$CU,AJ$5,FALSE)</f>
        <v>1100506073</v>
      </c>
      <c r="AK56" s="49">
        <f t="shared" si="34"/>
        <v>9.2169687855946404E-3</v>
      </c>
      <c r="AL56" s="37">
        <f>VLOOKUP($C56,DATA_ALL!$A:$CU,AL$5,FALSE)</f>
        <v>0</v>
      </c>
      <c r="AM56" s="49">
        <f t="shared" si="35"/>
        <v>0</v>
      </c>
      <c r="AN56" s="37">
        <f>VLOOKUP($C56,DATA_ALL!$A:$CU,AN$5,FALSE)</f>
        <v>0</v>
      </c>
      <c r="AO56" s="49">
        <f t="shared" si="36"/>
        <v>0</v>
      </c>
      <c r="AP56" s="37">
        <f>VLOOKUP($C56,DATA_ALL!$A:$CU,AP$5,FALSE)</f>
        <v>0</v>
      </c>
      <c r="AQ56" s="49">
        <f t="shared" si="37"/>
        <v>0</v>
      </c>
      <c r="AR56" s="37">
        <f>VLOOKUP($C56,DATA_ALL!$A:$CU,AR$5,FALSE)</f>
        <v>0</v>
      </c>
      <c r="AS56" s="49">
        <f t="shared" si="38"/>
        <v>0</v>
      </c>
      <c r="AT56" s="37">
        <f>VLOOKUP($C56,DATA_ALL!$A:$CU,AT$5,FALSE)</f>
        <v>0</v>
      </c>
      <c r="AU56" s="49">
        <f t="shared" si="39"/>
        <v>0</v>
      </c>
    </row>
    <row r="57" spans="2:47" ht="16" customHeight="1" x14ac:dyDescent="0.35">
      <c r="B57" s="1">
        <v>50</v>
      </c>
      <c r="C57" s="12" t="s">
        <v>1360</v>
      </c>
      <c r="D57" s="12" t="str">
        <f>VLOOKUP($C57,DATA_ALL!$A:$CU,D$5,FALSE)</f>
        <v>Aggressive Growth</v>
      </c>
      <c r="E57" s="37">
        <f>VLOOKUP($C57,DATA_ALL!$A:$CU,E$5,FALSE)/1000000000</f>
        <v>189.07533590099999</v>
      </c>
      <c r="F57" s="37" t="str">
        <f>VLOOKUP($C57,DATA_ALL!$A:$CU,F$5,FALSE)</f>
        <v>United States</v>
      </c>
      <c r="G57" s="37">
        <f>IF(VLOOKUP($C57,DATA_ALL!$A:$CU,G$5,FALSE)="N/A",0,VLOOKUP($C57,DATA_ALL!$A:$CU,G$5,FALSE))</f>
        <v>0</v>
      </c>
      <c r="H57" s="37">
        <f>VLOOKUP($C57,DATA_ALL!$A:$CU,H$5,FALSE)</f>
        <v>0</v>
      </c>
      <c r="I57" s="37">
        <f t="shared" si="20"/>
        <v>0</v>
      </c>
      <c r="J57" s="48">
        <f t="shared" si="21"/>
        <v>0</v>
      </c>
      <c r="K57" s="50" t="str">
        <f>IFERROR(INDEX('SH Summary'!B:B,MATCH('US&amp;CA'!C57,'SH Summary'!C:C,0)), "N/A")</f>
        <v>N/A</v>
      </c>
      <c r="L57" s="37">
        <f>VLOOKUP($C57,DATA_ALL!$A:$CU,L$5,FALSE)</f>
        <v>166526069</v>
      </c>
      <c r="M57" s="49">
        <f t="shared" si="22"/>
        <v>3.2131570238294724E-4</v>
      </c>
      <c r="N57" s="37">
        <f>VLOOKUP($C57,DATA_ALL!$A:$CU,N$5,FALSE)</f>
        <v>0</v>
      </c>
      <c r="O57" s="37">
        <f>VLOOKUP($C57,DATA_ALL!$A:$CU,O$5,FALSE)</f>
        <v>8086922</v>
      </c>
      <c r="P57" s="37">
        <f t="shared" si="23"/>
        <v>8086922</v>
      </c>
      <c r="Q57" s="49">
        <f t="shared" si="24"/>
        <v>2.542257780572147E-5</v>
      </c>
      <c r="R57" s="37">
        <f>VLOOKUP($C57,DATA_ALL!$A:$CU,R$5,FALSE)</f>
        <v>0</v>
      </c>
      <c r="S57" s="49">
        <f t="shared" si="25"/>
        <v>0</v>
      </c>
      <c r="T57" s="37">
        <f>VLOOKUP($C57,DATA_ALL!$A:$CU,T$5,FALSE)</f>
        <v>0</v>
      </c>
      <c r="U57" s="37">
        <f>VLOOKUP($C57,DATA_ALL!$A:$CU,U$5,FALSE)</f>
        <v>0</v>
      </c>
      <c r="V57" s="37">
        <f t="shared" si="26"/>
        <v>0</v>
      </c>
      <c r="W57" s="49">
        <f t="shared" si="27"/>
        <v>0</v>
      </c>
      <c r="X57" s="37">
        <f>VLOOKUP($C57,DATA_ALL!$A:$CU,X$5,FALSE)</f>
        <v>0</v>
      </c>
      <c r="Y57" s="49">
        <f t="shared" si="28"/>
        <v>0</v>
      </c>
      <c r="Z57" s="37">
        <f>VLOOKUP($C57,DATA_ALL!$A:$CU,Z$5,FALSE)</f>
        <v>0</v>
      </c>
      <c r="AA57" s="37">
        <f>VLOOKUP($C57,DATA_ALL!$A:$CU,AA$5,FALSE)</f>
        <v>0</v>
      </c>
      <c r="AB57" s="37">
        <f t="shared" si="29"/>
        <v>0</v>
      </c>
      <c r="AC57" s="49">
        <f t="shared" si="30"/>
        <v>0</v>
      </c>
      <c r="AD57" s="37">
        <f>VLOOKUP($C57,DATA_ALL!$A:$CU,AD$5,FALSE)</f>
        <v>0</v>
      </c>
      <c r="AE57" s="37">
        <f>VLOOKUP($C57,DATA_ALL!$A:$CU,AE$5,FALSE)</f>
        <v>0</v>
      </c>
      <c r="AF57" s="37">
        <f t="shared" si="31"/>
        <v>0</v>
      </c>
      <c r="AG57" s="49">
        <f t="shared" si="32"/>
        <v>0</v>
      </c>
      <c r="AH57" s="37">
        <f>VLOOKUP($C57,DATA_ALL!$A:$CU,AH$5,FALSE)</f>
        <v>2440487</v>
      </c>
      <c r="AI57" s="49">
        <f t="shared" si="33"/>
        <v>3.095100824350032E-5</v>
      </c>
      <c r="AJ57" s="37">
        <f>VLOOKUP($C57,DATA_ALL!$A:$CU,AJ$5,FALSE)</f>
        <v>1126652160</v>
      </c>
      <c r="AK57" s="49">
        <f t="shared" si="34"/>
        <v>9.4359477386934676E-3</v>
      </c>
      <c r="AL57" s="37">
        <f>VLOOKUP($C57,DATA_ALL!$A:$CU,AL$5,FALSE)</f>
        <v>1521334</v>
      </c>
      <c r="AM57" s="49">
        <f t="shared" si="35"/>
        <v>5.8221737466513587E-5</v>
      </c>
      <c r="AN57" s="37">
        <f>VLOOKUP($C57,DATA_ALL!$A:$CU,AN$5,FALSE)</f>
        <v>4392277</v>
      </c>
      <c r="AO57" s="49">
        <f t="shared" si="36"/>
        <v>1.0692008276533592E-3</v>
      </c>
      <c r="AP57" s="37">
        <f>VLOOKUP($C57,DATA_ALL!$A:$CU,AP$5,FALSE)</f>
        <v>0</v>
      </c>
      <c r="AQ57" s="49">
        <f t="shared" si="37"/>
        <v>0</v>
      </c>
      <c r="AR57" s="37">
        <f>VLOOKUP($C57,DATA_ALL!$A:$CU,AR$5,FALSE)</f>
        <v>0</v>
      </c>
      <c r="AS57" s="49">
        <f t="shared" si="38"/>
        <v>0</v>
      </c>
      <c r="AT57" s="37">
        <f>VLOOKUP($C57,DATA_ALL!$A:$CU,AT$5,FALSE)</f>
        <v>0</v>
      </c>
      <c r="AU57" s="49">
        <f t="shared" si="39"/>
        <v>0</v>
      </c>
    </row>
    <row r="58" spans="2:47" ht="16" customHeight="1" x14ac:dyDescent="0.35">
      <c r="B58" s="1">
        <v>51</v>
      </c>
      <c r="C58" s="12" t="s">
        <v>152</v>
      </c>
      <c r="D58" s="12" t="str">
        <f>VLOOKUP($C58,DATA_ALL!$A:$CU,D$5,FALSE)</f>
        <v>Broker</v>
      </c>
      <c r="E58" s="37">
        <f>VLOOKUP($C58,DATA_ALL!$A:$CU,E$5,FALSE)/1000000000</f>
        <v>188.375211643</v>
      </c>
      <c r="F58" s="37" t="str">
        <f>VLOOKUP($C58,DATA_ALL!$A:$CU,F$5,FALSE)</f>
        <v>United States</v>
      </c>
      <c r="G58" s="37">
        <f>IF(VLOOKUP($C58,DATA_ALL!$A:$CU,G$5,FALSE)="N/A",0,VLOOKUP($C58,DATA_ALL!$A:$CU,G$5,FALSE))</f>
        <v>22543319</v>
      </c>
      <c r="H58" s="37">
        <f>VLOOKUP($C58,DATA_ALL!$A:$CU,H$5,FALSE)</f>
        <v>0</v>
      </c>
      <c r="I58" s="37">
        <f t="shared" si="20"/>
        <v>22543319</v>
      </c>
      <c r="J58" s="48">
        <f t="shared" si="21"/>
        <v>7.2161712548015364E-4</v>
      </c>
      <c r="K58" s="50">
        <f>IFERROR(INDEX('SH Summary'!B:B,MATCH('US&amp;CA'!C58,'SH Summary'!C:C,0)), "N/A")</f>
        <v>114</v>
      </c>
      <c r="L58" s="37">
        <f>VLOOKUP($C58,DATA_ALL!$A:$CU,L$5,FALSE)</f>
        <v>0</v>
      </c>
      <c r="M58" s="49">
        <f t="shared" si="22"/>
        <v>0</v>
      </c>
      <c r="N58" s="37">
        <f>VLOOKUP($C58,DATA_ALL!$A:$CU,N$5,FALSE)</f>
        <v>366587345</v>
      </c>
      <c r="O58" s="37">
        <f>VLOOKUP($C58,DATA_ALL!$A:$CU,O$5,FALSE)</f>
        <v>0</v>
      </c>
      <c r="P58" s="37">
        <f t="shared" si="23"/>
        <v>366587345</v>
      </c>
      <c r="Q58" s="49">
        <f t="shared" si="24"/>
        <v>1.1524279943414021E-3</v>
      </c>
      <c r="R58" s="37">
        <f>VLOOKUP($C58,DATA_ALL!$A:$CU,R$5,FALSE)</f>
        <v>0</v>
      </c>
      <c r="S58" s="49">
        <f t="shared" si="25"/>
        <v>0</v>
      </c>
      <c r="T58" s="37">
        <f>VLOOKUP($C58,DATA_ALL!$A:$CU,T$5,FALSE)</f>
        <v>56053619</v>
      </c>
      <c r="U58" s="37">
        <f>VLOOKUP($C58,DATA_ALL!$A:$CU,U$5,FALSE)</f>
        <v>0</v>
      </c>
      <c r="V58" s="37">
        <f t="shared" si="26"/>
        <v>56053619</v>
      </c>
      <c r="W58" s="49">
        <f t="shared" si="27"/>
        <v>7.7475630960608158E-4</v>
      </c>
      <c r="X58" s="37">
        <f>VLOOKUP($C58,DATA_ALL!$A:$CU,X$5,FALSE)</f>
        <v>411560808</v>
      </c>
      <c r="Y58" s="49">
        <f t="shared" si="28"/>
        <v>3.0173079765395895E-3</v>
      </c>
      <c r="Z58" s="37">
        <f>VLOOKUP($C58,DATA_ALL!$A:$CU,Z$5,FALSE)</f>
        <v>18954902</v>
      </c>
      <c r="AA58" s="37">
        <f>VLOOKUP($C58,DATA_ALL!$A:$CU,AA$5,FALSE)</f>
        <v>0</v>
      </c>
      <c r="AB58" s="37">
        <f t="shared" si="29"/>
        <v>18954902</v>
      </c>
      <c r="AC58" s="49">
        <f t="shared" si="30"/>
        <v>4.3846638908165626E-4</v>
      </c>
      <c r="AD58" s="37">
        <f>VLOOKUP($C58,DATA_ALL!$A:$CU,AD$5,FALSE)</f>
        <v>61359217</v>
      </c>
      <c r="AE58" s="37">
        <f>VLOOKUP($C58,DATA_ALL!$A:$CU,AE$5,FALSE)</f>
        <v>0</v>
      </c>
      <c r="AF58" s="37">
        <f t="shared" si="31"/>
        <v>61359217</v>
      </c>
      <c r="AG58" s="49">
        <f t="shared" si="32"/>
        <v>1.3324477090119436E-3</v>
      </c>
      <c r="AH58" s="37">
        <f>VLOOKUP($C58,DATA_ALL!$A:$CU,AH$5,FALSE)</f>
        <v>95494199</v>
      </c>
      <c r="AI58" s="49">
        <f t="shared" si="33"/>
        <v>1.2110868611287255E-3</v>
      </c>
      <c r="AJ58" s="37">
        <f>VLOOKUP($C58,DATA_ALL!$A:$CU,AJ$5,FALSE)</f>
        <v>844072323</v>
      </c>
      <c r="AK58" s="49">
        <f t="shared" si="34"/>
        <v>7.0692824371859295E-3</v>
      </c>
      <c r="AL58" s="37">
        <f>VLOOKUP($C58,DATA_ALL!$A:$CU,AL$5,FALSE)</f>
        <v>58302034</v>
      </c>
      <c r="AM58" s="49">
        <f t="shared" si="35"/>
        <v>2.2312297742058938E-3</v>
      </c>
      <c r="AN58" s="37">
        <f>VLOOKUP($C58,DATA_ALL!$A:$CU,AN$5,FALSE)</f>
        <v>29069196</v>
      </c>
      <c r="AO58" s="49">
        <f t="shared" si="36"/>
        <v>7.0762405063291142E-3</v>
      </c>
      <c r="AP58" s="37">
        <f>VLOOKUP($C58,DATA_ALL!$A:$CU,AP$5,FALSE)</f>
        <v>107</v>
      </c>
      <c r="AQ58" s="49">
        <f t="shared" si="37"/>
        <v>9.7184377838328793E-8</v>
      </c>
      <c r="AR58" s="37">
        <f>VLOOKUP($C58,DATA_ALL!$A:$CU,AR$5,FALSE)</f>
        <v>13190</v>
      </c>
      <c r="AS58" s="49">
        <f t="shared" si="38"/>
        <v>6.0755412252418241E-5</v>
      </c>
      <c r="AT58" s="37">
        <f>VLOOKUP($C58,DATA_ALL!$A:$CU,AT$5,FALSE)</f>
        <v>0</v>
      </c>
      <c r="AU58" s="49">
        <f t="shared" si="39"/>
        <v>0</v>
      </c>
    </row>
    <row r="59" spans="2:47" ht="16" customHeight="1" x14ac:dyDescent="0.35">
      <c r="B59" s="1">
        <v>52</v>
      </c>
      <c r="C59" s="12" t="s">
        <v>1361</v>
      </c>
      <c r="D59" s="12" t="str">
        <f>VLOOKUP($C59,DATA_ALL!$A:$CU,D$5,FALSE)</f>
        <v>GARP</v>
      </c>
      <c r="E59" s="37">
        <f>VLOOKUP($C59,DATA_ALL!$A:$CU,E$5,FALSE)/1000000000</f>
        <v>174.18851314299999</v>
      </c>
      <c r="F59" s="37" t="str">
        <f>VLOOKUP($C59,DATA_ALL!$A:$CU,F$5,FALSE)</f>
        <v>United States</v>
      </c>
      <c r="G59" s="37">
        <f>IF(VLOOKUP($C59,DATA_ALL!$A:$CU,G$5,FALSE)="N/A",0,VLOOKUP($C59,DATA_ALL!$A:$CU,G$5,FALSE))</f>
        <v>0</v>
      </c>
      <c r="H59" s="37">
        <f>VLOOKUP($C59,DATA_ALL!$A:$CU,H$5,FALSE)</f>
        <v>0</v>
      </c>
      <c r="I59" s="37">
        <f t="shared" si="20"/>
        <v>0</v>
      </c>
      <c r="J59" s="48">
        <f t="shared" si="21"/>
        <v>0</v>
      </c>
      <c r="K59" s="50" t="str">
        <f>IFERROR(INDEX('SH Summary'!B:B,MATCH('US&amp;CA'!C59,'SH Summary'!C:C,0)), "N/A")</f>
        <v>N/A</v>
      </c>
      <c r="L59" s="37">
        <f>VLOOKUP($C59,DATA_ALL!$A:$CU,L$5,FALSE)</f>
        <v>35386098</v>
      </c>
      <c r="M59" s="49">
        <f t="shared" si="22"/>
        <v>6.8278252178413011E-5</v>
      </c>
      <c r="N59" s="37">
        <f>VLOOKUP($C59,DATA_ALL!$A:$CU,N$5,FALSE)</f>
        <v>0</v>
      </c>
      <c r="O59" s="37">
        <f>VLOOKUP($C59,DATA_ALL!$A:$CU,O$5,FALSE)</f>
        <v>4235208</v>
      </c>
      <c r="P59" s="37">
        <f t="shared" si="23"/>
        <v>4235208</v>
      </c>
      <c r="Q59" s="49">
        <f t="shared" si="24"/>
        <v>1.3314077334171644E-5</v>
      </c>
      <c r="R59" s="37">
        <f>VLOOKUP($C59,DATA_ALL!$A:$CU,R$5,FALSE)</f>
        <v>1894899</v>
      </c>
      <c r="S59" s="49">
        <f t="shared" si="25"/>
        <v>2.9252876912460567E-5</v>
      </c>
      <c r="T59" s="37">
        <f>VLOOKUP($C59,DATA_ALL!$A:$CU,T$5,FALSE)</f>
        <v>0</v>
      </c>
      <c r="U59" s="37">
        <f>VLOOKUP($C59,DATA_ALL!$A:$CU,U$5,FALSE)</f>
        <v>263285</v>
      </c>
      <c r="V59" s="37">
        <f t="shared" si="26"/>
        <v>263285</v>
      </c>
      <c r="W59" s="49">
        <f t="shared" si="27"/>
        <v>3.6390463026952314E-6</v>
      </c>
      <c r="X59" s="37">
        <f>VLOOKUP($C59,DATA_ALL!$A:$CU,X$5,FALSE)</f>
        <v>32186393</v>
      </c>
      <c r="Y59" s="49">
        <f t="shared" si="28"/>
        <v>2.3597062316715542E-4</v>
      </c>
      <c r="Z59" s="37">
        <f>VLOOKUP($C59,DATA_ALL!$A:$CU,Z$5,FALSE)</f>
        <v>0</v>
      </c>
      <c r="AA59" s="37">
        <f>VLOOKUP($C59,DATA_ALL!$A:$CU,AA$5,FALSE)</f>
        <v>456510</v>
      </c>
      <c r="AB59" s="37">
        <f t="shared" si="29"/>
        <v>456510</v>
      </c>
      <c r="AC59" s="49">
        <f t="shared" si="30"/>
        <v>1.0560027758501041E-5</v>
      </c>
      <c r="AD59" s="37">
        <f>VLOOKUP($C59,DATA_ALL!$A:$CU,AD$5,FALSE)</f>
        <v>0</v>
      </c>
      <c r="AE59" s="37">
        <f>VLOOKUP($C59,DATA_ALL!$A:$CU,AE$5,FALSE)</f>
        <v>1048530</v>
      </c>
      <c r="AF59" s="37">
        <f t="shared" si="31"/>
        <v>1048530</v>
      </c>
      <c r="AG59" s="49">
        <f t="shared" si="32"/>
        <v>2.2769381107491856E-5</v>
      </c>
      <c r="AH59" s="37">
        <f>VLOOKUP($C59,DATA_ALL!$A:$CU,AH$5,FALSE)</f>
        <v>238584087</v>
      </c>
      <c r="AI59" s="49">
        <f t="shared" si="33"/>
        <v>3.0257969181991121E-3</v>
      </c>
      <c r="AJ59" s="37">
        <f>VLOOKUP($C59,DATA_ALL!$A:$CU,AJ$5,FALSE)</f>
        <v>666561021</v>
      </c>
      <c r="AK59" s="49">
        <f t="shared" si="34"/>
        <v>5.5825881155778896E-3</v>
      </c>
      <c r="AL59" s="37">
        <f>VLOOKUP($C59,DATA_ALL!$A:$CU,AL$5,FALSE)</f>
        <v>442201221</v>
      </c>
      <c r="AM59" s="49">
        <f t="shared" si="35"/>
        <v>1.6923123650975889E-2</v>
      </c>
      <c r="AN59" s="37">
        <f>VLOOKUP($C59,DATA_ALL!$A:$CU,AN$5,FALSE)</f>
        <v>988670</v>
      </c>
      <c r="AO59" s="49">
        <f t="shared" si="36"/>
        <v>2.4066942551119767E-4</v>
      </c>
      <c r="AP59" s="37">
        <f>VLOOKUP($C59,DATA_ALL!$A:$CU,AP$5,FALSE)</f>
        <v>4811061</v>
      </c>
      <c r="AQ59" s="49">
        <f t="shared" si="37"/>
        <v>4.3697193460490464E-3</v>
      </c>
      <c r="AR59" s="37">
        <f>VLOOKUP($C59,DATA_ALL!$A:$CU,AR$5,FALSE)</f>
        <v>0</v>
      </c>
      <c r="AS59" s="49">
        <f t="shared" si="38"/>
        <v>0</v>
      </c>
      <c r="AT59" s="37">
        <f>VLOOKUP($C59,DATA_ALL!$A:$CU,AT$5,FALSE)</f>
        <v>0</v>
      </c>
      <c r="AU59" s="49">
        <f t="shared" si="39"/>
        <v>0</v>
      </c>
    </row>
    <row r="60" spans="2:47" ht="16" customHeight="1" x14ac:dyDescent="0.35">
      <c r="B60" s="1">
        <v>53</v>
      </c>
      <c r="C60" s="12" t="s">
        <v>292</v>
      </c>
      <c r="D60" s="12" t="str">
        <f>VLOOKUP($C60,DATA_ALL!$A:$CU,D$5,FALSE)</f>
        <v>Broker</v>
      </c>
      <c r="E60" s="37">
        <f>VLOOKUP($C60,DATA_ALL!$A:$CU,E$5,FALSE)/1000000000</f>
        <v>169.37741325600001</v>
      </c>
      <c r="F60" s="37" t="str">
        <f>VLOOKUP($C60,DATA_ALL!$A:$CU,F$5,FALSE)</f>
        <v>United States</v>
      </c>
      <c r="G60" s="37">
        <f>IF(VLOOKUP($C60,DATA_ALL!$A:$CU,G$5,FALSE)="N/A",0,VLOOKUP($C60,DATA_ALL!$A:$CU,G$5,FALSE))</f>
        <v>5112836</v>
      </c>
      <c r="H60" s="37">
        <f>VLOOKUP($C60,DATA_ALL!$A:$CU,H$5,FALSE)</f>
        <v>0</v>
      </c>
      <c r="I60" s="37">
        <f t="shared" si="20"/>
        <v>5112836</v>
      </c>
      <c r="J60" s="48">
        <f t="shared" si="21"/>
        <v>1.6366312419974392E-4</v>
      </c>
      <c r="K60" s="50">
        <f>IFERROR(INDEX('SH Summary'!B:B,MATCH('US&amp;CA'!C60,'SH Summary'!C:C,0)), "N/A")</f>
        <v>255</v>
      </c>
      <c r="L60" s="37">
        <f>VLOOKUP($C60,DATA_ALL!$A:$CU,L$5,FALSE)</f>
        <v>0</v>
      </c>
      <c r="M60" s="49">
        <f t="shared" si="22"/>
        <v>0</v>
      </c>
      <c r="N60" s="37">
        <f>VLOOKUP($C60,DATA_ALL!$A:$CU,N$5,FALSE)</f>
        <v>79187968</v>
      </c>
      <c r="O60" s="37">
        <f>VLOOKUP($C60,DATA_ALL!$A:$CU,O$5,FALSE)</f>
        <v>0</v>
      </c>
      <c r="P60" s="37">
        <f t="shared" si="23"/>
        <v>79187968</v>
      </c>
      <c r="Q60" s="49">
        <f t="shared" si="24"/>
        <v>2.4894048412448915E-4</v>
      </c>
      <c r="R60" s="37">
        <f>VLOOKUP($C60,DATA_ALL!$A:$CU,R$5,FALSE)</f>
        <v>0</v>
      </c>
      <c r="S60" s="49">
        <f t="shared" si="25"/>
        <v>0</v>
      </c>
      <c r="T60" s="37">
        <f>VLOOKUP($C60,DATA_ALL!$A:$CU,T$5,FALSE)</f>
        <v>9544340</v>
      </c>
      <c r="U60" s="37">
        <f>VLOOKUP($C60,DATA_ALL!$A:$CU,U$5,FALSE)</f>
        <v>0</v>
      </c>
      <c r="V60" s="37">
        <f t="shared" si="26"/>
        <v>9544340</v>
      </c>
      <c r="W60" s="49">
        <f t="shared" si="27"/>
        <v>1.3191900483759501E-4</v>
      </c>
      <c r="X60" s="37">
        <f>VLOOKUP($C60,DATA_ALL!$A:$CU,X$5,FALSE)</f>
        <v>492099</v>
      </c>
      <c r="Y60" s="49">
        <f t="shared" si="28"/>
        <v>3.6077639296187685E-6</v>
      </c>
      <c r="Z60" s="37">
        <f>VLOOKUP($C60,DATA_ALL!$A:$CU,Z$5,FALSE)</f>
        <v>2873879</v>
      </c>
      <c r="AA60" s="37">
        <f>VLOOKUP($C60,DATA_ALL!$A:$CU,AA$5,FALSE)</f>
        <v>0</v>
      </c>
      <c r="AB60" s="37">
        <f t="shared" si="29"/>
        <v>2873879</v>
      </c>
      <c r="AC60" s="49">
        <f t="shared" si="30"/>
        <v>6.6478811010872076E-5</v>
      </c>
      <c r="AD60" s="37">
        <f>VLOOKUP($C60,DATA_ALL!$A:$CU,AD$5,FALSE)</f>
        <v>8052769</v>
      </c>
      <c r="AE60" s="37">
        <f>VLOOKUP($C60,DATA_ALL!$A:$CU,AE$5,FALSE)</f>
        <v>0</v>
      </c>
      <c r="AF60" s="37">
        <f t="shared" si="31"/>
        <v>8052769</v>
      </c>
      <c r="AG60" s="49">
        <f t="shared" si="32"/>
        <v>1.7487011943539632E-4</v>
      </c>
      <c r="AH60" s="37">
        <f>VLOOKUP($C60,DATA_ALL!$A:$CU,AH$5,FALSE)</f>
        <v>100534918</v>
      </c>
      <c r="AI60" s="49">
        <f t="shared" si="33"/>
        <v>1.2750148129359543E-3</v>
      </c>
      <c r="AJ60" s="37">
        <f>VLOOKUP($C60,DATA_ALL!$A:$CU,AJ$5,FALSE)</f>
        <v>108019970</v>
      </c>
      <c r="AK60" s="49">
        <f t="shared" si="34"/>
        <v>9.046898659966499E-4</v>
      </c>
      <c r="AL60" s="37">
        <f>VLOOKUP($C60,DATA_ALL!$A:$CU,AL$5,FALSE)</f>
        <v>48137333</v>
      </c>
      <c r="AM60" s="49">
        <f t="shared" si="35"/>
        <v>1.8422247608113279E-3</v>
      </c>
      <c r="AN60" s="37">
        <f>VLOOKUP($C60,DATA_ALL!$A:$CU,AN$5,FALSE)</f>
        <v>13611</v>
      </c>
      <c r="AO60" s="49">
        <f t="shared" si="36"/>
        <v>3.3132911392405064E-6</v>
      </c>
      <c r="AP60" s="37">
        <f>VLOOKUP($C60,DATA_ALL!$A:$CU,AP$5,FALSE)</f>
        <v>90365</v>
      </c>
      <c r="AQ60" s="49">
        <f t="shared" si="37"/>
        <v>8.2075386012715718E-5</v>
      </c>
      <c r="AR60" s="37">
        <f>VLOOKUP($C60,DATA_ALL!$A:$CU,AR$5,FALSE)</f>
        <v>0</v>
      </c>
      <c r="AS60" s="49">
        <f t="shared" si="38"/>
        <v>0</v>
      </c>
      <c r="AT60" s="37">
        <f>VLOOKUP($C60,DATA_ALL!$A:$CU,AT$5,FALSE)</f>
        <v>0</v>
      </c>
      <c r="AU60" s="49">
        <f t="shared" si="39"/>
        <v>0</v>
      </c>
    </row>
    <row r="61" spans="2:47" ht="16" customHeight="1" x14ac:dyDescent="0.35">
      <c r="B61" s="1">
        <v>54</v>
      </c>
      <c r="C61" s="51" t="s">
        <v>243</v>
      </c>
      <c r="D61" s="51" t="str">
        <f>VLOOKUP($C61,DATA_ALL!$A:$CU,D$5,FALSE)</f>
        <v>Index</v>
      </c>
      <c r="E61" s="37">
        <f>VLOOKUP($C61,DATA_ALL!$A:$CU,E$5,FALSE)/1000000000</f>
        <v>167.799542073</v>
      </c>
      <c r="F61" s="37" t="str">
        <f>VLOOKUP($C61,DATA_ALL!$A:$CU,F$5,FALSE)</f>
        <v>United States</v>
      </c>
      <c r="G61" s="37">
        <f>IF(VLOOKUP($C61,DATA_ALL!$A:$CU,G$5,FALSE)="N/A",0,VLOOKUP($C61,DATA_ALL!$A:$CU,G$5,FALSE))</f>
        <v>379898</v>
      </c>
      <c r="H61" s="37">
        <f>VLOOKUP($C61,DATA_ALL!$A:$CU,H$5,FALSE)</f>
        <v>8190518</v>
      </c>
      <c r="I61" s="37">
        <f t="shared" si="20"/>
        <v>8570416</v>
      </c>
      <c r="J61" s="48">
        <f t="shared" si="21"/>
        <v>2.7434110115236876E-4</v>
      </c>
      <c r="K61" s="50">
        <f>IFERROR(INDEX('SH Summary'!B:B,MATCH('US&amp;CA'!C61,'SH Summary'!C:C,0)), "N/A")</f>
        <v>206</v>
      </c>
      <c r="L61" s="37">
        <f>VLOOKUP($C61,DATA_ALL!$A:$CU,L$5,FALSE)</f>
        <v>8492087</v>
      </c>
      <c r="M61" s="49">
        <f t="shared" si="22"/>
        <v>1.6385668114834893E-5</v>
      </c>
      <c r="N61" s="37">
        <f>VLOOKUP($C61,DATA_ALL!$A:$CU,N$5,FALSE)</f>
        <v>6724907</v>
      </c>
      <c r="O61" s="37">
        <f>VLOOKUP($C61,DATA_ALL!$A:$CU,O$5,FALSE)</f>
        <v>5080476</v>
      </c>
      <c r="P61" s="37">
        <f t="shared" si="23"/>
        <v>11805383</v>
      </c>
      <c r="Q61" s="49">
        <f t="shared" si="24"/>
        <v>3.7112175416535681E-5</v>
      </c>
      <c r="R61" s="37">
        <f>VLOOKUP($C61,DATA_ALL!$A:$CU,R$5,FALSE)</f>
        <v>2678256</v>
      </c>
      <c r="S61" s="49">
        <f t="shared" si="25"/>
        <v>4.1346105047318615E-5</v>
      </c>
      <c r="T61" s="37">
        <f>VLOOKUP($C61,DATA_ALL!$A:$CU,T$5,FALSE)</f>
        <v>4487339</v>
      </c>
      <c r="U61" s="37">
        <f>VLOOKUP($C61,DATA_ALL!$A:$CU,U$5,FALSE)</f>
        <v>2529773</v>
      </c>
      <c r="V61" s="37">
        <f t="shared" si="26"/>
        <v>7017112</v>
      </c>
      <c r="W61" s="49">
        <f t="shared" si="27"/>
        <v>9.6988417415342092E-5</v>
      </c>
      <c r="X61" s="37">
        <f>VLOOKUP($C61,DATA_ALL!$A:$CU,X$5,FALSE)</f>
        <v>122303942</v>
      </c>
      <c r="Y61" s="49">
        <f t="shared" si="28"/>
        <v>8.9665646627565981E-4</v>
      </c>
      <c r="Z61" s="37">
        <f>VLOOKUP($C61,DATA_ALL!$A:$CU,Z$5,FALSE)</f>
        <v>5827863</v>
      </c>
      <c r="AA61" s="37">
        <f>VLOOKUP($C61,DATA_ALL!$A:$CU,AA$5,FALSE)</f>
        <v>4426367</v>
      </c>
      <c r="AB61" s="37">
        <f t="shared" si="29"/>
        <v>10254230</v>
      </c>
      <c r="AC61" s="49">
        <f t="shared" si="30"/>
        <v>2.3720171177423087E-4</v>
      </c>
      <c r="AD61" s="37">
        <f>VLOOKUP($C61,DATA_ALL!$A:$CU,AD$5,FALSE)</f>
        <v>5793394</v>
      </c>
      <c r="AE61" s="37">
        <f>VLOOKUP($C61,DATA_ALL!$A:$CU,AE$5,FALSE)</f>
        <v>2078284</v>
      </c>
      <c r="AF61" s="37">
        <f t="shared" si="31"/>
        <v>7871678</v>
      </c>
      <c r="AG61" s="49">
        <f t="shared" si="32"/>
        <v>1.7093763300760043E-4</v>
      </c>
      <c r="AH61" s="37">
        <f>VLOOKUP($C61,DATA_ALL!$A:$CU,AH$5,FALSE)</f>
        <v>216963688</v>
      </c>
      <c r="AI61" s="49">
        <f t="shared" si="33"/>
        <v>2.7516003551046292E-3</v>
      </c>
      <c r="AJ61" s="37">
        <f>VLOOKUP($C61,DATA_ALL!$A:$CU,AJ$5,FALSE)</f>
        <v>593271981</v>
      </c>
      <c r="AK61" s="49">
        <f t="shared" si="34"/>
        <v>4.9687770603015075E-3</v>
      </c>
      <c r="AL61" s="37">
        <f>VLOOKUP($C61,DATA_ALL!$A:$CU,AL$5,FALSE)</f>
        <v>275111900</v>
      </c>
      <c r="AM61" s="49">
        <f t="shared" si="35"/>
        <v>1.0528584003061616E-2</v>
      </c>
      <c r="AN61" s="37">
        <f>VLOOKUP($C61,DATA_ALL!$A:$CU,AN$5,FALSE)</f>
        <v>0</v>
      </c>
      <c r="AO61" s="49">
        <f t="shared" si="36"/>
        <v>0</v>
      </c>
      <c r="AP61" s="37">
        <f>VLOOKUP($C61,DATA_ALL!$A:$CU,AP$5,FALSE)</f>
        <v>1135151</v>
      </c>
      <c r="AQ61" s="49">
        <f t="shared" si="37"/>
        <v>1.0310181653042688E-3</v>
      </c>
      <c r="AR61" s="37">
        <f>VLOOKUP($C61,DATA_ALL!$A:$CU,AR$5,FALSE)</f>
        <v>0</v>
      </c>
      <c r="AS61" s="49">
        <f t="shared" si="38"/>
        <v>0</v>
      </c>
      <c r="AT61" s="37">
        <f>VLOOKUP($C61,DATA_ALL!$A:$CU,AT$5,FALSE)</f>
        <v>0</v>
      </c>
      <c r="AU61" s="49">
        <f t="shared" si="39"/>
        <v>0</v>
      </c>
    </row>
    <row r="62" spans="2:47" ht="16" customHeight="1" x14ac:dyDescent="0.35">
      <c r="B62" s="1">
        <v>55</v>
      </c>
      <c r="C62" s="12" t="s">
        <v>1362</v>
      </c>
      <c r="D62" s="12" t="str">
        <f>VLOOKUP($C62,DATA_ALL!$A:$CU,D$5,FALSE)</f>
        <v>Growth</v>
      </c>
      <c r="E62" s="37">
        <f>VLOOKUP($C62,DATA_ALL!$A:$CU,E$5,FALSE)/1000000000</f>
        <v>166.69153114700001</v>
      </c>
      <c r="F62" s="37" t="str">
        <f>VLOOKUP($C62,DATA_ALL!$A:$CU,F$5,FALSE)</f>
        <v>United States</v>
      </c>
      <c r="G62" s="37">
        <f>IF(VLOOKUP($C62,DATA_ALL!$A:$CU,G$5,FALSE)="N/A",0,VLOOKUP($C62,DATA_ALL!$A:$CU,G$5,FALSE))</f>
        <v>0</v>
      </c>
      <c r="H62" s="37">
        <f>VLOOKUP($C62,DATA_ALL!$A:$CU,H$5,FALSE)</f>
        <v>0</v>
      </c>
      <c r="I62" s="37">
        <f t="shared" si="20"/>
        <v>0</v>
      </c>
      <c r="J62" s="48">
        <f t="shared" si="21"/>
        <v>0</v>
      </c>
      <c r="K62" s="50" t="str">
        <f>IFERROR(INDEX('SH Summary'!B:B,MATCH('US&amp;CA'!C62,'SH Summary'!C:C,0)), "N/A")</f>
        <v>N/A</v>
      </c>
      <c r="L62" s="37">
        <f>VLOOKUP($C62,DATA_ALL!$A:$CU,L$5,FALSE)</f>
        <v>0</v>
      </c>
      <c r="M62" s="49">
        <f t="shared" si="22"/>
        <v>0</v>
      </c>
      <c r="N62" s="37">
        <f>VLOOKUP($C62,DATA_ALL!$A:$CU,N$5,FALSE)</f>
        <v>0</v>
      </c>
      <c r="O62" s="37">
        <f>VLOOKUP($C62,DATA_ALL!$A:$CU,O$5,FALSE)</f>
        <v>0</v>
      </c>
      <c r="P62" s="37">
        <f t="shared" si="23"/>
        <v>0</v>
      </c>
      <c r="Q62" s="49">
        <f t="shared" si="24"/>
        <v>0</v>
      </c>
      <c r="R62" s="37">
        <f>VLOOKUP($C62,DATA_ALL!$A:$CU,R$5,FALSE)</f>
        <v>0</v>
      </c>
      <c r="S62" s="49">
        <f t="shared" si="25"/>
        <v>0</v>
      </c>
      <c r="T62" s="37">
        <f>VLOOKUP($C62,DATA_ALL!$A:$CU,T$5,FALSE)</f>
        <v>0</v>
      </c>
      <c r="U62" s="37">
        <f>VLOOKUP($C62,DATA_ALL!$A:$CU,U$5,FALSE)</f>
        <v>0</v>
      </c>
      <c r="V62" s="37">
        <f t="shared" si="26"/>
        <v>0</v>
      </c>
      <c r="W62" s="49">
        <f t="shared" si="27"/>
        <v>0</v>
      </c>
      <c r="X62" s="37">
        <f>VLOOKUP($C62,DATA_ALL!$A:$CU,X$5,FALSE)</f>
        <v>129293770</v>
      </c>
      <c r="Y62" s="49">
        <f t="shared" si="28"/>
        <v>9.4790153958944281E-4</v>
      </c>
      <c r="Z62" s="37">
        <f>VLOOKUP($C62,DATA_ALL!$A:$CU,Z$5,FALSE)</f>
        <v>0</v>
      </c>
      <c r="AA62" s="37">
        <f>VLOOKUP($C62,DATA_ALL!$A:$CU,AA$5,FALSE)</f>
        <v>0</v>
      </c>
      <c r="AB62" s="37">
        <f t="shared" si="29"/>
        <v>0</v>
      </c>
      <c r="AC62" s="49">
        <f t="shared" si="30"/>
        <v>0</v>
      </c>
      <c r="AD62" s="37">
        <f>VLOOKUP($C62,DATA_ALL!$A:$CU,AD$5,FALSE)</f>
        <v>0</v>
      </c>
      <c r="AE62" s="37">
        <f>VLOOKUP($C62,DATA_ALL!$A:$CU,AE$5,FALSE)</f>
        <v>0</v>
      </c>
      <c r="AF62" s="37">
        <f t="shared" si="31"/>
        <v>0</v>
      </c>
      <c r="AG62" s="49">
        <f t="shared" si="32"/>
        <v>0</v>
      </c>
      <c r="AH62" s="37">
        <f>VLOOKUP($C62,DATA_ALL!$A:$CU,AH$5,FALSE)</f>
        <v>112686968</v>
      </c>
      <c r="AI62" s="49">
        <f t="shared" si="33"/>
        <v>1.4291308560558022E-3</v>
      </c>
      <c r="AJ62" s="37">
        <f>VLOOKUP($C62,DATA_ALL!$A:$CU,AJ$5,FALSE)</f>
        <v>343094766</v>
      </c>
      <c r="AK62" s="49">
        <f t="shared" si="34"/>
        <v>2.8734905025125626E-3</v>
      </c>
      <c r="AL62" s="37">
        <f>VLOOKUP($C62,DATA_ALL!$A:$CU,AL$5,FALSE)</f>
        <v>56140673</v>
      </c>
      <c r="AM62" s="49">
        <f t="shared" si="35"/>
        <v>2.1485140834290087E-3</v>
      </c>
      <c r="AN62" s="37">
        <f>VLOOKUP($C62,DATA_ALL!$A:$CU,AN$5,FALSE)</f>
        <v>3145598</v>
      </c>
      <c r="AO62" s="49">
        <f t="shared" si="36"/>
        <v>7.6572492697176244E-4</v>
      </c>
      <c r="AP62" s="37">
        <f>VLOOKUP($C62,DATA_ALL!$A:$CU,AP$5,FALSE)</f>
        <v>0</v>
      </c>
      <c r="AQ62" s="49">
        <f t="shared" si="37"/>
        <v>0</v>
      </c>
      <c r="AR62" s="37">
        <f>VLOOKUP($C62,DATA_ALL!$A:$CU,AR$5,FALSE)</f>
        <v>0</v>
      </c>
      <c r="AS62" s="49">
        <f t="shared" si="38"/>
        <v>0</v>
      </c>
      <c r="AT62" s="37">
        <f>VLOOKUP($C62,DATA_ALL!$A:$CU,AT$5,FALSE)</f>
        <v>0</v>
      </c>
      <c r="AU62" s="49">
        <f t="shared" si="39"/>
        <v>0</v>
      </c>
    </row>
    <row r="63" spans="2:47" ht="16" customHeight="1" x14ac:dyDescent="0.35">
      <c r="B63" s="1">
        <v>56</v>
      </c>
      <c r="C63" s="12" t="s">
        <v>794</v>
      </c>
      <c r="D63" s="12" t="str">
        <f>VLOOKUP($C63,DATA_ALL!$A:$CU,D$5,FALSE)</f>
        <v>Externally Managed</v>
      </c>
      <c r="E63" s="37">
        <f>VLOOKUP($C63,DATA_ALL!$A:$CU,E$5,FALSE)/1000000000</f>
        <v>162.42420686</v>
      </c>
      <c r="F63" s="37" t="str">
        <f>VLOOKUP($C63,DATA_ALL!$A:$CU,F$5,FALSE)</f>
        <v>United States</v>
      </c>
      <c r="G63" s="37">
        <f>IF(VLOOKUP($C63,DATA_ALL!$A:$CU,G$5,FALSE)="N/A",0,VLOOKUP($C63,DATA_ALL!$A:$CU,G$5,FALSE))</f>
        <v>42023</v>
      </c>
      <c r="H63" s="37">
        <f>VLOOKUP($C63,DATA_ALL!$A:$CU,H$5,FALSE)</f>
        <v>0</v>
      </c>
      <c r="I63" s="37">
        <f t="shared" si="20"/>
        <v>42023</v>
      </c>
      <c r="J63" s="48">
        <f t="shared" si="21"/>
        <v>1.3451664532650449E-6</v>
      </c>
      <c r="K63" s="50">
        <f>IFERROR(INDEX('SH Summary'!B:B,MATCH('US&amp;CA'!C63,'SH Summary'!C:C,0)), "N/A")</f>
        <v>757</v>
      </c>
      <c r="L63" s="37">
        <f>VLOOKUP($C63,DATA_ALL!$A:$CU,L$5,FALSE)</f>
        <v>0</v>
      </c>
      <c r="M63" s="49">
        <f t="shared" si="22"/>
        <v>0</v>
      </c>
      <c r="N63" s="37">
        <f>VLOOKUP($C63,DATA_ALL!$A:$CU,N$5,FALSE)</f>
        <v>9751253</v>
      </c>
      <c r="O63" s="37">
        <f>VLOOKUP($C63,DATA_ALL!$A:$CU,O$5,FALSE)</f>
        <v>0</v>
      </c>
      <c r="P63" s="37">
        <f t="shared" si="23"/>
        <v>9751253</v>
      </c>
      <c r="Q63" s="49">
        <f t="shared" si="24"/>
        <v>3.0654677774284818E-5</v>
      </c>
      <c r="R63" s="37">
        <f>VLOOKUP($C63,DATA_ALL!$A:$CU,R$5,FALSE)</f>
        <v>0</v>
      </c>
      <c r="S63" s="49">
        <f t="shared" si="25"/>
        <v>0</v>
      </c>
      <c r="T63" s="37">
        <f>VLOOKUP($C63,DATA_ALL!$A:$CU,T$5,FALSE)</f>
        <v>866304</v>
      </c>
      <c r="U63" s="37">
        <f>VLOOKUP($C63,DATA_ALL!$A:$CU,U$5,FALSE)</f>
        <v>0</v>
      </c>
      <c r="V63" s="37">
        <f t="shared" si="26"/>
        <v>866304</v>
      </c>
      <c r="W63" s="49">
        <f t="shared" si="27"/>
        <v>1.197379405666897E-5</v>
      </c>
      <c r="X63" s="37">
        <f>VLOOKUP($C63,DATA_ALL!$A:$CU,X$5,FALSE)</f>
        <v>3269351</v>
      </c>
      <c r="Y63" s="49">
        <f t="shared" si="28"/>
        <v>2.3968848973607037E-5</v>
      </c>
      <c r="Z63" s="37">
        <f>VLOOKUP($C63,DATA_ALL!$A:$CU,Z$5,FALSE)</f>
        <v>3423644</v>
      </c>
      <c r="AA63" s="37">
        <f>VLOOKUP($C63,DATA_ALL!$A:$CU,AA$5,FALSE)</f>
        <v>0</v>
      </c>
      <c r="AB63" s="37">
        <f t="shared" si="29"/>
        <v>3423644</v>
      </c>
      <c r="AC63" s="49">
        <f t="shared" si="30"/>
        <v>7.9196021281517461E-5</v>
      </c>
      <c r="AD63" s="37">
        <f>VLOOKUP($C63,DATA_ALL!$A:$CU,AD$5,FALSE)</f>
        <v>2079097</v>
      </c>
      <c r="AE63" s="37">
        <f>VLOOKUP($C63,DATA_ALL!$A:$CU,AE$5,FALSE)</f>
        <v>0</v>
      </c>
      <c r="AF63" s="37">
        <f t="shared" si="31"/>
        <v>2079097</v>
      </c>
      <c r="AG63" s="49">
        <f t="shared" si="32"/>
        <v>4.5148686210640606E-5</v>
      </c>
      <c r="AH63" s="37">
        <f>VLOOKUP($C63,DATA_ALL!$A:$CU,AH$5,FALSE)</f>
        <v>8180292</v>
      </c>
      <c r="AI63" s="49">
        <f t="shared" si="33"/>
        <v>1.0374498414711477E-4</v>
      </c>
      <c r="AJ63" s="37">
        <f>VLOOKUP($C63,DATA_ALL!$A:$CU,AJ$5,FALSE)</f>
        <v>3608244</v>
      </c>
      <c r="AK63" s="49">
        <f t="shared" si="34"/>
        <v>3.0219798994974874E-5</v>
      </c>
      <c r="AL63" s="37">
        <f>VLOOKUP($C63,DATA_ALL!$A:$CU,AL$5,FALSE)</f>
        <v>1075486</v>
      </c>
      <c r="AM63" s="49">
        <f t="shared" si="35"/>
        <v>4.1159050899349409E-5</v>
      </c>
      <c r="AN63" s="37">
        <f>VLOOKUP($C63,DATA_ALL!$A:$CU,AN$5,FALSE)</f>
        <v>970</v>
      </c>
      <c r="AO63" s="49">
        <f t="shared" si="36"/>
        <v>2.3612463485881208E-7</v>
      </c>
      <c r="AP63" s="37">
        <f>VLOOKUP($C63,DATA_ALL!$A:$CU,AP$5,FALSE)</f>
        <v>88052</v>
      </c>
      <c r="AQ63" s="49">
        <f t="shared" si="37"/>
        <v>7.9974568574023614E-5</v>
      </c>
      <c r="AR63" s="37">
        <f>VLOOKUP($C63,DATA_ALL!$A:$CU,AR$5,FALSE)</f>
        <v>0</v>
      </c>
      <c r="AS63" s="49">
        <f t="shared" si="38"/>
        <v>0</v>
      </c>
      <c r="AT63" s="37">
        <f>VLOOKUP($C63,DATA_ALL!$A:$CU,AT$5,FALSE)</f>
        <v>0</v>
      </c>
      <c r="AU63" s="49">
        <f t="shared" si="39"/>
        <v>0</v>
      </c>
    </row>
    <row r="64" spans="2:47" ht="16" customHeight="1" x14ac:dyDescent="0.35">
      <c r="B64" s="1">
        <v>57</v>
      </c>
      <c r="C64" s="51" t="s">
        <v>1363</v>
      </c>
      <c r="D64" s="51" t="str">
        <f>VLOOKUP($C64,DATA_ALL!$A:$CU,D$5,FALSE)</f>
        <v>Index</v>
      </c>
      <c r="E64" s="37">
        <f>VLOOKUP($C64,DATA_ALL!$A:$CU,E$5,FALSE)/1000000000</f>
        <v>161.17378998699999</v>
      </c>
      <c r="F64" s="37" t="str">
        <f>VLOOKUP($C64,DATA_ALL!$A:$CU,F$5,FALSE)</f>
        <v>United States</v>
      </c>
      <c r="G64" s="37">
        <f>IF(VLOOKUP($C64,DATA_ALL!$A:$CU,G$5,FALSE)="N/A",0,VLOOKUP($C64,DATA_ALL!$A:$CU,G$5,FALSE))</f>
        <v>0</v>
      </c>
      <c r="H64" s="37">
        <f>VLOOKUP($C64,DATA_ALL!$A:$CU,H$5,FALSE)</f>
        <v>0</v>
      </c>
      <c r="I64" s="37">
        <f t="shared" si="20"/>
        <v>0</v>
      </c>
      <c r="J64" s="48">
        <f t="shared" si="21"/>
        <v>0</v>
      </c>
      <c r="K64" s="50" t="str">
        <f>IFERROR(INDEX('SH Summary'!B:B,MATCH('US&amp;CA'!C64,'SH Summary'!C:C,0)), "N/A")</f>
        <v>N/A</v>
      </c>
      <c r="L64" s="37">
        <f>VLOOKUP($C64,DATA_ALL!$A:$CU,L$5,FALSE)</f>
        <v>43360214</v>
      </c>
      <c r="M64" s="49">
        <f t="shared" si="22"/>
        <v>8.3664483888615081E-5</v>
      </c>
      <c r="N64" s="37">
        <f>VLOOKUP($C64,DATA_ALL!$A:$CU,N$5,FALSE)</f>
        <v>12603084</v>
      </c>
      <c r="O64" s="37">
        <f>VLOOKUP($C64,DATA_ALL!$A:$CU,O$5,FALSE)</f>
        <v>5877846</v>
      </c>
      <c r="P64" s="37">
        <f t="shared" si="23"/>
        <v>18480930</v>
      </c>
      <c r="Q64" s="49">
        <f t="shared" si="24"/>
        <v>5.8097862307450484E-5</v>
      </c>
      <c r="R64" s="37">
        <f>VLOOKUP($C64,DATA_ALL!$A:$CU,R$5,FALSE)</f>
        <v>0</v>
      </c>
      <c r="S64" s="49">
        <f t="shared" si="25"/>
        <v>0</v>
      </c>
      <c r="T64" s="37">
        <f>VLOOKUP($C64,DATA_ALL!$A:$CU,T$5,FALSE)</f>
        <v>65697810</v>
      </c>
      <c r="U64" s="37">
        <f>VLOOKUP($C64,DATA_ALL!$A:$CU,U$5,FALSE)</f>
        <v>5582726</v>
      </c>
      <c r="V64" s="37">
        <f t="shared" si="26"/>
        <v>71280536</v>
      </c>
      <c r="W64" s="49">
        <f t="shared" si="27"/>
        <v>9.8521818935729086E-4</v>
      </c>
      <c r="X64" s="37">
        <f>VLOOKUP($C64,DATA_ALL!$A:$CU,X$5,FALSE)</f>
        <v>3716900</v>
      </c>
      <c r="Y64" s="49">
        <f t="shared" si="28"/>
        <v>2.7250000000000002E-5</v>
      </c>
      <c r="Z64" s="37">
        <f>VLOOKUP($C64,DATA_ALL!$A:$CU,Z$5,FALSE)</f>
        <v>6108009</v>
      </c>
      <c r="AA64" s="37">
        <f>VLOOKUP($C64,DATA_ALL!$A:$CU,AA$5,FALSE)</f>
        <v>4516782</v>
      </c>
      <c r="AB64" s="37">
        <f t="shared" si="29"/>
        <v>10624791</v>
      </c>
      <c r="AC64" s="49">
        <f t="shared" si="30"/>
        <v>2.4577356002775851E-4</v>
      </c>
      <c r="AD64" s="37">
        <f>VLOOKUP($C64,DATA_ALL!$A:$CU,AD$5,FALSE)</f>
        <v>19721</v>
      </c>
      <c r="AE64" s="37">
        <f>VLOOKUP($C64,DATA_ALL!$A:$CU,AE$5,FALSE)</f>
        <v>5586935</v>
      </c>
      <c r="AF64" s="37">
        <f t="shared" si="31"/>
        <v>5606656</v>
      </c>
      <c r="AG64" s="49">
        <f t="shared" si="32"/>
        <v>1.217514875135722E-4</v>
      </c>
      <c r="AH64" s="37">
        <f>VLOOKUP($C64,DATA_ALL!$A:$CU,AH$5,FALSE)</f>
        <v>336458285</v>
      </c>
      <c r="AI64" s="49">
        <f t="shared" si="33"/>
        <v>4.2670676601141407E-3</v>
      </c>
      <c r="AJ64" s="37">
        <f>VLOOKUP($C64,DATA_ALL!$A:$CU,AJ$5,FALSE)</f>
        <v>5464995</v>
      </c>
      <c r="AK64" s="49">
        <f t="shared" si="34"/>
        <v>4.5770477386934674E-5</v>
      </c>
      <c r="AL64" s="37">
        <f>VLOOKUP($C64,DATA_ALL!$A:$CU,AL$5,FALSE)</f>
        <v>426916</v>
      </c>
      <c r="AM64" s="49">
        <f t="shared" si="35"/>
        <v>1.6338155376961346E-5</v>
      </c>
      <c r="AN64" s="37">
        <f>VLOOKUP($C64,DATA_ALL!$A:$CU,AN$5,FALSE)</f>
        <v>1299929</v>
      </c>
      <c r="AO64" s="49">
        <f t="shared" si="36"/>
        <v>3.164384128529698E-4</v>
      </c>
      <c r="AP64" s="37">
        <f>VLOOKUP($C64,DATA_ALL!$A:$CU,AP$5,FALSE)</f>
        <v>0</v>
      </c>
      <c r="AQ64" s="49">
        <f t="shared" si="37"/>
        <v>0</v>
      </c>
      <c r="AR64" s="37">
        <f>VLOOKUP($C64,DATA_ALL!$A:$CU,AR$5,FALSE)</f>
        <v>0</v>
      </c>
      <c r="AS64" s="49">
        <f t="shared" si="38"/>
        <v>0</v>
      </c>
      <c r="AT64" s="37">
        <f>VLOOKUP($C64,DATA_ALL!$A:$CU,AT$5,FALSE)</f>
        <v>0</v>
      </c>
      <c r="AU64" s="49">
        <f t="shared" si="39"/>
        <v>0</v>
      </c>
    </row>
    <row r="65" spans="2:47" ht="16" customHeight="1" x14ac:dyDescent="0.35">
      <c r="B65" s="1">
        <v>58</v>
      </c>
      <c r="C65" s="12" t="s">
        <v>286</v>
      </c>
      <c r="D65" s="12" t="str">
        <f>VLOOKUP($C65,DATA_ALL!$A:$CU,D$5,FALSE)</f>
        <v>Alternative</v>
      </c>
      <c r="E65" s="37">
        <f>VLOOKUP($C65,DATA_ALL!$A:$CU,E$5,FALSE)/1000000000</f>
        <v>158.625837045</v>
      </c>
      <c r="F65" s="37" t="str">
        <f>VLOOKUP($C65,DATA_ALL!$A:$CU,F$5,FALSE)</f>
        <v>United States</v>
      </c>
      <c r="G65" s="37">
        <f>IF(VLOOKUP($C65,DATA_ALL!$A:$CU,G$5,FALSE)="N/A",0,VLOOKUP($C65,DATA_ALL!$A:$CU,G$5,FALSE))</f>
        <v>5386780</v>
      </c>
      <c r="H65" s="37">
        <f>VLOOKUP($C65,DATA_ALL!$A:$CU,H$5,FALSE)</f>
        <v>0</v>
      </c>
      <c r="I65" s="37">
        <f t="shared" si="20"/>
        <v>5386780</v>
      </c>
      <c r="J65" s="48">
        <f t="shared" si="21"/>
        <v>1.7243213828425097E-4</v>
      </c>
      <c r="K65" s="50">
        <f>IFERROR(INDEX('SH Summary'!B:B,MATCH('US&amp;CA'!C65,'SH Summary'!C:C,0)), "N/A")</f>
        <v>249</v>
      </c>
      <c r="L65" s="37">
        <f>VLOOKUP($C65,DATA_ALL!$A:$CU,L$5,FALSE)</f>
        <v>0</v>
      </c>
      <c r="M65" s="49">
        <f t="shared" si="22"/>
        <v>0</v>
      </c>
      <c r="N65" s="37">
        <f>VLOOKUP($C65,DATA_ALL!$A:$CU,N$5,FALSE)</f>
        <v>114385019</v>
      </c>
      <c r="O65" s="37">
        <f>VLOOKUP($C65,DATA_ALL!$A:$CU,O$5,FALSE)</f>
        <v>0</v>
      </c>
      <c r="P65" s="37">
        <f t="shared" si="23"/>
        <v>114385019</v>
      </c>
      <c r="Q65" s="49">
        <f t="shared" si="24"/>
        <v>3.5958823954731215E-4</v>
      </c>
      <c r="R65" s="37">
        <f>VLOOKUP($C65,DATA_ALL!$A:$CU,R$5,FALSE)</f>
        <v>0</v>
      </c>
      <c r="S65" s="49">
        <f t="shared" si="25"/>
        <v>0</v>
      </c>
      <c r="T65" s="37">
        <f>VLOOKUP($C65,DATA_ALL!$A:$CU,T$5,FALSE)</f>
        <v>36341433</v>
      </c>
      <c r="U65" s="37">
        <f>VLOOKUP($C65,DATA_ALL!$A:$CU,U$5,FALSE)</f>
        <v>0</v>
      </c>
      <c r="V65" s="37">
        <f t="shared" si="26"/>
        <v>36341433</v>
      </c>
      <c r="W65" s="49">
        <f t="shared" si="27"/>
        <v>5.0230038700760198E-4</v>
      </c>
      <c r="X65" s="37">
        <f>VLOOKUP($C65,DATA_ALL!$A:$CU,X$5,FALSE)</f>
        <v>15153498</v>
      </c>
      <c r="Y65" s="49">
        <f t="shared" si="28"/>
        <v>1.1109602639296188E-4</v>
      </c>
      <c r="Z65" s="37">
        <f>VLOOKUP($C65,DATA_ALL!$A:$CU,Z$5,FALSE)</f>
        <v>0</v>
      </c>
      <c r="AA65" s="37">
        <f>VLOOKUP($C65,DATA_ALL!$A:$CU,AA$5,FALSE)</f>
        <v>0</v>
      </c>
      <c r="AB65" s="37">
        <f t="shared" si="29"/>
        <v>0</v>
      </c>
      <c r="AC65" s="49">
        <f t="shared" si="30"/>
        <v>0</v>
      </c>
      <c r="AD65" s="37">
        <f>VLOOKUP($C65,DATA_ALL!$A:$CU,AD$5,FALSE)</f>
        <v>43902600</v>
      </c>
      <c r="AE65" s="37">
        <f>VLOOKUP($C65,DATA_ALL!$A:$CU,AE$5,FALSE)</f>
        <v>0</v>
      </c>
      <c r="AF65" s="37">
        <f t="shared" si="31"/>
        <v>43902600</v>
      </c>
      <c r="AG65" s="49">
        <f t="shared" si="32"/>
        <v>9.5336807817589578E-4</v>
      </c>
      <c r="AH65" s="37">
        <f>VLOOKUP($C65,DATA_ALL!$A:$CU,AH$5,FALSE)</f>
        <v>98159591</v>
      </c>
      <c r="AI65" s="49">
        <f t="shared" si="33"/>
        <v>1.2448901838934686E-3</v>
      </c>
      <c r="AJ65" s="37">
        <f>VLOOKUP($C65,DATA_ALL!$A:$CU,AJ$5,FALSE)</f>
        <v>101742383</v>
      </c>
      <c r="AK65" s="49">
        <f t="shared" si="34"/>
        <v>8.521137604690117E-4</v>
      </c>
      <c r="AL65" s="37">
        <f>VLOOKUP($C65,DATA_ALL!$A:$CU,AL$5,FALSE)</f>
        <v>120956113</v>
      </c>
      <c r="AM65" s="49">
        <f t="shared" si="35"/>
        <v>4.6290131266743207E-3</v>
      </c>
      <c r="AN65" s="37">
        <f>VLOOKUP($C65,DATA_ALL!$A:$CU,AN$5,FALSE)</f>
        <v>7070035</v>
      </c>
      <c r="AO65" s="49">
        <f t="shared" si="36"/>
        <v>1.7210406523855892E-3</v>
      </c>
      <c r="AP65" s="37">
        <f>VLOOKUP($C65,DATA_ALL!$A:$CU,AP$5,FALSE)</f>
        <v>0</v>
      </c>
      <c r="AQ65" s="49">
        <f t="shared" si="37"/>
        <v>0</v>
      </c>
      <c r="AR65" s="37">
        <f>VLOOKUP($C65,DATA_ALL!$A:$CU,AR$5,FALSE)</f>
        <v>0</v>
      </c>
      <c r="AS65" s="49">
        <f t="shared" si="38"/>
        <v>0</v>
      </c>
      <c r="AT65" s="37">
        <f>VLOOKUP($C65,DATA_ALL!$A:$CU,AT$5,FALSE)</f>
        <v>0</v>
      </c>
      <c r="AU65" s="49">
        <f t="shared" si="39"/>
        <v>0</v>
      </c>
    </row>
    <row r="66" spans="2:47" ht="16" customHeight="1" x14ac:dyDescent="0.35">
      <c r="B66" s="1">
        <v>59</v>
      </c>
      <c r="C66" s="12" t="s">
        <v>532</v>
      </c>
      <c r="D66" s="12" t="str">
        <f>VLOOKUP($C66,DATA_ALL!$A:$CU,D$5,FALSE)</f>
        <v>Value</v>
      </c>
      <c r="E66" s="37">
        <f>VLOOKUP($C66,DATA_ALL!$A:$CU,E$5,FALSE)/1000000000</f>
        <v>157.49197335700001</v>
      </c>
      <c r="F66" s="37" t="str">
        <f>VLOOKUP($C66,DATA_ALL!$A:$CU,F$5,FALSE)</f>
        <v>United States</v>
      </c>
      <c r="G66" s="37">
        <f>IF(VLOOKUP($C66,DATA_ALL!$A:$CU,G$5,FALSE)="N/A",0,VLOOKUP($C66,DATA_ALL!$A:$CU,G$5,FALSE))</f>
        <v>295191</v>
      </c>
      <c r="H66" s="37">
        <f>VLOOKUP($C66,DATA_ALL!$A:$CU,H$5,FALSE)</f>
        <v>566501</v>
      </c>
      <c r="I66" s="37">
        <f t="shared" si="20"/>
        <v>861692</v>
      </c>
      <c r="J66" s="48">
        <f t="shared" si="21"/>
        <v>2.7582970550576184E-5</v>
      </c>
      <c r="K66" s="50">
        <f>IFERROR(INDEX('SH Summary'!B:B,MATCH('US&amp;CA'!C66,'SH Summary'!C:C,0)), "N/A")</f>
        <v>495</v>
      </c>
      <c r="L66" s="37">
        <f>VLOOKUP($C66,DATA_ALL!$A:$CU,L$5,FALSE)</f>
        <v>15090981</v>
      </c>
      <c r="M66" s="49">
        <f t="shared" si="22"/>
        <v>2.9118378814687038E-5</v>
      </c>
      <c r="N66" s="37">
        <f>VLOOKUP($C66,DATA_ALL!$A:$CU,N$5,FALSE)</f>
        <v>426429363</v>
      </c>
      <c r="O66" s="37">
        <f>VLOOKUP($C66,DATA_ALL!$A:$CU,O$5,FALSE)</f>
        <v>10526195</v>
      </c>
      <c r="P66" s="37">
        <f t="shared" si="23"/>
        <v>436955558</v>
      </c>
      <c r="Q66" s="49">
        <f t="shared" si="24"/>
        <v>1.3736421188305565E-3</v>
      </c>
      <c r="R66" s="37">
        <f>VLOOKUP($C66,DATA_ALL!$A:$CU,R$5,FALSE)</f>
        <v>0</v>
      </c>
      <c r="S66" s="49">
        <f t="shared" si="25"/>
        <v>0</v>
      </c>
      <c r="T66" s="37">
        <f>VLOOKUP($C66,DATA_ALL!$A:$CU,T$5,FALSE)</f>
        <v>548368359</v>
      </c>
      <c r="U66" s="37">
        <f>VLOOKUP($C66,DATA_ALL!$A:$CU,U$5,FALSE)</f>
        <v>590178</v>
      </c>
      <c r="V66" s="37">
        <f t="shared" si="26"/>
        <v>548958537</v>
      </c>
      <c r="W66" s="49">
        <f t="shared" si="27"/>
        <v>7.5875402487906012E-3</v>
      </c>
      <c r="X66" s="37">
        <f>VLOOKUP($C66,DATA_ALL!$A:$CU,X$5,FALSE)</f>
        <v>3571672</v>
      </c>
      <c r="Y66" s="49">
        <f t="shared" si="28"/>
        <v>2.6185278592375366E-5</v>
      </c>
      <c r="Z66" s="37">
        <f>VLOOKUP($C66,DATA_ALL!$A:$CU,Z$5,FALSE)</f>
        <v>22989</v>
      </c>
      <c r="AA66" s="37">
        <f>VLOOKUP($C66,DATA_ALL!$A:$CU,AA$5,FALSE)</f>
        <v>0</v>
      </c>
      <c r="AB66" s="37">
        <f t="shared" si="29"/>
        <v>22989</v>
      </c>
      <c r="AC66" s="49">
        <f t="shared" si="30"/>
        <v>5.317834836918806E-7</v>
      </c>
      <c r="AD66" s="37">
        <f>VLOOKUP($C66,DATA_ALL!$A:$CU,AD$5,FALSE)</f>
        <v>17900</v>
      </c>
      <c r="AE66" s="37">
        <f>VLOOKUP($C66,DATA_ALL!$A:$CU,AE$5,FALSE)</f>
        <v>0</v>
      </c>
      <c r="AF66" s="37">
        <f t="shared" si="31"/>
        <v>17900</v>
      </c>
      <c r="AG66" s="49">
        <f t="shared" si="32"/>
        <v>3.8870792616720953E-7</v>
      </c>
      <c r="AH66" s="37">
        <f>VLOOKUP($C66,DATA_ALL!$A:$CU,AH$5,FALSE)</f>
        <v>95299870</v>
      </c>
      <c r="AI66" s="49">
        <f t="shared" si="33"/>
        <v>1.2086223208623969E-3</v>
      </c>
      <c r="AJ66" s="37">
        <f>VLOOKUP($C66,DATA_ALL!$A:$CU,AJ$5,FALSE)</f>
        <v>276683124</v>
      </c>
      <c r="AK66" s="49">
        <f t="shared" si="34"/>
        <v>2.3172790954773871E-3</v>
      </c>
      <c r="AL66" s="37">
        <f>VLOOKUP($C66,DATA_ALL!$A:$CU,AL$5,FALSE)</f>
        <v>42144346</v>
      </c>
      <c r="AM66" s="49">
        <f t="shared" si="35"/>
        <v>1.6128720244929201E-3</v>
      </c>
      <c r="AN66" s="37">
        <f>VLOOKUP($C66,DATA_ALL!$A:$CU,AN$5,FALSE)</f>
        <v>0</v>
      </c>
      <c r="AO66" s="49">
        <f t="shared" si="36"/>
        <v>0</v>
      </c>
      <c r="AP66" s="37">
        <f>VLOOKUP($C66,DATA_ALL!$A:$CU,AP$5,FALSE)</f>
        <v>235959</v>
      </c>
      <c r="AQ66" s="49">
        <f t="shared" si="37"/>
        <v>2.1431335149863759E-4</v>
      </c>
      <c r="AR66" s="37">
        <f>VLOOKUP($C66,DATA_ALL!$A:$CU,AR$5,FALSE)</f>
        <v>0</v>
      </c>
      <c r="AS66" s="49">
        <f t="shared" si="38"/>
        <v>0</v>
      </c>
      <c r="AT66" s="37">
        <f>VLOOKUP($C66,DATA_ALL!$A:$CU,AT$5,FALSE)</f>
        <v>0</v>
      </c>
      <c r="AU66" s="49">
        <f t="shared" si="39"/>
        <v>0</v>
      </c>
    </row>
    <row r="67" spans="2:47" ht="16" customHeight="1" x14ac:dyDescent="0.35">
      <c r="B67" s="1">
        <v>60</v>
      </c>
      <c r="C67" s="12" t="s">
        <v>208</v>
      </c>
      <c r="D67" s="12" t="str">
        <f>VLOOKUP($C67,DATA_ALL!$A:$CU,D$5,FALSE)</f>
        <v>Broker</v>
      </c>
      <c r="E67" s="37">
        <f>VLOOKUP($C67,DATA_ALL!$A:$CU,E$5,FALSE)/1000000000</f>
        <v>156.744295456</v>
      </c>
      <c r="F67" s="37" t="str">
        <f>VLOOKUP($C67,DATA_ALL!$A:$CU,F$5,FALSE)</f>
        <v>United States</v>
      </c>
      <c r="G67" s="37">
        <f>IF(VLOOKUP($C67,DATA_ALL!$A:$CU,G$5,FALSE)="N/A",0,VLOOKUP($C67,DATA_ALL!$A:$CU,G$5,FALSE))</f>
        <v>11334544</v>
      </c>
      <c r="H67" s="37">
        <f>VLOOKUP($C67,DATA_ALL!$A:$CU,H$5,FALSE)</f>
        <v>0</v>
      </c>
      <c r="I67" s="37">
        <f t="shared" si="20"/>
        <v>11334544</v>
      </c>
      <c r="J67" s="48">
        <f t="shared" si="21"/>
        <v>3.628215108834827E-4</v>
      </c>
      <c r="K67" s="50">
        <f>IFERROR(INDEX('SH Summary'!B:B,MATCH('US&amp;CA'!C67,'SH Summary'!C:C,0)), "N/A")</f>
        <v>171</v>
      </c>
      <c r="L67" s="37">
        <f>VLOOKUP($C67,DATA_ALL!$A:$CU,L$5,FALSE)</f>
        <v>0</v>
      </c>
      <c r="M67" s="49">
        <f t="shared" si="22"/>
        <v>0</v>
      </c>
      <c r="N67" s="37">
        <f>VLOOKUP($C67,DATA_ALL!$A:$CU,N$5,FALSE)</f>
        <v>434889777</v>
      </c>
      <c r="O67" s="37">
        <f>VLOOKUP($C67,DATA_ALL!$A:$CU,O$5,FALSE)</f>
        <v>0</v>
      </c>
      <c r="P67" s="37">
        <f t="shared" si="23"/>
        <v>434889777</v>
      </c>
      <c r="Q67" s="49">
        <f t="shared" si="24"/>
        <v>1.3671479943414022E-3</v>
      </c>
      <c r="R67" s="37">
        <f>VLOOKUP($C67,DATA_ALL!$A:$CU,R$5,FALSE)</f>
        <v>0</v>
      </c>
      <c r="S67" s="49">
        <f t="shared" si="25"/>
        <v>0</v>
      </c>
      <c r="T67" s="37">
        <f>VLOOKUP($C67,DATA_ALL!$A:$CU,T$5,FALSE)</f>
        <v>15310370</v>
      </c>
      <c r="U67" s="37">
        <f>VLOOKUP($C67,DATA_ALL!$A:$CU,U$5,FALSE)</f>
        <v>0</v>
      </c>
      <c r="V67" s="37">
        <f t="shared" si="26"/>
        <v>15310370</v>
      </c>
      <c r="W67" s="49">
        <f t="shared" si="27"/>
        <v>2.1161534208707672E-4</v>
      </c>
      <c r="X67" s="37">
        <f>VLOOKUP($C67,DATA_ALL!$A:$CU,X$5,FALSE)</f>
        <v>169883242</v>
      </c>
      <c r="Y67" s="49">
        <f t="shared" si="28"/>
        <v>1.2454783137829913E-3</v>
      </c>
      <c r="Z67" s="37">
        <f>VLOOKUP($C67,DATA_ALL!$A:$CU,Z$5,FALSE)</f>
        <v>26848702</v>
      </c>
      <c r="AA67" s="37">
        <f>VLOOKUP($C67,DATA_ALL!$A:$CU,AA$5,FALSE)</f>
        <v>0</v>
      </c>
      <c r="AB67" s="37">
        <f t="shared" si="29"/>
        <v>26848702</v>
      </c>
      <c r="AC67" s="49">
        <f t="shared" si="30"/>
        <v>6.2106643534582469E-4</v>
      </c>
      <c r="AD67" s="37">
        <f>VLOOKUP($C67,DATA_ALL!$A:$CU,AD$5,FALSE)</f>
        <v>35089278</v>
      </c>
      <c r="AE67" s="37">
        <f>VLOOKUP($C67,DATA_ALL!$A:$CU,AE$5,FALSE)</f>
        <v>0</v>
      </c>
      <c r="AF67" s="37">
        <f t="shared" si="31"/>
        <v>35089278</v>
      </c>
      <c r="AG67" s="49">
        <f t="shared" si="32"/>
        <v>7.619821498371335E-4</v>
      </c>
      <c r="AH67" s="37">
        <f>VLOOKUP($C67,DATA_ALL!$A:$CU,AH$5,FALSE)</f>
        <v>110859444</v>
      </c>
      <c r="AI67" s="49">
        <f t="shared" si="33"/>
        <v>1.4059536334812936E-3</v>
      </c>
      <c r="AJ67" s="37">
        <f>VLOOKUP($C67,DATA_ALL!$A:$CU,AJ$5,FALSE)</f>
        <v>264740711</v>
      </c>
      <c r="AK67" s="49">
        <f t="shared" si="34"/>
        <v>2.2172588860971524E-3</v>
      </c>
      <c r="AL67" s="37">
        <f>VLOOKUP($C67,DATA_ALL!$A:$CU,AL$5,FALSE)</f>
        <v>30392051</v>
      </c>
      <c r="AM67" s="49">
        <f t="shared" si="35"/>
        <v>1.1631094910065059E-3</v>
      </c>
      <c r="AN67" s="37">
        <f>VLOOKUP($C67,DATA_ALL!$A:$CU,AN$5,FALSE)</f>
        <v>5217393</v>
      </c>
      <c r="AO67" s="49">
        <f t="shared" si="36"/>
        <v>1.2700567185978577E-3</v>
      </c>
      <c r="AP67" s="37">
        <f>VLOOKUP($C67,DATA_ALL!$A:$CU,AP$5,FALSE)</f>
        <v>1533185</v>
      </c>
      <c r="AQ67" s="49">
        <f t="shared" si="37"/>
        <v>1.3925386012715714E-3</v>
      </c>
      <c r="AR67" s="37">
        <f>VLOOKUP($C67,DATA_ALL!$A:$CU,AR$5,FALSE)</f>
        <v>0</v>
      </c>
      <c r="AS67" s="49">
        <f t="shared" si="38"/>
        <v>0</v>
      </c>
      <c r="AT67" s="37">
        <f>VLOOKUP($C67,DATA_ALL!$A:$CU,AT$5,FALSE)</f>
        <v>0</v>
      </c>
      <c r="AU67" s="49">
        <f t="shared" si="39"/>
        <v>0</v>
      </c>
    </row>
    <row r="68" spans="2:47" ht="16" customHeight="1" x14ac:dyDescent="0.35">
      <c r="B68" s="1">
        <v>61</v>
      </c>
      <c r="C68" s="12" t="s">
        <v>242</v>
      </c>
      <c r="D68" s="12" t="str">
        <f>VLOOKUP($C68,DATA_ALL!$A:$CU,D$5,FALSE)</f>
        <v>Growth</v>
      </c>
      <c r="E68" s="37">
        <f>VLOOKUP($C68,DATA_ALL!$A:$CU,E$5,FALSE)/1000000000</f>
        <v>153.05340243800001</v>
      </c>
      <c r="F68" s="37" t="str">
        <f>VLOOKUP($C68,DATA_ALL!$A:$CU,F$5,FALSE)</f>
        <v>Canada</v>
      </c>
      <c r="G68" s="37">
        <f>IF(VLOOKUP($C68,DATA_ALL!$A:$CU,G$5,FALSE)="N/A",0,VLOOKUP($C68,DATA_ALL!$A:$CU,G$5,FALSE))</f>
        <v>0</v>
      </c>
      <c r="H68" s="37">
        <f>VLOOKUP($C68,DATA_ALL!$A:$CU,H$5,FALSE)</f>
        <v>9780465</v>
      </c>
      <c r="I68" s="37">
        <f t="shared" si="20"/>
        <v>9780465</v>
      </c>
      <c r="J68" s="48">
        <f t="shared" si="21"/>
        <v>3.1307506402048656E-4</v>
      </c>
      <c r="K68" s="50">
        <f>IFERROR(INDEX('SH Summary'!B:B,MATCH('US&amp;CA'!C68,'SH Summary'!C:C,0)), "N/A")</f>
        <v>205</v>
      </c>
      <c r="L68" s="37">
        <f>VLOOKUP($C68,DATA_ALL!$A:$CU,L$5,FALSE)</f>
        <v>102304905</v>
      </c>
      <c r="M68" s="49">
        <f t="shared" si="22"/>
        <v>1.9739955794726466E-4</v>
      </c>
      <c r="N68" s="37">
        <f>VLOOKUP($C68,DATA_ALL!$A:$CU,N$5,FALSE)</f>
        <v>8445089</v>
      </c>
      <c r="O68" s="37">
        <f>VLOOKUP($C68,DATA_ALL!$A:$CU,O$5,FALSE)</f>
        <v>62157416</v>
      </c>
      <c r="P68" s="37">
        <f t="shared" si="23"/>
        <v>70602505</v>
      </c>
      <c r="Q68" s="49">
        <f t="shared" si="24"/>
        <v>2.2195066016975795E-4</v>
      </c>
      <c r="R68" s="37">
        <f>VLOOKUP($C68,DATA_ALL!$A:$CU,R$5,FALSE)</f>
        <v>10155171</v>
      </c>
      <c r="S68" s="49">
        <f t="shared" si="25"/>
        <v>1.5677245451498423E-4</v>
      </c>
      <c r="T68" s="37">
        <f>VLOOKUP($C68,DATA_ALL!$A:$CU,T$5,FALSE)</f>
        <v>0</v>
      </c>
      <c r="U68" s="37">
        <f>VLOOKUP($C68,DATA_ALL!$A:$CU,U$5,FALSE)</f>
        <v>10076822</v>
      </c>
      <c r="V68" s="37">
        <f t="shared" si="26"/>
        <v>10076822</v>
      </c>
      <c r="W68" s="49">
        <f t="shared" si="27"/>
        <v>1.3927881133379404E-4</v>
      </c>
      <c r="X68" s="37">
        <f>VLOOKUP($C68,DATA_ALL!$A:$CU,X$5,FALSE)</f>
        <v>25977221</v>
      </c>
      <c r="Y68" s="49">
        <f t="shared" si="28"/>
        <v>1.9044883431085043E-4</v>
      </c>
      <c r="Z68" s="37">
        <f>VLOOKUP($C68,DATA_ALL!$A:$CU,Z$5,FALSE)</f>
        <v>0</v>
      </c>
      <c r="AA68" s="37">
        <f>VLOOKUP($C68,DATA_ALL!$A:$CU,AA$5,FALSE)</f>
        <v>8198829</v>
      </c>
      <c r="AB68" s="37">
        <f t="shared" si="29"/>
        <v>8198829</v>
      </c>
      <c r="AC68" s="49">
        <f t="shared" si="30"/>
        <v>1.8965600277585009E-4</v>
      </c>
      <c r="AD68" s="37">
        <f>VLOOKUP($C68,DATA_ALL!$A:$CU,AD$5,FALSE)</f>
        <v>4966212</v>
      </c>
      <c r="AE68" s="37">
        <f>VLOOKUP($C68,DATA_ALL!$A:$CU,AE$5,FALSE)</f>
        <v>7509155</v>
      </c>
      <c r="AF68" s="37">
        <f t="shared" si="31"/>
        <v>12475367</v>
      </c>
      <c r="AG68" s="49">
        <f t="shared" si="32"/>
        <v>2.7090916395222582E-4</v>
      </c>
      <c r="AH68" s="37">
        <f>VLOOKUP($C68,DATA_ALL!$A:$CU,AH$5,FALSE)</f>
        <v>25924653</v>
      </c>
      <c r="AI68" s="49">
        <f t="shared" si="33"/>
        <v>3.2878443880786303E-4</v>
      </c>
      <c r="AJ68" s="37">
        <f>VLOOKUP($C68,DATA_ALL!$A:$CU,AJ$5,FALSE)</f>
        <v>74922644</v>
      </c>
      <c r="AK68" s="49">
        <f t="shared" si="34"/>
        <v>6.2749283082077047E-4</v>
      </c>
      <c r="AL68" s="37">
        <f>VLOOKUP($C68,DATA_ALL!$A:$CU,AL$5,FALSE)</f>
        <v>13997706</v>
      </c>
      <c r="AM68" s="49">
        <f t="shared" si="35"/>
        <v>5.3569483352468425E-4</v>
      </c>
      <c r="AN68" s="37">
        <f>VLOOKUP($C68,DATA_ALL!$A:$CU,AN$5,FALSE)</f>
        <v>0</v>
      </c>
      <c r="AO68" s="49">
        <f t="shared" si="36"/>
        <v>0</v>
      </c>
      <c r="AP68" s="37">
        <f>VLOOKUP($C68,DATA_ALL!$A:$CU,AP$5,FALSE)</f>
        <v>0</v>
      </c>
      <c r="AQ68" s="49">
        <f t="shared" si="37"/>
        <v>0</v>
      </c>
      <c r="AR68" s="37">
        <f>VLOOKUP($C68,DATA_ALL!$A:$CU,AR$5,FALSE)</f>
        <v>0</v>
      </c>
      <c r="AS68" s="49">
        <f t="shared" si="38"/>
        <v>0</v>
      </c>
      <c r="AT68" s="37">
        <f>VLOOKUP($C68,DATA_ALL!$A:$CU,AT$5,FALSE)</f>
        <v>373054</v>
      </c>
      <c r="AU68" s="49">
        <f t="shared" si="39"/>
        <v>7.5752407157676351E-5</v>
      </c>
    </row>
    <row r="69" spans="2:47" ht="16" customHeight="1" x14ac:dyDescent="0.35">
      <c r="B69" s="1">
        <v>62</v>
      </c>
      <c r="C69" s="12" t="s">
        <v>1364</v>
      </c>
      <c r="D69" s="12" t="str">
        <f>VLOOKUP($C69,DATA_ALL!$A:$CU,D$5,FALSE)</f>
        <v>Growth</v>
      </c>
      <c r="E69" s="37">
        <f>VLOOKUP($C69,DATA_ALL!$A:$CU,E$5,FALSE)/1000000000</f>
        <v>152.19819512399999</v>
      </c>
      <c r="F69" s="37" t="str">
        <f>VLOOKUP($C69,DATA_ALL!$A:$CU,F$5,FALSE)</f>
        <v>United States</v>
      </c>
      <c r="G69" s="37">
        <f>IF(VLOOKUP($C69,DATA_ALL!$A:$CU,G$5,FALSE)="N/A",0,VLOOKUP($C69,DATA_ALL!$A:$CU,G$5,FALSE))</f>
        <v>0</v>
      </c>
      <c r="H69" s="37">
        <f>VLOOKUP($C69,DATA_ALL!$A:$CU,H$5,FALSE)</f>
        <v>0</v>
      </c>
      <c r="I69" s="37">
        <f t="shared" si="20"/>
        <v>0</v>
      </c>
      <c r="J69" s="48">
        <f t="shared" si="21"/>
        <v>0</v>
      </c>
      <c r="K69" s="50" t="str">
        <f>IFERROR(INDEX('SH Summary'!B:B,MATCH('US&amp;CA'!C69,'SH Summary'!C:C,0)), "N/A")</f>
        <v>N/A</v>
      </c>
      <c r="L69" s="37">
        <f>VLOOKUP($C69,DATA_ALL!$A:$CU,L$5,FALSE)</f>
        <v>43364234</v>
      </c>
      <c r="M69" s="49">
        <f t="shared" si="22"/>
        <v>8.3672240566781659E-5</v>
      </c>
      <c r="N69" s="37">
        <f>VLOOKUP($C69,DATA_ALL!$A:$CU,N$5,FALSE)</f>
        <v>10491843</v>
      </c>
      <c r="O69" s="37">
        <f>VLOOKUP($C69,DATA_ALL!$A:$CU,O$5,FALSE)</f>
        <v>34209349</v>
      </c>
      <c r="P69" s="37">
        <f t="shared" si="23"/>
        <v>44701192</v>
      </c>
      <c r="Q69" s="49">
        <f t="shared" si="24"/>
        <v>1.4052559572461489E-4</v>
      </c>
      <c r="R69" s="37">
        <f>VLOOKUP($C69,DATA_ALL!$A:$CU,R$5,FALSE)</f>
        <v>0</v>
      </c>
      <c r="S69" s="49">
        <f t="shared" si="25"/>
        <v>0</v>
      </c>
      <c r="T69" s="37">
        <f>VLOOKUP($C69,DATA_ALL!$A:$CU,T$5,FALSE)</f>
        <v>0</v>
      </c>
      <c r="U69" s="37">
        <f>VLOOKUP($C69,DATA_ALL!$A:$CU,U$5,FALSE)</f>
        <v>0</v>
      </c>
      <c r="V69" s="37">
        <f t="shared" si="26"/>
        <v>0</v>
      </c>
      <c r="W69" s="49">
        <f t="shared" si="27"/>
        <v>0</v>
      </c>
      <c r="X69" s="37">
        <f>VLOOKUP($C69,DATA_ALL!$A:$CU,X$5,FALSE)</f>
        <v>0</v>
      </c>
      <c r="Y69" s="49">
        <f t="shared" si="28"/>
        <v>0</v>
      </c>
      <c r="Z69" s="37">
        <f>VLOOKUP($C69,DATA_ALL!$A:$CU,Z$5,FALSE)</f>
        <v>0</v>
      </c>
      <c r="AA69" s="37">
        <f>VLOOKUP($C69,DATA_ALL!$A:$CU,AA$5,FALSE)</f>
        <v>0</v>
      </c>
      <c r="AB69" s="37">
        <f t="shared" si="29"/>
        <v>0</v>
      </c>
      <c r="AC69" s="49">
        <f t="shared" si="30"/>
        <v>0</v>
      </c>
      <c r="AD69" s="37">
        <f>VLOOKUP($C69,DATA_ALL!$A:$CU,AD$5,FALSE)</f>
        <v>0</v>
      </c>
      <c r="AE69" s="37">
        <f>VLOOKUP($C69,DATA_ALL!$A:$CU,AE$5,FALSE)</f>
        <v>0</v>
      </c>
      <c r="AF69" s="37">
        <f t="shared" si="31"/>
        <v>0</v>
      </c>
      <c r="AG69" s="49">
        <f t="shared" si="32"/>
        <v>0</v>
      </c>
      <c r="AH69" s="37">
        <f>VLOOKUP($C69,DATA_ALL!$A:$CU,AH$5,FALSE)</f>
        <v>400681263</v>
      </c>
      <c r="AI69" s="49">
        <f t="shared" si="33"/>
        <v>5.081563259353202E-3</v>
      </c>
      <c r="AJ69" s="37">
        <f>VLOOKUP($C69,DATA_ALL!$A:$CU,AJ$5,FALSE)</f>
        <v>0</v>
      </c>
      <c r="AK69" s="49">
        <f t="shared" si="34"/>
        <v>0</v>
      </c>
      <c r="AL69" s="37">
        <f>VLOOKUP($C69,DATA_ALL!$A:$CU,AL$5,FALSE)</f>
        <v>0</v>
      </c>
      <c r="AM69" s="49">
        <f t="shared" si="35"/>
        <v>0</v>
      </c>
      <c r="AN69" s="37">
        <f>VLOOKUP($C69,DATA_ALL!$A:$CU,AN$5,FALSE)</f>
        <v>0</v>
      </c>
      <c r="AO69" s="49">
        <f t="shared" si="36"/>
        <v>0</v>
      </c>
      <c r="AP69" s="37">
        <f>VLOOKUP($C69,DATA_ALL!$A:$CU,AP$5,FALSE)</f>
        <v>0</v>
      </c>
      <c r="AQ69" s="49">
        <f t="shared" si="37"/>
        <v>0</v>
      </c>
      <c r="AR69" s="37">
        <f>VLOOKUP($C69,DATA_ALL!$A:$CU,AR$5,FALSE)</f>
        <v>0</v>
      </c>
      <c r="AS69" s="49">
        <f t="shared" si="38"/>
        <v>0</v>
      </c>
      <c r="AT69" s="37">
        <f>VLOOKUP($C69,DATA_ALL!$A:$CU,AT$5,FALSE)</f>
        <v>0</v>
      </c>
      <c r="AU69" s="49">
        <f t="shared" si="39"/>
        <v>0</v>
      </c>
    </row>
    <row r="70" spans="2:47" ht="16" customHeight="1" x14ac:dyDescent="0.35">
      <c r="B70" s="1">
        <v>63</v>
      </c>
      <c r="C70" s="12" t="s">
        <v>196</v>
      </c>
      <c r="D70" s="12" t="str">
        <f>VLOOKUP($C70,DATA_ALL!$A:$CU,D$5,FALSE)</f>
        <v>Broker</v>
      </c>
      <c r="E70" s="37">
        <f>VLOOKUP($C70,DATA_ALL!$A:$CU,E$5,FALSE)/1000000000</f>
        <v>151.724777375</v>
      </c>
      <c r="F70" s="37" t="str">
        <f>VLOOKUP($C70,DATA_ALL!$A:$CU,F$5,FALSE)</f>
        <v>United States</v>
      </c>
      <c r="G70" s="37">
        <f>IF(VLOOKUP($C70,DATA_ALL!$A:$CU,G$5,FALSE)="N/A",0,VLOOKUP($C70,DATA_ALL!$A:$CU,G$5,FALSE))</f>
        <v>13141772</v>
      </c>
      <c r="H70" s="37">
        <f>VLOOKUP($C70,DATA_ALL!$A:$CU,H$5,FALSE)</f>
        <v>0</v>
      </c>
      <c r="I70" s="37">
        <f t="shared" si="20"/>
        <v>13141772</v>
      </c>
      <c r="J70" s="48">
        <f t="shared" si="21"/>
        <v>4.2067131882202305E-4</v>
      </c>
      <c r="K70" s="50">
        <f>IFERROR(INDEX('SH Summary'!B:B,MATCH('US&amp;CA'!C70,'SH Summary'!C:C,0)), "N/A")</f>
        <v>159</v>
      </c>
      <c r="L70" s="37">
        <f>VLOOKUP($C70,DATA_ALL!$A:$CU,L$5,FALSE)</f>
        <v>0</v>
      </c>
      <c r="M70" s="49">
        <f t="shared" si="22"/>
        <v>0</v>
      </c>
      <c r="N70" s="37">
        <f>VLOOKUP($C70,DATA_ALL!$A:$CU,N$5,FALSE)</f>
        <v>124100515</v>
      </c>
      <c r="O70" s="37">
        <f>VLOOKUP($C70,DATA_ALL!$A:$CU,O$5,FALSE)</f>
        <v>0</v>
      </c>
      <c r="P70" s="37">
        <f t="shared" si="23"/>
        <v>124100515</v>
      </c>
      <c r="Q70" s="49">
        <f t="shared" si="24"/>
        <v>3.9013050927381326E-4</v>
      </c>
      <c r="R70" s="37">
        <f>VLOOKUP($C70,DATA_ALL!$A:$CU,R$5,FALSE)</f>
        <v>0</v>
      </c>
      <c r="S70" s="49">
        <f t="shared" si="25"/>
        <v>0</v>
      </c>
      <c r="T70" s="37">
        <f>VLOOKUP($C70,DATA_ALL!$A:$CU,T$5,FALSE)</f>
        <v>45185588</v>
      </c>
      <c r="U70" s="37">
        <f>VLOOKUP($C70,DATA_ALL!$A:$CU,U$5,FALSE)</f>
        <v>0</v>
      </c>
      <c r="V70" s="37">
        <f t="shared" si="26"/>
        <v>45185588</v>
      </c>
      <c r="W70" s="49">
        <f t="shared" si="27"/>
        <v>6.2454164478230822E-4</v>
      </c>
      <c r="X70" s="37">
        <f>VLOOKUP($C70,DATA_ALL!$A:$CU,X$5,FALSE)</f>
        <v>465353980</v>
      </c>
      <c r="Y70" s="49">
        <f t="shared" si="28"/>
        <v>3.4116860703812318E-3</v>
      </c>
      <c r="Z70" s="37">
        <f>VLOOKUP($C70,DATA_ALL!$A:$CU,Z$5,FALSE)</f>
        <v>15606484</v>
      </c>
      <c r="AA70" s="37">
        <f>VLOOKUP($C70,DATA_ALL!$A:$CU,AA$5,FALSE)</f>
        <v>0</v>
      </c>
      <c r="AB70" s="37">
        <f t="shared" si="29"/>
        <v>15606484</v>
      </c>
      <c r="AC70" s="49">
        <f t="shared" si="30"/>
        <v>3.6101050196622714E-4</v>
      </c>
      <c r="AD70" s="37">
        <f>VLOOKUP($C70,DATA_ALL!$A:$CU,AD$5,FALSE)</f>
        <v>46779130</v>
      </c>
      <c r="AE70" s="37">
        <f>VLOOKUP($C70,DATA_ALL!$A:$CU,AE$5,FALSE)</f>
        <v>0</v>
      </c>
      <c r="AF70" s="37">
        <f t="shared" si="31"/>
        <v>46779130</v>
      </c>
      <c r="AG70" s="49">
        <f t="shared" si="32"/>
        <v>1.0158334419109664E-3</v>
      </c>
      <c r="AH70" s="37">
        <f>VLOOKUP($C70,DATA_ALL!$A:$CU,AH$5,FALSE)</f>
        <v>185555201</v>
      </c>
      <c r="AI70" s="49">
        <f t="shared" si="33"/>
        <v>2.3532682435003171E-3</v>
      </c>
      <c r="AJ70" s="37">
        <f>VLOOKUP($C70,DATA_ALL!$A:$CU,AJ$5,FALSE)</f>
        <v>539531456</v>
      </c>
      <c r="AK70" s="49">
        <f t="shared" si="34"/>
        <v>4.5186889112227803E-3</v>
      </c>
      <c r="AL70" s="37">
        <f>VLOOKUP($C70,DATA_ALL!$A:$CU,AL$5,FALSE)</f>
        <v>100977202</v>
      </c>
      <c r="AM70" s="49">
        <f t="shared" si="35"/>
        <v>3.8644164561806352E-3</v>
      </c>
      <c r="AN70" s="37">
        <f>VLOOKUP($C70,DATA_ALL!$A:$CU,AN$5,FALSE)</f>
        <v>17097428</v>
      </c>
      <c r="AO70" s="49">
        <f t="shared" si="36"/>
        <v>4.1619834469328139E-3</v>
      </c>
      <c r="AP70" s="37">
        <f>VLOOKUP($C70,DATA_ALL!$A:$CU,AP$5,FALSE)</f>
        <v>5415845</v>
      </c>
      <c r="AQ70" s="49">
        <f t="shared" si="37"/>
        <v>4.9190236148955492E-3</v>
      </c>
      <c r="AR70" s="37">
        <f>VLOOKUP($C70,DATA_ALL!$A:$CU,AR$5,FALSE)</f>
        <v>257268</v>
      </c>
      <c r="AS70" s="49">
        <f t="shared" si="38"/>
        <v>1.1850207277752187E-3</v>
      </c>
      <c r="AT70" s="37">
        <f>VLOOKUP($C70,DATA_ALL!$A:$CU,AT$5,FALSE)</f>
        <v>0</v>
      </c>
      <c r="AU70" s="49">
        <f t="shared" si="39"/>
        <v>0</v>
      </c>
    </row>
    <row r="71" spans="2:47" ht="16" customHeight="1" x14ac:dyDescent="0.35">
      <c r="B71" s="1">
        <v>64</v>
      </c>
      <c r="C71" s="51" t="s">
        <v>443</v>
      </c>
      <c r="D71" s="51" t="str">
        <f>VLOOKUP($C71,DATA_ALL!$A:$CU,D$5,FALSE)</f>
        <v>Index</v>
      </c>
      <c r="E71" s="37">
        <f>VLOOKUP($C71,DATA_ALL!$A:$CU,E$5,FALSE)/1000000000</f>
        <v>147.45545598499999</v>
      </c>
      <c r="F71" s="37" t="str">
        <f>VLOOKUP($C71,DATA_ALL!$A:$CU,F$5,FALSE)</f>
        <v>United States</v>
      </c>
      <c r="G71" s="37">
        <f>IF(VLOOKUP($C71,DATA_ALL!$A:$CU,G$5,FALSE)="N/A",0,VLOOKUP($C71,DATA_ALL!$A:$CU,G$5,FALSE))</f>
        <v>1393224</v>
      </c>
      <c r="H71" s="37">
        <f>VLOOKUP($C71,DATA_ALL!$A:$CU,H$5,FALSE)</f>
        <v>0</v>
      </c>
      <c r="I71" s="37">
        <f t="shared" si="20"/>
        <v>1393224</v>
      </c>
      <c r="J71" s="48">
        <f t="shared" si="21"/>
        <v>4.4597439180537769E-5</v>
      </c>
      <c r="K71" s="50">
        <f>IFERROR(INDEX('SH Summary'!B:B,MATCH('US&amp;CA'!C71,'SH Summary'!C:C,0)), "N/A")</f>
        <v>406</v>
      </c>
      <c r="L71" s="37">
        <f>VLOOKUP($C71,DATA_ALL!$A:$CU,L$5,FALSE)</f>
        <v>0</v>
      </c>
      <c r="M71" s="49">
        <f t="shared" si="22"/>
        <v>0</v>
      </c>
      <c r="N71" s="37">
        <f>VLOOKUP($C71,DATA_ALL!$A:$CU,N$5,FALSE)</f>
        <v>30203115</v>
      </c>
      <c r="O71" s="37">
        <f>VLOOKUP($C71,DATA_ALL!$A:$CU,O$5,FALSE)</f>
        <v>0</v>
      </c>
      <c r="P71" s="37">
        <f t="shared" si="23"/>
        <v>30203115</v>
      </c>
      <c r="Q71" s="49">
        <f t="shared" si="24"/>
        <v>9.4948491040553284E-5</v>
      </c>
      <c r="R71" s="37">
        <f>VLOOKUP($C71,DATA_ALL!$A:$CU,R$5,FALSE)</f>
        <v>0</v>
      </c>
      <c r="S71" s="49">
        <f t="shared" si="25"/>
        <v>0</v>
      </c>
      <c r="T71" s="37">
        <f>VLOOKUP($C71,DATA_ALL!$A:$CU,T$5,FALSE)</f>
        <v>5466590</v>
      </c>
      <c r="U71" s="37">
        <f>VLOOKUP($C71,DATA_ALL!$A:$CU,U$5,FALSE)</f>
        <v>0</v>
      </c>
      <c r="V71" s="37">
        <f t="shared" si="26"/>
        <v>5466590</v>
      </c>
      <c r="W71" s="49">
        <f t="shared" si="27"/>
        <v>7.5557567380787842E-5</v>
      </c>
      <c r="X71" s="37">
        <f>VLOOKUP($C71,DATA_ALL!$A:$CU,X$5,FALSE)</f>
        <v>9063570</v>
      </c>
      <c r="Y71" s="49">
        <f t="shared" si="28"/>
        <v>6.6448460410557184E-5</v>
      </c>
      <c r="Z71" s="37">
        <f>VLOOKUP($C71,DATA_ALL!$A:$CU,Z$5,FALSE)</f>
        <v>12185708</v>
      </c>
      <c r="AA71" s="37">
        <f>VLOOKUP($C71,DATA_ALL!$A:$CU,AA$5,FALSE)</f>
        <v>0</v>
      </c>
      <c r="AB71" s="37">
        <f t="shared" si="29"/>
        <v>12185708</v>
      </c>
      <c r="AC71" s="49">
        <f t="shared" si="30"/>
        <v>2.8188082350219756E-4</v>
      </c>
      <c r="AD71" s="37">
        <f>VLOOKUP($C71,DATA_ALL!$A:$CU,AD$5,FALSE)</f>
        <v>11907121</v>
      </c>
      <c r="AE71" s="37">
        <f>VLOOKUP($C71,DATA_ALL!$A:$CU,AE$5,FALSE)</f>
        <v>0</v>
      </c>
      <c r="AF71" s="37">
        <f t="shared" si="31"/>
        <v>11907121</v>
      </c>
      <c r="AG71" s="49">
        <f t="shared" si="32"/>
        <v>2.5856940282301848E-4</v>
      </c>
      <c r="AH71" s="37">
        <f>VLOOKUP($C71,DATA_ALL!$A:$CU,AH$5,FALSE)</f>
        <v>23164929</v>
      </c>
      <c r="AI71" s="49">
        <f t="shared" si="33"/>
        <v>2.9378476854787574E-4</v>
      </c>
      <c r="AJ71" s="37">
        <f>VLOOKUP($C71,DATA_ALL!$A:$CU,AJ$5,FALSE)</f>
        <v>50182804</v>
      </c>
      <c r="AK71" s="49">
        <f t="shared" si="34"/>
        <v>4.202914907872697E-4</v>
      </c>
      <c r="AL71" s="37">
        <f>VLOOKUP($C71,DATA_ALL!$A:$CU,AL$5,FALSE)</f>
        <v>8166348</v>
      </c>
      <c r="AM71" s="49">
        <f t="shared" si="35"/>
        <v>3.1252766934557977E-4</v>
      </c>
      <c r="AN71" s="37">
        <f>VLOOKUP($C71,DATA_ALL!$A:$CU,AN$5,FALSE)</f>
        <v>314168</v>
      </c>
      <c r="AO71" s="49">
        <f t="shared" si="36"/>
        <v>7.6477117818889972E-5</v>
      </c>
      <c r="AP71" s="37">
        <f>VLOOKUP($C71,DATA_ALL!$A:$CU,AP$5,FALSE)</f>
        <v>551143</v>
      </c>
      <c r="AQ71" s="49">
        <f t="shared" si="37"/>
        <v>5.0058401453224345E-4</v>
      </c>
      <c r="AR71" s="37">
        <f>VLOOKUP($C71,DATA_ALL!$A:$CU,AR$5,FALSE)</f>
        <v>0</v>
      </c>
      <c r="AS71" s="49">
        <f t="shared" si="38"/>
        <v>0</v>
      </c>
      <c r="AT71" s="37">
        <f>VLOOKUP($C71,DATA_ALL!$A:$CU,AT$5,FALSE)</f>
        <v>0</v>
      </c>
      <c r="AU71" s="49">
        <f t="shared" si="39"/>
        <v>0</v>
      </c>
    </row>
    <row r="72" spans="2:47" ht="16" customHeight="1" x14ac:dyDescent="0.35">
      <c r="B72" s="1">
        <v>65</v>
      </c>
      <c r="C72" s="12" t="s">
        <v>1365</v>
      </c>
      <c r="D72" s="12" t="str">
        <f>VLOOKUP($C72,DATA_ALL!$A:$CU,D$5,FALSE)</f>
        <v>Value</v>
      </c>
      <c r="E72" s="37">
        <f>VLOOKUP($C72,DATA_ALL!$A:$CU,E$5,FALSE)/1000000000</f>
        <v>146.96014158700001</v>
      </c>
      <c r="F72" s="37" t="str">
        <f>VLOOKUP($C72,DATA_ALL!$A:$CU,F$5,FALSE)</f>
        <v>United States</v>
      </c>
      <c r="G72" s="37">
        <f>IF(VLOOKUP($C72,DATA_ALL!$A:$CU,G$5,FALSE)="N/A",0,VLOOKUP($C72,DATA_ALL!$A:$CU,G$5,FALSE))</f>
        <v>0</v>
      </c>
      <c r="H72" s="37">
        <f>VLOOKUP($C72,DATA_ALL!$A:$CU,H$5,FALSE)</f>
        <v>0</v>
      </c>
      <c r="I72" s="37">
        <f t="shared" ref="I72:I103" si="40">G72+H72</f>
        <v>0</v>
      </c>
      <c r="J72" s="48">
        <f t="shared" ref="J72:J103" si="41">I72/$J$5</f>
        <v>0</v>
      </c>
      <c r="K72" s="50" t="str">
        <f>IFERROR(INDEX('SH Summary'!B:B,MATCH('US&amp;CA'!C72,'SH Summary'!C:C,0)), "N/A")</f>
        <v>N/A</v>
      </c>
      <c r="L72" s="37">
        <f>VLOOKUP($C72,DATA_ALL!$A:$CU,L$5,FALSE)</f>
        <v>37727762</v>
      </c>
      <c r="M72" s="49">
        <f t="shared" ref="M72:M103" si="42">L72/M$5</f>
        <v>7.2796544223755537E-5</v>
      </c>
      <c r="N72" s="37">
        <f>VLOOKUP($C72,DATA_ALL!$A:$CU,N$5,FALSE)</f>
        <v>1580545</v>
      </c>
      <c r="O72" s="37">
        <f>VLOOKUP($C72,DATA_ALL!$A:$CU,O$5,FALSE)</f>
        <v>52945417</v>
      </c>
      <c r="P72" s="37">
        <f t="shared" ref="P72:P103" si="43">N72+O72</f>
        <v>54525962</v>
      </c>
      <c r="Q72" s="49">
        <f t="shared" ref="Q72:Q103" si="44">P72/Q$5</f>
        <v>1.7141138635649167E-4</v>
      </c>
      <c r="R72" s="37">
        <f>VLOOKUP($C72,DATA_ALL!$A:$CU,R$5,FALSE)</f>
        <v>0</v>
      </c>
      <c r="S72" s="49">
        <f t="shared" ref="S72:S103" si="45">R72/S$5</f>
        <v>0</v>
      </c>
      <c r="T72" s="37">
        <f>VLOOKUP($C72,DATA_ALL!$A:$CU,T$5,FALSE)</f>
        <v>84515</v>
      </c>
      <c r="U72" s="37">
        <f>VLOOKUP($C72,DATA_ALL!$A:$CU,U$5,FALSE)</f>
        <v>0</v>
      </c>
      <c r="V72" s="37">
        <f t="shared" ref="V72:V103" si="46">T72+U72</f>
        <v>84515</v>
      </c>
      <c r="W72" s="49">
        <f t="shared" ref="W72:W103" si="47">V72/W$5</f>
        <v>1.1681409813407048E-6</v>
      </c>
      <c r="X72" s="37">
        <f>VLOOKUP($C72,DATA_ALL!$A:$CU,X$5,FALSE)</f>
        <v>0</v>
      </c>
      <c r="Y72" s="49">
        <f t="shared" ref="Y72:Y103" si="48">X72/Y$5</f>
        <v>0</v>
      </c>
      <c r="Z72" s="37">
        <f>VLOOKUP($C72,DATA_ALL!$A:$CU,Z$5,FALSE)</f>
        <v>0</v>
      </c>
      <c r="AA72" s="37">
        <f>VLOOKUP($C72,DATA_ALL!$A:$CU,AA$5,FALSE)</f>
        <v>0</v>
      </c>
      <c r="AB72" s="37">
        <f t="shared" ref="AB72:AB103" si="49">Z72+AA72</f>
        <v>0</v>
      </c>
      <c r="AC72" s="49">
        <f t="shared" ref="AC72:AC103" si="50">AB72/AC$5</f>
        <v>0</v>
      </c>
      <c r="AD72" s="37">
        <f>VLOOKUP($C72,DATA_ALL!$A:$CU,AD$5,FALSE)</f>
        <v>0</v>
      </c>
      <c r="AE72" s="37">
        <f>VLOOKUP($C72,DATA_ALL!$A:$CU,AE$5,FALSE)</f>
        <v>0</v>
      </c>
      <c r="AF72" s="37">
        <f t="shared" ref="AF72:AF103" si="51">AD72+AE72</f>
        <v>0</v>
      </c>
      <c r="AG72" s="49">
        <f t="shared" ref="AG72:AG103" si="52">AF72/AG$5</f>
        <v>0</v>
      </c>
      <c r="AH72" s="37">
        <f>VLOOKUP($C72,DATA_ALL!$A:$CU,AH$5,FALSE)</f>
        <v>17915470</v>
      </c>
      <c r="AI72" s="49">
        <f t="shared" ref="AI72:AI103" si="53">AH72/AI$5</f>
        <v>2.2720951173113506E-4</v>
      </c>
      <c r="AJ72" s="37">
        <f>VLOOKUP($C72,DATA_ALL!$A:$CU,AJ$5,FALSE)</f>
        <v>9536375</v>
      </c>
      <c r="AK72" s="49">
        <f t="shared" ref="AK72:AK103" si="54">AJ72/AK$5</f>
        <v>7.9869137353433834E-5</v>
      </c>
      <c r="AL72" s="37">
        <f>VLOOKUP($C72,DATA_ALL!$A:$CU,AL$5,FALSE)</f>
        <v>16162</v>
      </c>
      <c r="AM72" s="49">
        <f t="shared" ref="AM72:AM103" si="55">AL72/AM$5</f>
        <v>6.1852277076157674E-7</v>
      </c>
      <c r="AN72" s="37">
        <f>VLOOKUP($C72,DATA_ALL!$A:$CU,AN$5,FALSE)</f>
        <v>0</v>
      </c>
      <c r="AO72" s="49">
        <f t="shared" ref="AO72:AO103" si="56">AN72/AO$5</f>
        <v>0</v>
      </c>
      <c r="AP72" s="37">
        <f>VLOOKUP($C72,DATA_ALL!$A:$CU,AP$5,FALSE)</f>
        <v>0</v>
      </c>
      <c r="AQ72" s="49">
        <f t="shared" ref="AQ72:AQ103" si="57">AP72/AQ$5</f>
        <v>0</v>
      </c>
      <c r="AR72" s="37">
        <f>VLOOKUP($C72,DATA_ALL!$A:$CU,AR$5,FALSE)</f>
        <v>0</v>
      </c>
      <c r="AS72" s="49">
        <f t="shared" ref="AS72:AS103" si="58">AR72/AS$5</f>
        <v>0</v>
      </c>
      <c r="AT72" s="37">
        <f>VLOOKUP($C72,DATA_ALL!$A:$CU,AT$5,FALSE)</f>
        <v>0</v>
      </c>
      <c r="AU72" s="49">
        <f t="shared" ref="AU72:AU103" si="59">AT72/AU$5</f>
        <v>0</v>
      </c>
    </row>
    <row r="73" spans="2:47" ht="16" customHeight="1" x14ac:dyDescent="0.35">
      <c r="B73" s="1">
        <v>66</v>
      </c>
      <c r="C73" s="12" t="s">
        <v>1366</v>
      </c>
      <c r="D73" s="12" t="str">
        <f>VLOOKUP($C73,DATA_ALL!$A:$CU,D$5,FALSE)</f>
        <v>Growth</v>
      </c>
      <c r="E73" s="37">
        <f>VLOOKUP($C73,DATA_ALL!$A:$CU,E$5,FALSE)/1000000000</f>
        <v>146.46289960799999</v>
      </c>
      <c r="F73" s="37" t="str">
        <f>VLOOKUP($C73,DATA_ALL!$A:$CU,F$5,FALSE)</f>
        <v>United States</v>
      </c>
      <c r="G73" s="37">
        <f>IF(VLOOKUP($C73,DATA_ALL!$A:$CU,G$5,FALSE)="N/A",0,VLOOKUP($C73,DATA_ALL!$A:$CU,G$5,FALSE))</f>
        <v>0</v>
      </c>
      <c r="H73" s="37">
        <f>VLOOKUP($C73,DATA_ALL!$A:$CU,H$5,FALSE)</f>
        <v>0</v>
      </c>
      <c r="I73" s="37">
        <f t="shared" si="40"/>
        <v>0</v>
      </c>
      <c r="J73" s="48">
        <f t="shared" si="41"/>
        <v>0</v>
      </c>
      <c r="K73" s="50" t="str">
        <f>IFERROR(INDEX('SH Summary'!B:B,MATCH('US&amp;CA'!C73,'SH Summary'!C:C,0)), "N/A")</f>
        <v>N/A</v>
      </c>
      <c r="L73" s="37">
        <f>VLOOKUP($C73,DATA_ALL!$A:$CU,L$5,FALSE)</f>
        <v>0</v>
      </c>
      <c r="M73" s="49">
        <f t="shared" si="42"/>
        <v>0</v>
      </c>
      <c r="N73" s="37">
        <f>VLOOKUP($C73,DATA_ALL!$A:$CU,N$5,FALSE)</f>
        <v>0</v>
      </c>
      <c r="O73" s="37">
        <f>VLOOKUP($C73,DATA_ALL!$A:$CU,O$5,FALSE)</f>
        <v>0</v>
      </c>
      <c r="P73" s="37">
        <f t="shared" si="43"/>
        <v>0</v>
      </c>
      <c r="Q73" s="49">
        <f t="shared" si="44"/>
        <v>0</v>
      </c>
      <c r="R73" s="37">
        <f>VLOOKUP($C73,DATA_ALL!$A:$CU,R$5,FALSE)</f>
        <v>0</v>
      </c>
      <c r="S73" s="49">
        <f t="shared" si="45"/>
        <v>0</v>
      </c>
      <c r="T73" s="37">
        <f>VLOOKUP($C73,DATA_ALL!$A:$CU,T$5,FALSE)</f>
        <v>0</v>
      </c>
      <c r="U73" s="37">
        <f>VLOOKUP($C73,DATA_ALL!$A:$CU,U$5,FALSE)</f>
        <v>0</v>
      </c>
      <c r="V73" s="37">
        <f t="shared" si="46"/>
        <v>0</v>
      </c>
      <c r="W73" s="49">
        <f t="shared" si="47"/>
        <v>0</v>
      </c>
      <c r="X73" s="37">
        <f>VLOOKUP($C73,DATA_ALL!$A:$CU,X$5,FALSE)</f>
        <v>0</v>
      </c>
      <c r="Y73" s="49">
        <f t="shared" si="48"/>
        <v>0</v>
      </c>
      <c r="Z73" s="37">
        <f>VLOOKUP($C73,DATA_ALL!$A:$CU,Z$5,FALSE)</f>
        <v>0</v>
      </c>
      <c r="AA73" s="37">
        <f>VLOOKUP($C73,DATA_ALL!$A:$CU,AA$5,FALSE)</f>
        <v>0</v>
      </c>
      <c r="AB73" s="37">
        <f t="shared" si="49"/>
        <v>0</v>
      </c>
      <c r="AC73" s="49">
        <f t="shared" si="50"/>
        <v>0</v>
      </c>
      <c r="AD73" s="37">
        <f>VLOOKUP($C73,DATA_ALL!$A:$CU,AD$5,FALSE)</f>
        <v>0</v>
      </c>
      <c r="AE73" s="37">
        <f>VLOOKUP($C73,DATA_ALL!$A:$CU,AE$5,FALSE)</f>
        <v>0</v>
      </c>
      <c r="AF73" s="37">
        <f t="shared" si="51"/>
        <v>0</v>
      </c>
      <c r="AG73" s="49">
        <f t="shared" si="52"/>
        <v>0</v>
      </c>
      <c r="AH73" s="37">
        <f>VLOOKUP($C73,DATA_ALL!$A:$CU,AH$5,FALSE)</f>
        <v>0</v>
      </c>
      <c r="AI73" s="49">
        <f t="shared" si="53"/>
        <v>0</v>
      </c>
      <c r="AJ73" s="37">
        <f>VLOOKUP($C73,DATA_ALL!$A:$CU,AJ$5,FALSE)</f>
        <v>24845098</v>
      </c>
      <c r="AK73" s="49">
        <f t="shared" si="54"/>
        <v>2.0808289782244557E-4</v>
      </c>
      <c r="AL73" s="37">
        <f>VLOOKUP($C73,DATA_ALL!$A:$CU,AL$5,FALSE)</f>
        <v>0</v>
      </c>
      <c r="AM73" s="49">
        <f t="shared" si="55"/>
        <v>0</v>
      </c>
      <c r="AN73" s="37">
        <f>VLOOKUP($C73,DATA_ALL!$A:$CU,AN$5,FALSE)</f>
        <v>0</v>
      </c>
      <c r="AO73" s="49">
        <f t="shared" si="56"/>
        <v>0</v>
      </c>
      <c r="AP73" s="37">
        <f>VLOOKUP($C73,DATA_ALL!$A:$CU,AP$5,FALSE)</f>
        <v>0</v>
      </c>
      <c r="AQ73" s="49">
        <f t="shared" si="57"/>
        <v>0</v>
      </c>
      <c r="AR73" s="37">
        <f>VLOOKUP($C73,DATA_ALL!$A:$CU,AR$5,FALSE)</f>
        <v>0</v>
      </c>
      <c r="AS73" s="49">
        <f t="shared" si="58"/>
        <v>0</v>
      </c>
      <c r="AT73" s="37">
        <f>VLOOKUP($C73,DATA_ALL!$A:$CU,AT$5,FALSE)</f>
        <v>0</v>
      </c>
      <c r="AU73" s="49">
        <f t="shared" si="59"/>
        <v>0</v>
      </c>
    </row>
    <row r="74" spans="2:47" ht="16" customHeight="1" x14ac:dyDescent="0.35">
      <c r="B74" s="1">
        <v>67</v>
      </c>
      <c r="C74" s="12" t="s">
        <v>691</v>
      </c>
      <c r="D74" s="12" t="str">
        <f>VLOOKUP($C74,DATA_ALL!$A:$CU,D$5,FALSE)</f>
        <v>Growth</v>
      </c>
      <c r="E74" s="37">
        <f>VLOOKUP($C74,DATA_ALL!$A:$CU,E$5,FALSE)/1000000000</f>
        <v>144.03540645000001</v>
      </c>
      <c r="F74" s="37" t="str">
        <f>VLOOKUP($C74,DATA_ALL!$A:$CU,F$5,FALSE)</f>
        <v>United States</v>
      </c>
      <c r="G74" s="37">
        <f>IF(VLOOKUP($C74,DATA_ALL!$A:$CU,G$5,FALSE)="N/A",0,VLOOKUP($C74,DATA_ALL!$A:$CU,G$5,FALSE))</f>
        <v>233664</v>
      </c>
      <c r="H74" s="37">
        <f>VLOOKUP($C74,DATA_ALL!$A:$CU,H$5,FALSE)</f>
        <v>0</v>
      </c>
      <c r="I74" s="37">
        <f t="shared" si="40"/>
        <v>233664</v>
      </c>
      <c r="J74" s="48">
        <f t="shared" si="41"/>
        <v>7.4796414852752882E-6</v>
      </c>
      <c r="K74" s="50">
        <f>IFERROR(INDEX('SH Summary'!B:B,MATCH('US&amp;CA'!C74,'SH Summary'!C:C,0)), "N/A")</f>
        <v>654</v>
      </c>
      <c r="L74" s="37">
        <f>VLOOKUP($C74,DATA_ALL!$A:$CU,L$5,FALSE)</f>
        <v>0</v>
      </c>
      <c r="M74" s="49">
        <f t="shared" si="42"/>
        <v>0</v>
      </c>
      <c r="N74" s="37">
        <f>VLOOKUP($C74,DATA_ALL!$A:$CU,N$5,FALSE)</f>
        <v>3942706</v>
      </c>
      <c r="O74" s="37">
        <f>VLOOKUP($C74,DATA_ALL!$A:$CU,O$5,FALSE)</f>
        <v>0</v>
      </c>
      <c r="P74" s="37">
        <f t="shared" si="43"/>
        <v>3942706</v>
      </c>
      <c r="Q74" s="49">
        <f t="shared" si="44"/>
        <v>1.2394548883998742E-5</v>
      </c>
      <c r="R74" s="37">
        <f>VLOOKUP($C74,DATA_ALL!$A:$CU,R$5,FALSE)</f>
        <v>0</v>
      </c>
      <c r="S74" s="49">
        <f t="shared" si="45"/>
        <v>0</v>
      </c>
      <c r="T74" s="37">
        <f>VLOOKUP($C74,DATA_ALL!$A:$CU,T$5,FALSE)</f>
        <v>702424</v>
      </c>
      <c r="U74" s="37">
        <f>VLOOKUP($C74,DATA_ALL!$A:$CU,U$5,FALSE)</f>
        <v>0</v>
      </c>
      <c r="V74" s="37">
        <f t="shared" si="46"/>
        <v>702424</v>
      </c>
      <c r="W74" s="49">
        <f t="shared" si="47"/>
        <v>9.7086938493434701E-6</v>
      </c>
      <c r="X74" s="37">
        <f>VLOOKUP($C74,DATA_ALL!$A:$CU,X$5,FALSE)</f>
        <v>492712</v>
      </c>
      <c r="Y74" s="49">
        <f t="shared" si="48"/>
        <v>3.612258064516129E-6</v>
      </c>
      <c r="Z74" s="37">
        <f>VLOOKUP($C74,DATA_ALL!$A:$CU,Z$5,FALSE)</f>
        <v>1422583</v>
      </c>
      <c r="AA74" s="37">
        <f>VLOOKUP($C74,DATA_ALL!$A:$CU,AA$5,FALSE)</f>
        <v>0</v>
      </c>
      <c r="AB74" s="37">
        <f t="shared" si="49"/>
        <v>1422583</v>
      </c>
      <c r="AC74" s="49">
        <f t="shared" si="50"/>
        <v>3.2907309738607452E-5</v>
      </c>
      <c r="AD74" s="37">
        <f>VLOOKUP($C74,DATA_ALL!$A:$CU,AD$5,FALSE)</f>
        <v>449580</v>
      </c>
      <c r="AE74" s="37">
        <f>VLOOKUP($C74,DATA_ALL!$A:$CU,AE$5,FALSE)</f>
        <v>0</v>
      </c>
      <c r="AF74" s="37">
        <f t="shared" si="51"/>
        <v>449580</v>
      </c>
      <c r="AG74" s="49">
        <f t="shared" si="52"/>
        <v>9.7628664495114011E-6</v>
      </c>
      <c r="AH74" s="37">
        <f>VLOOKUP($C74,DATA_ALL!$A:$CU,AH$5,FALSE)</f>
        <v>7246199</v>
      </c>
      <c r="AI74" s="49">
        <f t="shared" si="53"/>
        <v>9.1898528852251115E-5</v>
      </c>
      <c r="AJ74" s="37">
        <f>VLOOKUP($C74,DATA_ALL!$A:$CU,AJ$5,FALSE)</f>
        <v>30242729</v>
      </c>
      <c r="AK74" s="49">
        <f t="shared" si="54"/>
        <v>2.532891876046901E-4</v>
      </c>
      <c r="AL74" s="37">
        <f>VLOOKUP($C74,DATA_ALL!$A:$CU,AL$5,FALSE)</f>
        <v>3867177</v>
      </c>
      <c r="AM74" s="49">
        <f t="shared" si="55"/>
        <v>1.4799758897818599E-4</v>
      </c>
      <c r="AN74" s="37">
        <f>VLOOKUP($C74,DATA_ALL!$A:$CU,AN$5,FALSE)</f>
        <v>0</v>
      </c>
      <c r="AO74" s="49">
        <f t="shared" si="56"/>
        <v>0</v>
      </c>
      <c r="AP74" s="37">
        <f>VLOOKUP($C74,DATA_ALL!$A:$CU,AP$5,FALSE)</f>
        <v>133623</v>
      </c>
      <c r="AQ74" s="49">
        <f t="shared" si="57"/>
        <v>1.2136512261580381E-4</v>
      </c>
      <c r="AR74" s="37">
        <f>VLOOKUP($C74,DATA_ALL!$A:$CU,AR$5,FALSE)</f>
        <v>0</v>
      </c>
      <c r="AS74" s="49">
        <f t="shared" si="58"/>
        <v>0</v>
      </c>
      <c r="AT74" s="37">
        <f>VLOOKUP($C74,DATA_ALL!$A:$CU,AT$5,FALSE)</f>
        <v>0</v>
      </c>
      <c r="AU74" s="49">
        <f t="shared" si="59"/>
        <v>0</v>
      </c>
    </row>
    <row r="75" spans="2:47" ht="16" customHeight="1" x14ac:dyDescent="0.35">
      <c r="B75" s="1">
        <v>68</v>
      </c>
      <c r="C75" s="51" t="s">
        <v>123</v>
      </c>
      <c r="D75" s="51" t="str">
        <f>VLOOKUP($C75,DATA_ALL!$A:$CU,D$5,FALSE)</f>
        <v>Index</v>
      </c>
      <c r="E75" s="37">
        <f>VLOOKUP($C75,DATA_ALL!$A:$CU,E$5,FALSE)/1000000000</f>
        <v>142.15670387</v>
      </c>
      <c r="F75" s="37" t="str">
        <f>VLOOKUP($C75,DATA_ALL!$A:$CU,F$5,FALSE)</f>
        <v>United States</v>
      </c>
      <c r="G75" s="37">
        <f>IF(VLOOKUP($C75,DATA_ALL!$A:$CU,G$5,FALSE)="N/A",0,VLOOKUP($C75,DATA_ALL!$A:$CU,G$5,FALSE))</f>
        <v>32985228</v>
      </c>
      <c r="H75" s="37">
        <f>VLOOKUP($C75,DATA_ALL!$A:$CU,H$5,FALSE)</f>
        <v>0</v>
      </c>
      <c r="I75" s="37">
        <f t="shared" si="40"/>
        <v>32985228</v>
      </c>
      <c r="J75" s="48">
        <f t="shared" si="41"/>
        <v>1.0558651728553136E-3</v>
      </c>
      <c r="K75" s="50">
        <f>IFERROR(INDEX('SH Summary'!B:B,MATCH('US&amp;CA'!C75,'SH Summary'!C:C,0)), "N/A")</f>
        <v>85</v>
      </c>
      <c r="L75" s="37">
        <f>VLOOKUP($C75,DATA_ALL!$A:$CU,L$5,FALSE)</f>
        <v>0</v>
      </c>
      <c r="M75" s="49">
        <f t="shared" si="42"/>
        <v>0</v>
      </c>
      <c r="N75" s="37">
        <f>VLOOKUP($C75,DATA_ALL!$A:$CU,N$5,FALSE)</f>
        <v>165286399</v>
      </c>
      <c r="O75" s="37">
        <f>VLOOKUP($C75,DATA_ALL!$A:$CU,O$5,FALSE)</f>
        <v>134804958</v>
      </c>
      <c r="P75" s="37">
        <f t="shared" si="43"/>
        <v>300091357</v>
      </c>
      <c r="Q75" s="49">
        <f t="shared" si="44"/>
        <v>9.43386850047155E-4</v>
      </c>
      <c r="R75" s="37">
        <f>VLOOKUP($C75,DATA_ALL!$A:$CU,R$5,FALSE)</f>
        <v>27156502</v>
      </c>
      <c r="S75" s="49">
        <f t="shared" si="45"/>
        <v>4.1923385382492117E-4</v>
      </c>
      <c r="T75" s="37">
        <f>VLOOKUP($C75,DATA_ALL!$A:$CU,T$5,FALSE)</f>
        <v>70261492</v>
      </c>
      <c r="U75" s="37">
        <f>VLOOKUP($C75,DATA_ALL!$A:$CU,U$5,FALSE)</f>
        <v>0</v>
      </c>
      <c r="V75" s="37">
        <f t="shared" si="46"/>
        <v>70261492</v>
      </c>
      <c r="W75" s="49">
        <f t="shared" si="47"/>
        <v>9.7113326883206631E-4</v>
      </c>
      <c r="X75" s="37">
        <f>VLOOKUP($C75,DATA_ALL!$A:$CU,X$5,FALSE)</f>
        <v>42619687</v>
      </c>
      <c r="Y75" s="49">
        <f t="shared" si="48"/>
        <v>3.1246104838709678E-4</v>
      </c>
      <c r="Z75" s="37">
        <f>VLOOKUP($C75,DATA_ALL!$A:$CU,Z$5,FALSE)</f>
        <v>75230752</v>
      </c>
      <c r="AA75" s="37">
        <f>VLOOKUP($C75,DATA_ALL!$A:$CU,AA$5,FALSE)</f>
        <v>0</v>
      </c>
      <c r="AB75" s="37">
        <f t="shared" si="49"/>
        <v>75230752</v>
      </c>
      <c r="AC75" s="49">
        <f t="shared" si="50"/>
        <v>1.7402440897524866E-3</v>
      </c>
      <c r="AD75" s="37">
        <f>VLOOKUP($C75,DATA_ALL!$A:$CU,AD$5,FALSE)</f>
        <v>29112375</v>
      </c>
      <c r="AE75" s="37">
        <f>VLOOKUP($C75,DATA_ALL!$A:$CU,AE$5,FALSE)</f>
        <v>0</v>
      </c>
      <c r="AF75" s="37">
        <f t="shared" si="51"/>
        <v>29112375</v>
      </c>
      <c r="AG75" s="49">
        <f t="shared" si="52"/>
        <v>6.3219055374592837E-4</v>
      </c>
      <c r="AH75" s="37">
        <f>VLOOKUP($C75,DATA_ALL!$A:$CU,AH$5,FALSE)</f>
        <v>56822717</v>
      </c>
      <c r="AI75" s="49">
        <f t="shared" si="53"/>
        <v>7.2064320862396953E-4</v>
      </c>
      <c r="AJ75" s="37">
        <f>VLOOKUP($C75,DATA_ALL!$A:$CU,AJ$5,FALSE)</f>
        <v>248480455</v>
      </c>
      <c r="AK75" s="49">
        <f t="shared" si="54"/>
        <v>2.081075837520938E-3</v>
      </c>
      <c r="AL75" s="37">
        <f>VLOOKUP($C75,DATA_ALL!$A:$CU,AL$5,FALSE)</f>
        <v>70430916</v>
      </c>
      <c r="AM75" s="49">
        <f t="shared" si="55"/>
        <v>2.6954043628013777E-3</v>
      </c>
      <c r="AN75" s="37">
        <f>VLOOKUP($C75,DATA_ALL!$A:$CU,AN$5,FALSE)</f>
        <v>2803611</v>
      </c>
      <c r="AO75" s="49">
        <f t="shared" si="56"/>
        <v>6.8247590068159689E-4</v>
      </c>
      <c r="AP75" s="37">
        <f>VLOOKUP($C75,DATA_ALL!$A:$CU,AP$5,FALSE)</f>
        <v>1058282</v>
      </c>
      <c r="AQ75" s="49">
        <f t="shared" si="57"/>
        <v>9.6120072661217077E-4</v>
      </c>
      <c r="AR75" s="37">
        <f>VLOOKUP($C75,DATA_ALL!$A:$CU,AR$5,FALSE)</f>
        <v>0</v>
      </c>
      <c r="AS75" s="49">
        <f t="shared" si="58"/>
        <v>0</v>
      </c>
      <c r="AT75" s="37">
        <f>VLOOKUP($C75,DATA_ALL!$A:$CU,AT$5,FALSE)</f>
        <v>0</v>
      </c>
      <c r="AU75" s="49">
        <f t="shared" si="59"/>
        <v>0</v>
      </c>
    </row>
    <row r="76" spans="2:47" ht="16" customHeight="1" x14ac:dyDescent="0.35">
      <c r="B76" s="1">
        <v>69</v>
      </c>
      <c r="C76" s="12" t="s">
        <v>238</v>
      </c>
      <c r="D76" s="12" t="str">
        <f>VLOOKUP($C76,DATA_ALL!$A:$CU,D$5,FALSE)</f>
        <v>Alternative</v>
      </c>
      <c r="E76" s="37">
        <f>VLOOKUP($C76,DATA_ALL!$A:$CU,E$5,FALSE)/1000000000</f>
        <v>141.28225091900001</v>
      </c>
      <c r="F76" s="37" t="str">
        <f>VLOOKUP($C76,DATA_ALL!$A:$CU,F$5,FALSE)</f>
        <v>United States</v>
      </c>
      <c r="G76" s="37">
        <f>IF(VLOOKUP($C76,DATA_ALL!$A:$CU,G$5,FALSE)="N/A",0,VLOOKUP($C76,DATA_ALL!$A:$CU,G$5,FALSE))</f>
        <v>8767422</v>
      </c>
      <c r="H76" s="37">
        <f>VLOOKUP($C76,DATA_ALL!$A:$CU,H$5,FALSE)</f>
        <v>0</v>
      </c>
      <c r="I76" s="37">
        <f t="shared" si="40"/>
        <v>8767422</v>
      </c>
      <c r="J76" s="48">
        <f t="shared" si="41"/>
        <v>2.8064731113956466E-4</v>
      </c>
      <c r="K76" s="50">
        <f>IFERROR(INDEX('SH Summary'!B:B,MATCH('US&amp;CA'!C76,'SH Summary'!C:C,0)), "N/A")</f>
        <v>201</v>
      </c>
      <c r="L76" s="37">
        <f>VLOOKUP($C76,DATA_ALL!$A:$CU,L$5,FALSE)</f>
        <v>0</v>
      </c>
      <c r="M76" s="49">
        <f t="shared" si="42"/>
        <v>0</v>
      </c>
      <c r="N76" s="37">
        <f>VLOOKUP($C76,DATA_ALL!$A:$CU,N$5,FALSE)</f>
        <v>180153158</v>
      </c>
      <c r="O76" s="37">
        <f>VLOOKUP($C76,DATA_ALL!$A:$CU,O$5,FALSE)</f>
        <v>0</v>
      </c>
      <c r="P76" s="37">
        <f t="shared" si="43"/>
        <v>180153158</v>
      </c>
      <c r="Q76" s="49">
        <f t="shared" si="44"/>
        <v>5.6634127004086764E-4</v>
      </c>
      <c r="R76" s="37">
        <f>VLOOKUP($C76,DATA_ALL!$A:$CU,R$5,FALSE)</f>
        <v>0</v>
      </c>
      <c r="S76" s="49">
        <f t="shared" si="45"/>
        <v>0</v>
      </c>
      <c r="T76" s="37">
        <f>VLOOKUP($C76,DATA_ALL!$A:$CU,T$5,FALSE)</f>
        <v>0</v>
      </c>
      <c r="U76" s="37">
        <f>VLOOKUP($C76,DATA_ALL!$A:$CU,U$5,FALSE)</f>
        <v>0</v>
      </c>
      <c r="V76" s="37">
        <f t="shared" si="46"/>
        <v>0</v>
      </c>
      <c r="W76" s="49">
        <f t="shared" si="47"/>
        <v>0</v>
      </c>
      <c r="X76" s="37">
        <f>VLOOKUP($C76,DATA_ALL!$A:$CU,X$5,FALSE)</f>
        <v>91407980</v>
      </c>
      <c r="Y76" s="49">
        <f t="shared" si="48"/>
        <v>6.7014648093841642E-4</v>
      </c>
      <c r="Z76" s="37">
        <f>VLOOKUP($C76,DATA_ALL!$A:$CU,Z$5,FALSE)</f>
        <v>24667590</v>
      </c>
      <c r="AA76" s="37">
        <f>VLOOKUP($C76,DATA_ALL!$A:$CU,AA$5,FALSE)</f>
        <v>0</v>
      </c>
      <c r="AB76" s="37">
        <f t="shared" si="49"/>
        <v>24667590</v>
      </c>
      <c r="AC76" s="49">
        <f t="shared" si="50"/>
        <v>5.7061276891047887E-4</v>
      </c>
      <c r="AD76" s="37">
        <f>VLOOKUP($C76,DATA_ALL!$A:$CU,AD$5,FALSE)</f>
        <v>41913084</v>
      </c>
      <c r="AE76" s="37">
        <f>VLOOKUP($C76,DATA_ALL!$A:$CU,AE$5,FALSE)</f>
        <v>0</v>
      </c>
      <c r="AF76" s="37">
        <f t="shared" si="51"/>
        <v>41913084</v>
      </c>
      <c r="AG76" s="49">
        <f t="shared" si="52"/>
        <v>9.1016469055374589E-4</v>
      </c>
      <c r="AH76" s="37">
        <f>VLOOKUP($C76,DATA_ALL!$A:$CU,AH$5,FALSE)</f>
        <v>381336808</v>
      </c>
      <c r="AI76" s="49">
        <f t="shared" si="53"/>
        <v>4.8362309194673429E-3</v>
      </c>
      <c r="AJ76" s="37">
        <f>VLOOKUP($C76,DATA_ALL!$A:$CU,AJ$5,FALSE)</f>
        <v>379497193</v>
      </c>
      <c r="AK76" s="49">
        <f t="shared" si="54"/>
        <v>3.1783684505862645E-3</v>
      </c>
      <c r="AL76" s="37">
        <f>VLOOKUP($C76,DATA_ALL!$A:$CU,AL$5,FALSE)</f>
        <v>12633377</v>
      </c>
      <c r="AM76" s="49">
        <f t="shared" si="55"/>
        <v>4.8348170685036357E-4</v>
      </c>
      <c r="AN76" s="37">
        <f>VLOOKUP($C76,DATA_ALL!$A:$CU,AN$5,FALSE)</f>
        <v>6269866</v>
      </c>
      <c r="AO76" s="49">
        <f t="shared" si="56"/>
        <v>1.5262575462512171E-3</v>
      </c>
      <c r="AP76" s="37">
        <f>VLOOKUP($C76,DATA_ALL!$A:$CU,AP$5,FALSE)</f>
        <v>721575</v>
      </c>
      <c r="AQ76" s="49">
        <f t="shared" si="57"/>
        <v>6.5538147138964576E-4</v>
      </c>
      <c r="AR76" s="37">
        <f>VLOOKUP($C76,DATA_ALL!$A:$CU,AR$5,FALSE)</f>
        <v>27493</v>
      </c>
      <c r="AS76" s="49">
        <f t="shared" si="58"/>
        <v>1.2663749424228466E-4</v>
      </c>
      <c r="AT76" s="37">
        <f>VLOOKUP($C76,DATA_ALL!$A:$CU,AT$5,FALSE)</f>
        <v>0</v>
      </c>
      <c r="AU76" s="49">
        <f t="shared" si="59"/>
        <v>0</v>
      </c>
    </row>
    <row r="77" spans="2:47" ht="16" customHeight="1" x14ac:dyDescent="0.35">
      <c r="B77" s="1">
        <v>70</v>
      </c>
      <c r="C77" s="51" t="s">
        <v>527</v>
      </c>
      <c r="D77" s="51" t="str">
        <f>VLOOKUP($C77,DATA_ALL!$A:$CU,D$5,FALSE)</f>
        <v>Index</v>
      </c>
      <c r="E77" s="37">
        <f>VLOOKUP($C77,DATA_ALL!$A:$CU,E$5,FALSE)/1000000000</f>
        <v>136.052919479</v>
      </c>
      <c r="F77" s="37" t="str">
        <f>VLOOKUP($C77,DATA_ALL!$A:$CU,F$5,FALSE)</f>
        <v>Canada</v>
      </c>
      <c r="G77" s="37">
        <f>IF(VLOOKUP($C77,DATA_ALL!$A:$CU,G$5,FALSE)="N/A",0,VLOOKUP($C77,DATA_ALL!$A:$CU,G$5,FALSE))</f>
        <v>0</v>
      </c>
      <c r="H77" s="37">
        <f>VLOOKUP($C77,DATA_ALL!$A:$CU,H$5,FALSE)</f>
        <v>860710</v>
      </c>
      <c r="I77" s="37">
        <f t="shared" si="40"/>
        <v>860710</v>
      </c>
      <c r="J77" s="48">
        <f t="shared" si="41"/>
        <v>2.7551536491677337E-5</v>
      </c>
      <c r="K77" s="50">
        <f>IFERROR(INDEX('SH Summary'!B:B,MATCH('US&amp;CA'!C77,'SH Summary'!C:C,0)), "N/A")</f>
        <v>490</v>
      </c>
      <c r="L77" s="37">
        <f>VLOOKUP($C77,DATA_ALL!$A:$CU,L$5,FALSE)</f>
        <v>9853884</v>
      </c>
      <c r="M77" s="49">
        <f t="shared" si="42"/>
        <v>1.9013285293247904E-5</v>
      </c>
      <c r="N77" s="37">
        <f>VLOOKUP($C77,DATA_ALL!$A:$CU,N$5,FALSE)</f>
        <v>103505</v>
      </c>
      <c r="O77" s="37">
        <f>VLOOKUP($C77,DATA_ALL!$A:$CU,O$5,FALSE)</f>
        <v>143561542</v>
      </c>
      <c r="P77" s="37">
        <f t="shared" si="43"/>
        <v>143665047</v>
      </c>
      <c r="Q77" s="49">
        <f t="shared" si="44"/>
        <v>4.516348538195536E-4</v>
      </c>
      <c r="R77" s="37">
        <f>VLOOKUP($C77,DATA_ALL!$A:$CU,R$5,FALSE)</f>
        <v>35681687</v>
      </c>
      <c r="S77" s="49">
        <f t="shared" si="45"/>
        <v>5.5084307809542593E-4</v>
      </c>
      <c r="T77" s="37">
        <f>VLOOKUP($C77,DATA_ALL!$A:$CU,T$5,FALSE)</f>
        <v>0</v>
      </c>
      <c r="U77" s="37">
        <f>VLOOKUP($C77,DATA_ALL!$A:$CU,U$5,FALSE)</f>
        <v>1032271</v>
      </c>
      <c r="V77" s="37">
        <f t="shared" si="46"/>
        <v>1032271</v>
      </c>
      <c r="W77" s="49">
        <f t="shared" si="47"/>
        <v>1.4267740152038701E-5</v>
      </c>
      <c r="X77" s="37">
        <f>VLOOKUP($C77,DATA_ALL!$A:$CU,X$5,FALSE)</f>
        <v>42722173</v>
      </c>
      <c r="Y77" s="49">
        <f t="shared" si="48"/>
        <v>3.1321241202346043E-4</v>
      </c>
      <c r="Z77" s="37">
        <f>VLOOKUP($C77,DATA_ALL!$A:$CU,Z$5,FALSE)</f>
        <v>0</v>
      </c>
      <c r="AA77" s="37">
        <f>VLOOKUP($C77,DATA_ALL!$A:$CU,AA$5,FALSE)</f>
        <v>939794</v>
      </c>
      <c r="AB77" s="37">
        <f t="shared" si="49"/>
        <v>939794</v>
      </c>
      <c r="AC77" s="49">
        <f t="shared" si="50"/>
        <v>2.173939393939394E-5</v>
      </c>
      <c r="AD77" s="37">
        <f>VLOOKUP($C77,DATA_ALL!$A:$CU,AD$5,FALSE)</f>
        <v>0</v>
      </c>
      <c r="AE77" s="37">
        <f>VLOOKUP($C77,DATA_ALL!$A:$CU,AE$5,FALSE)</f>
        <v>885820</v>
      </c>
      <c r="AF77" s="37">
        <f t="shared" si="51"/>
        <v>885820</v>
      </c>
      <c r="AG77" s="49">
        <f t="shared" si="52"/>
        <v>1.9236047774158524E-5</v>
      </c>
      <c r="AH77" s="37">
        <f>VLOOKUP($C77,DATA_ALL!$A:$CU,AH$5,FALSE)</f>
        <v>41546120</v>
      </c>
      <c r="AI77" s="49">
        <f t="shared" si="53"/>
        <v>5.269006975269499E-4</v>
      </c>
      <c r="AJ77" s="37">
        <f>VLOOKUP($C77,DATA_ALL!$A:$CU,AJ$5,FALSE)</f>
        <v>173966212</v>
      </c>
      <c r="AK77" s="49">
        <f t="shared" si="54"/>
        <v>1.4570034505862646E-3</v>
      </c>
      <c r="AL77" s="37">
        <f>VLOOKUP($C77,DATA_ALL!$A:$CU,AL$5,FALSE)</f>
        <v>17353231</v>
      </c>
      <c r="AM77" s="49">
        <f t="shared" si="55"/>
        <v>6.6411140451588216E-4</v>
      </c>
      <c r="AN77" s="37">
        <f>VLOOKUP($C77,DATA_ALL!$A:$CU,AN$5,FALSE)</f>
        <v>0</v>
      </c>
      <c r="AO77" s="49">
        <f t="shared" si="56"/>
        <v>0</v>
      </c>
      <c r="AP77" s="37">
        <f>VLOOKUP($C77,DATA_ALL!$A:$CU,AP$5,FALSE)</f>
        <v>7174</v>
      </c>
      <c r="AQ77" s="49">
        <f t="shared" si="57"/>
        <v>6.5158946412352406E-6</v>
      </c>
      <c r="AR77" s="37">
        <f>VLOOKUP($C77,DATA_ALL!$A:$CU,AR$5,FALSE)</f>
        <v>0</v>
      </c>
      <c r="AS77" s="49">
        <f t="shared" si="58"/>
        <v>0</v>
      </c>
      <c r="AT77" s="37">
        <f>VLOOKUP($C77,DATA_ALL!$A:$CU,AT$5,FALSE)</f>
        <v>82793</v>
      </c>
      <c r="AU77" s="49">
        <f t="shared" si="59"/>
        <v>1.6811960321576761E-5</v>
      </c>
    </row>
    <row r="78" spans="2:47" ht="16" customHeight="1" x14ac:dyDescent="0.35">
      <c r="B78" s="1">
        <v>71</v>
      </c>
      <c r="C78" s="12" t="s">
        <v>1367</v>
      </c>
      <c r="D78" s="12" t="str">
        <f>VLOOKUP($C78,DATA_ALL!$A:$CU,D$5,FALSE)</f>
        <v>Growth</v>
      </c>
      <c r="E78" s="37">
        <f>VLOOKUP($C78,DATA_ALL!$A:$CU,E$5,FALSE)/1000000000</f>
        <v>133.781537762</v>
      </c>
      <c r="F78" s="37" t="str">
        <f>VLOOKUP($C78,DATA_ALL!$A:$CU,F$5,FALSE)</f>
        <v>United States</v>
      </c>
      <c r="G78" s="37">
        <f>IF(VLOOKUP($C78,DATA_ALL!$A:$CU,G$5,FALSE)="N/A",0,VLOOKUP($C78,DATA_ALL!$A:$CU,G$5,FALSE))</f>
        <v>0</v>
      </c>
      <c r="H78" s="37">
        <f>VLOOKUP($C78,DATA_ALL!$A:$CU,H$5,FALSE)</f>
        <v>0</v>
      </c>
      <c r="I78" s="37">
        <f t="shared" si="40"/>
        <v>0</v>
      </c>
      <c r="J78" s="48">
        <f t="shared" si="41"/>
        <v>0</v>
      </c>
      <c r="K78" s="50" t="str">
        <f>IFERROR(INDEX('SH Summary'!B:B,MATCH('US&amp;CA'!C78,'SH Summary'!C:C,0)), "N/A")</f>
        <v>N/A</v>
      </c>
      <c r="L78" s="37">
        <f>VLOOKUP($C78,DATA_ALL!$A:$CU,L$5,FALSE)</f>
        <v>904703772</v>
      </c>
      <c r="M78" s="49">
        <f t="shared" si="42"/>
        <v>1.7456457700246427E-3</v>
      </c>
      <c r="N78" s="37">
        <f>VLOOKUP($C78,DATA_ALL!$A:$CU,N$5,FALSE)</f>
        <v>0</v>
      </c>
      <c r="O78" s="37">
        <f>VLOOKUP($C78,DATA_ALL!$A:$CU,O$5,FALSE)</f>
        <v>0</v>
      </c>
      <c r="P78" s="37">
        <f t="shared" si="43"/>
        <v>0</v>
      </c>
      <c r="Q78" s="49">
        <f t="shared" si="44"/>
        <v>0</v>
      </c>
      <c r="R78" s="37">
        <f>VLOOKUP($C78,DATA_ALL!$A:$CU,R$5,FALSE)</f>
        <v>0</v>
      </c>
      <c r="S78" s="49">
        <f t="shared" si="45"/>
        <v>0</v>
      </c>
      <c r="T78" s="37">
        <f>VLOOKUP($C78,DATA_ALL!$A:$CU,T$5,FALSE)</f>
        <v>0</v>
      </c>
      <c r="U78" s="37">
        <f>VLOOKUP($C78,DATA_ALL!$A:$CU,U$5,FALSE)</f>
        <v>0</v>
      </c>
      <c r="V78" s="37">
        <f t="shared" si="46"/>
        <v>0</v>
      </c>
      <c r="W78" s="49">
        <f t="shared" si="47"/>
        <v>0</v>
      </c>
      <c r="X78" s="37">
        <f>VLOOKUP($C78,DATA_ALL!$A:$CU,X$5,FALSE)</f>
        <v>0</v>
      </c>
      <c r="Y78" s="49">
        <f t="shared" si="48"/>
        <v>0</v>
      </c>
      <c r="Z78" s="37">
        <f>VLOOKUP($C78,DATA_ALL!$A:$CU,Z$5,FALSE)</f>
        <v>0</v>
      </c>
      <c r="AA78" s="37">
        <f>VLOOKUP($C78,DATA_ALL!$A:$CU,AA$5,FALSE)</f>
        <v>0</v>
      </c>
      <c r="AB78" s="37">
        <f t="shared" si="49"/>
        <v>0</v>
      </c>
      <c r="AC78" s="49">
        <f t="shared" si="50"/>
        <v>0</v>
      </c>
      <c r="AD78" s="37">
        <f>VLOOKUP($C78,DATA_ALL!$A:$CU,AD$5,FALSE)</f>
        <v>0</v>
      </c>
      <c r="AE78" s="37">
        <f>VLOOKUP($C78,DATA_ALL!$A:$CU,AE$5,FALSE)</f>
        <v>0</v>
      </c>
      <c r="AF78" s="37">
        <f t="shared" si="51"/>
        <v>0</v>
      </c>
      <c r="AG78" s="49">
        <f t="shared" si="52"/>
        <v>0</v>
      </c>
      <c r="AH78" s="37">
        <f>VLOOKUP($C78,DATA_ALL!$A:$CU,AH$5,FALSE)</f>
        <v>0</v>
      </c>
      <c r="AI78" s="49">
        <f t="shared" si="53"/>
        <v>0</v>
      </c>
      <c r="AJ78" s="37">
        <f>VLOOKUP($C78,DATA_ALL!$A:$CU,AJ$5,FALSE)</f>
        <v>0</v>
      </c>
      <c r="AK78" s="49">
        <f t="shared" si="54"/>
        <v>0</v>
      </c>
      <c r="AL78" s="37">
        <f>VLOOKUP($C78,DATA_ALL!$A:$CU,AL$5,FALSE)</f>
        <v>0</v>
      </c>
      <c r="AM78" s="49">
        <f t="shared" si="55"/>
        <v>0</v>
      </c>
      <c r="AN78" s="37">
        <f>VLOOKUP($C78,DATA_ALL!$A:$CU,AN$5,FALSE)</f>
        <v>0</v>
      </c>
      <c r="AO78" s="49">
        <f t="shared" si="56"/>
        <v>0</v>
      </c>
      <c r="AP78" s="37">
        <f>VLOOKUP($C78,DATA_ALL!$A:$CU,AP$5,FALSE)</f>
        <v>0</v>
      </c>
      <c r="AQ78" s="49">
        <f t="shared" si="57"/>
        <v>0</v>
      </c>
      <c r="AR78" s="37">
        <f>VLOOKUP($C78,DATA_ALL!$A:$CU,AR$5,FALSE)</f>
        <v>0</v>
      </c>
      <c r="AS78" s="49">
        <f t="shared" si="58"/>
        <v>0</v>
      </c>
      <c r="AT78" s="37">
        <f>VLOOKUP($C78,DATA_ALL!$A:$CU,AT$5,FALSE)</f>
        <v>0</v>
      </c>
      <c r="AU78" s="49">
        <f t="shared" si="59"/>
        <v>0</v>
      </c>
    </row>
    <row r="79" spans="2:47" ht="16" customHeight="1" x14ac:dyDescent="0.35">
      <c r="B79" s="1">
        <v>72</v>
      </c>
      <c r="C79" s="12" t="s">
        <v>460</v>
      </c>
      <c r="D79" s="12" t="str">
        <f>VLOOKUP($C79,DATA_ALL!$A:$CU,D$5,FALSE)</f>
        <v>Value</v>
      </c>
      <c r="E79" s="37">
        <f>VLOOKUP($C79,DATA_ALL!$A:$CU,E$5,FALSE)/1000000000</f>
        <v>132.25308885800001</v>
      </c>
      <c r="F79" s="37" t="str">
        <f>VLOOKUP($C79,DATA_ALL!$A:$CU,F$5,FALSE)</f>
        <v>United States</v>
      </c>
      <c r="G79" s="37">
        <f>IF(VLOOKUP($C79,DATA_ALL!$A:$CU,G$5,FALSE)="N/A",0,VLOOKUP($C79,DATA_ALL!$A:$CU,G$5,FALSE))</f>
        <v>1257347</v>
      </c>
      <c r="H79" s="37">
        <f>VLOOKUP($C79,DATA_ALL!$A:$CU,H$5,FALSE)</f>
        <v>0</v>
      </c>
      <c r="I79" s="37">
        <f t="shared" si="40"/>
        <v>1257347</v>
      </c>
      <c r="J79" s="48">
        <f t="shared" si="41"/>
        <v>4.0247983354673496E-5</v>
      </c>
      <c r="K79" s="50">
        <f>IFERROR(INDEX('SH Summary'!B:B,MATCH('US&amp;CA'!C79,'SH Summary'!C:C,0)), "N/A")</f>
        <v>423</v>
      </c>
      <c r="L79" s="37">
        <f>VLOOKUP($C79,DATA_ALL!$A:$CU,L$5,FALSE)</f>
        <v>7189770</v>
      </c>
      <c r="M79" s="49">
        <f t="shared" si="42"/>
        <v>1.3872818900936421E-5</v>
      </c>
      <c r="N79" s="37">
        <f>VLOOKUP($C79,DATA_ALL!$A:$CU,N$5,FALSE)</f>
        <v>168205100</v>
      </c>
      <c r="O79" s="37">
        <f>VLOOKUP($C79,DATA_ALL!$A:$CU,O$5,FALSE)</f>
        <v>4890484</v>
      </c>
      <c r="P79" s="37">
        <f t="shared" si="43"/>
        <v>173095584</v>
      </c>
      <c r="Q79" s="49">
        <f t="shared" si="44"/>
        <v>5.4415461804464002E-4</v>
      </c>
      <c r="R79" s="37">
        <f>VLOOKUP($C79,DATA_ALL!$A:$CU,R$5,FALSE)</f>
        <v>0</v>
      </c>
      <c r="S79" s="49">
        <f t="shared" si="45"/>
        <v>0</v>
      </c>
      <c r="T79" s="37">
        <f>VLOOKUP($C79,DATA_ALL!$A:$CU,T$5,FALSE)</f>
        <v>7173563</v>
      </c>
      <c r="U79" s="37">
        <f>VLOOKUP($C79,DATA_ALL!$A:$CU,U$5,FALSE)</f>
        <v>0</v>
      </c>
      <c r="V79" s="37">
        <f t="shared" si="46"/>
        <v>7173563</v>
      </c>
      <c r="W79" s="49">
        <f t="shared" si="47"/>
        <v>9.915083621285418E-5</v>
      </c>
      <c r="X79" s="37">
        <f>VLOOKUP($C79,DATA_ALL!$A:$CU,X$5,FALSE)</f>
        <v>18033339</v>
      </c>
      <c r="Y79" s="49">
        <f t="shared" si="48"/>
        <v>1.3220923020527858E-4</v>
      </c>
      <c r="Z79" s="37">
        <f>VLOOKUP($C79,DATA_ALL!$A:$CU,Z$5,FALSE)</f>
        <v>240818</v>
      </c>
      <c r="AA79" s="37">
        <f>VLOOKUP($C79,DATA_ALL!$A:$CU,AA$5,FALSE)</f>
        <v>0</v>
      </c>
      <c r="AB79" s="37">
        <f t="shared" si="49"/>
        <v>240818</v>
      </c>
      <c r="AC79" s="49">
        <f t="shared" si="50"/>
        <v>5.5706222530650011E-6</v>
      </c>
      <c r="AD79" s="37">
        <f>VLOOKUP($C79,DATA_ALL!$A:$CU,AD$5,FALSE)</f>
        <v>0</v>
      </c>
      <c r="AE79" s="37">
        <f>VLOOKUP($C79,DATA_ALL!$A:$CU,AE$5,FALSE)</f>
        <v>0</v>
      </c>
      <c r="AF79" s="37">
        <f t="shared" si="51"/>
        <v>0</v>
      </c>
      <c r="AG79" s="49">
        <f t="shared" si="52"/>
        <v>0</v>
      </c>
      <c r="AH79" s="37">
        <f>VLOOKUP($C79,DATA_ALL!$A:$CU,AH$5,FALSE)</f>
        <v>3496314</v>
      </c>
      <c r="AI79" s="49">
        <f t="shared" si="53"/>
        <v>4.4341331642358908E-5</v>
      </c>
      <c r="AJ79" s="37">
        <f>VLOOKUP($C79,DATA_ALL!$A:$CU,AJ$5,FALSE)</f>
        <v>62893760</v>
      </c>
      <c r="AK79" s="49">
        <f t="shared" si="54"/>
        <v>5.2674840871021775E-4</v>
      </c>
      <c r="AL79" s="37">
        <f>VLOOKUP($C79,DATA_ALL!$A:$CU,AL$5,FALSE)</f>
        <v>219630880</v>
      </c>
      <c r="AM79" s="49">
        <f t="shared" si="55"/>
        <v>8.4053149636433219E-3</v>
      </c>
      <c r="AN79" s="37">
        <f>VLOOKUP($C79,DATA_ALL!$A:$CU,AN$5,FALSE)</f>
        <v>1605148</v>
      </c>
      <c r="AO79" s="49">
        <f t="shared" si="56"/>
        <v>3.9073709834469328E-4</v>
      </c>
      <c r="AP79" s="37">
        <f>VLOOKUP($C79,DATA_ALL!$A:$CU,AP$5,FALSE)</f>
        <v>0</v>
      </c>
      <c r="AQ79" s="49">
        <f t="shared" si="57"/>
        <v>0</v>
      </c>
      <c r="AR79" s="37">
        <f>VLOOKUP($C79,DATA_ALL!$A:$CU,AR$5,FALSE)</f>
        <v>0</v>
      </c>
      <c r="AS79" s="49">
        <f t="shared" si="58"/>
        <v>0</v>
      </c>
      <c r="AT79" s="37">
        <f>VLOOKUP($C79,DATA_ALL!$A:$CU,AT$5,FALSE)</f>
        <v>0</v>
      </c>
      <c r="AU79" s="49">
        <f t="shared" si="59"/>
        <v>0</v>
      </c>
    </row>
    <row r="80" spans="2:47" ht="16" customHeight="1" x14ac:dyDescent="0.35">
      <c r="B80" s="1">
        <v>73</v>
      </c>
      <c r="C80" s="12" t="s">
        <v>1368</v>
      </c>
      <c r="D80" s="12" t="str">
        <f>VLOOKUP($C80,DATA_ALL!$A:$CU,D$5,FALSE)</f>
        <v>Growth</v>
      </c>
      <c r="E80" s="37">
        <f>VLOOKUP($C80,DATA_ALL!$A:$CU,E$5,FALSE)/1000000000</f>
        <v>130.90125678199999</v>
      </c>
      <c r="F80" s="37" t="str">
        <f>VLOOKUP($C80,DATA_ALL!$A:$CU,F$5,FALSE)</f>
        <v>United States</v>
      </c>
      <c r="G80" s="37">
        <f>IF(VLOOKUP($C80,DATA_ALL!$A:$CU,G$5,FALSE)="N/A",0,VLOOKUP($C80,DATA_ALL!$A:$CU,G$5,FALSE))</f>
        <v>0</v>
      </c>
      <c r="H80" s="37">
        <f>VLOOKUP($C80,DATA_ALL!$A:$CU,H$5,FALSE)</f>
        <v>0</v>
      </c>
      <c r="I80" s="37">
        <f t="shared" si="40"/>
        <v>0</v>
      </c>
      <c r="J80" s="48">
        <f t="shared" si="41"/>
        <v>0</v>
      </c>
      <c r="K80" s="50" t="str">
        <f>IFERROR(INDEX('SH Summary'!B:B,MATCH('US&amp;CA'!C80,'SH Summary'!C:C,0)), "N/A")</f>
        <v>N/A</v>
      </c>
      <c r="L80" s="37">
        <f>VLOOKUP($C80,DATA_ALL!$A:$CU,L$5,FALSE)</f>
        <v>0</v>
      </c>
      <c r="M80" s="49">
        <f t="shared" si="42"/>
        <v>0</v>
      </c>
      <c r="N80" s="37">
        <f>VLOOKUP($C80,DATA_ALL!$A:$CU,N$5,FALSE)</f>
        <v>2348901765</v>
      </c>
      <c r="O80" s="37">
        <f>VLOOKUP($C80,DATA_ALL!$A:$CU,O$5,FALSE)</f>
        <v>0</v>
      </c>
      <c r="P80" s="37">
        <f t="shared" si="43"/>
        <v>2348901765</v>
      </c>
      <c r="Q80" s="49">
        <f t="shared" si="44"/>
        <v>7.3841614743791265E-3</v>
      </c>
      <c r="R80" s="37">
        <f>VLOOKUP($C80,DATA_ALL!$A:$CU,R$5,FALSE)</f>
        <v>0</v>
      </c>
      <c r="S80" s="49">
        <f t="shared" si="45"/>
        <v>0</v>
      </c>
      <c r="T80" s="37">
        <f>VLOOKUP($C80,DATA_ALL!$A:$CU,T$5,FALSE)</f>
        <v>0</v>
      </c>
      <c r="U80" s="37">
        <f>VLOOKUP($C80,DATA_ALL!$A:$CU,U$5,FALSE)</f>
        <v>0</v>
      </c>
      <c r="V80" s="37">
        <f t="shared" si="46"/>
        <v>0</v>
      </c>
      <c r="W80" s="49">
        <f t="shared" si="47"/>
        <v>0</v>
      </c>
      <c r="X80" s="37">
        <f>VLOOKUP($C80,DATA_ALL!$A:$CU,X$5,FALSE)</f>
        <v>0</v>
      </c>
      <c r="Y80" s="49">
        <f t="shared" si="48"/>
        <v>0</v>
      </c>
      <c r="Z80" s="37">
        <f>VLOOKUP($C80,DATA_ALL!$A:$CU,Z$5,FALSE)</f>
        <v>0</v>
      </c>
      <c r="AA80" s="37">
        <f>VLOOKUP($C80,DATA_ALL!$A:$CU,AA$5,FALSE)</f>
        <v>0</v>
      </c>
      <c r="AB80" s="37">
        <f t="shared" si="49"/>
        <v>0</v>
      </c>
      <c r="AC80" s="49">
        <f t="shared" si="50"/>
        <v>0</v>
      </c>
      <c r="AD80" s="37">
        <f>VLOOKUP($C80,DATA_ALL!$A:$CU,AD$5,FALSE)</f>
        <v>1231948656</v>
      </c>
      <c r="AE80" s="37">
        <f>VLOOKUP($C80,DATA_ALL!$A:$CU,AE$5,FALSE)</f>
        <v>0</v>
      </c>
      <c r="AF80" s="37">
        <f t="shared" si="51"/>
        <v>1231948656</v>
      </c>
      <c r="AG80" s="49">
        <f t="shared" si="52"/>
        <v>2.6752413811074918E-2</v>
      </c>
      <c r="AH80" s="37">
        <f>VLOOKUP($C80,DATA_ALL!$A:$CU,AH$5,FALSE)</f>
        <v>0</v>
      </c>
      <c r="AI80" s="49">
        <f t="shared" si="53"/>
        <v>0</v>
      </c>
      <c r="AJ80" s="37">
        <f>VLOOKUP($C80,DATA_ALL!$A:$CU,AJ$5,FALSE)</f>
        <v>0</v>
      </c>
      <c r="AK80" s="49">
        <f t="shared" si="54"/>
        <v>0</v>
      </c>
      <c r="AL80" s="37">
        <f>VLOOKUP($C80,DATA_ALL!$A:$CU,AL$5,FALSE)</f>
        <v>0</v>
      </c>
      <c r="AM80" s="49">
        <f t="shared" si="55"/>
        <v>0</v>
      </c>
      <c r="AN80" s="37">
        <f>VLOOKUP($C80,DATA_ALL!$A:$CU,AN$5,FALSE)</f>
        <v>0</v>
      </c>
      <c r="AO80" s="49">
        <f t="shared" si="56"/>
        <v>0</v>
      </c>
      <c r="AP80" s="37">
        <f>VLOOKUP($C80,DATA_ALL!$A:$CU,AP$5,FALSE)</f>
        <v>0</v>
      </c>
      <c r="AQ80" s="49">
        <f t="shared" si="57"/>
        <v>0</v>
      </c>
      <c r="AR80" s="37">
        <f>VLOOKUP($C80,DATA_ALL!$A:$CU,AR$5,FALSE)</f>
        <v>0</v>
      </c>
      <c r="AS80" s="49">
        <f t="shared" si="58"/>
        <v>0</v>
      </c>
      <c r="AT80" s="37">
        <f>VLOOKUP($C80,DATA_ALL!$A:$CU,AT$5,FALSE)</f>
        <v>0</v>
      </c>
      <c r="AU80" s="49">
        <f t="shared" si="59"/>
        <v>0</v>
      </c>
    </row>
    <row r="81" spans="2:47" ht="16" customHeight="1" x14ac:dyDescent="0.35">
      <c r="B81" s="1">
        <v>74</v>
      </c>
      <c r="C81" s="12" t="s">
        <v>84</v>
      </c>
      <c r="D81" s="12" t="str">
        <f>VLOOKUP($C81,DATA_ALL!$A:$CU,D$5,FALSE)</f>
        <v>Alternative</v>
      </c>
      <c r="E81" s="37">
        <f>VLOOKUP($C81,DATA_ALL!$A:$CU,E$5,FALSE)/1000000000</f>
        <v>127.071829111</v>
      </c>
      <c r="F81" s="37" t="str">
        <f>VLOOKUP($C81,DATA_ALL!$A:$CU,F$5,FALSE)</f>
        <v>United States</v>
      </c>
      <c r="G81" s="37">
        <f>IF(VLOOKUP($C81,DATA_ALL!$A:$CU,G$5,FALSE)="N/A",0,VLOOKUP($C81,DATA_ALL!$A:$CU,G$5,FALSE))</f>
        <v>76801672</v>
      </c>
      <c r="H81" s="37">
        <f>VLOOKUP($C81,DATA_ALL!$A:$CU,H$5,FALSE)</f>
        <v>0</v>
      </c>
      <c r="I81" s="37">
        <f t="shared" si="40"/>
        <v>76801672</v>
      </c>
      <c r="J81" s="48">
        <f t="shared" si="41"/>
        <v>2.4584402048655569E-3</v>
      </c>
      <c r="K81" s="50">
        <f>IFERROR(INDEX('SH Summary'!B:B,MATCH('US&amp;CA'!C81,'SH Summary'!C:C,0)), "N/A")</f>
        <v>45</v>
      </c>
      <c r="L81" s="37">
        <f>VLOOKUP($C81,DATA_ALL!$A:$CU,L$5,FALSE)</f>
        <v>0</v>
      </c>
      <c r="M81" s="49">
        <f t="shared" si="42"/>
        <v>0</v>
      </c>
      <c r="N81" s="37">
        <f>VLOOKUP($C81,DATA_ALL!$A:$CU,N$5,FALSE)</f>
        <v>91114572</v>
      </c>
      <c r="O81" s="37">
        <f>VLOOKUP($C81,DATA_ALL!$A:$CU,O$5,FALSE)</f>
        <v>0</v>
      </c>
      <c r="P81" s="37">
        <f t="shared" si="43"/>
        <v>91114572</v>
      </c>
      <c r="Q81" s="49">
        <f t="shared" si="44"/>
        <v>2.8643373781829615E-4</v>
      </c>
      <c r="R81" s="37">
        <f>VLOOKUP($C81,DATA_ALL!$A:$CU,R$5,FALSE)</f>
        <v>0</v>
      </c>
      <c r="S81" s="49">
        <f t="shared" si="45"/>
        <v>0</v>
      </c>
      <c r="T81" s="37">
        <f>VLOOKUP($C81,DATA_ALL!$A:$CU,T$5,FALSE)</f>
        <v>42696715</v>
      </c>
      <c r="U81" s="37">
        <f>VLOOKUP($C81,DATA_ALL!$A:$CU,U$5,FALSE)</f>
        <v>0</v>
      </c>
      <c r="V81" s="37">
        <f t="shared" si="46"/>
        <v>42696715</v>
      </c>
      <c r="W81" s="49">
        <f t="shared" si="47"/>
        <v>5.9014118866620589E-4</v>
      </c>
      <c r="X81" s="37">
        <f>VLOOKUP($C81,DATA_ALL!$A:$CU,X$5,FALSE)</f>
        <v>1117849</v>
      </c>
      <c r="Y81" s="49">
        <f t="shared" si="48"/>
        <v>8.1953739002932548E-6</v>
      </c>
      <c r="Z81" s="37">
        <f>VLOOKUP($C81,DATA_ALL!$A:$CU,Z$5,FALSE)</f>
        <v>28814575</v>
      </c>
      <c r="AA81" s="37">
        <f>VLOOKUP($C81,DATA_ALL!$A:$CU,AA$5,FALSE)</f>
        <v>0</v>
      </c>
      <c r="AB81" s="37">
        <f t="shared" si="49"/>
        <v>28814575</v>
      </c>
      <c r="AC81" s="49">
        <f t="shared" si="50"/>
        <v>6.6654117510987743E-4</v>
      </c>
      <c r="AD81" s="37">
        <f>VLOOKUP($C81,DATA_ALL!$A:$CU,AD$5,FALSE)</f>
        <v>20097605</v>
      </c>
      <c r="AE81" s="37">
        <f>VLOOKUP($C81,DATA_ALL!$A:$CU,AE$5,FALSE)</f>
        <v>0</v>
      </c>
      <c r="AF81" s="37">
        <f t="shared" si="51"/>
        <v>20097605</v>
      </c>
      <c r="AG81" s="49">
        <f t="shared" si="52"/>
        <v>4.3643007600434309E-4</v>
      </c>
      <c r="AH81" s="37">
        <f>VLOOKUP($C81,DATA_ALL!$A:$CU,AH$5,FALSE)</f>
        <v>325365219</v>
      </c>
      <c r="AI81" s="49">
        <f t="shared" si="53"/>
        <v>4.1263819784400765E-3</v>
      </c>
      <c r="AJ81" s="37">
        <f>VLOOKUP($C81,DATA_ALL!$A:$CU,AJ$5,FALSE)</f>
        <v>617439218</v>
      </c>
      <c r="AK81" s="49">
        <f t="shared" si="54"/>
        <v>5.171182730318258E-3</v>
      </c>
      <c r="AL81" s="37">
        <f>VLOOKUP($C81,DATA_ALL!$A:$CU,AL$5,FALSE)</f>
        <v>6202167</v>
      </c>
      <c r="AM81" s="49">
        <f t="shared" si="55"/>
        <v>2.3735809414466132E-4</v>
      </c>
      <c r="AN81" s="37">
        <f>VLOOKUP($C81,DATA_ALL!$A:$CU,AN$5,FALSE)</f>
        <v>0</v>
      </c>
      <c r="AO81" s="49">
        <f t="shared" si="56"/>
        <v>0</v>
      </c>
      <c r="AP81" s="37">
        <f>VLOOKUP($C81,DATA_ALL!$A:$CU,AP$5,FALSE)</f>
        <v>3292075</v>
      </c>
      <c r="AQ81" s="49">
        <f t="shared" si="57"/>
        <v>2.9900772025431427E-3</v>
      </c>
      <c r="AR81" s="37">
        <f>VLOOKUP($C81,DATA_ALL!$A:$CU,AR$5,FALSE)</f>
        <v>0</v>
      </c>
      <c r="AS81" s="49">
        <f t="shared" si="58"/>
        <v>0</v>
      </c>
      <c r="AT81" s="37">
        <f>VLOOKUP($C81,DATA_ALL!$A:$CU,AT$5,FALSE)</f>
        <v>0</v>
      </c>
      <c r="AU81" s="49">
        <f t="shared" si="59"/>
        <v>0</v>
      </c>
    </row>
    <row r="82" spans="2:47" ht="16" customHeight="1" x14ac:dyDescent="0.35">
      <c r="B82" s="1">
        <v>75</v>
      </c>
      <c r="C82" s="12" t="s">
        <v>391</v>
      </c>
      <c r="D82" s="12" t="str">
        <f>VLOOKUP($C82,DATA_ALL!$A:$CU,D$5,FALSE)</f>
        <v>Broker</v>
      </c>
      <c r="E82" s="37">
        <f>VLOOKUP($C82,DATA_ALL!$A:$CU,E$5,FALSE)/1000000000</f>
        <v>121.04227403500001</v>
      </c>
      <c r="F82" s="37" t="str">
        <f>VLOOKUP($C82,DATA_ALL!$A:$CU,F$5,FALSE)</f>
        <v>United States</v>
      </c>
      <c r="G82" s="37">
        <f>IF(VLOOKUP($C82,DATA_ALL!$A:$CU,G$5,FALSE)="N/A",0,VLOOKUP($C82,DATA_ALL!$A:$CU,G$5,FALSE))</f>
        <v>1995832</v>
      </c>
      <c r="H82" s="37">
        <f>VLOOKUP($C82,DATA_ALL!$A:$CU,H$5,FALSE)</f>
        <v>0</v>
      </c>
      <c r="I82" s="37">
        <f t="shared" si="40"/>
        <v>1995832</v>
      </c>
      <c r="J82" s="48">
        <f t="shared" si="41"/>
        <v>6.3887067861715752E-5</v>
      </c>
      <c r="K82" s="50">
        <f>IFERROR(INDEX('SH Summary'!B:B,MATCH('US&amp;CA'!C82,'SH Summary'!C:C,0)), "N/A")</f>
        <v>354</v>
      </c>
      <c r="L82" s="37">
        <f>VLOOKUP($C82,DATA_ALL!$A:$CU,L$5,FALSE)</f>
        <v>0</v>
      </c>
      <c r="M82" s="49">
        <f t="shared" si="42"/>
        <v>0</v>
      </c>
      <c r="N82" s="37">
        <f>VLOOKUP($C82,DATA_ALL!$A:$CU,N$5,FALSE)</f>
        <v>35492634</v>
      </c>
      <c r="O82" s="37">
        <f>VLOOKUP($C82,DATA_ALL!$A:$CU,O$5,FALSE)</f>
        <v>0</v>
      </c>
      <c r="P82" s="37">
        <f t="shared" si="43"/>
        <v>35492634</v>
      </c>
      <c r="Q82" s="49">
        <f t="shared" si="44"/>
        <v>1.1157696950644452E-4</v>
      </c>
      <c r="R82" s="37">
        <f>VLOOKUP($C82,DATA_ALL!$A:$CU,R$5,FALSE)</f>
        <v>0</v>
      </c>
      <c r="S82" s="49">
        <f t="shared" si="45"/>
        <v>0</v>
      </c>
      <c r="T82" s="37">
        <f>VLOOKUP($C82,DATA_ALL!$A:$CU,T$5,FALSE)</f>
        <v>4233795</v>
      </c>
      <c r="U82" s="37">
        <f>VLOOKUP($C82,DATA_ALL!$A:$CU,U$5,FALSE)</f>
        <v>0</v>
      </c>
      <c r="V82" s="37">
        <f t="shared" si="46"/>
        <v>4233795</v>
      </c>
      <c r="W82" s="49">
        <f t="shared" si="47"/>
        <v>5.8518244644091224E-5</v>
      </c>
      <c r="X82" s="37">
        <f>VLOOKUP($C82,DATA_ALL!$A:$CU,X$5,FALSE)</f>
        <v>1517782</v>
      </c>
      <c r="Y82" s="49">
        <f t="shared" si="48"/>
        <v>1.1127434017595308E-5</v>
      </c>
      <c r="Z82" s="37">
        <f>VLOOKUP($C82,DATA_ALL!$A:$CU,Z$5,FALSE)</f>
        <v>6091568</v>
      </c>
      <c r="AA82" s="37">
        <f>VLOOKUP($C82,DATA_ALL!$A:$CU,AA$5,FALSE)</f>
        <v>0</v>
      </c>
      <c r="AB82" s="37">
        <f t="shared" si="49"/>
        <v>6091568</v>
      </c>
      <c r="AC82" s="49">
        <f t="shared" si="50"/>
        <v>1.4091066389081657E-4</v>
      </c>
      <c r="AD82" s="37">
        <f>VLOOKUP($C82,DATA_ALL!$A:$CU,AD$5,FALSE)</f>
        <v>4627941</v>
      </c>
      <c r="AE82" s="37">
        <f>VLOOKUP($C82,DATA_ALL!$A:$CU,AE$5,FALSE)</f>
        <v>0</v>
      </c>
      <c r="AF82" s="37">
        <f t="shared" si="51"/>
        <v>4627941</v>
      </c>
      <c r="AG82" s="49">
        <f t="shared" si="52"/>
        <v>1.0049817589576547E-4</v>
      </c>
      <c r="AH82" s="37">
        <f>VLOOKUP($C82,DATA_ALL!$A:$CU,AH$5,FALSE)</f>
        <v>27591675</v>
      </c>
      <c r="AI82" s="49">
        <f t="shared" si="53"/>
        <v>3.4992612555485099E-4</v>
      </c>
      <c r="AJ82" s="37">
        <f>VLOOKUP($C82,DATA_ALL!$A:$CU,AJ$5,FALSE)</f>
        <v>38549690</v>
      </c>
      <c r="AK82" s="49">
        <f t="shared" si="54"/>
        <v>3.2286172529313233E-4</v>
      </c>
      <c r="AL82" s="37">
        <f>VLOOKUP($C82,DATA_ALL!$A:$CU,AL$5,FALSE)</f>
        <v>22122725</v>
      </c>
      <c r="AM82" s="49">
        <f t="shared" si="55"/>
        <v>8.4664083429008804E-4</v>
      </c>
      <c r="AN82" s="37">
        <f>VLOOKUP($C82,DATA_ALL!$A:$CU,AN$5,FALSE)</f>
        <v>1081</v>
      </c>
      <c r="AO82" s="49">
        <f t="shared" si="56"/>
        <v>2.6314508276533596E-7</v>
      </c>
      <c r="AP82" s="37">
        <f>VLOOKUP($C82,DATA_ALL!$A:$CU,AP$5,FALSE)</f>
        <v>1734808</v>
      </c>
      <c r="AQ82" s="49">
        <f t="shared" si="57"/>
        <v>1.5756657584014531E-3</v>
      </c>
      <c r="AR82" s="37">
        <f>VLOOKUP($C82,DATA_ALL!$A:$CU,AR$5,FALSE)</f>
        <v>0</v>
      </c>
      <c r="AS82" s="49">
        <f t="shared" si="58"/>
        <v>0</v>
      </c>
      <c r="AT82" s="37">
        <f>VLOOKUP($C82,DATA_ALL!$A:$CU,AT$5,FALSE)</f>
        <v>0</v>
      </c>
      <c r="AU82" s="49">
        <f t="shared" si="59"/>
        <v>0</v>
      </c>
    </row>
    <row r="83" spans="2:47" ht="16" customHeight="1" x14ac:dyDescent="0.35">
      <c r="B83" s="1">
        <v>76</v>
      </c>
      <c r="C83" s="51" t="s">
        <v>1369</v>
      </c>
      <c r="D83" s="51" t="str">
        <f>VLOOKUP($C83,DATA_ALL!$A:$CU,D$5,FALSE)</f>
        <v>Index</v>
      </c>
      <c r="E83" s="37">
        <f>VLOOKUP($C83,DATA_ALL!$A:$CU,E$5,FALSE)/1000000000</f>
        <v>120.88705776400001</v>
      </c>
      <c r="F83" s="37" t="str">
        <f>VLOOKUP($C83,DATA_ALL!$A:$CU,F$5,FALSE)</f>
        <v>United States</v>
      </c>
      <c r="G83" s="37">
        <f>IF(VLOOKUP($C83,DATA_ALL!$A:$CU,G$5,FALSE)="N/A",0,VLOOKUP($C83,DATA_ALL!$A:$CU,G$5,FALSE))</f>
        <v>0</v>
      </c>
      <c r="H83" s="37">
        <f>VLOOKUP($C83,DATA_ALL!$A:$CU,H$5,FALSE)</f>
        <v>0</v>
      </c>
      <c r="I83" s="37">
        <f t="shared" si="40"/>
        <v>0</v>
      </c>
      <c r="J83" s="48">
        <f t="shared" si="41"/>
        <v>0</v>
      </c>
      <c r="K83" s="50" t="str">
        <f>IFERROR(INDEX('SH Summary'!B:B,MATCH('US&amp;CA'!C83,'SH Summary'!C:C,0)), "N/A")</f>
        <v>N/A</v>
      </c>
      <c r="L83" s="37">
        <f>VLOOKUP($C83,DATA_ALL!$A:$CU,L$5,FALSE)</f>
        <v>0</v>
      </c>
      <c r="M83" s="49">
        <f t="shared" si="42"/>
        <v>0</v>
      </c>
      <c r="N83" s="37">
        <f>VLOOKUP($C83,DATA_ALL!$A:$CU,N$5,FALSE)</f>
        <v>0</v>
      </c>
      <c r="O83" s="37">
        <f>VLOOKUP($C83,DATA_ALL!$A:$CU,O$5,FALSE)</f>
        <v>0</v>
      </c>
      <c r="P83" s="37">
        <f t="shared" si="43"/>
        <v>0</v>
      </c>
      <c r="Q83" s="49">
        <f t="shared" si="44"/>
        <v>0</v>
      </c>
      <c r="R83" s="37">
        <f>VLOOKUP($C83,DATA_ALL!$A:$CU,R$5,FALSE)</f>
        <v>10778332</v>
      </c>
      <c r="S83" s="49">
        <f t="shared" si="45"/>
        <v>1.6639262531545742E-4</v>
      </c>
      <c r="T83" s="37">
        <f>VLOOKUP($C83,DATA_ALL!$A:$CU,T$5,FALSE)</f>
        <v>0</v>
      </c>
      <c r="U83" s="37">
        <f>VLOOKUP($C83,DATA_ALL!$A:$CU,U$5,FALSE)</f>
        <v>0</v>
      </c>
      <c r="V83" s="37">
        <f t="shared" si="46"/>
        <v>0</v>
      </c>
      <c r="W83" s="49">
        <f t="shared" si="47"/>
        <v>0</v>
      </c>
      <c r="X83" s="37">
        <f>VLOOKUP($C83,DATA_ALL!$A:$CU,X$5,FALSE)</f>
        <v>0</v>
      </c>
      <c r="Y83" s="49">
        <f t="shared" si="48"/>
        <v>0</v>
      </c>
      <c r="Z83" s="37">
        <f>VLOOKUP($C83,DATA_ALL!$A:$CU,Z$5,FALSE)</f>
        <v>0</v>
      </c>
      <c r="AA83" s="37">
        <f>VLOOKUP($C83,DATA_ALL!$A:$CU,AA$5,FALSE)</f>
        <v>0</v>
      </c>
      <c r="AB83" s="37">
        <f t="shared" si="49"/>
        <v>0</v>
      </c>
      <c r="AC83" s="49">
        <f t="shared" si="50"/>
        <v>0</v>
      </c>
      <c r="AD83" s="37">
        <f>VLOOKUP($C83,DATA_ALL!$A:$CU,AD$5,FALSE)</f>
        <v>0</v>
      </c>
      <c r="AE83" s="37">
        <f>VLOOKUP($C83,DATA_ALL!$A:$CU,AE$5,FALSE)</f>
        <v>0</v>
      </c>
      <c r="AF83" s="37">
        <f t="shared" si="51"/>
        <v>0</v>
      </c>
      <c r="AG83" s="49">
        <f t="shared" si="52"/>
        <v>0</v>
      </c>
      <c r="AH83" s="37">
        <f>VLOOKUP($C83,DATA_ALL!$A:$CU,AH$5,FALSE)</f>
        <v>45027281</v>
      </c>
      <c r="AI83" s="49">
        <f t="shared" si="53"/>
        <v>5.7104985415345588E-4</v>
      </c>
      <c r="AJ83" s="37">
        <f>VLOOKUP($C83,DATA_ALL!$A:$CU,AJ$5,FALSE)</f>
        <v>657437258</v>
      </c>
      <c r="AK83" s="49">
        <f t="shared" si="54"/>
        <v>5.5061746901172532E-3</v>
      </c>
      <c r="AL83" s="37">
        <f>VLOOKUP($C83,DATA_ALL!$A:$CU,AL$5,FALSE)</f>
        <v>19291552</v>
      </c>
      <c r="AM83" s="49">
        <f t="shared" si="55"/>
        <v>7.3829131266743206E-4</v>
      </c>
      <c r="AN83" s="37">
        <f>VLOOKUP($C83,DATA_ALL!$A:$CU,AN$5,FALSE)</f>
        <v>0</v>
      </c>
      <c r="AO83" s="49">
        <f t="shared" si="56"/>
        <v>0</v>
      </c>
      <c r="AP83" s="37">
        <f>VLOOKUP($C83,DATA_ALL!$A:$CU,AP$5,FALSE)</f>
        <v>0</v>
      </c>
      <c r="AQ83" s="49">
        <f t="shared" si="57"/>
        <v>0</v>
      </c>
      <c r="AR83" s="37">
        <f>VLOOKUP($C83,DATA_ALL!$A:$CU,AR$5,FALSE)</f>
        <v>0</v>
      </c>
      <c r="AS83" s="49">
        <f t="shared" si="58"/>
        <v>0</v>
      </c>
      <c r="AT83" s="37">
        <f>VLOOKUP($C83,DATA_ALL!$A:$CU,AT$5,FALSE)</f>
        <v>0</v>
      </c>
      <c r="AU83" s="49">
        <f t="shared" si="59"/>
        <v>0</v>
      </c>
    </row>
    <row r="84" spans="2:47" ht="16" customHeight="1" x14ac:dyDescent="0.35">
      <c r="B84" s="1">
        <v>77</v>
      </c>
      <c r="C84" s="12" t="s">
        <v>24</v>
      </c>
      <c r="D84" s="12" t="str">
        <f>VLOOKUP($C84,DATA_ALL!$A:$CU,D$5,FALSE)</f>
        <v>Growth</v>
      </c>
      <c r="E84" s="37">
        <f>VLOOKUP($C84,DATA_ALL!$A:$CU,E$5,FALSE)/1000000000</f>
        <v>117.75847964</v>
      </c>
      <c r="F84" s="37" t="str">
        <f>VLOOKUP($C84,DATA_ALL!$A:$CU,F$5,FALSE)</f>
        <v>United States</v>
      </c>
      <c r="G84" s="37">
        <f>IF(VLOOKUP($C84,DATA_ALL!$A:$CU,G$5,FALSE)="N/A",0,VLOOKUP($C84,DATA_ALL!$A:$CU,G$5,FALSE))</f>
        <v>558811891</v>
      </c>
      <c r="H84" s="37">
        <f>VLOOKUP($C84,DATA_ALL!$A:$CU,H$5,FALSE)</f>
        <v>1237779</v>
      </c>
      <c r="I84" s="37">
        <f t="shared" si="40"/>
        <v>560049670</v>
      </c>
      <c r="J84" s="48">
        <f t="shared" si="41"/>
        <v>1.7927326184379002E-2</v>
      </c>
      <c r="K84" s="50">
        <f>IFERROR(INDEX('SH Summary'!B:B,MATCH('US&amp;CA'!C84,'SH Summary'!C:C,0)), "N/A")</f>
        <v>4</v>
      </c>
      <c r="L84" s="37">
        <f>VLOOKUP($C84,DATA_ALL!$A:$CU,L$5,FALSE)</f>
        <v>57808469</v>
      </c>
      <c r="M84" s="49">
        <f t="shared" si="42"/>
        <v>1.1154270879004435E-4</v>
      </c>
      <c r="N84" s="37">
        <f>VLOOKUP($C84,DATA_ALL!$A:$CU,N$5,FALSE)</f>
        <v>5057544</v>
      </c>
      <c r="O84" s="37">
        <f>VLOOKUP($C84,DATA_ALL!$A:$CU,O$5,FALSE)</f>
        <v>21723066</v>
      </c>
      <c r="P84" s="37">
        <f t="shared" si="43"/>
        <v>26780610</v>
      </c>
      <c r="Q84" s="49">
        <f t="shared" si="44"/>
        <v>8.4189280100597301E-5</v>
      </c>
      <c r="R84" s="37">
        <f>VLOOKUP($C84,DATA_ALL!$A:$CU,R$5,FALSE)</f>
        <v>90720059</v>
      </c>
      <c r="S84" s="49">
        <f t="shared" si="45"/>
        <v>1.4005087972594637E-3</v>
      </c>
      <c r="T84" s="37">
        <f>VLOOKUP($C84,DATA_ALL!$A:$CU,T$5,FALSE)</f>
        <v>9078222</v>
      </c>
      <c r="U84" s="37">
        <f>VLOOKUP($C84,DATA_ALL!$A:$CU,U$5,FALSE)</f>
        <v>1738553</v>
      </c>
      <c r="V84" s="37">
        <f t="shared" si="46"/>
        <v>10816775</v>
      </c>
      <c r="W84" s="49">
        <f t="shared" si="47"/>
        <v>1.4950621976503111E-4</v>
      </c>
      <c r="X84" s="37">
        <f>VLOOKUP($C84,DATA_ALL!$A:$CU,X$5,FALSE)</f>
        <v>62934706</v>
      </c>
      <c r="Y84" s="49">
        <f t="shared" si="48"/>
        <v>4.61398137829912E-4</v>
      </c>
      <c r="Z84" s="37">
        <f>VLOOKUP($C84,DATA_ALL!$A:$CU,Z$5,FALSE)</f>
        <v>1611802</v>
      </c>
      <c r="AA84" s="37">
        <f>VLOOKUP($C84,DATA_ALL!$A:$CU,AA$5,FALSE)</f>
        <v>0</v>
      </c>
      <c r="AB84" s="37">
        <f t="shared" si="49"/>
        <v>1611802</v>
      </c>
      <c r="AC84" s="49">
        <f t="shared" si="50"/>
        <v>3.7284339578996071E-5</v>
      </c>
      <c r="AD84" s="37">
        <f>VLOOKUP($C84,DATA_ALL!$A:$CU,AD$5,FALSE)</f>
        <v>591708500</v>
      </c>
      <c r="AE84" s="37">
        <f>VLOOKUP($C84,DATA_ALL!$A:$CU,AE$5,FALSE)</f>
        <v>0</v>
      </c>
      <c r="AF84" s="37">
        <f t="shared" si="51"/>
        <v>591708500</v>
      </c>
      <c r="AG84" s="49">
        <f t="shared" si="52"/>
        <v>1.2849261672095548E-2</v>
      </c>
      <c r="AH84" s="37">
        <f>VLOOKUP($C84,DATA_ALL!$A:$CU,AH$5,FALSE)</f>
        <v>771173523</v>
      </c>
      <c r="AI84" s="49">
        <f t="shared" si="53"/>
        <v>9.7802602790107804E-3</v>
      </c>
      <c r="AJ84" s="37">
        <f>VLOOKUP($C84,DATA_ALL!$A:$CU,AJ$5,FALSE)</f>
        <v>12997258</v>
      </c>
      <c r="AK84" s="49">
        <f t="shared" si="54"/>
        <v>1.0885475711892798E-4</v>
      </c>
      <c r="AL84" s="37">
        <f>VLOOKUP($C84,DATA_ALL!$A:$CU,AL$5,FALSE)</f>
        <v>12532940</v>
      </c>
      <c r="AM84" s="49">
        <f t="shared" si="55"/>
        <v>4.7963796402602371E-4</v>
      </c>
      <c r="AN84" s="37">
        <f>VLOOKUP($C84,DATA_ALL!$A:$CU,AN$5,FALSE)</f>
        <v>54088660</v>
      </c>
      <c r="AO84" s="49">
        <f t="shared" si="56"/>
        <v>1.3166665043816942E-2</v>
      </c>
      <c r="AP84" s="37">
        <f>VLOOKUP($C84,DATA_ALL!$A:$CU,AP$5,FALSE)</f>
        <v>1514</v>
      </c>
      <c r="AQ84" s="49">
        <f t="shared" si="57"/>
        <v>1.3751135331516803E-6</v>
      </c>
      <c r="AR84" s="37">
        <f>VLOOKUP($C84,DATA_ALL!$A:$CU,AR$5,FALSE)</f>
        <v>0</v>
      </c>
      <c r="AS84" s="49">
        <f t="shared" si="58"/>
        <v>0</v>
      </c>
      <c r="AT84" s="37">
        <f>VLOOKUP($C84,DATA_ALL!$A:$CU,AT$5,FALSE)</f>
        <v>0</v>
      </c>
      <c r="AU84" s="49">
        <f t="shared" si="59"/>
        <v>0</v>
      </c>
    </row>
    <row r="85" spans="2:47" ht="16" customHeight="1" x14ac:dyDescent="0.35">
      <c r="B85" s="1">
        <v>78</v>
      </c>
      <c r="C85" s="51" t="s">
        <v>702</v>
      </c>
      <c r="D85" s="51" t="str">
        <f>VLOOKUP($C85,DATA_ALL!$A:$CU,D$5,FALSE)</f>
        <v>Index</v>
      </c>
      <c r="E85" s="37">
        <f>VLOOKUP($C85,DATA_ALL!$A:$CU,E$5,FALSE)/1000000000</f>
        <v>116.840939195</v>
      </c>
      <c r="F85" s="37" t="str">
        <f>VLOOKUP($C85,DATA_ALL!$A:$CU,F$5,FALSE)</f>
        <v>United States</v>
      </c>
      <c r="G85" s="37">
        <f>IF(VLOOKUP($C85,DATA_ALL!$A:$CU,G$5,FALSE)="N/A",0,VLOOKUP($C85,DATA_ALL!$A:$CU,G$5,FALSE))</f>
        <v>202695</v>
      </c>
      <c r="H85" s="37">
        <f>VLOOKUP($C85,DATA_ALL!$A:$CU,H$5,FALSE)</f>
        <v>0</v>
      </c>
      <c r="I85" s="37">
        <f t="shared" si="40"/>
        <v>202695</v>
      </c>
      <c r="J85" s="48">
        <f t="shared" si="41"/>
        <v>6.488316261203585E-6</v>
      </c>
      <c r="K85" s="50">
        <f>IFERROR(INDEX('SH Summary'!B:B,MATCH('US&amp;CA'!C85,'SH Summary'!C:C,0)), "N/A")</f>
        <v>665</v>
      </c>
      <c r="L85" s="37">
        <f>VLOOKUP($C85,DATA_ALL!$A:$CU,L$5,FALSE)</f>
        <v>0</v>
      </c>
      <c r="M85" s="49">
        <f t="shared" si="42"/>
        <v>0</v>
      </c>
      <c r="N85" s="37">
        <f>VLOOKUP($C85,DATA_ALL!$A:$CU,N$5,FALSE)</f>
        <v>967046</v>
      </c>
      <c r="O85" s="37">
        <f>VLOOKUP($C85,DATA_ALL!$A:$CU,O$5,FALSE)</f>
        <v>0</v>
      </c>
      <c r="P85" s="37">
        <f t="shared" si="43"/>
        <v>967046</v>
      </c>
      <c r="Q85" s="49">
        <f t="shared" si="44"/>
        <v>3.040069160641308E-6</v>
      </c>
      <c r="R85" s="37">
        <f>VLOOKUP($C85,DATA_ALL!$A:$CU,R$5,FALSE)</f>
        <v>0</v>
      </c>
      <c r="S85" s="49">
        <f t="shared" si="45"/>
        <v>0</v>
      </c>
      <c r="T85" s="37">
        <f>VLOOKUP($C85,DATA_ALL!$A:$CU,T$5,FALSE)</f>
        <v>518506</v>
      </c>
      <c r="U85" s="37">
        <f>VLOOKUP($C85,DATA_ALL!$A:$CU,U$5,FALSE)</f>
        <v>0</v>
      </c>
      <c r="V85" s="37">
        <f t="shared" si="46"/>
        <v>518506</v>
      </c>
      <c r="W85" s="49">
        <f t="shared" si="47"/>
        <v>7.166634416033172E-6</v>
      </c>
      <c r="X85" s="37">
        <f>VLOOKUP($C85,DATA_ALL!$A:$CU,X$5,FALSE)</f>
        <v>6701680</v>
      </c>
      <c r="Y85" s="49">
        <f t="shared" si="48"/>
        <v>4.9132551319648093E-5</v>
      </c>
      <c r="Z85" s="37">
        <f>VLOOKUP($C85,DATA_ALL!$A:$CU,Z$5,FALSE)</f>
        <v>155183</v>
      </c>
      <c r="AA85" s="37">
        <f>VLOOKUP($C85,DATA_ALL!$A:$CU,AA$5,FALSE)</f>
        <v>0</v>
      </c>
      <c r="AB85" s="37">
        <f t="shared" si="49"/>
        <v>155183</v>
      </c>
      <c r="AC85" s="49">
        <f t="shared" si="50"/>
        <v>3.5897062225306501E-6</v>
      </c>
      <c r="AD85" s="37">
        <f>VLOOKUP($C85,DATA_ALL!$A:$CU,AD$5,FALSE)</f>
        <v>144846</v>
      </c>
      <c r="AE85" s="37">
        <f>VLOOKUP($C85,DATA_ALL!$A:$CU,AE$5,FALSE)</f>
        <v>0</v>
      </c>
      <c r="AF85" s="37">
        <f t="shared" si="51"/>
        <v>144846</v>
      </c>
      <c r="AG85" s="49">
        <f t="shared" si="52"/>
        <v>3.1454071661237786E-6</v>
      </c>
      <c r="AH85" s="37">
        <f>VLOOKUP($C85,DATA_ALL!$A:$CU,AH$5,FALSE)</f>
        <v>99020947</v>
      </c>
      <c r="AI85" s="49">
        <f t="shared" si="53"/>
        <v>1.2558141661382371E-3</v>
      </c>
      <c r="AJ85" s="37">
        <f>VLOOKUP($C85,DATA_ALL!$A:$CU,AJ$5,FALSE)</f>
        <v>264904914</v>
      </c>
      <c r="AK85" s="49">
        <f t="shared" si="54"/>
        <v>2.2186341206030151E-3</v>
      </c>
      <c r="AL85" s="37">
        <f>VLOOKUP($C85,DATA_ALL!$A:$CU,AL$5,FALSE)</f>
        <v>87490686</v>
      </c>
      <c r="AM85" s="49">
        <f t="shared" si="55"/>
        <v>3.3482849598163032E-3</v>
      </c>
      <c r="AN85" s="37">
        <f>VLOOKUP($C85,DATA_ALL!$A:$CU,AN$5,FALSE)</f>
        <v>80435</v>
      </c>
      <c r="AO85" s="49">
        <f t="shared" si="56"/>
        <v>1.9580087633885102E-5</v>
      </c>
      <c r="AP85" s="37">
        <f>VLOOKUP($C85,DATA_ALL!$A:$CU,AP$5,FALSE)</f>
        <v>3274560</v>
      </c>
      <c r="AQ85" s="49">
        <f t="shared" si="57"/>
        <v>2.9741689373297001E-3</v>
      </c>
      <c r="AR85" s="37">
        <f>VLOOKUP($C85,DATA_ALL!$A:$CU,AR$5,FALSE)</f>
        <v>19526</v>
      </c>
      <c r="AS85" s="49">
        <f t="shared" si="58"/>
        <v>8.9940119760479036E-5</v>
      </c>
      <c r="AT85" s="37">
        <f>VLOOKUP($C85,DATA_ALL!$A:$CU,AT$5,FALSE)</f>
        <v>0</v>
      </c>
      <c r="AU85" s="49">
        <f t="shared" si="59"/>
        <v>0</v>
      </c>
    </row>
    <row r="86" spans="2:47" ht="16" customHeight="1" x14ac:dyDescent="0.35">
      <c r="B86" s="1">
        <v>79</v>
      </c>
      <c r="C86" s="12" t="s">
        <v>276</v>
      </c>
      <c r="D86" s="12" t="str">
        <f>VLOOKUP($C86,DATA_ALL!$A:$CU,D$5,FALSE)</f>
        <v>Growth</v>
      </c>
      <c r="E86" s="37">
        <f>VLOOKUP($C86,DATA_ALL!$A:$CU,E$5,FALSE)/1000000000</f>
        <v>116.194236811</v>
      </c>
      <c r="F86" s="37" t="str">
        <f>VLOOKUP($C86,DATA_ALL!$A:$CU,F$5,FALSE)</f>
        <v>United States</v>
      </c>
      <c r="G86" s="37">
        <f>IF(VLOOKUP($C86,DATA_ALL!$A:$CU,G$5,FALSE)="N/A",0,VLOOKUP($C86,DATA_ALL!$A:$CU,G$5,FALSE))</f>
        <v>0</v>
      </c>
      <c r="H86" s="37">
        <f>VLOOKUP($C86,DATA_ALL!$A:$CU,H$5,FALSE)</f>
        <v>5909549</v>
      </c>
      <c r="I86" s="37">
        <f t="shared" si="40"/>
        <v>5909549</v>
      </c>
      <c r="J86" s="48">
        <f t="shared" si="41"/>
        <v>1.8916610115236876E-4</v>
      </c>
      <c r="K86" s="50">
        <f>IFERROR(INDEX('SH Summary'!B:B,MATCH('US&amp;CA'!C86,'SH Summary'!C:C,0)), "N/A")</f>
        <v>239</v>
      </c>
      <c r="L86" s="37">
        <f>VLOOKUP($C86,DATA_ALL!$A:$CU,L$5,FALSE)</f>
        <v>475226566</v>
      </c>
      <c r="M86" s="49">
        <f t="shared" si="42"/>
        <v>9.1696008175948739E-4</v>
      </c>
      <c r="N86" s="37">
        <f>VLOOKUP($C86,DATA_ALL!$A:$CU,N$5,FALSE)</f>
        <v>104005587</v>
      </c>
      <c r="O86" s="37">
        <f>VLOOKUP($C86,DATA_ALL!$A:$CU,O$5,FALSE)</f>
        <v>17616216</v>
      </c>
      <c r="P86" s="37">
        <f t="shared" si="43"/>
        <v>121621803</v>
      </c>
      <c r="Q86" s="49">
        <f t="shared" si="44"/>
        <v>3.8233826784030177E-4</v>
      </c>
      <c r="R86" s="37">
        <f>VLOOKUP($C86,DATA_ALL!$A:$CU,R$5,FALSE)</f>
        <v>396838</v>
      </c>
      <c r="S86" s="49">
        <f t="shared" si="45"/>
        <v>6.1262648659305996E-6</v>
      </c>
      <c r="T86" s="37">
        <f>VLOOKUP($C86,DATA_ALL!$A:$CU,T$5,FALSE)</f>
        <v>0</v>
      </c>
      <c r="U86" s="37">
        <f>VLOOKUP($C86,DATA_ALL!$A:$CU,U$5,FALSE)</f>
        <v>0</v>
      </c>
      <c r="V86" s="37">
        <f t="shared" si="46"/>
        <v>0</v>
      </c>
      <c r="W86" s="49">
        <f t="shared" si="47"/>
        <v>0</v>
      </c>
      <c r="X86" s="37">
        <f>VLOOKUP($C86,DATA_ALL!$A:$CU,X$5,FALSE)</f>
        <v>0</v>
      </c>
      <c r="Y86" s="49">
        <f t="shared" si="48"/>
        <v>0</v>
      </c>
      <c r="Z86" s="37">
        <f>VLOOKUP($C86,DATA_ALL!$A:$CU,Z$5,FALSE)</f>
        <v>0</v>
      </c>
      <c r="AA86" s="37">
        <f>VLOOKUP($C86,DATA_ALL!$A:$CU,AA$5,FALSE)</f>
        <v>0</v>
      </c>
      <c r="AB86" s="37">
        <f t="shared" si="49"/>
        <v>0</v>
      </c>
      <c r="AC86" s="49">
        <f t="shared" si="50"/>
        <v>0</v>
      </c>
      <c r="AD86" s="37">
        <f>VLOOKUP($C86,DATA_ALL!$A:$CU,AD$5,FALSE)</f>
        <v>0</v>
      </c>
      <c r="AE86" s="37">
        <f>VLOOKUP($C86,DATA_ALL!$A:$CU,AE$5,FALSE)</f>
        <v>4618814</v>
      </c>
      <c r="AF86" s="37">
        <f t="shared" si="51"/>
        <v>4618814</v>
      </c>
      <c r="AG86" s="49">
        <f t="shared" si="52"/>
        <v>1.002999782844734E-4</v>
      </c>
      <c r="AH86" s="37">
        <f>VLOOKUP($C86,DATA_ALL!$A:$CU,AH$5,FALSE)</f>
        <v>132303556</v>
      </c>
      <c r="AI86" s="49">
        <f t="shared" si="53"/>
        <v>1.6779144705136334E-3</v>
      </c>
      <c r="AJ86" s="37">
        <f>VLOOKUP($C86,DATA_ALL!$A:$CU,AJ$5,FALSE)</f>
        <v>129391554</v>
      </c>
      <c r="AK86" s="49">
        <f t="shared" si="54"/>
        <v>1.0836813567839196E-3</v>
      </c>
      <c r="AL86" s="37">
        <f>VLOOKUP($C86,DATA_ALL!$A:$CU,AL$5,FALSE)</f>
        <v>39928962</v>
      </c>
      <c r="AM86" s="49">
        <f t="shared" si="55"/>
        <v>1.5280888633754305E-3</v>
      </c>
      <c r="AN86" s="37">
        <f>VLOOKUP($C86,DATA_ALL!$A:$CU,AN$5,FALSE)</f>
        <v>115255112</v>
      </c>
      <c r="AO86" s="49">
        <f t="shared" si="56"/>
        <v>2.8056259006815968E-2</v>
      </c>
      <c r="AP86" s="37">
        <f>VLOOKUP($C86,DATA_ALL!$A:$CU,AP$5,FALSE)</f>
        <v>0</v>
      </c>
      <c r="AQ86" s="49">
        <f t="shared" si="57"/>
        <v>0</v>
      </c>
      <c r="AR86" s="37">
        <f>VLOOKUP($C86,DATA_ALL!$A:$CU,AR$5,FALSE)</f>
        <v>0</v>
      </c>
      <c r="AS86" s="49">
        <f t="shared" si="58"/>
        <v>0</v>
      </c>
      <c r="AT86" s="37">
        <f>VLOOKUP($C86,DATA_ALL!$A:$CU,AT$5,FALSE)</f>
        <v>0</v>
      </c>
      <c r="AU86" s="49">
        <f t="shared" si="59"/>
        <v>0</v>
      </c>
    </row>
    <row r="87" spans="2:47" ht="16" customHeight="1" x14ac:dyDescent="0.35">
      <c r="B87" s="1">
        <v>80</v>
      </c>
      <c r="C87" s="12" t="s">
        <v>442</v>
      </c>
      <c r="D87" s="12" t="str">
        <f>VLOOKUP($C87,DATA_ALL!$A:$CU,D$5,FALSE)</f>
        <v>Broker</v>
      </c>
      <c r="E87" s="37">
        <f>VLOOKUP($C87,DATA_ALL!$A:$CU,E$5,FALSE)/1000000000</f>
        <v>114.63894945</v>
      </c>
      <c r="F87" s="37" t="str">
        <f>VLOOKUP($C87,DATA_ALL!$A:$CU,F$5,FALSE)</f>
        <v>Canada</v>
      </c>
      <c r="G87" s="37">
        <f>IF(VLOOKUP($C87,DATA_ALL!$A:$CU,G$5,FALSE)="N/A",0,VLOOKUP($C87,DATA_ALL!$A:$CU,G$5,FALSE))</f>
        <v>1396112</v>
      </c>
      <c r="H87" s="37">
        <f>VLOOKUP($C87,DATA_ALL!$A:$CU,H$5,FALSE)</f>
        <v>0</v>
      </c>
      <c r="I87" s="37">
        <f t="shared" si="40"/>
        <v>1396112</v>
      </c>
      <c r="J87" s="48">
        <f t="shared" si="41"/>
        <v>4.46898847631242E-5</v>
      </c>
      <c r="K87" s="50">
        <f>IFERROR(INDEX('SH Summary'!B:B,MATCH('US&amp;CA'!C87,'SH Summary'!C:C,0)), "N/A")</f>
        <v>405</v>
      </c>
      <c r="L87" s="37">
        <f>VLOOKUP($C87,DATA_ALL!$A:$CU,L$5,FALSE)</f>
        <v>0</v>
      </c>
      <c r="M87" s="49">
        <f t="shared" si="42"/>
        <v>0</v>
      </c>
      <c r="N87" s="37">
        <f>VLOOKUP($C87,DATA_ALL!$A:$CU,N$5,FALSE)</f>
        <v>110113733</v>
      </c>
      <c r="O87" s="37">
        <f>VLOOKUP($C87,DATA_ALL!$A:$CU,O$5,FALSE)</f>
        <v>0</v>
      </c>
      <c r="P87" s="37">
        <f t="shared" si="43"/>
        <v>110113733</v>
      </c>
      <c r="Q87" s="49">
        <f t="shared" si="44"/>
        <v>3.4616074504872679E-4</v>
      </c>
      <c r="R87" s="37">
        <f>VLOOKUP($C87,DATA_ALL!$A:$CU,R$5,FALSE)</f>
        <v>0</v>
      </c>
      <c r="S87" s="49">
        <f t="shared" si="45"/>
        <v>0</v>
      </c>
      <c r="T87" s="37">
        <f>VLOOKUP($C87,DATA_ALL!$A:$CU,T$5,FALSE)</f>
        <v>1063206</v>
      </c>
      <c r="U87" s="37">
        <f>VLOOKUP($C87,DATA_ALL!$A:$CU,U$5,FALSE)</f>
        <v>0</v>
      </c>
      <c r="V87" s="37">
        <f t="shared" si="46"/>
        <v>1063206</v>
      </c>
      <c r="W87" s="49">
        <f t="shared" si="47"/>
        <v>1.4695314443676572E-5</v>
      </c>
      <c r="X87" s="37">
        <f>VLOOKUP($C87,DATA_ALL!$A:$CU,X$5,FALSE)</f>
        <v>6593062</v>
      </c>
      <c r="Y87" s="49">
        <f t="shared" si="48"/>
        <v>4.8336231671554254E-5</v>
      </c>
      <c r="Z87" s="37">
        <f>VLOOKUP($C87,DATA_ALL!$A:$CU,Z$5,FALSE)</f>
        <v>0</v>
      </c>
      <c r="AA87" s="37">
        <f>VLOOKUP($C87,DATA_ALL!$A:$CU,AA$5,FALSE)</f>
        <v>0</v>
      </c>
      <c r="AB87" s="37">
        <f t="shared" si="49"/>
        <v>0</v>
      </c>
      <c r="AC87" s="49">
        <f t="shared" si="50"/>
        <v>0</v>
      </c>
      <c r="AD87" s="37">
        <f>VLOOKUP($C87,DATA_ALL!$A:$CU,AD$5,FALSE)</f>
        <v>12943327</v>
      </c>
      <c r="AE87" s="37">
        <f>VLOOKUP($C87,DATA_ALL!$A:$CU,AE$5,FALSE)</f>
        <v>0</v>
      </c>
      <c r="AF87" s="37">
        <f t="shared" si="51"/>
        <v>12943327</v>
      </c>
      <c r="AG87" s="49">
        <f t="shared" si="52"/>
        <v>2.810711617806732E-4</v>
      </c>
      <c r="AH87" s="37">
        <f>VLOOKUP($C87,DATA_ALL!$A:$CU,AH$5,FALSE)</f>
        <v>16170028</v>
      </c>
      <c r="AI87" s="49">
        <f t="shared" si="53"/>
        <v>2.0507327837666455E-4</v>
      </c>
      <c r="AJ87" s="37">
        <f>VLOOKUP($C87,DATA_ALL!$A:$CU,AJ$5,FALSE)</f>
        <v>34941446</v>
      </c>
      <c r="AK87" s="49">
        <f t="shared" si="54"/>
        <v>2.9264192629815743E-4</v>
      </c>
      <c r="AL87" s="37">
        <f>VLOOKUP($C87,DATA_ALL!$A:$CU,AL$5,FALSE)</f>
        <v>14422313</v>
      </c>
      <c r="AM87" s="49">
        <f t="shared" si="55"/>
        <v>5.5194462303865285E-4</v>
      </c>
      <c r="AN87" s="37">
        <f>VLOOKUP($C87,DATA_ALL!$A:$CU,AN$5,FALSE)</f>
        <v>0</v>
      </c>
      <c r="AO87" s="49">
        <f t="shared" si="56"/>
        <v>0</v>
      </c>
      <c r="AP87" s="37">
        <f>VLOOKUP($C87,DATA_ALL!$A:$CU,AP$5,FALSE)</f>
        <v>0</v>
      </c>
      <c r="AQ87" s="49">
        <f t="shared" si="57"/>
        <v>0</v>
      </c>
      <c r="AR87" s="37">
        <f>VLOOKUP($C87,DATA_ALL!$A:$CU,AR$5,FALSE)</f>
        <v>0</v>
      </c>
      <c r="AS87" s="49">
        <f t="shared" si="58"/>
        <v>0</v>
      </c>
      <c r="AT87" s="37">
        <f>VLOOKUP($C87,DATA_ALL!$A:$CU,AT$5,FALSE)</f>
        <v>0</v>
      </c>
      <c r="AU87" s="49">
        <f t="shared" si="59"/>
        <v>0</v>
      </c>
    </row>
    <row r="88" spans="2:47" ht="16" customHeight="1" x14ac:dyDescent="0.35">
      <c r="B88" s="1">
        <v>81</v>
      </c>
      <c r="C88" s="12" t="s">
        <v>1370</v>
      </c>
      <c r="D88" s="12" t="str">
        <f>VLOOKUP($C88,DATA_ALL!$A:$CU,D$5,FALSE)</f>
        <v>Growth</v>
      </c>
      <c r="E88" s="37">
        <f>VLOOKUP($C88,DATA_ALL!$A:$CU,E$5,FALSE)/1000000000</f>
        <v>113.90376541400001</v>
      </c>
      <c r="F88" s="37" t="str">
        <f>VLOOKUP($C88,DATA_ALL!$A:$CU,F$5,FALSE)</f>
        <v>United States</v>
      </c>
      <c r="G88" s="37">
        <f>IF(VLOOKUP($C88,DATA_ALL!$A:$CU,G$5,FALSE)="N/A",0,VLOOKUP($C88,DATA_ALL!$A:$CU,G$5,FALSE))</f>
        <v>0</v>
      </c>
      <c r="H88" s="37">
        <f>VLOOKUP($C88,DATA_ALL!$A:$CU,H$5,FALSE)</f>
        <v>0</v>
      </c>
      <c r="I88" s="37">
        <f t="shared" si="40"/>
        <v>0</v>
      </c>
      <c r="J88" s="48">
        <f t="shared" si="41"/>
        <v>0</v>
      </c>
      <c r="K88" s="50" t="str">
        <f>IFERROR(INDEX('SH Summary'!B:B,MATCH('US&amp;CA'!C88,'SH Summary'!C:C,0)), "N/A")</f>
        <v>N/A</v>
      </c>
      <c r="L88" s="37">
        <f>VLOOKUP($C88,DATA_ALL!$A:$CU,L$5,FALSE)</f>
        <v>110843065</v>
      </c>
      <c r="M88" s="49">
        <f t="shared" si="42"/>
        <v>2.1387412492607195E-4</v>
      </c>
      <c r="N88" s="37">
        <f>VLOOKUP($C88,DATA_ALL!$A:$CU,N$5,FALSE)</f>
        <v>957009</v>
      </c>
      <c r="O88" s="37">
        <f>VLOOKUP($C88,DATA_ALL!$A:$CU,O$5,FALSE)</f>
        <v>0</v>
      </c>
      <c r="P88" s="37">
        <f t="shared" si="43"/>
        <v>957009</v>
      </c>
      <c r="Q88" s="49">
        <f t="shared" si="44"/>
        <v>3.0085161898773972E-6</v>
      </c>
      <c r="R88" s="37">
        <f>VLOOKUP($C88,DATA_ALL!$A:$CU,R$5,FALSE)</f>
        <v>0</v>
      </c>
      <c r="S88" s="49">
        <f t="shared" si="45"/>
        <v>0</v>
      </c>
      <c r="T88" s="37">
        <f>VLOOKUP($C88,DATA_ALL!$A:$CU,T$5,FALSE)</f>
        <v>0</v>
      </c>
      <c r="U88" s="37">
        <f>VLOOKUP($C88,DATA_ALL!$A:$CU,U$5,FALSE)</f>
        <v>0</v>
      </c>
      <c r="V88" s="37">
        <f t="shared" si="46"/>
        <v>0</v>
      </c>
      <c r="W88" s="49">
        <f t="shared" si="47"/>
        <v>0</v>
      </c>
      <c r="X88" s="37">
        <f>VLOOKUP($C88,DATA_ALL!$A:$CU,X$5,FALSE)</f>
        <v>0</v>
      </c>
      <c r="Y88" s="49">
        <f t="shared" si="48"/>
        <v>0</v>
      </c>
      <c r="Z88" s="37">
        <f>VLOOKUP($C88,DATA_ALL!$A:$CU,Z$5,FALSE)</f>
        <v>0</v>
      </c>
      <c r="AA88" s="37">
        <f>VLOOKUP($C88,DATA_ALL!$A:$CU,AA$5,FALSE)</f>
        <v>0</v>
      </c>
      <c r="AB88" s="37">
        <f t="shared" si="49"/>
        <v>0</v>
      </c>
      <c r="AC88" s="49">
        <f t="shared" si="50"/>
        <v>0</v>
      </c>
      <c r="AD88" s="37">
        <f>VLOOKUP($C88,DATA_ALL!$A:$CU,AD$5,FALSE)</f>
        <v>0</v>
      </c>
      <c r="AE88" s="37">
        <f>VLOOKUP($C88,DATA_ALL!$A:$CU,AE$5,FALSE)</f>
        <v>0</v>
      </c>
      <c r="AF88" s="37">
        <f t="shared" si="51"/>
        <v>0</v>
      </c>
      <c r="AG88" s="49">
        <f t="shared" si="52"/>
        <v>0</v>
      </c>
      <c r="AH88" s="37">
        <f>VLOOKUP($C88,DATA_ALL!$A:$CU,AH$5,FALSE)</f>
        <v>710456079</v>
      </c>
      <c r="AI88" s="49">
        <f t="shared" si="53"/>
        <v>9.0102229422954986E-3</v>
      </c>
      <c r="AJ88" s="37">
        <f>VLOOKUP($C88,DATA_ALL!$A:$CU,AJ$5,FALSE)</f>
        <v>45635658</v>
      </c>
      <c r="AK88" s="49">
        <f t="shared" si="54"/>
        <v>3.822081909547739E-4</v>
      </c>
      <c r="AL88" s="37">
        <f>VLOOKUP($C88,DATA_ALL!$A:$CU,AL$5,FALSE)</f>
        <v>32542791</v>
      </c>
      <c r="AM88" s="49">
        <f t="shared" si="55"/>
        <v>1.2454187141216991E-3</v>
      </c>
      <c r="AN88" s="37">
        <f>VLOOKUP($C88,DATA_ALL!$A:$CU,AN$5,FALSE)</f>
        <v>0</v>
      </c>
      <c r="AO88" s="49">
        <f t="shared" si="56"/>
        <v>0</v>
      </c>
      <c r="AP88" s="37">
        <f>VLOOKUP($C88,DATA_ALL!$A:$CU,AP$5,FALSE)</f>
        <v>0</v>
      </c>
      <c r="AQ88" s="49">
        <f t="shared" si="57"/>
        <v>0</v>
      </c>
      <c r="AR88" s="37">
        <f>VLOOKUP($C88,DATA_ALL!$A:$CU,AR$5,FALSE)</f>
        <v>0</v>
      </c>
      <c r="AS88" s="49">
        <f t="shared" si="58"/>
        <v>0</v>
      </c>
      <c r="AT88" s="37">
        <f>VLOOKUP($C88,DATA_ALL!$A:$CU,AT$5,FALSE)</f>
        <v>0</v>
      </c>
      <c r="AU88" s="49">
        <f t="shared" si="59"/>
        <v>0</v>
      </c>
    </row>
    <row r="89" spans="2:47" ht="16" customHeight="1" x14ac:dyDescent="0.35">
      <c r="B89" s="1">
        <v>82</v>
      </c>
      <c r="C89" s="12" t="s">
        <v>1371</v>
      </c>
      <c r="D89" s="12" t="str">
        <f>VLOOKUP($C89,DATA_ALL!$A:$CU,D$5,FALSE)</f>
        <v>Value</v>
      </c>
      <c r="E89" s="37">
        <f>VLOOKUP($C89,DATA_ALL!$A:$CU,E$5,FALSE)/1000000000</f>
        <v>112.432302468</v>
      </c>
      <c r="F89" s="37" t="str">
        <f>VLOOKUP($C89,DATA_ALL!$A:$CU,F$5,FALSE)</f>
        <v>Canada</v>
      </c>
      <c r="G89" s="37">
        <f>IF(VLOOKUP($C89,DATA_ALL!$A:$CU,G$5,FALSE)="N/A",0,VLOOKUP($C89,DATA_ALL!$A:$CU,G$5,FALSE))</f>
        <v>0</v>
      </c>
      <c r="H89" s="37">
        <f>VLOOKUP($C89,DATA_ALL!$A:$CU,H$5,FALSE)</f>
        <v>0</v>
      </c>
      <c r="I89" s="37">
        <f t="shared" si="40"/>
        <v>0</v>
      </c>
      <c r="J89" s="48">
        <f t="shared" si="41"/>
        <v>0</v>
      </c>
      <c r="K89" s="50" t="str">
        <f>IFERROR(INDEX('SH Summary'!B:B,MATCH('US&amp;CA'!C89,'SH Summary'!C:C,0)), "N/A")</f>
        <v>N/A</v>
      </c>
      <c r="L89" s="37">
        <f>VLOOKUP($C89,DATA_ALL!$A:$CU,L$5,FALSE)</f>
        <v>398104666</v>
      </c>
      <c r="M89" s="49">
        <f t="shared" si="42"/>
        <v>7.6815168427304091E-4</v>
      </c>
      <c r="N89" s="37">
        <f>VLOOKUP($C89,DATA_ALL!$A:$CU,N$5,FALSE)</f>
        <v>0</v>
      </c>
      <c r="O89" s="37">
        <f>VLOOKUP($C89,DATA_ALL!$A:$CU,O$5,FALSE)</f>
        <v>182458192</v>
      </c>
      <c r="P89" s="37">
        <f t="shared" si="43"/>
        <v>182458192</v>
      </c>
      <c r="Q89" s="49">
        <f t="shared" si="44"/>
        <v>5.7358752593524053E-4</v>
      </c>
      <c r="R89" s="37">
        <f>VLOOKUP($C89,DATA_ALL!$A:$CU,R$5,FALSE)</f>
        <v>135937484</v>
      </c>
      <c r="S89" s="49">
        <f t="shared" si="45"/>
        <v>2.0985617108044163E-3</v>
      </c>
      <c r="T89" s="37">
        <f>VLOOKUP($C89,DATA_ALL!$A:$CU,T$5,FALSE)</f>
        <v>0</v>
      </c>
      <c r="U89" s="37">
        <f>VLOOKUP($C89,DATA_ALL!$A:$CU,U$5,FALSE)</f>
        <v>38893475</v>
      </c>
      <c r="V89" s="37">
        <f t="shared" si="46"/>
        <v>38893475</v>
      </c>
      <c r="W89" s="49">
        <f t="shared" si="47"/>
        <v>5.3757394609536976E-4</v>
      </c>
      <c r="X89" s="37">
        <f>VLOOKUP($C89,DATA_ALL!$A:$CU,X$5,FALSE)</f>
        <v>0</v>
      </c>
      <c r="Y89" s="49">
        <f t="shared" si="48"/>
        <v>0</v>
      </c>
      <c r="Z89" s="37">
        <f>VLOOKUP($C89,DATA_ALL!$A:$CU,Z$5,FALSE)</f>
        <v>0</v>
      </c>
      <c r="AA89" s="37">
        <f>VLOOKUP($C89,DATA_ALL!$A:$CU,AA$5,FALSE)</f>
        <v>48239122</v>
      </c>
      <c r="AB89" s="37">
        <f t="shared" si="49"/>
        <v>48239122</v>
      </c>
      <c r="AC89" s="49">
        <f t="shared" si="50"/>
        <v>1.115871431876012E-3</v>
      </c>
      <c r="AD89" s="37">
        <f>VLOOKUP($C89,DATA_ALL!$A:$CU,AD$5,FALSE)</f>
        <v>0</v>
      </c>
      <c r="AE89" s="37">
        <f>VLOOKUP($C89,DATA_ALL!$A:$CU,AE$5,FALSE)</f>
        <v>0</v>
      </c>
      <c r="AF89" s="37">
        <f t="shared" si="51"/>
        <v>0</v>
      </c>
      <c r="AG89" s="49">
        <f t="shared" si="52"/>
        <v>0</v>
      </c>
      <c r="AH89" s="37">
        <f>VLOOKUP($C89,DATA_ALL!$A:$CU,AH$5,FALSE)</f>
        <v>102451469</v>
      </c>
      <c r="AI89" s="49">
        <f t="shared" si="53"/>
        <v>1.2993211033608116E-3</v>
      </c>
      <c r="AJ89" s="37">
        <f>VLOOKUP($C89,DATA_ALL!$A:$CU,AJ$5,FALSE)</f>
        <v>176163999</v>
      </c>
      <c r="AK89" s="49">
        <f t="shared" si="54"/>
        <v>1.475410376884422E-3</v>
      </c>
      <c r="AL89" s="37">
        <f>VLOOKUP($C89,DATA_ALL!$A:$CU,AL$5,FALSE)</f>
        <v>125706906</v>
      </c>
      <c r="AM89" s="49">
        <f t="shared" si="55"/>
        <v>4.8108268656716418E-3</v>
      </c>
      <c r="AN89" s="37">
        <f>VLOOKUP($C89,DATA_ALL!$A:$CU,AN$5,FALSE)</f>
        <v>0</v>
      </c>
      <c r="AO89" s="49">
        <f t="shared" si="56"/>
        <v>0</v>
      </c>
      <c r="AP89" s="37">
        <f>VLOOKUP($C89,DATA_ALL!$A:$CU,AP$5,FALSE)</f>
        <v>0</v>
      </c>
      <c r="AQ89" s="49">
        <f t="shared" si="57"/>
        <v>0</v>
      </c>
      <c r="AR89" s="37">
        <f>VLOOKUP($C89,DATA_ALL!$A:$CU,AR$5,FALSE)</f>
        <v>0</v>
      </c>
      <c r="AS89" s="49">
        <f t="shared" si="58"/>
        <v>0</v>
      </c>
      <c r="AT89" s="37">
        <f>VLOOKUP($C89,DATA_ALL!$A:$CU,AT$5,FALSE)</f>
        <v>0</v>
      </c>
      <c r="AU89" s="49">
        <f t="shared" si="59"/>
        <v>0</v>
      </c>
    </row>
    <row r="90" spans="2:47" ht="16" customHeight="1" x14ac:dyDescent="0.35">
      <c r="B90" s="1">
        <v>83</v>
      </c>
      <c r="C90" s="12" t="s">
        <v>160</v>
      </c>
      <c r="D90" s="12" t="str">
        <f>VLOOKUP($C90,DATA_ALL!$A:$CU,D$5,FALSE)</f>
        <v>Growth</v>
      </c>
      <c r="E90" s="37">
        <f>VLOOKUP($C90,DATA_ALL!$A:$CU,E$5,FALSE)/1000000000</f>
        <v>111.56242554400001</v>
      </c>
      <c r="F90" s="37" t="str">
        <f>VLOOKUP($C90,DATA_ALL!$A:$CU,F$5,FALSE)</f>
        <v>United States</v>
      </c>
      <c r="G90" s="37">
        <f>IF(VLOOKUP($C90,DATA_ALL!$A:$CU,G$5,FALSE)="N/A",0,VLOOKUP($C90,DATA_ALL!$A:$CU,G$5,FALSE))</f>
        <v>18443710</v>
      </c>
      <c r="H90" s="37">
        <f>VLOOKUP($C90,DATA_ALL!$A:$CU,H$5,FALSE)</f>
        <v>1182765</v>
      </c>
      <c r="I90" s="37">
        <f t="shared" si="40"/>
        <v>19626475</v>
      </c>
      <c r="J90" s="48">
        <f t="shared" si="41"/>
        <v>6.2824823943661971E-4</v>
      </c>
      <c r="K90" s="50">
        <f>IFERROR(INDEX('SH Summary'!B:B,MATCH('US&amp;CA'!C90,'SH Summary'!C:C,0)), "N/A")</f>
        <v>122</v>
      </c>
      <c r="L90" s="37">
        <f>VLOOKUP($C90,DATA_ALL!$A:$CU,L$5,FALSE)</f>
        <v>18304697</v>
      </c>
      <c r="M90" s="49">
        <f t="shared" si="42"/>
        <v>3.5319314319862E-5</v>
      </c>
      <c r="N90" s="37">
        <f>VLOOKUP($C90,DATA_ALL!$A:$CU,N$5,FALSE)</f>
        <v>71939893</v>
      </c>
      <c r="O90" s="37">
        <f>VLOOKUP($C90,DATA_ALL!$A:$CU,O$5,FALSE)</f>
        <v>13223522</v>
      </c>
      <c r="P90" s="37">
        <f t="shared" si="43"/>
        <v>85163415</v>
      </c>
      <c r="Q90" s="49">
        <f t="shared" si="44"/>
        <v>2.6772529078906006E-4</v>
      </c>
      <c r="R90" s="37">
        <f>VLOOKUP($C90,DATA_ALL!$A:$CU,R$5,FALSE)</f>
        <v>0</v>
      </c>
      <c r="S90" s="49">
        <f t="shared" si="45"/>
        <v>0</v>
      </c>
      <c r="T90" s="37">
        <f>VLOOKUP($C90,DATA_ALL!$A:$CU,T$5,FALSE)</f>
        <v>1249586</v>
      </c>
      <c r="U90" s="37">
        <f>VLOOKUP($C90,DATA_ALL!$A:$CU,U$5,FALSE)</f>
        <v>6957605</v>
      </c>
      <c r="V90" s="37">
        <f t="shared" si="46"/>
        <v>8207191</v>
      </c>
      <c r="W90" s="49">
        <f t="shared" si="47"/>
        <v>1.1343733241188666E-4</v>
      </c>
      <c r="X90" s="37">
        <f>VLOOKUP($C90,DATA_ALL!$A:$CU,X$5,FALSE)</f>
        <v>60611337</v>
      </c>
      <c r="Y90" s="49">
        <f t="shared" si="48"/>
        <v>4.4436464076246337E-4</v>
      </c>
      <c r="Z90" s="37">
        <f>VLOOKUP($C90,DATA_ALL!$A:$CU,Z$5,FALSE)</f>
        <v>5137876</v>
      </c>
      <c r="AA90" s="37">
        <f>VLOOKUP($C90,DATA_ALL!$A:$CU,AA$5,FALSE)</f>
        <v>3590652</v>
      </c>
      <c r="AB90" s="37">
        <f t="shared" si="49"/>
        <v>8728528</v>
      </c>
      <c r="AC90" s="49">
        <f t="shared" si="50"/>
        <v>2.0190904464492251E-4</v>
      </c>
      <c r="AD90" s="37">
        <f>VLOOKUP($C90,DATA_ALL!$A:$CU,AD$5,FALSE)</f>
        <v>31762277</v>
      </c>
      <c r="AE90" s="37">
        <f>VLOOKUP($C90,DATA_ALL!$A:$CU,AE$5,FALSE)</f>
        <v>0</v>
      </c>
      <c r="AF90" s="37">
        <f t="shared" si="51"/>
        <v>31762277</v>
      </c>
      <c r="AG90" s="49">
        <f t="shared" si="52"/>
        <v>6.8973457111834967E-4</v>
      </c>
      <c r="AH90" s="37">
        <f>VLOOKUP($C90,DATA_ALL!$A:$CU,AH$5,FALSE)</f>
        <v>62099200</v>
      </c>
      <c r="AI90" s="49">
        <f t="shared" si="53"/>
        <v>7.8756119213696898E-4</v>
      </c>
      <c r="AJ90" s="37">
        <f>VLOOKUP($C90,DATA_ALL!$A:$CU,AJ$5,FALSE)</f>
        <v>351974331</v>
      </c>
      <c r="AK90" s="49">
        <f t="shared" si="54"/>
        <v>2.9478587185929649E-3</v>
      </c>
      <c r="AL90" s="37">
        <f>VLOOKUP($C90,DATA_ALL!$A:$CU,AL$5,FALSE)</f>
        <v>129418694</v>
      </c>
      <c r="AM90" s="49">
        <f t="shared" si="55"/>
        <v>4.9528776884806731E-3</v>
      </c>
      <c r="AN90" s="37">
        <f>VLOOKUP($C90,DATA_ALL!$A:$CU,AN$5,FALSE)</f>
        <v>24349289</v>
      </c>
      <c r="AO90" s="49">
        <f t="shared" si="56"/>
        <v>5.9272855404089581E-3</v>
      </c>
      <c r="AP90" s="37">
        <f>VLOOKUP($C90,DATA_ALL!$A:$CU,AP$5,FALSE)</f>
        <v>1384030</v>
      </c>
      <c r="AQ90" s="49">
        <f t="shared" si="57"/>
        <v>1.2570663033605813E-3</v>
      </c>
      <c r="AR90" s="37">
        <f>VLOOKUP($C90,DATA_ALL!$A:$CU,AR$5,FALSE)</f>
        <v>145546</v>
      </c>
      <c r="AS90" s="49">
        <f t="shared" si="58"/>
        <v>6.7040994933210507E-4</v>
      </c>
      <c r="AT90" s="37">
        <f>VLOOKUP($C90,DATA_ALL!$A:$CU,AT$5,FALSE)</f>
        <v>0</v>
      </c>
      <c r="AU90" s="49">
        <f t="shared" si="59"/>
        <v>0</v>
      </c>
    </row>
    <row r="91" spans="2:47" ht="16" customHeight="1" x14ac:dyDescent="0.35">
      <c r="B91" s="1">
        <v>84</v>
      </c>
      <c r="C91" s="12" t="s">
        <v>254</v>
      </c>
      <c r="D91" s="12" t="str">
        <f>VLOOKUP($C91,DATA_ALL!$A:$CU,D$5,FALSE)</f>
        <v>Growth</v>
      </c>
      <c r="E91" s="37">
        <f>VLOOKUP($C91,DATA_ALL!$A:$CU,E$5,FALSE)/1000000000</f>
        <v>107.539291488</v>
      </c>
      <c r="F91" s="37" t="str">
        <f>VLOOKUP($C91,DATA_ALL!$A:$CU,F$5,FALSE)</f>
        <v>Canada</v>
      </c>
      <c r="G91" s="37">
        <f>IF(VLOOKUP($C91,DATA_ALL!$A:$CU,G$5,FALSE)="N/A",0,VLOOKUP($C91,DATA_ALL!$A:$CU,G$5,FALSE))</f>
        <v>7005802</v>
      </c>
      <c r="H91" s="37">
        <f>VLOOKUP($C91,DATA_ALL!$A:$CU,H$5,FALSE)</f>
        <v>426863</v>
      </c>
      <c r="I91" s="37">
        <f t="shared" si="40"/>
        <v>7432665</v>
      </c>
      <c r="J91" s="48">
        <f t="shared" si="41"/>
        <v>2.3792141485275289E-4</v>
      </c>
      <c r="K91" s="50">
        <f>IFERROR(INDEX('SH Summary'!B:B,MATCH('US&amp;CA'!C91,'SH Summary'!C:C,0)), "N/A")</f>
        <v>217</v>
      </c>
      <c r="L91" s="37">
        <f>VLOOKUP($C91,DATA_ALL!$A:$CU,L$5,FALSE)</f>
        <v>73582881</v>
      </c>
      <c r="M91" s="49">
        <f t="shared" si="42"/>
        <v>1.4197978270823064E-4</v>
      </c>
      <c r="N91" s="37">
        <f>VLOOKUP($C91,DATA_ALL!$A:$CU,N$5,FALSE)</f>
        <v>0</v>
      </c>
      <c r="O91" s="37">
        <f>VLOOKUP($C91,DATA_ALL!$A:$CU,O$5,FALSE)</f>
        <v>45764500</v>
      </c>
      <c r="P91" s="37">
        <f t="shared" si="43"/>
        <v>45764500</v>
      </c>
      <c r="Q91" s="49">
        <f t="shared" si="44"/>
        <v>1.4386828041496386E-4</v>
      </c>
      <c r="R91" s="37">
        <f>VLOOKUP($C91,DATA_ALL!$A:$CU,R$5,FALSE)</f>
        <v>5521049</v>
      </c>
      <c r="S91" s="49">
        <f t="shared" si="45"/>
        <v>8.5232282472397482E-5</v>
      </c>
      <c r="T91" s="37">
        <f>VLOOKUP($C91,DATA_ALL!$A:$CU,T$5,FALSE)</f>
        <v>8435686</v>
      </c>
      <c r="U91" s="37">
        <f>VLOOKUP($C91,DATA_ALL!$A:$CU,U$5,FALSE)</f>
        <v>626306</v>
      </c>
      <c r="V91" s="37">
        <f t="shared" si="46"/>
        <v>9061992</v>
      </c>
      <c r="W91" s="49">
        <f t="shared" si="47"/>
        <v>1.2525213545266068E-4</v>
      </c>
      <c r="X91" s="37">
        <f>VLOOKUP($C91,DATA_ALL!$A:$CU,X$5,FALSE)</f>
        <v>28291292</v>
      </c>
      <c r="Y91" s="49">
        <f t="shared" si="48"/>
        <v>2.0741416422287391E-4</v>
      </c>
      <c r="Z91" s="37">
        <f>VLOOKUP($C91,DATA_ALL!$A:$CU,Z$5,FALSE)</f>
        <v>7108746</v>
      </c>
      <c r="AA91" s="37">
        <f>VLOOKUP($C91,DATA_ALL!$A:$CU,AA$5,FALSE)</f>
        <v>672246</v>
      </c>
      <c r="AB91" s="37">
        <f t="shared" si="49"/>
        <v>7780992</v>
      </c>
      <c r="AC91" s="49">
        <f t="shared" si="50"/>
        <v>1.7999056210964609E-4</v>
      </c>
      <c r="AD91" s="37">
        <f>VLOOKUP($C91,DATA_ALL!$A:$CU,AD$5,FALSE)</f>
        <v>5428605</v>
      </c>
      <c r="AE91" s="37">
        <f>VLOOKUP($C91,DATA_ALL!$A:$CU,AE$5,FALSE)</f>
        <v>330823</v>
      </c>
      <c r="AF91" s="37">
        <f t="shared" si="51"/>
        <v>5759428</v>
      </c>
      <c r="AG91" s="49">
        <f t="shared" si="52"/>
        <v>1.2506901194353964E-4</v>
      </c>
      <c r="AH91" s="37">
        <f>VLOOKUP($C91,DATA_ALL!$A:$CU,AH$5,FALSE)</f>
        <v>8082930</v>
      </c>
      <c r="AI91" s="49">
        <f t="shared" si="53"/>
        <v>1.0251020925808497E-4</v>
      </c>
      <c r="AJ91" s="37">
        <f>VLOOKUP($C91,DATA_ALL!$A:$CU,AJ$5,FALSE)</f>
        <v>87519922</v>
      </c>
      <c r="AK91" s="49">
        <f t="shared" si="54"/>
        <v>7.3299767169179234E-4</v>
      </c>
      <c r="AL91" s="37">
        <f>VLOOKUP($C91,DATA_ALL!$A:$CU,AL$5,FALSE)</f>
        <v>50627019</v>
      </c>
      <c r="AM91" s="49">
        <f t="shared" si="55"/>
        <v>1.9375055109070035E-3</v>
      </c>
      <c r="AN91" s="37">
        <f>VLOOKUP($C91,DATA_ALL!$A:$CU,AN$5,FALSE)</f>
        <v>1651201</v>
      </c>
      <c r="AO91" s="49">
        <f t="shared" si="56"/>
        <v>4.0194766309639728E-4</v>
      </c>
      <c r="AP91" s="37">
        <f>VLOOKUP($C91,DATA_ALL!$A:$CU,AP$5,FALSE)</f>
        <v>0</v>
      </c>
      <c r="AQ91" s="49">
        <f t="shared" si="57"/>
        <v>0</v>
      </c>
      <c r="AR91" s="37">
        <f>VLOOKUP($C91,DATA_ALL!$A:$CU,AR$5,FALSE)</f>
        <v>0</v>
      </c>
      <c r="AS91" s="49">
        <f t="shared" si="58"/>
        <v>0</v>
      </c>
      <c r="AT91" s="37">
        <f>VLOOKUP($C91,DATA_ALL!$A:$CU,AT$5,FALSE)</f>
        <v>959572</v>
      </c>
      <c r="AU91" s="49">
        <f t="shared" si="59"/>
        <v>1.9485084958506223E-4</v>
      </c>
    </row>
    <row r="92" spans="2:47" ht="16" customHeight="1" x14ac:dyDescent="0.35">
      <c r="B92" s="1">
        <v>85</v>
      </c>
      <c r="C92" s="12" t="s">
        <v>1372</v>
      </c>
      <c r="D92" s="12" t="str">
        <f>VLOOKUP($C92,DATA_ALL!$A:$CU,D$5,FALSE)</f>
        <v>Value</v>
      </c>
      <c r="E92" s="37">
        <f>VLOOKUP($C92,DATA_ALL!$A:$CU,E$5,FALSE)/1000000000</f>
        <v>104.642641588</v>
      </c>
      <c r="F92" s="37" t="str">
        <f>VLOOKUP($C92,DATA_ALL!$A:$CU,F$5,FALSE)</f>
        <v>United States</v>
      </c>
      <c r="G92" s="37">
        <f>IF(VLOOKUP($C92,DATA_ALL!$A:$CU,G$5,FALSE)="N/A",0,VLOOKUP($C92,DATA_ALL!$A:$CU,G$5,FALSE))</f>
        <v>0</v>
      </c>
      <c r="H92" s="37">
        <f>VLOOKUP($C92,DATA_ALL!$A:$CU,H$5,FALSE)</f>
        <v>0</v>
      </c>
      <c r="I92" s="37">
        <f t="shared" si="40"/>
        <v>0</v>
      </c>
      <c r="J92" s="48">
        <f t="shared" si="41"/>
        <v>0</v>
      </c>
      <c r="K92" s="50" t="str">
        <f>IFERROR(INDEX('SH Summary'!B:B,MATCH('US&amp;CA'!C92,'SH Summary'!C:C,0)), "N/A")</f>
        <v>N/A</v>
      </c>
      <c r="L92" s="37">
        <f>VLOOKUP($C92,DATA_ALL!$A:$CU,L$5,FALSE)</f>
        <v>13715289</v>
      </c>
      <c r="M92" s="49">
        <f t="shared" si="42"/>
        <v>2.6463950929029077E-5</v>
      </c>
      <c r="N92" s="37">
        <f>VLOOKUP($C92,DATA_ALL!$A:$CU,N$5,FALSE)</f>
        <v>0</v>
      </c>
      <c r="O92" s="37">
        <f>VLOOKUP($C92,DATA_ALL!$A:$CU,O$5,FALSE)</f>
        <v>22886368</v>
      </c>
      <c r="P92" s="37">
        <f t="shared" si="43"/>
        <v>22886368</v>
      </c>
      <c r="Q92" s="49">
        <f t="shared" si="44"/>
        <v>7.1947085822068535E-5</v>
      </c>
      <c r="R92" s="37">
        <f>VLOOKUP($C92,DATA_ALL!$A:$CU,R$5,FALSE)</f>
        <v>0</v>
      </c>
      <c r="S92" s="49">
        <f t="shared" si="45"/>
        <v>0</v>
      </c>
      <c r="T92" s="37">
        <f>VLOOKUP($C92,DATA_ALL!$A:$CU,T$5,FALSE)</f>
        <v>0</v>
      </c>
      <c r="U92" s="37">
        <f>VLOOKUP($C92,DATA_ALL!$A:$CU,U$5,FALSE)</f>
        <v>0</v>
      </c>
      <c r="V92" s="37">
        <f t="shared" si="46"/>
        <v>0</v>
      </c>
      <c r="W92" s="49">
        <f t="shared" si="47"/>
        <v>0</v>
      </c>
      <c r="X92" s="37">
        <f>VLOOKUP($C92,DATA_ALL!$A:$CU,X$5,FALSE)</f>
        <v>6064076</v>
      </c>
      <c r="Y92" s="49">
        <f t="shared" si="48"/>
        <v>4.4458035190615836E-5</v>
      </c>
      <c r="Z92" s="37">
        <f>VLOOKUP($C92,DATA_ALL!$A:$CU,Z$5,FALSE)</f>
        <v>1866872</v>
      </c>
      <c r="AA92" s="37">
        <f>VLOOKUP($C92,DATA_ALL!$A:$CU,AA$5,FALSE)</f>
        <v>1100622</v>
      </c>
      <c r="AB92" s="37">
        <f t="shared" si="49"/>
        <v>2967494</v>
      </c>
      <c r="AC92" s="49">
        <f t="shared" si="50"/>
        <v>6.8644321073328706E-5</v>
      </c>
      <c r="AD92" s="37">
        <f>VLOOKUP($C92,DATA_ALL!$A:$CU,AD$5,FALSE)</f>
        <v>0</v>
      </c>
      <c r="AE92" s="37">
        <f>VLOOKUP($C92,DATA_ALL!$A:$CU,AE$5,FALSE)</f>
        <v>0</v>
      </c>
      <c r="AF92" s="37">
        <f t="shared" si="51"/>
        <v>0</v>
      </c>
      <c r="AG92" s="49">
        <f t="shared" si="52"/>
        <v>0</v>
      </c>
      <c r="AH92" s="37">
        <f>VLOOKUP($C92,DATA_ALL!$A:$CU,AH$5,FALSE)</f>
        <v>0</v>
      </c>
      <c r="AI92" s="49">
        <f t="shared" si="53"/>
        <v>0</v>
      </c>
      <c r="AJ92" s="37">
        <f>VLOOKUP($C92,DATA_ALL!$A:$CU,AJ$5,FALSE)</f>
        <v>515225589</v>
      </c>
      <c r="AK92" s="49">
        <f t="shared" si="54"/>
        <v>4.3151221859296486E-3</v>
      </c>
      <c r="AL92" s="37">
        <f>VLOOKUP($C92,DATA_ALL!$A:$CU,AL$5,FALSE)</f>
        <v>156330078</v>
      </c>
      <c r="AM92" s="49">
        <f t="shared" si="55"/>
        <v>5.9827814006888635E-3</v>
      </c>
      <c r="AN92" s="37">
        <f>VLOOKUP($C92,DATA_ALL!$A:$CU,AN$5,FALSE)</f>
        <v>0</v>
      </c>
      <c r="AO92" s="49">
        <f t="shared" si="56"/>
        <v>0</v>
      </c>
      <c r="AP92" s="37">
        <f>VLOOKUP($C92,DATA_ALL!$A:$CU,AP$5,FALSE)</f>
        <v>0</v>
      </c>
      <c r="AQ92" s="49">
        <f t="shared" si="57"/>
        <v>0</v>
      </c>
      <c r="AR92" s="37">
        <f>VLOOKUP($C92,DATA_ALL!$A:$CU,AR$5,FALSE)</f>
        <v>0</v>
      </c>
      <c r="AS92" s="49">
        <f t="shared" si="58"/>
        <v>0</v>
      </c>
      <c r="AT92" s="37">
        <f>VLOOKUP($C92,DATA_ALL!$A:$CU,AT$5,FALSE)</f>
        <v>10036703</v>
      </c>
      <c r="AU92" s="49">
        <f t="shared" si="59"/>
        <v>2.0380545770228215E-3</v>
      </c>
    </row>
    <row r="93" spans="2:47" ht="16" customHeight="1" x14ac:dyDescent="0.35">
      <c r="B93" s="1">
        <v>86</v>
      </c>
      <c r="C93" s="12" t="s">
        <v>1373</v>
      </c>
      <c r="D93" s="12" t="str">
        <f>VLOOKUP($C93,DATA_ALL!$A:$CU,D$5,FALSE)</f>
        <v>Value</v>
      </c>
      <c r="E93" s="37">
        <f>VLOOKUP($C93,DATA_ALL!$A:$CU,E$5,FALSE)/1000000000</f>
        <v>104.138007016</v>
      </c>
      <c r="F93" s="37" t="str">
        <f>VLOOKUP($C93,DATA_ALL!$A:$CU,F$5,FALSE)</f>
        <v>United States</v>
      </c>
      <c r="G93" s="37">
        <f>IF(VLOOKUP($C93,DATA_ALL!$A:$CU,G$5,FALSE)="N/A",0,VLOOKUP($C93,DATA_ALL!$A:$CU,G$5,FALSE))</f>
        <v>0</v>
      </c>
      <c r="H93" s="37">
        <f>VLOOKUP($C93,DATA_ALL!$A:$CU,H$5,FALSE)</f>
        <v>0</v>
      </c>
      <c r="I93" s="37">
        <f t="shared" si="40"/>
        <v>0</v>
      </c>
      <c r="J93" s="48">
        <f t="shared" si="41"/>
        <v>0</v>
      </c>
      <c r="K93" s="50" t="str">
        <f>IFERROR(INDEX('SH Summary'!B:B,MATCH('US&amp;CA'!C93,'SH Summary'!C:C,0)), "N/A")</f>
        <v>N/A</v>
      </c>
      <c r="L93" s="37">
        <f>VLOOKUP($C93,DATA_ALL!$A:$CU,L$5,FALSE)</f>
        <v>0</v>
      </c>
      <c r="M93" s="49">
        <f t="shared" si="42"/>
        <v>0</v>
      </c>
      <c r="N93" s="37">
        <f>VLOOKUP($C93,DATA_ALL!$A:$CU,N$5,FALSE)</f>
        <v>4787052</v>
      </c>
      <c r="O93" s="37">
        <f>VLOOKUP($C93,DATA_ALL!$A:$CU,O$5,FALSE)</f>
        <v>0</v>
      </c>
      <c r="P93" s="37">
        <f t="shared" si="43"/>
        <v>4787052</v>
      </c>
      <c r="Q93" s="49">
        <f t="shared" si="44"/>
        <v>1.5048890286073562E-5</v>
      </c>
      <c r="R93" s="37">
        <f>VLOOKUP($C93,DATA_ALL!$A:$CU,R$5,FALSE)</f>
        <v>0</v>
      </c>
      <c r="S93" s="49">
        <f t="shared" si="45"/>
        <v>0</v>
      </c>
      <c r="T93" s="37">
        <f>VLOOKUP($C93,DATA_ALL!$A:$CU,T$5,FALSE)</f>
        <v>2051412</v>
      </c>
      <c r="U93" s="37">
        <f>VLOOKUP($C93,DATA_ALL!$A:$CU,U$5,FALSE)</f>
        <v>0</v>
      </c>
      <c r="V93" s="37">
        <f t="shared" si="46"/>
        <v>2051412</v>
      </c>
      <c r="W93" s="49">
        <f t="shared" si="47"/>
        <v>2.8354001382170006E-5</v>
      </c>
      <c r="X93" s="37">
        <f>VLOOKUP($C93,DATA_ALL!$A:$CU,X$5,FALSE)</f>
        <v>18433068</v>
      </c>
      <c r="Y93" s="49">
        <f t="shared" si="48"/>
        <v>1.3513979472140763E-4</v>
      </c>
      <c r="Z93" s="37">
        <f>VLOOKUP($C93,DATA_ALL!$A:$CU,Z$5,FALSE)</f>
        <v>581257</v>
      </c>
      <c r="AA93" s="37">
        <f>VLOOKUP($C93,DATA_ALL!$A:$CU,AA$5,FALSE)</f>
        <v>0</v>
      </c>
      <c r="AB93" s="37">
        <f t="shared" si="49"/>
        <v>581257</v>
      </c>
      <c r="AC93" s="49">
        <f t="shared" si="50"/>
        <v>1.3445685866296553E-5</v>
      </c>
      <c r="AD93" s="37">
        <f>VLOOKUP($C93,DATA_ALL!$A:$CU,AD$5,FALSE)</f>
        <v>793310</v>
      </c>
      <c r="AE93" s="37">
        <f>VLOOKUP($C93,DATA_ALL!$A:$CU,AE$5,FALSE)</f>
        <v>0</v>
      </c>
      <c r="AF93" s="37">
        <f t="shared" si="51"/>
        <v>793310</v>
      </c>
      <c r="AG93" s="49">
        <f t="shared" si="52"/>
        <v>1.72271444082519E-5</v>
      </c>
      <c r="AH93" s="37">
        <f>VLOOKUP($C93,DATA_ALL!$A:$CU,AH$5,FALSE)</f>
        <v>24453112</v>
      </c>
      <c r="AI93" s="49">
        <f t="shared" si="53"/>
        <v>3.1012190234622699E-4</v>
      </c>
      <c r="AJ93" s="37">
        <f>VLOOKUP($C93,DATA_ALL!$A:$CU,AJ$5,FALSE)</f>
        <v>120183584</v>
      </c>
      <c r="AK93" s="49">
        <f t="shared" si="54"/>
        <v>1.0065626800670018E-3</v>
      </c>
      <c r="AL93" s="37">
        <f>VLOOKUP($C93,DATA_ALL!$A:$CU,AL$5,FALSE)</f>
        <v>24413847</v>
      </c>
      <c r="AM93" s="49">
        <f t="shared" si="55"/>
        <v>9.3432250287026411E-4</v>
      </c>
      <c r="AN93" s="37">
        <f>VLOOKUP($C93,DATA_ALL!$A:$CU,AN$5,FALSE)</f>
        <v>0</v>
      </c>
      <c r="AO93" s="49">
        <f t="shared" si="56"/>
        <v>0</v>
      </c>
      <c r="AP93" s="37">
        <f>VLOOKUP($C93,DATA_ALL!$A:$CU,AP$5,FALSE)</f>
        <v>0</v>
      </c>
      <c r="AQ93" s="49">
        <f t="shared" si="57"/>
        <v>0</v>
      </c>
      <c r="AR93" s="37">
        <f>VLOOKUP($C93,DATA_ALL!$A:$CU,AR$5,FALSE)</f>
        <v>0</v>
      </c>
      <c r="AS93" s="49">
        <f t="shared" si="58"/>
        <v>0</v>
      </c>
      <c r="AT93" s="37">
        <f>VLOOKUP($C93,DATA_ALL!$A:$CU,AT$5,FALSE)</f>
        <v>0</v>
      </c>
      <c r="AU93" s="49">
        <f t="shared" si="59"/>
        <v>0</v>
      </c>
    </row>
    <row r="94" spans="2:47" ht="16" customHeight="1" x14ac:dyDescent="0.35">
      <c r="B94" s="1">
        <v>87</v>
      </c>
      <c r="C94" s="12" t="s">
        <v>1374</v>
      </c>
      <c r="D94" s="12">
        <f>VLOOKUP($C94,DATA_ALL!$A:$CU,D$5,FALSE)</f>
        <v>0</v>
      </c>
      <c r="E94" s="37">
        <f>VLOOKUP($C94,DATA_ALL!$A:$CU,E$5,FALSE)/1000000000</f>
        <v>103.412673349</v>
      </c>
      <c r="F94" s="37" t="str">
        <f>VLOOKUP($C94,DATA_ALL!$A:$CU,F$5,FALSE)</f>
        <v>United States</v>
      </c>
      <c r="G94" s="37">
        <f>IF(VLOOKUP($C94,DATA_ALL!$A:$CU,G$5,FALSE)="N/A",0,VLOOKUP($C94,DATA_ALL!$A:$CU,G$5,FALSE))</f>
        <v>0</v>
      </c>
      <c r="H94" s="37">
        <f>VLOOKUP($C94,DATA_ALL!$A:$CU,H$5,FALSE)</f>
        <v>0</v>
      </c>
      <c r="I94" s="37">
        <f t="shared" si="40"/>
        <v>0</v>
      </c>
      <c r="J94" s="48">
        <f t="shared" si="41"/>
        <v>0</v>
      </c>
      <c r="K94" s="50" t="str">
        <f>IFERROR(INDEX('SH Summary'!B:B,MATCH('US&amp;CA'!C94,'SH Summary'!C:C,0)), "N/A")</f>
        <v>N/A</v>
      </c>
      <c r="L94" s="37">
        <f>VLOOKUP($C94,DATA_ALL!$A:$CU,L$5,FALSE)</f>
        <v>0</v>
      </c>
      <c r="M94" s="49">
        <f t="shared" si="42"/>
        <v>0</v>
      </c>
      <c r="N94" s="37">
        <f>VLOOKUP($C94,DATA_ALL!$A:$CU,N$5,FALSE)</f>
        <v>0</v>
      </c>
      <c r="O94" s="37">
        <f>VLOOKUP($C94,DATA_ALL!$A:$CU,O$5,FALSE)</f>
        <v>2773895937</v>
      </c>
      <c r="P94" s="37">
        <f t="shared" si="43"/>
        <v>2773895937</v>
      </c>
      <c r="Q94" s="49">
        <f t="shared" si="44"/>
        <v>8.7202009965419679E-3</v>
      </c>
      <c r="R94" s="37">
        <f>VLOOKUP($C94,DATA_ALL!$A:$CU,R$5,FALSE)</f>
        <v>544166236</v>
      </c>
      <c r="S94" s="49">
        <f t="shared" si="45"/>
        <v>8.4006735565457409E-3</v>
      </c>
      <c r="T94" s="37">
        <f>VLOOKUP($C94,DATA_ALL!$A:$CU,T$5,FALSE)</f>
        <v>0</v>
      </c>
      <c r="U94" s="37">
        <f>VLOOKUP($C94,DATA_ALL!$A:$CU,U$5,FALSE)</f>
        <v>0</v>
      </c>
      <c r="V94" s="37">
        <f t="shared" si="46"/>
        <v>0</v>
      </c>
      <c r="W94" s="49">
        <f t="shared" si="47"/>
        <v>0</v>
      </c>
      <c r="X94" s="37">
        <f>VLOOKUP($C94,DATA_ALL!$A:$CU,X$5,FALSE)</f>
        <v>0</v>
      </c>
      <c r="Y94" s="49">
        <f t="shared" si="48"/>
        <v>0</v>
      </c>
      <c r="Z94" s="37">
        <f>VLOOKUP($C94,DATA_ALL!$A:$CU,Z$5,FALSE)</f>
        <v>0</v>
      </c>
      <c r="AA94" s="37">
        <f>VLOOKUP($C94,DATA_ALL!$A:$CU,AA$5,FALSE)</f>
        <v>0</v>
      </c>
      <c r="AB94" s="37">
        <f t="shared" si="49"/>
        <v>0</v>
      </c>
      <c r="AC94" s="49">
        <f t="shared" si="50"/>
        <v>0</v>
      </c>
      <c r="AD94" s="37">
        <f>VLOOKUP($C94,DATA_ALL!$A:$CU,AD$5,FALSE)</f>
        <v>0</v>
      </c>
      <c r="AE94" s="37">
        <f>VLOOKUP($C94,DATA_ALL!$A:$CU,AE$5,FALSE)</f>
        <v>0</v>
      </c>
      <c r="AF94" s="37">
        <f t="shared" si="51"/>
        <v>0</v>
      </c>
      <c r="AG94" s="49">
        <f t="shared" si="52"/>
        <v>0</v>
      </c>
      <c r="AH94" s="37">
        <f>VLOOKUP($C94,DATA_ALL!$A:$CU,AH$5,FALSE)</f>
        <v>0</v>
      </c>
      <c r="AI94" s="49">
        <f t="shared" si="53"/>
        <v>0</v>
      </c>
      <c r="AJ94" s="37">
        <f>VLOOKUP($C94,DATA_ALL!$A:$CU,AJ$5,FALSE)</f>
        <v>0</v>
      </c>
      <c r="AK94" s="49">
        <f t="shared" si="54"/>
        <v>0</v>
      </c>
      <c r="AL94" s="37">
        <f>VLOOKUP($C94,DATA_ALL!$A:$CU,AL$5,FALSE)</f>
        <v>0</v>
      </c>
      <c r="AM94" s="49">
        <f t="shared" si="55"/>
        <v>0</v>
      </c>
      <c r="AN94" s="37">
        <f>VLOOKUP($C94,DATA_ALL!$A:$CU,AN$5,FALSE)</f>
        <v>0</v>
      </c>
      <c r="AO94" s="49">
        <f t="shared" si="56"/>
        <v>0</v>
      </c>
      <c r="AP94" s="37">
        <f>VLOOKUP($C94,DATA_ALL!$A:$CU,AP$5,FALSE)</f>
        <v>0</v>
      </c>
      <c r="AQ94" s="49">
        <f t="shared" si="57"/>
        <v>0</v>
      </c>
      <c r="AR94" s="37">
        <f>VLOOKUP($C94,DATA_ALL!$A:$CU,AR$5,FALSE)</f>
        <v>0</v>
      </c>
      <c r="AS94" s="49">
        <f t="shared" si="58"/>
        <v>0</v>
      </c>
      <c r="AT94" s="37">
        <f>VLOOKUP($C94,DATA_ALL!$A:$CU,AT$5,FALSE)</f>
        <v>0</v>
      </c>
      <c r="AU94" s="49">
        <f t="shared" si="59"/>
        <v>0</v>
      </c>
    </row>
    <row r="95" spans="2:47" ht="16" customHeight="1" x14ac:dyDescent="0.35">
      <c r="B95" s="1">
        <v>88</v>
      </c>
      <c r="C95" s="51" t="s">
        <v>1375</v>
      </c>
      <c r="D95" s="51" t="str">
        <f>VLOOKUP($C95,DATA_ALL!$A:$CU,D$5,FALSE)</f>
        <v>Index</v>
      </c>
      <c r="E95" s="37">
        <f>VLOOKUP($C95,DATA_ALL!$A:$CU,E$5,FALSE)/1000000000</f>
        <v>102.729954519</v>
      </c>
      <c r="F95" s="37" t="str">
        <f>VLOOKUP($C95,DATA_ALL!$A:$CU,F$5,FALSE)</f>
        <v>United States</v>
      </c>
      <c r="G95" s="37">
        <f>IF(VLOOKUP($C95,DATA_ALL!$A:$CU,G$5,FALSE)="N/A",0,VLOOKUP($C95,DATA_ALL!$A:$CU,G$5,FALSE))</f>
        <v>0</v>
      </c>
      <c r="H95" s="37">
        <f>VLOOKUP($C95,DATA_ALL!$A:$CU,H$5,FALSE)</f>
        <v>0</v>
      </c>
      <c r="I95" s="37">
        <f t="shared" si="40"/>
        <v>0</v>
      </c>
      <c r="J95" s="48">
        <f t="shared" si="41"/>
        <v>0</v>
      </c>
      <c r="K95" s="50" t="str">
        <f>IFERROR(INDEX('SH Summary'!B:B,MATCH('US&amp;CA'!C95,'SH Summary'!C:C,0)), "N/A")</f>
        <v>N/A</v>
      </c>
      <c r="L95" s="37">
        <f>VLOOKUP($C95,DATA_ALL!$A:$CU,L$5,FALSE)</f>
        <v>0</v>
      </c>
      <c r="M95" s="49">
        <f t="shared" si="42"/>
        <v>0</v>
      </c>
      <c r="N95" s="37">
        <f>VLOOKUP($C95,DATA_ALL!$A:$CU,N$5,FALSE)</f>
        <v>0</v>
      </c>
      <c r="O95" s="37">
        <f>VLOOKUP($C95,DATA_ALL!$A:$CU,O$5,FALSE)</f>
        <v>0</v>
      </c>
      <c r="P95" s="37">
        <f t="shared" si="43"/>
        <v>0</v>
      </c>
      <c r="Q95" s="49">
        <f t="shared" si="44"/>
        <v>0</v>
      </c>
      <c r="R95" s="37">
        <f>VLOOKUP($C95,DATA_ALL!$A:$CU,R$5,FALSE)</f>
        <v>0</v>
      </c>
      <c r="S95" s="49">
        <f t="shared" si="45"/>
        <v>0</v>
      </c>
      <c r="T95" s="37">
        <f>VLOOKUP($C95,DATA_ALL!$A:$CU,T$5,FALSE)</f>
        <v>0</v>
      </c>
      <c r="U95" s="37">
        <f>VLOOKUP($C95,DATA_ALL!$A:$CU,U$5,FALSE)</f>
        <v>0</v>
      </c>
      <c r="V95" s="37">
        <f t="shared" si="46"/>
        <v>0</v>
      </c>
      <c r="W95" s="49">
        <f t="shared" si="47"/>
        <v>0</v>
      </c>
      <c r="X95" s="37">
        <f>VLOOKUP($C95,DATA_ALL!$A:$CU,X$5,FALSE)</f>
        <v>35061209</v>
      </c>
      <c r="Y95" s="49">
        <f t="shared" si="48"/>
        <v>2.5704698680351908E-4</v>
      </c>
      <c r="Z95" s="37">
        <f>VLOOKUP($C95,DATA_ALL!$A:$CU,Z$5,FALSE)</f>
        <v>0</v>
      </c>
      <c r="AA95" s="37">
        <f>VLOOKUP($C95,DATA_ALL!$A:$CU,AA$5,FALSE)</f>
        <v>0</v>
      </c>
      <c r="AB95" s="37">
        <f t="shared" si="49"/>
        <v>0</v>
      </c>
      <c r="AC95" s="49">
        <f t="shared" si="50"/>
        <v>0</v>
      </c>
      <c r="AD95" s="37">
        <f>VLOOKUP($C95,DATA_ALL!$A:$CU,AD$5,FALSE)</f>
        <v>0</v>
      </c>
      <c r="AE95" s="37">
        <f>VLOOKUP($C95,DATA_ALL!$A:$CU,AE$5,FALSE)</f>
        <v>0</v>
      </c>
      <c r="AF95" s="37">
        <f t="shared" si="51"/>
        <v>0</v>
      </c>
      <c r="AG95" s="49">
        <f t="shared" si="52"/>
        <v>0</v>
      </c>
      <c r="AH95" s="37">
        <f>VLOOKUP($C95,DATA_ALL!$A:$CU,AH$5,FALSE)</f>
        <v>95111897</v>
      </c>
      <c r="AI95" s="49">
        <f t="shared" si="53"/>
        <v>1.2062383893468611E-3</v>
      </c>
      <c r="AJ95" s="37">
        <f>VLOOKUP($C95,DATA_ALL!$A:$CU,AJ$5,FALSE)</f>
        <v>281904571</v>
      </c>
      <c r="AK95" s="49">
        <f t="shared" si="54"/>
        <v>2.3610098073701844E-3</v>
      </c>
      <c r="AL95" s="37">
        <f>VLOOKUP($C95,DATA_ALL!$A:$CU,AL$5,FALSE)</f>
        <v>56553209</v>
      </c>
      <c r="AM95" s="49">
        <f t="shared" si="55"/>
        <v>2.1643019135093762E-3</v>
      </c>
      <c r="AN95" s="37">
        <f>VLOOKUP($C95,DATA_ALL!$A:$CU,AN$5,FALSE)</f>
        <v>0</v>
      </c>
      <c r="AO95" s="49">
        <f t="shared" si="56"/>
        <v>0</v>
      </c>
      <c r="AP95" s="37">
        <f>VLOOKUP($C95,DATA_ALL!$A:$CU,AP$5,FALSE)</f>
        <v>1405331</v>
      </c>
      <c r="AQ95" s="49">
        <f t="shared" si="57"/>
        <v>1.2764132606721162E-3</v>
      </c>
      <c r="AR95" s="37">
        <f>VLOOKUP($C95,DATA_ALL!$A:$CU,AR$5,FALSE)</f>
        <v>0</v>
      </c>
      <c r="AS95" s="49">
        <f t="shared" si="58"/>
        <v>0</v>
      </c>
      <c r="AT95" s="37">
        <f>VLOOKUP($C95,DATA_ALL!$A:$CU,AT$5,FALSE)</f>
        <v>0</v>
      </c>
      <c r="AU95" s="49">
        <f t="shared" si="59"/>
        <v>0</v>
      </c>
    </row>
    <row r="96" spans="2:47" ht="16" customHeight="1" x14ac:dyDescent="0.35">
      <c r="B96" s="1">
        <v>89</v>
      </c>
      <c r="C96" s="12" t="s">
        <v>409</v>
      </c>
      <c r="D96" s="12" t="str">
        <f>VLOOKUP($C96,DATA_ALL!$A:$CU,D$5,FALSE)</f>
        <v>Growth</v>
      </c>
      <c r="E96" s="37">
        <f>VLOOKUP($C96,DATA_ALL!$A:$CU,E$5,FALSE)/1000000000</f>
        <v>101.973974446</v>
      </c>
      <c r="F96" s="37" t="str">
        <f>VLOOKUP($C96,DATA_ALL!$A:$CU,F$5,FALSE)</f>
        <v>United States</v>
      </c>
      <c r="G96" s="37">
        <f>IF(VLOOKUP($C96,DATA_ALL!$A:$CU,G$5,FALSE)="N/A",0,VLOOKUP($C96,DATA_ALL!$A:$CU,G$5,FALSE))</f>
        <v>0</v>
      </c>
      <c r="H96" s="37">
        <f>VLOOKUP($C96,DATA_ALL!$A:$CU,H$5,FALSE)</f>
        <v>1754368</v>
      </c>
      <c r="I96" s="37">
        <f t="shared" si="40"/>
        <v>1754368</v>
      </c>
      <c r="J96" s="48">
        <f t="shared" si="41"/>
        <v>5.615774647887324E-5</v>
      </c>
      <c r="K96" s="50">
        <f>IFERROR(INDEX('SH Summary'!B:B,MATCH('US&amp;CA'!C96,'SH Summary'!C:C,0)), "N/A")</f>
        <v>372</v>
      </c>
      <c r="L96" s="37">
        <f>VLOOKUP($C96,DATA_ALL!$A:$CU,L$5,FALSE)</f>
        <v>58593352</v>
      </c>
      <c r="M96" s="49">
        <f t="shared" si="42"/>
        <v>1.1305715775258748E-4</v>
      </c>
      <c r="N96" s="37">
        <f>VLOOKUP($C96,DATA_ALL!$A:$CU,N$5,FALSE)</f>
        <v>72636698</v>
      </c>
      <c r="O96" s="37">
        <f>VLOOKUP($C96,DATA_ALL!$A:$CU,O$5,FALSE)</f>
        <v>44407921</v>
      </c>
      <c r="P96" s="37">
        <f t="shared" si="43"/>
        <v>117044619</v>
      </c>
      <c r="Q96" s="49">
        <f t="shared" si="44"/>
        <v>3.6794913234831813E-4</v>
      </c>
      <c r="R96" s="37">
        <f>VLOOKUP($C96,DATA_ALL!$A:$CU,R$5,FALSE)</f>
        <v>2838114</v>
      </c>
      <c r="S96" s="49">
        <f t="shared" si="45"/>
        <v>4.3813944440063091E-5</v>
      </c>
      <c r="T96" s="37">
        <f>VLOOKUP($C96,DATA_ALL!$A:$CU,T$5,FALSE)</f>
        <v>0</v>
      </c>
      <c r="U96" s="37">
        <f>VLOOKUP($C96,DATA_ALL!$A:$CU,U$5,FALSE)</f>
        <v>2661139</v>
      </c>
      <c r="V96" s="37">
        <f t="shared" si="46"/>
        <v>2661139</v>
      </c>
      <c r="W96" s="49">
        <f t="shared" si="47"/>
        <v>3.6781465100207322E-5</v>
      </c>
      <c r="X96" s="37">
        <f>VLOOKUP($C96,DATA_ALL!$A:$CU,X$5,FALSE)</f>
        <v>27975351</v>
      </c>
      <c r="Y96" s="49">
        <f t="shared" si="48"/>
        <v>2.0509788123167154E-4</v>
      </c>
      <c r="Z96" s="37">
        <f>VLOOKUP($C96,DATA_ALL!$A:$CU,Z$5,FALSE)</f>
        <v>0</v>
      </c>
      <c r="AA96" s="37">
        <f>VLOOKUP($C96,DATA_ALL!$A:$CU,AA$5,FALSE)</f>
        <v>1921386</v>
      </c>
      <c r="AB96" s="37">
        <f t="shared" si="49"/>
        <v>1921386</v>
      </c>
      <c r="AC96" s="49">
        <f t="shared" si="50"/>
        <v>4.444566273421235E-5</v>
      </c>
      <c r="AD96" s="37">
        <f>VLOOKUP($C96,DATA_ALL!$A:$CU,AD$5,FALSE)</f>
        <v>0</v>
      </c>
      <c r="AE96" s="37">
        <f>VLOOKUP($C96,DATA_ALL!$A:$CU,AE$5,FALSE)</f>
        <v>1628841</v>
      </c>
      <c r="AF96" s="37">
        <f t="shared" si="51"/>
        <v>1628841</v>
      </c>
      <c r="AG96" s="49">
        <f t="shared" si="52"/>
        <v>3.5371140065146578E-5</v>
      </c>
      <c r="AH96" s="37">
        <f>VLOOKUP($C96,DATA_ALL!$A:$CU,AH$5,FALSE)</f>
        <v>15933505</v>
      </c>
      <c r="AI96" s="49">
        <f t="shared" si="53"/>
        <v>2.0207362079898542E-4</v>
      </c>
      <c r="AJ96" s="37">
        <f>VLOOKUP($C96,DATA_ALL!$A:$CU,AJ$5,FALSE)</f>
        <v>48852343</v>
      </c>
      <c r="AK96" s="49">
        <f t="shared" si="54"/>
        <v>4.0914860134003351E-4</v>
      </c>
      <c r="AL96" s="37">
        <f>VLOOKUP($C96,DATA_ALL!$A:$CU,AL$5,FALSE)</f>
        <v>10618169</v>
      </c>
      <c r="AM96" s="49">
        <f t="shared" si="55"/>
        <v>4.0635931879066207E-4</v>
      </c>
      <c r="AN96" s="37">
        <f>VLOOKUP($C96,DATA_ALL!$A:$CU,AN$5,FALSE)</f>
        <v>0</v>
      </c>
      <c r="AO96" s="49">
        <f t="shared" si="56"/>
        <v>0</v>
      </c>
      <c r="AP96" s="37">
        <f>VLOOKUP($C96,DATA_ALL!$A:$CU,AP$5,FALSE)</f>
        <v>3033836</v>
      </c>
      <c r="AQ96" s="49">
        <f t="shared" si="57"/>
        <v>2.75552770208901E-3</v>
      </c>
      <c r="AR96" s="37">
        <f>VLOOKUP($C96,DATA_ALL!$A:$CU,AR$5,FALSE)</f>
        <v>0</v>
      </c>
      <c r="AS96" s="49">
        <f t="shared" si="58"/>
        <v>0</v>
      </c>
      <c r="AT96" s="37">
        <f>VLOOKUP($C96,DATA_ALL!$A:$CU,AT$5,FALSE)</f>
        <v>693739</v>
      </c>
      <c r="AU96" s="49">
        <f t="shared" si="59"/>
        <v>1.4087075648340247E-4</v>
      </c>
    </row>
    <row r="97" spans="2:47" ht="16" customHeight="1" x14ac:dyDescent="0.35">
      <c r="B97" s="1">
        <v>90</v>
      </c>
      <c r="C97" s="12" t="s">
        <v>230</v>
      </c>
      <c r="D97" s="12" t="str">
        <f>VLOOKUP($C97,DATA_ALL!$A:$CU,D$5,FALSE)</f>
        <v>Growth</v>
      </c>
      <c r="E97" s="37">
        <f>VLOOKUP($C97,DATA_ALL!$A:$CU,E$5,FALSE)/1000000000</f>
        <v>101.256224973</v>
      </c>
      <c r="F97" s="37" t="str">
        <f>VLOOKUP($C97,DATA_ALL!$A:$CU,F$5,FALSE)</f>
        <v>Canada</v>
      </c>
      <c r="G97" s="37">
        <f>IF(VLOOKUP($C97,DATA_ALL!$A:$CU,G$5,FALSE)="N/A",0,VLOOKUP($C97,DATA_ALL!$A:$CU,G$5,FALSE))</f>
        <v>8905340</v>
      </c>
      <c r="H97" s="37">
        <f>VLOOKUP($C97,DATA_ALL!$A:$CU,H$5,FALSE)</f>
        <v>340960</v>
      </c>
      <c r="I97" s="37">
        <f t="shared" si="40"/>
        <v>9246300</v>
      </c>
      <c r="J97" s="48">
        <f t="shared" si="41"/>
        <v>2.9597631241997437E-4</v>
      </c>
      <c r="K97" s="50">
        <f>IFERROR(INDEX('SH Summary'!B:B,MATCH('US&amp;CA'!C97,'SH Summary'!C:C,0)), "N/A")</f>
        <v>193</v>
      </c>
      <c r="L97" s="37">
        <f>VLOOKUP($C97,DATA_ALL!$A:$CU,L$5,FALSE)</f>
        <v>10177246</v>
      </c>
      <c r="M97" s="49">
        <f t="shared" si="42"/>
        <v>1.9637219364218825E-5</v>
      </c>
      <c r="N97" s="37">
        <f>VLOOKUP($C97,DATA_ALL!$A:$CU,N$5,FALSE)</f>
        <v>0</v>
      </c>
      <c r="O97" s="37">
        <f>VLOOKUP($C97,DATA_ALL!$A:$CU,O$5,FALSE)</f>
        <v>0</v>
      </c>
      <c r="P97" s="37">
        <f t="shared" si="43"/>
        <v>0</v>
      </c>
      <c r="Q97" s="49">
        <f t="shared" si="44"/>
        <v>0</v>
      </c>
      <c r="R97" s="37">
        <f>VLOOKUP($C97,DATA_ALL!$A:$CU,R$5,FALSE)</f>
        <v>5407742</v>
      </c>
      <c r="S97" s="49">
        <f t="shared" si="45"/>
        <v>8.3483083320189276E-5</v>
      </c>
      <c r="T97" s="37">
        <f>VLOOKUP($C97,DATA_ALL!$A:$CU,T$5,FALSE)</f>
        <v>0</v>
      </c>
      <c r="U97" s="37">
        <f>VLOOKUP($C97,DATA_ALL!$A:$CU,U$5,FALSE)</f>
        <v>0</v>
      </c>
      <c r="V97" s="37">
        <f t="shared" si="46"/>
        <v>0</v>
      </c>
      <c r="W97" s="49">
        <f t="shared" si="47"/>
        <v>0</v>
      </c>
      <c r="X97" s="37">
        <f>VLOOKUP($C97,DATA_ALL!$A:$CU,X$5,FALSE)</f>
        <v>0</v>
      </c>
      <c r="Y97" s="49">
        <f t="shared" si="48"/>
        <v>0</v>
      </c>
      <c r="Z97" s="37">
        <f>VLOOKUP($C97,DATA_ALL!$A:$CU,Z$5,FALSE)</f>
        <v>1604498</v>
      </c>
      <c r="AA97" s="37">
        <f>VLOOKUP($C97,DATA_ALL!$A:$CU,AA$5,FALSE)</f>
        <v>5287933</v>
      </c>
      <c r="AB97" s="37">
        <f t="shared" si="49"/>
        <v>6892431</v>
      </c>
      <c r="AC97" s="49">
        <f t="shared" si="50"/>
        <v>1.5943629424011103E-4</v>
      </c>
      <c r="AD97" s="37">
        <f>VLOOKUP($C97,DATA_ALL!$A:$CU,AD$5,FALSE)</f>
        <v>0</v>
      </c>
      <c r="AE97" s="37">
        <f>VLOOKUP($C97,DATA_ALL!$A:$CU,AE$5,FALSE)</f>
        <v>0</v>
      </c>
      <c r="AF97" s="37">
        <f t="shared" si="51"/>
        <v>0</v>
      </c>
      <c r="AG97" s="49">
        <f t="shared" si="52"/>
        <v>0</v>
      </c>
      <c r="AH97" s="37">
        <f>VLOOKUP($C97,DATA_ALL!$A:$CU,AH$5,FALSE)</f>
        <v>4143247</v>
      </c>
      <c r="AI97" s="49">
        <f t="shared" si="53"/>
        <v>5.2545935320228284E-5</v>
      </c>
      <c r="AJ97" s="37">
        <f>VLOOKUP($C97,DATA_ALL!$A:$CU,AJ$5,FALSE)</f>
        <v>225715255</v>
      </c>
      <c r="AK97" s="49">
        <f t="shared" si="54"/>
        <v>1.8904125209380234E-3</v>
      </c>
      <c r="AL97" s="37">
        <f>VLOOKUP($C97,DATA_ALL!$A:$CU,AL$5,FALSE)</f>
        <v>9265847</v>
      </c>
      <c r="AM97" s="49">
        <f t="shared" si="55"/>
        <v>3.5460570225794106E-4</v>
      </c>
      <c r="AN97" s="37">
        <f>VLOOKUP($C97,DATA_ALL!$A:$CU,AN$5,FALSE)</f>
        <v>0</v>
      </c>
      <c r="AO97" s="49">
        <f t="shared" si="56"/>
        <v>0</v>
      </c>
      <c r="AP97" s="37">
        <f>VLOOKUP($C97,DATA_ALL!$A:$CU,AP$5,FALSE)</f>
        <v>0</v>
      </c>
      <c r="AQ97" s="49">
        <f t="shared" si="57"/>
        <v>0</v>
      </c>
      <c r="AR97" s="37">
        <f>VLOOKUP($C97,DATA_ALL!$A:$CU,AR$5,FALSE)</f>
        <v>0</v>
      </c>
      <c r="AS97" s="49">
        <f t="shared" si="58"/>
        <v>0</v>
      </c>
      <c r="AT97" s="37">
        <f>VLOOKUP($C97,DATA_ALL!$A:$CU,AT$5,FALSE)</f>
        <v>0</v>
      </c>
      <c r="AU97" s="49">
        <f t="shared" si="59"/>
        <v>0</v>
      </c>
    </row>
    <row r="98" spans="2:47" ht="16" customHeight="1" x14ac:dyDescent="0.35">
      <c r="B98" s="1">
        <v>91</v>
      </c>
      <c r="C98" s="12" t="s">
        <v>1376</v>
      </c>
      <c r="D98" s="12" t="str">
        <f>VLOOKUP($C98,DATA_ALL!$A:$CU,D$5,FALSE)</f>
        <v>Value</v>
      </c>
      <c r="E98" s="37">
        <f>VLOOKUP($C98,DATA_ALL!$A:$CU,E$5,FALSE)/1000000000</f>
        <v>100.137455667</v>
      </c>
      <c r="F98" s="37" t="str">
        <f>VLOOKUP($C98,DATA_ALL!$A:$CU,F$5,FALSE)</f>
        <v>United States</v>
      </c>
      <c r="G98" s="37">
        <f>IF(VLOOKUP($C98,DATA_ALL!$A:$CU,G$5,FALSE)="N/A",0,VLOOKUP($C98,DATA_ALL!$A:$CU,G$5,FALSE))</f>
        <v>0</v>
      </c>
      <c r="H98" s="37">
        <f>VLOOKUP($C98,DATA_ALL!$A:$CU,H$5,FALSE)</f>
        <v>0</v>
      </c>
      <c r="I98" s="37">
        <f t="shared" si="40"/>
        <v>0</v>
      </c>
      <c r="J98" s="48">
        <f t="shared" si="41"/>
        <v>0</v>
      </c>
      <c r="K98" s="50" t="str">
        <f>IFERROR(INDEX('SH Summary'!B:B,MATCH('US&amp;CA'!C98,'SH Summary'!C:C,0)), "N/A")</f>
        <v>N/A</v>
      </c>
      <c r="L98" s="37">
        <f>VLOOKUP($C98,DATA_ALL!$A:$CU,L$5,FALSE)</f>
        <v>0</v>
      </c>
      <c r="M98" s="49">
        <f t="shared" si="42"/>
        <v>0</v>
      </c>
      <c r="N98" s="37">
        <f>VLOOKUP($C98,DATA_ALL!$A:$CU,N$5,FALSE)</f>
        <v>0</v>
      </c>
      <c r="O98" s="37">
        <f>VLOOKUP($C98,DATA_ALL!$A:$CU,O$5,FALSE)</f>
        <v>735444663</v>
      </c>
      <c r="P98" s="37">
        <f t="shared" si="43"/>
        <v>735444663</v>
      </c>
      <c r="Q98" s="49">
        <f t="shared" si="44"/>
        <v>2.311992024520591E-3</v>
      </c>
      <c r="R98" s="37">
        <f>VLOOKUP($C98,DATA_ALL!$A:$CU,R$5,FALSE)</f>
        <v>0</v>
      </c>
      <c r="S98" s="49">
        <f t="shared" si="45"/>
        <v>0</v>
      </c>
      <c r="T98" s="37">
        <f>VLOOKUP($C98,DATA_ALL!$A:$CU,T$5,FALSE)</f>
        <v>0</v>
      </c>
      <c r="U98" s="37">
        <f>VLOOKUP($C98,DATA_ALL!$A:$CU,U$5,FALSE)</f>
        <v>0</v>
      </c>
      <c r="V98" s="37">
        <f t="shared" si="46"/>
        <v>0</v>
      </c>
      <c r="W98" s="49">
        <f t="shared" si="47"/>
        <v>0</v>
      </c>
      <c r="X98" s="37">
        <f>VLOOKUP($C98,DATA_ALL!$A:$CU,X$5,FALSE)</f>
        <v>0</v>
      </c>
      <c r="Y98" s="49">
        <f t="shared" si="48"/>
        <v>0</v>
      </c>
      <c r="Z98" s="37">
        <f>VLOOKUP($C98,DATA_ALL!$A:$CU,Z$5,FALSE)</f>
        <v>0</v>
      </c>
      <c r="AA98" s="37">
        <f>VLOOKUP($C98,DATA_ALL!$A:$CU,AA$5,FALSE)</f>
        <v>0</v>
      </c>
      <c r="AB98" s="37">
        <f t="shared" si="49"/>
        <v>0</v>
      </c>
      <c r="AC98" s="49">
        <f t="shared" si="50"/>
        <v>0</v>
      </c>
      <c r="AD98" s="37">
        <f>VLOOKUP($C98,DATA_ALL!$A:$CU,AD$5,FALSE)</f>
        <v>0</v>
      </c>
      <c r="AE98" s="37">
        <f>VLOOKUP($C98,DATA_ALL!$A:$CU,AE$5,FALSE)</f>
        <v>0</v>
      </c>
      <c r="AF98" s="37">
        <f t="shared" si="51"/>
        <v>0</v>
      </c>
      <c r="AG98" s="49">
        <f t="shared" si="52"/>
        <v>0</v>
      </c>
      <c r="AH98" s="37">
        <f>VLOOKUP($C98,DATA_ALL!$A:$CU,AH$5,FALSE)</f>
        <v>0</v>
      </c>
      <c r="AI98" s="49">
        <f t="shared" si="53"/>
        <v>0</v>
      </c>
      <c r="AJ98" s="37">
        <f>VLOOKUP($C98,DATA_ALL!$A:$CU,AJ$5,FALSE)</f>
        <v>0</v>
      </c>
      <c r="AK98" s="49">
        <f t="shared" si="54"/>
        <v>0</v>
      </c>
      <c r="AL98" s="37">
        <f>VLOOKUP($C98,DATA_ALL!$A:$CU,AL$5,FALSE)</f>
        <v>0</v>
      </c>
      <c r="AM98" s="49">
        <f t="shared" si="55"/>
        <v>0</v>
      </c>
      <c r="AN98" s="37">
        <f>VLOOKUP($C98,DATA_ALL!$A:$CU,AN$5,FALSE)</f>
        <v>0</v>
      </c>
      <c r="AO98" s="49">
        <f t="shared" si="56"/>
        <v>0</v>
      </c>
      <c r="AP98" s="37">
        <f>VLOOKUP($C98,DATA_ALL!$A:$CU,AP$5,FALSE)</f>
        <v>0</v>
      </c>
      <c r="AQ98" s="49">
        <f t="shared" si="57"/>
        <v>0</v>
      </c>
      <c r="AR98" s="37">
        <f>VLOOKUP($C98,DATA_ALL!$A:$CU,AR$5,FALSE)</f>
        <v>768133</v>
      </c>
      <c r="AS98" s="49">
        <f t="shared" si="58"/>
        <v>3.5381529249193921E-3</v>
      </c>
      <c r="AT98" s="37">
        <f>VLOOKUP($C98,DATA_ALL!$A:$CU,AT$5,FALSE)</f>
        <v>0</v>
      </c>
      <c r="AU98" s="49">
        <f t="shared" si="59"/>
        <v>0</v>
      </c>
    </row>
    <row r="99" spans="2:47" ht="16" customHeight="1" x14ac:dyDescent="0.35">
      <c r="B99" s="1">
        <v>92</v>
      </c>
      <c r="C99" s="12" t="s">
        <v>426</v>
      </c>
      <c r="D99" s="12" t="str">
        <f>VLOOKUP($C99,DATA_ALL!$A:$CU,D$5,FALSE)</f>
        <v>Value</v>
      </c>
      <c r="E99" s="37">
        <f>VLOOKUP($C99,DATA_ALL!$A:$CU,E$5,FALSE)/1000000000</f>
        <v>99.970365619999995</v>
      </c>
      <c r="F99" s="37" t="str">
        <f>VLOOKUP($C99,DATA_ALL!$A:$CU,F$5,FALSE)</f>
        <v>Canada</v>
      </c>
      <c r="G99" s="37">
        <f>IF(VLOOKUP($C99,DATA_ALL!$A:$CU,G$5,FALSE)="N/A",0,VLOOKUP($C99,DATA_ALL!$A:$CU,G$5,FALSE))</f>
        <v>1636796</v>
      </c>
      <c r="H99" s="37">
        <f>VLOOKUP($C99,DATA_ALL!$A:$CU,H$5,FALSE)</f>
        <v>0</v>
      </c>
      <c r="I99" s="37">
        <f t="shared" si="40"/>
        <v>1636796</v>
      </c>
      <c r="J99" s="48">
        <f t="shared" si="41"/>
        <v>5.239423815620999E-5</v>
      </c>
      <c r="K99" s="50">
        <f>IFERROR(INDEX('SH Summary'!B:B,MATCH('US&amp;CA'!C99,'SH Summary'!C:C,0)), "N/A")</f>
        <v>389</v>
      </c>
      <c r="L99" s="37">
        <f>VLOOKUP($C99,DATA_ALL!$A:$CU,L$5,FALSE)</f>
        <v>0</v>
      </c>
      <c r="M99" s="49">
        <f t="shared" si="42"/>
        <v>0</v>
      </c>
      <c r="N99" s="37">
        <f>VLOOKUP($C99,DATA_ALL!$A:$CU,N$5,FALSE)</f>
        <v>71083503</v>
      </c>
      <c r="O99" s="37">
        <f>VLOOKUP($C99,DATA_ALL!$A:$CU,O$5,FALSE)</f>
        <v>0</v>
      </c>
      <c r="P99" s="37">
        <f t="shared" si="43"/>
        <v>71083503</v>
      </c>
      <c r="Q99" s="49">
        <f t="shared" si="44"/>
        <v>2.2346275699465577E-4</v>
      </c>
      <c r="R99" s="37">
        <f>VLOOKUP($C99,DATA_ALL!$A:$CU,R$5,FALSE)</f>
        <v>0</v>
      </c>
      <c r="S99" s="49">
        <f t="shared" si="45"/>
        <v>0</v>
      </c>
      <c r="T99" s="37">
        <f>VLOOKUP($C99,DATA_ALL!$A:$CU,T$5,FALSE)</f>
        <v>1448504</v>
      </c>
      <c r="U99" s="37">
        <f>VLOOKUP($C99,DATA_ALL!$A:$CU,U$5,FALSE)</f>
        <v>0</v>
      </c>
      <c r="V99" s="37">
        <f t="shared" si="46"/>
        <v>1448504</v>
      </c>
      <c r="W99" s="49">
        <f t="shared" si="47"/>
        <v>2.0020787836903938E-5</v>
      </c>
      <c r="X99" s="37">
        <f>VLOOKUP($C99,DATA_ALL!$A:$CU,X$5,FALSE)</f>
        <v>43324</v>
      </c>
      <c r="Y99" s="49">
        <f t="shared" si="48"/>
        <v>3.1762463343108506E-7</v>
      </c>
      <c r="Z99" s="37">
        <f>VLOOKUP($C99,DATA_ALL!$A:$CU,Z$5,FALSE)</f>
        <v>274114</v>
      </c>
      <c r="AA99" s="37">
        <f>VLOOKUP($C99,DATA_ALL!$A:$CU,AA$5,FALSE)</f>
        <v>0</v>
      </c>
      <c r="AB99" s="37">
        <f t="shared" si="49"/>
        <v>274114</v>
      </c>
      <c r="AC99" s="49">
        <f t="shared" si="50"/>
        <v>6.3408281286143885E-6</v>
      </c>
      <c r="AD99" s="37">
        <f>VLOOKUP($C99,DATA_ALL!$A:$CU,AD$5,FALSE)</f>
        <v>8192378</v>
      </c>
      <c r="AE99" s="37">
        <f>VLOOKUP($C99,DATA_ALL!$A:$CU,AE$5,FALSE)</f>
        <v>0</v>
      </c>
      <c r="AF99" s="37">
        <f t="shared" si="51"/>
        <v>8192378</v>
      </c>
      <c r="AG99" s="49">
        <f t="shared" si="52"/>
        <v>1.7790180238870792E-4</v>
      </c>
      <c r="AH99" s="37">
        <f>VLOOKUP($C99,DATA_ALL!$A:$CU,AH$5,FALSE)</f>
        <v>36950033</v>
      </c>
      <c r="AI99" s="49">
        <f t="shared" si="53"/>
        <v>4.6861170577045024E-4</v>
      </c>
      <c r="AJ99" s="37">
        <f>VLOOKUP($C99,DATA_ALL!$A:$CU,AJ$5,FALSE)</f>
        <v>41429549</v>
      </c>
      <c r="AK99" s="49">
        <f t="shared" si="54"/>
        <v>3.4698114740368507E-4</v>
      </c>
      <c r="AL99" s="37">
        <f>VLOOKUP($C99,DATA_ALL!$A:$CU,AL$5,FALSE)</f>
        <v>2457593</v>
      </c>
      <c r="AM99" s="49">
        <f t="shared" si="55"/>
        <v>9.4052544967470334E-5</v>
      </c>
      <c r="AN99" s="37">
        <f>VLOOKUP($C99,DATA_ALL!$A:$CU,AN$5,FALSE)</f>
        <v>37</v>
      </c>
      <c r="AO99" s="49">
        <f t="shared" si="56"/>
        <v>9.006815968841286E-9</v>
      </c>
      <c r="AP99" s="37">
        <f>VLOOKUP($C99,DATA_ALL!$A:$CU,AP$5,FALSE)</f>
        <v>9669</v>
      </c>
      <c r="AQ99" s="49">
        <f t="shared" si="57"/>
        <v>8.7820163487738412E-6</v>
      </c>
      <c r="AR99" s="37">
        <f>VLOOKUP($C99,DATA_ALL!$A:$CU,AR$5,FALSE)</f>
        <v>0</v>
      </c>
      <c r="AS99" s="49">
        <f t="shared" si="58"/>
        <v>0</v>
      </c>
      <c r="AT99" s="37">
        <f>VLOOKUP($C99,DATA_ALL!$A:$CU,AT$5,FALSE)</f>
        <v>0</v>
      </c>
      <c r="AU99" s="49">
        <f t="shared" si="59"/>
        <v>0</v>
      </c>
    </row>
    <row r="100" spans="2:47" ht="16" customHeight="1" x14ac:dyDescent="0.35">
      <c r="B100" s="1">
        <v>93</v>
      </c>
      <c r="C100" s="12" t="s">
        <v>78</v>
      </c>
      <c r="D100" s="12" t="str">
        <f>VLOOKUP($C100,DATA_ALL!$A:$CU,D$5,FALSE)</f>
        <v>Externally Managed</v>
      </c>
      <c r="E100" s="37">
        <f>VLOOKUP($C100,DATA_ALL!$A:$CU,E$5,FALSE)/1000000000</f>
        <v>95.903858678000006</v>
      </c>
      <c r="F100" s="37" t="str">
        <f>VLOOKUP($C100,DATA_ALL!$A:$CU,F$5,FALSE)</f>
        <v>United States</v>
      </c>
      <c r="G100" s="37">
        <f>IF(VLOOKUP($C100,DATA_ALL!$A:$CU,G$5,FALSE)="N/A",0,VLOOKUP($C100,DATA_ALL!$A:$CU,G$5,FALSE))</f>
        <v>95477553</v>
      </c>
      <c r="H100" s="37">
        <f>VLOOKUP($C100,DATA_ALL!$A:$CU,H$5,FALSE)</f>
        <v>0</v>
      </c>
      <c r="I100" s="37">
        <f t="shared" si="40"/>
        <v>95477553</v>
      </c>
      <c r="J100" s="48">
        <f t="shared" si="41"/>
        <v>3.0562596991037133E-3</v>
      </c>
      <c r="K100" s="50">
        <f>IFERROR(INDEX('SH Summary'!B:B,MATCH('US&amp;CA'!C100,'SH Summary'!C:C,0)), "N/A")</f>
        <v>39</v>
      </c>
      <c r="L100" s="37">
        <f>VLOOKUP($C100,DATA_ALL!$A:$CU,L$5,FALSE)</f>
        <v>5399744</v>
      </c>
      <c r="M100" s="49">
        <f t="shared" si="42"/>
        <v>1.0418924475110892E-5</v>
      </c>
      <c r="N100" s="37">
        <f>VLOOKUP($C100,DATA_ALL!$A:$CU,N$5,FALSE)</f>
        <v>36203365</v>
      </c>
      <c r="O100" s="37">
        <f>VLOOKUP($C100,DATA_ALL!$A:$CU,O$5,FALSE)</f>
        <v>4575953</v>
      </c>
      <c r="P100" s="37">
        <f t="shared" si="43"/>
        <v>40779318</v>
      </c>
      <c r="Q100" s="49">
        <f t="shared" si="44"/>
        <v>1.2819653568060357E-4</v>
      </c>
      <c r="R100" s="37">
        <f>VLOOKUP($C100,DATA_ALL!$A:$CU,R$5,FALSE)</f>
        <v>43022</v>
      </c>
      <c r="S100" s="49">
        <f t="shared" si="45"/>
        <v>6.6416060725552048E-7</v>
      </c>
      <c r="T100" s="37">
        <f>VLOOKUP($C100,DATA_ALL!$A:$CU,T$5,FALSE)</f>
        <v>8299344</v>
      </c>
      <c r="U100" s="37">
        <f>VLOOKUP($C100,DATA_ALL!$A:$CU,U$5,FALSE)</f>
        <v>0</v>
      </c>
      <c r="V100" s="37">
        <f t="shared" si="46"/>
        <v>8299344</v>
      </c>
      <c r="W100" s="49">
        <f t="shared" si="47"/>
        <v>1.1471104353835522E-4</v>
      </c>
      <c r="X100" s="37">
        <f>VLOOKUP($C100,DATA_ALL!$A:$CU,X$5,FALSE)</f>
        <v>91612544</v>
      </c>
      <c r="Y100" s="49">
        <f t="shared" si="48"/>
        <v>6.7164621700879768E-4</v>
      </c>
      <c r="Z100" s="37">
        <f>VLOOKUP($C100,DATA_ALL!$A:$CU,Z$5,FALSE)</f>
        <v>14287100</v>
      </c>
      <c r="AA100" s="37">
        <f>VLOOKUP($C100,DATA_ALL!$A:$CU,AA$5,FALSE)</f>
        <v>0</v>
      </c>
      <c r="AB100" s="37">
        <f t="shared" si="49"/>
        <v>14287100</v>
      </c>
      <c r="AC100" s="49">
        <f t="shared" si="50"/>
        <v>3.3049040018505666E-4</v>
      </c>
      <c r="AD100" s="37">
        <f>VLOOKUP($C100,DATA_ALL!$A:$CU,AD$5,FALSE)</f>
        <v>15197354</v>
      </c>
      <c r="AE100" s="37">
        <f>VLOOKUP($C100,DATA_ALL!$A:$CU,AE$5,FALSE)</f>
        <v>656049</v>
      </c>
      <c r="AF100" s="37">
        <f t="shared" si="51"/>
        <v>15853403</v>
      </c>
      <c r="AG100" s="49">
        <f t="shared" si="52"/>
        <v>3.4426499457111833E-4</v>
      </c>
      <c r="AH100" s="37">
        <f>VLOOKUP($C100,DATA_ALL!$A:$CU,AH$5,FALSE)</f>
        <v>157747839</v>
      </c>
      <c r="AI100" s="49">
        <f t="shared" si="53"/>
        <v>2.0006067089410272E-3</v>
      </c>
      <c r="AJ100" s="37">
        <f>VLOOKUP($C100,DATA_ALL!$A:$CU,AJ$5,FALSE)</f>
        <v>359022407</v>
      </c>
      <c r="AK100" s="49">
        <f t="shared" si="54"/>
        <v>3.0068878308207704E-3</v>
      </c>
      <c r="AL100" s="37">
        <f>VLOOKUP($C100,DATA_ALL!$A:$CU,AL$5,FALSE)</f>
        <v>58191438</v>
      </c>
      <c r="AM100" s="49">
        <f t="shared" si="55"/>
        <v>2.2269972445464982E-3</v>
      </c>
      <c r="AN100" s="37">
        <f>VLOOKUP($C100,DATA_ALL!$A:$CU,AN$5,FALSE)</f>
        <v>13159044</v>
      </c>
      <c r="AO100" s="49">
        <f t="shared" si="56"/>
        <v>3.2032726387536516E-3</v>
      </c>
      <c r="AP100" s="37">
        <f>VLOOKUP($C100,DATA_ALL!$A:$CU,AP$5,FALSE)</f>
        <v>183768</v>
      </c>
      <c r="AQ100" s="49">
        <f t="shared" si="57"/>
        <v>1.669100817438692E-4</v>
      </c>
      <c r="AR100" s="37">
        <f>VLOOKUP($C100,DATA_ALL!$A:$CU,AR$5,FALSE)</f>
        <v>0</v>
      </c>
      <c r="AS100" s="49">
        <f t="shared" si="58"/>
        <v>0</v>
      </c>
      <c r="AT100" s="37">
        <f>VLOOKUP($C100,DATA_ALL!$A:$CU,AT$5,FALSE)</f>
        <v>0</v>
      </c>
      <c r="AU100" s="49">
        <f t="shared" si="59"/>
        <v>0</v>
      </c>
    </row>
    <row r="101" spans="2:47" ht="16" customHeight="1" x14ac:dyDescent="0.35">
      <c r="B101" s="1">
        <v>94</v>
      </c>
      <c r="C101" s="51" t="s">
        <v>244</v>
      </c>
      <c r="D101" s="51" t="str">
        <f>VLOOKUP($C101,DATA_ALL!$A:$CU,D$5,FALSE)</f>
        <v>Index</v>
      </c>
      <c r="E101" s="37">
        <f>VLOOKUP($C101,DATA_ALL!$A:$CU,E$5,FALSE)/1000000000</f>
        <v>95.366463259</v>
      </c>
      <c r="F101" s="37" t="str">
        <f>VLOOKUP($C101,DATA_ALL!$A:$CU,F$5,FALSE)</f>
        <v>United States</v>
      </c>
      <c r="G101" s="37">
        <f>IF(VLOOKUP($C101,DATA_ALL!$A:$CU,G$5,FALSE)="N/A",0,VLOOKUP($C101,DATA_ALL!$A:$CU,G$5,FALSE))</f>
        <v>1242061</v>
      </c>
      <c r="H101" s="37">
        <f>VLOOKUP($C101,DATA_ALL!$A:$CU,H$5,FALSE)</f>
        <v>7291180</v>
      </c>
      <c r="I101" s="37">
        <f t="shared" si="40"/>
        <v>8533241</v>
      </c>
      <c r="J101" s="48">
        <f t="shared" si="41"/>
        <v>2.7315112035851473E-4</v>
      </c>
      <c r="K101" s="50">
        <f>IFERROR(INDEX('SH Summary'!B:B,MATCH('US&amp;CA'!C101,'SH Summary'!C:C,0)), "N/A")</f>
        <v>207</v>
      </c>
      <c r="L101" s="37">
        <f>VLOOKUP($C101,DATA_ALL!$A:$CU,L$5,FALSE)</f>
        <v>203332708</v>
      </c>
      <c r="M101" s="49">
        <f t="shared" si="42"/>
        <v>3.923349195761459E-4</v>
      </c>
      <c r="N101" s="37">
        <f>VLOOKUP($C101,DATA_ALL!$A:$CU,N$5,FALSE)</f>
        <v>179159515</v>
      </c>
      <c r="O101" s="37">
        <f>VLOOKUP($C101,DATA_ALL!$A:$CU,O$5,FALSE)</f>
        <v>12309277</v>
      </c>
      <c r="P101" s="37">
        <f t="shared" si="43"/>
        <v>191468792</v>
      </c>
      <c r="Q101" s="49">
        <f t="shared" si="44"/>
        <v>6.0191383841559263E-4</v>
      </c>
      <c r="R101" s="37">
        <f>VLOOKUP($C101,DATA_ALL!$A:$CU,R$5,FALSE)</f>
        <v>60668608</v>
      </c>
      <c r="S101" s="49">
        <f t="shared" si="45"/>
        <v>9.365835974763407E-4</v>
      </c>
      <c r="T101" s="37">
        <f>VLOOKUP($C101,DATA_ALL!$A:$CU,T$5,FALSE)</f>
        <v>10470980</v>
      </c>
      <c r="U101" s="37">
        <f>VLOOKUP($C101,DATA_ALL!$A:$CU,U$5,FALSE)</f>
        <v>0</v>
      </c>
      <c r="V101" s="37">
        <f t="shared" si="46"/>
        <v>10470980</v>
      </c>
      <c r="W101" s="49">
        <f t="shared" si="47"/>
        <v>1.4472674498963373E-4</v>
      </c>
      <c r="X101" s="37">
        <f>VLOOKUP($C101,DATA_ALL!$A:$CU,X$5,FALSE)</f>
        <v>47421942</v>
      </c>
      <c r="Y101" s="49">
        <f t="shared" si="48"/>
        <v>3.4766819648093843E-4</v>
      </c>
      <c r="Z101" s="37">
        <f>VLOOKUP($C101,DATA_ALL!$A:$CU,Z$5,FALSE)</f>
        <v>1552366</v>
      </c>
      <c r="AA101" s="37">
        <f>VLOOKUP($C101,DATA_ALL!$A:$CU,AA$5,FALSE)</f>
        <v>9717223</v>
      </c>
      <c r="AB101" s="37">
        <f t="shared" si="49"/>
        <v>11269589</v>
      </c>
      <c r="AC101" s="49">
        <f t="shared" si="50"/>
        <v>2.6068908165625721E-4</v>
      </c>
      <c r="AD101" s="37">
        <f>VLOOKUP($C101,DATA_ALL!$A:$CU,AD$5,FALSE)</f>
        <v>94399704</v>
      </c>
      <c r="AE101" s="37">
        <f>VLOOKUP($C101,DATA_ALL!$A:$CU,AE$5,FALSE)</f>
        <v>0</v>
      </c>
      <c r="AF101" s="37">
        <f t="shared" si="51"/>
        <v>94399704</v>
      </c>
      <c r="AG101" s="49">
        <f t="shared" si="52"/>
        <v>2.0499392833876222E-3</v>
      </c>
      <c r="AH101" s="37">
        <f>VLOOKUP($C101,DATA_ALL!$A:$CU,AH$5,FALSE)</f>
        <v>35307257</v>
      </c>
      <c r="AI101" s="49">
        <f t="shared" si="53"/>
        <v>4.4777751426759672E-4</v>
      </c>
      <c r="AJ101" s="37">
        <f>VLOOKUP($C101,DATA_ALL!$A:$CU,AJ$5,FALSE)</f>
        <v>78442472</v>
      </c>
      <c r="AK101" s="49">
        <f t="shared" si="54"/>
        <v>6.5697212730318256E-4</v>
      </c>
      <c r="AL101" s="37">
        <f>VLOOKUP($C101,DATA_ALL!$A:$CU,AL$5,FALSE)</f>
        <v>6545732</v>
      </c>
      <c r="AM101" s="49">
        <f t="shared" si="55"/>
        <v>2.5050639112131649E-4</v>
      </c>
      <c r="AN101" s="37">
        <f>VLOOKUP($C101,DATA_ALL!$A:$CU,AN$5,FALSE)</f>
        <v>0</v>
      </c>
      <c r="AO101" s="49">
        <f t="shared" si="56"/>
        <v>0</v>
      </c>
      <c r="AP101" s="37">
        <f>VLOOKUP($C101,DATA_ALL!$A:$CU,AP$5,FALSE)</f>
        <v>1101604</v>
      </c>
      <c r="AQ101" s="49">
        <f t="shared" si="57"/>
        <v>1.0005485921889192E-3</v>
      </c>
      <c r="AR101" s="37">
        <f>VLOOKUP($C101,DATA_ALL!$A:$CU,AR$5,FALSE)</f>
        <v>0</v>
      </c>
      <c r="AS101" s="49">
        <f t="shared" si="58"/>
        <v>0</v>
      </c>
      <c r="AT101" s="37">
        <f>VLOOKUP($C101,DATA_ALL!$A:$CU,AT$5,FALSE)</f>
        <v>1751701</v>
      </c>
      <c r="AU101" s="49">
        <f t="shared" si="59"/>
        <v>3.5570069579875517E-4</v>
      </c>
    </row>
    <row r="102" spans="2:47" ht="16" customHeight="1" x14ac:dyDescent="0.35">
      <c r="B102" s="1">
        <v>95</v>
      </c>
      <c r="C102" s="12" t="s">
        <v>204</v>
      </c>
      <c r="D102" s="12" t="str">
        <f>VLOOKUP($C102,DATA_ALL!$A:$CU,D$5,FALSE)</f>
        <v>Growth</v>
      </c>
      <c r="E102" s="37">
        <f>VLOOKUP($C102,DATA_ALL!$A:$CU,E$5,FALSE)/1000000000</f>
        <v>94.546029292</v>
      </c>
      <c r="F102" s="37" t="str">
        <f>VLOOKUP($C102,DATA_ALL!$A:$CU,F$5,FALSE)</f>
        <v>United States</v>
      </c>
      <c r="G102" s="37">
        <f>IF(VLOOKUP($C102,DATA_ALL!$A:$CU,G$5,FALSE)="N/A",0,VLOOKUP($C102,DATA_ALL!$A:$CU,G$5,FALSE))</f>
        <v>11629948</v>
      </c>
      <c r="H102" s="37">
        <f>VLOOKUP($C102,DATA_ALL!$A:$CU,H$5,FALSE)</f>
        <v>0</v>
      </c>
      <c r="I102" s="37">
        <f t="shared" si="40"/>
        <v>11629948</v>
      </c>
      <c r="J102" s="48">
        <f t="shared" si="41"/>
        <v>3.7227746478873242E-4</v>
      </c>
      <c r="K102" s="50">
        <f>IFERROR(INDEX('SH Summary'!B:B,MATCH('US&amp;CA'!C102,'SH Summary'!C:C,0)), "N/A")</f>
        <v>167</v>
      </c>
      <c r="L102" s="37">
        <f>VLOOKUP($C102,DATA_ALL!$A:$CU,L$5,FALSE)</f>
        <v>0</v>
      </c>
      <c r="M102" s="49">
        <f t="shared" si="42"/>
        <v>0</v>
      </c>
      <c r="N102" s="37">
        <f>VLOOKUP($C102,DATA_ALL!$A:$CU,N$5,FALSE)</f>
        <v>107147357</v>
      </c>
      <c r="O102" s="37">
        <f>VLOOKUP($C102,DATA_ALL!$A:$CU,O$5,FALSE)</f>
        <v>0</v>
      </c>
      <c r="P102" s="37">
        <f t="shared" si="43"/>
        <v>107147357</v>
      </c>
      <c r="Q102" s="49">
        <f t="shared" si="44"/>
        <v>3.3683545111600128E-4</v>
      </c>
      <c r="R102" s="37">
        <f>VLOOKUP($C102,DATA_ALL!$A:$CU,R$5,FALSE)</f>
        <v>0</v>
      </c>
      <c r="S102" s="49">
        <f t="shared" si="45"/>
        <v>0</v>
      </c>
      <c r="T102" s="37">
        <f>VLOOKUP($C102,DATA_ALL!$A:$CU,T$5,FALSE)</f>
        <v>13001719</v>
      </c>
      <c r="U102" s="37">
        <f>VLOOKUP($C102,DATA_ALL!$A:$CU,U$5,FALSE)</f>
        <v>0</v>
      </c>
      <c r="V102" s="37">
        <f t="shared" si="46"/>
        <v>13001719</v>
      </c>
      <c r="W102" s="49">
        <f t="shared" si="47"/>
        <v>1.7970586040082931E-4</v>
      </c>
      <c r="X102" s="37">
        <f>VLOOKUP($C102,DATA_ALL!$A:$CU,X$5,FALSE)</f>
        <v>18056739</v>
      </c>
      <c r="Y102" s="49">
        <f t="shared" si="48"/>
        <v>1.3238078445747801E-4</v>
      </c>
      <c r="Z102" s="37">
        <f>VLOOKUP($C102,DATA_ALL!$A:$CU,Z$5,FALSE)</f>
        <v>17886568</v>
      </c>
      <c r="AA102" s="37">
        <f>VLOOKUP($C102,DATA_ALL!$A:$CU,AA$5,FALSE)</f>
        <v>0</v>
      </c>
      <c r="AB102" s="37">
        <f t="shared" si="49"/>
        <v>17886568</v>
      </c>
      <c r="AC102" s="49">
        <f t="shared" si="50"/>
        <v>4.1375359703909323E-4</v>
      </c>
      <c r="AD102" s="37">
        <f>VLOOKUP($C102,DATA_ALL!$A:$CU,AD$5,FALSE)</f>
        <v>44862037</v>
      </c>
      <c r="AE102" s="37">
        <f>VLOOKUP($C102,DATA_ALL!$A:$CU,AE$5,FALSE)</f>
        <v>0</v>
      </c>
      <c r="AF102" s="37">
        <f t="shared" si="51"/>
        <v>44862037</v>
      </c>
      <c r="AG102" s="49">
        <f t="shared" si="52"/>
        <v>9.7420275787187839E-4</v>
      </c>
      <c r="AH102" s="37">
        <f>VLOOKUP($C102,DATA_ALL!$A:$CU,AH$5,FALSE)</f>
        <v>108090250</v>
      </c>
      <c r="AI102" s="49">
        <f t="shared" si="53"/>
        <v>1.3708338617628409E-3</v>
      </c>
      <c r="AJ102" s="37">
        <f>VLOOKUP($C102,DATA_ALL!$A:$CU,AJ$5,FALSE)</f>
        <v>298701152</v>
      </c>
      <c r="AK102" s="49">
        <f t="shared" si="54"/>
        <v>2.501684690117253E-3</v>
      </c>
      <c r="AL102" s="37">
        <f>VLOOKUP($C102,DATA_ALL!$A:$CU,AL$5,FALSE)</f>
        <v>2952852</v>
      </c>
      <c r="AM102" s="49">
        <f t="shared" si="55"/>
        <v>1.1300619977037888E-4</v>
      </c>
      <c r="AN102" s="37">
        <f>VLOOKUP($C102,DATA_ALL!$A:$CU,AN$5,FALSE)</f>
        <v>2378095</v>
      </c>
      <c r="AO102" s="49">
        <f t="shared" si="56"/>
        <v>5.7889362220058427E-4</v>
      </c>
      <c r="AP102" s="37">
        <f>VLOOKUP($C102,DATA_ALL!$A:$CU,AP$5,FALSE)</f>
        <v>0</v>
      </c>
      <c r="AQ102" s="49">
        <f t="shared" si="57"/>
        <v>0</v>
      </c>
      <c r="AR102" s="37">
        <f>VLOOKUP($C102,DATA_ALL!$A:$CU,AR$5,FALSE)</f>
        <v>0</v>
      </c>
      <c r="AS102" s="49">
        <f t="shared" si="58"/>
        <v>0</v>
      </c>
      <c r="AT102" s="37">
        <f>VLOOKUP($C102,DATA_ALL!$A:$CU,AT$5,FALSE)</f>
        <v>0</v>
      </c>
      <c r="AU102" s="49">
        <f t="shared" si="59"/>
        <v>0</v>
      </c>
    </row>
    <row r="103" spans="2:47" ht="16" customHeight="1" x14ac:dyDescent="0.35">
      <c r="B103" s="1">
        <v>96</v>
      </c>
      <c r="C103" s="12" t="s">
        <v>642</v>
      </c>
      <c r="D103" s="12" t="str">
        <f>VLOOKUP($C103,DATA_ALL!$A:$CU,D$5,FALSE)</f>
        <v>GARP</v>
      </c>
      <c r="E103" s="37">
        <f>VLOOKUP($C103,DATA_ALL!$A:$CU,E$5,FALSE)/1000000000</f>
        <v>94.219501918000006</v>
      </c>
      <c r="F103" s="37" t="str">
        <f>VLOOKUP($C103,DATA_ALL!$A:$CU,F$5,FALSE)</f>
        <v>United States</v>
      </c>
      <c r="G103" s="37">
        <f>IF(VLOOKUP($C103,DATA_ALL!$A:$CU,G$5,FALSE)="N/A",0,VLOOKUP($C103,DATA_ALL!$A:$CU,G$5,FALSE))</f>
        <v>331701</v>
      </c>
      <c r="H103" s="37">
        <f>VLOOKUP($C103,DATA_ALL!$A:$CU,H$5,FALSE)</f>
        <v>0</v>
      </c>
      <c r="I103" s="37">
        <f t="shared" si="40"/>
        <v>331701</v>
      </c>
      <c r="J103" s="48">
        <f t="shared" si="41"/>
        <v>1.0617829705505762E-5</v>
      </c>
      <c r="K103" s="50">
        <f>IFERROR(INDEX('SH Summary'!B:B,MATCH('US&amp;CA'!C103,'SH Summary'!C:C,0)), "N/A")</f>
        <v>605</v>
      </c>
      <c r="L103" s="37">
        <f>VLOOKUP($C103,DATA_ALL!$A:$CU,L$5,FALSE)</f>
        <v>0</v>
      </c>
      <c r="M103" s="49">
        <f t="shared" si="42"/>
        <v>0</v>
      </c>
      <c r="N103" s="37">
        <f>VLOOKUP($C103,DATA_ALL!$A:$CU,N$5,FALSE)</f>
        <v>68878669</v>
      </c>
      <c r="O103" s="37">
        <f>VLOOKUP($C103,DATA_ALL!$A:$CU,O$5,FALSE)</f>
        <v>0</v>
      </c>
      <c r="P103" s="37">
        <f t="shared" si="43"/>
        <v>68878669</v>
      </c>
      <c r="Q103" s="49">
        <f t="shared" si="44"/>
        <v>2.1653149638478465E-4</v>
      </c>
      <c r="R103" s="37">
        <f>VLOOKUP($C103,DATA_ALL!$A:$CU,R$5,FALSE)</f>
        <v>0</v>
      </c>
      <c r="S103" s="49">
        <f t="shared" si="45"/>
        <v>0</v>
      </c>
      <c r="T103" s="37">
        <f>VLOOKUP($C103,DATA_ALL!$A:$CU,T$5,FALSE)</f>
        <v>7328376</v>
      </c>
      <c r="U103" s="37">
        <f>VLOOKUP($C103,DATA_ALL!$A:$CU,U$5,FALSE)</f>
        <v>0</v>
      </c>
      <c r="V103" s="37">
        <f t="shared" si="46"/>
        <v>7328376</v>
      </c>
      <c r="W103" s="49">
        <f t="shared" si="47"/>
        <v>1.0129061506565307E-4</v>
      </c>
      <c r="X103" s="37">
        <f>VLOOKUP($C103,DATA_ALL!$A:$CU,X$5,FALSE)</f>
        <v>835219</v>
      </c>
      <c r="Y103" s="49">
        <f t="shared" si="48"/>
        <v>6.123306451612903E-6</v>
      </c>
      <c r="Z103" s="37">
        <f>VLOOKUP($C103,DATA_ALL!$A:$CU,Z$5,FALSE)</f>
        <v>37945614</v>
      </c>
      <c r="AA103" s="37">
        <f>VLOOKUP($C103,DATA_ALL!$A:$CU,AA$5,FALSE)</f>
        <v>0</v>
      </c>
      <c r="AB103" s="37">
        <f t="shared" si="49"/>
        <v>37945614</v>
      </c>
      <c r="AC103" s="49">
        <f t="shared" si="50"/>
        <v>8.7776113809854271E-4</v>
      </c>
      <c r="AD103" s="37">
        <f>VLOOKUP($C103,DATA_ALL!$A:$CU,AD$5,FALSE)</f>
        <v>1473641</v>
      </c>
      <c r="AE103" s="37">
        <f>VLOOKUP($C103,DATA_ALL!$A:$CU,AE$5,FALSE)</f>
        <v>0</v>
      </c>
      <c r="AF103" s="37">
        <f t="shared" si="51"/>
        <v>1473641</v>
      </c>
      <c r="AG103" s="49">
        <f t="shared" si="52"/>
        <v>3.2000890336590659E-5</v>
      </c>
      <c r="AH103" s="37">
        <f>VLOOKUP($C103,DATA_ALL!$A:$CU,AH$5,FALSE)</f>
        <v>9430590</v>
      </c>
      <c r="AI103" s="49">
        <f t="shared" si="53"/>
        <v>1.1960164870006342E-4</v>
      </c>
      <c r="AJ103" s="37">
        <f>VLOOKUP($C103,DATA_ALL!$A:$CU,AJ$5,FALSE)</f>
        <v>39214920</v>
      </c>
      <c r="AK103" s="49">
        <f t="shared" si="54"/>
        <v>3.2843316582914571E-4</v>
      </c>
      <c r="AL103" s="37">
        <f>VLOOKUP($C103,DATA_ALL!$A:$CU,AL$5,FALSE)</f>
        <v>12594819</v>
      </c>
      <c r="AM103" s="49">
        <f t="shared" si="55"/>
        <v>4.820060849598163E-4</v>
      </c>
      <c r="AN103" s="37">
        <f>VLOOKUP($C103,DATA_ALL!$A:$CU,AN$5,FALSE)</f>
        <v>2518268</v>
      </c>
      <c r="AO103" s="49">
        <f t="shared" si="56"/>
        <v>6.1301557935735155E-4</v>
      </c>
      <c r="AP103" s="37">
        <f>VLOOKUP($C103,DATA_ALL!$A:$CU,AP$5,FALSE)</f>
        <v>0</v>
      </c>
      <c r="AQ103" s="49">
        <f t="shared" si="57"/>
        <v>0</v>
      </c>
      <c r="AR103" s="37">
        <f>VLOOKUP($C103,DATA_ALL!$A:$CU,AR$5,FALSE)</f>
        <v>0</v>
      </c>
      <c r="AS103" s="49">
        <f t="shared" si="58"/>
        <v>0</v>
      </c>
      <c r="AT103" s="37">
        <f>VLOOKUP($C103,DATA_ALL!$A:$CU,AT$5,FALSE)</f>
        <v>0</v>
      </c>
      <c r="AU103" s="49">
        <f t="shared" si="59"/>
        <v>0</v>
      </c>
    </row>
    <row r="104" spans="2:47" ht="16" customHeight="1" x14ac:dyDescent="0.35">
      <c r="B104" s="1">
        <v>97</v>
      </c>
      <c r="C104" s="12" t="s">
        <v>474</v>
      </c>
      <c r="D104" s="12" t="str">
        <f>VLOOKUP($C104,DATA_ALL!$A:$CU,D$5,FALSE)</f>
        <v>Externally Managed</v>
      </c>
      <c r="E104" s="37">
        <f>VLOOKUP($C104,DATA_ALL!$A:$CU,E$5,FALSE)/1000000000</f>
        <v>93.993168882000006</v>
      </c>
      <c r="F104" s="37" t="str">
        <f>VLOOKUP($C104,DATA_ALL!$A:$CU,F$5,FALSE)</f>
        <v>United States</v>
      </c>
      <c r="G104" s="37">
        <f>IF(VLOOKUP($C104,DATA_ALL!$A:$CU,G$5,FALSE)="N/A",0,VLOOKUP($C104,DATA_ALL!$A:$CU,G$5,FALSE))</f>
        <v>1136556</v>
      </c>
      <c r="H104" s="37">
        <f>VLOOKUP($C104,DATA_ALL!$A:$CU,H$5,FALSE)</f>
        <v>0</v>
      </c>
      <c r="I104" s="37">
        <f t="shared" ref="I104:I135" si="60">G104+H104</f>
        <v>1136556</v>
      </c>
      <c r="J104" s="48">
        <f t="shared" ref="J104:J135" si="61">I104/$J$5</f>
        <v>3.6381434058898846E-5</v>
      </c>
      <c r="K104" s="50">
        <f>IFERROR(INDEX('SH Summary'!B:B,MATCH('US&amp;CA'!C104,'SH Summary'!C:C,0)), "N/A")</f>
        <v>437</v>
      </c>
      <c r="L104" s="37">
        <f>VLOOKUP($C104,DATA_ALL!$A:$CU,L$5,FALSE)</f>
        <v>0</v>
      </c>
      <c r="M104" s="49">
        <f t="shared" ref="M104:M135" si="62">L104/M$5</f>
        <v>0</v>
      </c>
      <c r="N104" s="37">
        <f>VLOOKUP($C104,DATA_ALL!$A:$CU,N$5,FALSE)</f>
        <v>16284959</v>
      </c>
      <c r="O104" s="37">
        <f>VLOOKUP($C104,DATA_ALL!$A:$CU,O$5,FALSE)</f>
        <v>0</v>
      </c>
      <c r="P104" s="37">
        <f t="shared" ref="P104:P135" si="63">N104+O104</f>
        <v>16284959</v>
      </c>
      <c r="Q104" s="49">
        <f t="shared" ref="Q104:Q135" si="64">P104/Q$5</f>
        <v>5.1194464005029865E-5</v>
      </c>
      <c r="R104" s="37">
        <f>VLOOKUP($C104,DATA_ALL!$A:$CU,R$5,FALSE)</f>
        <v>0</v>
      </c>
      <c r="S104" s="49">
        <f t="shared" ref="S104:S135" si="65">R104/S$5</f>
        <v>0</v>
      </c>
      <c r="T104" s="37">
        <f>VLOOKUP($C104,DATA_ALL!$A:$CU,T$5,FALSE)</f>
        <v>1239624</v>
      </c>
      <c r="U104" s="37">
        <f>VLOOKUP($C104,DATA_ALL!$A:$CU,U$5,FALSE)</f>
        <v>0</v>
      </c>
      <c r="V104" s="37">
        <f t="shared" ref="V104:V135" si="66">T104+U104</f>
        <v>1239624</v>
      </c>
      <c r="W104" s="49">
        <f t="shared" ref="W104:W135" si="67">V104/W$5</f>
        <v>1.7133711126468556E-5</v>
      </c>
      <c r="X104" s="37">
        <f>VLOOKUP($C104,DATA_ALL!$A:$CU,X$5,FALSE)</f>
        <v>2298335</v>
      </c>
      <c r="Y104" s="49">
        <f t="shared" ref="Y104:Y135" si="68">X104/Y$5</f>
        <v>1.6849963343108505E-5</v>
      </c>
      <c r="Z104" s="37">
        <f>VLOOKUP($C104,DATA_ALL!$A:$CU,Z$5,FALSE)</f>
        <v>2248237</v>
      </c>
      <c r="AA104" s="37">
        <f>VLOOKUP($C104,DATA_ALL!$A:$CU,AA$5,FALSE)</f>
        <v>0</v>
      </c>
      <c r="AB104" s="37">
        <f t="shared" ref="AB104:AB135" si="69">Z104+AA104</f>
        <v>2248237</v>
      </c>
      <c r="AC104" s="49">
        <f t="shared" ref="AC104:AC135" si="70">AB104/AC$5</f>
        <v>5.2006407587323616E-5</v>
      </c>
      <c r="AD104" s="37">
        <f>VLOOKUP($C104,DATA_ALL!$A:$CU,AD$5,FALSE)</f>
        <v>4968441</v>
      </c>
      <c r="AE104" s="37">
        <f>VLOOKUP($C104,DATA_ALL!$A:$CU,AE$5,FALSE)</f>
        <v>0</v>
      </c>
      <c r="AF104" s="37">
        <f t="shared" ref="AF104:AF135" si="71">AD104+AE104</f>
        <v>4968441</v>
      </c>
      <c r="AG104" s="49">
        <f t="shared" ref="AG104:AG135" si="72">AF104/AG$5</f>
        <v>1.0789231270358306E-4</v>
      </c>
      <c r="AH104" s="37">
        <f>VLOOKUP($C104,DATA_ALL!$A:$CU,AH$5,FALSE)</f>
        <v>18704972</v>
      </c>
      <c r="AI104" s="49">
        <f t="shared" ref="AI104:AI135" si="73">AH104/AI$5</f>
        <v>2.3722221940393151E-4</v>
      </c>
      <c r="AJ104" s="37">
        <f>VLOOKUP($C104,DATA_ALL!$A:$CU,AJ$5,FALSE)</f>
        <v>47054536</v>
      </c>
      <c r="AK104" s="49">
        <f t="shared" ref="AK104:AK135" si="74">AJ104/AK$5</f>
        <v>3.9409159128978222E-4</v>
      </c>
      <c r="AL104" s="37">
        <f>VLOOKUP($C104,DATA_ALL!$A:$CU,AL$5,FALSE)</f>
        <v>10668503</v>
      </c>
      <c r="AM104" s="49">
        <f t="shared" ref="AM104:AM135" si="75">AL104/AM$5</f>
        <v>4.08285610409491E-4</v>
      </c>
      <c r="AN104" s="37">
        <f>VLOOKUP($C104,DATA_ALL!$A:$CU,AN$5,FALSE)</f>
        <v>0</v>
      </c>
      <c r="AO104" s="49">
        <f t="shared" ref="AO104:AO135" si="76">AN104/AO$5</f>
        <v>0</v>
      </c>
      <c r="AP104" s="37">
        <f>VLOOKUP($C104,DATA_ALL!$A:$CU,AP$5,FALSE)</f>
        <v>0</v>
      </c>
      <c r="AQ104" s="49">
        <f t="shared" ref="AQ104:AQ135" si="77">AP104/AQ$5</f>
        <v>0</v>
      </c>
      <c r="AR104" s="37">
        <f>VLOOKUP($C104,DATA_ALL!$A:$CU,AR$5,FALSE)</f>
        <v>0</v>
      </c>
      <c r="AS104" s="49">
        <f t="shared" ref="AS104:AS135" si="78">AR104/AS$5</f>
        <v>0</v>
      </c>
      <c r="AT104" s="37">
        <f>VLOOKUP($C104,DATA_ALL!$A:$CU,AT$5,FALSE)</f>
        <v>0</v>
      </c>
      <c r="AU104" s="49">
        <f t="shared" ref="AU104:AU135" si="79">AT104/AU$5</f>
        <v>0</v>
      </c>
    </row>
    <row r="105" spans="2:47" ht="16" customHeight="1" x14ac:dyDescent="0.35">
      <c r="B105" s="1">
        <v>98</v>
      </c>
      <c r="C105" s="12" t="s">
        <v>85</v>
      </c>
      <c r="D105" s="12" t="str">
        <f>VLOOKUP($C105,DATA_ALL!$A:$CU,D$5,FALSE)</f>
        <v>Alternative</v>
      </c>
      <c r="E105" s="37">
        <f>VLOOKUP($C105,DATA_ALL!$A:$CU,E$5,FALSE)/1000000000</f>
        <v>93.255633648</v>
      </c>
      <c r="F105" s="37" t="str">
        <f>VLOOKUP($C105,DATA_ALL!$A:$CU,F$5,FALSE)</f>
        <v>United States</v>
      </c>
      <c r="G105" s="37">
        <f>IF(VLOOKUP($C105,DATA_ALL!$A:$CU,G$5,FALSE)="N/A",0,VLOOKUP($C105,DATA_ALL!$A:$CU,G$5,FALSE))</f>
        <v>76336236</v>
      </c>
      <c r="H105" s="37">
        <f>VLOOKUP($C105,DATA_ALL!$A:$CU,H$5,FALSE)</f>
        <v>0</v>
      </c>
      <c r="I105" s="37">
        <f t="shared" si="60"/>
        <v>76336236</v>
      </c>
      <c r="J105" s="48">
        <f t="shared" si="61"/>
        <v>2.4435414852752883E-3</v>
      </c>
      <c r="K105" s="50">
        <f>IFERROR(INDEX('SH Summary'!B:B,MATCH('US&amp;CA'!C105,'SH Summary'!C:C,0)), "N/A")</f>
        <v>46</v>
      </c>
      <c r="L105" s="37">
        <f>VLOOKUP($C105,DATA_ALL!$A:$CU,L$5,FALSE)</f>
        <v>0</v>
      </c>
      <c r="M105" s="49">
        <f t="shared" si="62"/>
        <v>0</v>
      </c>
      <c r="N105" s="37">
        <f>VLOOKUP($C105,DATA_ALL!$A:$CU,N$5,FALSE)</f>
        <v>72163714</v>
      </c>
      <c r="O105" s="37">
        <f>VLOOKUP($C105,DATA_ALL!$A:$CU,O$5,FALSE)</f>
        <v>0</v>
      </c>
      <c r="P105" s="37">
        <f t="shared" si="63"/>
        <v>72163714</v>
      </c>
      <c r="Q105" s="49">
        <f t="shared" si="64"/>
        <v>2.2685857906318767E-4</v>
      </c>
      <c r="R105" s="37">
        <f>VLOOKUP($C105,DATA_ALL!$A:$CU,R$5,FALSE)</f>
        <v>0</v>
      </c>
      <c r="S105" s="49">
        <f t="shared" si="65"/>
        <v>0</v>
      </c>
      <c r="T105" s="37">
        <f>VLOOKUP($C105,DATA_ALL!$A:$CU,T$5,FALSE)</f>
        <v>5645918</v>
      </c>
      <c r="U105" s="37">
        <f>VLOOKUP($C105,DATA_ALL!$A:$CU,U$5,FALSE)</f>
        <v>0</v>
      </c>
      <c r="V105" s="37">
        <f t="shared" si="66"/>
        <v>5645918</v>
      </c>
      <c r="W105" s="49">
        <f t="shared" si="67"/>
        <v>7.8036185210780926E-5</v>
      </c>
      <c r="X105" s="37">
        <f>VLOOKUP($C105,DATA_ALL!$A:$CU,X$5,FALSE)</f>
        <v>32961735</v>
      </c>
      <c r="Y105" s="49">
        <f t="shared" si="68"/>
        <v>2.4165494868035191E-4</v>
      </c>
      <c r="Z105" s="37">
        <f>VLOOKUP($C105,DATA_ALL!$A:$CU,Z$5,FALSE)</f>
        <v>944170</v>
      </c>
      <c r="AA105" s="37">
        <f>VLOOKUP($C105,DATA_ALL!$A:$CU,AA$5,FALSE)</f>
        <v>0</v>
      </c>
      <c r="AB105" s="37">
        <f t="shared" si="69"/>
        <v>944170</v>
      </c>
      <c r="AC105" s="49">
        <f t="shared" si="70"/>
        <v>2.1840619939856582E-5</v>
      </c>
      <c r="AD105" s="37">
        <f>VLOOKUP($C105,DATA_ALL!$A:$CU,AD$5,FALSE)</f>
        <v>27788928</v>
      </c>
      <c r="AE105" s="37">
        <f>VLOOKUP($C105,DATA_ALL!$A:$CU,AE$5,FALSE)</f>
        <v>0</v>
      </c>
      <c r="AF105" s="37">
        <f t="shared" si="71"/>
        <v>27788928</v>
      </c>
      <c r="AG105" s="49">
        <f t="shared" si="72"/>
        <v>6.0345120521172638E-4</v>
      </c>
      <c r="AH105" s="37">
        <f>VLOOKUP($C105,DATA_ALL!$A:$CU,AH$5,FALSE)</f>
        <v>383099551</v>
      </c>
      <c r="AI105" s="49">
        <f t="shared" si="73"/>
        <v>4.8585865694356373E-3</v>
      </c>
      <c r="AJ105" s="37">
        <f>VLOOKUP($C105,DATA_ALL!$A:$CU,AJ$5,FALSE)</f>
        <v>58729754</v>
      </c>
      <c r="AK105" s="49">
        <f t="shared" si="74"/>
        <v>4.9187398659966501E-4</v>
      </c>
      <c r="AL105" s="37">
        <f>VLOOKUP($C105,DATA_ALL!$A:$CU,AL$5,FALSE)</f>
        <v>0</v>
      </c>
      <c r="AM105" s="49">
        <f t="shared" si="75"/>
        <v>0</v>
      </c>
      <c r="AN105" s="37">
        <f>VLOOKUP($C105,DATA_ALL!$A:$CU,AN$5,FALSE)</f>
        <v>3524278</v>
      </c>
      <c r="AO105" s="49">
        <f t="shared" si="76"/>
        <v>8.5790603700097376E-4</v>
      </c>
      <c r="AP105" s="37">
        <f>VLOOKUP($C105,DATA_ALL!$A:$CU,AP$5,FALSE)</f>
        <v>730050</v>
      </c>
      <c r="AQ105" s="49">
        <f t="shared" si="77"/>
        <v>6.6307901907356945E-4</v>
      </c>
      <c r="AR105" s="37">
        <f>VLOOKUP($C105,DATA_ALL!$A:$CU,AR$5,FALSE)</f>
        <v>0</v>
      </c>
      <c r="AS105" s="49">
        <f t="shared" si="78"/>
        <v>0</v>
      </c>
      <c r="AT105" s="37">
        <f>VLOOKUP($C105,DATA_ALL!$A:$CU,AT$5,FALSE)</f>
        <v>0</v>
      </c>
      <c r="AU105" s="49">
        <f t="shared" si="79"/>
        <v>0</v>
      </c>
    </row>
    <row r="106" spans="2:47" ht="16" customHeight="1" x14ac:dyDescent="0.35">
      <c r="B106" s="1">
        <v>99</v>
      </c>
      <c r="C106" s="12" t="s">
        <v>221</v>
      </c>
      <c r="D106" s="12" t="str">
        <f>VLOOKUP($C106,DATA_ALL!$A:$CU,D$5,FALSE)</f>
        <v>Deep Value</v>
      </c>
      <c r="E106" s="37">
        <f>VLOOKUP($C106,DATA_ALL!$A:$CU,E$5,FALSE)/1000000000</f>
        <v>92.35460175</v>
      </c>
      <c r="F106" s="37" t="str">
        <f>VLOOKUP($C106,DATA_ALL!$A:$CU,F$5,FALSE)</f>
        <v>United States</v>
      </c>
      <c r="G106" s="37">
        <f>IF(VLOOKUP($C106,DATA_ALL!$A:$CU,G$5,FALSE)="N/A",0,VLOOKUP($C106,DATA_ALL!$A:$CU,G$5,FALSE))</f>
        <v>6381236</v>
      </c>
      <c r="H106" s="37">
        <f>VLOOKUP($C106,DATA_ALL!$A:$CU,H$5,FALSE)</f>
        <v>3202573</v>
      </c>
      <c r="I106" s="37">
        <f t="shared" si="60"/>
        <v>9583809</v>
      </c>
      <c r="J106" s="48">
        <f t="shared" si="61"/>
        <v>3.0678005761843789E-4</v>
      </c>
      <c r="K106" s="50">
        <f>IFERROR(INDEX('SH Summary'!B:B,MATCH('US&amp;CA'!C106,'SH Summary'!C:C,0)), "N/A")</f>
        <v>184</v>
      </c>
      <c r="L106" s="37">
        <f>VLOOKUP($C106,DATA_ALL!$A:$CU,L$5,FALSE)</f>
        <v>140529538</v>
      </c>
      <c r="M106" s="49">
        <f t="shared" si="62"/>
        <v>2.7115482566288812E-4</v>
      </c>
      <c r="N106" s="37">
        <f>VLOOKUP($C106,DATA_ALL!$A:$CU,N$5,FALSE)</f>
        <v>817497</v>
      </c>
      <c r="O106" s="37">
        <f>VLOOKUP($C106,DATA_ALL!$A:$CU,O$5,FALSE)</f>
        <v>72235727</v>
      </c>
      <c r="P106" s="37">
        <f t="shared" si="63"/>
        <v>73053224</v>
      </c>
      <c r="Q106" s="49">
        <f t="shared" si="64"/>
        <v>2.296549009745363E-4</v>
      </c>
      <c r="R106" s="37">
        <f>VLOOKUP($C106,DATA_ALL!$A:$CU,R$5,FALSE)</f>
        <v>5760176</v>
      </c>
      <c r="S106" s="49">
        <f t="shared" si="65"/>
        <v>8.892385268138801E-5</v>
      </c>
      <c r="T106" s="37">
        <f>VLOOKUP($C106,DATA_ALL!$A:$CU,T$5,FALSE)</f>
        <v>1424101</v>
      </c>
      <c r="U106" s="37">
        <f>VLOOKUP($C106,DATA_ALL!$A:$CU,U$5,FALSE)</f>
        <v>57627258</v>
      </c>
      <c r="V106" s="37">
        <f t="shared" si="66"/>
        <v>59051359</v>
      </c>
      <c r="W106" s="49">
        <f t="shared" si="67"/>
        <v>8.1619017277125081E-4</v>
      </c>
      <c r="X106" s="37">
        <f>VLOOKUP($C106,DATA_ALL!$A:$CU,X$5,FALSE)</f>
        <v>16851321</v>
      </c>
      <c r="Y106" s="49">
        <f t="shared" si="68"/>
        <v>1.2354340909090909E-4</v>
      </c>
      <c r="Z106" s="37">
        <f>VLOOKUP($C106,DATA_ALL!$A:$CU,Z$5,FALSE)</f>
        <v>149595</v>
      </c>
      <c r="AA106" s="37">
        <f>VLOOKUP($C106,DATA_ALL!$A:$CU,AA$5,FALSE)</f>
        <v>19165657</v>
      </c>
      <c r="AB106" s="37">
        <f t="shared" si="69"/>
        <v>19315252</v>
      </c>
      <c r="AC106" s="49">
        <f t="shared" si="70"/>
        <v>4.4680203562340965E-4</v>
      </c>
      <c r="AD106" s="37">
        <f>VLOOKUP($C106,DATA_ALL!$A:$CU,AD$5,FALSE)</f>
        <v>603228</v>
      </c>
      <c r="AE106" s="37">
        <f>VLOOKUP($C106,DATA_ALL!$A:$CU,AE$5,FALSE)</f>
        <v>18309933</v>
      </c>
      <c r="AF106" s="37">
        <f t="shared" si="71"/>
        <v>18913161</v>
      </c>
      <c r="AG106" s="49">
        <f t="shared" si="72"/>
        <v>4.1070925081433224E-4</v>
      </c>
      <c r="AH106" s="37">
        <f>VLOOKUP($C106,DATA_ALL!$A:$CU,AH$5,FALSE)</f>
        <v>619310079</v>
      </c>
      <c r="AI106" s="49">
        <f t="shared" si="73"/>
        <v>7.8542812809131255E-3</v>
      </c>
      <c r="AJ106" s="37">
        <f>VLOOKUP($C106,DATA_ALL!$A:$CU,AJ$5,FALSE)</f>
        <v>709935738</v>
      </c>
      <c r="AK106" s="49">
        <f t="shared" si="74"/>
        <v>5.9458604522613064E-3</v>
      </c>
      <c r="AL106" s="37">
        <f>VLOOKUP($C106,DATA_ALL!$A:$CU,AL$5,FALSE)</f>
        <v>306714507</v>
      </c>
      <c r="AM106" s="49">
        <f t="shared" si="75"/>
        <v>1.1738021699196325E-2</v>
      </c>
      <c r="AN106" s="37">
        <f>VLOOKUP($C106,DATA_ALL!$A:$CU,AN$5,FALSE)</f>
        <v>6919458</v>
      </c>
      <c r="AO106" s="49">
        <f t="shared" si="76"/>
        <v>1.6843860759493672E-3</v>
      </c>
      <c r="AP106" s="37">
        <f>VLOOKUP($C106,DATA_ALL!$A:$CU,AP$5,FALSE)</f>
        <v>644610</v>
      </c>
      <c r="AQ106" s="49">
        <f t="shared" si="77"/>
        <v>5.8547683923705727E-4</v>
      </c>
      <c r="AR106" s="37">
        <f>VLOOKUP($C106,DATA_ALL!$A:$CU,AR$5,FALSE)</f>
        <v>2059435</v>
      </c>
      <c r="AS106" s="49">
        <f t="shared" si="78"/>
        <v>9.4861123906034087E-3</v>
      </c>
      <c r="AT106" s="37">
        <f>VLOOKUP($C106,DATA_ALL!$A:$CU,AT$5,FALSE)</f>
        <v>8870671</v>
      </c>
      <c r="AU106" s="49">
        <f t="shared" si="79"/>
        <v>1.8012799255705393E-3</v>
      </c>
    </row>
    <row r="107" spans="2:47" ht="16" customHeight="1" x14ac:dyDescent="0.35">
      <c r="B107" s="1">
        <v>100</v>
      </c>
      <c r="C107" s="12" t="s">
        <v>97</v>
      </c>
      <c r="D107" s="12" t="str">
        <f>VLOOKUP($C107,DATA_ALL!$A:$CU,D$5,FALSE)</f>
        <v>Growth</v>
      </c>
      <c r="E107" s="37">
        <f>VLOOKUP($C107,DATA_ALL!$A:$CU,E$5,FALSE)/1000000000</f>
        <v>92.161044648000001</v>
      </c>
      <c r="F107" s="37" t="str">
        <f>VLOOKUP($C107,DATA_ALL!$A:$CU,F$5,FALSE)</f>
        <v>Canada</v>
      </c>
      <c r="G107" s="37">
        <f>IF(VLOOKUP($C107,DATA_ALL!$A:$CU,G$5,FALSE)="N/A",0,VLOOKUP($C107,DATA_ALL!$A:$CU,G$5,FALSE))</f>
        <v>0</v>
      </c>
      <c r="H107" s="37">
        <f>VLOOKUP($C107,DATA_ALL!$A:$CU,H$5,FALSE)</f>
        <v>49406854</v>
      </c>
      <c r="I107" s="37">
        <f t="shared" si="60"/>
        <v>49406854</v>
      </c>
      <c r="J107" s="48">
        <f t="shared" si="61"/>
        <v>1.5815254161331625E-3</v>
      </c>
      <c r="K107" s="50">
        <f>IFERROR(INDEX('SH Summary'!B:B,MATCH('US&amp;CA'!C107,'SH Summary'!C:C,0)), "N/A")</f>
        <v>59</v>
      </c>
      <c r="L107" s="37">
        <f>VLOOKUP($C107,DATA_ALL!$A:$CU,L$5,FALSE)</f>
        <v>53209857</v>
      </c>
      <c r="M107" s="49">
        <f t="shared" si="62"/>
        <v>1.0266958607934943E-4</v>
      </c>
      <c r="N107" s="37">
        <f>VLOOKUP($C107,DATA_ALL!$A:$CU,N$5,FALSE)</f>
        <v>0</v>
      </c>
      <c r="O107" s="37">
        <f>VLOOKUP($C107,DATA_ALL!$A:$CU,O$5,FALSE)</f>
        <v>109458587</v>
      </c>
      <c r="P107" s="37">
        <f t="shared" si="63"/>
        <v>109458587</v>
      </c>
      <c r="Q107" s="49">
        <f t="shared" si="64"/>
        <v>3.4410118516189876E-4</v>
      </c>
      <c r="R107" s="37">
        <f>VLOOKUP($C107,DATA_ALL!$A:$CU,R$5,FALSE)</f>
        <v>1638251</v>
      </c>
      <c r="S107" s="49">
        <f t="shared" si="65"/>
        <v>2.5290822811514195E-5</v>
      </c>
      <c r="T107" s="37">
        <f>VLOOKUP($C107,DATA_ALL!$A:$CU,T$5,FALSE)</f>
        <v>2549434</v>
      </c>
      <c r="U107" s="37">
        <f>VLOOKUP($C107,DATA_ALL!$A:$CU,U$5,FALSE)</f>
        <v>643830</v>
      </c>
      <c r="V107" s="37">
        <f t="shared" si="66"/>
        <v>3193264</v>
      </c>
      <c r="W107" s="49">
        <f t="shared" si="67"/>
        <v>4.4136337249481683E-5</v>
      </c>
      <c r="X107" s="37">
        <f>VLOOKUP($C107,DATA_ALL!$A:$CU,X$5,FALSE)</f>
        <v>4686077</v>
      </c>
      <c r="Y107" s="49">
        <f t="shared" si="68"/>
        <v>3.4355403225806449E-5</v>
      </c>
      <c r="Z107" s="37">
        <f>VLOOKUP($C107,DATA_ALL!$A:$CU,Z$5,FALSE)</f>
        <v>349517400</v>
      </c>
      <c r="AA107" s="37">
        <f>VLOOKUP($C107,DATA_ALL!$A:$CU,AA$5,FALSE)</f>
        <v>0</v>
      </c>
      <c r="AB107" s="37">
        <f t="shared" si="69"/>
        <v>349517400</v>
      </c>
      <c r="AC107" s="49">
        <f t="shared" si="70"/>
        <v>8.0850659264399723E-3</v>
      </c>
      <c r="AD107" s="37">
        <f>VLOOKUP($C107,DATA_ALL!$A:$CU,AD$5,FALSE)</f>
        <v>0</v>
      </c>
      <c r="AE107" s="37">
        <f>VLOOKUP($C107,DATA_ALL!$A:$CU,AE$5,FALSE)</f>
        <v>1328366</v>
      </c>
      <c r="AF107" s="37">
        <f t="shared" si="71"/>
        <v>1328366</v>
      </c>
      <c r="AG107" s="49">
        <f t="shared" si="72"/>
        <v>2.8846167209554831E-5</v>
      </c>
      <c r="AH107" s="37">
        <f>VLOOKUP($C107,DATA_ALL!$A:$CU,AH$5,FALSE)</f>
        <v>10255704</v>
      </c>
      <c r="AI107" s="49">
        <f t="shared" si="73"/>
        <v>1.3006599873176917E-4</v>
      </c>
      <c r="AJ107" s="37">
        <f>VLOOKUP($C107,DATA_ALL!$A:$CU,AJ$5,FALSE)</f>
        <v>559973</v>
      </c>
      <c r="AK107" s="49">
        <f t="shared" si="74"/>
        <v>4.6898911222780567E-6</v>
      </c>
      <c r="AL107" s="37">
        <f>VLOOKUP($C107,DATA_ALL!$A:$CU,AL$5,FALSE)</f>
        <v>5877998</v>
      </c>
      <c r="AM107" s="49">
        <f t="shared" si="75"/>
        <v>2.2495208572522005E-4</v>
      </c>
      <c r="AN107" s="37">
        <f>VLOOKUP($C107,DATA_ALL!$A:$CU,AN$5,FALSE)</f>
        <v>775818</v>
      </c>
      <c r="AO107" s="49">
        <f t="shared" si="76"/>
        <v>1.888554040895813E-4</v>
      </c>
      <c r="AP107" s="37">
        <f>VLOOKUP($C107,DATA_ALL!$A:$CU,AP$5,FALSE)</f>
        <v>20062</v>
      </c>
      <c r="AQ107" s="49">
        <f t="shared" si="77"/>
        <v>1.8221616712079927E-5</v>
      </c>
      <c r="AR107" s="37">
        <f>VLOOKUP($C107,DATA_ALL!$A:$CU,AR$5,FALSE)</f>
        <v>0</v>
      </c>
      <c r="AS107" s="49">
        <f t="shared" si="78"/>
        <v>0</v>
      </c>
      <c r="AT107" s="37">
        <f>VLOOKUP($C107,DATA_ALL!$A:$CU,AT$5,FALSE)</f>
        <v>0</v>
      </c>
      <c r="AU107" s="49">
        <f t="shared" si="79"/>
        <v>0</v>
      </c>
    </row>
    <row r="108" spans="2:47" ht="16" customHeight="1" x14ac:dyDescent="0.35">
      <c r="B108" s="1">
        <v>101</v>
      </c>
      <c r="C108" s="12" t="s">
        <v>1377</v>
      </c>
      <c r="D108" s="12" t="str">
        <f>VLOOKUP($C108,DATA_ALL!$A:$CU,D$5,FALSE)</f>
        <v>Value</v>
      </c>
      <c r="E108" s="37">
        <f>VLOOKUP($C108,DATA_ALL!$A:$CU,E$5,FALSE)/1000000000</f>
        <v>91.963204654999998</v>
      </c>
      <c r="F108" s="37" t="str">
        <f>VLOOKUP($C108,DATA_ALL!$A:$CU,F$5,FALSE)</f>
        <v>United States</v>
      </c>
      <c r="G108" s="37">
        <f>IF(VLOOKUP($C108,DATA_ALL!$A:$CU,G$5,FALSE)="N/A",0,VLOOKUP($C108,DATA_ALL!$A:$CU,G$5,FALSE))</f>
        <v>0</v>
      </c>
      <c r="H108" s="37">
        <f>VLOOKUP($C108,DATA_ALL!$A:$CU,H$5,FALSE)</f>
        <v>0</v>
      </c>
      <c r="I108" s="37">
        <f t="shared" si="60"/>
        <v>0</v>
      </c>
      <c r="J108" s="48">
        <f t="shared" si="61"/>
        <v>0</v>
      </c>
      <c r="K108" s="50" t="str">
        <f>IFERROR(INDEX('SH Summary'!B:B,MATCH('US&amp;CA'!C108,'SH Summary'!C:C,0)), "N/A")</f>
        <v>N/A</v>
      </c>
      <c r="L108" s="37">
        <f>VLOOKUP($C108,DATA_ALL!$A:$CU,L$5,FALSE)</f>
        <v>13131831</v>
      </c>
      <c r="M108" s="49">
        <f t="shared" si="62"/>
        <v>2.5338155921636273E-5</v>
      </c>
      <c r="N108" s="37">
        <f>VLOOKUP($C108,DATA_ALL!$A:$CU,N$5,FALSE)</f>
        <v>23298800</v>
      </c>
      <c r="O108" s="37">
        <f>VLOOKUP($C108,DATA_ALL!$A:$CU,O$5,FALSE)</f>
        <v>11930677</v>
      </c>
      <c r="P108" s="37">
        <f t="shared" si="63"/>
        <v>35229477</v>
      </c>
      <c r="Q108" s="49">
        <f t="shared" si="64"/>
        <v>1.1074969192077963E-4</v>
      </c>
      <c r="R108" s="37">
        <f>VLOOKUP($C108,DATA_ALL!$A:$CU,R$5,FALSE)</f>
        <v>0</v>
      </c>
      <c r="S108" s="49">
        <f t="shared" si="65"/>
        <v>0</v>
      </c>
      <c r="T108" s="37">
        <f>VLOOKUP($C108,DATA_ALL!$A:$CU,T$5,FALSE)</f>
        <v>57089</v>
      </c>
      <c r="U108" s="37">
        <f>VLOOKUP($C108,DATA_ALL!$A:$CU,U$5,FALSE)</f>
        <v>0</v>
      </c>
      <c r="V108" s="37">
        <f t="shared" si="66"/>
        <v>57089</v>
      </c>
      <c r="W108" s="49">
        <f t="shared" si="67"/>
        <v>7.8906703524533521E-7</v>
      </c>
      <c r="X108" s="37">
        <f>VLOOKUP($C108,DATA_ALL!$A:$CU,X$5,FALSE)</f>
        <v>1331814</v>
      </c>
      <c r="Y108" s="49">
        <f t="shared" si="68"/>
        <v>9.7640322580645159E-6</v>
      </c>
      <c r="Z108" s="37">
        <f>VLOOKUP($C108,DATA_ALL!$A:$CU,Z$5,FALSE)</f>
        <v>0</v>
      </c>
      <c r="AA108" s="37">
        <f>VLOOKUP($C108,DATA_ALL!$A:$CU,AA$5,FALSE)</f>
        <v>0</v>
      </c>
      <c r="AB108" s="37">
        <f t="shared" si="69"/>
        <v>0</v>
      </c>
      <c r="AC108" s="49">
        <f t="shared" si="70"/>
        <v>0</v>
      </c>
      <c r="AD108" s="37">
        <f>VLOOKUP($C108,DATA_ALL!$A:$CU,AD$5,FALSE)</f>
        <v>0</v>
      </c>
      <c r="AE108" s="37">
        <f>VLOOKUP($C108,DATA_ALL!$A:$CU,AE$5,FALSE)</f>
        <v>0</v>
      </c>
      <c r="AF108" s="37">
        <f t="shared" si="71"/>
        <v>0</v>
      </c>
      <c r="AG108" s="49">
        <f t="shared" si="72"/>
        <v>0</v>
      </c>
      <c r="AH108" s="37">
        <f>VLOOKUP($C108,DATA_ALL!$A:$CU,AH$5,FALSE)</f>
        <v>103873256</v>
      </c>
      <c r="AI108" s="49">
        <f t="shared" si="73"/>
        <v>1.3173526442612556E-3</v>
      </c>
      <c r="AJ108" s="37">
        <f>VLOOKUP($C108,DATA_ALL!$A:$CU,AJ$5,FALSE)</f>
        <v>229146666</v>
      </c>
      <c r="AK108" s="49">
        <f t="shared" si="74"/>
        <v>1.9191513065326634E-3</v>
      </c>
      <c r="AL108" s="37">
        <f>VLOOKUP($C108,DATA_ALL!$A:$CU,AL$5,FALSE)</f>
        <v>43315195</v>
      </c>
      <c r="AM108" s="49">
        <f t="shared" si="75"/>
        <v>1.6576806352851128E-3</v>
      </c>
      <c r="AN108" s="37">
        <f>VLOOKUP($C108,DATA_ALL!$A:$CU,AN$5,FALSE)</f>
        <v>0</v>
      </c>
      <c r="AO108" s="49">
        <f t="shared" si="76"/>
        <v>0</v>
      </c>
      <c r="AP108" s="37">
        <f>VLOOKUP($C108,DATA_ALL!$A:$CU,AP$5,FALSE)</f>
        <v>0</v>
      </c>
      <c r="AQ108" s="49">
        <f t="shared" si="77"/>
        <v>0</v>
      </c>
      <c r="AR108" s="37">
        <f>VLOOKUP($C108,DATA_ALL!$A:$CU,AR$5,FALSE)</f>
        <v>0</v>
      </c>
      <c r="AS108" s="49">
        <f t="shared" si="78"/>
        <v>0</v>
      </c>
      <c r="AT108" s="37">
        <f>VLOOKUP($C108,DATA_ALL!$A:$CU,AT$5,FALSE)</f>
        <v>0</v>
      </c>
      <c r="AU108" s="49">
        <f t="shared" si="79"/>
        <v>0</v>
      </c>
    </row>
    <row r="109" spans="2:47" ht="16" customHeight="1" x14ac:dyDescent="0.35">
      <c r="B109" s="1">
        <v>102</v>
      </c>
      <c r="C109" s="12" t="s">
        <v>1378</v>
      </c>
      <c r="D109" s="12" t="str">
        <f>VLOOKUP($C109,DATA_ALL!$A:$CU,D$5,FALSE)</f>
        <v>Value</v>
      </c>
      <c r="E109" s="37">
        <f>VLOOKUP($C109,DATA_ALL!$A:$CU,E$5,FALSE)/1000000000</f>
        <v>90.657146736000001</v>
      </c>
      <c r="F109" s="37" t="str">
        <f>VLOOKUP($C109,DATA_ALL!$A:$CU,F$5,FALSE)</f>
        <v>United States</v>
      </c>
      <c r="G109" s="37">
        <f>IF(VLOOKUP($C109,DATA_ALL!$A:$CU,G$5,FALSE)="N/A",0,VLOOKUP($C109,DATA_ALL!$A:$CU,G$5,FALSE))</f>
        <v>0</v>
      </c>
      <c r="H109" s="37">
        <f>VLOOKUP($C109,DATA_ALL!$A:$CU,H$5,FALSE)</f>
        <v>0</v>
      </c>
      <c r="I109" s="37">
        <f t="shared" si="60"/>
        <v>0</v>
      </c>
      <c r="J109" s="48">
        <f t="shared" si="61"/>
        <v>0</v>
      </c>
      <c r="K109" s="50" t="str">
        <f>IFERROR(INDEX('SH Summary'!B:B,MATCH('US&amp;CA'!C109,'SH Summary'!C:C,0)), "N/A")</f>
        <v>N/A</v>
      </c>
      <c r="L109" s="37">
        <f>VLOOKUP($C109,DATA_ALL!$A:$CU,L$5,FALSE)</f>
        <v>0</v>
      </c>
      <c r="M109" s="49">
        <f t="shared" si="62"/>
        <v>0</v>
      </c>
      <c r="N109" s="37">
        <f>VLOOKUP($C109,DATA_ALL!$A:$CU,N$5,FALSE)</f>
        <v>1686308</v>
      </c>
      <c r="O109" s="37">
        <f>VLOOKUP($C109,DATA_ALL!$A:$CU,O$5,FALSE)</f>
        <v>277131588</v>
      </c>
      <c r="P109" s="37">
        <f t="shared" si="63"/>
        <v>278817896</v>
      </c>
      <c r="Q109" s="49">
        <f t="shared" si="64"/>
        <v>8.7651020433825839E-4</v>
      </c>
      <c r="R109" s="37">
        <f>VLOOKUP($C109,DATA_ALL!$A:$CU,R$5,FALSE)</f>
        <v>0</v>
      </c>
      <c r="S109" s="49">
        <f t="shared" si="65"/>
        <v>0</v>
      </c>
      <c r="T109" s="37">
        <f>VLOOKUP($C109,DATA_ALL!$A:$CU,T$5,FALSE)</f>
        <v>0</v>
      </c>
      <c r="U109" s="37">
        <f>VLOOKUP($C109,DATA_ALL!$A:$CU,U$5,FALSE)</f>
        <v>0</v>
      </c>
      <c r="V109" s="37">
        <f t="shared" si="66"/>
        <v>0</v>
      </c>
      <c r="W109" s="49">
        <f t="shared" si="67"/>
        <v>0</v>
      </c>
      <c r="X109" s="37">
        <f>VLOOKUP($C109,DATA_ALL!$A:$CU,X$5,FALSE)</f>
        <v>0</v>
      </c>
      <c r="Y109" s="49">
        <f t="shared" si="68"/>
        <v>0</v>
      </c>
      <c r="Z109" s="37">
        <f>VLOOKUP($C109,DATA_ALL!$A:$CU,Z$5,FALSE)</f>
        <v>0</v>
      </c>
      <c r="AA109" s="37">
        <f>VLOOKUP($C109,DATA_ALL!$A:$CU,AA$5,FALSE)</f>
        <v>0</v>
      </c>
      <c r="AB109" s="37">
        <f t="shared" si="69"/>
        <v>0</v>
      </c>
      <c r="AC109" s="49">
        <f t="shared" si="70"/>
        <v>0</v>
      </c>
      <c r="AD109" s="37">
        <f>VLOOKUP($C109,DATA_ALL!$A:$CU,AD$5,FALSE)</f>
        <v>0</v>
      </c>
      <c r="AE109" s="37">
        <f>VLOOKUP($C109,DATA_ALL!$A:$CU,AE$5,FALSE)</f>
        <v>0</v>
      </c>
      <c r="AF109" s="37">
        <f t="shared" si="71"/>
        <v>0</v>
      </c>
      <c r="AG109" s="49">
        <f t="shared" si="72"/>
        <v>0</v>
      </c>
      <c r="AH109" s="37">
        <f>VLOOKUP($C109,DATA_ALL!$A:$CU,AH$5,FALSE)</f>
        <v>2419807036</v>
      </c>
      <c r="AI109" s="49">
        <f t="shared" si="73"/>
        <v>3.0688738566899177E-2</v>
      </c>
      <c r="AJ109" s="37">
        <f>VLOOKUP($C109,DATA_ALL!$A:$CU,AJ$5,FALSE)</f>
        <v>0</v>
      </c>
      <c r="AK109" s="49">
        <f t="shared" si="74"/>
        <v>0</v>
      </c>
      <c r="AL109" s="37">
        <f>VLOOKUP($C109,DATA_ALL!$A:$CU,AL$5,FALSE)</f>
        <v>0</v>
      </c>
      <c r="AM109" s="49">
        <f t="shared" si="75"/>
        <v>0</v>
      </c>
      <c r="AN109" s="37">
        <f>VLOOKUP($C109,DATA_ALL!$A:$CU,AN$5,FALSE)</f>
        <v>0</v>
      </c>
      <c r="AO109" s="49">
        <f t="shared" si="76"/>
        <v>0</v>
      </c>
      <c r="AP109" s="37">
        <f>VLOOKUP($C109,DATA_ALL!$A:$CU,AP$5,FALSE)</f>
        <v>0</v>
      </c>
      <c r="AQ109" s="49">
        <f t="shared" si="77"/>
        <v>0</v>
      </c>
      <c r="AR109" s="37">
        <f>VLOOKUP($C109,DATA_ALL!$A:$CU,AR$5,FALSE)</f>
        <v>0</v>
      </c>
      <c r="AS109" s="49">
        <f t="shared" si="78"/>
        <v>0</v>
      </c>
      <c r="AT109" s="37">
        <f>VLOOKUP($C109,DATA_ALL!$A:$CU,AT$5,FALSE)</f>
        <v>0</v>
      </c>
      <c r="AU109" s="49">
        <f t="shared" si="79"/>
        <v>0</v>
      </c>
    </row>
    <row r="110" spans="2:47" ht="16" customHeight="1" x14ac:dyDescent="0.35">
      <c r="B110" s="1">
        <v>103</v>
      </c>
      <c r="C110" s="12" t="s">
        <v>332</v>
      </c>
      <c r="D110" s="12" t="str">
        <f>VLOOKUP($C110,DATA_ALL!$A:$CU,D$5,FALSE)</f>
        <v>Broker</v>
      </c>
      <c r="E110" s="37">
        <f>VLOOKUP($C110,DATA_ALL!$A:$CU,E$5,FALSE)/1000000000</f>
        <v>90.324009028999996</v>
      </c>
      <c r="F110" s="37" t="str">
        <f>VLOOKUP($C110,DATA_ALL!$A:$CU,F$5,FALSE)</f>
        <v>United States</v>
      </c>
      <c r="G110" s="37">
        <f>IF(VLOOKUP($C110,DATA_ALL!$A:$CU,G$5,FALSE)="N/A",0,VLOOKUP($C110,DATA_ALL!$A:$CU,G$5,FALSE))</f>
        <v>3231570</v>
      </c>
      <c r="H110" s="37">
        <f>VLOOKUP($C110,DATA_ALL!$A:$CU,H$5,FALSE)</f>
        <v>0</v>
      </c>
      <c r="I110" s="37">
        <f t="shared" si="60"/>
        <v>3231570</v>
      </c>
      <c r="J110" s="48">
        <f t="shared" si="61"/>
        <v>1.0344334186939821E-4</v>
      </c>
      <c r="K110" s="50">
        <f>IFERROR(INDEX('SH Summary'!B:B,MATCH('US&amp;CA'!C110,'SH Summary'!C:C,0)), "N/A")</f>
        <v>295</v>
      </c>
      <c r="L110" s="37">
        <f>VLOOKUP($C110,DATA_ALL!$A:$CU,L$5,FALSE)</f>
        <v>0</v>
      </c>
      <c r="M110" s="49">
        <f t="shared" si="62"/>
        <v>0</v>
      </c>
      <c r="N110" s="37">
        <f>VLOOKUP($C110,DATA_ALL!$A:$CU,N$5,FALSE)</f>
        <v>186455641</v>
      </c>
      <c r="O110" s="37">
        <f>VLOOKUP($C110,DATA_ALL!$A:$CU,O$5,FALSE)</f>
        <v>0</v>
      </c>
      <c r="P110" s="37">
        <f t="shared" si="63"/>
        <v>186455641</v>
      </c>
      <c r="Q110" s="49">
        <f t="shared" si="64"/>
        <v>5.8615416850047158E-4</v>
      </c>
      <c r="R110" s="37">
        <f>VLOOKUP($C110,DATA_ALL!$A:$CU,R$5,FALSE)</f>
        <v>0</v>
      </c>
      <c r="S110" s="49">
        <f t="shared" si="65"/>
        <v>0</v>
      </c>
      <c r="T110" s="37">
        <f>VLOOKUP($C110,DATA_ALL!$A:$CU,T$5,FALSE)</f>
        <v>0</v>
      </c>
      <c r="U110" s="37">
        <f>VLOOKUP($C110,DATA_ALL!$A:$CU,U$5,FALSE)</f>
        <v>0</v>
      </c>
      <c r="V110" s="37">
        <f t="shared" si="66"/>
        <v>0</v>
      </c>
      <c r="W110" s="49">
        <f t="shared" si="67"/>
        <v>0</v>
      </c>
      <c r="X110" s="37">
        <f>VLOOKUP($C110,DATA_ALL!$A:$CU,X$5,FALSE)</f>
        <v>643919968</v>
      </c>
      <c r="Y110" s="49">
        <f t="shared" si="68"/>
        <v>4.7208208797653957E-3</v>
      </c>
      <c r="Z110" s="37">
        <f>VLOOKUP($C110,DATA_ALL!$A:$CU,Z$5,FALSE)</f>
        <v>128180509</v>
      </c>
      <c r="AA110" s="37">
        <f>VLOOKUP($C110,DATA_ALL!$A:$CU,AA$5,FALSE)</f>
        <v>0</v>
      </c>
      <c r="AB110" s="37">
        <f t="shared" si="69"/>
        <v>128180509</v>
      </c>
      <c r="AC110" s="49">
        <f t="shared" si="70"/>
        <v>2.9650823270876707E-3</v>
      </c>
      <c r="AD110" s="37">
        <f>VLOOKUP($C110,DATA_ALL!$A:$CU,AD$5,FALSE)</f>
        <v>42931797</v>
      </c>
      <c r="AE110" s="37">
        <f>VLOOKUP($C110,DATA_ALL!$A:$CU,AE$5,FALSE)</f>
        <v>0</v>
      </c>
      <c r="AF110" s="37">
        <f t="shared" si="71"/>
        <v>42931797</v>
      </c>
      <c r="AG110" s="49">
        <f t="shared" si="72"/>
        <v>9.3228657980456021E-4</v>
      </c>
      <c r="AH110" s="37">
        <f>VLOOKUP($C110,DATA_ALL!$A:$CU,AH$5,FALSE)</f>
        <v>63645120</v>
      </c>
      <c r="AI110" s="49">
        <f t="shared" si="73"/>
        <v>8.0716702599873172E-4</v>
      </c>
      <c r="AJ110" s="37">
        <f>VLOOKUP($C110,DATA_ALL!$A:$CU,AJ$5,FALSE)</f>
        <v>412236642</v>
      </c>
      <c r="AK110" s="49">
        <f t="shared" si="74"/>
        <v>3.4525681909547737E-3</v>
      </c>
      <c r="AL110" s="37">
        <f>VLOOKUP($C110,DATA_ALL!$A:$CU,AL$5,FALSE)</f>
        <v>74173874</v>
      </c>
      <c r="AM110" s="49">
        <f t="shared" si="75"/>
        <v>2.83864806735553E-3</v>
      </c>
      <c r="AN110" s="37">
        <f>VLOOKUP($C110,DATA_ALL!$A:$CU,AN$5,FALSE)</f>
        <v>474739</v>
      </c>
      <c r="AO110" s="49">
        <f t="shared" si="76"/>
        <v>1.1556450827653359E-4</v>
      </c>
      <c r="AP110" s="37">
        <f>VLOOKUP($C110,DATA_ALL!$A:$CU,AP$5,FALSE)</f>
        <v>7834332</v>
      </c>
      <c r="AQ110" s="49">
        <f t="shared" si="77"/>
        <v>7.1156512261580382E-3</v>
      </c>
      <c r="AR110" s="37">
        <f>VLOOKUP($C110,DATA_ALL!$A:$CU,AR$5,FALSE)</f>
        <v>0</v>
      </c>
      <c r="AS110" s="49">
        <f t="shared" si="78"/>
        <v>0</v>
      </c>
      <c r="AT110" s="37">
        <f>VLOOKUP($C110,DATA_ALL!$A:$CU,AT$5,FALSE)</f>
        <v>0</v>
      </c>
      <c r="AU110" s="49">
        <f t="shared" si="79"/>
        <v>0</v>
      </c>
    </row>
    <row r="111" spans="2:47" ht="16" customHeight="1" x14ac:dyDescent="0.35">
      <c r="B111" s="1">
        <v>104</v>
      </c>
      <c r="C111" s="51" t="s">
        <v>215</v>
      </c>
      <c r="D111" s="51" t="str">
        <f>VLOOKUP($C111,DATA_ALL!$A:$CU,D$5,FALSE)</f>
        <v>Index</v>
      </c>
      <c r="E111" s="37">
        <f>VLOOKUP($C111,DATA_ALL!$A:$CU,E$5,FALSE)/1000000000</f>
        <v>90.186114771000007</v>
      </c>
      <c r="F111" s="37" t="str">
        <f>VLOOKUP($C111,DATA_ALL!$A:$CU,F$5,FALSE)</f>
        <v>United States</v>
      </c>
      <c r="G111" s="37">
        <f>IF(VLOOKUP($C111,DATA_ALL!$A:$CU,G$5,FALSE)="N/A",0,VLOOKUP($C111,DATA_ALL!$A:$CU,G$5,FALSE))</f>
        <v>9075920</v>
      </c>
      <c r="H111" s="37">
        <f>VLOOKUP($C111,DATA_ALL!$A:$CU,H$5,FALSE)</f>
        <v>1702648</v>
      </c>
      <c r="I111" s="37">
        <f t="shared" si="60"/>
        <v>10778568</v>
      </c>
      <c r="J111" s="48">
        <f t="shared" si="61"/>
        <v>3.450245838668374E-4</v>
      </c>
      <c r="K111" s="50">
        <f>IFERROR(INDEX('SH Summary'!B:B,MATCH('US&amp;CA'!C111,'SH Summary'!C:C,0)), "N/A")</f>
        <v>178</v>
      </c>
      <c r="L111" s="37">
        <f>VLOOKUP($C111,DATA_ALL!$A:$CU,L$5,FALSE)</f>
        <v>230127075</v>
      </c>
      <c r="M111" s="49">
        <f t="shared" si="62"/>
        <v>4.4403523835633317E-4</v>
      </c>
      <c r="N111" s="37">
        <f>VLOOKUP($C111,DATA_ALL!$A:$CU,N$5,FALSE)</f>
        <v>11636791</v>
      </c>
      <c r="O111" s="37">
        <f>VLOOKUP($C111,DATA_ALL!$A:$CU,O$5,FALSE)</f>
        <v>117083766</v>
      </c>
      <c r="P111" s="37">
        <f t="shared" si="63"/>
        <v>128720557</v>
      </c>
      <c r="Q111" s="49">
        <f t="shared" si="64"/>
        <v>4.0465437598239545E-4</v>
      </c>
      <c r="R111" s="37">
        <f>VLOOKUP($C111,DATA_ALL!$A:$CU,R$5,FALSE)</f>
        <v>80222800</v>
      </c>
      <c r="S111" s="49">
        <f t="shared" si="65"/>
        <v>1.2384552917981072E-3</v>
      </c>
      <c r="T111" s="37">
        <f>VLOOKUP($C111,DATA_ALL!$A:$CU,T$5,FALSE)</f>
        <v>3641072</v>
      </c>
      <c r="U111" s="37">
        <f>VLOOKUP($C111,DATA_ALL!$A:$CU,U$5,FALSE)</f>
        <v>42067388</v>
      </c>
      <c r="V111" s="37">
        <f t="shared" si="66"/>
        <v>45708460</v>
      </c>
      <c r="W111" s="49">
        <f t="shared" si="67"/>
        <v>6.3176862474084315E-4</v>
      </c>
      <c r="X111" s="37">
        <f>VLOOKUP($C111,DATA_ALL!$A:$CU,X$5,FALSE)</f>
        <v>5241834</v>
      </c>
      <c r="Y111" s="49">
        <f t="shared" si="68"/>
        <v>3.8429868035190616E-5</v>
      </c>
      <c r="Z111" s="37">
        <f>VLOOKUP($C111,DATA_ALL!$A:$CU,Z$5,FALSE)</f>
        <v>2554848</v>
      </c>
      <c r="AA111" s="37">
        <f>VLOOKUP($C111,DATA_ALL!$A:$CU,AA$5,FALSE)</f>
        <v>14438843</v>
      </c>
      <c r="AB111" s="37">
        <f t="shared" si="69"/>
        <v>16993691</v>
      </c>
      <c r="AC111" s="49">
        <f t="shared" si="70"/>
        <v>3.9309949109414761E-4</v>
      </c>
      <c r="AD111" s="37">
        <f>VLOOKUP($C111,DATA_ALL!$A:$CU,AD$5,FALSE)</f>
        <v>7152607</v>
      </c>
      <c r="AE111" s="37">
        <f>VLOOKUP($C111,DATA_ALL!$A:$CU,AE$5,FALSE)</f>
        <v>16343823</v>
      </c>
      <c r="AF111" s="37">
        <f t="shared" si="71"/>
        <v>23496430</v>
      </c>
      <c r="AG111" s="49">
        <f t="shared" si="72"/>
        <v>5.1023735070575467E-4</v>
      </c>
      <c r="AH111" s="37">
        <f>VLOOKUP($C111,DATA_ALL!$A:$CU,AH$5,FALSE)</f>
        <v>61469947</v>
      </c>
      <c r="AI111" s="49">
        <f t="shared" si="73"/>
        <v>7.7958081166772358E-4</v>
      </c>
      <c r="AJ111" s="37">
        <f>VLOOKUP($C111,DATA_ALL!$A:$CU,AJ$5,FALSE)</f>
        <v>163722504</v>
      </c>
      <c r="AK111" s="49">
        <f t="shared" si="74"/>
        <v>1.3712102512562815E-3</v>
      </c>
      <c r="AL111" s="37">
        <f>VLOOKUP($C111,DATA_ALL!$A:$CU,AL$5,FALSE)</f>
        <v>32679016</v>
      </c>
      <c r="AM111" s="49">
        <f t="shared" si="75"/>
        <v>1.250632070417145E-3</v>
      </c>
      <c r="AN111" s="37">
        <f>VLOOKUP($C111,DATA_ALL!$A:$CU,AN$5,FALSE)</f>
        <v>4855307</v>
      </c>
      <c r="AO111" s="49">
        <f t="shared" si="76"/>
        <v>1.1819150438169427E-3</v>
      </c>
      <c r="AP111" s="37">
        <f>VLOOKUP($C111,DATA_ALL!$A:$CU,AP$5,FALSE)</f>
        <v>3817026</v>
      </c>
      <c r="AQ111" s="49">
        <f t="shared" si="77"/>
        <v>3.4668719346049046E-3</v>
      </c>
      <c r="AR111" s="37">
        <f>VLOOKUP($C111,DATA_ALL!$A:$CU,AR$5,FALSE)</f>
        <v>27973</v>
      </c>
      <c r="AS111" s="49">
        <f t="shared" si="78"/>
        <v>1.2884845693228927E-4</v>
      </c>
      <c r="AT111" s="37">
        <f>VLOOKUP($C111,DATA_ALL!$A:$CU,AT$5,FALSE)</f>
        <v>0</v>
      </c>
      <c r="AU111" s="49">
        <f t="shared" si="79"/>
        <v>0</v>
      </c>
    </row>
    <row r="112" spans="2:47" ht="16" customHeight="1" x14ac:dyDescent="0.35">
      <c r="B112" s="1">
        <v>105</v>
      </c>
      <c r="C112" s="12" t="s">
        <v>410</v>
      </c>
      <c r="D112" s="12" t="str">
        <f>VLOOKUP($C112,DATA_ALL!$A:$CU,D$5,FALSE)</f>
        <v>Broker</v>
      </c>
      <c r="E112" s="37">
        <f>VLOOKUP($C112,DATA_ALL!$A:$CU,E$5,FALSE)/1000000000</f>
        <v>90.027019295000002</v>
      </c>
      <c r="F112" s="37" t="str">
        <f>VLOOKUP($C112,DATA_ALL!$A:$CU,F$5,FALSE)</f>
        <v>United States</v>
      </c>
      <c r="G112" s="37">
        <f>IF(VLOOKUP($C112,DATA_ALL!$A:$CU,G$5,FALSE)="N/A",0,VLOOKUP($C112,DATA_ALL!$A:$CU,G$5,FALSE))</f>
        <v>1789901</v>
      </c>
      <c r="H112" s="37">
        <f>VLOOKUP($C112,DATA_ALL!$A:$CU,H$5,FALSE)</f>
        <v>0</v>
      </c>
      <c r="I112" s="37">
        <f t="shared" si="60"/>
        <v>1789901</v>
      </c>
      <c r="J112" s="48">
        <f t="shared" si="61"/>
        <v>5.7295166453265043E-5</v>
      </c>
      <c r="K112" s="50">
        <f>IFERROR(INDEX('SH Summary'!B:B,MATCH('US&amp;CA'!C112,'SH Summary'!C:C,0)), "N/A")</f>
        <v>373</v>
      </c>
      <c r="L112" s="37">
        <f>VLOOKUP($C112,DATA_ALL!$A:$CU,L$5,FALSE)</f>
        <v>0</v>
      </c>
      <c r="M112" s="49">
        <f t="shared" si="62"/>
        <v>0</v>
      </c>
      <c r="N112" s="37">
        <f>VLOOKUP($C112,DATA_ALL!$A:$CU,N$5,FALSE)</f>
        <v>23428777</v>
      </c>
      <c r="O112" s="37">
        <f>VLOOKUP($C112,DATA_ALL!$A:$CU,O$5,FALSE)</f>
        <v>0</v>
      </c>
      <c r="P112" s="37">
        <f t="shared" si="63"/>
        <v>23428777</v>
      </c>
      <c r="Q112" s="49">
        <f t="shared" si="64"/>
        <v>7.3652238289845964E-5</v>
      </c>
      <c r="R112" s="37">
        <f>VLOOKUP($C112,DATA_ALL!$A:$CU,R$5,FALSE)</f>
        <v>0</v>
      </c>
      <c r="S112" s="49">
        <f t="shared" si="65"/>
        <v>0</v>
      </c>
      <c r="T112" s="37">
        <f>VLOOKUP($C112,DATA_ALL!$A:$CU,T$5,FALSE)</f>
        <v>3244021</v>
      </c>
      <c r="U112" s="37">
        <f>VLOOKUP($C112,DATA_ALL!$A:$CU,U$5,FALSE)</f>
        <v>0</v>
      </c>
      <c r="V112" s="37">
        <f t="shared" si="66"/>
        <v>3244021</v>
      </c>
      <c r="W112" s="49">
        <f t="shared" si="67"/>
        <v>4.4837885279889426E-5</v>
      </c>
      <c r="X112" s="37">
        <f>VLOOKUP($C112,DATA_ALL!$A:$CU,X$5,FALSE)</f>
        <v>0</v>
      </c>
      <c r="Y112" s="49">
        <f t="shared" si="68"/>
        <v>0</v>
      </c>
      <c r="Z112" s="37">
        <f>VLOOKUP($C112,DATA_ALL!$A:$CU,Z$5,FALSE)</f>
        <v>817965</v>
      </c>
      <c r="AA112" s="37">
        <f>VLOOKUP($C112,DATA_ALL!$A:$CU,AA$5,FALSE)</f>
        <v>0</v>
      </c>
      <c r="AB112" s="37">
        <f t="shared" si="69"/>
        <v>817965</v>
      </c>
      <c r="AC112" s="49">
        <f t="shared" si="70"/>
        <v>1.8921235253296323E-5</v>
      </c>
      <c r="AD112" s="37">
        <f>VLOOKUP($C112,DATA_ALL!$A:$CU,AD$5,FALSE)</f>
        <v>1339157</v>
      </c>
      <c r="AE112" s="37">
        <f>VLOOKUP($C112,DATA_ALL!$A:$CU,AE$5,FALSE)</f>
        <v>0</v>
      </c>
      <c r="AF112" s="37">
        <f t="shared" si="71"/>
        <v>1339157</v>
      </c>
      <c r="AG112" s="49">
        <f t="shared" si="72"/>
        <v>2.9080499457111834E-5</v>
      </c>
      <c r="AH112" s="37">
        <f>VLOOKUP($C112,DATA_ALL!$A:$CU,AH$5,FALSE)</f>
        <v>88516976</v>
      </c>
      <c r="AI112" s="49">
        <f t="shared" si="73"/>
        <v>1.1225995688015219E-3</v>
      </c>
      <c r="AJ112" s="37">
        <f>VLOOKUP($C112,DATA_ALL!$A:$CU,AJ$5,FALSE)</f>
        <v>24946146</v>
      </c>
      <c r="AK112" s="49">
        <f t="shared" si="74"/>
        <v>2.089291959798995E-4</v>
      </c>
      <c r="AL112" s="37">
        <f>VLOOKUP($C112,DATA_ALL!$A:$CU,AL$5,FALSE)</f>
        <v>4821214</v>
      </c>
      <c r="AM112" s="49">
        <f t="shared" si="75"/>
        <v>1.8450876387294298E-4</v>
      </c>
      <c r="AN112" s="37">
        <f>VLOOKUP($C112,DATA_ALL!$A:$CU,AN$5,FALSE)</f>
        <v>203044</v>
      </c>
      <c r="AO112" s="49">
        <f t="shared" si="76"/>
        <v>4.9426484907497569E-5</v>
      </c>
      <c r="AP112" s="37">
        <f>VLOOKUP($C112,DATA_ALL!$A:$CU,AP$5,FALSE)</f>
        <v>158791</v>
      </c>
      <c r="AQ112" s="49">
        <f t="shared" si="77"/>
        <v>1.4422434150772025E-4</v>
      </c>
      <c r="AR112" s="37">
        <f>VLOOKUP($C112,DATA_ALL!$A:$CU,AR$5,FALSE)</f>
        <v>0</v>
      </c>
      <c r="AS112" s="49">
        <f t="shared" si="78"/>
        <v>0</v>
      </c>
      <c r="AT112" s="37">
        <f>VLOOKUP($C112,DATA_ALL!$A:$CU,AT$5,FALSE)</f>
        <v>0</v>
      </c>
      <c r="AU112" s="49">
        <f t="shared" si="79"/>
        <v>0</v>
      </c>
    </row>
    <row r="113" spans="2:47" ht="16" customHeight="1" x14ac:dyDescent="0.35">
      <c r="B113" s="1">
        <v>106</v>
      </c>
      <c r="C113" s="12" t="s">
        <v>120</v>
      </c>
      <c r="D113" s="12" t="str">
        <f>VLOOKUP($C113,DATA_ALL!$A:$CU,D$5,FALSE)</f>
        <v>Broker</v>
      </c>
      <c r="E113" s="37">
        <f>VLOOKUP($C113,DATA_ALL!$A:$CU,E$5,FALSE)/1000000000</f>
        <v>89.792953670000003</v>
      </c>
      <c r="F113" s="37" t="str">
        <f>VLOOKUP($C113,DATA_ALL!$A:$CU,F$5,FALSE)</f>
        <v>United States</v>
      </c>
      <c r="G113" s="37">
        <f>IF(VLOOKUP($C113,DATA_ALL!$A:$CU,G$5,FALSE)="N/A",0,VLOOKUP($C113,DATA_ALL!$A:$CU,G$5,FALSE))</f>
        <v>34802911</v>
      </c>
      <c r="H113" s="37">
        <f>VLOOKUP($C113,DATA_ALL!$A:$CU,H$5,FALSE)</f>
        <v>0</v>
      </c>
      <c r="I113" s="37">
        <f t="shared" si="60"/>
        <v>34802911</v>
      </c>
      <c r="J113" s="48">
        <f t="shared" si="61"/>
        <v>1.1140496478873239E-3</v>
      </c>
      <c r="K113" s="50">
        <f>IFERROR(INDEX('SH Summary'!B:B,MATCH('US&amp;CA'!C113,'SH Summary'!C:C,0)), "N/A")</f>
        <v>82</v>
      </c>
      <c r="L113" s="37">
        <f>VLOOKUP($C113,DATA_ALL!$A:$CU,L$5,FALSE)</f>
        <v>0</v>
      </c>
      <c r="M113" s="49">
        <f t="shared" si="62"/>
        <v>0</v>
      </c>
      <c r="N113" s="37">
        <f>VLOOKUP($C113,DATA_ALL!$A:$CU,N$5,FALSE)</f>
        <v>687898811</v>
      </c>
      <c r="O113" s="37">
        <f>VLOOKUP($C113,DATA_ALL!$A:$CU,O$5,FALSE)</f>
        <v>0</v>
      </c>
      <c r="P113" s="37">
        <f t="shared" si="63"/>
        <v>687898811</v>
      </c>
      <c r="Q113" s="49">
        <f t="shared" si="64"/>
        <v>2.1625237692549514E-3</v>
      </c>
      <c r="R113" s="37">
        <f>VLOOKUP($C113,DATA_ALL!$A:$CU,R$5,FALSE)</f>
        <v>0</v>
      </c>
      <c r="S113" s="49">
        <f t="shared" si="65"/>
        <v>0</v>
      </c>
      <c r="T113" s="37">
        <f>VLOOKUP($C113,DATA_ALL!$A:$CU,T$5,FALSE)</f>
        <v>59959765</v>
      </c>
      <c r="U113" s="37">
        <f>VLOOKUP($C113,DATA_ALL!$A:$CU,U$5,FALSE)</f>
        <v>0</v>
      </c>
      <c r="V113" s="37">
        <f t="shared" si="66"/>
        <v>59959765</v>
      </c>
      <c r="W113" s="49">
        <f t="shared" si="67"/>
        <v>8.2874588804422939E-4</v>
      </c>
      <c r="X113" s="37">
        <f>VLOOKUP($C113,DATA_ALL!$A:$CU,X$5,FALSE)</f>
        <v>153924156</v>
      </c>
      <c r="Y113" s="49">
        <f t="shared" si="68"/>
        <v>1.1284762170087977E-3</v>
      </c>
      <c r="Z113" s="37">
        <f>VLOOKUP($C113,DATA_ALL!$A:$CU,Z$5,FALSE)</f>
        <v>405094008</v>
      </c>
      <c r="AA113" s="37">
        <f>VLOOKUP($C113,DATA_ALL!$A:$CU,AA$5,FALSE)</f>
        <v>0</v>
      </c>
      <c r="AB113" s="37">
        <f t="shared" si="69"/>
        <v>405094008</v>
      </c>
      <c r="AC113" s="49">
        <f t="shared" si="70"/>
        <v>9.3706687022900772E-3</v>
      </c>
      <c r="AD113" s="37">
        <f>VLOOKUP($C113,DATA_ALL!$A:$CU,AD$5,FALSE)</f>
        <v>73104333</v>
      </c>
      <c r="AE113" s="37">
        <f>VLOOKUP($C113,DATA_ALL!$A:$CU,AE$5,FALSE)</f>
        <v>0</v>
      </c>
      <c r="AF113" s="37">
        <f t="shared" si="71"/>
        <v>73104333</v>
      </c>
      <c r="AG113" s="49">
        <f t="shared" si="72"/>
        <v>1.5874990879478827E-3</v>
      </c>
      <c r="AH113" s="37">
        <f>VLOOKUP($C113,DATA_ALL!$A:$CU,AH$5,FALSE)</f>
        <v>5090599</v>
      </c>
      <c r="AI113" s="49">
        <f t="shared" si="73"/>
        <v>6.4560545339251748E-5</v>
      </c>
      <c r="AJ113" s="37">
        <f>VLOOKUP($C113,DATA_ALL!$A:$CU,AJ$5,FALSE)</f>
        <v>129063149</v>
      </c>
      <c r="AK113" s="49">
        <f t="shared" si="74"/>
        <v>1.0809308961474036E-3</v>
      </c>
      <c r="AL113" s="37">
        <f>VLOOKUP($C113,DATA_ALL!$A:$CU,AL$5,FALSE)</f>
        <v>32793999</v>
      </c>
      <c r="AM113" s="49">
        <f t="shared" si="75"/>
        <v>1.2550324913892079E-3</v>
      </c>
      <c r="AN113" s="37">
        <f>VLOOKUP($C113,DATA_ALL!$A:$CU,AN$5,FALSE)</f>
        <v>1784103</v>
      </c>
      <c r="AO113" s="49">
        <f t="shared" si="76"/>
        <v>4.3429965920155795E-4</v>
      </c>
      <c r="AP113" s="37">
        <f>VLOOKUP($C113,DATA_ALL!$A:$CU,AP$5,FALSE)</f>
        <v>9160223</v>
      </c>
      <c r="AQ113" s="49">
        <f t="shared" si="77"/>
        <v>8.3199118982742962E-3</v>
      </c>
      <c r="AR113" s="37">
        <f>VLOOKUP($C113,DATA_ALL!$A:$CU,AR$5,FALSE)</f>
        <v>0</v>
      </c>
      <c r="AS113" s="49">
        <f t="shared" si="78"/>
        <v>0</v>
      </c>
      <c r="AT113" s="37">
        <f>VLOOKUP($C113,DATA_ALL!$A:$CU,AT$5,FALSE)</f>
        <v>0</v>
      </c>
      <c r="AU113" s="49">
        <f t="shared" si="79"/>
        <v>0</v>
      </c>
    </row>
    <row r="114" spans="2:47" ht="16" customHeight="1" x14ac:dyDescent="0.35">
      <c r="B114" s="1">
        <v>107</v>
      </c>
      <c r="C114" s="12" t="s">
        <v>26</v>
      </c>
      <c r="D114" s="12" t="str">
        <f>VLOOKUP($C114,DATA_ALL!$A:$CU,D$5,FALSE)</f>
        <v>Value</v>
      </c>
      <c r="E114" s="37">
        <f>VLOOKUP($C114,DATA_ALL!$A:$CU,E$5,FALSE)/1000000000</f>
        <v>89.446668161000005</v>
      </c>
      <c r="F114" s="37" t="str">
        <f>VLOOKUP($C114,DATA_ALL!$A:$CU,F$5,FALSE)</f>
        <v>United States</v>
      </c>
      <c r="G114" s="37">
        <f>IF(VLOOKUP($C114,DATA_ALL!$A:$CU,G$5,FALSE)="N/A",0,VLOOKUP($C114,DATA_ALL!$A:$CU,G$5,FALSE))</f>
        <v>529804137</v>
      </c>
      <c r="H114" s="37">
        <f>VLOOKUP($C114,DATA_ALL!$A:$CU,H$5,FALSE)</f>
        <v>0</v>
      </c>
      <c r="I114" s="37">
        <f t="shared" si="60"/>
        <v>529804137</v>
      </c>
      <c r="J114" s="48">
        <f t="shared" si="61"/>
        <v>1.6959159314980793E-2</v>
      </c>
      <c r="K114" s="50">
        <f>IFERROR(INDEX('SH Summary'!B:B,MATCH('US&amp;CA'!C114,'SH Summary'!C:C,0)), "N/A")</f>
        <v>6</v>
      </c>
      <c r="L114" s="37">
        <f>VLOOKUP($C114,DATA_ALL!$A:$CU,L$5,FALSE)</f>
        <v>0</v>
      </c>
      <c r="M114" s="49">
        <f t="shared" si="62"/>
        <v>0</v>
      </c>
      <c r="N114" s="37">
        <f>VLOOKUP($C114,DATA_ALL!$A:$CU,N$5,FALSE)</f>
        <v>0</v>
      </c>
      <c r="O114" s="37">
        <f>VLOOKUP($C114,DATA_ALL!$A:$CU,O$5,FALSE)</f>
        <v>0</v>
      </c>
      <c r="P114" s="37">
        <f t="shared" si="63"/>
        <v>0</v>
      </c>
      <c r="Q114" s="49">
        <f t="shared" si="64"/>
        <v>0</v>
      </c>
      <c r="R114" s="37">
        <f>VLOOKUP($C114,DATA_ALL!$A:$CU,R$5,FALSE)</f>
        <v>0</v>
      </c>
      <c r="S114" s="49">
        <f t="shared" si="65"/>
        <v>0</v>
      </c>
      <c r="T114" s="37">
        <f>VLOOKUP($C114,DATA_ALL!$A:$CU,T$5,FALSE)</f>
        <v>0</v>
      </c>
      <c r="U114" s="37">
        <f>VLOOKUP($C114,DATA_ALL!$A:$CU,U$5,FALSE)</f>
        <v>0</v>
      </c>
      <c r="V114" s="37">
        <f t="shared" si="66"/>
        <v>0</v>
      </c>
      <c r="W114" s="49">
        <f t="shared" si="67"/>
        <v>0</v>
      </c>
      <c r="X114" s="37">
        <f>VLOOKUP($C114,DATA_ALL!$A:$CU,X$5,FALSE)</f>
        <v>826820226</v>
      </c>
      <c r="Y114" s="49">
        <f t="shared" si="68"/>
        <v>6.0617318621700878E-3</v>
      </c>
      <c r="Z114" s="37">
        <f>VLOOKUP($C114,DATA_ALL!$A:$CU,Z$5,FALSE)</f>
        <v>0</v>
      </c>
      <c r="AA114" s="37">
        <f>VLOOKUP($C114,DATA_ALL!$A:$CU,AA$5,FALSE)</f>
        <v>0</v>
      </c>
      <c r="AB114" s="37">
        <f t="shared" si="69"/>
        <v>0</v>
      </c>
      <c r="AC114" s="49">
        <f t="shared" si="70"/>
        <v>0</v>
      </c>
      <c r="AD114" s="37">
        <f>VLOOKUP($C114,DATA_ALL!$A:$CU,AD$5,FALSE)</f>
        <v>0</v>
      </c>
      <c r="AE114" s="37">
        <f>VLOOKUP($C114,DATA_ALL!$A:$CU,AE$5,FALSE)</f>
        <v>0</v>
      </c>
      <c r="AF114" s="37">
        <f t="shared" si="71"/>
        <v>0</v>
      </c>
      <c r="AG114" s="49">
        <f t="shared" si="72"/>
        <v>0</v>
      </c>
      <c r="AH114" s="37">
        <f>VLOOKUP($C114,DATA_ALL!$A:$CU,AH$5,FALSE)</f>
        <v>0</v>
      </c>
      <c r="AI114" s="49">
        <f t="shared" si="73"/>
        <v>0</v>
      </c>
      <c r="AJ114" s="37">
        <f>VLOOKUP($C114,DATA_ALL!$A:$CU,AJ$5,FALSE)</f>
        <v>1260877161</v>
      </c>
      <c r="AK114" s="49">
        <f t="shared" si="74"/>
        <v>1.0560110226130653E-2</v>
      </c>
      <c r="AL114" s="37">
        <f>VLOOKUP($C114,DATA_ALL!$A:$CU,AL$5,FALSE)</f>
        <v>0</v>
      </c>
      <c r="AM114" s="49">
        <f t="shared" si="75"/>
        <v>0</v>
      </c>
      <c r="AN114" s="37">
        <f>VLOOKUP($C114,DATA_ALL!$A:$CU,AN$5,FALSE)</f>
        <v>0</v>
      </c>
      <c r="AO114" s="49">
        <f t="shared" si="76"/>
        <v>0</v>
      </c>
      <c r="AP114" s="37">
        <f>VLOOKUP($C114,DATA_ALL!$A:$CU,AP$5,FALSE)</f>
        <v>0</v>
      </c>
      <c r="AQ114" s="49">
        <f t="shared" si="77"/>
        <v>0</v>
      </c>
      <c r="AR114" s="37">
        <f>VLOOKUP($C114,DATA_ALL!$A:$CU,AR$5,FALSE)</f>
        <v>0</v>
      </c>
      <c r="AS114" s="49">
        <f t="shared" si="78"/>
        <v>0</v>
      </c>
      <c r="AT114" s="37">
        <f>VLOOKUP($C114,DATA_ALL!$A:$CU,AT$5,FALSE)</f>
        <v>0</v>
      </c>
      <c r="AU114" s="49">
        <f t="shared" si="79"/>
        <v>0</v>
      </c>
    </row>
    <row r="115" spans="2:47" ht="16" customHeight="1" x14ac:dyDescent="0.35">
      <c r="B115" s="1">
        <v>108</v>
      </c>
      <c r="C115" s="12" t="s">
        <v>1379</v>
      </c>
      <c r="D115" s="12" t="str">
        <f>VLOOKUP($C115,DATA_ALL!$A:$CU,D$5,FALSE)</f>
        <v>GARP</v>
      </c>
      <c r="E115" s="37">
        <f>VLOOKUP($C115,DATA_ALL!$A:$CU,E$5,FALSE)/1000000000</f>
        <v>87.088919937</v>
      </c>
      <c r="F115" s="37" t="str">
        <f>VLOOKUP($C115,DATA_ALL!$A:$CU,F$5,FALSE)</f>
        <v>United States</v>
      </c>
      <c r="G115" s="37">
        <f>IF(VLOOKUP($C115,DATA_ALL!$A:$CU,G$5,FALSE)="N/A",0,VLOOKUP($C115,DATA_ALL!$A:$CU,G$5,FALSE))</f>
        <v>0</v>
      </c>
      <c r="H115" s="37">
        <f>VLOOKUP($C115,DATA_ALL!$A:$CU,H$5,FALSE)</f>
        <v>0</v>
      </c>
      <c r="I115" s="37">
        <f t="shared" si="60"/>
        <v>0</v>
      </c>
      <c r="J115" s="48">
        <f t="shared" si="61"/>
        <v>0</v>
      </c>
      <c r="K115" s="50" t="str">
        <f>IFERROR(INDEX('SH Summary'!B:B,MATCH('US&amp;CA'!C115,'SH Summary'!C:C,0)), "N/A")</f>
        <v>N/A</v>
      </c>
      <c r="L115" s="37">
        <f>VLOOKUP($C115,DATA_ALL!$A:$CU,L$5,FALSE)</f>
        <v>0</v>
      </c>
      <c r="M115" s="49">
        <f t="shared" si="62"/>
        <v>0</v>
      </c>
      <c r="N115" s="37">
        <f>VLOOKUP($C115,DATA_ALL!$A:$CU,N$5,FALSE)</f>
        <v>45223939</v>
      </c>
      <c r="O115" s="37">
        <f>VLOOKUP($C115,DATA_ALL!$A:$CU,O$5,FALSE)</f>
        <v>0</v>
      </c>
      <c r="P115" s="37">
        <f t="shared" si="63"/>
        <v>45223939</v>
      </c>
      <c r="Q115" s="49">
        <f t="shared" si="64"/>
        <v>1.4216893744105628E-4</v>
      </c>
      <c r="R115" s="37">
        <f>VLOOKUP($C115,DATA_ALL!$A:$CU,R$5,FALSE)</f>
        <v>0</v>
      </c>
      <c r="S115" s="49">
        <f t="shared" si="65"/>
        <v>0</v>
      </c>
      <c r="T115" s="37">
        <f>VLOOKUP($C115,DATA_ALL!$A:$CU,T$5,FALSE)</f>
        <v>12537</v>
      </c>
      <c r="U115" s="37">
        <f>VLOOKUP($C115,DATA_ALL!$A:$CU,U$5,FALSE)</f>
        <v>0</v>
      </c>
      <c r="V115" s="37">
        <f t="shared" si="66"/>
        <v>12537</v>
      </c>
      <c r="W115" s="49">
        <f t="shared" si="67"/>
        <v>1.7328265376641327E-7</v>
      </c>
      <c r="X115" s="37">
        <f>VLOOKUP($C115,DATA_ALL!$A:$CU,X$5,FALSE)</f>
        <v>4418876</v>
      </c>
      <c r="Y115" s="49">
        <f t="shared" si="68"/>
        <v>3.2396451612903228E-5</v>
      </c>
      <c r="Z115" s="37">
        <f>VLOOKUP($C115,DATA_ALL!$A:$CU,Z$5,FALSE)</f>
        <v>3726</v>
      </c>
      <c r="AA115" s="37">
        <f>VLOOKUP($C115,DATA_ALL!$A:$CU,AA$5,FALSE)</f>
        <v>0</v>
      </c>
      <c r="AB115" s="37">
        <f t="shared" si="69"/>
        <v>3726</v>
      </c>
      <c r="AC115" s="49">
        <f t="shared" si="70"/>
        <v>8.6190145732130469E-8</v>
      </c>
      <c r="AD115" s="37">
        <f>VLOOKUP($C115,DATA_ALL!$A:$CU,AD$5,FALSE)</f>
        <v>122562</v>
      </c>
      <c r="AE115" s="37">
        <f>VLOOKUP($C115,DATA_ALL!$A:$CU,AE$5,FALSE)</f>
        <v>0</v>
      </c>
      <c r="AF115" s="37">
        <f t="shared" si="71"/>
        <v>122562</v>
      </c>
      <c r="AG115" s="49">
        <f t="shared" si="72"/>
        <v>2.6614983713355051E-6</v>
      </c>
      <c r="AH115" s="37">
        <f>VLOOKUP($C115,DATA_ALL!$A:$CU,AH$5,FALSE)</f>
        <v>37062549</v>
      </c>
      <c r="AI115" s="49">
        <f t="shared" si="73"/>
        <v>4.7003866835764108E-4</v>
      </c>
      <c r="AJ115" s="37">
        <f>VLOOKUP($C115,DATA_ALL!$A:$CU,AJ$5,FALSE)</f>
        <v>131361984</v>
      </c>
      <c r="AK115" s="49">
        <f t="shared" si="74"/>
        <v>1.1001841206030151E-3</v>
      </c>
      <c r="AL115" s="37">
        <f>VLOOKUP($C115,DATA_ALL!$A:$CU,AL$5,FALSE)</f>
        <v>32043838</v>
      </c>
      <c r="AM115" s="49">
        <f t="shared" si="75"/>
        <v>1.2263236892460774E-3</v>
      </c>
      <c r="AN115" s="37">
        <f>VLOOKUP($C115,DATA_ALL!$A:$CU,AN$5,FALSE)</f>
        <v>0</v>
      </c>
      <c r="AO115" s="49">
        <f t="shared" si="76"/>
        <v>0</v>
      </c>
      <c r="AP115" s="37">
        <f>VLOOKUP($C115,DATA_ALL!$A:$CU,AP$5,FALSE)</f>
        <v>453594</v>
      </c>
      <c r="AQ115" s="49">
        <f t="shared" si="77"/>
        <v>4.1198365122615806E-4</v>
      </c>
      <c r="AR115" s="37">
        <f>VLOOKUP($C115,DATA_ALL!$A:$CU,AR$5,FALSE)</f>
        <v>0</v>
      </c>
      <c r="AS115" s="49">
        <f t="shared" si="78"/>
        <v>0</v>
      </c>
      <c r="AT115" s="37">
        <f>VLOOKUP($C115,DATA_ALL!$A:$CU,AT$5,FALSE)</f>
        <v>0</v>
      </c>
      <c r="AU115" s="49">
        <f t="shared" si="79"/>
        <v>0</v>
      </c>
    </row>
    <row r="116" spans="2:47" ht="16" customHeight="1" x14ac:dyDescent="0.35">
      <c r="B116" s="1">
        <v>109</v>
      </c>
      <c r="C116" s="12" t="s">
        <v>118</v>
      </c>
      <c r="D116" s="12" t="str">
        <f>VLOOKUP($C116,DATA_ALL!$A:$CU,D$5,FALSE)</f>
        <v>Value</v>
      </c>
      <c r="E116" s="37">
        <f>VLOOKUP($C116,DATA_ALL!$A:$CU,E$5,FALSE)/1000000000</f>
        <v>80.222089945999997</v>
      </c>
      <c r="F116" s="37" t="str">
        <f>VLOOKUP($C116,DATA_ALL!$A:$CU,F$5,FALSE)</f>
        <v>United States</v>
      </c>
      <c r="G116" s="37">
        <f>IF(VLOOKUP($C116,DATA_ALL!$A:$CU,G$5,FALSE)="N/A",0,VLOOKUP($C116,DATA_ALL!$A:$CU,G$5,FALSE))</f>
        <v>35227371</v>
      </c>
      <c r="H116" s="37">
        <f>VLOOKUP($C116,DATA_ALL!$A:$CU,H$5,FALSE)</f>
        <v>1256090</v>
      </c>
      <c r="I116" s="37">
        <f t="shared" si="60"/>
        <v>36483461</v>
      </c>
      <c r="J116" s="48">
        <f t="shared" si="61"/>
        <v>1.167844462227913E-3</v>
      </c>
      <c r="K116" s="50">
        <f>IFERROR(INDEX('SH Summary'!B:B,MATCH('US&amp;CA'!C116,'SH Summary'!C:C,0)), "N/A")</f>
        <v>80</v>
      </c>
      <c r="L116" s="37">
        <f>VLOOKUP($C116,DATA_ALL!$A:$CU,L$5,FALSE)</f>
        <v>77921347</v>
      </c>
      <c r="M116" s="49">
        <f t="shared" si="62"/>
        <v>1.5035094800640709E-4</v>
      </c>
      <c r="N116" s="37">
        <f>VLOOKUP($C116,DATA_ALL!$A:$CU,N$5,FALSE)</f>
        <v>114832158</v>
      </c>
      <c r="O116" s="37">
        <f>VLOOKUP($C116,DATA_ALL!$A:$CU,O$5,FALSE)</f>
        <v>93119153</v>
      </c>
      <c r="P116" s="37">
        <f t="shared" si="63"/>
        <v>207951311</v>
      </c>
      <c r="Q116" s="49">
        <f t="shared" si="64"/>
        <v>6.5372936497956613E-4</v>
      </c>
      <c r="R116" s="37">
        <f>VLOOKUP($C116,DATA_ALL!$A:$CU,R$5,FALSE)</f>
        <v>1043782</v>
      </c>
      <c r="S116" s="49">
        <f t="shared" si="65"/>
        <v>1.6113590417981073E-5</v>
      </c>
      <c r="T116" s="37">
        <f>VLOOKUP($C116,DATA_ALL!$A:$CU,T$5,FALSE)</f>
        <v>65117737</v>
      </c>
      <c r="U116" s="37">
        <f>VLOOKUP($C116,DATA_ALL!$A:$CU,U$5,FALSE)</f>
        <v>27560083</v>
      </c>
      <c r="V116" s="37">
        <f t="shared" si="66"/>
        <v>92677820</v>
      </c>
      <c r="W116" s="49">
        <f t="shared" si="67"/>
        <v>1.2809650310988251E-3</v>
      </c>
      <c r="X116" s="37">
        <f>VLOOKUP($C116,DATA_ALL!$A:$CU,X$5,FALSE)</f>
        <v>82194716</v>
      </c>
      <c r="Y116" s="49">
        <f t="shared" si="68"/>
        <v>6.0260055718475071E-4</v>
      </c>
      <c r="Z116" s="37">
        <f>VLOOKUP($C116,DATA_ALL!$A:$CU,Z$5,FALSE)</f>
        <v>10587243</v>
      </c>
      <c r="AA116" s="37">
        <f>VLOOKUP($C116,DATA_ALL!$A:$CU,AA$5,FALSE)</f>
        <v>5720256</v>
      </c>
      <c r="AB116" s="37">
        <f t="shared" si="69"/>
        <v>16307499</v>
      </c>
      <c r="AC116" s="49">
        <f t="shared" si="70"/>
        <v>3.7722643997224151E-4</v>
      </c>
      <c r="AD116" s="37">
        <f>VLOOKUP($C116,DATA_ALL!$A:$CU,AD$5,FALSE)</f>
        <v>3382600</v>
      </c>
      <c r="AE116" s="37">
        <f>VLOOKUP($C116,DATA_ALL!$A:$CU,AE$5,FALSE)</f>
        <v>0</v>
      </c>
      <c r="AF116" s="37">
        <f t="shared" si="71"/>
        <v>3382600</v>
      </c>
      <c r="AG116" s="49">
        <f t="shared" si="72"/>
        <v>7.3454940282301841E-5</v>
      </c>
      <c r="AH116" s="37">
        <f>VLOOKUP($C116,DATA_ALL!$A:$CU,AH$5,FALSE)</f>
        <v>36900784</v>
      </c>
      <c r="AI116" s="49">
        <f t="shared" si="73"/>
        <v>4.6798711477488903E-4</v>
      </c>
      <c r="AJ116" s="37">
        <f>VLOOKUP($C116,DATA_ALL!$A:$CU,AJ$5,FALSE)</f>
        <v>73541659</v>
      </c>
      <c r="AK116" s="49">
        <f t="shared" si="74"/>
        <v>6.1592679229480738E-4</v>
      </c>
      <c r="AL116" s="37">
        <f>VLOOKUP($C116,DATA_ALL!$A:$CU,AL$5,FALSE)</f>
        <v>388357</v>
      </c>
      <c r="AM116" s="49">
        <f t="shared" si="75"/>
        <v>1.4862495216226559E-5</v>
      </c>
      <c r="AN116" s="37">
        <f>VLOOKUP($C116,DATA_ALL!$A:$CU,AN$5,FALSE)</f>
        <v>0</v>
      </c>
      <c r="AO116" s="49">
        <f t="shared" si="76"/>
        <v>0</v>
      </c>
      <c r="AP116" s="37">
        <f>VLOOKUP($C116,DATA_ALL!$A:$CU,AP$5,FALSE)</f>
        <v>0</v>
      </c>
      <c r="AQ116" s="49">
        <f t="shared" si="77"/>
        <v>0</v>
      </c>
      <c r="AR116" s="37">
        <f>VLOOKUP($C116,DATA_ALL!$A:$CU,AR$5,FALSE)</f>
        <v>0</v>
      </c>
      <c r="AS116" s="49">
        <f t="shared" si="78"/>
        <v>0</v>
      </c>
      <c r="AT116" s="37">
        <f>VLOOKUP($C116,DATA_ALL!$A:$CU,AT$5,FALSE)</f>
        <v>0</v>
      </c>
      <c r="AU116" s="49">
        <f t="shared" si="79"/>
        <v>0</v>
      </c>
    </row>
    <row r="117" spans="2:47" ht="16" customHeight="1" x14ac:dyDescent="0.35">
      <c r="B117" s="1">
        <v>110</v>
      </c>
      <c r="C117" s="12" t="s">
        <v>570</v>
      </c>
      <c r="D117" s="12">
        <f>VLOOKUP($C117,DATA_ALL!$A:$CU,D$5,FALSE)</f>
        <v>0</v>
      </c>
      <c r="E117" s="37">
        <f>VLOOKUP($C117,DATA_ALL!$A:$CU,E$5,FALSE)/1000000000</f>
        <v>79.164431210000004</v>
      </c>
      <c r="F117" s="37" t="str">
        <f>VLOOKUP($C117,DATA_ALL!$A:$CU,F$5,FALSE)</f>
        <v>United States</v>
      </c>
      <c r="G117" s="37">
        <f>IF(VLOOKUP($C117,DATA_ALL!$A:$CU,G$5,FALSE)="N/A",0,VLOOKUP($C117,DATA_ALL!$A:$CU,G$5,FALSE))</f>
        <v>577166</v>
      </c>
      <c r="H117" s="37">
        <f>VLOOKUP($C117,DATA_ALL!$A:$CU,H$5,FALSE)</f>
        <v>0</v>
      </c>
      <c r="I117" s="37">
        <f t="shared" si="60"/>
        <v>577166</v>
      </c>
      <c r="J117" s="48">
        <f t="shared" si="61"/>
        <v>1.8475224071702946E-5</v>
      </c>
      <c r="K117" s="50">
        <f>IFERROR(INDEX('SH Summary'!B:B,MATCH('US&amp;CA'!C117,'SH Summary'!C:C,0)), "N/A")</f>
        <v>533</v>
      </c>
      <c r="L117" s="37">
        <f>VLOOKUP($C117,DATA_ALL!$A:$CU,L$5,FALSE)</f>
        <v>0</v>
      </c>
      <c r="M117" s="49">
        <f t="shared" si="62"/>
        <v>0</v>
      </c>
      <c r="N117" s="37">
        <f>VLOOKUP($C117,DATA_ALL!$A:$CU,N$5,FALSE)</f>
        <v>5295792</v>
      </c>
      <c r="O117" s="37">
        <f>VLOOKUP($C117,DATA_ALL!$A:$CU,O$5,FALSE)</f>
        <v>0</v>
      </c>
      <c r="P117" s="37">
        <f t="shared" si="63"/>
        <v>5295792</v>
      </c>
      <c r="Q117" s="49">
        <f t="shared" si="64"/>
        <v>1.6648198679660483E-5</v>
      </c>
      <c r="R117" s="37">
        <f>VLOOKUP($C117,DATA_ALL!$A:$CU,R$5,FALSE)</f>
        <v>0</v>
      </c>
      <c r="S117" s="49">
        <f t="shared" si="65"/>
        <v>0</v>
      </c>
      <c r="T117" s="37">
        <f>VLOOKUP($C117,DATA_ALL!$A:$CU,T$5,FALSE)</f>
        <v>2978723</v>
      </c>
      <c r="U117" s="37">
        <f>VLOOKUP($C117,DATA_ALL!$A:$CU,U$5,FALSE)</f>
        <v>0</v>
      </c>
      <c r="V117" s="37">
        <f t="shared" si="66"/>
        <v>2978723</v>
      </c>
      <c r="W117" s="49">
        <f t="shared" si="67"/>
        <v>4.117101589495508E-5</v>
      </c>
      <c r="X117" s="37">
        <f>VLOOKUP($C117,DATA_ALL!$A:$CU,X$5,FALSE)</f>
        <v>1770882</v>
      </c>
      <c r="Y117" s="49">
        <f t="shared" si="68"/>
        <v>1.298300586510264E-5</v>
      </c>
      <c r="Z117" s="37">
        <f>VLOOKUP($C117,DATA_ALL!$A:$CU,Z$5,FALSE)</f>
        <v>949907</v>
      </c>
      <c r="AA117" s="37">
        <f>VLOOKUP($C117,DATA_ALL!$A:$CU,AA$5,FALSE)</f>
        <v>0</v>
      </c>
      <c r="AB117" s="37">
        <f t="shared" si="69"/>
        <v>949907</v>
      </c>
      <c r="AC117" s="49">
        <f t="shared" si="70"/>
        <v>2.1973328706916495E-5</v>
      </c>
      <c r="AD117" s="37">
        <f>VLOOKUP($C117,DATA_ALL!$A:$CU,AD$5,FALSE)</f>
        <v>2880430</v>
      </c>
      <c r="AE117" s="37">
        <f>VLOOKUP($C117,DATA_ALL!$A:$CU,AE$5,FALSE)</f>
        <v>0</v>
      </c>
      <c r="AF117" s="37">
        <f t="shared" si="71"/>
        <v>2880430</v>
      </c>
      <c r="AG117" s="49">
        <f t="shared" si="72"/>
        <v>6.25500542888165E-5</v>
      </c>
      <c r="AH117" s="37">
        <f>VLOOKUP($C117,DATA_ALL!$A:$CU,AH$5,FALSE)</f>
        <v>8846798</v>
      </c>
      <c r="AI117" s="49">
        <f t="shared" si="73"/>
        <v>1.1219781864299303E-4</v>
      </c>
      <c r="AJ117" s="37">
        <f>VLOOKUP($C117,DATA_ALL!$A:$CU,AJ$5,FALSE)</f>
        <v>88496716</v>
      </c>
      <c r="AK117" s="49">
        <f t="shared" si="74"/>
        <v>7.4117852596314912E-4</v>
      </c>
      <c r="AL117" s="37">
        <f>VLOOKUP($C117,DATA_ALL!$A:$CU,AL$5,FALSE)</f>
        <v>1659176</v>
      </c>
      <c r="AM117" s="49">
        <f t="shared" si="75"/>
        <v>6.3496976655185616E-5</v>
      </c>
      <c r="AN117" s="37">
        <f>VLOOKUP($C117,DATA_ALL!$A:$CU,AN$5,FALSE)</f>
        <v>49260</v>
      </c>
      <c r="AO117" s="49">
        <f t="shared" si="76"/>
        <v>1.1991236611489776E-5</v>
      </c>
      <c r="AP117" s="37">
        <f>VLOOKUP($C117,DATA_ALL!$A:$CU,AP$5,FALSE)</f>
        <v>1407</v>
      </c>
      <c r="AQ117" s="49">
        <f t="shared" si="77"/>
        <v>1.2779291553133514E-6</v>
      </c>
      <c r="AR117" s="37">
        <f>VLOOKUP($C117,DATA_ALL!$A:$CU,AR$5,FALSE)</f>
        <v>0</v>
      </c>
      <c r="AS117" s="49">
        <f t="shared" si="78"/>
        <v>0</v>
      </c>
      <c r="AT117" s="37">
        <f>VLOOKUP($C117,DATA_ALL!$A:$CU,AT$5,FALSE)</f>
        <v>0</v>
      </c>
      <c r="AU117" s="49">
        <f t="shared" si="79"/>
        <v>0</v>
      </c>
    </row>
    <row r="118" spans="2:47" ht="16" customHeight="1" x14ac:dyDescent="0.35">
      <c r="B118" s="1">
        <v>111</v>
      </c>
      <c r="C118" s="12" t="s">
        <v>585</v>
      </c>
      <c r="D118" s="12" t="str">
        <f>VLOOKUP($C118,DATA_ALL!$A:$CU,D$5,FALSE)</f>
        <v>Growth</v>
      </c>
      <c r="E118" s="37">
        <f>VLOOKUP($C118,DATA_ALL!$A:$CU,E$5,FALSE)/1000000000</f>
        <v>78.561154239999993</v>
      </c>
      <c r="F118" s="37" t="str">
        <f>VLOOKUP($C118,DATA_ALL!$A:$CU,F$5,FALSE)</f>
        <v>United States</v>
      </c>
      <c r="G118" s="37">
        <f>IF(VLOOKUP($C118,DATA_ALL!$A:$CU,G$5,FALSE)="N/A",0,VLOOKUP($C118,DATA_ALL!$A:$CU,G$5,FALSE))</f>
        <v>500539</v>
      </c>
      <c r="H118" s="37">
        <f>VLOOKUP($C118,DATA_ALL!$A:$CU,H$5,FALSE)</f>
        <v>0</v>
      </c>
      <c r="I118" s="37">
        <f t="shared" si="60"/>
        <v>500539</v>
      </c>
      <c r="J118" s="48">
        <f t="shared" si="61"/>
        <v>1.6022375160051215E-5</v>
      </c>
      <c r="K118" s="50">
        <f>IFERROR(INDEX('SH Summary'!B:B,MATCH('US&amp;CA'!C118,'SH Summary'!C:C,0)), "N/A")</f>
        <v>548</v>
      </c>
      <c r="L118" s="37">
        <f>VLOOKUP($C118,DATA_ALL!$A:$CU,L$5,FALSE)</f>
        <v>0</v>
      </c>
      <c r="M118" s="49">
        <f t="shared" si="62"/>
        <v>0</v>
      </c>
      <c r="N118" s="37">
        <f>VLOOKUP($C118,DATA_ALL!$A:$CU,N$5,FALSE)</f>
        <v>10659583</v>
      </c>
      <c r="O118" s="37">
        <f>VLOOKUP($C118,DATA_ALL!$A:$CU,O$5,FALSE)</f>
        <v>0</v>
      </c>
      <c r="P118" s="37">
        <f t="shared" si="63"/>
        <v>10659583</v>
      </c>
      <c r="Q118" s="49">
        <f t="shared" si="64"/>
        <v>3.351016347060673E-5</v>
      </c>
      <c r="R118" s="37">
        <f>VLOOKUP($C118,DATA_ALL!$A:$CU,R$5,FALSE)</f>
        <v>0</v>
      </c>
      <c r="S118" s="49">
        <f t="shared" si="65"/>
        <v>0</v>
      </c>
      <c r="T118" s="37">
        <f>VLOOKUP($C118,DATA_ALL!$A:$CU,T$5,FALSE)</f>
        <v>5691030</v>
      </c>
      <c r="U118" s="37">
        <f>VLOOKUP($C118,DATA_ALL!$A:$CU,U$5,FALSE)</f>
        <v>0</v>
      </c>
      <c r="V118" s="37">
        <f t="shared" si="66"/>
        <v>5691030</v>
      </c>
      <c r="W118" s="49">
        <f t="shared" si="67"/>
        <v>7.865970974429855E-5</v>
      </c>
      <c r="X118" s="37">
        <f>VLOOKUP($C118,DATA_ALL!$A:$CU,X$5,FALSE)</f>
        <v>2545610</v>
      </c>
      <c r="Y118" s="49">
        <f t="shared" si="68"/>
        <v>1.8662829912023461E-5</v>
      </c>
      <c r="Z118" s="37">
        <f>VLOOKUP($C118,DATA_ALL!$A:$CU,Z$5,FALSE)</f>
        <v>718078</v>
      </c>
      <c r="AA118" s="37">
        <f>VLOOKUP($C118,DATA_ALL!$A:$CU,AA$5,FALSE)</f>
        <v>0</v>
      </c>
      <c r="AB118" s="37">
        <f t="shared" si="69"/>
        <v>718078</v>
      </c>
      <c r="AC118" s="49">
        <f t="shared" si="70"/>
        <v>1.661064075873236E-5</v>
      </c>
      <c r="AD118" s="37">
        <f>VLOOKUP($C118,DATA_ALL!$A:$CU,AD$5,FALSE)</f>
        <v>22068959</v>
      </c>
      <c r="AE118" s="37">
        <f>VLOOKUP($C118,DATA_ALL!$A:$CU,AE$5,FALSE)</f>
        <v>0</v>
      </c>
      <c r="AF118" s="37">
        <f t="shared" si="71"/>
        <v>22068959</v>
      </c>
      <c r="AG118" s="49">
        <f t="shared" si="72"/>
        <v>4.7923906623235614E-4</v>
      </c>
      <c r="AH118" s="37">
        <f>VLOOKUP($C118,DATA_ALL!$A:$CU,AH$5,FALSE)</f>
        <v>40537900</v>
      </c>
      <c r="AI118" s="49">
        <f t="shared" si="73"/>
        <v>5.1411414077362082E-4</v>
      </c>
      <c r="AJ118" s="37">
        <f>VLOOKUP($C118,DATA_ALL!$A:$CU,AJ$5,FALSE)</f>
        <v>117990008</v>
      </c>
      <c r="AK118" s="49">
        <f t="shared" si="74"/>
        <v>9.8819102177554428E-4</v>
      </c>
      <c r="AL118" s="37">
        <f>VLOOKUP($C118,DATA_ALL!$A:$CU,AL$5,FALSE)</f>
        <v>122081933</v>
      </c>
      <c r="AM118" s="49">
        <f t="shared" si="75"/>
        <v>4.6720984691924986E-3</v>
      </c>
      <c r="AN118" s="37">
        <f>VLOOKUP($C118,DATA_ALL!$A:$CU,AN$5,FALSE)</f>
        <v>0</v>
      </c>
      <c r="AO118" s="49">
        <f t="shared" si="76"/>
        <v>0</v>
      </c>
      <c r="AP118" s="37">
        <f>VLOOKUP($C118,DATA_ALL!$A:$CU,AP$5,FALSE)</f>
        <v>0</v>
      </c>
      <c r="AQ118" s="49">
        <f t="shared" si="77"/>
        <v>0</v>
      </c>
      <c r="AR118" s="37">
        <f>VLOOKUP($C118,DATA_ALL!$A:$CU,AR$5,FALSE)</f>
        <v>0</v>
      </c>
      <c r="AS118" s="49">
        <f t="shared" si="78"/>
        <v>0</v>
      </c>
      <c r="AT118" s="37">
        <f>VLOOKUP($C118,DATA_ALL!$A:$CU,AT$5,FALSE)</f>
        <v>0</v>
      </c>
      <c r="AU118" s="49">
        <f t="shared" si="79"/>
        <v>0</v>
      </c>
    </row>
    <row r="119" spans="2:47" ht="16" customHeight="1" x14ac:dyDescent="0.35">
      <c r="B119" s="1">
        <v>112</v>
      </c>
      <c r="C119" s="12" t="s">
        <v>825</v>
      </c>
      <c r="D119" s="12" t="str">
        <f>VLOOKUP($C119,DATA_ALL!$A:$CU,D$5,FALSE)</f>
        <v>Value</v>
      </c>
      <c r="E119" s="37">
        <f>VLOOKUP($C119,DATA_ALL!$A:$CU,E$5,FALSE)/1000000000</f>
        <v>78.296268225999995</v>
      </c>
      <c r="F119" s="37" t="str">
        <f>VLOOKUP($C119,DATA_ALL!$A:$CU,F$5,FALSE)</f>
        <v>Canada</v>
      </c>
      <c r="G119" s="37">
        <f>IF(VLOOKUP($C119,DATA_ALL!$A:$CU,G$5,FALSE)="N/A",0,VLOOKUP($C119,DATA_ALL!$A:$CU,G$5,FALSE))</f>
        <v>15186</v>
      </c>
      <c r="H119" s="37">
        <f>VLOOKUP($C119,DATA_ALL!$A:$CU,H$5,FALSE)</f>
        <v>0</v>
      </c>
      <c r="I119" s="37">
        <f t="shared" si="60"/>
        <v>15186</v>
      </c>
      <c r="J119" s="48">
        <f t="shared" si="61"/>
        <v>4.8610755441741357E-7</v>
      </c>
      <c r="K119" s="50">
        <f>IFERROR(INDEX('SH Summary'!B:B,MATCH('US&amp;CA'!C119,'SH Summary'!C:C,0)), "N/A")</f>
        <v>788</v>
      </c>
      <c r="L119" s="37">
        <f>VLOOKUP($C119,DATA_ALL!$A:$CU,L$5,FALSE)</f>
        <v>13575984</v>
      </c>
      <c r="M119" s="49">
        <f t="shared" si="62"/>
        <v>2.6195158876293739E-5</v>
      </c>
      <c r="N119" s="37">
        <f>VLOOKUP($C119,DATA_ALL!$A:$CU,N$5,FALSE)</f>
        <v>34967082</v>
      </c>
      <c r="O119" s="37">
        <f>VLOOKUP($C119,DATA_ALL!$A:$CU,O$5,FALSE)</f>
        <v>0</v>
      </c>
      <c r="P119" s="37">
        <f t="shared" si="63"/>
        <v>34967082</v>
      </c>
      <c r="Q119" s="49">
        <f t="shared" si="64"/>
        <v>1.0992480980823641E-4</v>
      </c>
      <c r="R119" s="37">
        <f>VLOOKUP($C119,DATA_ALL!$A:$CU,R$5,FALSE)</f>
        <v>231997</v>
      </c>
      <c r="S119" s="49">
        <f t="shared" si="65"/>
        <v>3.5814994282334384E-6</v>
      </c>
      <c r="T119" s="37">
        <f>VLOOKUP($C119,DATA_ALL!$A:$CU,T$5,FALSE)</f>
        <v>92351</v>
      </c>
      <c r="U119" s="37">
        <f>VLOOKUP($C119,DATA_ALL!$A:$CU,U$5,FALSE)</f>
        <v>0</v>
      </c>
      <c r="V119" s="37">
        <f t="shared" si="66"/>
        <v>92351</v>
      </c>
      <c r="W119" s="49">
        <f t="shared" si="67"/>
        <v>1.2764478230822392E-6</v>
      </c>
      <c r="X119" s="37">
        <f>VLOOKUP($C119,DATA_ALL!$A:$CU,X$5,FALSE)</f>
        <v>17410552</v>
      </c>
      <c r="Y119" s="49">
        <f t="shared" si="68"/>
        <v>1.276433431085044E-4</v>
      </c>
      <c r="Z119" s="37">
        <f>VLOOKUP($C119,DATA_ALL!$A:$CU,Z$5,FALSE)</f>
        <v>303299</v>
      </c>
      <c r="AA119" s="37">
        <f>VLOOKUP($C119,DATA_ALL!$A:$CU,AA$5,FALSE)</f>
        <v>0</v>
      </c>
      <c r="AB119" s="37">
        <f t="shared" si="69"/>
        <v>303299</v>
      </c>
      <c r="AC119" s="49">
        <f t="shared" si="70"/>
        <v>7.015938006014342E-6</v>
      </c>
      <c r="AD119" s="37">
        <f>VLOOKUP($C119,DATA_ALL!$A:$CU,AD$5,FALSE)</f>
        <v>1097821</v>
      </c>
      <c r="AE119" s="37">
        <f>VLOOKUP($C119,DATA_ALL!$A:$CU,AE$5,FALSE)</f>
        <v>0</v>
      </c>
      <c r="AF119" s="37">
        <f t="shared" si="71"/>
        <v>1097821</v>
      </c>
      <c r="AG119" s="49">
        <f t="shared" si="72"/>
        <v>2.3839761129207383E-5</v>
      </c>
      <c r="AH119" s="37">
        <f>VLOOKUP($C119,DATA_ALL!$A:$CU,AH$5,FALSE)</f>
        <v>71553658</v>
      </c>
      <c r="AI119" s="49">
        <f t="shared" si="73"/>
        <v>9.0746554216867474E-4</v>
      </c>
      <c r="AJ119" s="37">
        <f>VLOOKUP($C119,DATA_ALL!$A:$CU,AJ$5,FALSE)</f>
        <v>196036710</v>
      </c>
      <c r="AK119" s="49">
        <f t="shared" si="74"/>
        <v>1.6418484924623116E-3</v>
      </c>
      <c r="AL119" s="37">
        <f>VLOOKUP($C119,DATA_ALL!$A:$CU,AL$5,FALSE)</f>
        <v>15834667</v>
      </c>
      <c r="AM119" s="49">
        <f t="shared" si="75"/>
        <v>6.0599567546880981E-4</v>
      </c>
      <c r="AN119" s="37">
        <f>VLOOKUP($C119,DATA_ALL!$A:$CU,AN$5,FALSE)</f>
        <v>49074</v>
      </c>
      <c r="AO119" s="49">
        <f t="shared" si="76"/>
        <v>1.1945959104186952E-5</v>
      </c>
      <c r="AP119" s="37">
        <f>VLOOKUP($C119,DATA_ALL!$A:$CU,AP$5,FALSE)</f>
        <v>762926</v>
      </c>
      <c r="AQ119" s="49">
        <f t="shared" si="77"/>
        <v>6.9293914623069937E-4</v>
      </c>
      <c r="AR119" s="37">
        <f>VLOOKUP($C119,DATA_ALL!$A:$CU,AR$5,FALSE)</f>
        <v>0</v>
      </c>
      <c r="AS119" s="49">
        <f t="shared" si="78"/>
        <v>0</v>
      </c>
      <c r="AT119" s="37">
        <f>VLOOKUP($C119,DATA_ALL!$A:$CU,AT$5,FALSE)</f>
        <v>0</v>
      </c>
      <c r="AU119" s="49">
        <f t="shared" si="79"/>
        <v>0</v>
      </c>
    </row>
    <row r="120" spans="2:47" ht="16" customHeight="1" x14ac:dyDescent="0.35">
      <c r="B120" s="1">
        <v>113</v>
      </c>
      <c r="C120" s="12" t="s">
        <v>116</v>
      </c>
      <c r="D120" s="12" t="str">
        <f>VLOOKUP($C120,DATA_ALL!$A:$CU,D$5,FALSE)</f>
        <v>Growth</v>
      </c>
      <c r="E120" s="37">
        <f>VLOOKUP($C120,DATA_ALL!$A:$CU,E$5,FALSE)/1000000000</f>
        <v>77.102606553000001</v>
      </c>
      <c r="F120" s="37" t="str">
        <f>VLOOKUP($C120,DATA_ALL!$A:$CU,F$5,FALSE)</f>
        <v>United States</v>
      </c>
      <c r="G120" s="37">
        <f>IF(VLOOKUP($C120,DATA_ALL!$A:$CU,G$5,FALSE)="N/A",0,VLOOKUP($C120,DATA_ALL!$A:$CU,G$5,FALSE))</f>
        <v>57179523</v>
      </c>
      <c r="H120" s="37">
        <f>VLOOKUP($C120,DATA_ALL!$A:$CU,H$5,FALSE)</f>
        <v>0</v>
      </c>
      <c r="I120" s="37">
        <f t="shared" si="60"/>
        <v>57179523</v>
      </c>
      <c r="J120" s="48">
        <f t="shared" si="61"/>
        <v>1.8303304417413573E-3</v>
      </c>
      <c r="K120" s="50">
        <f>IFERROR(INDEX('SH Summary'!B:B,MATCH('US&amp;CA'!C120,'SH Summary'!C:C,0)), "N/A")</f>
        <v>78</v>
      </c>
      <c r="L120" s="37">
        <f>VLOOKUP($C120,DATA_ALL!$A:$CU,L$5,FALSE)</f>
        <v>21865795</v>
      </c>
      <c r="M120" s="49">
        <f t="shared" si="62"/>
        <v>4.2190531012814192E-5</v>
      </c>
      <c r="N120" s="37">
        <f>VLOOKUP($C120,DATA_ALL!$A:$CU,N$5,FALSE)</f>
        <v>71628728</v>
      </c>
      <c r="O120" s="37">
        <f>VLOOKUP($C120,DATA_ALL!$A:$CU,O$5,FALSE)</f>
        <v>11268537</v>
      </c>
      <c r="P120" s="37">
        <f t="shared" si="63"/>
        <v>82897265</v>
      </c>
      <c r="Q120" s="49">
        <f t="shared" si="64"/>
        <v>2.6060127318453316E-4</v>
      </c>
      <c r="R120" s="37">
        <f>VLOOKUP($C120,DATA_ALL!$A:$CU,R$5,FALSE)</f>
        <v>0</v>
      </c>
      <c r="S120" s="49">
        <f t="shared" si="65"/>
        <v>0</v>
      </c>
      <c r="T120" s="37">
        <f>VLOOKUP($C120,DATA_ALL!$A:$CU,T$5,FALSE)</f>
        <v>238016</v>
      </c>
      <c r="U120" s="37">
        <f>VLOOKUP($C120,DATA_ALL!$A:$CU,U$5,FALSE)</f>
        <v>0</v>
      </c>
      <c r="V120" s="37">
        <f t="shared" si="66"/>
        <v>238016</v>
      </c>
      <c r="W120" s="49">
        <f t="shared" si="67"/>
        <v>3.2897857636489288E-6</v>
      </c>
      <c r="X120" s="37">
        <f>VLOOKUP($C120,DATA_ALL!$A:$CU,X$5,FALSE)</f>
        <v>3376547</v>
      </c>
      <c r="Y120" s="49">
        <f t="shared" si="68"/>
        <v>2.4754743401759531E-5</v>
      </c>
      <c r="Z120" s="37">
        <f>VLOOKUP($C120,DATA_ALL!$A:$CU,Z$5,FALSE)</f>
        <v>23996</v>
      </c>
      <c r="AA120" s="37">
        <f>VLOOKUP($C120,DATA_ALL!$A:$CU,AA$5,FALSE)</f>
        <v>0</v>
      </c>
      <c r="AB120" s="37">
        <f t="shared" si="69"/>
        <v>23996</v>
      </c>
      <c r="AC120" s="49">
        <f t="shared" si="70"/>
        <v>5.5507749248207268E-7</v>
      </c>
      <c r="AD120" s="37">
        <f>VLOOKUP($C120,DATA_ALL!$A:$CU,AD$5,FALSE)</f>
        <v>74714</v>
      </c>
      <c r="AE120" s="37">
        <f>VLOOKUP($C120,DATA_ALL!$A:$CU,AE$5,FALSE)</f>
        <v>0</v>
      </c>
      <c r="AF120" s="37">
        <f t="shared" si="71"/>
        <v>74714</v>
      </c>
      <c r="AG120" s="49">
        <f t="shared" si="72"/>
        <v>1.6224538545059718E-6</v>
      </c>
      <c r="AH120" s="37">
        <f>VLOOKUP($C120,DATA_ALL!$A:$CU,AH$5,FALSE)</f>
        <v>13330338</v>
      </c>
      <c r="AI120" s="49">
        <f t="shared" si="73"/>
        <v>1.6905945466074825E-4</v>
      </c>
      <c r="AJ120" s="37">
        <f>VLOOKUP($C120,DATA_ALL!$A:$CU,AJ$5,FALSE)</f>
        <v>47049239</v>
      </c>
      <c r="AK120" s="49">
        <f t="shared" si="74"/>
        <v>3.9404722780569517E-4</v>
      </c>
      <c r="AL120" s="37">
        <f>VLOOKUP($C120,DATA_ALL!$A:$CU,AL$5,FALSE)</f>
        <v>3719464</v>
      </c>
      <c r="AM120" s="49">
        <f t="shared" si="75"/>
        <v>1.4234458476846537E-4</v>
      </c>
      <c r="AN120" s="37">
        <f>VLOOKUP($C120,DATA_ALL!$A:$CU,AN$5,FALSE)</f>
        <v>13946</v>
      </c>
      <c r="AO120" s="49">
        <f t="shared" si="76"/>
        <v>3.3948393378773126E-6</v>
      </c>
      <c r="AP120" s="37">
        <f>VLOOKUP($C120,DATA_ALL!$A:$CU,AP$5,FALSE)</f>
        <v>259412</v>
      </c>
      <c r="AQ120" s="49">
        <f t="shared" si="77"/>
        <v>2.3561489554950045E-4</v>
      </c>
      <c r="AR120" s="37">
        <f>VLOOKUP($C120,DATA_ALL!$A:$CU,AR$5,FALSE)</f>
        <v>0</v>
      </c>
      <c r="AS120" s="49">
        <f t="shared" si="78"/>
        <v>0</v>
      </c>
      <c r="AT120" s="37">
        <f>VLOOKUP($C120,DATA_ALL!$A:$CU,AT$5,FALSE)</f>
        <v>0</v>
      </c>
      <c r="AU120" s="49">
        <f t="shared" si="79"/>
        <v>0</v>
      </c>
    </row>
    <row r="121" spans="2:47" ht="16" customHeight="1" x14ac:dyDescent="0.35">
      <c r="B121" s="1">
        <v>114</v>
      </c>
      <c r="C121" s="12" t="s">
        <v>103</v>
      </c>
      <c r="D121" s="12" t="str">
        <f>VLOOKUP($C121,DATA_ALL!$A:$CU,D$5,FALSE)</f>
        <v>Aggressive Growth</v>
      </c>
      <c r="E121" s="37">
        <f>VLOOKUP($C121,DATA_ALL!$A:$CU,E$5,FALSE)/1000000000</f>
        <v>76.831751479999994</v>
      </c>
      <c r="F121" s="37" t="str">
        <f>VLOOKUP($C121,DATA_ALL!$A:$CU,F$5,FALSE)</f>
        <v>United States</v>
      </c>
      <c r="G121" s="37">
        <f>IF(VLOOKUP($C121,DATA_ALL!$A:$CU,G$5,FALSE)="N/A",0,VLOOKUP($C121,DATA_ALL!$A:$CU,G$5,FALSE))</f>
        <v>48605546</v>
      </c>
      <c r="H121" s="37">
        <f>VLOOKUP($C121,DATA_ALL!$A:$CU,H$5,FALSE)</f>
        <v>0</v>
      </c>
      <c r="I121" s="37">
        <f t="shared" si="60"/>
        <v>48605546</v>
      </c>
      <c r="J121" s="48">
        <f t="shared" si="61"/>
        <v>1.555875352112676E-3</v>
      </c>
      <c r="K121" s="50">
        <f>IFERROR(INDEX('SH Summary'!B:B,MATCH('US&amp;CA'!C121,'SH Summary'!C:C,0)), "N/A")</f>
        <v>65</v>
      </c>
      <c r="L121" s="37">
        <f>VLOOKUP($C121,DATA_ALL!$A:$CU,L$5,FALSE)</f>
        <v>54046811</v>
      </c>
      <c r="M121" s="49">
        <f t="shared" si="62"/>
        <v>1.0428450717841302E-4</v>
      </c>
      <c r="N121" s="37">
        <f>VLOOKUP($C121,DATA_ALL!$A:$CU,N$5,FALSE)</f>
        <v>69393055</v>
      </c>
      <c r="O121" s="37">
        <f>VLOOKUP($C121,DATA_ALL!$A:$CU,O$5,FALSE)</f>
        <v>0</v>
      </c>
      <c r="P121" s="37">
        <f t="shared" si="63"/>
        <v>69393055</v>
      </c>
      <c r="Q121" s="49">
        <f t="shared" si="64"/>
        <v>2.1814855391386357E-4</v>
      </c>
      <c r="R121" s="37">
        <f>VLOOKUP($C121,DATA_ALL!$A:$CU,R$5,FALSE)</f>
        <v>0</v>
      </c>
      <c r="S121" s="49">
        <f t="shared" si="65"/>
        <v>0</v>
      </c>
      <c r="T121" s="37">
        <f>VLOOKUP($C121,DATA_ALL!$A:$CU,T$5,FALSE)</f>
        <v>1947532</v>
      </c>
      <c r="U121" s="37">
        <f>VLOOKUP($C121,DATA_ALL!$A:$CU,U$5,FALSE)</f>
        <v>0</v>
      </c>
      <c r="V121" s="37">
        <f t="shared" si="66"/>
        <v>1947532</v>
      </c>
      <c r="W121" s="49">
        <f t="shared" si="67"/>
        <v>2.6918203178991015E-5</v>
      </c>
      <c r="X121" s="37">
        <f>VLOOKUP($C121,DATA_ALL!$A:$CU,X$5,FALSE)</f>
        <v>0</v>
      </c>
      <c r="Y121" s="49">
        <f t="shared" si="68"/>
        <v>0</v>
      </c>
      <c r="Z121" s="37">
        <f>VLOOKUP($C121,DATA_ALL!$A:$CU,Z$5,FALSE)</f>
        <v>0</v>
      </c>
      <c r="AA121" s="37">
        <f>VLOOKUP($C121,DATA_ALL!$A:$CU,AA$5,FALSE)</f>
        <v>0</v>
      </c>
      <c r="AB121" s="37">
        <f t="shared" si="69"/>
        <v>0</v>
      </c>
      <c r="AC121" s="49">
        <f t="shared" si="70"/>
        <v>0</v>
      </c>
      <c r="AD121" s="37">
        <f>VLOOKUP($C121,DATA_ALL!$A:$CU,AD$5,FALSE)</f>
        <v>31877596</v>
      </c>
      <c r="AE121" s="37">
        <f>VLOOKUP($C121,DATA_ALL!$A:$CU,AE$5,FALSE)</f>
        <v>0</v>
      </c>
      <c r="AF121" s="37">
        <f t="shared" si="71"/>
        <v>31877596</v>
      </c>
      <c r="AG121" s="49">
        <f t="shared" si="72"/>
        <v>6.9223878393051032E-4</v>
      </c>
      <c r="AH121" s="37">
        <f>VLOOKUP($C121,DATA_ALL!$A:$CU,AH$5,FALSE)</f>
        <v>142042143</v>
      </c>
      <c r="AI121" s="49">
        <f t="shared" si="73"/>
        <v>1.8014222320862398E-3</v>
      </c>
      <c r="AJ121" s="37">
        <f>VLOOKUP($C121,DATA_ALL!$A:$CU,AJ$5,FALSE)</f>
        <v>517351491</v>
      </c>
      <c r="AK121" s="49">
        <f t="shared" si="74"/>
        <v>4.3329270603015071E-3</v>
      </c>
      <c r="AL121" s="37">
        <f>VLOOKUP($C121,DATA_ALL!$A:$CU,AL$5,FALSE)</f>
        <v>90369422</v>
      </c>
      <c r="AM121" s="49">
        <f t="shared" si="75"/>
        <v>3.4584547263681593E-3</v>
      </c>
      <c r="AN121" s="37">
        <f>VLOOKUP($C121,DATA_ALL!$A:$CU,AN$5,FALSE)</f>
        <v>0</v>
      </c>
      <c r="AO121" s="49">
        <f t="shared" si="76"/>
        <v>0</v>
      </c>
      <c r="AP121" s="37">
        <f>VLOOKUP($C121,DATA_ALL!$A:$CU,AP$5,FALSE)</f>
        <v>0</v>
      </c>
      <c r="AQ121" s="49">
        <f t="shared" si="77"/>
        <v>0</v>
      </c>
      <c r="AR121" s="37">
        <f>VLOOKUP($C121,DATA_ALL!$A:$CU,AR$5,FALSE)</f>
        <v>0</v>
      </c>
      <c r="AS121" s="49">
        <f t="shared" si="78"/>
        <v>0</v>
      </c>
      <c r="AT121" s="37">
        <f>VLOOKUP($C121,DATA_ALL!$A:$CU,AT$5,FALSE)</f>
        <v>0</v>
      </c>
      <c r="AU121" s="49">
        <f t="shared" si="79"/>
        <v>0</v>
      </c>
    </row>
    <row r="122" spans="2:47" ht="16" customHeight="1" x14ac:dyDescent="0.35">
      <c r="B122" s="1">
        <v>115</v>
      </c>
      <c r="C122" s="12" t="s">
        <v>371</v>
      </c>
      <c r="D122" s="12" t="str">
        <f>VLOOKUP($C122,DATA_ALL!$A:$CU,D$5,FALSE)</f>
        <v>Value</v>
      </c>
      <c r="E122" s="37">
        <f>VLOOKUP($C122,DATA_ALL!$A:$CU,E$5,FALSE)/1000000000</f>
        <v>73.364906770999994</v>
      </c>
      <c r="F122" s="37" t="str">
        <f>VLOOKUP($C122,DATA_ALL!$A:$CU,F$5,FALSE)</f>
        <v>United States</v>
      </c>
      <c r="G122" s="37">
        <f>IF(VLOOKUP($C122,DATA_ALL!$A:$CU,G$5,FALSE)="N/A",0,VLOOKUP($C122,DATA_ALL!$A:$CU,G$5,FALSE))</f>
        <v>1171708</v>
      </c>
      <c r="H122" s="37">
        <f>VLOOKUP($C122,DATA_ALL!$A:$CU,H$5,FALSE)</f>
        <v>1119102</v>
      </c>
      <c r="I122" s="37">
        <f t="shared" si="60"/>
        <v>2290810</v>
      </c>
      <c r="J122" s="48">
        <f t="shared" si="61"/>
        <v>7.3329385403329072E-5</v>
      </c>
      <c r="K122" s="50">
        <f>IFERROR(INDEX('SH Summary'!B:B,MATCH('US&amp;CA'!C122,'SH Summary'!C:C,0)), "N/A")</f>
        <v>334</v>
      </c>
      <c r="L122" s="37">
        <f>VLOOKUP($C122,DATA_ALL!$A:$CU,L$5,FALSE)</f>
        <v>1087113</v>
      </c>
      <c r="M122" s="49">
        <f t="shared" si="62"/>
        <v>2.0976083760473139E-6</v>
      </c>
      <c r="N122" s="37">
        <f>VLOOKUP($C122,DATA_ALL!$A:$CU,N$5,FALSE)</f>
        <v>775719</v>
      </c>
      <c r="O122" s="37">
        <f>VLOOKUP($C122,DATA_ALL!$A:$CU,O$5,FALSE)</f>
        <v>0</v>
      </c>
      <c r="P122" s="37">
        <f t="shared" si="63"/>
        <v>775719</v>
      </c>
      <c r="Q122" s="49">
        <f t="shared" si="64"/>
        <v>2.4386010688462747E-6</v>
      </c>
      <c r="R122" s="37">
        <f>VLOOKUP($C122,DATA_ALL!$A:$CU,R$5,FALSE)</f>
        <v>0</v>
      </c>
      <c r="S122" s="49">
        <f t="shared" si="65"/>
        <v>0</v>
      </c>
      <c r="T122" s="37">
        <f>VLOOKUP($C122,DATA_ALL!$A:$CU,T$5,FALSE)</f>
        <v>142612</v>
      </c>
      <c r="U122" s="37">
        <f>VLOOKUP($C122,DATA_ALL!$A:$CU,U$5,FALSE)</f>
        <v>1384967</v>
      </c>
      <c r="V122" s="37">
        <f t="shared" si="66"/>
        <v>1527579</v>
      </c>
      <c r="W122" s="49">
        <f t="shared" si="67"/>
        <v>2.1113738769868694E-5</v>
      </c>
      <c r="X122" s="37">
        <f>VLOOKUP($C122,DATA_ALL!$A:$CU,X$5,FALSE)</f>
        <v>0</v>
      </c>
      <c r="Y122" s="49">
        <f t="shared" si="68"/>
        <v>0</v>
      </c>
      <c r="Z122" s="37">
        <f>VLOOKUP($C122,DATA_ALL!$A:$CU,Z$5,FALSE)</f>
        <v>0</v>
      </c>
      <c r="AA122" s="37">
        <f>VLOOKUP($C122,DATA_ALL!$A:$CU,AA$5,FALSE)</f>
        <v>0</v>
      </c>
      <c r="AB122" s="37">
        <f t="shared" si="69"/>
        <v>0</v>
      </c>
      <c r="AC122" s="49">
        <f t="shared" si="70"/>
        <v>0</v>
      </c>
      <c r="AD122" s="37">
        <f>VLOOKUP($C122,DATA_ALL!$A:$CU,AD$5,FALSE)</f>
        <v>0</v>
      </c>
      <c r="AE122" s="37">
        <f>VLOOKUP($C122,DATA_ALL!$A:$CU,AE$5,FALSE)</f>
        <v>0</v>
      </c>
      <c r="AF122" s="37">
        <f t="shared" si="71"/>
        <v>0</v>
      </c>
      <c r="AG122" s="49">
        <f t="shared" si="72"/>
        <v>0</v>
      </c>
      <c r="AH122" s="37">
        <f>VLOOKUP($C122,DATA_ALL!$A:$CU,AH$5,FALSE)</f>
        <v>0</v>
      </c>
      <c r="AI122" s="49">
        <f t="shared" si="73"/>
        <v>0</v>
      </c>
      <c r="AJ122" s="37">
        <f>VLOOKUP($C122,DATA_ALL!$A:$CU,AJ$5,FALSE)</f>
        <v>1444140</v>
      </c>
      <c r="AK122" s="49">
        <f t="shared" si="74"/>
        <v>1.209497487437186E-5</v>
      </c>
      <c r="AL122" s="37">
        <f>VLOOKUP($C122,DATA_ALL!$A:$CU,AL$5,FALSE)</f>
        <v>0</v>
      </c>
      <c r="AM122" s="49">
        <f t="shared" si="75"/>
        <v>0</v>
      </c>
      <c r="AN122" s="37">
        <f>VLOOKUP($C122,DATA_ALL!$A:$CU,AN$5,FALSE)</f>
        <v>0</v>
      </c>
      <c r="AO122" s="49">
        <f t="shared" si="76"/>
        <v>0</v>
      </c>
      <c r="AP122" s="37">
        <f>VLOOKUP($C122,DATA_ALL!$A:$CU,AP$5,FALSE)</f>
        <v>0</v>
      </c>
      <c r="AQ122" s="49">
        <f t="shared" si="77"/>
        <v>0</v>
      </c>
      <c r="AR122" s="37">
        <f>VLOOKUP($C122,DATA_ALL!$A:$CU,AR$5,FALSE)</f>
        <v>0</v>
      </c>
      <c r="AS122" s="49">
        <f t="shared" si="78"/>
        <v>0</v>
      </c>
      <c r="AT122" s="37">
        <f>VLOOKUP($C122,DATA_ALL!$A:$CU,AT$5,FALSE)</f>
        <v>0</v>
      </c>
      <c r="AU122" s="49">
        <f t="shared" si="79"/>
        <v>0</v>
      </c>
    </row>
    <row r="123" spans="2:47" ht="16" customHeight="1" x14ac:dyDescent="0.35">
      <c r="B123" s="1">
        <v>116</v>
      </c>
      <c r="C123" s="51" t="s">
        <v>369</v>
      </c>
      <c r="D123" s="51" t="str">
        <f>VLOOKUP($C123,DATA_ALL!$A:$CU,D$5,FALSE)</f>
        <v>Index</v>
      </c>
      <c r="E123" s="37">
        <f>VLOOKUP($C123,DATA_ALL!$A:$CU,E$5,FALSE)/1000000000</f>
        <v>73.025998869000006</v>
      </c>
      <c r="F123" s="37" t="str">
        <f>VLOOKUP($C123,DATA_ALL!$A:$CU,F$5,FALSE)</f>
        <v>United States</v>
      </c>
      <c r="G123" s="37">
        <f>IF(VLOOKUP($C123,DATA_ALL!$A:$CU,G$5,FALSE)="N/A",0,VLOOKUP($C123,DATA_ALL!$A:$CU,G$5,FALSE))</f>
        <v>2323152</v>
      </c>
      <c r="H123" s="37">
        <f>VLOOKUP($C123,DATA_ALL!$A:$CU,H$5,FALSE)</f>
        <v>0</v>
      </c>
      <c r="I123" s="37">
        <f t="shared" si="60"/>
        <v>2323152</v>
      </c>
      <c r="J123" s="48">
        <f t="shared" si="61"/>
        <v>7.4364660691421259E-5</v>
      </c>
      <c r="K123" s="50">
        <f>IFERROR(INDEX('SH Summary'!B:B,MATCH('US&amp;CA'!C123,'SH Summary'!C:C,0)), "N/A")</f>
        <v>332</v>
      </c>
      <c r="L123" s="37">
        <f>VLOOKUP($C123,DATA_ALL!$A:$CU,L$5,FALSE)</f>
        <v>0</v>
      </c>
      <c r="M123" s="49">
        <f t="shared" si="62"/>
        <v>0</v>
      </c>
      <c r="N123" s="37">
        <f>VLOOKUP($C123,DATA_ALL!$A:$CU,N$5,FALSE)</f>
        <v>23604170</v>
      </c>
      <c r="O123" s="37">
        <f>VLOOKUP($C123,DATA_ALL!$A:$CU,O$5,FALSE)</f>
        <v>0</v>
      </c>
      <c r="P123" s="37">
        <f t="shared" si="63"/>
        <v>23604170</v>
      </c>
      <c r="Q123" s="49">
        <f t="shared" si="64"/>
        <v>7.4203615215341081E-5</v>
      </c>
      <c r="R123" s="37">
        <f>VLOOKUP($C123,DATA_ALL!$A:$CU,R$5,FALSE)</f>
        <v>0</v>
      </c>
      <c r="S123" s="49">
        <f t="shared" si="65"/>
        <v>0</v>
      </c>
      <c r="T123" s="37">
        <f>VLOOKUP($C123,DATA_ALL!$A:$CU,T$5,FALSE)</f>
        <v>5624649</v>
      </c>
      <c r="U123" s="37">
        <f>VLOOKUP($C123,DATA_ALL!$A:$CU,U$5,FALSE)</f>
        <v>0</v>
      </c>
      <c r="V123" s="37">
        <f t="shared" si="66"/>
        <v>5624649</v>
      </c>
      <c r="W123" s="49">
        <f t="shared" si="67"/>
        <v>7.7742211472011061E-5</v>
      </c>
      <c r="X123" s="37">
        <f>VLOOKUP($C123,DATA_ALL!$A:$CU,X$5,FALSE)</f>
        <v>0</v>
      </c>
      <c r="Y123" s="49">
        <f t="shared" si="68"/>
        <v>0</v>
      </c>
      <c r="Z123" s="37">
        <f>VLOOKUP($C123,DATA_ALL!$A:$CU,Z$5,FALSE)</f>
        <v>3700626</v>
      </c>
      <c r="AA123" s="37">
        <f>VLOOKUP($C123,DATA_ALL!$A:$CU,AA$5,FALSE)</f>
        <v>0</v>
      </c>
      <c r="AB123" s="37">
        <f t="shared" si="69"/>
        <v>3700626</v>
      </c>
      <c r="AC123" s="49">
        <f t="shared" si="70"/>
        <v>8.5603192227619713E-5</v>
      </c>
      <c r="AD123" s="37">
        <f>VLOOKUP($C123,DATA_ALL!$A:$CU,AD$5,FALSE)</f>
        <v>3208227</v>
      </c>
      <c r="AE123" s="37">
        <f>VLOOKUP($C123,DATA_ALL!$A:$CU,AE$5,FALSE)</f>
        <v>0</v>
      </c>
      <c r="AF123" s="37">
        <f t="shared" si="71"/>
        <v>3208227</v>
      </c>
      <c r="AG123" s="49">
        <f t="shared" si="72"/>
        <v>6.9668338762214987E-5</v>
      </c>
      <c r="AH123" s="37">
        <f>VLOOKUP($C123,DATA_ALL!$A:$CU,AH$5,FALSE)</f>
        <v>39774917</v>
      </c>
      <c r="AI123" s="49">
        <f t="shared" si="73"/>
        <v>5.0443775523145208E-4</v>
      </c>
      <c r="AJ123" s="37">
        <f>VLOOKUP($C123,DATA_ALL!$A:$CU,AJ$5,FALSE)</f>
        <v>57870848</v>
      </c>
      <c r="AK123" s="49">
        <f t="shared" si="74"/>
        <v>4.8468046901172532E-4</v>
      </c>
      <c r="AL123" s="37">
        <f>VLOOKUP($C123,DATA_ALL!$A:$CU,AL$5,FALSE)</f>
        <v>15573992</v>
      </c>
      <c r="AM123" s="49">
        <f t="shared" si="75"/>
        <v>5.960195943360122E-4</v>
      </c>
      <c r="AN123" s="37">
        <f>VLOOKUP($C123,DATA_ALL!$A:$CU,AN$5,FALSE)</f>
        <v>0</v>
      </c>
      <c r="AO123" s="49">
        <f t="shared" si="76"/>
        <v>0</v>
      </c>
      <c r="AP123" s="37">
        <f>VLOOKUP($C123,DATA_ALL!$A:$CU,AP$5,FALSE)</f>
        <v>0</v>
      </c>
      <c r="AQ123" s="49">
        <f t="shared" si="77"/>
        <v>0</v>
      </c>
      <c r="AR123" s="37">
        <f>VLOOKUP($C123,DATA_ALL!$A:$CU,AR$5,FALSE)</f>
        <v>0</v>
      </c>
      <c r="AS123" s="49">
        <f t="shared" si="78"/>
        <v>0</v>
      </c>
      <c r="AT123" s="37">
        <f>VLOOKUP($C123,DATA_ALL!$A:$CU,AT$5,FALSE)</f>
        <v>0</v>
      </c>
      <c r="AU123" s="49">
        <f t="shared" si="79"/>
        <v>0</v>
      </c>
    </row>
    <row r="124" spans="2:47" ht="16" customHeight="1" x14ac:dyDescent="0.35">
      <c r="B124" s="1">
        <v>117</v>
      </c>
      <c r="C124" s="12" t="s">
        <v>1380</v>
      </c>
      <c r="D124" s="12" t="str">
        <f>VLOOKUP($C124,DATA_ALL!$A:$CU,D$5,FALSE)</f>
        <v>GARP</v>
      </c>
      <c r="E124" s="37">
        <f>VLOOKUP($C124,DATA_ALL!$A:$CU,E$5,FALSE)/1000000000</f>
        <v>72.988163400999994</v>
      </c>
      <c r="F124" s="37" t="str">
        <f>VLOOKUP($C124,DATA_ALL!$A:$CU,F$5,FALSE)</f>
        <v>United States</v>
      </c>
      <c r="G124" s="37">
        <f>IF(VLOOKUP($C124,DATA_ALL!$A:$CU,G$5,FALSE)="N/A",0,VLOOKUP($C124,DATA_ALL!$A:$CU,G$5,FALSE))</f>
        <v>0</v>
      </c>
      <c r="H124" s="37">
        <f>VLOOKUP($C124,DATA_ALL!$A:$CU,H$5,FALSE)</f>
        <v>0</v>
      </c>
      <c r="I124" s="37">
        <f t="shared" si="60"/>
        <v>0</v>
      </c>
      <c r="J124" s="48">
        <f t="shared" si="61"/>
        <v>0</v>
      </c>
      <c r="K124" s="50" t="str">
        <f>IFERROR(INDEX('SH Summary'!B:B,MATCH('US&amp;CA'!C124,'SH Summary'!C:C,0)), "N/A")</f>
        <v>N/A</v>
      </c>
      <c r="L124" s="37">
        <f>VLOOKUP($C124,DATA_ALL!$A:$CU,L$5,FALSE)</f>
        <v>4791512</v>
      </c>
      <c r="M124" s="49">
        <f t="shared" si="62"/>
        <v>9.2453274913750612E-6</v>
      </c>
      <c r="N124" s="37">
        <f>VLOOKUP($C124,DATA_ALL!$A:$CU,N$5,FALSE)</f>
        <v>0</v>
      </c>
      <c r="O124" s="37">
        <f>VLOOKUP($C124,DATA_ALL!$A:$CU,O$5,FALSE)</f>
        <v>0</v>
      </c>
      <c r="P124" s="37">
        <f t="shared" si="63"/>
        <v>0</v>
      </c>
      <c r="Q124" s="49">
        <f t="shared" si="64"/>
        <v>0</v>
      </c>
      <c r="R124" s="37">
        <f>VLOOKUP($C124,DATA_ALL!$A:$CU,R$5,FALSE)</f>
        <v>0</v>
      </c>
      <c r="S124" s="49">
        <f t="shared" si="65"/>
        <v>0</v>
      </c>
      <c r="T124" s="37">
        <f>VLOOKUP($C124,DATA_ALL!$A:$CU,T$5,FALSE)</f>
        <v>0</v>
      </c>
      <c r="U124" s="37">
        <f>VLOOKUP($C124,DATA_ALL!$A:$CU,U$5,FALSE)</f>
        <v>0</v>
      </c>
      <c r="V124" s="37">
        <f t="shared" si="66"/>
        <v>0</v>
      </c>
      <c r="W124" s="49">
        <f t="shared" si="67"/>
        <v>0</v>
      </c>
      <c r="X124" s="37">
        <f>VLOOKUP($C124,DATA_ALL!$A:$CU,X$5,FALSE)</f>
        <v>24109882</v>
      </c>
      <c r="Y124" s="49">
        <f t="shared" si="68"/>
        <v>1.7675866568914956E-4</v>
      </c>
      <c r="Z124" s="37">
        <f>VLOOKUP($C124,DATA_ALL!$A:$CU,Z$5,FALSE)</f>
        <v>0</v>
      </c>
      <c r="AA124" s="37">
        <f>VLOOKUP($C124,DATA_ALL!$A:$CU,AA$5,FALSE)</f>
        <v>0</v>
      </c>
      <c r="AB124" s="37">
        <f t="shared" si="69"/>
        <v>0</v>
      </c>
      <c r="AC124" s="49">
        <f t="shared" si="70"/>
        <v>0</v>
      </c>
      <c r="AD124" s="37">
        <f>VLOOKUP($C124,DATA_ALL!$A:$CU,AD$5,FALSE)</f>
        <v>0</v>
      </c>
      <c r="AE124" s="37">
        <f>VLOOKUP($C124,DATA_ALL!$A:$CU,AE$5,FALSE)</f>
        <v>0</v>
      </c>
      <c r="AF124" s="37">
        <f t="shared" si="71"/>
        <v>0</v>
      </c>
      <c r="AG124" s="49">
        <f t="shared" si="72"/>
        <v>0</v>
      </c>
      <c r="AH124" s="37">
        <f>VLOOKUP($C124,DATA_ALL!$A:$CU,AH$5,FALSE)</f>
        <v>0</v>
      </c>
      <c r="AI124" s="49">
        <f t="shared" si="73"/>
        <v>0</v>
      </c>
      <c r="AJ124" s="37">
        <f>VLOOKUP($C124,DATA_ALL!$A:$CU,AJ$5,FALSE)</f>
        <v>96450011</v>
      </c>
      <c r="AK124" s="49">
        <f t="shared" si="74"/>
        <v>8.0778903685092124E-4</v>
      </c>
      <c r="AL124" s="37">
        <f>VLOOKUP($C124,DATA_ALL!$A:$CU,AL$5,FALSE)</f>
        <v>0</v>
      </c>
      <c r="AM124" s="49">
        <f t="shared" si="75"/>
        <v>0</v>
      </c>
      <c r="AN124" s="37">
        <f>VLOOKUP($C124,DATA_ALL!$A:$CU,AN$5,FALSE)</f>
        <v>0</v>
      </c>
      <c r="AO124" s="49">
        <f t="shared" si="76"/>
        <v>0</v>
      </c>
      <c r="AP124" s="37">
        <f>VLOOKUP($C124,DATA_ALL!$A:$CU,AP$5,FALSE)</f>
        <v>0</v>
      </c>
      <c r="AQ124" s="49">
        <f t="shared" si="77"/>
        <v>0</v>
      </c>
      <c r="AR124" s="37">
        <f>VLOOKUP($C124,DATA_ALL!$A:$CU,AR$5,FALSE)</f>
        <v>0</v>
      </c>
      <c r="AS124" s="49">
        <f t="shared" si="78"/>
        <v>0</v>
      </c>
      <c r="AT124" s="37">
        <f>VLOOKUP($C124,DATA_ALL!$A:$CU,AT$5,FALSE)</f>
        <v>0</v>
      </c>
      <c r="AU124" s="49">
        <f t="shared" si="79"/>
        <v>0</v>
      </c>
    </row>
    <row r="125" spans="2:47" ht="16" customHeight="1" x14ac:dyDescent="0.35">
      <c r="B125" s="1">
        <v>118</v>
      </c>
      <c r="C125" s="12" t="s">
        <v>200</v>
      </c>
      <c r="D125" s="12" t="str">
        <f>VLOOKUP($C125,DATA_ALL!$A:$CU,D$5,FALSE)</f>
        <v>Aggressive Growth</v>
      </c>
      <c r="E125" s="37">
        <f>VLOOKUP($C125,DATA_ALL!$A:$CU,E$5,FALSE)/1000000000</f>
        <v>71.787555510000004</v>
      </c>
      <c r="F125" s="37" t="str">
        <f>VLOOKUP($C125,DATA_ALL!$A:$CU,F$5,FALSE)</f>
        <v>United States</v>
      </c>
      <c r="G125" s="37">
        <f>IF(VLOOKUP($C125,DATA_ALL!$A:$CU,G$5,FALSE)="N/A",0,VLOOKUP($C125,DATA_ALL!$A:$CU,G$5,FALSE))</f>
        <v>0</v>
      </c>
      <c r="H125" s="37">
        <f>VLOOKUP($C125,DATA_ALL!$A:$CU,H$5,FALSE)</f>
        <v>11797034</v>
      </c>
      <c r="I125" s="37">
        <f t="shared" si="60"/>
        <v>11797034</v>
      </c>
      <c r="J125" s="48">
        <f t="shared" si="61"/>
        <v>3.7762592829705503E-4</v>
      </c>
      <c r="K125" s="50">
        <f>IFERROR(INDEX('SH Summary'!B:B,MATCH('US&amp;CA'!C125,'SH Summary'!C:C,0)), "N/A")</f>
        <v>163</v>
      </c>
      <c r="L125" s="37">
        <f>VLOOKUP($C125,DATA_ALL!$A:$CU,L$5,FALSE)</f>
        <v>143298788</v>
      </c>
      <c r="M125" s="49">
        <f t="shared" si="62"/>
        <v>2.7649815427304092E-4</v>
      </c>
      <c r="N125" s="37">
        <f>VLOOKUP($C125,DATA_ALL!$A:$CU,N$5,FALSE)</f>
        <v>12198978</v>
      </c>
      <c r="O125" s="37">
        <f>VLOOKUP($C125,DATA_ALL!$A:$CU,O$5,FALSE)</f>
        <v>52810255</v>
      </c>
      <c r="P125" s="37">
        <f t="shared" si="63"/>
        <v>65009233</v>
      </c>
      <c r="Q125" s="49">
        <f t="shared" si="64"/>
        <v>2.0436728387299591E-4</v>
      </c>
      <c r="R125" s="37">
        <f>VLOOKUP($C125,DATA_ALL!$A:$CU,R$5,FALSE)</f>
        <v>0</v>
      </c>
      <c r="S125" s="49">
        <f t="shared" si="65"/>
        <v>0</v>
      </c>
      <c r="T125" s="37">
        <f>VLOOKUP($C125,DATA_ALL!$A:$CU,T$5,FALSE)</f>
        <v>678916</v>
      </c>
      <c r="U125" s="37">
        <f>VLOOKUP($C125,DATA_ALL!$A:$CU,U$5,FALSE)</f>
        <v>11813018</v>
      </c>
      <c r="V125" s="37">
        <f t="shared" si="66"/>
        <v>12491934</v>
      </c>
      <c r="W125" s="49">
        <f t="shared" si="67"/>
        <v>1.7265976503109883E-4</v>
      </c>
      <c r="X125" s="37">
        <f>VLOOKUP($C125,DATA_ALL!$A:$CU,X$5,FALSE)</f>
        <v>0</v>
      </c>
      <c r="Y125" s="49">
        <f t="shared" si="68"/>
        <v>0</v>
      </c>
      <c r="Z125" s="37">
        <f>VLOOKUP($C125,DATA_ALL!$A:$CU,Z$5,FALSE)</f>
        <v>0</v>
      </c>
      <c r="AA125" s="37">
        <f>VLOOKUP($C125,DATA_ALL!$A:$CU,AA$5,FALSE)</f>
        <v>0</v>
      </c>
      <c r="AB125" s="37">
        <f t="shared" si="69"/>
        <v>0</v>
      </c>
      <c r="AC125" s="49">
        <f t="shared" si="70"/>
        <v>0</v>
      </c>
      <c r="AD125" s="37">
        <f>VLOOKUP($C125,DATA_ALL!$A:$CU,AD$5,FALSE)</f>
        <v>3789171</v>
      </c>
      <c r="AE125" s="37">
        <f>VLOOKUP($C125,DATA_ALL!$A:$CU,AE$5,FALSE)</f>
        <v>0</v>
      </c>
      <c r="AF125" s="37">
        <f t="shared" si="71"/>
        <v>3789171</v>
      </c>
      <c r="AG125" s="49">
        <f t="shared" si="72"/>
        <v>8.2283843648208474E-5</v>
      </c>
      <c r="AH125" s="37">
        <f>VLOOKUP($C125,DATA_ALL!$A:$CU,AH$5,FALSE)</f>
        <v>11218715</v>
      </c>
      <c r="AI125" s="49">
        <f t="shared" si="73"/>
        <v>1.4227920101458465E-4</v>
      </c>
      <c r="AJ125" s="37">
        <f>VLOOKUP($C125,DATA_ALL!$A:$CU,AJ$5,FALSE)</f>
        <v>8997454</v>
      </c>
      <c r="AK125" s="49">
        <f t="shared" si="74"/>
        <v>7.5355561139028472E-5</v>
      </c>
      <c r="AL125" s="37">
        <f>VLOOKUP($C125,DATA_ALL!$A:$CU,AL$5,FALSE)</f>
        <v>227658</v>
      </c>
      <c r="AM125" s="49">
        <f t="shared" si="75"/>
        <v>8.7125143513203217E-6</v>
      </c>
      <c r="AN125" s="37">
        <f>VLOOKUP($C125,DATA_ALL!$A:$CU,AN$5,FALSE)</f>
        <v>0</v>
      </c>
      <c r="AO125" s="49">
        <f t="shared" si="76"/>
        <v>0</v>
      </c>
      <c r="AP125" s="37">
        <f>VLOOKUP($C125,DATA_ALL!$A:$CU,AP$5,FALSE)</f>
        <v>0</v>
      </c>
      <c r="AQ125" s="49">
        <f t="shared" si="77"/>
        <v>0</v>
      </c>
      <c r="AR125" s="37">
        <f>VLOOKUP($C125,DATA_ALL!$A:$CU,AR$5,FALSE)</f>
        <v>0</v>
      </c>
      <c r="AS125" s="49">
        <f t="shared" si="78"/>
        <v>0</v>
      </c>
      <c r="AT125" s="37">
        <f>VLOOKUP($C125,DATA_ALL!$A:$CU,AT$5,FALSE)</f>
        <v>0</v>
      </c>
      <c r="AU125" s="49">
        <f t="shared" si="79"/>
        <v>0</v>
      </c>
    </row>
    <row r="126" spans="2:47" ht="16" customHeight="1" x14ac:dyDescent="0.35">
      <c r="B126" s="1">
        <v>119</v>
      </c>
      <c r="C126" s="12" t="s">
        <v>1381</v>
      </c>
      <c r="D126" s="12" t="str">
        <f>VLOOKUP($C126,DATA_ALL!$A:$CU,D$5,FALSE)</f>
        <v>Broker</v>
      </c>
      <c r="E126" s="37">
        <f>VLOOKUP($C126,DATA_ALL!$A:$CU,E$5,FALSE)/1000000000</f>
        <v>71.585375053999996</v>
      </c>
      <c r="F126" s="37" t="str">
        <f>VLOOKUP($C126,DATA_ALL!$A:$CU,F$5,FALSE)</f>
        <v>United States</v>
      </c>
      <c r="G126" s="37">
        <f>IF(VLOOKUP($C126,DATA_ALL!$A:$CU,G$5,FALSE)="N/A",0,VLOOKUP($C126,DATA_ALL!$A:$CU,G$5,FALSE))</f>
        <v>0</v>
      </c>
      <c r="H126" s="37">
        <f>VLOOKUP($C126,DATA_ALL!$A:$CU,H$5,FALSE)</f>
        <v>0</v>
      </c>
      <c r="I126" s="37">
        <f t="shared" si="60"/>
        <v>0</v>
      </c>
      <c r="J126" s="48">
        <f t="shared" si="61"/>
        <v>0</v>
      </c>
      <c r="K126" s="50" t="str">
        <f>IFERROR(INDEX('SH Summary'!B:B,MATCH('US&amp;CA'!C126,'SH Summary'!C:C,0)), "N/A")</f>
        <v>N/A</v>
      </c>
      <c r="L126" s="37">
        <f>VLOOKUP($C126,DATA_ALL!$A:$CU,L$5,FALSE)</f>
        <v>0</v>
      </c>
      <c r="M126" s="49">
        <f t="shared" si="62"/>
        <v>0</v>
      </c>
      <c r="N126" s="37">
        <f>VLOOKUP($C126,DATA_ALL!$A:$CU,N$5,FALSE)</f>
        <v>8364920</v>
      </c>
      <c r="O126" s="37">
        <f>VLOOKUP($C126,DATA_ALL!$A:$CU,O$5,FALSE)</f>
        <v>0</v>
      </c>
      <c r="P126" s="37">
        <f t="shared" si="63"/>
        <v>8364920</v>
      </c>
      <c r="Q126" s="49">
        <f t="shared" si="64"/>
        <v>2.6296510531279473E-5</v>
      </c>
      <c r="R126" s="37">
        <f>VLOOKUP($C126,DATA_ALL!$A:$CU,R$5,FALSE)</f>
        <v>0</v>
      </c>
      <c r="S126" s="49">
        <f t="shared" si="65"/>
        <v>0</v>
      </c>
      <c r="T126" s="37">
        <f>VLOOKUP($C126,DATA_ALL!$A:$CU,T$5,FALSE)</f>
        <v>311753</v>
      </c>
      <c r="U126" s="37">
        <f>VLOOKUP($C126,DATA_ALL!$A:$CU,U$5,FALSE)</f>
        <v>0</v>
      </c>
      <c r="V126" s="37">
        <f t="shared" si="66"/>
        <v>311753</v>
      </c>
      <c r="W126" s="49">
        <f t="shared" si="67"/>
        <v>4.3089564616447819E-6</v>
      </c>
      <c r="X126" s="37">
        <f>VLOOKUP($C126,DATA_ALL!$A:$CU,X$5,FALSE)</f>
        <v>427317</v>
      </c>
      <c r="Y126" s="49">
        <f t="shared" si="68"/>
        <v>3.1328225806451613E-6</v>
      </c>
      <c r="Z126" s="37">
        <f>VLOOKUP($C126,DATA_ALL!$A:$CU,Z$5,FALSE)</f>
        <v>1257937</v>
      </c>
      <c r="AA126" s="37">
        <f>VLOOKUP($C126,DATA_ALL!$A:$CU,AA$5,FALSE)</f>
        <v>0</v>
      </c>
      <c r="AB126" s="37">
        <f t="shared" si="69"/>
        <v>1257937</v>
      </c>
      <c r="AC126" s="49">
        <f t="shared" si="70"/>
        <v>2.9098704603284757E-5</v>
      </c>
      <c r="AD126" s="37">
        <f>VLOOKUP($C126,DATA_ALL!$A:$CU,AD$5,FALSE)</f>
        <v>2095142</v>
      </c>
      <c r="AE126" s="37">
        <f>VLOOKUP($C126,DATA_ALL!$A:$CU,AE$5,FALSE)</f>
        <v>0</v>
      </c>
      <c r="AF126" s="37">
        <f t="shared" si="71"/>
        <v>2095142</v>
      </c>
      <c r="AG126" s="49">
        <f t="shared" si="72"/>
        <v>4.5497111834961994E-5</v>
      </c>
      <c r="AH126" s="37">
        <f>VLOOKUP($C126,DATA_ALL!$A:$CU,AH$5,FALSE)</f>
        <v>5733491</v>
      </c>
      <c r="AI126" s="49">
        <f t="shared" si="73"/>
        <v>7.2713899809765374E-5</v>
      </c>
      <c r="AJ126" s="37">
        <f>VLOOKUP($C126,DATA_ALL!$A:$CU,AJ$5,FALSE)</f>
        <v>19893762</v>
      </c>
      <c r="AK126" s="49">
        <f t="shared" si="74"/>
        <v>1.6661442211055277E-4</v>
      </c>
      <c r="AL126" s="37">
        <f>VLOOKUP($C126,DATA_ALL!$A:$CU,AL$5,FALSE)</f>
        <v>6669258</v>
      </c>
      <c r="AM126" s="49">
        <f t="shared" si="75"/>
        <v>2.5523375430539609E-4</v>
      </c>
      <c r="AN126" s="37">
        <f>VLOOKUP($C126,DATA_ALL!$A:$CU,AN$5,FALSE)</f>
        <v>0</v>
      </c>
      <c r="AO126" s="49">
        <f t="shared" si="76"/>
        <v>0</v>
      </c>
      <c r="AP126" s="37">
        <f>VLOOKUP($C126,DATA_ALL!$A:$CU,AP$5,FALSE)</f>
        <v>0</v>
      </c>
      <c r="AQ126" s="49">
        <f t="shared" si="77"/>
        <v>0</v>
      </c>
      <c r="AR126" s="37">
        <f>VLOOKUP($C126,DATA_ALL!$A:$CU,AR$5,FALSE)</f>
        <v>0</v>
      </c>
      <c r="AS126" s="49">
        <f t="shared" si="78"/>
        <v>0</v>
      </c>
      <c r="AT126" s="37">
        <f>VLOOKUP($C126,DATA_ALL!$A:$CU,AT$5,FALSE)</f>
        <v>0</v>
      </c>
      <c r="AU126" s="49">
        <f t="shared" si="79"/>
        <v>0</v>
      </c>
    </row>
    <row r="127" spans="2:47" ht="16" customHeight="1" x14ac:dyDescent="0.35">
      <c r="B127" s="1">
        <v>120</v>
      </c>
      <c r="C127" s="12" t="s">
        <v>588</v>
      </c>
      <c r="D127" s="12" t="str">
        <f>VLOOKUP($C127,DATA_ALL!$A:$CU,D$5,FALSE)</f>
        <v>Growth</v>
      </c>
      <c r="E127" s="37">
        <f>VLOOKUP($C127,DATA_ALL!$A:$CU,E$5,FALSE)/1000000000</f>
        <v>70.951021573999995</v>
      </c>
      <c r="F127" s="37" t="str">
        <f>VLOOKUP($C127,DATA_ALL!$A:$CU,F$5,FALSE)</f>
        <v>United States</v>
      </c>
      <c r="G127" s="37">
        <f>IF(VLOOKUP($C127,DATA_ALL!$A:$CU,G$5,FALSE)="N/A",0,VLOOKUP($C127,DATA_ALL!$A:$CU,G$5,FALSE))</f>
        <v>497551</v>
      </c>
      <c r="H127" s="37">
        <f>VLOOKUP($C127,DATA_ALL!$A:$CU,H$5,FALSE)</f>
        <v>0</v>
      </c>
      <c r="I127" s="37">
        <f t="shared" si="60"/>
        <v>497551</v>
      </c>
      <c r="J127" s="48">
        <f t="shared" si="61"/>
        <v>1.5926728553137005E-5</v>
      </c>
      <c r="K127" s="50">
        <f>IFERROR(INDEX('SH Summary'!B:B,MATCH('US&amp;CA'!C127,'SH Summary'!C:C,0)), "N/A")</f>
        <v>551</v>
      </c>
      <c r="L127" s="37">
        <f>VLOOKUP($C127,DATA_ALL!$A:$CU,L$5,FALSE)</f>
        <v>0</v>
      </c>
      <c r="M127" s="49">
        <f t="shared" si="62"/>
        <v>0</v>
      </c>
      <c r="N127" s="37">
        <f>VLOOKUP($C127,DATA_ALL!$A:$CU,N$5,FALSE)</f>
        <v>6487537</v>
      </c>
      <c r="O127" s="37">
        <f>VLOOKUP($C127,DATA_ALL!$A:$CU,O$5,FALSE)</f>
        <v>0</v>
      </c>
      <c r="P127" s="37">
        <f t="shared" si="63"/>
        <v>6487537</v>
      </c>
      <c r="Q127" s="49">
        <f t="shared" si="64"/>
        <v>2.0394646337629676E-5</v>
      </c>
      <c r="R127" s="37">
        <f>VLOOKUP($C127,DATA_ALL!$A:$CU,R$5,FALSE)</f>
        <v>0</v>
      </c>
      <c r="S127" s="49">
        <f t="shared" si="65"/>
        <v>0</v>
      </c>
      <c r="T127" s="37">
        <f>VLOOKUP($C127,DATA_ALL!$A:$CU,T$5,FALSE)</f>
        <v>12056834</v>
      </c>
      <c r="U127" s="37">
        <f>VLOOKUP($C127,DATA_ALL!$A:$CU,U$5,FALSE)</f>
        <v>0</v>
      </c>
      <c r="V127" s="37">
        <f t="shared" si="66"/>
        <v>12056834</v>
      </c>
      <c r="W127" s="49">
        <f t="shared" si="67"/>
        <v>1.6664594333102971E-4</v>
      </c>
      <c r="X127" s="37">
        <f>VLOOKUP($C127,DATA_ALL!$A:$CU,X$5,FALSE)</f>
        <v>940158</v>
      </c>
      <c r="Y127" s="49">
        <f t="shared" si="68"/>
        <v>6.8926539589442818E-6</v>
      </c>
      <c r="Z127" s="37">
        <f>VLOOKUP($C127,DATA_ALL!$A:$CU,Z$5,FALSE)</f>
        <v>0</v>
      </c>
      <c r="AA127" s="37">
        <f>VLOOKUP($C127,DATA_ALL!$A:$CU,AA$5,FALSE)</f>
        <v>0</v>
      </c>
      <c r="AB127" s="37">
        <f t="shared" si="69"/>
        <v>0</v>
      </c>
      <c r="AC127" s="49">
        <f t="shared" si="70"/>
        <v>0</v>
      </c>
      <c r="AD127" s="37">
        <f>VLOOKUP($C127,DATA_ALL!$A:$CU,AD$5,FALSE)</f>
        <v>618492</v>
      </c>
      <c r="AE127" s="37">
        <f>VLOOKUP($C127,DATA_ALL!$A:$CU,AE$5,FALSE)</f>
        <v>0</v>
      </c>
      <c r="AF127" s="37">
        <f t="shared" si="71"/>
        <v>618492</v>
      </c>
      <c r="AG127" s="49">
        <f t="shared" si="72"/>
        <v>1.3430879478827362E-5</v>
      </c>
      <c r="AH127" s="37">
        <f>VLOOKUP($C127,DATA_ALL!$A:$CU,AH$5,FALSE)</f>
        <v>21424160</v>
      </c>
      <c r="AI127" s="49">
        <f t="shared" si="73"/>
        <v>2.7170779961953074E-4</v>
      </c>
      <c r="AJ127" s="37">
        <f>VLOOKUP($C127,DATA_ALL!$A:$CU,AJ$5,FALSE)</f>
        <v>107876819</v>
      </c>
      <c r="AK127" s="49">
        <f t="shared" si="74"/>
        <v>9.0349094639865992E-4</v>
      </c>
      <c r="AL127" s="37">
        <f>VLOOKUP($C127,DATA_ALL!$A:$CU,AL$5,FALSE)</f>
        <v>13400625</v>
      </c>
      <c r="AM127" s="49">
        <f t="shared" si="75"/>
        <v>5.1284443168771524E-4</v>
      </c>
      <c r="AN127" s="37">
        <f>VLOOKUP($C127,DATA_ALL!$A:$CU,AN$5,FALSE)</f>
        <v>0</v>
      </c>
      <c r="AO127" s="49">
        <f t="shared" si="76"/>
        <v>0</v>
      </c>
      <c r="AP127" s="37">
        <f>VLOOKUP($C127,DATA_ALL!$A:$CU,AP$5,FALSE)</f>
        <v>135574</v>
      </c>
      <c r="AQ127" s="49">
        <f t="shared" si="77"/>
        <v>1.231371480472298E-4</v>
      </c>
      <c r="AR127" s="37">
        <f>VLOOKUP($C127,DATA_ALL!$A:$CU,AR$5,FALSE)</f>
        <v>0</v>
      </c>
      <c r="AS127" s="49">
        <f t="shared" si="78"/>
        <v>0</v>
      </c>
      <c r="AT127" s="37">
        <f>VLOOKUP($C127,DATA_ALL!$A:$CU,AT$5,FALSE)</f>
        <v>0</v>
      </c>
      <c r="AU127" s="49">
        <f t="shared" si="79"/>
        <v>0</v>
      </c>
    </row>
    <row r="128" spans="2:47" ht="16" customHeight="1" x14ac:dyDescent="0.35">
      <c r="B128" s="1">
        <v>121</v>
      </c>
      <c r="C128" s="51" t="s">
        <v>397</v>
      </c>
      <c r="D128" s="51" t="str">
        <f>VLOOKUP($C128,DATA_ALL!$A:$CU,D$5,FALSE)</f>
        <v>Index</v>
      </c>
      <c r="E128" s="37">
        <f>VLOOKUP($C128,DATA_ALL!$A:$CU,E$5,FALSE)/1000000000</f>
        <v>70.427810307000001</v>
      </c>
      <c r="F128" s="37" t="str">
        <f>VLOOKUP($C128,DATA_ALL!$A:$CU,F$5,FALSE)</f>
        <v>United States</v>
      </c>
      <c r="G128" s="37">
        <f>IF(VLOOKUP($C128,DATA_ALL!$A:$CU,G$5,FALSE)="N/A",0,VLOOKUP($C128,DATA_ALL!$A:$CU,G$5,FALSE))</f>
        <v>1949677</v>
      </c>
      <c r="H128" s="37">
        <f>VLOOKUP($C128,DATA_ALL!$A:$CU,H$5,FALSE)</f>
        <v>0</v>
      </c>
      <c r="I128" s="37">
        <f t="shared" si="60"/>
        <v>1949677</v>
      </c>
      <c r="J128" s="48">
        <f t="shared" si="61"/>
        <v>6.2409635083226627E-5</v>
      </c>
      <c r="K128" s="50">
        <f>IFERROR(INDEX('SH Summary'!B:B,MATCH('US&amp;CA'!C128,'SH Summary'!C:C,0)), "N/A")</f>
        <v>360</v>
      </c>
      <c r="L128" s="37">
        <f>VLOOKUP($C128,DATA_ALL!$A:$CU,L$5,FALSE)</f>
        <v>246107</v>
      </c>
      <c r="M128" s="49">
        <f t="shared" si="62"/>
        <v>4.7486885411532776E-7</v>
      </c>
      <c r="N128" s="37">
        <f>VLOOKUP($C128,DATA_ALL!$A:$CU,N$5,FALSE)</f>
        <v>17439442</v>
      </c>
      <c r="O128" s="37">
        <f>VLOOKUP($C128,DATA_ALL!$A:$CU,O$5,FALSE)</f>
        <v>129207</v>
      </c>
      <c r="P128" s="37">
        <f t="shared" si="63"/>
        <v>17568649</v>
      </c>
      <c r="Q128" s="49">
        <f t="shared" si="64"/>
        <v>5.5229955988682804E-5</v>
      </c>
      <c r="R128" s="37">
        <f>VLOOKUP($C128,DATA_ALL!$A:$CU,R$5,FALSE)</f>
        <v>168244</v>
      </c>
      <c r="S128" s="49">
        <f t="shared" si="65"/>
        <v>2.5972999211356465E-6</v>
      </c>
      <c r="T128" s="37">
        <f>VLOOKUP($C128,DATA_ALL!$A:$CU,T$5,FALSE)</f>
        <v>2626560</v>
      </c>
      <c r="U128" s="37">
        <f>VLOOKUP($C128,DATA_ALL!$A:$CU,U$5,FALSE)</f>
        <v>162381</v>
      </c>
      <c r="V128" s="37">
        <f t="shared" si="66"/>
        <v>2788941</v>
      </c>
      <c r="W128" s="49">
        <f t="shared" si="67"/>
        <v>3.8547906012439533E-5</v>
      </c>
      <c r="X128" s="37">
        <f>VLOOKUP($C128,DATA_ALL!$A:$CU,X$5,FALSE)</f>
        <v>97309795</v>
      </c>
      <c r="Y128" s="49">
        <f t="shared" si="68"/>
        <v>7.1341491935483867E-4</v>
      </c>
      <c r="Z128" s="37">
        <f>VLOOKUP($C128,DATA_ALL!$A:$CU,Z$5,FALSE)</f>
        <v>4092695</v>
      </c>
      <c r="AA128" s="37">
        <f>VLOOKUP($C128,DATA_ALL!$A:$CU,AA$5,FALSE)</f>
        <v>0</v>
      </c>
      <c r="AB128" s="37">
        <f t="shared" si="69"/>
        <v>4092695</v>
      </c>
      <c r="AC128" s="49">
        <f t="shared" si="70"/>
        <v>9.467256534813787E-5</v>
      </c>
      <c r="AD128" s="37">
        <f>VLOOKUP($C128,DATA_ALL!$A:$CU,AD$5,FALSE)</f>
        <v>2001660</v>
      </c>
      <c r="AE128" s="37">
        <f>VLOOKUP($C128,DATA_ALL!$A:$CU,AE$5,FALSE)</f>
        <v>0</v>
      </c>
      <c r="AF128" s="37">
        <f t="shared" si="71"/>
        <v>2001660</v>
      </c>
      <c r="AG128" s="49">
        <f t="shared" si="72"/>
        <v>4.3467100977198698E-5</v>
      </c>
      <c r="AH128" s="37">
        <f>VLOOKUP($C128,DATA_ALL!$A:$CU,AH$5,FALSE)</f>
        <v>81361067</v>
      </c>
      <c r="AI128" s="49">
        <f t="shared" si="73"/>
        <v>1.0318461255548509E-3</v>
      </c>
      <c r="AJ128" s="37">
        <f>VLOOKUP($C128,DATA_ALL!$A:$CU,AJ$5,FALSE)</f>
        <v>204709969</v>
      </c>
      <c r="AK128" s="49">
        <f t="shared" si="74"/>
        <v>1.7144888525963149E-3</v>
      </c>
      <c r="AL128" s="37">
        <f>VLOOKUP($C128,DATA_ALL!$A:$CU,AL$5,FALSE)</f>
        <v>4303097</v>
      </c>
      <c r="AM128" s="49">
        <f t="shared" si="75"/>
        <v>1.646803291236127E-4</v>
      </c>
      <c r="AN128" s="37">
        <f>VLOOKUP($C128,DATA_ALL!$A:$CU,AN$5,FALSE)</f>
        <v>0</v>
      </c>
      <c r="AO128" s="49">
        <f t="shared" si="76"/>
        <v>0</v>
      </c>
      <c r="AP128" s="37">
        <f>VLOOKUP($C128,DATA_ALL!$A:$CU,AP$5,FALSE)</f>
        <v>189887</v>
      </c>
      <c r="AQ128" s="49">
        <f t="shared" si="77"/>
        <v>1.7246775658492279E-4</v>
      </c>
      <c r="AR128" s="37">
        <f>VLOOKUP($C128,DATA_ALL!$A:$CU,AR$5,FALSE)</f>
        <v>0</v>
      </c>
      <c r="AS128" s="49">
        <f t="shared" si="78"/>
        <v>0</v>
      </c>
      <c r="AT128" s="37">
        <f>VLOOKUP($C128,DATA_ALL!$A:$CU,AT$5,FALSE)</f>
        <v>26442</v>
      </c>
      <c r="AU128" s="49">
        <f t="shared" si="79"/>
        <v>5.3693169087136925E-6</v>
      </c>
    </row>
    <row r="129" spans="2:47" ht="16" customHeight="1" x14ac:dyDescent="0.35">
      <c r="B129" s="1">
        <v>122</v>
      </c>
      <c r="C129" s="12" t="s">
        <v>1382</v>
      </c>
      <c r="D129" s="12" t="str">
        <f>VLOOKUP($C129,DATA_ALL!$A:$CU,D$5,FALSE)</f>
        <v>Growth</v>
      </c>
      <c r="E129" s="37">
        <f>VLOOKUP($C129,DATA_ALL!$A:$CU,E$5,FALSE)/1000000000</f>
        <v>70.031940566000003</v>
      </c>
      <c r="F129" s="37" t="str">
        <f>VLOOKUP($C129,DATA_ALL!$A:$CU,F$5,FALSE)</f>
        <v>United States</v>
      </c>
      <c r="G129" s="37">
        <f>IF(VLOOKUP($C129,DATA_ALL!$A:$CU,G$5,FALSE)="N/A",0,VLOOKUP($C129,DATA_ALL!$A:$CU,G$5,FALSE))</f>
        <v>0</v>
      </c>
      <c r="H129" s="37">
        <f>VLOOKUP($C129,DATA_ALL!$A:$CU,H$5,FALSE)</f>
        <v>0</v>
      </c>
      <c r="I129" s="37">
        <f t="shared" si="60"/>
        <v>0</v>
      </c>
      <c r="J129" s="48">
        <f t="shared" si="61"/>
        <v>0</v>
      </c>
      <c r="K129" s="50" t="str">
        <f>IFERROR(INDEX('SH Summary'!B:B,MATCH('US&amp;CA'!C129,'SH Summary'!C:C,0)), "N/A")</f>
        <v>N/A</v>
      </c>
      <c r="L129" s="37">
        <f>VLOOKUP($C129,DATA_ALL!$A:$CU,L$5,FALSE)</f>
        <v>737694549</v>
      </c>
      <c r="M129" s="49">
        <f t="shared" si="62"/>
        <v>1.4233978114021686E-3</v>
      </c>
      <c r="N129" s="37">
        <f>VLOOKUP($C129,DATA_ALL!$A:$CU,N$5,FALSE)</f>
        <v>31331879</v>
      </c>
      <c r="O129" s="37">
        <f>VLOOKUP($C129,DATA_ALL!$A:$CU,O$5,FALSE)</f>
        <v>16692720</v>
      </c>
      <c r="P129" s="37">
        <f t="shared" si="63"/>
        <v>48024599</v>
      </c>
      <c r="Q129" s="49">
        <f t="shared" si="64"/>
        <v>1.5097327569946558E-4</v>
      </c>
      <c r="R129" s="37">
        <f>VLOOKUP($C129,DATA_ALL!$A:$CU,R$5,FALSE)</f>
        <v>0</v>
      </c>
      <c r="S129" s="49">
        <f t="shared" si="65"/>
        <v>0</v>
      </c>
      <c r="T129" s="37">
        <f>VLOOKUP($C129,DATA_ALL!$A:$CU,T$5,FALSE)</f>
        <v>0</v>
      </c>
      <c r="U129" s="37">
        <f>VLOOKUP($C129,DATA_ALL!$A:$CU,U$5,FALSE)</f>
        <v>0</v>
      </c>
      <c r="V129" s="37">
        <f t="shared" si="66"/>
        <v>0</v>
      </c>
      <c r="W129" s="49">
        <f t="shared" si="67"/>
        <v>0</v>
      </c>
      <c r="X129" s="37">
        <f>VLOOKUP($C129,DATA_ALL!$A:$CU,X$5,FALSE)</f>
        <v>34926657</v>
      </c>
      <c r="Y129" s="49">
        <f t="shared" si="68"/>
        <v>2.5606053519061585E-4</v>
      </c>
      <c r="Z129" s="37">
        <f>VLOOKUP($C129,DATA_ALL!$A:$CU,Z$5,FALSE)</f>
        <v>0</v>
      </c>
      <c r="AA129" s="37">
        <f>VLOOKUP($C129,DATA_ALL!$A:$CU,AA$5,FALSE)</f>
        <v>0</v>
      </c>
      <c r="AB129" s="37">
        <f t="shared" si="69"/>
        <v>0</v>
      </c>
      <c r="AC129" s="49">
        <f t="shared" si="70"/>
        <v>0</v>
      </c>
      <c r="AD129" s="37">
        <f>VLOOKUP($C129,DATA_ALL!$A:$CU,AD$5,FALSE)</f>
        <v>50617549</v>
      </c>
      <c r="AE129" s="37">
        <f>VLOOKUP($C129,DATA_ALL!$A:$CU,AE$5,FALSE)</f>
        <v>755104</v>
      </c>
      <c r="AF129" s="37">
        <f t="shared" si="71"/>
        <v>51372653</v>
      </c>
      <c r="AG129" s="49">
        <f t="shared" si="72"/>
        <v>1.1155842128121607E-3</v>
      </c>
      <c r="AH129" s="37">
        <f>VLOOKUP($C129,DATA_ALL!$A:$CU,AH$5,FALSE)</f>
        <v>0</v>
      </c>
      <c r="AI129" s="49">
        <f t="shared" si="73"/>
        <v>0</v>
      </c>
      <c r="AJ129" s="37">
        <f>VLOOKUP($C129,DATA_ALL!$A:$CU,AJ$5,FALSE)</f>
        <v>0</v>
      </c>
      <c r="AK129" s="49">
        <f t="shared" si="74"/>
        <v>0</v>
      </c>
      <c r="AL129" s="37">
        <f>VLOOKUP($C129,DATA_ALL!$A:$CU,AL$5,FALSE)</f>
        <v>0</v>
      </c>
      <c r="AM129" s="49">
        <f t="shared" si="75"/>
        <v>0</v>
      </c>
      <c r="AN129" s="37">
        <f>VLOOKUP($C129,DATA_ALL!$A:$CU,AN$5,FALSE)</f>
        <v>0</v>
      </c>
      <c r="AO129" s="49">
        <f t="shared" si="76"/>
        <v>0</v>
      </c>
      <c r="AP129" s="37">
        <f>VLOOKUP($C129,DATA_ALL!$A:$CU,AP$5,FALSE)</f>
        <v>0</v>
      </c>
      <c r="AQ129" s="49">
        <f t="shared" si="77"/>
        <v>0</v>
      </c>
      <c r="AR129" s="37">
        <f>VLOOKUP($C129,DATA_ALL!$A:$CU,AR$5,FALSE)</f>
        <v>0</v>
      </c>
      <c r="AS129" s="49">
        <f t="shared" si="78"/>
        <v>0</v>
      </c>
      <c r="AT129" s="37">
        <f>VLOOKUP($C129,DATA_ALL!$A:$CU,AT$5,FALSE)</f>
        <v>0</v>
      </c>
      <c r="AU129" s="49">
        <f t="shared" si="79"/>
        <v>0</v>
      </c>
    </row>
    <row r="130" spans="2:47" ht="16" customHeight="1" x14ac:dyDescent="0.35">
      <c r="B130" s="1">
        <v>123</v>
      </c>
      <c r="C130" s="12" t="s">
        <v>517</v>
      </c>
      <c r="D130" s="12" t="str">
        <f>VLOOKUP($C130,DATA_ALL!$A:$CU,D$5,FALSE)</f>
        <v>Aggressive Growth</v>
      </c>
      <c r="E130" s="37">
        <f>VLOOKUP($C130,DATA_ALL!$A:$CU,E$5,FALSE)/1000000000</f>
        <v>69.648819356000004</v>
      </c>
      <c r="F130" s="37" t="str">
        <f>VLOOKUP($C130,DATA_ALL!$A:$CU,F$5,FALSE)</f>
        <v>United States</v>
      </c>
      <c r="G130" s="37">
        <f>IF(VLOOKUP($C130,DATA_ALL!$A:$CU,G$5,FALSE)="N/A",0,VLOOKUP($C130,DATA_ALL!$A:$CU,G$5,FALSE))</f>
        <v>1261229</v>
      </c>
      <c r="H130" s="37">
        <f>VLOOKUP($C130,DATA_ALL!$A:$CU,H$5,FALSE)</f>
        <v>0</v>
      </c>
      <c r="I130" s="37">
        <f t="shared" si="60"/>
        <v>1261229</v>
      </c>
      <c r="J130" s="48">
        <f t="shared" si="61"/>
        <v>4.0372247119078102E-5</v>
      </c>
      <c r="K130" s="50">
        <f>IFERROR(INDEX('SH Summary'!B:B,MATCH('US&amp;CA'!C130,'SH Summary'!C:C,0)), "N/A")</f>
        <v>480</v>
      </c>
      <c r="L130" s="37">
        <f>VLOOKUP($C130,DATA_ALL!$A:$CU,L$5,FALSE)</f>
        <v>0</v>
      </c>
      <c r="M130" s="49">
        <f t="shared" si="62"/>
        <v>0</v>
      </c>
      <c r="N130" s="37">
        <f>VLOOKUP($C130,DATA_ALL!$A:$CU,N$5,FALSE)</f>
        <v>28008800</v>
      </c>
      <c r="O130" s="37">
        <f>VLOOKUP($C130,DATA_ALL!$A:$CU,O$5,FALSE)</f>
        <v>0</v>
      </c>
      <c r="P130" s="37">
        <f t="shared" si="63"/>
        <v>28008800</v>
      </c>
      <c r="Q130" s="49">
        <f t="shared" si="64"/>
        <v>8.8050298648223826E-5</v>
      </c>
      <c r="R130" s="37">
        <f>VLOOKUP($C130,DATA_ALL!$A:$CU,R$5,FALSE)</f>
        <v>0</v>
      </c>
      <c r="S130" s="49">
        <f t="shared" si="65"/>
        <v>0</v>
      </c>
      <c r="T130" s="37">
        <f>VLOOKUP($C130,DATA_ALL!$A:$CU,T$5,FALSE)</f>
        <v>2657993</v>
      </c>
      <c r="U130" s="37">
        <f>VLOOKUP($C130,DATA_ALL!$A:$CU,U$5,FALSE)</f>
        <v>0</v>
      </c>
      <c r="V130" s="37">
        <f t="shared" si="66"/>
        <v>2657993</v>
      </c>
      <c r="W130" s="49">
        <f t="shared" si="67"/>
        <v>3.6737982031789909E-5</v>
      </c>
      <c r="X130" s="37">
        <f>VLOOKUP($C130,DATA_ALL!$A:$CU,X$5,FALSE)</f>
        <v>2137061</v>
      </c>
      <c r="Y130" s="49">
        <f t="shared" si="68"/>
        <v>1.5667602639296187E-5</v>
      </c>
      <c r="Z130" s="37">
        <f>VLOOKUP($C130,DATA_ALL!$A:$CU,Z$5,FALSE)</f>
        <v>330997</v>
      </c>
      <c r="AA130" s="37">
        <f>VLOOKUP($C130,DATA_ALL!$A:$CU,AA$5,FALSE)</f>
        <v>0</v>
      </c>
      <c r="AB130" s="37">
        <f t="shared" si="69"/>
        <v>330997</v>
      </c>
      <c r="AC130" s="49">
        <f t="shared" si="70"/>
        <v>7.6566504742077268E-6</v>
      </c>
      <c r="AD130" s="37">
        <f>VLOOKUP($C130,DATA_ALL!$A:$CU,AD$5,FALSE)</f>
        <v>984654</v>
      </c>
      <c r="AE130" s="37">
        <f>VLOOKUP($C130,DATA_ALL!$A:$CU,AE$5,FALSE)</f>
        <v>0</v>
      </c>
      <c r="AF130" s="37">
        <f t="shared" si="71"/>
        <v>984654</v>
      </c>
      <c r="AG130" s="49">
        <f t="shared" si="72"/>
        <v>2.1382280130293158E-5</v>
      </c>
      <c r="AH130" s="37">
        <f>VLOOKUP($C130,DATA_ALL!$A:$CU,AH$5,FALSE)</f>
        <v>58618147</v>
      </c>
      <c r="AI130" s="49">
        <f t="shared" si="73"/>
        <v>7.4341340519974632E-4</v>
      </c>
      <c r="AJ130" s="37">
        <f>VLOOKUP($C130,DATA_ALL!$A:$CU,AJ$5,FALSE)</f>
        <v>78123554</v>
      </c>
      <c r="AK130" s="49">
        <f t="shared" si="74"/>
        <v>6.5430112227805697E-4</v>
      </c>
      <c r="AL130" s="37">
        <f>VLOOKUP($C130,DATA_ALL!$A:$CU,AL$5,FALSE)</f>
        <v>32174100</v>
      </c>
      <c r="AM130" s="49">
        <f t="shared" si="75"/>
        <v>1.2313088404133181E-3</v>
      </c>
      <c r="AN130" s="37">
        <f>VLOOKUP($C130,DATA_ALL!$A:$CU,AN$5,FALSE)</f>
        <v>0</v>
      </c>
      <c r="AO130" s="49">
        <f t="shared" si="76"/>
        <v>0</v>
      </c>
      <c r="AP130" s="37">
        <f>VLOOKUP($C130,DATA_ALL!$A:$CU,AP$5,FALSE)</f>
        <v>384224</v>
      </c>
      <c r="AQ130" s="49">
        <f t="shared" si="77"/>
        <v>3.4897729336966395E-4</v>
      </c>
      <c r="AR130" s="37">
        <f>VLOOKUP($C130,DATA_ALL!$A:$CU,AR$5,FALSE)</f>
        <v>0</v>
      </c>
      <c r="AS130" s="49">
        <f t="shared" si="78"/>
        <v>0</v>
      </c>
      <c r="AT130" s="37">
        <f>VLOOKUP($C130,DATA_ALL!$A:$CU,AT$5,FALSE)</f>
        <v>0</v>
      </c>
      <c r="AU130" s="49">
        <f t="shared" si="79"/>
        <v>0</v>
      </c>
    </row>
    <row r="131" spans="2:47" ht="16" customHeight="1" x14ac:dyDescent="0.35">
      <c r="B131" s="1">
        <v>124</v>
      </c>
      <c r="C131" s="12" t="s">
        <v>225</v>
      </c>
      <c r="D131" s="12" t="str">
        <f>VLOOKUP($C131,DATA_ALL!$A:$CU,D$5,FALSE)</f>
        <v>Growth</v>
      </c>
      <c r="E131" s="37">
        <f>VLOOKUP($C131,DATA_ALL!$A:$CU,E$5,FALSE)/1000000000</f>
        <v>69.092620776999993</v>
      </c>
      <c r="F131" s="37" t="str">
        <f>VLOOKUP($C131,DATA_ALL!$A:$CU,F$5,FALSE)</f>
        <v>United States</v>
      </c>
      <c r="G131" s="37">
        <f>IF(VLOOKUP($C131,DATA_ALL!$A:$CU,G$5,FALSE)="N/A",0,VLOOKUP($C131,DATA_ALL!$A:$CU,G$5,FALSE))</f>
        <v>315868</v>
      </c>
      <c r="H131" s="37">
        <f>VLOOKUP($C131,DATA_ALL!$A:$CU,H$5,FALSE)</f>
        <v>9192326</v>
      </c>
      <c r="I131" s="37">
        <f t="shared" si="60"/>
        <v>9508194</v>
      </c>
      <c r="J131" s="48">
        <f t="shared" si="61"/>
        <v>3.0435960307298335E-4</v>
      </c>
      <c r="K131" s="50">
        <f>IFERROR(INDEX('SH Summary'!B:B,MATCH('US&amp;CA'!C131,'SH Summary'!C:C,0)), "N/A")</f>
        <v>188</v>
      </c>
      <c r="L131" s="37">
        <f>VLOOKUP($C131,DATA_ALL!$A:$CU,L$5,FALSE)</f>
        <v>260093791</v>
      </c>
      <c r="M131" s="49">
        <f t="shared" si="62"/>
        <v>5.0185667410793491E-4</v>
      </c>
      <c r="N131" s="37">
        <f>VLOOKUP($C131,DATA_ALL!$A:$CU,N$5,FALSE)</f>
        <v>2888466</v>
      </c>
      <c r="O131" s="37">
        <f>VLOOKUP($C131,DATA_ALL!$A:$CU,O$5,FALSE)</f>
        <v>159598307</v>
      </c>
      <c r="P131" s="37">
        <f t="shared" si="63"/>
        <v>162486773</v>
      </c>
      <c r="Q131" s="49">
        <f t="shared" si="64"/>
        <v>5.1080406475950961E-4</v>
      </c>
      <c r="R131" s="37">
        <f>VLOOKUP($C131,DATA_ALL!$A:$CU,R$5,FALSE)</f>
        <v>67545824</v>
      </c>
      <c r="S131" s="49">
        <f t="shared" si="65"/>
        <v>1.0427519753943217E-3</v>
      </c>
      <c r="T131" s="37">
        <f>VLOOKUP($C131,DATA_ALL!$A:$CU,T$5,FALSE)</f>
        <v>364029</v>
      </c>
      <c r="U131" s="37">
        <f>VLOOKUP($C131,DATA_ALL!$A:$CU,U$5,FALSE)</f>
        <v>525717</v>
      </c>
      <c r="V131" s="37">
        <f t="shared" si="66"/>
        <v>889746</v>
      </c>
      <c r="W131" s="49">
        <f t="shared" si="67"/>
        <v>1.2297802349689012E-5</v>
      </c>
      <c r="X131" s="37">
        <f>VLOOKUP($C131,DATA_ALL!$A:$CU,X$5,FALSE)</f>
        <v>70079233</v>
      </c>
      <c r="Y131" s="49">
        <f t="shared" si="68"/>
        <v>5.1377736803519063E-4</v>
      </c>
      <c r="Z131" s="37">
        <f>VLOOKUP($C131,DATA_ALL!$A:$CU,Z$5,FALSE)</f>
        <v>315719</v>
      </c>
      <c r="AA131" s="37">
        <f>VLOOKUP($C131,DATA_ALL!$A:$CU,AA$5,FALSE)</f>
        <v>256426</v>
      </c>
      <c r="AB131" s="37">
        <f t="shared" si="69"/>
        <v>572145</v>
      </c>
      <c r="AC131" s="49">
        <f t="shared" si="70"/>
        <v>1.3234906315058988E-5</v>
      </c>
      <c r="AD131" s="37">
        <f>VLOOKUP($C131,DATA_ALL!$A:$CU,AD$5,FALSE)</f>
        <v>340165</v>
      </c>
      <c r="AE131" s="37">
        <f>VLOOKUP($C131,DATA_ALL!$A:$CU,AE$5,FALSE)</f>
        <v>4617588</v>
      </c>
      <c r="AF131" s="37">
        <f t="shared" si="71"/>
        <v>4957753</v>
      </c>
      <c r="AG131" s="49">
        <f t="shared" si="72"/>
        <v>1.0766021715526601E-4</v>
      </c>
      <c r="AH131" s="37">
        <f>VLOOKUP($C131,DATA_ALL!$A:$CU,AH$5,FALSE)</f>
        <v>2474709</v>
      </c>
      <c r="AI131" s="49">
        <f t="shared" si="73"/>
        <v>3.1385022194039316E-5</v>
      </c>
      <c r="AJ131" s="37">
        <f>VLOOKUP($C131,DATA_ALL!$A:$CU,AJ$5,FALSE)</f>
        <v>81734942</v>
      </c>
      <c r="AK131" s="49">
        <f t="shared" si="74"/>
        <v>6.8454725293132332E-4</v>
      </c>
      <c r="AL131" s="37">
        <f>VLOOKUP($C131,DATA_ALL!$A:$CU,AL$5,FALSE)</f>
        <v>10023628</v>
      </c>
      <c r="AM131" s="49">
        <f t="shared" si="75"/>
        <v>3.8360612323000382E-4</v>
      </c>
      <c r="AN131" s="37">
        <f>VLOOKUP($C131,DATA_ALL!$A:$CU,AN$5,FALSE)</f>
        <v>50919681</v>
      </c>
      <c r="AO131" s="49">
        <f t="shared" si="76"/>
        <v>1.2395248539435248E-2</v>
      </c>
      <c r="AP131" s="37">
        <f>VLOOKUP($C131,DATA_ALL!$A:$CU,AP$5,FALSE)</f>
        <v>115842</v>
      </c>
      <c r="AQ131" s="49">
        <f t="shared" si="77"/>
        <v>1.0521525885558583E-4</v>
      </c>
      <c r="AR131" s="37">
        <f>VLOOKUP($C131,DATA_ALL!$A:$CU,AR$5,FALSE)</f>
        <v>0</v>
      </c>
      <c r="AS131" s="49">
        <f t="shared" si="78"/>
        <v>0</v>
      </c>
      <c r="AT131" s="37">
        <f>VLOOKUP($C131,DATA_ALL!$A:$CU,AT$5,FALSE)</f>
        <v>0</v>
      </c>
      <c r="AU131" s="49">
        <f t="shared" si="79"/>
        <v>0</v>
      </c>
    </row>
    <row r="132" spans="2:47" ht="16" customHeight="1" x14ac:dyDescent="0.35">
      <c r="B132" s="1">
        <v>125</v>
      </c>
      <c r="C132" s="12" t="s">
        <v>658</v>
      </c>
      <c r="D132" s="12" t="str">
        <f>VLOOKUP($C132,DATA_ALL!$A:$CU,D$5,FALSE)</f>
        <v>Externally Managed</v>
      </c>
      <c r="E132" s="37">
        <f>VLOOKUP($C132,DATA_ALL!$A:$CU,E$5,FALSE)/1000000000</f>
        <v>67.693800554000006</v>
      </c>
      <c r="F132" s="37" t="str">
        <f>VLOOKUP($C132,DATA_ALL!$A:$CU,F$5,FALSE)</f>
        <v>United States</v>
      </c>
      <c r="G132" s="37">
        <f>IF(VLOOKUP($C132,DATA_ALL!$A:$CU,G$5,FALSE)="N/A",0,VLOOKUP($C132,DATA_ALL!$A:$CU,G$5,FALSE))</f>
        <v>289529</v>
      </c>
      <c r="H132" s="37">
        <f>VLOOKUP($C132,DATA_ALL!$A:$CU,H$5,FALSE)</f>
        <v>0</v>
      </c>
      <c r="I132" s="37">
        <f t="shared" si="60"/>
        <v>289529</v>
      </c>
      <c r="J132" s="48">
        <f t="shared" si="61"/>
        <v>9.2678937259923175E-6</v>
      </c>
      <c r="K132" s="50">
        <f>IFERROR(INDEX('SH Summary'!B:B,MATCH('US&amp;CA'!C132,'SH Summary'!C:C,0)), "N/A")</f>
        <v>621</v>
      </c>
      <c r="L132" s="37">
        <f>VLOOKUP($C132,DATA_ALL!$A:$CU,L$5,FALSE)</f>
        <v>0</v>
      </c>
      <c r="M132" s="49">
        <f t="shared" si="62"/>
        <v>0</v>
      </c>
      <c r="N132" s="37">
        <f>VLOOKUP($C132,DATA_ALL!$A:$CU,N$5,FALSE)</f>
        <v>3131356</v>
      </c>
      <c r="O132" s="37">
        <f>VLOOKUP($C132,DATA_ALL!$A:$CU,O$5,FALSE)</f>
        <v>0</v>
      </c>
      <c r="P132" s="37">
        <f t="shared" si="63"/>
        <v>3131356</v>
      </c>
      <c r="Q132" s="49">
        <f t="shared" si="64"/>
        <v>9.8439358692235145E-6</v>
      </c>
      <c r="R132" s="37">
        <f>VLOOKUP($C132,DATA_ALL!$A:$CU,R$5,FALSE)</f>
        <v>0</v>
      </c>
      <c r="S132" s="49">
        <f t="shared" si="65"/>
        <v>0</v>
      </c>
      <c r="T132" s="37">
        <f>VLOOKUP($C132,DATA_ALL!$A:$CU,T$5,FALSE)</f>
        <v>233955</v>
      </c>
      <c r="U132" s="37">
        <f>VLOOKUP($C132,DATA_ALL!$A:$CU,U$5,FALSE)</f>
        <v>0</v>
      </c>
      <c r="V132" s="37">
        <f t="shared" si="66"/>
        <v>233955</v>
      </c>
      <c r="W132" s="49">
        <f t="shared" si="67"/>
        <v>3.2336558396682794E-6</v>
      </c>
      <c r="X132" s="37">
        <f>VLOOKUP($C132,DATA_ALL!$A:$CU,X$5,FALSE)</f>
        <v>306949</v>
      </c>
      <c r="Y132" s="49">
        <f t="shared" si="68"/>
        <v>2.2503592375366567E-6</v>
      </c>
      <c r="Z132" s="37">
        <f>VLOOKUP($C132,DATA_ALL!$A:$CU,Z$5,FALSE)</f>
        <v>572682</v>
      </c>
      <c r="AA132" s="37">
        <f>VLOOKUP($C132,DATA_ALL!$A:$CU,AA$5,FALSE)</f>
        <v>0</v>
      </c>
      <c r="AB132" s="37">
        <f t="shared" si="69"/>
        <v>572682</v>
      </c>
      <c r="AC132" s="49">
        <f t="shared" si="70"/>
        <v>1.3247328244274809E-5</v>
      </c>
      <c r="AD132" s="37">
        <f>VLOOKUP($C132,DATA_ALL!$A:$CU,AD$5,FALSE)</f>
        <v>492699</v>
      </c>
      <c r="AE132" s="37">
        <f>VLOOKUP($C132,DATA_ALL!$A:$CU,AE$5,FALSE)</f>
        <v>0</v>
      </c>
      <c r="AF132" s="37">
        <f t="shared" si="71"/>
        <v>492699</v>
      </c>
      <c r="AG132" s="49">
        <f t="shared" si="72"/>
        <v>1.0699218241042346E-5</v>
      </c>
      <c r="AH132" s="37">
        <f>VLOOKUP($C132,DATA_ALL!$A:$CU,AH$5,FALSE)</f>
        <v>24755931</v>
      </c>
      <c r="AI132" s="49">
        <f t="shared" si="73"/>
        <v>3.139623462270133E-4</v>
      </c>
      <c r="AJ132" s="37">
        <f>VLOOKUP($C132,DATA_ALL!$A:$CU,AJ$5,FALSE)</f>
        <v>23072554</v>
      </c>
      <c r="AK132" s="49">
        <f t="shared" si="74"/>
        <v>1.9323747068676717E-4</v>
      </c>
      <c r="AL132" s="37">
        <f>VLOOKUP($C132,DATA_ALL!$A:$CU,AL$5,FALSE)</f>
        <v>12562032</v>
      </c>
      <c r="AM132" s="49">
        <f t="shared" si="75"/>
        <v>4.8075132032146956E-4</v>
      </c>
      <c r="AN132" s="37">
        <f>VLOOKUP($C132,DATA_ALL!$A:$CU,AN$5,FALSE)</f>
        <v>0</v>
      </c>
      <c r="AO132" s="49">
        <f t="shared" si="76"/>
        <v>0</v>
      </c>
      <c r="AP132" s="37">
        <f>VLOOKUP($C132,DATA_ALL!$A:$CU,AP$5,FALSE)</f>
        <v>214874</v>
      </c>
      <c r="AQ132" s="49">
        <f t="shared" si="77"/>
        <v>1.9516257947320618E-4</v>
      </c>
      <c r="AR132" s="37">
        <f>VLOOKUP($C132,DATA_ALL!$A:$CU,AR$5,FALSE)</f>
        <v>0</v>
      </c>
      <c r="AS132" s="49">
        <f t="shared" si="78"/>
        <v>0</v>
      </c>
      <c r="AT132" s="37">
        <f>VLOOKUP($C132,DATA_ALL!$A:$CU,AT$5,FALSE)</f>
        <v>0</v>
      </c>
      <c r="AU132" s="49">
        <f t="shared" si="79"/>
        <v>0</v>
      </c>
    </row>
    <row r="133" spans="2:47" ht="16" customHeight="1" x14ac:dyDescent="0.35">
      <c r="B133" s="1">
        <v>126</v>
      </c>
      <c r="C133" s="12" t="s">
        <v>163</v>
      </c>
      <c r="D133" s="12" t="str">
        <f>VLOOKUP($C133,DATA_ALL!$A:$CU,D$5,FALSE)</f>
        <v>Alternative</v>
      </c>
      <c r="E133" s="37">
        <f>VLOOKUP($C133,DATA_ALL!$A:$CU,E$5,FALSE)/1000000000</f>
        <v>66.935146914000001</v>
      </c>
      <c r="F133" s="37" t="str">
        <f>VLOOKUP($C133,DATA_ALL!$A:$CU,F$5,FALSE)</f>
        <v>United States</v>
      </c>
      <c r="G133" s="37">
        <f>IF(VLOOKUP($C133,DATA_ALL!$A:$CU,G$5,FALSE)="N/A",0,VLOOKUP($C133,DATA_ALL!$A:$CU,G$5,FALSE))</f>
        <v>27136173</v>
      </c>
      <c r="H133" s="37">
        <f>VLOOKUP($C133,DATA_ALL!$A:$CU,H$5,FALSE)</f>
        <v>0</v>
      </c>
      <c r="I133" s="37">
        <f t="shared" si="60"/>
        <v>27136173</v>
      </c>
      <c r="J133" s="48">
        <f t="shared" si="61"/>
        <v>8.6863549935979514E-4</v>
      </c>
      <c r="K133" s="50">
        <f>IFERROR(INDEX('SH Summary'!B:B,MATCH('US&amp;CA'!C133,'SH Summary'!C:C,0)), "N/A")</f>
        <v>126</v>
      </c>
      <c r="L133" s="37">
        <f>VLOOKUP($C133,DATA_ALL!$A:$CU,L$5,FALSE)</f>
        <v>0</v>
      </c>
      <c r="M133" s="49">
        <f t="shared" si="62"/>
        <v>0</v>
      </c>
      <c r="N133" s="37">
        <f>VLOOKUP($C133,DATA_ALL!$A:$CU,N$5,FALSE)</f>
        <v>0</v>
      </c>
      <c r="O133" s="37">
        <f>VLOOKUP($C133,DATA_ALL!$A:$CU,O$5,FALSE)</f>
        <v>0</v>
      </c>
      <c r="P133" s="37">
        <f t="shared" si="63"/>
        <v>0</v>
      </c>
      <c r="Q133" s="49">
        <f t="shared" si="64"/>
        <v>0</v>
      </c>
      <c r="R133" s="37">
        <f>VLOOKUP($C133,DATA_ALL!$A:$CU,R$5,FALSE)</f>
        <v>0</v>
      </c>
      <c r="S133" s="49">
        <f t="shared" si="65"/>
        <v>0</v>
      </c>
      <c r="T133" s="37">
        <f>VLOOKUP($C133,DATA_ALL!$A:$CU,T$5,FALSE)</f>
        <v>0</v>
      </c>
      <c r="U133" s="37">
        <f>VLOOKUP($C133,DATA_ALL!$A:$CU,U$5,FALSE)</f>
        <v>0</v>
      </c>
      <c r="V133" s="37">
        <f t="shared" si="66"/>
        <v>0</v>
      </c>
      <c r="W133" s="49">
        <f t="shared" si="67"/>
        <v>0</v>
      </c>
      <c r="X133" s="37">
        <f>VLOOKUP($C133,DATA_ALL!$A:$CU,X$5,FALSE)</f>
        <v>0</v>
      </c>
      <c r="Y133" s="49">
        <f t="shared" si="68"/>
        <v>0</v>
      </c>
      <c r="Z133" s="37">
        <f>VLOOKUP($C133,DATA_ALL!$A:$CU,Z$5,FALSE)</f>
        <v>0</v>
      </c>
      <c r="AA133" s="37">
        <f>VLOOKUP($C133,DATA_ALL!$A:$CU,AA$5,FALSE)</f>
        <v>0</v>
      </c>
      <c r="AB133" s="37">
        <f t="shared" si="69"/>
        <v>0</v>
      </c>
      <c r="AC133" s="49">
        <f t="shared" si="70"/>
        <v>0</v>
      </c>
      <c r="AD133" s="37">
        <f>VLOOKUP($C133,DATA_ALL!$A:$CU,AD$5,FALSE)</f>
        <v>0</v>
      </c>
      <c r="AE133" s="37">
        <f>VLOOKUP($C133,DATA_ALL!$A:$CU,AE$5,FALSE)</f>
        <v>0</v>
      </c>
      <c r="AF133" s="37">
        <f t="shared" si="71"/>
        <v>0</v>
      </c>
      <c r="AG133" s="49">
        <f t="shared" si="72"/>
        <v>0</v>
      </c>
      <c r="AH133" s="37">
        <f>VLOOKUP($C133,DATA_ALL!$A:$CU,AH$5,FALSE)</f>
        <v>259699541</v>
      </c>
      <c r="AI133" s="49">
        <f t="shared" si="73"/>
        <v>3.2935896131896006E-3</v>
      </c>
      <c r="AJ133" s="37">
        <f>VLOOKUP($C133,DATA_ALL!$A:$CU,AJ$5,FALSE)</f>
        <v>162164748</v>
      </c>
      <c r="AK133" s="49">
        <f t="shared" si="74"/>
        <v>1.3581637185929648E-3</v>
      </c>
      <c r="AL133" s="37">
        <f>VLOOKUP($C133,DATA_ALL!$A:$CU,AL$5,FALSE)</f>
        <v>7819356</v>
      </c>
      <c r="AM133" s="49">
        <f t="shared" si="75"/>
        <v>2.9924822043628013E-4</v>
      </c>
      <c r="AN133" s="37">
        <f>VLOOKUP($C133,DATA_ALL!$A:$CU,AN$5,FALSE)</f>
        <v>383254</v>
      </c>
      <c r="AO133" s="49">
        <f t="shared" si="76"/>
        <v>9.3294547224926971E-5</v>
      </c>
      <c r="AP133" s="37">
        <f>VLOOKUP($C133,DATA_ALL!$A:$CU,AP$5,FALSE)</f>
        <v>0</v>
      </c>
      <c r="AQ133" s="49">
        <f t="shared" si="77"/>
        <v>0</v>
      </c>
      <c r="AR133" s="37">
        <f>VLOOKUP($C133,DATA_ALL!$A:$CU,AR$5,FALSE)</f>
        <v>0</v>
      </c>
      <c r="AS133" s="49">
        <f t="shared" si="78"/>
        <v>0</v>
      </c>
      <c r="AT133" s="37">
        <f>VLOOKUP($C133,DATA_ALL!$A:$CU,AT$5,FALSE)</f>
        <v>0</v>
      </c>
      <c r="AU133" s="49">
        <f t="shared" si="79"/>
        <v>0</v>
      </c>
    </row>
    <row r="134" spans="2:47" ht="16" customHeight="1" x14ac:dyDescent="0.35">
      <c r="B134" s="1">
        <v>127</v>
      </c>
      <c r="C134" s="51" t="s">
        <v>450</v>
      </c>
      <c r="D134" s="51" t="str">
        <f>VLOOKUP($C134,DATA_ALL!$A:$CU,D$5,FALSE)</f>
        <v>Index</v>
      </c>
      <c r="E134" s="37">
        <f>VLOOKUP($C134,DATA_ALL!$A:$CU,E$5,FALSE)/1000000000</f>
        <v>65.569822698999999</v>
      </c>
      <c r="F134" s="37" t="str">
        <f>VLOOKUP($C134,DATA_ALL!$A:$CU,F$5,FALSE)</f>
        <v>United States</v>
      </c>
      <c r="G134" s="37">
        <f>IF(VLOOKUP($C134,DATA_ALL!$A:$CU,G$5,FALSE)="N/A",0,VLOOKUP($C134,DATA_ALL!$A:$CU,G$5,FALSE))</f>
        <v>240436</v>
      </c>
      <c r="H134" s="37">
        <f>VLOOKUP($C134,DATA_ALL!$A:$CU,H$5,FALSE)</f>
        <v>1095873</v>
      </c>
      <c r="I134" s="37">
        <f t="shared" si="60"/>
        <v>1336309</v>
      </c>
      <c r="J134" s="48">
        <f t="shared" si="61"/>
        <v>4.2775576184379E-5</v>
      </c>
      <c r="K134" s="50">
        <f>IFERROR(INDEX('SH Summary'!B:B,MATCH('US&amp;CA'!C134,'SH Summary'!C:C,0)), "N/A")</f>
        <v>413</v>
      </c>
      <c r="L134" s="37">
        <f>VLOOKUP($C134,DATA_ALL!$A:$CU,L$5,FALSE)</f>
        <v>18302165</v>
      </c>
      <c r="M134" s="49">
        <f t="shared" si="62"/>
        <v>3.5314428770330209E-5</v>
      </c>
      <c r="N134" s="37">
        <f>VLOOKUP($C134,DATA_ALL!$A:$CU,N$5,FALSE)</f>
        <v>0</v>
      </c>
      <c r="O134" s="37">
        <f>VLOOKUP($C134,DATA_ALL!$A:$CU,O$5,FALSE)</f>
        <v>7614402</v>
      </c>
      <c r="P134" s="37">
        <f t="shared" si="63"/>
        <v>7614402</v>
      </c>
      <c r="Q134" s="49">
        <f t="shared" si="64"/>
        <v>2.3937132977051243E-5</v>
      </c>
      <c r="R134" s="37">
        <f>VLOOKUP($C134,DATA_ALL!$A:$CU,R$5,FALSE)</f>
        <v>99509</v>
      </c>
      <c r="S134" s="49">
        <f t="shared" si="65"/>
        <v>1.5361898067823343E-6</v>
      </c>
      <c r="T134" s="37">
        <f>VLOOKUP($C134,DATA_ALL!$A:$CU,T$5,FALSE)</f>
        <v>257462</v>
      </c>
      <c r="U134" s="37">
        <f>VLOOKUP($C134,DATA_ALL!$A:$CU,U$5,FALSE)</f>
        <v>5481119</v>
      </c>
      <c r="V134" s="37">
        <f t="shared" si="66"/>
        <v>5738581</v>
      </c>
      <c r="W134" s="49">
        <f t="shared" si="67"/>
        <v>7.9316945404284722E-5</v>
      </c>
      <c r="X134" s="37">
        <f>VLOOKUP($C134,DATA_ALL!$A:$CU,X$5,FALSE)</f>
        <v>6061522</v>
      </c>
      <c r="Y134" s="49">
        <f t="shared" si="68"/>
        <v>4.4439310850439884E-5</v>
      </c>
      <c r="Z134" s="37">
        <f>VLOOKUP($C134,DATA_ALL!$A:$CU,Z$5,FALSE)</f>
        <v>2693827</v>
      </c>
      <c r="AA134" s="37">
        <f>VLOOKUP($C134,DATA_ALL!$A:$CU,AA$5,FALSE)</f>
        <v>1382531</v>
      </c>
      <c r="AB134" s="37">
        <f t="shared" si="69"/>
        <v>4076358</v>
      </c>
      <c r="AC134" s="49">
        <f t="shared" si="70"/>
        <v>9.4294656488549613E-5</v>
      </c>
      <c r="AD134" s="37">
        <f>VLOOKUP($C134,DATA_ALL!$A:$CU,AD$5,FALSE)</f>
        <v>0</v>
      </c>
      <c r="AE134" s="37">
        <f>VLOOKUP($C134,DATA_ALL!$A:$CU,AE$5,FALSE)</f>
        <v>123428</v>
      </c>
      <c r="AF134" s="37">
        <f t="shared" si="71"/>
        <v>123428</v>
      </c>
      <c r="AG134" s="49">
        <f t="shared" si="72"/>
        <v>2.6803040173724214E-6</v>
      </c>
      <c r="AH134" s="37">
        <f>VLOOKUP($C134,DATA_ALL!$A:$CU,AH$5,FALSE)</f>
        <v>25422690</v>
      </c>
      <c r="AI134" s="49">
        <f t="shared" si="73"/>
        <v>3.2241838934686111E-4</v>
      </c>
      <c r="AJ134" s="37">
        <f>VLOOKUP($C134,DATA_ALL!$A:$CU,AJ$5,FALSE)</f>
        <v>217820905</v>
      </c>
      <c r="AK134" s="49">
        <f t="shared" si="74"/>
        <v>1.8242956867671693E-3</v>
      </c>
      <c r="AL134" s="37">
        <f>VLOOKUP($C134,DATA_ALL!$A:$CU,AL$5,FALSE)</f>
        <v>53432795</v>
      </c>
      <c r="AM134" s="49">
        <f t="shared" si="75"/>
        <v>2.0448830845771144E-3</v>
      </c>
      <c r="AN134" s="37">
        <f>VLOOKUP($C134,DATA_ALL!$A:$CU,AN$5,FALSE)</f>
        <v>0</v>
      </c>
      <c r="AO134" s="49">
        <f t="shared" si="76"/>
        <v>0</v>
      </c>
      <c r="AP134" s="37">
        <f>VLOOKUP($C134,DATA_ALL!$A:$CU,AP$5,FALSE)</f>
        <v>1374969</v>
      </c>
      <c r="AQ134" s="49">
        <f t="shared" si="77"/>
        <v>1.2488365122615803E-3</v>
      </c>
      <c r="AR134" s="37">
        <f>VLOOKUP($C134,DATA_ALL!$A:$CU,AR$5,FALSE)</f>
        <v>0</v>
      </c>
      <c r="AS134" s="49">
        <f t="shared" si="78"/>
        <v>0</v>
      </c>
      <c r="AT134" s="37">
        <f>VLOOKUP($C134,DATA_ALL!$A:$CU,AT$5,FALSE)</f>
        <v>608285</v>
      </c>
      <c r="AU134" s="49">
        <f t="shared" si="79"/>
        <v>1.2351845306016597E-4</v>
      </c>
    </row>
    <row r="135" spans="2:47" ht="16" customHeight="1" x14ac:dyDescent="0.35">
      <c r="B135" s="1">
        <v>128</v>
      </c>
      <c r="C135" s="12" t="s">
        <v>1383</v>
      </c>
      <c r="D135" s="12" t="str">
        <f>VLOOKUP($C135,DATA_ALL!$A:$CU,D$5,FALSE)</f>
        <v>Alternative</v>
      </c>
      <c r="E135" s="37">
        <f>VLOOKUP($C135,DATA_ALL!$A:$CU,E$5,FALSE)/1000000000</f>
        <v>64.703303227999996</v>
      </c>
      <c r="F135" s="37" t="str">
        <f>VLOOKUP($C135,DATA_ALL!$A:$CU,F$5,FALSE)</f>
        <v>United States</v>
      </c>
      <c r="G135" s="37">
        <f>IF(VLOOKUP($C135,DATA_ALL!$A:$CU,G$5,FALSE)="N/A",0,VLOOKUP($C135,DATA_ALL!$A:$CU,G$5,FALSE))</f>
        <v>0</v>
      </c>
      <c r="H135" s="37">
        <f>VLOOKUP($C135,DATA_ALL!$A:$CU,H$5,FALSE)</f>
        <v>0</v>
      </c>
      <c r="I135" s="37">
        <f t="shared" si="60"/>
        <v>0</v>
      </c>
      <c r="J135" s="48">
        <f t="shared" si="61"/>
        <v>0</v>
      </c>
      <c r="K135" s="50" t="str">
        <f>IFERROR(INDEX('SH Summary'!B:B,MATCH('US&amp;CA'!C135,'SH Summary'!C:C,0)), "N/A")</f>
        <v>N/A</v>
      </c>
      <c r="L135" s="37">
        <f>VLOOKUP($C135,DATA_ALL!$A:$CU,L$5,FALSE)</f>
        <v>0</v>
      </c>
      <c r="M135" s="49">
        <f t="shared" si="62"/>
        <v>0</v>
      </c>
      <c r="N135" s="37">
        <f>VLOOKUP($C135,DATA_ALL!$A:$CU,N$5,FALSE)</f>
        <v>0</v>
      </c>
      <c r="O135" s="37">
        <f>VLOOKUP($C135,DATA_ALL!$A:$CU,O$5,FALSE)</f>
        <v>0</v>
      </c>
      <c r="P135" s="37">
        <f t="shared" si="63"/>
        <v>0</v>
      </c>
      <c r="Q135" s="49">
        <f t="shared" si="64"/>
        <v>0</v>
      </c>
      <c r="R135" s="37">
        <f>VLOOKUP($C135,DATA_ALL!$A:$CU,R$5,FALSE)</f>
        <v>0</v>
      </c>
      <c r="S135" s="49">
        <f t="shared" si="65"/>
        <v>0</v>
      </c>
      <c r="T135" s="37">
        <f>VLOOKUP($C135,DATA_ALL!$A:$CU,T$5,FALSE)</f>
        <v>0</v>
      </c>
      <c r="U135" s="37">
        <f>VLOOKUP($C135,DATA_ALL!$A:$CU,U$5,FALSE)</f>
        <v>0</v>
      </c>
      <c r="V135" s="37">
        <f t="shared" si="66"/>
        <v>0</v>
      </c>
      <c r="W135" s="49">
        <f t="shared" si="67"/>
        <v>0</v>
      </c>
      <c r="X135" s="37">
        <f>VLOOKUP($C135,DATA_ALL!$A:$CU,X$5,FALSE)</f>
        <v>0</v>
      </c>
      <c r="Y135" s="49">
        <f t="shared" si="68"/>
        <v>0</v>
      </c>
      <c r="Z135" s="37">
        <f>VLOOKUP($C135,DATA_ALL!$A:$CU,Z$5,FALSE)</f>
        <v>0</v>
      </c>
      <c r="AA135" s="37">
        <f>VLOOKUP($C135,DATA_ALL!$A:$CU,AA$5,FALSE)</f>
        <v>0</v>
      </c>
      <c r="AB135" s="37">
        <f t="shared" si="69"/>
        <v>0</v>
      </c>
      <c r="AC135" s="49">
        <f t="shared" si="70"/>
        <v>0</v>
      </c>
      <c r="AD135" s="37">
        <f>VLOOKUP($C135,DATA_ALL!$A:$CU,AD$5,FALSE)</f>
        <v>0</v>
      </c>
      <c r="AE135" s="37">
        <f>VLOOKUP($C135,DATA_ALL!$A:$CU,AE$5,FALSE)</f>
        <v>0</v>
      </c>
      <c r="AF135" s="37">
        <f t="shared" si="71"/>
        <v>0</v>
      </c>
      <c r="AG135" s="49">
        <f t="shared" si="72"/>
        <v>0</v>
      </c>
      <c r="AH135" s="37">
        <f>VLOOKUP($C135,DATA_ALL!$A:$CU,AH$5,FALSE)</f>
        <v>16479540</v>
      </c>
      <c r="AI135" s="49">
        <f t="shared" si="73"/>
        <v>2.0899860494610019E-4</v>
      </c>
      <c r="AJ135" s="37">
        <f>VLOOKUP($C135,DATA_ALL!$A:$CU,AJ$5,FALSE)</f>
        <v>113257608</v>
      </c>
      <c r="AK135" s="49">
        <f t="shared" si="74"/>
        <v>9.4855618090452262E-4</v>
      </c>
      <c r="AL135" s="37">
        <f>VLOOKUP($C135,DATA_ALL!$A:$CU,AL$5,FALSE)</f>
        <v>10805652</v>
      </c>
      <c r="AM135" s="49">
        <f t="shared" si="75"/>
        <v>4.1353432835820897E-4</v>
      </c>
      <c r="AN135" s="37">
        <f>VLOOKUP($C135,DATA_ALL!$A:$CU,AN$5,FALSE)</f>
        <v>0</v>
      </c>
      <c r="AO135" s="49">
        <f t="shared" si="76"/>
        <v>0</v>
      </c>
      <c r="AP135" s="37">
        <f>VLOOKUP($C135,DATA_ALL!$A:$CU,AP$5,FALSE)</f>
        <v>3198000</v>
      </c>
      <c r="AQ135" s="49">
        <f t="shared" si="77"/>
        <v>2.9046321525885558E-3</v>
      </c>
      <c r="AR135" s="37">
        <f>VLOOKUP($C135,DATA_ALL!$A:$CU,AR$5,FALSE)</f>
        <v>0</v>
      </c>
      <c r="AS135" s="49">
        <f t="shared" si="78"/>
        <v>0</v>
      </c>
      <c r="AT135" s="37">
        <f>VLOOKUP($C135,DATA_ALL!$A:$CU,AT$5,FALSE)</f>
        <v>0</v>
      </c>
      <c r="AU135" s="49">
        <f t="shared" si="79"/>
        <v>0</v>
      </c>
    </row>
    <row r="136" spans="2:47" ht="16" customHeight="1" x14ac:dyDescent="0.35">
      <c r="B136" s="1">
        <v>129</v>
      </c>
      <c r="C136" s="12" t="s">
        <v>851</v>
      </c>
      <c r="D136" s="12" t="str">
        <f>VLOOKUP($C136,DATA_ALL!$A:$CU,D$5,FALSE)</f>
        <v>Broker</v>
      </c>
      <c r="E136" s="37">
        <f>VLOOKUP($C136,DATA_ALL!$A:$CU,E$5,FALSE)/1000000000</f>
        <v>64.310663086000005</v>
      </c>
      <c r="F136" s="37" t="str">
        <f>VLOOKUP($C136,DATA_ALL!$A:$CU,F$5,FALSE)</f>
        <v>United States</v>
      </c>
      <c r="G136" s="37">
        <f>IF(VLOOKUP($C136,DATA_ALL!$A:$CU,G$5,FALSE)="N/A",0,VLOOKUP($C136,DATA_ALL!$A:$CU,G$5,FALSE))</f>
        <v>9348</v>
      </c>
      <c r="H136" s="37">
        <f>VLOOKUP($C136,DATA_ALL!$A:$CU,H$5,FALSE)</f>
        <v>0</v>
      </c>
      <c r="I136" s="37">
        <f t="shared" ref="I136:I167" si="80">G136+H136</f>
        <v>9348</v>
      </c>
      <c r="J136" s="48">
        <f t="shared" ref="J136:J167" si="81">I136/$J$5</f>
        <v>2.9923175416133164E-7</v>
      </c>
      <c r="K136" s="50">
        <f>IFERROR(INDEX('SH Summary'!B:B,MATCH('US&amp;CA'!C136,'SH Summary'!C:C,0)), "N/A")</f>
        <v>814</v>
      </c>
      <c r="L136" s="37">
        <f>VLOOKUP($C136,DATA_ALL!$A:$CU,L$5,FALSE)</f>
        <v>0</v>
      </c>
      <c r="M136" s="49">
        <f t="shared" ref="M136:M167" si="82">L136/M$5</f>
        <v>0</v>
      </c>
      <c r="N136" s="37">
        <f>VLOOKUP($C136,DATA_ALL!$A:$CU,N$5,FALSE)</f>
        <v>75224123</v>
      </c>
      <c r="O136" s="37">
        <f>VLOOKUP($C136,DATA_ALL!$A:$CU,O$5,FALSE)</f>
        <v>0</v>
      </c>
      <c r="P136" s="37">
        <f t="shared" ref="P136:P167" si="83">N136+O136</f>
        <v>75224123</v>
      </c>
      <c r="Q136" s="49">
        <f t="shared" ref="Q136:Q167" si="84">P136/Q$5</f>
        <v>2.364794812951902E-4</v>
      </c>
      <c r="R136" s="37">
        <f>VLOOKUP($C136,DATA_ALL!$A:$CU,R$5,FALSE)</f>
        <v>0</v>
      </c>
      <c r="S136" s="49">
        <f t="shared" ref="S136:S167" si="85">R136/S$5</f>
        <v>0</v>
      </c>
      <c r="T136" s="37">
        <f>VLOOKUP($C136,DATA_ALL!$A:$CU,T$5,FALSE)</f>
        <v>60828</v>
      </c>
      <c r="U136" s="37">
        <f>VLOOKUP($C136,DATA_ALL!$A:$CU,U$5,FALSE)</f>
        <v>0</v>
      </c>
      <c r="V136" s="37">
        <f t="shared" ref="V136:V167" si="86">T136+U136</f>
        <v>60828</v>
      </c>
      <c r="W136" s="49">
        <f t="shared" ref="W136:W167" si="87">V136/W$5</f>
        <v>8.4074637180373191E-7</v>
      </c>
      <c r="X136" s="37">
        <f>VLOOKUP($C136,DATA_ALL!$A:$CU,X$5,FALSE)</f>
        <v>114616653</v>
      </c>
      <c r="Y136" s="49">
        <f t="shared" ref="Y136:Y167" si="88">X136/Y$5</f>
        <v>8.4029804252199413E-4</v>
      </c>
      <c r="Z136" s="37">
        <f>VLOOKUP($C136,DATA_ALL!$A:$CU,Z$5,FALSE)</f>
        <v>13817701</v>
      </c>
      <c r="AA136" s="37">
        <f>VLOOKUP($C136,DATA_ALL!$A:$CU,AA$5,FALSE)</f>
        <v>0</v>
      </c>
      <c r="AB136" s="37">
        <f t="shared" ref="AB136:AB167" si="89">Z136+AA136</f>
        <v>13817701</v>
      </c>
      <c r="AC136" s="49">
        <f t="shared" ref="AC136:AC167" si="90">AB136/AC$5</f>
        <v>3.1963222299329167E-4</v>
      </c>
      <c r="AD136" s="37">
        <f>VLOOKUP($C136,DATA_ALL!$A:$CU,AD$5,FALSE)</f>
        <v>22446473</v>
      </c>
      <c r="AE136" s="37">
        <f>VLOOKUP($C136,DATA_ALL!$A:$CU,AE$5,FALSE)</f>
        <v>0</v>
      </c>
      <c r="AF136" s="37">
        <f t="shared" ref="AF136:AF167" si="91">AD136+AE136</f>
        <v>22446473</v>
      </c>
      <c r="AG136" s="49">
        <f t="shared" ref="AG136:AG167" si="92">AF136/AG$5</f>
        <v>4.8743698154180237E-4</v>
      </c>
      <c r="AH136" s="37">
        <f>VLOOKUP($C136,DATA_ALL!$A:$CU,AH$5,FALSE)</f>
        <v>33613772</v>
      </c>
      <c r="AI136" s="49">
        <f t="shared" ref="AI136:AI167" si="93">AH136/AI$5</f>
        <v>4.2630021559923904E-4</v>
      </c>
      <c r="AJ136" s="37">
        <f>VLOOKUP($C136,DATA_ALL!$A:$CU,AJ$5,FALSE)</f>
        <v>112617235</v>
      </c>
      <c r="AK136" s="49">
        <f t="shared" ref="AK136:AK167" si="94">AJ136/AK$5</f>
        <v>9.4319292294807369E-4</v>
      </c>
      <c r="AL136" s="37">
        <f>VLOOKUP($C136,DATA_ALL!$A:$CU,AL$5,FALSE)</f>
        <v>30477357</v>
      </c>
      <c r="AM136" s="49">
        <f t="shared" ref="AM136:AM167" si="95">AL136/AM$5</f>
        <v>1.1663741676234214E-3</v>
      </c>
      <c r="AN136" s="37">
        <f>VLOOKUP($C136,DATA_ALL!$A:$CU,AN$5,FALSE)</f>
        <v>31534</v>
      </c>
      <c r="AO136" s="49">
        <f t="shared" ref="AO136:AO167" si="96">AN136/AO$5</f>
        <v>7.6762414800389483E-6</v>
      </c>
      <c r="AP136" s="37">
        <f>VLOOKUP($C136,DATA_ALL!$A:$CU,AP$5,FALSE)</f>
        <v>122319</v>
      </c>
      <c r="AQ136" s="49">
        <f t="shared" ref="AQ136:AQ167" si="97">AP136/AQ$5</f>
        <v>1.1109809264305177E-4</v>
      </c>
      <c r="AR136" s="37">
        <f>VLOOKUP($C136,DATA_ALL!$A:$CU,AR$5,FALSE)</f>
        <v>0</v>
      </c>
      <c r="AS136" s="49">
        <f t="shared" ref="AS136:AS167" si="98">AR136/AS$5</f>
        <v>0</v>
      </c>
      <c r="AT136" s="37">
        <f>VLOOKUP($C136,DATA_ALL!$A:$CU,AT$5,FALSE)</f>
        <v>0</v>
      </c>
      <c r="AU136" s="49">
        <f t="shared" ref="AU136:AU167" si="99">AT136/AU$5</f>
        <v>0</v>
      </c>
    </row>
    <row r="137" spans="2:47" ht="16" customHeight="1" x14ac:dyDescent="0.35">
      <c r="B137" s="1">
        <v>130</v>
      </c>
      <c r="C137" s="12" t="s">
        <v>678</v>
      </c>
      <c r="D137" s="12" t="str">
        <f>VLOOKUP($C137,DATA_ALL!$A:$CU,D$5,FALSE)</f>
        <v>Value</v>
      </c>
      <c r="E137" s="37">
        <f>VLOOKUP($C137,DATA_ALL!$A:$CU,E$5,FALSE)/1000000000</f>
        <v>63.837305325999999</v>
      </c>
      <c r="F137" s="37" t="str">
        <f>VLOOKUP($C137,DATA_ALL!$A:$CU,F$5,FALSE)</f>
        <v>United States</v>
      </c>
      <c r="G137" s="37">
        <f>IF(VLOOKUP($C137,DATA_ALL!$A:$CU,G$5,FALSE)="N/A",0,VLOOKUP($C137,DATA_ALL!$A:$CU,G$5,FALSE))</f>
        <v>254676</v>
      </c>
      <c r="H137" s="37">
        <f>VLOOKUP($C137,DATA_ALL!$A:$CU,H$5,FALSE)</f>
        <v>0</v>
      </c>
      <c r="I137" s="37">
        <f t="shared" si="80"/>
        <v>254676</v>
      </c>
      <c r="J137" s="48">
        <f t="shared" si="81"/>
        <v>8.1522407170294486E-6</v>
      </c>
      <c r="K137" s="50">
        <f>IFERROR(INDEX('SH Summary'!B:B,MATCH('US&amp;CA'!C137,'SH Summary'!C:C,0)), "N/A")</f>
        <v>641</v>
      </c>
      <c r="L137" s="37">
        <f>VLOOKUP($C137,DATA_ALL!$A:$CU,L$5,FALSE)</f>
        <v>0</v>
      </c>
      <c r="M137" s="49">
        <f t="shared" si="82"/>
        <v>0</v>
      </c>
      <c r="N137" s="37">
        <f>VLOOKUP($C137,DATA_ALL!$A:$CU,N$5,FALSE)</f>
        <v>2114754</v>
      </c>
      <c r="O137" s="37">
        <f>VLOOKUP($C137,DATA_ALL!$A:$CU,O$5,FALSE)</f>
        <v>0</v>
      </c>
      <c r="P137" s="37">
        <f t="shared" si="83"/>
        <v>2114754</v>
      </c>
      <c r="Q137" s="49">
        <f t="shared" si="84"/>
        <v>6.6480792203709525E-6</v>
      </c>
      <c r="R137" s="37">
        <f>VLOOKUP($C137,DATA_ALL!$A:$CU,R$5,FALSE)</f>
        <v>0</v>
      </c>
      <c r="S137" s="49">
        <f t="shared" si="85"/>
        <v>0</v>
      </c>
      <c r="T137" s="37">
        <f>VLOOKUP($C137,DATA_ALL!$A:$CU,T$5,FALSE)</f>
        <v>4478</v>
      </c>
      <c r="U137" s="37">
        <f>VLOOKUP($C137,DATA_ALL!$A:$CU,U$5,FALSE)</f>
        <v>0</v>
      </c>
      <c r="V137" s="37">
        <f t="shared" si="86"/>
        <v>4478</v>
      </c>
      <c r="W137" s="49">
        <f t="shared" si="87"/>
        <v>6.1893572909467859E-8</v>
      </c>
      <c r="X137" s="37">
        <f>VLOOKUP($C137,DATA_ALL!$A:$CU,X$5,FALSE)</f>
        <v>5926</v>
      </c>
      <c r="Y137" s="49">
        <f t="shared" si="88"/>
        <v>4.344574780058651E-8</v>
      </c>
      <c r="Z137" s="37">
        <f>VLOOKUP($C137,DATA_ALL!$A:$CU,Z$5,FALSE)</f>
        <v>2395</v>
      </c>
      <c r="AA137" s="37">
        <f>VLOOKUP($C137,DATA_ALL!$A:$CU,AA$5,FALSE)</f>
        <v>0</v>
      </c>
      <c r="AB137" s="37">
        <f t="shared" si="89"/>
        <v>2395</v>
      </c>
      <c r="AC137" s="49">
        <f t="shared" si="90"/>
        <v>5.5401341660883647E-8</v>
      </c>
      <c r="AD137" s="37">
        <f>VLOOKUP($C137,DATA_ALL!$A:$CU,AD$5,FALSE)</f>
        <v>0</v>
      </c>
      <c r="AE137" s="37">
        <f>VLOOKUP($C137,DATA_ALL!$A:$CU,AE$5,FALSE)</f>
        <v>0</v>
      </c>
      <c r="AF137" s="37">
        <f t="shared" si="91"/>
        <v>0</v>
      </c>
      <c r="AG137" s="49">
        <f t="shared" si="92"/>
        <v>0</v>
      </c>
      <c r="AH137" s="37">
        <f>VLOOKUP($C137,DATA_ALL!$A:$CU,AH$5,FALSE)</f>
        <v>941291</v>
      </c>
      <c r="AI137" s="49">
        <f t="shared" si="93"/>
        <v>1.1937742549143944E-5</v>
      </c>
      <c r="AJ137" s="37">
        <f>VLOOKUP($C137,DATA_ALL!$A:$CU,AJ$5,FALSE)</f>
        <v>4062959</v>
      </c>
      <c r="AK137" s="49">
        <f t="shared" si="94"/>
        <v>3.402813232830821E-5</v>
      </c>
      <c r="AL137" s="37">
        <f>VLOOKUP($C137,DATA_ALL!$A:$CU,AL$5,FALSE)</f>
        <v>1491319</v>
      </c>
      <c r="AM137" s="49">
        <f t="shared" si="95"/>
        <v>5.707305778798316E-5</v>
      </c>
      <c r="AN137" s="37">
        <f>VLOOKUP($C137,DATA_ALL!$A:$CU,AN$5,FALSE)</f>
        <v>7794878</v>
      </c>
      <c r="AO137" s="49">
        <f t="shared" si="96"/>
        <v>1.8974873417721518E-3</v>
      </c>
      <c r="AP137" s="37">
        <f>VLOOKUP($C137,DATA_ALL!$A:$CU,AP$5,FALSE)</f>
        <v>2173521</v>
      </c>
      <c r="AQ137" s="49">
        <f t="shared" si="97"/>
        <v>1.9741335149863759E-3</v>
      </c>
      <c r="AR137" s="37">
        <f>VLOOKUP($C137,DATA_ALL!$A:$CU,AR$5,FALSE)</f>
        <v>0</v>
      </c>
      <c r="AS137" s="49">
        <f t="shared" si="98"/>
        <v>0</v>
      </c>
      <c r="AT137" s="37">
        <f>VLOOKUP($C137,DATA_ALL!$A:$CU,AT$5,FALSE)</f>
        <v>0</v>
      </c>
      <c r="AU137" s="49">
        <f t="shared" si="99"/>
        <v>0</v>
      </c>
    </row>
    <row r="138" spans="2:47" ht="16" customHeight="1" x14ac:dyDescent="0.35">
      <c r="B138" s="1">
        <v>131</v>
      </c>
      <c r="C138" s="12" t="s">
        <v>239</v>
      </c>
      <c r="D138" s="12" t="str">
        <f>VLOOKUP($C138,DATA_ALL!$A:$CU,D$5,FALSE)</f>
        <v>Alternative</v>
      </c>
      <c r="E138" s="37">
        <f>VLOOKUP($C138,DATA_ALL!$A:$CU,E$5,FALSE)/1000000000</f>
        <v>63.81647572</v>
      </c>
      <c r="F138" s="37" t="str">
        <f>VLOOKUP($C138,DATA_ALL!$A:$CU,F$5,FALSE)</f>
        <v>United States</v>
      </c>
      <c r="G138" s="37">
        <f>IF(VLOOKUP($C138,DATA_ALL!$A:$CU,G$5,FALSE)="N/A",0,VLOOKUP($C138,DATA_ALL!$A:$CU,G$5,FALSE))</f>
        <v>8659078</v>
      </c>
      <c r="H138" s="37">
        <f>VLOOKUP($C138,DATA_ALL!$A:$CU,H$5,FALSE)</f>
        <v>0</v>
      </c>
      <c r="I138" s="37">
        <f t="shared" si="80"/>
        <v>8659078</v>
      </c>
      <c r="J138" s="48">
        <f t="shared" si="81"/>
        <v>2.7717919334186938E-4</v>
      </c>
      <c r="K138" s="50">
        <f>IFERROR(INDEX('SH Summary'!B:B,MATCH('US&amp;CA'!C138,'SH Summary'!C:C,0)), "N/A")</f>
        <v>202</v>
      </c>
      <c r="L138" s="37">
        <f>VLOOKUP($C138,DATA_ALL!$A:$CU,L$5,FALSE)</f>
        <v>0</v>
      </c>
      <c r="M138" s="49">
        <f t="shared" si="82"/>
        <v>0</v>
      </c>
      <c r="N138" s="37">
        <f>VLOOKUP($C138,DATA_ALL!$A:$CU,N$5,FALSE)</f>
        <v>0</v>
      </c>
      <c r="O138" s="37">
        <f>VLOOKUP($C138,DATA_ALL!$A:$CU,O$5,FALSE)</f>
        <v>0</v>
      </c>
      <c r="P138" s="37">
        <f t="shared" si="83"/>
        <v>0</v>
      </c>
      <c r="Q138" s="49">
        <f t="shared" si="84"/>
        <v>0</v>
      </c>
      <c r="R138" s="37">
        <f>VLOOKUP($C138,DATA_ALL!$A:$CU,R$5,FALSE)</f>
        <v>0</v>
      </c>
      <c r="S138" s="49">
        <f t="shared" si="85"/>
        <v>0</v>
      </c>
      <c r="T138" s="37">
        <f>VLOOKUP($C138,DATA_ALL!$A:$CU,T$5,FALSE)</f>
        <v>152595265</v>
      </c>
      <c r="U138" s="37">
        <f>VLOOKUP($C138,DATA_ALL!$A:$CU,U$5,FALSE)</f>
        <v>0</v>
      </c>
      <c r="V138" s="37">
        <f t="shared" si="86"/>
        <v>152595265</v>
      </c>
      <c r="W138" s="49">
        <f t="shared" si="87"/>
        <v>2.1091259847961299E-3</v>
      </c>
      <c r="X138" s="37">
        <f>VLOOKUP($C138,DATA_ALL!$A:$CU,X$5,FALSE)</f>
        <v>113695686</v>
      </c>
      <c r="Y138" s="49">
        <f t="shared" si="88"/>
        <v>8.3354608504398824E-4</v>
      </c>
      <c r="Z138" s="37">
        <f>VLOOKUP($C138,DATA_ALL!$A:$CU,Z$5,FALSE)</f>
        <v>0</v>
      </c>
      <c r="AA138" s="37">
        <f>VLOOKUP($C138,DATA_ALL!$A:$CU,AA$5,FALSE)</f>
        <v>0</v>
      </c>
      <c r="AB138" s="37">
        <f t="shared" si="89"/>
        <v>0</v>
      </c>
      <c r="AC138" s="49">
        <f t="shared" si="90"/>
        <v>0</v>
      </c>
      <c r="AD138" s="37">
        <f>VLOOKUP($C138,DATA_ALL!$A:$CU,AD$5,FALSE)</f>
        <v>0</v>
      </c>
      <c r="AE138" s="37">
        <f>VLOOKUP($C138,DATA_ALL!$A:$CU,AE$5,FALSE)</f>
        <v>0</v>
      </c>
      <c r="AF138" s="37">
        <f t="shared" si="91"/>
        <v>0</v>
      </c>
      <c r="AG138" s="49">
        <f t="shared" si="92"/>
        <v>0</v>
      </c>
      <c r="AH138" s="37">
        <f>VLOOKUP($C138,DATA_ALL!$A:$CU,AH$5,FALSE)</f>
        <v>231198601</v>
      </c>
      <c r="AI138" s="49">
        <f t="shared" si="93"/>
        <v>2.9321319086873811E-3</v>
      </c>
      <c r="AJ138" s="37">
        <f>VLOOKUP($C138,DATA_ALL!$A:$CU,AJ$5,FALSE)</f>
        <v>0</v>
      </c>
      <c r="AK138" s="49">
        <f t="shared" si="94"/>
        <v>0</v>
      </c>
      <c r="AL138" s="37">
        <f>VLOOKUP($C138,DATA_ALL!$A:$CU,AL$5,FALSE)</f>
        <v>0</v>
      </c>
      <c r="AM138" s="49">
        <f t="shared" si="95"/>
        <v>0</v>
      </c>
      <c r="AN138" s="37">
        <f>VLOOKUP($C138,DATA_ALL!$A:$CU,AN$5,FALSE)</f>
        <v>2556863</v>
      </c>
      <c r="AO138" s="49">
        <f t="shared" si="96"/>
        <v>6.2241066212268741E-4</v>
      </c>
      <c r="AP138" s="37">
        <f>VLOOKUP($C138,DATA_ALL!$A:$CU,AP$5,FALSE)</f>
        <v>0</v>
      </c>
      <c r="AQ138" s="49">
        <f t="shared" si="97"/>
        <v>0</v>
      </c>
      <c r="AR138" s="37">
        <f>VLOOKUP($C138,DATA_ALL!$A:$CU,AR$5,FALSE)</f>
        <v>0</v>
      </c>
      <c r="AS138" s="49">
        <f t="shared" si="98"/>
        <v>0</v>
      </c>
      <c r="AT138" s="37">
        <f>VLOOKUP($C138,DATA_ALL!$A:$CU,AT$5,FALSE)</f>
        <v>0</v>
      </c>
      <c r="AU138" s="49">
        <f t="shared" si="99"/>
        <v>0</v>
      </c>
    </row>
    <row r="139" spans="2:47" ht="16" customHeight="1" x14ac:dyDescent="0.35">
      <c r="B139" s="1">
        <v>132</v>
      </c>
      <c r="C139" s="12" t="s">
        <v>1384</v>
      </c>
      <c r="D139" s="12" t="str">
        <f>VLOOKUP($C139,DATA_ALL!$A:$CU,D$5,FALSE)</f>
        <v>Specialty</v>
      </c>
      <c r="E139" s="37">
        <f>VLOOKUP($C139,DATA_ALL!$A:$CU,E$5,FALSE)/1000000000</f>
        <v>62.485755507999997</v>
      </c>
      <c r="F139" s="37" t="str">
        <f>VLOOKUP($C139,DATA_ALL!$A:$CU,F$5,FALSE)</f>
        <v>United States</v>
      </c>
      <c r="G139" s="37">
        <f>IF(VLOOKUP($C139,DATA_ALL!$A:$CU,G$5,FALSE)="N/A",0,VLOOKUP($C139,DATA_ALL!$A:$CU,G$5,FALSE))</f>
        <v>0</v>
      </c>
      <c r="H139" s="37">
        <f>VLOOKUP($C139,DATA_ALL!$A:$CU,H$5,FALSE)</f>
        <v>0</v>
      </c>
      <c r="I139" s="37">
        <f t="shared" si="80"/>
        <v>0</v>
      </c>
      <c r="J139" s="48">
        <f t="shared" si="81"/>
        <v>0</v>
      </c>
      <c r="K139" s="50" t="str">
        <f>IFERROR(INDEX('SH Summary'!B:B,MATCH('US&amp;CA'!C139,'SH Summary'!C:C,0)), "N/A")</f>
        <v>N/A</v>
      </c>
      <c r="L139" s="37">
        <f>VLOOKUP($C139,DATA_ALL!$A:$CU,L$5,FALSE)</f>
        <v>0</v>
      </c>
      <c r="M139" s="49">
        <f t="shared" si="82"/>
        <v>0</v>
      </c>
      <c r="N139" s="37">
        <f>VLOOKUP($C139,DATA_ALL!$A:$CU,N$5,FALSE)</f>
        <v>0</v>
      </c>
      <c r="O139" s="37">
        <f>VLOOKUP($C139,DATA_ALL!$A:$CU,O$5,FALSE)</f>
        <v>0</v>
      </c>
      <c r="P139" s="37">
        <f t="shared" si="83"/>
        <v>0</v>
      </c>
      <c r="Q139" s="49">
        <f t="shared" si="84"/>
        <v>0</v>
      </c>
      <c r="R139" s="37">
        <f>VLOOKUP($C139,DATA_ALL!$A:$CU,R$5,FALSE)</f>
        <v>0</v>
      </c>
      <c r="S139" s="49">
        <f t="shared" si="85"/>
        <v>0</v>
      </c>
      <c r="T139" s="37">
        <f>VLOOKUP($C139,DATA_ALL!$A:$CU,T$5,FALSE)</f>
        <v>0</v>
      </c>
      <c r="U139" s="37">
        <f>VLOOKUP($C139,DATA_ALL!$A:$CU,U$5,FALSE)</f>
        <v>0</v>
      </c>
      <c r="V139" s="37">
        <f t="shared" si="86"/>
        <v>0</v>
      </c>
      <c r="W139" s="49">
        <f t="shared" si="87"/>
        <v>0</v>
      </c>
      <c r="X139" s="37">
        <f>VLOOKUP($C139,DATA_ALL!$A:$CU,X$5,FALSE)</f>
        <v>0</v>
      </c>
      <c r="Y139" s="49">
        <f t="shared" si="88"/>
        <v>0</v>
      </c>
      <c r="Z139" s="37">
        <f>VLOOKUP($C139,DATA_ALL!$A:$CU,Z$5,FALSE)</f>
        <v>0</v>
      </c>
      <c r="AA139" s="37">
        <f>VLOOKUP($C139,DATA_ALL!$A:$CU,AA$5,FALSE)</f>
        <v>0</v>
      </c>
      <c r="AB139" s="37">
        <f t="shared" si="89"/>
        <v>0</v>
      </c>
      <c r="AC139" s="49">
        <f t="shared" si="90"/>
        <v>0</v>
      </c>
      <c r="AD139" s="37">
        <f>VLOOKUP($C139,DATA_ALL!$A:$CU,AD$5,FALSE)</f>
        <v>0</v>
      </c>
      <c r="AE139" s="37">
        <f>VLOOKUP($C139,DATA_ALL!$A:$CU,AE$5,FALSE)</f>
        <v>0</v>
      </c>
      <c r="AF139" s="37">
        <f t="shared" si="91"/>
        <v>0</v>
      </c>
      <c r="AG139" s="49">
        <f t="shared" si="92"/>
        <v>0</v>
      </c>
      <c r="AH139" s="37">
        <f>VLOOKUP($C139,DATA_ALL!$A:$CU,AH$5,FALSE)</f>
        <v>0</v>
      </c>
      <c r="AI139" s="49">
        <f t="shared" si="93"/>
        <v>0</v>
      </c>
      <c r="AJ139" s="37">
        <f>VLOOKUP($C139,DATA_ALL!$A:$CU,AJ$5,FALSE)</f>
        <v>210516</v>
      </c>
      <c r="AK139" s="49">
        <f t="shared" si="94"/>
        <v>1.7631155778894472E-6</v>
      </c>
      <c r="AL139" s="37">
        <f>VLOOKUP($C139,DATA_ALL!$A:$CU,AL$5,FALSE)</f>
        <v>230890</v>
      </c>
      <c r="AM139" s="49">
        <f t="shared" si="95"/>
        <v>8.8362035973976265E-6</v>
      </c>
      <c r="AN139" s="37">
        <f>VLOOKUP($C139,DATA_ALL!$A:$CU,AN$5,FALSE)</f>
        <v>0</v>
      </c>
      <c r="AO139" s="49">
        <f t="shared" si="96"/>
        <v>0</v>
      </c>
      <c r="AP139" s="37">
        <f>VLOOKUP($C139,DATA_ALL!$A:$CU,AP$5,FALSE)</f>
        <v>0</v>
      </c>
      <c r="AQ139" s="49">
        <f t="shared" si="97"/>
        <v>0</v>
      </c>
      <c r="AR139" s="37">
        <f>VLOOKUP($C139,DATA_ALL!$A:$CU,AR$5,FALSE)</f>
        <v>0</v>
      </c>
      <c r="AS139" s="49">
        <f t="shared" si="98"/>
        <v>0</v>
      </c>
      <c r="AT139" s="37">
        <f>VLOOKUP($C139,DATA_ALL!$A:$CU,AT$5,FALSE)</f>
        <v>0</v>
      </c>
      <c r="AU139" s="49">
        <f t="shared" si="99"/>
        <v>0</v>
      </c>
    </row>
    <row r="140" spans="2:47" ht="16" customHeight="1" x14ac:dyDescent="0.35">
      <c r="B140" s="1">
        <v>133</v>
      </c>
      <c r="C140" s="12" t="s">
        <v>1385</v>
      </c>
      <c r="D140" s="12" t="str">
        <f>VLOOKUP($C140,DATA_ALL!$A:$CU,D$5,FALSE)</f>
        <v>Growth</v>
      </c>
      <c r="E140" s="37">
        <f>VLOOKUP($C140,DATA_ALL!$A:$CU,E$5,FALSE)/1000000000</f>
        <v>61.515805317000002</v>
      </c>
      <c r="F140" s="37" t="str">
        <f>VLOOKUP($C140,DATA_ALL!$A:$CU,F$5,FALSE)</f>
        <v>United States</v>
      </c>
      <c r="G140" s="37">
        <f>IF(VLOOKUP($C140,DATA_ALL!$A:$CU,G$5,FALSE)="N/A",0,VLOOKUP($C140,DATA_ALL!$A:$CU,G$5,FALSE))</f>
        <v>0</v>
      </c>
      <c r="H140" s="37">
        <f>VLOOKUP($C140,DATA_ALL!$A:$CU,H$5,FALSE)</f>
        <v>0</v>
      </c>
      <c r="I140" s="37">
        <f t="shared" si="80"/>
        <v>0</v>
      </c>
      <c r="J140" s="48">
        <f t="shared" si="81"/>
        <v>0</v>
      </c>
      <c r="K140" s="50" t="str">
        <f>IFERROR(INDEX('SH Summary'!B:B,MATCH('US&amp;CA'!C140,'SH Summary'!C:C,0)), "N/A")</f>
        <v>N/A</v>
      </c>
      <c r="L140" s="37">
        <f>VLOOKUP($C140,DATA_ALL!$A:$CU,L$5,FALSE)</f>
        <v>55523802</v>
      </c>
      <c r="M140" s="49">
        <f t="shared" si="82"/>
        <v>1.0713439370625924E-4</v>
      </c>
      <c r="N140" s="37">
        <f>VLOOKUP($C140,DATA_ALL!$A:$CU,N$5,FALSE)</f>
        <v>8679574</v>
      </c>
      <c r="O140" s="37">
        <f>VLOOKUP($C140,DATA_ALL!$A:$CU,O$5,FALSE)</f>
        <v>26144495</v>
      </c>
      <c r="P140" s="37">
        <f t="shared" si="83"/>
        <v>34824069</v>
      </c>
      <c r="Q140" s="49">
        <f t="shared" si="84"/>
        <v>1.0947522477208425E-4</v>
      </c>
      <c r="R140" s="37">
        <f>VLOOKUP($C140,DATA_ALL!$A:$CU,R$5,FALSE)</f>
        <v>0</v>
      </c>
      <c r="S140" s="49">
        <f t="shared" si="85"/>
        <v>0</v>
      </c>
      <c r="T140" s="37">
        <f>VLOOKUP($C140,DATA_ALL!$A:$CU,T$5,FALSE)</f>
        <v>1604212</v>
      </c>
      <c r="U140" s="37">
        <f>VLOOKUP($C140,DATA_ALL!$A:$CU,U$5,FALSE)</f>
        <v>0</v>
      </c>
      <c r="V140" s="37">
        <f t="shared" si="86"/>
        <v>1604212</v>
      </c>
      <c r="W140" s="49">
        <f t="shared" si="87"/>
        <v>2.2172937111264686E-5</v>
      </c>
      <c r="X140" s="37">
        <f>VLOOKUP($C140,DATA_ALL!$A:$CU,X$5,FALSE)</f>
        <v>57062421</v>
      </c>
      <c r="Y140" s="49">
        <f t="shared" si="88"/>
        <v>4.1834619501466278E-4</v>
      </c>
      <c r="Z140" s="37">
        <f>VLOOKUP($C140,DATA_ALL!$A:$CU,Z$5,FALSE)</f>
        <v>0</v>
      </c>
      <c r="AA140" s="37">
        <f>VLOOKUP($C140,DATA_ALL!$A:$CU,AA$5,FALSE)</f>
        <v>0</v>
      </c>
      <c r="AB140" s="37">
        <f t="shared" si="89"/>
        <v>0</v>
      </c>
      <c r="AC140" s="49">
        <f t="shared" si="90"/>
        <v>0</v>
      </c>
      <c r="AD140" s="37">
        <f>VLOOKUP($C140,DATA_ALL!$A:$CU,AD$5,FALSE)</f>
        <v>0</v>
      </c>
      <c r="AE140" s="37">
        <f>VLOOKUP($C140,DATA_ALL!$A:$CU,AE$5,FALSE)</f>
        <v>0</v>
      </c>
      <c r="AF140" s="37">
        <f t="shared" si="91"/>
        <v>0</v>
      </c>
      <c r="AG140" s="49">
        <f t="shared" si="92"/>
        <v>0</v>
      </c>
      <c r="AH140" s="37">
        <f>VLOOKUP($C140,DATA_ALL!$A:$CU,AH$5,FALSE)</f>
        <v>0</v>
      </c>
      <c r="AI140" s="49">
        <f t="shared" si="93"/>
        <v>0</v>
      </c>
      <c r="AJ140" s="37">
        <f>VLOOKUP($C140,DATA_ALL!$A:$CU,AJ$5,FALSE)</f>
        <v>262088210</v>
      </c>
      <c r="AK140" s="49">
        <f t="shared" si="94"/>
        <v>2.1950436348408711E-3</v>
      </c>
      <c r="AL140" s="37">
        <f>VLOOKUP($C140,DATA_ALL!$A:$CU,AL$5,FALSE)</f>
        <v>27370393</v>
      </c>
      <c r="AM140" s="49">
        <f t="shared" si="95"/>
        <v>1.0474700727133564E-3</v>
      </c>
      <c r="AN140" s="37">
        <f>VLOOKUP($C140,DATA_ALL!$A:$CU,AN$5,FALSE)</f>
        <v>0</v>
      </c>
      <c r="AO140" s="49">
        <f t="shared" si="96"/>
        <v>0</v>
      </c>
      <c r="AP140" s="37">
        <f>VLOOKUP($C140,DATA_ALL!$A:$CU,AP$5,FALSE)</f>
        <v>1006219</v>
      </c>
      <c r="AQ140" s="49">
        <f t="shared" si="97"/>
        <v>9.1391371480472293E-4</v>
      </c>
      <c r="AR140" s="37">
        <f>VLOOKUP($C140,DATA_ALL!$A:$CU,AR$5,FALSE)</f>
        <v>0</v>
      </c>
      <c r="AS140" s="49">
        <f t="shared" si="98"/>
        <v>0</v>
      </c>
      <c r="AT140" s="37">
        <f>VLOOKUP($C140,DATA_ALL!$A:$CU,AT$5,FALSE)</f>
        <v>262922</v>
      </c>
      <c r="AU140" s="49">
        <f t="shared" si="99"/>
        <v>5.338898495850622E-5</v>
      </c>
    </row>
    <row r="141" spans="2:47" ht="16" customHeight="1" x14ac:dyDescent="0.35">
      <c r="B141" s="1">
        <v>134</v>
      </c>
      <c r="C141" s="12" t="s">
        <v>1386</v>
      </c>
      <c r="D141" s="12" t="str">
        <f>VLOOKUP($C141,DATA_ALL!$A:$CU,D$5,FALSE)</f>
        <v>Value</v>
      </c>
      <c r="E141" s="37">
        <f>VLOOKUP($C141,DATA_ALL!$A:$CU,E$5,FALSE)/1000000000</f>
        <v>61.449117829999999</v>
      </c>
      <c r="F141" s="37" t="str">
        <f>VLOOKUP($C141,DATA_ALL!$A:$CU,F$5,FALSE)</f>
        <v>Canada</v>
      </c>
      <c r="G141" s="37">
        <f>IF(VLOOKUP($C141,DATA_ALL!$A:$CU,G$5,FALSE)="N/A",0,VLOOKUP($C141,DATA_ALL!$A:$CU,G$5,FALSE))</f>
        <v>0</v>
      </c>
      <c r="H141" s="37">
        <f>VLOOKUP($C141,DATA_ALL!$A:$CU,H$5,FALSE)</f>
        <v>0</v>
      </c>
      <c r="I141" s="37">
        <f t="shared" si="80"/>
        <v>0</v>
      </c>
      <c r="J141" s="48">
        <f t="shared" si="81"/>
        <v>0</v>
      </c>
      <c r="K141" s="50" t="str">
        <f>IFERROR(INDEX('SH Summary'!B:B,MATCH('US&amp;CA'!C141,'SH Summary'!C:C,0)), "N/A")</f>
        <v>N/A</v>
      </c>
      <c r="L141" s="37">
        <f>VLOOKUP($C141,DATA_ALL!$A:$CU,L$5,FALSE)</f>
        <v>0</v>
      </c>
      <c r="M141" s="49">
        <f t="shared" si="82"/>
        <v>0</v>
      </c>
      <c r="N141" s="37">
        <f>VLOOKUP($C141,DATA_ALL!$A:$CU,N$5,FALSE)</f>
        <v>48176640</v>
      </c>
      <c r="O141" s="37">
        <f>VLOOKUP($C141,DATA_ALL!$A:$CU,O$5,FALSE)</f>
        <v>0</v>
      </c>
      <c r="P141" s="37">
        <f t="shared" si="83"/>
        <v>48176640</v>
      </c>
      <c r="Q141" s="49">
        <f t="shared" si="84"/>
        <v>1.5145124174787802E-4</v>
      </c>
      <c r="R141" s="37">
        <f>VLOOKUP($C141,DATA_ALL!$A:$CU,R$5,FALSE)</f>
        <v>0</v>
      </c>
      <c r="S141" s="49">
        <f t="shared" si="85"/>
        <v>0</v>
      </c>
      <c r="T141" s="37">
        <f>VLOOKUP($C141,DATA_ALL!$A:$CU,T$5,FALSE)</f>
        <v>5843268</v>
      </c>
      <c r="U141" s="37">
        <f>VLOOKUP($C141,DATA_ALL!$A:$CU,U$5,FALSE)</f>
        <v>0</v>
      </c>
      <c r="V141" s="37">
        <f t="shared" si="86"/>
        <v>5843268</v>
      </c>
      <c r="W141" s="49">
        <f t="shared" si="87"/>
        <v>8.0763897719419485E-5</v>
      </c>
      <c r="X141" s="37">
        <f>VLOOKUP($C141,DATA_ALL!$A:$CU,X$5,FALSE)</f>
        <v>164445427</v>
      </c>
      <c r="Y141" s="49">
        <f t="shared" si="88"/>
        <v>1.2056116348973607E-3</v>
      </c>
      <c r="Z141" s="37">
        <f>VLOOKUP($C141,DATA_ALL!$A:$CU,Z$5,FALSE)</f>
        <v>0</v>
      </c>
      <c r="AA141" s="37">
        <f>VLOOKUP($C141,DATA_ALL!$A:$CU,AA$5,FALSE)</f>
        <v>0</v>
      </c>
      <c r="AB141" s="37">
        <f t="shared" si="89"/>
        <v>0</v>
      </c>
      <c r="AC141" s="49">
        <f t="shared" si="90"/>
        <v>0</v>
      </c>
      <c r="AD141" s="37">
        <f>VLOOKUP($C141,DATA_ALL!$A:$CU,AD$5,FALSE)</f>
        <v>0</v>
      </c>
      <c r="AE141" s="37">
        <f>VLOOKUP($C141,DATA_ALL!$A:$CU,AE$5,FALSE)</f>
        <v>0</v>
      </c>
      <c r="AF141" s="37">
        <f t="shared" si="91"/>
        <v>0</v>
      </c>
      <c r="AG141" s="49">
        <f t="shared" si="92"/>
        <v>0</v>
      </c>
      <c r="AH141" s="37">
        <f>VLOOKUP($C141,DATA_ALL!$A:$CU,AH$5,FALSE)</f>
        <v>17387746</v>
      </c>
      <c r="AI141" s="49">
        <f t="shared" si="93"/>
        <v>2.2051675332910588E-4</v>
      </c>
      <c r="AJ141" s="37">
        <f>VLOOKUP($C141,DATA_ALL!$A:$CU,AJ$5,FALSE)</f>
        <v>286356494</v>
      </c>
      <c r="AK141" s="49">
        <f t="shared" si="94"/>
        <v>2.3982955946398659E-3</v>
      </c>
      <c r="AL141" s="37">
        <f>VLOOKUP($C141,DATA_ALL!$A:$CU,AL$5,FALSE)</f>
        <v>1697272</v>
      </c>
      <c r="AM141" s="49">
        <f t="shared" si="95"/>
        <v>6.495491771909683E-5</v>
      </c>
      <c r="AN141" s="37">
        <f>VLOOKUP($C141,DATA_ALL!$A:$CU,AN$5,FALSE)</f>
        <v>0</v>
      </c>
      <c r="AO141" s="49">
        <f t="shared" si="96"/>
        <v>0</v>
      </c>
      <c r="AP141" s="37">
        <f>VLOOKUP($C141,DATA_ALL!$A:$CU,AP$5,FALSE)</f>
        <v>0</v>
      </c>
      <c r="AQ141" s="49">
        <f t="shared" si="97"/>
        <v>0</v>
      </c>
      <c r="AR141" s="37">
        <f>VLOOKUP($C141,DATA_ALL!$A:$CU,AR$5,FALSE)</f>
        <v>0</v>
      </c>
      <c r="AS141" s="49">
        <f t="shared" si="98"/>
        <v>0</v>
      </c>
      <c r="AT141" s="37">
        <f>VLOOKUP($C141,DATA_ALL!$A:$CU,AT$5,FALSE)</f>
        <v>0</v>
      </c>
      <c r="AU141" s="49">
        <f t="shared" si="99"/>
        <v>0</v>
      </c>
    </row>
    <row r="142" spans="2:47" ht="16" customHeight="1" x14ac:dyDescent="0.35">
      <c r="B142" s="1">
        <v>135</v>
      </c>
      <c r="C142" s="12" t="s">
        <v>112</v>
      </c>
      <c r="D142" s="12" t="str">
        <f>VLOOKUP($C142,DATA_ALL!$A:$CU,D$5,FALSE)</f>
        <v>Growth</v>
      </c>
      <c r="E142" s="37">
        <f>VLOOKUP($C142,DATA_ALL!$A:$CU,E$5,FALSE)/1000000000</f>
        <v>60.127247228000002</v>
      </c>
      <c r="F142" s="37" t="str">
        <f>VLOOKUP($C142,DATA_ALL!$A:$CU,F$5,FALSE)</f>
        <v>United States</v>
      </c>
      <c r="G142" s="37">
        <f>IF(VLOOKUP($C142,DATA_ALL!$A:$CU,G$5,FALSE)="N/A",0,VLOOKUP($C142,DATA_ALL!$A:$CU,G$5,FALSE))</f>
        <v>39254585</v>
      </c>
      <c r="H142" s="37">
        <f>VLOOKUP($C142,DATA_ALL!$A:$CU,H$5,FALSE)</f>
        <v>0</v>
      </c>
      <c r="I142" s="37">
        <f t="shared" si="80"/>
        <v>39254585</v>
      </c>
      <c r="J142" s="48">
        <f t="shared" si="81"/>
        <v>1.2565488156209988E-3</v>
      </c>
      <c r="K142" s="50">
        <f>IFERROR(INDEX('SH Summary'!B:B,MATCH('US&amp;CA'!C142,'SH Summary'!C:C,0)), "N/A")</f>
        <v>74</v>
      </c>
      <c r="L142" s="37">
        <f>VLOOKUP($C142,DATA_ALL!$A:$CU,L$5,FALSE)</f>
        <v>24324153</v>
      </c>
      <c r="M142" s="49">
        <f t="shared" si="82"/>
        <v>4.6933986690487926E-5</v>
      </c>
      <c r="N142" s="37">
        <f>VLOOKUP($C142,DATA_ALL!$A:$CU,N$5,FALSE)</f>
        <v>296159496</v>
      </c>
      <c r="O142" s="37">
        <f>VLOOKUP($C142,DATA_ALL!$A:$CU,O$5,FALSE)</f>
        <v>24200018</v>
      </c>
      <c r="P142" s="37">
        <f t="shared" si="83"/>
        <v>320359514</v>
      </c>
      <c r="Q142" s="49">
        <f t="shared" si="84"/>
        <v>1.007103156240176E-3</v>
      </c>
      <c r="R142" s="37">
        <f>VLOOKUP($C142,DATA_ALL!$A:$CU,R$5,FALSE)</f>
        <v>1450392</v>
      </c>
      <c r="S142" s="49">
        <f t="shared" si="85"/>
        <v>2.2390712460567824E-5</v>
      </c>
      <c r="T142" s="37">
        <f>VLOOKUP($C142,DATA_ALL!$A:$CU,T$5,FALSE)</f>
        <v>0</v>
      </c>
      <c r="U142" s="37">
        <f>VLOOKUP($C142,DATA_ALL!$A:$CU,U$5,FALSE)</f>
        <v>0</v>
      </c>
      <c r="V142" s="37">
        <f t="shared" si="86"/>
        <v>0</v>
      </c>
      <c r="W142" s="49">
        <f t="shared" si="87"/>
        <v>0</v>
      </c>
      <c r="X142" s="37">
        <f>VLOOKUP($C142,DATA_ALL!$A:$CU,X$5,FALSE)</f>
        <v>95885916</v>
      </c>
      <c r="Y142" s="49">
        <f t="shared" si="88"/>
        <v>7.0297592375366568E-4</v>
      </c>
      <c r="Z142" s="37">
        <f>VLOOKUP($C142,DATA_ALL!$A:$CU,Z$5,FALSE)</f>
        <v>26140176</v>
      </c>
      <c r="AA142" s="37">
        <f>VLOOKUP($C142,DATA_ALL!$A:$CU,AA$5,FALSE)</f>
        <v>0</v>
      </c>
      <c r="AB142" s="37">
        <f t="shared" si="89"/>
        <v>26140176</v>
      </c>
      <c r="AC142" s="49">
        <f t="shared" si="90"/>
        <v>6.0467675225537817E-4</v>
      </c>
      <c r="AD142" s="37">
        <f>VLOOKUP($C142,DATA_ALL!$A:$CU,AD$5,FALSE)</f>
        <v>93389236</v>
      </c>
      <c r="AE142" s="37">
        <f>VLOOKUP($C142,DATA_ALL!$A:$CU,AE$5,FALSE)</f>
        <v>0</v>
      </c>
      <c r="AF142" s="37">
        <f t="shared" si="91"/>
        <v>93389236</v>
      </c>
      <c r="AG142" s="49">
        <f t="shared" si="92"/>
        <v>2.0279964386536375E-3</v>
      </c>
      <c r="AH142" s="37">
        <f>VLOOKUP($C142,DATA_ALL!$A:$CU,AH$5,FALSE)</f>
        <v>249656</v>
      </c>
      <c r="AI142" s="49">
        <f t="shared" si="93"/>
        <v>3.1662143310082436E-6</v>
      </c>
      <c r="AJ142" s="37">
        <f>VLOOKUP($C142,DATA_ALL!$A:$CU,AJ$5,FALSE)</f>
        <v>369594521</v>
      </c>
      <c r="AK142" s="49">
        <f t="shared" si="94"/>
        <v>3.0954314991624792E-3</v>
      </c>
      <c r="AL142" s="37">
        <f>VLOOKUP($C142,DATA_ALL!$A:$CU,AL$5,FALSE)</f>
        <v>5462396</v>
      </c>
      <c r="AM142" s="49">
        <f t="shared" si="95"/>
        <v>2.0904691924990434E-4</v>
      </c>
      <c r="AN142" s="37">
        <f>VLOOKUP($C142,DATA_ALL!$A:$CU,AN$5,FALSE)</f>
        <v>0</v>
      </c>
      <c r="AO142" s="49">
        <f t="shared" si="96"/>
        <v>0</v>
      </c>
      <c r="AP142" s="37">
        <f>VLOOKUP($C142,DATA_ALL!$A:$CU,AP$5,FALSE)</f>
        <v>0</v>
      </c>
      <c r="AQ142" s="49">
        <f t="shared" si="97"/>
        <v>0</v>
      </c>
      <c r="AR142" s="37">
        <f>VLOOKUP($C142,DATA_ALL!$A:$CU,AR$5,FALSE)</f>
        <v>0</v>
      </c>
      <c r="AS142" s="49">
        <f t="shared" si="98"/>
        <v>0</v>
      </c>
      <c r="AT142" s="37">
        <f>VLOOKUP($C142,DATA_ALL!$A:$CU,AT$5,FALSE)</f>
        <v>0</v>
      </c>
      <c r="AU142" s="49">
        <f t="shared" si="99"/>
        <v>0</v>
      </c>
    </row>
    <row r="143" spans="2:47" ht="16" customHeight="1" x14ac:dyDescent="0.35">
      <c r="B143" s="1">
        <v>136</v>
      </c>
      <c r="C143" s="12" t="s">
        <v>403</v>
      </c>
      <c r="D143" s="12" t="str">
        <f>VLOOKUP($C143,DATA_ALL!$A:$CU,D$5,FALSE)</f>
        <v>Alternative</v>
      </c>
      <c r="E143" s="37">
        <f>VLOOKUP($C143,DATA_ALL!$A:$CU,E$5,FALSE)/1000000000</f>
        <v>59.776071522999999</v>
      </c>
      <c r="F143" s="37" t="str">
        <f>VLOOKUP($C143,DATA_ALL!$A:$CU,F$5,FALSE)</f>
        <v>United States</v>
      </c>
      <c r="G143" s="37">
        <f>IF(VLOOKUP($C143,DATA_ALL!$A:$CU,G$5,FALSE)="N/A",0,VLOOKUP($C143,DATA_ALL!$A:$CU,G$5,FALSE))</f>
        <v>1868121</v>
      </c>
      <c r="H143" s="37">
        <f>VLOOKUP($C143,DATA_ALL!$A:$CU,H$5,FALSE)</f>
        <v>0</v>
      </c>
      <c r="I143" s="37">
        <f t="shared" si="80"/>
        <v>1868121</v>
      </c>
      <c r="J143" s="48">
        <f t="shared" si="81"/>
        <v>5.979900768245839E-5</v>
      </c>
      <c r="K143" s="50">
        <f>IFERROR(INDEX('SH Summary'!B:B,MATCH('US&amp;CA'!C143,'SH Summary'!C:C,0)), "N/A")</f>
        <v>366</v>
      </c>
      <c r="L143" s="37">
        <f>VLOOKUP($C143,DATA_ALL!$A:$CU,L$5,FALSE)</f>
        <v>0</v>
      </c>
      <c r="M143" s="49">
        <f t="shared" si="82"/>
        <v>0</v>
      </c>
      <c r="N143" s="37">
        <f>VLOOKUP($C143,DATA_ALL!$A:$CU,N$5,FALSE)</f>
        <v>14886456</v>
      </c>
      <c r="O143" s="37">
        <f>VLOOKUP($C143,DATA_ALL!$A:$CU,O$5,FALSE)</f>
        <v>0</v>
      </c>
      <c r="P143" s="37">
        <f t="shared" si="83"/>
        <v>14886456</v>
      </c>
      <c r="Q143" s="49">
        <f t="shared" si="84"/>
        <v>4.679803835271927E-5</v>
      </c>
      <c r="R143" s="37">
        <f>VLOOKUP($C143,DATA_ALL!$A:$CU,R$5,FALSE)</f>
        <v>0</v>
      </c>
      <c r="S143" s="49">
        <f t="shared" si="85"/>
        <v>0</v>
      </c>
      <c r="T143" s="37">
        <f>VLOOKUP($C143,DATA_ALL!$A:$CU,T$5,FALSE)</f>
        <v>3967601</v>
      </c>
      <c r="U143" s="37">
        <f>VLOOKUP($C143,DATA_ALL!$A:$CU,U$5,FALSE)</f>
        <v>0</v>
      </c>
      <c r="V143" s="37">
        <f t="shared" si="86"/>
        <v>3967601</v>
      </c>
      <c r="W143" s="49">
        <f t="shared" si="87"/>
        <v>5.4838991015894956E-5</v>
      </c>
      <c r="X143" s="37">
        <f>VLOOKUP($C143,DATA_ALL!$A:$CU,X$5,FALSE)</f>
        <v>7168949</v>
      </c>
      <c r="Y143" s="49">
        <f t="shared" si="88"/>
        <v>5.2558277126099704E-5</v>
      </c>
      <c r="Z143" s="37">
        <f>VLOOKUP($C143,DATA_ALL!$A:$CU,Z$5,FALSE)</f>
        <v>5591066</v>
      </c>
      <c r="AA143" s="37">
        <f>VLOOKUP($C143,DATA_ALL!$A:$CU,AA$5,FALSE)</f>
        <v>0</v>
      </c>
      <c r="AB143" s="37">
        <f t="shared" si="89"/>
        <v>5591066</v>
      </c>
      <c r="AC143" s="49">
        <f t="shared" si="90"/>
        <v>1.2933300948415451E-4</v>
      </c>
      <c r="AD143" s="37">
        <f>VLOOKUP($C143,DATA_ALL!$A:$CU,AD$5,FALSE)</f>
        <v>4330561</v>
      </c>
      <c r="AE143" s="37">
        <f>VLOOKUP($C143,DATA_ALL!$A:$CU,AE$5,FALSE)</f>
        <v>0</v>
      </c>
      <c r="AF143" s="37">
        <f t="shared" si="91"/>
        <v>4330561</v>
      </c>
      <c r="AG143" s="49">
        <f t="shared" si="92"/>
        <v>9.404041259500543E-5</v>
      </c>
      <c r="AH143" s="37">
        <f>VLOOKUP($C143,DATA_ALL!$A:$CU,AH$5,FALSE)</f>
        <v>189707918</v>
      </c>
      <c r="AI143" s="49">
        <f t="shared" si="93"/>
        <v>2.4059342802790107E-3</v>
      </c>
      <c r="AJ143" s="37">
        <f>VLOOKUP($C143,DATA_ALL!$A:$CU,AJ$5,FALSE)</f>
        <v>105325365</v>
      </c>
      <c r="AK143" s="49">
        <f t="shared" si="94"/>
        <v>8.8212198492462312E-4</v>
      </c>
      <c r="AL143" s="37">
        <f>VLOOKUP($C143,DATA_ALL!$A:$CU,AL$5,FALSE)</f>
        <v>102928684</v>
      </c>
      <c r="AM143" s="49">
        <f t="shared" si="95"/>
        <v>3.9391000382701874E-3</v>
      </c>
      <c r="AN143" s="37">
        <f>VLOOKUP($C143,DATA_ALL!$A:$CU,AN$5,FALSE)</f>
        <v>0</v>
      </c>
      <c r="AO143" s="49">
        <f t="shared" si="96"/>
        <v>0</v>
      </c>
      <c r="AP143" s="37">
        <f>VLOOKUP($C143,DATA_ALL!$A:$CU,AP$5,FALSE)</f>
        <v>2771867</v>
      </c>
      <c r="AQ143" s="49">
        <f t="shared" si="97"/>
        <v>2.5175903723887376E-3</v>
      </c>
      <c r="AR143" s="37">
        <f>VLOOKUP($C143,DATA_ALL!$A:$CU,AR$5,FALSE)</f>
        <v>0</v>
      </c>
      <c r="AS143" s="49">
        <f t="shared" si="98"/>
        <v>0</v>
      </c>
      <c r="AT143" s="37">
        <f>VLOOKUP($C143,DATA_ALL!$A:$CU,AT$5,FALSE)</f>
        <v>0</v>
      </c>
      <c r="AU143" s="49">
        <f t="shared" si="99"/>
        <v>0</v>
      </c>
    </row>
    <row r="144" spans="2:47" ht="16" customHeight="1" x14ac:dyDescent="0.35">
      <c r="B144" s="1">
        <v>137</v>
      </c>
      <c r="C144" s="12" t="s">
        <v>1387</v>
      </c>
      <c r="D144" s="12" t="str">
        <f>VLOOKUP($C144,DATA_ALL!$A:$CU,D$5,FALSE)</f>
        <v>Broker</v>
      </c>
      <c r="E144" s="37">
        <f>VLOOKUP($C144,DATA_ALL!$A:$CU,E$5,FALSE)/1000000000</f>
        <v>58.334041092</v>
      </c>
      <c r="F144" s="37" t="str">
        <f>VLOOKUP($C144,DATA_ALL!$A:$CU,F$5,FALSE)</f>
        <v>Canada</v>
      </c>
      <c r="G144" s="37">
        <f>IF(VLOOKUP($C144,DATA_ALL!$A:$CU,G$5,FALSE)="N/A",0,VLOOKUP($C144,DATA_ALL!$A:$CU,G$5,FALSE))</f>
        <v>0</v>
      </c>
      <c r="H144" s="37">
        <f>VLOOKUP($C144,DATA_ALL!$A:$CU,H$5,FALSE)</f>
        <v>0</v>
      </c>
      <c r="I144" s="37">
        <f t="shared" si="80"/>
        <v>0</v>
      </c>
      <c r="J144" s="48">
        <f t="shared" si="81"/>
        <v>0</v>
      </c>
      <c r="K144" s="50" t="str">
        <f>IFERROR(INDEX('SH Summary'!B:B,MATCH('US&amp;CA'!C144,'SH Summary'!C:C,0)), "N/A")</f>
        <v>N/A</v>
      </c>
      <c r="L144" s="37">
        <f>VLOOKUP($C144,DATA_ALL!$A:$CU,L$5,FALSE)</f>
        <v>0</v>
      </c>
      <c r="M144" s="49">
        <f t="shared" si="82"/>
        <v>0</v>
      </c>
      <c r="N144" s="37">
        <f>VLOOKUP($C144,DATA_ALL!$A:$CU,N$5,FALSE)</f>
        <v>39768813</v>
      </c>
      <c r="O144" s="37">
        <f>VLOOKUP($C144,DATA_ALL!$A:$CU,O$5,FALSE)</f>
        <v>0</v>
      </c>
      <c r="P144" s="37">
        <f t="shared" si="83"/>
        <v>39768813</v>
      </c>
      <c r="Q144" s="49">
        <f t="shared" si="84"/>
        <v>1.2501984596038982E-4</v>
      </c>
      <c r="R144" s="37">
        <f>VLOOKUP($C144,DATA_ALL!$A:$CU,R$5,FALSE)</f>
        <v>0</v>
      </c>
      <c r="S144" s="49">
        <f t="shared" si="85"/>
        <v>0</v>
      </c>
      <c r="T144" s="37">
        <f>VLOOKUP($C144,DATA_ALL!$A:$CU,T$5,FALSE)</f>
        <v>0</v>
      </c>
      <c r="U144" s="37">
        <f>VLOOKUP($C144,DATA_ALL!$A:$CU,U$5,FALSE)</f>
        <v>0</v>
      </c>
      <c r="V144" s="37">
        <f t="shared" si="86"/>
        <v>0</v>
      </c>
      <c r="W144" s="49">
        <f t="shared" si="87"/>
        <v>0</v>
      </c>
      <c r="X144" s="37">
        <f>VLOOKUP($C144,DATA_ALL!$A:$CU,X$5,FALSE)</f>
        <v>1196528</v>
      </c>
      <c r="Y144" s="49">
        <f t="shared" si="88"/>
        <v>8.7721994134897358E-6</v>
      </c>
      <c r="Z144" s="37">
        <f>VLOOKUP($C144,DATA_ALL!$A:$CU,Z$5,FALSE)</f>
        <v>7012999</v>
      </c>
      <c r="AA144" s="37">
        <f>VLOOKUP($C144,DATA_ALL!$A:$CU,AA$5,FALSE)</f>
        <v>0</v>
      </c>
      <c r="AB144" s="37">
        <f t="shared" si="89"/>
        <v>7012999</v>
      </c>
      <c r="AC144" s="49">
        <f t="shared" si="90"/>
        <v>1.6222528336803146E-4</v>
      </c>
      <c r="AD144" s="37">
        <f>VLOOKUP($C144,DATA_ALL!$A:$CU,AD$5,FALSE)</f>
        <v>12606504</v>
      </c>
      <c r="AE144" s="37">
        <f>VLOOKUP($C144,DATA_ALL!$A:$CU,AE$5,FALSE)</f>
        <v>0</v>
      </c>
      <c r="AF144" s="37">
        <f t="shared" si="91"/>
        <v>12606504</v>
      </c>
      <c r="AG144" s="49">
        <f t="shared" si="92"/>
        <v>2.7375687296416938E-4</v>
      </c>
      <c r="AH144" s="37">
        <f>VLOOKUP($C144,DATA_ALL!$A:$CU,AH$5,FALSE)</f>
        <v>6581208</v>
      </c>
      <c r="AI144" s="49">
        <f t="shared" si="93"/>
        <v>8.346490805326569E-5</v>
      </c>
      <c r="AJ144" s="37">
        <f>VLOOKUP($C144,DATA_ALL!$A:$CU,AJ$5,FALSE)</f>
        <v>35034073</v>
      </c>
      <c r="AK144" s="49">
        <f t="shared" si="94"/>
        <v>2.9341769681742041E-4</v>
      </c>
      <c r="AL144" s="37">
        <f>VLOOKUP($C144,DATA_ALL!$A:$CU,AL$5,FALSE)</f>
        <v>11356786</v>
      </c>
      <c r="AM144" s="49">
        <f t="shared" si="95"/>
        <v>4.3462632988901646E-4</v>
      </c>
      <c r="AN144" s="37">
        <f>VLOOKUP($C144,DATA_ALL!$A:$CU,AN$5,FALSE)</f>
        <v>0</v>
      </c>
      <c r="AO144" s="49">
        <f t="shared" si="96"/>
        <v>0</v>
      </c>
      <c r="AP144" s="37">
        <f>VLOOKUP($C144,DATA_ALL!$A:$CU,AP$5,FALSE)</f>
        <v>0</v>
      </c>
      <c r="AQ144" s="49">
        <f t="shared" si="97"/>
        <v>0</v>
      </c>
      <c r="AR144" s="37">
        <f>VLOOKUP($C144,DATA_ALL!$A:$CU,AR$5,FALSE)</f>
        <v>0</v>
      </c>
      <c r="AS144" s="49">
        <f t="shared" si="98"/>
        <v>0</v>
      </c>
      <c r="AT144" s="37">
        <f>VLOOKUP($C144,DATA_ALL!$A:$CU,AT$5,FALSE)</f>
        <v>0</v>
      </c>
      <c r="AU144" s="49">
        <f t="shared" si="99"/>
        <v>0</v>
      </c>
    </row>
    <row r="145" spans="2:47" ht="16" customHeight="1" x14ac:dyDescent="0.35">
      <c r="B145" s="1">
        <v>138</v>
      </c>
      <c r="C145" s="12" t="s">
        <v>1388</v>
      </c>
      <c r="D145" s="12" t="str">
        <f>VLOOKUP($C145,DATA_ALL!$A:$CU,D$5,FALSE)</f>
        <v>Growth</v>
      </c>
      <c r="E145" s="37">
        <f>VLOOKUP($C145,DATA_ALL!$A:$CU,E$5,FALSE)/1000000000</f>
        <v>58.256503885000001</v>
      </c>
      <c r="F145" s="37" t="str">
        <f>VLOOKUP($C145,DATA_ALL!$A:$CU,F$5,FALSE)</f>
        <v>United States</v>
      </c>
      <c r="G145" s="37">
        <f>IF(VLOOKUP($C145,DATA_ALL!$A:$CU,G$5,FALSE)="N/A",0,VLOOKUP($C145,DATA_ALL!$A:$CU,G$5,FALSE))</f>
        <v>0</v>
      </c>
      <c r="H145" s="37">
        <f>VLOOKUP($C145,DATA_ALL!$A:$CU,H$5,FALSE)</f>
        <v>0</v>
      </c>
      <c r="I145" s="37">
        <f t="shared" si="80"/>
        <v>0</v>
      </c>
      <c r="J145" s="48">
        <f t="shared" si="81"/>
        <v>0</v>
      </c>
      <c r="K145" s="50" t="str">
        <f>IFERROR(INDEX('SH Summary'!B:B,MATCH('US&amp;CA'!C145,'SH Summary'!C:C,0)), "N/A")</f>
        <v>N/A</v>
      </c>
      <c r="L145" s="37">
        <f>VLOOKUP($C145,DATA_ALL!$A:$CU,L$5,FALSE)</f>
        <v>60885369</v>
      </c>
      <c r="M145" s="49">
        <f t="shared" si="82"/>
        <v>1.1747965482257269E-4</v>
      </c>
      <c r="N145" s="37">
        <f>VLOOKUP($C145,DATA_ALL!$A:$CU,N$5,FALSE)</f>
        <v>268861</v>
      </c>
      <c r="O145" s="37">
        <f>VLOOKUP($C145,DATA_ALL!$A:$CU,O$5,FALSE)</f>
        <v>34141115</v>
      </c>
      <c r="P145" s="37">
        <f t="shared" si="83"/>
        <v>34409976</v>
      </c>
      <c r="Q145" s="49">
        <f t="shared" si="84"/>
        <v>1.0817345488839988E-4</v>
      </c>
      <c r="R145" s="37">
        <f>VLOOKUP($C145,DATA_ALL!$A:$CU,R$5,FALSE)</f>
        <v>1191997</v>
      </c>
      <c r="S145" s="49">
        <f t="shared" si="85"/>
        <v>1.840168870268139E-5</v>
      </c>
      <c r="T145" s="37">
        <f>VLOOKUP($C145,DATA_ALL!$A:$CU,T$5,FALSE)</f>
        <v>9011282</v>
      </c>
      <c r="U145" s="37">
        <f>VLOOKUP($C145,DATA_ALL!$A:$CU,U$5,FALSE)</f>
        <v>0</v>
      </c>
      <c r="V145" s="37">
        <f t="shared" si="86"/>
        <v>9011282</v>
      </c>
      <c r="W145" s="49">
        <f t="shared" si="87"/>
        <v>1.2455123704215617E-4</v>
      </c>
      <c r="X145" s="37">
        <f>VLOOKUP($C145,DATA_ALL!$A:$CU,X$5,FALSE)</f>
        <v>5647182</v>
      </c>
      <c r="Y145" s="49">
        <f t="shared" si="88"/>
        <v>4.1401627565982402E-5</v>
      </c>
      <c r="Z145" s="37">
        <f>VLOOKUP($C145,DATA_ALL!$A:$CU,Z$5,FALSE)</f>
        <v>0</v>
      </c>
      <c r="AA145" s="37">
        <f>VLOOKUP($C145,DATA_ALL!$A:$CU,AA$5,FALSE)</f>
        <v>0</v>
      </c>
      <c r="AB145" s="37">
        <f t="shared" si="89"/>
        <v>0</v>
      </c>
      <c r="AC145" s="49">
        <f t="shared" si="90"/>
        <v>0</v>
      </c>
      <c r="AD145" s="37">
        <f>VLOOKUP($C145,DATA_ALL!$A:$CU,AD$5,FALSE)</f>
        <v>0</v>
      </c>
      <c r="AE145" s="37">
        <f>VLOOKUP($C145,DATA_ALL!$A:$CU,AE$5,FALSE)</f>
        <v>0</v>
      </c>
      <c r="AF145" s="37">
        <f t="shared" si="91"/>
        <v>0</v>
      </c>
      <c r="AG145" s="49">
        <f t="shared" si="92"/>
        <v>0</v>
      </c>
      <c r="AH145" s="37">
        <f>VLOOKUP($C145,DATA_ALL!$A:$CU,AH$5,FALSE)</f>
        <v>2294002</v>
      </c>
      <c r="AI145" s="49">
        <f t="shared" si="93"/>
        <v>2.9093240329740013E-5</v>
      </c>
      <c r="AJ145" s="37">
        <f>VLOOKUP($C145,DATA_ALL!$A:$CU,AJ$5,FALSE)</f>
        <v>58178202</v>
      </c>
      <c r="AK145" s="49">
        <f t="shared" si="94"/>
        <v>4.8725462311557791E-4</v>
      </c>
      <c r="AL145" s="37">
        <f>VLOOKUP($C145,DATA_ALL!$A:$CU,AL$5,FALSE)</f>
        <v>2053536</v>
      </c>
      <c r="AM145" s="49">
        <f t="shared" si="95"/>
        <v>7.858920780711825E-5</v>
      </c>
      <c r="AN145" s="37">
        <f>VLOOKUP($C145,DATA_ALL!$A:$CU,AN$5,FALSE)</f>
        <v>0</v>
      </c>
      <c r="AO145" s="49">
        <f t="shared" si="96"/>
        <v>0</v>
      </c>
      <c r="AP145" s="37">
        <f>VLOOKUP($C145,DATA_ALL!$A:$CU,AP$5,FALSE)</f>
        <v>814499</v>
      </c>
      <c r="AQ145" s="49">
        <f t="shared" si="97"/>
        <v>7.3978110808356045E-4</v>
      </c>
      <c r="AR145" s="37">
        <f>VLOOKUP($C145,DATA_ALL!$A:$CU,AR$5,FALSE)</f>
        <v>0</v>
      </c>
      <c r="AS145" s="49">
        <f t="shared" si="98"/>
        <v>0</v>
      </c>
      <c r="AT145" s="37">
        <f>VLOOKUP($C145,DATA_ALL!$A:$CU,AT$5,FALSE)</f>
        <v>0</v>
      </c>
      <c r="AU145" s="49">
        <f t="shared" si="99"/>
        <v>0</v>
      </c>
    </row>
    <row r="146" spans="2:47" ht="16" customHeight="1" x14ac:dyDescent="0.35">
      <c r="B146" s="1">
        <v>139</v>
      </c>
      <c r="C146" s="12" t="s">
        <v>93</v>
      </c>
      <c r="D146" s="12" t="str">
        <f>VLOOKUP($C146,DATA_ALL!$A:$CU,D$5,FALSE)</f>
        <v>Alternative</v>
      </c>
      <c r="E146" s="37">
        <f>VLOOKUP($C146,DATA_ALL!$A:$CU,E$5,FALSE)/1000000000</f>
        <v>57.864544748999997</v>
      </c>
      <c r="F146" s="37" t="str">
        <f>VLOOKUP($C146,DATA_ALL!$A:$CU,F$5,FALSE)</f>
        <v>United States</v>
      </c>
      <c r="G146" s="37">
        <f>IF(VLOOKUP($C146,DATA_ALL!$A:$CU,G$5,FALSE)="N/A",0,VLOOKUP($C146,DATA_ALL!$A:$CU,G$5,FALSE))</f>
        <v>54180681</v>
      </c>
      <c r="H146" s="37">
        <f>VLOOKUP($C146,DATA_ALL!$A:$CU,H$5,FALSE)</f>
        <v>0</v>
      </c>
      <c r="I146" s="37">
        <f t="shared" si="80"/>
        <v>54180681</v>
      </c>
      <c r="J146" s="48">
        <f t="shared" si="81"/>
        <v>1.7343367797695262E-3</v>
      </c>
      <c r="K146" s="50">
        <f>IFERROR(INDEX('SH Summary'!B:B,MATCH('US&amp;CA'!C146,'SH Summary'!C:C,0)), "N/A")</f>
        <v>55</v>
      </c>
      <c r="L146" s="37">
        <f>VLOOKUP($C146,DATA_ALL!$A:$CU,L$5,FALSE)</f>
        <v>0</v>
      </c>
      <c r="M146" s="49">
        <f t="shared" si="82"/>
        <v>0</v>
      </c>
      <c r="N146" s="37">
        <f>VLOOKUP($C146,DATA_ALL!$A:$CU,N$5,FALSE)</f>
        <v>0</v>
      </c>
      <c r="O146" s="37">
        <f>VLOOKUP($C146,DATA_ALL!$A:$CU,O$5,FALSE)</f>
        <v>0</v>
      </c>
      <c r="P146" s="37">
        <f t="shared" si="83"/>
        <v>0</v>
      </c>
      <c r="Q146" s="49">
        <f t="shared" si="84"/>
        <v>0</v>
      </c>
      <c r="R146" s="37">
        <f>VLOOKUP($C146,DATA_ALL!$A:$CU,R$5,FALSE)</f>
        <v>0</v>
      </c>
      <c r="S146" s="49">
        <f t="shared" si="85"/>
        <v>0</v>
      </c>
      <c r="T146" s="37">
        <f>VLOOKUP($C146,DATA_ALL!$A:$CU,T$5,FALSE)</f>
        <v>0</v>
      </c>
      <c r="U146" s="37">
        <f>VLOOKUP($C146,DATA_ALL!$A:$CU,U$5,FALSE)</f>
        <v>0</v>
      </c>
      <c r="V146" s="37">
        <f t="shared" si="86"/>
        <v>0</v>
      </c>
      <c r="W146" s="49">
        <f t="shared" si="87"/>
        <v>0</v>
      </c>
      <c r="X146" s="37">
        <f>VLOOKUP($C146,DATA_ALL!$A:$CU,X$5,FALSE)</f>
        <v>0</v>
      </c>
      <c r="Y146" s="49">
        <f t="shared" si="88"/>
        <v>0</v>
      </c>
      <c r="Z146" s="37">
        <f>VLOOKUP($C146,DATA_ALL!$A:$CU,Z$5,FALSE)</f>
        <v>80211671</v>
      </c>
      <c r="AA146" s="37">
        <f>VLOOKUP($C146,DATA_ALL!$A:$CU,AA$5,FALSE)</f>
        <v>0</v>
      </c>
      <c r="AB146" s="37">
        <f t="shared" si="89"/>
        <v>80211671</v>
      </c>
      <c r="AC146" s="49">
        <f t="shared" si="90"/>
        <v>1.855463127457784E-3</v>
      </c>
      <c r="AD146" s="37">
        <f>VLOOKUP($C146,DATA_ALL!$A:$CU,AD$5,FALSE)</f>
        <v>0</v>
      </c>
      <c r="AE146" s="37">
        <f>VLOOKUP($C146,DATA_ALL!$A:$CU,AE$5,FALSE)</f>
        <v>0</v>
      </c>
      <c r="AF146" s="37">
        <f t="shared" si="91"/>
        <v>0</v>
      </c>
      <c r="AG146" s="49">
        <f t="shared" si="92"/>
        <v>0</v>
      </c>
      <c r="AH146" s="37">
        <f>VLOOKUP($C146,DATA_ALL!$A:$CU,AH$5,FALSE)</f>
        <v>106540289</v>
      </c>
      <c r="AI146" s="49">
        <f t="shared" si="93"/>
        <v>1.3511767786937223E-3</v>
      </c>
      <c r="AJ146" s="37">
        <f>VLOOKUP($C146,DATA_ALL!$A:$CU,AJ$5,FALSE)</f>
        <v>31110054</v>
      </c>
      <c r="AK146" s="49">
        <f t="shared" si="94"/>
        <v>2.6055321608040201E-4</v>
      </c>
      <c r="AL146" s="37">
        <f>VLOOKUP($C146,DATA_ALL!$A:$CU,AL$5,FALSE)</f>
        <v>0</v>
      </c>
      <c r="AM146" s="49">
        <f t="shared" si="95"/>
        <v>0</v>
      </c>
      <c r="AN146" s="37">
        <f>VLOOKUP($C146,DATA_ALL!$A:$CU,AN$5,FALSE)</f>
        <v>13142003</v>
      </c>
      <c r="AO146" s="49">
        <f t="shared" si="96"/>
        <v>3.1991243914313533E-3</v>
      </c>
      <c r="AP146" s="37">
        <f>VLOOKUP($C146,DATA_ALL!$A:$CU,AP$5,FALSE)</f>
        <v>0</v>
      </c>
      <c r="AQ146" s="49">
        <f t="shared" si="97"/>
        <v>0</v>
      </c>
      <c r="AR146" s="37">
        <f>VLOOKUP($C146,DATA_ALL!$A:$CU,AR$5,FALSE)</f>
        <v>0</v>
      </c>
      <c r="AS146" s="49">
        <f t="shared" si="98"/>
        <v>0</v>
      </c>
      <c r="AT146" s="37">
        <f>VLOOKUP($C146,DATA_ALL!$A:$CU,AT$5,FALSE)</f>
        <v>0</v>
      </c>
      <c r="AU146" s="49">
        <f t="shared" si="99"/>
        <v>0</v>
      </c>
    </row>
    <row r="147" spans="2:47" ht="16" customHeight="1" x14ac:dyDescent="0.35">
      <c r="B147" s="1">
        <v>140</v>
      </c>
      <c r="C147" s="12" t="s">
        <v>673</v>
      </c>
      <c r="D147" s="12" t="str">
        <f>VLOOKUP($C147,DATA_ALL!$A:$CU,D$5,FALSE)</f>
        <v>GARP</v>
      </c>
      <c r="E147" s="37">
        <f>VLOOKUP($C147,DATA_ALL!$A:$CU,E$5,FALSE)/1000000000</f>
        <v>57.641893658999997</v>
      </c>
      <c r="F147" s="37" t="str">
        <f>VLOOKUP($C147,DATA_ALL!$A:$CU,F$5,FALSE)</f>
        <v>United States</v>
      </c>
      <c r="G147" s="37">
        <f>IF(VLOOKUP($C147,DATA_ALL!$A:$CU,G$5,FALSE)="N/A",0,VLOOKUP($C147,DATA_ALL!$A:$CU,G$5,FALSE))</f>
        <v>268966</v>
      </c>
      <c r="H147" s="37">
        <f>VLOOKUP($C147,DATA_ALL!$A:$CU,H$5,FALSE)</f>
        <v>0</v>
      </c>
      <c r="I147" s="37">
        <f t="shared" si="80"/>
        <v>268966</v>
      </c>
      <c r="J147" s="48">
        <f t="shared" si="81"/>
        <v>8.6096670934699109E-6</v>
      </c>
      <c r="K147" s="50">
        <f>IFERROR(INDEX('SH Summary'!B:B,MATCH('US&amp;CA'!C147,'SH Summary'!C:C,0)), "N/A")</f>
        <v>636</v>
      </c>
      <c r="L147" s="37">
        <f>VLOOKUP($C147,DATA_ALL!$A:$CU,L$5,FALSE)</f>
        <v>0</v>
      </c>
      <c r="M147" s="49">
        <f t="shared" si="82"/>
        <v>0</v>
      </c>
      <c r="N147" s="37">
        <f>VLOOKUP($C147,DATA_ALL!$A:$CU,N$5,FALSE)</f>
        <v>83387993</v>
      </c>
      <c r="O147" s="37">
        <f>VLOOKUP($C147,DATA_ALL!$A:$CU,O$5,FALSE)</f>
        <v>0</v>
      </c>
      <c r="P147" s="37">
        <f t="shared" si="83"/>
        <v>83387993</v>
      </c>
      <c r="Q147" s="49">
        <f t="shared" si="84"/>
        <v>2.6214395787488212E-4</v>
      </c>
      <c r="R147" s="37">
        <f>VLOOKUP($C147,DATA_ALL!$A:$CU,R$5,FALSE)</f>
        <v>0</v>
      </c>
      <c r="S147" s="49">
        <f t="shared" si="85"/>
        <v>0</v>
      </c>
      <c r="T147" s="37">
        <f>VLOOKUP($C147,DATA_ALL!$A:$CU,T$5,FALSE)</f>
        <v>374327</v>
      </c>
      <c r="U147" s="37">
        <f>VLOOKUP($C147,DATA_ALL!$A:$CU,U$5,FALSE)</f>
        <v>0</v>
      </c>
      <c r="V147" s="37">
        <f t="shared" si="86"/>
        <v>374327</v>
      </c>
      <c r="W147" s="49">
        <f t="shared" si="87"/>
        <v>5.1738355217691778E-6</v>
      </c>
      <c r="X147" s="37">
        <f>VLOOKUP($C147,DATA_ALL!$A:$CU,X$5,FALSE)</f>
        <v>786786</v>
      </c>
      <c r="Y147" s="49">
        <f t="shared" si="88"/>
        <v>5.7682258064516133E-6</v>
      </c>
      <c r="Z147" s="37">
        <f>VLOOKUP($C147,DATA_ALL!$A:$CU,Z$5,FALSE)</f>
        <v>3411875</v>
      </c>
      <c r="AA147" s="37">
        <f>VLOOKUP($C147,DATA_ALL!$A:$CU,AA$5,FALSE)</f>
        <v>0</v>
      </c>
      <c r="AB147" s="37">
        <f t="shared" si="89"/>
        <v>3411875</v>
      </c>
      <c r="AC147" s="49">
        <f t="shared" si="90"/>
        <v>7.8923779782558406E-5</v>
      </c>
      <c r="AD147" s="37">
        <f>VLOOKUP($C147,DATA_ALL!$A:$CU,AD$5,FALSE)</f>
        <v>3729785</v>
      </c>
      <c r="AE147" s="37">
        <f>VLOOKUP($C147,DATA_ALL!$A:$CU,AE$5,FALSE)</f>
        <v>0</v>
      </c>
      <c r="AF147" s="37">
        <f t="shared" si="91"/>
        <v>3729785</v>
      </c>
      <c r="AG147" s="49">
        <f t="shared" si="92"/>
        <v>8.0994245385450597E-5</v>
      </c>
      <c r="AH147" s="37">
        <f>VLOOKUP($C147,DATA_ALL!$A:$CU,AH$5,FALSE)</f>
        <v>7892121</v>
      </c>
      <c r="AI147" s="49">
        <f t="shared" si="93"/>
        <v>1.0009031071655042E-4</v>
      </c>
      <c r="AJ147" s="37">
        <f>VLOOKUP($C147,DATA_ALL!$A:$CU,AJ$5,FALSE)</f>
        <v>8231176</v>
      </c>
      <c r="AK147" s="49">
        <f t="shared" si="94"/>
        <v>6.8937822445561139E-5</v>
      </c>
      <c r="AL147" s="37">
        <f>VLOOKUP($C147,DATA_ALL!$A:$CU,AL$5,FALSE)</f>
        <v>18453883</v>
      </c>
      <c r="AM147" s="49">
        <f t="shared" si="95"/>
        <v>7.0623356295445845E-4</v>
      </c>
      <c r="AN147" s="37">
        <f>VLOOKUP($C147,DATA_ALL!$A:$CU,AN$5,FALSE)</f>
        <v>17675</v>
      </c>
      <c r="AO147" s="49">
        <f t="shared" si="96"/>
        <v>4.3025803310613438E-6</v>
      </c>
      <c r="AP147" s="37">
        <f>VLOOKUP($C147,DATA_ALL!$A:$CU,AP$5,FALSE)</f>
        <v>19785</v>
      </c>
      <c r="AQ147" s="49">
        <f t="shared" si="97"/>
        <v>1.7970027247956403E-5</v>
      </c>
      <c r="AR147" s="37">
        <f>VLOOKUP($C147,DATA_ALL!$A:$CU,AR$5,FALSE)</f>
        <v>0</v>
      </c>
      <c r="AS147" s="49">
        <f t="shared" si="98"/>
        <v>0</v>
      </c>
      <c r="AT147" s="37">
        <f>VLOOKUP($C147,DATA_ALL!$A:$CU,AT$5,FALSE)</f>
        <v>0</v>
      </c>
      <c r="AU147" s="49">
        <f t="shared" si="99"/>
        <v>0</v>
      </c>
    </row>
    <row r="148" spans="2:47" ht="16" customHeight="1" x14ac:dyDescent="0.35">
      <c r="B148" s="1">
        <v>141</v>
      </c>
      <c r="C148" s="12" t="s">
        <v>1389</v>
      </c>
      <c r="D148" s="12" t="str">
        <f>VLOOKUP($C148,DATA_ALL!$A:$CU,D$5,FALSE)</f>
        <v>Broker</v>
      </c>
      <c r="E148" s="37">
        <f>VLOOKUP($C148,DATA_ALL!$A:$CU,E$5,FALSE)/1000000000</f>
        <v>57.224815360999997</v>
      </c>
      <c r="F148" s="37" t="str">
        <f>VLOOKUP($C148,DATA_ALL!$A:$CU,F$5,FALSE)</f>
        <v>United States</v>
      </c>
      <c r="G148" s="37">
        <f>IF(VLOOKUP($C148,DATA_ALL!$A:$CU,G$5,FALSE)="N/A",0,VLOOKUP($C148,DATA_ALL!$A:$CU,G$5,FALSE))</f>
        <v>0</v>
      </c>
      <c r="H148" s="37">
        <f>VLOOKUP($C148,DATA_ALL!$A:$CU,H$5,FALSE)</f>
        <v>0</v>
      </c>
      <c r="I148" s="37">
        <f t="shared" si="80"/>
        <v>0</v>
      </c>
      <c r="J148" s="48">
        <f t="shared" si="81"/>
        <v>0</v>
      </c>
      <c r="K148" s="50" t="str">
        <f>IFERROR(INDEX('SH Summary'!B:B,MATCH('US&amp;CA'!C148,'SH Summary'!C:C,0)), "N/A")</f>
        <v>N/A</v>
      </c>
      <c r="L148" s="37">
        <f>VLOOKUP($C148,DATA_ALL!$A:$CU,L$5,FALSE)</f>
        <v>0</v>
      </c>
      <c r="M148" s="49">
        <f t="shared" si="82"/>
        <v>0</v>
      </c>
      <c r="N148" s="37">
        <f>VLOOKUP($C148,DATA_ALL!$A:$CU,N$5,FALSE)</f>
        <v>19445924</v>
      </c>
      <c r="O148" s="37">
        <f>VLOOKUP($C148,DATA_ALL!$A:$CU,O$5,FALSE)</f>
        <v>0</v>
      </c>
      <c r="P148" s="37">
        <f t="shared" si="83"/>
        <v>19445924</v>
      </c>
      <c r="Q148" s="49">
        <f t="shared" si="84"/>
        <v>6.1131480666457084E-5</v>
      </c>
      <c r="R148" s="37">
        <f>VLOOKUP($C148,DATA_ALL!$A:$CU,R$5,FALSE)</f>
        <v>0</v>
      </c>
      <c r="S148" s="49">
        <f t="shared" si="85"/>
        <v>0</v>
      </c>
      <c r="T148" s="37">
        <f>VLOOKUP($C148,DATA_ALL!$A:$CU,T$5,FALSE)</f>
        <v>568767</v>
      </c>
      <c r="U148" s="37">
        <f>VLOOKUP($C148,DATA_ALL!$A:$CU,U$5,FALSE)</f>
        <v>0</v>
      </c>
      <c r="V148" s="37">
        <f t="shared" si="86"/>
        <v>568767</v>
      </c>
      <c r="W148" s="49">
        <f t="shared" si="87"/>
        <v>7.8613268832066343E-6</v>
      </c>
      <c r="X148" s="37">
        <f>VLOOKUP($C148,DATA_ALL!$A:$CU,X$5,FALSE)</f>
        <v>478611</v>
      </c>
      <c r="Y148" s="49">
        <f t="shared" si="88"/>
        <v>3.5088782991202348E-6</v>
      </c>
      <c r="Z148" s="37">
        <f>VLOOKUP($C148,DATA_ALL!$A:$CU,Z$5,FALSE)</f>
        <v>258915</v>
      </c>
      <c r="AA148" s="37">
        <f>VLOOKUP($C148,DATA_ALL!$A:$CU,AA$5,FALSE)</f>
        <v>0</v>
      </c>
      <c r="AB148" s="37">
        <f t="shared" si="89"/>
        <v>258915</v>
      </c>
      <c r="AC148" s="49">
        <f t="shared" si="90"/>
        <v>5.9892435808466343E-6</v>
      </c>
      <c r="AD148" s="37">
        <f>VLOOKUP($C148,DATA_ALL!$A:$CU,AD$5,FALSE)</f>
        <v>10982335</v>
      </c>
      <c r="AE148" s="37">
        <f>VLOOKUP($C148,DATA_ALL!$A:$CU,AE$5,FALSE)</f>
        <v>0</v>
      </c>
      <c r="AF148" s="37">
        <f t="shared" si="91"/>
        <v>10982335</v>
      </c>
      <c r="AG148" s="49">
        <f t="shared" si="92"/>
        <v>2.384871878393051E-4</v>
      </c>
      <c r="AH148" s="37">
        <f>VLOOKUP($C148,DATA_ALL!$A:$CU,AH$5,FALSE)</f>
        <v>8218429</v>
      </c>
      <c r="AI148" s="49">
        <f t="shared" si="93"/>
        <v>1.0422864933417883E-4</v>
      </c>
      <c r="AJ148" s="37">
        <f>VLOOKUP($C148,DATA_ALL!$A:$CU,AJ$5,FALSE)</f>
        <v>26175559</v>
      </c>
      <c r="AK148" s="49">
        <f t="shared" si="94"/>
        <v>2.1922578726968174E-4</v>
      </c>
      <c r="AL148" s="37">
        <f>VLOOKUP($C148,DATA_ALL!$A:$CU,AL$5,FALSE)</f>
        <v>9325185</v>
      </c>
      <c r="AM148" s="49">
        <f t="shared" si="95"/>
        <v>3.5687657864523535E-4</v>
      </c>
      <c r="AN148" s="37">
        <f>VLOOKUP($C148,DATA_ALL!$A:$CU,AN$5,FALSE)</f>
        <v>0</v>
      </c>
      <c r="AO148" s="49">
        <f t="shared" si="96"/>
        <v>0</v>
      </c>
      <c r="AP148" s="37">
        <f>VLOOKUP($C148,DATA_ALL!$A:$CU,AP$5,FALSE)</f>
        <v>0</v>
      </c>
      <c r="AQ148" s="49">
        <f t="shared" si="97"/>
        <v>0</v>
      </c>
      <c r="AR148" s="37">
        <f>VLOOKUP($C148,DATA_ALL!$A:$CU,AR$5,FALSE)</f>
        <v>0</v>
      </c>
      <c r="AS148" s="49">
        <f t="shared" si="98"/>
        <v>0</v>
      </c>
      <c r="AT148" s="37">
        <f>VLOOKUP($C148,DATA_ALL!$A:$CU,AT$5,FALSE)</f>
        <v>0</v>
      </c>
      <c r="AU148" s="49">
        <f t="shared" si="99"/>
        <v>0</v>
      </c>
    </row>
    <row r="149" spans="2:47" ht="16" customHeight="1" x14ac:dyDescent="0.35">
      <c r="B149" s="1">
        <v>142</v>
      </c>
      <c r="C149" s="12" t="s">
        <v>1390</v>
      </c>
      <c r="D149" s="12" t="str">
        <f>VLOOKUP($C149,DATA_ALL!$A:$CU,D$5,FALSE)</f>
        <v>Growth</v>
      </c>
      <c r="E149" s="37">
        <f>VLOOKUP($C149,DATA_ALL!$A:$CU,E$5,FALSE)/1000000000</f>
        <v>56.566912533</v>
      </c>
      <c r="F149" s="37" t="str">
        <f>VLOOKUP($C149,DATA_ALL!$A:$CU,F$5,FALSE)</f>
        <v>United States</v>
      </c>
      <c r="G149" s="37">
        <f>IF(VLOOKUP($C149,DATA_ALL!$A:$CU,G$5,FALSE)="N/A",0,VLOOKUP($C149,DATA_ALL!$A:$CU,G$5,FALSE))</f>
        <v>0</v>
      </c>
      <c r="H149" s="37">
        <f>VLOOKUP($C149,DATA_ALL!$A:$CU,H$5,FALSE)</f>
        <v>0</v>
      </c>
      <c r="I149" s="37">
        <f t="shared" si="80"/>
        <v>0</v>
      </c>
      <c r="J149" s="48">
        <f t="shared" si="81"/>
        <v>0</v>
      </c>
      <c r="K149" s="50" t="str">
        <f>IFERROR(INDEX('SH Summary'!B:B,MATCH('US&amp;CA'!C149,'SH Summary'!C:C,0)), "N/A")</f>
        <v>N/A</v>
      </c>
      <c r="L149" s="37">
        <f>VLOOKUP($C149,DATA_ALL!$A:$CU,L$5,FALSE)</f>
        <v>23169591</v>
      </c>
      <c r="M149" s="49">
        <f t="shared" si="82"/>
        <v>4.4706233989650073E-5</v>
      </c>
      <c r="N149" s="37">
        <f>VLOOKUP($C149,DATA_ALL!$A:$CU,N$5,FALSE)</f>
        <v>0</v>
      </c>
      <c r="O149" s="37">
        <f>VLOOKUP($C149,DATA_ALL!$A:$CU,O$5,FALSE)</f>
        <v>0</v>
      </c>
      <c r="P149" s="37">
        <f t="shared" si="83"/>
        <v>0</v>
      </c>
      <c r="Q149" s="49">
        <f t="shared" si="84"/>
        <v>0</v>
      </c>
      <c r="R149" s="37">
        <f>VLOOKUP($C149,DATA_ALL!$A:$CU,R$5,FALSE)</f>
        <v>0</v>
      </c>
      <c r="S149" s="49">
        <f t="shared" si="85"/>
        <v>0</v>
      </c>
      <c r="T149" s="37">
        <f>VLOOKUP($C149,DATA_ALL!$A:$CU,T$5,FALSE)</f>
        <v>0</v>
      </c>
      <c r="U149" s="37">
        <f>VLOOKUP($C149,DATA_ALL!$A:$CU,U$5,FALSE)</f>
        <v>0</v>
      </c>
      <c r="V149" s="37">
        <f t="shared" si="86"/>
        <v>0</v>
      </c>
      <c r="W149" s="49">
        <f t="shared" si="87"/>
        <v>0</v>
      </c>
      <c r="X149" s="37">
        <f>VLOOKUP($C149,DATA_ALL!$A:$CU,X$5,FALSE)</f>
        <v>823775</v>
      </c>
      <c r="Y149" s="49">
        <f t="shared" si="88"/>
        <v>6.0394061583577713E-6</v>
      </c>
      <c r="Z149" s="37">
        <f>VLOOKUP($C149,DATA_ALL!$A:$CU,Z$5,FALSE)</f>
        <v>0</v>
      </c>
      <c r="AA149" s="37">
        <f>VLOOKUP($C149,DATA_ALL!$A:$CU,AA$5,FALSE)</f>
        <v>0</v>
      </c>
      <c r="AB149" s="37">
        <f t="shared" si="89"/>
        <v>0</v>
      </c>
      <c r="AC149" s="49">
        <f t="shared" si="90"/>
        <v>0</v>
      </c>
      <c r="AD149" s="37">
        <f>VLOOKUP($C149,DATA_ALL!$A:$CU,AD$5,FALSE)</f>
        <v>0</v>
      </c>
      <c r="AE149" s="37">
        <f>VLOOKUP($C149,DATA_ALL!$A:$CU,AE$5,FALSE)</f>
        <v>0</v>
      </c>
      <c r="AF149" s="37">
        <f t="shared" si="91"/>
        <v>0</v>
      </c>
      <c r="AG149" s="49">
        <f t="shared" si="92"/>
        <v>0</v>
      </c>
      <c r="AH149" s="37">
        <f>VLOOKUP($C149,DATA_ALL!$A:$CU,AH$5,FALSE)</f>
        <v>32045949</v>
      </c>
      <c r="AI149" s="49">
        <f t="shared" si="93"/>
        <v>4.0641660114140775E-4</v>
      </c>
      <c r="AJ149" s="37">
        <f>VLOOKUP($C149,DATA_ALL!$A:$CU,AJ$5,FALSE)</f>
        <v>72670123</v>
      </c>
      <c r="AK149" s="49">
        <f t="shared" si="94"/>
        <v>6.086274958123953E-4</v>
      </c>
      <c r="AL149" s="37">
        <f>VLOOKUP($C149,DATA_ALL!$A:$CU,AL$5,FALSE)</f>
        <v>21862974</v>
      </c>
      <c r="AM149" s="49">
        <f t="shared" si="95"/>
        <v>8.3670011481056254E-4</v>
      </c>
      <c r="AN149" s="37">
        <f>VLOOKUP($C149,DATA_ALL!$A:$CU,AN$5,FALSE)</f>
        <v>0</v>
      </c>
      <c r="AO149" s="49">
        <f t="shared" si="96"/>
        <v>0</v>
      </c>
      <c r="AP149" s="37">
        <f>VLOOKUP($C149,DATA_ALL!$A:$CU,AP$5,FALSE)</f>
        <v>1707370</v>
      </c>
      <c r="AQ149" s="49">
        <f t="shared" si="97"/>
        <v>1.5507447774750227E-3</v>
      </c>
      <c r="AR149" s="37">
        <f>VLOOKUP($C149,DATA_ALL!$A:$CU,AR$5,FALSE)</f>
        <v>0</v>
      </c>
      <c r="AS149" s="49">
        <f t="shared" si="98"/>
        <v>0</v>
      </c>
      <c r="AT149" s="37">
        <f>VLOOKUP($C149,DATA_ALL!$A:$CU,AT$5,FALSE)</f>
        <v>0</v>
      </c>
      <c r="AU149" s="49">
        <f t="shared" si="99"/>
        <v>0</v>
      </c>
    </row>
    <row r="150" spans="2:47" ht="16" customHeight="1" x14ac:dyDescent="0.35">
      <c r="B150" s="1">
        <v>143</v>
      </c>
      <c r="C150" s="12" t="s">
        <v>1391</v>
      </c>
      <c r="D150" s="12" t="str">
        <f>VLOOKUP($C150,DATA_ALL!$A:$CU,D$5,FALSE)</f>
        <v>Externally Managed</v>
      </c>
      <c r="E150" s="37">
        <f>VLOOKUP($C150,DATA_ALL!$A:$CU,E$5,FALSE)/1000000000</f>
        <v>56.292044498999999</v>
      </c>
      <c r="F150" s="37" t="str">
        <f>VLOOKUP($C150,DATA_ALL!$A:$CU,F$5,FALSE)</f>
        <v>Canada</v>
      </c>
      <c r="G150" s="37">
        <f>IF(VLOOKUP($C150,DATA_ALL!$A:$CU,G$5,FALSE)="N/A",0,VLOOKUP($C150,DATA_ALL!$A:$CU,G$5,FALSE))</f>
        <v>0</v>
      </c>
      <c r="H150" s="37">
        <f>VLOOKUP($C150,DATA_ALL!$A:$CU,H$5,FALSE)</f>
        <v>0</v>
      </c>
      <c r="I150" s="37">
        <f t="shared" si="80"/>
        <v>0</v>
      </c>
      <c r="J150" s="48">
        <f t="shared" si="81"/>
        <v>0</v>
      </c>
      <c r="K150" s="50" t="str">
        <f>IFERROR(INDEX('SH Summary'!B:B,MATCH('US&amp;CA'!C150,'SH Summary'!C:C,0)), "N/A")</f>
        <v>N/A</v>
      </c>
      <c r="L150" s="37">
        <f>VLOOKUP($C150,DATA_ALL!$A:$CU,L$5,FALSE)</f>
        <v>0</v>
      </c>
      <c r="M150" s="49">
        <f t="shared" si="82"/>
        <v>0</v>
      </c>
      <c r="N150" s="37">
        <f>VLOOKUP($C150,DATA_ALL!$A:$CU,N$5,FALSE)</f>
        <v>15306</v>
      </c>
      <c r="O150" s="37">
        <f>VLOOKUP($C150,DATA_ALL!$A:$CU,O$5,FALSE)</f>
        <v>0</v>
      </c>
      <c r="P150" s="37">
        <f t="shared" si="83"/>
        <v>15306</v>
      </c>
      <c r="Q150" s="49">
        <f t="shared" si="84"/>
        <v>4.8116944357120402E-8</v>
      </c>
      <c r="R150" s="37">
        <f>VLOOKUP($C150,DATA_ALL!$A:$CU,R$5,FALSE)</f>
        <v>0</v>
      </c>
      <c r="S150" s="49">
        <f t="shared" si="85"/>
        <v>0</v>
      </c>
      <c r="T150" s="37">
        <f>VLOOKUP($C150,DATA_ALL!$A:$CU,T$5,FALSE)</f>
        <v>0</v>
      </c>
      <c r="U150" s="37">
        <f>VLOOKUP($C150,DATA_ALL!$A:$CU,U$5,FALSE)</f>
        <v>0</v>
      </c>
      <c r="V150" s="37">
        <f t="shared" si="86"/>
        <v>0</v>
      </c>
      <c r="W150" s="49">
        <f t="shared" si="87"/>
        <v>0</v>
      </c>
      <c r="X150" s="37">
        <f>VLOOKUP($C150,DATA_ALL!$A:$CU,X$5,FALSE)</f>
        <v>0</v>
      </c>
      <c r="Y150" s="49">
        <f t="shared" si="88"/>
        <v>0</v>
      </c>
      <c r="Z150" s="37">
        <f>VLOOKUP($C150,DATA_ALL!$A:$CU,Z$5,FALSE)</f>
        <v>447572</v>
      </c>
      <c r="AA150" s="37">
        <f>VLOOKUP($C150,DATA_ALL!$A:$CU,AA$5,FALSE)</f>
        <v>0</v>
      </c>
      <c r="AB150" s="37">
        <f t="shared" si="89"/>
        <v>447572</v>
      </c>
      <c r="AC150" s="49">
        <f t="shared" si="90"/>
        <v>1.0353273189914412E-5</v>
      </c>
      <c r="AD150" s="37">
        <f>VLOOKUP($C150,DATA_ALL!$A:$CU,AD$5,FALSE)</f>
        <v>0</v>
      </c>
      <c r="AE150" s="37">
        <f>VLOOKUP($C150,DATA_ALL!$A:$CU,AE$5,FALSE)</f>
        <v>0</v>
      </c>
      <c r="AF150" s="37">
        <f t="shared" si="91"/>
        <v>0</v>
      </c>
      <c r="AG150" s="49">
        <f t="shared" si="92"/>
        <v>0</v>
      </c>
      <c r="AH150" s="37">
        <f>VLOOKUP($C150,DATA_ALL!$A:$CU,AH$5,FALSE)</f>
        <v>153647275</v>
      </c>
      <c r="AI150" s="49">
        <f t="shared" si="93"/>
        <v>1.9486020925808497E-3</v>
      </c>
      <c r="AJ150" s="37">
        <f>VLOOKUP($C150,DATA_ALL!$A:$CU,AJ$5,FALSE)</f>
        <v>146725442</v>
      </c>
      <c r="AK150" s="49">
        <f t="shared" si="94"/>
        <v>1.228856298157454E-3</v>
      </c>
      <c r="AL150" s="37">
        <f>VLOOKUP($C150,DATA_ALL!$A:$CU,AL$5,FALSE)</f>
        <v>11916464</v>
      </c>
      <c r="AM150" s="49">
        <f t="shared" si="95"/>
        <v>4.5604531190202832E-4</v>
      </c>
      <c r="AN150" s="37">
        <f>VLOOKUP($C150,DATA_ALL!$A:$CU,AN$5,FALSE)</f>
        <v>0</v>
      </c>
      <c r="AO150" s="49">
        <f t="shared" si="96"/>
        <v>0</v>
      </c>
      <c r="AP150" s="37">
        <f>VLOOKUP($C150,DATA_ALL!$A:$CU,AP$5,FALSE)</f>
        <v>0</v>
      </c>
      <c r="AQ150" s="49">
        <f t="shared" si="97"/>
        <v>0</v>
      </c>
      <c r="AR150" s="37">
        <f>VLOOKUP($C150,DATA_ALL!$A:$CU,AR$5,FALSE)</f>
        <v>0</v>
      </c>
      <c r="AS150" s="49">
        <f t="shared" si="98"/>
        <v>0</v>
      </c>
      <c r="AT150" s="37">
        <f>VLOOKUP($C150,DATA_ALL!$A:$CU,AT$5,FALSE)</f>
        <v>0</v>
      </c>
      <c r="AU150" s="49">
        <f t="shared" si="99"/>
        <v>0</v>
      </c>
    </row>
    <row r="151" spans="2:47" ht="16" customHeight="1" x14ac:dyDescent="0.35">
      <c r="B151" s="1">
        <v>144</v>
      </c>
      <c r="C151" s="51" t="s">
        <v>1392</v>
      </c>
      <c r="D151" s="51" t="str">
        <f>VLOOKUP($C151,DATA_ALL!$A:$CU,D$5,FALSE)</f>
        <v>Index</v>
      </c>
      <c r="E151" s="37">
        <f>VLOOKUP($C151,DATA_ALL!$A:$CU,E$5,FALSE)/1000000000</f>
        <v>55.612129248000002</v>
      </c>
      <c r="F151" s="37" t="str">
        <f>VLOOKUP($C151,DATA_ALL!$A:$CU,F$5,FALSE)</f>
        <v>United States</v>
      </c>
      <c r="G151" s="37">
        <f>IF(VLOOKUP($C151,DATA_ALL!$A:$CU,G$5,FALSE)="N/A",0,VLOOKUP($C151,DATA_ALL!$A:$CU,G$5,FALSE))</f>
        <v>0</v>
      </c>
      <c r="H151" s="37">
        <f>VLOOKUP($C151,DATA_ALL!$A:$CU,H$5,FALSE)</f>
        <v>0</v>
      </c>
      <c r="I151" s="37">
        <f t="shared" si="80"/>
        <v>0</v>
      </c>
      <c r="J151" s="48">
        <f t="shared" si="81"/>
        <v>0</v>
      </c>
      <c r="K151" s="50" t="str">
        <f>IFERROR(INDEX('SH Summary'!B:B,MATCH('US&amp;CA'!C151,'SH Summary'!C:C,0)), "N/A")</f>
        <v>N/A</v>
      </c>
      <c r="L151" s="37">
        <f>VLOOKUP($C151,DATA_ALL!$A:$CU,L$5,FALSE)</f>
        <v>169813090</v>
      </c>
      <c r="M151" s="49">
        <f t="shared" si="82"/>
        <v>3.2765808149334645E-4</v>
      </c>
      <c r="N151" s="37">
        <f>VLOOKUP($C151,DATA_ALL!$A:$CU,N$5,FALSE)</f>
        <v>0</v>
      </c>
      <c r="O151" s="37">
        <f>VLOOKUP($C151,DATA_ALL!$A:$CU,O$5,FALSE)</f>
        <v>0</v>
      </c>
      <c r="P151" s="37">
        <f t="shared" si="83"/>
        <v>0</v>
      </c>
      <c r="Q151" s="49">
        <f t="shared" si="84"/>
        <v>0</v>
      </c>
      <c r="R151" s="37">
        <f>VLOOKUP($C151,DATA_ALL!$A:$CU,R$5,FALSE)</f>
        <v>0</v>
      </c>
      <c r="S151" s="49">
        <f t="shared" si="85"/>
        <v>0</v>
      </c>
      <c r="T151" s="37">
        <f>VLOOKUP($C151,DATA_ALL!$A:$CU,T$5,FALSE)</f>
        <v>0</v>
      </c>
      <c r="U151" s="37">
        <f>VLOOKUP($C151,DATA_ALL!$A:$CU,U$5,FALSE)</f>
        <v>0</v>
      </c>
      <c r="V151" s="37">
        <f t="shared" si="86"/>
        <v>0</v>
      </c>
      <c r="W151" s="49">
        <f t="shared" si="87"/>
        <v>0</v>
      </c>
      <c r="X151" s="37">
        <f>VLOOKUP($C151,DATA_ALL!$A:$CU,X$5,FALSE)</f>
        <v>0</v>
      </c>
      <c r="Y151" s="49">
        <f t="shared" si="88"/>
        <v>0</v>
      </c>
      <c r="Z151" s="37">
        <f>VLOOKUP($C151,DATA_ALL!$A:$CU,Z$5,FALSE)</f>
        <v>0</v>
      </c>
      <c r="AA151" s="37">
        <f>VLOOKUP($C151,DATA_ALL!$A:$CU,AA$5,FALSE)</f>
        <v>0</v>
      </c>
      <c r="AB151" s="37">
        <f t="shared" si="89"/>
        <v>0</v>
      </c>
      <c r="AC151" s="49">
        <f t="shared" si="90"/>
        <v>0</v>
      </c>
      <c r="AD151" s="37">
        <f>VLOOKUP($C151,DATA_ALL!$A:$CU,AD$5,FALSE)</f>
        <v>0</v>
      </c>
      <c r="AE151" s="37">
        <f>VLOOKUP($C151,DATA_ALL!$A:$CU,AE$5,FALSE)</f>
        <v>0</v>
      </c>
      <c r="AF151" s="37">
        <f t="shared" si="91"/>
        <v>0</v>
      </c>
      <c r="AG151" s="49">
        <f t="shared" si="92"/>
        <v>0</v>
      </c>
      <c r="AH151" s="37">
        <f>VLOOKUP($C151,DATA_ALL!$A:$CU,AH$5,FALSE)</f>
        <v>7162602</v>
      </c>
      <c r="AI151" s="49">
        <f t="shared" si="93"/>
        <v>9.0838325935320224E-5</v>
      </c>
      <c r="AJ151" s="37">
        <f>VLOOKUP($C151,DATA_ALL!$A:$CU,AJ$5,FALSE)</f>
        <v>18310682</v>
      </c>
      <c r="AK151" s="49">
        <f t="shared" si="94"/>
        <v>1.5335579564489113E-4</v>
      </c>
      <c r="AL151" s="37">
        <f>VLOOKUP($C151,DATA_ALL!$A:$CU,AL$5,FALSE)</f>
        <v>3522458</v>
      </c>
      <c r="AM151" s="49">
        <f t="shared" si="95"/>
        <v>1.348051282051282E-4</v>
      </c>
      <c r="AN151" s="37">
        <f>VLOOKUP($C151,DATA_ALL!$A:$CU,AN$5,FALSE)</f>
        <v>368015</v>
      </c>
      <c r="AO151" s="49">
        <f t="shared" si="96"/>
        <v>8.9584956183057444E-5</v>
      </c>
      <c r="AP151" s="37">
        <f>VLOOKUP($C151,DATA_ALL!$A:$CU,AP$5,FALSE)</f>
        <v>134391</v>
      </c>
      <c r="AQ151" s="49">
        <f t="shared" si="97"/>
        <v>1.2206267029972752E-4</v>
      </c>
      <c r="AR151" s="37">
        <f>VLOOKUP($C151,DATA_ALL!$A:$CU,AR$5,FALSE)</f>
        <v>0</v>
      </c>
      <c r="AS151" s="49">
        <f t="shared" si="98"/>
        <v>0</v>
      </c>
      <c r="AT151" s="37">
        <f>VLOOKUP($C151,DATA_ALL!$A:$CU,AT$5,FALSE)</f>
        <v>0</v>
      </c>
      <c r="AU151" s="49">
        <f t="shared" si="99"/>
        <v>0</v>
      </c>
    </row>
    <row r="152" spans="2:47" ht="16" customHeight="1" x14ac:dyDescent="0.35">
      <c r="B152" s="1">
        <v>145</v>
      </c>
      <c r="C152" s="12" t="s">
        <v>866</v>
      </c>
      <c r="D152" s="12" t="str">
        <f>VLOOKUP($C152,DATA_ALL!$A:$CU,D$5,FALSE)</f>
        <v>Value</v>
      </c>
      <c r="E152" s="37">
        <f>VLOOKUP($C152,DATA_ALL!$A:$CU,E$5,FALSE)/1000000000</f>
        <v>55.374921188999998</v>
      </c>
      <c r="F152" s="37" t="str">
        <f>VLOOKUP($C152,DATA_ALL!$A:$CU,F$5,FALSE)</f>
        <v>United States</v>
      </c>
      <c r="G152" s="37">
        <f>IF(VLOOKUP($C152,DATA_ALL!$A:$CU,G$5,FALSE)="N/A",0,VLOOKUP($C152,DATA_ALL!$A:$CU,G$5,FALSE))</f>
        <v>3236</v>
      </c>
      <c r="H152" s="37">
        <f>VLOOKUP($C152,DATA_ALL!$A:$CU,H$5,FALSE)</f>
        <v>0</v>
      </c>
      <c r="I152" s="37">
        <f t="shared" si="80"/>
        <v>3236</v>
      </c>
      <c r="J152" s="48">
        <f t="shared" si="81"/>
        <v>1.0358514724711908E-7</v>
      </c>
      <c r="K152" s="50">
        <f>IFERROR(INDEX('SH Summary'!B:B,MATCH('US&amp;CA'!C152,'SH Summary'!C:C,0)), "N/A")</f>
        <v>829</v>
      </c>
      <c r="L152" s="37">
        <f>VLOOKUP($C152,DATA_ALL!$A:$CU,L$5,FALSE)</f>
        <v>0</v>
      </c>
      <c r="M152" s="49">
        <f t="shared" si="82"/>
        <v>0</v>
      </c>
      <c r="N152" s="37">
        <f>VLOOKUP($C152,DATA_ALL!$A:$CU,N$5,FALSE)</f>
        <v>1235405</v>
      </c>
      <c r="O152" s="37">
        <f>VLOOKUP($C152,DATA_ALL!$A:$CU,O$5,FALSE)</f>
        <v>0</v>
      </c>
      <c r="P152" s="37">
        <f t="shared" si="83"/>
        <v>1235405</v>
      </c>
      <c r="Q152" s="49">
        <f t="shared" si="84"/>
        <v>3.8837000943099652E-6</v>
      </c>
      <c r="R152" s="37">
        <f>VLOOKUP($C152,DATA_ALL!$A:$CU,R$5,FALSE)</f>
        <v>0</v>
      </c>
      <c r="S152" s="49">
        <f t="shared" si="85"/>
        <v>0</v>
      </c>
      <c r="T152" s="37">
        <f>VLOOKUP($C152,DATA_ALL!$A:$CU,T$5,FALSE)</f>
        <v>1828876</v>
      </c>
      <c r="U152" s="37">
        <f>VLOOKUP($C152,DATA_ALL!$A:$CU,U$5,FALSE)</f>
        <v>0</v>
      </c>
      <c r="V152" s="37">
        <f t="shared" si="86"/>
        <v>1828876</v>
      </c>
      <c r="W152" s="49">
        <f t="shared" si="87"/>
        <v>2.5278175535590879E-5</v>
      </c>
      <c r="X152" s="37">
        <f>VLOOKUP($C152,DATA_ALL!$A:$CU,X$5,FALSE)</f>
        <v>431506</v>
      </c>
      <c r="Y152" s="49">
        <f t="shared" si="88"/>
        <v>3.1635337243401759E-6</v>
      </c>
      <c r="Z152" s="37">
        <f>VLOOKUP($C152,DATA_ALL!$A:$CU,Z$5,FALSE)</f>
        <v>202229</v>
      </c>
      <c r="AA152" s="37">
        <f>VLOOKUP($C152,DATA_ALL!$A:$CU,AA$5,FALSE)</f>
        <v>0</v>
      </c>
      <c r="AB152" s="37">
        <f t="shared" si="89"/>
        <v>202229</v>
      </c>
      <c r="AC152" s="49">
        <f t="shared" si="90"/>
        <v>4.6779782558408517E-6</v>
      </c>
      <c r="AD152" s="37">
        <f>VLOOKUP($C152,DATA_ALL!$A:$CU,AD$5,FALSE)</f>
        <v>0</v>
      </c>
      <c r="AE152" s="37">
        <f>VLOOKUP($C152,DATA_ALL!$A:$CU,AE$5,FALSE)</f>
        <v>0</v>
      </c>
      <c r="AF152" s="37">
        <f t="shared" si="91"/>
        <v>0</v>
      </c>
      <c r="AG152" s="49">
        <f t="shared" si="92"/>
        <v>0</v>
      </c>
      <c r="AH152" s="37">
        <f>VLOOKUP($C152,DATA_ALL!$A:$CU,AH$5,FALSE)</f>
        <v>12120607</v>
      </c>
      <c r="AI152" s="49">
        <f t="shared" si="93"/>
        <v>1.5371727330374128E-4</v>
      </c>
      <c r="AJ152" s="37">
        <f>VLOOKUP($C152,DATA_ALL!$A:$CU,AJ$5,FALSE)</f>
        <v>44296777</v>
      </c>
      <c r="AK152" s="49">
        <f t="shared" si="94"/>
        <v>3.7099478224455611E-4</v>
      </c>
      <c r="AL152" s="37">
        <f>VLOOKUP($C152,DATA_ALL!$A:$CU,AL$5,FALSE)</f>
        <v>8172582</v>
      </c>
      <c r="AM152" s="49">
        <f t="shared" si="95"/>
        <v>3.127662456946039E-4</v>
      </c>
      <c r="AN152" s="37">
        <f>VLOOKUP($C152,DATA_ALL!$A:$CU,AN$5,FALSE)</f>
        <v>149</v>
      </c>
      <c r="AO152" s="49">
        <f t="shared" si="96"/>
        <v>3.6270691333982476E-8</v>
      </c>
      <c r="AP152" s="37">
        <f>VLOOKUP($C152,DATA_ALL!$A:$CU,AP$5,FALSE)</f>
        <v>1218832</v>
      </c>
      <c r="AQ152" s="49">
        <f t="shared" si="97"/>
        <v>1.1070227066303361E-3</v>
      </c>
      <c r="AR152" s="37">
        <f>VLOOKUP($C152,DATA_ALL!$A:$CU,AR$5,FALSE)</f>
        <v>0</v>
      </c>
      <c r="AS152" s="49">
        <f t="shared" si="98"/>
        <v>0</v>
      </c>
      <c r="AT152" s="37">
        <f>VLOOKUP($C152,DATA_ALL!$A:$CU,AT$5,FALSE)</f>
        <v>0</v>
      </c>
      <c r="AU152" s="49">
        <f t="shared" si="99"/>
        <v>0</v>
      </c>
    </row>
    <row r="153" spans="2:47" ht="16" customHeight="1" x14ac:dyDescent="0.35">
      <c r="B153" s="1">
        <v>146</v>
      </c>
      <c r="C153" s="12" t="s">
        <v>529</v>
      </c>
      <c r="D153" s="12" t="str">
        <f>VLOOKUP($C153,DATA_ALL!$A:$CU,D$5,FALSE)</f>
        <v>Growth</v>
      </c>
      <c r="E153" s="37">
        <f>VLOOKUP($C153,DATA_ALL!$A:$CU,E$5,FALSE)/1000000000</f>
        <v>55.220358570000002</v>
      </c>
      <c r="F153" s="37" t="str">
        <f>VLOOKUP($C153,DATA_ALL!$A:$CU,F$5,FALSE)</f>
        <v>Canada</v>
      </c>
      <c r="G153" s="37">
        <f>IF(VLOOKUP($C153,DATA_ALL!$A:$CU,G$5,FALSE)="N/A",0,VLOOKUP($C153,DATA_ALL!$A:$CU,G$5,FALSE))</f>
        <v>0</v>
      </c>
      <c r="H153" s="37">
        <f>VLOOKUP($C153,DATA_ALL!$A:$CU,H$5,FALSE)</f>
        <v>972071</v>
      </c>
      <c r="I153" s="37">
        <f t="shared" si="80"/>
        <v>972071</v>
      </c>
      <c r="J153" s="48">
        <f t="shared" si="81"/>
        <v>3.1116229193341868E-5</v>
      </c>
      <c r="K153" s="50">
        <f>IFERROR(INDEX('SH Summary'!B:B,MATCH('US&amp;CA'!C153,'SH Summary'!C:C,0)), "N/A")</f>
        <v>492</v>
      </c>
      <c r="L153" s="37">
        <f>VLOOKUP($C153,DATA_ALL!$A:$CU,L$5,FALSE)</f>
        <v>17390386</v>
      </c>
      <c r="M153" s="49">
        <f t="shared" si="82"/>
        <v>3.3555131192705767E-5</v>
      </c>
      <c r="N153" s="37">
        <f>VLOOKUP($C153,DATA_ALL!$A:$CU,N$5,FALSE)</f>
        <v>671336</v>
      </c>
      <c r="O153" s="37">
        <f>VLOOKUP($C153,DATA_ALL!$A:$CU,O$5,FALSE)</f>
        <v>11746332</v>
      </c>
      <c r="P153" s="37">
        <f t="shared" si="83"/>
        <v>12417668</v>
      </c>
      <c r="Q153" s="49">
        <f t="shared" si="84"/>
        <v>3.9036994655768628E-5</v>
      </c>
      <c r="R153" s="37">
        <f>VLOOKUP($C153,DATA_ALL!$A:$CU,R$5,FALSE)</f>
        <v>2062950</v>
      </c>
      <c r="S153" s="49">
        <f t="shared" si="85"/>
        <v>3.1847197358044161E-5</v>
      </c>
      <c r="T153" s="37">
        <f>VLOOKUP($C153,DATA_ALL!$A:$CU,T$5,FALSE)</f>
        <v>0</v>
      </c>
      <c r="U153" s="37">
        <f>VLOOKUP($C153,DATA_ALL!$A:$CU,U$5,FALSE)</f>
        <v>1978849</v>
      </c>
      <c r="V153" s="37">
        <f t="shared" si="86"/>
        <v>1978849</v>
      </c>
      <c r="W153" s="49">
        <f t="shared" si="87"/>
        <v>2.7351057360055287E-5</v>
      </c>
      <c r="X153" s="37">
        <f>VLOOKUP($C153,DATA_ALL!$A:$CU,X$5,FALSE)</f>
        <v>15703533</v>
      </c>
      <c r="Y153" s="49">
        <f t="shared" si="88"/>
        <v>1.1512854105571847E-4</v>
      </c>
      <c r="Z153" s="37">
        <f>VLOOKUP($C153,DATA_ALL!$A:$CU,Z$5,FALSE)</f>
        <v>0</v>
      </c>
      <c r="AA153" s="37">
        <f>VLOOKUP($C153,DATA_ALL!$A:$CU,AA$5,FALSE)</f>
        <v>902294</v>
      </c>
      <c r="AB153" s="37">
        <f t="shared" si="89"/>
        <v>902294</v>
      </c>
      <c r="AC153" s="49">
        <f t="shared" si="90"/>
        <v>2.0871940781864447E-5</v>
      </c>
      <c r="AD153" s="37">
        <f>VLOOKUP($C153,DATA_ALL!$A:$CU,AD$5,FALSE)</f>
        <v>0</v>
      </c>
      <c r="AE153" s="37">
        <f>VLOOKUP($C153,DATA_ALL!$A:$CU,AE$5,FALSE)</f>
        <v>907866</v>
      </c>
      <c r="AF153" s="37">
        <f t="shared" si="91"/>
        <v>907866</v>
      </c>
      <c r="AG153" s="49">
        <f t="shared" si="92"/>
        <v>1.9714788273615634E-5</v>
      </c>
      <c r="AH153" s="37">
        <f>VLOOKUP($C153,DATA_ALL!$A:$CU,AH$5,FALSE)</f>
        <v>22434400</v>
      </c>
      <c r="AI153" s="49">
        <f t="shared" si="93"/>
        <v>2.8451997463538363E-4</v>
      </c>
      <c r="AJ153" s="37">
        <f>VLOOKUP($C153,DATA_ALL!$A:$CU,AJ$5,FALSE)</f>
        <v>56729852</v>
      </c>
      <c r="AK153" s="49">
        <f t="shared" si="94"/>
        <v>4.7512438860971526E-4</v>
      </c>
      <c r="AL153" s="37">
        <f>VLOOKUP($C153,DATA_ALL!$A:$CU,AL$5,FALSE)</f>
        <v>6654250</v>
      </c>
      <c r="AM153" s="49">
        <f t="shared" si="95"/>
        <v>2.5465939533103713E-4</v>
      </c>
      <c r="AN153" s="37">
        <f>VLOOKUP($C153,DATA_ALL!$A:$CU,AN$5,FALSE)</f>
        <v>0</v>
      </c>
      <c r="AO153" s="49">
        <f t="shared" si="96"/>
        <v>0</v>
      </c>
      <c r="AP153" s="37">
        <f>VLOOKUP($C153,DATA_ALL!$A:$CU,AP$5,FALSE)</f>
        <v>43574</v>
      </c>
      <c r="AQ153" s="49">
        <f t="shared" si="97"/>
        <v>3.9576748410535878E-5</v>
      </c>
      <c r="AR153" s="37">
        <f>VLOOKUP($C153,DATA_ALL!$A:$CU,AR$5,FALSE)</f>
        <v>0</v>
      </c>
      <c r="AS153" s="49">
        <f t="shared" si="98"/>
        <v>0</v>
      </c>
      <c r="AT153" s="37">
        <f>VLOOKUP($C153,DATA_ALL!$A:$CU,AT$5,FALSE)</f>
        <v>83677</v>
      </c>
      <c r="AU153" s="49">
        <f t="shared" si="99"/>
        <v>1.6991465508298755E-5</v>
      </c>
    </row>
    <row r="154" spans="2:47" ht="16" customHeight="1" x14ac:dyDescent="0.35">
      <c r="B154" s="1">
        <v>147</v>
      </c>
      <c r="C154" s="51" t="s">
        <v>1393</v>
      </c>
      <c r="D154" s="51" t="str">
        <f>VLOOKUP($C154,DATA_ALL!$A:$CU,D$5,FALSE)</f>
        <v>Index</v>
      </c>
      <c r="E154" s="37">
        <f>VLOOKUP($C154,DATA_ALL!$A:$CU,E$5,FALSE)/1000000000</f>
        <v>55.206667719000002</v>
      </c>
      <c r="F154" s="37" t="str">
        <f>VLOOKUP($C154,DATA_ALL!$A:$CU,F$5,FALSE)</f>
        <v>United States</v>
      </c>
      <c r="G154" s="37">
        <f>IF(VLOOKUP($C154,DATA_ALL!$A:$CU,G$5,FALSE)="N/A",0,VLOOKUP($C154,DATA_ALL!$A:$CU,G$5,FALSE))</f>
        <v>0</v>
      </c>
      <c r="H154" s="37">
        <f>VLOOKUP($C154,DATA_ALL!$A:$CU,H$5,FALSE)</f>
        <v>0</v>
      </c>
      <c r="I154" s="37">
        <f t="shared" si="80"/>
        <v>0</v>
      </c>
      <c r="J154" s="48">
        <f t="shared" si="81"/>
        <v>0</v>
      </c>
      <c r="K154" s="50" t="str">
        <f>IFERROR(INDEX('SH Summary'!B:B,MATCH('US&amp;CA'!C154,'SH Summary'!C:C,0)), "N/A")</f>
        <v>N/A</v>
      </c>
      <c r="L154" s="37">
        <f>VLOOKUP($C154,DATA_ALL!$A:$CU,L$5,FALSE)</f>
        <v>0</v>
      </c>
      <c r="M154" s="49">
        <f t="shared" si="82"/>
        <v>0</v>
      </c>
      <c r="N154" s="37">
        <f>VLOOKUP($C154,DATA_ALL!$A:$CU,N$5,FALSE)</f>
        <v>0</v>
      </c>
      <c r="O154" s="37">
        <f>VLOOKUP($C154,DATA_ALL!$A:$CU,O$5,FALSE)</f>
        <v>0</v>
      </c>
      <c r="P154" s="37">
        <f t="shared" si="83"/>
        <v>0</v>
      </c>
      <c r="Q154" s="49">
        <f t="shared" si="84"/>
        <v>0</v>
      </c>
      <c r="R154" s="37">
        <f>VLOOKUP($C154,DATA_ALL!$A:$CU,R$5,FALSE)</f>
        <v>0</v>
      </c>
      <c r="S154" s="49">
        <f t="shared" si="85"/>
        <v>0</v>
      </c>
      <c r="T154" s="37">
        <f>VLOOKUP($C154,DATA_ALL!$A:$CU,T$5,FALSE)</f>
        <v>0</v>
      </c>
      <c r="U154" s="37">
        <f>VLOOKUP($C154,DATA_ALL!$A:$CU,U$5,FALSE)</f>
        <v>0</v>
      </c>
      <c r="V154" s="37">
        <f t="shared" si="86"/>
        <v>0</v>
      </c>
      <c r="W154" s="49">
        <f t="shared" si="87"/>
        <v>0</v>
      </c>
      <c r="X154" s="37">
        <f>VLOOKUP($C154,DATA_ALL!$A:$CU,X$5,FALSE)</f>
        <v>0</v>
      </c>
      <c r="Y154" s="49">
        <f t="shared" si="88"/>
        <v>0</v>
      </c>
      <c r="Z154" s="37">
        <f>VLOOKUP($C154,DATA_ALL!$A:$CU,Z$5,FALSE)</f>
        <v>0</v>
      </c>
      <c r="AA154" s="37">
        <f>VLOOKUP($C154,DATA_ALL!$A:$CU,AA$5,FALSE)</f>
        <v>0</v>
      </c>
      <c r="AB154" s="37">
        <f t="shared" si="89"/>
        <v>0</v>
      </c>
      <c r="AC154" s="49">
        <f t="shared" si="90"/>
        <v>0</v>
      </c>
      <c r="AD154" s="37">
        <f>VLOOKUP($C154,DATA_ALL!$A:$CU,AD$5,FALSE)</f>
        <v>0</v>
      </c>
      <c r="AE154" s="37">
        <f>VLOOKUP($C154,DATA_ALL!$A:$CU,AE$5,FALSE)</f>
        <v>0</v>
      </c>
      <c r="AF154" s="37">
        <f t="shared" si="91"/>
        <v>0</v>
      </c>
      <c r="AG154" s="49">
        <f t="shared" si="92"/>
        <v>0</v>
      </c>
      <c r="AH154" s="37">
        <f>VLOOKUP($C154,DATA_ALL!$A:$CU,AH$5,FALSE)</f>
        <v>46496549</v>
      </c>
      <c r="AI154" s="49">
        <f t="shared" si="93"/>
        <v>5.8968356372859866E-4</v>
      </c>
      <c r="AJ154" s="37">
        <f>VLOOKUP($C154,DATA_ALL!$A:$CU,AJ$5,FALSE)</f>
        <v>120461466</v>
      </c>
      <c r="AK154" s="49">
        <f t="shared" si="94"/>
        <v>1.0088899999999999E-3</v>
      </c>
      <c r="AL154" s="37">
        <f>VLOOKUP($C154,DATA_ALL!$A:$CU,AL$5,FALSE)</f>
        <v>23827848</v>
      </c>
      <c r="AM154" s="49">
        <f t="shared" si="95"/>
        <v>9.1189621125143511E-4</v>
      </c>
      <c r="AN154" s="37">
        <f>VLOOKUP($C154,DATA_ALL!$A:$CU,AN$5,FALSE)</f>
        <v>0</v>
      </c>
      <c r="AO154" s="49">
        <f t="shared" si="96"/>
        <v>0</v>
      </c>
      <c r="AP154" s="37">
        <f>VLOOKUP($C154,DATA_ALL!$A:$CU,AP$5,FALSE)</f>
        <v>340843</v>
      </c>
      <c r="AQ154" s="49">
        <f t="shared" si="97"/>
        <v>3.0957584014532243E-4</v>
      </c>
      <c r="AR154" s="37">
        <f>VLOOKUP($C154,DATA_ALL!$A:$CU,AR$5,FALSE)</f>
        <v>0</v>
      </c>
      <c r="AS154" s="49">
        <f t="shared" si="98"/>
        <v>0</v>
      </c>
      <c r="AT154" s="37">
        <f>VLOOKUP($C154,DATA_ALL!$A:$CU,AT$5,FALSE)</f>
        <v>0</v>
      </c>
      <c r="AU154" s="49">
        <f t="shared" si="99"/>
        <v>0</v>
      </c>
    </row>
    <row r="155" spans="2:47" ht="16" customHeight="1" x14ac:dyDescent="0.35">
      <c r="B155" s="1">
        <v>148</v>
      </c>
      <c r="C155" s="12" t="s">
        <v>245</v>
      </c>
      <c r="D155" s="12" t="str">
        <f>VLOOKUP($C155,DATA_ALL!$A:$CU,D$5,FALSE)</f>
        <v>Growth</v>
      </c>
      <c r="E155" s="37">
        <f>VLOOKUP($C155,DATA_ALL!$A:$CU,E$5,FALSE)/1000000000</f>
        <v>54.156379975</v>
      </c>
      <c r="F155" s="37" t="str">
        <f>VLOOKUP($C155,DATA_ALL!$A:$CU,F$5,FALSE)</f>
        <v>United States</v>
      </c>
      <c r="G155" s="37">
        <f>IF(VLOOKUP($C155,DATA_ALL!$A:$CU,G$5,FALSE)="N/A",0,VLOOKUP($C155,DATA_ALL!$A:$CU,G$5,FALSE))</f>
        <v>0</v>
      </c>
      <c r="H155" s="37">
        <f>VLOOKUP($C155,DATA_ALL!$A:$CU,H$5,FALSE)</f>
        <v>8304003</v>
      </c>
      <c r="I155" s="37">
        <f t="shared" si="80"/>
        <v>8304003</v>
      </c>
      <c r="J155" s="48">
        <f t="shared" si="81"/>
        <v>2.6581315620998722E-4</v>
      </c>
      <c r="K155" s="50">
        <f>IFERROR(INDEX('SH Summary'!B:B,MATCH('US&amp;CA'!C155,'SH Summary'!C:C,0)), "N/A")</f>
        <v>208</v>
      </c>
      <c r="L155" s="37">
        <f>VLOOKUP($C155,DATA_ALL!$A:$CU,L$5,FALSE)</f>
        <v>57585403</v>
      </c>
      <c r="M155" s="49">
        <f t="shared" si="82"/>
        <v>1.1111229805076392E-4</v>
      </c>
      <c r="N155" s="37">
        <f>VLOOKUP($C155,DATA_ALL!$A:$CU,N$5,FALSE)</f>
        <v>188190</v>
      </c>
      <c r="O155" s="37">
        <f>VLOOKUP($C155,DATA_ALL!$A:$CU,O$5,FALSE)</f>
        <v>38553544</v>
      </c>
      <c r="P155" s="37">
        <f t="shared" si="83"/>
        <v>38741734</v>
      </c>
      <c r="Q155" s="49">
        <f t="shared" si="84"/>
        <v>1.2179105312794719E-4</v>
      </c>
      <c r="R155" s="37">
        <f>VLOOKUP($C155,DATA_ALL!$A:$CU,R$5,FALSE)</f>
        <v>9888017</v>
      </c>
      <c r="S155" s="49">
        <f t="shared" si="85"/>
        <v>1.5264821196766561E-4</v>
      </c>
      <c r="T155" s="37">
        <f>VLOOKUP($C155,DATA_ALL!$A:$CU,T$5,FALSE)</f>
        <v>4906890</v>
      </c>
      <c r="U155" s="37">
        <f>VLOOKUP($C155,DATA_ALL!$A:$CU,U$5,FALSE)</f>
        <v>7937731</v>
      </c>
      <c r="V155" s="37">
        <f t="shared" si="86"/>
        <v>12844621</v>
      </c>
      <c r="W155" s="49">
        <f t="shared" si="87"/>
        <v>1.7753449896337249E-4</v>
      </c>
      <c r="X155" s="37">
        <f>VLOOKUP($C155,DATA_ALL!$A:$CU,X$5,FALSE)</f>
        <v>13840179</v>
      </c>
      <c r="Y155" s="49">
        <f t="shared" si="88"/>
        <v>1.0146758797653959E-4</v>
      </c>
      <c r="Z155" s="37">
        <f>VLOOKUP($C155,DATA_ALL!$A:$CU,Z$5,FALSE)</f>
        <v>0</v>
      </c>
      <c r="AA155" s="37">
        <f>VLOOKUP($C155,DATA_ALL!$A:$CU,AA$5,FALSE)</f>
        <v>0</v>
      </c>
      <c r="AB155" s="37">
        <f t="shared" si="89"/>
        <v>0</v>
      </c>
      <c r="AC155" s="49">
        <f t="shared" si="90"/>
        <v>0</v>
      </c>
      <c r="AD155" s="37">
        <f>VLOOKUP($C155,DATA_ALL!$A:$CU,AD$5,FALSE)</f>
        <v>568242</v>
      </c>
      <c r="AE155" s="37">
        <f>VLOOKUP($C155,DATA_ALL!$A:$CU,AE$5,FALSE)</f>
        <v>0</v>
      </c>
      <c r="AF155" s="37">
        <f t="shared" si="91"/>
        <v>568242</v>
      </c>
      <c r="AG155" s="49">
        <f t="shared" si="92"/>
        <v>1.2339674267100978E-5</v>
      </c>
      <c r="AH155" s="37">
        <f>VLOOKUP($C155,DATA_ALL!$A:$CU,AH$5,FALSE)</f>
        <v>35503875</v>
      </c>
      <c r="AI155" s="49">
        <f t="shared" si="93"/>
        <v>4.5027108433734941E-4</v>
      </c>
      <c r="AJ155" s="37">
        <f>VLOOKUP($C155,DATA_ALL!$A:$CU,AJ$5,FALSE)</f>
        <v>82248601</v>
      </c>
      <c r="AK155" s="49">
        <f t="shared" si="94"/>
        <v>6.8884925460636513E-4</v>
      </c>
      <c r="AL155" s="37">
        <f>VLOOKUP($C155,DATA_ALL!$A:$CU,AL$5,FALSE)</f>
        <v>12913909</v>
      </c>
      <c r="AM155" s="49">
        <f t="shared" si="95"/>
        <v>4.9421771909682357E-4</v>
      </c>
      <c r="AN155" s="37">
        <f>VLOOKUP($C155,DATA_ALL!$A:$CU,AN$5,FALSE)</f>
        <v>0</v>
      </c>
      <c r="AO155" s="49">
        <f t="shared" si="96"/>
        <v>0</v>
      </c>
      <c r="AP155" s="37">
        <f>VLOOKUP($C155,DATA_ALL!$A:$CU,AP$5,FALSE)</f>
        <v>81389</v>
      </c>
      <c r="AQ155" s="49">
        <f t="shared" si="97"/>
        <v>7.39227974568574E-5</v>
      </c>
      <c r="AR155" s="37">
        <f>VLOOKUP($C155,DATA_ALL!$A:$CU,AR$5,FALSE)</f>
        <v>0</v>
      </c>
      <c r="AS155" s="49">
        <f t="shared" si="98"/>
        <v>0</v>
      </c>
      <c r="AT155" s="37">
        <f>VLOOKUP($C155,DATA_ALL!$A:$CU,AT$5,FALSE)</f>
        <v>0</v>
      </c>
      <c r="AU155" s="49">
        <f t="shared" si="99"/>
        <v>0</v>
      </c>
    </row>
    <row r="156" spans="2:47" ht="16" customHeight="1" x14ac:dyDescent="0.35">
      <c r="B156" s="1">
        <v>149</v>
      </c>
      <c r="C156" s="12" t="s">
        <v>1394</v>
      </c>
      <c r="D156" s="12" t="str">
        <f>VLOOKUP($C156,DATA_ALL!$A:$CU,D$5,FALSE)</f>
        <v>Yield</v>
      </c>
      <c r="E156" s="37">
        <f>VLOOKUP($C156,DATA_ALL!$A:$CU,E$5,FALSE)/1000000000</f>
        <v>53.708967940999997</v>
      </c>
      <c r="F156" s="37" t="str">
        <f>VLOOKUP($C156,DATA_ALL!$A:$CU,F$5,FALSE)</f>
        <v>United States</v>
      </c>
      <c r="G156" s="37">
        <f>IF(VLOOKUP($C156,DATA_ALL!$A:$CU,G$5,FALSE)="N/A",0,VLOOKUP($C156,DATA_ALL!$A:$CU,G$5,FALSE))</f>
        <v>0</v>
      </c>
      <c r="H156" s="37">
        <f>VLOOKUP($C156,DATA_ALL!$A:$CU,H$5,FALSE)</f>
        <v>0</v>
      </c>
      <c r="I156" s="37">
        <f t="shared" si="80"/>
        <v>0</v>
      </c>
      <c r="J156" s="48">
        <f t="shared" si="81"/>
        <v>0</v>
      </c>
      <c r="K156" s="50" t="str">
        <f>IFERROR(INDEX('SH Summary'!B:B,MATCH('US&amp;CA'!C156,'SH Summary'!C:C,0)), "N/A")</f>
        <v>N/A</v>
      </c>
      <c r="L156" s="37">
        <f>VLOOKUP($C156,DATA_ALL!$A:$CU,L$5,FALSE)</f>
        <v>0</v>
      </c>
      <c r="M156" s="49">
        <f t="shared" si="82"/>
        <v>0</v>
      </c>
      <c r="N156" s="37">
        <f>VLOOKUP($C156,DATA_ALL!$A:$CU,N$5,FALSE)</f>
        <v>0</v>
      </c>
      <c r="O156" s="37">
        <f>VLOOKUP($C156,DATA_ALL!$A:$CU,O$5,FALSE)</f>
        <v>0</v>
      </c>
      <c r="P156" s="37">
        <f t="shared" si="83"/>
        <v>0</v>
      </c>
      <c r="Q156" s="49">
        <f t="shared" si="84"/>
        <v>0</v>
      </c>
      <c r="R156" s="37">
        <f>VLOOKUP($C156,DATA_ALL!$A:$CU,R$5,FALSE)</f>
        <v>0</v>
      </c>
      <c r="S156" s="49">
        <f t="shared" si="85"/>
        <v>0</v>
      </c>
      <c r="T156" s="37">
        <f>VLOOKUP($C156,DATA_ALL!$A:$CU,T$5,FALSE)</f>
        <v>0</v>
      </c>
      <c r="U156" s="37">
        <f>VLOOKUP($C156,DATA_ALL!$A:$CU,U$5,FALSE)</f>
        <v>0</v>
      </c>
      <c r="V156" s="37">
        <f t="shared" si="86"/>
        <v>0</v>
      </c>
      <c r="W156" s="49">
        <f t="shared" si="87"/>
        <v>0</v>
      </c>
      <c r="X156" s="37">
        <f>VLOOKUP($C156,DATA_ALL!$A:$CU,X$5,FALSE)</f>
        <v>3474120</v>
      </c>
      <c r="Y156" s="49">
        <f t="shared" si="88"/>
        <v>2.5470087976539589E-5</v>
      </c>
      <c r="Z156" s="37">
        <f>VLOOKUP($C156,DATA_ALL!$A:$CU,Z$5,FALSE)</f>
        <v>0</v>
      </c>
      <c r="AA156" s="37">
        <f>VLOOKUP($C156,DATA_ALL!$A:$CU,AA$5,FALSE)</f>
        <v>0</v>
      </c>
      <c r="AB156" s="37">
        <f t="shared" si="89"/>
        <v>0</v>
      </c>
      <c r="AC156" s="49">
        <f t="shared" si="90"/>
        <v>0</v>
      </c>
      <c r="AD156" s="37">
        <f>VLOOKUP($C156,DATA_ALL!$A:$CU,AD$5,FALSE)</f>
        <v>0</v>
      </c>
      <c r="AE156" s="37">
        <f>VLOOKUP($C156,DATA_ALL!$A:$CU,AE$5,FALSE)</f>
        <v>0</v>
      </c>
      <c r="AF156" s="37">
        <f t="shared" si="91"/>
        <v>0</v>
      </c>
      <c r="AG156" s="49">
        <f t="shared" si="92"/>
        <v>0</v>
      </c>
      <c r="AH156" s="37">
        <f>VLOOKUP($C156,DATA_ALL!$A:$CU,AH$5,FALSE)</f>
        <v>14342882</v>
      </c>
      <c r="AI156" s="49">
        <f t="shared" si="93"/>
        <v>1.8190084971464807E-4</v>
      </c>
      <c r="AJ156" s="37">
        <f>VLOOKUP($C156,DATA_ALL!$A:$CU,AJ$5,FALSE)</f>
        <v>101578180</v>
      </c>
      <c r="AK156" s="49">
        <f t="shared" si="94"/>
        <v>8.5073852596314909E-4</v>
      </c>
      <c r="AL156" s="37">
        <f>VLOOKUP($C156,DATA_ALL!$A:$CU,AL$5,FALSE)</f>
        <v>11049241</v>
      </c>
      <c r="AM156" s="49">
        <f t="shared" si="95"/>
        <v>4.228565250669728E-4</v>
      </c>
      <c r="AN156" s="37">
        <f>VLOOKUP($C156,DATA_ALL!$A:$CU,AN$5,FALSE)</f>
        <v>0</v>
      </c>
      <c r="AO156" s="49">
        <f t="shared" si="96"/>
        <v>0</v>
      </c>
      <c r="AP156" s="37">
        <f>VLOOKUP($C156,DATA_ALL!$A:$CU,AP$5,FALSE)</f>
        <v>119019</v>
      </c>
      <c r="AQ156" s="49">
        <f t="shared" si="97"/>
        <v>1.0810081743869209E-4</v>
      </c>
      <c r="AR156" s="37">
        <f>VLOOKUP($C156,DATA_ALL!$A:$CU,AR$5,FALSE)</f>
        <v>0</v>
      </c>
      <c r="AS156" s="49">
        <f t="shared" si="98"/>
        <v>0</v>
      </c>
      <c r="AT156" s="37">
        <f>VLOOKUP($C156,DATA_ALL!$A:$CU,AT$5,FALSE)</f>
        <v>0</v>
      </c>
      <c r="AU156" s="49">
        <f t="shared" si="99"/>
        <v>0</v>
      </c>
    </row>
    <row r="157" spans="2:47" ht="16" customHeight="1" x14ac:dyDescent="0.35">
      <c r="B157" s="1">
        <v>150</v>
      </c>
      <c r="C157" s="12" t="s">
        <v>184</v>
      </c>
      <c r="D157" s="12" t="str">
        <f>VLOOKUP($C157,DATA_ALL!$A:$CU,D$5,FALSE)</f>
        <v>Externally Managed</v>
      </c>
      <c r="E157" s="37">
        <f>VLOOKUP($C157,DATA_ALL!$A:$CU,E$5,FALSE)/1000000000</f>
        <v>53.542637939999999</v>
      </c>
      <c r="F157" s="37" t="str">
        <f>VLOOKUP($C157,DATA_ALL!$A:$CU,F$5,FALSE)</f>
        <v>United States</v>
      </c>
      <c r="G157" s="37">
        <f>IF(VLOOKUP($C157,DATA_ALL!$A:$CU,G$5,FALSE)="N/A",0,VLOOKUP($C157,DATA_ALL!$A:$CU,G$5,FALSE))</f>
        <v>12362426</v>
      </c>
      <c r="H157" s="37">
        <f>VLOOKUP($C157,DATA_ALL!$A:$CU,H$5,FALSE)</f>
        <v>6066097</v>
      </c>
      <c r="I157" s="37">
        <f t="shared" si="80"/>
        <v>18428523</v>
      </c>
      <c r="J157" s="48">
        <f t="shared" si="81"/>
        <v>5.8990150448143405E-4</v>
      </c>
      <c r="K157" s="50">
        <f>IFERROR(INDEX('SH Summary'!B:B,MATCH('US&amp;CA'!C157,'SH Summary'!C:C,0)), "N/A")</f>
        <v>147</v>
      </c>
      <c r="L157" s="37">
        <f>VLOOKUP($C157,DATA_ALL!$A:$CU,L$5,FALSE)</f>
        <v>269163825</v>
      </c>
      <c r="M157" s="49">
        <f t="shared" si="82"/>
        <v>5.1935750363479546E-4</v>
      </c>
      <c r="N157" s="37">
        <f>VLOOKUP($C157,DATA_ALL!$A:$CU,N$5,FALSE)</f>
        <v>10875906</v>
      </c>
      <c r="O157" s="37">
        <f>VLOOKUP($C157,DATA_ALL!$A:$CU,O$5,FALSE)</f>
        <v>169415808</v>
      </c>
      <c r="P157" s="37">
        <f t="shared" si="83"/>
        <v>180291714</v>
      </c>
      <c r="Q157" s="49">
        <f t="shared" si="84"/>
        <v>5.667768437598239E-4</v>
      </c>
      <c r="R157" s="37">
        <f>VLOOKUP($C157,DATA_ALL!$A:$CU,R$5,FALSE)</f>
        <v>42772225</v>
      </c>
      <c r="S157" s="49">
        <f t="shared" si="85"/>
        <v>6.6030465644716086E-4</v>
      </c>
      <c r="T157" s="37">
        <f>VLOOKUP($C157,DATA_ALL!$A:$CU,T$5,FALSE)</f>
        <v>794022</v>
      </c>
      <c r="U157" s="37">
        <f>VLOOKUP($C157,DATA_ALL!$A:$CU,U$5,FALSE)</f>
        <v>37756302</v>
      </c>
      <c r="V157" s="37">
        <f t="shared" si="86"/>
        <v>38550324</v>
      </c>
      <c r="W157" s="49">
        <f t="shared" si="87"/>
        <v>5.3283101589495505E-4</v>
      </c>
      <c r="X157" s="37">
        <f>VLOOKUP($C157,DATA_ALL!$A:$CU,X$5,FALSE)</f>
        <v>8641462</v>
      </c>
      <c r="Y157" s="49">
        <f t="shared" si="88"/>
        <v>6.335382697947214E-5</v>
      </c>
      <c r="Z157" s="37">
        <f>VLOOKUP($C157,DATA_ALL!$A:$CU,Z$5,FALSE)</f>
        <v>1957747</v>
      </c>
      <c r="AA157" s="37">
        <f>VLOOKUP($C157,DATA_ALL!$A:$CU,AA$5,FALSE)</f>
        <v>42326727</v>
      </c>
      <c r="AB157" s="37">
        <f t="shared" si="89"/>
        <v>44284474</v>
      </c>
      <c r="AC157" s="49">
        <f t="shared" si="90"/>
        <v>1.0243921813555402E-3</v>
      </c>
      <c r="AD157" s="37">
        <f>VLOOKUP($C157,DATA_ALL!$A:$CU,AD$5,FALSE)</f>
        <v>3433402</v>
      </c>
      <c r="AE157" s="37">
        <f>VLOOKUP($C157,DATA_ALL!$A:$CU,AE$5,FALSE)</f>
        <v>17551673</v>
      </c>
      <c r="AF157" s="37">
        <f t="shared" si="91"/>
        <v>20985075</v>
      </c>
      <c r="AG157" s="49">
        <f t="shared" si="92"/>
        <v>4.5570195439739416E-4</v>
      </c>
      <c r="AH157" s="37">
        <f>VLOOKUP($C157,DATA_ALL!$A:$CU,AH$5,FALSE)</f>
        <v>36301524</v>
      </c>
      <c r="AI157" s="49">
        <f t="shared" si="93"/>
        <v>4.6038711477488901E-4</v>
      </c>
      <c r="AJ157" s="37">
        <f>VLOOKUP($C157,DATA_ALL!$A:$CU,AJ$5,FALSE)</f>
        <v>102828481</v>
      </c>
      <c r="AK157" s="49">
        <f t="shared" si="94"/>
        <v>8.6121005862646561E-4</v>
      </c>
      <c r="AL157" s="37">
        <f>VLOOKUP($C157,DATA_ALL!$A:$CU,AL$5,FALSE)</f>
        <v>14560289</v>
      </c>
      <c r="AM157" s="49">
        <f t="shared" si="95"/>
        <v>5.5722499043245311E-4</v>
      </c>
      <c r="AN157" s="37">
        <f>VLOOKUP($C157,DATA_ALL!$A:$CU,AN$5,FALSE)</f>
        <v>0</v>
      </c>
      <c r="AO157" s="49">
        <f t="shared" si="96"/>
        <v>0</v>
      </c>
      <c r="AP157" s="37">
        <f>VLOOKUP($C157,DATA_ALL!$A:$CU,AP$5,FALSE)</f>
        <v>1789442</v>
      </c>
      <c r="AQ157" s="49">
        <f t="shared" si="97"/>
        <v>1.6252879200726613E-3</v>
      </c>
      <c r="AR157" s="37">
        <f>VLOOKUP($C157,DATA_ALL!$A:$CU,AR$5,FALSE)</f>
        <v>16320</v>
      </c>
      <c r="AS157" s="49">
        <f t="shared" si="98"/>
        <v>7.5172731460156609E-5</v>
      </c>
      <c r="AT157" s="37">
        <f>VLOOKUP($C157,DATA_ALL!$A:$CU,AT$5,FALSE)</f>
        <v>1006738</v>
      </c>
      <c r="AU157" s="49">
        <f t="shared" si="99"/>
        <v>2.0442838537344397E-4</v>
      </c>
    </row>
    <row r="158" spans="2:47" ht="16" customHeight="1" x14ac:dyDescent="0.35">
      <c r="B158" s="1">
        <v>151</v>
      </c>
      <c r="C158" s="12" t="s">
        <v>1395</v>
      </c>
      <c r="D158" s="12" t="str">
        <f>VLOOKUP($C158,DATA_ALL!$A:$CU,D$5,FALSE)</f>
        <v>Value</v>
      </c>
      <c r="E158" s="37">
        <f>VLOOKUP($C158,DATA_ALL!$A:$CU,E$5,FALSE)/1000000000</f>
        <v>53.456164588999997</v>
      </c>
      <c r="F158" s="37" t="str">
        <f>VLOOKUP($C158,DATA_ALL!$A:$CU,F$5,FALSE)</f>
        <v>Canada</v>
      </c>
      <c r="G158" s="37">
        <f>IF(VLOOKUP($C158,DATA_ALL!$A:$CU,G$5,FALSE)="N/A",0,VLOOKUP($C158,DATA_ALL!$A:$CU,G$5,FALSE))</f>
        <v>0</v>
      </c>
      <c r="H158" s="37">
        <f>VLOOKUP($C158,DATA_ALL!$A:$CU,H$5,FALSE)</f>
        <v>0</v>
      </c>
      <c r="I158" s="37">
        <f t="shared" si="80"/>
        <v>0</v>
      </c>
      <c r="J158" s="48">
        <f t="shared" si="81"/>
        <v>0</v>
      </c>
      <c r="K158" s="50" t="str">
        <f>IFERROR(INDEX('SH Summary'!B:B,MATCH('US&amp;CA'!C158,'SH Summary'!C:C,0)), "N/A")</f>
        <v>N/A</v>
      </c>
      <c r="L158" s="37">
        <f>VLOOKUP($C158,DATA_ALL!$A:$CU,L$5,FALSE)</f>
        <v>0</v>
      </c>
      <c r="M158" s="49">
        <f t="shared" si="82"/>
        <v>0</v>
      </c>
      <c r="N158" s="37">
        <f>VLOOKUP($C158,DATA_ALL!$A:$CU,N$5,FALSE)</f>
        <v>0</v>
      </c>
      <c r="O158" s="37">
        <f>VLOOKUP($C158,DATA_ALL!$A:$CU,O$5,FALSE)</f>
        <v>0</v>
      </c>
      <c r="P158" s="37">
        <f t="shared" si="83"/>
        <v>0</v>
      </c>
      <c r="Q158" s="49">
        <f t="shared" si="84"/>
        <v>0</v>
      </c>
      <c r="R158" s="37">
        <f>VLOOKUP($C158,DATA_ALL!$A:$CU,R$5,FALSE)</f>
        <v>0</v>
      </c>
      <c r="S158" s="49">
        <f t="shared" si="85"/>
        <v>0</v>
      </c>
      <c r="T158" s="37">
        <f>VLOOKUP($C158,DATA_ALL!$A:$CU,T$5,FALSE)</f>
        <v>0</v>
      </c>
      <c r="U158" s="37">
        <f>VLOOKUP($C158,DATA_ALL!$A:$CU,U$5,FALSE)</f>
        <v>0</v>
      </c>
      <c r="V158" s="37">
        <f t="shared" si="86"/>
        <v>0</v>
      </c>
      <c r="W158" s="49">
        <f t="shared" si="87"/>
        <v>0</v>
      </c>
      <c r="X158" s="37">
        <f>VLOOKUP($C158,DATA_ALL!$A:$CU,X$5,FALSE)</f>
        <v>0</v>
      </c>
      <c r="Y158" s="49">
        <f t="shared" si="88"/>
        <v>0</v>
      </c>
      <c r="Z158" s="37">
        <f>VLOOKUP($C158,DATA_ALL!$A:$CU,Z$5,FALSE)</f>
        <v>0</v>
      </c>
      <c r="AA158" s="37">
        <f>VLOOKUP($C158,DATA_ALL!$A:$CU,AA$5,FALSE)</f>
        <v>0</v>
      </c>
      <c r="AB158" s="37">
        <f t="shared" si="89"/>
        <v>0</v>
      </c>
      <c r="AC158" s="49">
        <f t="shared" si="90"/>
        <v>0</v>
      </c>
      <c r="AD158" s="37">
        <f>VLOOKUP($C158,DATA_ALL!$A:$CU,AD$5,FALSE)</f>
        <v>0</v>
      </c>
      <c r="AE158" s="37">
        <f>VLOOKUP($C158,DATA_ALL!$A:$CU,AE$5,FALSE)</f>
        <v>0</v>
      </c>
      <c r="AF158" s="37">
        <f t="shared" si="91"/>
        <v>0</v>
      </c>
      <c r="AG158" s="49">
        <f t="shared" si="92"/>
        <v>0</v>
      </c>
      <c r="AH158" s="37">
        <f>VLOOKUP($C158,DATA_ALL!$A:$CU,AH$5,FALSE)</f>
        <v>29185455</v>
      </c>
      <c r="AI158" s="49">
        <f t="shared" si="93"/>
        <v>3.7013893468611285E-4</v>
      </c>
      <c r="AJ158" s="37">
        <f>VLOOKUP($C158,DATA_ALL!$A:$CU,AJ$5,FALSE)</f>
        <v>0</v>
      </c>
      <c r="AK158" s="49">
        <f t="shared" si="94"/>
        <v>0</v>
      </c>
      <c r="AL158" s="37">
        <f>VLOOKUP($C158,DATA_ALL!$A:$CU,AL$5,FALSE)</f>
        <v>27378013</v>
      </c>
      <c r="AM158" s="49">
        <f t="shared" si="95"/>
        <v>1.0477616915422886E-3</v>
      </c>
      <c r="AN158" s="37">
        <f>VLOOKUP($C158,DATA_ALL!$A:$CU,AN$5,FALSE)</f>
        <v>15816852</v>
      </c>
      <c r="AO158" s="49">
        <f t="shared" si="96"/>
        <v>3.8502560856864656E-3</v>
      </c>
      <c r="AP158" s="37">
        <f>VLOOKUP($C158,DATA_ALL!$A:$CU,AP$5,FALSE)</f>
        <v>552817</v>
      </c>
      <c r="AQ158" s="49">
        <f t="shared" si="97"/>
        <v>5.0210445049954583E-4</v>
      </c>
      <c r="AR158" s="37">
        <f>VLOOKUP($C158,DATA_ALL!$A:$CU,AR$5,FALSE)</f>
        <v>0</v>
      </c>
      <c r="AS158" s="49">
        <f t="shared" si="98"/>
        <v>0</v>
      </c>
      <c r="AT158" s="37">
        <f>VLOOKUP($C158,DATA_ALL!$A:$CU,AT$5,FALSE)</f>
        <v>0</v>
      </c>
      <c r="AU158" s="49">
        <f t="shared" si="99"/>
        <v>0</v>
      </c>
    </row>
    <row r="159" spans="2:47" ht="16" customHeight="1" x14ac:dyDescent="0.35">
      <c r="B159" s="1">
        <v>152</v>
      </c>
      <c r="C159" s="12" t="s">
        <v>1396</v>
      </c>
      <c r="D159" s="12" t="str">
        <f>VLOOKUP($C159,DATA_ALL!$A:$CU,D$5,FALSE)</f>
        <v>Value</v>
      </c>
      <c r="E159" s="37">
        <f>VLOOKUP($C159,DATA_ALL!$A:$CU,E$5,FALSE)/1000000000</f>
        <v>53.333498325000001</v>
      </c>
      <c r="F159" s="37" t="str">
        <f>VLOOKUP($C159,DATA_ALL!$A:$CU,F$5,FALSE)</f>
        <v>United States</v>
      </c>
      <c r="G159" s="37">
        <f>IF(VLOOKUP($C159,DATA_ALL!$A:$CU,G$5,FALSE)="N/A",0,VLOOKUP($C159,DATA_ALL!$A:$CU,G$5,FALSE))</f>
        <v>0</v>
      </c>
      <c r="H159" s="37">
        <f>VLOOKUP($C159,DATA_ALL!$A:$CU,H$5,FALSE)</f>
        <v>0</v>
      </c>
      <c r="I159" s="37">
        <f t="shared" si="80"/>
        <v>0</v>
      </c>
      <c r="J159" s="48">
        <f t="shared" si="81"/>
        <v>0</v>
      </c>
      <c r="K159" s="50" t="str">
        <f>IFERROR(INDEX('SH Summary'!B:B,MATCH('US&amp;CA'!C159,'SH Summary'!C:C,0)), "N/A")</f>
        <v>N/A</v>
      </c>
      <c r="L159" s="37">
        <f>VLOOKUP($C159,DATA_ALL!$A:$CU,L$5,FALSE)</f>
        <v>2297762</v>
      </c>
      <c r="M159" s="49">
        <f t="shared" si="82"/>
        <v>4.4335821734844747E-6</v>
      </c>
      <c r="N159" s="37">
        <f>VLOOKUP($C159,DATA_ALL!$A:$CU,N$5,FALSE)</f>
        <v>0</v>
      </c>
      <c r="O159" s="37">
        <f>VLOOKUP($C159,DATA_ALL!$A:$CU,O$5,FALSE)</f>
        <v>17271842</v>
      </c>
      <c r="P159" s="37">
        <f t="shared" si="83"/>
        <v>17271842</v>
      </c>
      <c r="Q159" s="49">
        <f t="shared" si="84"/>
        <v>5.4296894058472177E-5</v>
      </c>
      <c r="R159" s="37">
        <f>VLOOKUP($C159,DATA_ALL!$A:$CU,R$5,FALSE)</f>
        <v>607493</v>
      </c>
      <c r="S159" s="49">
        <f t="shared" si="85"/>
        <v>9.3782929613564669E-6</v>
      </c>
      <c r="T159" s="37">
        <f>VLOOKUP($C159,DATA_ALL!$A:$CU,T$5,FALSE)</f>
        <v>0</v>
      </c>
      <c r="U159" s="37">
        <f>VLOOKUP($C159,DATA_ALL!$A:$CU,U$5,FALSE)</f>
        <v>0</v>
      </c>
      <c r="V159" s="37">
        <f t="shared" si="86"/>
        <v>0</v>
      </c>
      <c r="W159" s="49">
        <f t="shared" si="87"/>
        <v>0</v>
      </c>
      <c r="X159" s="37">
        <f>VLOOKUP($C159,DATA_ALL!$A:$CU,X$5,FALSE)</f>
        <v>13988442</v>
      </c>
      <c r="Y159" s="49">
        <f t="shared" si="88"/>
        <v>1.0255456011730205E-4</v>
      </c>
      <c r="Z159" s="37">
        <f>VLOOKUP($C159,DATA_ALL!$A:$CU,Z$5,FALSE)</f>
        <v>150807</v>
      </c>
      <c r="AA159" s="37">
        <f>VLOOKUP($C159,DATA_ALL!$A:$CU,AA$5,FALSE)</f>
        <v>11489313</v>
      </c>
      <c r="AB159" s="37">
        <f t="shared" si="89"/>
        <v>11640120</v>
      </c>
      <c r="AC159" s="49">
        <f t="shared" si="90"/>
        <v>2.6926023594725886E-4</v>
      </c>
      <c r="AD159" s="37">
        <f>VLOOKUP($C159,DATA_ALL!$A:$CU,AD$5,FALSE)</f>
        <v>0</v>
      </c>
      <c r="AE159" s="37">
        <f>VLOOKUP($C159,DATA_ALL!$A:$CU,AE$5,FALSE)</f>
        <v>1332750</v>
      </c>
      <c r="AF159" s="37">
        <f t="shared" si="91"/>
        <v>1332750</v>
      </c>
      <c r="AG159" s="49">
        <f t="shared" si="92"/>
        <v>2.8941368078175896E-5</v>
      </c>
      <c r="AH159" s="37">
        <f>VLOOKUP($C159,DATA_ALL!$A:$CU,AH$5,FALSE)</f>
        <v>0</v>
      </c>
      <c r="AI159" s="49">
        <f t="shared" si="93"/>
        <v>0</v>
      </c>
      <c r="AJ159" s="37">
        <f>VLOOKUP($C159,DATA_ALL!$A:$CU,AJ$5,FALSE)</f>
        <v>0</v>
      </c>
      <c r="AK159" s="49">
        <f t="shared" si="94"/>
        <v>0</v>
      </c>
      <c r="AL159" s="37">
        <f>VLOOKUP($C159,DATA_ALL!$A:$CU,AL$5,FALSE)</f>
        <v>264108144</v>
      </c>
      <c r="AM159" s="49">
        <f t="shared" si="95"/>
        <v>1.0107468197474167E-2</v>
      </c>
      <c r="AN159" s="37">
        <f>VLOOKUP($C159,DATA_ALL!$A:$CU,AN$5,FALSE)</f>
        <v>0</v>
      </c>
      <c r="AO159" s="49">
        <f t="shared" si="96"/>
        <v>0</v>
      </c>
      <c r="AP159" s="37">
        <f>VLOOKUP($C159,DATA_ALL!$A:$CU,AP$5,FALSE)</f>
        <v>0</v>
      </c>
      <c r="AQ159" s="49">
        <f t="shared" si="97"/>
        <v>0</v>
      </c>
      <c r="AR159" s="37">
        <f>VLOOKUP($C159,DATA_ALL!$A:$CU,AR$5,FALSE)</f>
        <v>0</v>
      </c>
      <c r="AS159" s="49">
        <f t="shared" si="98"/>
        <v>0</v>
      </c>
      <c r="AT159" s="37">
        <f>VLOOKUP($C159,DATA_ALL!$A:$CU,AT$5,FALSE)</f>
        <v>0</v>
      </c>
      <c r="AU159" s="49">
        <f t="shared" si="99"/>
        <v>0</v>
      </c>
    </row>
    <row r="160" spans="2:47" ht="16" customHeight="1" x14ac:dyDescent="0.35">
      <c r="B160" s="1">
        <v>153</v>
      </c>
      <c r="C160" s="51" t="s">
        <v>671</v>
      </c>
      <c r="D160" s="51" t="str">
        <f>VLOOKUP($C160,DATA_ALL!$A:$CU,D$5,FALSE)</f>
        <v>Index</v>
      </c>
      <c r="E160" s="37">
        <f>VLOOKUP($C160,DATA_ALL!$A:$CU,E$5,FALSE)/1000000000</f>
        <v>52.478061707000002</v>
      </c>
      <c r="F160" s="37" t="str">
        <f>VLOOKUP($C160,DATA_ALL!$A:$CU,F$5,FALSE)</f>
        <v>United States</v>
      </c>
      <c r="G160" s="37">
        <f>IF(VLOOKUP($C160,DATA_ALL!$A:$CU,G$5,FALSE)="N/A",0,VLOOKUP($C160,DATA_ALL!$A:$CU,G$5,FALSE))</f>
        <v>270758</v>
      </c>
      <c r="H160" s="37">
        <f>VLOOKUP($C160,DATA_ALL!$A:$CU,H$5,FALSE)</f>
        <v>0</v>
      </c>
      <c r="I160" s="37">
        <f t="shared" si="80"/>
        <v>270758</v>
      </c>
      <c r="J160" s="48">
        <f t="shared" si="81"/>
        <v>8.6670294494238161E-6</v>
      </c>
      <c r="K160" s="50">
        <f>IFERROR(INDEX('SH Summary'!B:B,MATCH('US&amp;CA'!C160,'SH Summary'!C:C,0)), "N/A")</f>
        <v>634</v>
      </c>
      <c r="L160" s="37">
        <f>VLOOKUP($C160,DATA_ALL!$A:$CU,L$5,FALSE)</f>
        <v>0</v>
      </c>
      <c r="M160" s="49">
        <f t="shared" si="82"/>
        <v>0</v>
      </c>
      <c r="N160" s="37">
        <f>VLOOKUP($C160,DATA_ALL!$A:$CU,N$5,FALSE)</f>
        <v>6739084</v>
      </c>
      <c r="O160" s="37">
        <f>VLOOKUP($C160,DATA_ALL!$A:$CU,O$5,FALSE)</f>
        <v>0</v>
      </c>
      <c r="P160" s="37">
        <f t="shared" si="83"/>
        <v>6739084</v>
      </c>
      <c r="Q160" s="49">
        <f t="shared" si="84"/>
        <v>2.1185425966677144E-5</v>
      </c>
      <c r="R160" s="37">
        <f>VLOOKUP($C160,DATA_ALL!$A:$CU,R$5,FALSE)</f>
        <v>0</v>
      </c>
      <c r="S160" s="49">
        <f t="shared" si="85"/>
        <v>0</v>
      </c>
      <c r="T160" s="37">
        <f>VLOOKUP($C160,DATA_ALL!$A:$CU,T$5,FALSE)</f>
        <v>529476</v>
      </c>
      <c r="U160" s="37">
        <f>VLOOKUP($C160,DATA_ALL!$A:$CU,U$5,FALSE)</f>
        <v>0</v>
      </c>
      <c r="V160" s="37">
        <f t="shared" si="86"/>
        <v>529476</v>
      </c>
      <c r="W160" s="49">
        <f t="shared" si="87"/>
        <v>7.3182584657912926E-6</v>
      </c>
      <c r="X160" s="37">
        <f>VLOOKUP($C160,DATA_ALL!$A:$CU,X$5,FALSE)</f>
        <v>0</v>
      </c>
      <c r="Y160" s="49">
        <f t="shared" si="88"/>
        <v>0</v>
      </c>
      <c r="Z160" s="37">
        <f>VLOOKUP($C160,DATA_ALL!$A:$CU,Z$5,FALSE)</f>
        <v>0</v>
      </c>
      <c r="AA160" s="37">
        <f>VLOOKUP($C160,DATA_ALL!$A:$CU,AA$5,FALSE)</f>
        <v>0</v>
      </c>
      <c r="AB160" s="37">
        <f t="shared" si="89"/>
        <v>0</v>
      </c>
      <c r="AC160" s="49">
        <f t="shared" si="90"/>
        <v>0</v>
      </c>
      <c r="AD160" s="37">
        <f>VLOOKUP($C160,DATA_ALL!$A:$CU,AD$5,FALSE)</f>
        <v>641891</v>
      </c>
      <c r="AE160" s="37">
        <f>VLOOKUP($C160,DATA_ALL!$A:$CU,AE$5,FALSE)</f>
        <v>0</v>
      </c>
      <c r="AF160" s="37">
        <f t="shared" si="91"/>
        <v>641891</v>
      </c>
      <c r="AG160" s="49">
        <f t="shared" si="92"/>
        <v>1.3939001085776331E-5</v>
      </c>
      <c r="AH160" s="37">
        <f>VLOOKUP($C160,DATA_ALL!$A:$CU,AH$5,FALSE)</f>
        <v>19321345</v>
      </c>
      <c r="AI160" s="49">
        <f t="shared" si="93"/>
        <v>2.4503925174381737E-4</v>
      </c>
      <c r="AJ160" s="37">
        <f>VLOOKUP($C160,DATA_ALL!$A:$CU,AJ$5,FALSE)</f>
        <v>47732056</v>
      </c>
      <c r="AK160" s="49">
        <f t="shared" si="94"/>
        <v>3.9976596314907873E-4</v>
      </c>
      <c r="AL160" s="37">
        <f>VLOOKUP($C160,DATA_ALL!$A:$CU,AL$5,FALSE)</f>
        <v>14050811</v>
      </c>
      <c r="AM160" s="49">
        <f t="shared" si="95"/>
        <v>5.37727171833142E-4</v>
      </c>
      <c r="AN160" s="37">
        <f>VLOOKUP($C160,DATA_ALL!$A:$CU,AN$5,FALSE)</f>
        <v>0</v>
      </c>
      <c r="AO160" s="49">
        <f t="shared" si="96"/>
        <v>0</v>
      </c>
      <c r="AP160" s="37">
        <f>VLOOKUP($C160,DATA_ALL!$A:$CU,AP$5,FALSE)</f>
        <v>267619</v>
      </c>
      <c r="AQ160" s="49">
        <f t="shared" si="97"/>
        <v>2.430690281562216E-4</v>
      </c>
      <c r="AR160" s="37">
        <f>VLOOKUP($C160,DATA_ALL!$A:$CU,AR$5,FALSE)</f>
        <v>0</v>
      </c>
      <c r="AS160" s="49">
        <f t="shared" si="98"/>
        <v>0</v>
      </c>
      <c r="AT160" s="37">
        <f>VLOOKUP($C160,DATA_ALL!$A:$CU,AT$5,FALSE)</f>
        <v>0</v>
      </c>
      <c r="AU160" s="49">
        <f t="shared" si="99"/>
        <v>0</v>
      </c>
    </row>
    <row r="161" spans="2:47" ht="16" customHeight="1" x14ac:dyDescent="0.35">
      <c r="B161" s="1">
        <v>154</v>
      </c>
      <c r="C161" s="12" t="s">
        <v>1397</v>
      </c>
      <c r="D161" s="12" t="str">
        <f>VLOOKUP($C161,DATA_ALL!$A:$CU,D$5,FALSE)</f>
        <v>Growth</v>
      </c>
      <c r="E161" s="37">
        <f>VLOOKUP($C161,DATA_ALL!$A:$CU,E$5,FALSE)/1000000000</f>
        <v>51.961801332999997</v>
      </c>
      <c r="F161" s="37" t="str">
        <f>VLOOKUP($C161,DATA_ALL!$A:$CU,F$5,FALSE)</f>
        <v>United States</v>
      </c>
      <c r="G161" s="37">
        <f>IF(VLOOKUP($C161,DATA_ALL!$A:$CU,G$5,FALSE)="N/A",0,VLOOKUP($C161,DATA_ALL!$A:$CU,G$5,FALSE))</f>
        <v>0</v>
      </c>
      <c r="H161" s="37">
        <f>VLOOKUP($C161,DATA_ALL!$A:$CU,H$5,FALSE)</f>
        <v>0</v>
      </c>
      <c r="I161" s="37">
        <f t="shared" si="80"/>
        <v>0</v>
      </c>
      <c r="J161" s="48">
        <f t="shared" si="81"/>
        <v>0</v>
      </c>
      <c r="K161" s="50" t="str">
        <f>IFERROR(INDEX('SH Summary'!B:B,MATCH('US&amp;CA'!C161,'SH Summary'!C:C,0)), "N/A")</f>
        <v>N/A</v>
      </c>
      <c r="L161" s="37">
        <f>VLOOKUP($C161,DATA_ALL!$A:$CU,L$5,FALSE)</f>
        <v>0</v>
      </c>
      <c r="M161" s="49">
        <f t="shared" si="82"/>
        <v>0</v>
      </c>
      <c r="N161" s="37">
        <f>VLOOKUP($C161,DATA_ALL!$A:$CU,N$5,FALSE)</f>
        <v>618016</v>
      </c>
      <c r="O161" s="37">
        <f>VLOOKUP($C161,DATA_ALL!$A:$CU,O$5,FALSE)</f>
        <v>0</v>
      </c>
      <c r="P161" s="37">
        <f t="shared" si="83"/>
        <v>618016</v>
      </c>
      <c r="Q161" s="49">
        <f t="shared" si="84"/>
        <v>1.9428355862936184E-6</v>
      </c>
      <c r="R161" s="37">
        <f>VLOOKUP($C161,DATA_ALL!$A:$CU,R$5,FALSE)</f>
        <v>0</v>
      </c>
      <c r="S161" s="49">
        <f t="shared" si="85"/>
        <v>0</v>
      </c>
      <c r="T161" s="37">
        <f>VLOOKUP($C161,DATA_ALL!$A:$CU,T$5,FALSE)</f>
        <v>261492</v>
      </c>
      <c r="U161" s="37">
        <f>VLOOKUP($C161,DATA_ALL!$A:$CU,U$5,FALSE)</f>
        <v>0</v>
      </c>
      <c r="V161" s="37">
        <f t="shared" si="86"/>
        <v>261492</v>
      </c>
      <c r="W161" s="49">
        <f t="shared" si="87"/>
        <v>3.6142639944713199E-6</v>
      </c>
      <c r="X161" s="37">
        <f>VLOOKUP($C161,DATA_ALL!$A:$CU,X$5,FALSE)</f>
        <v>0</v>
      </c>
      <c r="Y161" s="49">
        <f t="shared" si="88"/>
        <v>0</v>
      </c>
      <c r="Z161" s="37">
        <f>VLOOKUP($C161,DATA_ALL!$A:$CU,Z$5,FALSE)</f>
        <v>0</v>
      </c>
      <c r="AA161" s="37">
        <f>VLOOKUP($C161,DATA_ALL!$A:$CU,AA$5,FALSE)</f>
        <v>0</v>
      </c>
      <c r="AB161" s="37">
        <f t="shared" si="89"/>
        <v>0</v>
      </c>
      <c r="AC161" s="49">
        <f t="shared" si="90"/>
        <v>0</v>
      </c>
      <c r="AD161" s="37">
        <f>VLOOKUP($C161,DATA_ALL!$A:$CU,AD$5,FALSE)</f>
        <v>0</v>
      </c>
      <c r="AE161" s="37">
        <f>VLOOKUP($C161,DATA_ALL!$A:$CU,AE$5,FALSE)</f>
        <v>0</v>
      </c>
      <c r="AF161" s="37">
        <f t="shared" si="91"/>
        <v>0</v>
      </c>
      <c r="AG161" s="49">
        <f t="shared" si="92"/>
        <v>0</v>
      </c>
      <c r="AH161" s="37">
        <f>VLOOKUP($C161,DATA_ALL!$A:$CU,AH$5,FALSE)</f>
        <v>275112093</v>
      </c>
      <c r="AI161" s="49">
        <f t="shared" si="93"/>
        <v>3.4890563474952443E-3</v>
      </c>
      <c r="AJ161" s="37">
        <f>VLOOKUP($C161,DATA_ALL!$A:$CU,AJ$5,FALSE)</f>
        <v>286613324</v>
      </c>
      <c r="AK161" s="49">
        <f t="shared" si="94"/>
        <v>2.4004465996649918E-3</v>
      </c>
      <c r="AL161" s="37">
        <f>VLOOKUP($C161,DATA_ALL!$A:$CU,AL$5,FALSE)</f>
        <v>12295816</v>
      </c>
      <c r="AM161" s="49">
        <f t="shared" si="95"/>
        <v>4.70563184079602E-4</v>
      </c>
      <c r="AN161" s="37">
        <f>VLOOKUP($C161,DATA_ALL!$A:$CU,AN$5,FALSE)</f>
        <v>0</v>
      </c>
      <c r="AO161" s="49">
        <f t="shared" si="96"/>
        <v>0</v>
      </c>
      <c r="AP161" s="37">
        <f>VLOOKUP($C161,DATA_ALL!$A:$CU,AP$5,FALSE)</f>
        <v>0</v>
      </c>
      <c r="AQ161" s="49">
        <f t="shared" si="97"/>
        <v>0</v>
      </c>
      <c r="AR161" s="37">
        <f>VLOOKUP($C161,DATA_ALL!$A:$CU,AR$5,FALSE)</f>
        <v>0</v>
      </c>
      <c r="AS161" s="49">
        <f t="shared" si="98"/>
        <v>0</v>
      </c>
      <c r="AT161" s="37">
        <f>VLOOKUP($C161,DATA_ALL!$A:$CU,AT$5,FALSE)</f>
        <v>0</v>
      </c>
      <c r="AU161" s="49">
        <f t="shared" si="99"/>
        <v>0</v>
      </c>
    </row>
    <row r="162" spans="2:47" ht="16" customHeight="1" x14ac:dyDescent="0.35">
      <c r="B162" s="1">
        <v>155</v>
      </c>
      <c r="C162" s="12" t="s">
        <v>154</v>
      </c>
      <c r="D162" s="12" t="str">
        <f>VLOOKUP($C162,DATA_ALL!$A:$CU,D$5,FALSE)</f>
        <v>Alternative</v>
      </c>
      <c r="E162" s="37">
        <f>VLOOKUP($C162,DATA_ALL!$A:$CU,E$5,FALSE)/1000000000</f>
        <v>51.935367906000003</v>
      </c>
      <c r="F162" s="37" t="str">
        <f>VLOOKUP($C162,DATA_ALL!$A:$CU,F$5,FALSE)</f>
        <v>United States</v>
      </c>
      <c r="G162" s="37">
        <f>IF(VLOOKUP($C162,DATA_ALL!$A:$CU,G$5,FALSE)="N/A",0,VLOOKUP($C162,DATA_ALL!$A:$CU,G$5,FALSE))</f>
        <v>21427923</v>
      </c>
      <c r="H162" s="37">
        <f>VLOOKUP($C162,DATA_ALL!$A:$CU,H$5,FALSE)</f>
        <v>0</v>
      </c>
      <c r="I162" s="37">
        <f t="shared" si="80"/>
        <v>21427923</v>
      </c>
      <c r="J162" s="48">
        <f t="shared" si="81"/>
        <v>6.8591302816901412E-4</v>
      </c>
      <c r="K162" s="50">
        <f>IFERROR(INDEX('SH Summary'!B:B,MATCH('US&amp;CA'!C162,'SH Summary'!C:C,0)), "N/A")</f>
        <v>116</v>
      </c>
      <c r="L162" s="37">
        <f>VLOOKUP($C162,DATA_ALL!$A:$CU,L$5,FALSE)</f>
        <v>0</v>
      </c>
      <c r="M162" s="49">
        <f t="shared" si="82"/>
        <v>0</v>
      </c>
      <c r="N162" s="37">
        <f>VLOOKUP($C162,DATA_ALL!$A:$CU,N$5,FALSE)</f>
        <v>18435343</v>
      </c>
      <c r="O162" s="37">
        <f>VLOOKUP($C162,DATA_ALL!$A:$CU,O$5,FALSE)</f>
        <v>0</v>
      </c>
      <c r="P162" s="37">
        <f t="shared" si="83"/>
        <v>18435343</v>
      </c>
      <c r="Q162" s="49">
        <f t="shared" si="84"/>
        <v>5.7954552027664256E-5</v>
      </c>
      <c r="R162" s="37">
        <f>VLOOKUP($C162,DATA_ALL!$A:$CU,R$5,FALSE)</f>
        <v>0</v>
      </c>
      <c r="S162" s="49">
        <f t="shared" si="85"/>
        <v>0</v>
      </c>
      <c r="T162" s="37">
        <f>VLOOKUP($C162,DATA_ALL!$A:$CU,T$5,FALSE)</f>
        <v>0</v>
      </c>
      <c r="U162" s="37">
        <f>VLOOKUP($C162,DATA_ALL!$A:$CU,U$5,FALSE)</f>
        <v>0</v>
      </c>
      <c r="V162" s="37">
        <f t="shared" si="86"/>
        <v>0</v>
      </c>
      <c r="W162" s="49">
        <f t="shared" si="87"/>
        <v>0</v>
      </c>
      <c r="X162" s="37">
        <f>VLOOKUP($C162,DATA_ALL!$A:$CU,X$5,FALSE)</f>
        <v>736616</v>
      </c>
      <c r="Y162" s="49">
        <f t="shared" si="88"/>
        <v>5.4004105571847507E-6</v>
      </c>
      <c r="Z162" s="37">
        <f>VLOOKUP($C162,DATA_ALL!$A:$CU,Z$5,FALSE)</f>
        <v>1496419</v>
      </c>
      <c r="AA162" s="37">
        <f>VLOOKUP($C162,DATA_ALL!$A:$CU,AA$5,FALSE)</f>
        <v>0</v>
      </c>
      <c r="AB162" s="37">
        <f t="shared" si="89"/>
        <v>1496419</v>
      </c>
      <c r="AC162" s="49">
        <f t="shared" si="90"/>
        <v>3.4615290307656718E-5</v>
      </c>
      <c r="AD162" s="37">
        <f>VLOOKUP($C162,DATA_ALL!$A:$CU,AD$5,FALSE)</f>
        <v>26547041</v>
      </c>
      <c r="AE162" s="37">
        <f>VLOOKUP($C162,DATA_ALL!$A:$CU,AE$5,FALSE)</f>
        <v>0</v>
      </c>
      <c r="AF162" s="37">
        <f t="shared" si="91"/>
        <v>26547041</v>
      </c>
      <c r="AG162" s="49">
        <f t="shared" si="92"/>
        <v>5.7648297502714443E-4</v>
      </c>
      <c r="AH162" s="37">
        <f>VLOOKUP($C162,DATA_ALL!$A:$CU,AH$5,FALSE)</f>
        <v>212908459</v>
      </c>
      <c r="AI162" s="49">
        <f t="shared" si="93"/>
        <v>2.7001706911857957E-3</v>
      </c>
      <c r="AJ162" s="37">
        <f>VLOOKUP($C162,DATA_ALL!$A:$CU,AJ$5,FALSE)</f>
        <v>8681680</v>
      </c>
      <c r="AK162" s="49">
        <f t="shared" si="94"/>
        <v>7.27108877721943E-5</v>
      </c>
      <c r="AL162" s="37">
        <f>VLOOKUP($C162,DATA_ALL!$A:$CU,AL$5,FALSE)</f>
        <v>89948972</v>
      </c>
      <c r="AM162" s="49">
        <f t="shared" si="95"/>
        <v>3.4423640260237277E-3</v>
      </c>
      <c r="AN162" s="37">
        <f>VLOOKUP($C162,DATA_ALL!$A:$CU,AN$5,FALSE)</f>
        <v>2453868</v>
      </c>
      <c r="AO162" s="49">
        <f t="shared" si="96"/>
        <v>5.9733885102239534E-4</v>
      </c>
      <c r="AP162" s="37">
        <f>VLOOKUP($C162,DATA_ALL!$A:$CU,AP$5,FALSE)</f>
        <v>0</v>
      </c>
      <c r="AQ162" s="49">
        <f t="shared" si="97"/>
        <v>0</v>
      </c>
      <c r="AR162" s="37">
        <f>VLOOKUP($C162,DATA_ALL!$A:$CU,AR$5,FALSE)</f>
        <v>0</v>
      </c>
      <c r="AS162" s="49">
        <f t="shared" si="98"/>
        <v>0</v>
      </c>
      <c r="AT162" s="37">
        <f>VLOOKUP($C162,DATA_ALL!$A:$CU,AT$5,FALSE)</f>
        <v>0</v>
      </c>
      <c r="AU162" s="49">
        <f t="shared" si="99"/>
        <v>0</v>
      </c>
    </row>
    <row r="163" spans="2:47" ht="16" customHeight="1" x14ac:dyDescent="0.35">
      <c r="B163" s="1">
        <v>156</v>
      </c>
      <c r="C163" s="12" t="s">
        <v>127</v>
      </c>
      <c r="D163" s="12" t="str">
        <f>VLOOKUP($C163,DATA_ALL!$A:$CU,D$5,FALSE)</f>
        <v>Alternative</v>
      </c>
      <c r="E163" s="37">
        <f>VLOOKUP($C163,DATA_ALL!$A:$CU,E$5,FALSE)/1000000000</f>
        <v>51.341638158000002</v>
      </c>
      <c r="F163" s="37" t="str">
        <f>VLOOKUP($C163,DATA_ALL!$A:$CU,F$5,FALSE)</f>
        <v>United States</v>
      </c>
      <c r="G163" s="37">
        <f>IF(VLOOKUP($C163,DATA_ALL!$A:$CU,G$5,FALSE)="N/A",0,VLOOKUP($C163,DATA_ALL!$A:$CU,G$5,FALSE))</f>
        <v>47129814</v>
      </c>
      <c r="H163" s="37">
        <f>VLOOKUP($C163,DATA_ALL!$A:$CU,H$5,FALSE)</f>
        <v>0</v>
      </c>
      <c r="I163" s="37">
        <f t="shared" si="80"/>
        <v>47129814</v>
      </c>
      <c r="J163" s="48">
        <f t="shared" si="81"/>
        <v>1.5086368117797695E-3</v>
      </c>
      <c r="K163" s="50">
        <f>IFERROR(INDEX('SH Summary'!B:B,MATCH('US&amp;CA'!C163,'SH Summary'!C:C,0)), "N/A")</f>
        <v>89</v>
      </c>
      <c r="L163" s="37">
        <f>VLOOKUP($C163,DATA_ALL!$A:$CU,L$5,FALSE)</f>
        <v>0</v>
      </c>
      <c r="M163" s="49">
        <f t="shared" si="82"/>
        <v>0</v>
      </c>
      <c r="N163" s="37">
        <f>VLOOKUP($C163,DATA_ALL!$A:$CU,N$5,FALSE)</f>
        <v>0</v>
      </c>
      <c r="O163" s="37">
        <f>VLOOKUP($C163,DATA_ALL!$A:$CU,O$5,FALSE)</f>
        <v>0</v>
      </c>
      <c r="P163" s="37">
        <f t="shared" si="83"/>
        <v>0</v>
      </c>
      <c r="Q163" s="49">
        <f t="shared" si="84"/>
        <v>0</v>
      </c>
      <c r="R163" s="37">
        <f>VLOOKUP($C163,DATA_ALL!$A:$CU,R$5,FALSE)</f>
        <v>0</v>
      </c>
      <c r="S163" s="49">
        <f t="shared" si="85"/>
        <v>0</v>
      </c>
      <c r="T163" s="37">
        <f>VLOOKUP($C163,DATA_ALL!$A:$CU,T$5,FALSE)</f>
        <v>1389962</v>
      </c>
      <c r="U163" s="37">
        <f>VLOOKUP($C163,DATA_ALL!$A:$CU,U$5,FALSE)</f>
        <v>0</v>
      </c>
      <c r="V163" s="37">
        <f t="shared" si="86"/>
        <v>1389962</v>
      </c>
      <c r="W163" s="49">
        <f t="shared" si="87"/>
        <v>1.9211637871458188E-5</v>
      </c>
      <c r="X163" s="37">
        <f>VLOOKUP($C163,DATA_ALL!$A:$CU,X$5,FALSE)</f>
        <v>0</v>
      </c>
      <c r="Y163" s="49">
        <f t="shared" si="88"/>
        <v>0</v>
      </c>
      <c r="Z163" s="37">
        <f>VLOOKUP($C163,DATA_ALL!$A:$CU,Z$5,FALSE)</f>
        <v>0</v>
      </c>
      <c r="AA163" s="37">
        <f>VLOOKUP($C163,DATA_ALL!$A:$CU,AA$5,FALSE)</f>
        <v>0</v>
      </c>
      <c r="AB163" s="37">
        <f t="shared" si="89"/>
        <v>0</v>
      </c>
      <c r="AC163" s="49">
        <f t="shared" si="90"/>
        <v>0</v>
      </c>
      <c r="AD163" s="37">
        <f>VLOOKUP($C163,DATA_ALL!$A:$CU,AD$5,FALSE)</f>
        <v>0</v>
      </c>
      <c r="AE163" s="37">
        <f>VLOOKUP($C163,DATA_ALL!$A:$CU,AE$5,FALSE)</f>
        <v>0</v>
      </c>
      <c r="AF163" s="37">
        <f t="shared" si="91"/>
        <v>0</v>
      </c>
      <c r="AG163" s="49">
        <f t="shared" si="92"/>
        <v>0</v>
      </c>
      <c r="AH163" s="37">
        <f>VLOOKUP($C163,DATA_ALL!$A:$CU,AH$5,FALSE)</f>
        <v>502991892</v>
      </c>
      <c r="AI163" s="49">
        <f t="shared" si="93"/>
        <v>6.3790981864299302E-3</v>
      </c>
      <c r="AJ163" s="37">
        <f>VLOOKUP($C163,DATA_ALL!$A:$CU,AJ$5,FALSE)</f>
        <v>81936549</v>
      </c>
      <c r="AK163" s="49">
        <f t="shared" si="94"/>
        <v>6.8623575376884421E-4</v>
      </c>
      <c r="AL163" s="37">
        <f>VLOOKUP($C163,DATA_ALL!$A:$CU,AL$5,FALSE)</f>
        <v>0</v>
      </c>
      <c r="AM163" s="49">
        <f t="shared" si="95"/>
        <v>0</v>
      </c>
      <c r="AN163" s="37">
        <f>VLOOKUP($C163,DATA_ALL!$A:$CU,AN$5,FALSE)</f>
        <v>2323996</v>
      </c>
      <c r="AO163" s="49">
        <f t="shared" si="96"/>
        <v>5.6572444011684518E-4</v>
      </c>
      <c r="AP163" s="37">
        <f>VLOOKUP($C163,DATA_ALL!$A:$CU,AP$5,FALSE)</f>
        <v>928928</v>
      </c>
      <c r="AQ163" s="49">
        <f t="shared" si="97"/>
        <v>8.4371298819255224E-4</v>
      </c>
      <c r="AR163" s="37">
        <f>VLOOKUP($C163,DATA_ALL!$A:$CU,AR$5,FALSE)</f>
        <v>0</v>
      </c>
      <c r="AS163" s="49">
        <f t="shared" si="98"/>
        <v>0</v>
      </c>
      <c r="AT163" s="37">
        <f>VLOOKUP($C163,DATA_ALL!$A:$CU,AT$5,FALSE)</f>
        <v>0</v>
      </c>
      <c r="AU163" s="49">
        <f t="shared" si="99"/>
        <v>0</v>
      </c>
    </row>
    <row r="164" spans="2:47" ht="16" customHeight="1" x14ac:dyDescent="0.3"/>
    <row r="165" spans="2:47" ht="16" customHeight="1" x14ac:dyDescent="0.3"/>
    <row r="166" spans="2:47" ht="16" customHeight="1" x14ac:dyDescent="0.3"/>
    <row r="167" spans="2:47" ht="16" customHeight="1" x14ac:dyDescent="0.3"/>
    <row r="168" spans="2:47" ht="16" customHeight="1" x14ac:dyDescent="0.3"/>
    <row r="169" spans="2:47" ht="16" customHeight="1" x14ac:dyDescent="0.3"/>
    <row r="170" spans="2:47" ht="16" customHeight="1" x14ac:dyDescent="0.3"/>
    <row r="171" spans="2:47" ht="16" customHeight="1" x14ac:dyDescent="0.3"/>
    <row r="172" spans="2:47" ht="16" customHeight="1" x14ac:dyDescent="0.3"/>
    <row r="173" spans="2:47" ht="16" customHeight="1" x14ac:dyDescent="0.3"/>
    <row r="174" spans="2:47" ht="16" customHeight="1" x14ac:dyDescent="0.3"/>
    <row r="175" spans="2:47" ht="16" customHeight="1" x14ac:dyDescent="0.3"/>
    <row r="176" spans="2:47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C6:C7"/>
    <mergeCell ref="E6:E7"/>
    <mergeCell ref="I6:J6"/>
    <mergeCell ref="L6:AG6"/>
    <mergeCell ref="AH6:AU6"/>
    <mergeCell ref="F6:F7"/>
    <mergeCell ref="D6:D7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37B6-AC1B-43C2-8272-5A450EADB521}">
  <sheetPr>
    <tabColor rgb="FFFFC000"/>
    <outlinePr summaryBelow="0" summaryRight="0"/>
  </sheetPr>
  <dimension ref="B1:AU20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11" width="17" customWidth="1"/>
    <col min="12" max="12" width="23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16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52" t="s">
        <v>1398</v>
      </c>
    </row>
    <row r="3" spans="2:47" ht="16" customHeight="1" x14ac:dyDescent="0.35">
      <c r="B3" s="29" t="s">
        <v>1314</v>
      </c>
    </row>
    <row r="4" spans="2:47" ht="16" customHeight="1" x14ac:dyDescent="0.35">
      <c r="B4" s="29"/>
    </row>
    <row r="5" spans="2:47" ht="23" customHeight="1" x14ac:dyDescent="0.5">
      <c r="C5" s="52"/>
      <c r="D5" s="12">
        <v>85</v>
      </c>
      <c r="E5" s="12">
        <v>90</v>
      </c>
      <c r="F5" s="12">
        <v>89</v>
      </c>
      <c r="G5" s="12">
        <v>7</v>
      </c>
      <c r="H5" s="12">
        <v>9</v>
      </c>
      <c r="I5" s="12"/>
      <c r="J5" s="37">
        <v>31240000000</v>
      </c>
      <c r="K5" s="37"/>
      <c r="L5" s="12">
        <v>11</v>
      </c>
      <c r="M5" s="37">
        <f>4058000000000/7.83</f>
        <v>518263090676.88379</v>
      </c>
      <c r="N5" s="37">
        <v>13</v>
      </c>
      <c r="O5" s="37">
        <v>15</v>
      </c>
      <c r="P5" s="12"/>
      <c r="Q5" s="37">
        <v>318100000000</v>
      </c>
      <c r="R5" s="12">
        <v>18</v>
      </c>
      <c r="S5" s="37">
        <f>507200000000/7.83</f>
        <v>64776500638.569603</v>
      </c>
      <c r="T5" s="12">
        <v>20</v>
      </c>
      <c r="U5" s="12">
        <v>22</v>
      </c>
      <c r="V5" s="12"/>
      <c r="W5" s="37">
        <v>72350000000</v>
      </c>
      <c r="X5" s="12">
        <v>24</v>
      </c>
      <c r="Y5" s="37">
        <v>136400000000</v>
      </c>
      <c r="Z5" s="37">
        <v>26</v>
      </c>
      <c r="AA5" s="37">
        <v>28</v>
      </c>
      <c r="AB5" s="12"/>
      <c r="AC5" s="37">
        <v>43230000000</v>
      </c>
      <c r="AD5" s="37">
        <v>30</v>
      </c>
      <c r="AE5" s="37">
        <v>32</v>
      </c>
      <c r="AF5" s="12"/>
      <c r="AG5" s="37">
        <v>46050000000</v>
      </c>
      <c r="AH5" s="12">
        <v>34</v>
      </c>
      <c r="AI5" s="37">
        <v>78850000000</v>
      </c>
      <c r="AJ5" s="12">
        <v>40</v>
      </c>
      <c r="AK5" s="37">
        <v>119400000000</v>
      </c>
      <c r="AL5" s="12">
        <v>42</v>
      </c>
      <c r="AM5" s="37">
        <v>26130000000</v>
      </c>
      <c r="AN5" s="12">
        <v>44</v>
      </c>
      <c r="AO5" s="37">
        <v>4108000000</v>
      </c>
      <c r="AP5" s="12">
        <v>46</v>
      </c>
      <c r="AQ5" s="37">
        <v>1101000000</v>
      </c>
      <c r="AR5" s="12">
        <v>48</v>
      </c>
      <c r="AS5" s="37">
        <v>217100000</v>
      </c>
      <c r="AT5" s="12">
        <v>50</v>
      </c>
      <c r="AU5" s="37">
        <f>38560000000/7.83</f>
        <v>4924648786.7177525</v>
      </c>
    </row>
    <row r="6" spans="2:47" ht="16" customHeight="1" x14ac:dyDescent="0.35">
      <c r="B6" s="57"/>
      <c r="C6" s="78" t="s">
        <v>1315</v>
      </c>
      <c r="D6" s="80" t="s">
        <v>57</v>
      </c>
      <c r="E6" s="80" t="s">
        <v>1316</v>
      </c>
      <c r="F6" s="80" t="s">
        <v>60</v>
      </c>
      <c r="G6" s="58"/>
      <c r="H6" s="58"/>
      <c r="I6" s="82" t="s">
        <v>1317</v>
      </c>
      <c r="J6" s="83"/>
      <c r="K6" s="55"/>
      <c r="L6" s="84" t="s">
        <v>1318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5" t="s">
        <v>1319</v>
      </c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</row>
    <row r="7" spans="2:47" ht="16" customHeight="1" x14ac:dyDescent="0.35">
      <c r="B7" s="57"/>
      <c r="C7" s="79"/>
      <c r="D7" s="81" t="s">
        <v>57</v>
      </c>
      <c r="E7" s="81"/>
      <c r="F7" s="81"/>
      <c r="G7" s="59" t="s">
        <v>49</v>
      </c>
      <c r="H7" s="59">
        <v>9961</v>
      </c>
      <c r="I7" s="56" t="s">
        <v>1320</v>
      </c>
      <c r="J7" s="56" t="s">
        <v>1321</v>
      </c>
      <c r="K7" s="56" t="s">
        <v>1322</v>
      </c>
      <c r="L7" s="53" t="s">
        <v>1323</v>
      </c>
      <c r="M7" s="53" t="s">
        <v>1324</v>
      </c>
      <c r="N7" s="53" t="s">
        <v>1325</v>
      </c>
      <c r="O7" s="53">
        <v>9988</v>
      </c>
      <c r="P7" s="53" t="s">
        <v>1326</v>
      </c>
      <c r="Q7" s="53" t="s">
        <v>1327</v>
      </c>
      <c r="R7" s="53" t="s">
        <v>1328</v>
      </c>
      <c r="S7" s="53" t="s">
        <v>1329</v>
      </c>
      <c r="T7" s="53" t="s">
        <v>1330</v>
      </c>
      <c r="U7" s="53">
        <v>9999</v>
      </c>
      <c r="V7" s="53" t="s">
        <v>1331</v>
      </c>
      <c r="W7" s="53" t="s">
        <v>1332</v>
      </c>
      <c r="X7" s="53" t="s">
        <v>1333</v>
      </c>
      <c r="Y7" s="53" t="s">
        <v>1334</v>
      </c>
      <c r="Z7" s="53" t="s">
        <v>1335</v>
      </c>
      <c r="AA7" s="53">
        <v>9618</v>
      </c>
      <c r="AB7" s="53" t="s">
        <v>1336</v>
      </c>
      <c r="AC7" s="53" t="s">
        <v>1337</v>
      </c>
      <c r="AD7" s="53" t="s">
        <v>1338</v>
      </c>
      <c r="AE7" s="53">
        <v>9888</v>
      </c>
      <c r="AF7" s="53" t="s">
        <v>1339</v>
      </c>
      <c r="AG7" s="53" t="s">
        <v>1340</v>
      </c>
      <c r="AH7" s="54" t="s">
        <v>1341</v>
      </c>
      <c r="AI7" s="54" t="s">
        <v>1342</v>
      </c>
      <c r="AJ7" s="54" t="s">
        <v>1343</v>
      </c>
      <c r="AK7" s="54" t="s">
        <v>1344</v>
      </c>
      <c r="AL7" s="54" t="s">
        <v>1345</v>
      </c>
      <c r="AM7" s="54" t="s">
        <v>1346</v>
      </c>
      <c r="AN7" s="54" t="s">
        <v>1347</v>
      </c>
      <c r="AO7" s="54" t="s">
        <v>1348</v>
      </c>
      <c r="AP7" s="54" t="s">
        <v>1349</v>
      </c>
      <c r="AQ7" s="54" t="s">
        <v>1350</v>
      </c>
      <c r="AR7" s="54" t="s">
        <v>1351</v>
      </c>
      <c r="AS7" s="54" t="s">
        <v>1352</v>
      </c>
      <c r="AT7" s="54" t="s">
        <v>1353</v>
      </c>
      <c r="AU7" s="54" t="s">
        <v>1354</v>
      </c>
    </row>
    <row r="8" spans="2:47" ht="16" customHeight="1" x14ac:dyDescent="0.35">
      <c r="B8" s="1">
        <v>1</v>
      </c>
      <c r="C8" s="12" t="s">
        <v>25</v>
      </c>
      <c r="D8" s="12" t="str">
        <f>VLOOKUP($C8,DATA_ALL!$A:$CU,D$5,FALSE)</f>
        <v>Value</v>
      </c>
      <c r="E8" s="37">
        <f>VLOOKUP($C8,DATA_ALL!$A:$CU,E$5,FALSE)/1000000000</f>
        <v>1551.847282513</v>
      </c>
      <c r="F8" s="37" t="str">
        <f>VLOOKUP($C8,DATA_ALL!$A:$CU,F$5,FALSE)</f>
        <v>Norway</v>
      </c>
      <c r="G8" s="37">
        <f>IF(VLOOKUP($C8,DATA_ALL!$A:$CU,G$5,FALSE)="N/A",0,VLOOKUP($C8,DATA_ALL!$A:$CU,G$5,FALSE))</f>
        <v>11855658</v>
      </c>
      <c r="H8" s="37">
        <f>IF(VLOOKUP($C8,DATA_ALL!$A:$CU,H$5,FALSE)="N/A",0,VLOOKUP($C8,DATA_ALL!$A:$CU,H$5,FALSE))</f>
        <v>769833066</v>
      </c>
      <c r="I8" s="37">
        <f t="shared" ref="I8:I39" si="0">G8+H8</f>
        <v>781688724</v>
      </c>
      <c r="J8" s="48">
        <f t="shared" ref="J8:J39" si="1">I8/$J$5</f>
        <v>2.5022046222791292E-2</v>
      </c>
      <c r="K8" s="50">
        <f>IFERROR(INDEX('SH Summary'!B:B,MATCH(EU!C8,'SH Summary'!C:C,0)), "N/A")</f>
        <v>5</v>
      </c>
      <c r="L8" s="37">
        <f>VLOOKUP($C8,DATA_ALL!$A:$CU,L$5,FALSE)</f>
        <v>9440457078</v>
      </c>
      <c r="M8" s="49">
        <f t="shared" ref="M8:M39" si="2">L8/M$5</f>
        <v>1.8215568979975356E-2</v>
      </c>
      <c r="N8" s="37">
        <f>VLOOKUP($C8,DATA_ALL!$A:$CU,N$5,FALSE)</f>
        <v>594477324</v>
      </c>
      <c r="O8" s="37">
        <f>VLOOKUP($C8,DATA_ALL!$A:$CU,O$5,FALSE)</f>
        <v>7249634953</v>
      </c>
      <c r="P8" s="37">
        <f t="shared" ref="P8:P39" si="3">N8+O8</f>
        <v>7844112277</v>
      </c>
      <c r="Q8" s="49">
        <f t="shared" ref="Q8:Q39" si="4">P8/Q$5</f>
        <v>2.4659265253065075E-2</v>
      </c>
      <c r="R8" s="37">
        <f>VLOOKUP($C8,DATA_ALL!$A:$CU,R$5,FALSE)</f>
        <v>1140758383</v>
      </c>
      <c r="S8" s="49">
        <f t="shared" ref="S8:S39" si="5">R8/S$5</f>
        <v>1.7610682450492902E-2</v>
      </c>
      <c r="T8" s="37">
        <f>VLOOKUP($C8,DATA_ALL!$A:$CU,T$5,FALSE)</f>
        <v>2299905</v>
      </c>
      <c r="U8" s="37">
        <f>VLOOKUP($C8,DATA_ALL!$A:$CU,U$5,FALSE)</f>
        <v>627009631</v>
      </c>
      <c r="V8" s="37">
        <f t="shared" ref="V8:V39" si="6">T8+U8</f>
        <v>629309536</v>
      </c>
      <c r="W8" s="49">
        <f t="shared" ref="W8:W39" si="7">V8/W$5</f>
        <v>8.6981276572218377E-3</v>
      </c>
      <c r="X8" s="37">
        <f>VLOOKUP($C8,DATA_ALL!$A:$CU,X$5,FALSE)</f>
        <v>1065445550</v>
      </c>
      <c r="Y8" s="49">
        <f t="shared" ref="Y8:Y39" si="8">X8/Y$5</f>
        <v>7.8111843841642227E-3</v>
      </c>
      <c r="Z8" s="37">
        <f>VLOOKUP($C8,DATA_ALL!$A:$CU,Z$5,FALSE)</f>
        <v>0</v>
      </c>
      <c r="AA8" s="37">
        <f>VLOOKUP($C8,DATA_ALL!$A:$CU,AA$5,FALSE)</f>
        <v>750504103</v>
      </c>
      <c r="AB8" s="37">
        <f t="shared" ref="AB8:AB39" si="9">Z8+AA8</f>
        <v>750504103</v>
      </c>
      <c r="AC8" s="49">
        <f t="shared" ref="AC8:AC39" si="10">AB8/AC$5</f>
        <v>1.7360724103631736E-2</v>
      </c>
      <c r="AD8" s="37">
        <f>VLOOKUP($C8,DATA_ALL!$A:$CU,AD$5,FALSE)</f>
        <v>0</v>
      </c>
      <c r="AE8" s="37">
        <f>VLOOKUP($C8,DATA_ALL!$A:$CU,AE$5,FALSE)</f>
        <v>460620666</v>
      </c>
      <c r="AF8" s="37">
        <f t="shared" ref="AF8:AF39" si="11">AD8+AE8</f>
        <v>460620666</v>
      </c>
      <c r="AG8" s="49">
        <f t="shared" ref="AG8:AG39" si="12">AF8/AG$5</f>
        <v>1.0002620325732899E-2</v>
      </c>
      <c r="AH8" s="37">
        <f>VLOOKUP($C8,DATA_ALL!$A:$CU,AH$5,FALSE)</f>
        <v>480331538</v>
      </c>
      <c r="AI8" s="49">
        <f t="shared" ref="AI8:AI39" si="13">AH8/AI$5</f>
        <v>6.091712593532023E-3</v>
      </c>
      <c r="AJ8" s="37">
        <f>VLOOKUP($C8,DATA_ALL!$A:$CU,AJ$5,FALSE)</f>
        <v>3271040919</v>
      </c>
      <c r="AK8" s="49">
        <f t="shared" ref="AK8:AK39" si="14">AJ8/AK$5</f>
        <v>2.73956525879397E-2</v>
      </c>
      <c r="AL8" s="37">
        <f>VLOOKUP($C8,DATA_ALL!$A:$CU,AL$5,FALSE)</f>
        <v>861979458</v>
      </c>
      <c r="AM8" s="49">
        <f t="shared" ref="AM8:AM39" si="15">AL8/AM$5</f>
        <v>3.298811549942595E-2</v>
      </c>
      <c r="AN8" s="37">
        <f>VLOOKUP($C8,DATA_ALL!$A:$CU,AN$5,FALSE)</f>
        <v>90283960</v>
      </c>
      <c r="AO8" s="49">
        <f t="shared" ref="AO8:AO39" si="16">AN8/AO$5</f>
        <v>2.1977594936708859E-2</v>
      </c>
      <c r="AP8" s="37">
        <f>VLOOKUP($C8,DATA_ALL!$A:$CU,AP$5,FALSE)</f>
        <v>0</v>
      </c>
      <c r="AQ8" s="49">
        <f t="shared" ref="AQ8:AQ39" si="17">AP8/AQ$5</f>
        <v>0</v>
      </c>
      <c r="AR8" s="37">
        <f>VLOOKUP($C8,DATA_ALL!$A:$CU,AR$5,FALSE)</f>
        <v>0</v>
      </c>
      <c r="AS8" s="49">
        <f t="shared" ref="AS8:AS39" si="18">AR8/AS$5</f>
        <v>0</v>
      </c>
      <c r="AT8" s="37">
        <f>VLOOKUP($C8,DATA_ALL!$A:$CU,AT$5,FALSE)</f>
        <v>47494900</v>
      </c>
      <c r="AU8" s="49">
        <f t="shared" ref="AU8:AU39" si="19">AT8/AU$5</f>
        <v>9.6443222769709534E-3</v>
      </c>
    </row>
    <row r="9" spans="2:47" ht="16" customHeight="1" x14ac:dyDescent="0.35">
      <c r="B9" s="1">
        <v>2</v>
      </c>
      <c r="C9" s="12" t="s">
        <v>119</v>
      </c>
      <c r="D9" s="12" t="str">
        <f>VLOOKUP($C9,DATA_ALL!$A:$CU,D$5,FALSE)</f>
        <v>Growth</v>
      </c>
      <c r="E9" s="37">
        <f>VLOOKUP($C9,DATA_ALL!$A:$CU,E$5,FALSE)/1000000000</f>
        <v>1184.4137420889999</v>
      </c>
      <c r="F9" s="37" t="str">
        <f>VLOOKUP($C9,DATA_ALL!$A:$CU,F$5,FALSE)</f>
        <v>United Kingdom</v>
      </c>
      <c r="G9" s="37">
        <f>IF(VLOOKUP($C9,DATA_ALL!$A:$CU,G$5,FALSE)="N/A",0,VLOOKUP($C9,DATA_ALL!$A:$CU,G$5,FALSE))</f>
        <v>26100515</v>
      </c>
      <c r="H9" s="37">
        <f>IF(VLOOKUP($C9,DATA_ALL!$A:$CU,H$5,FALSE)="N/A",0,VLOOKUP($C9,DATA_ALL!$A:$CU,H$5,FALSE))</f>
        <v>11071095</v>
      </c>
      <c r="I9" s="37">
        <f t="shared" si="0"/>
        <v>37171610</v>
      </c>
      <c r="J9" s="48">
        <f t="shared" si="1"/>
        <v>1.1898722791293215E-3</v>
      </c>
      <c r="K9" s="50">
        <f>IFERROR(INDEX('SH Summary'!B:B,MATCH(EU!C9,'SH Summary'!C:C,0)), "N/A")</f>
        <v>81</v>
      </c>
      <c r="L9" s="37">
        <f>VLOOKUP($C9,DATA_ALL!$A:$CU,L$5,FALSE)</f>
        <v>131954503</v>
      </c>
      <c r="M9" s="49">
        <f t="shared" si="2"/>
        <v>2.5460910756283883E-4</v>
      </c>
      <c r="N9" s="37">
        <f>VLOOKUP($C9,DATA_ALL!$A:$CU,N$5,FALSE)</f>
        <v>30766430</v>
      </c>
      <c r="O9" s="37">
        <f>VLOOKUP($C9,DATA_ALL!$A:$CU,O$5,FALSE)</f>
        <v>373143514</v>
      </c>
      <c r="P9" s="37">
        <f t="shared" si="3"/>
        <v>403909944</v>
      </c>
      <c r="Q9" s="49">
        <f t="shared" si="4"/>
        <v>1.269757761710154E-3</v>
      </c>
      <c r="R9" s="37">
        <f>VLOOKUP($C9,DATA_ALL!$A:$CU,R$5,FALSE)</f>
        <v>75524698</v>
      </c>
      <c r="S9" s="49">
        <f t="shared" si="5"/>
        <v>1.1659274158911672E-3</v>
      </c>
      <c r="T9" s="37">
        <f>VLOOKUP($C9,DATA_ALL!$A:$CU,T$5,FALSE)</f>
        <v>7917628</v>
      </c>
      <c r="U9" s="37">
        <f>VLOOKUP($C9,DATA_ALL!$A:$CU,U$5,FALSE)</f>
        <v>21900967</v>
      </c>
      <c r="V9" s="37">
        <f t="shared" si="6"/>
        <v>29818595</v>
      </c>
      <c r="W9" s="49">
        <f t="shared" si="7"/>
        <v>4.121436765722184E-4</v>
      </c>
      <c r="X9" s="37">
        <f>VLOOKUP($C9,DATA_ALL!$A:$CU,X$5,FALSE)</f>
        <v>1231258271</v>
      </c>
      <c r="Y9" s="49">
        <f t="shared" si="8"/>
        <v>9.0268201686217013E-3</v>
      </c>
      <c r="Z9" s="37">
        <f>VLOOKUP($C9,DATA_ALL!$A:$CU,Z$5,FALSE)</f>
        <v>29184289</v>
      </c>
      <c r="AA9" s="37">
        <f>VLOOKUP($C9,DATA_ALL!$A:$CU,AA$5,FALSE)</f>
        <v>16856502</v>
      </c>
      <c r="AB9" s="37">
        <f t="shared" si="9"/>
        <v>46040791</v>
      </c>
      <c r="AC9" s="49">
        <f t="shared" si="10"/>
        <v>1.065019454082813E-3</v>
      </c>
      <c r="AD9" s="37">
        <f>VLOOKUP($C9,DATA_ALL!$A:$CU,AD$5,FALSE)</f>
        <v>83207342</v>
      </c>
      <c r="AE9" s="37">
        <f>VLOOKUP($C9,DATA_ALL!$A:$CU,AE$5,FALSE)</f>
        <v>4781617</v>
      </c>
      <c r="AF9" s="37">
        <f t="shared" si="11"/>
        <v>87988959</v>
      </c>
      <c r="AG9" s="49">
        <f t="shared" si="12"/>
        <v>1.9107265798045602E-3</v>
      </c>
      <c r="AH9" s="37">
        <f>VLOOKUP($C9,DATA_ALL!$A:$CU,AH$5,FALSE)</f>
        <v>952390753</v>
      </c>
      <c r="AI9" s="49">
        <f t="shared" si="13"/>
        <v>1.207851303741281E-2</v>
      </c>
      <c r="AJ9" s="37">
        <f>VLOOKUP($C9,DATA_ALL!$A:$CU,AJ$5,FALSE)</f>
        <v>2237376679</v>
      </c>
      <c r="AK9" s="49">
        <f t="shared" si="14"/>
        <v>1.8738498149078728E-2</v>
      </c>
      <c r="AL9" s="37">
        <f>VLOOKUP($C9,DATA_ALL!$A:$CU,AL$5,FALSE)</f>
        <v>473003794</v>
      </c>
      <c r="AM9" s="49">
        <f t="shared" si="15"/>
        <v>1.8101943895905089E-2</v>
      </c>
      <c r="AN9" s="37">
        <f>VLOOKUP($C9,DATA_ALL!$A:$CU,AN$5,FALSE)</f>
        <v>1307425</v>
      </c>
      <c r="AO9" s="49">
        <f t="shared" si="16"/>
        <v>3.1826314508276535E-4</v>
      </c>
      <c r="AP9" s="37">
        <f>VLOOKUP($C9,DATA_ALL!$A:$CU,AP$5,FALSE)</f>
        <v>5700510</v>
      </c>
      <c r="AQ9" s="49">
        <f t="shared" si="17"/>
        <v>5.1775749318801086E-3</v>
      </c>
      <c r="AR9" s="37">
        <f>VLOOKUP($C9,DATA_ALL!$A:$CU,AR$5,FALSE)</f>
        <v>0</v>
      </c>
      <c r="AS9" s="49">
        <f t="shared" si="18"/>
        <v>0</v>
      </c>
      <c r="AT9" s="37">
        <f>VLOOKUP($C9,DATA_ALL!$A:$CU,AT$5,FALSE)</f>
        <v>987005</v>
      </c>
      <c r="AU9" s="49">
        <f t="shared" si="19"/>
        <v>2.0042139911825724E-4</v>
      </c>
    </row>
    <row r="10" spans="2:47" ht="16" customHeight="1" x14ac:dyDescent="0.35">
      <c r="B10" s="1">
        <v>3</v>
      </c>
      <c r="C10" s="51" t="s">
        <v>65</v>
      </c>
      <c r="D10" s="51" t="str">
        <f>VLOOKUP($C10,DATA_ALL!$A:$CU,D$5,FALSE)</f>
        <v>Index</v>
      </c>
      <c r="E10" s="37">
        <f>VLOOKUP($C10,DATA_ALL!$A:$CU,E$5,FALSE)/1000000000</f>
        <v>516.62788877699995</v>
      </c>
      <c r="F10" s="37" t="str">
        <f>VLOOKUP($C10,DATA_ALL!$A:$CU,F$5,FALSE)</f>
        <v>United Kingdom</v>
      </c>
      <c r="G10" s="37">
        <f>IF(VLOOKUP($C10,DATA_ALL!$A:$CU,G$5,FALSE)="N/A",0,VLOOKUP($C10,DATA_ALL!$A:$CU,G$5,FALSE))</f>
        <v>131167274</v>
      </c>
      <c r="H10" s="37">
        <f>IF(VLOOKUP($C10,DATA_ALL!$A:$CU,H$5,FALSE)="N/A",0,VLOOKUP($C10,DATA_ALL!$A:$CU,H$5,FALSE))</f>
        <v>12950287</v>
      </c>
      <c r="I10" s="37">
        <f t="shared" si="0"/>
        <v>144117561</v>
      </c>
      <c r="J10" s="48">
        <f t="shared" si="1"/>
        <v>4.6132381882202306E-3</v>
      </c>
      <c r="K10" s="50">
        <f>IFERROR(INDEX('SH Summary'!B:B,MATCH(EU!C10,'SH Summary'!C:C,0)), "N/A")</f>
        <v>24</v>
      </c>
      <c r="L10" s="37">
        <f>VLOOKUP($C10,DATA_ALL!$A:$CU,L$5,FALSE)</f>
        <v>280437461</v>
      </c>
      <c r="M10" s="49">
        <f t="shared" si="2"/>
        <v>5.4111023155002463E-4</v>
      </c>
      <c r="N10" s="37">
        <f>VLOOKUP($C10,DATA_ALL!$A:$CU,N$5,FALSE)</f>
        <v>73299629</v>
      </c>
      <c r="O10" s="37">
        <f>VLOOKUP($C10,DATA_ALL!$A:$CU,O$5,FALSE)</f>
        <v>192087365</v>
      </c>
      <c r="P10" s="37">
        <f t="shared" si="3"/>
        <v>265386994</v>
      </c>
      <c r="Q10" s="49">
        <f t="shared" si="4"/>
        <v>8.3428794089908831E-4</v>
      </c>
      <c r="R10" s="37">
        <f>VLOOKUP($C10,DATA_ALL!$A:$CU,R$5,FALSE)</f>
        <v>39382633</v>
      </c>
      <c r="S10" s="49">
        <f t="shared" si="5"/>
        <v>6.0797716165220822E-4</v>
      </c>
      <c r="T10" s="37">
        <f>VLOOKUP($C10,DATA_ALL!$A:$CU,T$5,FALSE)</f>
        <v>10830307</v>
      </c>
      <c r="U10" s="37">
        <f>VLOOKUP($C10,DATA_ALL!$A:$CU,U$5,FALSE)</f>
        <v>27403168</v>
      </c>
      <c r="V10" s="37">
        <f t="shared" si="6"/>
        <v>38233475</v>
      </c>
      <c r="W10" s="49">
        <f t="shared" si="7"/>
        <v>5.2845162404975814E-4</v>
      </c>
      <c r="X10" s="37">
        <f>VLOOKUP($C10,DATA_ALL!$A:$CU,X$5,FALSE)</f>
        <v>434065340</v>
      </c>
      <c r="Y10" s="49">
        <f t="shared" si="8"/>
        <v>3.1822972140762465E-3</v>
      </c>
      <c r="Z10" s="37">
        <f>VLOOKUP($C10,DATA_ALL!$A:$CU,Z$5,FALSE)</f>
        <v>48478211</v>
      </c>
      <c r="AA10" s="37">
        <f>VLOOKUP($C10,DATA_ALL!$A:$CU,AA$5,FALSE)</f>
        <v>25868676</v>
      </c>
      <c r="AB10" s="37">
        <f t="shared" si="9"/>
        <v>74346887</v>
      </c>
      <c r="AC10" s="49">
        <f t="shared" si="10"/>
        <v>1.7197984501503586E-3</v>
      </c>
      <c r="AD10" s="37">
        <f>VLOOKUP($C10,DATA_ALL!$A:$CU,AD$5,FALSE)</f>
        <v>29861340</v>
      </c>
      <c r="AE10" s="37">
        <f>VLOOKUP($C10,DATA_ALL!$A:$CU,AE$5,FALSE)</f>
        <v>15311642</v>
      </c>
      <c r="AF10" s="37">
        <f t="shared" si="11"/>
        <v>45172982</v>
      </c>
      <c r="AG10" s="49">
        <f t="shared" si="12"/>
        <v>9.8095509229098815E-4</v>
      </c>
      <c r="AH10" s="37">
        <f>VLOOKUP($C10,DATA_ALL!$A:$CU,AH$5,FALSE)</f>
        <v>334869557</v>
      </c>
      <c r="AI10" s="49">
        <f t="shared" si="13"/>
        <v>4.2469189220038046E-3</v>
      </c>
      <c r="AJ10" s="37">
        <f>VLOOKUP($C10,DATA_ALL!$A:$CU,AJ$5,FALSE)</f>
        <v>993361849</v>
      </c>
      <c r="AK10" s="49">
        <f t="shared" si="14"/>
        <v>8.3196134757118935E-3</v>
      </c>
      <c r="AL10" s="37">
        <f>VLOOKUP($C10,DATA_ALL!$A:$CU,AL$5,FALSE)</f>
        <v>214775956</v>
      </c>
      <c r="AM10" s="49">
        <f t="shared" si="15"/>
        <v>8.2195161117489483E-3</v>
      </c>
      <c r="AN10" s="37">
        <f>VLOOKUP($C10,DATA_ALL!$A:$CU,AN$5,FALSE)</f>
        <v>3330743</v>
      </c>
      <c r="AO10" s="49">
        <f t="shared" si="16"/>
        <v>8.107943037974684E-4</v>
      </c>
      <c r="AP10" s="37">
        <f>VLOOKUP($C10,DATA_ALL!$A:$CU,AP$5,FALSE)</f>
        <v>2661610</v>
      </c>
      <c r="AQ10" s="49">
        <f t="shared" si="17"/>
        <v>2.4174477747502272E-3</v>
      </c>
      <c r="AR10" s="37">
        <f>VLOOKUP($C10,DATA_ALL!$A:$CU,AR$5,FALSE)</f>
        <v>0</v>
      </c>
      <c r="AS10" s="49">
        <f t="shared" si="18"/>
        <v>0</v>
      </c>
      <c r="AT10" s="37">
        <f>VLOOKUP($C10,DATA_ALL!$A:$CU,AT$5,FALSE)</f>
        <v>2187782</v>
      </c>
      <c r="AU10" s="49">
        <f t="shared" si="19"/>
        <v>4.4425137603734438E-4</v>
      </c>
    </row>
    <row r="11" spans="2:47" ht="16" customHeight="1" x14ac:dyDescent="0.35">
      <c r="B11" s="1">
        <v>4</v>
      </c>
      <c r="C11" s="12" t="s">
        <v>86</v>
      </c>
      <c r="D11" s="12" t="str">
        <f>VLOOKUP($C11,DATA_ALL!$A:$CU,D$5,FALSE)</f>
        <v>Value</v>
      </c>
      <c r="E11" s="37">
        <f>VLOOKUP($C11,DATA_ALL!$A:$CU,E$5,FALSE)/1000000000</f>
        <v>512.485377814</v>
      </c>
      <c r="F11" s="37" t="str">
        <f>VLOOKUP($C11,DATA_ALL!$A:$CU,F$5,FALSE)</f>
        <v>France</v>
      </c>
      <c r="G11" s="37">
        <f>IF(VLOOKUP($C11,DATA_ALL!$A:$CU,G$5,FALSE)="N/A",0,VLOOKUP($C11,DATA_ALL!$A:$CU,G$5,FALSE))</f>
        <v>22197898</v>
      </c>
      <c r="H11" s="37">
        <f>IF(VLOOKUP($C11,DATA_ALL!$A:$CU,H$5,FALSE)="N/A",0,VLOOKUP($C11,DATA_ALL!$A:$CU,H$5,FALSE))</f>
        <v>71893112</v>
      </c>
      <c r="I11" s="37">
        <f t="shared" si="0"/>
        <v>94091010</v>
      </c>
      <c r="J11" s="48">
        <f t="shared" si="1"/>
        <v>3.0118761203585145E-3</v>
      </c>
      <c r="K11" s="50">
        <f>IFERROR(INDEX('SH Summary'!B:B,MATCH(EU!C11,'SH Summary'!C:C,0)), "N/A")</f>
        <v>47</v>
      </c>
      <c r="L11" s="37">
        <f>VLOOKUP($C11,DATA_ALL!$A:$CU,L$5,FALSE)</f>
        <v>640733783</v>
      </c>
      <c r="M11" s="49">
        <f t="shared" si="2"/>
        <v>1.2363098868629866E-3</v>
      </c>
      <c r="N11" s="37">
        <f>VLOOKUP($C11,DATA_ALL!$A:$CU,N$5,FALSE)</f>
        <v>96248386</v>
      </c>
      <c r="O11" s="37">
        <f>VLOOKUP($C11,DATA_ALL!$A:$CU,O$5,FALSE)</f>
        <v>416846885</v>
      </c>
      <c r="P11" s="37">
        <f t="shared" si="3"/>
        <v>513095271</v>
      </c>
      <c r="Q11" s="49">
        <f t="shared" si="4"/>
        <v>1.6129999088337001E-3</v>
      </c>
      <c r="R11" s="37">
        <f>VLOOKUP($C11,DATA_ALL!$A:$CU,R$5,FALSE)</f>
        <v>161980998</v>
      </c>
      <c r="S11" s="49">
        <f t="shared" si="5"/>
        <v>2.5006135929416403E-3</v>
      </c>
      <c r="T11" s="37">
        <f>VLOOKUP($C11,DATA_ALL!$A:$CU,T$5,FALSE)</f>
        <v>49841423</v>
      </c>
      <c r="U11" s="37">
        <f>VLOOKUP($C11,DATA_ALL!$A:$CU,U$5,FALSE)</f>
        <v>140573501</v>
      </c>
      <c r="V11" s="37">
        <f t="shared" si="6"/>
        <v>190414924</v>
      </c>
      <c r="W11" s="49">
        <f t="shared" si="7"/>
        <v>2.6318579682100898E-3</v>
      </c>
      <c r="X11" s="37">
        <f>VLOOKUP($C11,DATA_ALL!$A:$CU,X$5,FALSE)</f>
        <v>63201046</v>
      </c>
      <c r="Y11" s="49">
        <f t="shared" si="8"/>
        <v>4.6335077712609971E-4</v>
      </c>
      <c r="Z11" s="37">
        <f>VLOOKUP($C11,DATA_ALL!$A:$CU,Z$5,FALSE)</f>
        <v>4563444</v>
      </c>
      <c r="AA11" s="37">
        <f>VLOOKUP($C11,DATA_ALL!$A:$CU,AA$5,FALSE)</f>
        <v>36223903</v>
      </c>
      <c r="AB11" s="37">
        <f t="shared" si="9"/>
        <v>40787347</v>
      </c>
      <c r="AC11" s="49">
        <f t="shared" si="10"/>
        <v>9.4349634513069631E-4</v>
      </c>
      <c r="AD11" s="37">
        <f>VLOOKUP($C11,DATA_ALL!$A:$CU,AD$5,FALSE)</f>
        <v>783045</v>
      </c>
      <c r="AE11" s="37">
        <f>VLOOKUP($C11,DATA_ALL!$A:$CU,AE$5,FALSE)</f>
        <v>78903315</v>
      </c>
      <c r="AF11" s="37">
        <f t="shared" si="11"/>
        <v>79686360</v>
      </c>
      <c r="AG11" s="49">
        <f t="shared" si="12"/>
        <v>1.7304312703583062E-3</v>
      </c>
      <c r="AH11" s="37">
        <f>VLOOKUP($C11,DATA_ALL!$A:$CU,AH$5,FALSE)</f>
        <v>581835440</v>
      </c>
      <c r="AI11" s="49">
        <f t="shared" si="13"/>
        <v>7.3790163601775522E-3</v>
      </c>
      <c r="AJ11" s="37">
        <f>VLOOKUP($C11,DATA_ALL!$A:$CU,AJ$5,FALSE)</f>
        <v>1317271941</v>
      </c>
      <c r="AK11" s="49">
        <f t="shared" si="14"/>
        <v>1.1032428316582915E-2</v>
      </c>
      <c r="AL11" s="37">
        <f>VLOOKUP($C11,DATA_ALL!$A:$CU,AL$5,FALSE)</f>
        <v>160166759</v>
      </c>
      <c r="AM11" s="49">
        <f t="shared" si="15"/>
        <v>6.1296119020283202E-3</v>
      </c>
      <c r="AN11" s="37">
        <f>VLOOKUP($C11,DATA_ALL!$A:$CU,AN$5,FALSE)</f>
        <v>45128553</v>
      </c>
      <c r="AO11" s="49">
        <f t="shared" si="16"/>
        <v>1.0985528967867576E-2</v>
      </c>
      <c r="AP11" s="37">
        <f>VLOOKUP($C11,DATA_ALL!$A:$CU,AP$5,FALSE)</f>
        <v>300140</v>
      </c>
      <c r="AQ11" s="49">
        <f t="shared" si="17"/>
        <v>2.7260672116257947E-4</v>
      </c>
      <c r="AR11" s="37">
        <f>VLOOKUP($C11,DATA_ALL!$A:$CU,AR$5,FALSE)</f>
        <v>0</v>
      </c>
      <c r="AS11" s="49">
        <f t="shared" si="18"/>
        <v>0</v>
      </c>
      <c r="AT11" s="37">
        <f>VLOOKUP($C11,DATA_ALL!$A:$CU,AT$5,FALSE)</f>
        <v>8754469</v>
      </c>
      <c r="AU11" s="49">
        <f t="shared" si="19"/>
        <v>1.7776839281639003E-3</v>
      </c>
    </row>
    <row r="12" spans="2:47" ht="16" customHeight="1" x14ac:dyDescent="0.35">
      <c r="B12" s="1">
        <v>5</v>
      </c>
      <c r="C12" s="51" t="s">
        <v>28</v>
      </c>
      <c r="D12" s="51" t="str">
        <f>VLOOKUP($C12,DATA_ALL!$A:$CU,D$5,FALSE)</f>
        <v>Index</v>
      </c>
      <c r="E12" s="37">
        <f>VLOOKUP($C12,DATA_ALL!$A:$CU,E$5,FALSE)/1000000000</f>
        <v>441.93474479499997</v>
      </c>
      <c r="F12" s="37" t="str">
        <f>VLOOKUP($C12,DATA_ALL!$A:$CU,F$5,FALSE)</f>
        <v>United Kingdom</v>
      </c>
      <c r="G12" s="37">
        <f>IF(VLOOKUP($C12,DATA_ALL!$A:$CU,G$5,FALSE)="N/A",0,VLOOKUP($C12,DATA_ALL!$A:$CU,G$5,FALSE))</f>
        <v>1259880</v>
      </c>
      <c r="H12" s="37">
        <f>IF(VLOOKUP($C12,DATA_ALL!$A:$CU,H$5,FALSE)="N/A",0,VLOOKUP($C12,DATA_ALL!$A:$CU,H$5,FALSE))</f>
        <v>325447598</v>
      </c>
      <c r="I12" s="37">
        <f t="shared" si="0"/>
        <v>326707478</v>
      </c>
      <c r="J12" s="48">
        <f t="shared" si="1"/>
        <v>1.0457985851472472E-2</v>
      </c>
      <c r="K12" s="50">
        <f>IFERROR(INDEX('SH Summary'!B:B,MATCH(EU!C12,'SH Summary'!C:C,0)), "N/A")</f>
        <v>10</v>
      </c>
      <c r="L12" s="37">
        <f>VLOOKUP($C12,DATA_ALL!$A:$CU,L$5,FALSE)</f>
        <v>3640060672</v>
      </c>
      <c r="M12" s="49">
        <f t="shared" si="2"/>
        <v>7.023576900384426E-3</v>
      </c>
      <c r="N12" s="37">
        <f>VLOOKUP($C12,DATA_ALL!$A:$CU,N$5,FALSE)</f>
        <v>4384317</v>
      </c>
      <c r="O12" s="37">
        <f>VLOOKUP($C12,DATA_ALL!$A:$CU,O$5,FALSE)</f>
        <v>15906732</v>
      </c>
      <c r="P12" s="37">
        <f t="shared" si="3"/>
        <v>20291049</v>
      </c>
      <c r="Q12" s="49">
        <f t="shared" si="4"/>
        <v>6.3788270983967301E-5</v>
      </c>
      <c r="R12" s="37">
        <f>VLOOKUP($C12,DATA_ALL!$A:$CU,R$5,FALSE)</f>
        <v>447940</v>
      </c>
      <c r="S12" s="49">
        <f t="shared" si="5"/>
        <v>6.9151620662460568E-6</v>
      </c>
      <c r="T12" s="37">
        <f>VLOOKUP($C12,DATA_ALL!$A:$CU,T$5,FALSE)</f>
        <v>0</v>
      </c>
      <c r="U12" s="37">
        <f>VLOOKUP($C12,DATA_ALL!$A:$CU,U$5,FALSE)</f>
        <v>580000794</v>
      </c>
      <c r="V12" s="37">
        <f t="shared" si="6"/>
        <v>580000794</v>
      </c>
      <c r="W12" s="49">
        <f t="shared" si="7"/>
        <v>8.0165970145127854E-3</v>
      </c>
      <c r="X12" s="37">
        <f>VLOOKUP($C12,DATA_ALL!$A:$CU,X$5,FALSE)</f>
        <v>573639</v>
      </c>
      <c r="Y12" s="49">
        <f t="shared" si="8"/>
        <v>4.2055645161290324E-6</v>
      </c>
      <c r="Z12" s="37">
        <f>VLOOKUP($C12,DATA_ALL!$A:$CU,Z$5,FALSE)</f>
        <v>0</v>
      </c>
      <c r="AA12" s="37">
        <f>VLOOKUP($C12,DATA_ALL!$A:$CU,AA$5,FALSE)</f>
        <v>458098671</v>
      </c>
      <c r="AB12" s="37">
        <f t="shared" si="9"/>
        <v>458098671</v>
      </c>
      <c r="AC12" s="49">
        <f t="shared" si="10"/>
        <v>1.0596777029840389E-2</v>
      </c>
      <c r="AD12" s="37">
        <f>VLOOKUP($C12,DATA_ALL!$A:$CU,AD$5,FALSE)</f>
        <v>0</v>
      </c>
      <c r="AE12" s="37">
        <f>VLOOKUP($C12,DATA_ALL!$A:$CU,AE$5,FALSE)</f>
        <v>474914251</v>
      </c>
      <c r="AF12" s="37">
        <f t="shared" si="11"/>
        <v>474914251</v>
      </c>
      <c r="AG12" s="49">
        <f t="shared" si="12"/>
        <v>1.0313013051031487E-2</v>
      </c>
      <c r="AH12" s="37">
        <f>VLOOKUP($C12,DATA_ALL!$A:$CU,AH$5,FALSE)</f>
        <v>3035519</v>
      </c>
      <c r="AI12" s="49">
        <f t="shared" si="13"/>
        <v>3.8497387444514901E-5</v>
      </c>
      <c r="AJ12" s="37">
        <f>VLOOKUP($C12,DATA_ALL!$A:$CU,AJ$5,FALSE)</f>
        <v>36297169</v>
      </c>
      <c r="AK12" s="49">
        <f t="shared" si="14"/>
        <v>3.039963902847571E-4</v>
      </c>
      <c r="AL12" s="37">
        <f>VLOOKUP($C12,DATA_ALL!$A:$CU,AL$5,FALSE)</f>
        <v>1534495</v>
      </c>
      <c r="AM12" s="49">
        <f t="shared" si="15"/>
        <v>5.872541140451588E-5</v>
      </c>
      <c r="AN12" s="37">
        <f>VLOOKUP($C12,DATA_ALL!$A:$CU,AN$5,FALSE)</f>
        <v>1510947</v>
      </c>
      <c r="AO12" s="49">
        <f t="shared" si="16"/>
        <v>3.6780598831548199E-4</v>
      </c>
      <c r="AP12" s="37">
        <f>VLOOKUP($C12,DATA_ALL!$A:$CU,AP$5,FALSE)</f>
        <v>4242919</v>
      </c>
      <c r="AQ12" s="49">
        <f t="shared" si="17"/>
        <v>3.853695731153497E-3</v>
      </c>
      <c r="AR12" s="37">
        <f>VLOOKUP($C12,DATA_ALL!$A:$CU,AR$5,FALSE)</f>
        <v>0</v>
      </c>
      <c r="AS12" s="49">
        <f t="shared" si="18"/>
        <v>0</v>
      </c>
      <c r="AT12" s="37">
        <f>VLOOKUP($C12,DATA_ALL!$A:$CU,AT$5,FALSE)</f>
        <v>29445756</v>
      </c>
      <c r="AU12" s="49">
        <f t="shared" si="19"/>
        <v>5.9792601006224064E-3</v>
      </c>
    </row>
    <row r="13" spans="2:47" ht="16" customHeight="1" x14ac:dyDescent="0.35">
      <c r="B13" s="1">
        <v>6</v>
      </c>
      <c r="C13" s="12" t="s">
        <v>68</v>
      </c>
      <c r="D13" s="12" t="str">
        <f>VLOOKUP($C13,DATA_ALL!$A:$CU,D$5,FALSE)</f>
        <v>Value</v>
      </c>
      <c r="E13" s="37">
        <f>VLOOKUP($C13,DATA_ALL!$A:$CU,E$5,FALSE)/1000000000</f>
        <v>333.63564749699998</v>
      </c>
      <c r="F13" s="37" t="str">
        <f>VLOOKUP($C13,DATA_ALL!$A:$CU,F$5,FALSE)</f>
        <v>Switzerland</v>
      </c>
      <c r="G13" s="37">
        <f>IF(VLOOKUP($C13,DATA_ALL!$A:$CU,G$5,FALSE)="N/A",0,VLOOKUP($C13,DATA_ALL!$A:$CU,G$5,FALSE))</f>
        <v>46744047</v>
      </c>
      <c r="H13" s="37">
        <f>IF(VLOOKUP($C13,DATA_ALL!$A:$CU,H$5,FALSE)="N/A",0,VLOOKUP($C13,DATA_ALL!$A:$CU,H$5,FALSE))</f>
        <v>89574094</v>
      </c>
      <c r="I13" s="37">
        <f t="shared" si="0"/>
        <v>136318141</v>
      </c>
      <c r="J13" s="48">
        <f t="shared" si="1"/>
        <v>4.36357685659411E-3</v>
      </c>
      <c r="K13" s="50">
        <f>IFERROR(INDEX('SH Summary'!B:B,MATCH(EU!C13,'SH Summary'!C:C,0)), "N/A")</f>
        <v>28</v>
      </c>
      <c r="L13" s="37">
        <f>VLOOKUP($C13,DATA_ALL!$A:$CU,L$5,FALSE)</f>
        <v>1061297040</v>
      </c>
      <c r="M13" s="49">
        <f t="shared" si="2"/>
        <v>2.0477959150320356E-3</v>
      </c>
      <c r="N13" s="37">
        <f>VLOOKUP($C13,DATA_ALL!$A:$CU,N$5,FALSE)</f>
        <v>285579831</v>
      </c>
      <c r="O13" s="37">
        <f>VLOOKUP($C13,DATA_ALL!$A:$CU,O$5,FALSE)</f>
        <v>736071622</v>
      </c>
      <c r="P13" s="37">
        <f t="shared" si="3"/>
        <v>1021651453</v>
      </c>
      <c r="Q13" s="49">
        <f t="shared" si="4"/>
        <v>3.2117304401131719E-3</v>
      </c>
      <c r="R13" s="37">
        <f>VLOOKUP($C13,DATA_ALL!$A:$CU,R$5,FALSE)</f>
        <v>76096355</v>
      </c>
      <c r="S13" s="49">
        <f t="shared" si="5"/>
        <v>1.1747524835370663E-3</v>
      </c>
      <c r="T13" s="37">
        <f>VLOOKUP($C13,DATA_ALL!$A:$CU,T$5,FALSE)</f>
        <v>436049397</v>
      </c>
      <c r="U13" s="37">
        <f>VLOOKUP($C13,DATA_ALL!$A:$CU,U$5,FALSE)</f>
        <v>109561441</v>
      </c>
      <c r="V13" s="37">
        <f t="shared" si="6"/>
        <v>545610838</v>
      </c>
      <c r="W13" s="49">
        <f t="shared" si="7"/>
        <v>7.5412693572909466E-3</v>
      </c>
      <c r="X13" s="37">
        <f>VLOOKUP($C13,DATA_ALL!$A:$CU,X$5,FALSE)</f>
        <v>338721591</v>
      </c>
      <c r="Y13" s="49">
        <f t="shared" si="8"/>
        <v>2.4832961217008797E-3</v>
      </c>
      <c r="Z13" s="37">
        <f>VLOOKUP($C13,DATA_ALL!$A:$CU,Z$5,FALSE)</f>
        <v>0</v>
      </c>
      <c r="AA13" s="37">
        <f>VLOOKUP($C13,DATA_ALL!$A:$CU,AA$5,FALSE)</f>
        <v>88448162</v>
      </c>
      <c r="AB13" s="37">
        <f t="shared" si="9"/>
        <v>88448162</v>
      </c>
      <c r="AC13" s="49">
        <f t="shared" si="10"/>
        <v>2.045990330788804E-3</v>
      </c>
      <c r="AD13" s="37">
        <f>VLOOKUP($C13,DATA_ALL!$A:$CU,AD$5,FALSE)</f>
        <v>0</v>
      </c>
      <c r="AE13" s="37">
        <f>VLOOKUP($C13,DATA_ALL!$A:$CU,AE$5,FALSE)</f>
        <v>86816788</v>
      </c>
      <c r="AF13" s="37">
        <f t="shared" si="11"/>
        <v>86816788</v>
      </c>
      <c r="AG13" s="49">
        <f t="shared" si="12"/>
        <v>1.88527226927253E-3</v>
      </c>
      <c r="AH13" s="37">
        <f>VLOOKUP($C13,DATA_ALL!$A:$CU,AH$5,FALSE)</f>
        <v>109735552</v>
      </c>
      <c r="AI13" s="49">
        <f t="shared" si="13"/>
        <v>1.3917000887761573E-3</v>
      </c>
      <c r="AJ13" s="37">
        <f>VLOOKUP($C13,DATA_ALL!$A:$CU,AJ$5,FALSE)</f>
        <v>363822172</v>
      </c>
      <c r="AK13" s="49">
        <f t="shared" si="14"/>
        <v>3.0470868676716919E-3</v>
      </c>
      <c r="AL13" s="37">
        <f>VLOOKUP($C13,DATA_ALL!$A:$CU,AL$5,FALSE)</f>
        <v>50389664</v>
      </c>
      <c r="AM13" s="49">
        <f t="shared" si="15"/>
        <v>1.9284218905472636E-3</v>
      </c>
      <c r="AN13" s="37">
        <f>VLOOKUP($C13,DATA_ALL!$A:$CU,AN$5,FALSE)</f>
        <v>0</v>
      </c>
      <c r="AO13" s="49">
        <f t="shared" si="16"/>
        <v>0</v>
      </c>
      <c r="AP13" s="37">
        <f>VLOOKUP($C13,DATA_ALL!$A:$CU,AP$5,FALSE)</f>
        <v>1706282</v>
      </c>
      <c r="AQ13" s="49">
        <f t="shared" si="17"/>
        <v>1.5497565849227975E-3</v>
      </c>
      <c r="AR13" s="37">
        <f>VLOOKUP($C13,DATA_ALL!$A:$CU,AR$5,FALSE)</f>
        <v>0</v>
      </c>
      <c r="AS13" s="49">
        <f t="shared" si="18"/>
        <v>0</v>
      </c>
      <c r="AT13" s="37">
        <f>VLOOKUP($C13,DATA_ALL!$A:$CU,AT$5,FALSE)</f>
        <v>7458410</v>
      </c>
      <c r="AU13" s="49">
        <f t="shared" si="19"/>
        <v>1.5145059725103734E-3</v>
      </c>
    </row>
    <row r="14" spans="2:47" ht="16" customHeight="1" x14ac:dyDescent="0.35">
      <c r="B14" s="1">
        <v>7</v>
      </c>
      <c r="C14" s="51" t="s">
        <v>126</v>
      </c>
      <c r="D14" s="51" t="str">
        <f>VLOOKUP($C14,DATA_ALL!$A:$CU,D$5,FALSE)</f>
        <v>Index</v>
      </c>
      <c r="E14" s="37">
        <f>VLOOKUP($C14,DATA_ALL!$A:$CU,E$5,FALSE)/1000000000</f>
        <v>236.706850323</v>
      </c>
      <c r="F14" s="37" t="str">
        <f>VLOOKUP($C14,DATA_ALL!$A:$CU,F$5,FALSE)</f>
        <v>United Kingdom</v>
      </c>
      <c r="G14" s="37">
        <f>IF(VLOOKUP($C14,DATA_ALL!$A:$CU,G$5,FALSE)="N/A",0,VLOOKUP($C14,DATA_ALL!$A:$CU,G$5,FALSE))</f>
        <v>4670949</v>
      </c>
      <c r="H14" s="37">
        <f>IF(VLOOKUP($C14,DATA_ALL!$A:$CU,H$5,FALSE)="N/A",0,VLOOKUP($C14,DATA_ALL!$A:$CU,H$5,FALSE))</f>
        <v>29636561</v>
      </c>
      <c r="I14" s="37">
        <f t="shared" si="0"/>
        <v>34307510</v>
      </c>
      <c r="J14" s="48">
        <f t="shared" si="1"/>
        <v>1.0981917413572344E-3</v>
      </c>
      <c r="K14" s="50">
        <f>IFERROR(INDEX('SH Summary'!B:B,MATCH(EU!C14,'SH Summary'!C:C,0)), "N/A")</f>
        <v>88</v>
      </c>
      <c r="L14" s="37">
        <f>VLOOKUP($C14,DATA_ALL!$A:$CU,L$5,FALSE)</f>
        <v>353268239</v>
      </c>
      <c r="M14" s="49">
        <f t="shared" si="2"/>
        <v>6.8163881502464265E-4</v>
      </c>
      <c r="N14" s="37">
        <f>VLOOKUP($C14,DATA_ALL!$A:$CU,N$5,FALSE)</f>
        <v>54781356</v>
      </c>
      <c r="O14" s="37">
        <f>VLOOKUP($C14,DATA_ALL!$A:$CU,O$5,FALSE)</f>
        <v>276106600</v>
      </c>
      <c r="P14" s="37">
        <f t="shared" si="3"/>
        <v>330887956</v>
      </c>
      <c r="Q14" s="49">
        <f t="shared" si="4"/>
        <v>1.0402010562716127E-3</v>
      </c>
      <c r="R14" s="37">
        <f>VLOOKUP($C14,DATA_ALL!$A:$CU,R$5,FALSE)</f>
        <v>156308438</v>
      </c>
      <c r="S14" s="49">
        <f t="shared" si="5"/>
        <v>2.4130423295347005E-3</v>
      </c>
      <c r="T14" s="37">
        <f>VLOOKUP($C14,DATA_ALL!$A:$CU,T$5,FALSE)</f>
        <v>25019821</v>
      </c>
      <c r="U14" s="37">
        <f>VLOOKUP($C14,DATA_ALL!$A:$CU,U$5,FALSE)</f>
        <v>118808130</v>
      </c>
      <c r="V14" s="37">
        <f t="shared" si="6"/>
        <v>143827951</v>
      </c>
      <c r="W14" s="49">
        <f t="shared" si="7"/>
        <v>1.9879468002764341E-3</v>
      </c>
      <c r="X14" s="37">
        <f>VLOOKUP($C14,DATA_ALL!$A:$CU,X$5,FALSE)</f>
        <v>135083288</v>
      </c>
      <c r="Y14" s="49">
        <f t="shared" si="8"/>
        <v>9.903466862170088E-4</v>
      </c>
      <c r="Z14" s="37">
        <f>VLOOKUP($C14,DATA_ALL!$A:$CU,Z$5,FALSE)</f>
        <v>0</v>
      </c>
      <c r="AA14" s="37">
        <f>VLOOKUP($C14,DATA_ALL!$A:$CU,AA$5,FALSE)</f>
        <v>82365576</v>
      </c>
      <c r="AB14" s="37">
        <f t="shared" si="9"/>
        <v>82365576</v>
      </c>
      <c r="AC14" s="49">
        <f t="shared" si="10"/>
        <v>1.905287439278279E-3</v>
      </c>
      <c r="AD14" s="37">
        <f>VLOOKUP($C14,DATA_ALL!$A:$CU,AD$5,FALSE)</f>
        <v>0</v>
      </c>
      <c r="AE14" s="37">
        <f>VLOOKUP($C14,DATA_ALL!$A:$CU,AE$5,FALSE)</f>
        <v>58399950</v>
      </c>
      <c r="AF14" s="37">
        <f t="shared" si="11"/>
        <v>58399950</v>
      </c>
      <c r="AG14" s="49">
        <f t="shared" si="12"/>
        <v>1.268185667752443E-3</v>
      </c>
      <c r="AH14" s="37">
        <f>VLOOKUP($C14,DATA_ALL!$A:$CU,AH$5,FALSE)</f>
        <v>222019561</v>
      </c>
      <c r="AI14" s="49">
        <f t="shared" si="13"/>
        <v>2.815720494610019E-3</v>
      </c>
      <c r="AJ14" s="37">
        <f>VLOOKUP($C14,DATA_ALL!$A:$CU,AJ$5,FALSE)</f>
        <v>450213728</v>
      </c>
      <c r="AK14" s="49">
        <f t="shared" si="14"/>
        <v>3.7706342378559464E-3</v>
      </c>
      <c r="AL14" s="37">
        <f>VLOOKUP($C14,DATA_ALL!$A:$CU,AL$5,FALSE)</f>
        <v>59674213</v>
      </c>
      <c r="AM14" s="49">
        <f t="shared" si="15"/>
        <v>2.283743321852277E-3</v>
      </c>
      <c r="AN14" s="37">
        <f>VLOOKUP($C14,DATA_ALL!$A:$CU,AN$5,FALSE)</f>
        <v>0</v>
      </c>
      <c r="AO14" s="49">
        <f t="shared" si="16"/>
        <v>0</v>
      </c>
      <c r="AP14" s="37">
        <f>VLOOKUP($C14,DATA_ALL!$A:$CU,AP$5,FALSE)</f>
        <v>283823</v>
      </c>
      <c r="AQ14" s="49">
        <f t="shared" si="17"/>
        <v>2.5778655767484107E-4</v>
      </c>
      <c r="AR14" s="37">
        <f>VLOOKUP($C14,DATA_ALL!$A:$CU,AR$5,FALSE)</f>
        <v>0</v>
      </c>
      <c r="AS14" s="49">
        <f t="shared" si="18"/>
        <v>0</v>
      </c>
      <c r="AT14" s="37">
        <f>VLOOKUP($C14,DATA_ALL!$A:$CU,AT$5,FALSE)</f>
        <v>6924775</v>
      </c>
      <c r="AU14" s="49">
        <f t="shared" si="19"/>
        <v>1.4061459608402489E-3</v>
      </c>
    </row>
    <row r="15" spans="2:47" ht="16" customHeight="1" x14ac:dyDescent="0.35">
      <c r="B15" s="1">
        <v>8</v>
      </c>
      <c r="C15" s="12" t="s">
        <v>79</v>
      </c>
      <c r="D15" s="12" t="str">
        <f>VLOOKUP($C15,DATA_ALL!$A:$CU,D$5,FALSE)</f>
        <v>Growth</v>
      </c>
      <c r="E15" s="37">
        <f>VLOOKUP($C15,DATA_ALL!$A:$CU,E$5,FALSE)/1000000000</f>
        <v>233.905177705</v>
      </c>
      <c r="F15" s="37" t="str">
        <f>VLOOKUP($C15,DATA_ALL!$A:$CU,F$5,FALSE)</f>
        <v>United Kingdom</v>
      </c>
      <c r="G15" s="37">
        <f>IF(VLOOKUP($C15,DATA_ALL!$A:$CU,G$5,FALSE)="N/A",0,VLOOKUP($C15,DATA_ALL!$A:$CU,G$5,FALSE))</f>
        <v>6483803</v>
      </c>
      <c r="H15" s="37">
        <f>IF(VLOOKUP($C15,DATA_ALL!$A:$CU,H$5,FALSE)="N/A",0,VLOOKUP($C15,DATA_ALL!$A:$CU,H$5,FALSE))</f>
        <v>84211010</v>
      </c>
      <c r="I15" s="37">
        <f t="shared" si="0"/>
        <v>90694813</v>
      </c>
      <c r="J15" s="48">
        <f t="shared" si="1"/>
        <v>2.9031630281690143E-3</v>
      </c>
      <c r="K15" s="50">
        <f>IFERROR(INDEX('SH Summary'!B:B,MATCH(EU!C15,'SH Summary'!C:C,0)), "N/A")</f>
        <v>40</v>
      </c>
      <c r="L15" s="37">
        <f>VLOOKUP($C15,DATA_ALL!$A:$CU,L$5,FALSE)</f>
        <v>593867401</v>
      </c>
      <c r="M15" s="49">
        <f t="shared" si="2"/>
        <v>1.1458801749211435E-3</v>
      </c>
      <c r="N15" s="37">
        <f>VLOOKUP($C15,DATA_ALL!$A:$CU,N$5,FALSE)</f>
        <v>402194399</v>
      </c>
      <c r="O15" s="37">
        <f>VLOOKUP($C15,DATA_ALL!$A:$CU,O$5,FALSE)</f>
        <v>513614585</v>
      </c>
      <c r="P15" s="37">
        <f t="shared" si="3"/>
        <v>915808984</v>
      </c>
      <c r="Q15" s="49">
        <f t="shared" si="4"/>
        <v>2.8789971204023893E-3</v>
      </c>
      <c r="R15" s="37">
        <f>VLOOKUP($C15,DATA_ALL!$A:$CU,R$5,FALSE)</f>
        <v>229443725</v>
      </c>
      <c r="S15" s="49">
        <f t="shared" si="5"/>
        <v>3.5420827420149844E-3</v>
      </c>
      <c r="T15" s="37">
        <f>VLOOKUP($C15,DATA_ALL!$A:$CU,T$5,FALSE)</f>
        <v>1254847</v>
      </c>
      <c r="U15" s="37">
        <f>VLOOKUP($C15,DATA_ALL!$A:$CU,U$5,FALSE)</f>
        <v>178009635</v>
      </c>
      <c r="V15" s="37">
        <f t="shared" si="6"/>
        <v>179264482</v>
      </c>
      <c r="W15" s="49">
        <f t="shared" si="7"/>
        <v>2.4777399032480996E-3</v>
      </c>
      <c r="X15" s="37">
        <f>VLOOKUP($C15,DATA_ALL!$A:$CU,X$5,FALSE)</f>
        <v>154890575</v>
      </c>
      <c r="Y15" s="49">
        <f t="shared" si="8"/>
        <v>1.1355614002932551E-3</v>
      </c>
      <c r="Z15" s="37">
        <f>VLOOKUP($C15,DATA_ALL!$A:$CU,Z$5,FALSE)</f>
        <v>4996443</v>
      </c>
      <c r="AA15" s="37">
        <f>VLOOKUP($C15,DATA_ALL!$A:$CU,AA$5,FALSE)</f>
        <v>140758240</v>
      </c>
      <c r="AB15" s="37">
        <f t="shared" si="9"/>
        <v>145754683</v>
      </c>
      <c r="AC15" s="49">
        <f t="shared" si="10"/>
        <v>3.3716095998149432E-3</v>
      </c>
      <c r="AD15" s="37">
        <f>VLOOKUP($C15,DATA_ALL!$A:$CU,AD$5,FALSE)</f>
        <v>10903895</v>
      </c>
      <c r="AE15" s="37">
        <f>VLOOKUP($C15,DATA_ALL!$A:$CU,AE$5,FALSE)</f>
        <v>121750979</v>
      </c>
      <c r="AF15" s="37">
        <f t="shared" si="11"/>
        <v>132654874</v>
      </c>
      <c r="AG15" s="49">
        <f t="shared" si="12"/>
        <v>2.8806704451682951E-3</v>
      </c>
      <c r="AH15" s="37">
        <f>VLOOKUP($C15,DATA_ALL!$A:$CU,AH$5,FALSE)</f>
        <v>105818852</v>
      </c>
      <c r="AI15" s="49">
        <f t="shared" si="13"/>
        <v>1.3420272923272037E-3</v>
      </c>
      <c r="AJ15" s="37">
        <f>VLOOKUP($C15,DATA_ALL!$A:$CU,AJ$5,FALSE)</f>
        <v>672320739</v>
      </c>
      <c r="AK15" s="49">
        <f t="shared" si="14"/>
        <v>5.6308269597989949E-3</v>
      </c>
      <c r="AL15" s="37">
        <f>VLOOKUP($C15,DATA_ALL!$A:$CU,AL$5,FALSE)</f>
        <v>60206646</v>
      </c>
      <c r="AM15" s="49">
        <f t="shared" si="15"/>
        <v>2.3041196326061999E-3</v>
      </c>
      <c r="AN15" s="37">
        <f>VLOOKUP($C15,DATA_ALL!$A:$CU,AN$5,FALSE)</f>
        <v>3729</v>
      </c>
      <c r="AO15" s="49">
        <f t="shared" si="16"/>
        <v>9.077409931840312E-7</v>
      </c>
      <c r="AP15" s="37">
        <f>VLOOKUP($C15,DATA_ALL!$A:$CU,AP$5,FALSE)</f>
        <v>0</v>
      </c>
      <c r="AQ15" s="49">
        <f t="shared" si="17"/>
        <v>0</v>
      </c>
      <c r="AR15" s="37">
        <f>VLOOKUP($C15,DATA_ALL!$A:$CU,AR$5,FALSE)</f>
        <v>0</v>
      </c>
      <c r="AS15" s="49">
        <f t="shared" si="18"/>
        <v>0</v>
      </c>
      <c r="AT15" s="37">
        <f>VLOOKUP($C15,DATA_ALL!$A:$CU,AT$5,FALSE)</f>
        <v>14808008</v>
      </c>
      <c r="AU15" s="49">
        <f t="shared" si="19"/>
        <v>3.0069165622406639E-3</v>
      </c>
    </row>
    <row r="16" spans="2:47" ht="16" customHeight="1" x14ac:dyDescent="0.35">
      <c r="B16" s="1">
        <v>9</v>
      </c>
      <c r="C16" s="12" t="s">
        <v>39</v>
      </c>
      <c r="D16" s="12" t="str">
        <f>VLOOKUP($C16,DATA_ALL!$A:$CU,D$5,FALSE)</f>
        <v>GARP</v>
      </c>
      <c r="E16" s="37">
        <f>VLOOKUP($C16,DATA_ALL!$A:$CU,E$5,FALSE)/1000000000</f>
        <v>204.64998077300001</v>
      </c>
      <c r="F16" s="37" t="str">
        <f>VLOOKUP($C16,DATA_ALL!$A:$CU,F$5,FALSE)</f>
        <v>United Kingdom</v>
      </c>
      <c r="G16" s="37">
        <f>IF(VLOOKUP($C16,DATA_ALL!$A:$CU,G$5,FALSE)="N/A",0,VLOOKUP($C16,DATA_ALL!$A:$CU,G$5,FALSE))</f>
        <v>4332</v>
      </c>
      <c r="H16" s="37">
        <f>IF(VLOOKUP($C16,DATA_ALL!$A:$CU,H$5,FALSE)="N/A",0,VLOOKUP($C16,DATA_ALL!$A:$CU,H$5,FALSE))</f>
        <v>65893835</v>
      </c>
      <c r="I16" s="37">
        <f t="shared" si="0"/>
        <v>65898167</v>
      </c>
      <c r="J16" s="48">
        <f t="shared" si="1"/>
        <v>2.1094163572343149E-3</v>
      </c>
      <c r="K16" s="50">
        <f>IFERROR(INDEX('SH Summary'!B:B,MATCH(EU!C16,'SH Summary'!C:C,0)), "N/A")</f>
        <v>51</v>
      </c>
      <c r="L16" s="37">
        <f>VLOOKUP($C16,DATA_ALL!$A:$CU,L$5,FALSE)</f>
        <v>1799050778</v>
      </c>
      <c r="M16" s="49">
        <f t="shared" si="2"/>
        <v>3.4713079329078364E-3</v>
      </c>
      <c r="N16" s="37">
        <f>VLOOKUP($C16,DATA_ALL!$A:$CU,N$5,FALSE)</f>
        <v>18078911</v>
      </c>
      <c r="O16" s="37">
        <f>VLOOKUP($C16,DATA_ALL!$A:$CU,O$5,FALSE)</f>
        <v>459437910</v>
      </c>
      <c r="P16" s="37">
        <f t="shared" si="3"/>
        <v>477516821</v>
      </c>
      <c r="Q16" s="49">
        <f t="shared" si="4"/>
        <v>1.5011531625275072E-3</v>
      </c>
      <c r="R16" s="37">
        <f>VLOOKUP($C16,DATA_ALL!$A:$CU,R$5,FALSE)</f>
        <v>30999278</v>
      </c>
      <c r="S16" s="49">
        <f t="shared" si="5"/>
        <v>4.7855746597003155E-4</v>
      </c>
      <c r="T16" s="37">
        <f>VLOOKUP($C16,DATA_ALL!$A:$CU,T$5,FALSE)</f>
        <v>2712306</v>
      </c>
      <c r="U16" s="37">
        <f>VLOOKUP($C16,DATA_ALL!$A:$CU,U$5,FALSE)</f>
        <v>266087142</v>
      </c>
      <c r="V16" s="37">
        <f t="shared" si="6"/>
        <v>268799448</v>
      </c>
      <c r="W16" s="49">
        <f t="shared" si="7"/>
        <v>3.7152653489979266E-3</v>
      </c>
      <c r="X16" s="37">
        <f>VLOOKUP($C16,DATA_ALL!$A:$CU,X$5,FALSE)</f>
        <v>119142084</v>
      </c>
      <c r="Y16" s="49">
        <f t="shared" si="8"/>
        <v>8.7347568914956009E-4</v>
      </c>
      <c r="Z16" s="37">
        <f>VLOOKUP($C16,DATA_ALL!$A:$CU,Z$5,FALSE)</f>
        <v>2204059</v>
      </c>
      <c r="AA16" s="37">
        <f>VLOOKUP($C16,DATA_ALL!$A:$CU,AA$5,FALSE)</f>
        <v>3129577</v>
      </c>
      <c r="AB16" s="37">
        <f t="shared" si="9"/>
        <v>5333636</v>
      </c>
      <c r="AC16" s="49">
        <f t="shared" si="10"/>
        <v>1.2337811704834606E-4</v>
      </c>
      <c r="AD16" s="37">
        <f>VLOOKUP($C16,DATA_ALL!$A:$CU,AD$5,FALSE)</f>
        <v>0</v>
      </c>
      <c r="AE16" s="37">
        <f>VLOOKUP($C16,DATA_ALL!$A:$CU,AE$5,FALSE)</f>
        <v>65234590</v>
      </c>
      <c r="AF16" s="37">
        <f t="shared" si="11"/>
        <v>65234590</v>
      </c>
      <c r="AG16" s="49">
        <f t="shared" si="12"/>
        <v>1.4166034744842561E-3</v>
      </c>
      <c r="AH16" s="37">
        <f>VLOOKUP($C16,DATA_ALL!$A:$CU,AH$5,FALSE)</f>
        <v>8784416</v>
      </c>
      <c r="AI16" s="49">
        <f t="shared" si="13"/>
        <v>1.1140667089410272E-4</v>
      </c>
      <c r="AJ16" s="37">
        <f>VLOOKUP($C16,DATA_ALL!$A:$CU,AJ$5,FALSE)</f>
        <v>466777127</v>
      </c>
      <c r="AK16" s="49">
        <f t="shared" si="14"/>
        <v>3.909356172529313E-3</v>
      </c>
      <c r="AL16" s="37">
        <f>VLOOKUP($C16,DATA_ALL!$A:$CU,AL$5,FALSE)</f>
        <v>13589955</v>
      </c>
      <c r="AM16" s="49">
        <f t="shared" si="15"/>
        <v>5.2009012629161883E-4</v>
      </c>
      <c r="AN16" s="37">
        <f>VLOOKUP($C16,DATA_ALL!$A:$CU,AN$5,FALSE)</f>
        <v>107872102</v>
      </c>
      <c r="AO16" s="49">
        <f t="shared" si="16"/>
        <v>2.6259031645569621E-2</v>
      </c>
      <c r="AP16" s="37">
        <f>VLOOKUP($C16,DATA_ALL!$A:$CU,AP$5,FALSE)</f>
        <v>0</v>
      </c>
      <c r="AQ16" s="49">
        <f t="shared" si="17"/>
        <v>0</v>
      </c>
      <c r="AR16" s="37">
        <f>VLOOKUP($C16,DATA_ALL!$A:$CU,AR$5,FALSE)</f>
        <v>0</v>
      </c>
      <c r="AS16" s="49">
        <f t="shared" si="18"/>
        <v>0</v>
      </c>
      <c r="AT16" s="37">
        <f>VLOOKUP($C16,DATA_ALL!$A:$CU,AT$5,FALSE)</f>
        <v>848107</v>
      </c>
      <c r="AU16" s="49">
        <f t="shared" si="19"/>
        <v>1.7221674818464729E-4</v>
      </c>
    </row>
    <row r="17" spans="2:47" ht="16" customHeight="1" x14ac:dyDescent="0.35">
      <c r="B17" s="1">
        <v>10</v>
      </c>
      <c r="C17" s="51" t="s">
        <v>82</v>
      </c>
      <c r="D17" s="51" t="str">
        <f>VLOOKUP($C17,DATA_ALL!$A:$CU,D$5,FALSE)</f>
        <v>Index</v>
      </c>
      <c r="E17" s="37">
        <f>VLOOKUP($C17,DATA_ALL!$A:$CU,E$5,FALSE)/1000000000</f>
        <v>198.43785836399999</v>
      </c>
      <c r="F17" s="37" t="str">
        <f>VLOOKUP($C17,DATA_ALL!$A:$CU,F$5,FALSE)</f>
        <v>United Kingdom</v>
      </c>
      <c r="G17" s="37">
        <f>IF(VLOOKUP($C17,DATA_ALL!$A:$CU,G$5,FALSE)="N/A",0,VLOOKUP($C17,DATA_ALL!$A:$CU,G$5,FALSE))</f>
        <v>0</v>
      </c>
      <c r="H17" s="37">
        <f>IF(VLOOKUP($C17,DATA_ALL!$A:$CU,H$5,FALSE)="N/A",0,VLOOKUP($C17,DATA_ALL!$A:$CU,H$5,FALSE))</f>
        <v>93490582</v>
      </c>
      <c r="I17" s="37">
        <f t="shared" si="0"/>
        <v>93490582</v>
      </c>
      <c r="J17" s="48">
        <f t="shared" si="1"/>
        <v>2.9926562740076827E-3</v>
      </c>
      <c r="K17" s="50">
        <f>IFERROR(INDEX('SH Summary'!B:B,MATCH(EU!C17,'SH Summary'!C:C,0)), "N/A")</f>
        <v>43</v>
      </c>
      <c r="L17" s="37">
        <f>VLOOKUP($C17,DATA_ALL!$A:$CU,L$5,FALSE)</f>
        <v>662894856</v>
      </c>
      <c r="M17" s="49">
        <f t="shared" si="2"/>
        <v>1.279070163252834E-3</v>
      </c>
      <c r="N17" s="37">
        <f>VLOOKUP($C17,DATA_ALL!$A:$CU,N$5,FALSE)</f>
        <v>0</v>
      </c>
      <c r="O17" s="37">
        <f>VLOOKUP($C17,DATA_ALL!$A:$CU,O$5,FALSE)</f>
        <v>684508314</v>
      </c>
      <c r="P17" s="37">
        <f t="shared" si="3"/>
        <v>684508314</v>
      </c>
      <c r="Q17" s="49">
        <f t="shared" si="4"/>
        <v>2.1518651807607672E-3</v>
      </c>
      <c r="R17" s="37">
        <f>VLOOKUP($C17,DATA_ALL!$A:$CU,R$5,FALSE)</f>
        <v>135649407</v>
      </c>
      <c r="S17" s="49">
        <f t="shared" si="5"/>
        <v>2.0941144653194009E-3</v>
      </c>
      <c r="T17" s="37">
        <f>VLOOKUP($C17,DATA_ALL!$A:$CU,T$5,FALSE)</f>
        <v>0</v>
      </c>
      <c r="U17" s="37">
        <f>VLOOKUP($C17,DATA_ALL!$A:$CU,U$5,FALSE)</f>
        <v>157880272</v>
      </c>
      <c r="V17" s="37">
        <f t="shared" si="6"/>
        <v>157880272</v>
      </c>
      <c r="W17" s="49">
        <f t="shared" si="7"/>
        <v>2.1821737664132687E-3</v>
      </c>
      <c r="X17" s="37">
        <f>VLOOKUP($C17,DATA_ALL!$A:$CU,X$5,FALSE)</f>
        <v>170288602</v>
      </c>
      <c r="Y17" s="49">
        <f t="shared" si="8"/>
        <v>1.2484501612903226E-3</v>
      </c>
      <c r="Z17" s="37">
        <f>VLOOKUP($C17,DATA_ALL!$A:$CU,Z$5,FALSE)</f>
        <v>148</v>
      </c>
      <c r="AA17" s="37">
        <f>VLOOKUP($C17,DATA_ALL!$A:$CU,AA$5,FALSE)</f>
        <v>116878582</v>
      </c>
      <c r="AB17" s="37">
        <f t="shared" si="9"/>
        <v>116878730</v>
      </c>
      <c r="AC17" s="49">
        <f t="shared" si="10"/>
        <v>2.7036486236409899E-3</v>
      </c>
      <c r="AD17" s="37">
        <f>VLOOKUP($C17,DATA_ALL!$A:$CU,AD$5,FALSE)</f>
        <v>0</v>
      </c>
      <c r="AE17" s="37">
        <f>VLOOKUP($C17,DATA_ALL!$A:$CU,AE$5,FALSE)</f>
        <v>36683615</v>
      </c>
      <c r="AF17" s="37">
        <f t="shared" si="11"/>
        <v>36683615</v>
      </c>
      <c r="AG17" s="49">
        <f t="shared" si="12"/>
        <v>7.9660401737242123E-4</v>
      </c>
      <c r="AH17" s="37">
        <f>VLOOKUP($C17,DATA_ALL!$A:$CU,AH$5,FALSE)</f>
        <v>88692050</v>
      </c>
      <c r="AI17" s="49">
        <f t="shared" si="13"/>
        <v>1.1248199112238427E-3</v>
      </c>
      <c r="AJ17" s="37">
        <f>VLOOKUP($C17,DATA_ALL!$A:$CU,AJ$5,FALSE)</f>
        <v>366373951</v>
      </c>
      <c r="AK17" s="49">
        <f t="shared" si="14"/>
        <v>3.0684585510887771E-3</v>
      </c>
      <c r="AL17" s="37">
        <f>VLOOKUP($C17,DATA_ALL!$A:$CU,AL$5,FALSE)</f>
        <v>112598088</v>
      </c>
      <c r="AM17" s="49">
        <f t="shared" si="15"/>
        <v>4.3091499425947184E-3</v>
      </c>
      <c r="AN17" s="37">
        <f>VLOOKUP($C17,DATA_ALL!$A:$CU,AN$5,FALSE)</f>
        <v>0</v>
      </c>
      <c r="AO17" s="49">
        <f t="shared" si="16"/>
        <v>0</v>
      </c>
      <c r="AP17" s="37">
        <f>VLOOKUP($C17,DATA_ALL!$A:$CU,AP$5,FALSE)</f>
        <v>2177117</v>
      </c>
      <c r="AQ17" s="49">
        <f t="shared" si="17"/>
        <v>1.9773996366939145E-3</v>
      </c>
      <c r="AR17" s="37">
        <f>VLOOKUP($C17,DATA_ALL!$A:$CU,AR$5,FALSE)</f>
        <v>0</v>
      </c>
      <c r="AS17" s="49">
        <f t="shared" si="18"/>
        <v>0</v>
      </c>
      <c r="AT17" s="37">
        <f>VLOOKUP($C17,DATA_ALL!$A:$CU,AT$5,FALSE)</f>
        <v>9541815</v>
      </c>
      <c r="AU17" s="49">
        <f t="shared" si="19"/>
        <v>1.9375625376037344E-3</v>
      </c>
    </row>
    <row r="18" spans="2:47" ht="16" customHeight="1" x14ac:dyDescent="0.35">
      <c r="B18" s="1">
        <v>11</v>
      </c>
      <c r="C18" s="51" t="s">
        <v>129</v>
      </c>
      <c r="D18" s="51" t="str">
        <f>VLOOKUP($C18,DATA_ALL!$A:$CU,D$5,FALSE)</f>
        <v>Index</v>
      </c>
      <c r="E18" s="37">
        <f>VLOOKUP($C18,DATA_ALL!$A:$CU,E$5,FALSE)/1000000000</f>
        <v>191.31738748399999</v>
      </c>
      <c r="F18" s="37" t="str">
        <f>VLOOKUP($C18,DATA_ALL!$A:$CU,F$5,FALSE)</f>
        <v>United Kingdom</v>
      </c>
      <c r="G18" s="37">
        <f>IF(VLOOKUP($C18,DATA_ALL!$A:$CU,G$5,FALSE)="N/A",0,VLOOKUP($C18,DATA_ALL!$A:$CU,G$5,FALSE))</f>
        <v>0</v>
      </c>
      <c r="H18" s="37">
        <f>IF(VLOOKUP($C18,DATA_ALL!$A:$CU,H$5,FALSE)="N/A",0,VLOOKUP($C18,DATA_ALL!$A:$CU,H$5,FALSE))</f>
        <v>31784199</v>
      </c>
      <c r="I18" s="37">
        <f t="shared" si="0"/>
        <v>31784199</v>
      </c>
      <c r="J18" s="48">
        <f t="shared" si="1"/>
        <v>1.0174199423815622E-3</v>
      </c>
      <c r="K18" s="50">
        <f>IFERROR(INDEX('SH Summary'!B:B,MATCH(EU!C18,'SH Summary'!C:C,0)), "N/A")</f>
        <v>91</v>
      </c>
      <c r="L18" s="37">
        <f>VLOOKUP($C18,DATA_ALL!$A:$CU,L$5,FALSE)</f>
        <v>414689073</v>
      </c>
      <c r="M18" s="49">
        <f t="shared" si="2"/>
        <v>8.0015166130852631E-4</v>
      </c>
      <c r="N18" s="37">
        <f>VLOOKUP($C18,DATA_ALL!$A:$CU,N$5,FALSE)</f>
        <v>252486494</v>
      </c>
      <c r="O18" s="37">
        <f>VLOOKUP($C18,DATA_ALL!$A:$CU,O$5,FALSE)</f>
        <v>274687591</v>
      </c>
      <c r="P18" s="37">
        <f t="shared" si="3"/>
        <v>527174085</v>
      </c>
      <c r="Q18" s="49">
        <f t="shared" si="4"/>
        <v>1.6572589908833699E-3</v>
      </c>
      <c r="R18" s="37">
        <f>VLOOKUP($C18,DATA_ALL!$A:$CU,R$5,FALSE)</f>
        <v>55471698</v>
      </c>
      <c r="S18" s="49">
        <f t="shared" si="5"/>
        <v>8.5635527472397474E-4</v>
      </c>
      <c r="T18" s="37">
        <f>VLOOKUP($C18,DATA_ALL!$A:$CU,T$5,FALSE)</f>
        <v>140821</v>
      </c>
      <c r="U18" s="37">
        <f>VLOOKUP($C18,DATA_ALL!$A:$CU,U$5,FALSE)</f>
        <v>39770902</v>
      </c>
      <c r="V18" s="37">
        <f t="shared" si="6"/>
        <v>39911723</v>
      </c>
      <c r="W18" s="49">
        <f t="shared" si="7"/>
        <v>5.5164786454733937E-4</v>
      </c>
      <c r="X18" s="37">
        <f>VLOOKUP($C18,DATA_ALL!$A:$CU,X$5,FALSE)</f>
        <v>169865156</v>
      </c>
      <c r="Y18" s="49">
        <f t="shared" si="8"/>
        <v>1.2453457184750734E-3</v>
      </c>
      <c r="Z18" s="37">
        <f>VLOOKUP($C18,DATA_ALL!$A:$CU,Z$5,FALSE)</f>
        <v>240256</v>
      </c>
      <c r="AA18" s="37">
        <f>VLOOKUP($C18,DATA_ALL!$A:$CU,AA$5,FALSE)</f>
        <v>36365431</v>
      </c>
      <c r="AB18" s="37">
        <f t="shared" si="9"/>
        <v>36605687</v>
      </c>
      <c r="AC18" s="49">
        <f t="shared" si="10"/>
        <v>8.4676583391163547E-4</v>
      </c>
      <c r="AD18" s="37">
        <f>VLOOKUP($C18,DATA_ALL!$A:$CU,AD$5,FALSE)</f>
        <v>284121</v>
      </c>
      <c r="AE18" s="37">
        <f>VLOOKUP($C18,DATA_ALL!$A:$CU,AE$5,FALSE)</f>
        <v>31555021</v>
      </c>
      <c r="AF18" s="37">
        <f t="shared" si="11"/>
        <v>31839142</v>
      </c>
      <c r="AG18" s="49">
        <f t="shared" si="12"/>
        <v>6.9140373507057542E-4</v>
      </c>
      <c r="AH18" s="37">
        <f>VLOOKUP($C18,DATA_ALL!$A:$CU,AH$5,FALSE)</f>
        <v>144366958</v>
      </c>
      <c r="AI18" s="49">
        <f t="shared" si="13"/>
        <v>1.8309062523779328E-3</v>
      </c>
      <c r="AJ18" s="37">
        <f>VLOOKUP($C18,DATA_ALL!$A:$CU,AJ$5,FALSE)</f>
        <v>216839901</v>
      </c>
      <c r="AK18" s="49">
        <f t="shared" si="14"/>
        <v>1.8160795728643217E-3</v>
      </c>
      <c r="AL18" s="37">
        <f>VLOOKUP($C18,DATA_ALL!$A:$CU,AL$5,FALSE)</f>
        <v>60404518</v>
      </c>
      <c r="AM18" s="49">
        <f t="shared" si="15"/>
        <v>2.3116922311519328E-3</v>
      </c>
      <c r="AN18" s="37">
        <f>VLOOKUP($C18,DATA_ALL!$A:$CU,AN$5,FALSE)</f>
        <v>0</v>
      </c>
      <c r="AO18" s="49">
        <f t="shared" si="16"/>
        <v>0</v>
      </c>
      <c r="AP18" s="37">
        <f>VLOOKUP($C18,DATA_ALL!$A:$CU,AP$5,FALSE)</f>
        <v>1083856</v>
      </c>
      <c r="AQ18" s="49">
        <f t="shared" si="17"/>
        <v>9.8442870118074484E-4</v>
      </c>
      <c r="AR18" s="37">
        <f>VLOOKUP($C18,DATA_ALL!$A:$CU,AR$5,FALSE)</f>
        <v>0</v>
      </c>
      <c r="AS18" s="49">
        <f t="shared" si="18"/>
        <v>0</v>
      </c>
      <c r="AT18" s="37">
        <f>VLOOKUP($C18,DATA_ALL!$A:$CU,AT$5,FALSE)</f>
        <v>3111663</v>
      </c>
      <c r="AU18" s="49">
        <f t="shared" si="19"/>
        <v>6.3185480523858919E-4</v>
      </c>
    </row>
    <row r="19" spans="2:47" ht="16" customHeight="1" x14ac:dyDescent="0.35">
      <c r="B19" s="1">
        <v>12</v>
      </c>
      <c r="C19" s="12" t="s">
        <v>77</v>
      </c>
      <c r="D19" s="12" t="str">
        <f>VLOOKUP($C19,DATA_ALL!$A:$CU,D$5,FALSE)</f>
        <v>Value</v>
      </c>
      <c r="E19" s="37">
        <f>VLOOKUP($C19,DATA_ALL!$A:$CU,E$5,FALSE)/1000000000</f>
        <v>186.60324510699999</v>
      </c>
      <c r="F19" s="37" t="str">
        <f>VLOOKUP($C19,DATA_ALL!$A:$CU,F$5,FALSE)</f>
        <v>Germany</v>
      </c>
      <c r="G19" s="37">
        <f>IF(VLOOKUP($C19,DATA_ALL!$A:$CU,G$5,FALSE)="N/A",0,VLOOKUP($C19,DATA_ALL!$A:$CU,G$5,FALSE))</f>
        <v>0</v>
      </c>
      <c r="H19" s="37">
        <f>IF(VLOOKUP($C19,DATA_ALL!$A:$CU,H$5,FALSE)="N/A",0,VLOOKUP($C19,DATA_ALL!$A:$CU,H$5,FALSE))</f>
        <v>101781466</v>
      </c>
      <c r="I19" s="37">
        <f t="shared" si="0"/>
        <v>101781466</v>
      </c>
      <c r="J19" s="48">
        <f t="shared" si="1"/>
        <v>3.2580494878361077E-3</v>
      </c>
      <c r="K19" s="50">
        <f>IFERROR(INDEX('SH Summary'!B:B,MATCH(EU!C19,'SH Summary'!C:C,0)), "N/A")</f>
        <v>38</v>
      </c>
      <c r="L19" s="37">
        <f>VLOOKUP($C19,DATA_ALL!$A:$CU,L$5,FALSE)</f>
        <v>639402926</v>
      </c>
      <c r="M19" s="49">
        <f t="shared" si="2"/>
        <v>1.2337419690931493E-3</v>
      </c>
      <c r="N19" s="37">
        <f>VLOOKUP($C19,DATA_ALL!$A:$CU,N$5,FALSE)</f>
        <v>10901094</v>
      </c>
      <c r="O19" s="37">
        <f>VLOOKUP($C19,DATA_ALL!$A:$CU,O$5,FALSE)</f>
        <v>390932222</v>
      </c>
      <c r="P19" s="37">
        <f t="shared" si="3"/>
        <v>401833316</v>
      </c>
      <c r="Q19" s="49">
        <f t="shared" si="4"/>
        <v>1.2632295378811693E-3</v>
      </c>
      <c r="R19" s="37">
        <f>VLOOKUP($C19,DATA_ALL!$A:$CU,R$5,FALSE)</f>
        <v>52270441</v>
      </c>
      <c r="S19" s="49">
        <f t="shared" si="5"/>
        <v>8.0693523862381705E-4</v>
      </c>
      <c r="T19" s="37">
        <f>VLOOKUP($C19,DATA_ALL!$A:$CU,T$5,FALSE)</f>
        <v>0</v>
      </c>
      <c r="U19" s="37">
        <f>VLOOKUP($C19,DATA_ALL!$A:$CU,U$5,FALSE)</f>
        <v>71020285</v>
      </c>
      <c r="V19" s="37">
        <f t="shared" si="6"/>
        <v>71020285</v>
      </c>
      <c r="W19" s="49">
        <f t="shared" si="7"/>
        <v>9.8162107809260531E-4</v>
      </c>
      <c r="X19" s="37">
        <f>VLOOKUP($C19,DATA_ALL!$A:$CU,X$5,FALSE)</f>
        <v>6701782</v>
      </c>
      <c r="Y19" s="49">
        <f t="shared" si="8"/>
        <v>4.9133299120234602E-5</v>
      </c>
      <c r="Z19" s="37">
        <f>VLOOKUP($C19,DATA_ALL!$A:$CU,Z$5,FALSE)</f>
        <v>0</v>
      </c>
      <c r="AA19" s="37">
        <f>VLOOKUP($C19,DATA_ALL!$A:$CU,AA$5,FALSE)</f>
        <v>29794174</v>
      </c>
      <c r="AB19" s="37">
        <f t="shared" si="9"/>
        <v>29794174</v>
      </c>
      <c r="AC19" s="49">
        <f t="shared" si="10"/>
        <v>6.8920134166088368E-4</v>
      </c>
      <c r="AD19" s="37">
        <f>VLOOKUP($C19,DATA_ALL!$A:$CU,AD$5,FALSE)</f>
        <v>0</v>
      </c>
      <c r="AE19" s="37">
        <f>VLOOKUP($C19,DATA_ALL!$A:$CU,AE$5,FALSE)</f>
        <v>26623226</v>
      </c>
      <c r="AF19" s="37">
        <f t="shared" si="11"/>
        <v>26623226</v>
      </c>
      <c r="AG19" s="49">
        <f t="shared" si="12"/>
        <v>5.7813737242128126E-4</v>
      </c>
      <c r="AH19" s="37">
        <f>VLOOKUP($C19,DATA_ALL!$A:$CU,AH$5,FALSE)</f>
        <v>22566994</v>
      </c>
      <c r="AI19" s="49">
        <f t="shared" si="13"/>
        <v>2.8620157260621432E-4</v>
      </c>
      <c r="AJ19" s="37">
        <f>VLOOKUP($C19,DATA_ALL!$A:$CU,AJ$5,FALSE)</f>
        <v>1108589887</v>
      </c>
      <c r="AK19" s="49">
        <f t="shared" si="14"/>
        <v>9.2846724204355101E-3</v>
      </c>
      <c r="AL19" s="37">
        <f>VLOOKUP($C19,DATA_ALL!$A:$CU,AL$5,FALSE)</f>
        <v>31274743</v>
      </c>
      <c r="AM19" s="49">
        <f t="shared" si="15"/>
        <v>1.1968902793723689E-3</v>
      </c>
      <c r="AN19" s="37">
        <f>VLOOKUP($C19,DATA_ALL!$A:$CU,AN$5,FALSE)</f>
        <v>2147680</v>
      </c>
      <c r="AO19" s="49">
        <f t="shared" si="16"/>
        <v>5.2280428432327172E-4</v>
      </c>
      <c r="AP19" s="37">
        <f>VLOOKUP($C19,DATA_ALL!$A:$CU,AP$5,FALSE)</f>
        <v>408</v>
      </c>
      <c r="AQ19" s="49">
        <f t="shared" si="17"/>
        <v>3.7057220708446864E-7</v>
      </c>
      <c r="AR19" s="37">
        <f>VLOOKUP($C19,DATA_ALL!$A:$CU,AR$5,FALSE)</f>
        <v>0</v>
      </c>
      <c r="AS19" s="49">
        <f t="shared" si="18"/>
        <v>0</v>
      </c>
      <c r="AT19" s="37">
        <f>VLOOKUP($C19,DATA_ALL!$A:$CU,AT$5,FALSE)</f>
        <v>2621385</v>
      </c>
      <c r="AU19" s="49">
        <f t="shared" si="19"/>
        <v>5.3229887318464726E-4</v>
      </c>
    </row>
    <row r="20" spans="2:47" ht="16" customHeight="1" x14ac:dyDescent="0.35">
      <c r="B20" s="1">
        <v>13</v>
      </c>
      <c r="C20" s="12" t="s">
        <v>145</v>
      </c>
      <c r="D20" s="12" t="str">
        <f>VLOOKUP($C20,DATA_ALL!$A:$CU,D$5,FALSE)</f>
        <v>Growth</v>
      </c>
      <c r="E20" s="37">
        <f>VLOOKUP($C20,DATA_ALL!$A:$CU,E$5,FALSE)/1000000000</f>
        <v>183.76726058</v>
      </c>
      <c r="F20" s="37" t="str">
        <f>VLOOKUP($C20,DATA_ALL!$A:$CU,F$5,FALSE)</f>
        <v>Sweden</v>
      </c>
      <c r="G20" s="37">
        <f>IF(VLOOKUP($C20,DATA_ALL!$A:$CU,G$5,FALSE)="N/A",0,VLOOKUP($C20,DATA_ALL!$A:$CU,G$5,FALSE))</f>
        <v>0</v>
      </c>
      <c r="H20" s="37">
        <f>IF(VLOOKUP($C20,DATA_ALL!$A:$CU,H$5,FALSE)="N/A",0,VLOOKUP($C20,DATA_ALL!$A:$CU,H$5,FALSE))</f>
        <v>26585237</v>
      </c>
      <c r="I20" s="37">
        <f t="shared" si="0"/>
        <v>26585237</v>
      </c>
      <c r="J20" s="48">
        <f t="shared" si="1"/>
        <v>8.5099990396927017E-4</v>
      </c>
      <c r="K20" s="50">
        <f>IFERROR(INDEX('SH Summary'!B:B,MATCH(EU!C20,'SH Summary'!C:C,0)), "N/A")</f>
        <v>107</v>
      </c>
      <c r="L20" s="37">
        <f>VLOOKUP($C20,DATA_ALL!$A:$CU,L$5,FALSE)</f>
        <v>482199131</v>
      </c>
      <c r="M20" s="49">
        <f t="shared" si="2"/>
        <v>9.3041379884918672E-4</v>
      </c>
      <c r="N20" s="37">
        <f>VLOOKUP($C20,DATA_ALL!$A:$CU,N$5,FALSE)</f>
        <v>0</v>
      </c>
      <c r="O20" s="37">
        <f>VLOOKUP($C20,DATA_ALL!$A:$CU,O$5,FALSE)</f>
        <v>349617491</v>
      </c>
      <c r="P20" s="37">
        <f t="shared" si="3"/>
        <v>349617491</v>
      </c>
      <c r="Q20" s="49">
        <f t="shared" si="4"/>
        <v>1.0990804495441685E-3</v>
      </c>
      <c r="R20" s="37">
        <f>VLOOKUP($C20,DATA_ALL!$A:$CU,R$5,FALSE)</f>
        <v>13652766</v>
      </c>
      <c r="S20" s="49">
        <f t="shared" si="5"/>
        <v>2.107672669164038E-4</v>
      </c>
      <c r="T20" s="37">
        <f>VLOOKUP($C20,DATA_ALL!$A:$CU,T$5,FALSE)</f>
        <v>21503674</v>
      </c>
      <c r="U20" s="37">
        <f>VLOOKUP($C20,DATA_ALL!$A:$CU,U$5,FALSE)</f>
        <v>192783046</v>
      </c>
      <c r="V20" s="37">
        <f t="shared" si="6"/>
        <v>214286720</v>
      </c>
      <c r="W20" s="49">
        <f t="shared" si="7"/>
        <v>2.9618067726330339E-3</v>
      </c>
      <c r="X20" s="37">
        <f>VLOOKUP($C20,DATA_ALL!$A:$CU,X$5,FALSE)</f>
        <v>0</v>
      </c>
      <c r="Y20" s="49">
        <f t="shared" si="8"/>
        <v>0</v>
      </c>
      <c r="Z20" s="37">
        <f>VLOOKUP($C20,DATA_ALL!$A:$CU,Z$5,FALSE)</f>
        <v>21830400</v>
      </c>
      <c r="AA20" s="37">
        <f>VLOOKUP($C20,DATA_ALL!$A:$CU,AA$5,FALSE)</f>
        <v>10186527</v>
      </c>
      <c r="AB20" s="37">
        <f t="shared" si="9"/>
        <v>32016927</v>
      </c>
      <c r="AC20" s="49">
        <f t="shared" si="10"/>
        <v>7.4061825121443442E-4</v>
      </c>
      <c r="AD20" s="37">
        <f>VLOOKUP($C20,DATA_ALL!$A:$CU,AD$5,FALSE)</f>
        <v>0</v>
      </c>
      <c r="AE20" s="37">
        <f>VLOOKUP($C20,DATA_ALL!$A:$CU,AE$5,FALSE)</f>
        <v>8948771</v>
      </c>
      <c r="AF20" s="37">
        <f t="shared" si="11"/>
        <v>8948771</v>
      </c>
      <c r="AG20" s="49">
        <f t="shared" si="12"/>
        <v>1.9432727470141152E-4</v>
      </c>
      <c r="AH20" s="37">
        <f>VLOOKUP($C20,DATA_ALL!$A:$CU,AH$5,FALSE)</f>
        <v>30020039</v>
      </c>
      <c r="AI20" s="49">
        <f t="shared" si="13"/>
        <v>3.8072338617628406E-4</v>
      </c>
      <c r="AJ20" s="37">
        <f>VLOOKUP($C20,DATA_ALL!$A:$CU,AJ$5,FALSE)</f>
        <v>169334860</v>
      </c>
      <c r="AK20" s="49">
        <f t="shared" si="14"/>
        <v>1.4182149078726968E-3</v>
      </c>
      <c r="AL20" s="37">
        <f>VLOOKUP($C20,DATA_ALL!$A:$CU,AL$5,FALSE)</f>
        <v>38481975</v>
      </c>
      <c r="AM20" s="49">
        <f t="shared" si="15"/>
        <v>1.4727123995407578E-3</v>
      </c>
      <c r="AN20" s="37">
        <f>VLOOKUP($C20,DATA_ALL!$A:$CU,AN$5,FALSE)</f>
        <v>0</v>
      </c>
      <c r="AO20" s="49">
        <f t="shared" si="16"/>
        <v>0</v>
      </c>
      <c r="AP20" s="37">
        <f>VLOOKUP($C20,DATA_ALL!$A:$CU,AP$5,FALSE)</f>
        <v>0</v>
      </c>
      <c r="AQ20" s="49">
        <f t="shared" si="17"/>
        <v>0</v>
      </c>
      <c r="AR20" s="37">
        <f>VLOOKUP($C20,DATA_ALL!$A:$CU,AR$5,FALSE)</f>
        <v>0</v>
      </c>
      <c r="AS20" s="49">
        <f t="shared" si="18"/>
        <v>0</v>
      </c>
      <c r="AT20" s="37">
        <f>VLOOKUP($C20,DATA_ALL!$A:$CU,AT$5,FALSE)</f>
        <v>1204019</v>
      </c>
      <c r="AU20" s="49">
        <f t="shared" si="19"/>
        <v>2.4448829797717842E-4</v>
      </c>
    </row>
    <row r="21" spans="2:47" ht="16" customHeight="1" x14ac:dyDescent="0.35">
      <c r="B21" s="1">
        <v>14</v>
      </c>
      <c r="C21" s="51" t="s">
        <v>1399</v>
      </c>
      <c r="D21" s="51" t="str">
        <f>VLOOKUP($C21,DATA_ALL!$A:$CU,D$5,FALSE)</f>
        <v>Index</v>
      </c>
      <c r="E21" s="37">
        <f>VLOOKUP($C21,DATA_ALL!$A:$CU,E$5,FALSE)/1000000000</f>
        <v>180.244316545</v>
      </c>
      <c r="F21" s="37" t="str">
        <f>VLOOKUP($C21,DATA_ALL!$A:$CU,F$5,FALSE)</f>
        <v>Switzerland</v>
      </c>
      <c r="G21" s="37">
        <f>IF(VLOOKUP($C21,DATA_ALL!$A:$CU,G$5,FALSE)="N/A",0,VLOOKUP($C21,DATA_ALL!$A:$CU,G$5,FALSE))</f>
        <v>0</v>
      </c>
      <c r="H21" s="37">
        <f>IF(VLOOKUP($C21,DATA_ALL!$A:$CU,H$5,FALSE)="N/A",0,VLOOKUP($C21,DATA_ALL!$A:$CU,H$5,FALSE))</f>
        <v>0</v>
      </c>
      <c r="I21" s="37">
        <f t="shared" si="0"/>
        <v>0</v>
      </c>
      <c r="J21" s="48">
        <f t="shared" si="1"/>
        <v>0</v>
      </c>
      <c r="K21" s="50" t="str">
        <f>IFERROR(INDEX('SH Summary'!B:B,MATCH(EU!C21,'SH Summary'!C:C,0)), "N/A")</f>
        <v>N/A</v>
      </c>
      <c r="L21" s="37">
        <f>VLOOKUP($C21,DATA_ALL!$A:$CU,L$5,FALSE)</f>
        <v>0</v>
      </c>
      <c r="M21" s="49">
        <f t="shared" si="2"/>
        <v>0</v>
      </c>
      <c r="N21" s="37">
        <f>VLOOKUP($C21,DATA_ALL!$A:$CU,N$5,FALSE)</f>
        <v>0</v>
      </c>
      <c r="O21" s="37">
        <f>VLOOKUP($C21,DATA_ALL!$A:$CU,O$5,FALSE)</f>
        <v>0</v>
      </c>
      <c r="P21" s="37">
        <f t="shared" si="3"/>
        <v>0</v>
      </c>
      <c r="Q21" s="49">
        <f t="shared" si="4"/>
        <v>0</v>
      </c>
      <c r="R21" s="37">
        <f>VLOOKUP($C21,DATA_ALL!$A:$CU,R$5,FALSE)</f>
        <v>0</v>
      </c>
      <c r="S21" s="49">
        <f t="shared" si="5"/>
        <v>0</v>
      </c>
      <c r="T21" s="37">
        <f>VLOOKUP($C21,DATA_ALL!$A:$CU,T$5,FALSE)</f>
        <v>0</v>
      </c>
      <c r="U21" s="37">
        <f>VLOOKUP($C21,DATA_ALL!$A:$CU,U$5,FALSE)</f>
        <v>0</v>
      </c>
      <c r="V21" s="37">
        <f t="shared" si="6"/>
        <v>0</v>
      </c>
      <c r="W21" s="49">
        <f t="shared" si="7"/>
        <v>0</v>
      </c>
      <c r="X21" s="37">
        <f>VLOOKUP($C21,DATA_ALL!$A:$CU,X$5,FALSE)</f>
        <v>140266982</v>
      </c>
      <c r="Y21" s="49">
        <f t="shared" si="8"/>
        <v>1.0283503079178886E-3</v>
      </c>
      <c r="Z21" s="37">
        <f>VLOOKUP($C21,DATA_ALL!$A:$CU,Z$5,FALSE)</f>
        <v>0</v>
      </c>
      <c r="AA21" s="37">
        <f>VLOOKUP($C21,DATA_ALL!$A:$CU,AA$5,FALSE)</f>
        <v>0</v>
      </c>
      <c r="AB21" s="37">
        <f t="shared" si="9"/>
        <v>0</v>
      </c>
      <c r="AC21" s="49">
        <f t="shared" si="10"/>
        <v>0</v>
      </c>
      <c r="AD21" s="37">
        <f>VLOOKUP($C21,DATA_ALL!$A:$CU,AD$5,FALSE)</f>
        <v>0</v>
      </c>
      <c r="AE21" s="37">
        <f>VLOOKUP($C21,DATA_ALL!$A:$CU,AE$5,FALSE)</f>
        <v>0</v>
      </c>
      <c r="AF21" s="37">
        <f t="shared" si="11"/>
        <v>0</v>
      </c>
      <c r="AG21" s="49">
        <f t="shared" si="12"/>
        <v>0</v>
      </c>
      <c r="AH21" s="37">
        <f>VLOOKUP($C21,DATA_ALL!$A:$CU,AH$5,FALSE)</f>
        <v>159479012</v>
      </c>
      <c r="AI21" s="49">
        <f t="shared" si="13"/>
        <v>2.0225619784400759E-3</v>
      </c>
      <c r="AJ21" s="37">
        <f>VLOOKUP($C21,DATA_ALL!$A:$CU,AJ$5,FALSE)</f>
        <v>398313113</v>
      </c>
      <c r="AK21" s="49">
        <f t="shared" si="14"/>
        <v>3.3359557202680065E-3</v>
      </c>
      <c r="AL21" s="37">
        <f>VLOOKUP($C21,DATA_ALL!$A:$CU,AL$5,FALSE)</f>
        <v>79285548</v>
      </c>
      <c r="AM21" s="49">
        <f t="shared" si="15"/>
        <v>3.0342727898966704E-3</v>
      </c>
      <c r="AN21" s="37">
        <f>VLOOKUP($C21,DATA_ALL!$A:$CU,AN$5,FALSE)</f>
        <v>0</v>
      </c>
      <c r="AO21" s="49">
        <f t="shared" si="16"/>
        <v>0</v>
      </c>
      <c r="AP21" s="37">
        <f>VLOOKUP($C21,DATA_ALL!$A:$CU,AP$5,FALSE)</f>
        <v>2074436</v>
      </c>
      <c r="AQ21" s="49">
        <f t="shared" si="17"/>
        <v>1.8841380563124433E-3</v>
      </c>
      <c r="AR21" s="37">
        <f>VLOOKUP($C21,DATA_ALL!$A:$CU,AR$5,FALSE)</f>
        <v>0</v>
      </c>
      <c r="AS21" s="49">
        <f t="shared" si="18"/>
        <v>0</v>
      </c>
      <c r="AT21" s="37">
        <f>VLOOKUP($C21,DATA_ALL!$A:$CU,AT$5,FALSE)</f>
        <v>0</v>
      </c>
      <c r="AU21" s="49">
        <f t="shared" si="19"/>
        <v>0</v>
      </c>
    </row>
    <row r="22" spans="2:47" ht="16" customHeight="1" x14ac:dyDescent="0.35">
      <c r="B22" s="1">
        <v>15</v>
      </c>
      <c r="C22" s="12" t="s">
        <v>226</v>
      </c>
      <c r="D22" s="12" t="str">
        <f>VLOOKUP($C22,DATA_ALL!$A:$CU,D$5,FALSE)</f>
        <v>Growth</v>
      </c>
      <c r="E22" s="37">
        <f>VLOOKUP($C22,DATA_ALL!$A:$CU,E$5,FALSE)/1000000000</f>
        <v>178.23434328299999</v>
      </c>
      <c r="F22" s="37" t="str">
        <f>VLOOKUP($C22,DATA_ALL!$A:$CU,F$5,FALSE)</f>
        <v>United Kingdom</v>
      </c>
      <c r="G22" s="37">
        <f>IF(VLOOKUP($C22,DATA_ALL!$A:$CU,G$5,FALSE)="N/A",0,VLOOKUP($C22,DATA_ALL!$A:$CU,G$5,FALSE))</f>
        <v>9397066</v>
      </c>
      <c r="H22" s="37">
        <f>IF(VLOOKUP($C22,DATA_ALL!$A:$CU,H$5,FALSE)="N/A",0,VLOOKUP($C22,DATA_ALL!$A:$CU,H$5,FALSE))</f>
        <v>0</v>
      </c>
      <c r="I22" s="37">
        <f t="shared" si="0"/>
        <v>9397066</v>
      </c>
      <c r="J22" s="48">
        <f t="shared" si="1"/>
        <v>3.0080236875800257E-4</v>
      </c>
      <c r="K22" s="50">
        <f>IFERROR(INDEX('SH Summary'!B:B,MATCH(EU!C22,'SH Summary'!C:C,0)), "N/A")</f>
        <v>189</v>
      </c>
      <c r="L22" s="37">
        <f>VLOOKUP($C22,DATA_ALL!$A:$CU,L$5,FALSE)</f>
        <v>0</v>
      </c>
      <c r="M22" s="49">
        <f t="shared" si="2"/>
        <v>0</v>
      </c>
      <c r="N22" s="37">
        <f>VLOOKUP($C22,DATA_ALL!$A:$CU,N$5,FALSE)</f>
        <v>328332458</v>
      </c>
      <c r="O22" s="37">
        <f>VLOOKUP($C22,DATA_ALL!$A:$CU,O$5,FALSE)</f>
        <v>0</v>
      </c>
      <c r="P22" s="37">
        <f t="shared" si="3"/>
        <v>328332458</v>
      </c>
      <c r="Q22" s="49">
        <f t="shared" si="4"/>
        <v>1.032167425337944E-3</v>
      </c>
      <c r="R22" s="37">
        <f>VLOOKUP($C22,DATA_ALL!$A:$CU,R$5,FALSE)</f>
        <v>4414374</v>
      </c>
      <c r="S22" s="49">
        <f t="shared" si="5"/>
        <v>6.8147768966876973E-5</v>
      </c>
      <c r="T22" s="37">
        <f>VLOOKUP($C22,DATA_ALL!$A:$CU,T$5,FALSE)</f>
        <v>13824926</v>
      </c>
      <c r="U22" s="37">
        <f>VLOOKUP($C22,DATA_ALL!$A:$CU,U$5,FALSE)</f>
        <v>246676</v>
      </c>
      <c r="V22" s="37">
        <f t="shared" si="6"/>
        <v>14071602</v>
      </c>
      <c r="W22" s="49">
        <f t="shared" si="7"/>
        <v>1.944934623358673E-4</v>
      </c>
      <c r="X22" s="37">
        <f>VLOOKUP($C22,DATA_ALL!$A:$CU,X$5,FALSE)</f>
        <v>162853564</v>
      </c>
      <c r="Y22" s="49">
        <f t="shared" si="8"/>
        <v>1.1939410850439884E-3</v>
      </c>
      <c r="Z22" s="37">
        <f>VLOOKUP($C22,DATA_ALL!$A:$CU,Z$5,FALSE)</f>
        <v>19706867</v>
      </c>
      <c r="AA22" s="37">
        <f>VLOOKUP($C22,DATA_ALL!$A:$CU,AA$5,FALSE)</f>
        <v>0</v>
      </c>
      <c r="AB22" s="37">
        <f t="shared" si="9"/>
        <v>19706867</v>
      </c>
      <c r="AC22" s="49">
        <f t="shared" si="10"/>
        <v>4.5586090677770066E-4</v>
      </c>
      <c r="AD22" s="37">
        <f>VLOOKUP($C22,DATA_ALL!$A:$CU,AD$5,FALSE)</f>
        <v>28359287</v>
      </c>
      <c r="AE22" s="37">
        <f>VLOOKUP($C22,DATA_ALL!$A:$CU,AE$5,FALSE)</f>
        <v>0</v>
      </c>
      <c r="AF22" s="37">
        <f t="shared" si="11"/>
        <v>28359287</v>
      </c>
      <c r="AG22" s="49">
        <f t="shared" si="12"/>
        <v>6.1583685124864279E-4</v>
      </c>
      <c r="AH22" s="37">
        <f>VLOOKUP($C22,DATA_ALL!$A:$CU,AH$5,FALSE)</f>
        <v>147878931</v>
      </c>
      <c r="AI22" s="49">
        <f t="shared" si="13"/>
        <v>1.8754461762840837E-3</v>
      </c>
      <c r="AJ22" s="37">
        <f>VLOOKUP($C22,DATA_ALL!$A:$CU,AJ$5,FALSE)</f>
        <v>395799552</v>
      </c>
      <c r="AK22" s="49">
        <f t="shared" si="14"/>
        <v>3.314904120603015E-3</v>
      </c>
      <c r="AL22" s="37">
        <f>VLOOKUP($C22,DATA_ALL!$A:$CU,AL$5,FALSE)</f>
        <v>79186958</v>
      </c>
      <c r="AM22" s="49">
        <f t="shared" si="15"/>
        <v>3.0304997321086873E-3</v>
      </c>
      <c r="AN22" s="37">
        <f>VLOOKUP($C22,DATA_ALL!$A:$CU,AN$5,FALSE)</f>
        <v>410451</v>
      </c>
      <c r="AO22" s="49">
        <f t="shared" si="16"/>
        <v>9.9915043816942555E-5</v>
      </c>
      <c r="AP22" s="37">
        <f>VLOOKUP($C22,DATA_ALL!$A:$CU,AP$5,FALSE)</f>
        <v>702505</v>
      </c>
      <c r="AQ22" s="49">
        <f t="shared" si="17"/>
        <v>6.3806085376930067E-4</v>
      </c>
      <c r="AR22" s="37">
        <f>VLOOKUP($C22,DATA_ALL!$A:$CU,AR$5,FALSE)</f>
        <v>0</v>
      </c>
      <c r="AS22" s="49">
        <f t="shared" si="18"/>
        <v>0</v>
      </c>
      <c r="AT22" s="37">
        <f>VLOOKUP($C22,DATA_ALL!$A:$CU,AT$5,FALSE)</f>
        <v>0</v>
      </c>
      <c r="AU22" s="49">
        <f t="shared" si="19"/>
        <v>0</v>
      </c>
    </row>
    <row r="23" spans="2:47" ht="16" customHeight="1" x14ac:dyDescent="0.35">
      <c r="B23" s="1">
        <v>16</v>
      </c>
      <c r="C23" s="12" t="s">
        <v>80</v>
      </c>
      <c r="D23" s="12" t="str">
        <f>VLOOKUP($C23,DATA_ALL!$A:$CU,D$5,FALSE)</f>
        <v>Growth</v>
      </c>
      <c r="E23" s="37">
        <f>VLOOKUP($C23,DATA_ALL!$A:$CU,E$5,FALSE)/1000000000</f>
        <v>165.17111511499999</v>
      </c>
      <c r="F23" s="37" t="str">
        <f>VLOOKUP($C23,DATA_ALL!$A:$CU,F$5,FALSE)</f>
        <v>United Kingdom</v>
      </c>
      <c r="G23" s="37">
        <f>IF(VLOOKUP($C23,DATA_ALL!$A:$CU,G$5,FALSE)="N/A",0,VLOOKUP($C23,DATA_ALL!$A:$CU,G$5,FALSE))</f>
        <v>35564947</v>
      </c>
      <c r="H23" s="37">
        <f>IF(VLOOKUP($C23,DATA_ALL!$A:$CU,H$5,FALSE)="N/A",0,VLOOKUP($C23,DATA_ALL!$A:$CU,H$5,FALSE))</f>
        <v>44970440</v>
      </c>
      <c r="I23" s="37">
        <f t="shared" si="0"/>
        <v>80535387</v>
      </c>
      <c r="J23" s="48">
        <f t="shared" si="1"/>
        <v>2.5779573303457105E-3</v>
      </c>
      <c r="K23" s="50">
        <f>IFERROR(INDEX('SH Summary'!B:B,MATCH(EU!C23,'SH Summary'!C:C,0)), "N/A")</f>
        <v>41</v>
      </c>
      <c r="L23" s="37">
        <f>VLOOKUP($C23,DATA_ALL!$A:$CU,L$5,FALSE)</f>
        <v>1484115115</v>
      </c>
      <c r="M23" s="49">
        <f t="shared" si="2"/>
        <v>2.8636326639847214E-3</v>
      </c>
      <c r="N23" s="37">
        <f>VLOOKUP($C23,DATA_ALL!$A:$CU,N$5,FALSE)</f>
        <v>101674290</v>
      </c>
      <c r="O23" s="37">
        <f>VLOOKUP($C23,DATA_ALL!$A:$CU,O$5,FALSE)</f>
        <v>115521902</v>
      </c>
      <c r="P23" s="37">
        <f t="shared" si="3"/>
        <v>217196192</v>
      </c>
      <c r="Q23" s="49">
        <f t="shared" si="4"/>
        <v>6.8279217856020123E-4</v>
      </c>
      <c r="R23" s="37">
        <f>VLOOKUP($C23,DATA_ALL!$A:$CU,R$5,FALSE)</f>
        <v>3970883</v>
      </c>
      <c r="S23" s="49">
        <f t="shared" si="5"/>
        <v>6.1301289215299687E-5</v>
      </c>
      <c r="T23" s="37">
        <f>VLOOKUP($C23,DATA_ALL!$A:$CU,T$5,FALSE)</f>
        <v>0</v>
      </c>
      <c r="U23" s="37">
        <f>VLOOKUP($C23,DATA_ALL!$A:$CU,U$5,FALSE)</f>
        <v>168211399</v>
      </c>
      <c r="V23" s="37">
        <f t="shared" si="6"/>
        <v>168211399</v>
      </c>
      <c r="W23" s="49">
        <f t="shared" si="7"/>
        <v>2.3249675051831373E-3</v>
      </c>
      <c r="X23" s="37">
        <f>VLOOKUP($C23,DATA_ALL!$A:$CU,X$5,FALSE)</f>
        <v>52894192</v>
      </c>
      <c r="Y23" s="49">
        <f t="shared" si="8"/>
        <v>3.877873313782991E-4</v>
      </c>
      <c r="Z23" s="37">
        <f>VLOOKUP($C23,DATA_ALL!$A:$CU,Z$5,FALSE)</f>
        <v>0</v>
      </c>
      <c r="AA23" s="37">
        <f>VLOOKUP($C23,DATA_ALL!$A:$CU,AA$5,FALSE)</f>
        <v>13434392</v>
      </c>
      <c r="AB23" s="37">
        <f t="shared" si="9"/>
        <v>13434392</v>
      </c>
      <c r="AC23" s="49">
        <f t="shared" si="10"/>
        <v>3.1076548693037244E-4</v>
      </c>
      <c r="AD23" s="37">
        <f>VLOOKUP($C23,DATA_ALL!$A:$CU,AD$5,FALSE)</f>
        <v>0</v>
      </c>
      <c r="AE23" s="37">
        <f>VLOOKUP($C23,DATA_ALL!$A:$CU,AE$5,FALSE)</f>
        <v>6978051</v>
      </c>
      <c r="AF23" s="37">
        <f t="shared" si="11"/>
        <v>6978051</v>
      </c>
      <c r="AG23" s="49">
        <f t="shared" si="12"/>
        <v>1.5153205211726383E-4</v>
      </c>
      <c r="AH23" s="37">
        <f>VLOOKUP($C23,DATA_ALL!$A:$CU,AH$5,FALSE)</f>
        <v>2496556</v>
      </c>
      <c r="AI23" s="49">
        <f t="shared" si="13"/>
        <v>3.1662092580849714E-5</v>
      </c>
      <c r="AJ23" s="37">
        <f>VLOOKUP($C23,DATA_ALL!$A:$CU,AJ$5,FALSE)</f>
        <v>139247913</v>
      </c>
      <c r="AK23" s="49">
        <f t="shared" si="14"/>
        <v>1.1662304271356785E-3</v>
      </c>
      <c r="AL23" s="37">
        <f>VLOOKUP($C23,DATA_ALL!$A:$CU,AL$5,FALSE)</f>
        <v>59879705</v>
      </c>
      <c r="AM23" s="49">
        <f t="shared" si="15"/>
        <v>2.2916075392269424E-3</v>
      </c>
      <c r="AN23" s="37">
        <f>VLOOKUP($C23,DATA_ALL!$A:$CU,AN$5,FALSE)</f>
        <v>47810180</v>
      </c>
      <c r="AO23" s="49">
        <f t="shared" si="16"/>
        <v>1.1638310613437196E-2</v>
      </c>
      <c r="AP23" s="37">
        <f>VLOOKUP($C23,DATA_ALL!$A:$CU,AP$5,FALSE)</f>
        <v>0</v>
      </c>
      <c r="AQ23" s="49">
        <f t="shared" si="17"/>
        <v>0</v>
      </c>
      <c r="AR23" s="37">
        <f>VLOOKUP($C23,DATA_ALL!$A:$CU,AR$5,FALSE)</f>
        <v>0</v>
      </c>
      <c r="AS23" s="49">
        <f t="shared" si="18"/>
        <v>0</v>
      </c>
      <c r="AT23" s="37">
        <f>VLOOKUP($C23,DATA_ALL!$A:$CU,AT$5,FALSE)</f>
        <v>5995958</v>
      </c>
      <c r="AU23" s="49">
        <f t="shared" si="19"/>
        <v>1.2175402266597509E-3</v>
      </c>
    </row>
    <row r="24" spans="2:47" ht="16" customHeight="1" x14ac:dyDescent="0.35">
      <c r="B24" s="1">
        <v>17</v>
      </c>
      <c r="C24" s="12" t="s">
        <v>143</v>
      </c>
      <c r="D24" s="12" t="str">
        <f>VLOOKUP($C24,DATA_ALL!$A:$CU,D$5,FALSE)</f>
        <v>Growth</v>
      </c>
      <c r="E24" s="37">
        <f>VLOOKUP($C24,DATA_ALL!$A:$CU,E$5,FALSE)/1000000000</f>
        <v>153.153114587</v>
      </c>
      <c r="F24" s="37" t="str">
        <f>VLOOKUP($C24,DATA_ALL!$A:$CU,F$5,FALSE)</f>
        <v>United Kingdom</v>
      </c>
      <c r="G24" s="37">
        <f>IF(VLOOKUP($C24,DATA_ALL!$A:$CU,G$5,FALSE)="N/A",0,VLOOKUP($C24,DATA_ALL!$A:$CU,G$5,FALSE))</f>
        <v>419232</v>
      </c>
      <c r="H24" s="37">
        <f>IF(VLOOKUP($C24,DATA_ALL!$A:$CU,H$5,FALSE)="N/A",0,VLOOKUP($C24,DATA_ALL!$A:$CU,H$5,FALSE))</f>
        <v>24813865</v>
      </c>
      <c r="I24" s="37">
        <f t="shared" si="0"/>
        <v>25233097</v>
      </c>
      <c r="J24" s="48">
        <f t="shared" si="1"/>
        <v>8.0771757362355957E-4</v>
      </c>
      <c r="K24" s="50">
        <f>IFERROR(INDEX('SH Summary'!B:B,MATCH(EU!C24,'SH Summary'!C:C,0)), "N/A")</f>
        <v>105</v>
      </c>
      <c r="L24" s="37">
        <f>VLOOKUP($C24,DATA_ALL!$A:$CU,L$5,FALSE)</f>
        <v>182379264</v>
      </c>
      <c r="M24" s="49">
        <f t="shared" si="2"/>
        <v>3.5190478982750125E-4</v>
      </c>
      <c r="N24" s="37">
        <f>VLOOKUP($C24,DATA_ALL!$A:$CU,N$5,FALSE)</f>
        <v>341099142</v>
      </c>
      <c r="O24" s="37">
        <f>VLOOKUP($C24,DATA_ALL!$A:$CU,O$5,FALSE)</f>
        <v>268184613</v>
      </c>
      <c r="P24" s="37">
        <f t="shared" si="3"/>
        <v>609283755</v>
      </c>
      <c r="Q24" s="49">
        <f t="shared" si="4"/>
        <v>1.9153843288274128E-3</v>
      </c>
      <c r="R24" s="37">
        <f>VLOOKUP($C24,DATA_ALL!$A:$CU,R$5,FALSE)</f>
        <v>0</v>
      </c>
      <c r="S24" s="49">
        <f t="shared" si="5"/>
        <v>0</v>
      </c>
      <c r="T24" s="37">
        <f>VLOOKUP($C24,DATA_ALL!$A:$CU,T$5,FALSE)</f>
        <v>0</v>
      </c>
      <c r="U24" s="37">
        <f>VLOOKUP($C24,DATA_ALL!$A:$CU,U$5,FALSE)</f>
        <v>23480251</v>
      </c>
      <c r="V24" s="37">
        <f t="shared" si="6"/>
        <v>23480251</v>
      </c>
      <c r="W24" s="49">
        <f t="shared" si="7"/>
        <v>3.2453698686938493E-4</v>
      </c>
      <c r="X24" s="37">
        <f>VLOOKUP($C24,DATA_ALL!$A:$CU,X$5,FALSE)</f>
        <v>4022214</v>
      </c>
      <c r="Y24" s="49">
        <f t="shared" si="8"/>
        <v>2.9488372434017596E-5</v>
      </c>
      <c r="Z24" s="37">
        <f>VLOOKUP($C24,DATA_ALL!$A:$CU,Z$5,FALSE)</f>
        <v>0</v>
      </c>
      <c r="AA24" s="37">
        <f>VLOOKUP($C24,DATA_ALL!$A:$CU,AA$5,FALSE)</f>
        <v>0</v>
      </c>
      <c r="AB24" s="37">
        <f t="shared" si="9"/>
        <v>0</v>
      </c>
      <c r="AC24" s="49">
        <f t="shared" si="10"/>
        <v>0</v>
      </c>
      <c r="AD24" s="37">
        <f>VLOOKUP($C24,DATA_ALL!$A:$CU,AD$5,FALSE)</f>
        <v>0</v>
      </c>
      <c r="AE24" s="37">
        <f>VLOOKUP($C24,DATA_ALL!$A:$CU,AE$5,FALSE)</f>
        <v>41085327</v>
      </c>
      <c r="AF24" s="37">
        <f t="shared" si="11"/>
        <v>41085327</v>
      </c>
      <c r="AG24" s="49">
        <f t="shared" si="12"/>
        <v>8.9218951140065147E-4</v>
      </c>
      <c r="AH24" s="37">
        <f>VLOOKUP($C24,DATA_ALL!$A:$CU,AH$5,FALSE)</f>
        <v>76592987</v>
      </c>
      <c r="AI24" s="49">
        <f t="shared" si="13"/>
        <v>9.7137586556753325E-4</v>
      </c>
      <c r="AJ24" s="37">
        <f>VLOOKUP($C24,DATA_ALL!$A:$CU,AJ$5,FALSE)</f>
        <v>195590416</v>
      </c>
      <c r="AK24" s="49">
        <f t="shared" si="14"/>
        <v>1.6381106867671691E-3</v>
      </c>
      <c r="AL24" s="37">
        <f>VLOOKUP($C24,DATA_ALL!$A:$CU,AL$5,FALSE)</f>
        <v>38415478</v>
      </c>
      <c r="AM24" s="49">
        <f t="shared" si="15"/>
        <v>1.4701675468809796E-3</v>
      </c>
      <c r="AN24" s="37">
        <f>VLOOKUP($C24,DATA_ALL!$A:$CU,AN$5,FALSE)</f>
        <v>96544</v>
      </c>
      <c r="AO24" s="49">
        <f t="shared" si="16"/>
        <v>2.3501460564751705E-5</v>
      </c>
      <c r="AP24" s="37">
        <f>VLOOKUP($C24,DATA_ALL!$A:$CU,AP$5,FALSE)</f>
        <v>1405788</v>
      </c>
      <c r="AQ24" s="49">
        <f t="shared" si="17"/>
        <v>1.2768283378746595E-3</v>
      </c>
      <c r="AR24" s="37">
        <f>VLOOKUP($C24,DATA_ALL!$A:$CU,AR$5,FALSE)</f>
        <v>0</v>
      </c>
      <c r="AS24" s="49">
        <f t="shared" si="18"/>
        <v>0</v>
      </c>
      <c r="AT24" s="37">
        <f>VLOOKUP($C24,DATA_ALL!$A:$CU,AT$5,FALSE)</f>
        <v>0</v>
      </c>
      <c r="AU24" s="49">
        <f t="shared" si="19"/>
        <v>0</v>
      </c>
    </row>
    <row r="25" spans="2:47" ht="16" customHeight="1" x14ac:dyDescent="0.35">
      <c r="B25" s="1">
        <v>18</v>
      </c>
      <c r="C25" s="12" t="s">
        <v>32</v>
      </c>
      <c r="D25" s="12" t="str">
        <f>VLOOKUP($C25,DATA_ALL!$A:$CU,D$5,FALSE)</f>
        <v>Growth</v>
      </c>
      <c r="E25" s="37">
        <f>VLOOKUP($C25,DATA_ALL!$A:$CU,E$5,FALSE)/1000000000</f>
        <v>152.57984674400001</v>
      </c>
      <c r="F25" s="37" t="str">
        <f>VLOOKUP($C25,DATA_ALL!$A:$CU,F$5,FALSE)</f>
        <v>United Kingdom</v>
      </c>
      <c r="G25" s="37">
        <f>IF(VLOOKUP($C25,DATA_ALL!$A:$CU,G$5,FALSE)="N/A",0,VLOOKUP($C25,DATA_ALL!$A:$CU,G$5,FALSE))</f>
        <v>0</v>
      </c>
      <c r="H25" s="37">
        <f>IF(VLOOKUP($C25,DATA_ALL!$A:$CU,H$5,FALSE)="N/A",0,VLOOKUP($C25,DATA_ALL!$A:$CU,H$5,FALSE))</f>
        <v>265036858</v>
      </c>
      <c r="I25" s="37">
        <f t="shared" si="0"/>
        <v>265036858</v>
      </c>
      <c r="J25" s="48">
        <f t="shared" si="1"/>
        <v>8.4838943021766974E-3</v>
      </c>
      <c r="K25" s="50">
        <f>IFERROR(INDEX('SH Summary'!B:B,MATCH(EU!C25,'SH Summary'!C:C,0)), "N/A")</f>
        <v>13</v>
      </c>
      <c r="L25" s="37">
        <f>VLOOKUP($C25,DATA_ALL!$A:$CU,L$5,FALSE)</f>
        <v>222018689</v>
      </c>
      <c r="M25" s="49">
        <f t="shared" si="2"/>
        <v>4.283899297363233E-4</v>
      </c>
      <c r="N25" s="37">
        <f>VLOOKUP($C25,DATA_ALL!$A:$CU,N$5,FALSE)</f>
        <v>10664</v>
      </c>
      <c r="O25" s="37">
        <f>VLOOKUP($C25,DATA_ALL!$A:$CU,O$5,FALSE)</f>
        <v>667072875</v>
      </c>
      <c r="P25" s="37">
        <f t="shared" si="3"/>
        <v>667083539</v>
      </c>
      <c r="Q25" s="49">
        <f t="shared" si="4"/>
        <v>2.097087516504244E-3</v>
      </c>
      <c r="R25" s="37">
        <f>VLOOKUP($C25,DATA_ALL!$A:$CU,R$5,FALSE)</f>
        <v>2137</v>
      </c>
      <c r="S25" s="49">
        <f t="shared" si="5"/>
        <v>3.2990358832807573E-8</v>
      </c>
      <c r="T25" s="37">
        <f>VLOOKUP($C25,DATA_ALL!$A:$CU,T$5,FALSE)</f>
        <v>0</v>
      </c>
      <c r="U25" s="37">
        <f>VLOOKUP($C25,DATA_ALL!$A:$CU,U$5,FALSE)</f>
        <v>173652526</v>
      </c>
      <c r="V25" s="37">
        <f t="shared" si="6"/>
        <v>173652526</v>
      </c>
      <c r="W25" s="49">
        <f t="shared" si="7"/>
        <v>2.4001731306150654E-3</v>
      </c>
      <c r="X25" s="37">
        <f>VLOOKUP($C25,DATA_ALL!$A:$CU,X$5,FALSE)</f>
        <v>312786263</v>
      </c>
      <c r="Y25" s="49">
        <f t="shared" si="8"/>
        <v>2.2931544208211144E-3</v>
      </c>
      <c r="Z25" s="37">
        <f>VLOOKUP($C25,DATA_ALL!$A:$CU,Z$5,FALSE)</f>
        <v>0</v>
      </c>
      <c r="AA25" s="37">
        <f>VLOOKUP($C25,DATA_ALL!$A:$CU,AA$5,FALSE)</f>
        <v>459486</v>
      </c>
      <c r="AB25" s="37">
        <f t="shared" si="9"/>
        <v>459486</v>
      </c>
      <c r="AC25" s="49">
        <f t="shared" si="10"/>
        <v>1.0628868841082581E-5</v>
      </c>
      <c r="AD25" s="37">
        <f>VLOOKUP($C25,DATA_ALL!$A:$CU,AD$5,FALSE)</f>
        <v>0</v>
      </c>
      <c r="AE25" s="37">
        <f>VLOOKUP($C25,DATA_ALL!$A:$CU,AE$5,FALSE)</f>
        <v>115332199</v>
      </c>
      <c r="AF25" s="37">
        <f t="shared" si="11"/>
        <v>115332199</v>
      </c>
      <c r="AG25" s="49">
        <f t="shared" si="12"/>
        <v>2.5044994353963083E-3</v>
      </c>
      <c r="AH25" s="37">
        <f>VLOOKUP($C25,DATA_ALL!$A:$CU,AH$5,FALSE)</f>
        <v>891663</v>
      </c>
      <c r="AI25" s="49">
        <f t="shared" si="13"/>
        <v>1.1308344958782499E-5</v>
      </c>
      <c r="AJ25" s="37">
        <f>VLOOKUP($C25,DATA_ALL!$A:$CU,AJ$5,FALSE)</f>
        <v>38524428</v>
      </c>
      <c r="AK25" s="49">
        <f t="shared" si="14"/>
        <v>3.2265015075376885E-4</v>
      </c>
      <c r="AL25" s="37">
        <f>VLOOKUP($C25,DATA_ALL!$A:$CU,AL$5,FALSE)</f>
        <v>105393435</v>
      </c>
      <c r="AM25" s="49">
        <f t="shared" si="15"/>
        <v>4.0334265212399537E-3</v>
      </c>
      <c r="AN25" s="37">
        <f>VLOOKUP($C25,DATA_ALL!$A:$CU,AN$5,FALSE)</f>
        <v>15118373</v>
      </c>
      <c r="AO25" s="49">
        <f t="shared" si="16"/>
        <v>3.68022711781889E-3</v>
      </c>
      <c r="AP25" s="37">
        <f>VLOOKUP($C25,DATA_ALL!$A:$CU,AP$5,FALSE)</f>
        <v>0</v>
      </c>
      <c r="AQ25" s="49">
        <f t="shared" si="17"/>
        <v>0</v>
      </c>
      <c r="AR25" s="37">
        <f>VLOOKUP($C25,DATA_ALL!$A:$CU,AR$5,FALSE)</f>
        <v>0</v>
      </c>
      <c r="AS25" s="49">
        <f t="shared" si="18"/>
        <v>0</v>
      </c>
      <c r="AT25" s="37">
        <f>VLOOKUP($C25,DATA_ALL!$A:$CU,AT$5,FALSE)</f>
        <v>17</v>
      </c>
      <c r="AU25" s="49">
        <f t="shared" si="19"/>
        <v>3.4520228215767634E-9</v>
      </c>
    </row>
    <row r="26" spans="2:47" ht="16" customHeight="1" x14ac:dyDescent="0.35">
      <c r="B26" s="1">
        <v>19</v>
      </c>
      <c r="C26" s="12" t="s">
        <v>198</v>
      </c>
      <c r="D26" s="12" t="str">
        <f>VLOOKUP($C26,DATA_ALL!$A:$CU,D$5,FALSE)</f>
        <v>Value</v>
      </c>
      <c r="E26" s="37">
        <f>VLOOKUP($C26,DATA_ALL!$A:$CU,E$5,FALSE)/1000000000</f>
        <v>152.075201531</v>
      </c>
      <c r="F26" s="37" t="str">
        <f>VLOOKUP($C26,DATA_ALL!$A:$CU,F$5,FALSE)</f>
        <v>Denmark</v>
      </c>
      <c r="G26" s="37">
        <f>IF(VLOOKUP($C26,DATA_ALL!$A:$CU,G$5,FALSE)="N/A",0,VLOOKUP($C26,DATA_ALL!$A:$CU,G$5,FALSE))</f>
        <v>5522607</v>
      </c>
      <c r="H26" s="37">
        <f>IF(VLOOKUP($C26,DATA_ALL!$A:$CU,H$5,FALSE)="N/A",0,VLOOKUP($C26,DATA_ALL!$A:$CU,H$5,FALSE))</f>
        <v>6626264</v>
      </c>
      <c r="I26" s="37">
        <f t="shared" si="0"/>
        <v>12148871</v>
      </c>
      <c r="J26" s="48">
        <f t="shared" si="1"/>
        <v>3.8888831626120358E-4</v>
      </c>
      <c r="K26" s="50">
        <f>IFERROR(INDEX('SH Summary'!B:B,MATCH(EU!C26,'SH Summary'!C:C,0)), "N/A")</f>
        <v>161</v>
      </c>
      <c r="L26" s="37">
        <f>VLOOKUP($C26,DATA_ALL!$A:$CU,L$5,FALSE)</f>
        <v>323698863</v>
      </c>
      <c r="M26" s="49">
        <f t="shared" si="2"/>
        <v>6.2458405551749628E-4</v>
      </c>
      <c r="N26" s="37">
        <f>VLOOKUP($C26,DATA_ALL!$A:$CU,N$5,FALSE)</f>
        <v>146988434</v>
      </c>
      <c r="O26" s="37">
        <f>VLOOKUP($C26,DATA_ALL!$A:$CU,O$5,FALSE)</f>
        <v>175844149</v>
      </c>
      <c r="P26" s="37">
        <f t="shared" si="3"/>
        <v>322832583</v>
      </c>
      <c r="Q26" s="49">
        <f t="shared" si="4"/>
        <v>1.0148776579691921E-3</v>
      </c>
      <c r="R26" s="37">
        <f>VLOOKUP($C26,DATA_ALL!$A:$CU,R$5,FALSE)</f>
        <v>56596189</v>
      </c>
      <c r="S26" s="49">
        <f t="shared" si="5"/>
        <v>8.7371482624211362E-4</v>
      </c>
      <c r="T26" s="37">
        <f>VLOOKUP($C26,DATA_ALL!$A:$CU,T$5,FALSE)</f>
        <v>28482573</v>
      </c>
      <c r="U26" s="37">
        <f>VLOOKUP($C26,DATA_ALL!$A:$CU,U$5,FALSE)</f>
        <v>96566911</v>
      </c>
      <c r="V26" s="37">
        <f t="shared" si="6"/>
        <v>125049484</v>
      </c>
      <c r="W26" s="49">
        <f t="shared" si="7"/>
        <v>1.7283964616447824E-3</v>
      </c>
      <c r="X26" s="37">
        <f>VLOOKUP($C26,DATA_ALL!$A:$CU,X$5,FALSE)</f>
        <v>0</v>
      </c>
      <c r="Y26" s="49">
        <f t="shared" si="8"/>
        <v>0</v>
      </c>
      <c r="Z26" s="37">
        <f>VLOOKUP($C26,DATA_ALL!$A:$CU,Z$5,FALSE)</f>
        <v>18607869</v>
      </c>
      <c r="AA26" s="37">
        <f>VLOOKUP($C26,DATA_ALL!$A:$CU,AA$5,FALSE)</f>
        <v>37948509</v>
      </c>
      <c r="AB26" s="37">
        <f t="shared" si="9"/>
        <v>56556378</v>
      </c>
      <c r="AC26" s="49">
        <f t="shared" si="10"/>
        <v>1.3082668979875088E-3</v>
      </c>
      <c r="AD26" s="37">
        <f>VLOOKUP($C26,DATA_ALL!$A:$CU,AD$5,FALSE)</f>
        <v>23561876</v>
      </c>
      <c r="AE26" s="37">
        <f>VLOOKUP($C26,DATA_ALL!$A:$CU,AE$5,FALSE)</f>
        <v>7527743</v>
      </c>
      <c r="AF26" s="37">
        <f t="shared" si="11"/>
        <v>31089619</v>
      </c>
      <c r="AG26" s="49">
        <f t="shared" si="12"/>
        <v>6.751274484256243E-4</v>
      </c>
      <c r="AH26" s="37">
        <f>VLOOKUP($C26,DATA_ALL!$A:$CU,AH$5,FALSE)</f>
        <v>75298491</v>
      </c>
      <c r="AI26" s="49">
        <f t="shared" si="13"/>
        <v>9.5495866835764104E-4</v>
      </c>
      <c r="AJ26" s="37">
        <f>VLOOKUP($C26,DATA_ALL!$A:$CU,AJ$5,FALSE)</f>
        <v>445287654</v>
      </c>
      <c r="AK26" s="49">
        <f t="shared" si="14"/>
        <v>3.7293773366834171E-3</v>
      </c>
      <c r="AL26" s="37">
        <f>VLOOKUP($C26,DATA_ALL!$A:$CU,AL$5,FALSE)</f>
        <v>14466413</v>
      </c>
      <c r="AM26" s="49">
        <f t="shared" si="15"/>
        <v>5.5363233830845772E-4</v>
      </c>
      <c r="AN26" s="37">
        <f>VLOOKUP($C26,DATA_ALL!$A:$CU,AN$5,FALSE)</f>
        <v>0</v>
      </c>
      <c r="AO26" s="49">
        <f t="shared" si="16"/>
        <v>0</v>
      </c>
      <c r="AP26" s="37">
        <f>VLOOKUP($C26,DATA_ALL!$A:$CU,AP$5,FALSE)</f>
        <v>0</v>
      </c>
      <c r="AQ26" s="49">
        <f t="shared" si="17"/>
        <v>0</v>
      </c>
      <c r="AR26" s="37">
        <f>VLOOKUP($C26,DATA_ALL!$A:$CU,AR$5,FALSE)</f>
        <v>0</v>
      </c>
      <c r="AS26" s="49">
        <f t="shared" si="18"/>
        <v>0</v>
      </c>
      <c r="AT26" s="37">
        <f>VLOOKUP($C26,DATA_ALL!$A:$CU,AT$5,FALSE)</f>
        <v>248092</v>
      </c>
      <c r="AU26" s="49">
        <f t="shared" si="19"/>
        <v>5.0377602697095433E-5</v>
      </c>
    </row>
    <row r="27" spans="2:47" ht="16" customHeight="1" x14ac:dyDescent="0.35">
      <c r="B27" s="1">
        <v>20</v>
      </c>
      <c r="C27" s="12" t="s">
        <v>307</v>
      </c>
      <c r="D27" s="12" t="str">
        <f>VLOOKUP($C27,DATA_ALL!$A:$CU,D$5,FALSE)</f>
        <v>GARP</v>
      </c>
      <c r="E27" s="37">
        <f>VLOOKUP($C27,DATA_ALL!$A:$CU,E$5,FALSE)/1000000000</f>
        <v>150.24915559600001</v>
      </c>
      <c r="F27" s="37" t="str">
        <f>VLOOKUP($C27,DATA_ALL!$A:$CU,F$5,FALSE)</f>
        <v>Germany</v>
      </c>
      <c r="G27" s="37">
        <f>IF(VLOOKUP($C27,DATA_ALL!$A:$CU,G$5,FALSE)="N/A",0,VLOOKUP($C27,DATA_ALL!$A:$CU,G$5,FALSE))</f>
        <v>262841</v>
      </c>
      <c r="H27" s="37">
        <f>IF(VLOOKUP($C27,DATA_ALL!$A:$CU,H$5,FALSE)="N/A",0,VLOOKUP($C27,DATA_ALL!$A:$CU,H$5,FALSE))</f>
        <v>3887797</v>
      </c>
      <c r="I27" s="37">
        <f t="shared" si="0"/>
        <v>4150638</v>
      </c>
      <c r="J27" s="48">
        <f t="shared" si="1"/>
        <v>1.3286293213828426E-4</v>
      </c>
      <c r="K27" s="50">
        <f>IFERROR(INDEX('SH Summary'!B:B,MATCH(EU!C27,'SH Summary'!C:C,0)), "N/A")</f>
        <v>270</v>
      </c>
      <c r="L27" s="37">
        <f>VLOOKUP($C27,DATA_ALL!$A:$CU,L$5,FALSE)</f>
        <v>35516476</v>
      </c>
      <c r="M27" s="49">
        <f t="shared" si="2"/>
        <v>6.8529819388861511E-5</v>
      </c>
      <c r="N27" s="37">
        <f>VLOOKUP($C27,DATA_ALL!$A:$CU,N$5,FALSE)</f>
        <v>5865255</v>
      </c>
      <c r="O27" s="37">
        <f>VLOOKUP($C27,DATA_ALL!$A:$CU,O$5,FALSE)</f>
        <v>91761669</v>
      </c>
      <c r="P27" s="37">
        <f t="shared" si="3"/>
        <v>97626924</v>
      </c>
      <c r="Q27" s="49">
        <f t="shared" si="4"/>
        <v>3.0690639421565547E-4</v>
      </c>
      <c r="R27" s="37">
        <f>VLOOKUP($C27,DATA_ALL!$A:$CU,R$5,FALSE)</f>
        <v>110095</v>
      </c>
      <c r="S27" s="49">
        <f t="shared" si="5"/>
        <v>1.6996132689274448E-6</v>
      </c>
      <c r="T27" s="37">
        <f>VLOOKUP($C27,DATA_ALL!$A:$CU,T$5,FALSE)</f>
        <v>0</v>
      </c>
      <c r="U27" s="37">
        <f>VLOOKUP($C27,DATA_ALL!$A:$CU,U$5,FALSE)</f>
        <v>7192124</v>
      </c>
      <c r="V27" s="37">
        <f t="shared" si="6"/>
        <v>7192124</v>
      </c>
      <c r="W27" s="49">
        <f t="shared" si="7"/>
        <v>9.940738078783691E-5</v>
      </c>
      <c r="X27" s="37">
        <f>VLOOKUP($C27,DATA_ALL!$A:$CU,X$5,FALSE)</f>
        <v>1694042</v>
      </c>
      <c r="Y27" s="49">
        <f t="shared" si="8"/>
        <v>1.241966275659824E-5</v>
      </c>
      <c r="Z27" s="37">
        <f>VLOOKUP($C27,DATA_ALL!$A:$CU,Z$5,FALSE)</f>
        <v>0</v>
      </c>
      <c r="AA27" s="37">
        <f>VLOOKUP($C27,DATA_ALL!$A:$CU,AA$5,FALSE)</f>
        <v>0</v>
      </c>
      <c r="AB27" s="37">
        <f t="shared" si="9"/>
        <v>0</v>
      </c>
      <c r="AC27" s="49">
        <f t="shared" si="10"/>
        <v>0</v>
      </c>
      <c r="AD27" s="37">
        <f>VLOOKUP($C27,DATA_ALL!$A:$CU,AD$5,FALSE)</f>
        <v>0</v>
      </c>
      <c r="AE27" s="37">
        <f>VLOOKUP($C27,DATA_ALL!$A:$CU,AE$5,FALSE)</f>
        <v>0</v>
      </c>
      <c r="AF27" s="37">
        <f t="shared" si="11"/>
        <v>0</v>
      </c>
      <c r="AG27" s="49">
        <f t="shared" si="12"/>
        <v>0</v>
      </c>
      <c r="AH27" s="37">
        <f>VLOOKUP($C27,DATA_ALL!$A:$CU,AH$5,FALSE)</f>
        <v>1749483</v>
      </c>
      <c r="AI27" s="49">
        <f t="shared" si="13"/>
        <v>2.2187482561826252E-5</v>
      </c>
      <c r="AJ27" s="37">
        <f>VLOOKUP($C27,DATA_ALL!$A:$CU,AJ$5,FALSE)</f>
        <v>126179080</v>
      </c>
      <c r="AK27" s="49">
        <f t="shared" si="14"/>
        <v>1.0567762144053602E-3</v>
      </c>
      <c r="AL27" s="37">
        <f>VLOOKUP($C27,DATA_ALL!$A:$CU,AL$5,FALSE)</f>
        <v>2006896</v>
      </c>
      <c r="AM27" s="49">
        <f t="shared" si="15"/>
        <v>7.6804286261002673E-5</v>
      </c>
      <c r="AN27" s="37">
        <f>VLOOKUP($C27,DATA_ALL!$A:$CU,AN$5,FALSE)</f>
        <v>0</v>
      </c>
      <c r="AO27" s="49">
        <f t="shared" si="16"/>
        <v>0</v>
      </c>
      <c r="AP27" s="37">
        <f>VLOOKUP($C27,DATA_ALL!$A:$CU,AP$5,FALSE)</f>
        <v>0</v>
      </c>
      <c r="AQ27" s="49">
        <f t="shared" si="17"/>
        <v>0</v>
      </c>
      <c r="AR27" s="37">
        <f>VLOOKUP($C27,DATA_ALL!$A:$CU,AR$5,FALSE)</f>
        <v>0</v>
      </c>
      <c r="AS27" s="49">
        <f t="shared" si="18"/>
        <v>0</v>
      </c>
      <c r="AT27" s="37">
        <f>VLOOKUP($C27,DATA_ALL!$A:$CU,AT$5,FALSE)</f>
        <v>0</v>
      </c>
      <c r="AU27" s="49">
        <f t="shared" si="19"/>
        <v>0</v>
      </c>
    </row>
    <row r="28" spans="2:47" ht="16" customHeight="1" x14ac:dyDescent="0.35">
      <c r="B28" s="1">
        <v>21</v>
      </c>
      <c r="C28" s="12" t="s">
        <v>1400</v>
      </c>
      <c r="D28" s="12" t="str">
        <f>VLOOKUP($C28,DATA_ALL!$A:$CU,D$5,FALSE)</f>
        <v>Growth</v>
      </c>
      <c r="E28" s="37">
        <f>VLOOKUP($C28,DATA_ALL!$A:$CU,E$5,FALSE)/1000000000</f>
        <v>148.53061617399999</v>
      </c>
      <c r="F28" s="37" t="str">
        <f>VLOOKUP($C28,DATA_ALL!$A:$CU,F$5,FALSE)</f>
        <v>United Kingdom</v>
      </c>
      <c r="G28" s="37">
        <f>IF(VLOOKUP($C28,DATA_ALL!$A:$CU,G$5,FALSE)="N/A",0,VLOOKUP($C28,DATA_ALL!$A:$CU,G$5,FALSE))</f>
        <v>0</v>
      </c>
      <c r="H28" s="37">
        <f>IF(VLOOKUP($C28,DATA_ALL!$A:$CU,H$5,FALSE)="N/A",0,VLOOKUP($C28,DATA_ALL!$A:$CU,H$5,FALSE))</f>
        <v>0</v>
      </c>
      <c r="I28" s="37">
        <f t="shared" si="0"/>
        <v>0</v>
      </c>
      <c r="J28" s="48">
        <f t="shared" si="1"/>
        <v>0</v>
      </c>
      <c r="K28" s="50" t="str">
        <f>IFERROR(INDEX('SH Summary'!B:B,MATCH(EU!C28,'SH Summary'!C:C,0)), "N/A")</f>
        <v>N/A</v>
      </c>
      <c r="L28" s="37">
        <f>VLOOKUP($C28,DATA_ALL!$A:$CU,L$5,FALSE)</f>
        <v>1644764891</v>
      </c>
      <c r="M28" s="49">
        <f t="shared" si="2"/>
        <v>3.1736099301453917E-3</v>
      </c>
      <c r="N28" s="37">
        <f>VLOOKUP($C28,DATA_ALL!$A:$CU,N$5,FALSE)</f>
        <v>96855371</v>
      </c>
      <c r="O28" s="37">
        <f>VLOOKUP($C28,DATA_ALL!$A:$CU,O$5,FALSE)</f>
        <v>358992359</v>
      </c>
      <c r="P28" s="37">
        <f t="shared" si="3"/>
        <v>455847730</v>
      </c>
      <c r="Q28" s="49">
        <f t="shared" si="4"/>
        <v>1.433032788431311E-3</v>
      </c>
      <c r="R28" s="37">
        <f>VLOOKUP($C28,DATA_ALL!$A:$CU,R$5,FALSE)</f>
        <v>603474376</v>
      </c>
      <c r="S28" s="49">
        <f t="shared" si="5"/>
        <v>9.3162546610410096E-3</v>
      </c>
      <c r="T28" s="37">
        <f>VLOOKUP($C28,DATA_ALL!$A:$CU,T$5,FALSE)</f>
        <v>0</v>
      </c>
      <c r="U28" s="37">
        <f>VLOOKUP($C28,DATA_ALL!$A:$CU,U$5,FALSE)</f>
        <v>63425574</v>
      </c>
      <c r="V28" s="37">
        <f t="shared" si="6"/>
        <v>63425574</v>
      </c>
      <c r="W28" s="49">
        <f t="shared" si="7"/>
        <v>8.7664926053904635E-4</v>
      </c>
      <c r="X28" s="37">
        <f>VLOOKUP($C28,DATA_ALL!$A:$CU,X$5,FALSE)</f>
        <v>2897119656</v>
      </c>
      <c r="Y28" s="49">
        <f t="shared" si="8"/>
        <v>2.1239880175953078E-2</v>
      </c>
      <c r="Z28" s="37">
        <f>VLOOKUP($C28,DATA_ALL!$A:$CU,Z$5,FALSE)</f>
        <v>0</v>
      </c>
      <c r="AA28" s="37">
        <f>VLOOKUP($C28,DATA_ALL!$A:$CU,AA$5,FALSE)</f>
        <v>38321114</v>
      </c>
      <c r="AB28" s="37">
        <f t="shared" si="9"/>
        <v>38321114</v>
      </c>
      <c r="AC28" s="49">
        <f t="shared" si="10"/>
        <v>8.8644723571593804E-4</v>
      </c>
      <c r="AD28" s="37">
        <f>VLOOKUP($C28,DATA_ALL!$A:$CU,AD$5,FALSE)</f>
        <v>1448</v>
      </c>
      <c r="AE28" s="37">
        <f>VLOOKUP($C28,DATA_ALL!$A:$CU,AE$5,FALSE)</f>
        <v>39782389</v>
      </c>
      <c r="AF28" s="37">
        <f t="shared" si="11"/>
        <v>39783837</v>
      </c>
      <c r="AG28" s="49">
        <f t="shared" si="12"/>
        <v>8.6392697068403911E-4</v>
      </c>
      <c r="AH28" s="37">
        <f>VLOOKUP($C28,DATA_ALL!$A:$CU,AH$5,FALSE)</f>
        <v>0</v>
      </c>
      <c r="AI28" s="49">
        <f t="shared" si="13"/>
        <v>0</v>
      </c>
      <c r="AJ28" s="37">
        <f>VLOOKUP($C28,DATA_ALL!$A:$CU,AJ$5,FALSE)</f>
        <v>12462547</v>
      </c>
      <c r="AK28" s="49">
        <f t="shared" si="14"/>
        <v>1.0437644053601339E-4</v>
      </c>
      <c r="AL28" s="37">
        <f>VLOOKUP($C28,DATA_ALL!$A:$CU,AL$5,FALSE)</f>
        <v>0</v>
      </c>
      <c r="AM28" s="49">
        <f t="shared" si="15"/>
        <v>0</v>
      </c>
      <c r="AN28" s="37">
        <f>VLOOKUP($C28,DATA_ALL!$A:$CU,AN$5,FALSE)</f>
        <v>559833390</v>
      </c>
      <c r="AO28" s="49">
        <f t="shared" si="16"/>
        <v>0.13627881937682571</v>
      </c>
      <c r="AP28" s="37">
        <f>VLOOKUP($C28,DATA_ALL!$A:$CU,AP$5,FALSE)</f>
        <v>0</v>
      </c>
      <c r="AQ28" s="49">
        <f t="shared" si="17"/>
        <v>0</v>
      </c>
      <c r="AR28" s="37">
        <f>VLOOKUP($C28,DATA_ALL!$A:$CU,AR$5,FALSE)</f>
        <v>0</v>
      </c>
      <c r="AS28" s="49">
        <f t="shared" si="18"/>
        <v>0</v>
      </c>
      <c r="AT28" s="37">
        <f>VLOOKUP($C28,DATA_ALL!$A:$CU,AT$5,FALSE)</f>
        <v>0</v>
      </c>
      <c r="AU28" s="49">
        <f t="shared" si="19"/>
        <v>0</v>
      </c>
    </row>
    <row r="29" spans="2:47" ht="16" customHeight="1" x14ac:dyDescent="0.35">
      <c r="B29" s="1">
        <v>22</v>
      </c>
      <c r="C29" s="12" t="s">
        <v>136</v>
      </c>
      <c r="D29" s="12" t="str">
        <f>VLOOKUP($C29,DATA_ALL!$A:$CU,D$5,FALSE)</f>
        <v>GARP</v>
      </c>
      <c r="E29" s="37">
        <f>VLOOKUP($C29,DATA_ALL!$A:$CU,E$5,FALSE)/1000000000</f>
        <v>137.82064276200001</v>
      </c>
      <c r="F29" s="37" t="str">
        <f>VLOOKUP($C29,DATA_ALL!$A:$CU,F$5,FALSE)</f>
        <v>Switzerland</v>
      </c>
      <c r="G29" s="37">
        <f>IF(VLOOKUP($C29,DATA_ALL!$A:$CU,G$5,FALSE)="N/A",0,VLOOKUP($C29,DATA_ALL!$A:$CU,G$5,FALSE))</f>
        <v>3669374</v>
      </c>
      <c r="H29" s="37">
        <f>IF(VLOOKUP($C29,DATA_ALL!$A:$CU,H$5,FALSE)="N/A",0,VLOOKUP($C29,DATA_ALL!$A:$CU,H$5,FALSE))</f>
        <v>24852500</v>
      </c>
      <c r="I29" s="37">
        <f t="shared" si="0"/>
        <v>28521874</v>
      </c>
      <c r="J29" s="48">
        <f t="shared" si="1"/>
        <v>9.1299212548015367E-4</v>
      </c>
      <c r="K29" s="50">
        <f>IFERROR(INDEX('SH Summary'!B:B,MATCH(EU!C29,'SH Summary'!C:C,0)), "N/A")</f>
        <v>98</v>
      </c>
      <c r="L29" s="37">
        <f>VLOOKUP($C29,DATA_ALL!$A:$CU,L$5,FALSE)</f>
        <v>565191706</v>
      </c>
      <c r="M29" s="49">
        <f t="shared" si="2"/>
        <v>1.0905497925036965E-3</v>
      </c>
      <c r="N29" s="37">
        <f>VLOOKUP($C29,DATA_ALL!$A:$CU,N$5,FALSE)</f>
        <v>29747946</v>
      </c>
      <c r="O29" s="37">
        <f>VLOOKUP($C29,DATA_ALL!$A:$CU,O$5,FALSE)</f>
        <v>217802970</v>
      </c>
      <c r="P29" s="37">
        <f t="shared" si="3"/>
        <v>247550916</v>
      </c>
      <c r="Q29" s="49">
        <f t="shared" si="4"/>
        <v>7.7821727758566484E-4</v>
      </c>
      <c r="R29" s="37">
        <f>VLOOKUP($C29,DATA_ALL!$A:$CU,R$5,FALSE)</f>
        <v>48200177</v>
      </c>
      <c r="S29" s="49">
        <f t="shared" si="5"/>
        <v>7.4409973562697157E-4</v>
      </c>
      <c r="T29" s="37">
        <f>VLOOKUP($C29,DATA_ALL!$A:$CU,T$5,FALSE)</f>
        <v>1287310</v>
      </c>
      <c r="U29" s="37">
        <f>VLOOKUP($C29,DATA_ALL!$A:$CU,U$5,FALSE)</f>
        <v>38911678</v>
      </c>
      <c r="V29" s="37">
        <f t="shared" si="6"/>
        <v>40198988</v>
      </c>
      <c r="W29" s="49">
        <f t="shared" si="7"/>
        <v>5.5561835521769176E-4</v>
      </c>
      <c r="X29" s="37">
        <f>VLOOKUP($C29,DATA_ALL!$A:$CU,X$5,FALSE)</f>
        <v>91909582</v>
      </c>
      <c r="Y29" s="49">
        <f t="shared" si="8"/>
        <v>6.7382391495601171E-4</v>
      </c>
      <c r="Z29" s="37">
        <f>VLOOKUP($C29,DATA_ALL!$A:$CU,Z$5,FALSE)</f>
        <v>0</v>
      </c>
      <c r="AA29" s="37">
        <f>VLOOKUP($C29,DATA_ALL!$A:$CU,AA$5,FALSE)</f>
        <v>31579706</v>
      </c>
      <c r="AB29" s="37">
        <f t="shared" si="9"/>
        <v>31579706</v>
      </c>
      <c r="AC29" s="49">
        <f t="shared" si="10"/>
        <v>7.3050441822808236E-4</v>
      </c>
      <c r="AD29" s="37">
        <f>VLOOKUP($C29,DATA_ALL!$A:$CU,AD$5,FALSE)</f>
        <v>1281330</v>
      </c>
      <c r="AE29" s="37">
        <f>VLOOKUP($C29,DATA_ALL!$A:$CU,AE$5,FALSE)</f>
        <v>277953756</v>
      </c>
      <c r="AF29" s="37">
        <f t="shared" si="11"/>
        <v>279235086</v>
      </c>
      <c r="AG29" s="49">
        <f t="shared" si="12"/>
        <v>6.0637369381107489E-3</v>
      </c>
      <c r="AH29" s="37">
        <f>VLOOKUP($C29,DATA_ALL!$A:$CU,AH$5,FALSE)</f>
        <v>22862363</v>
      </c>
      <c r="AI29" s="49">
        <f t="shared" si="13"/>
        <v>2.8994753329105897E-4</v>
      </c>
      <c r="AJ29" s="37">
        <f>VLOOKUP($C29,DATA_ALL!$A:$CU,AJ$5,FALSE)</f>
        <v>212482219</v>
      </c>
      <c r="AK29" s="49">
        <f t="shared" si="14"/>
        <v>1.7795830737018425E-3</v>
      </c>
      <c r="AL29" s="37">
        <f>VLOOKUP($C29,DATA_ALL!$A:$CU,AL$5,FALSE)</f>
        <v>12094249</v>
      </c>
      <c r="AM29" s="49">
        <f t="shared" si="15"/>
        <v>4.6284917719096821E-4</v>
      </c>
      <c r="AN29" s="37">
        <f>VLOOKUP($C29,DATA_ALL!$A:$CU,AN$5,FALSE)</f>
        <v>21828410</v>
      </c>
      <c r="AO29" s="49">
        <f t="shared" si="16"/>
        <v>5.3136343719571572E-3</v>
      </c>
      <c r="AP29" s="37">
        <f>VLOOKUP($C29,DATA_ALL!$A:$CU,AP$5,FALSE)</f>
        <v>192925</v>
      </c>
      <c r="AQ29" s="49">
        <f t="shared" si="17"/>
        <v>1.7522706630336058E-4</v>
      </c>
      <c r="AR29" s="37">
        <f>VLOOKUP($C29,DATA_ALL!$A:$CU,AR$5,FALSE)</f>
        <v>0</v>
      </c>
      <c r="AS29" s="49">
        <f t="shared" si="18"/>
        <v>0</v>
      </c>
      <c r="AT29" s="37">
        <f>VLOOKUP($C29,DATA_ALL!$A:$CU,AT$5,FALSE)</f>
        <v>2775588</v>
      </c>
      <c r="AU29" s="49">
        <f t="shared" si="19"/>
        <v>5.6361135995850625E-4</v>
      </c>
    </row>
    <row r="30" spans="2:47" ht="16" customHeight="1" x14ac:dyDescent="0.35">
      <c r="B30" s="1">
        <v>23</v>
      </c>
      <c r="C30" s="12" t="s">
        <v>132</v>
      </c>
      <c r="D30" s="12" t="str">
        <f>VLOOKUP($C30,DATA_ALL!$A:$CU,D$5,FALSE)</f>
        <v>Growth</v>
      </c>
      <c r="E30" s="37">
        <f>VLOOKUP($C30,DATA_ALL!$A:$CU,E$5,FALSE)/1000000000</f>
        <v>137.80286370100001</v>
      </c>
      <c r="F30" s="37" t="str">
        <f>VLOOKUP($C30,DATA_ALL!$A:$CU,F$5,FALSE)</f>
        <v>United Kingdom</v>
      </c>
      <c r="G30" s="37">
        <f>IF(VLOOKUP($C30,DATA_ALL!$A:$CU,G$5,FALSE)="N/A",0,VLOOKUP($C30,DATA_ALL!$A:$CU,G$5,FALSE))</f>
        <v>765920</v>
      </c>
      <c r="H30" s="37">
        <f>IF(VLOOKUP($C30,DATA_ALL!$A:$CU,H$5,FALSE)="N/A",0,VLOOKUP($C30,DATA_ALL!$A:$CU,H$5,FALSE))</f>
        <v>28903532</v>
      </c>
      <c r="I30" s="37">
        <f t="shared" si="0"/>
        <v>29669452</v>
      </c>
      <c r="J30" s="48">
        <f t="shared" si="1"/>
        <v>9.4972637644046096E-4</v>
      </c>
      <c r="K30" s="50">
        <f>IFERROR(INDEX('SH Summary'!B:B,MATCH(EU!C30,'SH Summary'!C:C,0)), "N/A")</f>
        <v>94</v>
      </c>
      <c r="L30" s="37">
        <f>VLOOKUP($C30,DATA_ALL!$A:$CU,L$5,FALSE)</f>
        <v>737873723</v>
      </c>
      <c r="M30" s="49">
        <f t="shared" si="2"/>
        <v>1.4237435315648103E-3</v>
      </c>
      <c r="N30" s="37">
        <f>VLOOKUP($C30,DATA_ALL!$A:$CU,N$5,FALSE)</f>
        <v>3854131</v>
      </c>
      <c r="O30" s="37">
        <f>VLOOKUP($C30,DATA_ALL!$A:$CU,O$5,FALSE)</f>
        <v>569076408</v>
      </c>
      <c r="P30" s="37">
        <f t="shared" si="3"/>
        <v>572930539</v>
      </c>
      <c r="Q30" s="49">
        <f t="shared" si="4"/>
        <v>1.8011019773656082E-3</v>
      </c>
      <c r="R30" s="37">
        <f>VLOOKUP($C30,DATA_ALL!$A:$CU,R$5,FALSE)</f>
        <v>85534279</v>
      </c>
      <c r="S30" s="49">
        <f t="shared" si="5"/>
        <v>1.3204522960764983E-3</v>
      </c>
      <c r="T30" s="37">
        <f>VLOOKUP($C30,DATA_ALL!$A:$CU,T$5,FALSE)</f>
        <v>3397603</v>
      </c>
      <c r="U30" s="37">
        <f>VLOOKUP($C30,DATA_ALL!$A:$CU,U$5,FALSE)</f>
        <v>71435100</v>
      </c>
      <c r="V30" s="37">
        <f t="shared" si="6"/>
        <v>74832703</v>
      </c>
      <c r="W30" s="49">
        <f t="shared" si="7"/>
        <v>1.0343151762266759E-3</v>
      </c>
      <c r="X30" s="37">
        <f>VLOOKUP($C30,DATA_ALL!$A:$CU,X$5,FALSE)</f>
        <v>86498027</v>
      </c>
      <c r="Y30" s="49">
        <f t="shared" si="8"/>
        <v>6.3414975806451608E-4</v>
      </c>
      <c r="Z30" s="37">
        <f>VLOOKUP($C30,DATA_ALL!$A:$CU,Z$5,FALSE)</f>
        <v>1010496</v>
      </c>
      <c r="AA30" s="37">
        <f>VLOOKUP($C30,DATA_ALL!$A:$CU,AA$5,FALSE)</f>
        <v>43912406</v>
      </c>
      <c r="AB30" s="37">
        <f t="shared" si="9"/>
        <v>44922902</v>
      </c>
      <c r="AC30" s="49">
        <f t="shared" si="10"/>
        <v>1.0391603516076799E-3</v>
      </c>
      <c r="AD30" s="37">
        <f>VLOOKUP($C30,DATA_ALL!$A:$CU,AD$5,FALSE)</f>
        <v>0</v>
      </c>
      <c r="AE30" s="37">
        <f>VLOOKUP($C30,DATA_ALL!$A:$CU,AE$5,FALSE)</f>
        <v>17916580</v>
      </c>
      <c r="AF30" s="37">
        <f t="shared" si="11"/>
        <v>17916580</v>
      </c>
      <c r="AG30" s="49">
        <f t="shared" si="12"/>
        <v>3.8906796959826278E-4</v>
      </c>
      <c r="AH30" s="37">
        <f>VLOOKUP($C30,DATA_ALL!$A:$CU,AH$5,FALSE)</f>
        <v>42521633</v>
      </c>
      <c r="AI30" s="49">
        <f t="shared" si="13"/>
        <v>5.3927245402663284E-4</v>
      </c>
      <c r="AJ30" s="37">
        <f>VLOOKUP($C30,DATA_ALL!$A:$CU,AJ$5,FALSE)</f>
        <v>113489176</v>
      </c>
      <c r="AK30" s="49">
        <f t="shared" si="14"/>
        <v>9.5049561139028474E-4</v>
      </c>
      <c r="AL30" s="37">
        <f>VLOOKUP($C30,DATA_ALL!$A:$CU,AL$5,FALSE)</f>
        <v>22920681</v>
      </c>
      <c r="AM30" s="49">
        <f t="shared" si="15"/>
        <v>8.7717876004592425E-4</v>
      </c>
      <c r="AN30" s="37">
        <f>VLOOKUP($C30,DATA_ALL!$A:$CU,AN$5,FALSE)</f>
        <v>0</v>
      </c>
      <c r="AO30" s="49">
        <f t="shared" si="16"/>
        <v>0</v>
      </c>
      <c r="AP30" s="37">
        <f>VLOOKUP($C30,DATA_ALL!$A:$CU,AP$5,FALSE)</f>
        <v>0</v>
      </c>
      <c r="AQ30" s="49">
        <f t="shared" si="17"/>
        <v>0</v>
      </c>
      <c r="AR30" s="37">
        <f>VLOOKUP($C30,DATA_ALL!$A:$CU,AR$5,FALSE)</f>
        <v>0</v>
      </c>
      <c r="AS30" s="49">
        <f t="shared" si="18"/>
        <v>0</v>
      </c>
      <c r="AT30" s="37">
        <f>VLOOKUP($C30,DATA_ALL!$A:$CU,AT$5,FALSE)</f>
        <v>6116529</v>
      </c>
      <c r="AU30" s="49">
        <f t="shared" si="19"/>
        <v>1.2420233939315353E-3</v>
      </c>
    </row>
    <row r="31" spans="2:47" ht="16" customHeight="1" x14ac:dyDescent="0.35">
      <c r="B31" s="1">
        <v>24</v>
      </c>
      <c r="C31" s="12" t="s">
        <v>161</v>
      </c>
      <c r="D31" s="12" t="str">
        <f>VLOOKUP($C31,DATA_ALL!$A:$CU,D$5,FALSE)</f>
        <v>Growth</v>
      </c>
      <c r="E31" s="37">
        <f>VLOOKUP($C31,DATA_ALL!$A:$CU,E$5,FALSE)/1000000000</f>
        <v>134.828056226</v>
      </c>
      <c r="F31" s="37" t="str">
        <f>VLOOKUP($C31,DATA_ALL!$A:$CU,F$5,FALSE)</f>
        <v>France</v>
      </c>
      <c r="G31" s="37">
        <f>IF(VLOOKUP($C31,DATA_ALL!$A:$CU,G$5,FALSE)="N/A",0,VLOOKUP($C31,DATA_ALL!$A:$CU,G$5,FALSE))</f>
        <v>7594718</v>
      </c>
      <c r="H31" s="37">
        <f>IF(VLOOKUP($C31,DATA_ALL!$A:$CU,H$5,FALSE)="N/A",0,VLOOKUP($C31,DATA_ALL!$A:$CU,H$5,FALSE))</f>
        <v>12680747</v>
      </c>
      <c r="I31" s="37">
        <f t="shared" si="0"/>
        <v>20275465</v>
      </c>
      <c r="J31" s="48">
        <f t="shared" si="1"/>
        <v>6.4902256722151083E-4</v>
      </c>
      <c r="K31" s="50">
        <f>IFERROR(INDEX('SH Summary'!B:B,MATCH(EU!C31,'SH Summary'!C:C,0)), "N/A")</f>
        <v>123</v>
      </c>
      <c r="L31" s="37">
        <f>VLOOKUP($C31,DATA_ALL!$A:$CU,L$5,FALSE)</f>
        <v>146837974</v>
      </c>
      <c r="M31" s="49">
        <f t="shared" si="2"/>
        <v>2.8332709128141943E-4</v>
      </c>
      <c r="N31" s="37">
        <f>VLOOKUP($C31,DATA_ALL!$A:$CU,N$5,FALSE)</f>
        <v>49408532</v>
      </c>
      <c r="O31" s="37">
        <f>VLOOKUP($C31,DATA_ALL!$A:$CU,O$5,FALSE)</f>
        <v>126377182</v>
      </c>
      <c r="P31" s="37">
        <f t="shared" si="3"/>
        <v>175785714</v>
      </c>
      <c r="Q31" s="49">
        <f t="shared" si="4"/>
        <v>5.5261148695378811E-4</v>
      </c>
      <c r="R31" s="37">
        <f>VLOOKUP($C31,DATA_ALL!$A:$CU,R$5,FALSE)</f>
        <v>20432936</v>
      </c>
      <c r="S31" s="49">
        <f t="shared" si="5"/>
        <v>3.1543747807570978E-4</v>
      </c>
      <c r="T31" s="37">
        <f>VLOOKUP($C31,DATA_ALL!$A:$CU,T$5,FALSE)</f>
        <v>1370146</v>
      </c>
      <c r="U31" s="37">
        <f>VLOOKUP($C31,DATA_ALL!$A:$CU,U$5,FALSE)</f>
        <v>22390519</v>
      </c>
      <c r="V31" s="37">
        <f t="shared" si="6"/>
        <v>23760665</v>
      </c>
      <c r="W31" s="49">
        <f t="shared" si="7"/>
        <v>3.2841278507256391E-4</v>
      </c>
      <c r="X31" s="37">
        <f>VLOOKUP($C31,DATA_ALL!$A:$CU,X$5,FALSE)</f>
        <v>32964699</v>
      </c>
      <c r="Y31" s="49">
        <f t="shared" si="8"/>
        <v>2.4167667888563049E-4</v>
      </c>
      <c r="Z31" s="37">
        <f>VLOOKUP($C31,DATA_ALL!$A:$CU,Z$5,FALSE)</f>
        <v>3281915</v>
      </c>
      <c r="AA31" s="37">
        <f>VLOOKUP($C31,DATA_ALL!$A:$CU,AA$5,FALSE)</f>
        <v>14036658</v>
      </c>
      <c r="AB31" s="37">
        <f t="shared" si="9"/>
        <v>17318573</v>
      </c>
      <c r="AC31" s="49">
        <f t="shared" si="10"/>
        <v>4.0061468887346748E-4</v>
      </c>
      <c r="AD31" s="37">
        <f>VLOOKUP($C31,DATA_ALL!$A:$CU,AD$5,FALSE)</f>
        <v>2134919</v>
      </c>
      <c r="AE31" s="37">
        <f>VLOOKUP($C31,DATA_ALL!$A:$CU,AE$5,FALSE)</f>
        <v>15947695</v>
      </c>
      <c r="AF31" s="37">
        <f t="shared" si="11"/>
        <v>18082614</v>
      </c>
      <c r="AG31" s="49">
        <f t="shared" si="12"/>
        <v>3.9267348534201957E-4</v>
      </c>
      <c r="AH31" s="37">
        <f>VLOOKUP($C31,DATA_ALL!$A:$CU,AH$5,FALSE)</f>
        <v>34904171</v>
      </c>
      <c r="AI31" s="49">
        <f t="shared" si="13"/>
        <v>4.4266545339251745E-4</v>
      </c>
      <c r="AJ31" s="37">
        <f>VLOOKUP($C31,DATA_ALL!$A:$CU,AJ$5,FALSE)</f>
        <v>139559477</v>
      </c>
      <c r="AK31" s="49">
        <f t="shared" si="14"/>
        <v>1.1688398408710218E-3</v>
      </c>
      <c r="AL31" s="37">
        <f>VLOOKUP($C31,DATA_ALL!$A:$CU,AL$5,FALSE)</f>
        <v>54086213</v>
      </c>
      <c r="AM31" s="49">
        <f t="shared" si="15"/>
        <v>2.0698895139686186E-3</v>
      </c>
      <c r="AN31" s="37">
        <f>VLOOKUP($C31,DATA_ALL!$A:$CU,AN$5,FALSE)</f>
        <v>0</v>
      </c>
      <c r="AO31" s="49">
        <f t="shared" si="16"/>
        <v>0</v>
      </c>
      <c r="AP31" s="37">
        <f>VLOOKUP($C31,DATA_ALL!$A:$CU,AP$5,FALSE)</f>
        <v>11396</v>
      </c>
      <c r="AQ31" s="49">
        <f t="shared" si="17"/>
        <v>1.0350590372388738E-5</v>
      </c>
      <c r="AR31" s="37">
        <f>VLOOKUP($C31,DATA_ALL!$A:$CU,AR$5,FALSE)</f>
        <v>0</v>
      </c>
      <c r="AS31" s="49">
        <f t="shared" si="18"/>
        <v>0</v>
      </c>
      <c r="AT31" s="37">
        <f>VLOOKUP($C31,DATA_ALL!$A:$CU,AT$5,FALSE)</f>
        <v>1462303</v>
      </c>
      <c r="AU31" s="49">
        <f t="shared" si="19"/>
        <v>2.9693548988589212E-4</v>
      </c>
    </row>
    <row r="32" spans="2:47" ht="16" customHeight="1" x14ac:dyDescent="0.35">
      <c r="B32" s="1">
        <v>25</v>
      </c>
      <c r="C32" s="51" t="s">
        <v>100</v>
      </c>
      <c r="D32" s="51" t="str">
        <f>VLOOKUP($C32,DATA_ALL!$A:$CU,D$5,FALSE)</f>
        <v>Index</v>
      </c>
      <c r="E32" s="37">
        <f>VLOOKUP($C32,DATA_ALL!$A:$CU,E$5,FALSE)/1000000000</f>
        <v>119.980886873</v>
      </c>
      <c r="F32" s="37" t="str">
        <f>VLOOKUP($C32,DATA_ALL!$A:$CU,F$5,FALSE)</f>
        <v>United Kingdom</v>
      </c>
      <c r="G32" s="37">
        <f>IF(VLOOKUP($C32,DATA_ALL!$A:$CU,G$5,FALSE)="N/A",0,VLOOKUP($C32,DATA_ALL!$A:$CU,G$5,FALSE))</f>
        <v>0</v>
      </c>
      <c r="H32" s="37">
        <f>IF(VLOOKUP($C32,DATA_ALL!$A:$CU,H$5,FALSE)="N/A",0,VLOOKUP($C32,DATA_ALL!$A:$CU,H$5,FALSE))</f>
        <v>53284832</v>
      </c>
      <c r="I32" s="37">
        <f t="shared" si="0"/>
        <v>53284832</v>
      </c>
      <c r="J32" s="48">
        <f t="shared" si="1"/>
        <v>1.7056604353393086E-3</v>
      </c>
      <c r="K32" s="50">
        <f>IFERROR(INDEX('SH Summary'!B:B,MATCH(EU!C32,'SH Summary'!C:C,0)), "N/A")</f>
        <v>62</v>
      </c>
      <c r="L32" s="37">
        <f>VLOOKUP($C32,DATA_ALL!$A:$CU,L$5,FALSE)</f>
        <v>491047906</v>
      </c>
      <c r="M32" s="49">
        <f t="shared" si="2"/>
        <v>9.4748770428289796E-4</v>
      </c>
      <c r="N32" s="37">
        <f>VLOOKUP($C32,DATA_ALL!$A:$CU,N$5,FALSE)</f>
        <v>0</v>
      </c>
      <c r="O32" s="37">
        <f>VLOOKUP($C32,DATA_ALL!$A:$CU,O$5,FALSE)</f>
        <v>345764485</v>
      </c>
      <c r="P32" s="37">
        <f t="shared" si="3"/>
        <v>345764485</v>
      </c>
      <c r="Q32" s="49">
        <f t="shared" si="4"/>
        <v>1.0869678874567746E-3</v>
      </c>
      <c r="R32" s="37">
        <f>VLOOKUP($C32,DATA_ALL!$A:$CU,R$5,FALSE)</f>
        <v>67734183</v>
      </c>
      <c r="S32" s="49">
        <f t="shared" si="5"/>
        <v>1.0456598045938486E-3</v>
      </c>
      <c r="T32" s="37">
        <f>VLOOKUP($C32,DATA_ALL!$A:$CU,T$5,FALSE)</f>
        <v>0</v>
      </c>
      <c r="U32" s="37">
        <f>VLOOKUP($C32,DATA_ALL!$A:$CU,U$5,FALSE)</f>
        <v>63265004</v>
      </c>
      <c r="V32" s="37">
        <f t="shared" si="6"/>
        <v>63265004</v>
      </c>
      <c r="W32" s="49">
        <f t="shared" si="7"/>
        <v>8.7442991015894954E-4</v>
      </c>
      <c r="X32" s="37">
        <f>VLOOKUP($C32,DATA_ALL!$A:$CU,X$5,FALSE)</f>
        <v>130502048</v>
      </c>
      <c r="Y32" s="49">
        <f t="shared" si="8"/>
        <v>9.5675988269794724E-4</v>
      </c>
      <c r="Z32" s="37">
        <f>VLOOKUP($C32,DATA_ALL!$A:$CU,Z$5,FALSE)</f>
        <v>0</v>
      </c>
      <c r="AA32" s="37">
        <f>VLOOKUP($C32,DATA_ALL!$A:$CU,AA$5,FALSE)</f>
        <v>44599567</v>
      </c>
      <c r="AB32" s="37">
        <f t="shared" si="9"/>
        <v>44599567</v>
      </c>
      <c r="AC32" s="49">
        <f t="shared" si="10"/>
        <v>1.0316809391626186E-3</v>
      </c>
      <c r="AD32" s="37">
        <f>VLOOKUP($C32,DATA_ALL!$A:$CU,AD$5,FALSE)</f>
        <v>0</v>
      </c>
      <c r="AE32" s="37">
        <f>VLOOKUP($C32,DATA_ALL!$A:$CU,AE$5,FALSE)</f>
        <v>40838581</v>
      </c>
      <c r="AF32" s="37">
        <f t="shared" si="11"/>
        <v>40838581</v>
      </c>
      <c r="AG32" s="49">
        <f t="shared" si="12"/>
        <v>8.8683129207383282E-4</v>
      </c>
      <c r="AH32" s="37">
        <f>VLOOKUP($C32,DATA_ALL!$A:$CU,AH$5,FALSE)</f>
        <v>63899069</v>
      </c>
      <c r="AI32" s="49">
        <f t="shared" si="13"/>
        <v>8.1038768547875718E-4</v>
      </c>
      <c r="AJ32" s="37">
        <f>VLOOKUP($C32,DATA_ALL!$A:$CU,AJ$5,FALSE)</f>
        <v>227875149</v>
      </c>
      <c r="AK32" s="49">
        <f t="shared" si="14"/>
        <v>1.9085020854271357E-3</v>
      </c>
      <c r="AL32" s="37">
        <f>VLOOKUP($C32,DATA_ALL!$A:$CU,AL$5,FALSE)</f>
        <v>47294353</v>
      </c>
      <c r="AM32" s="49">
        <f t="shared" si="15"/>
        <v>1.8099637581324149E-3</v>
      </c>
      <c r="AN32" s="37">
        <f>VLOOKUP($C32,DATA_ALL!$A:$CU,AN$5,FALSE)</f>
        <v>0</v>
      </c>
      <c r="AO32" s="49">
        <f t="shared" si="16"/>
        <v>0</v>
      </c>
      <c r="AP32" s="37">
        <f>VLOOKUP($C32,DATA_ALL!$A:$CU,AP$5,FALSE)</f>
        <v>827355</v>
      </c>
      <c r="AQ32" s="49">
        <f t="shared" si="17"/>
        <v>7.5145776566757489E-4</v>
      </c>
      <c r="AR32" s="37">
        <f>VLOOKUP($C32,DATA_ALL!$A:$CU,AR$5,FALSE)</f>
        <v>0</v>
      </c>
      <c r="AS32" s="49">
        <f t="shared" si="18"/>
        <v>0</v>
      </c>
      <c r="AT32" s="37">
        <f>VLOOKUP($C32,DATA_ALL!$A:$CU,AT$5,FALSE)</f>
        <v>4231396</v>
      </c>
      <c r="AU32" s="49">
        <f t="shared" si="19"/>
        <v>8.5922797406639E-4</v>
      </c>
    </row>
    <row r="33" spans="2:47" ht="16" customHeight="1" x14ac:dyDescent="0.35">
      <c r="B33" s="1">
        <v>26</v>
      </c>
      <c r="C33" s="12" t="s">
        <v>139</v>
      </c>
      <c r="D33" s="12" t="str">
        <f>VLOOKUP($C33,DATA_ALL!$A:$CU,D$5,FALSE)</f>
        <v>Value</v>
      </c>
      <c r="E33" s="37">
        <f>VLOOKUP($C33,DATA_ALL!$A:$CU,E$5,FALSE)/1000000000</f>
        <v>115.65396789899999</v>
      </c>
      <c r="F33" s="37" t="str">
        <f>VLOOKUP($C33,DATA_ALL!$A:$CU,F$5,FALSE)</f>
        <v>Germany</v>
      </c>
      <c r="G33" s="37">
        <f>IF(VLOOKUP($C33,DATA_ALL!$A:$CU,G$5,FALSE)="N/A",0,VLOOKUP($C33,DATA_ALL!$A:$CU,G$5,FALSE))</f>
        <v>20164950</v>
      </c>
      <c r="H33" s="37">
        <f>IF(VLOOKUP($C33,DATA_ALL!$A:$CU,H$5,FALSE)="N/A",0,VLOOKUP($C33,DATA_ALL!$A:$CU,H$5,FALSE))</f>
        <v>9861465</v>
      </c>
      <c r="I33" s="37">
        <f t="shared" si="0"/>
        <v>30026415</v>
      </c>
      <c r="J33" s="48">
        <f t="shared" si="1"/>
        <v>9.6115284891165175E-4</v>
      </c>
      <c r="K33" s="50">
        <f>IFERROR(INDEX('SH Summary'!B:B,MATCH(EU!C33,'SH Summary'!C:C,0)), "N/A")</f>
        <v>101</v>
      </c>
      <c r="L33" s="37">
        <f>VLOOKUP($C33,DATA_ALL!$A:$CU,L$5,FALSE)</f>
        <v>474093838</v>
      </c>
      <c r="M33" s="49">
        <f t="shared" si="2"/>
        <v>9.1477445824051252E-4</v>
      </c>
      <c r="N33" s="37">
        <f>VLOOKUP($C33,DATA_ALL!$A:$CU,N$5,FALSE)</f>
        <v>8640430</v>
      </c>
      <c r="O33" s="37">
        <f>VLOOKUP($C33,DATA_ALL!$A:$CU,O$5,FALSE)</f>
        <v>377008263</v>
      </c>
      <c r="P33" s="37">
        <f t="shared" si="3"/>
        <v>385648693</v>
      </c>
      <c r="Q33" s="49">
        <f t="shared" si="4"/>
        <v>1.2123504966991513E-3</v>
      </c>
      <c r="R33" s="37">
        <f>VLOOKUP($C33,DATA_ALL!$A:$CU,R$5,FALSE)</f>
        <v>52197823</v>
      </c>
      <c r="S33" s="49">
        <f t="shared" si="5"/>
        <v>8.0581418393138799E-4</v>
      </c>
      <c r="T33" s="37">
        <f>VLOOKUP($C33,DATA_ALL!$A:$CU,T$5,FALSE)</f>
        <v>783580</v>
      </c>
      <c r="U33" s="37">
        <f>VLOOKUP($C33,DATA_ALL!$A:$CU,U$5,FALSE)</f>
        <v>2108102</v>
      </c>
      <c r="V33" s="37">
        <f t="shared" si="6"/>
        <v>2891682</v>
      </c>
      <c r="W33" s="49">
        <f t="shared" si="7"/>
        <v>3.9967961299239807E-5</v>
      </c>
      <c r="X33" s="37">
        <f>VLOOKUP($C33,DATA_ALL!$A:$CU,X$5,FALSE)</f>
        <v>40720671</v>
      </c>
      <c r="Y33" s="49">
        <f t="shared" si="8"/>
        <v>2.9853864369501466E-4</v>
      </c>
      <c r="Z33" s="37">
        <f>VLOOKUP($C33,DATA_ALL!$A:$CU,Z$5,FALSE)</f>
        <v>6883896</v>
      </c>
      <c r="AA33" s="37">
        <f>VLOOKUP($C33,DATA_ALL!$A:$CU,AA$5,FALSE)</f>
        <v>37673155</v>
      </c>
      <c r="AB33" s="37">
        <f t="shared" si="9"/>
        <v>44557051</v>
      </c>
      <c r="AC33" s="49">
        <f t="shared" si="10"/>
        <v>1.0306974554707379E-3</v>
      </c>
      <c r="AD33" s="37">
        <f>VLOOKUP($C33,DATA_ALL!$A:$CU,AD$5,FALSE)</f>
        <v>28832711</v>
      </c>
      <c r="AE33" s="37">
        <f>VLOOKUP($C33,DATA_ALL!$A:$CU,AE$5,FALSE)</f>
        <v>7276259</v>
      </c>
      <c r="AF33" s="37">
        <f t="shared" si="11"/>
        <v>36108970</v>
      </c>
      <c r="AG33" s="49">
        <f t="shared" si="12"/>
        <v>7.8412529858849073E-4</v>
      </c>
      <c r="AH33" s="37">
        <f>VLOOKUP($C33,DATA_ALL!$A:$CU,AH$5,FALSE)</f>
        <v>10444619</v>
      </c>
      <c r="AI33" s="49">
        <f t="shared" si="13"/>
        <v>1.3246187698161065E-4</v>
      </c>
      <c r="AJ33" s="37">
        <f>VLOOKUP($C33,DATA_ALL!$A:$CU,AJ$5,FALSE)</f>
        <v>114120724</v>
      </c>
      <c r="AK33" s="49">
        <f t="shared" si="14"/>
        <v>9.5578495812395311E-4</v>
      </c>
      <c r="AL33" s="37">
        <f>VLOOKUP($C33,DATA_ALL!$A:$CU,AL$5,FALSE)</f>
        <v>6234030</v>
      </c>
      <c r="AM33" s="49">
        <f t="shared" si="15"/>
        <v>2.3857749712973594E-4</v>
      </c>
      <c r="AN33" s="37">
        <f>VLOOKUP($C33,DATA_ALL!$A:$CU,AN$5,FALSE)</f>
        <v>3067178</v>
      </c>
      <c r="AO33" s="49">
        <f t="shared" si="16"/>
        <v>7.4663534566699128E-4</v>
      </c>
      <c r="AP33" s="37">
        <f>VLOOKUP($C33,DATA_ALL!$A:$CU,AP$5,FALSE)</f>
        <v>0</v>
      </c>
      <c r="AQ33" s="49">
        <f t="shared" si="17"/>
        <v>0</v>
      </c>
      <c r="AR33" s="37">
        <f>VLOOKUP($C33,DATA_ALL!$A:$CU,AR$5,FALSE)</f>
        <v>0</v>
      </c>
      <c r="AS33" s="49">
        <f t="shared" si="18"/>
        <v>0</v>
      </c>
      <c r="AT33" s="37">
        <f>VLOOKUP($C33,DATA_ALL!$A:$CU,AT$5,FALSE)</f>
        <v>112841</v>
      </c>
      <c r="AU33" s="49">
        <f t="shared" si="19"/>
        <v>2.2913512188796681E-5</v>
      </c>
    </row>
    <row r="34" spans="2:47" ht="16" customHeight="1" x14ac:dyDescent="0.35">
      <c r="B34" s="1">
        <v>27</v>
      </c>
      <c r="C34" s="12" t="s">
        <v>169</v>
      </c>
      <c r="D34" s="12" t="str">
        <f>VLOOKUP($C34,DATA_ALL!$A:$CU,D$5,FALSE)</f>
        <v>Value</v>
      </c>
      <c r="E34" s="37">
        <f>VLOOKUP($C34,DATA_ALL!$A:$CU,E$5,FALSE)/1000000000</f>
        <v>111.827730159</v>
      </c>
      <c r="F34" s="37" t="str">
        <f>VLOOKUP($C34,DATA_ALL!$A:$CU,F$5,FALSE)</f>
        <v>Switzerland</v>
      </c>
      <c r="G34" s="37">
        <f>IF(VLOOKUP($C34,DATA_ALL!$A:$CU,G$5,FALSE)="N/A",0,VLOOKUP($C34,DATA_ALL!$A:$CU,G$5,FALSE))</f>
        <v>0</v>
      </c>
      <c r="H34" s="37">
        <f>IF(VLOOKUP($C34,DATA_ALL!$A:$CU,H$5,FALSE)="N/A",0,VLOOKUP($C34,DATA_ALL!$A:$CU,H$5,FALSE))</f>
        <v>17284319</v>
      </c>
      <c r="I34" s="37">
        <f t="shared" si="0"/>
        <v>17284319</v>
      </c>
      <c r="J34" s="48">
        <f t="shared" si="1"/>
        <v>5.5327525608194622E-4</v>
      </c>
      <c r="K34" s="50">
        <f>IFERROR(INDEX('SH Summary'!B:B,MATCH(EU!C34,'SH Summary'!C:C,0)), "N/A")</f>
        <v>132</v>
      </c>
      <c r="L34" s="37">
        <f>VLOOKUP($C34,DATA_ALL!$A:$CU,L$5,FALSE)</f>
        <v>383959883</v>
      </c>
      <c r="M34" s="49">
        <f t="shared" si="2"/>
        <v>7.4085901525135537E-4</v>
      </c>
      <c r="N34" s="37">
        <f>VLOOKUP($C34,DATA_ALL!$A:$CU,N$5,FALSE)</f>
        <v>3235613</v>
      </c>
      <c r="O34" s="37">
        <f>VLOOKUP($C34,DATA_ALL!$A:$CU,O$5,FALSE)</f>
        <v>240388398</v>
      </c>
      <c r="P34" s="37">
        <f t="shared" si="3"/>
        <v>243624011</v>
      </c>
      <c r="Q34" s="49">
        <f t="shared" si="4"/>
        <v>7.6587240176045272E-4</v>
      </c>
      <c r="R34" s="37">
        <f>VLOOKUP($C34,DATA_ALL!$A:$CU,R$5,FALSE)</f>
        <v>35230217</v>
      </c>
      <c r="S34" s="49">
        <f t="shared" si="5"/>
        <v>5.4387342095820195E-4</v>
      </c>
      <c r="T34" s="37">
        <f>VLOOKUP($C34,DATA_ALL!$A:$CU,T$5,FALSE)</f>
        <v>107127</v>
      </c>
      <c r="U34" s="37">
        <f>VLOOKUP($C34,DATA_ALL!$A:$CU,U$5,FALSE)</f>
        <v>34835719</v>
      </c>
      <c r="V34" s="37">
        <f t="shared" si="6"/>
        <v>34942846</v>
      </c>
      <c r="W34" s="49">
        <f t="shared" si="7"/>
        <v>4.8296953697304771E-4</v>
      </c>
      <c r="X34" s="37">
        <f>VLOOKUP($C34,DATA_ALL!$A:$CU,X$5,FALSE)</f>
        <v>19656162</v>
      </c>
      <c r="Y34" s="49">
        <f t="shared" si="8"/>
        <v>1.441067595307918E-4</v>
      </c>
      <c r="Z34" s="37">
        <f>VLOOKUP($C34,DATA_ALL!$A:$CU,Z$5,FALSE)</f>
        <v>1005143</v>
      </c>
      <c r="AA34" s="37">
        <f>VLOOKUP($C34,DATA_ALL!$A:$CU,AA$5,FALSE)</f>
        <v>28408306</v>
      </c>
      <c r="AB34" s="37">
        <f t="shared" si="9"/>
        <v>29413449</v>
      </c>
      <c r="AC34" s="49">
        <f t="shared" si="10"/>
        <v>6.8039437890353926E-4</v>
      </c>
      <c r="AD34" s="37">
        <f>VLOOKUP($C34,DATA_ALL!$A:$CU,AD$5,FALSE)</f>
        <v>767350</v>
      </c>
      <c r="AE34" s="37">
        <f>VLOOKUP($C34,DATA_ALL!$A:$CU,AE$5,FALSE)</f>
        <v>10511753</v>
      </c>
      <c r="AF34" s="37">
        <f t="shared" si="11"/>
        <v>11279103</v>
      </c>
      <c r="AG34" s="49">
        <f t="shared" si="12"/>
        <v>2.44931661237785E-4</v>
      </c>
      <c r="AH34" s="37">
        <f>VLOOKUP($C34,DATA_ALL!$A:$CU,AH$5,FALSE)</f>
        <v>31869157</v>
      </c>
      <c r="AI34" s="49">
        <f t="shared" si="13"/>
        <v>4.0417447051363346E-4</v>
      </c>
      <c r="AJ34" s="37">
        <f>VLOOKUP($C34,DATA_ALL!$A:$CU,AJ$5,FALSE)</f>
        <v>68594533</v>
      </c>
      <c r="AK34" s="49">
        <f t="shared" si="14"/>
        <v>5.7449357621440532E-4</v>
      </c>
      <c r="AL34" s="37">
        <f>VLOOKUP($C34,DATA_ALL!$A:$CU,AL$5,FALSE)</f>
        <v>22610596</v>
      </c>
      <c r="AM34" s="49">
        <f t="shared" si="15"/>
        <v>8.6531174894756988E-4</v>
      </c>
      <c r="AN34" s="37">
        <f>VLOOKUP($C34,DATA_ALL!$A:$CU,AN$5,FALSE)</f>
        <v>0</v>
      </c>
      <c r="AO34" s="49">
        <f t="shared" si="16"/>
        <v>0</v>
      </c>
      <c r="AP34" s="37">
        <f>VLOOKUP($C34,DATA_ALL!$A:$CU,AP$5,FALSE)</f>
        <v>586289</v>
      </c>
      <c r="AQ34" s="49">
        <f t="shared" si="17"/>
        <v>5.3250590372388735E-4</v>
      </c>
      <c r="AR34" s="37">
        <f>VLOOKUP($C34,DATA_ALL!$A:$CU,AR$5,FALSE)</f>
        <v>0</v>
      </c>
      <c r="AS34" s="49">
        <f t="shared" si="18"/>
        <v>0</v>
      </c>
      <c r="AT34" s="37">
        <f>VLOOKUP($C34,DATA_ALL!$A:$CU,AT$5,FALSE)</f>
        <v>1993238</v>
      </c>
      <c r="AU34" s="49">
        <f t="shared" si="19"/>
        <v>4.0474723910788378E-4</v>
      </c>
    </row>
    <row r="35" spans="2:47" ht="16" customHeight="1" x14ac:dyDescent="0.35">
      <c r="B35" s="1">
        <v>28</v>
      </c>
      <c r="C35" s="12" t="s">
        <v>88</v>
      </c>
      <c r="D35" s="12" t="str">
        <f>VLOOKUP($C35,DATA_ALL!$A:$CU,D$5,FALSE)</f>
        <v>Specialty</v>
      </c>
      <c r="E35" s="37">
        <f>VLOOKUP($C35,DATA_ALL!$A:$CU,E$5,FALSE)/1000000000</f>
        <v>108.431834004</v>
      </c>
      <c r="F35" s="37" t="str">
        <f>VLOOKUP($C35,DATA_ALL!$A:$CU,F$5,FALSE)</f>
        <v>Netherlands</v>
      </c>
      <c r="G35" s="37">
        <f>IF(VLOOKUP($C35,DATA_ALL!$A:$CU,G$5,FALSE)="N/A",0,VLOOKUP($C35,DATA_ALL!$A:$CU,G$5,FALSE))</f>
        <v>0</v>
      </c>
      <c r="H35" s="37">
        <f>IF(VLOOKUP($C35,DATA_ALL!$A:$CU,H$5,FALSE)="N/A",0,VLOOKUP($C35,DATA_ALL!$A:$CU,H$5,FALSE))</f>
        <v>102191818</v>
      </c>
      <c r="I35" s="37">
        <f t="shared" si="0"/>
        <v>102191818</v>
      </c>
      <c r="J35" s="48">
        <f t="shared" si="1"/>
        <v>3.2711849551856592E-3</v>
      </c>
      <c r="K35" s="50">
        <f>IFERROR(INDEX('SH Summary'!B:B,MATCH(EU!C35,'SH Summary'!C:C,0)), "N/A")</f>
        <v>49</v>
      </c>
      <c r="L35" s="37">
        <f>VLOOKUP($C35,DATA_ALL!$A:$CU,L$5,FALSE)</f>
        <v>1569290783</v>
      </c>
      <c r="M35" s="49">
        <f t="shared" si="2"/>
        <v>3.0279809834622968E-3</v>
      </c>
      <c r="N35" s="37">
        <f>VLOOKUP($C35,DATA_ALL!$A:$CU,N$5,FALSE)</f>
        <v>0</v>
      </c>
      <c r="O35" s="37">
        <f>VLOOKUP($C35,DATA_ALL!$A:$CU,O$5,FALSE)</f>
        <v>853947891</v>
      </c>
      <c r="P35" s="37">
        <f t="shared" si="3"/>
        <v>853947891</v>
      </c>
      <c r="Q35" s="49">
        <f t="shared" si="4"/>
        <v>2.6845265356806036E-3</v>
      </c>
      <c r="R35" s="37">
        <f>VLOOKUP($C35,DATA_ALL!$A:$CU,R$5,FALSE)</f>
        <v>95144126</v>
      </c>
      <c r="S35" s="49">
        <f t="shared" si="5"/>
        <v>1.4688062038249212E-3</v>
      </c>
      <c r="T35" s="37">
        <f>VLOOKUP($C35,DATA_ALL!$A:$CU,T$5,FALSE)</f>
        <v>0</v>
      </c>
      <c r="U35" s="37">
        <f>VLOOKUP($C35,DATA_ALL!$A:$CU,U$5,FALSE)</f>
        <v>196161352</v>
      </c>
      <c r="V35" s="37">
        <f t="shared" si="6"/>
        <v>196161352</v>
      </c>
      <c r="W35" s="49">
        <f t="shared" si="7"/>
        <v>2.7112833724948168E-3</v>
      </c>
      <c r="X35" s="37">
        <f>VLOOKUP($C35,DATA_ALL!$A:$CU,X$5,FALSE)</f>
        <v>0</v>
      </c>
      <c r="Y35" s="49">
        <f t="shared" si="8"/>
        <v>0</v>
      </c>
      <c r="Z35" s="37">
        <f>VLOOKUP($C35,DATA_ALL!$A:$CU,Z$5,FALSE)</f>
        <v>0</v>
      </c>
      <c r="AA35" s="37">
        <f>VLOOKUP($C35,DATA_ALL!$A:$CU,AA$5,FALSE)</f>
        <v>108064933</v>
      </c>
      <c r="AB35" s="37">
        <f t="shared" si="9"/>
        <v>108064933</v>
      </c>
      <c r="AC35" s="49">
        <f t="shared" si="10"/>
        <v>2.4997671293083509E-3</v>
      </c>
      <c r="AD35" s="37">
        <f>VLOOKUP($C35,DATA_ALL!$A:$CU,AD$5,FALSE)</f>
        <v>0</v>
      </c>
      <c r="AE35" s="37">
        <f>VLOOKUP($C35,DATA_ALL!$A:$CU,AE$5,FALSE)</f>
        <v>73035382</v>
      </c>
      <c r="AF35" s="37">
        <f t="shared" si="11"/>
        <v>73035382</v>
      </c>
      <c r="AG35" s="49">
        <f t="shared" si="12"/>
        <v>1.5860017806731813E-3</v>
      </c>
      <c r="AH35" s="37">
        <f>VLOOKUP($C35,DATA_ALL!$A:$CU,AH$5,FALSE)</f>
        <v>0</v>
      </c>
      <c r="AI35" s="49">
        <f t="shared" si="13"/>
        <v>0</v>
      </c>
      <c r="AJ35" s="37">
        <f>VLOOKUP($C35,DATA_ALL!$A:$CU,AJ$5,FALSE)</f>
        <v>0</v>
      </c>
      <c r="AK35" s="49">
        <f t="shared" si="14"/>
        <v>0</v>
      </c>
      <c r="AL35" s="37">
        <f>VLOOKUP($C35,DATA_ALL!$A:$CU,AL$5,FALSE)</f>
        <v>0</v>
      </c>
      <c r="AM35" s="49">
        <f t="shared" si="15"/>
        <v>0</v>
      </c>
      <c r="AN35" s="37">
        <f>VLOOKUP($C35,DATA_ALL!$A:$CU,AN$5,FALSE)</f>
        <v>0</v>
      </c>
      <c r="AO35" s="49">
        <f t="shared" si="16"/>
        <v>0</v>
      </c>
      <c r="AP35" s="37">
        <f>VLOOKUP($C35,DATA_ALL!$A:$CU,AP$5,FALSE)</f>
        <v>0</v>
      </c>
      <c r="AQ35" s="49">
        <f t="shared" si="17"/>
        <v>0</v>
      </c>
      <c r="AR35" s="37">
        <f>VLOOKUP($C35,DATA_ALL!$A:$CU,AR$5,FALSE)</f>
        <v>0</v>
      </c>
      <c r="AS35" s="49">
        <f t="shared" si="18"/>
        <v>0</v>
      </c>
      <c r="AT35" s="37">
        <f>VLOOKUP($C35,DATA_ALL!$A:$CU,AT$5,FALSE)</f>
        <v>2349238</v>
      </c>
      <c r="AU35" s="49">
        <f t="shared" si="19"/>
        <v>4.7703665819502075E-4</v>
      </c>
    </row>
    <row r="36" spans="2:47" ht="16" customHeight="1" x14ac:dyDescent="0.35">
      <c r="B36" s="1">
        <v>29</v>
      </c>
      <c r="C36" s="12" t="s">
        <v>62</v>
      </c>
      <c r="D36" s="12" t="str">
        <f>VLOOKUP($C36,DATA_ALL!$A:$CU,D$5,FALSE)</f>
        <v>Value</v>
      </c>
      <c r="E36" s="37">
        <f>VLOOKUP($C36,DATA_ALL!$A:$CU,E$5,FALSE)/1000000000</f>
        <v>104.89133112899999</v>
      </c>
      <c r="F36" s="37" t="str">
        <f>VLOOKUP($C36,DATA_ALL!$A:$CU,F$5,FALSE)</f>
        <v>Netherlands</v>
      </c>
      <c r="G36" s="37">
        <f>IF(VLOOKUP($C36,DATA_ALL!$A:$CU,G$5,FALSE)="N/A",0,VLOOKUP($C36,DATA_ALL!$A:$CU,G$5,FALSE))</f>
        <v>130030767</v>
      </c>
      <c r="H36" s="37">
        <f>IF(VLOOKUP($C36,DATA_ALL!$A:$CU,H$5,FALSE)="N/A",0,VLOOKUP($C36,DATA_ALL!$A:$CU,H$5,FALSE))</f>
        <v>22007361</v>
      </c>
      <c r="I36" s="37">
        <f t="shared" si="0"/>
        <v>152038128</v>
      </c>
      <c r="J36" s="48">
        <f t="shared" si="1"/>
        <v>4.8667774647887328E-3</v>
      </c>
      <c r="K36" s="50">
        <f>IFERROR(INDEX('SH Summary'!B:B,MATCH(EU!C36,'SH Summary'!C:C,0)), "N/A")</f>
        <v>21</v>
      </c>
      <c r="L36" s="37">
        <f>VLOOKUP($C36,DATA_ALL!$A:$CU,L$5,FALSE)</f>
        <v>995094006</v>
      </c>
      <c r="M36" s="49">
        <f t="shared" si="2"/>
        <v>1.9200557089650073E-3</v>
      </c>
      <c r="N36" s="37">
        <f>VLOOKUP($C36,DATA_ALL!$A:$CU,N$5,FALSE)</f>
        <v>1294496</v>
      </c>
      <c r="O36" s="37">
        <f>VLOOKUP($C36,DATA_ALL!$A:$CU,O$5,FALSE)</f>
        <v>670557209</v>
      </c>
      <c r="P36" s="37">
        <f t="shared" si="3"/>
        <v>671851705</v>
      </c>
      <c r="Q36" s="49">
        <f t="shared" si="4"/>
        <v>2.1120770355234201E-3</v>
      </c>
      <c r="R36" s="37">
        <f>VLOOKUP($C36,DATA_ALL!$A:$CU,R$5,FALSE)</f>
        <v>34417295</v>
      </c>
      <c r="S36" s="49">
        <f t="shared" si="5"/>
        <v>5.313237773067823E-4</v>
      </c>
      <c r="T36" s="37">
        <f>VLOOKUP($C36,DATA_ALL!$A:$CU,T$5,FALSE)</f>
        <v>16231412</v>
      </c>
      <c r="U36" s="37">
        <f>VLOOKUP($C36,DATA_ALL!$A:$CU,U$5,FALSE)</f>
        <v>129904341</v>
      </c>
      <c r="V36" s="37">
        <f t="shared" si="6"/>
        <v>146135753</v>
      </c>
      <c r="W36" s="49">
        <f t="shared" si="7"/>
        <v>2.0198445473393225E-3</v>
      </c>
      <c r="X36" s="37">
        <f>VLOOKUP($C36,DATA_ALL!$A:$CU,X$5,FALSE)</f>
        <v>254723807</v>
      </c>
      <c r="Y36" s="49">
        <f t="shared" si="8"/>
        <v>1.8674765909090908E-3</v>
      </c>
      <c r="Z36" s="37">
        <f>VLOOKUP($C36,DATA_ALL!$A:$CU,Z$5,FALSE)</f>
        <v>157219166</v>
      </c>
      <c r="AA36" s="37">
        <f>VLOOKUP($C36,DATA_ALL!$A:$CU,AA$5,FALSE)</f>
        <v>33303305</v>
      </c>
      <c r="AB36" s="37">
        <f t="shared" si="9"/>
        <v>190522471</v>
      </c>
      <c r="AC36" s="49">
        <f t="shared" si="10"/>
        <v>4.4071818413139027E-3</v>
      </c>
      <c r="AD36" s="37">
        <f>VLOOKUP($C36,DATA_ALL!$A:$CU,AD$5,FALSE)</f>
        <v>164241659</v>
      </c>
      <c r="AE36" s="37">
        <f>VLOOKUP($C36,DATA_ALL!$A:$CU,AE$5,FALSE)</f>
        <v>14967804</v>
      </c>
      <c r="AF36" s="37">
        <f t="shared" si="11"/>
        <v>179209463</v>
      </c>
      <c r="AG36" s="49">
        <f t="shared" si="12"/>
        <v>3.8916278610206297E-3</v>
      </c>
      <c r="AH36" s="37">
        <f>VLOOKUP($C36,DATA_ALL!$A:$CU,AH$5,FALSE)</f>
        <v>122632781</v>
      </c>
      <c r="AI36" s="49">
        <f t="shared" si="13"/>
        <v>1.5552667216233355E-3</v>
      </c>
      <c r="AJ36" s="37">
        <f>VLOOKUP($C36,DATA_ALL!$A:$CU,AJ$5,FALSE)</f>
        <v>227504641</v>
      </c>
      <c r="AK36" s="49">
        <f t="shared" si="14"/>
        <v>1.9053990033500838E-3</v>
      </c>
      <c r="AL36" s="37">
        <f>VLOOKUP($C36,DATA_ALL!$A:$CU,AL$5,FALSE)</f>
        <v>171628618</v>
      </c>
      <c r="AM36" s="49">
        <f t="shared" si="15"/>
        <v>6.5682593953310369E-3</v>
      </c>
      <c r="AN36" s="37">
        <f>VLOOKUP($C36,DATA_ALL!$A:$CU,AN$5,FALSE)</f>
        <v>1053032</v>
      </c>
      <c r="AO36" s="49">
        <f t="shared" si="16"/>
        <v>2.5633690360272641E-4</v>
      </c>
      <c r="AP36" s="37">
        <f>VLOOKUP($C36,DATA_ALL!$A:$CU,AP$5,FALSE)</f>
        <v>0</v>
      </c>
      <c r="AQ36" s="49">
        <f t="shared" si="17"/>
        <v>0</v>
      </c>
      <c r="AR36" s="37">
        <f>VLOOKUP($C36,DATA_ALL!$A:$CU,AR$5,FALSE)</f>
        <v>0</v>
      </c>
      <c r="AS36" s="49">
        <f t="shared" si="18"/>
        <v>0</v>
      </c>
      <c r="AT36" s="37">
        <f>VLOOKUP($C36,DATA_ALL!$A:$CU,AT$5,FALSE)</f>
        <v>37236597</v>
      </c>
      <c r="AU36" s="49">
        <f t="shared" si="19"/>
        <v>7.5612695671680493E-3</v>
      </c>
    </row>
    <row r="37" spans="2:47" ht="16" customHeight="1" x14ac:dyDescent="0.35">
      <c r="B37" s="1">
        <v>30</v>
      </c>
      <c r="C37" s="12" t="s">
        <v>209</v>
      </c>
      <c r="D37" s="12" t="str">
        <f>VLOOKUP($C37,DATA_ALL!$A:$CU,D$5,FALSE)</f>
        <v>Growth</v>
      </c>
      <c r="E37" s="37">
        <f>VLOOKUP($C37,DATA_ALL!$A:$CU,E$5,FALSE)/1000000000</f>
        <v>95.508207044000002</v>
      </c>
      <c r="F37" s="37" t="str">
        <f>VLOOKUP($C37,DATA_ALL!$A:$CU,F$5,FALSE)</f>
        <v>Germany</v>
      </c>
      <c r="G37" s="37">
        <f>IF(VLOOKUP($C37,DATA_ALL!$A:$CU,G$5,FALSE)="N/A",0,VLOOKUP($C37,DATA_ALL!$A:$CU,G$5,FALSE))</f>
        <v>0</v>
      </c>
      <c r="H37" s="37">
        <f>IF(VLOOKUP($C37,DATA_ALL!$A:$CU,H$5,FALSE)="N/A",0,VLOOKUP($C37,DATA_ALL!$A:$CU,H$5,FALSE))</f>
        <v>11060734</v>
      </c>
      <c r="I37" s="37">
        <f t="shared" si="0"/>
        <v>11060734</v>
      </c>
      <c r="J37" s="48">
        <f t="shared" si="1"/>
        <v>3.5405678617157489E-4</v>
      </c>
      <c r="K37" s="50">
        <f>IFERROR(INDEX('SH Summary'!B:B,MATCH(EU!C37,'SH Summary'!C:C,0)), "N/A")</f>
        <v>172</v>
      </c>
      <c r="L37" s="37">
        <f>VLOOKUP($C37,DATA_ALL!$A:$CU,L$5,FALSE)</f>
        <v>104043879</v>
      </c>
      <c r="M37" s="49">
        <f t="shared" si="2"/>
        <v>2.0075494641941843E-4</v>
      </c>
      <c r="N37" s="37">
        <f>VLOOKUP($C37,DATA_ALL!$A:$CU,N$5,FALSE)</f>
        <v>30957380</v>
      </c>
      <c r="O37" s="37">
        <f>VLOOKUP($C37,DATA_ALL!$A:$CU,O$5,FALSE)</f>
        <v>46094891</v>
      </c>
      <c r="P37" s="37">
        <f t="shared" si="3"/>
        <v>77052271</v>
      </c>
      <c r="Q37" s="49">
        <f t="shared" si="4"/>
        <v>2.4222656711725873E-4</v>
      </c>
      <c r="R37" s="37">
        <f>VLOOKUP($C37,DATA_ALL!$A:$CU,R$5,FALSE)</f>
        <v>0</v>
      </c>
      <c r="S37" s="49">
        <f t="shared" si="5"/>
        <v>0</v>
      </c>
      <c r="T37" s="37">
        <f>VLOOKUP($C37,DATA_ALL!$A:$CU,T$5,FALSE)</f>
        <v>721901</v>
      </c>
      <c r="U37" s="37">
        <f>VLOOKUP($C37,DATA_ALL!$A:$CU,U$5,FALSE)</f>
        <v>21289979</v>
      </c>
      <c r="V37" s="37">
        <f t="shared" si="6"/>
        <v>22011880</v>
      </c>
      <c r="W37" s="49">
        <f t="shared" si="7"/>
        <v>3.04241603317208E-4</v>
      </c>
      <c r="X37" s="37">
        <f>VLOOKUP($C37,DATA_ALL!$A:$CU,X$5,FALSE)</f>
        <v>19871149</v>
      </c>
      <c r="Y37" s="49">
        <f t="shared" si="8"/>
        <v>1.4568291055718475E-4</v>
      </c>
      <c r="Z37" s="37">
        <f>VLOOKUP($C37,DATA_ALL!$A:$CU,Z$5,FALSE)</f>
        <v>0</v>
      </c>
      <c r="AA37" s="37">
        <f>VLOOKUP($C37,DATA_ALL!$A:$CU,AA$5,FALSE)</f>
        <v>158912</v>
      </c>
      <c r="AB37" s="37">
        <f t="shared" si="9"/>
        <v>158912</v>
      </c>
      <c r="AC37" s="49">
        <f t="shared" si="10"/>
        <v>3.6759657645153826E-6</v>
      </c>
      <c r="AD37" s="37">
        <f>VLOOKUP($C37,DATA_ALL!$A:$CU,AD$5,FALSE)</f>
        <v>5879633</v>
      </c>
      <c r="AE37" s="37">
        <f>VLOOKUP($C37,DATA_ALL!$A:$CU,AE$5,FALSE)</f>
        <v>19496415</v>
      </c>
      <c r="AF37" s="37">
        <f t="shared" si="11"/>
        <v>25376048</v>
      </c>
      <c r="AG37" s="49">
        <f t="shared" si="12"/>
        <v>5.5105424538545061E-4</v>
      </c>
      <c r="AH37" s="37">
        <f>VLOOKUP($C37,DATA_ALL!$A:$CU,AH$5,FALSE)</f>
        <v>4891330</v>
      </c>
      <c r="AI37" s="49">
        <f t="shared" si="13"/>
        <v>6.2033354470513631E-5</v>
      </c>
      <c r="AJ37" s="37">
        <f>VLOOKUP($C37,DATA_ALL!$A:$CU,AJ$5,FALSE)</f>
        <v>190411722</v>
      </c>
      <c r="AK37" s="49">
        <f t="shared" si="14"/>
        <v>1.5947380402010051E-3</v>
      </c>
      <c r="AL37" s="37">
        <f>VLOOKUP($C37,DATA_ALL!$A:$CU,AL$5,FALSE)</f>
        <v>42338068</v>
      </c>
      <c r="AM37" s="49">
        <f t="shared" si="15"/>
        <v>1.6202858017604286E-3</v>
      </c>
      <c r="AN37" s="37">
        <f>VLOOKUP($C37,DATA_ALL!$A:$CU,AN$5,FALSE)</f>
        <v>2366535</v>
      </c>
      <c r="AO37" s="49">
        <f t="shared" si="16"/>
        <v>5.7607960077896787E-4</v>
      </c>
      <c r="AP37" s="37">
        <f>VLOOKUP($C37,DATA_ALL!$A:$CU,AP$5,FALSE)</f>
        <v>0</v>
      </c>
      <c r="AQ37" s="49">
        <f t="shared" si="17"/>
        <v>0</v>
      </c>
      <c r="AR37" s="37">
        <f>VLOOKUP($C37,DATA_ALL!$A:$CU,AR$5,FALSE)</f>
        <v>0</v>
      </c>
      <c r="AS37" s="49">
        <f t="shared" si="18"/>
        <v>0</v>
      </c>
      <c r="AT37" s="37">
        <f>VLOOKUP($C37,DATA_ALL!$A:$CU,AT$5,FALSE)</f>
        <v>0</v>
      </c>
      <c r="AU37" s="49">
        <f t="shared" si="19"/>
        <v>0</v>
      </c>
    </row>
    <row r="38" spans="2:47" ht="16" customHeight="1" x14ac:dyDescent="0.35">
      <c r="B38" s="1">
        <v>31</v>
      </c>
      <c r="C38" s="12" t="s">
        <v>137</v>
      </c>
      <c r="D38" s="12" t="str">
        <f>VLOOKUP($C38,DATA_ALL!$A:$CU,D$5,FALSE)</f>
        <v>Growth</v>
      </c>
      <c r="E38" s="37">
        <f>VLOOKUP($C38,DATA_ALL!$A:$CU,E$5,FALSE)/1000000000</f>
        <v>94.805007860000003</v>
      </c>
      <c r="F38" s="37" t="str">
        <f>VLOOKUP($C38,DATA_ALL!$A:$CU,F$5,FALSE)</f>
        <v>United Kingdom</v>
      </c>
      <c r="G38" s="37">
        <f>IF(VLOOKUP($C38,DATA_ALL!$A:$CU,G$5,FALSE)="N/A",0,VLOOKUP($C38,DATA_ALL!$A:$CU,G$5,FALSE))</f>
        <v>0</v>
      </c>
      <c r="H38" s="37">
        <f>IF(VLOOKUP($C38,DATA_ALL!$A:$CU,H$5,FALSE)="N/A",0,VLOOKUP($C38,DATA_ALL!$A:$CU,H$5,FALSE))</f>
        <v>28291013</v>
      </c>
      <c r="I38" s="37">
        <f t="shared" si="0"/>
        <v>28291013</v>
      </c>
      <c r="J38" s="48">
        <f t="shared" si="1"/>
        <v>9.0560220870678615E-4</v>
      </c>
      <c r="K38" s="50">
        <f>IFERROR(INDEX('SH Summary'!B:B,MATCH(EU!C38,'SH Summary'!C:C,0)), "N/A")</f>
        <v>99</v>
      </c>
      <c r="L38" s="37">
        <f>VLOOKUP($C38,DATA_ALL!$A:$CU,L$5,FALSE)</f>
        <v>380464841</v>
      </c>
      <c r="M38" s="49">
        <f t="shared" si="2"/>
        <v>7.3411525505914245E-4</v>
      </c>
      <c r="N38" s="37">
        <f>VLOOKUP($C38,DATA_ALL!$A:$CU,N$5,FALSE)</f>
        <v>0</v>
      </c>
      <c r="O38" s="37">
        <f>VLOOKUP($C38,DATA_ALL!$A:$CU,O$5,FALSE)</f>
        <v>412463373</v>
      </c>
      <c r="P38" s="37">
        <f t="shared" si="3"/>
        <v>412463373</v>
      </c>
      <c r="Q38" s="49">
        <f t="shared" si="4"/>
        <v>1.29664688148381E-3</v>
      </c>
      <c r="R38" s="37">
        <f>VLOOKUP($C38,DATA_ALL!$A:$CU,R$5,FALSE)</f>
        <v>51882124</v>
      </c>
      <c r="S38" s="49">
        <f t="shared" si="5"/>
        <v>8.0094051837539435E-4</v>
      </c>
      <c r="T38" s="37">
        <f>VLOOKUP($C38,DATA_ALL!$A:$CU,T$5,FALSE)</f>
        <v>0</v>
      </c>
      <c r="U38" s="37">
        <f>VLOOKUP($C38,DATA_ALL!$A:$CU,U$5,FALSE)</f>
        <v>51305795</v>
      </c>
      <c r="V38" s="37">
        <f t="shared" si="6"/>
        <v>51305795</v>
      </c>
      <c r="W38" s="49">
        <f t="shared" si="7"/>
        <v>7.0913331029716657E-4</v>
      </c>
      <c r="X38" s="37">
        <f>VLOOKUP($C38,DATA_ALL!$A:$CU,X$5,FALSE)</f>
        <v>75007477</v>
      </c>
      <c r="Y38" s="49">
        <f t="shared" si="8"/>
        <v>5.4990818914956016E-4</v>
      </c>
      <c r="Z38" s="37">
        <f>VLOOKUP($C38,DATA_ALL!$A:$CU,Z$5,FALSE)</f>
        <v>0</v>
      </c>
      <c r="AA38" s="37">
        <f>VLOOKUP($C38,DATA_ALL!$A:$CU,AA$5,FALSE)</f>
        <v>34140004</v>
      </c>
      <c r="AB38" s="37">
        <f t="shared" si="9"/>
        <v>34140004</v>
      </c>
      <c r="AC38" s="49">
        <f t="shared" si="10"/>
        <v>7.8972944714318758E-4</v>
      </c>
      <c r="AD38" s="37">
        <f>VLOOKUP($C38,DATA_ALL!$A:$CU,AD$5,FALSE)</f>
        <v>1361664</v>
      </c>
      <c r="AE38" s="37">
        <f>VLOOKUP($C38,DATA_ALL!$A:$CU,AE$5,FALSE)</f>
        <v>30362547</v>
      </c>
      <c r="AF38" s="37">
        <f t="shared" si="11"/>
        <v>31724211</v>
      </c>
      <c r="AG38" s="49">
        <f t="shared" si="12"/>
        <v>6.8890794788273617E-4</v>
      </c>
      <c r="AH38" s="37">
        <f>VLOOKUP($C38,DATA_ALL!$A:$CU,AH$5,FALSE)</f>
        <v>35519533</v>
      </c>
      <c r="AI38" s="49">
        <f t="shared" si="13"/>
        <v>4.5046966391883321E-4</v>
      </c>
      <c r="AJ38" s="37">
        <f>VLOOKUP($C38,DATA_ALL!$A:$CU,AJ$5,FALSE)</f>
        <v>126347493</v>
      </c>
      <c r="AK38" s="49">
        <f t="shared" si="14"/>
        <v>1.0581867085427137E-3</v>
      </c>
      <c r="AL38" s="37">
        <f>VLOOKUP($C38,DATA_ALL!$A:$CU,AL$5,FALSE)</f>
        <v>11105347</v>
      </c>
      <c r="AM38" s="49">
        <f t="shared" si="15"/>
        <v>4.250037122081898E-4</v>
      </c>
      <c r="AN38" s="37">
        <f>VLOOKUP($C38,DATA_ALL!$A:$CU,AN$5,FALSE)</f>
        <v>0</v>
      </c>
      <c r="AO38" s="49">
        <f t="shared" si="16"/>
        <v>0</v>
      </c>
      <c r="AP38" s="37">
        <f>VLOOKUP($C38,DATA_ALL!$A:$CU,AP$5,FALSE)</f>
        <v>0</v>
      </c>
      <c r="AQ38" s="49">
        <f t="shared" si="17"/>
        <v>0</v>
      </c>
      <c r="AR38" s="37">
        <f>VLOOKUP($C38,DATA_ALL!$A:$CU,AR$5,FALSE)</f>
        <v>0</v>
      </c>
      <c r="AS38" s="49">
        <f t="shared" si="18"/>
        <v>0</v>
      </c>
      <c r="AT38" s="37">
        <f>VLOOKUP($C38,DATA_ALL!$A:$CU,AT$5,FALSE)</f>
        <v>3705761</v>
      </c>
      <c r="AU38" s="49">
        <f t="shared" si="19"/>
        <v>7.5249244372406639E-4</v>
      </c>
    </row>
    <row r="39" spans="2:47" ht="16" customHeight="1" x14ac:dyDescent="0.35">
      <c r="B39" s="1">
        <v>32</v>
      </c>
      <c r="C39" s="12" t="s">
        <v>133</v>
      </c>
      <c r="D39" s="12" t="str">
        <f>VLOOKUP($C39,DATA_ALL!$A:$CU,D$5,FALSE)</f>
        <v>Growth</v>
      </c>
      <c r="E39" s="37">
        <f>VLOOKUP($C39,DATA_ALL!$A:$CU,E$5,FALSE)/1000000000</f>
        <v>91.342112158999996</v>
      </c>
      <c r="F39" s="37" t="str">
        <f>VLOOKUP($C39,DATA_ALL!$A:$CU,F$5,FALSE)</f>
        <v>United Kingdom</v>
      </c>
      <c r="G39" s="37">
        <f>IF(VLOOKUP($C39,DATA_ALL!$A:$CU,G$5,FALSE)="N/A",0,VLOOKUP($C39,DATA_ALL!$A:$CU,G$5,FALSE))</f>
        <v>0</v>
      </c>
      <c r="H39" s="37">
        <f>IF(VLOOKUP($C39,DATA_ALL!$A:$CU,H$5,FALSE)="N/A",0,VLOOKUP($C39,DATA_ALL!$A:$CU,H$5,FALSE))</f>
        <v>29572577</v>
      </c>
      <c r="I39" s="37">
        <f t="shared" si="0"/>
        <v>29572577</v>
      </c>
      <c r="J39" s="48">
        <f t="shared" si="1"/>
        <v>9.4662538412291933E-4</v>
      </c>
      <c r="K39" s="50">
        <f>IFERROR(INDEX('SH Summary'!B:B,MATCH(EU!C39,'SH Summary'!C:C,0)), "N/A")</f>
        <v>95</v>
      </c>
      <c r="L39" s="37">
        <f>VLOOKUP($C39,DATA_ALL!$A:$CU,L$5,FALSE)</f>
        <v>349514178</v>
      </c>
      <c r="M39" s="49">
        <f t="shared" si="2"/>
        <v>6.7439527199112867E-4</v>
      </c>
      <c r="N39" s="37">
        <f>VLOOKUP($C39,DATA_ALL!$A:$CU,N$5,FALSE)</f>
        <v>0</v>
      </c>
      <c r="O39" s="37">
        <f>VLOOKUP($C39,DATA_ALL!$A:$CU,O$5,FALSE)</f>
        <v>234469713</v>
      </c>
      <c r="P39" s="37">
        <f t="shared" si="3"/>
        <v>234469713</v>
      </c>
      <c r="Q39" s="49">
        <f t="shared" si="4"/>
        <v>7.3709435083307135E-4</v>
      </c>
      <c r="R39" s="37">
        <f>VLOOKUP($C39,DATA_ALL!$A:$CU,R$5,FALSE)</f>
        <v>46717064</v>
      </c>
      <c r="S39" s="49">
        <f t="shared" si="5"/>
        <v>7.2120388627760254E-4</v>
      </c>
      <c r="T39" s="37">
        <f>VLOOKUP($C39,DATA_ALL!$A:$CU,T$5,FALSE)</f>
        <v>0</v>
      </c>
      <c r="U39" s="37">
        <f>VLOOKUP($C39,DATA_ALL!$A:$CU,U$5,FALSE)</f>
        <v>35804238</v>
      </c>
      <c r="V39" s="37">
        <f t="shared" si="6"/>
        <v>35804238</v>
      </c>
      <c r="W39" s="49">
        <f t="shared" si="7"/>
        <v>4.9487543883897718E-4</v>
      </c>
      <c r="X39" s="37">
        <f>VLOOKUP($C39,DATA_ALL!$A:$CU,X$5,FALSE)</f>
        <v>66491898</v>
      </c>
      <c r="Y39" s="49">
        <f t="shared" si="8"/>
        <v>4.8747725806451615E-4</v>
      </c>
      <c r="Z39" s="37">
        <f>VLOOKUP($C39,DATA_ALL!$A:$CU,Z$5,FALSE)</f>
        <v>0</v>
      </c>
      <c r="AA39" s="37">
        <f>VLOOKUP($C39,DATA_ALL!$A:$CU,AA$5,FALSE)</f>
        <v>34997852</v>
      </c>
      <c r="AB39" s="37">
        <f t="shared" si="9"/>
        <v>34997852</v>
      </c>
      <c r="AC39" s="49">
        <f t="shared" si="10"/>
        <v>8.0957325931066393E-4</v>
      </c>
      <c r="AD39" s="37">
        <f>VLOOKUP($C39,DATA_ALL!$A:$CU,AD$5,FALSE)</f>
        <v>0</v>
      </c>
      <c r="AE39" s="37">
        <f>VLOOKUP($C39,DATA_ALL!$A:$CU,AE$5,FALSE)</f>
        <v>31034506</v>
      </c>
      <c r="AF39" s="37">
        <f t="shared" si="11"/>
        <v>31034506</v>
      </c>
      <c r="AG39" s="49">
        <f t="shared" si="12"/>
        <v>6.7393064060803471E-4</v>
      </c>
      <c r="AH39" s="37">
        <f>VLOOKUP($C39,DATA_ALL!$A:$CU,AH$5,FALSE)</f>
        <v>46991945</v>
      </c>
      <c r="AI39" s="49">
        <f t="shared" si="13"/>
        <v>5.9596632847178186E-4</v>
      </c>
      <c r="AJ39" s="37">
        <f>VLOOKUP($C39,DATA_ALL!$A:$CU,AJ$5,FALSE)</f>
        <v>119648874</v>
      </c>
      <c r="AK39" s="49">
        <f t="shared" si="14"/>
        <v>1.0020843718592965E-3</v>
      </c>
      <c r="AL39" s="37">
        <f>VLOOKUP($C39,DATA_ALL!$A:$CU,AL$5,FALSE)</f>
        <v>23974232</v>
      </c>
      <c r="AM39" s="49">
        <f t="shared" si="15"/>
        <v>9.1749835438193644E-4</v>
      </c>
      <c r="AN39" s="37">
        <f>VLOOKUP($C39,DATA_ALL!$A:$CU,AN$5,FALSE)</f>
        <v>802294</v>
      </c>
      <c r="AO39" s="49">
        <f t="shared" si="16"/>
        <v>1.953003894839338E-4</v>
      </c>
      <c r="AP39" s="37">
        <f>VLOOKUP($C39,DATA_ALL!$A:$CU,AP$5,FALSE)</f>
        <v>0</v>
      </c>
      <c r="AQ39" s="49">
        <f t="shared" si="17"/>
        <v>0</v>
      </c>
      <c r="AR39" s="37">
        <f>VLOOKUP($C39,DATA_ALL!$A:$CU,AR$5,FALSE)</f>
        <v>0</v>
      </c>
      <c r="AS39" s="49">
        <f t="shared" si="18"/>
        <v>0</v>
      </c>
      <c r="AT39" s="37">
        <f>VLOOKUP($C39,DATA_ALL!$A:$CU,AT$5,FALSE)</f>
        <v>2081511</v>
      </c>
      <c r="AU39" s="49">
        <f t="shared" si="19"/>
        <v>4.2267196913900413E-4</v>
      </c>
    </row>
    <row r="40" spans="2:47" ht="16" customHeight="1" x14ac:dyDescent="0.35">
      <c r="B40" s="1">
        <v>33</v>
      </c>
      <c r="C40" s="12" t="s">
        <v>128</v>
      </c>
      <c r="D40" s="12" t="str">
        <f>VLOOKUP($C40,DATA_ALL!$A:$CU,D$5,FALSE)</f>
        <v>Value</v>
      </c>
      <c r="E40" s="37">
        <f>VLOOKUP($C40,DATA_ALL!$A:$CU,E$5,FALSE)/1000000000</f>
        <v>90.902689581999994</v>
      </c>
      <c r="F40" s="37" t="str">
        <f>VLOOKUP($C40,DATA_ALL!$A:$CU,F$5,FALSE)</f>
        <v>Sweden</v>
      </c>
      <c r="G40" s="37">
        <f>IF(VLOOKUP($C40,DATA_ALL!$A:$CU,G$5,FALSE)="N/A",0,VLOOKUP($C40,DATA_ALL!$A:$CU,G$5,FALSE))</f>
        <v>20513480</v>
      </c>
      <c r="H40" s="37">
        <f>IF(VLOOKUP($C40,DATA_ALL!$A:$CU,H$5,FALSE)="N/A",0,VLOOKUP($C40,DATA_ALL!$A:$CU,H$5,FALSE))</f>
        <v>12954625</v>
      </c>
      <c r="I40" s="37">
        <f t="shared" ref="I40:I71" si="20">G40+H40</f>
        <v>33468105</v>
      </c>
      <c r="J40" s="48">
        <f t="shared" ref="J40:J71" si="21">I40/$J$5</f>
        <v>1.0713221830985916E-3</v>
      </c>
      <c r="K40" s="50">
        <f>IFERROR(INDEX('SH Summary'!B:B,MATCH(EU!C40,'SH Summary'!C:C,0)), "N/A")</f>
        <v>90</v>
      </c>
      <c r="L40" s="37">
        <f>VLOOKUP($C40,DATA_ALL!$A:$CU,L$5,FALSE)</f>
        <v>397307906</v>
      </c>
      <c r="M40" s="49">
        <f t="shared" ref="M40:M71" si="22">L40/M$5</f>
        <v>7.6661431837851159E-4</v>
      </c>
      <c r="N40" s="37">
        <f>VLOOKUP($C40,DATA_ALL!$A:$CU,N$5,FALSE)</f>
        <v>136908601</v>
      </c>
      <c r="O40" s="37">
        <f>VLOOKUP($C40,DATA_ALL!$A:$CU,O$5,FALSE)</f>
        <v>141252897</v>
      </c>
      <c r="P40" s="37">
        <f t="shared" ref="P40:P71" si="23">N40+O40</f>
        <v>278161498</v>
      </c>
      <c r="Q40" s="49">
        <f t="shared" ref="Q40:Q71" si="24">P40/Q$5</f>
        <v>8.7444670858220688E-4</v>
      </c>
      <c r="R40" s="37">
        <f>VLOOKUP($C40,DATA_ALL!$A:$CU,R$5,FALSE)</f>
        <v>30081581</v>
      </c>
      <c r="S40" s="49">
        <f t="shared" ref="S40:S71" si="25">R40/S$5</f>
        <v>4.6439033759858046E-4</v>
      </c>
      <c r="T40" s="37">
        <f>VLOOKUP($C40,DATA_ALL!$A:$CU,T$5,FALSE)</f>
        <v>47251553</v>
      </c>
      <c r="U40" s="37">
        <f>VLOOKUP($C40,DATA_ALL!$A:$CU,U$5,FALSE)</f>
        <v>14683505</v>
      </c>
      <c r="V40" s="37">
        <f t="shared" ref="V40:V71" si="26">T40+U40</f>
        <v>61935058</v>
      </c>
      <c r="W40" s="49">
        <f t="shared" ref="W40:W71" si="27">V40/W$5</f>
        <v>8.5604779543883901E-4</v>
      </c>
      <c r="X40" s="37">
        <f>VLOOKUP($C40,DATA_ALL!$A:$CU,X$5,FALSE)</f>
        <v>38856908</v>
      </c>
      <c r="Y40" s="49">
        <f t="shared" ref="Y40:Y71" si="28">X40/Y$5</f>
        <v>2.8487469208211141E-4</v>
      </c>
      <c r="Z40" s="37">
        <f>VLOOKUP($C40,DATA_ALL!$A:$CU,Z$5,FALSE)</f>
        <v>11739290</v>
      </c>
      <c r="AA40" s="37">
        <f>VLOOKUP($C40,DATA_ALL!$A:$CU,AA$5,FALSE)</f>
        <v>17090921</v>
      </c>
      <c r="AB40" s="37">
        <f t="shared" ref="AB40:AB71" si="29">Z40+AA40</f>
        <v>28830211</v>
      </c>
      <c r="AC40" s="49">
        <f t="shared" ref="AC40:AC71" si="30">AB40/AC$5</f>
        <v>6.6690286837844091E-4</v>
      </c>
      <c r="AD40" s="37">
        <f>VLOOKUP($C40,DATA_ALL!$A:$CU,AD$5,FALSE)</f>
        <v>13036140</v>
      </c>
      <c r="AE40" s="37">
        <f>VLOOKUP($C40,DATA_ALL!$A:$CU,AE$5,FALSE)</f>
        <v>6942973</v>
      </c>
      <c r="AF40" s="37">
        <f t="shared" ref="AF40:AF71" si="31">AD40+AE40</f>
        <v>19979113</v>
      </c>
      <c r="AG40" s="49">
        <f t="shared" ref="AG40:AG71" si="32">AF40/AG$5</f>
        <v>4.3385695982627579E-4</v>
      </c>
      <c r="AH40" s="37">
        <f>VLOOKUP($C40,DATA_ALL!$A:$CU,AH$5,FALSE)</f>
        <v>21633153</v>
      </c>
      <c r="AI40" s="49">
        <f t="shared" ref="AI40:AI71" si="33">AH40/AI$5</f>
        <v>2.7435831325301206E-4</v>
      </c>
      <c r="AJ40" s="37">
        <f>VLOOKUP($C40,DATA_ALL!$A:$CU,AJ$5,FALSE)</f>
        <v>103262308</v>
      </c>
      <c r="AK40" s="49">
        <f t="shared" ref="AK40:AK71" si="34">AJ40/AK$5</f>
        <v>8.648434505862646E-4</v>
      </c>
      <c r="AL40" s="37">
        <f>VLOOKUP($C40,DATA_ALL!$A:$CU,AL$5,FALSE)</f>
        <v>7974479</v>
      </c>
      <c r="AM40" s="49">
        <f t="shared" ref="AM40:AM71" si="35">AL40/AM$5</f>
        <v>3.0518480673555299E-4</v>
      </c>
      <c r="AN40" s="37">
        <f>VLOOKUP($C40,DATA_ALL!$A:$CU,AN$5,FALSE)</f>
        <v>1422763</v>
      </c>
      <c r="AO40" s="49">
        <f t="shared" ref="AO40:AO71" si="36">AN40/AO$5</f>
        <v>3.4633958130477117E-4</v>
      </c>
      <c r="AP40" s="37">
        <f>VLOOKUP($C40,DATA_ALL!$A:$CU,AP$5,FALSE)</f>
        <v>417872</v>
      </c>
      <c r="AQ40" s="49">
        <f t="shared" ref="AQ40:AQ71" si="37">AP40/AQ$5</f>
        <v>3.7953860127157128E-4</v>
      </c>
      <c r="AR40" s="37">
        <f>VLOOKUP($C40,DATA_ALL!$A:$CU,AR$5,FALSE)</f>
        <v>0</v>
      </c>
      <c r="AS40" s="49">
        <f t="shared" ref="AS40:AS71" si="38">AR40/AS$5</f>
        <v>0</v>
      </c>
      <c r="AT40" s="37">
        <f>VLOOKUP($C40,DATA_ALL!$A:$CU,AT$5,FALSE)</f>
        <v>172132</v>
      </c>
      <c r="AU40" s="49">
        <f t="shared" ref="AU40:AU71" si="39">AT40/AU$5</f>
        <v>3.4953152489626553E-5</v>
      </c>
    </row>
    <row r="41" spans="2:47" ht="16" customHeight="1" x14ac:dyDescent="0.35">
      <c r="B41" s="1">
        <v>34</v>
      </c>
      <c r="C41" s="51" t="s">
        <v>151</v>
      </c>
      <c r="D41" s="51" t="str">
        <f>VLOOKUP($C41,DATA_ALL!$A:$CU,D$5,FALSE)</f>
        <v>Index</v>
      </c>
      <c r="E41" s="37">
        <f>VLOOKUP($C41,DATA_ALL!$A:$CU,E$5,FALSE)/1000000000</f>
        <v>82.628594707000005</v>
      </c>
      <c r="F41" s="37" t="str">
        <f>VLOOKUP($C41,DATA_ALL!$A:$CU,F$5,FALSE)</f>
        <v>United Kingdom</v>
      </c>
      <c r="G41" s="37">
        <f>IF(VLOOKUP($C41,DATA_ALL!$A:$CU,G$5,FALSE)="N/A",0,VLOOKUP($C41,DATA_ALL!$A:$CU,G$5,FALSE))</f>
        <v>0</v>
      </c>
      <c r="H41" s="37">
        <f>IF(VLOOKUP($C41,DATA_ALL!$A:$CU,H$5,FALSE)="N/A",0,VLOOKUP($C41,DATA_ALL!$A:$CU,H$5,FALSE))</f>
        <v>22447022</v>
      </c>
      <c r="I41" s="37">
        <f t="shared" si="20"/>
        <v>22447022</v>
      </c>
      <c r="J41" s="48">
        <f t="shared" si="21"/>
        <v>7.1853463508322662E-4</v>
      </c>
      <c r="K41" s="50">
        <f>IFERROR(INDEX('SH Summary'!B:B,MATCH(EU!C41,'SH Summary'!C:C,0)), "N/A")</f>
        <v>113</v>
      </c>
      <c r="L41" s="37">
        <f>VLOOKUP($C41,DATA_ALL!$A:$CU,L$5,FALSE)</f>
        <v>239178324</v>
      </c>
      <c r="M41" s="49">
        <f t="shared" si="22"/>
        <v>4.6149982181370133E-4</v>
      </c>
      <c r="N41" s="37">
        <f>VLOOKUP($C41,DATA_ALL!$A:$CU,N$5,FALSE)</f>
        <v>0</v>
      </c>
      <c r="O41" s="37">
        <f>VLOOKUP($C41,DATA_ALL!$A:$CU,O$5,FALSE)</f>
        <v>210274601</v>
      </c>
      <c r="P41" s="37">
        <f t="shared" si="23"/>
        <v>210274601</v>
      </c>
      <c r="Q41" s="49">
        <f t="shared" si="24"/>
        <v>6.6103301163156236E-4</v>
      </c>
      <c r="R41" s="37">
        <f>VLOOKUP($C41,DATA_ALL!$A:$CU,R$5,FALSE)</f>
        <v>43563623</v>
      </c>
      <c r="S41" s="49">
        <f t="shared" si="25"/>
        <v>6.725220191048896E-4</v>
      </c>
      <c r="T41" s="37">
        <f>VLOOKUP($C41,DATA_ALL!$A:$CU,T$5,FALSE)</f>
        <v>0</v>
      </c>
      <c r="U41" s="37">
        <f>VLOOKUP($C41,DATA_ALL!$A:$CU,U$5,FALSE)</f>
        <v>41641053</v>
      </c>
      <c r="V41" s="37">
        <f t="shared" si="26"/>
        <v>41641053</v>
      </c>
      <c r="W41" s="49">
        <f t="shared" si="27"/>
        <v>5.7555014512785069E-4</v>
      </c>
      <c r="X41" s="37">
        <f>VLOOKUP($C41,DATA_ALL!$A:$CU,X$5,FALSE)</f>
        <v>60122712</v>
      </c>
      <c r="Y41" s="49">
        <f t="shared" si="28"/>
        <v>4.407823460410557E-4</v>
      </c>
      <c r="Z41" s="37">
        <f>VLOOKUP($C41,DATA_ALL!$A:$CU,Z$5,FALSE)</f>
        <v>0</v>
      </c>
      <c r="AA41" s="37">
        <f>VLOOKUP($C41,DATA_ALL!$A:$CU,AA$5,FALSE)</f>
        <v>36185269</v>
      </c>
      <c r="AB41" s="37">
        <f t="shared" si="29"/>
        <v>36185269</v>
      </c>
      <c r="AC41" s="49">
        <f t="shared" si="30"/>
        <v>8.3704068933610919E-4</v>
      </c>
      <c r="AD41" s="37">
        <f>VLOOKUP($C41,DATA_ALL!$A:$CU,AD$5,FALSE)</f>
        <v>0</v>
      </c>
      <c r="AE41" s="37">
        <f>VLOOKUP($C41,DATA_ALL!$A:$CU,AE$5,FALSE)</f>
        <v>18212928</v>
      </c>
      <c r="AF41" s="37">
        <f t="shared" si="31"/>
        <v>18212928</v>
      </c>
      <c r="AG41" s="49">
        <f t="shared" si="32"/>
        <v>3.9550332247557002E-4</v>
      </c>
      <c r="AH41" s="37">
        <f>VLOOKUP($C41,DATA_ALL!$A:$CU,AH$5,FALSE)</f>
        <v>6904106</v>
      </c>
      <c r="AI41" s="49">
        <f t="shared" si="33"/>
        <v>8.7559999999999995E-5</v>
      </c>
      <c r="AJ41" s="37">
        <f>VLOOKUP($C41,DATA_ALL!$A:$CU,AJ$5,FALSE)</f>
        <v>18150690</v>
      </c>
      <c r="AK41" s="49">
        <f t="shared" si="34"/>
        <v>1.5201582914572864E-4</v>
      </c>
      <c r="AL41" s="37">
        <f>VLOOKUP($C41,DATA_ALL!$A:$CU,AL$5,FALSE)</f>
        <v>3593803</v>
      </c>
      <c r="AM41" s="49">
        <f t="shared" si="35"/>
        <v>1.3753551473402219E-4</v>
      </c>
      <c r="AN41" s="37">
        <f>VLOOKUP($C41,DATA_ALL!$A:$CU,AN$5,FALSE)</f>
        <v>312416</v>
      </c>
      <c r="AO41" s="49">
        <f t="shared" si="36"/>
        <v>7.6050632911392409E-5</v>
      </c>
      <c r="AP41" s="37">
        <f>VLOOKUP($C41,DATA_ALL!$A:$CU,AP$5,FALSE)</f>
        <v>109574</v>
      </c>
      <c r="AQ41" s="49">
        <f t="shared" si="37"/>
        <v>9.9522252497729336E-5</v>
      </c>
      <c r="AR41" s="37">
        <f>VLOOKUP($C41,DATA_ALL!$A:$CU,AR$5,FALSE)</f>
        <v>0</v>
      </c>
      <c r="AS41" s="49">
        <f t="shared" si="38"/>
        <v>0</v>
      </c>
      <c r="AT41" s="37">
        <f>VLOOKUP($C41,DATA_ALL!$A:$CU,AT$5,FALSE)</f>
        <v>2248374</v>
      </c>
      <c r="AU41" s="49">
        <f t="shared" si="39"/>
        <v>4.5655519761410784E-4</v>
      </c>
    </row>
    <row r="42" spans="2:47" ht="16" customHeight="1" x14ac:dyDescent="0.35">
      <c r="B42" s="1">
        <v>35</v>
      </c>
      <c r="C42" s="12" t="s">
        <v>1401</v>
      </c>
      <c r="D42" s="12" t="str">
        <f>VLOOKUP($C42,DATA_ALL!$A:$CU,D$5,FALSE)</f>
        <v>Value</v>
      </c>
      <c r="E42" s="37">
        <f>VLOOKUP($C42,DATA_ALL!$A:$CU,E$5,FALSE)/1000000000</f>
        <v>76.019867775999998</v>
      </c>
      <c r="F42" s="37" t="str">
        <f>VLOOKUP($C42,DATA_ALL!$A:$CU,F$5,FALSE)</f>
        <v>United Kingdom</v>
      </c>
      <c r="G42" s="37">
        <f>IF(VLOOKUP($C42,DATA_ALL!$A:$CU,G$5,FALSE)="N/A",0,VLOOKUP($C42,DATA_ALL!$A:$CU,G$5,FALSE))</f>
        <v>0</v>
      </c>
      <c r="H42" s="37">
        <f>IF(VLOOKUP($C42,DATA_ALL!$A:$CU,H$5,FALSE)="N/A",0,VLOOKUP($C42,DATA_ALL!$A:$CU,H$5,FALSE))</f>
        <v>0</v>
      </c>
      <c r="I42" s="37">
        <f t="shared" si="20"/>
        <v>0</v>
      </c>
      <c r="J42" s="48">
        <f t="shared" si="21"/>
        <v>0</v>
      </c>
      <c r="K42" s="50" t="str">
        <f>IFERROR(INDEX('SH Summary'!B:B,MATCH(EU!C42,'SH Summary'!C:C,0)), "N/A")</f>
        <v>N/A</v>
      </c>
      <c r="L42" s="37">
        <f>VLOOKUP($C42,DATA_ALL!$A:$CU,L$5,FALSE)</f>
        <v>1414154443</v>
      </c>
      <c r="M42" s="49">
        <f t="shared" si="22"/>
        <v>2.7286420129842286E-3</v>
      </c>
      <c r="N42" s="37">
        <f>VLOOKUP($C42,DATA_ALL!$A:$CU,N$5,FALSE)</f>
        <v>664185</v>
      </c>
      <c r="O42" s="37">
        <f>VLOOKUP($C42,DATA_ALL!$A:$CU,O$5,FALSE)</f>
        <v>609518978</v>
      </c>
      <c r="P42" s="37">
        <f t="shared" si="23"/>
        <v>610183163</v>
      </c>
      <c r="Q42" s="49">
        <f t="shared" si="24"/>
        <v>1.9182117667400189E-3</v>
      </c>
      <c r="R42" s="37">
        <f>VLOOKUP($C42,DATA_ALL!$A:$CU,R$5,FALSE)</f>
        <v>0</v>
      </c>
      <c r="S42" s="49">
        <f t="shared" si="25"/>
        <v>0</v>
      </c>
      <c r="T42" s="37">
        <f>VLOOKUP($C42,DATA_ALL!$A:$CU,T$5,FALSE)</f>
        <v>50170836</v>
      </c>
      <c r="U42" s="37">
        <f>VLOOKUP($C42,DATA_ALL!$A:$CU,U$5,FALSE)</f>
        <v>475221911</v>
      </c>
      <c r="V42" s="37">
        <f t="shared" si="26"/>
        <v>525392747</v>
      </c>
      <c r="W42" s="49">
        <f t="shared" si="27"/>
        <v>7.2618209675190046E-3</v>
      </c>
      <c r="X42" s="37">
        <f>VLOOKUP($C42,DATA_ALL!$A:$CU,X$5,FALSE)</f>
        <v>50554781</v>
      </c>
      <c r="Y42" s="49">
        <f t="shared" si="28"/>
        <v>3.7063622434017597E-4</v>
      </c>
      <c r="Z42" s="37">
        <f>VLOOKUP($C42,DATA_ALL!$A:$CU,Z$5,FALSE)</f>
        <v>0</v>
      </c>
      <c r="AA42" s="37">
        <f>VLOOKUP($C42,DATA_ALL!$A:$CU,AA$5,FALSE)</f>
        <v>365177829</v>
      </c>
      <c r="AB42" s="37">
        <f t="shared" si="29"/>
        <v>365177829</v>
      </c>
      <c r="AC42" s="49">
        <f t="shared" si="30"/>
        <v>8.4473242886884108E-3</v>
      </c>
      <c r="AD42" s="37">
        <f>VLOOKUP($C42,DATA_ALL!$A:$CU,AD$5,FALSE)</f>
        <v>0</v>
      </c>
      <c r="AE42" s="37">
        <f>VLOOKUP($C42,DATA_ALL!$A:$CU,AE$5,FALSE)</f>
        <v>0</v>
      </c>
      <c r="AF42" s="37">
        <f t="shared" si="31"/>
        <v>0</v>
      </c>
      <c r="AG42" s="49">
        <f t="shared" si="32"/>
        <v>0</v>
      </c>
      <c r="AH42" s="37">
        <f>VLOOKUP($C42,DATA_ALL!$A:$CU,AH$5,FALSE)</f>
        <v>11238794</v>
      </c>
      <c r="AI42" s="49">
        <f t="shared" si="33"/>
        <v>1.4253384908053266E-4</v>
      </c>
      <c r="AJ42" s="37">
        <f>VLOOKUP($C42,DATA_ALL!$A:$CU,AJ$5,FALSE)</f>
        <v>36970820</v>
      </c>
      <c r="AK42" s="49">
        <f t="shared" si="34"/>
        <v>3.0963835845896145E-4</v>
      </c>
      <c r="AL42" s="37">
        <f>VLOOKUP($C42,DATA_ALL!$A:$CU,AL$5,FALSE)</f>
        <v>35238201</v>
      </c>
      <c r="AM42" s="49">
        <f t="shared" si="35"/>
        <v>1.3485725602755453E-3</v>
      </c>
      <c r="AN42" s="37">
        <f>VLOOKUP($C42,DATA_ALL!$A:$CU,AN$5,FALSE)</f>
        <v>0</v>
      </c>
      <c r="AO42" s="49">
        <f t="shared" si="36"/>
        <v>0</v>
      </c>
      <c r="AP42" s="37">
        <f>VLOOKUP($C42,DATA_ALL!$A:$CU,AP$5,FALSE)</f>
        <v>12355</v>
      </c>
      <c r="AQ42" s="49">
        <f t="shared" si="37"/>
        <v>1.1221616712079928E-5</v>
      </c>
      <c r="AR42" s="37">
        <f>VLOOKUP($C42,DATA_ALL!$A:$CU,AR$5,FALSE)</f>
        <v>0</v>
      </c>
      <c r="AS42" s="49">
        <f t="shared" si="38"/>
        <v>0</v>
      </c>
      <c r="AT42" s="37">
        <f>VLOOKUP($C42,DATA_ALL!$A:$CU,AT$5,FALSE)</f>
        <v>0</v>
      </c>
      <c r="AU42" s="49">
        <f t="shared" si="39"/>
        <v>0</v>
      </c>
    </row>
    <row r="43" spans="2:47" ht="16" customHeight="1" x14ac:dyDescent="0.35">
      <c r="B43" s="1">
        <v>36</v>
      </c>
      <c r="C43" s="51" t="s">
        <v>1402</v>
      </c>
      <c r="D43" s="51" t="str">
        <f>VLOOKUP($C43,DATA_ALL!$A:$CU,D$5,FALSE)</f>
        <v>Index</v>
      </c>
      <c r="E43" s="37">
        <f>VLOOKUP($C43,DATA_ALL!$A:$CU,E$5,FALSE)/1000000000</f>
        <v>75.692774739000001</v>
      </c>
      <c r="F43" s="37" t="str">
        <f>VLOOKUP($C43,DATA_ALL!$A:$CU,F$5,FALSE)</f>
        <v>Germany</v>
      </c>
      <c r="G43" s="37">
        <f>IF(VLOOKUP($C43,DATA_ALL!$A:$CU,G$5,FALSE)="N/A",0,VLOOKUP($C43,DATA_ALL!$A:$CU,G$5,FALSE))</f>
        <v>0</v>
      </c>
      <c r="H43" s="37">
        <f>IF(VLOOKUP($C43,DATA_ALL!$A:$CU,H$5,FALSE)="N/A",0,VLOOKUP($C43,DATA_ALL!$A:$CU,H$5,FALSE))</f>
        <v>0</v>
      </c>
      <c r="I43" s="37">
        <f t="shared" si="20"/>
        <v>0</v>
      </c>
      <c r="J43" s="48">
        <f t="shared" si="21"/>
        <v>0</v>
      </c>
      <c r="K43" s="50" t="str">
        <f>IFERROR(INDEX('SH Summary'!B:B,MATCH(EU!C43,'SH Summary'!C:C,0)), "N/A")</f>
        <v>N/A</v>
      </c>
      <c r="L43" s="37">
        <f>VLOOKUP($C43,DATA_ALL!$A:$CU,L$5,FALSE)</f>
        <v>0</v>
      </c>
      <c r="M43" s="49">
        <f t="shared" si="22"/>
        <v>0</v>
      </c>
      <c r="N43" s="37">
        <f>VLOOKUP($C43,DATA_ALL!$A:$CU,N$5,FALSE)</f>
        <v>0</v>
      </c>
      <c r="O43" s="37">
        <f>VLOOKUP($C43,DATA_ALL!$A:$CU,O$5,FALSE)</f>
        <v>0</v>
      </c>
      <c r="P43" s="37">
        <f t="shared" si="23"/>
        <v>0</v>
      </c>
      <c r="Q43" s="49">
        <f t="shared" si="24"/>
        <v>0</v>
      </c>
      <c r="R43" s="37">
        <f>VLOOKUP($C43,DATA_ALL!$A:$CU,R$5,FALSE)</f>
        <v>0</v>
      </c>
      <c r="S43" s="49">
        <f t="shared" si="25"/>
        <v>0</v>
      </c>
      <c r="T43" s="37">
        <f>VLOOKUP($C43,DATA_ALL!$A:$CU,T$5,FALSE)</f>
        <v>0</v>
      </c>
      <c r="U43" s="37">
        <f>VLOOKUP($C43,DATA_ALL!$A:$CU,U$5,FALSE)</f>
        <v>0</v>
      </c>
      <c r="V43" s="37">
        <f t="shared" si="26"/>
        <v>0</v>
      </c>
      <c r="W43" s="49">
        <f t="shared" si="27"/>
        <v>0</v>
      </c>
      <c r="X43" s="37">
        <f>VLOOKUP($C43,DATA_ALL!$A:$CU,X$5,FALSE)</f>
        <v>224174541</v>
      </c>
      <c r="Y43" s="49">
        <f t="shared" si="28"/>
        <v>1.6435083651026392E-3</v>
      </c>
      <c r="Z43" s="37">
        <f>VLOOKUP($C43,DATA_ALL!$A:$CU,Z$5,FALSE)</f>
        <v>0</v>
      </c>
      <c r="AA43" s="37">
        <f>VLOOKUP($C43,DATA_ALL!$A:$CU,AA$5,FALSE)</f>
        <v>0</v>
      </c>
      <c r="AB43" s="37">
        <f t="shared" si="29"/>
        <v>0</v>
      </c>
      <c r="AC43" s="49">
        <f t="shared" si="30"/>
        <v>0</v>
      </c>
      <c r="AD43" s="37">
        <f>VLOOKUP($C43,DATA_ALL!$A:$CU,AD$5,FALSE)</f>
        <v>293257</v>
      </c>
      <c r="AE43" s="37">
        <f>VLOOKUP($C43,DATA_ALL!$A:$CU,AE$5,FALSE)</f>
        <v>0</v>
      </c>
      <c r="AF43" s="37">
        <f t="shared" si="31"/>
        <v>293257</v>
      </c>
      <c r="AG43" s="49">
        <f t="shared" si="32"/>
        <v>6.3682301845819765E-6</v>
      </c>
      <c r="AH43" s="37">
        <f>VLOOKUP($C43,DATA_ALL!$A:$CU,AH$5,FALSE)</f>
        <v>263587401</v>
      </c>
      <c r="AI43" s="49">
        <f t="shared" si="33"/>
        <v>3.3428966518706405E-3</v>
      </c>
      <c r="AJ43" s="37">
        <f>VLOOKUP($C43,DATA_ALL!$A:$CU,AJ$5,FALSE)</f>
        <v>4189268</v>
      </c>
      <c r="AK43" s="49">
        <f t="shared" si="34"/>
        <v>3.5085996649916249E-5</v>
      </c>
      <c r="AL43" s="37">
        <f>VLOOKUP($C43,DATA_ALL!$A:$CU,AL$5,FALSE)</f>
        <v>19471415</v>
      </c>
      <c r="AM43" s="49">
        <f t="shared" si="35"/>
        <v>7.4517470340604666E-4</v>
      </c>
      <c r="AN43" s="37">
        <f>VLOOKUP($C43,DATA_ALL!$A:$CU,AN$5,FALSE)</f>
        <v>0</v>
      </c>
      <c r="AO43" s="49">
        <f t="shared" si="36"/>
        <v>0</v>
      </c>
      <c r="AP43" s="37">
        <f>VLOOKUP($C43,DATA_ALL!$A:$CU,AP$5,FALSE)</f>
        <v>0</v>
      </c>
      <c r="AQ43" s="49">
        <f t="shared" si="37"/>
        <v>0</v>
      </c>
      <c r="AR43" s="37">
        <f>VLOOKUP($C43,DATA_ALL!$A:$CU,AR$5,FALSE)</f>
        <v>0</v>
      </c>
      <c r="AS43" s="49">
        <f t="shared" si="38"/>
        <v>0</v>
      </c>
      <c r="AT43" s="37">
        <f>VLOOKUP($C43,DATA_ALL!$A:$CU,AT$5,FALSE)</f>
        <v>0</v>
      </c>
      <c r="AU43" s="49">
        <f t="shared" si="39"/>
        <v>0</v>
      </c>
    </row>
    <row r="44" spans="2:47" ht="16" customHeight="1" x14ac:dyDescent="0.35">
      <c r="B44" s="1">
        <v>37</v>
      </c>
      <c r="C44" s="51" t="s">
        <v>492</v>
      </c>
      <c r="D44" s="51" t="str">
        <f>VLOOKUP($C44,DATA_ALL!$A:$CU,D$5,FALSE)</f>
        <v>Index</v>
      </c>
      <c r="E44" s="37">
        <f>VLOOKUP($C44,DATA_ALL!$A:$CU,E$5,FALSE)/1000000000</f>
        <v>75.006020781999993</v>
      </c>
      <c r="F44" s="37" t="str">
        <f>VLOOKUP($C44,DATA_ALL!$A:$CU,F$5,FALSE)</f>
        <v>Germany</v>
      </c>
      <c r="G44" s="37">
        <f>IF(VLOOKUP($C44,DATA_ALL!$A:$CU,G$5,FALSE)="N/A",0,VLOOKUP($C44,DATA_ALL!$A:$CU,G$5,FALSE))</f>
        <v>1027068</v>
      </c>
      <c r="H44" s="37">
        <f>IF(VLOOKUP($C44,DATA_ALL!$A:$CU,H$5,FALSE)="N/A",0,VLOOKUP($C44,DATA_ALL!$A:$CU,H$5,FALSE))</f>
        <v>0</v>
      </c>
      <c r="I44" s="37">
        <f t="shared" si="20"/>
        <v>1027068</v>
      </c>
      <c r="J44" s="48">
        <f t="shared" si="21"/>
        <v>3.2876696542893725E-5</v>
      </c>
      <c r="K44" s="50">
        <f>IFERROR(INDEX('SH Summary'!B:B,MATCH(EU!C44,'SH Summary'!C:C,0)), "N/A")</f>
        <v>455</v>
      </c>
      <c r="L44" s="37">
        <f>VLOOKUP($C44,DATA_ALL!$A:$CU,L$5,FALSE)</f>
        <v>4187118</v>
      </c>
      <c r="M44" s="49">
        <f t="shared" si="22"/>
        <v>8.0791360128141944E-6</v>
      </c>
      <c r="N44" s="37">
        <f>VLOOKUP($C44,DATA_ALL!$A:$CU,N$5,FALSE)</f>
        <v>4658455</v>
      </c>
      <c r="O44" s="37">
        <f>VLOOKUP($C44,DATA_ALL!$A:$CU,O$5,FALSE)</f>
        <v>5398351</v>
      </c>
      <c r="P44" s="37">
        <f t="shared" si="23"/>
        <v>10056806</v>
      </c>
      <c r="Q44" s="49">
        <f t="shared" si="24"/>
        <v>3.1615234203080792E-5</v>
      </c>
      <c r="R44" s="37">
        <f>VLOOKUP($C44,DATA_ALL!$A:$CU,R$5,FALSE)</f>
        <v>1996739</v>
      </c>
      <c r="S44" s="49">
        <f t="shared" si="25"/>
        <v>3.0825051991324918E-5</v>
      </c>
      <c r="T44" s="37">
        <f>VLOOKUP($C44,DATA_ALL!$A:$CU,T$5,FALSE)</f>
        <v>0</v>
      </c>
      <c r="U44" s="37">
        <f>VLOOKUP($C44,DATA_ALL!$A:$CU,U$5,FALSE)</f>
        <v>1379575</v>
      </c>
      <c r="V44" s="37">
        <f t="shared" si="26"/>
        <v>1379575</v>
      </c>
      <c r="W44" s="49">
        <f t="shared" si="27"/>
        <v>1.9068071872840359E-5</v>
      </c>
      <c r="X44" s="37">
        <f>VLOOKUP($C44,DATA_ALL!$A:$CU,X$5,FALSE)</f>
        <v>21416519</v>
      </c>
      <c r="Y44" s="49">
        <f t="shared" si="28"/>
        <v>1.5701260263929618E-4</v>
      </c>
      <c r="Z44" s="37">
        <f>VLOOKUP($C44,DATA_ALL!$A:$CU,Z$5,FALSE)</f>
        <v>1440591</v>
      </c>
      <c r="AA44" s="37">
        <f>VLOOKUP($C44,DATA_ALL!$A:$CU,AA$5,FALSE)</f>
        <v>0</v>
      </c>
      <c r="AB44" s="37">
        <f t="shared" si="29"/>
        <v>1440591</v>
      </c>
      <c r="AC44" s="49">
        <f t="shared" si="30"/>
        <v>3.3323872310895215E-5</v>
      </c>
      <c r="AD44" s="37">
        <f>VLOOKUP($C44,DATA_ALL!$A:$CU,AD$5,FALSE)</f>
        <v>1052139</v>
      </c>
      <c r="AE44" s="37">
        <f>VLOOKUP($C44,DATA_ALL!$A:$CU,AE$5,FALSE)</f>
        <v>0</v>
      </c>
      <c r="AF44" s="37">
        <f t="shared" si="31"/>
        <v>1052139</v>
      </c>
      <c r="AG44" s="49">
        <f t="shared" si="32"/>
        <v>2.2847752442996741E-5</v>
      </c>
      <c r="AH44" s="37">
        <f>VLOOKUP($C44,DATA_ALL!$A:$CU,AH$5,FALSE)</f>
        <v>14673105</v>
      </c>
      <c r="AI44" s="49">
        <f t="shared" si="33"/>
        <v>1.8608883956880152E-4</v>
      </c>
      <c r="AJ44" s="37">
        <f>VLOOKUP($C44,DATA_ALL!$A:$CU,AJ$5,FALSE)</f>
        <v>36566629</v>
      </c>
      <c r="AK44" s="49">
        <f t="shared" si="34"/>
        <v>3.0625317420435513E-4</v>
      </c>
      <c r="AL44" s="37">
        <f>VLOOKUP($C44,DATA_ALL!$A:$CU,AL$5,FALSE)</f>
        <v>0</v>
      </c>
      <c r="AM44" s="49">
        <f t="shared" si="35"/>
        <v>0</v>
      </c>
      <c r="AN44" s="37">
        <f>VLOOKUP($C44,DATA_ALL!$A:$CU,AN$5,FALSE)</f>
        <v>0</v>
      </c>
      <c r="AO44" s="49">
        <f t="shared" si="36"/>
        <v>0</v>
      </c>
      <c r="AP44" s="37">
        <f>VLOOKUP($C44,DATA_ALL!$A:$CU,AP$5,FALSE)</f>
        <v>0</v>
      </c>
      <c r="AQ44" s="49">
        <f t="shared" si="37"/>
        <v>0</v>
      </c>
      <c r="AR44" s="37">
        <f>VLOOKUP($C44,DATA_ALL!$A:$CU,AR$5,FALSE)</f>
        <v>0</v>
      </c>
      <c r="AS44" s="49">
        <f t="shared" si="38"/>
        <v>0</v>
      </c>
      <c r="AT44" s="37">
        <f>VLOOKUP($C44,DATA_ALL!$A:$CU,AT$5,FALSE)</f>
        <v>0</v>
      </c>
      <c r="AU44" s="49">
        <f t="shared" si="39"/>
        <v>0</v>
      </c>
    </row>
    <row r="45" spans="2:47" ht="16" customHeight="1" x14ac:dyDescent="0.35">
      <c r="B45" s="1">
        <v>38</v>
      </c>
      <c r="C45" s="12" t="s">
        <v>134</v>
      </c>
      <c r="D45" s="12" t="str">
        <f>VLOOKUP($C45,DATA_ALL!$A:$CU,D$5,FALSE)</f>
        <v>Growth</v>
      </c>
      <c r="E45" s="37">
        <f>VLOOKUP($C45,DATA_ALL!$A:$CU,E$5,FALSE)/1000000000</f>
        <v>72.191477160000005</v>
      </c>
      <c r="F45" s="37" t="str">
        <f>VLOOKUP($C45,DATA_ALL!$A:$CU,F$5,FALSE)</f>
        <v>United Kingdom</v>
      </c>
      <c r="G45" s="37">
        <f>IF(VLOOKUP($C45,DATA_ALL!$A:$CU,G$5,FALSE)="N/A",0,VLOOKUP($C45,DATA_ALL!$A:$CU,G$5,FALSE))</f>
        <v>13024715</v>
      </c>
      <c r="H45" s="37">
        <f>IF(VLOOKUP($C45,DATA_ALL!$A:$CU,H$5,FALSE)="N/A",0,VLOOKUP($C45,DATA_ALL!$A:$CU,H$5,FALSE))</f>
        <v>16714028</v>
      </c>
      <c r="I45" s="37">
        <f t="shared" si="20"/>
        <v>29738743</v>
      </c>
      <c r="J45" s="48">
        <f t="shared" si="21"/>
        <v>9.5194439820742638E-4</v>
      </c>
      <c r="K45" s="50">
        <f>IFERROR(INDEX('SH Summary'!B:B,MATCH(EU!C45,'SH Summary'!C:C,0)), "N/A")</f>
        <v>96</v>
      </c>
      <c r="L45" s="37">
        <f>VLOOKUP($C45,DATA_ALL!$A:$CU,L$5,FALSE)</f>
        <v>268007724</v>
      </c>
      <c r="M45" s="49">
        <f t="shared" si="22"/>
        <v>5.171267813997043E-4</v>
      </c>
      <c r="N45" s="37">
        <f>VLOOKUP($C45,DATA_ALL!$A:$CU,N$5,FALSE)</f>
        <v>41785206</v>
      </c>
      <c r="O45" s="37">
        <f>VLOOKUP($C45,DATA_ALL!$A:$CU,O$5,FALSE)</f>
        <v>131643040</v>
      </c>
      <c r="P45" s="37">
        <f t="shared" si="23"/>
        <v>173428246</v>
      </c>
      <c r="Q45" s="49">
        <f t="shared" si="24"/>
        <v>5.4520039610185479E-4</v>
      </c>
      <c r="R45" s="37">
        <f>VLOOKUP($C45,DATA_ALL!$A:$CU,R$5,FALSE)</f>
        <v>17770660</v>
      </c>
      <c r="S45" s="49">
        <f t="shared" si="25"/>
        <v>2.7433806742902211E-4</v>
      </c>
      <c r="T45" s="37">
        <f>VLOOKUP($C45,DATA_ALL!$A:$CU,T$5,FALSE)</f>
        <v>17205136</v>
      </c>
      <c r="U45" s="37">
        <f>VLOOKUP($C45,DATA_ALL!$A:$CU,U$5,FALSE)</f>
        <v>16481543</v>
      </c>
      <c r="V45" s="37">
        <f t="shared" si="26"/>
        <v>33686679</v>
      </c>
      <c r="W45" s="49">
        <f t="shared" si="27"/>
        <v>4.6560717346233585E-4</v>
      </c>
      <c r="X45" s="37">
        <f>VLOOKUP($C45,DATA_ALL!$A:$CU,X$5,FALSE)</f>
        <v>22845507</v>
      </c>
      <c r="Y45" s="49">
        <f t="shared" si="28"/>
        <v>1.6748905425219941E-4</v>
      </c>
      <c r="Z45" s="37">
        <f>VLOOKUP($C45,DATA_ALL!$A:$CU,Z$5,FALSE)</f>
        <v>0</v>
      </c>
      <c r="AA45" s="37">
        <f>VLOOKUP($C45,DATA_ALL!$A:$CU,AA$5,FALSE)</f>
        <v>5427411</v>
      </c>
      <c r="AB45" s="37">
        <f t="shared" si="29"/>
        <v>5427411</v>
      </c>
      <c r="AC45" s="49">
        <f t="shared" si="30"/>
        <v>1.255473282442748E-4</v>
      </c>
      <c r="AD45" s="37">
        <f>VLOOKUP($C45,DATA_ALL!$A:$CU,AD$5,FALSE)</f>
        <v>14083711</v>
      </c>
      <c r="AE45" s="37">
        <f>VLOOKUP($C45,DATA_ALL!$A:$CU,AE$5,FALSE)</f>
        <v>15874829</v>
      </c>
      <c r="AF45" s="37">
        <f t="shared" si="31"/>
        <v>29958540</v>
      </c>
      <c r="AG45" s="49">
        <f t="shared" si="32"/>
        <v>6.5056547231270357E-4</v>
      </c>
      <c r="AH45" s="37">
        <f>VLOOKUP($C45,DATA_ALL!$A:$CU,AH$5,FALSE)</f>
        <v>0</v>
      </c>
      <c r="AI45" s="49">
        <f t="shared" si="33"/>
        <v>0</v>
      </c>
      <c r="AJ45" s="37">
        <f>VLOOKUP($C45,DATA_ALL!$A:$CU,AJ$5,FALSE)</f>
        <v>3957701</v>
      </c>
      <c r="AK45" s="49">
        <f t="shared" si="34"/>
        <v>3.3146574539363484E-5</v>
      </c>
      <c r="AL45" s="37">
        <f>VLOOKUP($C45,DATA_ALL!$A:$CU,AL$5,FALSE)</f>
        <v>0</v>
      </c>
      <c r="AM45" s="49">
        <f t="shared" si="35"/>
        <v>0</v>
      </c>
      <c r="AN45" s="37">
        <f>VLOOKUP($C45,DATA_ALL!$A:$CU,AN$5,FALSE)</f>
        <v>0</v>
      </c>
      <c r="AO45" s="49">
        <f t="shared" si="36"/>
        <v>0</v>
      </c>
      <c r="AP45" s="37">
        <f>VLOOKUP($C45,DATA_ALL!$A:$CU,AP$5,FALSE)</f>
        <v>0</v>
      </c>
      <c r="AQ45" s="49">
        <f t="shared" si="37"/>
        <v>0</v>
      </c>
      <c r="AR45" s="37">
        <f>VLOOKUP($C45,DATA_ALL!$A:$CU,AR$5,FALSE)</f>
        <v>0</v>
      </c>
      <c r="AS45" s="49">
        <f t="shared" si="38"/>
        <v>0</v>
      </c>
      <c r="AT45" s="37">
        <f>VLOOKUP($C45,DATA_ALL!$A:$CU,AT$5,FALSE)</f>
        <v>12864</v>
      </c>
      <c r="AU45" s="49">
        <f t="shared" si="39"/>
        <v>2.6121659751037345E-6</v>
      </c>
    </row>
    <row r="46" spans="2:47" ht="16" customHeight="1" x14ac:dyDescent="0.35">
      <c r="B46" s="1">
        <v>39</v>
      </c>
      <c r="C46" s="12" t="s">
        <v>171</v>
      </c>
      <c r="D46" s="12" t="str">
        <f>VLOOKUP($C46,DATA_ALL!$A:$CU,D$5,FALSE)</f>
        <v>Alternative</v>
      </c>
      <c r="E46" s="37">
        <f>VLOOKUP($C46,DATA_ALL!$A:$CU,E$5,FALSE)/1000000000</f>
        <v>69.547833702000005</v>
      </c>
      <c r="F46" s="37" t="str">
        <f>VLOOKUP($C46,DATA_ALL!$A:$CU,F$5,FALSE)</f>
        <v>United Kingdom</v>
      </c>
      <c r="G46" s="37">
        <f>IF(VLOOKUP($C46,DATA_ALL!$A:$CU,G$5,FALSE)="N/A",0,VLOOKUP($C46,DATA_ALL!$A:$CU,G$5,FALSE))</f>
        <v>17310141</v>
      </c>
      <c r="H46" s="37">
        <f>IF(VLOOKUP($C46,DATA_ALL!$A:$CU,H$5,FALSE)="N/A",0,VLOOKUP($C46,DATA_ALL!$A:$CU,H$5,FALSE))</f>
        <v>0</v>
      </c>
      <c r="I46" s="37">
        <f t="shared" si="20"/>
        <v>17310141</v>
      </c>
      <c r="J46" s="48">
        <f t="shared" si="21"/>
        <v>5.5410182458386689E-4</v>
      </c>
      <c r="K46" s="50">
        <f>IFERROR(INDEX('SH Summary'!B:B,MATCH(EU!C46,'SH Summary'!C:C,0)), "N/A")</f>
        <v>134</v>
      </c>
      <c r="L46" s="37">
        <f>VLOOKUP($C46,DATA_ALL!$A:$CU,L$5,FALSE)</f>
        <v>0</v>
      </c>
      <c r="M46" s="49">
        <f t="shared" si="22"/>
        <v>0</v>
      </c>
      <c r="N46" s="37">
        <f>VLOOKUP($C46,DATA_ALL!$A:$CU,N$5,FALSE)</f>
        <v>34132773</v>
      </c>
      <c r="O46" s="37">
        <f>VLOOKUP($C46,DATA_ALL!$A:$CU,O$5,FALSE)</f>
        <v>0</v>
      </c>
      <c r="P46" s="37">
        <f t="shared" si="23"/>
        <v>34132773</v>
      </c>
      <c r="Q46" s="49">
        <f t="shared" si="24"/>
        <v>1.073020213769255E-4</v>
      </c>
      <c r="R46" s="37">
        <f>VLOOKUP($C46,DATA_ALL!$A:$CU,R$5,FALSE)</f>
        <v>0</v>
      </c>
      <c r="S46" s="49">
        <f t="shared" si="25"/>
        <v>0</v>
      </c>
      <c r="T46" s="37">
        <f>VLOOKUP($C46,DATA_ALL!$A:$CU,T$5,FALSE)</f>
        <v>22935275</v>
      </c>
      <c r="U46" s="37">
        <f>VLOOKUP($C46,DATA_ALL!$A:$CU,U$5,FALSE)</f>
        <v>0</v>
      </c>
      <c r="V46" s="37">
        <f t="shared" si="26"/>
        <v>22935275</v>
      </c>
      <c r="W46" s="49">
        <f t="shared" si="27"/>
        <v>3.1700449205252244E-4</v>
      </c>
      <c r="X46" s="37">
        <f>VLOOKUP($C46,DATA_ALL!$A:$CU,X$5,FALSE)</f>
        <v>0</v>
      </c>
      <c r="Y46" s="49">
        <f t="shared" si="28"/>
        <v>0</v>
      </c>
      <c r="Z46" s="37">
        <f>VLOOKUP($C46,DATA_ALL!$A:$CU,Z$5,FALSE)</f>
        <v>0</v>
      </c>
      <c r="AA46" s="37">
        <f>VLOOKUP($C46,DATA_ALL!$A:$CU,AA$5,FALSE)</f>
        <v>0</v>
      </c>
      <c r="AB46" s="37">
        <f t="shared" si="29"/>
        <v>0</v>
      </c>
      <c r="AC46" s="49">
        <f t="shared" si="30"/>
        <v>0</v>
      </c>
      <c r="AD46" s="37">
        <f>VLOOKUP($C46,DATA_ALL!$A:$CU,AD$5,FALSE)</f>
        <v>44305049</v>
      </c>
      <c r="AE46" s="37">
        <f>VLOOKUP($C46,DATA_ALL!$A:$CU,AE$5,FALSE)</f>
        <v>0</v>
      </c>
      <c r="AF46" s="37">
        <f t="shared" si="31"/>
        <v>44305049</v>
      </c>
      <c r="AG46" s="49">
        <f t="shared" si="32"/>
        <v>9.6210747014115097E-4</v>
      </c>
      <c r="AH46" s="37">
        <f>VLOOKUP($C46,DATA_ALL!$A:$CU,AH$5,FALSE)</f>
        <v>0</v>
      </c>
      <c r="AI46" s="49">
        <f t="shared" si="33"/>
        <v>0</v>
      </c>
      <c r="AJ46" s="37">
        <f>VLOOKUP($C46,DATA_ALL!$A:$CU,AJ$5,FALSE)</f>
        <v>162956225</v>
      </c>
      <c r="AK46" s="49">
        <f t="shared" si="34"/>
        <v>1.3647925041876047E-3</v>
      </c>
      <c r="AL46" s="37">
        <f>VLOOKUP($C46,DATA_ALL!$A:$CU,AL$5,FALSE)</f>
        <v>11590909</v>
      </c>
      <c r="AM46" s="49">
        <f t="shared" si="35"/>
        <v>4.4358626100267893E-4</v>
      </c>
      <c r="AN46" s="37">
        <f>VLOOKUP($C46,DATA_ALL!$A:$CU,AN$5,FALSE)</f>
        <v>1477989</v>
      </c>
      <c r="AO46" s="49">
        <f t="shared" si="36"/>
        <v>3.5978310613437198E-4</v>
      </c>
      <c r="AP46" s="37">
        <f>VLOOKUP($C46,DATA_ALL!$A:$CU,AP$5,FALSE)</f>
        <v>0</v>
      </c>
      <c r="AQ46" s="49">
        <f t="shared" si="37"/>
        <v>0</v>
      </c>
      <c r="AR46" s="37">
        <f>VLOOKUP($C46,DATA_ALL!$A:$CU,AR$5,FALSE)</f>
        <v>0</v>
      </c>
      <c r="AS46" s="49">
        <f t="shared" si="38"/>
        <v>0</v>
      </c>
      <c r="AT46" s="37">
        <f>VLOOKUP($C46,DATA_ALL!$A:$CU,AT$5,FALSE)</f>
        <v>0</v>
      </c>
      <c r="AU46" s="49">
        <f t="shared" si="39"/>
        <v>0</v>
      </c>
    </row>
    <row r="47" spans="2:47" ht="16" customHeight="1" x14ac:dyDescent="0.35">
      <c r="B47" s="1">
        <v>40</v>
      </c>
      <c r="C47" s="12" t="s">
        <v>157</v>
      </c>
      <c r="D47" s="12" t="str">
        <f>VLOOKUP($C47,DATA_ALL!$A:$CU,D$5,FALSE)</f>
        <v>Value</v>
      </c>
      <c r="E47" s="37">
        <f>VLOOKUP($C47,DATA_ALL!$A:$CU,E$5,FALSE)/1000000000</f>
        <v>68.255839168999998</v>
      </c>
      <c r="F47" s="37" t="str">
        <f>VLOOKUP($C47,DATA_ALL!$A:$CU,F$5,FALSE)</f>
        <v>Norway</v>
      </c>
      <c r="G47" s="37">
        <f>IF(VLOOKUP($C47,DATA_ALL!$A:$CU,G$5,FALSE)="N/A",0,VLOOKUP($C47,DATA_ALL!$A:$CU,G$5,FALSE))</f>
        <v>4362102</v>
      </c>
      <c r="H47" s="37">
        <f>IF(VLOOKUP($C47,DATA_ALL!$A:$CU,H$5,FALSE)="N/A",0,VLOOKUP($C47,DATA_ALL!$A:$CU,H$5,FALSE))</f>
        <v>16838348</v>
      </c>
      <c r="I47" s="37">
        <f t="shared" si="20"/>
        <v>21200450</v>
      </c>
      <c r="J47" s="48">
        <f t="shared" si="21"/>
        <v>6.7863156209987193E-4</v>
      </c>
      <c r="K47" s="50">
        <f>IFERROR(INDEX('SH Summary'!B:B,MATCH(EU!C47,'SH Summary'!C:C,0)), "N/A")</f>
        <v>119</v>
      </c>
      <c r="L47" s="37">
        <f>VLOOKUP($C47,DATA_ALL!$A:$CU,L$5,FALSE)</f>
        <v>284772370</v>
      </c>
      <c r="M47" s="49">
        <f t="shared" si="22"/>
        <v>5.4947453353868902E-4</v>
      </c>
      <c r="N47" s="37">
        <f>VLOOKUP($C47,DATA_ALL!$A:$CU,N$5,FALSE)</f>
        <v>9510621</v>
      </c>
      <c r="O47" s="37">
        <f>VLOOKUP($C47,DATA_ALL!$A:$CU,O$5,FALSE)</f>
        <v>197636346</v>
      </c>
      <c r="P47" s="37">
        <f t="shared" si="23"/>
        <v>207146967</v>
      </c>
      <c r="Q47" s="49">
        <f t="shared" si="24"/>
        <v>6.5120077648538196E-4</v>
      </c>
      <c r="R47" s="37">
        <f>VLOOKUP($C47,DATA_ALL!$A:$CU,R$5,FALSE)</f>
        <v>33149445</v>
      </c>
      <c r="S47" s="49">
        <f t="shared" si="25"/>
        <v>5.1175109296135645E-4</v>
      </c>
      <c r="T47" s="37">
        <f>VLOOKUP($C47,DATA_ALL!$A:$CU,T$5,FALSE)</f>
        <v>0</v>
      </c>
      <c r="U47" s="37">
        <f>VLOOKUP($C47,DATA_ALL!$A:$CU,U$5,FALSE)</f>
        <v>30239374</v>
      </c>
      <c r="V47" s="37">
        <f t="shared" si="26"/>
        <v>30239374</v>
      </c>
      <c r="W47" s="49">
        <f t="shared" si="27"/>
        <v>4.1795955770559777E-4</v>
      </c>
      <c r="X47" s="37">
        <f>VLOOKUP($C47,DATA_ALL!$A:$CU,X$5,FALSE)</f>
        <v>0</v>
      </c>
      <c r="Y47" s="49">
        <f t="shared" si="28"/>
        <v>0</v>
      </c>
      <c r="Z47" s="37">
        <f>VLOOKUP($C47,DATA_ALL!$A:$CU,Z$5,FALSE)</f>
        <v>0</v>
      </c>
      <c r="AA47" s="37">
        <f>VLOOKUP($C47,DATA_ALL!$A:$CU,AA$5,FALSE)</f>
        <v>23654429</v>
      </c>
      <c r="AB47" s="37">
        <f t="shared" si="29"/>
        <v>23654429</v>
      </c>
      <c r="AC47" s="49">
        <f t="shared" si="30"/>
        <v>5.4717624334952577E-4</v>
      </c>
      <c r="AD47" s="37">
        <f>VLOOKUP($C47,DATA_ALL!$A:$CU,AD$5,FALSE)</f>
        <v>818380</v>
      </c>
      <c r="AE47" s="37">
        <f>VLOOKUP($C47,DATA_ALL!$A:$CU,AE$5,FALSE)</f>
        <v>22842593</v>
      </c>
      <c r="AF47" s="37">
        <f t="shared" si="31"/>
        <v>23660973</v>
      </c>
      <c r="AG47" s="49">
        <f t="shared" si="32"/>
        <v>5.1381048859934855E-4</v>
      </c>
      <c r="AH47" s="37">
        <f>VLOOKUP($C47,DATA_ALL!$A:$CU,AH$5,FALSE)</f>
        <v>24755552</v>
      </c>
      <c r="AI47" s="49">
        <f t="shared" si="33"/>
        <v>3.1395753963221306E-4</v>
      </c>
      <c r="AJ47" s="37">
        <f>VLOOKUP($C47,DATA_ALL!$A:$CU,AJ$5,FALSE)</f>
        <v>82880149</v>
      </c>
      <c r="AK47" s="49">
        <f t="shared" si="34"/>
        <v>6.941386013400335E-4</v>
      </c>
      <c r="AL47" s="37">
        <f>VLOOKUP($C47,DATA_ALL!$A:$CU,AL$5,FALSE)</f>
        <v>30891235</v>
      </c>
      <c r="AM47" s="49">
        <f t="shared" si="35"/>
        <v>1.1822133562954459E-3</v>
      </c>
      <c r="AN47" s="37">
        <f>VLOOKUP($C47,DATA_ALL!$A:$CU,AN$5,FALSE)</f>
        <v>0</v>
      </c>
      <c r="AO47" s="49">
        <f t="shared" si="36"/>
        <v>0</v>
      </c>
      <c r="AP47" s="37">
        <f>VLOOKUP($C47,DATA_ALL!$A:$CU,AP$5,FALSE)</f>
        <v>0</v>
      </c>
      <c r="AQ47" s="49">
        <f t="shared" si="37"/>
        <v>0</v>
      </c>
      <c r="AR47" s="37">
        <f>VLOOKUP($C47,DATA_ALL!$A:$CU,AR$5,FALSE)</f>
        <v>0</v>
      </c>
      <c r="AS47" s="49">
        <f t="shared" si="38"/>
        <v>0</v>
      </c>
      <c r="AT47" s="37">
        <f>VLOOKUP($C47,DATA_ALL!$A:$CU,AT$5,FALSE)</f>
        <v>2061899</v>
      </c>
      <c r="AU47" s="49">
        <f t="shared" si="39"/>
        <v>4.186895531639004E-4</v>
      </c>
    </row>
    <row r="48" spans="2:47" ht="16" customHeight="1" x14ac:dyDescent="0.35">
      <c r="B48" s="1">
        <v>41</v>
      </c>
      <c r="C48" s="12" t="s">
        <v>1403</v>
      </c>
      <c r="D48" s="12" t="str">
        <f>VLOOKUP($C48,DATA_ALL!$A:$CU,D$5,FALSE)</f>
        <v>Growth</v>
      </c>
      <c r="E48" s="37">
        <f>VLOOKUP($C48,DATA_ALL!$A:$CU,E$5,FALSE)/1000000000</f>
        <v>68.097105217999996</v>
      </c>
      <c r="F48" s="37" t="str">
        <f>VLOOKUP($C48,DATA_ALL!$A:$CU,F$5,FALSE)</f>
        <v>United Kingdom</v>
      </c>
      <c r="G48" s="37">
        <f>IF(VLOOKUP($C48,DATA_ALL!$A:$CU,G$5,FALSE)="N/A",0,VLOOKUP($C48,DATA_ALL!$A:$CU,G$5,FALSE))</f>
        <v>0</v>
      </c>
      <c r="H48" s="37">
        <f>IF(VLOOKUP($C48,DATA_ALL!$A:$CU,H$5,FALSE)="N/A",0,VLOOKUP($C48,DATA_ALL!$A:$CU,H$5,FALSE))</f>
        <v>0</v>
      </c>
      <c r="I48" s="37">
        <f t="shared" si="20"/>
        <v>0</v>
      </c>
      <c r="J48" s="48">
        <f t="shared" si="21"/>
        <v>0</v>
      </c>
      <c r="K48" s="50" t="str">
        <f>IFERROR(INDEX('SH Summary'!B:B,MATCH(EU!C48,'SH Summary'!C:C,0)), "N/A")</f>
        <v>N/A</v>
      </c>
      <c r="L48" s="37">
        <f>VLOOKUP($C48,DATA_ALL!$A:$CU,L$5,FALSE)</f>
        <v>244748975</v>
      </c>
      <c r="M48" s="49">
        <f t="shared" si="22"/>
        <v>4.722485150936422E-4</v>
      </c>
      <c r="N48" s="37">
        <f>VLOOKUP($C48,DATA_ALL!$A:$CU,N$5,FALSE)</f>
        <v>0</v>
      </c>
      <c r="O48" s="37">
        <f>VLOOKUP($C48,DATA_ALL!$A:$CU,O$5,FALSE)</f>
        <v>40767379</v>
      </c>
      <c r="P48" s="37">
        <f t="shared" si="23"/>
        <v>40767379</v>
      </c>
      <c r="Q48" s="49">
        <f t="shared" si="24"/>
        <v>1.2815900345803207E-4</v>
      </c>
      <c r="R48" s="37">
        <f>VLOOKUP($C48,DATA_ALL!$A:$CU,R$5,FALSE)</f>
        <v>0</v>
      </c>
      <c r="S48" s="49">
        <f t="shared" si="25"/>
        <v>0</v>
      </c>
      <c r="T48" s="37">
        <f>VLOOKUP($C48,DATA_ALL!$A:$CU,T$5,FALSE)</f>
        <v>0</v>
      </c>
      <c r="U48" s="37">
        <f>VLOOKUP($C48,DATA_ALL!$A:$CU,U$5,FALSE)</f>
        <v>0</v>
      </c>
      <c r="V48" s="37">
        <f t="shared" si="26"/>
        <v>0</v>
      </c>
      <c r="W48" s="49">
        <f t="shared" si="27"/>
        <v>0</v>
      </c>
      <c r="X48" s="37">
        <f>VLOOKUP($C48,DATA_ALL!$A:$CU,X$5,FALSE)</f>
        <v>0</v>
      </c>
      <c r="Y48" s="49">
        <f t="shared" si="28"/>
        <v>0</v>
      </c>
      <c r="Z48" s="37">
        <f>VLOOKUP($C48,DATA_ALL!$A:$CU,Z$5,FALSE)</f>
        <v>0</v>
      </c>
      <c r="AA48" s="37">
        <f>VLOOKUP($C48,DATA_ALL!$A:$CU,AA$5,FALSE)</f>
        <v>0</v>
      </c>
      <c r="AB48" s="37">
        <f t="shared" si="29"/>
        <v>0</v>
      </c>
      <c r="AC48" s="49">
        <f t="shared" si="30"/>
        <v>0</v>
      </c>
      <c r="AD48" s="37">
        <f>VLOOKUP($C48,DATA_ALL!$A:$CU,AD$5,FALSE)</f>
        <v>0</v>
      </c>
      <c r="AE48" s="37">
        <f>VLOOKUP($C48,DATA_ALL!$A:$CU,AE$5,FALSE)</f>
        <v>1280816</v>
      </c>
      <c r="AF48" s="37">
        <f t="shared" si="31"/>
        <v>1280816</v>
      </c>
      <c r="AG48" s="49">
        <f t="shared" si="32"/>
        <v>2.7813593919652553E-5</v>
      </c>
      <c r="AH48" s="37">
        <f>VLOOKUP($C48,DATA_ALL!$A:$CU,AH$5,FALSE)</f>
        <v>4048284</v>
      </c>
      <c r="AI48" s="49">
        <f t="shared" si="33"/>
        <v>5.1341585288522511E-5</v>
      </c>
      <c r="AJ48" s="37">
        <f>VLOOKUP($C48,DATA_ALL!$A:$CU,AJ$5,FALSE)</f>
        <v>10214236</v>
      </c>
      <c r="AK48" s="49">
        <f t="shared" si="34"/>
        <v>8.5546365159128979E-5</v>
      </c>
      <c r="AL48" s="37">
        <f>VLOOKUP($C48,DATA_ALL!$A:$CU,AL$5,FALSE)</f>
        <v>2121879</v>
      </c>
      <c r="AM48" s="49">
        <f t="shared" si="35"/>
        <v>8.1204707233065436E-5</v>
      </c>
      <c r="AN48" s="37">
        <f>VLOOKUP($C48,DATA_ALL!$A:$CU,AN$5,FALSE)</f>
        <v>0</v>
      </c>
      <c r="AO48" s="49">
        <f t="shared" si="36"/>
        <v>0</v>
      </c>
      <c r="AP48" s="37">
        <f>VLOOKUP($C48,DATA_ALL!$A:$CU,AP$5,FALSE)</f>
        <v>464008</v>
      </c>
      <c r="AQ48" s="49">
        <f t="shared" si="37"/>
        <v>4.2144232515894643E-4</v>
      </c>
      <c r="AR48" s="37">
        <f>VLOOKUP($C48,DATA_ALL!$A:$CU,AR$5,FALSE)</f>
        <v>0</v>
      </c>
      <c r="AS48" s="49">
        <f t="shared" si="38"/>
        <v>0</v>
      </c>
      <c r="AT48" s="37">
        <f>VLOOKUP($C48,DATA_ALL!$A:$CU,AT$5,FALSE)</f>
        <v>0</v>
      </c>
      <c r="AU48" s="49">
        <f t="shared" si="39"/>
        <v>0</v>
      </c>
    </row>
    <row r="49" spans="2:47" ht="16" customHeight="1" x14ac:dyDescent="0.35">
      <c r="B49" s="1">
        <v>42</v>
      </c>
      <c r="C49" s="12" t="s">
        <v>261</v>
      </c>
      <c r="D49" s="12" t="str">
        <f>VLOOKUP($C49,DATA_ALL!$A:$CU,D$5,FALSE)</f>
        <v>Value</v>
      </c>
      <c r="E49" s="37">
        <f>VLOOKUP($C49,DATA_ALL!$A:$CU,E$5,FALSE)/1000000000</f>
        <v>65.134995183000001</v>
      </c>
      <c r="F49" s="37" t="str">
        <f>VLOOKUP($C49,DATA_ALL!$A:$CU,F$5,FALSE)</f>
        <v>Sweden</v>
      </c>
      <c r="G49" s="37">
        <f>IF(VLOOKUP($C49,DATA_ALL!$A:$CU,G$5,FALSE)="N/A",0,VLOOKUP($C49,DATA_ALL!$A:$CU,G$5,FALSE))</f>
        <v>0</v>
      </c>
      <c r="H49" s="37">
        <f>IF(VLOOKUP($C49,DATA_ALL!$A:$CU,H$5,FALSE)="N/A",0,VLOOKUP($C49,DATA_ALL!$A:$CU,H$5,FALSE))</f>
        <v>7240996</v>
      </c>
      <c r="I49" s="37">
        <f t="shared" si="20"/>
        <v>7240996</v>
      </c>
      <c r="J49" s="48">
        <f t="shared" si="21"/>
        <v>2.3178604353393085E-4</v>
      </c>
      <c r="K49" s="50">
        <f>IFERROR(INDEX('SH Summary'!B:B,MATCH(EU!C49,'SH Summary'!C:C,0)), "N/A")</f>
        <v>224</v>
      </c>
      <c r="L49" s="37">
        <f>VLOOKUP($C49,DATA_ALL!$A:$CU,L$5,FALSE)</f>
        <v>125674226</v>
      </c>
      <c r="M49" s="49">
        <f t="shared" si="22"/>
        <v>2.4249117535239033E-4</v>
      </c>
      <c r="N49" s="37">
        <f>VLOOKUP($C49,DATA_ALL!$A:$CU,N$5,FALSE)</f>
        <v>0</v>
      </c>
      <c r="O49" s="37">
        <f>VLOOKUP($C49,DATA_ALL!$A:$CU,O$5,FALSE)</f>
        <v>74784111</v>
      </c>
      <c r="P49" s="37">
        <f t="shared" si="23"/>
        <v>74784111</v>
      </c>
      <c r="Q49" s="49">
        <f t="shared" si="24"/>
        <v>2.3509623074504873E-4</v>
      </c>
      <c r="R49" s="37">
        <f>VLOOKUP($C49,DATA_ALL!$A:$CU,R$5,FALSE)</f>
        <v>11350862</v>
      </c>
      <c r="S49" s="49">
        <f t="shared" si="25"/>
        <v>1.7523117007097792E-4</v>
      </c>
      <c r="T49" s="37">
        <f>VLOOKUP($C49,DATA_ALL!$A:$CU,T$5,FALSE)</f>
        <v>0</v>
      </c>
      <c r="U49" s="37">
        <f>VLOOKUP($C49,DATA_ALL!$A:$CU,U$5,FALSE)</f>
        <v>9479417</v>
      </c>
      <c r="V49" s="37">
        <f t="shared" si="26"/>
        <v>9479417</v>
      </c>
      <c r="W49" s="49">
        <f t="shared" si="27"/>
        <v>1.3102165860400829E-4</v>
      </c>
      <c r="X49" s="37">
        <f>VLOOKUP($C49,DATA_ALL!$A:$CU,X$5,FALSE)</f>
        <v>0</v>
      </c>
      <c r="Y49" s="49">
        <f t="shared" si="28"/>
        <v>0</v>
      </c>
      <c r="Z49" s="37">
        <f>VLOOKUP($C49,DATA_ALL!$A:$CU,Z$5,FALSE)</f>
        <v>0</v>
      </c>
      <c r="AA49" s="37">
        <f>VLOOKUP($C49,DATA_ALL!$A:$CU,AA$5,FALSE)</f>
        <v>7771057</v>
      </c>
      <c r="AB49" s="37">
        <f t="shared" si="29"/>
        <v>7771057</v>
      </c>
      <c r="AC49" s="49">
        <f t="shared" si="30"/>
        <v>1.7976074485311126E-4</v>
      </c>
      <c r="AD49" s="37">
        <f>VLOOKUP($C49,DATA_ALL!$A:$CU,AD$5,FALSE)</f>
        <v>0</v>
      </c>
      <c r="AE49" s="37">
        <f>VLOOKUP($C49,DATA_ALL!$A:$CU,AE$5,FALSE)</f>
        <v>7320702</v>
      </c>
      <c r="AF49" s="37">
        <f t="shared" si="31"/>
        <v>7320702</v>
      </c>
      <c r="AG49" s="49">
        <f t="shared" si="32"/>
        <v>1.5897289902280131E-4</v>
      </c>
      <c r="AH49" s="37">
        <f>VLOOKUP($C49,DATA_ALL!$A:$CU,AH$5,FALSE)</f>
        <v>29393943</v>
      </c>
      <c r="AI49" s="49">
        <f t="shared" si="33"/>
        <v>3.7278304375396325E-4</v>
      </c>
      <c r="AJ49" s="37">
        <f>VLOOKUP($C49,DATA_ALL!$A:$CU,AJ$5,FALSE)</f>
        <v>86416818</v>
      </c>
      <c r="AK49" s="49">
        <f t="shared" si="34"/>
        <v>7.2375894472361804E-4</v>
      </c>
      <c r="AL49" s="37">
        <f>VLOOKUP($C49,DATA_ALL!$A:$CU,AL$5,FALSE)</f>
        <v>53253855</v>
      </c>
      <c r="AM49" s="49">
        <f t="shared" si="35"/>
        <v>2.0380350172215845E-3</v>
      </c>
      <c r="AN49" s="37">
        <f>VLOOKUP($C49,DATA_ALL!$A:$CU,AN$5,FALSE)</f>
        <v>0</v>
      </c>
      <c r="AO49" s="49">
        <f t="shared" si="36"/>
        <v>0</v>
      </c>
      <c r="AP49" s="37">
        <f>VLOOKUP($C49,DATA_ALL!$A:$CU,AP$5,FALSE)</f>
        <v>0</v>
      </c>
      <c r="AQ49" s="49">
        <f t="shared" si="37"/>
        <v>0</v>
      </c>
      <c r="AR49" s="37">
        <f>VLOOKUP($C49,DATA_ALL!$A:$CU,AR$5,FALSE)</f>
        <v>0</v>
      </c>
      <c r="AS49" s="49">
        <f t="shared" si="38"/>
        <v>0</v>
      </c>
      <c r="AT49" s="37">
        <f>VLOOKUP($C49,DATA_ALL!$A:$CU,AT$5,FALSE)</f>
        <v>93223</v>
      </c>
      <c r="AU49" s="49">
        <f t="shared" si="39"/>
        <v>1.8929877852697094E-5</v>
      </c>
    </row>
    <row r="50" spans="2:47" ht="16" customHeight="1" x14ac:dyDescent="0.35">
      <c r="B50" s="1">
        <v>43</v>
      </c>
      <c r="C50" s="12" t="s">
        <v>279</v>
      </c>
      <c r="D50" s="12" t="str">
        <f>VLOOKUP($C50,DATA_ALL!$A:$CU,D$5,FALSE)</f>
        <v>Growth</v>
      </c>
      <c r="E50" s="37">
        <f>VLOOKUP($C50,DATA_ALL!$A:$CU,E$5,FALSE)/1000000000</f>
        <v>64.328197297000003</v>
      </c>
      <c r="F50" s="37" t="str">
        <f>VLOOKUP($C50,DATA_ALL!$A:$CU,F$5,FALSE)</f>
        <v>Germany</v>
      </c>
      <c r="G50" s="37">
        <f>IF(VLOOKUP($C50,DATA_ALL!$A:$CU,G$5,FALSE)="N/A",0,VLOOKUP($C50,DATA_ALL!$A:$CU,G$5,FALSE))</f>
        <v>1842230</v>
      </c>
      <c r="H50" s="37">
        <f>IF(VLOOKUP($C50,DATA_ALL!$A:$CU,H$5,FALSE)="N/A",0,VLOOKUP($C50,DATA_ALL!$A:$CU,H$5,FALSE))</f>
        <v>5082532</v>
      </c>
      <c r="I50" s="37">
        <f t="shared" si="20"/>
        <v>6924762</v>
      </c>
      <c r="J50" s="48">
        <f t="shared" si="21"/>
        <v>2.2166331626120359E-4</v>
      </c>
      <c r="K50" s="50">
        <f>IFERROR(INDEX('SH Summary'!B:B,MATCH(EU!C50,'SH Summary'!C:C,0)), "N/A")</f>
        <v>242</v>
      </c>
      <c r="L50" s="37">
        <f>VLOOKUP($C50,DATA_ALL!$A:$CU,L$5,FALSE)</f>
        <v>8215980</v>
      </c>
      <c r="M50" s="49">
        <f t="shared" si="22"/>
        <v>1.5852913602759979E-5</v>
      </c>
      <c r="N50" s="37">
        <f>VLOOKUP($C50,DATA_ALL!$A:$CU,N$5,FALSE)</f>
        <v>7401764</v>
      </c>
      <c r="O50" s="37">
        <f>VLOOKUP($C50,DATA_ALL!$A:$CU,O$5,FALSE)</f>
        <v>1366804</v>
      </c>
      <c r="P50" s="37">
        <f t="shared" si="23"/>
        <v>8768568</v>
      </c>
      <c r="Q50" s="49">
        <f t="shared" si="24"/>
        <v>2.7565444828670231E-5</v>
      </c>
      <c r="R50" s="37">
        <f>VLOOKUP($C50,DATA_ALL!$A:$CU,R$5,FALSE)</f>
        <v>0</v>
      </c>
      <c r="S50" s="49">
        <f t="shared" si="25"/>
        <v>0</v>
      </c>
      <c r="T50" s="37">
        <f>VLOOKUP($C50,DATA_ALL!$A:$CU,T$5,FALSE)</f>
        <v>3087600</v>
      </c>
      <c r="U50" s="37">
        <f>VLOOKUP($C50,DATA_ALL!$A:$CU,U$5,FALSE)</f>
        <v>68735</v>
      </c>
      <c r="V50" s="37">
        <f t="shared" si="26"/>
        <v>3156335</v>
      </c>
      <c r="W50" s="49">
        <f t="shared" si="27"/>
        <v>4.3625915687629579E-5</v>
      </c>
      <c r="X50" s="37">
        <f>VLOOKUP($C50,DATA_ALL!$A:$CU,X$5,FALSE)</f>
        <v>2367000</v>
      </c>
      <c r="Y50" s="49">
        <f t="shared" si="28"/>
        <v>1.7353372434017594E-5</v>
      </c>
      <c r="Z50" s="37">
        <f>VLOOKUP($C50,DATA_ALL!$A:$CU,Z$5,FALSE)</f>
        <v>373100</v>
      </c>
      <c r="AA50" s="37">
        <f>VLOOKUP($C50,DATA_ALL!$A:$CU,AA$5,FALSE)</f>
        <v>0</v>
      </c>
      <c r="AB50" s="37">
        <f t="shared" si="29"/>
        <v>373100</v>
      </c>
      <c r="AC50" s="49">
        <f t="shared" si="30"/>
        <v>8.6305806153134391E-6</v>
      </c>
      <c r="AD50" s="37">
        <f>VLOOKUP($C50,DATA_ALL!$A:$CU,AD$5,FALSE)</f>
        <v>1840600</v>
      </c>
      <c r="AE50" s="37">
        <f>VLOOKUP($C50,DATA_ALL!$A:$CU,AE$5,FALSE)</f>
        <v>0</v>
      </c>
      <c r="AF50" s="37">
        <f t="shared" si="31"/>
        <v>1840600</v>
      </c>
      <c r="AG50" s="49">
        <f t="shared" si="32"/>
        <v>3.9969598262757873E-5</v>
      </c>
      <c r="AH50" s="37">
        <f>VLOOKUP($C50,DATA_ALL!$A:$CU,AH$5,FALSE)</f>
        <v>43848583</v>
      </c>
      <c r="AI50" s="49">
        <f t="shared" si="33"/>
        <v>5.5610124286620168E-4</v>
      </c>
      <c r="AJ50" s="37">
        <f>VLOOKUP($C50,DATA_ALL!$A:$CU,AJ$5,FALSE)</f>
        <v>207253002</v>
      </c>
      <c r="AK50" s="49">
        <f t="shared" si="34"/>
        <v>1.7357872864321609E-3</v>
      </c>
      <c r="AL50" s="37">
        <f>VLOOKUP($C50,DATA_ALL!$A:$CU,AL$5,FALSE)</f>
        <v>34025336</v>
      </c>
      <c r="AM50" s="49">
        <f t="shared" si="35"/>
        <v>1.3021559892843475E-3</v>
      </c>
      <c r="AN50" s="37">
        <f>VLOOKUP($C50,DATA_ALL!$A:$CU,AN$5,FALSE)</f>
        <v>283777</v>
      </c>
      <c r="AO50" s="49">
        <f t="shared" si="36"/>
        <v>6.9079113924050634E-5</v>
      </c>
      <c r="AP50" s="37">
        <f>VLOOKUP($C50,DATA_ALL!$A:$CU,AP$5,FALSE)</f>
        <v>953185</v>
      </c>
      <c r="AQ50" s="49">
        <f t="shared" si="37"/>
        <v>8.6574477747502273E-4</v>
      </c>
      <c r="AR50" s="37">
        <f>VLOOKUP($C50,DATA_ALL!$A:$CU,AR$5,FALSE)</f>
        <v>517372</v>
      </c>
      <c r="AS50" s="49">
        <f t="shared" si="38"/>
        <v>2.3831045601105483E-3</v>
      </c>
      <c r="AT50" s="37">
        <f>VLOOKUP($C50,DATA_ALL!$A:$CU,AT$5,FALSE)</f>
        <v>0</v>
      </c>
      <c r="AU50" s="49">
        <f t="shared" si="39"/>
        <v>0</v>
      </c>
    </row>
    <row r="51" spans="2:47" ht="16" customHeight="1" x14ac:dyDescent="0.35">
      <c r="B51" s="1">
        <v>44</v>
      </c>
      <c r="C51" s="12" t="s">
        <v>453</v>
      </c>
      <c r="D51" s="12" t="str">
        <f>VLOOKUP($C51,DATA_ALL!$A:$CU,D$5,FALSE)</f>
        <v>Growth</v>
      </c>
      <c r="E51" s="37">
        <f>VLOOKUP($C51,DATA_ALL!$A:$CU,E$5,FALSE)/1000000000</f>
        <v>60.446629254000001</v>
      </c>
      <c r="F51" s="37" t="str">
        <f>VLOOKUP($C51,DATA_ALL!$A:$CU,F$5,FALSE)</f>
        <v>United Kingdom</v>
      </c>
      <c r="G51" s="37">
        <f>IF(VLOOKUP($C51,DATA_ALL!$A:$CU,G$5,FALSE)="N/A",0,VLOOKUP($C51,DATA_ALL!$A:$CU,G$5,FALSE))</f>
        <v>16480</v>
      </c>
      <c r="H51" s="37">
        <f>IF(VLOOKUP($C51,DATA_ALL!$A:$CU,H$5,FALSE)="N/A",0,VLOOKUP($C51,DATA_ALL!$A:$CU,H$5,FALSE))</f>
        <v>1285403</v>
      </c>
      <c r="I51" s="37">
        <f t="shared" si="20"/>
        <v>1301883</v>
      </c>
      <c r="J51" s="48">
        <f t="shared" si="21"/>
        <v>4.1673591549295773E-5</v>
      </c>
      <c r="K51" s="50">
        <f>IFERROR(INDEX('SH Summary'!B:B,MATCH(EU!C51,'SH Summary'!C:C,0)), "N/A")</f>
        <v>416</v>
      </c>
      <c r="L51" s="37">
        <f>VLOOKUP($C51,DATA_ALL!$A:$CU,L$5,FALSE)</f>
        <v>375957296</v>
      </c>
      <c r="M51" s="49">
        <f t="shared" si="22"/>
        <v>7.2541784812222773E-4</v>
      </c>
      <c r="N51" s="37">
        <f>VLOOKUP($C51,DATA_ALL!$A:$CU,N$5,FALSE)</f>
        <v>13813397</v>
      </c>
      <c r="O51" s="37">
        <f>VLOOKUP($C51,DATA_ALL!$A:$CU,O$5,FALSE)</f>
        <v>194742376</v>
      </c>
      <c r="P51" s="37">
        <f t="shared" si="23"/>
        <v>208555773</v>
      </c>
      <c r="Q51" s="49">
        <f t="shared" si="24"/>
        <v>6.5562959132348315E-4</v>
      </c>
      <c r="R51" s="37">
        <f>VLOOKUP($C51,DATA_ALL!$A:$CU,R$5,FALSE)</f>
        <v>6365642</v>
      </c>
      <c r="S51" s="49">
        <f t="shared" si="25"/>
        <v>9.8270853430599376E-5</v>
      </c>
      <c r="T51" s="37">
        <f>VLOOKUP($C51,DATA_ALL!$A:$CU,T$5,FALSE)</f>
        <v>760313159</v>
      </c>
      <c r="U51" s="37">
        <f>VLOOKUP($C51,DATA_ALL!$A:$CU,U$5,FALSE)</f>
        <v>55673870</v>
      </c>
      <c r="V51" s="37">
        <f t="shared" si="26"/>
        <v>815987029</v>
      </c>
      <c r="W51" s="49">
        <f t="shared" si="27"/>
        <v>1.127832797512094E-2</v>
      </c>
      <c r="X51" s="37">
        <f>VLOOKUP($C51,DATA_ALL!$A:$CU,X$5,FALSE)</f>
        <v>25669</v>
      </c>
      <c r="Y51" s="49">
        <f t="shared" si="28"/>
        <v>1.8818914956011729E-7</v>
      </c>
      <c r="Z51" s="37">
        <f>VLOOKUP($C51,DATA_ALL!$A:$CU,Z$5,FALSE)</f>
        <v>0</v>
      </c>
      <c r="AA51" s="37">
        <f>VLOOKUP($C51,DATA_ALL!$A:$CU,AA$5,FALSE)</f>
        <v>0</v>
      </c>
      <c r="AB51" s="37">
        <f t="shared" si="29"/>
        <v>0</v>
      </c>
      <c r="AC51" s="49">
        <f t="shared" si="30"/>
        <v>0</v>
      </c>
      <c r="AD51" s="37">
        <f>VLOOKUP($C51,DATA_ALL!$A:$CU,AD$5,FALSE)</f>
        <v>0</v>
      </c>
      <c r="AE51" s="37">
        <f>VLOOKUP($C51,DATA_ALL!$A:$CU,AE$5,FALSE)</f>
        <v>0</v>
      </c>
      <c r="AF51" s="37">
        <f t="shared" si="31"/>
        <v>0</v>
      </c>
      <c r="AG51" s="49">
        <f t="shared" si="32"/>
        <v>0</v>
      </c>
      <c r="AH51" s="37">
        <f>VLOOKUP($C51,DATA_ALL!$A:$CU,AH$5,FALSE)</f>
        <v>8702</v>
      </c>
      <c r="AI51" s="49">
        <f t="shared" si="33"/>
        <v>1.1036144578313253E-7</v>
      </c>
      <c r="AJ51" s="37">
        <f>VLOOKUP($C51,DATA_ALL!$A:$CU,AJ$5,FALSE)</f>
        <v>1144554440</v>
      </c>
      <c r="AK51" s="49">
        <f t="shared" si="34"/>
        <v>9.5858830820770517E-3</v>
      </c>
      <c r="AL51" s="37">
        <f>VLOOKUP($C51,DATA_ALL!$A:$CU,AL$5,FALSE)</f>
        <v>0</v>
      </c>
      <c r="AM51" s="49">
        <f t="shared" si="35"/>
        <v>0</v>
      </c>
      <c r="AN51" s="37">
        <f>VLOOKUP($C51,DATA_ALL!$A:$CU,AN$5,FALSE)</f>
        <v>4396155</v>
      </c>
      <c r="AO51" s="49">
        <f t="shared" si="36"/>
        <v>1.0701448393378773E-3</v>
      </c>
      <c r="AP51" s="37">
        <f>VLOOKUP($C51,DATA_ALL!$A:$CU,AP$5,FALSE)</f>
        <v>0</v>
      </c>
      <c r="AQ51" s="49">
        <f t="shared" si="37"/>
        <v>0</v>
      </c>
      <c r="AR51" s="37">
        <f>VLOOKUP($C51,DATA_ALL!$A:$CU,AR$5,FALSE)</f>
        <v>0</v>
      </c>
      <c r="AS51" s="49">
        <f t="shared" si="38"/>
        <v>0</v>
      </c>
      <c r="AT51" s="37">
        <f>VLOOKUP($C51,DATA_ALL!$A:$CU,AT$5,FALSE)</f>
        <v>0</v>
      </c>
      <c r="AU51" s="49">
        <f t="shared" si="39"/>
        <v>0</v>
      </c>
    </row>
    <row r="52" spans="2:47" ht="16" customHeight="1" x14ac:dyDescent="0.35">
      <c r="B52" s="1">
        <v>45</v>
      </c>
      <c r="C52" s="12" t="s">
        <v>206</v>
      </c>
      <c r="D52" s="12" t="str">
        <f>VLOOKUP($C52,DATA_ALL!$A:$CU,D$5,FALSE)</f>
        <v>Value</v>
      </c>
      <c r="E52" s="37">
        <f>VLOOKUP($C52,DATA_ALL!$A:$CU,E$5,FALSE)/1000000000</f>
        <v>59.540870145</v>
      </c>
      <c r="F52" s="37" t="str">
        <f>VLOOKUP($C52,DATA_ALL!$A:$CU,F$5,FALSE)</f>
        <v>Sweden</v>
      </c>
      <c r="G52" s="37">
        <f>IF(VLOOKUP($C52,DATA_ALL!$A:$CU,G$5,FALSE)="N/A",0,VLOOKUP($C52,DATA_ALL!$A:$CU,G$5,FALSE))</f>
        <v>4560366</v>
      </c>
      <c r="H52" s="37">
        <f>IF(VLOOKUP($C52,DATA_ALL!$A:$CU,H$5,FALSE)="N/A",0,VLOOKUP($C52,DATA_ALL!$A:$CU,H$5,FALSE))</f>
        <v>6723459</v>
      </c>
      <c r="I52" s="37">
        <f t="shared" si="20"/>
        <v>11283825</v>
      </c>
      <c r="J52" s="48">
        <f t="shared" si="21"/>
        <v>3.6119798335467352E-4</v>
      </c>
      <c r="K52" s="50">
        <f>IFERROR(INDEX('SH Summary'!B:B,MATCH(EU!C52,'SH Summary'!C:C,0)), "N/A")</f>
        <v>169</v>
      </c>
      <c r="L52" s="37">
        <f>VLOOKUP($C52,DATA_ALL!$A:$CU,L$5,FALSE)</f>
        <v>180472987</v>
      </c>
      <c r="M52" s="49">
        <f t="shared" si="22"/>
        <v>3.482265865475604E-4</v>
      </c>
      <c r="N52" s="37">
        <f>VLOOKUP($C52,DATA_ALL!$A:$CU,N$5,FALSE)</f>
        <v>24569585</v>
      </c>
      <c r="O52" s="37">
        <f>VLOOKUP($C52,DATA_ALL!$A:$CU,O$5,FALSE)</f>
        <v>43039128</v>
      </c>
      <c r="P52" s="37">
        <f t="shared" si="23"/>
        <v>67608713</v>
      </c>
      <c r="Q52" s="49">
        <f t="shared" si="24"/>
        <v>2.1253917950330085E-4</v>
      </c>
      <c r="R52" s="37">
        <f>VLOOKUP($C52,DATA_ALL!$A:$CU,R$5,FALSE)</f>
        <v>18015822</v>
      </c>
      <c r="S52" s="49">
        <f t="shared" si="25"/>
        <v>2.7812280414037853E-4</v>
      </c>
      <c r="T52" s="37">
        <f>VLOOKUP($C52,DATA_ALL!$A:$CU,T$5,FALSE)</f>
        <v>13543621</v>
      </c>
      <c r="U52" s="37">
        <f>VLOOKUP($C52,DATA_ALL!$A:$CU,U$5,FALSE)</f>
        <v>15855860</v>
      </c>
      <c r="V52" s="37">
        <f t="shared" si="26"/>
        <v>29399481</v>
      </c>
      <c r="W52" s="49">
        <f t="shared" si="27"/>
        <v>4.0635080856945405E-4</v>
      </c>
      <c r="X52" s="37">
        <f>VLOOKUP($C52,DATA_ALL!$A:$CU,X$5,FALSE)</f>
        <v>0</v>
      </c>
      <c r="Y52" s="49">
        <f t="shared" si="28"/>
        <v>0</v>
      </c>
      <c r="Z52" s="37">
        <f>VLOOKUP($C52,DATA_ALL!$A:$CU,Z$5,FALSE)</f>
        <v>4070015</v>
      </c>
      <c r="AA52" s="37">
        <f>VLOOKUP($C52,DATA_ALL!$A:$CU,AA$5,FALSE)</f>
        <v>11495843</v>
      </c>
      <c r="AB52" s="37">
        <f t="shared" si="29"/>
        <v>15565858</v>
      </c>
      <c r="AC52" s="49">
        <f t="shared" si="30"/>
        <v>3.60070737913486E-4</v>
      </c>
      <c r="AD52" s="37">
        <f>VLOOKUP($C52,DATA_ALL!$A:$CU,AD$5,FALSE)</f>
        <v>3433073</v>
      </c>
      <c r="AE52" s="37">
        <f>VLOOKUP($C52,DATA_ALL!$A:$CU,AE$5,FALSE)</f>
        <v>885577</v>
      </c>
      <c r="AF52" s="37">
        <f t="shared" si="31"/>
        <v>4318650</v>
      </c>
      <c r="AG52" s="49">
        <f t="shared" si="32"/>
        <v>9.3781758957654727E-5</v>
      </c>
      <c r="AH52" s="37">
        <f>VLOOKUP($C52,DATA_ALL!$A:$CU,AH$5,FALSE)</f>
        <v>21715361</v>
      </c>
      <c r="AI52" s="49">
        <f t="shared" si="33"/>
        <v>2.7540090044388078E-4</v>
      </c>
      <c r="AJ52" s="37">
        <f>VLOOKUP($C52,DATA_ALL!$A:$CU,AJ$5,FALSE)</f>
        <v>106529517</v>
      </c>
      <c r="AK52" s="49">
        <f t="shared" si="34"/>
        <v>8.9220701005025122E-4</v>
      </c>
      <c r="AL52" s="37">
        <f>VLOOKUP($C52,DATA_ALL!$A:$CU,AL$5,FALSE)</f>
        <v>5563295</v>
      </c>
      <c r="AM52" s="49">
        <f t="shared" si="35"/>
        <v>2.129083429008802E-4</v>
      </c>
      <c r="AN52" s="37">
        <f>VLOOKUP($C52,DATA_ALL!$A:$CU,AN$5,FALSE)</f>
        <v>0</v>
      </c>
      <c r="AO52" s="49">
        <f t="shared" si="36"/>
        <v>0</v>
      </c>
      <c r="AP52" s="37">
        <f>VLOOKUP($C52,DATA_ALL!$A:$CU,AP$5,FALSE)</f>
        <v>0</v>
      </c>
      <c r="AQ52" s="49">
        <f t="shared" si="37"/>
        <v>0</v>
      </c>
      <c r="AR52" s="37">
        <f>VLOOKUP($C52,DATA_ALL!$A:$CU,AR$5,FALSE)</f>
        <v>0</v>
      </c>
      <c r="AS52" s="49">
        <f t="shared" si="38"/>
        <v>0</v>
      </c>
      <c r="AT52" s="37">
        <f>VLOOKUP($C52,DATA_ALL!$A:$CU,AT$5,FALSE)</f>
        <v>2193318</v>
      </c>
      <c r="AU52" s="49">
        <f t="shared" si="39"/>
        <v>4.4537551711618253E-4</v>
      </c>
    </row>
    <row r="53" spans="2:47" ht="16" customHeight="1" x14ac:dyDescent="0.35">
      <c r="B53" s="1">
        <v>46</v>
      </c>
      <c r="C53" s="12" t="s">
        <v>148</v>
      </c>
      <c r="D53" s="12" t="str">
        <f>VLOOKUP($C53,DATA_ALL!$A:$CU,D$5,FALSE)</f>
        <v>Growth</v>
      </c>
      <c r="E53" s="37">
        <f>VLOOKUP($C53,DATA_ALL!$A:$CU,E$5,FALSE)/1000000000</f>
        <v>59.487509781999997</v>
      </c>
      <c r="F53" s="37" t="str">
        <f>VLOOKUP($C53,DATA_ALL!$A:$CU,F$5,FALSE)</f>
        <v>United Kingdom</v>
      </c>
      <c r="G53" s="37">
        <f>IF(VLOOKUP($C53,DATA_ALL!$A:$CU,G$5,FALSE)="N/A",0,VLOOKUP($C53,DATA_ALL!$A:$CU,G$5,FALSE))</f>
        <v>2083831</v>
      </c>
      <c r="H53" s="37">
        <f>IF(VLOOKUP($C53,DATA_ALL!$A:$CU,H$5,FALSE)="N/A",0,VLOOKUP($C53,DATA_ALL!$A:$CU,H$5,FALSE))</f>
        <v>23793980</v>
      </c>
      <c r="I53" s="37">
        <f t="shared" si="20"/>
        <v>25877811</v>
      </c>
      <c r="J53" s="48">
        <f t="shared" si="21"/>
        <v>8.2835502560819462E-4</v>
      </c>
      <c r="K53" s="50">
        <f>IFERROR(INDEX('SH Summary'!B:B,MATCH(EU!C53,'SH Summary'!C:C,0)), "N/A")</f>
        <v>110</v>
      </c>
      <c r="L53" s="37">
        <f>VLOOKUP($C53,DATA_ALL!$A:$CU,L$5,FALSE)</f>
        <v>757011777</v>
      </c>
      <c r="M53" s="49">
        <f t="shared" si="22"/>
        <v>1.4606708264933465E-3</v>
      </c>
      <c r="N53" s="37">
        <f>VLOOKUP($C53,DATA_ALL!$A:$CU,N$5,FALSE)</f>
        <v>99194447</v>
      </c>
      <c r="O53" s="37">
        <f>VLOOKUP($C53,DATA_ALL!$A:$CU,O$5,FALSE)</f>
        <v>390680652</v>
      </c>
      <c r="P53" s="37">
        <f t="shared" si="23"/>
        <v>489875099</v>
      </c>
      <c r="Q53" s="49">
        <f t="shared" si="24"/>
        <v>1.5400034548883998E-3</v>
      </c>
      <c r="R53" s="37">
        <f>VLOOKUP($C53,DATA_ALL!$A:$CU,R$5,FALSE)</f>
        <v>74802082</v>
      </c>
      <c r="S53" s="49">
        <f t="shared" si="25"/>
        <v>1.1547718889195584E-3</v>
      </c>
      <c r="T53" s="37">
        <f>VLOOKUP($C53,DATA_ALL!$A:$CU,T$5,FALSE)</f>
        <v>0</v>
      </c>
      <c r="U53" s="37">
        <f>VLOOKUP($C53,DATA_ALL!$A:$CU,U$5,FALSE)</f>
        <v>155998361</v>
      </c>
      <c r="V53" s="37">
        <f t="shared" si="26"/>
        <v>155998361</v>
      </c>
      <c r="W53" s="49">
        <f t="shared" si="27"/>
        <v>2.1561625570145127E-3</v>
      </c>
      <c r="X53" s="37">
        <f>VLOOKUP($C53,DATA_ALL!$A:$CU,X$5,FALSE)</f>
        <v>0</v>
      </c>
      <c r="Y53" s="49">
        <f t="shared" si="28"/>
        <v>0</v>
      </c>
      <c r="Z53" s="37">
        <f>VLOOKUP($C53,DATA_ALL!$A:$CU,Z$5,FALSE)</f>
        <v>0</v>
      </c>
      <c r="AA53" s="37">
        <f>VLOOKUP($C53,DATA_ALL!$A:$CU,AA$5,FALSE)</f>
        <v>0</v>
      </c>
      <c r="AB53" s="37">
        <f t="shared" si="29"/>
        <v>0</v>
      </c>
      <c r="AC53" s="49">
        <f t="shared" si="30"/>
        <v>0</v>
      </c>
      <c r="AD53" s="37">
        <f>VLOOKUP($C53,DATA_ALL!$A:$CU,AD$5,FALSE)</f>
        <v>0</v>
      </c>
      <c r="AE53" s="37">
        <f>VLOOKUP($C53,DATA_ALL!$A:$CU,AE$5,FALSE)</f>
        <v>0</v>
      </c>
      <c r="AF53" s="37">
        <f t="shared" si="31"/>
        <v>0</v>
      </c>
      <c r="AG53" s="49">
        <f t="shared" si="32"/>
        <v>0</v>
      </c>
      <c r="AH53" s="37">
        <f>VLOOKUP($C53,DATA_ALL!$A:$CU,AH$5,FALSE)</f>
        <v>0</v>
      </c>
      <c r="AI53" s="49">
        <f t="shared" si="33"/>
        <v>0</v>
      </c>
      <c r="AJ53" s="37">
        <f>VLOOKUP($C53,DATA_ALL!$A:$CU,AJ$5,FALSE)</f>
        <v>0</v>
      </c>
      <c r="AK53" s="49">
        <f t="shared" si="34"/>
        <v>0</v>
      </c>
      <c r="AL53" s="37">
        <f>VLOOKUP($C53,DATA_ALL!$A:$CU,AL$5,FALSE)</f>
        <v>0</v>
      </c>
      <c r="AM53" s="49">
        <f t="shared" si="35"/>
        <v>0</v>
      </c>
      <c r="AN53" s="37">
        <f>VLOOKUP($C53,DATA_ALL!$A:$CU,AN$5,FALSE)</f>
        <v>130437213</v>
      </c>
      <c r="AO53" s="49">
        <f t="shared" si="36"/>
        <v>3.1751999269717626E-2</v>
      </c>
      <c r="AP53" s="37">
        <f>VLOOKUP($C53,DATA_ALL!$A:$CU,AP$5,FALSE)</f>
        <v>0</v>
      </c>
      <c r="AQ53" s="49">
        <f t="shared" si="37"/>
        <v>0</v>
      </c>
      <c r="AR53" s="37">
        <f>VLOOKUP($C53,DATA_ALL!$A:$CU,AR$5,FALSE)</f>
        <v>0</v>
      </c>
      <c r="AS53" s="49">
        <f t="shared" si="38"/>
        <v>0</v>
      </c>
      <c r="AT53" s="37">
        <f>VLOOKUP($C53,DATA_ALL!$A:$CU,AT$5,FALSE)</f>
        <v>0</v>
      </c>
      <c r="AU53" s="49">
        <f t="shared" si="39"/>
        <v>0</v>
      </c>
    </row>
    <row r="54" spans="2:47" ht="16" customHeight="1" x14ac:dyDescent="0.35">
      <c r="B54" s="1">
        <v>47</v>
      </c>
      <c r="C54" s="12" t="s">
        <v>159</v>
      </c>
      <c r="D54" s="12" t="str">
        <f>VLOOKUP($C54,DATA_ALL!$A:$CU,D$5,FALSE)</f>
        <v>Growth</v>
      </c>
      <c r="E54" s="37">
        <f>VLOOKUP($C54,DATA_ALL!$A:$CU,E$5,FALSE)/1000000000</f>
        <v>58.442590412000001</v>
      </c>
      <c r="F54" s="37" t="str">
        <f>VLOOKUP($C54,DATA_ALL!$A:$CU,F$5,FALSE)</f>
        <v>Belgium</v>
      </c>
      <c r="G54" s="37">
        <f>IF(VLOOKUP($C54,DATA_ALL!$A:$CU,G$5,FALSE)="N/A",0,VLOOKUP($C54,DATA_ALL!$A:$CU,G$5,FALSE))</f>
        <v>8591862</v>
      </c>
      <c r="H54" s="37">
        <f>IF(VLOOKUP($C54,DATA_ALL!$A:$CU,H$5,FALSE)="N/A",0,VLOOKUP($C54,DATA_ALL!$A:$CU,H$5,FALSE))</f>
        <v>13133527</v>
      </c>
      <c r="I54" s="37">
        <f t="shared" si="20"/>
        <v>21725389</v>
      </c>
      <c r="J54" s="48">
        <f t="shared" si="21"/>
        <v>6.954349871959027E-4</v>
      </c>
      <c r="K54" s="50">
        <f>IFERROR(INDEX('SH Summary'!B:B,MATCH(EU!C54,'SH Summary'!C:C,0)), "N/A")</f>
        <v>121</v>
      </c>
      <c r="L54" s="37">
        <f>VLOOKUP($C54,DATA_ALL!$A:$CU,L$5,FALSE)</f>
        <v>21032879</v>
      </c>
      <c r="M54" s="49">
        <f t="shared" si="22"/>
        <v>4.0583401323311972E-5</v>
      </c>
      <c r="N54" s="37">
        <f>VLOOKUP($C54,DATA_ALL!$A:$CU,N$5,FALSE)</f>
        <v>94471</v>
      </c>
      <c r="O54" s="37">
        <f>VLOOKUP($C54,DATA_ALL!$A:$CU,O$5,FALSE)</f>
        <v>79226164</v>
      </c>
      <c r="P54" s="37">
        <f t="shared" si="23"/>
        <v>79320635</v>
      </c>
      <c r="Q54" s="49">
        <f t="shared" si="24"/>
        <v>2.4935754479723355E-4</v>
      </c>
      <c r="R54" s="37">
        <f>VLOOKUP($C54,DATA_ALL!$A:$CU,R$5,FALSE)</f>
        <v>29496469</v>
      </c>
      <c r="S54" s="49">
        <f t="shared" si="25"/>
        <v>4.5535755573738172E-4</v>
      </c>
      <c r="T54" s="37">
        <f>VLOOKUP($C54,DATA_ALL!$A:$CU,T$5,FALSE)</f>
        <v>4832562</v>
      </c>
      <c r="U54" s="37">
        <f>VLOOKUP($C54,DATA_ALL!$A:$CU,U$5,FALSE)</f>
        <v>13938376</v>
      </c>
      <c r="V54" s="37">
        <f t="shared" si="26"/>
        <v>18770938</v>
      </c>
      <c r="W54" s="49">
        <f t="shared" si="27"/>
        <v>2.5944627505183139E-4</v>
      </c>
      <c r="X54" s="37">
        <f>VLOOKUP($C54,DATA_ALL!$A:$CU,X$5,FALSE)</f>
        <v>49160637</v>
      </c>
      <c r="Y54" s="49">
        <f t="shared" si="28"/>
        <v>3.6041522727272727E-4</v>
      </c>
      <c r="Z54" s="37">
        <f>VLOOKUP($C54,DATA_ALL!$A:$CU,Z$5,FALSE)</f>
        <v>13581974</v>
      </c>
      <c r="AA54" s="37">
        <f>VLOOKUP($C54,DATA_ALL!$A:$CU,AA$5,FALSE)</f>
        <v>16114967</v>
      </c>
      <c r="AB54" s="37">
        <f t="shared" si="29"/>
        <v>29696941</v>
      </c>
      <c r="AC54" s="49">
        <f t="shared" si="30"/>
        <v>6.8695213971778856E-4</v>
      </c>
      <c r="AD54" s="37">
        <f>VLOOKUP($C54,DATA_ALL!$A:$CU,AD$5,FALSE)</f>
        <v>1765784</v>
      </c>
      <c r="AE54" s="37">
        <f>VLOOKUP($C54,DATA_ALL!$A:$CU,AE$5,FALSE)</f>
        <v>0</v>
      </c>
      <c r="AF54" s="37">
        <f t="shared" si="31"/>
        <v>1765784</v>
      </c>
      <c r="AG54" s="49">
        <f t="shared" si="32"/>
        <v>3.8344929424538543E-5</v>
      </c>
      <c r="AH54" s="37">
        <f>VLOOKUP($C54,DATA_ALL!$A:$CU,AH$5,FALSE)</f>
        <v>13745199</v>
      </c>
      <c r="AI54" s="49">
        <f t="shared" si="33"/>
        <v>1.7432084971464806E-4</v>
      </c>
      <c r="AJ54" s="37">
        <f>VLOOKUP($C54,DATA_ALL!$A:$CU,AJ$5,FALSE)</f>
        <v>65984135</v>
      </c>
      <c r="AK54" s="49">
        <f t="shared" si="34"/>
        <v>5.5263094639865999E-4</v>
      </c>
      <c r="AL54" s="37">
        <f>VLOOKUP($C54,DATA_ALL!$A:$CU,AL$5,FALSE)</f>
        <v>62733506</v>
      </c>
      <c r="AM54" s="49">
        <f t="shared" si="35"/>
        <v>2.4008230386528893E-3</v>
      </c>
      <c r="AN54" s="37">
        <f>VLOOKUP($C54,DATA_ALL!$A:$CU,AN$5,FALSE)</f>
        <v>0</v>
      </c>
      <c r="AO54" s="49">
        <f t="shared" si="36"/>
        <v>0</v>
      </c>
      <c r="AP54" s="37">
        <f>VLOOKUP($C54,DATA_ALL!$A:$CU,AP$5,FALSE)</f>
        <v>49889</v>
      </c>
      <c r="AQ54" s="49">
        <f t="shared" si="37"/>
        <v>4.5312443233424162E-5</v>
      </c>
      <c r="AR54" s="37">
        <f>VLOOKUP($C54,DATA_ALL!$A:$CU,AR$5,FALSE)</f>
        <v>0</v>
      </c>
      <c r="AS54" s="49">
        <f t="shared" si="38"/>
        <v>0</v>
      </c>
      <c r="AT54" s="37">
        <f>VLOOKUP($C54,DATA_ALL!$A:$CU,AT$5,FALSE)</f>
        <v>1028304</v>
      </c>
      <c r="AU54" s="49">
        <f t="shared" si="39"/>
        <v>2.0880758091286307E-4</v>
      </c>
    </row>
    <row r="55" spans="2:47" ht="16" customHeight="1" x14ac:dyDescent="0.35">
      <c r="B55" s="1">
        <v>48</v>
      </c>
      <c r="C55" s="12" t="s">
        <v>422</v>
      </c>
      <c r="D55" s="12" t="str">
        <f>VLOOKUP($C55,DATA_ALL!$A:$CU,D$5,FALSE)</f>
        <v>Growth</v>
      </c>
      <c r="E55" s="37">
        <f>VLOOKUP($C55,DATA_ALL!$A:$CU,E$5,FALSE)/1000000000</f>
        <v>58.296310923999997</v>
      </c>
      <c r="F55" s="37" t="str">
        <f>VLOOKUP($C55,DATA_ALL!$A:$CU,F$5,FALSE)</f>
        <v>Denmark</v>
      </c>
      <c r="G55" s="37">
        <f>IF(VLOOKUP($C55,DATA_ALL!$A:$CU,G$5,FALSE)="N/A",0,VLOOKUP($C55,DATA_ALL!$A:$CU,G$5,FALSE))</f>
        <v>0</v>
      </c>
      <c r="H55" s="37">
        <f>IF(VLOOKUP($C55,DATA_ALL!$A:$CU,H$5,FALSE)="N/A",0,VLOOKUP($C55,DATA_ALL!$A:$CU,H$5,FALSE))</f>
        <v>1618587</v>
      </c>
      <c r="I55" s="37">
        <f t="shared" si="20"/>
        <v>1618587</v>
      </c>
      <c r="J55" s="48">
        <f t="shared" si="21"/>
        <v>5.1811363636363638E-5</v>
      </c>
      <c r="K55" s="50">
        <f>IFERROR(INDEX('SH Summary'!B:B,MATCH(EU!C55,'SH Summary'!C:C,0)), "N/A")</f>
        <v>385</v>
      </c>
      <c r="L55" s="37">
        <f>VLOOKUP($C55,DATA_ALL!$A:$CU,L$5,FALSE)</f>
        <v>46663691</v>
      </c>
      <c r="M55" s="49">
        <f t="shared" si="22"/>
        <v>9.003861521192705E-5</v>
      </c>
      <c r="N55" s="37">
        <f>VLOOKUP($C55,DATA_ALL!$A:$CU,N$5,FALSE)</f>
        <v>0</v>
      </c>
      <c r="O55" s="37">
        <f>VLOOKUP($C55,DATA_ALL!$A:$CU,O$5,FALSE)</f>
        <v>47058974</v>
      </c>
      <c r="P55" s="37">
        <f t="shared" si="23"/>
        <v>47058974</v>
      </c>
      <c r="Q55" s="49">
        <f t="shared" si="24"/>
        <v>1.4793767368751965E-4</v>
      </c>
      <c r="R55" s="37">
        <f>VLOOKUP($C55,DATA_ALL!$A:$CU,R$5,FALSE)</f>
        <v>5278638</v>
      </c>
      <c r="S55" s="49">
        <f t="shared" si="25"/>
        <v>8.1490014865930597E-5</v>
      </c>
      <c r="T55" s="37">
        <f>VLOOKUP($C55,DATA_ALL!$A:$CU,T$5,FALSE)</f>
        <v>0</v>
      </c>
      <c r="U55" s="37">
        <f>VLOOKUP($C55,DATA_ALL!$A:$CU,U$5,FALSE)</f>
        <v>4062447</v>
      </c>
      <c r="V55" s="37">
        <f t="shared" si="26"/>
        <v>4062447</v>
      </c>
      <c r="W55" s="49">
        <f t="shared" si="27"/>
        <v>5.6149923980649622E-5</v>
      </c>
      <c r="X55" s="37">
        <f>VLOOKUP($C55,DATA_ALL!$A:$CU,X$5,FALSE)</f>
        <v>12007376</v>
      </c>
      <c r="Y55" s="49">
        <f t="shared" si="28"/>
        <v>8.8030615835777131E-5</v>
      </c>
      <c r="Z55" s="37">
        <f>VLOOKUP($C55,DATA_ALL!$A:$CU,Z$5,FALSE)</f>
        <v>473</v>
      </c>
      <c r="AA55" s="37">
        <f>VLOOKUP($C55,DATA_ALL!$A:$CU,AA$5,FALSE)</f>
        <v>1961504</v>
      </c>
      <c r="AB55" s="37">
        <f t="shared" si="29"/>
        <v>1961977</v>
      </c>
      <c r="AC55" s="49">
        <f t="shared" si="30"/>
        <v>4.5384617164006476E-5</v>
      </c>
      <c r="AD55" s="37">
        <f>VLOOKUP($C55,DATA_ALL!$A:$CU,AD$5,FALSE)</f>
        <v>0</v>
      </c>
      <c r="AE55" s="37">
        <f>VLOOKUP($C55,DATA_ALL!$A:$CU,AE$5,FALSE)</f>
        <v>3095540</v>
      </c>
      <c r="AF55" s="37">
        <f t="shared" si="31"/>
        <v>3095540</v>
      </c>
      <c r="AG55" s="49">
        <f t="shared" si="32"/>
        <v>6.7221281216069486E-5</v>
      </c>
      <c r="AH55" s="37">
        <f>VLOOKUP($C55,DATA_ALL!$A:$CU,AH$5,FALSE)</f>
        <v>29480950</v>
      </c>
      <c r="AI55" s="49">
        <f t="shared" si="33"/>
        <v>3.7388649334178819E-4</v>
      </c>
      <c r="AJ55" s="37">
        <f>VLOOKUP($C55,DATA_ALL!$A:$CU,AJ$5,FALSE)</f>
        <v>124629682</v>
      </c>
      <c r="AK55" s="49">
        <f t="shared" si="34"/>
        <v>1.0437996817420434E-3</v>
      </c>
      <c r="AL55" s="37">
        <f>VLOOKUP($C55,DATA_ALL!$A:$CU,AL$5,FALSE)</f>
        <v>26157297</v>
      </c>
      <c r="AM55" s="49">
        <f t="shared" si="35"/>
        <v>1.0010446613088403E-3</v>
      </c>
      <c r="AN55" s="37">
        <f>VLOOKUP($C55,DATA_ALL!$A:$CU,AN$5,FALSE)</f>
        <v>0</v>
      </c>
      <c r="AO55" s="49">
        <f t="shared" si="36"/>
        <v>0</v>
      </c>
      <c r="AP55" s="37">
        <f>VLOOKUP($C55,DATA_ALL!$A:$CU,AP$5,FALSE)</f>
        <v>0</v>
      </c>
      <c r="AQ55" s="49">
        <f t="shared" si="37"/>
        <v>0</v>
      </c>
      <c r="AR55" s="37">
        <f>VLOOKUP($C55,DATA_ALL!$A:$CU,AR$5,FALSE)</f>
        <v>0</v>
      </c>
      <c r="AS55" s="49">
        <f t="shared" si="38"/>
        <v>0</v>
      </c>
      <c r="AT55" s="37">
        <f>VLOOKUP($C55,DATA_ALL!$A:$CU,AT$5,FALSE)</f>
        <v>114697</v>
      </c>
      <c r="AU55" s="49">
        <f t="shared" si="39"/>
        <v>2.3290391856846473E-5</v>
      </c>
    </row>
    <row r="56" spans="2:47" ht="16" customHeight="1" x14ac:dyDescent="0.35">
      <c r="B56" s="1">
        <v>49</v>
      </c>
      <c r="C56" s="12" t="s">
        <v>1404</v>
      </c>
      <c r="D56" s="12" t="str">
        <f>VLOOKUP($C56,DATA_ALL!$A:$CU,D$5,FALSE)</f>
        <v>Yield</v>
      </c>
      <c r="E56" s="37">
        <f>VLOOKUP($C56,DATA_ALL!$A:$CU,E$5,FALSE)/1000000000</f>
        <v>56.016143098000001</v>
      </c>
      <c r="F56" s="37" t="str">
        <f>VLOOKUP($C56,DATA_ALL!$A:$CU,F$5,FALSE)</f>
        <v>United Kingdom</v>
      </c>
      <c r="G56" s="37">
        <f>IF(VLOOKUP($C56,DATA_ALL!$A:$CU,G$5,FALSE)="N/A",0,VLOOKUP($C56,DATA_ALL!$A:$CU,G$5,FALSE))</f>
        <v>0</v>
      </c>
      <c r="H56" s="37">
        <f>IF(VLOOKUP($C56,DATA_ALL!$A:$CU,H$5,FALSE)="N/A",0,VLOOKUP($C56,DATA_ALL!$A:$CU,H$5,FALSE))</f>
        <v>0</v>
      </c>
      <c r="I56" s="37">
        <f t="shared" si="20"/>
        <v>0</v>
      </c>
      <c r="J56" s="48">
        <f t="shared" si="21"/>
        <v>0</v>
      </c>
      <c r="K56" s="50" t="str">
        <f>IFERROR(INDEX('SH Summary'!B:B,MATCH(EU!C56,'SH Summary'!C:C,0)), "N/A")</f>
        <v>N/A</v>
      </c>
      <c r="L56" s="37">
        <f>VLOOKUP($C56,DATA_ALL!$A:$CU,L$5,FALSE)</f>
        <v>0</v>
      </c>
      <c r="M56" s="49">
        <f t="shared" si="22"/>
        <v>0</v>
      </c>
      <c r="N56" s="37">
        <f>VLOOKUP($C56,DATA_ALL!$A:$CU,N$5,FALSE)</f>
        <v>0</v>
      </c>
      <c r="O56" s="37">
        <f>VLOOKUP($C56,DATA_ALL!$A:$CU,O$5,FALSE)</f>
        <v>57919121</v>
      </c>
      <c r="P56" s="37">
        <f t="shared" si="23"/>
        <v>57919121</v>
      </c>
      <c r="Q56" s="49">
        <f t="shared" si="24"/>
        <v>1.8207834328827412E-4</v>
      </c>
      <c r="R56" s="37">
        <f>VLOOKUP($C56,DATA_ALL!$A:$CU,R$5,FALSE)</f>
        <v>0</v>
      </c>
      <c r="S56" s="49">
        <f t="shared" si="25"/>
        <v>0</v>
      </c>
      <c r="T56" s="37">
        <f>VLOOKUP($C56,DATA_ALL!$A:$CU,T$5,FALSE)</f>
        <v>0</v>
      </c>
      <c r="U56" s="37">
        <f>VLOOKUP($C56,DATA_ALL!$A:$CU,U$5,FALSE)</f>
        <v>0</v>
      </c>
      <c r="V56" s="37">
        <f t="shared" si="26"/>
        <v>0</v>
      </c>
      <c r="W56" s="49">
        <f t="shared" si="27"/>
        <v>0</v>
      </c>
      <c r="X56" s="37">
        <f>VLOOKUP($C56,DATA_ALL!$A:$CU,X$5,FALSE)</f>
        <v>0</v>
      </c>
      <c r="Y56" s="49">
        <f t="shared" si="28"/>
        <v>0</v>
      </c>
      <c r="Z56" s="37">
        <f>VLOOKUP($C56,DATA_ALL!$A:$CU,Z$5,FALSE)</f>
        <v>0</v>
      </c>
      <c r="AA56" s="37">
        <f>VLOOKUP($C56,DATA_ALL!$A:$CU,AA$5,FALSE)</f>
        <v>0</v>
      </c>
      <c r="AB56" s="37">
        <f t="shared" si="29"/>
        <v>0</v>
      </c>
      <c r="AC56" s="49">
        <f t="shared" si="30"/>
        <v>0</v>
      </c>
      <c r="AD56" s="37">
        <f>VLOOKUP($C56,DATA_ALL!$A:$CU,AD$5,FALSE)</f>
        <v>0</v>
      </c>
      <c r="AE56" s="37">
        <f>VLOOKUP($C56,DATA_ALL!$A:$CU,AE$5,FALSE)</f>
        <v>0</v>
      </c>
      <c r="AF56" s="37">
        <f t="shared" si="31"/>
        <v>0</v>
      </c>
      <c r="AG56" s="49">
        <f t="shared" si="32"/>
        <v>0</v>
      </c>
      <c r="AH56" s="37">
        <f>VLOOKUP($C56,DATA_ALL!$A:$CU,AH$5,FALSE)</f>
        <v>0</v>
      </c>
      <c r="AI56" s="49">
        <f t="shared" si="33"/>
        <v>0</v>
      </c>
      <c r="AJ56" s="37">
        <f>VLOOKUP($C56,DATA_ALL!$A:$CU,AJ$5,FALSE)</f>
        <v>0</v>
      </c>
      <c r="AK56" s="49">
        <f t="shared" si="34"/>
        <v>0</v>
      </c>
      <c r="AL56" s="37">
        <f>VLOOKUP($C56,DATA_ALL!$A:$CU,AL$5,FALSE)</f>
        <v>0</v>
      </c>
      <c r="AM56" s="49">
        <f t="shared" si="35"/>
        <v>0</v>
      </c>
      <c r="AN56" s="37">
        <f>VLOOKUP($C56,DATA_ALL!$A:$CU,AN$5,FALSE)</f>
        <v>0</v>
      </c>
      <c r="AO56" s="49">
        <f t="shared" si="36"/>
        <v>0</v>
      </c>
      <c r="AP56" s="37">
        <f>VLOOKUP($C56,DATA_ALL!$A:$CU,AP$5,FALSE)</f>
        <v>0</v>
      </c>
      <c r="AQ56" s="49">
        <f t="shared" si="37"/>
        <v>0</v>
      </c>
      <c r="AR56" s="37">
        <f>VLOOKUP($C56,DATA_ALL!$A:$CU,AR$5,FALSE)</f>
        <v>0</v>
      </c>
      <c r="AS56" s="49">
        <f t="shared" si="38"/>
        <v>0</v>
      </c>
      <c r="AT56" s="37">
        <f>VLOOKUP($C56,DATA_ALL!$A:$CU,AT$5,FALSE)</f>
        <v>0</v>
      </c>
      <c r="AU56" s="49">
        <f t="shared" si="39"/>
        <v>0</v>
      </c>
    </row>
    <row r="57" spans="2:47" ht="16" customHeight="1" x14ac:dyDescent="0.35">
      <c r="B57" s="1">
        <v>50</v>
      </c>
      <c r="C57" s="12" t="s">
        <v>315</v>
      </c>
      <c r="D57" s="12" t="str">
        <f>VLOOKUP($C57,DATA_ALL!$A:$CU,D$5,FALSE)</f>
        <v>Deep Value</v>
      </c>
      <c r="E57" s="37">
        <f>VLOOKUP($C57,DATA_ALL!$A:$CU,E$5,FALSE)/1000000000</f>
        <v>54.351764987999999</v>
      </c>
      <c r="F57" s="37" t="str">
        <f>VLOOKUP($C57,DATA_ALL!$A:$CU,F$5,FALSE)</f>
        <v>Norway</v>
      </c>
      <c r="G57" s="37">
        <f>IF(VLOOKUP($C57,DATA_ALL!$A:$CU,G$5,FALSE)="N/A",0,VLOOKUP($C57,DATA_ALL!$A:$CU,G$5,FALSE))</f>
        <v>0</v>
      </c>
      <c r="H57" s="37">
        <f>IF(VLOOKUP($C57,DATA_ALL!$A:$CU,H$5,FALSE)="N/A",0,VLOOKUP($C57,DATA_ALL!$A:$CU,H$5,FALSE))</f>
        <v>3783312</v>
      </c>
      <c r="I57" s="37">
        <f t="shared" si="20"/>
        <v>3783312</v>
      </c>
      <c r="J57" s="48">
        <f t="shared" si="21"/>
        <v>1.2110473751600512E-4</v>
      </c>
      <c r="K57" s="50">
        <f>IFERROR(INDEX('SH Summary'!B:B,MATCH(EU!C57,'SH Summary'!C:C,0)), "N/A")</f>
        <v>278</v>
      </c>
      <c r="L57" s="37">
        <f>VLOOKUP($C57,DATA_ALL!$A:$CU,L$5,FALSE)</f>
        <v>95268097</v>
      </c>
      <c r="M57" s="49">
        <f t="shared" si="22"/>
        <v>1.8382188258008871E-4</v>
      </c>
      <c r="N57" s="37">
        <f>VLOOKUP($C57,DATA_ALL!$A:$CU,N$5,FALSE)</f>
        <v>0</v>
      </c>
      <c r="O57" s="37">
        <f>VLOOKUP($C57,DATA_ALL!$A:$CU,O$5,FALSE)</f>
        <v>81371622</v>
      </c>
      <c r="P57" s="37">
        <f t="shared" si="23"/>
        <v>81371622</v>
      </c>
      <c r="Q57" s="49">
        <f t="shared" si="24"/>
        <v>2.5580516189877396E-4</v>
      </c>
      <c r="R57" s="37">
        <f>VLOOKUP($C57,DATA_ALL!$A:$CU,R$5,FALSE)</f>
        <v>6608307</v>
      </c>
      <c r="S57" s="49">
        <f t="shared" si="25"/>
        <v>1.0201704221214511E-4</v>
      </c>
      <c r="T57" s="37">
        <f>VLOOKUP($C57,DATA_ALL!$A:$CU,T$5,FALSE)</f>
        <v>0</v>
      </c>
      <c r="U57" s="37">
        <f>VLOOKUP($C57,DATA_ALL!$A:$CU,U$5,FALSE)</f>
        <v>4867403</v>
      </c>
      <c r="V57" s="37">
        <f t="shared" si="26"/>
        <v>4867403</v>
      </c>
      <c r="W57" s="49">
        <f t="shared" si="27"/>
        <v>6.7275784381478927E-5</v>
      </c>
      <c r="X57" s="37">
        <f>VLOOKUP($C57,DATA_ALL!$A:$CU,X$5,FALSE)</f>
        <v>9117419</v>
      </c>
      <c r="Y57" s="49">
        <f t="shared" si="28"/>
        <v>6.6843247800586511E-5</v>
      </c>
      <c r="Z57" s="37">
        <f>VLOOKUP($C57,DATA_ALL!$A:$CU,Z$5,FALSE)</f>
        <v>0</v>
      </c>
      <c r="AA57" s="37">
        <f>VLOOKUP($C57,DATA_ALL!$A:$CU,AA$5,FALSE)</f>
        <v>4341149</v>
      </c>
      <c r="AB57" s="37">
        <f t="shared" si="29"/>
        <v>4341149</v>
      </c>
      <c r="AC57" s="49">
        <f t="shared" si="30"/>
        <v>1.0041982419616008E-4</v>
      </c>
      <c r="AD57" s="37">
        <f>VLOOKUP($C57,DATA_ALL!$A:$CU,AD$5,FALSE)</f>
        <v>60253373</v>
      </c>
      <c r="AE57" s="37">
        <f>VLOOKUP($C57,DATA_ALL!$A:$CU,AE$5,FALSE)</f>
        <v>22363229</v>
      </c>
      <c r="AF57" s="37">
        <f t="shared" si="31"/>
        <v>82616602</v>
      </c>
      <c r="AG57" s="49">
        <f t="shared" si="32"/>
        <v>1.7940630184581977E-3</v>
      </c>
      <c r="AH57" s="37">
        <f>VLOOKUP($C57,DATA_ALL!$A:$CU,AH$5,FALSE)</f>
        <v>11895702</v>
      </c>
      <c r="AI57" s="49">
        <f t="shared" si="33"/>
        <v>1.5086495878249842E-4</v>
      </c>
      <c r="AJ57" s="37">
        <f>VLOOKUP($C57,DATA_ALL!$A:$CU,AJ$5,FALSE)</f>
        <v>152674624</v>
      </c>
      <c r="AK57" s="49">
        <f t="shared" si="34"/>
        <v>1.2786819430485761E-3</v>
      </c>
      <c r="AL57" s="37">
        <f>VLOOKUP($C57,DATA_ALL!$A:$CU,AL$5,FALSE)</f>
        <v>5468630</v>
      </c>
      <c r="AM57" s="49">
        <f t="shared" si="35"/>
        <v>2.0928549559892843E-4</v>
      </c>
      <c r="AN57" s="37">
        <f>VLOOKUP($C57,DATA_ALL!$A:$CU,AN$5,FALSE)</f>
        <v>0</v>
      </c>
      <c r="AO57" s="49">
        <f t="shared" si="36"/>
        <v>0</v>
      </c>
      <c r="AP57" s="37">
        <f>VLOOKUP($C57,DATA_ALL!$A:$CU,AP$5,FALSE)</f>
        <v>57127</v>
      </c>
      <c r="AQ57" s="49">
        <f t="shared" si="37"/>
        <v>5.1886466848319711E-5</v>
      </c>
      <c r="AR57" s="37">
        <f>VLOOKUP($C57,DATA_ALL!$A:$CU,AR$5,FALSE)</f>
        <v>0</v>
      </c>
      <c r="AS57" s="49">
        <f t="shared" si="38"/>
        <v>0</v>
      </c>
      <c r="AT57" s="37">
        <f>VLOOKUP($C57,DATA_ALL!$A:$CU,AT$5,FALSE)</f>
        <v>375609</v>
      </c>
      <c r="AU57" s="49">
        <f t="shared" si="39"/>
        <v>7.6271225881742729E-5</v>
      </c>
    </row>
    <row r="58" spans="2:47" ht="16" customHeight="1" x14ac:dyDescent="0.35">
      <c r="B58" s="1">
        <v>51</v>
      </c>
      <c r="C58" s="12" t="s">
        <v>895</v>
      </c>
      <c r="D58" s="12" t="str">
        <f>VLOOKUP($C58,DATA_ALL!$A:$CU,D$5,FALSE)</f>
        <v>Yield</v>
      </c>
      <c r="E58" s="37">
        <f>VLOOKUP($C58,DATA_ALL!$A:$CU,E$5,FALSE)/1000000000</f>
        <v>53.889229153000002</v>
      </c>
      <c r="F58" s="37" t="str">
        <f>VLOOKUP($C58,DATA_ALL!$A:$CU,F$5,FALSE)</f>
        <v>Italy</v>
      </c>
      <c r="G58" s="37">
        <f>IF(VLOOKUP($C58,DATA_ALL!$A:$CU,G$5,FALSE)="N/A",0,VLOOKUP($C58,DATA_ALL!$A:$CU,G$5,FALSE))</f>
        <v>299</v>
      </c>
      <c r="H58" s="37">
        <f>IF(VLOOKUP($C58,DATA_ALL!$A:$CU,H$5,FALSE)="N/A",0,VLOOKUP($C58,DATA_ALL!$A:$CU,H$5,FALSE))</f>
        <v>0</v>
      </c>
      <c r="I58" s="37">
        <f t="shared" si="20"/>
        <v>299</v>
      </c>
      <c r="J58" s="48">
        <f t="shared" si="21"/>
        <v>9.5710627400768249E-9</v>
      </c>
      <c r="K58" s="50">
        <f>IFERROR(INDEX('SH Summary'!B:B,MATCH(EU!C58,'SH Summary'!C:C,0)), "N/A")</f>
        <v>858</v>
      </c>
      <c r="L58" s="37">
        <f>VLOOKUP($C58,DATA_ALL!$A:$CU,L$5,FALSE)</f>
        <v>14045994</v>
      </c>
      <c r="M58" s="49">
        <f t="shared" si="22"/>
        <v>2.7102053479546576E-5</v>
      </c>
      <c r="N58" s="37">
        <f>VLOOKUP($C58,DATA_ALL!$A:$CU,N$5,FALSE)</f>
        <v>17939274</v>
      </c>
      <c r="O58" s="37">
        <f>VLOOKUP($C58,DATA_ALL!$A:$CU,O$5,FALSE)</f>
        <v>19461765</v>
      </c>
      <c r="P58" s="37">
        <f t="shared" si="23"/>
        <v>37401039</v>
      </c>
      <c r="Q58" s="49">
        <f t="shared" si="24"/>
        <v>1.1757635649166929E-4</v>
      </c>
      <c r="R58" s="37">
        <f>VLOOKUP($C58,DATA_ALL!$A:$CU,R$5,FALSE)</f>
        <v>146087</v>
      </c>
      <c r="S58" s="49">
        <f t="shared" si="25"/>
        <v>2.255246865141956E-6</v>
      </c>
      <c r="T58" s="37">
        <f>VLOOKUP($C58,DATA_ALL!$A:$CU,T$5,FALSE)</f>
        <v>0</v>
      </c>
      <c r="U58" s="37">
        <f>VLOOKUP($C58,DATA_ALL!$A:$CU,U$5,FALSE)</f>
        <v>822494</v>
      </c>
      <c r="V58" s="37">
        <f t="shared" si="26"/>
        <v>822494</v>
      </c>
      <c r="W58" s="49">
        <f t="shared" si="27"/>
        <v>1.1368265376641327E-5</v>
      </c>
      <c r="X58" s="37">
        <f>VLOOKUP($C58,DATA_ALL!$A:$CU,X$5,FALSE)</f>
        <v>10664731</v>
      </c>
      <c r="Y58" s="49">
        <f t="shared" si="28"/>
        <v>7.8187177419354844E-5</v>
      </c>
      <c r="Z58" s="37">
        <f>VLOOKUP($C58,DATA_ALL!$A:$CU,Z$5,FALSE)</f>
        <v>0</v>
      </c>
      <c r="AA58" s="37">
        <f>VLOOKUP($C58,DATA_ALL!$A:$CU,AA$5,FALSE)</f>
        <v>517908</v>
      </c>
      <c r="AB58" s="37">
        <f t="shared" si="29"/>
        <v>517908</v>
      </c>
      <c r="AC58" s="49">
        <f t="shared" si="30"/>
        <v>1.198029146426093E-5</v>
      </c>
      <c r="AD58" s="37">
        <f>VLOOKUP($C58,DATA_ALL!$A:$CU,AD$5,FALSE)</f>
        <v>192311</v>
      </c>
      <c r="AE58" s="37">
        <f>VLOOKUP($C58,DATA_ALL!$A:$CU,AE$5,FALSE)</f>
        <v>0</v>
      </c>
      <c r="AF58" s="37">
        <f t="shared" si="31"/>
        <v>192311</v>
      </c>
      <c r="AG58" s="49">
        <f t="shared" si="32"/>
        <v>4.1761346362649294E-6</v>
      </c>
      <c r="AH58" s="37">
        <f>VLOOKUP($C58,DATA_ALL!$A:$CU,AH$5,FALSE)</f>
        <v>16631076</v>
      </c>
      <c r="AI58" s="49">
        <f t="shared" si="33"/>
        <v>2.1092043119847812E-4</v>
      </c>
      <c r="AJ58" s="37">
        <f>VLOOKUP($C58,DATA_ALL!$A:$CU,AJ$5,FALSE)</f>
        <v>167583367</v>
      </c>
      <c r="AK58" s="49">
        <f t="shared" si="34"/>
        <v>1.4035457872696817E-3</v>
      </c>
      <c r="AL58" s="37">
        <f>VLOOKUP($C58,DATA_ALL!$A:$CU,AL$5,FALSE)</f>
        <v>3111012</v>
      </c>
      <c r="AM58" s="49">
        <f t="shared" si="35"/>
        <v>1.1905901262916188E-4</v>
      </c>
      <c r="AN58" s="37">
        <f>VLOOKUP($C58,DATA_ALL!$A:$CU,AN$5,FALSE)</f>
        <v>0</v>
      </c>
      <c r="AO58" s="49">
        <f t="shared" si="36"/>
        <v>0</v>
      </c>
      <c r="AP58" s="37">
        <f>VLOOKUP($C58,DATA_ALL!$A:$CU,AP$5,FALSE)</f>
        <v>160</v>
      </c>
      <c r="AQ58" s="49">
        <f t="shared" si="37"/>
        <v>1.4532243415077202E-7</v>
      </c>
      <c r="AR58" s="37">
        <f>VLOOKUP($C58,DATA_ALL!$A:$CU,AR$5,FALSE)</f>
        <v>0</v>
      </c>
      <c r="AS58" s="49">
        <f t="shared" si="38"/>
        <v>0</v>
      </c>
      <c r="AT58" s="37">
        <f>VLOOKUP($C58,DATA_ALL!$A:$CU,AT$5,FALSE)</f>
        <v>0</v>
      </c>
      <c r="AU58" s="49">
        <f t="shared" si="39"/>
        <v>0</v>
      </c>
    </row>
    <row r="59" spans="2:47" ht="16" customHeight="1" x14ac:dyDescent="0.35">
      <c r="B59" s="1">
        <v>52</v>
      </c>
      <c r="C59" s="12" t="s">
        <v>1405</v>
      </c>
      <c r="D59" s="12" t="str">
        <f>VLOOKUP($C59,DATA_ALL!$A:$CU,D$5,FALSE)</f>
        <v>Other</v>
      </c>
      <c r="E59" s="37">
        <f>VLOOKUP($C59,DATA_ALL!$A:$CU,E$5,FALSE)/1000000000</f>
        <v>50.56008465</v>
      </c>
      <c r="F59" s="37" t="str">
        <f>VLOOKUP($C59,DATA_ALL!$A:$CU,F$5,FALSE)</f>
        <v>Ireland</v>
      </c>
      <c r="G59" s="37">
        <f>IF(VLOOKUP($C59,DATA_ALL!$A:$CU,G$5,FALSE)="N/A",0,VLOOKUP($C59,DATA_ALL!$A:$CU,G$5,FALSE))</f>
        <v>0</v>
      </c>
      <c r="H59" s="37">
        <f>IF(VLOOKUP($C59,DATA_ALL!$A:$CU,H$5,FALSE)="N/A",0,VLOOKUP($C59,DATA_ALL!$A:$CU,H$5,FALSE))</f>
        <v>0</v>
      </c>
      <c r="I59" s="37">
        <f t="shared" si="20"/>
        <v>0</v>
      </c>
      <c r="J59" s="48">
        <f t="shared" si="21"/>
        <v>0</v>
      </c>
      <c r="K59" s="50" t="str">
        <f>IFERROR(INDEX('SH Summary'!B:B,MATCH(EU!C59,'SH Summary'!C:C,0)), "N/A")</f>
        <v>N/A</v>
      </c>
      <c r="L59" s="37">
        <f>VLOOKUP($C59,DATA_ALL!$A:$CU,L$5,FALSE)</f>
        <v>0</v>
      </c>
      <c r="M59" s="49">
        <f t="shared" si="22"/>
        <v>0</v>
      </c>
      <c r="N59" s="37">
        <f>VLOOKUP($C59,DATA_ALL!$A:$CU,N$5,FALSE)</f>
        <v>0</v>
      </c>
      <c r="O59" s="37">
        <f>VLOOKUP($C59,DATA_ALL!$A:$CU,O$5,FALSE)</f>
        <v>2745021667</v>
      </c>
      <c r="P59" s="37">
        <f t="shared" si="23"/>
        <v>2745021667</v>
      </c>
      <c r="Q59" s="49">
        <f t="shared" si="24"/>
        <v>8.6294299497013515E-3</v>
      </c>
      <c r="R59" s="37">
        <f>VLOOKUP($C59,DATA_ALL!$A:$CU,R$5,FALSE)</f>
        <v>783992907</v>
      </c>
      <c r="S59" s="49">
        <f t="shared" si="25"/>
        <v>1.210304507454653E-2</v>
      </c>
      <c r="T59" s="37">
        <f>VLOOKUP($C59,DATA_ALL!$A:$CU,T$5,FALSE)</f>
        <v>0</v>
      </c>
      <c r="U59" s="37">
        <f>VLOOKUP($C59,DATA_ALL!$A:$CU,U$5,FALSE)</f>
        <v>0</v>
      </c>
      <c r="V59" s="37">
        <f t="shared" si="26"/>
        <v>0</v>
      </c>
      <c r="W59" s="49">
        <f t="shared" si="27"/>
        <v>0</v>
      </c>
      <c r="X59" s="37">
        <f>VLOOKUP($C59,DATA_ALL!$A:$CU,X$5,FALSE)</f>
        <v>0</v>
      </c>
      <c r="Y59" s="49">
        <f t="shared" si="28"/>
        <v>0</v>
      </c>
      <c r="Z59" s="37">
        <f>VLOOKUP($C59,DATA_ALL!$A:$CU,Z$5,FALSE)</f>
        <v>0</v>
      </c>
      <c r="AA59" s="37">
        <f>VLOOKUP($C59,DATA_ALL!$A:$CU,AA$5,FALSE)</f>
        <v>0</v>
      </c>
      <c r="AB59" s="37">
        <f t="shared" si="29"/>
        <v>0</v>
      </c>
      <c r="AC59" s="49">
        <f t="shared" si="30"/>
        <v>0</v>
      </c>
      <c r="AD59" s="37">
        <f>VLOOKUP($C59,DATA_ALL!$A:$CU,AD$5,FALSE)</f>
        <v>0</v>
      </c>
      <c r="AE59" s="37">
        <f>VLOOKUP($C59,DATA_ALL!$A:$CU,AE$5,FALSE)</f>
        <v>0</v>
      </c>
      <c r="AF59" s="37">
        <f t="shared" si="31"/>
        <v>0</v>
      </c>
      <c r="AG59" s="49">
        <f t="shared" si="32"/>
        <v>0</v>
      </c>
      <c r="AH59" s="37">
        <f>VLOOKUP($C59,DATA_ALL!$A:$CU,AH$5,FALSE)</f>
        <v>0</v>
      </c>
      <c r="AI59" s="49">
        <f t="shared" si="33"/>
        <v>0</v>
      </c>
      <c r="AJ59" s="37">
        <f>VLOOKUP($C59,DATA_ALL!$A:$CU,AJ$5,FALSE)</f>
        <v>0</v>
      </c>
      <c r="AK59" s="49">
        <f t="shared" si="34"/>
        <v>0</v>
      </c>
      <c r="AL59" s="37">
        <f>VLOOKUP($C59,DATA_ALL!$A:$CU,AL$5,FALSE)</f>
        <v>0</v>
      </c>
      <c r="AM59" s="49">
        <f t="shared" si="35"/>
        <v>0</v>
      </c>
      <c r="AN59" s="37">
        <f>VLOOKUP($C59,DATA_ALL!$A:$CU,AN$5,FALSE)</f>
        <v>0</v>
      </c>
      <c r="AO59" s="49">
        <f t="shared" si="36"/>
        <v>0</v>
      </c>
      <c r="AP59" s="37">
        <f>VLOOKUP($C59,DATA_ALL!$A:$CU,AP$5,FALSE)</f>
        <v>0</v>
      </c>
      <c r="AQ59" s="49">
        <f t="shared" si="37"/>
        <v>0</v>
      </c>
      <c r="AR59" s="37">
        <f>VLOOKUP($C59,DATA_ALL!$A:$CU,AR$5,FALSE)</f>
        <v>0</v>
      </c>
      <c r="AS59" s="49">
        <f t="shared" si="38"/>
        <v>0</v>
      </c>
      <c r="AT59" s="37">
        <f>VLOOKUP($C59,DATA_ALL!$A:$CU,AT$5,FALSE)</f>
        <v>0</v>
      </c>
      <c r="AU59" s="49">
        <f t="shared" si="39"/>
        <v>0</v>
      </c>
    </row>
    <row r="60" spans="2:47" ht="16" customHeight="1" x14ac:dyDescent="0.3"/>
    <row r="61" spans="2:47" ht="16" customHeight="1" x14ac:dyDescent="0.3"/>
    <row r="62" spans="2:47" ht="16" customHeight="1" x14ac:dyDescent="0.3"/>
    <row r="63" spans="2:47" ht="16" customHeight="1" x14ac:dyDescent="0.3"/>
    <row r="64" spans="2:47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C6:C7"/>
    <mergeCell ref="E6:E7"/>
    <mergeCell ref="I6:J6"/>
    <mergeCell ref="L6:AG6"/>
    <mergeCell ref="AH6:AU6"/>
    <mergeCell ref="F6:F7"/>
    <mergeCell ref="D6:D7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E3EA-1AAB-4EB6-A4C9-319EB294BFB5}">
  <sheetPr>
    <tabColor rgb="FFFFC000"/>
    <outlinePr summaryBelow="0" summaryRight="0"/>
  </sheetPr>
  <dimension ref="B1:AU20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9" width="16" customWidth="1"/>
    <col min="10" max="11" width="17" customWidth="1"/>
    <col min="12" max="12" width="16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16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52" t="s">
        <v>1406</v>
      </c>
    </row>
    <row r="3" spans="2:47" ht="16" customHeight="1" x14ac:dyDescent="0.35">
      <c r="B3" s="29" t="s">
        <v>1314</v>
      </c>
    </row>
    <row r="4" spans="2:47" ht="16" customHeight="1" x14ac:dyDescent="0.35">
      <c r="B4" s="29"/>
    </row>
    <row r="5" spans="2:47" ht="23" customHeight="1" x14ac:dyDescent="0.5">
      <c r="C5" s="52"/>
      <c r="D5" s="12">
        <v>85</v>
      </c>
      <c r="E5" s="12">
        <v>90</v>
      </c>
      <c r="F5" s="12">
        <v>89</v>
      </c>
      <c r="G5" s="12">
        <v>7</v>
      </c>
      <c r="H5" s="12">
        <v>9</v>
      </c>
      <c r="I5" s="12"/>
      <c r="J5" s="37">
        <v>31240000000</v>
      </c>
      <c r="K5" s="37"/>
      <c r="L5" s="12">
        <v>11</v>
      </c>
      <c r="M5" s="37">
        <f>4058000000000/7.83</f>
        <v>518263090676.88379</v>
      </c>
      <c r="N5" s="37">
        <v>13</v>
      </c>
      <c r="O5" s="37">
        <v>15</v>
      </c>
      <c r="P5" s="12"/>
      <c r="Q5" s="37">
        <v>318100000000</v>
      </c>
      <c r="R5" s="12">
        <v>18</v>
      </c>
      <c r="S5" s="37">
        <f>507200000000/7.83</f>
        <v>64776500638.569603</v>
      </c>
      <c r="T5" s="12">
        <v>20</v>
      </c>
      <c r="U5" s="12">
        <v>22</v>
      </c>
      <c r="V5" s="12"/>
      <c r="W5" s="37">
        <v>72350000000</v>
      </c>
      <c r="X5" s="12">
        <v>24</v>
      </c>
      <c r="Y5" s="37">
        <v>136400000000</v>
      </c>
      <c r="Z5" s="37">
        <v>26</v>
      </c>
      <c r="AA5" s="37">
        <v>28</v>
      </c>
      <c r="AB5" s="12"/>
      <c r="AC5" s="37">
        <v>43230000000</v>
      </c>
      <c r="AD5" s="37">
        <v>30</v>
      </c>
      <c r="AE5" s="37">
        <v>32</v>
      </c>
      <c r="AF5" s="12"/>
      <c r="AG5" s="37">
        <v>46050000000</v>
      </c>
      <c r="AH5" s="12">
        <v>34</v>
      </c>
      <c r="AI5" s="37">
        <v>78850000000</v>
      </c>
      <c r="AJ5" s="12">
        <v>40</v>
      </c>
      <c r="AK5" s="37">
        <v>119400000000</v>
      </c>
      <c r="AL5" s="12">
        <v>42</v>
      </c>
      <c r="AM5" s="37">
        <v>26130000000</v>
      </c>
      <c r="AN5" s="12">
        <v>44</v>
      </c>
      <c r="AO5" s="37">
        <v>4108000000</v>
      </c>
      <c r="AP5" s="12">
        <v>46</v>
      </c>
      <c r="AQ5" s="37">
        <v>1101000000</v>
      </c>
      <c r="AR5" s="12">
        <v>48</v>
      </c>
      <c r="AS5" s="37">
        <v>217100000</v>
      </c>
      <c r="AT5" s="12">
        <v>50</v>
      </c>
      <c r="AU5" s="37">
        <f>38560000000/7.83</f>
        <v>4924648786.7177525</v>
      </c>
    </row>
    <row r="6" spans="2:47" ht="16" customHeight="1" x14ac:dyDescent="0.35">
      <c r="B6" s="57"/>
      <c r="C6" s="78" t="s">
        <v>1315</v>
      </c>
      <c r="D6" s="80" t="s">
        <v>57</v>
      </c>
      <c r="E6" s="80" t="s">
        <v>1316</v>
      </c>
      <c r="F6" s="80" t="s">
        <v>60</v>
      </c>
      <c r="G6" s="58"/>
      <c r="H6" s="58"/>
      <c r="I6" s="82" t="s">
        <v>1317</v>
      </c>
      <c r="J6" s="83"/>
      <c r="K6" s="55"/>
      <c r="L6" s="84" t="s">
        <v>1318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5" t="s">
        <v>1319</v>
      </c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</row>
    <row r="7" spans="2:47" ht="16" customHeight="1" x14ac:dyDescent="0.35">
      <c r="B7" s="57"/>
      <c r="C7" s="79"/>
      <c r="D7" s="81" t="s">
        <v>57</v>
      </c>
      <c r="E7" s="81"/>
      <c r="F7" s="81"/>
      <c r="G7" s="59" t="s">
        <v>49</v>
      </c>
      <c r="H7" s="59">
        <v>9961</v>
      </c>
      <c r="I7" s="56" t="s">
        <v>1320</v>
      </c>
      <c r="J7" s="56" t="s">
        <v>1321</v>
      </c>
      <c r="K7" s="56" t="s">
        <v>1322</v>
      </c>
      <c r="L7" s="53" t="s">
        <v>1323</v>
      </c>
      <c r="M7" s="53" t="s">
        <v>1324</v>
      </c>
      <c r="N7" s="53" t="s">
        <v>1325</v>
      </c>
      <c r="O7" s="53">
        <v>9988</v>
      </c>
      <c r="P7" s="53" t="s">
        <v>1326</v>
      </c>
      <c r="Q7" s="53" t="s">
        <v>1327</v>
      </c>
      <c r="R7" s="53" t="s">
        <v>1328</v>
      </c>
      <c r="S7" s="53" t="s">
        <v>1329</v>
      </c>
      <c r="T7" s="53" t="s">
        <v>1330</v>
      </c>
      <c r="U7" s="53">
        <v>9999</v>
      </c>
      <c r="V7" s="53" t="s">
        <v>1331</v>
      </c>
      <c r="W7" s="53" t="s">
        <v>1332</v>
      </c>
      <c r="X7" s="53" t="s">
        <v>1333</v>
      </c>
      <c r="Y7" s="53" t="s">
        <v>1334</v>
      </c>
      <c r="Z7" s="53" t="s">
        <v>1335</v>
      </c>
      <c r="AA7" s="53">
        <v>9618</v>
      </c>
      <c r="AB7" s="53" t="s">
        <v>1336</v>
      </c>
      <c r="AC7" s="53" t="s">
        <v>1337</v>
      </c>
      <c r="AD7" s="53" t="s">
        <v>1338</v>
      </c>
      <c r="AE7" s="53">
        <v>9888</v>
      </c>
      <c r="AF7" s="53" t="s">
        <v>1339</v>
      </c>
      <c r="AG7" s="53" t="s">
        <v>1340</v>
      </c>
      <c r="AH7" s="54" t="s">
        <v>1341</v>
      </c>
      <c r="AI7" s="54" t="s">
        <v>1342</v>
      </c>
      <c r="AJ7" s="54" t="s">
        <v>1343</v>
      </c>
      <c r="AK7" s="54" t="s">
        <v>1344</v>
      </c>
      <c r="AL7" s="54" t="s">
        <v>1345</v>
      </c>
      <c r="AM7" s="54" t="s">
        <v>1346</v>
      </c>
      <c r="AN7" s="54" t="s">
        <v>1347</v>
      </c>
      <c r="AO7" s="54" t="s">
        <v>1348</v>
      </c>
      <c r="AP7" s="54" t="s">
        <v>1349</v>
      </c>
      <c r="AQ7" s="54" t="s">
        <v>1350</v>
      </c>
      <c r="AR7" s="54" t="s">
        <v>1351</v>
      </c>
      <c r="AS7" s="54" t="s">
        <v>1352</v>
      </c>
      <c r="AT7" s="54" t="s">
        <v>1353</v>
      </c>
      <c r="AU7" s="54" t="s">
        <v>1354</v>
      </c>
    </row>
    <row r="8" spans="2:47" ht="16" customHeight="1" x14ac:dyDescent="0.35">
      <c r="B8" s="1">
        <v>1</v>
      </c>
      <c r="C8" s="12" t="s">
        <v>303</v>
      </c>
      <c r="D8" s="12" t="str">
        <f>VLOOKUP($C8,DATA_ALL!$A:$CU,D$5,FALSE)</f>
        <v>Deep Value</v>
      </c>
      <c r="E8" s="37">
        <f>VLOOKUP($C8,DATA_ALL!$A:$CU,E$5,FALSE)/1000000000</f>
        <v>392.47262347600002</v>
      </c>
      <c r="F8" s="37" t="str">
        <f>VLOOKUP($C8,DATA_ALL!$A:$CU,F$5,FALSE)</f>
        <v>Japan</v>
      </c>
      <c r="G8" s="37">
        <f>IF(VLOOKUP($C8,DATA_ALL!$A:$CU,G$5,FALSE)="N/A",0,VLOOKUP($C8,DATA_ALL!$A:$CU,G$5,FALSE))</f>
        <v>1522656</v>
      </c>
      <c r="H8" s="37">
        <f>IF(VLOOKUP($C8,DATA_ALL!$A:$CU,H$5,FALSE)="N/A",0,VLOOKUP($C8,DATA_ALL!$A:$CU,H$5,FALSE))</f>
        <v>2555499</v>
      </c>
      <c r="I8" s="37">
        <f t="shared" ref="I8:I34" si="0">G8+H8</f>
        <v>4078155</v>
      </c>
      <c r="J8" s="48">
        <f t="shared" ref="J8:J34" si="1">I8/$J$5</f>
        <v>1.3054273367477592E-4</v>
      </c>
      <c r="K8" s="50">
        <f>IFERROR(INDEX('SH Summary'!B:B,MATCH(APAC!C8,'SH Summary'!C:C,0)), "N/A")</f>
        <v>266</v>
      </c>
      <c r="L8" s="37">
        <f>VLOOKUP($C8,DATA_ALL!$A:$CU,L$5,FALSE)</f>
        <v>40449568</v>
      </c>
      <c r="M8" s="49">
        <f t="shared" ref="M8:M34" si="2">L8/M$5</f>
        <v>7.8048328595367179E-5</v>
      </c>
      <c r="N8" s="37">
        <f>VLOOKUP($C8,DATA_ALL!$A:$CU,N$5,FALSE)</f>
        <v>0</v>
      </c>
      <c r="O8" s="37">
        <f>VLOOKUP($C8,DATA_ALL!$A:$CU,O$5,FALSE)</f>
        <v>19689423</v>
      </c>
      <c r="P8" s="37">
        <f t="shared" ref="P8:P34" si="3">N8+O8</f>
        <v>19689423</v>
      </c>
      <c r="Q8" s="49">
        <f t="shared" ref="Q8:Q34" si="4">P8/Q$5</f>
        <v>6.1896960075447967E-5</v>
      </c>
      <c r="R8" s="37">
        <f>VLOOKUP($C8,DATA_ALL!$A:$CU,R$5,FALSE)</f>
        <v>10196953</v>
      </c>
      <c r="S8" s="49">
        <f t="shared" ref="S8:S34" si="5">R8/S$5</f>
        <v>1.5741747237776025E-4</v>
      </c>
      <c r="T8" s="37">
        <f>VLOOKUP($C8,DATA_ALL!$A:$CU,T$5,FALSE)</f>
        <v>216044</v>
      </c>
      <c r="U8" s="37">
        <f>VLOOKUP($C8,DATA_ALL!$A:$CU,U$5,FALSE)</f>
        <v>4317585</v>
      </c>
      <c r="V8" s="37">
        <f t="shared" ref="V8:V34" si="6">T8+U8</f>
        <v>4533629</v>
      </c>
      <c r="W8" s="49">
        <f t="shared" ref="W8:W34" si="7">V8/W$5</f>
        <v>6.2662460262612302E-5</v>
      </c>
      <c r="X8" s="37">
        <f>VLOOKUP($C8,DATA_ALL!$A:$CU,X$5,FALSE)</f>
        <v>13193788</v>
      </c>
      <c r="Y8" s="49">
        <f t="shared" ref="Y8:Y34" si="8">X8/Y$5</f>
        <v>9.6728651026392964E-5</v>
      </c>
      <c r="Z8" s="37">
        <f>VLOOKUP($C8,DATA_ALL!$A:$CU,Z$5,FALSE)</f>
        <v>1079305</v>
      </c>
      <c r="AA8" s="37">
        <f>VLOOKUP($C8,DATA_ALL!$A:$CU,AA$5,FALSE)</f>
        <v>249472</v>
      </c>
      <c r="AB8" s="37">
        <f t="shared" ref="AB8:AB34" si="9">Z8+AA8</f>
        <v>1328777</v>
      </c>
      <c r="AC8" s="49">
        <f t="shared" ref="AC8:AC34" si="10">AB8/AC$5</f>
        <v>3.0737381448068472E-5</v>
      </c>
      <c r="AD8" s="37">
        <f>VLOOKUP($C8,DATA_ALL!$A:$CU,AD$5,FALSE)</f>
        <v>0</v>
      </c>
      <c r="AE8" s="37">
        <f>VLOOKUP($C8,DATA_ALL!$A:$CU,AE$5,FALSE)</f>
        <v>77917</v>
      </c>
      <c r="AF8" s="37">
        <f t="shared" ref="AF8:AF34" si="11">AD8+AE8</f>
        <v>77917</v>
      </c>
      <c r="AG8" s="49">
        <f t="shared" ref="AG8:AG34" si="12">AF8/AG$5</f>
        <v>1.6920086862106406E-6</v>
      </c>
      <c r="AH8" s="37">
        <f>VLOOKUP($C8,DATA_ALL!$A:$CU,AH$5,FALSE)</f>
        <v>20799958</v>
      </c>
      <c r="AI8" s="49">
        <f t="shared" ref="AI8:AI34" si="13">AH8/AI$5</f>
        <v>2.63791477488903E-4</v>
      </c>
      <c r="AJ8" s="37">
        <f>VLOOKUP($C8,DATA_ALL!$A:$CU,AJ$5,FALSE)</f>
        <v>62102220</v>
      </c>
      <c r="AK8" s="49">
        <f t="shared" ref="AK8:AK34" si="14">AJ8/AK$5</f>
        <v>5.2011909547738694E-4</v>
      </c>
      <c r="AL8" s="37">
        <f>VLOOKUP($C8,DATA_ALL!$A:$CU,AL$5,FALSE)</f>
        <v>9403457</v>
      </c>
      <c r="AM8" s="49">
        <f t="shared" ref="AM8:AM34" si="15">AL8/AM$5</f>
        <v>3.5987206276310755E-4</v>
      </c>
      <c r="AN8" s="37">
        <f>VLOOKUP($C8,DATA_ALL!$A:$CU,AN$5,FALSE)</f>
        <v>0</v>
      </c>
      <c r="AO8" s="49">
        <f t="shared" ref="AO8:AO34" si="16">AN8/AO$5</f>
        <v>0</v>
      </c>
      <c r="AP8" s="37">
        <f>VLOOKUP($C8,DATA_ALL!$A:$CU,AP$5,FALSE)</f>
        <v>0</v>
      </c>
      <c r="AQ8" s="49">
        <f t="shared" ref="AQ8:AQ34" si="17">AP8/AQ$5</f>
        <v>0</v>
      </c>
      <c r="AR8" s="37">
        <f>VLOOKUP($C8,DATA_ALL!$A:$CU,AR$5,FALSE)</f>
        <v>0</v>
      </c>
      <c r="AS8" s="49">
        <f t="shared" ref="AS8:AS34" si="18">AR8/AS$5</f>
        <v>0</v>
      </c>
      <c r="AT8" s="37">
        <f>VLOOKUP($C8,DATA_ALL!$A:$CU,AT$5,FALSE)</f>
        <v>293305</v>
      </c>
      <c r="AU8" s="49">
        <f t="shared" ref="AU8:AU34" si="19">AT8/AU$5</f>
        <v>5.9558561981327801E-5</v>
      </c>
    </row>
    <row r="9" spans="2:47" ht="16" customHeight="1" x14ac:dyDescent="0.35">
      <c r="B9" s="1">
        <v>2</v>
      </c>
      <c r="C9" s="12" t="s">
        <v>1407</v>
      </c>
      <c r="D9" s="12" t="str">
        <f>VLOOKUP($C9,DATA_ALL!$A:$CU,D$5,FALSE)</f>
        <v>Value</v>
      </c>
      <c r="E9" s="37">
        <f>VLOOKUP($C9,DATA_ALL!$A:$CU,E$5,FALSE)/1000000000</f>
        <v>342.66659001699998</v>
      </c>
      <c r="F9" s="37" t="str">
        <f>VLOOKUP($C9,DATA_ALL!$A:$CU,F$5,FALSE)</f>
        <v>South Korea</v>
      </c>
      <c r="G9" s="37">
        <f>IF(VLOOKUP($C9,DATA_ALL!$A:$CU,G$5,FALSE)="N/A",0,VLOOKUP($C9,DATA_ALL!$A:$CU,G$5,FALSE))</f>
        <v>0</v>
      </c>
      <c r="H9" s="37">
        <f>VLOOKUP($C9,DATA_ALL!$A:$CU,H$5,FALSE)</f>
        <v>0</v>
      </c>
      <c r="I9" s="37">
        <f t="shared" si="0"/>
        <v>0</v>
      </c>
      <c r="J9" s="48">
        <f t="shared" si="1"/>
        <v>0</v>
      </c>
      <c r="K9" s="50" t="str">
        <f>IFERROR(INDEX('SH Summary'!B:B,MATCH(APAC!C9,'SH Summary'!C:C,0)), "N/A")</f>
        <v>N/A</v>
      </c>
      <c r="L9" s="37">
        <f>VLOOKUP($C9,DATA_ALL!$A:$CU,L$5,FALSE)</f>
        <v>0</v>
      </c>
      <c r="M9" s="49">
        <f t="shared" si="2"/>
        <v>0</v>
      </c>
      <c r="N9" s="37">
        <f>VLOOKUP($C9,DATA_ALL!$A:$CU,N$5,FALSE)</f>
        <v>0</v>
      </c>
      <c r="O9" s="37">
        <f>VLOOKUP($C9,DATA_ALL!$A:$CU,O$5,FALSE)</f>
        <v>0</v>
      </c>
      <c r="P9" s="37">
        <f t="shared" si="3"/>
        <v>0</v>
      </c>
      <c r="Q9" s="49">
        <f t="shared" si="4"/>
        <v>0</v>
      </c>
      <c r="R9" s="37">
        <f>VLOOKUP($C9,DATA_ALL!$A:$CU,R$5,FALSE)</f>
        <v>0</v>
      </c>
      <c r="S9" s="49">
        <f t="shared" si="5"/>
        <v>0</v>
      </c>
      <c r="T9" s="37">
        <f>VLOOKUP($C9,DATA_ALL!$A:$CU,T$5,FALSE)</f>
        <v>0</v>
      </c>
      <c r="U9" s="37">
        <f>VLOOKUP($C9,DATA_ALL!$A:$CU,U$5,FALSE)</f>
        <v>0</v>
      </c>
      <c r="V9" s="37">
        <f t="shared" si="6"/>
        <v>0</v>
      </c>
      <c r="W9" s="49">
        <f t="shared" si="7"/>
        <v>0</v>
      </c>
      <c r="X9" s="37">
        <f>VLOOKUP($C9,DATA_ALL!$A:$CU,X$5,FALSE)</f>
        <v>21473638</v>
      </c>
      <c r="Y9" s="49">
        <f t="shared" si="8"/>
        <v>1.5743136363636365E-4</v>
      </c>
      <c r="Z9" s="37">
        <f>VLOOKUP($C9,DATA_ALL!$A:$CU,Z$5,FALSE)</f>
        <v>0</v>
      </c>
      <c r="AA9" s="37">
        <f>VLOOKUP($C9,DATA_ALL!$A:$CU,AA$5,FALSE)</f>
        <v>0</v>
      </c>
      <c r="AB9" s="37">
        <f t="shared" si="9"/>
        <v>0</v>
      </c>
      <c r="AC9" s="49">
        <f t="shared" si="10"/>
        <v>0</v>
      </c>
      <c r="AD9" s="37">
        <f>VLOOKUP($C9,DATA_ALL!$A:$CU,AD$5,FALSE)</f>
        <v>0</v>
      </c>
      <c r="AE9" s="37">
        <f>VLOOKUP($C9,DATA_ALL!$A:$CU,AE$5,FALSE)</f>
        <v>0</v>
      </c>
      <c r="AF9" s="37">
        <f t="shared" si="11"/>
        <v>0</v>
      </c>
      <c r="AG9" s="49">
        <f t="shared" si="12"/>
        <v>0</v>
      </c>
      <c r="AH9" s="37">
        <f>VLOOKUP($C9,DATA_ALL!$A:$CU,AH$5,FALSE)</f>
        <v>91274300</v>
      </c>
      <c r="AI9" s="49">
        <f t="shared" si="13"/>
        <v>1.157568801521877E-3</v>
      </c>
      <c r="AJ9" s="37">
        <f>VLOOKUP($C9,DATA_ALL!$A:$CU,AJ$5,FALSE)</f>
        <v>329642794</v>
      </c>
      <c r="AK9" s="49">
        <f t="shared" si="14"/>
        <v>2.760827420435511E-3</v>
      </c>
      <c r="AL9" s="37">
        <f>VLOOKUP($C9,DATA_ALL!$A:$CU,AL$5,FALSE)</f>
        <v>70915324</v>
      </c>
      <c r="AM9" s="49">
        <f t="shared" si="15"/>
        <v>2.7139427477994643E-3</v>
      </c>
      <c r="AN9" s="37">
        <f>VLOOKUP($C9,DATA_ALL!$A:$CU,AN$5,FALSE)</f>
        <v>0</v>
      </c>
      <c r="AO9" s="49">
        <f t="shared" si="16"/>
        <v>0</v>
      </c>
      <c r="AP9" s="37">
        <f>VLOOKUP($C9,DATA_ALL!$A:$CU,AP$5,FALSE)</f>
        <v>0</v>
      </c>
      <c r="AQ9" s="49">
        <f t="shared" si="17"/>
        <v>0</v>
      </c>
      <c r="AR9" s="37">
        <f>VLOOKUP($C9,DATA_ALL!$A:$CU,AR$5,FALSE)</f>
        <v>0</v>
      </c>
      <c r="AS9" s="49">
        <f t="shared" si="18"/>
        <v>0</v>
      </c>
      <c r="AT9" s="37">
        <f>VLOOKUP($C9,DATA_ALL!$A:$CU,AT$5,FALSE)</f>
        <v>0</v>
      </c>
      <c r="AU9" s="49">
        <f t="shared" si="19"/>
        <v>0</v>
      </c>
    </row>
    <row r="10" spans="2:47" ht="16" customHeight="1" x14ac:dyDescent="0.35">
      <c r="B10" s="1">
        <v>3</v>
      </c>
      <c r="C10" s="12" t="s">
        <v>1408</v>
      </c>
      <c r="D10" s="12" t="str">
        <f>VLOOKUP($C10,DATA_ALL!$A:$CU,D$5,FALSE)</f>
        <v>Value</v>
      </c>
      <c r="E10" s="37">
        <f>VLOOKUP($C10,DATA_ALL!$A:$CU,E$5,FALSE)/1000000000</f>
        <v>311.62486947100001</v>
      </c>
      <c r="F10" s="37" t="str">
        <f>VLOOKUP($C10,DATA_ALL!$A:$CU,F$5,FALSE)</f>
        <v>Japan</v>
      </c>
      <c r="G10" s="37">
        <f>IF(VLOOKUP($C10,DATA_ALL!$A:$CU,G$5,FALSE)="N/A",0,VLOOKUP($C10,DATA_ALL!$A:$CU,G$5,FALSE))</f>
        <v>0</v>
      </c>
      <c r="H10" s="37">
        <f>VLOOKUP($C10,DATA_ALL!$A:$CU,H$5,FALSE)</f>
        <v>0</v>
      </c>
      <c r="I10" s="37">
        <f t="shared" si="0"/>
        <v>0</v>
      </c>
      <c r="J10" s="48">
        <f t="shared" si="1"/>
        <v>0</v>
      </c>
      <c r="K10" s="50" t="str">
        <f>IFERROR(INDEX('SH Summary'!B:B,MATCH(APAC!C10,'SH Summary'!C:C,0)), "N/A")</f>
        <v>N/A</v>
      </c>
      <c r="L10" s="37">
        <f>VLOOKUP($C10,DATA_ALL!$A:$CU,L$5,FALSE)</f>
        <v>100217582</v>
      </c>
      <c r="M10" s="49">
        <f t="shared" si="2"/>
        <v>1.9337202243962544E-4</v>
      </c>
      <c r="N10" s="37">
        <f>VLOOKUP($C10,DATA_ALL!$A:$CU,N$5,FALSE)</f>
        <v>67095255</v>
      </c>
      <c r="O10" s="37">
        <f>VLOOKUP($C10,DATA_ALL!$A:$CU,O$5,FALSE)</f>
        <v>64367309</v>
      </c>
      <c r="P10" s="37">
        <f t="shared" si="3"/>
        <v>131462564</v>
      </c>
      <c r="Q10" s="49">
        <f t="shared" si="4"/>
        <v>4.1327432882741277E-4</v>
      </c>
      <c r="R10" s="37">
        <f>VLOOKUP($C10,DATA_ALL!$A:$CU,R$5,FALSE)</f>
        <v>13259231</v>
      </c>
      <c r="S10" s="49">
        <f t="shared" si="5"/>
        <v>2.0469199276419559E-4</v>
      </c>
      <c r="T10" s="37">
        <f>VLOOKUP($C10,DATA_ALL!$A:$CU,T$5,FALSE)</f>
        <v>0</v>
      </c>
      <c r="U10" s="37">
        <f>VLOOKUP($C10,DATA_ALL!$A:$CU,U$5,FALSE)</f>
        <v>9955805</v>
      </c>
      <c r="V10" s="37">
        <f t="shared" si="6"/>
        <v>9955805</v>
      </c>
      <c r="W10" s="49">
        <f t="shared" si="7"/>
        <v>1.3760615065653076E-4</v>
      </c>
      <c r="X10" s="37">
        <f>VLOOKUP($C10,DATA_ALL!$A:$CU,X$5,FALSE)</f>
        <v>173927322</v>
      </c>
      <c r="Y10" s="49">
        <f t="shared" si="8"/>
        <v>1.2751269941348974E-3</v>
      </c>
      <c r="Z10" s="37">
        <f>VLOOKUP($C10,DATA_ALL!$A:$CU,Z$5,FALSE)</f>
        <v>0</v>
      </c>
      <c r="AA10" s="37">
        <f>VLOOKUP($C10,DATA_ALL!$A:$CU,AA$5,FALSE)</f>
        <v>6835302</v>
      </c>
      <c r="AB10" s="37">
        <f t="shared" si="9"/>
        <v>6835302</v>
      </c>
      <c r="AC10" s="49">
        <f t="shared" si="10"/>
        <v>1.5811478140180429E-4</v>
      </c>
      <c r="AD10" s="37">
        <f>VLOOKUP($C10,DATA_ALL!$A:$CU,AD$5,FALSE)</f>
        <v>0</v>
      </c>
      <c r="AE10" s="37">
        <f>VLOOKUP($C10,DATA_ALL!$A:$CU,AE$5,FALSE)</f>
        <v>7396764</v>
      </c>
      <c r="AF10" s="37">
        <f t="shared" si="11"/>
        <v>7396764</v>
      </c>
      <c r="AG10" s="49">
        <f t="shared" si="12"/>
        <v>1.6062462540716613E-4</v>
      </c>
      <c r="AH10" s="37">
        <f>VLOOKUP($C10,DATA_ALL!$A:$CU,AH$5,FALSE)</f>
        <v>164028123</v>
      </c>
      <c r="AI10" s="49">
        <f t="shared" si="13"/>
        <v>2.0802552060875078E-3</v>
      </c>
      <c r="AJ10" s="37">
        <f>VLOOKUP($C10,DATA_ALL!$A:$CU,AJ$5,FALSE)</f>
        <v>318780168</v>
      </c>
      <c r="AK10" s="49">
        <f t="shared" si="14"/>
        <v>2.6698506532663317E-3</v>
      </c>
      <c r="AL10" s="37">
        <f>VLOOKUP($C10,DATA_ALL!$A:$CU,AL$5,FALSE)</f>
        <v>65124833</v>
      </c>
      <c r="AM10" s="49">
        <f t="shared" si="15"/>
        <v>2.4923395713738997E-3</v>
      </c>
      <c r="AN10" s="37">
        <f>VLOOKUP($C10,DATA_ALL!$A:$CU,AN$5,FALSE)</f>
        <v>0</v>
      </c>
      <c r="AO10" s="49">
        <f t="shared" si="16"/>
        <v>0</v>
      </c>
      <c r="AP10" s="37">
        <f>VLOOKUP($C10,DATA_ALL!$A:$CU,AP$5,FALSE)</f>
        <v>0</v>
      </c>
      <c r="AQ10" s="49">
        <f t="shared" si="17"/>
        <v>0</v>
      </c>
      <c r="AR10" s="37">
        <f>VLOOKUP($C10,DATA_ALL!$A:$CU,AR$5,FALSE)</f>
        <v>0</v>
      </c>
      <c r="AS10" s="49">
        <f t="shared" si="18"/>
        <v>0</v>
      </c>
      <c r="AT10" s="37">
        <f>VLOOKUP($C10,DATA_ALL!$A:$CU,AT$5,FALSE)</f>
        <v>689224</v>
      </c>
      <c r="AU10" s="49">
        <f t="shared" si="19"/>
        <v>1.399539398340249E-4</v>
      </c>
    </row>
    <row r="11" spans="2:47" ht="16" customHeight="1" x14ac:dyDescent="0.35">
      <c r="B11" s="1">
        <v>4</v>
      </c>
      <c r="C11" s="12" t="s">
        <v>524</v>
      </c>
      <c r="D11" s="12" t="str">
        <f>VLOOKUP($C11,DATA_ALL!$A:$CU,D$5,FALSE)</f>
        <v>Deep Value</v>
      </c>
      <c r="E11" s="37">
        <f>VLOOKUP($C11,DATA_ALL!$A:$CU,E$5,FALSE)/1000000000</f>
        <v>281.614666607</v>
      </c>
      <c r="F11" s="37" t="str">
        <f>VLOOKUP($C11,DATA_ALL!$A:$CU,F$5,FALSE)</f>
        <v>Japan</v>
      </c>
      <c r="G11" s="37">
        <f>IF(VLOOKUP($C11,DATA_ALL!$A:$CU,G$5,FALSE)="N/A",0,VLOOKUP($C11,DATA_ALL!$A:$CU,G$5,FALSE))</f>
        <v>672165</v>
      </c>
      <c r="H11" s="37">
        <f>VLOOKUP($C11,DATA_ALL!$A:$CU,H$5,FALSE)</f>
        <v>190277</v>
      </c>
      <c r="I11" s="37">
        <f t="shared" si="0"/>
        <v>862442</v>
      </c>
      <c r="J11" s="48">
        <f t="shared" si="1"/>
        <v>2.7606978233034571E-5</v>
      </c>
      <c r="K11" s="50">
        <f>IFERROR(INDEX('SH Summary'!B:B,MATCH(APAC!C11,'SH Summary'!C:C,0)), "N/A")</f>
        <v>487</v>
      </c>
      <c r="L11" s="37">
        <f>VLOOKUP($C11,DATA_ALL!$A:$CU,L$5,FALSE)</f>
        <v>14762060</v>
      </c>
      <c r="M11" s="49">
        <f t="shared" si="2"/>
        <v>2.8483718531296204E-5</v>
      </c>
      <c r="N11" s="37">
        <f>VLOOKUP($C11,DATA_ALL!$A:$CU,N$5,FALSE)</f>
        <v>3992514</v>
      </c>
      <c r="O11" s="37">
        <f>VLOOKUP($C11,DATA_ALL!$A:$CU,O$5,FALSE)</f>
        <v>2581189</v>
      </c>
      <c r="P11" s="37">
        <f t="shared" si="3"/>
        <v>6573703</v>
      </c>
      <c r="Q11" s="49">
        <f t="shared" si="4"/>
        <v>2.0665523420308079E-5</v>
      </c>
      <c r="R11" s="37">
        <f>VLOOKUP($C11,DATA_ALL!$A:$CU,R$5,FALSE)</f>
        <v>1626712</v>
      </c>
      <c r="S11" s="49">
        <f t="shared" si="5"/>
        <v>2.5112687223974765E-5</v>
      </c>
      <c r="T11" s="37">
        <f>VLOOKUP($C11,DATA_ALL!$A:$CU,T$5,FALSE)</f>
        <v>635483</v>
      </c>
      <c r="U11" s="37">
        <f>VLOOKUP($C11,DATA_ALL!$A:$CU,U$5,FALSE)</f>
        <v>755290</v>
      </c>
      <c r="V11" s="37">
        <f t="shared" si="6"/>
        <v>1390773</v>
      </c>
      <c r="W11" s="49">
        <f t="shared" si="7"/>
        <v>1.9222847270214237E-5</v>
      </c>
      <c r="X11" s="37">
        <f>VLOOKUP($C11,DATA_ALL!$A:$CU,X$5,FALSE)</f>
        <v>96271339</v>
      </c>
      <c r="Y11" s="49">
        <f t="shared" si="8"/>
        <v>7.0580160557184748E-4</v>
      </c>
      <c r="Z11" s="37">
        <f>VLOOKUP($C11,DATA_ALL!$A:$CU,Z$5,FALSE)</f>
        <v>0</v>
      </c>
      <c r="AA11" s="37">
        <f>VLOOKUP($C11,DATA_ALL!$A:$CU,AA$5,FALSE)</f>
        <v>833374</v>
      </c>
      <c r="AB11" s="37">
        <f t="shared" si="9"/>
        <v>833374</v>
      </c>
      <c r="AC11" s="49">
        <f t="shared" si="10"/>
        <v>1.927767753874624E-5</v>
      </c>
      <c r="AD11" s="37">
        <f>VLOOKUP($C11,DATA_ALL!$A:$CU,AD$5,FALSE)</f>
        <v>3196194</v>
      </c>
      <c r="AE11" s="37">
        <f>VLOOKUP($C11,DATA_ALL!$A:$CU,AE$5,FALSE)</f>
        <v>134541</v>
      </c>
      <c r="AF11" s="37">
        <f t="shared" si="11"/>
        <v>3330735</v>
      </c>
      <c r="AG11" s="49">
        <f t="shared" si="12"/>
        <v>7.2328664495114006E-5</v>
      </c>
      <c r="AH11" s="37">
        <f>VLOOKUP($C11,DATA_ALL!$A:$CU,AH$5,FALSE)</f>
        <v>134515855</v>
      </c>
      <c r="AI11" s="49">
        <f t="shared" si="13"/>
        <v>1.7059715282181356E-3</v>
      </c>
      <c r="AJ11" s="37">
        <f>VLOOKUP($C11,DATA_ALL!$A:$CU,AJ$5,FALSE)</f>
        <v>547716318</v>
      </c>
      <c r="AK11" s="49">
        <f t="shared" si="14"/>
        <v>4.5872388442211058E-3</v>
      </c>
      <c r="AL11" s="37">
        <f>VLOOKUP($C11,DATA_ALL!$A:$CU,AL$5,FALSE)</f>
        <v>61599836</v>
      </c>
      <c r="AM11" s="49">
        <f t="shared" si="15"/>
        <v>2.3574372751626483E-3</v>
      </c>
      <c r="AN11" s="37">
        <f>VLOOKUP($C11,DATA_ALL!$A:$CU,AN$5,FALSE)</f>
        <v>541992</v>
      </c>
      <c r="AO11" s="49">
        <f t="shared" si="16"/>
        <v>1.3193573515092502E-4</v>
      </c>
      <c r="AP11" s="37">
        <f>VLOOKUP($C11,DATA_ALL!$A:$CU,AP$5,FALSE)</f>
        <v>0</v>
      </c>
      <c r="AQ11" s="49">
        <f t="shared" si="17"/>
        <v>0</v>
      </c>
      <c r="AR11" s="37">
        <f>VLOOKUP($C11,DATA_ALL!$A:$CU,AR$5,FALSE)</f>
        <v>0</v>
      </c>
      <c r="AS11" s="49">
        <f t="shared" si="18"/>
        <v>0</v>
      </c>
      <c r="AT11" s="37">
        <f>VLOOKUP($C11,DATA_ALL!$A:$CU,AT$5,FALSE)</f>
        <v>14678</v>
      </c>
      <c r="AU11" s="49">
        <f t="shared" si="19"/>
        <v>2.9805171161825724E-6</v>
      </c>
    </row>
    <row r="12" spans="2:47" ht="16" customHeight="1" x14ac:dyDescent="0.35">
      <c r="B12" s="1">
        <v>5</v>
      </c>
      <c r="C12" s="12" t="s">
        <v>462</v>
      </c>
      <c r="D12" s="12" t="str">
        <f>VLOOKUP($C12,DATA_ALL!$A:$CU,D$5,FALSE)</f>
        <v>Value</v>
      </c>
      <c r="E12" s="37">
        <f>VLOOKUP($C12,DATA_ALL!$A:$CU,E$5,FALSE)/1000000000</f>
        <v>201.97458835</v>
      </c>
      <c r="F12" s="37" t="str">
        <f>VLOOKUP($C12,DATA_ALL!$A:$CU,F$5,FALSE)</f>
        <v>Japan</v>
      </c>
      <c r="G12" s="37">
        <f>IF(VLOOKUP($C12,DATA_ALL!$A:$CU,G$5,FALSE)="N/A",0,VLOOKUP($C12,DATA_ALL!$A:$CU,G$5,FALSE))</f>
        <v>617396</v>
      </c>
      <c r="H12" s="37">
        <f>VLOOKUP($C12,DATA_ALL!$A:$CU,H$5,FALSE)</f>
        <v>980175</v>
      </c>
      <c r="I12" s="37">
        <f t="shared" si="0"/>
        <v>1597571</v>
      </c>
      <c r="J12" s="48">
        <f t="shared" si="1"/>
        <v>5.1138636363636364E-5</v>
      </c>
      <c r="K12" s="50">
        <f>IFERROR(INDEX('SH Summary'!B:B,MATCH(APAC!C12,'SH Summary'!C:C,0)), "N/A")</f>
        <v>425</v>
      </c>
      <c r="L12" s="37">
        <f>VLOOKUP($C12,DATA_ALL!$A:$CU,L$5,FALSE)</f>
        <v>10043442</v>
      </c>
      <c r="M12" s="49">
        <f t="shared" si="2"/>
        <v>1.9379041611631345E-5</v>
      </c>
      <c r="N12" s="37">
        <f>VLOOKUP($C12,DATA_ALL!$A:$CU,N$5,FALSE)</f>
        <v>0</v>
      </c>
      <c r="O12" s="37">
        <f>VLOOKUP($C12,DATA_ALL!$A:$CU,O$5,FALSE)</f>
        <v>10780740</v>
      </c>
      <c r="P12" s="37">
        <f t="shared" si="3"/>
        <v>10780740</v>
      </c>
      <c r="Q12" s="49">
        <f t="shared" si="4"/>
        <v>3.3891040553285134E-5</v>
      </c>
      <c r="R12" s="37">
        <f>VLOOKUP($C12,DATA_ALL!$A:$CU,R$5,FALSE)</f>
        <v>1205325</v>
      </c>
      <c r="S12" s="49">
        <f t="shared" si="5"/>
        <v>1.860744233044164E-5</v>
      </c>
      <c r="T12" s="37">
        <f>VLOOKUP($C12,DATA_ALL!$A:$CU,T$5,FALSE)</f>
        <v>596640</v>
      </c>
      <c r="U12" s="37">
        <f>VLOOKUP($C12,DATA_ALL!$A:$CU,U$5,FALSE)</f>
        <v>2393502</v>
      </c>
      <c r="V12" s="37">
        <f t="shared" si="6"/>
        <v>2990142</v>
      </c>
      <c r="W12" s="49">
        <f t="shared" si="7"/>
        <v>4.1328845888044229E-5</v>
      </c>
      <c r="X12" s="37">
        <f>VLOOKUP($C12,DATA_ALL!$A:$CU,X$5,FALSE)</f>
        <v>10177128</v>
      </c>
      <c r="Y12" s="49">
        <f t="shared" si="8"/>
        <v>7.461237536656892E-5</v>
      </c>
      <c r="Z12" s="37">
        <f>VLOOKUP($C12,DATA_ALL!$A:$CU,Z$5,FALSE)</f>
        <v>0</v>
      </c>
      <c r="AA12" s="37">
        <f>VLOOKUP($C12,DATA_ALL!$A:$CU,AA$5,FALSE)</f>
        <v>3026995</v>
      </c>
      <c r="AB12" s="37">
        <f t="shared" si="9"/>
        <v>3026995</v>
      </c>
      <c r="AC12" s="49">
        <f t="shared" si="10"/>
        <v>7.0020703215359706E-5</v>
      </c>
      <c r="AD12" s="37">
        <f>VLOOKUP($C12,DATA_ALL!$A:$CU,AD$5,FALSE)</f>
        <v>2398427</v>
      </c>
      <c r="AE12" s="37">
        <f>VLOOKUP($C12,DATA_ALL!$A:$CU,AE$5,FALSE)</f>
        <v>3503237</v>
      </c>
      <c r="AF12" s="37">
        <f t="shared" si="11"/>
        <v>5901664</v>
      </c>
      <c r="AG12" s="49">
        <f t="shared" si="12"/>
        <v>1.2815774158523343E-4</v>
      </c>
      <c r="AH12" s="37">
        <f>VLOOKUP($C12,DATA_ALL!$A:$CU,AH$5,FALSE)</f>
        <v>22670291</v>
      </c>
      <c r="AI12" s="49">
        <f t="shared" si="13"/>
        <v>2.8751161699429296E-4</v>
      </c>
      <c r="AJ12" s="37">
        <f>VLOOKUP($C12,DATA_ALL!$A:$CU,AJ$5,FALSE)</f>
        <v>1882013</v>
      </c>
      <c r="AK12" s="49">
        <f t="shared" si="14"/>
        <v>1.5762252931323281E-5</v>
      </c>
      <c r="AL12" s="37">
        <f>VLOOKUP($C12,DATA_ALL!$A:$CU,AL$5,FALSE)</f>
        <v>11937013</v>
      </c>
      <c r="AM12" s="49">
        <f t="shared" si="15"/>
        <v>4.5683172598545734E-4</v>
      </c>
      <c r="AN12" s="37">
        <f>VLOOKUP($C12,DATA_ALL!$A:$CU,AN$5,FALSE)</f>
        <v>0</v>
      </c>
      <c r="AO12" s="49">
        <f t="shared" si="16"/>
        <v>0</v>
      </c>
      <c r="AP12" s="37">
        <f>VLOOKUP($C12,DATA_ALL!$A:$CU,AP$5,FALSE)</f>
        <v>0</v>
      </c>
      <c r="AQ12" s="49">
        <f t="shared" si="17"/>
        <v>0</v>
      </c>
      <c r="AR12" s="37">
        <f>VLOOKUP($C12,DATA_ALL!$A:$CU,AR$5,FALSE)</f>
        <v>0</v>
      </c>
      <c r="AS12" s="49">
        <f t="shared" si="18"/>
        <v>0</v>
      </c>
      <c r="AT12" s="37">
        <f>VLOOKUP($C12,DATA_ALL!$A:$CU,AT$5,FALSE)</f>
        <v>0</v>
      </c>
      <c r="AU12" s="49">
        <f t="shared" si="19"/>
        <v>0</v>
      </c>
    </row>
    <row r="13" spans="2:47" ht="16" customHeight="1" x14ac:dyDescent="0.35">
      <c r="B13" s="1">
        <v>6</v>
      </c>
      <c r="C13" s="51" t="s">
        <v>1409</v>
      </c>
      <c r="D13" s="51" t="str">
        <f>VLOOKUP($C13,DATA_ALL!$A:$CU,D$5,FALSE)</f>
        <v>Index</v>
      </c>
      <c r="E13" s="37">
        <f>VLOOKUP($C13,DATA_ALL!$A:$CU,E$5,FALSE)/1000000000</f>
        <v>192.18590875699999</v>
      </c>
      <c r="F13" s="37" t="str">
        <f>VLOOKUP($C13,DATA_ALL!$A:$CU,F$5,FALSE)</f>
        <v>Japan</v>
      </c>
      <c r="G13" s="37">
        <f>IF(VLOOKUP($C13,DATA_ALL!$A:$CU,G$5,FALSE)="N/A",0,VLOOKUP($C13,DATA_ALL!$A:$CU,G$5,FALSE))</f>
        <v>0</v>
      </c>
      <c r="H13" s="37">
        <f>VLOOKUP($C13,DATA_ALL!$A:$CU,H$5,FALSE)</f>
        <v>0</v>
      </c>
      <c r="I13" s="37">
        <f t="shared" si="0"/>
        <v>0</v>
      </c>
      <c r="J13" s="48">
        <f t="shared" si="1"/>
        <v>0</v>
      </c>
      <c r="K13" s="50" t="str">
        <f>IFERROR(INDEX('SH Summary'!B:B,MATCH(APAC!C13,'SH Summary'!C:C,0)), "N/A")</f>
        <v>N/A</v>
      </c>
      <c r="L13" s="37">
        <f>VLOOKUP($C13,DATA_ALL!$A:$CU,L$5,FALSE)</f>
        <v>0</v>
      </c>
      <c r="M13" s="49">
        <f t="shared" si="2"/>
        <v>0</v>
      </c>
      <c r="N13" s="37">
        <f>VLOOKUP($C13,DATA_ALL!$A:$CU,N$5,FALSE)</f>
        <v>0</v>
      </c>
      <c r="O13" s="37">
        <f>VLOOKUP($C13,DATA_ALL!$A:$CU,O$5,FALSE)</f>
        <v>345956614</v>
      </c>
      <c r="P13" s="37">
        <f t="shared" si="3"/>
        <v>345956614</v>
      </c>
      <c r="Q13" s="49">
        <f t="shared" si="4"/>
        <v>1.0875718767683119E-3</v>
      </c>
      <c r="R13" s="37">
        <f>VLOOKUP($C13,DATA_ALL!$A:$CU,R$5,FALSE)</f>
        <v>50476379</v>
      </c>
      <c r="S13" s="49">
        <f t="shared" si="5"/>
        <v>7.7923905277996848E-4</v>
      </c>
      <c r="T13" s="37">
        <f>VLOOKUP($C13,DATA_ALL!$A:$CU,T$5,FALSE)</f>
        <v>0</v>
      </c>
      <c r="U13" s="37">
        <f>VLOOKUP($C13,DATA_ALL!$A:$CU,U$5,FALSE)</f>
        <v>0</v>
      </c>
      <c r="V13" s="37">
        <f t="shared" si="6"/>
        <v>0</v>
      </c>
      <c r="W13" s="49">
        <f t="shared" si="7"/>
        <v>0</v>
      </c>
      <c r="X13" s="37">
        <f>VLOOKUP($C13,DATA_ALL!$A:$CU,X$5,FALSE)</f>
        <v>65609165</v>
      </c>
      <c r="Y13" s="49">
        <f t="shared" si="8"/>
        <v>4.8100560850439884E-4</v>
      </c>
      <c r="Z13" s="37">
        <f>VLOOKUP($C13,DATA_ALL!$A:$CU,Z$5,FALSE)</f>
        <v>0</v>
      </c>
      <c r="AA13" s="37">
        <f>VLOOKUP($C13,DATA_ALL!$A:$CU,AA$5,FALSE)</f>
        <v>0</v>
      </c>
      <c r="AB13" s="37">
        <f t="shared" si="9"/>
        <v>0</v>
      </c>
      <c r="AC13" s="49">
        <f t="shared" si="10"/>
        <v>0</v>
      </c>
      <c r="AD13" s="37">
        <f>VLOOKUP($C13,DATA_ALL!$A:$CU,AD$5,FALSE)</f>
        <v>0</v>
      </c>
      <c r="AE13" s="37">
        <f>VLOOKUP($C13,DATA_ALL!$A:$CU,AE$5,FALSE)</f>
        <v>0</v>
      </c>
      <c r="AF13" s="37">
        <f t="shared" si="11"/>
        <v>0</v>
      </c>
      <c r="AG13" s="49">
        <f t="shared" si="12"/>
        <v>0</v>
      </c>
      <c r="AH13" s="37">
        <f>VLOOKUP($C13,DATA_ALL!$A:$CU,AH$5,FALSE)</f>
        <v>60584724</v>
      </c>
      <c r="AI13" s="49">
        <f t="shared" si="13"/>
        <v>7.683541407736208E-4</v>
      </c>
      <c r="AJ13" s="37">
        <f>VLOOKUP($C13,DATA_ALL!$A:$CU,AJ$5,FALSE)</f>
        <v>183982563</v>
      </c>
      <c r="AK13" s="49">
        <f t="shared" si="14"/>
        <v>1.540892487437186E-3</v>
      </c>
      <c r="AL13" s="37">
        <f>VLOOKUP($C13,DATA_ALL!$A:$CU,AL$5,FALSE)</f>
        <v>31510944</v>
      </c>
      <c r="AM13" s="49">
        <f t="shared" si="15"/>
        <v>1.2059297359357062E-3</v>
      </c>
      <c r="AN13" s="37">
        <f>VLOOKUP($C13,DATA_ALL!$A:$CU,AN$5,FALSE)</f>
        <v>0</v>
      </c>
      <c r="AO13" s="49">
        <f t="shared" si="16"/>
        <v>0</v>
      </c>
      <c r="AP13" s="37">
        <f>VLOOKUP($C13,DATA_ALL!$A:$CU,AP$5,FALSE)</f>
        <v>0</v>
      </c>
      <c r="AQ13" s="49">
        <f t="shared" si="17"/>
        <v>0</v>
      </c>
      <c r="AR13" s="37">
        <f>VLOOKUP($C13,DATA_ALL!$A:$CU,AR$5,FALSE)</f>
        <v>0</v>
      </c>
      <c r="AS13" s="49">
        <f t="shared" si="18"/>
        <v>0</v>
      </c>
      <c r="AT13" s="37">
        <f>VLOOKUP($C13,DATA_ALL!$A:$CU,AT$5,FALSE)</f>
        <v>0</v>
      </c>
      <c r="AU13" s="49">
        <f t="shared" si="19"/>
        <v>0</v>
      </c>
    </row>
    <row r="14" spans="2:47" ht="16" customHeight="1" x14ac:dyDescent="0.35">
      <c r="B14" s="1">
        <v>7</v>
      </c>
      <c r="C14" s="12" t="s">
        <v>237</v>
      </c>
      <c r="D14" s="12" t="str">
        <f>VLOOKUP($C14,DATA_ALL!$A:$CU,D$5,FALSE)</f>
        <v>Value</v>
      </c>
      <c r="E14" s="37">
        <f>VLOOKUP($C14,DATA_ALL!$A:$CU,E$5,FALSE)/1000000000</f>
        <v>186.50040227700001</v>
      </c>
      <c r="F14" s="37" t="str">
        <f>VLOOKUP($C14,DATA_ALL!$A:$CU,F$5,FALSE)</f>
        <v>Japan</v>
      </c>
      <c r="G14" s="37">
        <f>IF(VLOOKUP($C14,DATA_ALL!$A:$CU,G$5,FALSE)="N/A",0,VLOOKUP($C14,DATA_ALL!$A:$CU,G$5,FALSE))</f>
        <v>0</v>
      </c>
      <c r="H14" s="37">
        <f>VLOOKUP($C14,DATA_ALL!$A:$CU,H$5,FALSE)</f>
        <v>12576803</v>
      </c>
      <c r="I14" s="37">
        <f t="shared" si="0"/>
        <v>12576803</v>
      </c>
      <c r="J14" s="48">
        <f t="shared" si="1"/>
        <v>4.0258652368758003E-4</v>
      </c>
      <c r="K14" s="50">
        <f>IFERROR(INDEX('SH Summary'!B:B,MATCH(APAC!C14,'SH Summary'!C:C,0)), "N/A")</f>
        <v>200</v>
      </c>
      <c r="L14" s="37">
        <f>VLOOKUP($C14,DATA_ALL!$A:$CU,L$5,FALSE)</f>
        <v>61573731</v>
      </c>
      <c r="M14" s="49">
        <f t="shared" si="2"/>
        <v>1.1880786439871858E-4</v>
      </c>
      <c r="N14" s="37">
        <f>VLOOKUP($C14,DATA_ALL!$A:$CU,N$5,FALSE)</f>
        <v>12928356</v>
      </c>
      <c r="O14" s="37">
        <f>VLOOKUP($C14,DATA_ALL!$A:$CU,O$5,FALSE)</f>
        <v>34600159</v>
      </c>
      <c r="P14" s="37">
        <f t="shared" si="3"/>
        <v>47528515</v>
      </c>
      <c r="Q14" s="49">
        <f t="shared" si="4"/>
        <v>1.4941375353662371E-4</v>
      </c>
      <c r="R14" s="37">
        <f>VLOOKUP($C14,DATA_ALL!$A:$CU,R$5,FALSE)</f>
        <v>7775409</v>
      </c>
      <c r="S14" s="49">
        <f t="shared" si="5"/>
        <v>1.2003440944400631E-4</v>
      </c>
      <c r="T14" s="37">
        <f>VLOOKUP($C14,DATA_ALL!$A:$CU,T$5,FALSE)</f>
        <v>481566</v>
      </c>
      <c r="U14" s="37">
        <f>VLOOKUP($C14,DATA_ALL!$A:$CU,U$5,FALSE)</f>
        <v>6684380</v>
      </c>
      <c r="V14" s="37">
        <f t="shared" si="6"/>
        <v>7165946</v>
      </c>
      <c r="W14" s="49">
        <f t="shared" si="7"/>
        <v>9.904555632342778E-5</v>
      </c>
      <c r="X14" s="37">
        <f>VLOOKUP($C14,DATA_ALL!$A:$CU,X$5,FALSE)</f>
        <v>8365828</v>
      </c>
      <c r="Y14" s="49">
        <f t="shared" si="8"/>
        <v>6.1333049853372438E-5</v>
      </c>
      <c r="Z14" s="37">
        <f>VLOOKUP($C14,DATA_ALL!$A:$CU,Z$5,FALSE)</f>
        <v>0</v>
      </c>
      <c r="AA14" s="37">
        <f>VLOOKUP($C14,DATA_ALL!$A:$CU,AA$5,FALSE)</f>
        <v>4844982</v>
      </c>
      <c r="AB14" s="37">
        <f t="shared" si="9"/>
        <v>4844982</v>
      </c>
      <c r="AC14" s="49">
        <f t="shared" si="10"/>
        <v>1.1207453157529493E-4</v>
      </c>
      <c r="AD14" s="37">
        <f>VLOOKUP($C14,DATA_ALL!$A:$CU,AD$5,FALSE)</f>
        <v>63261825</v>
      </c>
      <c r="AE14" s="37">
        <f>VLOOKUP($C14,DATA_ALL!$A:$CU,AE$5,FALSE)</f>
        <v>4256030</v>
      </c>
      <c r="AF14" s="37">
        <f t="shared" si="11"/>
        <v>67517855</v>
      </c>
      <c r="AG14" s="49">
        <f t="shared" si="12"/>
        <v>1.466185776330076E-3</v>
      </c>
      <c r="AH14" s="37">
        <f>VLOOKUP($C14,DATA_ALL!$A:$CU,AH$5,FALSE)</f>
        <v>33958668</v>
      </c>
      <c r="AI14" s="49">
        <f t="shared" si="13"/>
        <v>4.3067429296131897E-4</v>
      </c>
      <c r="AJ14" s="37">
        <f>VLOOKUP($C14,DATA_ALL!$A:$CU,AJ$5,FALSE)</f>
        <v>23264675</v>
      </c>
      <c r="AK14" s="49">
        <f t="shared" si="14"/>
        <v>1.9484652428810722E-4</v>
      </c>
      <c r="AL14" s="37">
        <f>VLOOKUP($C14,DATA_ALL!$A:$CU,AL$5,FALSE)</f>
        <v>1862804</v>
      </c>
      <c r="AM14" s="49">
        <f t="shared" si="15"/>
        <v>7.128985840030616E-5</v>
      </c>
      <c r="AN14" s="37">
        <f>VLOOKUP($C14,DATA_ALL!$A:$CU,AN$5,FALSE)</f>
        <v>0</v>
      </c>
      <c r="AO14" s="49">
        <f t="shared" si="16"/>
        <v>0</v>
      </c>
      <c r="AP14" s="37">
        <f>VLOOKUP($C14,DATA_ALL!$A:$CU,AP$5,FALSE)</f>
        <v>0</v>
      </c>
      <c r="AQ14" s="49">
        <f t="shared" si="17"/>
        <v>0</v>
      </c>
      <c r="AR14" s="37">
        <f>VLOOKUP($C14,DATA_ALL!$A:$CU,AR$5,FALSE)</f>
        <v>0</v>
      </c>
      <c r="AS14" s="49">
        <f t="shared" si="18"/>
        <v>0</v>
      </c>
      <c r="AT14" s="37">
        <f>VLOOKUP($C14,DATA_ALL!$A:$CU,AT$5,FALSE)</f>
        <v>399520</v>
      </c>
      <c r="AU14" s="49">
        <f t="shared" si="19"/>
        <v>8.1126597510373436E-5</v>
      </c>
    </row>
    <row r="15" spans="2:47" ht="16" customHeight="1" x14ac:dyDescent="0.35">
      <c r="B15" s="1">
        <v>8</v>
      </c>
      <c r="C15" s="12" t="s">
        <v>75</v>
      </c>
      <c r="D15" s="12" t="str">
        <f>VLOOKUP($C15,DATA_ALL!$A:$CU,D$5,FALSE)</f>
        <v>Value</v>
      </c>
      <c r="E15" s="37">
        <f>VLOOKUP($C15,DATA_ALL!$A:$CU,E$5,FALSE)/1000000000</f>
        <v>151.48936588399999</v>
      </c>
      <c r="F15" s="37" t="str">
        <f>VLOOKUP($C15,DATA_ALL!$A:$CU,F$5,FALSE)</f>
        <v>Singapore</v>
      </c>
      <c r="G15" s="37">
        <f>IF(VLOOKUP($C15,DATA_ALL!$A:$CU,G$5,FALSE)="N/A",0,VLOOKUP($C15,DATA_ALL!$A:$CU,G$5,FALSE))</f>
        <v>111513219</v>
      </c>
      <c r="H15" s="37">
        <f>VLOOKUP($C15,DATA_ALL!$A:$CU,H$5,FALSE)</f>
        <v>0</v>
      </c>
      <c r="I15" s="37">
        <f t="shared" si="0"/>
        <v>111513219</v>
      </c>
      <c r="J15" s="48">
        <f t="shared" si="1"/>
        <v>3.5695652688860434E-3</v>
      </c>
      <c r="K15" s="50">
        <f>IFERROR(INDEX('SH Summary'!B:B,MATCH(APAC!C15,'SH Summary'!C:C,0)), "N/A")</f>
        <v>36</v>
      </c>
      <c r="L15" s="37">
        <f>VLOOKUP($C15,DATA_ALL!$A:$CU,L$5,FALSE)</f>
        <v>0</v>
      </c>
      <c r="M15" s="49">
        <f t="shared" si="2"/>
        <v>0</v>
      </c>
      <c r="N15" s="37">
        <f>VLOOKUP($C15,DATA_ALL!$A:$CU,N$5,FALSE)</f>
        <v>164761851</v>
      </c>
      <c r="O15" s="37">
        <f>VLOOKUP($C15,DATA_ALL!$A:$CU,O$5,FALSE)</f>
        <v>0</v>
      </c>
      <c r="P15" s="37">
        <f t="shared" si="3"/>
        <v>164761851</v>
      </c>
      <c r="Q15" s="49">
        <f t="shared" si="4"/>
        <v>5.1795614900974538E-4</v>
      </c>
      <c r="R15" s="37">
        <f>VLOOKUP($C15,DATA_ALL!$A:$CU,R$5,FALSE)</f>
        <v>0</v>
      </c>
      <c r="S15" s="49">
        <f t="shared" si="5"/>
        <v>0</v>
      </c>
      <c r="T15" s="37">
        <f>VLOOKUP($C15,DATA_ALL!$A:$CU,T$5,FALSE)</f>
        <v>79266281</v>
      </c>
      <c r="U15" s="37">
        <f>VLOOKUP($C15,DATA_ALL!$A:$CU,U$5,FALSE)</f>
        <v>0</v>
      </c>
      <c r="V15" s="37">
        <f t="shared" si="6"/>
        <v>79266281</v>
      </c>
      <c r="W15" s="49">
        <f t="shared" si="7"/>
        <v>1.0955947615756737E-3</v>
      </c>
      <c r="X15" s="37">
        <f>VLOOKUP($C15,DATA_ALL!$A:$CU,X$5,FALSE)</f>
        <v>503344913</v>
      </c>
      <c r="Y15" s="49">
        <f t="shared" si="8"/>
        <v>3.6902119721407625E-3</v>
      </c>
      <c r="Z15" s="37">
        <f>VLOOKUP($C15,DATA_ALL!$A:$CU,Z$5,FALSE)</f>
        <v>0</v>
      </c>
      <c r="AA15" s="37">
        <f>VLOOKUP($C15,DATA_ALL!$A:$CU,AA$5,FALSE)</f>
        <v>0</v>
      </c>
      <c r="AB15" s="37">
        <f t="shared" si="9"/>
        <v>0</v>
      </c>
      <c r="AC15" s="49">
        <f t="shared" si="10"/>
        <v>0</v>
      </c>
      <c r="AD15" s="37">
        <f>VLOOKUP($C15,DATA_ALL!$A:$CU,AD$5,FALSE)</f>
        <v>0</v>
      </c>
      <c r="AE15" s="37">
        <f>VLOOKUP($C15,DATA_ALL!$A:$CU,AE$5,FALSE)</f>
        <v>0</v>
      </c>
      <c r="AF15" s="37">
        <f t="shared" si="11"/>
        <v>0</v>
      </c>
      <c r="AG15" s="49">
        <f t="shared" si="12"/>
        <v>0</v>
      </c>
      <c r="AH15" s="37">
        <f>VLOOKUP($C15,DATA_ALL!$A:$CU,AH$5,FALSE)</f>
        <v>280618658</v>
      </c>
      <c r="AI15" s="49">
        <f t="shared" si="13"/>
        <v>3.5588923018389346E-3</v>
      </c>
      <c r="AJ15" s="37">
        <f>VLOOKUP($C15,DATA_ALL!$A:$CU,AJ$5,FALSE)</f>
        <v>236076853</v>
      </c>
      <c r="AK15" s="49">
        <f t="shared" si="14"/>
        <v>1.9771930737018427E-3</v>
      </c>
      <c r="AL15" s="37">
        <f>VLOOKUP($C15,DATA_ALL!$A:$CU,AL$5,FALSE)</f>
        <v>0</v>
      </c>
      <c r="AM15" s="49">
        <f t="shared" si="15"/>
        <v>0</v>
      </c>
      <c r="AN15" s="37">
        <f>VLOOKUP($C15,DATA_ALL!$A:$CU,AN$5,FALSE)</f>
        <v>63447294</v>
      </c>
      <c r="AO15" s="49">
        <f t="shared" si="16"/>
        <v>1.54448135345667E-2</v>
      </c>
      <c r="AP15" s="37">
        <f>VLOOKUP($C15,DATA_ALL!$A:$CU,AP$5,FALSE)</f>
        <v>0</v>
      </c>
      <c r="AQ15" s="49">
        <f t="shared" si="17"/>
        <v>0</v>
      </c>
      <c r="AR15" s="37">
        <f>VLOOKUP($C15,DATA_ALL!$A:$CU,AR$5,FALSE)</f>
        <v>0</v>
      </c>
      <c r="AS15" s="49">
        <f t="shared" si="18"/>
        <v>0</v>
      </c>
      <c r="AT15" s="37">
        <f>VLOOKUP($C15,DATA_ALL!$A:$CU,AT$5,FALSE)</f>
        <v>0</v>
      </c>
      <c r="AU15" s="49">
        <f t="shared" si="19"/>
        <v>0</v>
      </c>
    </row>
    <row r="16" spans="2:47" ht="16" customHeight="1" x14ac:dyDescent="0.35">
      <c r="B16" s="1">
        <v>9</v>
      </c>
      <c r="C16" s="12" t="s">
        <v>43</v>
      </c>
      <c r="D16" s="12" t="str">
        <f>VLOOKUP($C16,DATA_ALL!$A:$CU,D$5,FALSE)</f>
        <v>Aggressive Growth</v>
      </c>
      <c r="E16" s="37">
        <f>VLOOKUP($C16,DATA_ALL!$A:$CU,E$5,FALSE)/1000000000</f>
        <v>135.09155153200001</v>
      </c>
      <c r="F16" s="37" t="str">
        <f>VLOOKUP($C16,DATA_ALL!$A:$CU,F$5,FALSE)</f>
        <v>China (Mainland)</v>
      </c>
      <c r="G16" s="37">
        <f>IF(VLOOKUP($C16,DATA_ALL!$A:$CU,G$5,FALSE)="N/A",0,VLOOKUP($C16,DATA_ALL!$A:$CU,G$5,FALSE))</f>
        <v>0</v>
      </c>
      <c r="H16" s="37">
        <f>VLOOKUP($C16,DATA_ALL!$A:$CU,H$5,FALSE)</f>
        <v>175653100</v>
      </c>
      <c r="I16" s="37">
        <f t="shared" si="0"/>
        <v>175653100</v>
      </c>
      <c r="J16" s="48">
        <f t="shared" si="1"/>
        <v>5.6226984635083226E-3</v>
      </c>
      <c r="K16" s="50">
        <f>IFERROR(INDEX('SH Summary'!B:B,MATCH(APAC!C16,'SH Summary'!C:C,0)), "N/A")</f>
        <v>18</v>
      </c>
      <c r="L16" s="37">
        <f>VLOOKUP($C16,DATA_ALL!$A:$CU,L$5,FALSE)</f>
        <v>1533004186</v>
      </c>
      <c r="M16" s="49">
        <f t="shared" si="2"/>
        <v>2.9579651987136522E-3</v>
      </c>
      <c r="N16" s="37">
        <f>VLOOKUP($C16,DATA_ALL!$A:$CU,N$5,FALSE)</f>
        <v>0</v>
      </c>
      <c r="O16" s="37">
        <f>VLOOKUP($C16,DATA_ALL!$A:$CU,O$5,FALSE)</f>
        <v>1421540425</v>
      </c>
      <c r="P16" s="37">
        <f t="shared" si="3"/>
        <v>1421540425</v>
      </c>
      <c r="Q16" s="49">
        <f t="shared" si="4"/>
        <v>4.4688476108142097E-3</v>
      </c>
      <c r="R16" s="37">
        <f>VLOOKUP($C16,DATA_ALL!$A:$CU,R$5,FALSE)</f>
        <v>1020278130</v>
      </c>
      <c r="S16" s="49">
        <f t="shared" si="5"/>
        <v>1.5750744790812302E-2</v>
      </c>
      <c r="T16" s="37">
        <f>VLOOKUP($C16,DATA_ALL!$A:$CU,T$5,FALSE)</f>
        <v>0</v>
      </c>
      <c r="U16" s="37">
        <f>VLOOKUP($C16,DATA_ALL!$A:$CU,U$5,FALSE)</f>
        <v>795534357</v>
      </c>
      <c r="V16" s="37">
        <f t="shared" si="6"/>
        <v>795534357</v>
      </c>
      <c r="W16" s="49">
        <f t="shared" si="7"/>
        <v>1.0995637277125086E-2</v>
      </c>
      <c r="X16" s="37">
        <f>VLOOKUP($C16,DATA_ALL!$A:$CU,X$5,FALSE)</f>
        <v>7248138</v>
      </c>
      <c r="Y16" s="49">
        <f t="shared" si="8"/>
        <v>5.3138841642228742E-5</v>
      </c>
      <c r="Z16" s="37">
        <f>VLOOKUP($C16,DATA_ALL!$A:$CU,Z$5,FALSE)</f>
        <v>0</v>
      </c>
      <c r="AA16" s="37">
        <f>VLOOKUP($C16,DATA_ALL!$A:$CU,AA$5,FALSE)</f>
        <v>720899687</v>
      </c>
      <c r="AB16" s="37">
        <f t="shared" si="9"/>
        <v>720899687</v>
      </c>
      <c r="AC16" s="49">
        <f t="shared" si="10"/>
        <v>1.6675912260004627E-2</v>
      </c>
      <c r="AD16" s="37">
        <f>VLOOKUP($C16,DATA_ALL!$A:$CU,AD$5,FALSE)</f>
        <v>0</v>
      </c>
      <c r="AE16" s="37">
        <f>VLOOKUP($C16,DATA_ALL!$A:$CU,AE$5,FALSE)</f>
        <v>489597900</v>
      </c>
      <c r="AF16" s="37">
        <f t="shared" si="11"/>
        <v>489597900</v>
      </c>
      <c r="AG16" s="49">
        <f t="shared" si="12"/>
        <v>1.0631876221498372E-2</v>
      </c>
      <c r="AH16" s="37">
        <f>VLOOKUP($C16,DATA_ALL!$A:$CU,AH$5,FALSE)</f>
        <v>5477931</v>
      </c>
      <c r="AI16" s="49">
        <f t="shared" si="13"/>
        <v>6.9472809131261885E-5</v>
      </c>
      <c r="AJ16" s="37">
        <f>VLOOKUP($C16,DATA_ALL!$A:$CU,AJ$5,FALSE)</f>
        <v>16671142</v>
      </c>
      <c r="AK16" s="49">
        <f t="shared" si="14"/>
        <v>1.3962430485762144E-4</v>
      </c>
      <c r="AL16" s="37">
        <f>VLOOKUP($C16,DATA_ALL!$A:$CU,AL$5,FALSE)</f>
        <v>2828850</v>
      </c>
      <c r="AM16" s="49">
        <f t="shared" si="15"/>
        <v>1.0826061997703789E-4</v>
      </c>
      <c r="AN16" s="37">
        <f>VLOOKUP($C16,DATA_ALL!$A:$CU,AN$5,FALSE)</f>
        <v>0</v>
      </c>
      <c r="AO16" s="49">
        <f t="shared" si="16"/>
        <v>0</v>
      </c>
      <c r="AP16" s="37">
        <f>VLOOKUP($C16,DATA_ALL!$A:$CU,AP$5,FALSE)</f>
        <v>0</v>
      </c>
      <c r="AQ16" s="49">
        <f t="shared" si="17"/>
        <v>0</v>
      </c>
      <c r="AR16" s="37">
        <f>VLOOKUP($C16,DATA_ALL!$A:$CU,AR$5,FALSE)</f>
        <v>0</v>
      </c>
      <c r="AS16" s="49">
        <f t="shared" si="18"/>
        <v>0</v>
      </c>
      <c r="AT16" s="37">
        <f>VLOOKUP($C16,DATA_ALL!$A:$CU,AT$5,FALSE)</f>
        <v>97127900</v>
      </c>
      <c r="AU16" s="49">
        <f t="shared" si="19"/>
        <v>1.9722807494813276E-2</v>
      </c>
    </row>
    <row r="17" spans="2:47" ht="16" customHeight="1" x14ac:dyDescent="0.35">
      <c r="B17" s="1">
        <v>10</v>
      </c>
      <c r="C17" s="12" t="s">
        <v>29</v>
      </c>
      <c r="D17" s="12" t="str">
        <f>VLOOKUP($C17,DATA_ALL!$A:$CU,D$5,FALSE)</f>
        <v>Growth</v>
      </c>
      <c r="E17" s="37">
        <f>VLOOKUP($C17,DATA_ALL!$A:$CU,E$5,FALSE)/1000000000</f>
        <v>123.951792127</v>
      </c>
      <c r="F17" s="37" t="str">
        <f>VLOOKUP($C17,DATA_ALL!$A:$CU,F$5,FALSE)</f>
        <v>China (Mainland)</v>
      </c>
      <c r="G17" s="37">
        <f>IF(VLOOKUP($C17,DATA_ALL!$A:$CU,G$5,FALSE)="N/A",0,VLOOKUP($C17,DATA_ALL!$A:$CU,G$5,FALSE))</f>
        <v>93052</v>
      </c>
      <c r="H17" s="37">
        <f>VLOOKUP($C17,DATA_ALL!$A:$CU,H$5,FALSE)</f>
        <v>481822481</v>
      </c>
      <c r="I17" s="37">
        <f t="shared" si="0"/>
        <v>481915533</v>
      </c>
      <c r="J17" s="48">
        <f t="shared" si="1"/>
        <v>1.5426233450704225E-2</v>
      </c>
      <c r="K17" s="50">
        <f>IFERROR(INDEX('SH Summary'!B:B,MATCH(APAC!C17,'SH Summary'!C:C,0)), "N/A")</f>
        <v>7</v>
      </c>
      <c r="L17" s="37">
        <f>VLOOKUP($C17,DATA_ALL!$A:$CU,L$5,FALSE)</f>
        <v>3624433845</v>
      </c>
      <c r="M17" s="49">
        <f t="shared" si="2"/>
        <v>6.9934245949605719E-3</v>
      </c>
      <c r="N17" s="37">
        <f>VLOOKUP($C17,DATA_ALL!$A:$CU,N$5,FALSE)</f>
        <v>0</v>
      </c>
      <c r="O17" s="37">
        <f>VLOOKUP($C17,DATA_ALL!$A:$CU,O$5,FALSE)</f>
        <v>3197821079</v>
      </c>
      <c r="P17" s="37">
        <f t="shared" si="3"/>
        <v>3197821079</v>
      </c>
      <c r="Q17" s="49">
        <f t="shared" si="4"/>
        <v>1.0052879845960389E-2</v>
      </c>
      <c r="R17" s="37">
        <f>VLOOKUP($C17,DATA_ALL!$A:$CU,R$5,FALSE)</f>
        <v>759769180</v>
      </c>
      <c r="S17" s="49">
        <f t="shared" si="5"/>
        <v>1.1729086513012618E-2</v>
      </c>
      <c r="T17" s="37">
        <f>VLOOKUP($C17,DATA_ALL!$A:$CU,T$5,FALSE)</f>
        <v>0</v>
      </c>
      <c r="U17" s="37">
        <f>VLOOKUP($C17,DATA_ALL!$A:$CU,U$5,FALSE)</f>
        <v>498707377</v>
      </c>
      <c r="V17" s="37">
        <f t="shared" si="6"/>
        <v>498707377</v>
      </c>
      <c r="W17" s="49">
        <f t="shared" si="7"/>
        <v>6.8929837871458191E-3</v>
      </c>
      <c r="X17" s="37">
        <f>VLOOKUP($C17,DATA_ALL!$A:$CU,X$5,FALSE)</f>
        <v>469318156</v>
      </c>
      <c r="Y17" s="49">
        <f t="shared" si="8"/>
        <v>3.4407489442815249E-3</v>
      </c>
      <c r="Z17" s="37">
        <f>VLOOKUP($C17,DATA_ALL!$A:$CU,Z$5,FALSE)</f>
        <v>0</v>
      </c>
      <c r="AA17" s="37">
        <f>VLOOKUP($C17,DATA_ALL!$A:$CU,AA$5,FALSE)</f>
        <v>358458506</v>
      </c>
      <c r="AB17" s="37">
        <f t="shared" si="9"/>
        <v>358458506</v>
      </c>
      <c r="AC17" s="49">
        <f t="shared" si="10"/>
        <v>8.2918923432801304E-3</v>
      </c>
      <c r="AD17" s="37">
        <f>VLOOKUP($C17,DATA_ALL!$A:$CU,AD$5,FALSE)</f>
        <v>0</v>
      </c>
      <c r="AE17" s="37">
        <f>VLOOKUP($C17,DATA_ALL!$A:$CU,AE$5,FALSE)</f>
        <v>323460714</v>
      </c>
      <c r="AF17" s="37">
        <f t="shared" si="11"/>
        <v>323460714</v>
      </c>
      <c r="AG17" s="49">
        <f t="shared" si="12"/>
        <v>7.024119739413681E-3</v>
      </c>
      <c r="AH17" s="37">
        <f>VLOOKUP($C17,DATA_ALL!$A:$CU,AH$5,FALSE)</f>
        <v>1889528</v>
      </c>
      <c r="AI17" s="49">
        <f t="shared" si="13"/>
        <v>2.3963576410906785E-5</v>
      </c>
      <c r="AJ17" s="37">
        <f>VLOOKUP($C17,DATA_ALL!$A:$CU,AJ$5,FALSE)</f>
        <v>4757662</v>
      </c>
      <c r="AK17" s="49">
        <f t="shared" si="14"/>
        <v>3.984641541038526E-5</v>
      </c>
      <c r="AL17" s="37">
        <f>VLOOKUP($C17,DATA_ALL!$A:$CU,AL$5,FALSE)</f>
        <v>112474</v>
      </c>
      <c r="AM17" s="49">
        <f t="shared" si="15"/>
        <v>4.3044010715652505E-6</v>
      </c>
      <c r="AN17" s="37">
        <f>VLOOKUP($C17,DATA_ALL!$A:$CU,AN$5,FALSE)</f>
        <v>0</v>
      </c>
      <c r="AO17" s="49">
        <f t="shared" si="16"/>
        <v>0</v>
      </c>
      <c r="AP17" s="37">
        <f>VLOOKUP($C17,DATA_ALL!$A:$CU,AP$5,FALSE)</f>
        <v>0</v>
      </c>
      <c r="AQ17" s="49">
        <f t="shared" si="17"/>
        <v>0</v>
      </c>
      <c r="AR17" s="37">
        <f>VLOOKUP($C17,DATA_ALL!$A:$CU,AR$5,FALSE)</f>
        <v>0</v>
      </c>
      <c r="AS17" s="49">
        <f t="shared" si="18"/>
        <v>0</v>
      </c>
      <c r="AT17" s="37">
        <f>VLOOKUP($C17,DATA_ALL!$A:$CU,AT$5,FALSE)</f>
        <v>52792808</v>
      </c>
      <c r="AU17" s="49">
        <f t="shared" si="19"/>
        <v>1.0720116354771783E-2</v>
      </c>
    </row>
    <row r="18" spans="2:47" ht="16" customHeight="1" x14ac:dyDescent="0.35">
      <c r="B18" s="1">
        <v>11</v>
      </c>
      <c r="C18" s="51" t="s">
        <v>433</v>
      </c>
      <c r="D18" s="51" t="str">
        <f>VLOOKUP($C18,DATA_ALL!$A:$CU,D$5,FALSE)</f>
        <v>Index</v>
      </c>
      <c r="E18" s="37">
        <f>VLOOKUP($C18,DATA_ALL!$A:$CU,E$5,FALSE)/1000000000</f>
        <v>106.733539439</v>
      </c>
      <c r="F18" s="37" t="str">
        <f>VLOOKUP($C18,DATA_ALL!$A:$CU,F$5,FALSE)</f>
        <v>Australia</v>
      </c>
      <c r="G18" s="37">
        <f>IF(VLOOKUP($C18,DATA_ALL!$A:$CU,G$5,FALSE)="N/A",0,VLOOKUP($C18,DATA_ALL!$A:$CU,G$5,FALSE))</f>
        <v>0</v>
      </c>
      <c r="H18" s="37">
        <f>VLOOKUP($C18,DATA_ALL!$A:$CU,H$5,FALSE)</f>
        <v>1656273</v>
      </c>
      <c r="I18" s="37">
        <f t="shared" si="0"/>
        <v>1656273</v>
      </c>
      <c r="J18" s="48">
        <f t="shared" si="1"/>
        <v>5.3017701664532653E-5</v>
      </c>
      <c r="K18" s="50">
        <f>IFERROR(INDEX('SH Summary'!B:B,MATCH(APAC!C18,'SH Summary'!C:C,0)), "N/A")</f>
        <v>396</v>
      </c>
      <c r="L18" s="37">
        <f>VLOOKUP($C18,DATA_ALL!$A:$CU,L$5,FALSE)</f>
        <v>85721649</v>
      </c>
      <c r="M18" s="49">
        <f t="shared" si="2"/>
        <v>1.654018017915229E-4</v>
      </c>
      <c r="N18" s="37">
        <f>VLOOKUP($C18,DATA_ALL!$A:$CU,N$5,FALSE)</f>
        <v>0</v>
      </c>
      <c r="O18" s="37">
        <f>VLOOKUP($C18,DATA_ALL!$A:$CU,O$5,FALSE)</f>
        <v>63153702</v>
      </c>
      <c r="P18" s="37">
        <f t="shared" si="3"/>
        <v>63153702</v>
      </c>
      <c r="Q18" s="49">
        <f t="shared" si="4"/>
        <v>1.9853411505815782E-4</v>
      </c>
      <c r="R18" s="37">
        <f>VLOOKUP($C18,DATA_ALL!$A:$CU,R$5,FALSE)</f>
        <v>2936706</v>
      </c>
      <c r="S18" s="49">
        <f t="shared" si="5"/>
        <v>4.53359778785489E-5</v>
      </c>
      <c r="T18" s="37">
        <f>VLOOKUP($C18,DATA_ALL!$A:$CU,T$5,FALSE)</f>
        <v>0</v>
      </c>
      <c r="U18" s="37">
        <f>VLOOKUP($C18,DATA_ALL!$A:$CU,U$5,FALSE)</f>
        <v>2172005</v>
      </c>
      <c r="V18" s="37">
        <f t="shared" si="6"/>
        <v>2172005</v>
      </c>
      <c r="W18" s="49">
        <f t="shared" si="7"/>
        <v>3.0020801658604009E-5</v>
      </c>
      <c r="X18" s="37">
        <f>VLOOKUP($C18,DATA_ALL!$A:$CU,X$5,FALSE)</f>
        <v>16621518</v>
      </c>
      <c r="Y18" s="49">
        <f t="shared" si="8"/>
        <v>1.2185863636363636E-4</v>
      </c>
      <c r="Z18" s="37">
        <f>VLOOKUP($C18,DATA_ALL!$A:$CU,Z$5,FALSE)</f>
        <v>0</v>
      </c>
      <c r="AA18" s="37">
        <f>VLOOKUP($C18,DATA_ALL!$A:$CU,AA$5,FALSE)</f>
        <v>1818922</v>
      </c>
      <c r="AB18" s="37">
        <f t="shared" si="9"/>
        <v>1818922</v>
      </c>
      <c r="AC18" s="49">
        <f t="shared" si="10"/>
        <v>4.2075456858662967E-5</v>
      </c>
      <c r="AD18" s="37">
        <f>VLOOKUP($C18,DATA_ALL!$A:$CU,AD$5,FALSE)</f>
        <v>0</v>
      </c>
      <c r="AE18" s="37">
        <f>VLOOKUP($C18,DATA_ALL!$A:$CU,AE$5,FALSE)</f>
        <v>1671675</v>
      </c>
      <c r="AF18" s="37">
        <f t="shared" si="11"/>
        <v>1671675</v>
      </c>
      <c r="AG18" s="49">
        <f t="shared" si="12"/>
        <v>3.6301302931596092E-5</v>
      </c>
      <c r="AH18" s="37">
        <f>VLOOKUP($C18,DATA_ALL!$A:$CU,AH$5,FALSE)</f>
        <v>27062814</v>
      </c>
      <c r="AI18" s="49">
        <f t="shared" si="13"/>
        <v>3.4321894736842108E-4</v>
      </c>
      <c r="AJ18" s="37">
        <f>VLOOKUP($C18,DATA_ALL!$A:$CU,AJ$5,FALSE)</f>
        <v>67655632</v>
      </c>
      <c r="AK18" s="49">
        <f t="shared" si="14"/>
        <v>5.6663008375209384E-4</v>
      </c>
      <c r="AL18" s="37">
        <f>VLOOKUP($C18,DATA_ALL!$A:$CU,AL$5,FALSE)</f>
        <v>13529692</v>
      </c>
      <c r="AM18" s="49">
        <f t="shared" si="15"/>
        <v>5.1778384998086495E-4</v>
      </c>
      <c r="AN18" s="37">
        <f>VLOOKUP($C18,DATA_ALL!$A:$CU,AN$5,FALSE)</f>
        <v>0</v>
      </c>
      <c r="AO18" s="49">
        <f t="shared" si="16"/>
        <v>0</v>
      </c>
      <c r="AP18" s="37">
        <f>VLOOKUP($C18,DATA_ALL!$A:$CU,AP$5,FALSE)</f>
        <v>285485</v>
      </c>
      <c r="AQ18" s="49">
        <f t="shared" si="17"/>
        <v>2.592960944595822E-4</v>
      </c>
      <c r="AR18" s="37">
        <f>VLOOKUP($C18,DATA_ALL!$A:$CU,AR$5,FALSE)</f>
        <v>0</v>
      </c>
      <c r="AS18" s="49">
        <f t="shared" si="18"/>
        <v>0</v>
      </c>
      <c r="AT18" s="37">
        <f>VLOOKUP($C18,DATA_ALL!$A:$CU,AT$5,FALSE)</f>
        <v>138612</v>
      </c>
      <c r="AU18" s="49">
        <f t="shared" si="19"/>
        <v>2.8146575726141079E-5</v>
      </c>
    </row>
    <row r="19" spans="2:47" ht="16" customHeight="1" x14ac:dyDescent="0.35">
      <c r="B19" s="1">
        <v>12</v>
      </c>
      <c r="C19" s="12" t="s">
        <v>246</v>
      </c>
      <c r="D19" s="12" t="str">
        <f>VLOOKUP($C19,DATA_ALL!$A:$CU,D$5,FALSE)</f>
        <v>Deep Value</v>
      </c>
      <c r="E19" s="37">
        <f>VLOOKUP($C19,DATA_ALL!$A:$CU,E$5,FALSE)/1000000000</f>
        <v>105.018828627</v>
      </c>
      <c r="F19" s="37" t="str">
        <f>VLOOKUP($C19,DATA_ALL!$A:$CU,F$5,FALSE)</f>
        <v>Japan</v>
      </c>
      <c r="G19" s="37">
        <f>IF(VLOOKUP($C19,DATA_ALL!$A:$CU,G$5,FALSE)="N/A",0,VLOOKUP($C19,DATA_ALL!$A:$CU,G$5,FALSE))</f>
        <v>4740755</v>
      </c>
      <c r="H19" s="37">
        <f>VLOOKUP($C19,DATA_ALL!$A:$CU,H$5,FALSE)</f>
        <v>3268179</v>
      </c>
      <c r="I19" s="37">
        <f t="shared" si="0"/>
        <v>8008934</v>
      </c>
      <c r="J19" s="48">
        <f t="shared" si="1"/>
        <v>2.5636792573623557E-4</v>
      </c>
      <c r="K19" s="50">
        <f>IFERROR(INDEX('SH Summary'!B:B,MATCH(APAC!C19,'SH Summary'!C:C,0)), "N/A")</f>
        <v>209</v>
      </c>
      <c r="L19" s="37">
        <f>VLOOKUP($C19,DATA_ALL!$A:$CU,L$5,FALSE)</f>
        <v>55512313</v>
      </c>
      <c r="M19" s="49">
        <f t="shared" si="2"/>
        <v>1.0711222542878266E-4</v>
      </c>
      <c r="N19" s="37">
        <f>VLOOKUP($C19,DATA_ALL!$A:$CU,N$5,FALSE)</f>
        <v>0</v>
      </c>
      <c r="O19" s="37">
        <f>VLOOKUP($C19,DATA_ALL!$A:$CU,O$5,FALSE)</f>
        <v>25585106</v>
      </c>
      <c r="P19" s="37">
        <f t="shared" si="3"/>
        <v>25585106</v>
      </c>
      <c r="Q19" s="49">
        <f t="shared" si="4"/>
        <v>8.0431015403961014E-5</v>
      </c>
      <c r="R19" s="37">
        <f>VLOOKUP($C19,DATA_ALL!$A:$CU,R$5,FALSE)</f>
        <v>31320352</v>
      </c>
      <c r="S19" s="49">
        <f t="shared" si="5"/>
        <v>4.8351410914826502E-4</v>
      </c>
      <c r="T19" s="37">
        <f>VLOOKUP($C19,DATA_ALL!$A:$CU,T$5,FALSE)</f>
        <v>0</v>
      </c>
      <c r="U19" s="37">
        <f>VLOOKUP($C19,DATA_ALL!$A:$CU,U$5,FALSE)</f>
        <v>6259877</v>
      </c>
      <c r="V19" s="37">
        <f t="shared" si="6"/>
        <v>6259877</v>
      </c>
      <c r="W19" s="49">
        <f t="shared" si="7"/>
        <v>8.6522142363510706E-5</v>
      </c>
      <c r="X19" s="37">
        <f>VLOOKUP($C19,DATA_ALL!$A:$CU,X$5,FALSE)</f>
        <v>12128562</v>
      </c>
      <c r="Y19" s="49">
        <f t="shared" si="8"/>
        <v>8.8919076246334313E-5</v>
      </c>
      <c r="Z19" s="37">
        <f>VLOOKUP($C19,DATA_ALL!$A:$CU,Z$5,FALSE)</f>
        <v>0</v>
      </c>
      <c r="AA19" s="37">
        <f>VLOOKUP($C19,DATA_ALL!$A:$CU,AA$5,FALSE)</f>
        <v>3101629</v>
      </c>
      <c r="AB19" s="37">
        <f t="shared" si="9"/>
        <v>3101629</v>
      </c>
      <c r="AC19" s="49">
        <f t="shared" si="10"/>
        <v>7.1747143187601196E-5</v>
      </c>
      <c r="AD19" s="37">
        <f>VLOOKUP($C19,DATA_ALL!$A:$CU,AD$5,FALSE)</f>
        <v>11887185</v>
      </c>
      <c r="AE19" s="37">
        <f>VLOOKUP($C19,DATA_ALL!$A:$CU,AE$5,FALSE)</f>
        <v>148383</v>
      </c>
      <c r="AF19" s="37">
        <f t="shared" si="11"/>
        <v>12035568</v>
      </c>
      <c r="AG19" s="49">
        <f t="shared" si="12"/>
        <v>2.6135869706840392E-4</v>
      </c>
      <c r="AH19" s="37">
        <f>VLOOKUP($C19,DATA_ALL!$A:$CU,AH$5,FALSE)</f>
        <v>24731307</v>
      </c>
      <c r="AI19" s="49">
        <f t="shared" si="13"/>
        <v>3.1365005707038684E-4</v>
      </c>
      <c r="AJ19" s="37">
        <f>VLOOKUP($C19,DATA_ALL!$A:$CU,AJ$5,FALSE)</f>
        <v>70434443</v>
      </c>
      <c r="AK19" s="49">
        <f t="shared" si="14"/>
        <v>5.8990320770519258E-4</v>
      </c>
      <c r="AL19" s="37">
        <f>VLOOKUP($C19,DATA_ALL!$A:$CU,AL$5,FALSE)</f>
        <v>12894514</v>
      </c>
      <c r="AM19" s="49">
        <f t="shared" si="15"/>
        <v>4.9347546880979714E-4</v>
      </c>
      <c r="AN19" s="37">
        <f>VLOOKUP($C19,DATA_ALL!$A:$CU,AN$5,FALSE)</f>
        <v>0</v>
      </c>
      <c r="AO19" s="49">
        <f t="shared" si="16"/>
        <v>0</v>
      </c>
      <c r="AP19" s="37">
        <f>VLOOKUP($C19,DATA_ALL!$A:$CU,AP$5,FALSE)</f>
        <v>0</v>
      </c>
      <c r="AQ19" s="49">
        <f t="shared" si="17"/>
        <v>0</v>
      </c>
      <c r="AR19" s="37">
        <f>VLOOKUP($C19,DATA_ALL!$A:$CU,AR$5,FALSE)</f>
        <v>0</v>
      </c>
      <c r="AS19" s="49">
        <f t="shared" si="18"/>
        <v>0</v>
      </c>
      <c r="AT19" s="37">
        <f>VLOOKUP($C19,DATA_ALL!$A:$CU,AT$5,FALSE)</f>
        <v>269084</v>
      </c>
      <c r="AU19" s="49">
        <f t="shared" si="19"/>
        <v>5.4640241701244812E-5</v>
      </c>
    </row>
    <row r="20" spans="2:47" ht="16" customHeight="1" x14ac:dyDescent="0.35">
      <c r="B20" s="1">
        <v>13</v>
      </c>
      <c r="C20" s="51" t="s">
        <v>283</v>
      </c>
      <c r="D20" s="51" t="str">
        <f>VLOOKUP($C20,DATA_ALL!$A:$CU,D$5,FALSE)</f>
        <v>Index</v>
      </c>
      <c r="E20" s="37">
        <f>VLOOKUP($C20,DATA_ALL!$A:$CU,E$5,FALSE)/1000000000</f>
        <v>97.331987971000004</v>
      </c>
      <c r="F20" s="37" t="str">
        <f>VLOOKUP($C20,DATA_ALL!$A:$CU,F$5,FALSE)</f>
        <v>Australia</v>
      </c>
      <c r="G20" s="37">
        <f>IF(VLOOKUP($C20,DATA_ALL!$A:$CU,G$5,FALSE)="N/A",0,VLOOKUP($C20,DATA_ALL!$A:$CU,G$5,FALSE))</f>
        <v>0</v>
      </c>
      <c r="H20" s="37">
        <f>VLOOKUP($C20,DATA_ALL!$A:$CU,H$5,FALSE)</f>
        <v>5734929</v>
      </c>
      <c r="I20" s="37">
        <f t="shared" si="0"/>
        <v>5734929</v>
      </c>
      <c r="J20" s="48">
        <f t="shared" si="1"/>
        <v>1.8357647247119077E-4</v>
      </c>
      <c r="K20" s="50">
        <f>IFERROR(INDEX('SH Summary'!B:B,MATCH(APAC!C20,'SH Summary'!C:C,0)), "N/A")</f>
        <v>246</v>
      </c>
      <c r="L20" s="37">
        <f>VLOOKUP($C20,DATA_ALL!$A:$CU,L$5,FALSE)</f>
        <v>64196636</v>
      </c>
      <c r="M20" s="49">
        <f t="shared" si="2"/>
        <v>1.2386881712173485E-4</v>
      </c>
      <c r="N20" s="37">
        <f>VLOOKUP($C20,DATA_ALL!$A:$CU,N$5,FALSE)</f>
        <v>89955</v>
      </c>
      <c r="O20" s="37">
        <f>VLOOKUP($C20,DATA_ALL!$A:$CU,O$5,FALSE)</f>
        <v>137015827</v>
      </c>
      <c r="P20" s="37">
        <f t="shared" si="3"/>
        <v>137105782</v>
      </c>
      <c r="Q20" s="49">
        <f t="shared" si="4"/>
        <v>4.310147186419365E-4</v>
      </c>
      <c r="R20" s="37">
        <f>VLOOKUP($C20,DATA_ALL!$A:$CU,R$5,FALSE)</f>
        <v>44977771</v>
      </c>
      <c r="S20" s="49">
        <f t="shared" si="5"/>
        <v>6.943532076695584E-4</v>
      </c>
      <c r="T20" s="37">
        <f>VLOOKUP($C20,DATA_ALL!$A:$CU,T$5,FALSE)</f>
        <v>0</v>
      </c>
      <c r="U20" s="37">
        <f>VLOOKUP($C20,DATA_ALL!$A:$CU,U$5,FALSE)</f>
        <v>7300646</v>
      </c>
      <c r="V20" s="37">
        <f t="shared" si="6"/>
        <v>7300646</v>
      </c>
      <c r="W20" s="49">
        <f t="shared" si="7"/>
        <v>1.009073393227367E-4</v>
      </c>
      <c r="X20" s="37">
        <f>VLOOKUP($C20,DATA_ALL!$A:$CU,X$5,FALSE)</f>
        <v>20239814</v>
      </c>
      <c r="Y20" s="49">
        <f t="shared" si="8"/>
        <v>1.4838573313782991E-4</v>
      </c>
      <c r="Z20" s="37">
        <f>VLOOKUP($C20,DATA_ALL!$A:$CU,Z$5,FALSE)</f>
        <v>0</v>
      </c>
      <c r="AA20" s="37">
        <f>VLOOKUP($C20,DATA_ALL!$A:$CU,AA$5,FALSE)</f>
        <v>7794848</v>
      </c>
      <c r="AB20" s="37">
        <f t="shared" si="9"/>
        <v>7794848</v>
      </c>
      <c r="AC20" s="49">
        <f t="shared" si="10"/>
        <v>1.8031108026833218E-4</v>
      </c>
      <c r="AD20" s="37">
        <f>VLOOKUP($C20,DATA_ALL!$A:$CU,AD$5,FALSE)</f>
        <v>0</v>
      </c>
      <c r="AE20" s="37">
        <f>VLOOKUP($C20,DATA_ALL!$A:$CU,AE$5,FALSE)</f>
        <v>7124119</v>
      </c>
      <c r="AF20" s="37">
        <f t="shared" si="11"/>
        <v>7124119</v>
      </c>
      <c r="AG20" s="49">
        <f t="shared" si="12"/>
        <v>1.5470399565689467E-4</v>
      </c>
      <c r="AH20" s="37">
        <f>VLOOKUP($C20,DATA_ALL!$A:$CU,AH$5,FALSE)</f>
        <v>47620441</v>
      </c>
      <c r="AI20" s="49">
        <f t="shared" si="13"/>
        <v>6.0393710843373489E-4</v>
      </c>
      <c r="AJ20" s="37">
        <f>VLOOKUP($C20,DATA_ALL!$A:$CU,AJ$5,FALSE)</f>
        <v>176092424</v>
      </c>
      <c r="AK20" s="49">
        <f t="shared" si="14"/>
        <v>1.4748109212730318E-3</v>
      </c>
      <c r="AL20" s="37">
        <f>VLOOKUP($C20,DATA_ALL!$A:$CU,AL$5,FALSE)</f>
        <v>25275990</v>
      </c>
      <c r="AM20" s="49">
        <f t="shared" si="15"/>
        <v>9.673168771526981E-4</v>
      </c>
      <c r="AN20" s="37">
        <f>VLOOKUP($C20,DATA_ALL!$A:$CU,AN$5,FALSE)</f>
        <v>0</v>
      </c>
      <c r="AO20" s="49">
        <f t="shared" si="16"/>
        <v>0</v>
      </c>
      <c r="AP20" s="37">
        <f>VLOOKUP($C20,DATA_ALL!$A:$CU,AP$5,FALSE)</f>
        <v>11715</v>
      </c>
      <c r="AQ20" s="49">
        <f t="shared" si="17"/>
        <v>1.0640326975476839E-5</v>
      </c>
      <c r="AR20" s="37">
        <f>VLOOKUP($C20,DATA_ALL!$A:$CU,AR$5,FALSE)</f>
        <v>0</v>
      </c>
      <c r="AS20" s="49">
        <f t="shared" si="18"/>
        <v>0</v>
      </c>
      <c r="AT20" s="37">
        <f>VLOOKUP($C20,DATA_ALL!$A:$CU,AT$5,FALSE)</f>
        <v>132</v>
      </c>
      <c r="AU20" s="49">
        <f t="shared" si="19"/>
        <v>2.6803941908713692E-8</v>
      </c>
    </row>
    <row r="21" spans="2:47" ht="16" customHeight="1" x14ac:dyDescent="0.35">
      <c r="B21" s="1">
        <v>14</v>
      </c>
      <c r="C21" s="12" t="s">
        <v>187</v>
      </c>
      <c r="D21" s="12" t="str">
        <f>VLOOKUP($C21,DATA_ALL!$A:$CU,D$5,FALSE)</f>
        <v>Growth</v>
      </c>
      <c r="E21" s="37">
        <f>VLOOKUP($C21,DATA_ALL!$A:$CU,E$5,FALSE)/1000000000</f>
        <v>86.872772561000005</v>
      </c>
      <c r="F21" s="37" t="str">
        <f>VLOOKUP($C21,DATA_ALL!$A:$CU,F$5,FALSE)</f>
        <v>Australia</v>
      </c>
      <c r="G21" s="37">
        <f>IF(VLOOKUP($C21,DATA_ALL!$A:$CU,G$5,FALSE)="N/A",0,VLOOKUP($C21,DATA_ALL!$A:$CU,G$5,FALSE))</f>
        <v>1074817</v>
      </c>
      <c r="H21" s="37">
        <f>VLOOKUP($C21,DATA_ALL!$A:$CU,H$5,FALSE)</f>
        <v>20664692</v>
      </c>
      <c r="I21" s="37">
        <f t="shared" si="0"/>
        <v>21739509</v>
      </c>
      <c r="J21" s="48">
        <f t="shared" si="1"/>
        <v>6.9588697183098596E-4</v>
      </c>
      <c r="K21" s="50">
        <f>IFERROR(INDEX('SH Summary'!B:B,MATCH(APAC!C21,'SH Summary'!C:C,0)), "N/A")</f>
        <v>150</v>
      </c>
      <c r="L21" s="37">
        <f>VLOOKUP($C21,DATA_ALL!$A:$CU,L$5,FALSE)</f>
        <v>83599122</v>
      </c>
      <c r="M21" s="49">
        <f t="shared" si="2"/>
        <v>1.6130633939379004E-4</v>
      </c>
      <c r="N21" s="37">
        <f>VLOOKUP($C21,DATA_ALL!$A:$CU,N$5,FALSE)</f>
        <v>10589953</v>
      </c>
      <c r="O21" s="37">
        <f>VLOOKUP($C21,DATA_ALL!$A:$CU,O$5,FALSE)</f>
        <v>13104083</v>
      </c>
      <c r="P21" s="37">
        <f t="shared" si="3"/>
        <v>23694036</v>
      </c>
      <c r="Q21" s="49">
        <f t="shared" si="4"/>
        <v>7.4486123860421246E-5</v>
      </c>
      <c r="R21" s="37">
        <f>VLOOKUP($C21,DATA_ALL!$A:$CU,R$5,FALSE)</f>
        <v>10816482</v>
      </c>
      <c r="S21" s="49">
        <f t="shared" si="5"/>
        <v>1.6698157346214511E-4</v>
      </c>
      <c r="T21" s="37">
        <f>VLOOKUP($C21,DATA_ALL!$A:$CU,T$5,FALSE)</f>
        <v>4659813</v>
      </c>
      <c r="U21" s="37">
        <f>VLOOKUP($C21,DATA_ALL!$A:$CU,U$5,FALSE)</f>
        <v>2339945</v>
      </c>
      <c r="V21" s="37">
        <f t="shared" si="6"/>
        <v>6999758</v>
      </c>
      <c r="W21" s="49">
        <f t="shared" si="7"/>
        <v>9.6748555632342778E-5</v>
      </c>
      <c r="X21" s="37">
        <f>VLOOKUP($C21,DATA_ALL!$A:$CU,X$5,FALSE)</f>
        <v>119887794</v>
      </c>
      <c r="Y21" s="49">
        <f t="shared" si="8"/>
        <v>8.7894277126099709E-4</v>
      </c>
      <c r="Z21" s="37">
        <f>VLOOKUP($C21,DATA_ALL!$A:$CU,Z$5,FALSE)</f>
        <v>0</v>
      </c>
      <c r="AA21" s="37">
        <f>VLOOKUP($C21,DATA_ALL!$A:$CU,AA$5,FALSE)</f>
        <v>1988849</v>
      </c>
      <c r="AB21" s="37">
        <f t="shared" si="9"/>
        <v>1988849</v>
      </c>
      <c r="AC21" s="49">
        <f t="shared" si="10"/>
        <v>4.6006222530650014E-5</v>
      </c>
      <c r="AD21" s="37">
        <f>VLOOKUP($C21,DATA_ALL!$A:$CU,AD$5,FALSE)</f>
        <v>805887</v>
      </c>
      <c r="AE21" s="37">
        <f>VLOOKUP($C21,DATA_ALL!$A:$CU,AE$5,FALSE)</f>
        <v>1649139</v>
      </c>
      <c r="AF21" s="37">
        <f t="shared" si="11"/>
        <v>2455026</v>
      </c>
      <c r="AG21" s="49">
        <f t="shared" si="12"/>
        <v>5.331218241042345E-5</v>
      </c>
      <c r="AH21" s="37">
        <f>VLOOKUP($C21,DATA_ALL!$A:$CU,AH$5,FALSE)</f>
        <v>959948</v>
      </c>
      <c r="AI21" s="49">
        <f t="shared" si="13"/>
        <v>1.2174356372859861E-5</v>
      </c>
      <c r="AJ21" s="37">
        <f>VLOOKUP($C21,DATA_ALL!$A:$CU,AJ$5,FALSE)</f>
        <v>212191707</v>
      </c>
      <c r="AK21" s="49">
        <f t="shared" si="14"/>
        <v>1.7771499748743718E-3</v>
      </c>
      <c r="AL21" s="37">
        <f>VLOOKUP($C21,DATA_ALL!$A:$CU,AL$5,FALSE)</f>
        <v>48204060</v>
      </c>
      <c r="AM21" s="49">
        <f t="shared" si="15"/>
        <v>1.8447784156142364E-3</v>
      </c>
      <c r="AN21" s="37">
        <f>VLOOKUP($C21,DATA_ALL!$A:$CU,AN$5,FALSE)</f>
        <v>0</v>
      </c>
      <c r="AO21" s="49">
        <f t="shared" si="16"/>
        <v>0</v>
      </c>
      <c r="AP21" s="37">
        <f>VLOOKUP($C21,DATA_ALL!$A:$CU,AP$5,FALSE)</f>
        <v>0</v>
      </c>
      <c r="AQ21" s="49">
        <f t="shared" si="17"/>
        <v>0</v>
      </c>
      <c r="AR21" s="37">
        <f>VLOOKUP($C21,DATA_ALL!$A:$CU,AR$5,FALSE)</f>
        <v>0</v>
      </c>
      <c r="AS21" s="49">
        <f t="shared" si="18"/>
        <v>0</v>
      </c>
      <c r="AT21" s="37">
        <f>VLOOKUP($C21,DATA_ALL!$A:$CU,AT$5,FALSE)</f>
        <v>0</v>
      </c>
      <c r="AU21" s="49">
        <f t="shared" si="19"/>
        <v>0</v>
      </c>
    </row>
    <row r="22" spans="2:47" ht="16" customHeight="1" x14ac:dyDescent="0.35">
      <c r="B22" s="1">
        <v>15</v>
      </c>
      <c r="C22" s="12" t="s">
        <v>166</v>
      </c>
      <c r="D22" s="12" t="str">
        <f>VLOOKUP($C22,DATA_ALL!$A:$CU,D$5,FALSE)</f>
        <v>Growth</v>
      </c>
      <c r="E22" s="37">
        <f>VLOOKUP($C22,DATA_ALL!$A:$CU,E$5,FALSE)/1000000000</f>
        <v>83.926139130999999</v>
      </c>
      <c r="F22" s="37" t="str">
        <f>VLOOKUP($C22,DATA_ALL!$A:$CU,F$5,FALSE)</f>
        <v>South Korea</v>
      </c>
      <c r="G22" s="37">
        <f>IF(VLOOKUP($C22,DATA_ALL!$A:$CU,G$5,FALSE)="N/A",0,VLOOKUP($C22,DATA_ALL!$A:$CU,G$5,FALSE))</f>
        <v>1259587</v>
      </c>
      <c r="H22" s="37">
        <f>VLOOKUP($C22,DATA_ALL!$A:$CU,H$5,FALSE)</f>
        <v>18956080</v>
      </c>
      <c r="I22" s="37">
        <f t="shared" si="0"/>
        <v>20215667</v>
      </c>
      <c r="J22" s="48">
        <f t="shared" si="1"/>
        <v>6.4710841869398213E-4</v>
      </c>
      <c r="K22" s="50">
        <f>IFERROR(INDEX('SH Summary'!B:B,MATCH(APAC!C22,'SH Summary'!C:C,0)), "N/A")</f>
        <v>129</v>
      </c>
      <c r="L22" s="37">
        <f>VLOOKUP($C22,DATA_ALL!$A:$CU,L$5,FALSE)</f>
        <v>113156237</v>
      </c>
      <c r="M22" s="49">
        <f t="shared" si="2"/>
        <v>2.1833744103252835E-4</v>
      </c>
      <c r="N22" s="37">
        <f>VLOOKUP($C22,DATA_ALL!$A:$CU,N$5,FALSE)</f>
        <v>8197556</v>
      </c>
      <c r="O22" s="37">
        <f>VLOOKUP($C22,DATA_ALL!$A:$CU,O$5,FALSE)</f>
        <v>130265754</v>
      </c>
      <c r="P22" s="37">
        <f t="shared" si="3"/>
        <v>138463310</v>
      </c>
      <c r="Q22" s="49">
        <f t="shared" si="4"/>
        <v>4.3528233259981141E-4</v>
      </c>
      <c r="R22" s="37">
        <f>VLOOKUP($C22,DATA_ALL!$A:$CU,R$5,FALSE)</f>
        <v>49048748</v>
      </c>
      <c r="S22" s="49">
        <f t="shared" si="5"/>
        <v>7.5719971774447948E-4</v>
      </c>
      <c r="T22" s="37">
        <f>VLOOKUP($C22,DATA_ALL!$A:$CU,T$5,FALSE)</f>
        <v>1526414</v>
      </c>
      <c r="U22" s="37">
        <f>VLOOKUP($C22,DATA_ALL!$A:$CU,U$5,FALSE)</f>
        <v>40333603</v>
      </c>
      <c r="V22" s="37">
        <f t="shared" si="6"/>
        <v>41860017</v>
      </c>
      <c r="W22" s="49">
        <f t="shared" si="7"/>
        <v>5.7857659986178299E-4</v>
      </c>
      <c r="X22" s="37">
        <f>VLOOKUP($C22,DATA_ALL!$A:$CU,X$5,FALSE)</f>
        <v>26584477</v>
      </c>
      <c r="Y22" s="49">
        <f t="shared" si="8"/>
        <v>1.94900857771261E-4</v>
      </c>
      <c r="Z22" s="37">
        <f>VLOOKUP($C22,DATA_ALL!$A:$CU,Z$5,FALSE)</f>
        <v>1636019</v>
      </c>
      <c r="AA22" s="37">
        <f>VLOOKUP($C22,DATA_ALL!$A:$CU,AA$5,FALSE)</f>
        <v>29921592</v>
      </c>
      <c r="AB22" s="37">
        <f t="shared" si="9"/>
        <v>31557611</v>
      </c>
      <c r="AC22" s="49">
        <f t="shared" si="10"/>
        <v>7.2999331482766596E-4</v>
      </c>
      <c r="AD22" s="37">
        <f>VLOOKUP($C22,DATA_ALL!$A:$CU,AD$5,FALSE)</f>
        <v>2725445</v>
      </c>
      <c r="AE22" s="37">
        <f>VLOOKUP($C22,DATA_ALL!$A:$CU,AE$5,FALSE)</f>
        <v>42150832</v>
      </c>
      <c r="AF22" s="37">
        <f t="shared" si="11"/>
        <v>44876277</v>
      </c>
      <c r="AG22" s="49">
        <f t="shared" si="12"/>
        <v>9.7451198697068406E-4</v>
      </c>
      <c r="AH22" s="37">
        <f>VLOOKUP($C22,DATA_ALL!$A:$CU,AH$5,FALSE)</f>
        <v>31866758</v>
      </c>
      <c r="AI22" s="49">
        <f t="shared" si="13"/>
        <v>4.0414404565630946E-4</v>
      </c>
      <c r="AJ22" s="37">
        <f>VLOOKUP($C22,DATA_ALL!$A:$CU,AJ$5,FALSE)</f>
        <v>80833934</v>
      </c>
      <c r="AK22" s="49">
        <f t="shared" si="14"/>
        <v>6.7700112227805692E-4</v>
      </c>
      <c r="AL22" s="37">
        <f>VLOOKUP($C22,DATA_ALL!$A:$CU,AL$5,FALSE)</f>
        <v>6668103</v>
      </c>
      <c r="AM22" s="49">
        <f t="shared" si="15"/>
        <v>2.5518955223880597E-4</v>
      </c>
      <c r="AN22" s="37">
        <f>VLOOKUP($C22,DATA_ALL!$A:$CU,AN$5,FALSE)</f>
        <v>30242</v>
      </c>
      <c r="AO22" s="49">
        <f t="shared" si="16"/>
        <v>7.3617332035053555E-6</v>
      </c>
      <c r="AP22" s="37">
        <f>VLOOKUP($C22,DATA_ALL!$A:$CU,AP$5,FALSE)</f>
        <v>0</v>
      </c>
      <c r="AQ22" s="49">
        <f t="shared" si="17"/>
        <v>0</v>
      </c>
      <c r="AR22" s="37">
        <f>VLOOKUP($C22,DATA_ALL!$A:$CU,AR$5,FALSE)</f>
        <v>0</v>
      </c>
      <c r="AS22" s="49">
        <f t="shared" si="18"/>
        <v>0</v>
      </c>
      <c r="AT22" s="37">
        <f>VLOOKUP($C22,DATA_ALL!$A:$CU,AT$5,FALSE)</f>
        <v>3531831</v>
      </c>
      <c r="AU22" s="49">
        <f t="shared" si="19"/>
        <v>7.1717418905601661E-4</v>
      </c>
    </row>
    <row r="23" spans="2:47" ht="16" customHeight="1" x14ac:dyDescent="0.35">
      <c r="B23" s="1">
        <v>16</v>
      </c>
      <c r="C23" s="12" t="s">
        <v>1410</v>
      </c>
      <c r="D23" s="12" t="str">
        <f>VLOOKUP($C23,DATA_ALL!$A:$CU,D$5,FALSE)</f>
        <v>Growth</v>
      </c>
      <c r="E23" s="37">
        <f>VLOOKUP($C23,DATA_ALL!$A:$CU,E$5,FALSE)/1000000000</f>
        <v>81.778439367000004</v>
      </c>
      <c r="F23" s="37" t="str">
        <f>VLOOKUP($C23,DATA_ALL!$A:$CU,F$5,FALSE)</f>
        <v>China (Mainland)</v>
      </c>
      <c r="G23" s="37">
        <f>IF(VLOOKUP($C23,DATA_ALL!$A:$CU,G$5,FALSE)="N/A",0,VLOOKUP($C23,DATA_ALL!$A:$CU,G$5,FALSE))</f>
        <v>0</v>
      </c>
      <c r="H23" s="37">
        <f>VLOOKUP($C23,DATA_ALL!$A:$CU,H$5,FALSE)</f>
        <v>0</v>
      </c>
      <c r="I23" s="37">
        <f t="shared" si="0"/>
        <v>0</v>
      </c>
      <c r="J23" s="48">
        <f t="shared" si="1"/>
        <v>0</v>
      </c>
      <c r="K23" s="50" t="str">
        <f>IFERROR(INDEX('SH Summary'!B:B,MATCH(APAC!C23,'SH Summary'!C:C,0)), "N/A")</f>
        <v>N/A</v>
      </c>
      <c r="L23" s="37">
        <f>VLOOKUP($C23,DATA_ALL!$A:$CU,L$5,FALSE)</f>
        <v>65120259</v>
      </c>
      <c r="M23" s="49">
        <f t="shared" si="2"/>
        <v>1.2565096795712173E-4</v>
      </c>
      <c r="N23" s="37">
        <f>VLOOKUP($C23,DATA_ALL!$A:$CU,N$5,FALSE)</f>
        <v>0</v>
      </c>
      <c r="O23" s="37">
        <f>VLOOKUP($C23,DATA_ALL!$A:$CU,O$5,FALSE)</f>
        <v>64035682</v>
      </c>
      <c r="P23" s="37">
        <f t="shared" si="3"/>
        <v>64035682</v>
      </c>
      <c r="Q23" s="49">
        <f t="shared" si="4"/>
        <v>2.0130676516818611E-4</v>
      </c>
      <c r="R23" s="37">
        <f>VLOOKUP($C23,DATA_ALL!$A:$CU,R$5,FALSE)</f>
        <v>21083478</v>
      </c>
      <c r="S23" s="49">
        <f t="shared" si="5"/>
        <v>3.2548034846214511E-4</v>
      </c>
      <c r="T23" s="37">
        <f>VLOOKUP($C23,DATA_ALL!$A:$CU,T$5,FALSE)</f>
        <v>0</v>
      </c>
      <c r="U23" s="37">
        <f>VLOOKUP($C23,DATA_ALL!$A:$CU,U$5,FALSE)</f>
        <v>0</v>
      </c>
      <c r="V23" s="37">
        <f t="shared" si="6"/>
        <v>0</v>
      </c>
      <c r="W23" s="49">
        <f t="shared" si="7"/>
        <v>0</v>
      </c>
      <c r="X23" s="37">
        <f>VLOOKUP($C23,DATA_ALL!$A:$CU,X$5,FALSE)</f>
        <v>2343998</v>
      </c>
      <c r="Y23" s="49">
        <f t="shared" si="8"/>
        <v>1.7184736070381231E-5</v>
      </c>
      <c r="Z23" s="37">
        <f>VLOOKUP($C23,DATA_ALL!$A:$CU,Z$5,FALSE)</f>
        <v>0</v>
      </c>
      <c r="AA23" s="37">
        <f>VLOOKUP($C23,DATA_ALL!$A:$CU,AA$5,FALSE)</f>
        <v>0</v>
      </c>
      <c r="AB23" s="37">
        <f t="shared" si="9"/>
        <v>0</v>
      </c>
      <c r="AC23" s="49">
        <f t="shared" si="10"/>
        <v>0</v>
      </c>
      <c r="AD23" s="37">
        <f>VLOOKUP($C23,DATA_ALL!$A:$CU,AD$5,FALSE)</f>
        <v>0</v>
      </c>
      <c r="AE23" s="37">
        <f>VLOOKUP($C23,DATA_ALL!$A:$CU,AE$5,FALSE)</f>
        <v>0</v>
      </c>
      <c r="AF23" s="37">
        <f t="shared" si="11"/>
        <v>0</v>
      </c>
      <c r="AG23" s="49">
        <f t="shared" si="12"/>
        <v>0</v>
      </c>
      <c r="AH23" s="37">
        <f>VLOOKUP($C23,DATA_ALL!$A:$CU,AH$5,FALSE)</f>
        <v>1786347</v>
      </c>
      <c r="AI23" s="49">
        <f t="shared" si="13"/>
        <v>2.2655003170577044E-5</v>
      </c>
      <c r="AJ23" s="37">
        <f>VLOOKUP($C23,DATA_ALL!$A:$CU,AJ$5,FALSE)</f>
        <v>5339264</v>
      </c>
      <c r="AK23" s="49">
        <f t="shared" si="14"/>
        <v>4.4717453936348409E-5</v>
      </c>
      <c r="AL23" s="37">
        <f>VLOOKUP($C23,DATA_ALL!$A:$CU,AL$5,FALSE)</f>
        <v>0</v>
      </c>
      <c r="AM23" s="49">
        <f t="shared" si="15"/>
        <v>0</v>
      </c>
      <c r="AN23" s="37">
        <f>VLOOKUP($C23,DATA_ALL!$A:$CU,AN$5,FALSE)</f>
        <v>0</v>
      </c>
      <c r="AO23" s="49">
        <f t="shared" si="16"/>
        <v>0</v>
      </c>
      <c r="AP23" s="37">
        <f>VLOOKUP($C23,DATA_ALL!$A:$CU,AP$5,FALSE)</f>
        <v>0</v>
      </c>
      <c r="AQ23" s="49">
        <f t="shared" si="17"/>
        <v>0</v>
      </c>
      <c r="AR23" s="37">
        <f>VLOOKUP($C23,DATA_ALL!$A:$CU,AR$5,FALSE)</f>
        <v>0</v>
      </c>
      <c r="AS23" s="49">
        <f t="shared" si="18"/>
        <v>0</v>
      </c>
      <c r="AT23" s="37">
        <f>VLOOKUP($C23,DATA_ALL!$A:$CU,AT$5,FALSE)</f>
        <v>729020</v>
      </c>
      <c r="AU23" s="49">
        <f t="shared" si="19"/>
        <v>1.4803492219917012E-4</v>
      </c>
    </row>
    <row r="24" spans="2:47" ht="16" customHeight="1" x14ac:dyDescent="0.35">
      <c r="B24" s="1">
        <v>17</v>
      </c>
      <c r="C24" s="12" t="s">
        <v>90</v>
      </c>
      <c r="D24" s="12" t="str">
        <f>VLOOKUP($C24,DATA_ALL!$A:$CU,D$5,FALSE)</f>
        <v>Growth</v>
      </c>
      <c r="E24" s="37">
        <f>VLOOKUP($C24,DATA_ALL!$A:$CU,E$5,FALSE)/1000000000</f>
        <v>74.732230940999997</v>
      </c>
      <c r="F24" s="37" t="str">
        <f>VLOOKUP($C24,DATA_ALL!$A:$CU,F$5,FALSE)</f>
        <v>China (Mainland)</v>
      </c>
      <c r="G24" s="37">
        <f>IF(VLOOKUP($C24,DATA_ALL!$A:$CU,G$5,FALSE)="N/A",0,VLOOKUP($C24,DATA_ALL!$A:$CU,G$5,FALSE))</f>
        <v>124475</v>
      </c>
      <c r="H24" s="37">
        <f>VLOOKUP($C24,DATA_ALL!$A:$CU,H$5,FALSE)</f>
        <v>95403450</v>
      </c>
      <c r="I24" s="37">
        <f t="shared" si="0"/>
        <v>95527925</v>
      </c>
      <c r="J24" s="48">
        <f t="shared" si="1"/>
        <v>3.0578721190781051E-3</v>
      </c>
      <c r="K24" s="50">
        <f>IFERROR(INDEX('SH Summary'!B:B,MATCH(APAC!C24,'SH Summary'!C:C,0)), "N/A")</f>
        <v>52</v>
      </c>
      <c r="L24" s="37">
        <f>VLOOKUP($C24,DATA_ALL!$A:$CU,L$5,FALSE)</f>
        <v>728580817</v>
      </c>
      <c r="M24" s="49">
        <f t="shared" si="2"/>
        <v>1.4058126656259242E-3</v>
      </c>
      <c r="N24" s="37">
        <f>VLOOKUP($C24,DATA_ALL!$A:$CU,N$5,FALSE)</f>
        <v>0</v>
      </c>
      <c r="O24" s="37">
        <f>VLOOKUP($C24,DATA_ALL!$A:$CU,O$5,FALSE)</f>
        <v>687110247</v>
      </c>
      <c r="P24" s="37">
        <f t="shared" si="3"/>
        <v>687110247</v>
      </c>
      <c r="Q24" s="49">
        <f t="shared" si="4"/>
        <v>2.1600447878025778E-3</v>
      </c>
      <c r="R24" s="37">
        <f>VLOOKUP($C24,DATA_ALL!$A:$CU,R$5,FALSE)</f>
        <v>366936104</v>
      </c>
      <c r="S24" s="49">
        <f t="shared" si="5"/>
        <v>5.6646484509463727E-3</v>
      </c>
      <c r="T24" s="37">
        <f>VLOOKUP($C24,DATA_ALL!$A:$CU,T$5,FALSE)</f>
        <v>0</v>
      </c>
      <c r="U24" s="37">
        <f>VLOOKUP($C24,DATA_ALL!$A:$CU,U$5,FALSE)</f>
        <v>168524754</v>
      </c>
      <c r="V24" s="37">
        <f t="shared" si="6"/>
        <v>168524754</v>
      </c>
      <c r="W24" s="49">
        <f t="shared" si="7"/>
        <v>2.3292986040082931E-3</v>
      </c>
      <c r="X24" s="37">
        <f>VLOOKUP($C24,DATA_ALL!$A:$CU,X$5,FALSE)</f>
        <v>84889509</v>
      </c>
      <c r="Y24" s="49">
        <f t="shared" si="8"/>
        <v>6.2235710410557185E-4</v>
      </c>
      <c r="Z24" s="37">
        <f>VLOOKUP($C24,DATA_ALL!$A:$CU,Z$5,FALSE)</f>
        <v>0</v>
      </c>
      <c r="AA24" s="37">
        <f>VLOOKUP($C24,DATA_ALL!$A:$CU,AA$5,FALSE)</f>
        <v>116999171</v>
      </c>
      <c r="AB24" s="37">
        <f t="shared" si="9"/>
        <v>116999171</v>
      </c>
      <c r="AC24" s="49">
        <f t="shared" si="10"/>
        <v>2.706434674994217E-3</v>
      </c>
      <c r="AD24" s="37">
        <f>VLOOKUP($C24,DATA_ALL!$A:$CU,AD$5,FALSE)</f>
        <v>0</v>
      </c>
      <c r="AE24" s="37">
        <f>VLOOKUP($C24,DATA_ALL!$A:$CU,AE$5,FALSE)</f>
        <v>103657258</v>
      </c>
      <c r="AF24" s="37">
        <f t="shared" si="11"/>
        <v>103657258</v>
      </c>
      <c r="AG24" s="49">
        <f t="shared" si="12"/>
        <v>2.250971943539631E-3</v>
      </c>
      <c r="AH24" s="37">
        <f>VLOOKUP($C24,DATA_ALL!$A:$CU,AH$5,FALSE)</f>
        <v>11005933</v>
      </c>
      <c r="AI24" s="49">
        <f t="shared" si="13"/>
        <v>1.3958063411540901E-4</v>
      </c>
      <c r="AJ24" s="37">
        <f>VLOOKUP($C24,DATA_ALL!$A:$CU,AJ$5,FALSE)</f>
        <v>35918240</v>
      </c>
      <c r="AK24" s="49">
        <f t="shared" si="14"/>
        <v>3.0082278056951426E-4</v>
      </c>
      <c r="AL24" s="37">
        <f>VLOOKUP($C24,DATA_ALL!$A:$CU,AL$5,FALSE)</f>
        <v>0</v>
      </c>
      <c r="AM24" s="49">
        <f t="shared" si="15"/>
        <v>0</v>
      </c>
      <c r="AN24" s="37">
        <f>VLOOKUP($C24,DATA_ALL!$A:$CU,AN$5,FALSE)</f>
        <v>0</v>
      </c>
      <c r="AO24" s="49">
        <f t="shared" si="16"/>
        <v>0</v>
      </c>
      <c r="AP24" s="37">
        <f>VLOOKUP($C24,DATA_ALL!$A:$CU,AP$5,FALSE)</f>
        <v>0</v>
      </c>
      <c r="AQ24" s="49">
        <f t="shared" si="17"/>
        <v>0</v>
      </c>
      <c r="AR24" s="37">
        <f>VLOOKUP($C24,DATA_ALL!$A:$CU,AR$5,FALSE)</f>
        <v>0</v>
      </c>
      <c r="AS24" s="49">
        <f t="shared" si="18"/>
        <v>0</v>
      </c>
      <c r="AT24" s="37">
        <f>VLOOKUP($C24,DATA_ALL!$A:$CU,AT$5,FALSE)</f>
        <v>77611855</v>
      </c>
      <c r="AU24" s="49">
        <f t="shared" si="19"/>
        <v>1.5759876157935684E-2</v>
      </c>
    </row>
    <row r="25" spans="2:47" ht="16" customHeight="1" x14ac:dyDescent="0.35">
      <c r="B25" s="1">
        <v>18</v>
      </c>
      <c r="C25" s="12" t="s">
        <v>191</v>
      </c>
      <c r="D25" s="12" t="str">
        <f>VLOOKUP($C25,DATA_ALL!$A:$CU,D$5,FALSE)</f>
        <v>Value</v>
      </c>
      <c r="E25" s="37">
        <f>VLOOKUP($C25,DATA_ALL!$A:$CU,E$5,FALSE)/1000000000</f>
        <v>74.122728422999998</v>
      </c>
      <c r="F25" s="37" t="str">
        <f>VLOOKUP($C25,DATA_ALL!$A:$CU,F$5,FALSE)</f>
        <v>Japan</v>
      </c>
      <c r="G25" s="37">
        <f>IF(VLOOKUP($C25,DATA_ALL!$A:$CU,G$5,FALSE)="N/A",0,VLOOKUP($C25,DATA_ALL!$A:$CU,G$5,FALSE))</f>
        <v>0</v>
      </c>
      <c r="H25" s="37">
        <f>VLOOKUP($C25,DATA_ALL!$A:$CU,H$5,FALSE)</f>
        <v>20913519</v>
      </c>
      <c r="I25" s="37">
        <f t="shared" si="0"/>
        <v>20913519</v>
      </c>
      <c r="J25" s="48">
        <f t="shared" si="1"/>
        <v>6.6944683098591547E-4</v>
      </c>
      <c r="K25" s="50">
        <f>IFERROR(INDEX('SH Summary'!B:B,MATCH(APAC!C25,'SH Summary'!C:C,0)), "N/A")</f>
        <v>154</v>
      </c>
      <c r="L25" s="37">
        <f>VLOOKUP($C25,DATA_ALL!$A:$CU,L$5,FALSE)</f>
        <v>68202456</v>
      </c>
      <c r="M25" s="49">
        <f t="shared" si="2"/>
        <v>1.3159813466732381E-4</v>
      </c>
      <c r="N25" s="37">
        <f>VLOOKUP($C25,DATA_ALL!$A:$CU,N$5,FALSE)</f>
        <v>10049480</v>
      </c>
      <c r="O25" s="37">
        <f>VLOOKUP($C25,DATA_ALL!$A:$CU,O$5,FALSE)</f>
        <v>19688707</v>
      </c>
      <c r="P25" s="37">
        <f t="shared" si="3"/>
        <v>29738187</v>
      </c>
      <c r="Q25" s="49">
        <f t="shared" si="4"/>
        <v>9.3486912920465263E-5</v>
      </c>
      <c r="R25" s="37">
        <f>VLOOKUP($C25,DATA_ALL!$A:$CU,R$5,FALSE)</f>
        <v>972538</v>
      </c>
      <c r="S25" s="49">
        <f t="shared" si="5"/>
        <v>1.5013747121451104E-5</v>
      </c>
      <c r="T25" s="37">
        <f>VLOOKUP($C25,DATA_ALL!$A:$CU,T$5,FALSE)</f>
        <v>0</v>
      </c>
      <c r="U25" s="37">
        <f>VLOOKUP($C25,DATA_ALL!$A:$CU,U$5,FALSE)</f>
        <v>5559807</v>
      </c>
      <c r="V25" s="37">
        <f t="shared" si="6"/>
        <v>5559807</v>
      </c>
      <c r="W25" s="49">
        <f t="shared" si="7"/>
        <v>7.6845984796129925E-5</v>
      </c>
      <c r="X25" s="37">
        <f>VLOOKUP($C25,DATA_ALL!$A:$CU,X$5,FALSE)</f>
        <v>11490141</v>
      </c>
      <c r="Y25" s="49">
        <f t="shared" si="8"/>
        <v>8.4238570381231669E-5</v>
      </c>
      <c r="Z25" s="37">
        <f>VLOOKUP($C25,DATA_ALL!$A:$CU,Z$5,FALSE)</f>
        <v>0</v>
      </c>
      <c r="AA25" s="37">
        <f>VLOOKUP($C25,DATA_ALL!$A:$CU,AA$5,FALSE)</f>
        <v>4253634</v>
      </c>
      <c r="AB25" s="37">
        <f t="shared" si="9"/>
        <v>4253634</v>
      </c>
      <c r="AC25" s="49">
        <f t="shared" si="10"/>
        <v>9.8395419847328245E-5</v>
      </c>
      <c r="AD25" s="37">
        <f>VLOOKUP($C25,DATA_ALL!$A:$CU,AD$5,FALSE)</f>
        <v>0</v>
      </c>
      <c r="AE25" s="37">
        <f>VLOOKUP($C25,DATA_ALL!$A:$CU,AE$5,FALSE)</f>
        <v>7566601</v>
      </c>
      <c r="AF25" s="37">
        <f t="shared" si="11"/>
        <v>7566601</v>
      </c>
      <c r="AG25" s="49">
        <f t="shared" si="12"/>
        <v>1.643127252985885E-4</v>
      </c>
      <c r="AH25" s="37">
        <f>VLOOKUP($C25,DATA_ALL!$A:$CU,AH$5,FALSE)</f>
        <v>15011535</v>
      </c>
      <c r="AI25" s="49">
        <f t="shared" si="13"/>
        <v>1.9038091312618898E-4</v>
      </c>
      <c r="AJ25" s="37">
        <f>VLOOKUP($C25,DATA_ALL!$A:$CU,AJ$5,FALSE)</f>
        <v>37421324</v>
      </c>
      <c r="AK25" s="49">
        <f t="shared" si="14"/>
        <v>3.1341142378559465E-4</v>
      </c>
      <c r="AL25" s="37">
        <f>VLOOKUP($C25,DATA_ALL!$A:$CU,AL$5,FALSE)</f>
        <v>3490595</v>
      </c>
      <c r="AM25" s="49">
        <f t="shared" si="15"/>
        <v>1.3358572522005358E-4</v>
      </c>
      <c r="AN25" s="37">
        <f>VLOOKUP($C25,DATA_ALL!$A:$CU,AN$5,FALSE)</f>
        <v>0</v>
      </c>
      <c r="AO25" s="49">
        <f t="shared" si="16"/>
        <v>0</v>
      </c>
      <c r="AP25" s="37">
        <f>VLOOKUP($C25,DATA_ALL!$A:$CU,AP$5,FALSE)</f>
        <v>0</v>
      </c>
      <c r="AQ25" s="49">
        <f t="shared" si="17"/>
        <v>0</v>
      </c>
      <c r="AR25" s="37">
        <f>VLOOKUP($C25,DATA_ALL!$A:$CU,AR$5,FALSE)</f>
        <v>0</v>
      </c>
      <c r="AS25" s="49">
        <f t="shared" si="18"/>
        <v>0</v>
      </c>
      <c r="AT25" s="37">
        <f>VLOOKUP($C25,DATA_ALL!$A:$CU,AT$5,FALSE)</f>
        <v>46141</v>
      </c>
      <c r="AU25" s="49">
        <f t="shared" si="19"/>
        <v>9.3693991182572609E-6</v>
      </c>
    </row>
    <row r="26" spans="2:47" ht="16" customHeight="1" x14ac:dyDescent="0.35">
      <c r="B26" s="1">
        <v>19</v>
      </c>
      <c r="C26" s="12" t="s">
        <v>1411</v>
      </c>
      <c r="D26" s="12" t="str">
        <f>VLOOKUP($C26,DATA_ALL!$A:$CU,D$5,FALSE)</f>
        <v>Growth</v>
      </c>
      <c r="E26" s="37">
        <f>VLOOKUP($C26,DATA_ALL!$A:$CU,E$5,FALSE)/1000000000</f>
        <v>73.589574780999996</v>
      </c>
      <c r="F26" s="37" t="str">
        <f>VLOOKUP($C26,DATA_ALL!$A:$CU,F$5,FALSE)</f>
        <v>India</v>
      </c>
      <c r="G26" s="37">
        <f>IF(VLOOKUP($C26,DATA_ALL!$A:$CU,G$5,FALSE)="N/A",0,VLOOKUP($C26,DATA_ALL!$A:$CU,G$5,FALSE))</f>
        <v>0</v>
      </c>
      <c r="H26" s="37">
        <f>VLOOKUP($C26,DATA_ALL!$A:$CU,H$5,FALSE)</f>
        <v>0</v>
      </c>
      <c r="I26" s="37">
        <f t="shared" si="0"/>
        <v>0</v>
      </c>
      <c r="J26" s="48">
        <f t="shared" si="1"/>
        <v>0</v>
      </c>
      <c r="K26" s="50" t="str">
        <f>IFERROR(INDEX('SH Summary'!B:B,MATCH(APAC!C26,'SH Summary'!C:C,0)), "N/A")</f>
        <v>N/A</v>
      </c>
      <c r="L26" s="37">
        <f>VLOOKUP($C26,DATA_ALL!$A:$CU,L$5,FALSE)</f>
        <v>0</v>
      </c>
      <c r="M26" s="49">
        <f t="shared" si="2"/>
        <v>0</v>
      </c>
      <c r="N26" s="37">
        <f>VLOOKUP($C26,DATA_ALL!$A:$CU,N$5,FALSE)</f>
        <v>0</v>
      </c>
      <c r="O26" s="37">
        <f>VLOOKUP($C26,DATA_ALL!$A:$CU,O$5,FALSE)</f>
        <v>0</v>
      </c>
      <c r="P26" s="37">
        <f t="shared" si="3"/>
        <v>0</v>
      </c>
      <c r="Q26" s="49">
        <f t="shared" si="4"/>
        <v>0</v>
      </c>
      <c r="R26" s="37">
        <f>VLOOKUP($C26,DATA_ALL!$A:$CU,R$5,FALSE)</f>
        <v>0</v>
      </c>
      <c r="S26" s="49">
        <f t="shared" si="5"/>
        <v>0</v>
      </c>
      <c r="T26" s="37">
        <f>VLOOKUP($C26,DATA_ALL!$A:$CU,T$5,FALSE)</f>
        <v>0</v>
      </c>
      <c r="U26" s="37">
        <f>VLOOKUP($C26,DATA_ALL!$A:$CU,U$5,FALSE)</f>
        <v>0</v>
      </c>
      <c r="V26" s="37">
        <f t="shared" si="6"/>
        <v>0</v>
      </c>
      <c r="W26" s="49">
        <f t="shared" si="7"/>
        <v>0</v>
      </c>
      <c r="X26" s="37">
        <f>VLOOKUP($C26,DATA_ALL!$A:$CU,X$5,FALSE)</f>
        <v>1131030</v>
      </c>
      <c r="Y26" s="49">
        <f t="shared" si="8"/>
        <v>8.2920087976539586E-6</v>
      </c>
      <c r="Z26" s="37">
        <f>VLOOKUP($C26,DATA_ALL!$A:$CU,Z$5,FALSE)</f>
        <v>0</v>
      </c>
      <c r="AA26" s="37">
        <f>VLOOKUP($C26,DATA_ALL!$A:$CU,AA$5,FALSE)</f>
        <v>0</v>
      </c>
      <c r="AB26" s="37">
        <f t="shared" si="9"/>
        <v>0</v>
      </c>
      <c r="AC26" s="49">
        <f t="shared" si="10"/>
        <v>0</v>
      </c>
      <c r="AD26" s="37">
        <f>VLOOKUP($C26,DATA_ALL!$A:$CU,AD$5,FALSE)</f>
        <v>0</v>
      </c>
      <c r="AE26" s="37">
        <f>VLOOKUP($C26,DATA_ALL!$A:$CU,AE$5,FALSE)</f>
        <v>0</v>
      </c>
      <c r="AF26" s="37">
        <f t="shared" si="11"/>
        <v>0</v>
      </c>
      <c r="AG26" s="49">
        <f t="shared" si="12"/>
        <v>0</v>
      </c>
      <c r="AH26" s="37">
        <f>VLOOKUP($C26,DATA_ALL!$A:$CU,AH$5,FALSE)</f>
        <v>8967395</v>
      </c>
      <c r="AI26" s="49">
        <f t="shared" si="13"/>
        <v>1.1372726696258719E-4</v>
      </c>
      <c r="AJ26" s="37">
        <f>VLOOKUP($C26,DATA_ALL!$A:$CU,AJ$5,FALSE)</f>
        <v>2206208</v>
      </c>
      <c r="AK26" s="49">
        <f t="shared" si="14"/>
        <v>1.847745393634841E-5</v>
      </c>
      <c r="AL26" s="37">
        <f>VLOOKUP($C26,DATA_ALL!$A:$CU,AL$5,FALSE)</f>
        <v>0</v>
      </c>
      <c r="AM26" s="49">
        <f t="shared" si="15"/>
        <v>0</v>
      </c>
      <c r="AN26" s="37">
        <f>VLOOKUP($C26,DATA_ALL!$A:$CU,AN$5,FALSE)</f>
        <v>0</v>
      </c>
      <c r="AO26" s="49">
        <f t="shared" si="16"/>
        <v>0</v>
      </c>
      <c r="AP26" s="37">
        <f>VLOOKUP($C26,DATA_ALL!$A:$CU,AP$5,FALSE)</f>
        <v>0</v>
      </c>
      <c r="AQ26" s="49">
        <f t="shared" si="17"/>
        <v>0</v>
      </c>
      <c r="AR26" s="37">
        <f>VLOOKUP($C26,DATA_ALL!$A:$CU,AR$5,FALSE)</f>
        <v>0</v>
      </c>
      <c r="AS26" s="49">
        <f t="shared" si="18"/>
        <v>0</v>
      </c>
      <c r="AT26" s="37">
        <f>VLOOKUP($C26,DATA_ALL!$A:$CU,AT$5,FALSE)</f>
        <v>0</v>
      </c>
      <c r="AU26" s="49">
        <f t="shared" si="19"/>
        <v>0</v>
      </c>
    </row>
    <row r="27" spans="2:47" ht="16" customHeight="1" x14ac:dyDescent="0.35">
      <c r="B27" s="1">
        <v>20</v>
      </c>
      <c r="C27" s="51" t="s">
        <v>734</v>
      </c>
      <c r="D27" s="51" t="str">
        <f>VLOOKUP($C27,DATA_ALL!$A:$CU,D$5,FALSE)</f>
        <v>Index</v>
      </c>
      <c r="E27" s="37">
        <f>VLOOKUP($C27,DATA_ALL!$A:$CU,E$5,FALSE)/1000000000</f>
        <v>71.511127560000006</v>
      </c>
      <c r="F27" s="37" t="str">
        <f>VLOOKUP($C27,DATA_ALL!$A:$CU,F$5,FALSE)</f>
        <v>Taiwan</v>
      </c>
      <c r="G27" s="37">
        <f>IF(VLOOKUP($C27,DATA_ALL!$A:$CU,G$5,FALSE)="N/A",0,VLOOKUP($C27,DATA_ALL!$A:$CU,G$5,FALSE))</f>
        <v>0</v>
      </c>
      <c r="H27" s="37">
        <f>VLOOKUP($C27,DATA_ALL!$A:$CU,H$5,FALSE)</f>
        <v>200129</v>
      </c>
      <c r="I27" s="37">
        <f t="shared" si="0"/>
        <v>200129</v>
      </c>
      <c r="J27" s="48">
        <f t="shared" si="1"/>
        <v>6.4061779769526253E-6</v>
      </c>
      <c r="K27" s="50">
        <f>IFERROR(INDEX('SH Summary'!B:B,MATCH(APAC!C27,'SH Summary'!C:C,0)), "N/A")</f>
        <v>697</v>
      </c>
      <c r="L27" s="37">
        <f>VLOOKUP($C27,DATA_ALL!$A:$CU,L$5,FALSE)</f>
        <v>1850088</v>
      </c>
      <c r="M27" s="49">
        <f t="shared" si="2"/>
        <v>3.5697853721044849E-6</v>
      </c>
      <c r="N27" s="37">
        <f>VLOOKUP($C27,DATA_ALL!$A:$CU,N$5,FALSE)</f>
        <v>0</v>
      </c>
      <c r="O27" s="37">
        <f>VLOOKUP($C27,DATA_ALL!$A:$CU,O$5,FALSE)</f>
        <v>1527180</v>
      </c>
      <c r="P27" s="37">
        <f t="shared" si="3"/>
        <v>1527180</v>
      </c>
      <c r="Q27" s="49">
        <f t="shared" si="4"/>
        <v>4.8009430996541964E-6</v>
      </c>
      <c r="R27" s="37">
        <f>VLOOKUP($C27,DATA_ALL!$A:$CU,R$5,FALSE)</f>
        <v>0</v>
      </c>
      <c r="S27" s="49">
        <f t="shared" si="5"/>
        <v>0</v>
      </c>
      <c r="T27" s="37">
        <f>VLOOKUP($C27,DATA_ALL!$A:$CU,T$5,FALSE)</f>
        <v>0</v>
      </c>
      <c r="U27" s="37">
        <f>VLOOKUP($C27,DATA_ALL!$A:$CU,U$5,FALSE)</f>
        <v>235464</v>
      </c>
      <c r="V27" s="37">
        <f t="shared" si="6"/>
        <v>235464</v>
      </c>
      <c r="W27" s="49">
        <f t="shared" si="7"/>
        <v>3.2545127850725641E-6</v>
      </c>
      <c r="X27" s="37">
        <f>VLOOKUP($C27,DATA_ALL!$A:$CU,X$5,FALSE)</f>
        <v>363188</v>
      </c>
      <c r="Y27" s="49">
        <f t="shared" si="8"/>
        <v>2.6626686217008799E-6</v>
      </c>
      <c r="Z27" s="37">
        <f>VLOOKUP($C27,DATA_ALL!$A:$CU,Z$5,FALSE)</f>
        <v>0</v>
      </c>
      <c r="AA27" s="37">
        <f>VLOOKUP($C27,DATA_ALL!$A:$CU,AA$5,FALSE)</f>
        <v>169864</v>
      </c>
      <c r="AB27" s="37">
        <f t="shared" si="9"/>
        <v>169864</v>
      </c>
      <c r="AC27" s="49">
        <f t="shared" si="10"/>
        <v>3.9293083506823967E-6</v>
      </c>
      <c r="AD27" s="37">
        <f>VLOOKUP($C27,DATA_ALL!$A:$CU,AD$5,FALSE)</f>
        <v>0</v>
      </c>
      <c r="AE27" s="37">
        <f>VLOOKUP($C27,DATA_ALL!$A:$CU,AE$5,FALSE)</f>
        <v>1674991</v>
      </c>
      <c r="AF27" s="37">
        <f t="shared" si="11"/>
        <v>1674991</v>
      </c>
      <c r="AG27" s="49">
        <f t="shared" si="12"/>
        <v>3.6373311617806732E-5</v>
      </c>
      <c r="AH27" s="37">
        <f>VLOOKUP($C27,DATA_ALL!$A:$CU,AH$5,FALSE)</f>
        <v>1122723</v>
      </c>
      <c r="AI27" s="49">
        <f t="shared" si="13"/>
        <v>1.4238719086873812E-5</v>
      </c>
      <c r="AJ27" s="37">
        <f>VLOOKUP($C27,DATA_ALL!$A:$CU,AJ$5,FALSE)</f>
        <v>2531389</v>
      </c>
      <c r="AK27" s="49">
        <f t="shared" si="14"/>
        <v>2.1200912897822447E-5</v>
      </c>
      <c r="AL27" s="37">
        <f>VLOOKUP($C27,DATA_ALL!$A:$CU,AL$5,FALSE)</f>
        <v>506968</v>
      </c>
      <c r="AM27" s="49">
        <f t="shared" si="15"/>
        <v>1.94017604286261E-5</v>
      </c>
      <c r="AN27" s="37">
        <f>VLOOKUP($C27,DATA_ALL!$A:$CU,AN$5,FALSE)</f>
        <v>0</v>
      </c>
      <c r="AO27" s="49">
        <f t="shared" si="16"/>
        <v>0</v>
      </c>
      <c r="AP27" s="37">
        <f>VLOOKUP($C27,DATA_ALL!$A:$CU,AP$5,FALSE)</f>
        <v>0</v>
      </c>
      <c r="AQ27" s="49">
        <f t="shared" si="17"/>
        <v>0</v>
      </c>
      <c r="AR27" s="37">
        <f>VLOOKUP($C27,DATA_ALL!$A:$CU,AR$5,FALSE)</f>
        <v>0</v>
      </c>
      <c r="AS27" s="49">
        <f t="shared" si="18"/>
        <v>0</v>
      </c>
      <c r="AT27" s="37">
        <f>VLOOKUP($C27,DATA_ALL!$A:$CU,AT$5,FALSE)</f>
        <v>0</v>
      </c>
      <c r="AU27" s="49">
        <f t="shared" si="19"/>
        <v>0</v>
      </c>
    </row>
    <row r="28" spans="2:47" ht="16" customHeight="1" x14ac:dyDescent="0.35">
      <c r="B28" s="1">
        <v>21</v>
      </c>
      <c r="C28" s="12" t="s">
        <v>156</v>
      </c>
      <c r="D28" s="12" t="str">
        <f>VLOOKUP($C28,DATA_ALL!$A:$CU,D$5,FALSE)</f>
        <v>Growth</v>
      </c>
      <c r="E28" s="37">
        <f>VLOOKUP($C28,DATA_ALL!$A:$CU,E$5,FALSE)/1000000000</f>
        <v>70.993030781000002</v>
      </c>
      <c r="F28" s="37" t="str">
        <f>VLOOKUP($C28,DATA_ALL!$A:$CU,F$5,FALSE)</f>
        <v>China (Mainland)</v>
      </c>
      <c r="G28" s="37">
        <f>IF(VLOOKUP($C28,DATA_ALL!$A:$CU,G$5,FALSE)="N/A",0,VLOOKUP($C28,DATA_ALL!$A:$CU,G$5,FALSE))</f>
        <v>0</v>
      </c>
      <c r="H28" s="37">
        <f>VLOOKUP($C28,DATA_ALL!$A:$CU,H$5,FALSE)</f>
        <v>29780851</v>
      </c>
      <c r="I28" s="37">
        <f t="shared" si="0"/>
        <v>29780851</v>
      </c>
      <c r="J28" s="48">
        <f t="shared" si="1"/>
        <v>9.5329228553137004E-4</v>
      </c>
      <c r="K28" s="50">
        <f>IFERROR(INDEX('SH Summary'!B:B,MATCH(APAC!C28,'SH Summary'!C:C,0)), "N/A")</f>
        <v>118</v>
      </c>
      <c r="L28" s="37">
        <f>VLOOKUP($C28,DATA_ALL!$A:$CU,L$5,FALSE)</f>
        <v>498074221</v>
      </c>
      <c r="M28" s="49">
        <f t="shared" si="2"/>
        <v>9.6104513317644155E-4</v>
      </c>
      <c r="N28" s="37">
        <f>VLOOKUP($C28,DATA_ALL!$A:$CU,N$5,FALSE)</f>
        <v>0</v>
      </c>
      <c r="O28" s="37">
        <f>VLOOKUP($C28,DATA_ALL!$A:$CU,O$5,FALSE)</f>
        <v>267846918</v>
      </c>
      <c r="P28" s="37">
        <f t="shared" si="3"/>
        <v>267846918</v>
      </c>
      <c r="Q28" s="49">
        <f t="shared" si="4"/>
        <v>8.4202111914492297E-4</v>
      </c>
      <c r="R28" s="37">
        <f>VLOOKUP($C28,DATA_ALL!$A:$CU,R$5,FALSE)</f>
        <v>128135436</v>
      </c>
      <c r="S28" s="49">
        <f t="shared" si="5"/>
        <v>1.9781160565457414E-3</v>
      </c>
      <c r="T28" s="37">
        <f>VLOOKUP($C28,DATA_ALL!$A:$CU,T$5,FALSE)</f>
        <v>0</v>
      </c>
      <c r="U28" s="37">
        <f>VLOOKUP($C28,DATA_ALL!$A:$CU,U$5,FALSE)</f>
        <v>46400671</v>
      </c>
      <c r="V28" s="37">
        <f t="shared" si="6"/>
        <v>46400671</v>
      </c>
      <c r="W28" s="49">
        <f t="shared" si="7"/>
        <v>6.4133615756738075E-4</v>
      </c>
      <c r="X28" s="37">
        <f>VLOOKUP($C28,DATA_ALL!$A:$CU,X$5,FALSE)</f>
        <v>4551021</v>
      </c>
      <c r="Y28" s="49">
        <f t="shared" si="8"/>
        <v>3.3365256598240468E-5</v>
      </c>
      <c r="Z28" s="37">
        <f>VLOOKUP($C28,DATA_ALL!$A:$CU,Z$5,FALSE)</f>
        <v>0</v>
      </c>
      <c r="AA28" s="37">
        <f>VLOOKUP($C28,DATA_ALL!$A:$CU,AA$5,FALSE)</f>
        <v>19681496</v>
      </c>
      <c r="AB28" s="37">
        <f t="shared" si="9"/>
        <v>19681496</v>
      </c>
      <c r="AC28" s="49">
        <f t="shared" si="10"/>
        <v>4.5527402266944253E-4</v>
      </c>
      <c r="AD28" s="37">
        <f>VLOOKUP($C28,DATA_ALL!$A:$CU,AD$5,FALSE)</f>
        <v>0</v>
      </c>
      <c r="AE28" s="37">
        <f>VLOOKUP($C28,DATA_ALL!$A:$CU,AE$5,FALSE)</f>
        <v>18094780</v>
      </c>
      <c r="AF28" s="37">
        <f t="shared" si="11"/>
        <v>18094780</v>
      </c>
      <c r="AG28" s="49">
        <f t="shared" si="12"/>
        <v>3.9293767643865362E-4</v>
      </c>
      <c r="AH28" s="37">
        <f>VLOOKUP($C28,DATA_ALL!$A:$CU,AH$5,FALSE)</f>
        <v>4109059</v>
      </c>
      <c r="AI28" s="49">
        <f t="shared" si="13"/>
        <v>5.2112352568167408E-5</v>
      </c>
      <c r="AJ28" s="37">
        <f>VLOOKUP($C28,DATA_ALL!$A:$CU,AJ$5,FALSE)</f>
        <v>12290482</v>
      </c>
      <c r="AK28" s="49">
        <f t="shared" si="14"/>
        <v>1.0293536013400335E-4</v>
      </c>
      <c r="AL28" s="37">
        <f>VLOOKUP($C28,DATA_ALL!$A:$CU,AL$5,FALSE)</f>
        <v>368020</v>
      </c>
      <c r="AM28" s="49">
        <f t="shared" si="15"/>
        <v>1.4084194412552621E-5</v>
      </c>
      <c r="AN28" s="37">
        <f>VLOOKUP($C28,DATA_ALL!$A:$CU,AN$5,FALSE)</f>
        <v>0</v>
      </c>
      <c r="AO28" s="49">
        <f t="shared" si="16"/>
        <v>0</v>
      </c>
      <c r="AP28" s="37">
        <f>VLOOKUP($C28,DATA_ALL!$A:$CU,AP$5,FALSE)</f>
        <v>0</v>
      </c>
      <c r="AQ28" s="49">
        <f t="shared" si="17"/>
        <v>0</v>
      </c>
      <c r="AR28" s="37">
        <f>VLOOKUP($C28,DATA_ALL!$A:$CU,AR$5,FALSE)</f>
        <v>0</v>
      </c>
      <c r="AS28" s="49">
        <f t="shared" si="18"/>
        <v>0</v>
      </c>
      <c r="AT28" s="37">
        <f>VLOOKUP($C28,DATA_ALL!$A:$CU,AT$5,FALSE)</f>
        <v>8711327</v>
      </c>
      <c r="AU28" s="49">
        <f t="shared" si="19"/>
        <v>1.7689235064834025E-3</v>
      </c>
    </row>
    <row r="29" spans="2:47" ht="16" customHeight="1" x14ac:dyDescent="0.35">
      <c r="B29" s="1">
        <v>22</v>
      </c>
      <c r="C29" s="12" t="s">
        <v>1412</v>
      </c>
      <c r="D29" s="12" t="str">
        <f>VLOOKUP($C29,DATA_ALL!$A:$CU,D$5,FALSE)</f>
        <v>Value</v>
      </c>
      <c r="E29" s="37">
        <f>VLOOKUP($C29,DATA_ALL!$A:$CU,E$5,FALSE)/1000000000</f>
        <v>70.079560004000001</v>
      </c>
      <c r="F29" s="37" t="str">
        <f>VLOOKUP($C29,DATA_ALL!$A:$CU,F$5,FALSE)</f>
        <v>Japan</v>
      </c>
      <c r="G29" s="37">
        <f>IF(VLOOKUP($C29,DATA_ALL!$A:$CU,G$5,FALSE)="N/A",0,VLOOKUP($C29,DATA_ALL!$A:$CU,G$5,FALSE))</f>
        <v>0</v>
      </c>
      <c r="H29" s="37">
        <f>VLOOKUP($C29,DATA_ALL!$A:$CU,H$5,FALSE)</f>
        <v>0</v>
      </c>
      <c r="I29" s="37">
        <f t="shared" si="0"/>
        <v>0</v>
      </c>
      <c r="J29" s="48">
        <f t="shared" si="1"/>
        <v>0</v>
      </c>
      <c r="K29" s="50" t="str">
        <f>IFERROR(INDEX('SH Summary'!B:B,MATCH(APAC!C29,'SH Summary'!C:C,0)), "N/A")</f>
        <v>N/A</v>
      </c>
      <c r="L29" s="37">
        <f>VLOOKUP($C29,DATA_ALL!$A:$CU,L$5,FALSE)</f>
        <v>0</v>
      </c>
      <c r="M29" s="49">
        <f t="shared" si="2"/>
        <v>0</v>
      </c>
      <c r="N29" s="37">
        <f>VLOOKUP($C29,DATA_ALL!$A:$CU,N$5,FALSE)</f>
        <v>0</v>
      </c>
      <c r="O29" s="37">
        <f>VLOOKUP($C29,DATA_ALL!$A:$CU,O$5,FALSE)</f>
        <v>0</v>
      </c>
      <c r="P29" s="37">
        <f t="shared" si="3"/>
        <v>0</v>
      </c>
      <c r="Q29" s="49">
        <f t="shared" si="4"/>
        <v>0</v>
      </c>
      <c r="R29" s="37">
        <f>VLOOKUP($C29,DATA_ALL!$A:$CU,R$5,FALSE)</f>
        <v>0</v>
      </c>
      <c r="S29" s="49">
        <f t="shared" si="5"/>
        <v>0</v>
      </c>
      <c r="T29" s="37">
        <f>VLOOKUP($C29,DATA_ALL!$A:$CU,T$5,FALSE)</f>
        <v>0</v>
      </c>
      <c r="U29" s="37">
        <f>VLOOKUP($C29,DATA_ALL!$A:$CU,U$5,FALSE)</f>
        <v>0</v>
      </c>
      <c r="V29" s="37">
        <f t="shared" si="6"/>
        <v>0</v>
      </c>
      <c r="W29" s="49">
        <f t="shared" si="7"/>
        <v>0</v>
      </c>
      <c r="X29" s="37">
        <f>VLOOKUP($C29,DATA_ALL!$A:$CU,X$5,FALSE)</f>
        <v>38307691</v>
      </c>
      <c r="Y29" s="49">
        <f t="shared" si="8"/>
        <v>2.8084817448680352E-4</v>
      </c>
      <c r="Z29" s="37">
        <f>VLOOKUP($C29,DATA_ALL!$A:$CU,Z$5,FALSE)</f>
        <v>0</v>
      </c>
      <c r="AA29" s="37">
        <f>VLOOKUP($C29,DATA_ALL!$A:$CU,AA$5,FALSE)</f>
        <v>0</v>
      </c>
      <c r="AB29" s="37">
        <f t="shared" si="9"/>
        <v>0</v>
      </c>
      <c r="AC29" s="49">
        <f t="shared" si="10"/>
        <v>0</v>
      </c>
      <c r="AD29" s="37">
        <f>VLOOKUP($C29,DATA_ALL!$A:$CU,AD$5,FALSE)</f>
        <v>0</v>
      </c>
      <c r="AE29" s="37">
        <f>VLOOKUP($C29,DATA_ALL!$A:$CU,AE$5,FALSE)</f>
        <v>0</v>
      </c>
      <c r="AF29" s="37">
        <f t="shared" si="11"/>
        <v>0</v>
      </c>
      <c r="AG29" s="49">
        <f t="shared" si="12"/>
        <v>0</v>
      </c>
      <c r="AH29" s="37">
        <f>VLOOKUP($C29,DATA_ALL!$A:$CU,AH$5,FALSE)</f>
        <v>22975636</v>
      </c>
      <c r="AI29" s="49">
        <f t="shared" si="13"/>
        <v>2.9138409638554218E-4</v>
      </c>
      <c r="AJ29" s="37">
        <f>VLOOKUP($C29,DATA_ALL!$A:$CU,AJ$5,FALSE)</f>
        <v>64182118</v>
      </c>
      <c r="AK29" s="49">
        <f t="shared" si="14"/>
        <v>5.3753867671691791E-4</v>
      </c>
      <c r="AL29" s="37">
        <f>VLOOKUP($C29,DATA_ALL!$A:$CU,AL$5,FALSE)</f>
        <v>12095865</v>
      </c>
      <c r="AM29" s="49">
        <f t="shared" si="15"/>
        <v>4.6291102181400691E-4</v>
      </c>
      <c r="AN29" s="37">
        <f>VLOOKUP($C29,DATA_ALL!$A:$CU,AN$5,FALSE)</f>
        <v>5720510</v>
      </c>
      <c r="AO29" s="49">
        <f t="shared" si="16"/>
        <v>1.392529211295034E-3</v>
      </c>
      <c r="AP29" s="37">
        <f>VLOOKUP($C29,DATA_ALL!$A:$CU,AP$5,FALSE)</f>
        <v>0</v>
      </c>
      <c r="AQ29" s="49">
        <f t="shared" si="17"/>
        <v>0</v>
      </c>
      <c r="AR29" s="37">
        <f>VLOOKUP($C29,DATA_ALL!$A:$CU,AR$5,FALSE)</f>
        <v>0</v>
      </c>
      <c r="AS29" s="49">
        <f t="shared" si="18"/>
        <v>0</v>
      </c>
      <c r="AT29" s="37">
        <f>VLOOKUP($C29,DATA_ALL!$A:$CU,AT$5,FALSE)</f>
        <v>0</v>
      </c>
      <c r="AU29" s="49">
        <f t="shared" si="19"/>
        <v>0</v>
      </c>
    </row>
    <row r="30" spans="2:47" ht="16" customHeight="1" x14ac:dyDescent="0.35">
      <c r="B30" s="1">
        <v>23</v>
      </c>
      <c r="C30" s="12" t="s">
        <v>327</v>
      </c>
      <c r="D30" s="12" t="str">
        <f>VLOOKUP($C30,DATA_ALL!$A:$CU,D$5,FALSE)</f>
        <v>Growth</v>
      </c>
      <c r="E30" s="37">
        <f>VLOOKUP($C30,DATA_ALL!$A:$CU,E$5,FALSE)/1000000000</f>
        <v>63.292000346000002</v>
      </c>
      <c r="F30" s="37" t="str">
        <f>VLOOKUP($C30,DATA_ALL!$A:$CU,F$5,FALSE)</f>
        <v>South Korea</v>
      </c>
      <c r="G30" s="37">
        <f>IF(VLOOKUP($C30,DATA_ALL!$A:$CU,G$5,FALSE)="N/A",0,VLOOKUP($C30,DATA_ALL!$A:$CU,G$5,FALSE))</f>
        <v>0</v>
      </c>
      <c r="H30" s="37">
        <f>VLOOKUP($C30,DATA_ALL!$A:$CU,H$5,FALSE)</f>
        <v>3399101</v>
      </c>
      <c r="I30" s="37">
        <f t="shared" si="0"/>
        <v>3399101</v>
      </c>
      <c r="J30" s="48">
        <f t="shared" si="1"/>
        <v>1.0880604993597952E-4</v>
      </c>
      <c r="K30" s="50">
        <f>IFERROR(INDEX('SH Summary'!B:B,MATCH(APAC!C30,'SH Summary'!C:C,0)), "N/A")</f>
        <v>290</v>
      </c>
      <c r="L30" s="37">
        <f>VLOOKUP($C30,DATA_ALL!$A:$CU,L$5,FALSE)</f>
        <v>16362286</v>
      </c>
      <c r="M30" s="49">
        <f t="shared" si="2"/>
        <v>3.1571389694430757E-5</v>
      </c>
      <c r="N30" s="37">
        <f>VLOOKUP($C30,DATA_ALL!$A:$CU,N$5,FALSE)</f>
        <v>1436484</v>
      </c>
      <c r="O30" s="37">
        <f>VLOOKUP($C30,DATA_ALL!$A:$CU,O$5,FALSE)</f>
        <v>20297475</v>
      </c>
      <c r="P30" s="37">
        <f t="shared" si="3"/>
        <v>21733959</v>
      </c>
      <c r="Q30" s="49">
        <f t="shared" si="4"/>
        <v>6.8324297390757628E-5</v>
      </c>
      <c r="R30" s="37">
        <f>VLOOKUP($C30,DATA_ALL!$A:$CU,R$5,FALSE)</f>
        <v>14723778</v>
      </c>
      <c r="S30" s="49">
        <f t="shared" si="5"/>
        <v>2.2730122582807571E-4</v>
      </c>
      <c r="T30" s="37">
        <f>VLOOKUP($C30,DATA_ALL!$A:$CU,T$5,FALSE)</f>
        <v>0</v>
      </c>
      <c r="U30" s="37">
        <f>VLOOKUP($C30,DATA_ALL!$A:$CU,U$5,FALSE)</f>
        <v>10862146</v>
      </c>
      <c r="V30" s="37">
        <f t="shared" si="6"/>
        <v>10862146</v>
      </c>
      <c r="W30" s="49">
        <f t="shared" si="7"/>
        <v>1.5013332411886661E-4</v>
      </c>
      <c r="X30" s="37">
        <f>VLOOKUP($C30,DATA_ALL!$A:$CU,X$5,FALSE)</f>
        <v>14144982</v>
      </c>
      <c r="Y30" s="49">
        <f t="shared" si="8"/>
        <v>1.0370221407624633E-4</v>
      </c>
      <c r="Z30" s="37">
        <f>VLOOKUP($C30,DATA_ALL!$A:$CU,Z$5,FALSE)</f>
        <v>0</v>
      </c>
      <c r="AA30" s="37">
        <f>VLOOKUP($C30,DATA_ALL!$A:$CU,AA$5,FALSE)</f>
        <v>9097722</v>
      </c>
      <c r="AB30" s="37">
        <f t="shared" si="9"/>
        <v>9097722</v>
      </c>
      <c r="AC30" s="49">
        <f t="shared" si="10"/>
        <v>2.1044927133934767E-4</v>
      </c>
      <c r="AD30" s="37">
        <f>VLOOKUP($C30,DATA_ALL!$A:$CU,AD$5,FALSE)</f>
        <v>47911</v>
      </c>
      <c r="AE30" s="37">
        <f>VLOOKUP($C30,DATA_ALL!$A:$CU,AE$5,FALSE)</f>
        <v>6692076</v>
      </c>
      <c r="AF30" s="37">
        <f t="shared" si="11"/>
        <v>6739987</v>
      </c>
      <c r="AG30" s="49">
        <f t="shared" si="12"/>
        <v>1.4636236699239956E-4</v>
      </c>
      <c r="AH30" s="37">
        <f>VLOOKUP($C30,DATA_ALL!$A:$CU,AH$5,FALSE)</f>
        <v>17408582</v>
      </c>
      <c r="AI30" s="49">
        <f t="shared" si="13"/>
        <v>2.2078100190234623E-4</v>
      </c>
      <c r="AJ30" s="37">
        <f>VLOOKUP($C30,DATA_ALL!$A:$CU,AJ$5,FALSE)</f>
        <v>42722117</v>
      </c>
      <c r="AK30" s="49">
        <f t="shared" si="14"/>
        <v>3.5780667504187603E-4</v>
      </c>
      <c r="AL30" s="37">
        <f>VLOOKUP($C30,DATA_ALL!$A:$CU,AL$5,FALSE)</f>
        <v>3211449</v>
      </c>
      <c r="AM30" s="49">
        <f t="shared" si="15"/>
        <v>1.2290275545350171E-4</v>
      </c>
      <c r="AN30" s="37">
        <f>VLOOKUP($C30,DATA_ALL!$A:$CU,AN$5,FALSE)</f>
        <v>0</v>
      </c>
      <c r="AO30" s="49">
        <f t="shared" si="16"/>
        <v>0</v>
      </c>
      <c r="AP30" s="37">
        <f>VLOOKUP($C30,DATA_ALL!$A:$CU,AP$5,FALSE)</f>
        <v>0</v>
      </c>
      <c r="AQ30" s="49">
        <f t="shared" si="17"/>
        <v>0</v>
      </c>
      <c r="AR30" s="37">
        <f>VLOOKUP($C30,DATA_ALL!$A:$CU,AR$5,FALSE)</f>
        <v>0</v>
      </c>
      <c r="AS30" s="49">
        <f t="shared" si="18"/>
        <v>0</v>
      </c>
      <c r="AT30" s="37">
        <f>VLOOKUP($C30,DATA_ALL!$A:$CU,AT$5,FALSE)</f>
        <v>791138</v>
      </c>
      <c r="AU30" s="49">
        <f t="shared" si="19"/>
        <v>1.6064861358921161E-4</v>
      </c>
    </row>
    <row r="31" spans="2:47" ht="16" customHeight="1" x14ac:dyDescent="0.35">
      <c r="B31" s="1">
        <v>24</v>
      </c>
      <c r="C31" s="12" t="s">
        <v>193</v>
      </c>
      <c r="D31" s="12" t="str">
        <f>VLOOKUP($C31,DATA_ALL!$A:$CU,D$5,FALSE)</f>
        <v>Growth</v>
      </c>
      <c r="E31" s="37">
        <f>VLOOKUP($C31,DATA_ALL!$A:$CU,E$5,FALSE)/1000000000</f>
        <v>62.533244623999998</v>
      </c>
      <c r="F31" s="37" t="str">
        <f>VLOOKUP($C31,DATA_ALL!$A:$CU,F$5,FALSE)</f>
        <v>China (Mainland)</v>
      </c>
      <c r="G31" s="37">
        <f>IF(VLOOKUP($C31,DATA_ALL!$A:$CU,G$5,FALSE)="N/A",0,VLOOKUP($C31,DATA_ALL!$A:$CU,G$5,FALSE))</f>
        <v>0</v>
      </c>
      <c r="H31" s="37">
        <f>VLOOKUP($C31,DATA_ALL!$A:$CU,H$5,FALSE)</f>
        <v>19794548</v>
      </c>
      <c r="I31" s="37">
        <f t="shared" si="0"/>
        <v>19794548</v>
      </c>
      <c r="J31" s="48">
        <f t="shared" si="1"/>
        <v>6.3362829705505765E-4</v>
      </c>
      <c r="K31" s="50">
        <f>IFERROR(INDEX('SH Summary'!B:B,MATCH(APAC!C31,'SH Summary'!C:C,0)), "N/A")</f>
        <v>156</v>
      </c>
      <c r="L31" s="37">
        <f>VLOOKUP($C31,DATA_ALL!$A:$CU,L$5,FALSE)</f>
        <v>599740143</v>
      </c>
      <c r="M31" s="49">
        <f t="shared" si="2"/>
        <v>1.1572117594110399E-3</v>
      </c>
      <c r="N31" s="37">
        <f>VLOOKUP($C31,DATA_ALL!$A:$CU,N$5,FALSE)</f>
        <v>10320340</v>
      </c>
      <c r="O31" s="37">
        <f>VLOOKUP($C31,DATA_ALL!$A:$CU,O$5,FALSE)</f>
        <v>328620485</v>
      </c>
      <c r="P31" s="37">
        <f t="shared" si="3"/>
        <v>338940825</v>
      </c>
      <c r="Q31" s="49">
        <f t="shared" si="4"/>
        <v>1.0655165828355863E-3</v>
      </c>
      <c r="R31" s="37">
        <f>VLOOKUP($C31,DATA_ALL!$A:$CU,R$5,FALSE)</f>
        <v>136228572</v>
      </c>
      <c r="S31" s="49">
        <f t="shared" si="5"/>
        <v>2.1030554391955835E-3</v>
      </c>
      <c r="T31" s="37">
        <f>VLOOKUP($C31,DATA_ALL!$A:$CU,T$5,FALSE)</f>
        <v>4365660</v>
      </c>
      <c r="U31" s="37">
        <f>VLOOKUP($C31,DATA_ALL!$A:$CU,U$5,FALSE)</f>
        <v>32112712</v>
      </c>
      <c r="V31" s="37">
        <f t="shared" si="6"/>
        <v>36478372</v>
      </c>
      <c r="W31" s="49">
        <f t="shared" si="7"/>
        <v>5.0419311679336556E-4</v>
      </c>
      <c r="X31" s="37">
        <f>VLOOKUP($C31,DATA_ALL!$A:$CU,X$5,FALSE)</f>
        <v>49275385</v>
      </c>
      <c r="Y31" s="49">
        <f t="shared" si="8"/>
        <v>3.6125648826979473E-4</v>
      </c>
      <c r="Z31" s="37">
        <f>VLOOKUP($C31,DATA_ALL!$A:$CU,Z$5,FALSE)</f>
        <v>0</v>
      </c>
      <c r="AA31" s="37">
        <f>VLOOKUP($C31,DATA_ALL!$A:$CU,AA$5,FALSE)</f>
        <v>14976597</v>
      </c>
      <c r="AB31" s="37">
        <f t="shared" si="9"/>
        <v>14976597</v>
      </c>
      <c r="AC31" s="49">
        <f t="shared" si="10"/>
        <v>3.4643990284524635E-4</v>
      </c>
      <c r="AD31" s="37">
        <f>VLOOKUP($C31,DATA_ALL!$A:$CU,AD$5,FALSE)</f>
        <v>0</v>
      </c>
      <c r="AE31" s="37">
        <f>VLOOKUP($C31,DATA_ALL!$A:$CU,AE$5,FALSE)</f>
        <v>14266950</v>
      </c>
      <c r="AF31" s="37">
        <f t="shared" si="11"/>
        <v>14266950</v>
      </c>
      <c r="AG31" s="49">
        <f t="shared" si="12"/>
        <v>3.0981433224755699E-4</v>
      </c>
      <c r="AH31" s="37">
        <f>VLOOKUP($C31,DATA_ALL!$A:$CU,AH$5,FALSE)</f>
        <v>4049168</v>
      </c>
      <c r="AI31" s="49">
        <f t="shared" si="13"/>
        <v>5.135279644895371E-5</v>
      </c>
      <c r="AJ31" s="37">
        <f>VLOOKUP($C31,DATA_ALL!$A:$CU,AJ$5,FALSE)</f>
        <v>10605796</v>
      </c>
      <c r="AK31" s="49">
        <f t="shared" si="14"/>
        <v>8.8825762144053601E-5</v>
      </c>
      <c r="AL31" s="37">
        <f>VLOOKUP($C31,DATA_ALL!$A:$CU,AL$5,FALSE)</f>
        <v>275683</v>
      </c>
      <c r="AM31" s="49">
        <f t="shared" si="15"/>
        <v>1.0550440107156525E-5</v>
      </c>
      <c r="AN31" s="37">
        <f>VLOOKUP($C31,DATA_ALL!$A:$CU,AN$5,FALSE)</f>
        <v>0</v>
      </c>
      <c r="AO31" s="49">
        <f t="shared" si="16"/>
        <v>0</v>
      </c>
      <c r="AP31" s="37">
        <f>VLOOKUP($C31,DATA_ALL!$A:$CU,AP$5,FALSE)</f>
        <v>0</v>
      </c>
      <c r="AQ31" s="49">
        <f t="shared" si="17"/>
        <v>0</v>
      </c>
      <c r="AR31" s="37">
        <f>VLOOKUP($C31,DATA_ALL!$A:$CU,AR$5,FALSE)</f>
        <v>0</v>
      </c>
      <c r="AS31" s="49">
        <f t="shared" si="18"/>
        <v>0</v>
      </c>
      <c r="AT31" s="37">
        <f>VLOOKUP($C31,DATA_ALL!$A:$CU,AT$5,FALSE)</f>
        <v>3510139</v>
      </c>
      <c r="AU31" s="49">
        <f t="shared" si="19"/>
        <v>7.1276940793568461E-4</v>
      </c>
    </row>
    <row r="32" spans="2:47" ht="16" customHeight="1" x14ac:dyDescent="0.35">
      <c r="B32" s="1">
        <v>25</v>
      </c>
      <c r="C32" s="12" t="s">
        <v>269</v>
      </c>
      <c r="D32" s="12" t="str">
        <f>VLOOKUP($C32,DATA_ALL!$A:$CU,D$5,FALSE)</f>
        <v>Growth</v>
      </c>
      <c r="E32" s="37">
        <f>VLOOKUP($C32,DATA_ALL!$A:$CU,E$5,FALSE)/1000000000</f>
        <v>55.826226046000002</v>
      </c>
      <c r="F32" s="37" t="str">
        <f>VLOOKUP($C32,DATA_ALL!$A:$CU,F$5,FALSE)</f>
        <v>China (Mainland)</v>
      </c>
      <c r="G32" s="37">
        <f>IF(VLOOKUP($C32,DATA_ALL!$A:$CU,G$5,FALSE)="N/A",0,VLOOKUP($C32,DATA_ALL!$A:$CU,G$5,FALSE))</f>
        <v>0</v>
      </c>
      <c r="H32" s="37">
        <f>VLOOKUP($C32,DATA_ALL!$A:$CU,H$5,FALSE)</f>
        <v>9184149</v>
      </c>
      <c r="I32" s="37">
        <f t="shared" si="0"/>
        <v>9184149</v>
      </c>
      <c r="J32" s="48">
        <f t="shared" si="1"/>
        <v>2.9398684379001278E-4</v>
      </c>
      <c r="K32" s="50">
        <f>IFERROR(INDEX('SH Summary'!B:B,MATCH(APAC!C32,'SH Summary'!C:C,0)), "N/A")</f>
        <v>232</v>
      </c>
      <c r="L32" s="37">
        <f>VLOOKUP($C32,DATA_ALL!$A:$CU,L$5,FALSE)</f>
        <v>2325615989</v>
      </c>
      <c r="M32" s="49">
        <f t="shared" si="2"/>
        <v>4.4873270561532775E-3</v>
      </c>
      <c r="N32" s="37">
        <f>VLOOKUP($C32,DATA_ALL!$A:$CU,N$5,FALSE)</f>
        <v>0</v>
      </c>
      <c r="O32" s="37">
        <f>VLOOKUP($C32,DATA_ALL!$A:$CU,O$5,FALSE)</f>
        <v>1916426576</v>
      </c>
      <c r="P32" s="37">
        <f t="shared" si="3"/>
        <v>1916426576</v>
      </c>
      <c r="Q32" s="49">
        <f t="shared" si="4"/>
        <v>6.0246041370638163E-3</v>
      </c>
      <c r="R32" s="37">
        <f>VLOOKUP($C32,DATA_ALL!$A:$CU,R$5,FALSE)</f>
        <v>1424354953</v>
      </c>
      <c r="S32" s="49">
        <f t="shared" si="5"/>
        <v>2.1988760414018139E-2</v>
      </c>
      <c r="T32" s="37">
        <f>VLOOKUP($C32,DATA_ALL!$A:$CU,T$5,FALSE)</f>
        <v>0</v>
      </c>
      <c r="U32" s="37">
        <f>VLOOKUP($C32,DATA_ALL!$A:$CU,U$5,FALSE)</f>
        <v>2868154</v>
      </c>
      <c r="V32" s="37">
        <f t="shared" si="6"/>
        <v>2868154</v>
      </c>
      <c r="W32" s="49">
        <f t="shared" si="7"/>
        <v>3.9642764340013818E-5</v>
      </c>
      <c r="X32" s="37">
        <f>VLOOKUP($C32,DATA_ALL!$A:$CU,X$5,FALSE)</f>
        <v>17990004</v>
      </c>
      <c r="Y32" s="49">
        <f t="shared" si="8"/>
        <v>1.3189152492668621E-4</v>
      </c>
      <c r="Z32" s="37">
        <f>VLOOKUP($C32,DATA_ALL!$A:$CU,Z$5,FALSE)</f>
        <v>0</v>
      </c>
      <c r="AA32" s="37">
        <f>VLOOKUP($C32,DATA_ALL!$A:$CU,AA$5,FALSE)</f>
        <v>0</v>
      </c>
      <c r="AB32" s="37">
        <f t="shared" si="9"/>
        <v>0</v>
      </c>
      <c r="AC32" s="49">
        <f t="shared" si="10"/>
        <v>0</v>
      </c>
      <c r="AD32" s="37">
        <f>VLOOKUP($C32,DATA_ALL!$A:$CU,AD$5,FALSE)</f>
        <v>0</v>
      </c>
      <c r="AE32" s="37">
        <f>VLOOKUP($C32,DATA_ALL!$A:$CU,AE$5,FALSE)</f>
        <v>0</v>
      </c>
      <c r="AF32" s="37">
        <f t="shared" si="11"/>
        <v>0</v>
      </c>
      <c r="AG32" s="49">
        <f t="shared" si="12"/>
        <v>0</v>
      </c>
      <c r="AH32" s="37">
        <f>VLOOKUP($C32,DATA_ALL!$A:$CU,AH$5,FALSE)</f>
        <v>834407</v>
      </c>
      <c r="AI32" s="49">
        <f t="shared" si="13"/>
        <v>1.0582206721623336E-5</v>
      </c>
      <c r="AJ32" s="37">
        <f>VLOOKUP($C32,DATA_ALL!$A:$CU,AJ$5,FALSE)</f>
        <v>2495584</v>
      </c>
      <c r="AK32" s="49">
        <f t="shared" si="14"/>
        <v>2.0901038525963149E-5</v>
      </c>
      <c r="AL32" s="37">
        <f>VLOOKUP($C32,DATA_ALL!$A:$CU,AL$5,FALSE)</f>
        <v>0</v>
      </c>
      <c r="AM32" s="49">
        <f t="shared" si="15"/>
        <v>0</v>
      </c>
      <c r="AN32" s="37">
        <f>VLOOKUP($C32,DATA_ALL!$A:$CU,AN$5,FALSE)</f>
        <v>0</v>
      </c>
      <c r="AO32" s="49">
        <f t="shared" si="16"/>
        <v>0</v>
      </c>
      <c r="AP32" s="37">
        <f>VLOOKUP($C32,DATA_ALL!$A:$CU,AP$5,FALSE)</f>
        <v>0</v>
      </c>
      <c r="AQ32" s="49">
        <f t="shared" si="17"/>
        <v>0</v>
      </c>
      <c r="AR32" s="37">
        <f>VLOOKUP($C32,DATA_ALL!$A:$CU,AR$5,FALSE)</f>
        <v>0</v>
      </c>
      <c r="AS32" s="49">
        <f t="shared" si="18"/>
        <v>0</v>
      </c>
      <c r="AT32" s="37">
        <f>VLOOKUP($C32,DATA_ALL!$A:$CU,AT$5,FALSE)</f>
        <v>253242139</v>
      </c>
      <c r="AU32" s="49">
        <f t="shared" si="19"/>
        <v>5.1423390777230286E-2</v>
      </c>
    </row>
    <row r="33" spans="2:47" ht="16" customHeight="1" x14ac:dyDescent="0.35">
      <c r="B33" s="1">
        <v>26</v>
      </c>
      <c r="C33" s="12" t="s">
        <v>554</v>
      </c>
      <c r="D33" s="12" t="str">
        <f>VLOOKUP($C33,DATA_ALL!$A:$CU,D$5,FALSE)</f>
        <v>Aggressive Growth</v>
      </c>
      <c r="E33" s="37">
        <f>VLOOKUP($C33,DATA_ALL!$A:$CU,E$5,FALSE)/1000000000</f>
        <v>50.71175203</v>
      </c>
      <c r="F33" s="37" t="str">
        <f>VLOOKUP($C33,DATA_ALL!$A:$CU,F$5,FALSE)</f>
        <v>India</v>
      </c>
      <c r="G33" s="37">
        <f>IF(VLOOKUP($C33,DATA_ALL!$A:$CU,G$5,FALSE)="N/A",0,VLOOKUP($C33,DATA_ALL!$A:$CU,G$5,FALSE))</f>
        <v>0</v>
      </c>
      <c r="H33" s="37">
        <f>VLOOKUP($C33,DATA_ALL!$A:$CU,H$5,FALSE)</f>
        <v>703868</v>
      </c>
      <c r="I33" s="37">
        <f t="shared" si="0"/>
        <v>703868</v>
      </c>
      <c r="J33" s="48">
        <f t="shared" si="1"/>
        <v>2.2530985915492959E-5</v>
      </c>
      <c r="K33" s="50">
        <f>IFERROR(INDEX('SH Summary'!B:B,MATCH(APAC!C33,'SH Summary'!C:C,0)), "N/A")</f>
        <v>517</v>
      </c>
      <c r="L33" s="37">
        <f>VLOOKUP($C33,DATA_ALL!$A:$CU,L$5,FALSE)</f>
        <v>8305972</v>
      </c>
      <c r="M33" s="49">
        <f t="shared" si="2"/>
        <v>1.6026555140463281E-5</v>
      </c>
      <c r="N33" s="37">
        <f>VLOOKUP($C33,DATA_ALL!$A:$CU,N$5,FALSE)</f>
        <v>0</v>
      </c>
      <c r="O33" s="37">
        <f>VLOOKUP($C33,DATA_ALL!$A:$CU,O$5,FALSE)</f>
        <v>8472419</v>
      </c>
      <c r="P33" s="37">
        <f t="shared" si="3"/>
        <v>8472419</v>
      </c>
      <c r="Q33" s="49">
        <f t="shared" si="4"/>
        <v>2.6634451430367808E-5</v>
      </c>
      <c r="R33" s="37">
        <f>VLOOKUP($C33,DATA_ALL!$A:$CU,R$5,FALSE)</f>
        <v>3197057</v>
      </c>
      <c r="S33" s="49">
        <f t="shared" si="5"/>
        <v>4.935519777208202E-5</v>
      </c>
      <c r="T33" s="37">
        <f>VLOOKUP($C33,DATA_ALL!$A:$CU,T$5,FALSE)</f>
        <v>0</v>
      </c>
      <c r="U33" s="37">
        <f>VLOOKUP($C33,DATA_ALL!$A:$CU,U$5,FALSE)</f>
        <v>1781595</v>
      </c>
      <c r="V33" s="37">
        <f t="shared" si="6"/>
        <v>1781595</v>
      </c>
      <c r="W33" s="49">
        <f t="shared" si="7"/>
        <v>2.462467173462336E-5</v>
      </c>
      <c r="X33" s="37">
        <f>VLOOKUP($C33,DATA_ALL!$A:$CU,X$5,FALSE)</f>
        <v>0</v>
      </c>
      <c r="Y33" s="49">
        <f t="shared" si="8"/>
        <v>0</v>
      </c>
      <c r="Z33" s="37">
        <f>VLOOKUP($C33,DATA_ALL!$A:$CU,Z$5,FALSE)</f>
        <v>0</v>
      </c>
      <c r="AA33" s="37">
        <f>VLOOKUP($C33,DATA_ALL!$A:$CU,AA$5,FALSE)</f>
        <v>1294110</v>
      </c>
      <c r="AB33" s="37">
        <f t="shared" si="9"/>
        <v>1294110</v>
      </c>
      <c r="AC33" s="49">
        <f t="shared" si="10"/>
        <v>2.9935461485079806E-5</v>
      </c>
      <c r="AD33" s="37">
        <f>VLOOKUP($C33,DATA_ALL!$A:$CU,AD$5,FALSE)</f>
        <v>0</v>
      </c>
      <c r="AE33" s="37">
        <f>VLOOKUP($C33,DATA_ALL!$A:$CU,AE$5,FALSE)</f>
        <v>1025618</v>
      </c>
      <c r="AF33" s="37">
        <f t="shared" si="11"/>
        <v>1025618</v>
      </c>
      <c r="AG33" s="49">
        <f t="shared" si="12"/>
        <v>2.2271834961997828E-5</v>
      </c>
      <c r="AH33" s="37">
        <f>VLOOKUP($C33,DATA_ALL!$A:$CU,AH$5,FALSE)</f>
        <v>0</v>
      </c>
      <c r="AI33" s="49">
        <f t="shared" si="13"/>
        <v>0</v>
      </c>
      <c r="AJ33" s="37">
        <f>VLOOKUP($C33,DATA_ALL!$A:$CU,AJ$5,FALSE)</f>
        <v>3304065</v>
      </c>
      <c r="AK33" s="49">
        <f t="shared" si="14"/>
        <v>2.7672236180904524E-5</v>
      </c>
      <c r="AL33" s="37">
        <f>VLOOKUP($C33,DATA_ALL!$A:$CU,AL$5,FALSE)</f>
        <v>0</v>
      </c>
      <c r="AM33" s="49">
        <f t="shared" si="15"/>
        <v>0</v>
      </c>
      <c r="AN33" s="37">
        <f>VLOOKUP($C33,DATA_ALL!$A:$CU,AN$5,FALSE)</f>
        <v>0</v>
      </c>
      <c r="AO33" s="49">
        <f t="shared" si="16"/>
        <v>0</v>
      </c>
      <c r="AP33" s="37">
        <f>VLOOKUP($C33,DATA_ALL!$A:$CU,AP$5,FALSE)</f>
        <v>0</v>
      </c>
      <c r="AQ33" s="49">
        <f t="shared" si="17"/>
        <v>0</v>
      </c>
      <c r="AR33" s="37">
        <f>VLOOKUP($C33,DATA_ALL!$A:$CU,AR$5,FALSE)</f>
        <v>0</v>
      </c>
      <c r="AS33" s="49">
        <f t="shared" si="18"/>
        <v>0</v>
      </c>
      <c r="AT33" s="37">
        <f>VLOOKUP($C33,DATA_ALL!$A:$CU,AT$5,FALSE)</f>
        <v>0</v>
      </c>
      <c r="AU33" s="49">
        <f t="shared" si="19"/>
        <v>0</v>
      </c>
    </row>
    <row r="34" spans="2:47" ht="16" customHeight="1" x14ac:dyDescent="0.35">
      <c r="B34" s="1">
        <v>27</v>
      </c>
      <c r="C34" s="12" t="s">
        <v>1413</v>
      </c>
      <c r="D34" s="12" t="str">
        <f>VLOOKUP($C34,DATA_ALL!$A:$CU,D$5,FALSE)</f>
        <v>Growth</v>
      </c>
      <c r="E34" s="37">
        <f>VLOOKUP($C34,DATA_ALL!$A:$CU,E$5,FALSE)/1000000000</f>
        <v>50.439970997000003</v>
      </c>
      <c r="F34" s="37" t="str">
        <f>VLOOKUP($C34,DATA_ALL!$A:$CU,F$5,FALSE)</f>
        <v>South Korea</v>
      </c>
      <c r="G34" s="37">
        <f>IF(VLOOKUP($C34,DATA_ALL!$A:$CU,G$5,FALSE)="N/A",0,VLOOKUP($C34,DATA_ALL!$A:$CU,G$5,FALSE))</f>
        <v>0</v>
      </c>
      <c r="H34" s="37">
        <f>VLOOKUP($C34,DATA_ALL!$A:$CU,H$5,FALSE)</f>
        <v>0</v>
      </c>
      <c r="I34" s="37">
        <f t="shared" si="0"/>
        <v>0</v>
      </c>
      <c r="J34" s="48">
        <f t="shared" si="1"/>
        <v>0</v>
      </c>
      <c r="K34" s="50" t="str">
        <f>IFERROR(INDEX('SH Summary'!B:B,MATCH(APAC!C34,'SH Summary'!C:C,0)), "N/A")</f>
        <v>N/A</v>
      </c>
      <c r="L34" s="37">
        <f>VLOOKUP($C34,DATA_ALL!$A:$CU,L$5,FALSE)</f>
        <v>0</v>
      </c>
      <c r="M34" s="49">
        <f t="shared" si="2"/>
        <v>0</v>
      </c>
      <c r="N34" s="37">
        <f>VLOOKUP($C34,DATA_ALL!$A:$CU,N$5,FALSE)</f>
        <v>36516764</v>
      </c>
      <c r="O34" s="37">
        <f>VLOOKUP($C34,DATA_ALL!$A:$CU,O$5,FALSE)</f>
        <v>0</v>
      </c>
      <c r="P34" s="37">
        <f t="shared" si="3"/>
        <v>36516764</v>
      </c>
      <c r="Q34" s="49">
        <f t="shared" si="4"/>
        <v>1.1479649166928638E-4</v>
      </c>
      <c r="R34" s="37">
        <f>VLOOKUP($C34,DATA_ALL!$A:$CU,R$5,FALSE)</f>
        <v>0</v>
      </c>
      <c r="S34" s="49">
        <f t="shared" si="5"/>
        <v>0</v>
      </c>
      <c r="T34" s="37">
        <f>VLOOKUP($C34,DATA_ALL!$A:$CU,T$5,FALSE)</f>
        <v>0</v>
      </c>
      <c r="U34" s="37">
        <f>VLOOKUP($C34,DATA_ALL!$A:$CU,U$5,FALSE)</f>
        <v>0</v>
      </c>
      <c r="V34" s="37">
        <f t="shared" si="6"/>
        <v>0</v>
      </c>
      <c r="W34" s="49">
        <f t="shared" si="7"/>
        <v>0</v>
      </c>
      <c r="X34" s="37">
        <f>VLOOKUP($C34,DATA_ALL!$A:$CU,X$5,FALSE)</f>
        <v>59528740</v>
      </c>
      <c r="Y34" s="49">
        <f t="shared" si="8"/>
        <v>4.3642771260997068E-4</v>
      </c>
      <c r="Z34" s="37">
        <f>VLOOKUP($C34,DATA_ALL!$A:$CU,Z$5,FALSE)</f>
        <v>0</v>
      </c>
      <c r="AA34" s="37">
        <f>VLOOKUP($C34,DATA_ALL!$A:$CU,AA$5,FALSE)</f>
        <v>0</v>
      </c>
      <c r="AB34" s="37">
        <f t="shared" si="9"/>
        <v>0</v>
      </c>
      <c r="AC34" s="49">
        <f t="shared" si="10"/>
        <v>0</v>
      </c>
      <c r="AD34" s="37">
        <f>VLOOKUP($C34,DATA_ALL!$A:$CU,AD$5,FALSE)</f>
        <v>0</v>
      </c>
      <c r="AE34" s="37">
        <f>VLOOKUP($C34,DATA_ALL!$A:$CU,AE$5,FALSE)</f>
        <v>0</v>
      </c>
      <c r="AF34" s="37">
        <f t="shared" si="11"/>
        <v>0</v>
      </c>
      <c r="AG34" s="49">
        <f t="shared" si="12"/>
        <v>0</v>
      </c>
      <c r="AH34" s="37">
        <f>VLOOKUP($C34,DATA_ALL!$A:$CU,AH$5,FALSE)</f>
        <v>39797016</v>
      </c>
      <c r="AI34" s="49">
        <f t="shared" si="13"/>
        <v>5.0471802155992391E-4</v>
      </c>
      <c r="AJ34" s="37">
        <f>VLOOKUP($C34,DATA_ALL!$A:$CU,AJ$5,FALSE)</f>
        <v>85629488</v>
      </c>
      <c r="AK34" s="49">
        <f t="shared" si="14"/>
        <v>7.1716489112227803E-4</v>
      </c>
      <c r="AL34" s="37">
        <f>VLOOKUP($C34,DATA_ALL!$A:$CU,AL$5,FALSE)</f>
        <v>23599960</v>
      </c>
      <c r="AM34" s="49">
        <f t="shared" si="15"/>
        <v>9.0317489475698429E-4</v>
      </c>
      <c r="AN34" s="37">
        <f>VLOOKUP($C34,DATA_ALL!$A:$CU,AN$5,FALSE)</f>
        <v>0</v>
      </c>
      <c r="AO34" s="49">
        <f t="shared" si="16"/>
        <v>0</v>
      </c>
      <c r="AP34" s="37">
        <f>VLOOKUP($C34,DATA_ALL!$A:$CU,AP$5,FALSE)</f>
        <v>0</v>
      </c>
      <c r="AQ34" s="49">
        <f t="shared" si="17"/>
        <v>0</v>
      </c>
      <c r="AR34" s="37">
        <f>VLOOKUP($C34,DATA_ALL!$A:$CU,AR$5,FALSE)</f>
        <v>0</v>
      </c>
      <c r="AS34" s="49">
        <f t="shared" si="18"/>
        <v>0</v>
      </c>
      <c r="AT34" s="37">
        <f>VLOOKUP($C34,DATA_ALL!$A:$CU,AT$5,FALSE)</f>
        <v>0</v>
      </c>
      <c r="AU34" s="49">
        <f t="shared" si="19"/>
        <v>0</v>
      </c>
    </row>
    <row r="35" spans="2:47" ht="16" customHeight="1" x14ac:dyDescent="0.3"/>
    <row r="36" spans="2:47" ht="16" customHeight="1" x14ac:dyDescent="0.3"/>
    <row r="37" spans="2:47" ht="16" customHeight="1" x14ac:dyDescent="0.3"/>
    <row r="38" spans="2:47" ht="16" customHeight="1" x14ac:dyDescent="0.3"/>
    <row r="39" spans="2:47" ht="16" customHeight="1" x14ac:dyDescent="0.3"/>
    <row r="40" spans="2:47" ht="16" customHeight="1" x14ac:dyDescent="0.3"/>
    <row r="41" spans="2:47" ht="16" customHeight="1" x14ac:dyDescent="0.3"/>
    <row r="42" spans="2:47" ht="16" customHeight="1" x14ac:dyDescent="0.3"/>
    <row r="43" spans="2:47" ht="16" customHeight="1" x14ac:dyDescent="0.3"/>
    <row r="44" spans="2:47" ht="16" customHeight="1" x14ac:dyDescent="0.3"/>
    <row r="45" spans="2:47" ht="16" customHeight="1" x14ac:dyDescent="0.3"/>
    <row r="46" spans="2:47" ht="16" customHeight="1" x14ac:dyDescent="0.3"/>
    <row r="47" spans="2:47" ht="16" customHeight="1" x14ac:dyDescent="0.3"/>
    <row r="48" spans="2:47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C6:C7"/>
    <mergeCell ref="E6:E7"/>
    <mergeCell ref="I6:J6"/>
    <mergeCell ref="L6:AG6"/>
    <mergeCell ref="AH6:AU6"/>
    <mergeCell ref="F6:F7"/>
    <mergeCell ref="D6:D7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3F5B-36E8-437D-B44B-34151E5A491B}">
  <sheetPr>
    <tabColor rgb="FFFFC000"/>
    <outlinePr summaryBelow="0" summaryRight="0"/>
  </sheetPr>
  <dimension ref="B1:AU20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14" defaultRowHeight="13" outlineLevelCol="1" x14ac:dyDescent="0.3"/>
  <cols>
    <col min="1" max="1" width="5" customWidth="1"/>
    <col min="2" max="2" width="10" customWidth="1"/>
    <col min="3" max="3" width="44" customWidth="1"/>
    <col min="4" max="4" width="21" customWidth="1"/>
    <col min="5" max="5" width="19" customWidth="1"/>
    <col min="6" max="6" width="19" collapsed="1"/>
    <col min="7" max="8" width="19" hidden="1" customWidth="1" outlineLevel="1"/>
    <col min="9" max="9" width="16" customWidth="1"/>
    <col min="10" max="11" width="17" customWidth="1"/>
    <col min="12" max="12" width="22" customWidth="1"/>
    <col min="13" max="13" width="20" collapsed="1"/>
    <col min="14" max="15" width="20" hidden="1" customWidth="1" outlineLevel="1"/>
    <col min="16" max="17" width="20" customWidth="1"/>
    <col min="18" max="18" width="17" customWidth="1"/>
    <col min="19" max="19" width="19" collapsed="1"/>
    <col min="20" max="21" width="19" hidden="1" customWidth="1" outlineLevel="1"/>
    <col min="22" max="24" width="19" customWidth="1"/>
    <col min="25" max="25" width="19" collapsed="1"/>
    <col min="26" max="27" width="19" hidden="1" customWidth="1" outlineLevel="1"/>
    <col min="28" max="28" width="19" customWidth="1"/>
    <col min="29" max="29" width="19" collapsed="1"/>
    <col min="30" max="31" width="19" hidden="1" customWidth="1" outlineLevel="1"/>
    <col min="32" max="32" width="16" customWidth="1"/>
    <col min="33" max="33" width="19" customWidth="1"/>
    <col min="34" max="34" width="16" customWidth="1"/>
    <col min="35" max="35" width="19" customWidth="1"/>
    <col min="36" max="36" width="16" customWidth="1"/>
    <col min="37" max="37" width="20" customWidth="1"/>
    <col min="38" max="45" width="17" customWidth="1"/>
    <col min="46" max="46" width="16" customWidth="1"/>
    <col min="47" max="47" width="18" customWidth="1"/>
  </cols>
  <sheetData>
    <row r="1" spans="2:47" ht="16" customHeight="1" x14ac:dyDescent="0.3"/>
    <row r="2" spans="2:47" ht="23" customHeight="1" x14ac:dyDescent="0.5">
      <c r="B2" s="52" t="s">
        <v>1414</v>
      </c>
    </row>
    <row r="3" spans="2:47" ht="16" customHeight="1" x14ac:dyDescent="0.35">
      <c r="B3" s="29" t="s">
        <v>1314</v>
      </c>
    </row>
    <row r="4" spans="2:47" ht="16" customHeight="1" x14ac:dyDescent="0.35">
      <c r="B4" s="29"/>
    </row>
    <row r="5" spans="2:47" ht="23" customHeight="1" x14ac:dyDescent="0.5">
      <c r="C5" s="52"/>
      <c r="D5" s="12">
        <v>85</v>
      </c>
      <c r="E5" s="12">
        <v>90</v>
      </c>
      <c r="F5" s="12">
        <v>89</v>
      </c>
      <c r="G5" s="12">
        <v>7</v>
      </c>
      <c r="H5" s="12">
        <v>9</v>
      </c>
      <c r="I5" s="12"/>
      <c r="J5" s="37">
        <v>31240000000</v>
      </c>
      <c r="K5" s="37"/>
      <c r="L5" s="12">
        <v>11</v>
      </c>
      <c r="M5" s="37">
        <f>4058000000000/7.83</f>
        <v>518263090676.88379</v>
      </c>
      <c r="N5" s="37">
        <v>13</v>
      </c>
      <c r="O5" s="37">
        <v>15</v>
      </c>
      <c r="P5" s="12"/>
      <c r="Q5" s="37">
        <v>318100000000</v>
      </c>
      <c r="R5" s="12">
        <v>18</v>
      </c>
      <c r="S5" s="37">
        <f>507200000000/7.83</f>
        <v>64776500638.569603</v>
      </c>
      <c r="T5" s="12">
        <v>20</v>
      </c>
      <c r="U5" s="12">
        <v>22</v>
      </c>
      <c r="V5" s="12"/>
      <c r="W5" s="37">
        <v>72350000000</v>
      </c>
      <c r="X5" s="12">
        <v>24</v>
      </c>
      <c r="Y5" s="37">
        <v>136400000000</v>
      </c>
      <c r="Z5" s="37">
        <v>26</v>
      </c>
      <c r="AA5" s="37">
        <v>28</v>
      </c>
      <c r="AB5" s="12"/>
      <c r="AC5" s="37">
        <v>43230000000</v>
      </c>
      <c r="AD5" s="37">
        <v>30</v>
      </c>
      <c r="AE5" s="37">
        <v>32</v>
      </c>
      <c r="AF5" s="12"/>
      <c r="AG5" s="37">
        <v>46050000000</v>
      </c>
      <c r="AH5" s="12">
        <v>34</v>
      </c>
      <c r="AI5" s="37">
        <v>78850000000</v>
      </c>
      <c r="AJ5" s="12">
        <v>40</v>
      </c>
      <c r="AK5" s="37">
        <v>119400000000</v>
      </c>
      <c r="AL5" s="12">
        <v>42</v>
      </c>
      <c r="AM5" s="37">
        <v>26130000000</v>
      </c>
      <c r="AN5" s="12">
        <v>44</v>
      </c>
      <c r="AO5" s="37">
        <v>4108000000</v>
      </c>
      <c r="AP5" s="12">
        <v>46</v>
      </c>
      <c r="AQ5" s="37">
        <v>1101000000</v>
      </c>
      <c r="AR5" s="12">
        <v>48</v>
      </c>
      <c r="AS5" s="37">
        <v>217100000</v>
      </c>
      <c r="AT5" s="12">
        <v>50</v>
      </c>
      <c r="AU5" s="37">
        <f>38560000000/7.83</f>
        <v>4924648786.7177525</v>
      </c>
    </row>
    <row r="6" spans="2:47" ht="16" customHeight="1" x14ac:dyDescent="0.35">
      <c r="B6" s="57"/>
      <c r="C6" s="78" t="s">
        <v>1315</v>
      </c>
      <c r="D6" s="80" t="s">
        <v>57</v>
      </c>
      <c r="E6" s="80" t="s">
        <v>1316</v>
      </c>
      <c r="F6" s="80" t="s">
        <v>60</v>
      </c>
      <c r="G6" s="58"/>
      <c r="H6" s="58"/>
      <c r="I6" s="82" t="s">
        <v>1317</v>
      </c>
      <c r="J6" s="83"/>
      <c r="K6" s="55"/>
      <c r="L6" s="84" t="s">
        <v>1318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5" t="s">
        <v>1319</v>
      </c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</row>
    <row r="7" spans="2:47" ht="16" customHeight="1" x14ac:dyDescent="0.35">
      <c r="B7" s="57"/>
      <c r="C7" s="79"/>
      <c r="D7" s="81" t="s">
        <v>57</v>
      </c>
      <c r="E7" s="81"/>
      <c r="F7" s="81"/>
      <c r="G7" s="59" t="s">
        <v>49</v>
      </c>
      <c r="H7" s="59">
        <v>9961</v>
      </c>
      <c r="I7" s="56" t="s">
        <v>1320</v>
      </c>
      <c r="J7" s="56" t="s">
        <v>1321</v>
      </c>
      <c r="K7" s="56" t="s">
        <v>1322</v>
      </c>
      <c r="L7" s="53" t="s">
        <v>1323</v>
      </c>
      <c r="M7" s="53" t="s">
        <v>1324</v>
      </c>
      <c r="N7" s="53" t="s">
        <v>1325</v>
      </c>
      <c r="O7" s="53">
        <v>9988</v>
      </c>
      <c r="P7" s="53" t="s">
        <v>1326</v>
      </c>
      <c r="Q7" s="53" t="s">
        <v>1327</v>
      </c>
      <c r="R7" s="53" t="s">
        <v>1328</v>
      </c>
      <c r="S7" s="53" t="s">
        <v>1329</v>
      </c>
      <c r="T7" s="53" t="s">
        <v>1330</v>
      </c>
      <c r="U7" s="53">
        <v>9999</v>
      </c>
      <c r="V7" s="53" t="s">
        <v>1331</v>
      </c>
      <c r="W7" s="53" t="s">
        <v>1332</v>
      </c>
      <c r="X7" s="53" t="s">
        <v>1333</v>
      </c>
      <c r="Y7" s="53" t="s">
        <v>1334</v>
      </c>
      <c r="Z7" s="53" t="s">
        <v>1335</v>
      </c>
      <c r="AA7" s="53">
        <v>9618</v>
      </c>
      <c r="AB7" s="53" t="s">
        <v>1336</v>
      </c>
      <c r="AC7" s="53" t="s">
        <v>1337</v>
      </c>
      <c r="AD7" s="53" t="s">
        <v>1338</v>
      </c>
      <c r="AE7" s="53">
        <v>9888</v>
      </c>
      <c r="AF7" s="53" t="s">
        <v>1339</v>
      </c>
      <c r="AG7" s="53" t="s">
        <v>1340</v>
      </c>
      <c r="AH7" s="54" t="s">
        <v>1341</v>
      </c>
      <c r="AI7" s="54" t="s">
        <v>1342</v>
      </c>
      <c r="AJ7" s="54" t="s">
        <v>1343</v>
      </c>
      <c r="AK7" s="54" t="s">
        <v>1344</v>
      </c>
      <c r="AL7" s="54" t="s">
        <v>1345</v>
      </c>
      <c r="AM7" s="54" t="s">
        <v>1346</v>
      </c>
      <c r="AN7" s="54" t="s">
        <v>1347</v>
      </c>
      <c r="AO7" s="54" t="s">
        <v>1348</v>
      </c>
      <c r="AP7" s="54" t="s">
        <v>1349</v>
      </c>
      <c r="AQ7" s="54" t="s">
        <v>1350</v>
      </c>
      <c r="AR7" s="54" t="s">
        <v>1351</v>
      </c>
      <c r="AS7" s="54" t="s">
        <v>1352</v>
      </c>
      <c r="AT7" s="54" t="s">
        <v>1353</v>
      </c>
      <c r="AU7" s="54" t="s">
        <v>1354</v>
      </c>
    </row>
    <row r="8" spans="2:47" ht="16" customHeight="1" x14ac:dyDescent="0.35">
      <c r="B8" s="1">
        <v>1</v>
      </c>
      <c r="C8" s="12" t="s">
        <v>1415</v>
      </c>
      <c r="D8" s="12" t="str">
        <f>VLOOKUP($C8,DATA_ALL!$A:$CU,D$5,FALSE)</f>
        <v>Growth</v>
      </c>
      <c r="E8" s="37">
        <f>VLOOKUP($C8,DATA_ALL!$A:$CU,E$5,FALSE)/1000000000</f>
        <v>56.588895729999997</v>
      </c>
      <c r="F8" s="37" t="str">
        <f>VLOOKUP($C8,DATA_ALL!$A:$CU,F$5,FALSE)</f>
        <v>United Arab Emirates</v>
      </c>
      <c r="G8" s="37">
        <f>IF(VLOOKUP($C8,DATA_ALL!$A:$CU,G$5,FALSE)="N/A",0,VLOOKUP($C8,DATA_ALL!$A:$CU,G$5,FALSE))</f>
        <v>0</v>
      </c>
      <c r="H8" s="37">
        <f>VLOOKUP($C8,DATA_ALL!$A:$CU,H$5,FALSE)</f>
        <v>0</v>
      </c>
      <c r="I8" s="37">
        <f>G8+H8</f>
        <v>0</v>
      </c>
      <c r="J8" s="48">
        <f>I8/$J$5</f>
        <v>0</v>
      </c>
      <c r="K8" s="50" t="str">
        <f>IFERROR(INDEX('SH Summary'!B:B,MATCH(ROW!C8,'SH Summary'!C:C,0)), "N/A")</f>
        <v>N/A</v>
      </c>
      <c r="L8" s="37">
        <f>VLOOKUP($C8,DATA_ALL!$A:$CU,L$5,FALSE)</f>
        <v>0</v>
      </c>
      <c r="M8" s="49">
        <f>L8/M$5</f>
        <v>0</v>
      </c>
      <c r="N8" s="37">
        <f>VLOOKUP($C8,DATA_ALL!$A:$CU,N$5,FALSE)</f>
        <v>0</v>
      </c>
      <c r="O8" s="37">
        <f>VLOOKUP($C8,DATA_ALL!$A:$CU,O$5,FALSE)</f>
        <v>0</v>
      </c>
      <c r="P8" s="37">
        <f>N8+O8</f>
        <v>0</v>
      </c>
      <c r="Q8" s="49">
        <f>P8/Q$5</f>
        <v>0</v>
      </c>
      <c r="R8" s="37">
        <f>VLOOKUP($C8,DATA_ALL!$A:$CU,R$5,FALSE)</f>
        <v>0</v>
      </c>
      <c r="S8" s="49">
        <f>R8/S$5</f>
        <v>0</v>
      </c>
      <c r="T8" s="37">
        <f>VLOOKUP($C8,DATA_ALL!$A:$CU,T$5,FALSE)</f>
        <v>0</v>
      </c>
      <c r="U8" s="37">
        <f>VLOOKUP($C8,DATA_ALL!$A:$CU,U$5,FALSE)</f>
        <v>0</v>
      </c>
      <c r="V8" s="37">
        <f>T8+U8</f>
        <v>0</v>
      </c>
      <c r="W8" s="49">
        <f>V8/W$5</f>
        <v>0</v>
      </c>
      <c r="X8" s="37">
        <f>VLOOKUP($C8,DATA_ALL!$A:$CU,X$5,FALSE)</f>
        <v>0</v>
      </c>
      <c r="Y8" s="49">
        <f>X8/Y$5</f>
        <v>0</v>
      </c>
      <c r="Z8" s="37">
        <f>VLOOKUP($C8,DATA_ALL!$A:$CU,Z$5,FALSE)</f>
        <v>0</v>
      </c>
      <c r="AA8" s="37">
        <f>VLOOKUP($C8,DATA_ALL!$A:$CU,AA$5,FALSE)</f>
        <v>0</v>
      </c>
      <c r="AB8" s="37">
        <f>Z8+AA8</f>
        <v>0</v>
      </c>
      <c r="AC8" s="49">
        <f>AB8/AC$5</f>
        <v>0</v>
      </c>
      <c r="AD8" s="37">
        <f>VLOOKUP($C8,DATA_ALL!$A:$CU,AD$5,FALSE)</f>
        <v>0</v>
      </c>
      <c r="AE8" s="37">
        <f>VLOOKUP($C8,DATA_ALL!$A:$CU,AE$5,FALSE)</f>
        <v>0</v>
      </c>
      <c r="AF8" s="37">
        <f>AD8+AE8</f>
        <v>0</v>
      </c>
      <c r="AG8" s="49">
        <f>AF8/AG$5</f>
        <v>0</v>
      </c>
      <c r="AH8" s="37">
        <f>VLOOKUP($C8,DATA_ALL!$A:$CU,AH$5,FALSE)</f>
        <v>0</v>
      </c>
      <c r="AI8" s="49">
        <f>AH8/AI$5</f>
        <v>0</v>
      </c>
      <c r="AJ8" s="37">
        <f>VLOOKUP($C8,DATA_ALL!$A:$CU,AJ$5,FALSE)</f>
        <v>0</v>
      </c>
      <c r="AK8" s="49">
        <f>AJ8/AK$5</f>
        <v>0</v>
      </c>
      <c r="AL8" s="37">
        <f>VLOOKUP($C8,DATA_ALL!$A:$CU,AL$5,FALSE)</f>
        <v>0</v>
      </c>
      <c r="AM8" s="49">
        <f>AL8/AM$5</f>
        <v>0</v>
      </c>
      <c r="AN8" s="37">
        <f>VLOOKUP($C8,DATA_ALL!$A:$CU,AN$5,FALSE)</f>
        <v>0</v>
      </c>
      <c r="AO8" s="49">
        <f>AN8/AO$5</f>
        <v>0</v>
      </c>
      <c r="AP8" s="37">
        <f>VLOOKUP($C8,DATA_ALL!$A:$CU,AP$5,FALSE)</f>
        <v>0</v>
      </c>
      <c r="AQ8" s="49">
        <f>AP8/AQ$5</f>
        <v>0</v>
      </c>
      <c r="AR8" s="37">
        <f>VLOOKUP($C8,DATA_ALL!$A:$CU,AR$5,FALSE)</f>
        <v>0</v>
      </c>
      <c r="AS8" s="49">
        <f>AR8/AS$5</f>
        <v>0</v>
      </c>
      <c r="AT8" s="37">
        <f>VLOOKUP($C8,DATA_ALL!$A:$CU,AT$5,FALSE)</f>
        <v>0</v>
      </c>
      <c r="AU8" s="49">
        <f>AT8/AU$5</f>
        <v>0</v>
      </c>
    </row>
    <row r="9" spans="2:47" ht="16" customHeight="1" x14ac:dyDescent="0.35">
      <c r="B9" s="1"/>
      <c r="C9" s="12"/>
      <c r="D9" s="12"/>
      <c r="E9" s="37"/>
      <c r="F9" s="37"/>
      <c r="G9" s="37"/>
      <c r="H9" s="37"/>
      <c r="I9" s="37"/>
      <c r="J9" s="48"/>
      <c r="K9" s="48"/>
      <c r="L9" s="37"/>
      <c r="M9" s="49"/>
      <c r="N9" s="37"/>
      <c r="O9" s="37"/>
      <c r="P9" s="37"/>
      <c r="Q9" s="49"/>
      <c r="R9" s="37"/>
      <c r="S9" s="49"/>
      <c r="T9" s="37"/>
      <c r="U9" s="37"/>
      <c r="V9" s="37"/>
      <c r="W9" s="49"/>
      <c r="X9" s="37"/>
      <c r="Y9" s="49"/>
      <c r="Z9" s="37"/>
      <c r="AA9" s="37"/>
      <c r="AB9" s="37"/>
      <c r="AC9" s="49"/>
      <c r="AD9" s="37"/>
      <c r="AE9" s="37"/>
      <c r="AF9" s="37"/>
      <c r="AG9" s="49"/>
      <c r="AH9" s="37"/>
      <c r="AI9" s="49"/>
      <c r="AJ9" s="37"/>
      <c r="AK9" s="49"/>
      <c r="AL9" s="37"/>
      <c r="AM9" s="49"/>
      <c r="AN9" s="37"/>
      <c r="AO9" s="49"/>
      <c r="AP9" s="37"/>
      <c r="AQ9" s="49"/>
      <c r="AR9" s="37"/>
      <c r="AS9" s="49"/>
      <c r="AT9" s="37"/>
      <c r="AU9" s="49"/>
    </row>
    <row r="10" spans="2:47" ht="16" customHeight="1" x14ac:dyDescent="0.35">
      <c r="B10" s="1"/>
      <c r="C10" s="12"/>
      <c r="D10" s="12"/>
      <c r="E10" s="37"/>
      <c r="F10" s="37"/>
      <c r="G10" s="37"/>
      <c r="H10" s="37"/>
      <c r="I10" s="37"/>
      <c r="J10" s="48"/>
      <c r="K10" s="48"/>
      <c r="L10" s="37"/>
      <c r="M10" s="49"/>
      <c r="N10" s="37"/>
      <c r="O10" s="37"/>
      <c r="P10" s="37"/>
      <c r="Q10" s="49"/>
      <c r="R10" s="37"/>
      <c r="S10" s="49"/>
      <c r="T10" s="37"/>
      <c r="U10" s="37"/>
      <c r="V10" s="37"/>
      <c r="W10" s="49"/>
      <c r="X10" s="37"/>
      <c r="Y10" s="49"/>
      <c r="Z10" s="37"/>
      <c r="AA10" s="37"/>
      <c r="AB10" s="37"/>
      <c r="AC10" s="49"/>
      <c r="AD10" s="37"/>
      <c r="AE10" s="37"/>
      <c r="AF10" s="37"/>
      <c r="AG10" s="49"/>
      <c r="AH10" s="37"/>
      <c r="AI10" s="49"/>
      <c r="AJ10" s="37"/>
      <c r="AK10" s="49"/>
      <c r="AL10" s="37"/>
      <c r="AM10" s="49"/>
      <c r="AN10" s="37"/>
      <c r="AO10" s="49"/>
      <c r="AP10" s="37"/>
      <c r="AQ10" s="49"/>
      <c r="AR10" s="37"/>
      <c r="AS10" s="49"/>
      <c r="AT10" s="37"/>
      <c r="AU10" s="49"/>
    </row>
    <row r="11" spans="2:47" ht="16" customHeight="1" x14ac:dyDescent="0.35">
      <c r="B11" s="1"/>
      <c r="C11" s="12"/>
      <c r="D11" s="12"/>
      <c r="E11" s="37"/>
      <c r="F11" s="37"/>
      <c r="G11" s="37"/>
      <c r="H11" s="37"/>
      <c r="I11" s="37"/>
      <c r="J11" s="48"/>
      <c r="K11" s="48"/>
      <c r="L11" s="37"/>
      <c r="M11" s="49"/>
      <c r="N11" s="37"/>
      <c r="O11" s="37"/>
      <c r="P11" s="37"/>
      <c r="Q11" s="49"/>
      <c r="R11" s="37"/>
      <c r="S11" s="49"/>
      <c r="T11" s="37"/>
      <c r="U11" s="37"/>
      <c r="V11" s="37"/>
      <c r="W11" s="49"/>
      <c r="X11" s="37"/>
      <c r="Y11" s="49"/>
      <c r="Z11" s="37"/>
      <c r="AA11" s="37"/>
      <c r="AB11" s="37"/>
      <c r="AC11" s="49"/>
      <c r="AD11" s="37"/>
      <c r="AE11" s="37"/>
      <c r="AF11" s="37"/>
      <c r="AG11" s="49"/>
      <c r="AH11" s="37"/>
      <c r="AI11" s="49"/>
      <c r="AJ11" s="37"/>
      <c r="AK11" s="49"/>
      <c r="AL11" s="37"/>
      <c r="AM11" s="49"/>
      <c r="AN11" s="37"/>
      <c r="AO11" s="49"/>
      <c r="AP11" s="37"/>
      <c r="AQ11" s="49"/>
      <c r="AR11" s="37"/>
      <c r="AS11" s="49"/>
      <c r="AT11" s="37"/>
      <c r="AU11" s="49"/>
    </row>
    <row r="12" spans="2:47" ht="16" customHeight="1" x14ac:dyDescent="0.35">
      <c r="B12" s="1"/>
      <c r="C12" s="12"/>
      <c r="D12" s="12"/>
      <c r="E12" s="37"/>
      <c r="F12" s="37"/>
      <c r="G12" s="37"/>
      <c r="H12" s="37"/>
      <c r="I12" s="37"/>
      <c r="J12" s="48"/>
      <c r="K12" s="48"/>
      <c r="L12" s="37"/>
      <c r="M12" s="49"/>
      <c r="N12" s="37"/>
      <c r="O12" s="37"/>
      <c r="P12" s="37"/>
      <c r="Q12" s="49"/>
      <c r="R12" s="37"/>
      <c r="S12" s="49"/>
      <c r="T12" s="37"/>
      <c r="U12" s="37"/>
      <c r="V12" s="37"/>
      <c r="W12" s="49"/>
      <c r="X12" s="37"/>
      <c r="Y12" s="49"/>
      <c r="Z12" s="37"/>
      <c r="AA12" s="37"/>
      <c r="AB12" s="37"/>
      <c r="AC12" s="49"/>
      <c r="AD12" s="37"/>
      <c r="AE12" s="37"/>
      <c r="AF12" s="37"/>
      <c r="AG12" s="49"/>
      <c r="AH12" s="37"/>
      <c r="AI12" s="49"/>
      <c r="AJ12" s="37"/>
      <c r="AK12" s="49"/>
      <c r="AL12" s="37"/>
      <c r="AM12" s="49"/>
      <c r="AN12" s="37"/>
      <c r="AO12" s="49"/>
      <c r="AP12" s="37"/>
      <c r="AQ12" s="49"/>
      <c r="AR12" s="37"/>
      <c r="AS12" s="49"/>
      <c r="AT12" s="37"/>
      <c r="AU12" s="49"/>
    </row>
    <row r="13" spans="2:47" ht="16" customHeight="1" x14ac:dyDescent="0.35">
      <c r="B13" s="1"/>
      <c r="C13" s="12"/>
      <c r="D13" s="12"/>
      <c r="E13" s="37"/>
      <c r="F13" s="37"/>
      <c r="G13" s="37"/>
      <c r="H13" s="37"/>
      <c r="I13" s="37"/>
      <c r="J13" s="48"/>
      <c r="K13" s="48"/>
      <c r="L13" s="37"/>
      <c r="M13" s="49"/>
      <c r="N13" s="37"/>
      <c r="O13" s="37"/>
      <c r="P13" s="37"/>
      <c r="Q13" s="49"/>
      <c r="R13" s="37"/>
      <c r="S13" s="49"/>
      <c r="T13" s="37"/>
      <c r="U13" s="37"/>
      <c r="V13" s="37"/>
      <c r="W13" s="49"/>
      <c r="X13" s="37"/>
      <c r="Y13" s="49"/>
      <c r="Z13" s="37"/>
      <c r="AA13" s="37"/>
      <c r="AB13" s="37"/>
      <c r="AC13" s="49"/>
      <c r="AD13" s="37"/>
      <c r="AE13" s="37"/>
      <c r="AF13" s="37"/>
      <c r="AG13" s="49"/>
      <c r="AH13" s="37"/>
      <c r="AI13" s="49"/>
      <c r="AJ13" s="37"/>
      <c r="AK13" s="49"/>
      <c r="AL13" s="37"/>
      <c r="AM13" s="49"/>
      <c r="AN13" s="37"/>
      <c r="AO13" s="49"/>
      <c r="AP13" s="37"/>
      <c r="AQ13" s="49"/>
      <c r="AR13" s="37"/>
      <c r="AS13" s="49"/>
      <c r="AT13" s="37"/>
      <c r="AU13" s="49"/>
    </row>
    <row r="14" spans="2:47" ht="16" customHeight="1" x14ac:dyDescent="0.35">
      <c r="B14" s="1"/>
      <c r="C14" s="12"/>
      <c r="D14" s="12"/>
      <c r="E14" s="37"/>
      <c r="F14" s="37"/>
      <c r="G14" s="37"/>
      <c r="H14" s="37"/>
      <c r="I14" s="37"/>
      <c r="J14" s="48"/>
      <c r="K14" s="48"/>
      <c r="L14" s="37"/>
      <c r="M14" s="49"/>
      <c r="N14" s="37"/>
      <c r="O14" s="37"/>
      <c r="P14" s="37"/>
      <c r="Q14" s="49"/>
      <c r="R14" s="37"/>
      <c r="S14" s="49"/>
      <c r="T14" s="37"/>
      <c r="U14" s="37"/>
      <c r="V14" s="37"/>
      <c r="W14" s="49"/>
      <c r="X14" s="37"/>
      <c r="Y14" s="49"/>
      <c r="Z14" s="37"/>
      <c r="AA14" s="37"/>
      <c r="AB14" s="37"/>
      <c r="AC14" s="49"/>
      <c r="AD14" s="37"/>
      <c r="AE14" s="37"/>
      <c r="AF14" s="37"/>
      <c r="AG14" s="49"/>
      <c r="AH14" s="37"/>
      <c r="AI14" s="49"/>
      <c r="AJ14" s="37"/>
      <c r="AK14" s="49"/>
      <c r="AL14" s="37"/>
      <c r="AM14" s="49"/>
      <c r="AN14" s="37"/>
      <c r="AO14" s="49"/>
      <c r="AP14" s="37"/>
      <c r="AQ14" s="49"/>
      <c r="AR14" s="37"/>
      <c r="AS14" s="49"/>
      <c r="AT14" s="37"/>
      <c r="AU14" s="49"/>
    </row>
    <row r="15" spans="2:47" ht="16" customHeight="1" x14ac:dyDescent="0.35">
      <c r="B15" s="1"/>
      <c r="C15" s="12"/>
      <c r="D15" s="12"/>
      <c r="E15" s="37"/>
      <c r="F15" s="37"/>
      <c r="G15" s="37"/>
      <c r="H15" s="37"/>
      <c r="I15" s="37"/>
      <c r="J15" s="48"/>
      <c r="K15" s="48"/>
      <c r="L15" s="37"/>
      <c r="M15" s="49"/>
      <c r="N15" s="37"/>
      <c r="O15" s="37"/>
      <c r="P15" s="37"/>
      <c r="Q15" s="49"/>
      <c r="R15" s="37"/>
      <c r="S15" s="49"/>
      <c r="T15" s="37"/>
      <c r="U15" s="37"/>
      <c r="V15" s="37"/>
      <c r="W15" s="49"/>
      <c r="X15" s="37"/>
      <c r="Y15" s="49"/>
      <c r="Z15" s="37"/>
      <c r="AA15" s="37"/>
      <c r="AB15" s="37"/>
      <c r="AC15" s="49"/>
      <c r="AD15" s="37"/>
      <c r="AE15" s="37"/>
      <c r="AF15" s="37"/>
      <c r="AG15" s="49"/>
      <c r="AH15" s="37"/>
      <c r="AI15" s="49"/>
      <c r="AJ15" s="37"/>
      <c r="AK15" s="49"/>
      <c r="AL15" s="37"/>
      <c r="AM15" s="49"/>
      <c r="AN15" s="37"/>
      <c r="AO15" s="49"/>
      <c r="AP15" s="37"/>
      <c r="AQ15" s="49"/>
      <c r="AR15" s="37"/>
      <c r="AS15" s="49"/>
      <c r="AT15" s="37"/>
      <c r="AU15" s="49"/>
    </row>
    <row r="16" spans="2:47" ht="16" customHeight="1" x14ac:dyDescent="0.35">
      <c r="B16" s="1"/>
      <c r="C16" s="12"/>
      <c r="D16" s="12"/>
      <c r="E16" s="37"/>
      <c r="F16" s="37"/>
      <c r="G16" s="37"/>
      <c r="H16" s="37"/>
      <c r="I16" s="37"/>
      <c r="J16" s="48"/>
      <c r="K16" s="48"/>
      <c r="L16" s="37"/>
      <c r="M16" s="49"/>
      <c r="N16" s="37"/>
      <c r="O16" s="37"/>
      <c r="P16" s="37"/>
      <c r="Q16" s="49"/>
      <c r="R16" s="37"/>
      <c r="S16" s="49"/>
      <c r="T16" s="37"/>
      <c r="U16" s="37"/>
      <c r="V16" s="37"/>
      <c r="W16" s="49"/>
      <c r="X16" s="37"/>
      <c r="Y16" s="49"/>
      <c r="Z16" s="37"/>
      <c r="AA16" s="37"/>
      <c r="AB16" s="37"/>
      <c r="AC16" s="49"/>
      <c r="AD16" s="37"/>
      <c r="AE16" s="37"/>
      <c r="AF16" s="37"/>
      <c r="AG16" s="49"/>
      <c r="AH16" s="37"/>
      <c r="AI16" s="49"/>
      <c r="AJ16" s="37"/>
      <c r="AK16" s="49"/>
      <c r="AL16" s="37"/>
      <c r="AM16" s="49"/>
      <c r="AN16" s="37"/>
      <c r="AO16" s="49"/>
      <c r="AP16" s="37"/>
      <c r="AQ16" s="49"/>
      <c r="AR16" s="37"/>
      <c r="AS16" s="49"/>
      <c r="AT16" s="37"/>
      <c r="AU16" s="49"/>
    </row>
    <row r="17" spans="2:47" ht="16" customHeight="1" x14ac:dyDescent="0.35">
      <c r="B17" s="1"/>
      <c r="C17" s="12"/>
      <c r="D17" s="12"/>
      <c r="E17" s="37"/>
      <c r="F17" s="37"/>
      <c r="G17" s="37"/>
      <c r="H17" s="37"/>
      <c r="I17" s="37"/>
      <c r="J17" s="48"/>
      <c r="K17" s="48"/>
      <c r="L17" s="37"/>
      <c r="M17" s="49"/>
      <c r="N17" s="37"/>
      <c r="O17" s="37"/>
      <c r="P17" s="37"/>
      <c r="Q17" s="49"/>
      <c r="R17" s="37"/>
      <c r="S17" s="49"/>
      <c r="T17" s="37"/>
      <c r="U17" s="37"/>
      <c r="V17" s="37"/>
      <c r="W17" s="49"/>
      <c r="X17" s="37"/>
      <c r="Y17" s="49"/>
      <c r="Z17" s="37"/>
      <c r="AA17" s="37"/>
      <c r="AB17" s="37"/>
      <c r="AC17" s="49"/>
      <c r="AD17" s="37"/>
      <c r="AE17" s="37"/>
      <c r="AF17" s="37"/>
      <c r="AG17" s="49"/>
      <c r="AH17" s="37"/>
      <c r="AI17" s="49"/>
      <c r="AJ17" s="37"/>
      <c r="AK17" s="49"/>
      <c r="AL17" s="37"/>
      <c r="AM17" s="49"/>
      <c r="AN17" s="37"/>
      <c r="AO17" s="49"/>
      <c r="AP17" s="37"/>
      <c r="AQ17" s="49"/>
      <c r="AR17" s="37"/>
      <c r="AS17" s="49"/>
      <c r="AT17" s="37"/>
      <c r="AU17" s="49"/>
    </row>
    <row r="18" spans="2:47" ht="16" customHeight="1" x14ac:dyDescent="0.35">
      <c r="B18" s="1"/>
      <c r="C18" s="12"/>
      <c r="D18" s="12"/>
      <c r="E18" s="37"/>
      <c r="F18" s="37"/>
      <c r="G18" s="37"/>
      <c r="H18" s="37"/>
      <c r="I18" s="37"/>
      <c r="J18" s="48"/>
      <c r="K18" s="48"/>
      <c r="L18" s="37"/>
      <c r="M18" s="49"/>
      <c r="N18" s="37"/>
      <c r="O18" s="37"/>
      <c r="P18" s="37"/>
      <c r="Q18" s="49"/>
      <c r="R18" s="37"/>
      <c r="S18" s="49"/>
      <c r="T18" s="37"/>
      <c r="U18" s="37"/>
      <c r="V18" s="37"/>
      <c r="W18" s="49"/>
      <c r="X18" s="37"/>
      <c r="Y18" s="49"/>
      <c r="Z18" s="37"/>
      <c r="AA18" s="37"/>
      <c r="AB18" s="37"/>
      <c r="AC18" s="49"/>
      <c r="AD18" s="37"/>
      <c r="AE18" s="37"/>
      <c r="AF18" s="37"/>
      <c r="AG18" s="49"/>
      <c r="AH18" s="37"/>
      <c r="AI18" s="49"/>
      <c r="AJ18" s="37"/>
      <c r="AK18" s="49"/>
      <c r="AL18" s="37"/>
      <c r="AM18" s="49"/>
      <c r="AN18" s="37"/>
      <c r="AO18" s="49"/>
      <c r="AP18" s="37"/>
      <c r="AQ18" s="49"/>
      <c r="AR18" s="37"/>
      <c r="AS18" s="49"/>
      <c r="AT18" s="37"/>
      <c r="AU18" s="49"/>
    </row>
    <row r="19" spans="2:47" ht="16" customHeight="1" x14ac:dyDescent="0.35">
      <c r="B19" s="1"/>
      <c r="C19" s="12"/>
      <c r="D19" s="12"/>
      <c r="E19" s="37"/>
      <c r="F19" s="37"/>
      <c r="G19" s="37"/>
      <c r="H19" s="37"/>
      <c r="I19" s="37"/>
      <c r="J19" s="48"/>
      <c r="K19" s="48"/>
      <c r="L19" s="37"/>
      <c r="M19" s="49"/>
      <c r="N19" s="37"/>
      <c r="O19" s="37"/>
      <c r="P19" s="37"/>
      <c r="Q19" s="49"/>
      <c r="R19" s="37"/>
      <c r="S19" s="49"/>
      <c r="T19" s="37"/>
      <c r="U19" s="37"/>
      <c r="V19" s="37"/>
      <c r="W19" s="49"/>
      <c r="X19" s="37"/>
      <c r="Y19" s="49"/>
      <c r="Z19" s="37"/>
      <c r="AA19" s="37"/>
      <c r="AB19" s="37"/>
      <c r="AC19" s="49"/>
      <c r="AD19" s="37"/>
      <c r="AE19" s="37"/>
      <c r="AF19" s="37"/>
      <c r="AG19" s="49"/>
      <c r="AH19" s="37"/>
      <c r="AI19" s="49"/>
      <c r="AJ19" s="37"/>
      <c r="AK19" s="49"/>
      <c r="AL19" s="37"/>
      <c r="AM19" s="49"/>
      <c r="AN19" s="37"/>
      <c r="AO19" s="49"/>
      <c r="AP19" s="37"/>
      <c r="AQ19" s="49"/>
      <c r="AR19" s="37"/>
      <c r="AS19" s="49"/>
      <c r="AT19" s="37"/>
      <c r="AU19" s="49"/>
    </row>
    <row r="20" spans="2:47" ht="16" customHeight="1" x14ac:dyDescent="0.35">
      <c r="B20" s="1"/>
      <c r="C20" s="12"/>
      <c r="D20" s="12"/>
      <c r="E20" s="37"/>
      <c r="F20" s="37"/>
      <c r="G20" s="37"/>
      <c r="H20" s="37"/>
      <c r="I20" s="37"/>
      <c r="J20" s="48"/>
      <c r="K20" s="48"/>
      <c r="L20" s="37"/>
      <c r="M20" s="49"/>
      <c r="N20" s="37"/>
      <c r="O20" s="37"/>
      <c r="P20" s="37"/>
      <c r="Q20" s="49"/>
      <c r="R20" s="37"/>
      <c r="S20" s="49"/>
      <c r="T20" s="37"/>
      <c r="U20" s="37"/>
      <c r="V20" s="37"/>
      <c r="W20" s="49"/>
      <c r="X20" s="37"/>
      <c r="Y20" s="49"/>
      <c r="Z20" s="37"/>
      <c r="AA20" s="37"/>
      <c r="AB20" s="37"/>
      <c r="AC20" s="49"/>
      <c r="AD20" s="37"/>
      <c r="AE20" s="37"/>
      <c r="AF20" s="37"/>
      <c r="AG20" s="49"/>
      <c r="AH20" s="37"/>
      <c r="AI20" s="49"/>
      <c r="AJ20" s="37"/>
      <c r="AK20" s="49"/>
      <c r="AL20" s="37"/>
      <c r="AM20" s="49"/>
      <c r="AN20" s="37"/>
      <c r="AO20" s="49"/>
      <c r="AP20" s="37"/>
      <c r="AQ20" s="49"/>
      <c r="AR20" s="37"/>
      <c r="AS20" s="49"/>
      <c r="AT20" s="37"/>
      <c r="AU20" s="49"/>
    </row>
    <row r="21" spans="2:47" ht="16" customHeight="1" x14ac:dyDescent="0.35">
      <c r="B21" s="1"/>
      <c r="C21" s="12"/>
      <c r="D21" s="12"/>
      <c r="E21" s="37"/>
      <c r="F21" s="37"/>
      <c r="G21" s="37"/>
      <c r="H21" s="37"/>
      <c r="I21" s="37"/>
      <c r="J21" s="48"/>
      <c r="K21" s="48"/>
      <c r="L21" s="37"/>
      <c r="M21" s="49"/>
      <c r="N21" s="37"/>
      <c r="O21" s="37"/>
      <c r="P21" s="37"/>
      <c r="Q21" s="49"/>
      <c r="R21" s="37"/>
      <c r="S21" s="49"/>
      <c r="T21" s="37"/>
      <c r="U21" s="37"/>
      <c r="V21" s="37"/>
      <c r="W21" s="49"/>
      <c r="X21" s="37"/>
      <c r="Y21" s="49"/>
      <c r="Z21" s="37"/>
      <c r="AA21" s="37"/>
      <c r="AB21" s="37"/>
      <c r="AC21" s="49"/>
      <c r="AD21" s="37"/>
      <c r="AE21" s="37"/>
      <c r="AF21" s="37"/>
      <c r="AG21" s="49"/>
      <c r="AH21" s="37"/>
      <c r="AI21" s="49"/>
      <c r="AJ21" s="37"/>
      <c r="AK21" s="49"/>
      <c r="AL21" s="37"/>
      <c r="AM21" s="49"/>
      <c r="AN21" s="37"/>
      <c r="AO21" s="49"/>
      <c r="AP21" s="37"/>
      <c r="AQ21" s="49"/>
      <c r="AR21" s="37"/>
      <c r="AS21" s="49"/>
      <c r="AT21" s="37"/>
      <c r="AU21" s="49"/>
    </row>
    <row r="22" spans="2:47" ht="16" customHeight="1" x14ac:dyDescent="0.35">
      <c r="B22" s="1"/>
      <c r="C22" s="12"/>
      <c r="D22" s="12"/>
      <c r="E22" s="37"/>
      <c r="F22" s="37"/>
      <c r="G22" s="37"/>
      <c r="H22" s="37"/>
      <c r="I22" s="37"/>
      <c r="J22" s="48"/>
      <c r="K22" s="48"/>
      <c r="L22" s="37"/>
      <c r="M22" s="49"/>
      <c r="N22" s="37"/>
      <c r="O22" s="37"/>
      <c r="P22" s="37"/>
      <c r="Q22" s="49"/>
      <c r="R22" s="37"/>
      <c r="S22" s="49"/>
      <c r="T22" s="37"/>
      <c r="U22" s="37"/>
      <c r="V22" s="37"/>
      <c r="W22" s="49"/>
      <c r="X22" s="37"/>
      <c r="Y22" s="49"/>
      <c r="Z22" s="37"/>
      <c r="AA22" s="37"/>
      <c r="AB22" s="37"/>
      <c r="AC22" s="49"/>
      <c r="AD22" s="37"/>
      <c r="AE22" s="37"/>
      <c r="AF22" s="37"/>
      <c r="AG22" s="49"/>
      <c r="AH22" s="37"/>
      <c r="AI22" s="49"/>
      <c r="AJ22" s="37"/>
      <c r="AK22" s="49"/>
      <c r="AL22" s="37"/>
      <c r="AM22" s="49"/>
      <c r="AN22" s="37"/>
      <c r="AO22" s="49"/>
      <c r="AP22" s="37"/>
      <c r="AQ22" s="49"/>
      <c r="AR22" s="37"/>
      <c r="AS22" s="49"/>
      <c r="AT22" s="37"/>
      <c r="AU22" s="49"/>
    </row>
    <row r="23" spans="2:47" ht="16" customHeight="1" x14ac:dyDescent="0.35">
      <c r="B23" s="1"/>
      <c r="C23" s="12"/>
      <c r="D23" s="12"/>
      <c r="E23" s="37"/>
      <c r="F23" s="37"/>
      <c r="G23" s="37"/>
      <c r="H23" s="37"/>
      <c r="I23" s="37"/>
      <c r="J23" s="48"/>
      <c r="K23" s="48"/>
      <c r="L23" s="37"/>
      <c r="M23" s="49"/>
      <c r="N23" s="37"/>
      <c r="O23" s="37"/>
      <c r="P23" s="37"/>
      <c r="Q23" s="49"/>
      <c r="R23" s="37"/>
      <c r="S23" s="49"/>
      <c r="T23" s="37"/>
      <c r="U23" s="37"/>
      <c r="V23" s="37"/>
      <c r="W23" s="49"/>
      <c r="X23" s="37"/>
      <c r="Y23" s="49"/>
      <c r="Z23" s="37"/>
      <c r="AA23" s="37"/>
      <c r="AB23" s="37"/>
      <c r="AC23" s="49"/>
      <c r="AD23" s="37"/>
      <c r="AE23" s="37"/>
      <c r="AF23" s="37"/>
      <c r="AG23" s="49"/>
      <c r="AH23" s="37"/>
      <c r="AI23" s="49"/>
      <c r="AJ23" s="37"/>
      <c r="AK23" s="49"/>
      <c r="AL23" s="37"/>
      <c r="AM23" s="49"/>
      <c r="AN23" s="37"/>
      <c r="AO23" s="49"/>
      <c r="AP23" s="37"/>
      <c r="AQ23" s="49"/>
      <c r="AR23" s="37"/>
      <c r="AS23" s="49"/>
      <c r="AT23" s="37"/>
      <c r="AU23" s="49"/>
    </row>
    <row r="24" spans="2:47" ht="16" customHeight="1" x14ac:dyDescent="0.35">
      <c r="B24" s="1"/>
      <c r="C24" s="12"/>
      <c r="D24" s="12"/>
      <c r="E24" s="37"/>
      <c r="F24" s="37"/>
      <c r="G24" s="37"/>
      <c r="H24" s="37"/>
      <c r="I24" s="37"/>
      <c r="J24" s="48"/>
      <c r="K24" s="48"/>
      <c r="L24" s="37"/>
      <c r="M24" s="49"/>
      <c r="N24" s="37"/>
      <c r="O24" s="37"/>
      <c r="P24" s="37"/>
      <c r="Q24" s="49"/>
      <c r="R24" s="37"/>
      <c r="S24" s="49"/>
      <c r="T24" s="37"/>
      <c r="U24" s="37"/>
      <c r="V24" s="37"/>
      <c r="W24" s="49"/>
      <c r="X24" s="37"/>
      <c r="Y24" s="49"/>
      <c r="Z24" s="37"/>
      <c r="AA24" s="37"/>
      <c r="AB24" s="37"/>
      <c r="AC24" s="49"/>
      <c r="AD24" s="37"/>
      <c r="AE24" s="37"/>
      <c r="AF24" s="37"/>
      <c r="AG24" s="49"/>
      <c r="AH24" s="37"/>
      <c r="AI24" s="49"/>
      <c r="AJ24" s="37"/>
      <c r="AK24" s="49"/>
      <c r="AL24" s="37"/>
      <c r="AM24" s="49"/>
      <c r="AN24" s="37"/>
      <c r="AO24" s="49"/>
      <c r="AP24" s="37"/>
      <c r="AQ24" s="49"/>
      <c r="AR24" s="37"/>
      <c r="AS24" s="49"/>
      <c r="AT24" s="37"/>
      <c r="AU24" s="49"/>
    </row>
    <row r="25" spans="2:47" ht="16" customHeight="1" x14ac:dyDescent="0.35">
      <c r="B25" s="1"/>
      <c r="C25" s="12"/>
      <c r="D25" s="12"/>
      <c r="E25" s="37"/>
      <c r="F25" s="37"/>
      <c r="G25" s="37"/>
      <c r="H25" s="37"/>
      <c r="I25" s="37"/>
      <c r="J25" s="48"/>
      <c r="K25" s="48"/>
      <c r="L25" s="37"/>
      <c r="M25" s="49"/>
      <c r="N25" s="37"/>
      <c r="O25" s="37"/>
      <c r="P25" s="37"/>
      <c r="Q25" s="49"/>
      <c r="R25" s="37"/>
      <c r="S25" s="49"/>
      <c r="T25" s="37"/>
      <c r="U25" s="37"/>
      <c r="V25" s="37"/>
      <c r="W25" s="49"/>
      <c r="X25" s="37"/>
      <c r="Y25" s="49"/>
      <c r="Z25" s="37"/>
      <c r="AA25" s="37"/>
      <c r="AB25" s="37"/>
      <c r="AC25" s="49"/>
      <c r="AD25" s="37"/>
      <c r="AE25" s="37"/>
      <c r="AF25" s="37"/>
      <c r="AG25" s="49"/>
      <c r="AH25" s="37"/>
      <c r="AI25" s="49"/>
      <c r="AJ25" s="37"/>
      <c r="AK25" s="49"/>
      <c r="AL25" s="37"/>
      <c r="AM25" s="49"/>
      <c r="AN25" s="37"/>
      <c r="AO25" s="49"/>
      <c r="AP25" s="37"/>
      <c r="AQ25" s="49"/>
      <c r="AR25" s="37"/>
      <c r="AS25" s="49"/>
      <c r="AT25" s="37"/>
      <c r="AU25" s="49"/>
    </row>
    <row r="26" spans="2:47" ht="16" customHeight="1" x14ac:dyDescent="0.35">
      <c r="B26" s="1"/>
      <c r="C26" s="12"/>
      <c r="D26" s="12"/>
      <c r="E26" s="37"/>
      <c r="F26" s="37"/>
      <c r="G26" s="37"/>
      <c r="H26" s="37"/>
      <c r="I26" s="37"/>
      <c r="J26" s="48"/>
      <c r="K26" s="48"/>
      <c r="L26" s="37"/>
      <c r="M26" s="49"/>
      <c r="N26" s="37"/>
      <c r="O26" s="37"/>
      <c r="P26" s="37"/>
      <c r="Q26" s="49"/>
      <c r="R26" s="37"/>
      <c r="S26" s="49"/>
      <c r="T26" s="37"/>
      <c r="U26" s="37"/>
      <c r="V26" s="37"/>
      <c r="W26" s="49"/>
      <c r="X26" s="37"/>
      <c r="Y26" s="49"/>
      <c r="Z26" s="37"/>
      <c r="AA26" s="37"/>
      <c r="AB26" s="37"/>
      <c r="AC26" s="49"/>
      <c r="AD26" s="37"/>
      <c r="AE26" s="37"/>
      <c r="AF26" s="37"/>
      <c r="AG26" s="49"/>
      <c r="AH26" s="37"/>
      <c r="AI26" s="49"/>
      <c r="AJ26" s="37"/>
      <c r="AK26" s="49"/>
      <c r="AL26" s="37"/>
      <c r="AM26" s="49"/>
      <c r="AN26" s="37"/>
      <c r="AO26" s="49"/>
      <c r="AP26" s="37"/>
      <c r="AQ26" s="49"/>
      <c r="AR26" s="37"/>
      <c r="AS26" s="49"/>
      <c r="AT26" s="37"/>
      <c r="AU26" s="49"/>
    </row>
    <row r="27" spans="2:47" ht="16" customHeight="1" x14ac:dyDescent="0.35">
      <c r="B27" s="1"/>
      <c r="C27" s="12"/>
      <c r="D27" s="12"/>
      <c r="E27" s="37"/>
      <c r="F27" s="37"/>
      <c r="G27" s="37"/>
      <c r="H27" s="37"/>
      <c r="I27" s="37"/>
      <c r="J27" s="48"/>
      <c r="K27" s="48"/>
      <c r="L27" s="37"/>
      <c r="M27" s="49"/>
      <c r="N27" s="37"/>
      <c r="O27" s="37"/>
      <c r="P27" s="37"/>
      <c r="Q27" s="49"/>
      <c r="R27" s="37"/>
      <c r="S27" s="49"/>
      <c r="T27" s="37"/>
      <c r="U27" s="37"/>
      <c r="V27" s="37"/>
      <c r="W27" s="49"/>
      <c r="X27" s="37"/>
      <c r="Y27" s="49"/>
      <c r="Z27" s="37"/>
      <c r="AA27" s="37"/>
      <c r="AB27" s="37"/>
      <c r="AC27" s="49"/>
      <c r="AD27" s="37"/>
      <c r="AE27" s="37"/>
      <c r="AF27" s="37"/>
      <c r="AG27" s="49"/>
      <c r="AH27" s="37"/>
      <c r="AI27" s="49"/>
      <c r="AJ27" s="37"/>
      <c r="AK27" s="49"/>
      <c r="AL27" s="37"/>
      <c r="AM27" s="49"/>
      <c r="AN27" s="37"/>
      <c r="AO27" s="49"/>
      <c r="AP27" s="37"/>
      <c r="AQ27" s="49"/>
      <c r="AR27" s="37"/>
      <c r="AS27" s="49"/>
      <c r="AT27" s="37"/>
      <c r="AU27" s="49"/>
    </row>
    <row r="28" spans="2:47" ht="16" customHeight="1" x14ac:dyDescent="0.35">
      <c r="B28" s="1"/>
      <c r="C28" s="12"/>
      <c r="D28" s="12"/>
      <c r="E28" s="37"/>
      <c r="F28" s="37"/>
      <c r="G28" s="37"/>
      <c r="H28" s="37"/>
      <c r="I28" s="37"/>
      <c r="J28" s="48"/>
      <c r="K28" s="48"/>
      <c r="L28" s="37"/>
      <c r="M28" s="49"/>
      <c r="N28" s="37"/>
      <c r="O28" s="37"/>
      <c r="P28" s="37"/>
      <c r="Q28" s="49"/>
      <c r="R28" s="37"/>
      <c r="S28" s="49"/>
      <c r="T28" s="37"/>
      <c r="U28" s="37"/>
      <c r="V28" s="37"/>
      <c r="W28" s="49"/>
      <c r="X28" s="37"/>
      <c r="Y28" s="49"/>
      <c r="Z28" s="37"/>
      <c r="AA28" s="37"/>
      <c r="AB28" s="37"/>
      <c r="AC28" s="49"/>
      <c r="AD28" s="37"/>
      <c r="AE28" s="37"/>
      <c r="AF28" s="37"/>
      <c r="AG28" s="49"/>
      <c r="AH28" s="37"/>
      <c r="AI28" s="49"/>
      <c r="AJ28" s="37"/>
      <c r="AK28" s="49"/>
      <c r="AL28" s="37"/>
      <c r="AM28" s="49"/>
      <c r="AN28" s="37"/>
      <c r="AO28" s="49"/>
      <c r="AP28" s="37"/>
      <c r="AQ28" s="49"/>
      <c r="AR28" s="37"/>
      <c r="AS28" s="49"/>
      <c r="AT28" s="37"/>
      <c r="AU28" s="49"/>
    </row>
    <row r="29" spans="2:47" ht="16" customHeight="1" x14ac:dyDescent="0.35">
      <c r="B29" s="1"/>
      <c r="C29" s="12"/>
      <c r="D29" s="12"/>
      <c r="E29" s="37"/>
      <c r="F29" s="37"/>
      <c r="G29" s="37"/>
      <c r="H29" s="37"/>
      <c r="I29" s="37"/>
      <c r="J29" s="48"/>
      <c r="K29" s="48"/>
      <c r="L29" s="37"/>
      <c r="M29" s="49"/>
      <c r="N29" s="37"/>
      <c r="O29" s="37"/>
      <c r="P29" s="37"/>
      <c r="Q29" s="49"/>
      <c r="R29" s="37"/>
      <c r="S29" s="49"/>
      <c r="T29" s="37"/>
      <c r="U29" s="37"/>
      <c r="V29" s="37"/>
      <c r="W29" s="49"/>
      <c r="X29" s="37"/>
      <c r="Y29" s="49"/>
      <c r="Z29" s="37"/>
      <c r="AA29" s="37"/>
      <c r="AB29" s="37"/>
      <c r="AC29" s="49"/>
      <c r="AD29" s="37"/>
      <c r="AE29" s="37"/>
      <c r="AF29" s="37"/>
      <c r="AG29" s="49"/>
      <c r="AH29" s="37"/>
      <c r="AI29" s="49"/>
      <c r="AJ29" s="37"/>
      <c r="AK29" s="49"/>
      <c r="AL29" s="37"/>
      <c r="AM29" s="49"/>
      <c r="AN29" s="37"/>
      <c r="AO29" s="49"/>
      <c r="AP29" s="37"/>
      <c r="AQ29" s="49"/>
      <c r="AR29" s="37"/>
      <c r="AS29" s="49"/>
      <c r="AT29" s="37"/>
      <c r="AU29" s="49"/>
    </row>
    <row r="30" spans="2:47" ht="16" customHeight="1" x14ac:dyDescent="0.35">
      <c r="B30" s="1"/>
      <c r="C30" s="12"/>
      <c r="D30" s="12"/>
      <c r="E30" s="37"/>
      <c r="F30" s="37"/>
      <c r="G30" s="37"/>
      <c r="H30" s="37"/>
      <c r="I30" s="37"/>
      <c r="J30" s="48"/>
      <c r="K30" s="48"/>
      <c r="L30" s="37"/>
      <c r="M30" s="49"/>
      <c r="N30" s="37"/>
      <c r="O30" s="37"/>
      <c r="P30" s="37"/>
      <c r="Q30" s="49"/>
      <c r="R30" s="37"/>
      <c r="S30" s="49"/>
      <c r="T30" s="37"/>
      <c r="U30" s="37"/>
      <c r="V30" s="37"/>
      <c r="W30" s="49"/>
      <c r="X30" s="37"/>
      <c r="Y30" s="49"/>
      <c r="Z30" s="37"/>
      <c r="AA30" s="37"/>
      <c r="AB30" s="37"/>
      <c r="AC30" s="49"/>
      <c r="AD30" s="37"/>
      <c r="AE30" s="37"/>
      <c r="AF30" s="37"/>
      <c r="AG30" s="49"/>
      <c r="AH30" s="37"/>
      <c r="AI30" s="49"/>
      <c r="AJ30" s="37"/>
      <c r="AK30" s="49"/>
      <c r="AL30" s="37"/>
      <c r="AM30" s="49"/>
      <c r="AN30" s="37"/>
      <c r="AO30" s="49"/>
      <c r="AP30" s="37"/>
      <c r="AQ30" s="49"/>
      <c r="AR30" s="37"/>
      <c r="AS30" s="49"/>
      <c r="AT30" s="37"/>
      <c r="AU30" s="49"/>
    </row>
    <row r="31" spans="2:47" ht="16" customHeight="1" x14ac:dyDescent="0.35">
      <c r="B31" s="1"/>
      <c r="C31" s="12"/>
      <c r="D31" s="12"/>
      <c r="E31" s="37"/>
      <c r="F31" s="37"/>
      <c r="G31" s="37"/>
      <c r="H31" s="37"/>
      <c r="I31" s="37"/>
      <c r="J31" s="48"/>
      <c r="K31" s="48"/>
      <c r="L31" s="37"/>
      <c r="M31" s="49"/>
      <c r="N31" s="37"/>
      <c r="O31" s="37"/>
      <c r="P31" s="37"/>
      <c r="Q31" s="49"/>
      <c r="R31" s="37"/>
      <c r="S31" s="49"/>
      <c r="T31" s="37"/>
      <c r="U31" s="37"/>
      <c r="V31" s="37"/>
      <c r="W31" s="49"/>
      <c r="X31" s="37"/>
      <c r="Y31" s="49"/>
      <c r="Z31" s="37"/>
      <c r="AA31" s="37"/>
      <c r="AB31" s="37"/>
      <c r="AC31" s="49"/>
      <c r="AD31" s="37"/>
      <c r="AE31" s="37"/>
      <c r="AF31" s="37"/>
      <c r="AG31" s="49"/>
      <c r="AH31" s="37"/>
      <c r="AI31" s="49"/>
      <c r="AJ31" s="37"/>
      <c r="AK31" s="49"/>
      <c r="AL31" s="37"/>
      <c r="AM31" s="49"/>
      <c r="AN31" s="37"/>
      <c r="AO31" s="49"/>
      <c r="AP31" s="37"/>
      <c r="AQ31" s="49"/>
      <c r="AR31" s="37"/>
      <c r="AS31" s="49"/>
      <c r="AT31" s="37"/>
      <c r="AU31" s="49"/>
    </row>
    <row r="32" spans="2:47" ht="16" customHeight="1" x14ac:dyDescent="0.35">
      <c r="B32" s="1"/>
      <c r="C32" s="12"/>
      <c r="D32" s="12"/>
      <c r="E32" s="37"/>
      <c r="F32" s="37"/>
      <c r="G32" s="37"/>
      <c r="H32" s="37"/>
      <c r="I32" s="37"/>
      <c r="J32" s="48"/>
      <c r="K32" s="48"/>
      <c r="L32" s="37"/>
      <c r="M32" s="49"/>
      <c r="N32" s="37"/>
      <c r="O32" s="37"/>
      <c r="P32" s="37"/>
      <c r="Q32" s="49"/>
      <c r="R32" s="37"/>
      <c r="S32" s="49"/>
      <c r="T32" s="37"/>
      <c r="U32" s="37"/>
      <c r="V32" s="37"/>
      <c r="W32" s="49"/>
      <c r="X32" s="37"/>
      <c r="Y32" s="49"/>
      <c r="Z32" s="37"/>
      <c r="AA32" s="37"/>
      <c r="AB32" s="37"/>
      <c r="AC32" s="49"/>
      <c r="AD32" s="37"/>
      <c r="AE32" s="37"/>
      <c r="AF32" s="37"/>
      <c r="AG32" s="49"/>
      <c r="AH32" s="37"/>
      <c r="AI32" s="49"/>
      <c r="AJ32" s="37"/>
      <c r="AK32" s="49"/>
      <c r="AL32" s="37"/>
      <c r="AM32" s="49"/>
      <c r="AN32" s="37"/>
      <c r="AO32" s="49"/>
      <c r="AP32" s="37"/>
      <c r="AQ32" s="49"/>
      <c r="AR32" s="37"/>
      <c r="AS32" s="49"/>
      <c r="AT32" s="37"/>
      <c r="AU32" s="49"/>
    </row>
    <row r="33" spans="2:47" ht="16" customHeight="1" x14ac:dyDescent="0.35">
      <c r="B33" s="1"/>
      <c r="C33" s="12"/>
      <c r="D33" s="12"/>
      <c r="E33" s="37"/>
      <c r="F33" s="37"/>
      <c r="G33" s="37"/>
      <c r="H33" s="37"/>
      <c r="I33" s="37"/>
      <c r="J33" s="48"/>
      <c r="K33" s="48"/>
      <c r="L33" s="37"/>
      <c r="M33" s="49"/>
      <c r="N33" s="37"/>
      <c r="O33" s="37"/>
      <c r="P33" s="37"/>
      <c r="Q33" s="49"/>
      <c r="R33" s="37"/>
      <c r="S33" s="49"/>
      <c r="T33" s="37"/>
      <c r="U33" s="37"/>
      <c r="V33" s="37"/>
      <c r="W33" s="49"/>
      <c r="X33" s="37"/>
      <c r="Y33" s="49"/>
      <c r="Z33" s="37"/>
      <c r="AA33" s="37"/>
      <c r="AB33" s="37"/>
      <c r="AC33" s="49"/>
      <c r="AD33" s="37"/>
      <c r="AE33" s="37"/>
      <c r="AF33" s="37"/>
      <c r="AG33" s="49"/>
      <c r="AH33" s="37"/>
      <c r="AI33" s="49"/>
      <c r="AJ33" s="37"/>
      <c r="AK33" s="49"/>
      <c r="AL33" s="37"/>
      <c r="AM33" s="49"/>
      <c r="AN33" s="37"/>
      <c r="AO33" s="49"/>
      <c r="AP33" s="37"/>
      <c r="AQ33" s="49"/>
      <c r="AR33" s="37"/>
      <c r="AS33" s="49"/>
      <c r="AT33" s="37"/>
      <c r="AU33" s="49"/>
    </row>
    <row r="34" spans="2:47" ht="16" customHeight="1" x14ac:dyDescent="0.35">
      <c r="B34" s="1"/>
      <c r="C34" s="12"/>
      <c r="D34" s="12"/>
      <c r="E34" s="37"/>
      <c r="F34" s="37"/>
      <c r="G34" s="37"/>
      <c r="H34" s="37"/>
      <c r="I34" s="37"/>
      <c r="J34" s="48"/>
      <c r="K34" s="48"/>
      <c r="L34" s="37"/>
      <c r="M34" s="49"/>
      <c r="N34" s="37"/>
      <c r="O34" s="37"/>
      <c r="P34" s="37"/>
      <c r="Q34" s="49"/>
      <c r="R34" s="37"/>
      <c r="S34" s="49"/>
      <c r="T34" s="37"/>
      <c r="U34" s="37"/>
      <c r="V34" s="37"/>
      <c r="W34" s="49"/>
      <c r="X34" s="37"/>
      <c r="Y34" s="49"/>
      <c r="Z34" s="37"/>
      <c r="AA34" s="37"/>
      <c r="AB34" s="37"/>
      <c r="AC34" s="49"/>
      <c r="AD34" s="37"/>
      <c r="AE34" s="37"/>
      <c r="AF34" s="37"/>
      <c r="AG34" s="49"/>
      <c r="AH34" s="37"/>
      <c r="AI34" s="49"/>
      <c r="AJ34" s="37"/>
      <c r="AK34" s="49"/>
      <c r="AL34" s="37"/>
      <c r="AM34" s="49"/>
      <c r="AN34" s="37"/>
      <c r="AO34" s="49"/>
      <c r="AP34" s="37"/>
      <c r="AQ34" s="49"/>
      <c r="AR34" s="37"/>
      <c r="AS34" s="49"/>
      <c r="AT34" s="37"/>
      <c r="AU34" s="49"/>
    </row>
    <row r="35" spans="2:47" ht="16" customHeight="1" x14ac:dyDescent="0.3"/>
    <row r="36" spans="2:47" ht="16" customHeight="1" x14ac:dyDescent="0.3"/>
    <row r="37" spans="2:47" ht="16" customHeight="1" x14ac:dyDescent="0.3"/>
    <row r="38" spans="2:47" ht="16" customHeight="1" x14ac:dyDescent="0.3"/>
    <row r="39" spans="2:47" ht="16" customHeight="1" x14ac:dyDescent="0.3"/>
    <row r="40" spans="2:47" ht="16" customHeight="1" x14ac:dyDescent="0.3"/>
    <row r="41" spans="2:47" ht="16" customHeight="1" x14ac:dyDescent="0.3"/>
    <row r="42" spans="2:47" ht="16" customHeight="1" x14ac:dyDescent="0.3"/>
    <row r="43" spans="2:47" ht="16" customHeight="1" x14ac:dyDescent="0.3"/>
    <row r="44" spans="2:47" ht="16" customHeight="1" x14ac:dyDescent="0.3"/>
    <row r="45" spans="2:47" ht="16" customHeight="1" x14ac:dyDescent="0.3"/>
    <row r="46" spans="2:47" ht="16" customHeight="1" x14ac:dyDescent="0.3"/>
    <row r="47" spans="2:47" ht="16" customHeight="1" x14ac:dyDescent="0.3"/>
    <row r="48" spans="2:47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mergeCells count="7">
    <mergeCell ref="AH6:AU6"/>
    <mergeCell ref="C6:C7"/>
    <mergeCell ref="E6:E7"/>
    <mergeCell ref="F6:F7"/>
    <mergeCell ref="I6:J6"/>
    <mergeCell ref="L6:AG6"/>
    <mergeCell ref="D6:D7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BF0E-9AAA-4C40-BF21-5550E8B9FE17}">
  <sheetPr>
    <tabColor rgb="FFFFC000"/>
    <outlinePr summaryBelow="0" summaryRight="0"/>
  </sheetPr>
  <dimension ref="A1:CU5455"/>
  <sheetViews>
    <sheetView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4" defaultRowHeight="13" x14ac:dyDescent="0.3"/>
  <cols>
    <col min="1" max="1" width="44" customWidth="1"/>
    <col min="2" max="2" width="20" customWidth="1"/>
    <col min="3" max="3" width="36" customWidth="1"/>
    <col min="4" max="4" width="24" customWidth="1"/>
    <col min="5" max="5" width="25" customWidth="1"/>
    <col min="6" max="6" width="16" customWidth="1"/>
    <col min="7" max="7" width="21" customWidth="1"/>
    <col min="8" max="8" width="17" customWidth="1"/>
    <col min="9" max="9" width="21" customWidth="1"/>
    <col min="10" max="10" width="32" customWidth="1"/>
    <col min="11" max="11" width="21" customWidth="1"/>
    <col min="12" max="12" width="40" customWidth="1"/>
    <col min="13" max="13" width="21" customWidth="1"/>
    <col min="14" max="14" width="18" customWidth="1"/>
    <col min="15" max="15" width="21" customWidth="1"/>
    <col min="16" max="16" width="18" customWidth="1"/>
    <col min="17" max="17" width="37" customWidth="1"/>
    <col min="18" max="18" width="21" customWidth="1"/>
    <col min="19" max="19" width="46" customWidth="1"/>
    <col min="20" max="20" width="21" customWidth="1"/>
    <col min="21" max="21" width="24" customWidth="1"/>
    <col min="22" max="22" width="21" customWidth="1"/>
    <col min="23" max="23" width="18" customWidth="1"/>
    <col min="24" max="24" width="21" customWidth="1"/>
    <col min="25" max="25" width="25" customWidth="1"/>
    <col min="26" max="26" width="21" customWidth="1"/>
    <col min="27" max="27" width="17" customWidth="1"/>
    <col min="28" max="28" width="21" customWidth="1"/>
    <col min="29" max="29" width="18" customWidth="1"/>
    <col min="30" max="30" width="21" customWidth="1"/>
    <col min="31" max="31" width="31" customWidth="1"/>
    <col min="32" max="32" width="21" customWidth="1"/>
    <col min="33" max="33" width="40" customWidth="1"/>
    <col min="34" max="34" width="21" customWidth="1"/>
    <col min="35" max="35" width="18" customWidth="1"/>
    <col min="36" max="36" width="12" customWidth="1"/>
    <col min="37" max="37" width="18" customWidth="1"/>
    <col min="38" max="38" width="37" customWidth="1"/>
    <col min="39" max="39" width="25" customWidth="1"/>
    <col min="40" max="40" width="21" customWidth="1"/>
    <col min="41" max="41" width="17" customWidth="1"/>
    <col min="42" max="42" width="21" customWidth="1"/>
    <col min="43" max="43" width="18" customWidth="1"/>
    <col min="44" max="44" width="21" customWidth="1"/>
    <col min="45" max="45" width="31" customWidth="1"/>
    <col min="46" max="46" width="21" customWidth="1"/>
    <col min="47" max="47" width="39" customWidth="1"/>
    <col min="48" max="48" width="21" customWidth="1"/>
    <col min="49" max="49" width="17" customWidth="1"/>
    <col min="50" max="50" width="21" customWidth="1"/>
    <col min="51" max="51" width="11" customWidth="1"/>
    <col min="52" max="52" width="29" customWidth="1"/>
    <col min="53" max="53" width="17" customWidth="1"/>
    <col min="54" max="54" width="29" customWidth="1"/>
    <col min="55" max="89" width="11" customWidth="1"/>
    <col min="90" max="90" width="23" customWidth="1"/>
    <col min="91" max="97" width="11" customWidth="1"/>
    <col min="98" max="98" width="13" customWidth="1"/>
    <col min="99" max="99" width="10" customWidth="1"/>
  </cols>
  <sheetData>
    <row r="1" spans="1:99" ht="16" customHeight="1" x14ac:dyDescent="0.35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60">
        <v>7</v>
      </c>
      <c r="H1" s="12">
        <v>8</v>
      </c>
      <c r="I1" s="60">
        <v>9</v>
      </c>
      <c r="J1" s="12">
        <v>10</v>
      </c>
      <c r="K1" s="60">
        <v>11</v>
      </c>
      <c r="L1" s="12">
        <v>12</v>
      </c>
      <c r="M1" s="60">
        <v>13</v>
      </c>
      <c r="N1" s="12">
        <v>14</v>
      </c>
      <c r="O1" s="60">
        <v>15</v>
      </c>
      <c r="P1" s="12">
        <v>16</v>
      </c>
      <c r="Q1" s="12">
        <v>17</v>
      </c>
      <c r="R1" s="60">
        <v>18</v>
      </c>
      <c r="S1" s="12">
        <v>19</v>
      </c>
      <c r="T1" s="60">
        <v>20</v>
      </c>
      <c r="U1" s="12">
        <v>21</v>
      </c>
      <c r="V1" s="60">
        <v>22</v>
      </c>
      <c r="W1" s="12">
        <v>23</v>
      </c>
      <c r="X1" s="60">
        <v>24</v>
      </c>
      <c r="Y1" s="12">
        <v>25</v>
      </c>
      <c r="Z1" s="60">
        <v>26</v>
      </c>
      <c r="AA1" s="12">
        <v>27</v>
      </c>
      <c r="AB1" s="60">
        <v>28</v>
      </c>
      <c r="AC1" s="12">
        <v>29</v>
      </c>
      <c r="AD1" s="60">
        <v>30</v>
      </c>
      <c r="AE1" s="12">
        <v>31</v>
      </c>
      <c r="AF1" s="60">
        <v>32</v>
      </c>
      <c r="AG1" s="12">
        <v>33</v>
      </c>
      <c r="AH1" s="60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60">
        <v>40</v>
      </c>
      <c r="AO1" s="12">
        <v>41</v>
      </c>
      <c r="AP1" s="60">
        <v>42</v>
      </c>
      <c r="AQ1" s="12">
        <v>43</v>
      </c>
      <c r="AR1" s="60">
        <v>44</v>
      </c>
      <c r="AS1" s="12">
        <v>45</v>
      </c>
      <c r="AT1" s="60">
        <v>46</v>
      </c>
      <c r="AU1" s="12">
        <v>47</v>
      </c>
      <c r="AV1" s="60">
        <v>48</v>
      </c>
      <c r="AW1" s="12">
        <v>49</v>
      </c>
      <c r="AX1" s="60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60">
        <v>85</v>
      </c>
      <c r="CH1" s="12">
        <v>86</v>
      </c>
      <c r="CI1" s="12">
        <v>87</v>
      </c>
      <c r="CJ1" s="12">
        <v>88</v>
      </c>
      <c r="CK1" s="60">
        <v>89</v>
      </c>
      <c r="CL1" s="61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</row>
    <row r="2" spans="1:99" ht="16" customHeight="1" x14ac:dyDescent="0.35">
      <c r="A2" s="12" t="s">
        <v>904</v>
      </c>
      <c r="B2" s="12" t="s">
        <v>905</v>
      </c>
      <c r="C2" s="12" t="s">
        <v>1416</v>
      </c>
      <c r="D2" s="12" t="s">
        <v>1417</v>
      </c>
      <c r="E2" s="12" t="s">
        <v>1418</v>
      </c>
      <c r="F2" s="12" t="s">
        <v>1419</v>
      </c>
      <c r="G2" s="60" t="s">
        <v>1420</v>
      </c>
      <c r="H2" s="12" t="s">
        <v>1421</v>
      </c>
      <c r="I2" s="60" t="s">
        <v>1422</v>
      </c>
      <c r="J2" s="12" t="s">
        <v>1423</v>
      </c>
      <c r="K2" s="60" t="s">
        <v>1424</v>
      </c>
      <c r="L2" s="12" t="s">
        <v>1425</v>
      </c>
      <c r="M2" s="60" t="s">
        <v>1426</v>
      </c>
      <c r="N2" s="12" t="s">
        <v>1427</v>
      </c>
      <c r="O2" s="60" t="s">
        <v>1428</v>
      </c>
      <c r="P2" s="12" t="s">
        <v>1429</v>
      </c>
      <c r="Q2" s="12" t="s">
        <v>1430</v>
      </c>
      <c r="R2" s="60" t="s">
        <v>1431</v>
      </c>
      <c r="S2" s="12" t="s">
        <v>1432</v>
      </c>
      <c r="T2" s="60" t="s">
        <v>1433</v>
      </c>
      <c r="U2" s="12" t="s">
        <v>1434</v>
      </c>
      <c r="V2" s="60" t="s">
        <v>1435</v>
      </c>
      <c r="W2" s="12" t="s">
        <v>1436</v>
      </c>
      <c r="X2" s="60" t="s">
        <v>1437</v>
      </c>
      <c r="Y2" s="12" t="s">
        <v>1438</v>
      </c>
      <c r="Z2" s="60" t="s">
        <v>1439</v>
      </c>
      <c r="AA2" s="12" t="s">
        <v>1440</v>
      </c>
      <c r="AB2" s="60" t="s">
        <v>1441</v>
      </c>
      <c r="AC2" s="12" t="s">
        <v>1442</v>
      </c>
      <c r="AD2" s="60" t="s">
        <v>1443</v>
      </c>
      <c r="AE2" s="12" t="s">
        <v>1444</v>
      </c>
      <c r="AF2" s="60" t="s">
        <v>1445</v>
      </c>
      <c r="AG2" s="12" t="s">
        <v>1446</v>
      </c>
      <c r="AH2" s="60" t="s">
        <v>1447</v>
      </c>
      <c r="AI2" s="12" t="s">
        <v>1448</v>
      </c>
      <c r="AJ2" s="12" t="s">
        <v>1449</v>
      </c>
      <c r="AK2" s="12" t="s">
        <v>1450</v>
      </c>
      <c r="AL2" s="12" t="s">
        <v>1451</v>
      </c>
      <c r="AM2" s="12" t="s">
        <v>1452</v>
      </c>
      <c r="AN2" s="60" t="s">
        <v>1453</v>
      </c>
      <c r="AO2" s="12" t="s">
        <v>1454</v>
      </c>
      <c r="AP2" s="60" t="s">
        <v>1455</v>
      </c>
      <c r="AQ2" s="12" t="s">
        <v>1456</v>
      </c>
      <c r="AR2" s="60" t="s">
        <v>1457</v>
      </c>
      <c r="AS2" s="12" t="s">
        <v>1458</v>
      </c>
      <c r="AT2" s="60" t="s">
        <v>1459</v>
      </c>
      <c r="AU2" s="12" t="s">
        <v>1460</v>
      </c>
      <c r="AV2" s="60" t="s">
        <v>1461</v>
      </c>
      <c r="AW2" s="12" t="s">
        <v>1462</v>
      </c>
      <c r="AX2" s="60" t="s">
        <v>1463</v>
      </c>
      <c r="AY2" s="12" t="s">
        <v>1464</v>
      </c>
      <c r="AZ2" s="12" t="s">
        <v>1465</v>
      </c>
      <c r="BA2" s="12" t="s">
        <v>1466</v>
      </c>
      <c r="BB2" s="12" t="s">
        <v>1467</v>
      </c>
      <c r="BC2" s="12" t="s">
        <v>1468</v>
      </c>
      <c r="BD2" s="12" t="s">
        <v>1469</v>
      </c>
      <c r="BE2" s="12" t="s">
        <v>1470</v>
      </c>
      <c r="BF2" s="12" t="s">
        <v>1471</v>
      </c>
      <c r="BG2" s="12" t="s">
        <v>1472</v>
      </c>
      <c r="BH2" s="12" t="s">
        <v>1473</v>
      </c>
      <c r="BI2" s="12" t="s">
        <v>1474</v>
      </c>
      <c r="BJ2" s="12" t="s">
        <v>1475</v>
      </c>
      <c r="BK2" s="12" t="s">
        <v>1476</v>
      </c>
      <c r="BL2" s="12" t="s">
        <v>1477</v>
      </c>
      <c r="BM2" s="12" t="s">
        <v>1478</v>
      </c>
      <c r="BN2" s="12" t="s">
        <v>1479</v>
      </c>
      <c r="BO2" s="12" t="s">
        <v>1480</v>
      </c>
      <c r="BP2" s="12" t="s">
        <v>1481</v>
      </c>
      <c r="BQ2" s="12" t="s">
        <v>1482</v>
      </c>
      <c r="BR2" s="12" t="s">
        <v>1483</v>
      </c>
      <c r="BS2" s="12" t="s">
        <v>1484</v>
      </c>
      <c r="BT2" s="12" t="s">
        <v>1485</v>
      </c>
      <c r="BU2" s="12" t="s">
        <v>1486</v>
      </c>
      <c r="BV2" s="12" t="s">
        <v>1487</v>
      </c>
      <c r="BW2" s="12" t="s">
        <v>1488</v>
      </c>
      <c r="BX2" s="12" t="s">
        <v>1489</v>
      </c>
      <c r="BY2" s="12" t="s">
        <v>1490</v>
      </c>
      <c r="BZ2" s="12" t="s">
        <v>1491</v>
      </c>
      <c r="CA2" s="12" t="s">
        <v>1492</v>
      </c>
      <c r="CB2" s="12" t="s">
        <v>1493</v>
      </c>
      <c r="CC2" s="12" t="s">
        <v>1494</v>
      </c>
      <c r="CD2" s="12" t="s">
        <v>1495</v>
      </c>
      <c r="CE2" s="12" t="s">
        <v>1496</v>
      </c>
      <c r="CF2" s="12" t="s">
        <v>1497</v>
      </c>
      <c r="CG2" s="60" t="s">
        <v>917</v>
      </c>
      <c r="CH2" s="12" t="s">
        <v>918</v>
      </c>
      <c r="CI2" s="12" t="s">
        <v>58</v>
      </c>
      <c r="CJ2" s="12" t="s">
        <v>919</v>
      </c>
      <c r="CK2" s="60" t="s">
        <v>920</v>
      </c>
      <c r="CL2" s="61" t="s">
        <v>916</v>
      </c>
      <c r="CM2" s="12" t="s">
        <v>1498</v>
      </c>
      <c r="CN2" s="12" t="s">
        <v>1499</v>
      </c>
      <c r="CO2" s="12" t="s">
        <v>1500</v>
      </c>
      <c r="CP2" s="12" t="s">
        <v>1501</v>
      </c>
      <c r="CQ2" s="12" t="s">
        <v>1502</v>
      </c>
      <c r="CR2" s="12" t="s">
        <v>1503</v>
      </c>
      <c r="CS2" s="12" t="s">
        <v>1504</v>
      </c>
      <c r="CT2" s="62" t="s">
        <v>921</v>
      </c>
      <c r="CU2" s="62" t="s">
        <v>922</v>
      </c>
    </row>
    <row r="3" spans="1:99" ht="16" customHeight="1" x14ac:dyDescent="0.35">
      <c r="A3" s="12" t="s">
        <v>22</v>
      </c>
      <c r="B3" s="12" t="s">
        <v>933</v>
      </c>
      <c r="E3" s="37">
        <v>54087482865</v>
      </c>
      <c r="F3" s="12">
        <v>21132354</v>
      </c>
      <c r="G3" s="37" t="s">
        <v>1505</v>
      </c>
      <c r="I3" s="37">
        <v>1026978790</v>
      </c>
      <c r="J3" s="12">
        <v>0.01</v>
      </c>
      <c r="K3" s="37">
        <v>13476680302</v>
      </c>
      <c r="L3" s="12">
        <v>0.17</v>
      </c>
      <c r="M3" s="37">
        <v>64361</v>
      </c>
      <c r="N3" s="12">
        <v>0</v>
      </c>
      <c r="O3" s="37">
        <v>9594202081</v>
      </c>
      <c r="P3" s="12">
        <v>0.12</v>
      </c>
      <c r="Q3" s="12">
        <v>37985017</v>
      </c>
      <c r="R3" s="37">
        <v>1990217324</v>
      </c>
      <c r="S3" s="12">
        <v>0.02</v>
      </c>
      <c r="T3" s="37"/>
      <c r="V3" s="37">
        <v>1399520043</v>
      </c>
      <c r="W3" s="12">
        <v>0.02</v>
      </c>
      <c r="X3" s="37">
        <v>3367130490</v>
      </c>
      <c r="Y3" s="12">
        <v>0.04</v>
      </c>
      <c r="Z3" s="37">
        <v>1479</v>
      </c>
      <c r="AA3" s="12">
        <v>0</v>
      </c>
      <c r="AB3" s="37">
        <v>1250721183</v>
      </c>
      <c r="AC3" s="12">
        <v>0.02</v>
      </c>
      <c r="AD3" s="37">
        <v>2786</v>
      </c>
      <c r="AE3" s="12">
        <v>0</v>
      </c>
      <c r="AF3" s="37">
        <v>1020628020</v>
      </c>
      <c r="AG3" s="12">
        <v>0.01</v>
      </c>
      <c r="AH3" s="37">
        <v>4796747947</v>
      </c>
      <c r="AI3" s="12">
        <v>0.06</v>
      </c>
      <c r="AJ3" s="12">
        <v>86575981</v>
      </c>
      <c r="AK3" s="12">
        <v>64318822</v>
      </c>
      <c r="AL3" s="12">
        <v>631749989</v>
      </c>
      <c r="AM3" s="12">
        <v>44219085</v>
      </c>
      <c r="AN3" s="37">
        <v>12543301138</v>
      </c>
      <c r="AO3" s="12">
        <v>0.16</v>
      </c>
      <c r="AP3" s="37">
        <v>3381632257</v>
      </c>
      <c r="AQ3" s="12">
        <v>0.04</v>
      </c>
      <c r="AR3" s="37">
        <v>3159582</v>
      </c>
      <c r="AS3" s="12">
        <v>0</v>
      </c>
      <c r="AT3" s="37">
        <v>134917256</v>
      </c>
      <c r="AU3" s="12">
        <v>0</v>
      </c>
      <c r="AV3" s="37"/>
      <c r="AX3" s="37">
        <v>101577826</v>
      </c>
      <c r="AY3" s="12">
        <v>0</v>
      </c>
      <c r="AZ3" s="12">
        <v>188004158</v>
      </c>
      <c r="BA3" s="12">
        <v>32952931</v>
      </c>
      <c r="BB3" s="12">
        <v>513</v>
      </c>
      <c r="BC3" s="12">
        <v>50</v>
      </c>
      <c r="BD3" s="12">
        <v>12656403</v>
      </c>
      <c r="BE3" s="12">
        <v>84730</v>
      </c>
      <c r="BF3" s="12">
        <v>75661656</v>
      </c>
      <c r="BG3" s="12">
        <v>218182999</v>
      </c>
      <c r="BH3" s="12">
        <v>14646075</v>
      </c>
      <c r="BI3" s="12">
        <v>74479500</v>
      </c>
      <c r="BJ3" s="12">
        <v>25</v>
      </c>
      <c r="BM3" s="12">
        <v>0.09</v>
      </c>
      <c r="BO3" s="12">
        <v>3.07</v>
      </c>
      <c r="BP3" s="12">
        <v>3.26</v>
      </c>
      <c r="BQ3" s="12">
        <v>9.07</v>
      </c>
      <c r="BR3" s="12">
        <v>3.47</v>
      </c>
      <c r="BS3" s="12">
        <v>2.39</v>
      </c>
      <c r="BT3" s="12">
        <v>2</v>
      </c>
      <c r="BU3" s="12">
        <v>3.29</v>
      </c>
      <c r="BV3" s="12">
        <v>12.52</v>
      </c>
      <c r="BW3" s="12">
        <v>1.88</v>
      </c>
      <c r="BX3" s="12">
        <v>3.36</v>
      </c>
      <c r="BY3" s="12">
        <v>9.61</v>
      </c>
      <c r="BZ3" s="12">
        <v>0.57999999999999996</v>
      </c>
      <c r="CB3" s="12">
        <v>0</v>
      </c>
      <c r="CC3" s="12">
        <v>0</v>
      </c>
      <c r="CD3" s="12">
        <v>0</v>
      </c>
      <c r="CF3" s="12">
        <v>10.88</v>
      </c>
      <c r="CG3" s="12" t="s">
        <v>934</v>
      </c>
      <c r="CH3" s="12">
        <v>4.7610000000000001</v>
      </c>
      <c r="CI3" s="12" t="s">
        <v>935</v>
      </c>
      <c r="CJ3" s="12" t="s">
        <v>936</v>
      </c>
      <c r="CK3" s="12" t="s">
        <v>932</v>
      </c>
      <c r="CL3" s="37">
        <v>7960929576394</v>
      </c>
      <c r="CN3" s="12" t="s">
        <v>1506</v>
      </c>
      <c r="CS3" s="12"/>
      <c r="CT3" s="36" t="str">
        <f t="shared" ref="CT3:CT66" si="0">IF(CL3&gt;100000000000, "100bn", IF(CL3&gt;50000000000, "50bn - 100bn",IF(CL3&gt;1000000000, "1bn - 50bn", IF(CL3&gt;500000000, "500mn - 1bn", "500mn"))))</f>
        <v>100bn</v>
      </c>
      <c r="CU3" s="36" t="str">
        <f>VLOOKUP(CK3,Mapping!B:C,2,FALSE)</f>
        <v>US/CA</v>
      </c>
    </row>
    <row r="4" spans="1:99" ht="16" customHeight="1" x14ac:dyDescent="0.35">
      <c r="A4" s="12" t="s">
        <v>23</v>
      </c>
      <c r="B4" s="12" t="s">
        <v>933</v>
      </c>
      <c r="C4" s="12">
        <v>49</v>
      </c>
      <c r="D4" s="12">
        <v>594873</v>
      </c>
      <c r="E4" s="37">
        <v>34731842326</v>
      </c>
      <c r="F4" s="12">
        <v>16660243</v>
      </c>
      <c r="G4" s="37">
        <v>29618727</v>
      </c>
      <c r="H4" s="12">
        <v>0</v>
      </c>
      <c r="I4" s="37">
        <v>858321319</v>
      </c>
      <c r="J4" s="12">
        <v>0.02</v>
      </c>
      <c r="K4" s="37">
        <v>8753867028</v>
      </c>
      <c r="L4" s="12">
        <v>0.18</v>
      </c>
      <c r="M4" s="37">
        <v>108616619</v>
      </c>
      <c r="N4" s="12">
        <v>0</v>
      </c>
      <c r="O4" s="37">
        <v>6864586154</v>
      </c>
      <c r="P4" s="12">
        <v>0.14000000000000001</v>
      </c>
      <c r="Q4" s="12">
        <v>19857919</v>
      </c>
      <c r="R4" s="37">
        <v>1363990894</v>
      </c>
      <c r="S4" s="12">
        <v>0.03</v>
      </c>
      <c r="T4" s="37">
        <v>912423</v>
      </c>
      <c r="U4" s="12">
        <v>0</v>
      </c>
      <c r="V4" s="37">
        <v>1146135089</v>
      </c>
      <c r="W4" s="12">
        <v>0.02</v>
      </c>
      <c r="X4" s="37">
        <v>2385668497</v>
      </c>
      <c r="Y4" s="12">
        <v>0.05</v>
      </c>
      <c r="Z4" s="37">
        <v>4585154</v>
      </c>
      <c r="AA4" s="12">
        <v>0</v>
      </c>
      <c r="AB4" s="37">
        <v>994000363</v>
      </c>
      <c r="AC4" s="12">
        <v>0.02</v>
      </c>
      <c r="AD4" s="37">
        <v>99411598</v>
      </c>
      <c r="AE4" s="12">
        <v>0</v>
      </c>
      <c r="AF4" s="37">
        <v>1070697604</v>
      </c>
      <c r="AG4" s="12">
        <v>0.02</v>
      </c>
      <c r="AH4" s="37">
        <v>2507658011</v>
      </c>
      <c r="AI4" s="12">
        <v>0.05</v>
      </c>
      <c r="AJ4" s="12">
        <v>65812657</v>
      </c>
      <c r="AK4" s="12">
        <v>48812926</v>
      </c>
      <c r="AL4" s="12">
        <v>401928697</v>
      </c>
      <c r="AM4" s="12">
        <v>33362926</v>
      </c>
      <c r="AN4" s="37">
        <v>6677058071</v>
      </c>
      <c r="AO4" s="12">
        <v>0.14000000000000001</v>
      </c>
      <c r="AP4" s="37">
        <v>1620974559</v>
      </c>
      <c r="AQ4" s="12">
        <v>0.03</v>
      </c>
      <c r="AR4" s="37">
        <v>4662592</v>
      </c>
      <c r="AS4" s="12">
        <v>0</v>
      </c>
      <c r="AT4" s="37">
        <v>165075526</v>
      </c>
      <c r="AU4" s="12">
        <v>0</v>
      </c>
      <c r="AV4" s="37"/>
      <c r="AX4" s="37">
        <v>76002098</v>
      </c>
      <c r="AY4" s="12">
        <v>0</v>
      </c>
      <c r="AZ4" s="12">
        <v>128561148</v>
      </c>
      <c r="BA4" s="12">
        <v>23347705</v>
      </c>
      <c r="BB4" s="12">
        <v>865747</v>
      </c>
      <c r="BC4" s="12">
        <v>155061</v>
      </c>
      <c r="BD4" s="12">
        <v>15485509</v>
      </c>
      <c r="BE4" s="12">
        <v>125036</v>
      </c>
      <c r="BF4" s="12">
        <v>59996540</v>
      </c>
      <c r="BG4" s="12">
        <v>147567428</v>
      </c>
      <c r="BH4" s="12">
        <v>7020549</v>
      </c>
      <c r="BI4" s="12">
        <v>39646975</v>
      </c>
      <c r="BJ4" s="12">
        <v>892224</v>
      </c>
      <c r="BK4" s="12">
        <v>8151</v>
      </c>
      <c r="BM4" s="12">
        <v>0.14000000000000001</v>
      </c>
      <c r="BN4" s="12">
        <v>0.09</v>
      </c>
      <c r="BO4" s="12">
        <v>2.42</v>
      </c>
      <c r="BP4" s="12">
        <v>2.58</v>
      </c>
      <c r="BQ4" s="12">
        <v>4.74</v>
      </c>
      <c r="BR4" s="12">
        <v>2.64</v>
      </c>
      <c r="BS4" s="12">
        <v>1.62</v>
      </c>
      <c r="BT4" s="12">
        <v>1.52</v>
      </c>
      <c r="BU4" s="12">
        <v>2.09</v>
      </c>
      <c r="BV4" s="12">
        <v>6</v>
      </c>
      <c r="BW4" s="12">
        <v>1.42</v>
      </c>
      <c r="BX4" s="12">
        <v>2.2999999999999998</v>
      </c>
      <c r="BY4" s="12">
        <v>5.12</v>
      </c>
      <c r="BZ4" s="12">
        <v>0.41</v>
      </c>
      <c r="CB4" s="12">
        <v>0.31</v>
      </c>
      <c r="CC4" s="12">
        <v>0.04</v>
      </c>
      <c r="CD4" s="12">
        <v>0.01</v>
      </c>
      <c r="CE4" s="12">
        <v>0</v>
      </c>
      <c r="CF4" s="12">
        <v>13.31</v>
      </c>
      <c r="CG4" s="12" t="s">
        <v>934</v>
      </c>
      <c r="CH4" s="12">
        <v>7.4859999999999998</v>
      </c>
      <c r="CI4" s="12" t="s">
        <v>938</v>
      </c>
      <c r="CJ4" s="12" t="s">
        <v>931</v>
      </c>
      <c r="CK4" s="12" t="s">
        <v>932</v>
      </c>
      <c r="CL4" s="37">
        <v>4837463753757</v>
      </c>
      <c r="CM4" s="12">
        <v>10132</v>
      </c>
      <c r="CN4" s="12" t="s">
        <v>1506</v>
      </c>
      <c r="CO4" s="12" t="s">
        <v>1507</v>
      </c>
      <c r="CP4" s="12">
        <v>28201161.338439833</v>
      </c>
      <c r="CQ4" s="12">
        <v>70</v>
      </c>
      <c r="CS4" s="12"/>
      <c r="CT4" s="36" t="str">
        <f t="shared" si="0"/>
        <v>100bn</v>
      </c>
      <c r="CU4" s="36" t="str">
        <f>VLOOKUP(CK4,Mapping!B:C,2,FALSE)</f>
        <v>US/CA</v>
      </c>
    </row>
    <row r="5" spans="1:99" ht="16" customHeight="1" x14ac:dyDescent="0.35">
      <c r="A5" s="12" t="s">
        <v>91</v>
      </c>
      <c r="B5" s="12" t="s">
        <v>933</v>
      </c>
      <c r="C5" s="12">
        <v>287</v>
      </c>
      <c r="D5" s="12">
        <v>14425</v>
      </c>
      <c r="E5" s="37">
        <v>12953391769</v>
      </c>
      <c r="F5" s="12">
        <v>1320932</v>
      </c>
      <c r="G5" s="37">
        <v>718221</v>
      </c>
      <c r="H5" s="12">
        <v>0</v>
      </c>
      <c r="I5" s="37">
        <v>68099849</v>
      </c>
      <c r="J5" s="12">
        <v>0</v>
      </c>
      <c r="K5" s="37">
        <v>872445888</v>
      </c>
      <c r="L5" s="12">
        <v>0.03</v>
      </c>
      <c r="M5" s="37">
        <v>60529933</v>
      </c>
      <c r="N5" s="12">
        <v>0</v>
      </c>
      <c r="O5" s="37">
        <v>704013706</v>
      </c>
      <c r="P5" s="12">
        <v>0.02</v>
      </c>
      <c r="Q5" s="12">
        <v>17733208</v>
      </c>
      <c r="R5" s="37">
        <v>128450102</v>
      </c>
      <c r="S5" s="12">
        <v>0</v>
      </c>
      <c r="T5" s="37">
        <v>3903012</v>
      </c>
      <c r="U5" s="12">
        <v>0</v>
      </c>
      <c r="V5" s="37">
        <v>104596181</v>
      </c>
      <c r="W5" s="12">
        <v>0</v>
      </c>
      <c r="X5" s="37">
        <v>1229603159</v>
      </c>
      <c r="Y5" s="12">
        <v>0.04</v>
      </c>
      <c r="Z5" s="37">
        <v>4435145</v>
      </c>
      <c r="AA5" s="12">
        <v>0</v>
      </c>
      <c r="AB5" s="37">
        <v>101549754</v>
      </c>
      <c r="AC5" s="12">
        <v>0</v>
      </c>
      <c r="AD5" s="37">
        <v>9633707</v>
      </c>
      <c r="AE5" s="12">
        <v>0</v>
      </c>
      <c r="AF5" s="37">
        <v>91757505</v>
      </c>
      <c r="AG5" s="12">
        <v>0</v>
      </c>
      <c r="AH5" s="37">
        <v>2239349506</v>
      </c>
      <c r="AI5" s="12">
        <v>7.0000000000000007E-2</v>
      </c>
      <c r="AJ5" s="12">
        <v>6371146</v>
      </c>
      <c r="AK5" s="12">
        <v>4471403</v>
      </c>
      <c r="AL5" s="12">
        <v>42382774</v>
      </c>
      <c r="AM5" s="12">
        <v>2292507</v>
      </c>
      <c r="AN5" s="37">
        <v>5982005815</v>
      </c>
      <c r="AO5" s="12">
        <v>0.19</v>
      </c>
      <c r="AP5" s="37">
        <v>1291250709</v>
      </c>
      <c r="AQ5" s="12">
        <v>0.04</v>
      </c>
      <c r="AR5" s="37">
        <v>3801529</v>
      </c>
      <c r="AS5" s="12">
        <v>0</v>
      </c>
      <c r="AT5" s="37">
        <v>52111890</v>
      </c>
      <c r="AU5" s="12">
        <v>0</v>
      </c>
      <c r="AV5" s="37"/>
      <c r="AX5" s="37">
        <v>5136158</v>
      </c>
      <c r="AY5" s="12">
        <v>0</v>
      </c>
      <c r="AZ5" s="12">
        <v>11633686</v>
      </c>
      <c r="BA5" s="12">
        <v>12033697</v>
      </c>
      <c r="BB5" s="12">
        <v>482464</v>
      </c>
      <c r="BC5" s="12">
        <v>149988</v>
      </c>
      <c r="BD5" s="12">
        <v>4888545</v>
      </c>
      <c r="BE5" s="12">
        <v>101945</v>
      </c>
      <c r="BF5" s="12">
        <v>5485621</v>
      </c>
      <c r="BG5" s="12">
        <v>14643943</v>
      </c>
      <c r="BH5" s="12">
        <v>5592493</v>
      </c>
      <c r="BI5" s="12">
        <v>35519900</v>
      </c>
      <c r="BJ5" s="12">
        <v>86463</v>
      </c>
      <c r="BK5" s="12">
        <v>34867</v>
      </c>
      <c r="BM5" s="12">
        <v>0.11</v>
      </c>
      <c r="BN5" s="12">
        <v>0</v>
      </c>
      <c r="BO5" s="12">
        <v>0.19</v>
      </c>
      <c r="BP5" s="12">
        <v>0.24</v>
      </c>
      <c r="BQ5" s="12">
        <v>4.2300000000000004</v>
      </c>
      <c r="BR5" s="12">
        <v>0.26</v>
      </c>
      <c r="BS5" s="12">
        <v>0.16</v>
      </c>
      <c r="BT5" s="12">
        <v>0.14000000000000001</v>
      </c>
      <c r="BU5" s="12">
        <v>0.22</v>
      </c>
      <c r="BV5" s="12">
        <v>4.78</v>
      </c>
      <c r="BW5" s="12">
        <v>0.1</v>
      </c>
      <c r="BX5" s="12">
        <v>0.21</v>
      </c>
      <c r="BY5" s="12">
        <v>4.58</v>
      </c>
      <c r="BZ5" s="12">
        <v>0.21</v>
      </c>
      <c r="CB5" s="12">
        <v>0.03</v>
      </c>
      <c r="CC5" s="12">
        <v>0.02</v>
      </c>
      <c r="CD5" s="12">
        <v>0.01</v>
      </c>
      <c r="CE5" s="12">
        <v>0</v>
      </c>
      <c r="CF5" s="12">
        <v>4.2</v>
      </c>
      <c r="CG5" s="12" t="s">
        <v>934</v>
      </c>
      <c r="CH5" s="12">
        <v>4.9870000000000001</v>
      </c>
      <c r="CI5" s="12" t="s">
        <v>967</v>
      </c>
      <c r="CJ5" s="12" t="s">
        <v>968</v>
      </c>
      <c r="CK5" s="12" t="s">
        <v>932</v>
      </c>
      <c r="CL5" s="37">
        <v>3127653596080</v>
      </c>
      <c r="CM5" s="12">
        <v>10130</v>
      </c>
      <c r="CN5" s="12" t="s">
        <v>1506</v>
      </c>
      <c r="CO5" s="12" t="s">
        <v>1507</v>
      </c>
      <c r="CP5" s="12">
        <v>36086205.240878858</v>
      </c>
      <c r="CQ5" s="12">
        <v>72</v>
      </c>
      <c r="CS5" s="12"/>
      <c r="CT5" s="36" t="str">
        <f t="shared" si="0"/>
        <v>100bn</v>
      </c>
      <c r="CU5" s="36" t="str">
        <f>VLOOKUP(CK5,Mapping!B:C,2,FALSE)</f>
        <v>US/CA</v>
      </c>
    </row>
    <row r="6" spans="1:99" ht="16" customHeight="1" x14ac:dyDescent="0.35">
      <c r="A6" s="12" t="s">
        <v>35</v>
      </c>
      <c r="B6" s="12" t="s">
        <v>925</v>
      </c>
      <c r="C6" s="12">
        <v>4</v>
      </c>
      <c r="D6" s="12">
        <v>6555112</v>
      </c>
      <c r="E6" s="37">
        <v>439300001</v>
      </c>
      <c r="G6" s="37">
        <v>326379026</v>
      </c>
      <c r="H6" s="12">
        <v>1.3</v>
      </c>
      <c r="I6" s="37"/>
      <c r="K6" s="37"/>
      <c r="M6" s="37"/>
      <c r="O6" s="37"/>
      <c r="R6" s="37">
        <v>57221924</v>
      </c>
      <c r="S6" s="12">
        <v>0.23</v>
      </c>
      <c r="T6" s="37">
        <v>47318381</v>
      </c>
      <c r="U6" s="12">
        <v>0.19</v>
      </c>
      <c r="V6" s="37"/>
      <c r="X6" s="37"/>
      <c r="Z6" s="37">
        <v>8380670</v>
      </c>
      <c r="AA6" s="12">
        <v>0.03</v>
      </c>
      <c r="AB6" s="37"/>
      <c r="AD6" s="37"/>
      <c r="AF6" s="37"/>
      <c r="AH6" s="37"/>
      <c r="AN6" s="37"/>
      <c r="AP6" s="37"/>
      <c r="AR6" s="37"/>
      <c r="AT6" s="37"/>
      <c r="AV6" s="37"/>
      <c r="AX6" s="37"/>
      <c r="AZ6" s="12">
        <v>4763087</v>
      </c>
      <c r="BC6" s="12">
        <v>283418</v>
      </c>
      <c r="BK6" s="12">
        <v>422712</v>
      </c>
      <c r="BN6" s="12">
        <v>0.95</v>
      </c>
      <c r="BX6" s="12">
        <v>0.09</v>
      </c>
      <c r="CD6" s="12">
        <v>0.02</v>
      </c>
      <c r="CE6" s="12">
        <v>0.01</v>
      </c>
      <c r="CG6" s="12" t="s">
        <v>929</v>
      </c>
      <c r="CH6" s="12">
        <v>26.916</v>
      </c>
      <c r="CI6" s="12" t="s">
        <v>941</v>
      </c>
      <c r="CJ6" s="12" t="s">
        <v>941</v>
      </c>
      <c r="CK6" s="12" t="s">
        <v>932</v>
      </c>
      <c r="CL6" s="37">
        <v>25230328351</v>
      </c>
      <c r="CM6" s="12">
        <v>1260</v>
      </c>
      <c r="CN6" s="12" t="s">
        <v>1506</v>
      </c>
      <c r="CO6" s="12" t="s">
        <v>1508</v>
      </c>
      <c r="CP6" s="12">
        <v>-4605869.9657327151</v>
      </c>
      <c r="CQ6" s="12">
        <v>90</v>
      </c>
      <c r="CR6" s="12">
        <v>46042.541666666664</v>
      </c>
      <c r="CS6" s="12"/>
      <c r="CT6" s="36" t="str">
        <f t="shared" si="0"/>
        <v>1bn - 50bn</v>
      </c>
      <c r="CU6" s="36" t="str">
        <f>VLOOKUP(CK6,Mapping!B:C,2,FALSE)</f>
        <v>US/CA</v>
      </c>
    </row>
    <row r="7" spans="1:99" ht="16" customHeight="1" x14ac:dyDescent="0.35">
      <c r="A7" s="12" t="s">
        <v>42</v>
      </c>
      <c r="B7" s="12" t="s">
        <v>933</v>
      </c>
      <c r="C7" s="12">
        <v>5</v>
      </c>
      <c r="D7" s="12">
        <v>4894574</v>
      </c>
      <c r="E7" s="37">
        <v>887028777</v>
      </c>
      <c r="G7" s="37">
        <v>243700839</v>
      </c>
      <c r="H7" s="12">
        <v>1.64</v>
      </c>
      <c r="I7" s="37"/>
      <c r="K7" s="37">
        <v>313822158</v>
      </c>
      <c r="L7" s="12">
        <v>2.11</v>
      </c>
      <c r="M7" s="37">
        <v>893650</v>
      </c>
      <c r="N7" s="12">
        <v>0.01</v>
      </c>
      <c r="O7" s="37">
        <v>325851365</v>
      </c>
      <c r="P7" s="12">
        <v>2.2000000000000002</v>
      </c>
      <c r="R7" s="37"/>
      <c r="T7" s="37"/>
      <c r="V7" s="37"/>
      <c r="X7" s="37"/>
      <c r="Z7" s="37"/>
      <c r="AB7" s="37">
        <v>45378</v>
      </c>
      <c r="AC7" s="12">
        <v>0</v>
      </c>
      <c r="AD7" s="37"/>
      <c r="AF7" s="37"/>
      <c r="AH7" s="37"/>
      <c r="AJ7" s="12">
        <v>2785</v>
      </c>
      <c r="AL7" s="12">
        <v>21456354</v>
      </c>
      <c r="AM7" s="12">
        <v>755015</v>
      </c>
      <c r="AN7" s="37">
        <v>981005</v>
      </c>
      <c r="AO7" s="12">
        <v>0.01</v>
      </c>
      <c r="AP7" s="37"/>
      <c r="AR7" s="37"/>
      <c r="AT7" s="37"/>
      <c r="AV7" s="37"/>
      <c r="AX7" s="37">
        <v>1734382</v>
      </c>
      <c r="AY7" s="12">
        <v>0.01</v>
      </c>
      <c r="BB7" s="12">
        <v>5000</v>
      </c>
      <c r="BG7" s="12">
        <v>5080677</v>
      </c>
      <c r="BI7" s="12">
        <v>5825</v>
      </c>
      <c r="BN7" s="12">
        <v>0.71</v>
      </c>
      <c r="BR7" s="12">
        <v>0</v>
      </c>
      <c r="BS7" s="12">
        <v>0.06</v>
      </c>
      <c r="BU7" s="12">
        <v>0.11</v>
      </c>
      <c r="BW7" s="12">
        <v>0.03</v>
      </c>
      <c r="BY7" s="12">
        <v>0</v>
      </c>
      <c r="CC7" s="12">
        <v>0</v>
      </c>
      <c r="CG7" s="12" t="s">
        <v>959</v>
      </c>
      <c r="CH7" s="12">
        <v>37.46</v>
      </c>
      <c r="CI7" s="12" t="s">
        <v>960</v>
      </c>
      <c r="CJ7" s="12"/>
      <c r="CK7" s="12" t="s">
        <v>961</v>
      </c>
      <c r="CL7" s="37">
        <v>14841382794</v>
      </c>
      <c r="CM7" s="12">
        <v>5290</v>
      </c>
      <c r="CN7" s="12" t="s">
        <v>1506</v>
      </c>
      <c r="CO7" s="12" t="s">
        <v>1508</v>
      </c>
      <c r="CP7" s="12">
        <v>-4165851.9451723443</v>
      </c>
      <c r="CQ7" s="12">
        <v>91</v>
      </c>
      <c r="CR7" s="12">
        <v>45996.416666666664</v>
      </c>
      <c r="CS7" s="12"/>
      <c r="CT7" s="36" t="str">
        <f t="shared" si="0"/>
        <v>1bn - 50bn</v>
      </c>
      <c r="CU7" s="36" t="str">
        <f>VLOOKUP(CK7,Mapping!B:C,2,FALSE)</f>
        <v>EU</v>
      </c>
    </row>
    <row r="8" spans="1:99" ht="16" customHeight="1" x14ac:dyDescent="0.35">
      <c r="A8" s="12" t="s">
        <v>36</v>
      </c>
      <c r="B8" s="12" t="s">
        <v>925</v>
      </c>
      <c r="C8" s="12">
        <v>6</v>
      </c>
      <c r="D8" s="12">
        <v>4589621</v>
      </c>
      <c r="E8" s="37">
        <v>228517230</v>
      </c>
      <c r="G8" s="37">
        <v>228517230</v>
      </c>
      <c r="H8" s="12">
        <v>1.42</v>
      </c>
      <c r="I8" s="37"/>
      <c r="K8" s="37"/>
      <c r="M8" s="37"/>
      <c r="O8" s="37"/>
      <c r="R8" s="37"/>
      <c r="T8" s="37"/>
      <c r="V8" s="37"/>
      <c r="X8" s="37"/>
      <c r="Z8" s="37"/>
      <c r="AB8" s="37"/>
      <c r="AD8" s="37"/>
      <c r="AF8" s="37"/>
      <c r="AH8" s="37"/>
      <c r="AN8" s="37"/>
      <c r="AP8" s="37"/>
      <c r="AR8" s="37"/>
      <c r="AT8" s="37"/>
      <c r="AV8" s="37"/>
      <c r="AX8" s="37"/>
      <c r="BN8" s="12">
        <v>0.67</v>
      </c>
      <c r="CG8" s="12" t="s">
        <v>959</v>
      </c>
      <c r="CH8" s="12">
        <v>16.613</v>
      </c>
      <c r="CI8" s="12" t="s">
        <v>941</v>
      </c>
      <c r="CJ8" s="12" t="s">
        <v>941</v>
      </c>
      <c r="CK8" s="12" t="s">
        <v>932</v>
      </c>
      <c r="CL8" s="37">
        <v>16051141096</v>
      </c>
      <c r="CM8" s="12">
        <v>12</v>
      </c>
      <c r="CN8" s="12" t="s">
        <v>1509</v>
      </c>
      <c r="CO8" s="12" t="s">
        <v>1510</v>
      </c>
      <c r="CP8" s="12">
        <v>3394363.6766780894</v>
      </c>
      <c r="CQ8" s="12">
        <v>98</v>
      </c>
      <c r="CR8" s="12">
        <v>46093.020833333336</v>
      </c>
      <c r="CS8" s="12"/>
      <c r="CT8" s="36" t="str">
        <f t="shared" si="0"/>
        <v>1bn - 50bn</v>
      </c>
      <c r="CU8" s="36" t="str">
        <f>VLOOKUP(CK8,Mapping!B:C,2,FALSE)</f>
        <v>US/CA</v>
      </c>
    </row>
    <row r="9" spans="1:99" ht="16" customHeight="1" x14ac:dyDescent="0.35">
      <c r="A9" s="12" t="s">
        <v>40</v>
      </c>
      <c r="B9" s="12" t="s">
        <v>933</v>
      </c>
      <c r="C9" s="12">
        <v>7</v>
      </c>
      <c r="D9" s="12">
        <v>2861617</v>
      </c>
      <c r="E9" s="37">
        <v>334100526</v>
      </c>
      <c r="G9" s="37">
        <v>142479910</v>
      </c>
      <c r="H9" s="12">
        <v>2.19</v>
      </c>
      <c r="I9" s="37"/>
      <c r="K9" s="37">
        <v>85325633</v>
      </c>
      <c r="L9" s="12">
        <v>1.31</v>
      </c>
      <c r="M9" s="37">
        <v>21661924</v>
      </c>
      <c r="N9" s="12">
        <v>0.33</v>
      </c>
      <c r="O9" s="37">
        <v>84633059</v>
      </c>
      <c r="P9" s="12">
        <v>1.3</v>
      </c>
      <c r="R9" s="37"/>
      <c r="T9" s="37"/>
      <c r="V9" s="37"/>
      <c r="X9" s="37"/>
      <c r="Z9" s="37"/>
      <c r="AB9" s="37"/>
      <c r="AD9" s="37">
        <v>0</v>
      </c>
      <c r="AE9" s="12">
        <v>0</v>
      </c>
      <c r="AF9" s="37"/>
      <c r="AH9" s="37"/>
      <c r="AL9" s="12">
        <v>4970200</v>
      </c>
      <c r="AN9" s="37"/>
      <c r="AP9" s="37"/>
      <c r="AR9" s="37"/>
      <c r="AT9" s="37"/>
      <c r="AV9" s="37"/>
      <c r="AX9" s="37"/>
      <c r="BB9" s="12">
        <v>172660</v>
      </c>
      <c r="BG9" s="12">
        <v>1289679</v>
      </c>
      <c r="BJ9" s="12">
        <v>0</v>
      </c>
      <c r="BN9" s="12">
        <v>0.42</v>
      </c>
      <c r="BS9" s="12">
        <v>0.01</v>
      </c>
      <c r="BU9" s="12">
        <v>0.03</v>
      </c>
      <c r="CB9" s="12">
        <v>0</v>
      </c>
      <c r="CC9" s="12">
        <v>0.01</v>
      </c>
      <c r="CG9" s="12" t="s">
        <v>929</v>
      </c>
      <c r="CH9" s="12">
        <v>59.283999999999999</v>
      </c>
      <c r="CI9" s="12" t="s">
        <v>971</v>
      </c>
      <c r="CJ9" s="12" t="s">
        <v>972</v>
      </c>
      <c r="CK9" s="12" t="s">
        <v>932</v>
      </c>
      <c r="CL9" s="37">
        <v>6544176802</v>
      </c>
      <c r="CM9" s="12">
        <v>3006</v>
      </c>
      <c r="CN9" s="12" t="s">
        <v>1509</v>
      </c>
      <c r="CO9" s="12" t="s">
        <v>1508</v>
      </c>
      <c r="CP9" s="12">
        <v>-1938263.3944769201</v>
      </c>
      <c r="CQ9" s="12">
        <v>91</v>
      </c>
      <c r="CR9" s="12">
        <v>45980.520833333336</v>
      </c>
      <c r="CS9" s="12"/>
      <c r="CT9" s="36" t="str">
        <f t="shared" si="0"/>
        <v>1bn - 50bn</v>
      </c>
      <c r="CU9" s="36" t="str">
        <f>VLOOKUP(CK9,Mapping!B:C,2,FALSE)</f>
        <v>US/CA</v>
      </c>
    </row>
    <row r="10" spans="1:99" ht="16" customHeight="1" x14ac:dyDescent="0.35">
      <c r="A10" s="12" t="s">
        <v>25</v>
      </c>
      <c r="B10" s="12" t="s">
        <v>933</v>
      </c>
      <c r="C10" s="12">
        <v>106</v>
      </c>
      <c r="D10" s="12">
        <v>164868</v>
      </c>
      <c r="E10" s="37">
        <v>26864027092</v>
      </c>
      <c r="F10" s="12">
        <v>10813028</v>
      </c>
      <c r="G10" s="37">
        <v>11855658</v>
      </c>
      <c r="H10" s="12">
        <v>0</v>
      </c>
      <c r="I10" s="37">
        <v>769833066</v>
      </c>
      <c r="J10" s="12">
        <v>0.05</v>
      </c>
      <c r="K10" s="37">
        <v>9440457078</v>
      </c>
      <c r="L10" s="12">
        <v>0.6</v>
      </c>
      <c r="M10" s="37">
        <v>594477324</v>
      </c>
      <c r="N10" s="12">
        <v>0.04</v>
      </c>
      <c r="O10" s="37">
        <v>7249634953</v>
      </c>
      <c r="P10" s="12">
        <v>0.46</v>
      </c>
      <c r="Q10" s="12">
        <v>3539136</v>
      </c>
      <c r="R10" s="37">
        <v>1140758383</v>
      </c>
      <c r="S10" s="12">
        <v>7.0000000000000007E-2</v>
      </c>
      <c r="T10" s="37">
        <v>2299905</v>
      </c>
      <c r="U10" s="12">
        <v>0</v>
      </c>
      <c r="V10" s="37">
        <v>627009631</v>
      </c>
      <c r="W10" s="12">
        <v>0.04</v>
      </c>
      <c r="X10" s="37">
        <v>1065445550</v>
      </c>
      <c r="Y10" s="12">
        <v>7.0000000000000007E-2</v>
      </c>
      <c r="Z10" s="37">
        <v>0</v>
      </c>
      <c r="AA10" s="12">
        <v>0</v>
      </c>
      <c r="AB10" s="37">
        <v>750504103</v>
      </c>
      <c r="AC10" s="12">
        <v>0.05</v>
      </c>
      <c r="AD10" s="37"/>
      <c r="AF10" s="37">
        <v>460620666</v>
      </c>
      <c r="AG10" s="12">
        <v>0.03</v>
      </c>
      <c r="AH10" s="37">
        <v>480331538</v>
      </c>
      <c r="AI10" s="12">
        <v>0.03</v>
      </c>
      <c r="AJ10" s="12">
        <v>46060649</v>
      </c>
      <c r="AK10" s="12">
        <v>22735527</v>
      </c>
      <c r="AL10" s="12">
        <v>395046722</v>
      </c>
      <c r="AM10" s="12">
        <v>16469661</v>
      </c>
      <c r="AN10" s="37">
        <v>3271040919</v>
      </c>
      <c r="AO10" s="12">
        <v>0.21</v>
      </c>
      <c r="AP10" s="37">
        <v>861979458</v>
      </c>
      <c r="AQ10" s="12">
        <v>0.05</v>
      </c>
      <c r="AR10" s="37">
        <v>90283960</v>
      </c>
      <c r="AS10" s="12">
        <v>0.01</v>
      </c>
      <c r="AT10" s="37">
        <v>0</v>
      </c>
      <c r="AU10" s="12">
        <v>0</v>
      </c>
      <c r="AV10" s="37"/>
      <c r="AX10" s="37">
        <v>47494900</v>
      </c>
      <c r="AY10" s="12">
        <v>0</v>
      </c>
      <c r="AZ10" s="12">
        <v>85931794</v>
      </c>
      <c r="BA10" s="12">
        <v>9396292</v>
      </c>
      <c r="BB10" s="12">
        <v>4055651</v>
      </c>
      <c r="BC10" s="12">
        <v>0</v>
      </c>
      <c r="BD10" s="12">
        <v>0</v>
      </c>
      <c r="BE10" s="12">
        <v>1099415</v>
      </c>
      <c r="BF10" s="12">
        <v>27257009</v>
      </c>
      <c r="BG10" s="12">
        <v>122638472</v>
      </c>
      <c r="BH10" s="12">
        <v>3042531</v>
      </c>
      <c r="BI10" s="12">
        <v>15270025</v>
      </c>
      <c r="BK10" s="12">
        <v>16712</v>
      </c>
      <c r="BM10" s="12">
        <v>1.23</v>
      </c>
      <c r="BN10" s="12">
        <v>0.02</v>
      </c>
      <c r="BO10" s="12">
        <v>1.57</v>
      </c>
      <c r="BP10" s="12">
        <v>1.17</v>
      </c>
      <c r="BQ10" s="12">
        <v>0.84</v>
      </c>
      <c r="BR10" s="12">
        <v>1.84</v>
      </c>
      <c r="BS10" s="12">
        <v>1.35</v>
      </c>
      <c r="BT10" s="12">
        <v>0.71</v>
      </c>
      <c r="BU10" s="12">
        <v>2.06</v>
      </c>
      <c r="BV10" s="12">
        <v>2.6</v>
      </c>
      <c r="BW10" s="12">
        <v>0.7</v>
      </c>
      <c r="BX10" s="12">
        <v>1.54</v>
      </c>
      <c r="BY10" s="12">
        <v>1.97</v>
      </c>
      <c r="BZ10" s="12">
        <v>0.17</v>
      </c>
      <c r="CC10" s="12">
        <v>0.17</v>
      </c>
      <c r="CD10" s="12">
        <v>0</v>
      </c>
      <c r="CE10" s="12">
        <v>0</v>
      </c>
      <c r="CF10" s="12">
        <v>0</v>
      </c>
      <c r="CG10" s="12" t="s">
        <v>929</v>
      </c>
      <c r="CH10" s="12">
        <v>20.193999999999999</v>
      </c>
      <c r="CI10" s="12" t="s">
        <v>943</v>
      </c>
      <c r="CJ10" s="12"/>
      <c r="CK10" s="12" t="s">
        <v>944</v>
      </c>
      <c r="CL10" s="37">
        <v>1551847282513</v>
      </c>
      <c r="CM10" s="12">
        <v>295</v>
      </c>
      <c r="CN10" s="12" t="s">
        <v>1511</v>
      </c>
      <c r="CO10" s="12" t="s">
        <v>1512</v>
      </c>
      <c r="CP10" s="12">
        <v>776509.97782705096</v>
      </c>
      <c r="CQ10" s="12">
        <v>77</v>
      </c>
      <c r="CR10" s="12">
        <v>45994.145833333336</v>
      </c>
      <c r="CS10" s="12"/>
      <c r="CT10" s="36" t="str">
        <f t="shared" si="0"/>
        <v>100bn</v>
      </c>
      <c r="CU10" s="36" t="str">
        <f>VLOOKUP(CK10,Mapping!B:C,2,FALSE)</f>
        <v>EU</v>
      </c>
    </row>
    <row r="11" spans="1:99" ht="16" customHeight="1" x14ac:dyDescent="0.35">
      <c r="A11" s="12" t="s">
        <v>119</v>
      </c>
      <c r="B11" s="12" t="s">
        <v>933</v>
      </c>
      <c r="C11" s="12">
        <v>50</v>
      </c>
      <c r="D11" s="12">
        <v>524212</v>
      </c>
      <c r="E11" s="37">
        <v>5714433537</v>
      </c>
      <c r="F11" s="12">
        <v>192211</v>
      </c>
      <c r="G11" s="37">
        <v>26100515</v>
      </c>
      <c r="H11" s="12">
        <v>0</v>
      </c>
      <c r="I11" s="37">
        <v>11071095</v>
      </c>
      <c r="J11" s="12">
        <v>0</v>
      </c>
      <c r="K11" s="37">
        <v>131954503</v>
      </c>
      <c r="L11" s="12">
        <v>0.01</v>
      </c>
      <c r="M11" s="37">
        <v>30766430</v>
      </c>
      <c r="N11" s="12">
        <v>0</v>
      </c>
      <c r="O11" s="37">
        <v>373143514</v>
      </c>
      <c r="P11" s="12">
        <v>0.03</v>
      </c>
      <c r="Q11" s="12">
        <v>7541897</v>
      </c>
      <c r="R11" s="37">
        <v>75524698</v>
      </c>
      <c r="S11" s="12">
        <v>0.01</v>
      </c>
      <c r="T11" s="37">
        <v>7917628</v>
      </c>
      <c r="U11" s="12">
        <v>0</v>
      </c>
      <c r="V11" s="37">
        <v>21900967</v>
      </c>
      <c r="W11" s="12">
        <v>0</v>
      </c>
      <c r="X11" s="37">
        <v>1231258271</v>
      </c>
      <c r="Y11" s="12">
        <v>0.1</v>
      </c>
      <c r="Z11" s="37">
        <v>29184289</v>
      </c>
      <c r="AA11" s="12">
        <v>0</v>
      </c>
      <c r="AB11" s="37">
        <v>16856502</v>
      </c>
      <c r="AC11" s="12">
        <v>0</v>
      </c>
      <c r="AD11" s="37">
        <v>83207342</v>
      </c>
      <c r="AE11" s="12">
        <v>0.01</v>
      </c>
      <c r="AF11" s="37">
        <v>4781617</v>
      </c>
      <c r="AG11" s="12">
        <v>0</v>
      </c>
      <c r="AH11" s="37">
        <v>952390753</v>
      </c>
      <c r="AI11" s="12">
        <v>0.08</v>
      </c>
      <c r="AJ11" s="12">
        <v>1136909</v>
      </c>
      <c r="AK11" s="12">
        <v>870618</v>
      </c>
      <c r="AL11" s="12">
        <v>26676023</v>
      </c>
      <c r="AM11" s="12">
        <v>356913</v>
      </c>
      <c r="AN11" s="37">
        <v>2237376679</v>
      </c>
      <c r="AO11" s="12">
        <v>0.19</v>
      </c>
      <c r="AP11" s="37">
        <v>473003794</v>
      </c>
      <c r="AQ11" s="12">
        <v>0.04</v>
      </c>
      <c r="AR11" s="37">
        <v>1307425</v>
      </c>
      <c r="AS11" s="12">
        <v>0</v>
      </c>
      <c r="AT11" s="37">
        <v>5700510</v>
      </c>
      <c r="AU11" s="12">
        <v>0</v>
      </c>
      <c r="AV11" s="37"/>
      <c r="AX11" s="37">
        <v>987005</v>
      </c>
      <c r="AY11" s="12">
        <v>0</v>
      </c>
      <c r="AZ11" s="12">
        <v>7118480</v>
      </c>
      <c r="BA11" s="12">
        <v>12049895</v>
      </c>
      <c r="BB11" s="12">
        <v>245229</v>
      </c>
      <c r="BC11" s="12">
        <v>986956</v>
      </c>
      <c r="BD11" s="12">
        <v>534757</v>
      </c>
      <c r="BE11" s="12">
        <v>35061</v>
      </c>
      <c r="BF11" s="12">
        <v>294577</v>
      </c>
      <c r="BG11" s="12">
        <v>2015676</v>
      </c>
      <c r="BH11" s="12">
        <v>2048611</v>
      </c>
      <c r="BI11" s="12">
        <v>13285075</v>
      </c>
      <c r="BJ11" s="12">
        <v>746790</v>
      </c>
      <c r="BK11" s="12">
        <v>70731</v>
      </c>
      <c r="BM11" s="12">
        <v>0.04</v>
      </c>
      <c r="BN11" s="12">
        <v>0.08</v>
      </c>
      <c r="BO11" s="12">
        <v>0.03</v>
      </c>
      <c r="BP11" s="12">
        <v>0.01</v>
      </c>
      <c r="BQ11" s="12">
        <v>1.8</v>
      </c>
      <c r="BR11" s="12">
        <v>0.05</v>
      </c>
      <c r="BS11" s="12">
        <v>0.02</v>
      </c>
      <c r="BT11" s="12">
        <v>0.03</v>
      </c>
      <c r="BU11" s="12">
        <v>0.14000000000000001</v>
      </c>
      <c r="BV11" s="12">
        <v>1.75</v>
      </c>
      <c r="BW11" s="12">
        <v>0.02</v>
      </c>
      <c r="BX11" s="12">
        <v>0.13</v>
      </c>
      <c r="BY11" s="12">
        <v>1.71</v>
      </c>
      <c r="BZ11" s="12">
        <v>0.21</v>
      </c>
      <c r="CB11" s="12">
        <v>0.26</v>
      </c>
      <c r="CC11" s="12">
        <v>0.01</v>
      </c>
      <c r="CD11" s="12">
        <v>0.08</v>
      </c>
      <c r="CE11" s="12">
        <v>0</v>
      </c>
      <c r="CF11" s="12">
        <v>0.46</v>
      </c>
      <c r="CG11" s="12" t="s">
        <v>940</v>
      </c>
      <c r="CH11" s="12">
        <v>12.186</v>
      </c>
      <c r="CI11" s="12" t="s">
        <v>953</v>
      </c>
      <c r="CJ11" s="12"/>
      <c r="CK11" s="12" t="s">
        <v>954</v>
      </c>
      <c r="CL11" s="37">
        <v>1184413742089</v>
      </c>
      <c r="CM11" s="12">
        <v>38</v>
      </c>
      <c r="CN11" s="12" t="s">
        <v>1506</v>
      </c>
      <c r="CO11" s="12" t="s">
        <v>1510</v>
      </c>
      <c r="CP11" s="12">
        <v>13408319.109050596</v>
      </c>
      <c r="CQ11" s="12">
        <v>73</v>
      </c>
      <c r="CS11" s="12"/>
      <c r="CT11" s="36" t="str">
        <f t="shared" si="0"/>
        <v>100bn</v>
      </c>
      <c r="CU11" s="36" t="str">
        <f>VLOOKUP(CK11,Mapping!B:C,2,FALSE)</f>
        <v>EU</v>
      </c>
    </row>
    <row r="12" spans="1:99" ht="16" customHeight="1" x14ac:dyDescent="0.35">
      <c r="A12" s="12" t="s">
        <v>67</v>
      </c>
      <c r="B12" s="12" t="s">
        <v>925</v>
      </c>
      <c r="C12" s="12">
        <v>10</v>
      </c>
      <c r="D12" s="12">
        <v>2604281</v>
      </c>
      <c r="E12" s="37">
        <v>1110951244</v>
      </c>
      <c r="G12" s="37">
        <v>129667151</v>
      </c>
      <c r="H12" s="12">
        <v>3.23</v>
      </c>
      <c r="I12" s="37"/>
      <c r="K12" s="37"/>
      <c r="M12" s="37">
        <v>88199509</v>
      </c>
      <c r="N12" s="12">
        <v>2.2000000000000002</v>
      </c>
      <c r="O12" s="37"/>
      <c r="R12" s="37"/>
      <c r="T12" s="37">
        <v>357088600</v>
      </c>
      <c r="U12" s="12">
        <v>8.9</v>
      </c>
      <c r="V12" s="37"/>
      <c r="X12" s="37">
        <v>521506693</v>
      </c>
      <c r="Y12" s="12">
        <v>12.99</v>
      </c>
      <c r="Z12" s="37"/>
      <c r="AB12" s="37"/>
      <c r="AD12" s="37"/>
      <c r="AF12" s="37"/>
      <c r="AH12" s="37"/>
      <c r="AN12" s="37"/>
      <c r="AP12" s="37"/>
      <c r="AR12" s="37">
        <v>14489291</v>
      </c>
      <c r="AS12" s="12">
        <v>0.36</v>
      </c>
      <c r="AT12" s="37"/>
      <c r="AV12" s="37"/>
      <c r="AX12" s="37"/>
      <c r="BA12" s="12">
        <v>5103804</v>
      </c>
      <c r="BB12" s="12">
        <v>703009</v>
      </c>
      <c r="BE12" s="12">
        <v>388557</v>
      </c>
      <c r="BK12" s="12">
        <v>3190000</v>
      </c>
      <c r="BM12" s="12">
        <v>0.43</v>
      </c>
      <c r="BN12" s="12">
        <v>0.38</v>
      </c>
      <c r="BZ12" s="12">
        <v>0.09</v>
      </c>
      <c r="CC12" s="12">
        <v>0.03</v>
      </c>
      <c r="CE12" s="12">
        <v>0.1</v>
      </c>
      <c r="CG12" s="12" t="s">
        <v>976</v>
      </c>
      <c r="CH12" s="12">
        <v>73.415000000000006</v>
      </c>
      <c r="CI12" s="12" t="s">
        <v>977</v>
      </c>
      <c r="CJ12" s="12"/>
      <c r="CK12" s="12" t="s">
        <v>927</v>
      </c>
      <c r="CL12" s="37">
        <v>4004956787</v>
      </c>
      <c r="CM12" s="12">
        <v>5305</v>
      </c>
      <c r="CN12" s="12" t="s">
        <v>1513</v>
      </c>
      <c r="CO12" s="12" t="s">
        <v>1508</v>
      </c>
      <c r="CP12" s="12">
        <v>-890086.21245716594</v>
      </c>
      <c r="CQ12" s="12">
        <v>100</v>
      </c>
      <c r="CS12" s="12"/>
      <c r="CT12" s="36" t="str">
        <f t="shared" si="0"/>
        <v>1bn - 50bn</v>
      </c>
      <c r="CU12" s="36" t="str">
        <f>VLOOKUP(CK12,Mapping!B:C,2,FALSE)</f>
        <v>CN</v>
      </c>
    </row>
    <row r="13" spans="1:99" ht="16" customHeight="1" x14ac:dyDescent="0.35">
      <c r="A13" s="12" t="s">
        <v>110</v>
      </c>
      <c r="B13" s="12" t="s">
        <v>933</v>
      </c>
      <c r="C13" s="12">
        <v>40</v>
      </c>
      <c r="D13" s="12">
        <v>705854</v>
      </c>
      <c r="E13" s="37">
        <v>6101382865</v>
      </c>
      <c r="F13" s="12">
        <v>144763</v>
      </c>
      <c r="G13" s="37">
        <v>35144471</v>
      </c>
      <c r="H13" s="12">
        <v>0</v>
      </c>
      <c r="I13" s="37">
        <v>7035115</v>
      </c>
      <c r="J13" s="12">
        <v>0</v>
      </c>
      <c r="K13" s="37">
        <v>2435922618</v>
      </c>
      <c r="L13" s="12">
        <v>0.13</v>
      </c>
      <c r="M13" s="37">
        <v>692326420</v>
      </c>
      <c r="N13" s="12">
        <v>0.04</v>
      </c>
      <c r="O13" s="37">
        <v>117834936</v>
      </c>
      <c r="P13" s="12">
        <v>0.01</v>
      </c>
      <c r="Q13" s="12">
        <v>6764086</v>
      </c>
      <c r="R13" s="37">
        <v>6917848</v>
      </c>
      <c r="S13" s="12">
        <v>0</v>
      </c>
      <c r="T13" s="37">
        <v>30443650</v>
      </c>
      <c r="U13" s="12">
        <v>0</v>
      </c>
      <c r="V13" s="37">
        <v>30113333</v>
      </c>
      <c r="W13" s="12">
        <v>0</v>
      </c>
      <c r="X13" s="37">
        <v>261077972</v>
      </c>
      <c r="Y13" s="12">
        <v>0.01</v>
      </c>
      <c r="Z13" s="37">
        <v>7966513</v>
      </c>
      <c r="AA13" s="12">
        <v>0</v>
      </c>
      <c r="AB13" s="37">
        <v>373591</v>
      </c>
      <c r="AC13" s="12">
        <v>0</v>
      </c>
      <c r="AD13" s="37">
        <v>1913861</v>
      </c>
      <c r="AE13" s="12">
        <v>0</v>
      </c>
      <c r="AF13" s="37">
        <v>8917061</v>
      </c>
      <c r="AG13" s="12">
        <v>0</v>
      </c>
      <c r="AH13" s="37">
        <v>854168780</v>
      </c>
      <c r="AI13" s="12">
        <v>0.04</v>
      </c>
      <c r="AJ13" s="12">
        <v>23897</v>
      </c>
      <c r="AK13" s="12">
        <v>1278613</v>
      </c>
      <c r="AL13" s="12">
        <v>6537620</v>
      </c>
      <c r="AN13" s="37">
        <v>1259315133</v>
      </c>
      <c r="AO13" s="12">
        <v>7.0000000000000007E-2</v>
      </c>
      <c r="AP13" s="37">
        <v>306660248</v>
      </c>
      <c r="AQ13" s="12">
        <v>0.02</v>
      </c>
      <c r="AR13" s="37">
        <v>45190446</v>
      </c>
      <c r="AS13" s="12">
        <v>0</v>
      </c>
      <c r="AT13" s="37">
        <v>60869</v>
      </c>
      <c r="AU13" s="12">
        <v>0</v>
      </c>
      <c r="AV13" s="37"/>
      <c r="AX13" s="37"/>
      <c r="AZ13" s="12">
        <v>666133</v>
      </c>
      <c r="BA13" s="12">
        <v>2555079</v>
      </c>
      <c r="BB13" s="12">
        <v>5518304</v>
      </c>
      <c r="BC13" s="12">
        <v>269412</v>
      </c>
      <c r="BD13" s="12">
        <v>5710</v>
      </c>
      <c r="BE13" s="12">
        <v>1211865</v>
      </c>
      <c r="BF13" s="12">
        <v>570266</v>
      </c>
      <c r="BG13" s="12">
        <v>39070987</v>
      </c>
      <c r="BH13" s="12">
        <v>1328166</v>
      </c>
      <c r="BI13" s="12">
        <v>7477550</v>
      </c>
      <c r="BJ13" s="12">
        <v>17177</v>
      </c>
      <c r="BK13" s="12">
        <v>271964</v>
      </c>
      <c r="BM13" s="12">
        <v>1.35</v>
      </c>
      <c r="BN13" s="12">
        <v>0.1</v>
      </c>
      <c r="BO13" s="12">
        <v>0.02</v>
      </c>
      <c r="BP13" s="12">
        <v>0.02</v>
      </c>
      <c r="BQ13" s="12">
        <v>1.61</v>
      </c>
      <c r="BR13" s="12">
        <v>0</v>
      </c>
      <c r="BS13" s="12">
        <v>0.43</v>
      </c>
      <c r="BT13" s="12">
        <v>0.04</v>
      </c>
      <c r="BU13" s="12">
        <v>0.03</v>
      </c>
      <c r="BV13" s="12">
        <v>1.1399999999999999</v>
      </c>
      <c r="BX13" s="12">
        <v>0.01</v>
      </c>
      <c r="BY13" s="12">
        <v>0.96</v>
      </c>
      <c r="BZ13" s="12">
        <v>0.04</v>
      </c>
      <c r="CB13" s="12">
        <v>0.01</v>
      </c>
      <c r="CC13" s="12">
        <v>0.23</v>
      </c>
      <c r="CD13" s="12">
        <v>0.02</v>
      </c>
      <c r="CE13" s="12">
        <v>0.01</v>
      </c>
      <c r="CF13" s="12">
        <v>0</v>
      </c>
      <c r="CG13" s="12" t="s">
        <v>940</v>
      </c>
      <c r="CH13" s="12">
        <v>24.363</v>
      </c>
      <c r="CI13" s="12" t="s">
        <v>967</v>
      </c>
      <c r="CJ13" s="12" t="s">
        <v>968</v>
      </c>
      <c r="CK13" s="12" t="s">
        <v>932</v>
      </c>
      <c r="CL13" s="37">
        <v>1923778537161</v>
      </c>
      <c r="CM13" s="12">
        <v>35</v>
      </c>
      <c r="CN13" s="12" t="s">
        <v>1506</v>
      </c>
      <c r="CO13" s="12" t="s">
        <v>1510</v>
      </c>
      <c r="CP13" s="12">
        <v>22696316.145938318</v>
      </c>
      <c r="CQ13" s="12">
        <v>67</v>
      </c>
      <c r="CR13" s="12">
        <v>46002.333333333336</v>
      </c>
      <c r="CS13" s="12"/>
      <c r="CT13" s="36" t="str">
        <f t="shared" si="0"/>
        <v>100bn</v>
      </c>
      <c r="CU13" s="36" t="str">
        <f>VLOOKUP(CK13,Mapping!B:C,2,FALSE)</f>
        <v>US/CA</v>
      </c>
    </row>
    <row r="14" spans="1:99" ht="16" customHeight="1" x14ac:dyDescent="0.35">
      <c r="A14" s="12" t="s">
        <v>72</v>
      </c>
      <c r="B14" s="12" t="s">
        <v>925</v>
      </c>
      <c r="C14" s="12">
        <v>12</v>
      </c>
      <c r="D14" s="12">
        <v>2329290</v>
      </c>
      <c r="E14" s="37">
        <v>132503850</v>
      </c>
      <c r="G14" s="37">
        <v>115975349</v>
      </c>
      <c r="H14" s="12">
        <v>1.47</v>
      </c>
      <c r="I14" s="37"/>
      <c r="K14" s="37"/>
      <c r="M14" s="37"/>
      <c r="O14" s="37"/>
      <c r="R14" s="37"/>
      <c r="T14" s="37">
        <v>16528501</v>
      </c>
      <c r="U14" s="12">
        <v>0.21</v>
      </c>
      <c r="V14" s="37"/>
      <c r="X14" s="37">
        <v>0</v>
      </c>
      <c r="Y14" s="12">
        <v>0</v>
      </c>
      <c r="Z14" s="37"/>
      <c r="AB14" s="37"/>
      <c r="AD14" s="37">
        <v>0</v>
      </c>
      <c r="AE14" s="12">
        <v>0</v>
      </c>
      <c r="AF14" s="37"/>
      <c r="AH14" s="37"/>
      <c r="AN14" s="37"/>
      <c r="AP14" s="37"/>
      <c r="AR14" s="37"/>
      <c r="AT14" s="37"/>
      <c r="AV14" s="37"/>
      <c r="AX14" s="37"/>
      <c r="BA14" s="12">
        <v>0</v>
      </c>
      <c r="BJ14" s="12">
        <v>0</v>
      </c>
      <c r="BK14" s="12">
        <v>147655</v>
      </c>
      <c r="BN14" s="12">
        <v>0.34</v>
      </c>
      <c r="BZ14" s="12">
        <v>0</v>
      </c>
      <c r="CB14" s="12">
        <v>0</v>
      </c>
      <c r="CE14" s="12">
        <v>0</v>
      </c>
      <c r="CG14" s="12" t="s">
        <v>940</v>
      </c>
      <c r="CH14" s="12">
        <v>118.608</v>
      </c>
      <c r="CI14" s="12" t="s">
        <v>950</v>
      </c>
      <c r="CJ14" s="12"/>
      <c r="CK14" s="12" t="s">
        <v>951</v>
      </c>
      <c r="CL14" s="37">
        <v>7574057446</v>
      </c>
      <c r="CM14" s="12">
        <v>10154</v>
      </c>
      <c r="CN14" s="12" t="s">
        <v>1514</v>
      </c>
      <c r="CO14" s="12" t="s">
        <v>1507</v>
      </c>
      <c r="CP14" s="12">
        <v>5940207.1356581338</v>
      </c>
      <c r="CQ14" s="12">
        <v>99</v>
      </c>
      <c r="CR14" s="12">
        <v>45988.291666666664</v>
      </c>
      <c r="CS14" s="12"/>
      <c r="CT14" s="36" t="str">
        <f t="shared" si="0"/>
        <v>1bn - 50bn</v>
      </c>
      <c r="CU14" s="36" t="str">
        <f>VLOOKUP(CK14,Mapping!B:C,2,FALSE)</f>
        <v>HK</v>
      </c>
    </row>
    <row r="15" spans="1:99" ht="16" customHeight="1" x14ac:dyDescent="0.35">
      <c r="A15" s="12" t="s">
        <v>45</v>
      </c>
      <c r="B15" s="12" t="s">
        <v>933</v>
      </c>
      <c r="C15" s="12">
        <v>91</v>
      </c>
      <c r="D15" s="12">
        <v>208476</v>
      </c>
      <c r="E15" s="37">
        <v>11754062926</v>
      </c>
      <c r="F15" s="12">
        <v>3125582</v>
      </c>
      <c r="G15" s="37">
        <v>10380020</v>
      </c>
      <c r="H15" s="12">
        <v>0</v>
      </c>
      <c r="I15" s="37">
        <v>152783674</v>
      </c>
      <c r="J15" s="12">
        <v>0.01</v>
      </c>
      <c r="K15" s="37">
        <v>2237948674</v>
      </c>
      <c r="L15" s="12">
        <v>0.12</v>
      </c>
      <c r="M15" s="37"/>
      <c r="O15" s="37">
        <v>1496259102</v>
      </c>
      <c r="P15" s="12">
        <v>0.08</v>
      </c>
      <c r="Q15" s="12">
        <v>10401089</v>
      </c>
      <c r="R15" s="37">
        <v>266774512</v>
      </c>
      <c r="S15" s="12">
        <v>0.01</v>
      </c>
      <c r="T15" s="37">
        <v>7923561</v>
      </c>
      <c r="U15" s="12">
        <v>0</v>
      </c>
      <c r="V15" s="37">
        <v>196254479</v>
      </c>
      <c r="W15" s="12">
        <v>0.01</v>
      </c>
      <c r="X15" s="37">
        <v>700232081</v>
      </c>
      <c r="Y15" s="12">
        <v>0.04</v>
      </c>
      <c r="Z15" s="37">
        <v>11906952</v>
      </c>
      <c r="AA15" s="12">
        <v>0</v>
      </c>
      <c r="AB15" s="37">
        <v>332317094</v>
      </c>
      <c r="AC15" s="12">
        <v>0.02</v>
      </c>
      <c r="AD15" s="37">
        <v>10521056</v>
      </c>
      <c r="AE15" s="12">
        <v>0</v>
      </c>
      <c r="AF15" s="37">
        <v>273988693</v>
      </c>
      <c r="AG15" s="12">
        <v>0.01</v>
      </c>
      <c r="AH15" s="37">
        <v>1313449519</v>
      </c>
      <c r="AI15" s="12">
        <v>7.0000000000000007E-2</v>
      </c>
      <c r="AJ15" s="12">
        <v>22988103</v>
      </c>
      <c r="AK15" s="12">
        <v>8975591</v>
      </c>
      <c r="AL15" s="12">
        <v>98235119</v>
      </c>
      <c r="AM15" s="12">
        <v>7660562</v>
      </c>
      <c r="AN15" s="37">
        <v>3751980354</v>
      </c>
      <c r="AO15" s="12">
        <v>0.2</v>
      </c>
      <c r="AP15" s="37">
        <v>928927962</v>
      </c>
      <c r="AQ15" s="12">
        <v>0.05</v>
      </c>
      <c r="AR15" s="37">
        <v>14582590</v>
      </c>
      <c r="AS15" s="12">
        <v>0</v>
      </c>
      <c r="AT15" s="37">
        <v>30292916</v>
      </c>
      <c r="AU15" s="12">
        <v>0</v>
      </c>
      <c r="AV15" s="37">
        <v>29721</v>
      </c>
      <c r="AW15" s="12">
        <v>0</v>
      </c>
      <c r="AX15" s="37">
        <v>17509966</v>
      </c>
      <c r="AY15" s="12">
        <v>0</v>
      </c>
      <c r="AZ15" s="12">
        <v>25178760</v>
      </c>
      <c r="BA15" s="12">
        <v>6852927</v>
      </c>
      <c r="BC15" s="12">
        <v>402670</v>
      </c>
      <c r="BD15" s="12">
        <v>2841737</v>
      </c>
      <c r="BE15" s="12">
        <v>391059</v>
      </c>
      <c r="BF15" s="12">
        <v>20186521</v>
      </c>
      <c r="BG15" s="12">
        <v>36272722</v>
      </c>
      <c r="BH15" s="12">
        <v>4023249</v>
      </c>
      <c r="BI15" s="12">
        <v>22278475</v>
      </c>
      <c r="BJ15" s="12">
        <v>94427</v>
      </c>
      <c r="BK15" s="12">
        <v>70784</v>
      </c>
      <c r="BL15" s="12">
        <v>10967</v>
      </c>
      <c r="BM15" s="12">
        <v>0.44</v>
      </c>
      <c r="BN15" s="12">
        <v>0.03</v>
      </c>
      <c r="BO15" s="12">
        <v>0.45</v>
      </c>
      <c r="BP15" s="12">
        <v>0.87</v>
      </c>
      <c r="BQ15" s="12">
        <v>2.48</v>
      </c>
      <c r="BR15" s="12">
        <v>0.92</v>
      </c>
      <c r="BS15" s="12">
        <v>0.4</v>
      </c>
      <c r="BT15" s="12">
        <v>0.28000000000000003</v>
      </c>
      <c r="BU15" s="12">
        <v>0.51</v>
      </c>
      <c r="BV15" s="12">
        <v>3.44</v>
      </c>
      <c r="BW15" s="12">
        <v>0.33</v>
      </c>
      <c r="BX15" s="12">
        <v>0.45</v>
      </c>
      <c r="BY15" s="12">
        <v>2.88</v>
      </c>
      <c r="BZ15" s="12">
        <v>0.12</v>
      </c>
      <c r="CA15" s="12">
        <v>0.01</v>
      </c>
      <c r="CB15" s="12">
        <v>0.03</v>
      </c>
      <c r="CD15" s="12">
        <v>0.03</v>
      </c>
      <c r="CE15" s="12">
        <v>0</v>
      </c>
      <c r="CF15" s="12">
        <v>2.44</v>
      </c>
      <c r="CG15" s="12" t="s">
        <v>934</v>
      </c>
      <c r="CH15" s="12">
        <v>6.84</v>
      </c>
      <c r="CI15" s="12" t="s">
        <v>967</v>
      </c>
      <c r="CJ15" s="12" t="s">
        <v>968</v>
      </c>
      <c r="CK15" s="12" t="s">
        <v>932</v>
      </c>
      <c r="CL15" s="37">
        <v>1890862823441</v>
      </c>
      <c r="CM15" s="12">
        <v>10135</v>
      </c>
      <c r="CN15" s="12" t="s">
        <v>1506</v>
      </c>
      <c r="CO15" s="12" t="s">
        <v>1507</v>
      </c>
      <c r="CP15" s="12">
        <v>17047970.42934892</v>
      </c>
      <c r="CQ15" s="12">
        <v>71</v>
      </c>
      <c r="CS15" s="12"/>
      <c r="CT15" s="36" t="str">
        <f t="shared" si="0"/>
        <v>100bn</v>
      </c>
      <c r="CU15" s="36" t="str">
        <f>VLOOKUP(CK15,Mapping!B:C,2,FALSE)</f>
        <v>US/CA</v>
      </c>
    </row>
    <row r="16" spans="1:99" ht="16" customHeight="1" x14ac:dyDescent="0.35">
      <c r="A16" s="12" t="s">
        <v>303</v>
      </c>
      <c r="B16" s="12" t="s">
        <v>933</v>
      </c>
      <c r="C16" s="12">
        <v>230</v>
      </c>
      <c r="D16" s="12">
        <v>25621</v>
      </c>
      <c r="E16" s="37">
        <v>186147150</v>
      </c>
      <c r="F16" s="12">
        <v>62697</v>
      </c>
      <c r="G16" s="37">
        <v>1522656</v>
      </c>
      <c r="H16" s="12">
        <v>0</v>
      </c>
      <c r="I16" s="37">
        <v>2555499</v>
      </c>
      <c r="J16" s="12">
        <v>0</v>
      </c>
      <c r="K16" s="37">
        <v>40449568</v>
      </c>
      <c r="L16" s="12">
        <v>0.01</v>
      </c>
      <c r="M16" s="37"/>
      <c r="O16" s="37">
        <v>19689423</v>
      </c>
      <c r="P16" s="12">
        <v>0.01</v>
      </c>
      <c r="Q16" s="12">
        <v>164713</v>
      </c>
      <c r="R16" s="37">
        <v>10196953</v>
      </c>
      <c r="S16" s="12">
        <v>0</v>
      </c>
      <c r="T16" s="37">
        <v>216044</v>
      </c>
      <c r="U16" s="12">
        <v>0</v>
      </c>
      <c r="V16" s="37">
        <v>4317585</v>
      </c>
      <c r="W16" s="12">
        <v>0</v>
      </c>
      <c r="X16" s="37">
        <v>13193788</v>
      </c>
      <c r="Y16" s="12">
        <v>0</v>
      </c>
      <c r="Z16" s="37">
        <v>1079305</v>
      </c>
      <c r="AA16" s="12">
        <v>0</v>
      </c>
      <c r="AB16" s="37">
        <v>249472</v>
      </c>
      <c r="AC16" s="12">
        <v>0</v>
      </c>
      <c r="AD16" s="37"/>
      <c r="AF16" s="37">
        <v>77917</v>
      </c>
      <c r="AG16" s="12">
        <v>0</v>
      </c>
      <c r="AH16" s="37">
        <v>20799958</v>
      </c>
      <c r="AI16" s="12">
        <v>0.01</v>
      </c>
      <c r="AJ16" s="12">
        <v>263587</v>
      </c>
      <c r="AK16" s="12">
        <v>218569</v>
      </c>
      <c r="AL16" s="12">
        <v>1866056</v>
      </c>
      <c r="AM16" s="12">
        <v>128369</v>
      </c>
      <c r="AN16" s="37">
        <v>62102220</v>
      </c>
      <c r="AO16" s="12">
        <v>0.02</v>
      </c>
      <c r="AP16" s="37">
        <v>9403457</v>
      </c>
      <c r="AQ16" s="12">
        <v>0</v>
      </c>
      <c r="AR16" s="37">
        <v>0</v>
      </c>
      <c r="AS16" s="12">
        <v>0</v>
      </c>
      <c r="AT16" s="37"/>
      <c r="AV16" s="37"/>
      <c r="AX16" s="37">
        <v>293305</v>
      </c>
      <c r="AY16" s="12">
        <v>0</v>
      </c>
      <c r="AZ16" s="12">
        <v>719427</v>
      </c>
      <c r="BA16" s="12">
        <v>129123</v>
      </c>
      <c r="BC16" s="12">
        <v>36500</v>
      </c>
      <c r="BE16" s="12">
        <v>0</v>
      </c>
      <c r="BF16" s="12">
        <v>5092</v>
      </c>
      <c r="BG16" s="12">
        <v>866320</v>
      </c>
      <c r="BH16" s="12">
        <v>40727</v>
      </c>
      <c r="BI16" s="12">
        <v>368750</v>
      </c>
      <c r="BK16" s="12">
        <v>1930</v>
      </c>
      <c r="BM16" s="12">
        <v>0</v>
      </c>
      <c r="BN16" s="12">
        <v>0</v>
      </c>
      <c r="BO16" s="12">
        <v>0.01</v>
      </c>
      <c r="BP16" s="12">
        <v>0</v>
      </c>
      <c r="BQ16" s="12">
        <v>0.04</v>
      </c>
      <c r="BR16" s="12">
        <v>0.01</v>
      </c>
      <c r="BS16" s="12">
        <v>0.01</v>
      </c>
      <c r="BT16" s="12">
        <v>0.01</v>
      </c>
      <c r="BU16" s="12">
        <v>0.01</v>
      </c>
      <c r="BV16" s="12">
        <v>0.03</v>
      </c>
      <c r="BW16" s="12">
        <v>0.01</v>
      </c>
      <c r="BX16" s="12">
        <v>0.01</v>
      </c>
      <c r="BY16" s="12">
        <v>0.05</v>
      </c>
      <c r="BZ16" s="12">
        <v>0</v>
      </c>
      <c r="CD16" s="12">
        <v>0</v>
      </c>
      <c r="CE16" s="12">
        <v>0</v>
      </c>
      <c r="CG16" s="12" t="s">
        <v>980</v>
      </c>
      <c r="CH16" s="12">
        <v>10.268000000000001</v>
      </c>
      <c r="CI16" s="12" t="s">
        <v>1056</v>
      </c>
      <c r="CJ16" s="12"/>
      <c r="CK16" s="12" t="s">
        <v>1057</v>
      </c>
      <c r="CL16" s="37">
        <v>392472623476</v>
      </c>
      <c r="CM16" s="12">
        <v>153</v>
      </c>
      <c r="CN16" s="12" t="s">
        <v>1506</v>
      </c>
      <c r="CO16" s="12" t="s">
        <v>1507</v>
      </c>
      <c r="CP16" s="12">
        <v>14992515.722636564</v>
      </c>
      <c r="CQ16" s="12">
        <v>68</v>
      </c>
      <c r="CS16" s="12"/>
      <c r="CT16" s="36" t="str">
        <f t="shared" si="0"/>
        <v>100bn</v>
      </c>
      <c r="CU16" s="36" t="str">
        <f>VLOOKUP(CK16,Mapping!B:C,2,FALSE)</f>
        <v>Asia</v>
      </c>
    </row>
    <row r="17" spans="1:99" ht="16" customHeight="1" x14ac:dyDescent="0.35">
      <c r="A17" s="12" t="s">
        <v>104</v>
      </c>
      <c r="B17" s="12" t="s">
        <v>925</v>
      </c>
      <c r="C17" s="12">
        <v>31</v>
      </c>
      <c r="D17" s="12">
        <v>970349</v>
      </c>
      <c r="E17" s="37">
        <v>2647793773</v>
      </c>
      <c r="G17" s="37">
        <v>48313677</v>
      </c>
      <c r="H17" s="12">
        <v>0</v>
      </c>
      <c r="I17" s="37"/>
      <c r="K17" s="37"/>
      <c r="M17" s="37">
        <v>600585049</v>
      </c>
      <c r="N17" s="12">
        <v>0.06</v>
      </c>
      <c r="O17" s="37"/>
      <c r="Q17" s="12">
        <v>1853678</v>
      </c>
      <c r="R17" s="37"/>
      <c r="T17" s="37">
        <v>46568831</v>
      </c>
      <c r="U17" s="12">
        <v>0</v>
      </c>
      <c r="V17" s="37"/>
      <c r="X17" s="37">
        <v>509740359</v>
      </c>
      <c r="Y17" s="12">
        <v>0.05</v>
      </c>
      <c r="Z17" s="37">
        <v>76065306</v>
      </c>
      <c r="AA17" s="12">
        <v>0.01</v>
      </c>
      <c r="AB17" s="37"/>
      <c r="AD17" s="37">
        <v>71150806</v>
      </c>
      <c r="AE17" s="12">
        <v>0.01</v>
      </c>
      <c r="AF17" s="37"/>
      <c r="AH17" s="37">
        <v>234082458</v>
      </c>
      <c r="AI17" s="12">
        <v>0.02</v>
      </c>
      <c r="AN17" s="37">
        <v>816107377</v>
      </c>
      <c r="AO17" s="12">
        <v>0.08</v>
      </c>
      <c r="AP17" s="37">
        <v>186588443</v>
      </c>
      <c r="AQ17" s="12">
        <v>0.02</v>
      </c>
      <c r="AR17" s="37">
        <v>45723245</v>
      </c>
      <c r="AS17" s="12">
        <v>0</v>
      </c>
      <c r="AT17" s="37">
        <v>12022710</v>
      </c>
      <c r="AU17" s="12">
        <v>0</v>
      </c>
      <c r="AV17" s="37">
        <v>845512</v>
      </c>
      <c r="AW17" s="12">
        <v>0</v>
      </c>
      <c r="AX17" s="37"/>
      <c r="BA17" s="12">
        <v>4988651</v>
      </c>
      <c r="BB17" s="12">
        <v>4787064</v>
      </c>
      <c r="BC17" s="12">
        <v>2572381</v>
      </c>
      <c r="BD17" s="12">
        <v>1127834</v>
      </c>
      <c r="BE17" s="12">
        <v>1226153</v>
      </c>
      <c r="BH17" s="12">
        <v>808127</v>
      </c>
      <c r="BI17" s="12">
        <v>4845875</v>
      </c>
      <c r="BJ17" s="12">
        <v>638582</v>
      </c>
      <c r="BK17" s="12">
        <v>416016</v>
      </c>
      <c r="BL17" s="12">
        <v>311997</v>
      </c>
      <c r="BM17" s="12">
        <v>1.37</v>
      </c>
      <c r="BN17" s="12">
        <v>0.14000000000000001</v>
      </c>
      <c r="BQ17" s="12">
        <v>0.44</v>
      </c>
      <c r="BV17" s="12">
        <v>0.69</v>
      </c>
      <c r="BY17" s="12">
        <v>0.63</v>
      </c>
      <c r="BZ17" s="12">
        <v>0.09</v>
      </c>
      <c r="CA17" s="12">
        <v>0.27</v>
      </c>
      <c r="CB17" s="12">
        <v>0.22</v>
      </c>
      <c r="CC17" s="12">
        <v>0.2</v>
      </c>
      <c r="CD17" s="12">
        <v>0.21</v>
      </c>
      <c r="CE17" s="12">
        <v>0.01</v>
      </c>
      <c r="CF17" s="12">
        <v>0.97</v>
      </c>
      <c r="CG17" s="12" t="s">
        <v>998</v>
      </c>
      <c r="CH17" s="12">
        <v>23.234999999999999</v>
      </c>
      <c r="CI17" s="12" t="s">
        <v>941</v>
      </c>
      <c r="CJ17" s="12" t="s">
        <v>941</v>
      </c>
      <c r="CK17" s="12" t="s">
        <v>932</v>
      </c>
      <c r="CL17" s="37">
        <v>1040234684579</v>
      </c>
      <c r="CN17" s="12" t="s">
        <v>998</v>
      </c>
      <c r="CS17" s="12"/>
      <c r="CT17" s="36" t="str">
        <f t="shared" si="0"/>
        <v>100bn</v>
      </c>
      <c r="CU17" s="36" t="str">
        <f>VLOOKUP(CK17,Mapping!B:C,2,FALSE)</f>
        <v>US/CA</v>
      </c>
    </row>
    <row r="18" spans="1:99" ht="16" customHeight="1" x14ac:dyDescent="0.35">
      <c r="A18" s="12" t="s">
        <v>76</v>
      </c>
      <c r="B18" s="12" t="s">
        <v>933</v>
      </c>
      <c r="C18" s="12">
        <v>16</v>
      </c>
      <c r="D18" s="12">
        <v>1777374</v>
      </c>
      <c r="E18" s="37">
        <v>968715976</v>
      </c>
      <c r="F18" s="12">
        <v>429116</v>
      </c>
      <c r="G18" s="37">
        <v>88495451</v>
      </c>
      <c r="H18" s="12">
        <v>0.52</v>
      </c>
      <c r="I18" s="37">
        <v>20853949</v>
      </c>
      <c r="J18" s="12">
        <v>0.12</v>
      </c>
      <c r="K18" s="37">
        <v>490568942</v>
      </c>
      <c r="L18" s="12">
        <v>2.89</v>
      </c>
      <c r="M18" s="37">
        <v>47009987</v>
      </c>
      <c r="N18" s="12">
        <v>0.28000000000000003</v>
      </c>
      <c r="O18" s="37">
        <v>69920018</v>
      </c>
      <c r="P18" s="12">
        <v>0.41</v>
      </c>
      <c r="Q18" s="12">
        <v>27260</v>
      </c>
      <c r="R18" s="37">
        <v>0</v>
      </c>
      <c r="S18" s="12">
        <v>0</v>
      </c>
      <c r="T18" s="37"/>
      <c r="V18" s="37"/>
      <c r="X18" s="37"/>
      <c r="Z18" s="37">
        <v>83619791</v>
      </c>
      <c r="AA18" s="12">
        <v>0.49</v>
      </c>
      <c r="AB18" s="37">
        <v>145103423</v>
      </c>
      <c r="AC18" s="12">
        <v>0.85</v>
      </c>
      <c r="AD18" s="37">
        <v>1537150</v>
      </c>
      <c r="AE18" s="12">
        <v>0.01</v>
      </c>
      <c r="AF18" s="37">
        <v>293771</v>
      </c>
      <c r="AG18" s="12">
        <v>0</v>
      </c>
      <c r="AH18" s="37">
        <v>3442393</v>
      </c>
      <c r="AI18" s="12">
        <v>0.02</v>
      </c>
      <c r="AJ18" s="12">
        <v>10044182</v>
      </c>
      <c r="AL18" s="12">
        <v>3909696</v>
      </c>
      <c r="AN18" s="37">
        <v>8471164</v>
      </c>
      <c r="AO18" s="12">
        <v>0.05</v>
      </c>
      <c r="AP18" s="37">
        <v>2839023</v>
      </c>
      <c r="AQ18" s="12">
        <v>0.02</v>
      </c>
      <c r="AR18" s="37">
        <v>6560914</v>
      </c>
      <c r="AS18" s="12">
        <v>0.04</v>
      </c>
      <c r="AT18" s="37"/>
      <c r="AV18" s="37"/>
      <c r="AX18" s="37"/>
      <c r="AZ18" s="12">
        <v>0</v>
      </c>
      <c r="BB18" s="12">
        <v>374701</v>
      </c>
      <c r="BC18" s="12">
        <v>2827859</v>
      </c>
      <c r="BE18" s="12">
        <v>175943</v>
      </c>
      <c r="BF18" s="12">
        <v>21778</v>
      </c>
      <c r="BG18" s="12">
        <v>7942149</v>
      </c>
      <c r="BH18" s="12">
        <v>12296</v>
      </c>
      <c r="BI18" s="12">
        <v>50300</v>
      </c>
      <c r="BJ18" s="12">
        <v>13796</v>
      </c>
      <c r="BM18" s="12">
        <v>0.2</v>
      </c>
      <c r="BN18" s="12">
        <v>0.26</v>
      </c>
      <c r="BO18" s="12">
        <v>0.06</v>
      </c>
      <c r="BP18" s="12">
        <v>0</v>
      </c>
      <c r="BQ18" s="12">
        <v>0.01</v>
      </c>
      <c r="BR18" s="12">
        <v>0.4</v>
      </c>
      <c r="BS18" s="12">
        <v>0.09</v>
      </c>
      <c r="BU18" s="12">
        <v>0.02</v>
      </c>
      <c r="BV18" s="12">
        <v>0.01</v>
      </c>
      <c r="BX18" s="12">
        <v>0</v>
      </c>
      <c r="BY18" s="12">
        <v>0.01</v>
      </c>
      <c r="CB18" s="12">
        <v>0</v>
      </c>
      <c r="CC18" s="12">
        <v>0.02</v>
      </c>
      <c r="CD18" s="12">
        <v>0.23</v>
      </c>
      <c r="CG18" s="12" t="s">
        <v>959</v>
      </c>
      <c r="CH18" s="12">
        <v>48.423000000000002</v>
      </c>
      <c r="CI18" s="12" t="s">
        <v>953</v>
      </c>
      <c r="CJ18" s="12"/>
      <c r="CK18" s="12" t="s">
        <v>954</v>
      </c>
      <c r="CL18" s="37">
        <v>16922880638</v>
      </c>
      <c r="CM18" s="12">
        <v>5313</v>
      </c>
      <c r="CN18" s="12" t="s">
        <v>1506</v>
      </c>
      <c r="CO18" s="12" t="s">
        <v>1508</v>
      </c>
      <c r="CP18" s="12">
        <v>-1643967.9701673049</v>
      </c>
      <c r="CQ18" s="12">
        <v>89</v>
      </c>
      <c r="CR18" s="12">
        <v>45993.625</v>
      </c>
      <c r="CS18" s="12"/>
      <c r="CT18" s="36" t="str">
        <f t="shared" si="0"/>
        <v>1bn - 50bn</v>
      </c>
      <c r="CU18" s="36" t="str">
        <f>VLOOKUP(CK18,Mapping!B:C,2,FALSE)</f>
        <v>EU</v>
      </c>
    </row>
    <row r="19" spans="1:99" ht="16" customHeight="1" x14ac:dyDescent="0.35">
      <c r="A19" s="12" t="s">
        <v>21</v>
      </c>
      <c r="B19" s="12" t="s">
        <v>925</v>
      </c>
      <c r="C19" s="12">
        <v>1</v>
      </c>
      <c r="D19" s="12">
        <v>36115209</v>
      </c>
      <c r="E19" s="37">
        <v>11881212363</v>
      </c>
      <c r="F19" s="12">
        <v>4395163</v>
      </c>
      <c r="G19" s="37">
        <v>1798176256</v>
      </c>
      <c r="H19" s="12">
        <v>0.18</v>
      </c>
      <c r="I19" s="37">
        <v>213593771</v>
      </c>
      <c r="J19" s="12">
        <v>0.02</v>
      </c>
      <c r="K19" s="37">
        <v>3767409476</v>
      </c>
      <c r="L19" s="12">
        <v>0.37</v>
      </c>
      <c r="M19" s="37">
        <v>521674850</v>
      </c>
      <c r="N19" s="12">
        <v>0.05</v>
      </c>
      <c r="O19" s="37">
        <v>633177438</v>
      </c>
      <c r="P19" s="12">
        <v>0.06</v>
      </c>
      <c r="R19" s="37">
        <v>84785617</v>
      </c>
      <c r="S19" s="12">
        <v>0.01</v>
      </c>
      <c r="T19" s="37">
        <v>60580585</v>
      </c>
      <c r="U19" s="12">
        <v>0.01</v>
      </c>
      <c r="V19" s="37">
        <v>1087319590</v>
      </c>
      <c r="W19" s="12">
        <v>0.11</v>
      </c>
      <c r="X19" s="37"/>
      <c r="Z19" s="37"/>
      <c r="AB19" s="37"/>
      <c r="AD19" s="37">
        <v>133513583</v>
      </c>
      <c r="AE19" s="12">
        <v>0.01</v>
      </c>
      <c r="AF19" s="37">
        <v>342567255</v>
      </c>
      <c r="AG19" s="12">
        <v>0.03</v>
      </c>
      <c r="AH19" s="37"/>
      <c r="AK19" s="12">
        <v>49970785</v>
      </c>
      <c r="AL19" s="12">
        <v>41692872</v>
      </c>
      <c r="AN19" s="37">
        <v>3238413942</v>
      </c>
      <c r="AO19" s="12">
        <v>0.32</v>
      </c>
      <c r="AP19" s="37"/>
      <c r="AR19" s="37">
        <v>0</v>
      </c>
      <c r="AS19" s="12">
        <v>0</v>
      </c>
      <c r="AT19" s="37"/>
      <c r="AV19" s="37"/>
      <c r="AX19" s="37"/>
      <c r="AZ19" s="12">
        <v>8009200</v>
      </c>
      <c r="BB19" s="12">
        <v>4158097</v>
      </c>
      <c r="BE19" s="12">
        <v>0</v>
      </c>
      <c r="BF19" s="12">
        <v>25395350</v>
      </c>
      <c r="BG19" s="12">
        <v>60993114</v>
      </c>
      <c r="BI19" s="12">
        <v>19229025</v>
      </c>
      <c r="BJ19" s="12">
        <v>1198291</v>
      </c>
      <c r="BK19" s="12">
        <v>541188</v>
      </c>
      <c r="BM19" s="12">
        <v>0</v>
      </c>
      <c r="BN19" s="12">
        <v>5.24</v>
      </c>
      <c r="BO19" s="12">
        <v>0.64</v>
      </c>
      <c r="BP19" s="12">
        <v>1.0900000000000001</v>
      </c>
      <c r="BS19" s="12">
        <v>0.67</v>
      </c>
      <c r="BT19" s="12">
        <v>1.55</v>
      </c>
      <c r="BU19" s="12">
        <v>0.22</v>
      </c>
      <c r="BX19" s="12">
        <v>0.14000000000000001</v>
      </c>
      <c r="BY19" s="12">
        <v>2.48</v>
      </c>
      <c r="CB19" s="12">
        <v>0.41</v>
      </c>
      <c r="CC19" s="12">
        <v>0.17</v>
      </c>
      <c r="CE19" s="12">
        <v>0.02</v>
      </c>
      <c r="CG19" s="12" t="s">
        <v>929</v>
      </c>
      <c r="CH19" s="12">
        <v>34.246000000000002</v>
      </c>
      <c r="CI19" s="12" t="s">
        <v>930</v>
      </c>
      <c r="CJ19" s="12" t="s">
        <v>931</v>
      </c>
      <c r="CK19" s="12" t="s">
        <v>932</v>
      </c>
      <c r="CL19" s="37">
        <v>1022594898625</v>
      </c>
      <c r="CM19" s="12">
        <v>1631</v>
      </c>
      <c r="CN19" s="12" t="s">
        <v>1506</v>
      </c>
      <c r="CO19" s="12" t="s">
        <v>1508</v>
      </c>
      <c r="CP19" s="12">
        <v>-26018653.799637172</v>
      </c>
      <c r="CQ19" s="12">
        <v>90</v>
      </c>
      <c r="CR19" s="12">
        <v>45994.048611111109</v>
      </c>
      <c r="CS19" s="12"/>
      <c r="CT19" s="36" t="str">
        <f t="shared" si="0"/>
        <v>100bn</v>
      </c>
      <c r="CU19" s="36" t="str">
        <f>VLOOKUP(CK19,Mapping!B:C,2,FALSE)</f>
        <v>US/CA</v>
      </c>
    </row>
    <row r="20" spans="1:99" ht="16" customHeight="1" x14ac:dyDescent="0.35">
      <c r="A20" s="12" t="s">
        <v>155</v>
      </c>
      <c r="B20" s="12" t="s">
        <v>933</v>
      </c>
      <c r="C20" s="12">
        <v>87</v>
      </c>
      <c r="D20" s="12">
        <v>226256</v>
      </c>
      <c r="E20" s="37">
        <v>9120309132</v>
      </c>
      <c r="F20" s="12">
        <v>197863</v>
      </c>
      <c r="G20" s="37">
        <v>11833227</v>
      </c>
      <c r="H20" s="12">
        <v>0</v>
      </c>
      <c r="I20" s="37">
        <v>10317926</v>
      </c>
      <c r="J20" s="12">
        <v>0</v>
      </c>
      <c r="K20" s="37">
        <v>334830016</v>
      </c>
      <c r="L20" s="12">
        <v>0.04</v>
      </c>
      <c r="M20" s="37">
        <v>19435887</v>
      </c>
      <c r="N20" s="12">
        <v>0</v>
      </c>
      <c r="O20" s="37">
        <v>119164271</v>
      </c>
      <c r="P20" s="12">
        <v>0.01</v>
      </c>
      <c r="Q20" s="12">
        <v>14370959</v>
      </c>
      <c r="R20" s="37">
        <v>277033967</v>
      </c>
      <c r="S20" s="12">
        <v>0.03</v>
      </c>
      <c r="T20" s="37">
        <v>23837637</v>
      </c>
      <c r="U20" s="12">
        <v>0</v>
      </c>
      <c r="V20" s="37">
        <v>19518971</v>
      </c>
      <c r="W20" s="12">
        <v>0</v>
      </c>
      <c r="X20" s="37">
        <v>2035832434</v>
      </c>
      <c r="Y20" s="12">
        <v>0.23</v>
      </c>
      <c r="Z20" s="37">
        <v>57162757</v>
      </c>
      <c r="AA20" s="12">
        <v>0.01</v>
      </c>
      <c r="AB20" s="37">
        <v>11448235</v>
      </c>
      <c r="AC20" s="12">
        <v>0</v>
      </c>
      <c r="AD20" s="37">
        <v>22552726</v>
      </c>
      <c r="AE20" s="12">
        <v>0</v>
      </c>
      <c r="AF20" s="37">
        <v>273259595</v>
      </c>
      <c r="AG20" s="12">
        <v>0.03</v>
      </c>
      <c r="AH20" s="37">
        <v>1909954728</v>
      </c>
      <c r="AI20" s="12">
        <v>0.22</v>
      </c>
      <c r="AJ20" s="12">
        <v>708138</v>
      </c>
      <c r="AK20" s="12">
        <v>818116</v>
      </c>
      <c r="AL20" s="12">
        <v>7102277</v>
      </c>
      <c r="AM20" s="12">
        <v>82425</v>
      </c>
      <c r="AN20" s="37">
        <v>3626268203</v>
      </c>
      <c r="AO20" s="12">
        <v>0.42</v>
      </c>
      <c r="AP20" s="37">
        <v>352372501</v>
      </c>
      <c r="AQ20" s="12">
        <v>0.04</v>
      </c>
      <c r="AR20" s="37">
        <v>528325</v>
      </c>
      <c r="AS20" s="12">
        <v>0</v>
      </c>
      <c r="AT20" s="37">
        <v>14772116</v>
      </c>
      <c r="AU20" s="12">
        <v>0</v>
      </c>
      <c r="AV20" s="37"/>
      <c r="AX20" s="37">
        <v>185610</v>
      </c>
      <c r="AY20" s="12">
        <v>0</v>
      </c>
      <c r="AZ20" s="12">
        <v>24706586</v>
      </c>
      <c r="BA20" s="12">
        <v>20439007</v>
      </c>
      <c r="BB20" s="12">
        <v>154917</v>
      </c>
      <c r="BC20" s="12">
        <v>1693012</v>
      </c>
      <c r="BD20" s="12">
        <v>1385752</v>
      </c>
      <c r="BE20" s="12">
        <v>14168</v>
      </c>
      <c r="BF20" s="12">
        <v>15581369</v>
      </c>
      <c r="BG20" s="12">
        <v>5657205</v>
      </c>
      <c r="BH20" s="12">
        <v>1615425</v>
      </c>
      <c r="BI20" s="12">
        <v>23377742</v>
      </c>
      <c r="BJ20" s="12">
        <v>149852</v>
      </c>
      <c r="BK20" s="12">
        <v>198879</v>
      </c>
      <c r="BM20" s="12">
        <v>0.02</v>
      </c>
      <c r="BN20" s="12">
        <v>0.03</v>
      </c>
      <c r="BO20" s="12">
        <v>0.03</v>
      </c>
      <c r="BP20" s="12">
        <v>0.67</v>
      </c>
      <c r="BQ20" s="12">
        <v>3.43</v>
      </c>
      <c r="BR20" s="12">
        <v>0.03</v>
      </c>
      <c r="BS20" s="12">
        <v>0.06</v>
      </c>
      <c r="BT20" s="12">
        <v>0.03</v>
      </c>
      <c r="BU20" s="12">
        <v>0.04</v>
      </c>
      <c r="BV20" s="12">
        <v>1.38</v>
      </c>
      <c r="BW20" s="12">
        <v>0</v>
      </c>
      <c r="BX20" s="12">
        <v>0.44</v>
      </c>
      <c r="BY20" s="12">
        <v>3.02</v>
      </c>
      <c r="BZ20" s="12">
        <v>0.36</v>
      </c>
      <c r="CB20" s="12">
        <v>0.05</v>
      </c>
      <c r="CC20" s="12">
        <v>0.01</v>
      </c>
      <c r="CD20" s="12">
        <v>0.14000000000000001</v>
      </c>
      <c r="CE20" s="12">
        <v>0.01</v>
      </c>
      <c r="CF20" s="12">
        <v>1.19</v>
      </c>
      <c r="CG20" s="12" t="s">
        <v>934</v>
      </c>
      <c r="CH20" s="12">
        <v>16.381</v>
      </c>
      <c r="CI20" s="12" t="s">
        <v>1034</v>
      </c>
      <c r="CJ20" s="12" t="s">
        <v>1017</v>
      </c>
      <c r="CK20" s="12" t="s">
        <v>932</v>
      </c>
      <c r="CL20" s="37">
        <v>866328911040</v>
      </c>
      <c r="CM20" s="12">
        <v>10141</v>
      </c>
      <c r="CN20" s="12" t="s">
        <v>1506</v>
      </c>
      <c r="CO20" s="12" t="s">
        <v>1507</v>
      </c>
      <c r="CP20" s="12">
        <v>10023626.788953839</v>
      </c>
      <c r="CQ20" s="12">
        <v>80</v>
      </c>
      <c r="CS20" s="12"/>
      <c r="CT20" s="36" t="str">
        <f t="shared" si="0"/>
        <v>100bn</v>
      </c>
      <c r="CU20" s="36" t="str">
        <f>VLOOKUP(CK20,Mapping!B:C,2,FALSE)</f>
        <v>US/CA</v>
      </c>
    </row>
    <row r="21" spans="1:99" ht="16" customHeight="1" x14ac:dyDescent="0.35">
      <c r="A21" s="12" t="s">
        <v>69</v>
      </c>
      <c r="B21" s="12" t="s">
        <v>933</v>
      </c>
      <c r="C21" s="12">
        <v>13</v>
      </c>
      <c r="D21" s="12">
        <v>2269598</v>
      </c>
      <c r="E21" s="37">
        <v>8168723769</v>
      </c>
      <c r="F21" s="12">
        <v>187827</v>
      </c>
      <c r="G21" s="37">
        <v>113003284</v>
      </c>
      <c r="H21" s="12">
        <v>0.01</v>
      </c>
      <c r="I21" s="37">
        <v>9341397</v>
      </c>
      <c r="J21" s="12">
        <v>0</v>
      </c>
      <c r="K21" s="37">
        <v>224275442</v>
      </c>
      <c r="L21" s="12">
        <v>0.03</v>
      </c>
      <c r="M21" s="37">
        <v>1771015065</v>
      </c>
      <c r="N21" s="12">
        <v>0.21</v>
      </c>
      <c r="O21" s="37">
        <v>2918718602</v>
      </c>
      <c r="P21" s="12">
        <v>0.34</v>
      </c>
      <c r="Q21" s="12">
        <v>935016</v>
      </c>
      <c r="R21" s="37">
        <v>25587965</v>
      </c>
      <c r="S21" s="12">
        <v>0</v>
      </c>
      <c r="T21" s="37">
        <v>3840885</v>
      </c>
      <c r="U21" s="12">
        <v>0</v>
      </c>
      <c r="V21" s="37">
        <v>45747336</v>
      </c>
      <c r="W21" s="12">
        <v>0.01</v>
      </c>
      <c r="X21" s="37">
        <v>76225565</v>
      </c>
      <c r="Y21" s="12">
        <v>0.01</v>
      </c>
      <c r="Z21" s="37">
        <v>2987</v>
      </c>
      <c r="AA21" s="12">
        <v>0</v>
      </c>
      <c r="AB21" s="37">
        <v>8699219</v>
      </c>
      <c r="AC21" s="12">
        <v>0</v>
      </c>
      <c r="AD21" s="37">
        <v>74540</v>
      </c>
      <c r="AE21" s="12">
        <v>0</v>
      </c>
      <c r="AF21" s="37">
        <v>8990398</v>
      </c>
      <c r="AG21" s="12">
        <v>0</v>
      </c>
      <c r="AH21" s="37">
        <v>118073820</v>
      </c>
      <c r="AI21" s="12">
        <v>0.01</v>
      </c>
      <c r="AJ21" s="12">
        <v>580050</v>
      </c>
      <c r="AK21" s="12">
        <v>2081387</v>
      </c>
      <c r="AL21" s="12">
        <v>173461351</v>
      </c>
      <c r="AM21" s="12">
        <v>166800</v>
      </c>
      <c r="AN21" s="37">
        <v>2277324195</v>
      </c>
      <c r="AO21" s="12">
        <v>0.27</v>
      </c>
      <c r="AP21" s="37">
        <v>479564764</v>
      </c>
      <c r="AQ21" s="12">
        <v>0.06</v>
      </c>
      <c r="AR21" s="37">
        <v>87313155</v>
      </c>
      <c r="AS21" s="12">
        <v>0.01</v>
      </c>
      <c r="AT21" s="37">
        <v>541986</v>
      </c>
      <c r="AU21" s="12">
        <v>0</v>
      </c>
      <c r="AV21" s="37"/>
      <c r="AX21" s="37">
        <v>383164</v>
      </c>
      <c r="AY21" s="12">
        <v>0</v>
      </c>
      <c r="AZ21" s="12">
        <v>2417145</v>
      </c>
      <c r="BA21" s="12">
        <v>745993</v>
      </c>
      <c r="BB21" s="12">
        <v>14116173</v>
      </c>
      <c r="BC21" s="12">
        <v>101</v>
      </c>
      <c r="BD21" s="12">
        <v>50843</v>
      </c>
      <c r="BE21" s="12">
        <v>2341463</v>
      </c>
      <c r="BF21" s="12">
        <v>621450</v>
      </c>
      <c r="BG21" s="12">
        <v>3619242</v>
      </c>
      <c r="BH21" s="12">
        <v>2077027</v>
      </c>
      <c r="BI21" s="12">
        <v>13522275</v>
      </c>
      <c r="BJ21" s="12">
        <v>669</v>
      </c>
      <c r="BK21" s="12">
        <v>34312</v>
      </c>
      <c r="BM21" s="12">
        <v>2.61</v>
      </c>
      <c r="BN21" s="12">
        <v>0.33</v>
      </c>
      <c r="BO21" s="12">
        <v>0.03</v>
      </c>
      <c r="BP21" s="12">
        <v>0.03</v>
      </c>
      <c r="BQ21" s="12">
        <v>0.22</v>
      </c>
      <c r="BR21" s="12">
        <v>0.02</v>
      </c>
      <c r="BS21" s="12">
        <v>0.04</v>
      </c>
      <c r="BT21" s="12">
        <v>0.06</v>
      </c>
      <c r="BU21" s="12">
        <v>0.9</v>
      </c>
      <c r="BV21" s="12">
        <v>1.78</v>
      </c>
      <c r="BW21" s="12">
        <v>0.01</v>
      </c>
      <c r="BX21" s="12">
        <v>0.04</v>
      </c>
      <c r="BY21" s="12">
        <v>1.75</v>
      </c>
      <c r="BZ21" s="12">
        <v>0.01</v>
      </c>
      <c r="CB21" s="12">
        <v>0</v>
      </c>
      <c r="CC21" s="12">
        <v>0.59</v>
      </c>
      <c r="CD21" s="12">
        <v>0</v>
      </c>
      <c r="CE21" s="12">
        <v>0</v>
      </c>
      <c r="CF21" s="12">
        <v>0.04</v>
      </c>
      <c r="CG21" s="12" t="s">
        <v>940</v>
      </c>
      <c r="CH21" s="12">
        <v>29.370999999999999</v>
      </c>
      <c r="CI21" s="12" t="s">
        <v>941</v>
      </c>
      <c r="CJ21" s="12" t="s">
        <v>941</v>
      </c>
      <c r="CK21" s="12" t="s">
        <v>932</v>
      </c>
      <c r="CL21" s="37">
        <v>846468087667</v>
      </c>
      <c r="CM21" s="12">
        <v>29</v>
      </c>
      <c r="CN21" s="12" t="s">
        <v>1506</v>
      </c>
      <c r="CO21" s="12" t="s">
        <v>1510</v>
      </c>
      <c r="CP21" s="12">
        <v>8218660.3708929652</v>
      </c>
      <c r="CQ21" s="12">
        <v>76</v>
      </c>
      <c r="CS21" s="12"/>
      <c r="CT21" s="36" t="str">
        <f t="shared" si="0"/>
        <v>100bn</v>
      </c>
      <c r="CU21" s="36" t="str">
        <f>VLOOKUP(CK21,Mapping!B:C,2,FALSE)</f>
        <v>US/CA</v>
      </c>
    </row>
    <row r="22" spans="1:99" ht="16" customHeight="1" x14ac:dyDescent="0.35">
      <c r="A22" s="12" t="s">
        <v>879</v>
      </c>
      <c r="B22" s="12" t="s">
        <v>933</v>
      </c>
      <c r="C22" s="12">
        <v>523</v>
      </c>
      <c r="D22" s="12">
        <v>38</v>
      </c>
      <c r="E22" s="37">
        <v>5936684602</v>
      </c>
      <c r="F22" s="12">
        <v>0</v>
      </c>
      <c r="G22" s="37">
        <v>1892</v>
      </c>
      <c r="H22" s="12">
        <v>0</v>
      </c>
      <c r="I22" s="37">
        <v>0</v>
      </c>
      <c r="J22" s="12">
        <v>0</v>
      </c>
      <c r="K22" s="37">
        <v>458921196</v>
      </c>
      <c r="L22" s="12">
        <v>0.06</v>
      </c>
      <c r="M22" s="37">
        <v>52886910</v>
      </c>
      <c r="N22" s="12">
        <v>0.01</v>
      </c>
      <c r="O22" s="37">
        <v>184430096</v>
      </c>
      <c r="P22" s="12">
        <v>0.02</v>
      </c>
      <c r="Q22" s="12">
        <v>2597543</v>
      </c>
      <c r="R22" s="37">
        <v>1827350</v>
      </c>
      <c r="S22" s="12">
        <v>0</v>
      </c>
      <c r="T22" s="37"/>
      <c r="V22" s="37">
        <v>341922</v>
      </c>
      <c r="W22" s="12">
        <v>0</v>
      </c>
      <c r="X22" s="37">
        <v>77423727</v>
      </c>
      <c r="Y22" s="12">
        <v>0.01</v>
      </c>
      <c r="Z22" s="37"/>
      <c r="AB22" s="37"/>
      <c r="AD22" s="37"/>
      <c r="AF22" s="37"/>
      <c r="AH22" s="37">
        <v>328017730</v>
      </c>
      <c r="AI22" s="12">
        <v>0.04</v>
      </c>
      <c r="AK22" s="12">
        <v>16750</v>
      </c>
      <c r="AL22" s="12">
        <v>12065097</v>
      </c>
      <c r="AM22" s="12">
        <v>29212000</v>
      </c>
      <c r="AN22" s="37">
        <v>4687235577</v>
      </c>
      <c r="AO22" s="12">
        <v>0.59</v>
      </c>
      <c r="AP22" s="37">
        <v>73556244</v>
      </c>
      <c r="AQ22" s="12">
        <v>0.01</v>
      </c>
      <c r="AR22" s="37">
        <v>4937681</v>
      </c>
      <c r="AS22" s="12">
        <v>0</v>
      </c>
      <c r="AT22" s="37"/>
      <c r="AV22" s="37"/>
      <c r="AX22" s="37">
        <v>67104277</v>
      </c>
      <c r="AY22" s="12">
        <v>0.01</v>
      </c>
      <c r="AZ22" s="12">
        <v>136100</v>
      </c>
      <c r="BA22" s="12">
        <v>757719</v>
      </c>
      <c r="BB22" s="12">
        <v>421544</v>
      </c>
      <c r="BE22" s="12">
        <v>132413</v>
      </c>
      <c r="BG22" s="12">
        <v>7323481</v>
      </c>
      <c r="BH22" s="12">
        <v>318577</v>
      </c>
      <c r="BI22" s="12">
        <v>27831825</v>
      </c>
      <c r="BM22" s="12">
        <v>0.15</v>
      </c>
      <c r="BN22" s="12">
        <v>0</v>
      </c>
      <c r="BO22" s="12">
        <v>0</v>
      </c>
      <c r="BQ22" s="12">
        <v>0.62</v>
      </c>
      <c r="BS22" s="12">
        <v>0.08</v>
      </c>
      <c r="BT22" s="12">
        <v>0</v>
      </c>
      <c r="BU22" s="12">
        <v>0.06</v>
      </c>
      <c r="BV22" s="12">
        <v>0.27</v>
      </c>
      <c r="BW22" s="12">
        <v>1.24</v>
      </c>
      <c r="BX22" s="12">
        <v>0</v>
      </c>
      <c r="BY22" s="12">
        <v>3.59</v>
      </c>
      <c r="BZ22" s="12">
        <v>0.01</v>
      </c>
      <c r="CC22" s="12">
        <v>0.02</v>
      </c>
      <c r="CG22" s="12" t="s">
        <v>940</v>
      </c>
      <c r="CH22" s="12">
        <v>31.664999999999999</v>
      </c>
      <c r="CI22" s="12" t="s">
        <v>1147</v>
      </c>
      <c r="CJ22" s="12" t="s">
        <v>1130</v>
      </c>
      <c r="CK22" s="12" t="s">
        <v>932</v>
      </c>
      <c r="CL22" s="37">
        <v>791419115054</v>
      </c>
      <c r="CM22" s="12">
        <v>7</v>
      </c>
      <c r="CN22" s="12" t="s">
        <v>1506</v>
      </c>
      <c r="CO22" s="12" t="s">
        <v>1510</v>
      </c>
      <c r="CP22" s="12">
        <v>12070200.88691796</v>
      </c>
      <c r="CQ22" s="12">
        <v>87</v>
      </c>
      <c r="CR22" s="12">
        <v>45994.097222222219</v>
      </c>
      <c r="CS22" s="12"/>
      <c r="CT22" s="36" t="str">
        <f t="shared" si="0"/>
        <v>100bn</v>
      </c>
      <c r="CU22" s="36" t="str">
        <f>VLOOKUP(CK22,Mapping!B:C,2,FALSE)</f>
        <v>US/CA</v>
      </c>
    </row>
    <row r="23" spans="1:99" ht="16" customHeight="1" x14ac:dyDescent="0.35">
      <c r="A23" s="12" t="s">
        <v>115</v>
      </c>
      <c r="B23" s="12" t="s">
        <v>933</v>
      </c>
      <c r="E23" s="37">
        <v>3772681296</v>
      </c>
      <c r="F23" s="12">
        <v>771282</v>
      </c>
      <c r="G23" s="37" t="s">
        <v>1505</v>
      </c>
      <c r="I23" s="37">
        <v>39887697</v>
      </c>
      <c r="J23" s="12">
        <v>0.01</v>
      </c>
      <c r="K23" s="37">
        <v>623265874</v>
      </c>
      <c r="L23" s="12">
        <v>0.08</v>
      </c>
      <c r="M23" s="37"/>
      <c r="O23" s="37">
        <v>692500109</v>
      </c>
      <c r="P23" s="12">
        <v>0.09</v>
      </c>
      <c r="Q23" s="12">
        <v>3131305</v>
      </c>
      <c r="R23" s="37">
        <v>102977697</v>
      </c>
      <c r="S23" s="12">
        <v>0.01</v>
      </c>
      <c r="T23" s="37"/>
      <c r="V23" s="37">
        <v>88138414</v>
      </c>
      <c r="W23" s="12">
        <v>0.01</v>
      </c>
      <c r="X23" s="37">
        <v>146988995</v>
      </c>
      <c r="Y23" s="12">
        <v>0.02</v>
      </c>
      <c r="Z23" s="37">
        <v>159851339</v>
      </c>
      <c r="AA23" s="12">
        <v>0.02</v>
      </c>
      <c r="AB23" s="37">
        <v>45878462</v>
      </c>
      <c r="AC23" s="12">
        <v>0.01</v>
      </c>
      <c r="AD23" s="37"/>
      <c r="AF23" s="37">
        <v>114146215</v>
      </c>
      <c r="AG23" s="12">
        <v>0.01</v>
      </c>
      <c r="AH23" s="37">
        <v>395421195</v>
      </c>
      <c r="AI23" s="12">
        <v>0.05</v>
      </c>
      <c r="AJ23" s="12">
        <v>2801671</v>
      </c>
      <c r="AK23" s="12">
        <v>3737698</v>
      </c>
      <c r="AL23" s="12">
        <v>41139865</v>
      </c>
      <c r="AM23" s="12">
        <v>1519683</v>
      </c>
      <c r="AN23" s="37">
        <v>1167344903</v>
      </c>
      <c r="AO23" s="12">
        <v>0.15</v>
      </c>
      <c r="AP23" s="37">
        <v>174562306</v>
      </c>
      <c r="AQ23" s="12">
        <v>0.02</v>
      </c>
      <c r="AR23" s="37"/>
      <c r="AT23" s="37">
        <v>18342449</v>
      </c>
      <c r="AU23" s="12">
        <v>0</v>
      </c>
      <c r="AV23" s="37"/>
      <c r="AX23" s="37">
        <v>3375641</v>
      </c>
      <c r="AY23" s="12">
        <v>0</v>
      </c>
      <c r="AZ23" s="12">
        <v>9227019</v>
      </c>
      <c r="BA23" s="12">
        <v>1438530</v>
      </c>
      <c r="BC23" s="12">
        <v>5405862</v>
      </c>
      <c r="BD23" s="12">
        <v>1720680</v>
      </c>
      <c r="BF23" s="12">
        <v>6642803</v>
      </c>
      <c r="BG23" s="12">
        <v>10524585</v>
      </c>
      <c r="BH23" s="12">
        <v>756041</v>
      </c>
      <c r="BI23" s="12">
        <v>6931450</v>
      </c>
      <c r="BO23" s="12">
        <v>0.11</v>
      </c>
      <c r="BP23" s="12">
        <v>0.28999999999999998</v>
      </c>
      <c r="BQ23" s="12">
        <v>0.75</v>
      </c>
      <c r="BR23" s="12">
        <v>0.11</v>
      </c>
      <c r="BS23" s="12">
        <v>0.12</v>
      </c>
      <c r="BT23" s="12">
        <v>0.12</v>
      </c>
      <c r="BU23" s="12">
        <v>0.21</v>
      </c>
      <c r="BV23" s="12">
        <v>0.65</v>
      </c>
      <c r="BW23" s="12">
        <v>0.06</v>
      </c>
      <c r="BX23" s="12">
        <v>0.16</v>
      </c>
      <c r="BY23" s="12">
        <v>0.89</v>
      </c>
      <c r="BZ23" s="12">
        <v>0.03</v>
      </c>
      <c r="CD23" s="12">
        <v>0.43</v>
      </c>
      <c r="CF23" s="12">
        <v>1.48</v>
      </c>
      <c r="CG23" s="12" t="s">
        <v>934</v>
      </c>
      <c r="CH23" s="12">
        <v>12.032</v>
      </c>
      <c r="CI23" s="12" t="s">
        <v>938</v>
      </c>
      <c r="CJ23" s="12" t="s">
        <v>931</v>
      </c>
      <c r="CK23" s="12" t="s">
        <v>932</v>
      </c>
      <c r="CL23" s="37">
        <v>787363814294</v>
      </c>
      <c r="CN23" s="12" t="s">
        <v>1506</v>
      </c>
      <c r="CS23" s="12"/>
      <c r="CT23" s="36" t="str">
        <f t="shared" si="0"/>
        <v>100bn</v>
      </c>
      <c r="CU23" s="36" t="str">
        <f>VLOOKUP(CK23,Mapping!B:C,2,FALSE)</f>
        <v>US/CA</v>
      </c>
    </row>
    <row r="24" spans="1:99" ht="16" customHeight="1" x14ac:dyDescent="0.35">
      <c r="A24" s="12" t="s">
        <v>74</v>
      </c>
      <c r="B24" s="12" t="s">
        <v>933</v>
      </c>
      <c r="C24" s="12">
        <v>22</v>
      </c>
      <c r="D24" s="12">
        <v>1383213</v>
      </c>
      <c r="E24" s="37">
        <v>495964042</v>
      </c>
      <c r="F24" s="12">
        <v>883760</v>
      </c>
      <c r="G24" s="37">
        <v>68870175</v>
      </c>
      <c r="H24" s="12">
        <v>0.22</v>
      </c>
      <c r="I24" s="37">
        <v>42948494</v>
      </c>
      <c r="J24" s="12">
        <v>0.13</v>
      </c>
      <c r="K24" s="37">
        <v>159842671</v>
      </c>
      <c r="L24" s="12">
        <v>0.5</v>
      </c>
      <c r="M24" s="37">
        <v>54762161</v>
      </c>
      <c r="N24" s="12">
        <v>0.17</v>
      </c>
      <c r="O24" s="37">
        <v>107470252</v>
      </c>
      <c r="P24" s="12">
        <v>0.34</v>
      </c>
      <c r="Q24" s="12">
        <v>15669</v>
      </c>
      <c r="R24" s="37"/>
      <c r="T24" s="37">
        <v>4487898</v>
      </c>
      <c r="U24" s="12">
        <v>0.01</v>
      </c>
      <c r="V24" s="37"/>
      <c r="X24" s="37">
        <v>7210025</v>
      </c>
      <c r="Y24" s="12">
        <v>0.02</v>
      </c>
      <c r="Z24" s="37">
        <v>6502236</v>
      </c>
      <c r="AA24" s="12">
        <v>0.02</v>
      </c>
      <c r="AB24" s="37"/>
      <c r="AD24" s="37">
        <v>7826364</v>
      </c>
      <c r="AE24" s="12">
        <v>0.02</v>
      </c>
      <c r="AF24" s="37"/>
      <c r="AH24" s="37">
        <v>1978681</v>
      </c>
      <c r="AI24" s="12">
        <v>0.01</v>
      </c>
      <c r="AL24" s="12">
        <v>7076600</v>
      </c>
      <c r="AN24" s="37">
        <v>17317046</v>
      </c>
      <c r="AO24" s="12">
        <v>0.05</v>
      </c>
      <c r="AP24" s="37">
        <v>9418927</v>
      </c>
      <c r="AQ24" s="12">
        <v>0.03</v>
      </c>
      <c r="AR24" s="37">
        <v>429171</v>
      </c>
      <c r="AS24" s="12">
        <v>0</v>
      </c>
      <c r="AT24" s="37">
        <v>6899941</v>
      </c>
      <c r="AU24" s="12">
        <v>0.02</v>
      </c>
      <c r="AV24" s="37"/>
      <c r="AX24" s="37"/>
      <c r="BA24" s="12">
        <v>70562</v>
      </c>
      <c r="BB24" s="12">
        <v>436491</v>
      </c>
      <c r="BC24" s="12">
        <v>219893</v>
      </c>
      <c r="BD24" s="12">
        <v>647274</v>
      </c>
      <c r="BE24" s="12">
        <v>11509</v>
      </c>
      <c r="BG24" s="12">
        <v>2587800</v>
      </c>
      <c r="BH24" s="12">
        <v>40794</v>
      </c>
      <c r="BI24" s="12">
        <v>102825</v>
      </c>
      <c r="BJ24" s="12">
        <v>70242</v>
      </c>
      <c r="BK24" s="12">
        <v>40092</v>
      </c>
      <c r="BM24" s="12">
        <v>0.01</v>
      </c>
      <c r="BN24" s="12">
        <v>0.2</v>
      </c>
      <c r="BO24" s="12">
        <v>0.13</v>
      </c>
      <c r="BQ24" s="12">
        <v>0</v>
      </c>
      <c r="BS24" s="12">
        <v>0.03</v>
      </c>
      <c r="BU24" s="12">
        <v>0.04</v>
      </c>
      <c r="BV24" s="12">
        <v>0.03</v>
      </c>
      <c r="BY24" s="12">
        <v>0.01</v>
      </c>
      <c r="BZ24" s="12">
        <v>0</v>
      </c>
      <c r="CB24" s="12">
        <v>0.02</v>
      </c>
      <c r="CC24" s="12">
        <v>0.02</v>
      </c>
      <c r="CD24" s="12">
        <v>0.02</v>
      </c>
      <c r="CE24" s="12">
        <v>0</v>
      </c>
      <c r="CF24" s="12">
        <v>0.56000000000000005</v>
      </c>
      <c r="CG24" s="12" t="s">
        <v>940</v>
      </c>
      <c r="CH24" s="12">
        <v>34.725000000000001</v>
      </c>
      <c r="CI24" s="12" t="s">
        <v>987</v>
      </c>
      <c r="CJ24" s="12"/>
      <c r="CK24" s="12" t="s">
        <v>979</v>
      </c>
      <c r="CL24" s="37">
        <v>31983266955</v>
      </c>
      <c r="CM24" s="12">
        <v>4620</v>
      </c>
      <c r="CN24" s="12" t="s">
        <v>1506</v>
      </c>
      <c r="CO24" s="12" t="s">
        <v>1508</v>
      </c>
      <c r="CP24" s="12">
        <v>-1783465.9342874419</v>
      </c>
      <c r="CQ24" s="12">
        <v>76</v>
      </c>
      <c r="CS24" s="12"/>
      <c r="CT24" s="36" t="str">
        <f t="shared" si="0"/>
        <v>1bn - 50bn</v>
      </c>
      <c r="CU24" s="36" t="str">
        <f>VLOOKUP(CK24,Mapping!B:C,2,FALSE)</f>
        <v>EU</v>
      </c>
    </row>
    <row r="25" spans="1:99" ht="16" customHeight="1" x14ac:dyDescent="0.35">
      <c r="A25" s="12" t="s">
        <v>83</v>
      </c>
      <c r="B25" s="12" t="s">
        <v>925</v>
      </c>
      <c r="C25" s="12">
        <v>17</v>
      </c>
      <c r="D25" s="12">
        <v>1580121</v>
      </c>
      <c r="E25" s="37">
        <v>771933263</v>
      </c>
      <c r="F25" s="12">
        <v>9800</v>
      </c>
      <c r="G25" s="37">
        <v>78674225</v>
      </c>
      <c r="H25" s="12">
        <v>0.01</v>
      </c>
      <c r="I25" s="37">
        <v>476255</v>
      </c>
      <c r="J25" s="12">
        <v>0</v>
      </c>
      <c r="K25" s="37">
        <v>2754843</v>
      </c>
      <c r="L25" s="12">
        <v>0</v>
      </c>
      <c r="M25" s="37">
        <v>53184627</v>
      </c>
      <c r="N25" s="12">
        <v>0.01</v>
      </c>
      <c r="O25" s="37"/>
      <c r="R25" s="37">
        <v>136560</v>
      </c>
      <c r="S25" s="12">
        <v>0</v>
      </c>
      <c r="T25" s="37"/>
      <c r="V25" s="37">
        <v>71763706</v>
      </c>
      <c r="W25" s="12">
        <v>0.01</v>
      </c>
      <c r="X25" s="37"/>
      <c r="Z25" s="37"/>
      <c r="AB25" s="37"/>
      <c r="AD25" s="37"/>
      <c r="AF25" s="37">
        <v>99147</v>
      </c>
      <c r="AG25" s="12">
        <v>0</v>
      </c>
      <c r="AH25" s="37"/>
      <c r="AK25" s="12">
        <v>3298100</v>
      </c>
      <c r="AN25" s="37">
        <v>564843900</v>
      </c>
      <c r="AO25" s="12">
        <v>0.08</v>
      </c>
      <c r="AP25" s="37"/>
      <c r="AR25" s="37">
        <v>0</v>
      </c>
      <c r="AS25" s="12">
        <v>0</v>
      </c>
      <c r="AT25" s="37"/>
      <c r="AV25" s="37"/>
      <c r="AX25" s="37"/>
      <c r="AZ25" s="12">
        <v>12900</v>
      </c>
      <c r="BB25" s="12">
        <v>423917</v>
      </c>
      <c r="BE25" s="12">
        <v>0</v>
      </c>
      <c r="BF25" s="12">
        <v>7350</v>
      </c>
      <c r="BG25" s="12">
        <v>44600</v>
      </c>
      <c r="BI25" s="12">
        <v>3353925</v>
      </c>
      <c r="BM25" s="12">
        <v>0</v>
      </c>
      <c r="BN25" s="12">
        <v>0.23</v>
      </c>
      <c r="BO25" s="12">
        <v>0</v>
      </c>
      <c r="BP25" s="12">
        <v>0</v>
      </c>
      <c r="BS25" s="12">
        <v>0</v>
      </c>
      <c r="BT25" s="12">
        <v>0.1</v>
      </c>
      <c r="BX25" s="12">
        <v>0</v>
      </c>
      <c r="BY25" s="12">
        <v>0.43</v>
      </c>
      <c r="CC25" s="12">
        <v>0.02</v>
      </c>
      <c r="CG25" s="12" t="s">
        <v>959</v>
      </c>
      <c r="CH25" s="12">
        <v>42.718000000000004</v>
      </c>
      <c r="CI25" s="12" t="s">
        <v>930</v>
      </c>
      <c r="CJ25" s="12" t="s">
        <v>931</v>
      </c>
      <c r="CK25" s="12" t="s">
        <v>932</v>
      </c>
      <c r="CL25" s="37">
        <v>718227362777</v>
      </c>
      <c r="CM25" s="12">
        <v>28</v>
      </c>
      <c r="CN25" s="12" t="s">
        <v>1506</v>
      </c>
      <c r="CO25" s="12" t="s">
        <v>1510</v>
      </c>
      <c r="CP25" s="12">
        <v>11713881.092521669</v>
      </c>
      <c r="CQ25" s="12">
        <v>70</v>
      </c>
      <c r="CS25" s="12"/>
      <c r="CT25" s="36" t="str">
        <f t="shared" si="0"/>
        <v>100bn</v>
      </c>
      <c r="CU25" s="36" t="str">
        <f>VLOOKUP(CK25,Mapping!B:C,2,FALSE)</f>
        <v>US/CA</v>
      </c>
    </row>
    <row r="26" spans="1:99" ht="16" customHeight="1" x14ac:dyDescent="0.35">
      <c r="A26" s="12" t="s">
        <v>63</v>
      </c>
      <c r="B26" s="12" t="s">
        <v>933</v>
      </c>
      <c r="C26" s="12">
        <v>24</v>
      </c>
      <c r="D26" s="12">
        <v>1170393</v>
      </c>
      <c r="E26" s="37">
        <v>3279444521</v>
      </c>
      <c r="F26" s="12">
        <v>1882100</v>
      </c>
      <c r="G26" s="37">
        <v>58273867</v>
      </c>
      <c r="H26" s="12">
        <v>0.16</v>
      </c>
      <c r="I26" s="37">
        <v>91465285</v>
      </c>
      <c r="J26" s="12">
        <v>0.25</v>
      </c>
      <c r="K26" s="37">
        <v>1225900160</v>
      </c>
      <c r="L26" s="12">
        <v>3.37</v>
      </c>
      <c r="M26" s="37">
        <v>1348570</v>
      </c>
      <c r="N26" s="12">
        <v>0</v>
      </c>
      <c r="O26" s="37">
        <v>1374357113</v>
      </c>
      <c r="P26" s="12">
        <v>3.78</v>
      </c>
      <c r="Q26" s="12">
        <v>259</v>
      </c>
      <c r="R26" s="37">
        <v>51563294</v>
      </c>
      <c r="S26" s="12">
        <v>0.14000000000000001</v>
      </c>
      <c r="T26" s="37"/>
      <c r="V26" s="37">
        <v>215069214</v>
      </c>
      <c r="W26" s="12">
        <v>0.59</v>
      </c>
      <c r="X26" s="37">
        <v>200197596</v>
      </c>
      <c r="Y26" s="12">
        <v>0.55000000000000004</v>
      </c>
      <c r="Z26" s="37"/>
      <c r="AB26" s="37">
        <v>0</v>
      </c>
      <c r="AC26" s="12">
        <v>0</v>
      </c>
      <c r="AD26" s="37">
        <v>0</v>
      </c>
      <c r="AE26" s="12">
        <v>0</v>
      </c>
      <c r="AF26" s="37">
        <v>33114473</v>
      </c>
      <c r="AG26" s="12">
        <v>0.09</v>
      </c>
      <c r="AH26" s="37">
        <v>32707</v>
      </c>
      <c r="AI26" s="12">
        <v>0</v>
      </c>
      <c r="AJ26" s="12">
        <v>0</v>
      </c>
      <c r="AK26" s="12">
        <v>9840118</v>
      </c>
      <c r="AL26" s="12">
        <v>81678940</v>
      </c>
      <c r="AM26" s="12">
        <v>2351200</v>
      </c>
      <c r="AN26" s="37">
        <v>6858611</v>
      </c>
      <c r="AO26" s="12">
        <v>0.02</v>
      </c>
      <c r="AP26" s="37">
        <v>6727673</v>
      </c>
      <c r="AQ26" s="12">
        <v>0.02</v>
      </c>
      <c r="AR26" s="37">
        <v>7755611</v>
      </c>
      <c r="AS26" s="12">
        <v>0.02</v>
      </c>
      <c r="AT26" s="37"/>
      <c r="AV26" s="37"/>
      <c r="AX26" s="37">
        <v>6780347</v>
      </c>
      <c r="AY26" s="12">
        <v>0.02</v>
      </c>
      <c r="AZ26" s="12">
        <v>4870882</v>
      </c>
      <c r="BA26" s="12">
        <v>1959264</v>
      </c>
      <c r="BB26" s="12">
        <v>10749</v>
      </c>
      <c r="BE26" s="12">
        <v>207981</v>
      </c>
      <c r="BF26" s="12">
        <v>2454857</v>
      </c>
      <c r="BG26" s="12">
        <v>19446990</v>
      </c>
      <c r="BH26" s="12">
        <v>29138</v>
      </c>
      <c r="BI26" s="12">
        <v>40725</v>
      </c>
      <c r="BJ26" s="12">
        <v>0</v>
      </c>
      <c r="BM26" s="12">
        <v>0.23</v>
      </c>
      <c r="BN26" s="12">
        <v>0.17</v>
      </c>
      <c r="BO26" s="12">
        <v>0.27</v>
      </c>
      <c r="BP26" s="12">
        <v>0.11</v>
      </c>
      <c r="BQ26" s="12">
        <v>0</v>
      </c>
      <c r="BR26" s="12">
        <v>0</v>
      </c>
      <c r="BS26" s="12">
        <v>0.21</v>
      </c>
      <c r="BT26" s="12">
        <v>0.31</v>
      </c>
      <c r="BU26" s="12">
        <v>0.43</v>
      </c>
      <c r="BV26" s="12">
        <v>0.02</v>
      </c>
      <c r="BW26" s="12">
        <v>0.1</v>
      </c>
      <c r="BX26" s="12">
        <v>0.09</v>
      </c>
      <c r="BY26" s="12">
        <v>0.01</v>
      </c>
      <c r="BZ26" s="12">
        <v>0.03</v>
      </c>
      <c r="CB26" s="12">
        <v>0</v>
      </c>
      <c r="CC26" s="12">
        <v>0</v>
      </c>
      <c r="CG26" s="12" t="s">
        <v>940</v>
      </c>
      <c r="CH26" s="12">
        <v>52.524999999999999</v>
      </c>
      <c r="CI26" s="12" t="s">
        <v>950</v>
      </c>
      <c r="CJ26" s="12"/>
      <c r="CK26" s="12" t="s">
        <v>951</v>
      </c>
      <c r="CL26" s="37">
        <v>36175085005</v>
      </c>
      <c r="CM26" s="12">
        <v>5329</v>
      </c>
      <c r="CN26" s="12" t="s">
        <v>1506</v>
      </c>
      <c r="CO26" s="12" t="s">
        <v>1508</v>
      </c>
      <c r="CP26" s="12">
        <v>-1455405.7044950614</v>
      </c>
      <c r="CQ26" s="12">
        <v>88</v>
      </c>
      <c r="CR26" s="12">
        <v>46099.291666666664</v>
      </c>
      <c r="CS26" s="12"/>
      <c r="CT26" s="36" t="str">
        <f t="shared" si="0"/>
        <v>1bn - 50bn</v>
      </c>
      <c r="CU26" s="36" t="str">
        <f>VLOOKUP(CK26,Mapping!B:C,2,FALSE)</f>
        <v>HK</v>
      </c>
    </row>
    <row r="27" spans="1:99" ht="16" customHeight="1" x14ac:dyDescent="0.35">
      <c r="A27" s="12" t="s">
        <v>37</v>
      </c>
      <c r="B27" s="12" t="s">
        <v>933</v>
      </c>
      <c r="C27" s="12">
        <v>25</v>
      </c>
      <c r="D27" s="12">
        <v>1156692</v>
      </c>
      <c r="E27" s="37">
        <v>2227757099</v>
      </c>
      <c r="F27" s="12">
        <v>3948900</v>
      </c>
      <c r="G27" s="37">
        <v>57591695</v>
      </c>
      <c r="H27" s="12">
        <v>0.28000000000000003</v>
      </c>
      <c r="I27" s="37">
        <v>196704408</v>
      </c>
      <c r="J27" s="12">
        <v>0.97</v>
      </c>
      <c r="K27" s="37">
        <v>731706275</v>
      </c>
      <c r="L27" s="12">
        <v>3.62</v>
      </c>
      <c r="M27" s="37"/>
      <c r="O27" s="37">
        <v>691009362</v>
      </c>
      <c r="P27" s="12">
        <v>3.42</v>
      </c>
      <c r="Q27" s="12">
        <v>114</v>
      </c>
      <c r="R27" s="37">
        <v>48685793</v>
      </c>
      <c r="S27" s="12">
        <v>0.24</v>
      </c>
      <c r="T27" s="37"/>
      <c r="V27" s="37">
        <v>174966303</v>
      </c>
      <c r="W27" s="12">
        <v>0.87</v>
      </c>
      <c r="X27" s="37">
        <v>120095526</v>
      </c>
      <c r="Y27" s="12">
        <v>0.59</v>
      </c>
      <c r="Z27" s="37">
        <v>0</v>
      </c>
      <c r="AA27" s="12">
        <v>0</v>
      </c>
      <c r="AB27" s="37">
        <v>5288876</v>
      </c>
      <c r="AC27" s="12">
        <v>0.03</v>
      </c>
      <c r="AD27" s="37"/>
      <c r="AF27" s="37">
        <v>159890608</v>
      </c>
      <c r="AG27" s="12">
        <v>0.79</v>
      </c>
      <c r="AH27" s="37">
        <v>16001</v>
      </c>
      <c r="AI27" s="12">
        <v>0</v>
      </c>
      <c r="AJ27" s="12">
        <v>360800</v>
      </c>
      <c r="AK27" s="12">
        <v>7999400</v>
      </c>
      <c r="AL27" s="12">
        <v>44522944</v>
      </c>
      <c r="AM27" s="12">
        <v>155200</v>
      </c>
      <c r="AN27" s="37">
        <v>2084108</v>
      </c>
      <c r="AO27" s="12">
        <v>0.01</v>
      </c>
      <c r="AP27" s="37">
        <v>12667</v>
      </c>
      <c r="AQ27" s="12">
        <v>0</v>
      </c>
      <c r="AR27" s="37">
        <v>39306680</v>
      </c>
      <c r="AS27" s="12">
        <v>0.19</v>
      </c>
      <c r="AT27" s="37"/>
      <c r="AV27" s="37"/>
      <c r="AX27" s="37">
        <v>398797</v>
      </c>
      <c r="AY27" s="12">
        <v>0</v>
      </c>
      <c r="AZ27" s="12">
        <v>4567190</v>
      </c>
      <c r="BA27" s="12">
        <v>1175333</v>
      </c>
      <c r="BC27" s="12">
        <v>0</v>
      </c>
      <c r="BE27" s="12">
        <v>1054081</v>
      </c>
      <c r="BF27" s="12">
        <v>11697300</v>
      </c>
      <c r="BG27" s="12">
        <v>11553100</v>
      </c>
      <c r="BH27" s="12">
        <v>51</v>
      </c>
      <c r="BI27" s="12">
        <v>12375</v>
      </c>
      <c r="BM27" s="12">
        <v>1.18</v>
      </c>
      <c r="BN27" s="12">
        <v>0.17</v>
      </c>
      <c r="BO27" s="12">
        <v>0.56999999999999995</v>
      </c>
      <c r="BP27" s="12">
        <v>0.5</v>
      </c>
      <c r="BQ27" s="12">
        <v>0</v>
      </c>
      <c r="BR27" s="12">
        <v>0.01</v>
      </c>
      <c r="BS27" s="12">
        <v>0.13</v>
      </c>
      <c r="BT27" s="12">
        <v>0.25</v>
      </c>
      <c r="BU27" s="12">
        <v>0.23</v>
      </c>
      <c r="BV27" s="12">
        <v>0</v>
      </c>
      <c r="BW27" s="12">
        <v>0.01</v>
      </c>
      <c r="BX27" s="12">
        <v>0.08</v>
      </c>
      <c r="BY27" s="12">
        <v>0</v>
      </c>
      <c r="BZ27" s="12">
        <v>0.02</v>
      </c>
      <c r="CD27" s="12">
        <v>0</v>
      </c>
      <c r="CG27" s="12" t="s">
        <v>959</v>
      </c>
      <c r="CH27" s="12">
        <v>60.415999999999997</v>
      </c>
      <c r="CI27" s="12" t="s">
        <v>956</v>
      </c>
      <c r="CJ27" s="12"/>
      <c r="CK27" s="12" t="s">
        <v>951</v>
      </c>
      <c r="CL27" s="37">
        <v>20277427178</v>
      </c>
      <c r="CM27" s="12">
        <v>5325</v>
      </c>
      <c r="CN27" s="12" t="s">
        <v>1506</v>
      </c>
      <c r="CO27" s="12" t="s">
        <v>1508</v>
      </c>
      <c r="CP27" s="12">
        <v>-4428784.1765773026</v>
      </c>
      <c r="CQ27" s="12">
        <v>97</v>
      </c>
      <c r="CS27" s="12"/>
      <c r="CT27" s="36" t="str">
        <f t="shared" si="0"/>
        <v>1bn - 50bn</v>
      </c>
      <c r="CU27" s="36" t="str">
        <f>VLOOKUP(CK27,Mapping!B:C,2,FALSE)</f>
        <v>HK</v>
      </c>
    </row>
    <row r="28" spans="1:99" ht="16" customHeight="1" x14ac:dyDescent="0.35">
      <c r="A28" s="12" t="s">
        <v>44</v>
      </c>
      <c r="B28" s="12" t="s">
        <v>933</v>
      </c>
      <c r="C28" s="12">
        <v>11</v>
      </c>
      <c r="D28" s="12">
        <v>2353134</v>
      </c>
      <c r="E28" s="37">
        <v>4847149957</v>
      </c>
      <c r="F28" s="12">
        <v>1065747</v>
      </c>
      <c r="G28" s="37">
        <v>117162542</v>
      </c>
      <c r="H28" s="12">
        <v>0.02</v>
      </c>
      <c r="I28" s="37">
        <v>53897283</v>
      </c>
      <c r="J28" s="12">
        <v>0.01</v>
      </c>
      <c r="K28" s="37">
        <v>1274079654</v>
      </c>
      <c r="L28" s="12">
        <v>0.18</v>
      </c>
      <c r="M28" s="37">
        <v>228811690</v>
      </c>
      <c r="N28" s="12">
        <v>0.03</v>
      </c>
      <c r="O28" s="37">
        <v>1116615054</v>
      </c>
      <c r="P28" s="12">
        <v>0.16</v>
      </c>
      <c r="Q28" s="12">
        <v>1101523</v>
      </c>
      <c r="R28" s="37">
        <v>118460636</v>
      </c>
      <c r="S28" s="12">
        <v>0.02</v>
      </c>
      <c r="T28" s="37">
        <v>120795573</v>
      </c>
      <c r="U28" s="12">
        <v>0.02</v>
      </c>
      <c r="V28" s="37">
        <v>111871655</v>
      </c>
      <c r="W28" s="12">
        <v>0.02</v>
      </c>
      <c r="X28" s="37">
        <v>381870059</v>
      </c>
      <c r="Y28" s="12">
        <v>0.05</v>
      </c>
      <c r="Z28" s="37">
        <v>4978287</v>
      </c>
      <c r="AA28" s="12">
        <v>0</v>
      </c>
      <c r="AB28" s="37">
        <v>228409421</v>
      </c>
      <c r="AC28" s="12">
        <v>0.03</v>
      </c>
      <c r="AD28" s="37">
        <v>135052293</v>
      </c>
      <c r="AE28" s="12">
        <v>0.02</v>
      </c>
      <c r="AF28" s="37">
        <v>81884964</v>
      </c>
      <c r="AG28" s="12">
        <v>0.01</v>
      </c>
      <c r="AH28" s="37">
        <v>139100324</v>
      </c>
      <c r="AI28" s="12">
        <v>0.02</v>
      </c>
      <c r="AJ28" s="12">
        <v>15822995</v>
      </c>
      <c r="AK28" s="12">
        <v>5041882</v>
      </c>
      <c r="AL28" s="12">
        <v>63358804</v>
      </c>
      <c r="AM28" s="12">
        <v>14144174</v>
      </c>
      <c r="AN28" s="37">
        <v>383888557</v>
      </c>
      <c r="AO28" s="12">
        <v>0.05</v>
      </c>
      <c r="AP28" s="37">
        <v>274960898</v>
      </c>
      <c r="AQ28" s="12">
        <v>0.04</v>
      </c>
      <c r="AR28" s="37"/>
      <c r="AT28" s="37">
        <v>42357872</v>
      </c>
      <c r="AU28" s="12">
        <v>0.01</v>
      </c>
      <c r="AV28" s="37"/>
      <c r="AX28" s="37">
        <v>32953195</v>
      </c>
      <c r="AY28" s="12">
        <v>0</v>
      </c>
      <c r="AZ28" s="12">
        <v>11128141</v>
      </c>
      <c r="BA28" s="12">
        <v>3737229</v>
      </c>
      <c r="BB28" s="12">
        <v>1823782</v>
      </c>
      <c r="BC28" s="12">
        <v>168356</v>
      </c>
      <c r="BD28" s="12">
        <v>3973534</v>
      </c>
      <c r="BF28" s="12">
        <v>5916353</v>
      </c>
      <c r="BG28" s="12">
        <v>20816526</v>
      </c>
      <c r="BH28" s="12">
        <v>1190874</v>
      </c>
      <c r="BI28" s="12">
        <v>2279450</v>
      </c>
      <c r="BJ28" s="12">
        <v>1212101</v>
      </c>
      <c r="BK28" s="12">
        <v>1079110</v>
      </c>
      <c r="BN28" s="12">
        <v>0.34</v>
      </c>
      <c r="BO28" s="12">
        <v>0.15</v>
      </c>
      <c r="BP28" s="12">
        <v>0.25</v>
      </c>
      <c r="BQ28" s="12">
        <v>0.26</v>
      </c>
      <c r="BR28" s="12">
        <v>0.63</v>
      </c>
      <c r="BS28" s="12">
        <v>0.23</v>
      </c>
      <c r="BT28" s="12">
        <v>0.16</v>
      </c>
      <c r="BU28" s="12">
        <v>0.33</v>
      </c>
      <c r="BV28" s="12">
        <v>1.02</v>
      </c>
      <c r="BW28" s="12">
        <v>0.6</v>
      </c>
      <c r="BX28" s="12">
        <v>0.2</v>
      </c>
      <c r="BY28" s="12">
        <v>0.28999999999999998</v>
      </c>
      <c r="BZ28" s="12">
        <v>7.0000000000000007E-2</v>
      </c>
      <c r="CB28" s="12">
        <v>0.42</v>
      </c>
      <c r="CC28" s="12">
        <v>0.08</v>
      </c>
      <c r="CD28" s="12">
        <v>0.01</v>
      </c>
      <c r="CE28" s="12">
        <v>0.03</v>
      </c>
      <c r="CF28" s="12">
        <v>3.41</v>
      </c>
      <c r="CG28" s="12" t="s">
        <v>929</v>
      </c>
      <c r="CH28" s="12">
        <v>11.635999999999999</v>
      </c>
      <c r="CI28" s="12" t="s">
        <v>965</v>
      </c>
      <c r="CJ28" s="12" t="s">
        <v>966</v>
      </c>
      <c r="CK28" s="12" t="s">
        <v>932</v>
      </c>
      <c r="CL28" s="37">
        <v>707377951370</v>
      </c>
      <c r="CM28" s="12">
        <v>10178</v>
      </c>
      <c r="CN28" s="12" t="s">
        <v>1506</v>
      </c>
      <c r="CO28" s="12" t="s">
        <v>1507</v>
      </c>
      <c r="CP28" s="12">
        <v>3460923.6645837533</v>
      </c>
      <c r="CQ28" s="12">
        <v>73</v>
      </c>
      <c r="CS28" s="12"/>
      <c r="CT28" s="36" t="str">
        <f t="shared" si="0"/>
        <v>100bn</v>
      </c>
      <c r="CU28" s="36" t="str">
        <f>VLOOKUP(CK28,Mapping!B:C,2,FALSE)</f>
        <v>US/CA</v>
      </c>
    </row>
    <row r="29" spans="1:99" ht="16" customHeight="1" x14ac:dyDescent="0.35">
      <c r="A29" s="12" t="s">
        <v>99</v>
      </c>
      <c r="B29" s="12" t="s">
        <v>933</v>
      </c>
      <c r="C29" s="12">
        <v>27</v>
      </c>
      <c r="D29" s="12">
        <v>1006385</v>
      </c>
      <c r="E29" s="37">
        <v>275394170</v>
      </c>
      <c r="G29" s="37">
        <v>50107909</v>
      </c>
      <c r="H29" s="12">
        <v>0.84</v>
      </c>
      <c r="I29" s="37"/>
      <c r="K29" s="37">
        <v>41637169</v>
      </c>
      <c r="L29" s="12">
        <v>0.7</v>
      </c>
      <c r="M29" s="37">
        <v>136027496</v>
      </c>
      <c r="N29" s="12">
        <v>2.2799999999999998</v>
      </c>
      <c r="O29" s="37">
        <v>8238105</v>
      </c>
      <c r="P29" s="12">
        <v>0.14000000000000001</v>
      </c>
      <c r="R29" s="37">
        <v>153009</v>
      </c>
      <c r="S29" s="12">
        <v>0</v>
      </c>
      <c r="T29" s="37"/>
      <c r="V29" s="37"/>
      <c r="X29" s="37"/>
      <c r="Z29" s="37">
        <v>28214334</v>
      </c>
      <c r="AA29" s="12">
        <v>0.47</v>
      </c>
      <c r="AB29" s="37">
        <v>722542</v>
      </c>
      <c r="AC29" s="12">
        <v>0.01</v>
      </c>
      <c r="AD29" s="37"/>
      <c r="AF29" s="37"/>
      <c r="AH29" s="37"/>
      <c r="AJ29" s="12">
        <v>50015</v>
      </c>
      <c r="AL29" s="12">
        <v>542455</v>
      </c>
      <c r="AN29" s="37"/>
      <c r="AP29" s="37"/>
      <c r="AR29" s="37">
        <v>10293606</v>
      </c>
      <c r="AS29" s="12">
        <v>0.17</v>
      </c>
      <c r="AT29" s="37"/>
      <c r="AV29" s="37"/>
      <c r="AX29" s="37"/>
      <c r="AZ29" s="12">
        <v>11396</v>
      </c>
      <c r="BB29" s="12">
        <v>1084230</v>
      </c>
      <c r="BC29" s="12">
        <v>954154</v>
      </c>
      <c r="BE29" s="12">
        <v>276042</v>
      </c>
      <c r="BG29" s="12">
        <v>674092</v>
      </c>
      <c r="BM29" s="12">
        <v>0.31</v>
      </c>
      <c r="BN29" s="12">
        <v>0.15</v>
      </c>
      <c r="BR29" s="12">
        <v>0</v>
      </c>
      <c r="BS29" s="12">
        <v>0.01</v>
      </c>
      <c r="BU29" s="12">
        <v>0</v>
      </c>
      <c r="BX29" s="12">
        <v>0</v>
      </c>
      <c r="CC29" s="12">
        <v>0.05</v>
      </c>
      <c r="CD29" s="12">
        <v>0.08</v>
      </c>
      <c r="CG29" s="12" t="s">
        <v>940</v>
      </c>
      <c r="CH29" s="12">
        <v>45.033000000000001</v>
      </c>
      <c r="CI29" s="12" t="s">
        <v>1003</v>
      </c>
      <c r="CJ29" s="12"/>
      <c r="CK29" s="12" t="s">
        <v>954</v>
      </c>
      <c r="CL29" s="37">
        <v>5951610575</v>
      </c>
      <c r="CM29" s="12">
        <v>4654</v>
      </c>
      <c r="CN29" s="12" t="s">
        <v>1506</v>
      </c>
      <c r="CO29" s="12" t="s">
        <v>1508</v>
      </c>
      <c r="CP29" s="12">
        <v>-552646.58335013106</v>
      </c>
      <c r="CQ29" s="12">
        <v>98</v>
      </c>
      <c r="CR29" s="12">
        <v>45986.333333333336</v>
      </c>
      <c r="CS29" s="12"/>
      <c r="CT29" s="36" t="str">
        <f t="shared" si="0"/>
        <v>1bn - 50bn</v>
      </c>
      <c r="CU29" s="36" t="str">
        <f>VLOOKUP(CK29,Mapping!B:C,2,FALSE)</f>
        <v>EU</v>
      </c>
    </row>
    <row r="30" spans="1:99" ht="16" customHeight="1" x14ac:dyDescent="0.35">
      <c r="A30" s="12" t="s">
        <v>101</v>
      </c>
      <c r="B30" s="12" t="s">
        <v>933</v>
      </c>
      <c r="C30" s="12">
        <v>28</v>
      </c>
      <c r="D30" s="12">
        <v>991406</v>
      </c>
      <c r="E30" s="37">
        <v>997867797</v>
      </c>
      <c r="G30" s="37">
        <v>49362105</v>
      </c>
      <c r="H30" s="12">
        <v>0.13</v>
      </c>
      <c r="I30" s="37"/>
      <c r="K30" s="37">
        <v>555369956</v>
      </c>
      <c r="L30" s="12">
        <v>1.46</v>
      </c>
      <c r="M30" s="37">
        <v>22101159</v>
      </c>
      <c r="N30" s="12">
        <v>0.06</v>
      </c>
      <c r="O30" s="37">
        <v>288410239</v>
      </c>
      <c r="P30" s="12">
        <v>0.76</v>
      </c>
      <c r="R30" s="37"/>
      <c r="T30" s="37">
        <v>0</v>
      </c>
      <c r="U30" s="12">
        <v>0</v>
      </c>
      <c r="V30" s="37"/>
      <c r="X30" s="37">
        <v>61615051</v>
      </c>
      <c r="Y30" s="12">
        <v>0.16</v>
      </c>
      <c r="Z30" s="37"/>
      <c r="AB30" s="37"/>
      <c r="AD30" s="37"/>
      <c r="AF30" s="37">
        <v>13586493</v>
      </c>
      <c r="AG30" s="12">
        <v>0.04</v>
      </c>
      <c r="AH30" s="37"/>
      <c r="AL30" s="12">
        <v>18990966</v>
      </c>
      <c r="AN30" s="37">
        <v>7422794</v>
      </c>
      <c r="AO30" s="12">
        <v>0.02</v>
      </c>
      <c r="AP30" s="37"/>
      <c r="AR30" s="37">
        <v>0</v>
      </c>
      <c r="AS30" s="12">
        <v>0</v>
      </c>
      <c r="AT30" s="37"/>
      <c r="AV30" s="37"/>
      <c r="AX30" s="37"/>
      <c r="BA30" s="12">
        <v>603005</v>
      </c>
      <c r="BB30" s="12">
        <v>176161</v>
      </c>
      <c r="BE30" s="12">
        <v>0</v>
      </c>
      <c r="BF30" s="12">
        <v>1007200</v>
      </c>
      <c r="BG30" s="12">
        <v>8991256</v>
      </c>
      <c r="BI30" s="12">
        <v>44075</v>
      </c>
      <c r="BK30" s="12">
        <v>0</v>
      </c>
      <c r="BM30" s="12">
        <v>0</v>
      </c>
      <c r="BN30" s="12">
        <v>0.14000000000000001</v>
      </c>
      <c r="BP30" s="12">
        <v>0.04</v>
      </c>
      <c r="BS30" s="12">
        <v>0.1</v>
      </c>
      <c r="BU30" s="12">
        <v>0.1</v>
      </c>
      <c r="BY30" s="12">
        <v>0.01</v>
      </c>
      <c r="BZ30" s="12">
        <v>0.01</v>
      </c>
      <c r="CC30" s="12">
        <v>0.01</v>
      </c>
      <c r="CE30" s="12">
        <v>0</v>
      </c>
      <c r="CG30" s="12" t="s">
        <v>940</v>
      </c>
      <c r="CH30" s="12">
        <v>71.316999999999993</v>
      </c>
      <c r="CI30" s="12" t="s">
        <v>953</v>
      </c>
      <c r="CJ30" s="12"/>
      <c r="CK30" s="12" t="s">
        <v>954</v>
      </c>
      <c r="CL30" s="37">
        <v>37954600290</v>
      </c>
      <c r="CM30" s="12">
        <v>439</v>
      </c>
      <c r="CN30" s="12" t="s">
        <v>1506</v>
      </c>
      <c r="CO30" s="12" t="s">
        <v>1515</v>
      </c>
      <c r="CP30" s="12">
        <v>913529.32876436203</v>
      </c>
      <c r="CQ30" s="12">
        <v>68</v>
      </c>
      <c r="CS30" s="12"/>
      <c r="CT30" s="36" t="str">
        <f t="shared" si="0"/>
        <v>1bn - 50bn</v>
      </c>
      <c r="CU30" s="36" t="str">
        <f>VLOOKUP(CK30,Mapping!B:C,2,FALSE)</f>
        <v>EU</v>
      </c>
    </row>
    <row r="31" spans="1:99" ht="16" customHeight="1" x14ac:dyDescent="0.35">
      <c r="A31" s="12" t="s">
        <v>102</v>
      </c>
      <c r="B31" s="12" t="s">
        <v>925</v>
      </c>
      <c r="C31" s="12">
        <v>29</v>
      </c>
      <c r="D31" s="12">
        <v>979652</v>
      </c>
      <c r="E31" s="37">
        <v>119889940</v>
      </c>
      <c r="G31" s="37">
        <v>48776873</v>
      </c>
      <c r="H31" s="12">
        <v>2.1</v>
      </c>
      <c r="I31" s="37"/>
      <c r="K31" s="37"/>
      <c r="M31" s="37"/>
      <c r="O31" s="37"/>
      <c r="Q31" s="12">
        <v>563138</v>
      </c>
      <c r="R31" s="37"/>
      <c r="T31" s="37"/>
      <c r="V31" s="37"/>
      <c r="X31" s="37"/>
      <c r="Z31" s="37"/>
      <c r="AB31" s="37"/>
      <c r="AD31" s="37"/>
      <c r="AF31" s="37"/>
      <c r="AH31" s="37">
        <v>71113067</v>
      </c>
      <c r="AI31" s="12">
        <v>3.06</v>
      </c>
      <c r="AN31" s="37"/>
      <c r="AP31" s="37"/>
      <c r="AR31" s="37"/>
      <c r="AT31" s="37"/>
      <c r="AV31" s="37"/>
      <c r="AX31" s="37"/>
      <c r="BN31" s="12">
        <v>0.14000000000000001</v>
      </c>
      <c r="BQ31" s="12">
        <v>0.13</v>
      </c>
      <c r="CG31" s="12" t="s">
        <v>929</v>
      </c>
      <c r="CH31" s="12">
        <v>58.253999999999998</v>
      </c>
      <c r="CI31" s="12" t="s">
        <v>953</v>
      </c>
      <c r="CJ31" s="12"/>
      <c r="CK31" s="12" t="s">
        <v>954</v>
      </c>
      <c r="CL31" s="37">
        <v>2323863785</v>
      </c>
      <c r="CM31" s="12">
        <v>5244</v>
      </c>
      <c r="CN31" s="12" t="s">
        <v>1509</v>
      </c>
      <c r="CO31" s="12" t="s">
        <v>1508</v>
      </c>
      <c r="CP31" s="12">
        <v>-274039.58879258216</v>
      </c>
      <c r="CQ31" s="12">
        <v>96</v>
      </c>
      <c r="CS31" s="12"/>
      <c r="CT31" s="36" t="str">
        <f t="shared" si="0"/>
        <v>1bn - 50bn</v>
      </c>
      <c r="CU31" s="36" t="str">
        <f>VLOOKUP(CK31,Mapping!B:C,2,FALSE)</f>
        <v>EU</v>
      </c>
    </row>
    <row r="32" spans="1:99" ht="16" customHeight="1" x14ac:dyDescent="0.35">
      <c r="A32" s="12" t="s">
        <v>111</v>
      </c>
      <c r="B32" s="12" t="s">
        <v>933</v>
      </c>
      <c r="C32" s="12">
        <v>47</v>
      </c>
      <c r="D32" s="12">
        <v>645033</v>
      </c>
      <c r="E32" s="37">
        <v>2802999512</v>
      </c>
      <c r="F32" s="12">
        <v>156273</v>
      </c>
      <c r="G32" s="37">
        <v>32116193</v>
      </c>
      <c r="H32" s="12">
        <v>0</v>
      </c>
      <c r="I32" s="37">
        <v>7619277</v>
      </c>
      <c r="J32" s="12">
        <v>0</v>
      </c>
      <c r="K32" s="37">
        <v>107497748</v>
      </c>
      <c r="L32" s="12">
        <v>0.02</v>
      </c>
      <c r="M32" s="37">
        <v>225806421</v>
      </c>
      <c r="N32" s="12">
        <v>0.03</v>
      </c>
      <c r="O32" s="37">
        <v>66763151</v>
      </c>
      <c r="P32" s="12">
        <v>0.01</v>
      </c>
      <c r="Q32" s="12">
        <v>3296867</v>
      </c>
      <c r="R32" s="37">
        <v>13503496</v>
      </c>
      <c r="S32" s="12">
        <v>0</v>
      </c>
      <c r="T32" s="37">
        <v>61931477</v>
      </c>
      <c r="U32" s="12">
        <v>0.01</v>
      </c>
      <c r="V32" s="37">
        <v>9608860</v>
      </c>
      <c r="W32" s="12">
        <v>0</v>
      </c>
      <c r="X32" s="37">
        <v>192544722</v>
      </c>
      <c r="Y32" s="12">
        <v>0.03</v>
      </c>
      <c r="Z32" s="37">
        <v>37649470</v>
      </c>
      <c r="AA32" s="12">
        <v>0.01</v>
      </c>
      <c r="AB32" s="37">
        <v>9215723</v>
      </c>
      <c r="AC32" s="12">
        <v>0</v>
      </c>
      <c r="AD32" s="37">
        <v>29594823</v>
      </c>
      <c r="AE32" s="12">
        <v>0</v>
      </c>
      <c r="AF32" s="37">
        <v>7732447</v>
      </c>
      <c r="AG32" s="12">
        <v>0</v>
      </c>
      <c r="AH32" s="37">
        <v>416328365</v>
      </c>
      <c r="AI32" s="12">
        <v>0.06</v>
      </c>
      <c r="AJ32" s="12">
        <v>630116</v>
      </c>
      <c r="AK32" s="12">
        <v>439475</v>
      </c>
      <c r="AL32" s="12">
        <v>4368180</v>
      </c>
      <c r="AM32" s="12">
        <v>332400</v>
      </c>
      <c r="AN32" s="37">
        <v>1277032159</v>
      </c>
      <c r="AO32" s="12">
        <v>0.18</v>
      </c>
      <c r="AP32" s="37">
        <v>295377808</v>
      </c>
      <c r="AQ32" s="12">
        <v>0.04</v>
      </c>
      <c r="AR32" s="37"/>
      <c r="AT32" s="37">
        <v>11915226</v>
      </c>
      <c r="AU32" s="12">
        <v>0</v>
      </c>
      <c r="AV32" s="37"/>
      <c r="AX32" s="37">
        <v>762146</v>
      </c>
      <c r="AY32" s="12">
        <v>0</v>
      </c>
      <c r="AZ32" s="12">
        <v>1271418</v>
      </c>
      <c r="BA32" s="12">
        <v>1884368</v>
      </c>
      <c r="BB32" s="12">
        <v>1799828</v>
      </c>
      <c r="BC32" s="12">
        <v>1273232</v>
      </c>
      <c r="BD32" s="12">
        <v>1117751</v>
      </c>
      <c r="BF32" s="12">
        <v>564482</v>
      </c>
      <c r="BG32" s="12">
        <v>1749689</v>
      </c>
      <c r="BH32" s="12">
        <v>1279301</v>
      </c>
      <c r="BI32" s="12">
        <v>7582750</v>
      </c>
      <c r="BJ32" s="12">
        <v>265615</v>
      </c>
      <c r="BK32" s="12">
        <v>553256</v>
      </c>
      <c r="BN32" s="12">
        <v>0.09</v>
      </c>
      <c r="BO32" s="12">
        <v>0.02</v>
      </c>
      <c r="BP32" s="12">
        <v>0.02</v>
      </c>
      <c r="BQ32" s="12">
        <v>0.79</v>
      </c>
      <c r="BR32" s="12">
        <v>0.03</v>
      </c>
      <c r="BS32" s="12">
        <v>0.02</v>
      </c>
      <c r="BT32" s="12">
        <v>0.01</v>
      </c>
      <c r="BU32" s="12">
        <v>0.02</v>
      </c>
      <c r="BV32" s="12">
        <v>1.0900000000000001</v>
      </c>
      <c r="BW32" s="12">
        <v>0.01</v>
      </c>
      <c r="BX32" s="12">
        <v>0.02</v>
      </c>
      <c r="BY32" s="12">
        <v>0.98</v>
      </c>
      <c r="BZ32" s="12">
        <v>0.03</v>
      </c>
      <c r="CB32" s="12">
        <v>0.09</v>
      </c>
      <c r="CC32" s="12">
        <v>0.08</v>
      </c>
      <c r="CD32" s="12">
        <v>0.1</v>
      </c>
      <c r="CE32" s="12">
        <v>0.02</v>
      </c>
      <c r="CF32" s="12">
        <v>0.96</v>
      </c>
      <c r="CG32" s="12" t="s">
        <v>934</v>
      </c>
      <c r="CH32" s="12">
        <v>6.8</v>
      </c>
      <c r="CI32" s="12" t="s">
        <v>1016</v>
      </c>
      <c r="CJ32" s="12" t="s">
        <v>1017</v>
      </c>
      <c r="CK32" s="12" t="s">
        <v>932</v>
      </c>
      <c r="CL32" s="37">
        <v>702140847245</v>
      </c>
      <c r="CM32" s="12">
        <v>10152</v>
      </c>
      <c r="CN32" s="12" t="s">
        <v>1506</v>
      </c>
      <c r="CO32" s="12" t="s">
        <v>1507</v>
      </c>
      <c r="CP32" s="12">
        <v>6121522.9187663784</v>
      </c>
      <c r="CQ32" s="12">
        <v>72</v>
      </c>
      <c r="CS32" s="12"/>
      <c r="CT32" s="36" t="str">
        <f t="shared" si="0"/>
        <v>100bn</v>
      </c>
      <c r="CU32" s="36" t="str">
        <f>VLOOKUP(CK32,Mapping!B:C,2,FALSE)</f>
        <v>US/CA</v>
      </c>
    </row>
    <row r="33" spans="1:99" ht="16" customHeight="1" x14ac:dyDescent="0.35">
      <c r="A33" s="12" t="s">
        <v>158</v>
      </c>
      <c r="B33" s="12" t="s">
        <v>925</v>
      </c>
      <c r="C33" s="12">
        <v>59</v>
      </c>
      <c r="D33" s="12">
        <v>400900</v>
      </c>
      <c r="E33" s="37">
        <v>766231317</v>
      </c>
      <c r="G33" s="37">
        <v>28828719</v>
      </c>
      <c r="H33" s="12">
        <v>0</v>
      </c>
      <c r="I33" s="37"/>
      <c r="K33" s="37"/>
      <c r="M33" s="37">
        <v>344943343</v>
      </c>
      <c r="N33" s="12">
        <v>0.05</v>
      </c>
      <c r="O33" s="37"/>
      <c r="Q33" s="12">
        <v>1353419</v>
      </c>
      <c r="R33" s="37"/>
      <c r="T33" s="37">
        <v>51463412</v>
      </c>
      <c r="U33" s="12">
        <v>0.01</v>
      </c>
      <c r="V33" s="37"/>
      <c r="X33" s="37">
        <v>7847155</v>
      </c>
      <c r="Y33" s="12">
        <v>0</v>
      </c>
      <c r="Z33" s="37">
        <v>6260675</v>
      </c>
      <c r="AA33" s="12">
        <v>0</v>
      </c>
      <c r="AB33" s="37"/>
      <c r="AD33" s="37">
        <v>11978517</v>
      </c>
      <c r="AE33" s="12">
        <v>0</v>
      </c>
      <c r="AF33" s="37"/>
      <c r="AH33" s="37">
        <v>183686027</v>
      </c>
      <c r="AI33" s="12">
        <v>0.03</v>
      </c>
      <c r="AN33" s="37">
        <v>38724391</v>
      </c>
      <c r="AO33" s="12">
        <v>0.01</v>
      </c>
      <c r="AP33" s="37">
        <v>54289279</v>
      </c>
      <c r="AQ33" s="12">
        <v>0.01</v>
      </c>
      <c r="AR33" s="37">
        <v>33356733</v>
      </c>
      <c r="AS33" s="12">
        <v>0.01</v>
      </c>
      <c r="AT33" s="37">
        <v>4853066</v>
      </c>
      <c r="AU33" s="12">
        <v>0</v>
      </c>
      <c r="AV33" s="37"/>
      <c r="AX33" s="37"/>
      <c r="BA33" s="12">
        <v>69205</v>
      </c>
      <c r="BB33" s="12">
        <v>2353277</v>
      </c>
      <c r="BC33" s="12">
        <v>218142</v>
      </c>
      <c r="BD33" s="12">
        <v>333315</v>
      </c>
      <c r="BE33" s="12">
        <v>406195</v>
      </c>
      <c r="BH33" s="12">
        <v>191625</v>
      </c>
      <c r="BI33" s="12">
        <v>180775</v>
      </c>
      <c r="BJ33" s="12">
        <v>91677</v>
      </c>
      <c r="BK33" s="12">
        <v>373953</v>
      </c>
      <c r="BM33" s="12">
        <v>0.45</v>
      </c>
      <c r="BN33" s="12">
        <v>0.06</v>
      </c>
      <c r="BQ33" s="12">
        <v>0.32</v>
      </c>
      <c r="BV33" s="12">
        <v>0.16</v>
      </c>
      <c r="BY33" s="12">
        <v>0.02</v>
      </c>
      <c r="BZ33" s="12">
        <v>0</v>
      </c>
      <c r="CB33" s="12">
        <v>0.03</v>
      </c>
      <c r="CC33" s="12">
        <v>0.1</v>
      </c>
      <c r="CD33" s="12">
        <v>0.02</v>
      </c>
      <c r="CE33" s="12">
        <v>0.01</v>
      </c>
      <c r="CF33" s="12">
        <v>0.28999999999999998</v>
      </c>
      <c r="CG33" s="12" t="s">
        <v>929</v>
      </c>
      <c r="CH33" s="12">
        <v>16.951000000000001</v>
      </c>
      <c r="CI33" s="12" t="s">
        <v>1036</v>
      </c>
      <c r="CJ33" s="12" t="s">
        <v>1015</v>
      </c>
      <c r="CK33" s="12" t="s">
        <v>932</v>
      </c>
      <c r="CL33" s="37">
        <v>665984926223</v>
      </c>
      <c r="CM33" s="12">
        <v>10170</v>
      </c>
      <c r="CN33" s="12" t="s">
        <v>1509</v>
      </c>
      <c r="CO33" s="12" t="s">
        <v>1507</v>
      </c>
      <c r="CP33" s="12">
        <v>4478051.6226567226</v>
      </c>
      <c r="CQ33" s="12">
        <v>55</v>
      </c>
      <c r="CS33" s="12"/>
      <c r="CT33" s="36" t="str">
        <f t="shared" si="0"/>
        <v>100bn</v>
      </c>
      <c r="CU33" s="36" t="str">
        <f>VLOOKUP(CK33,Mapping!B:C,2,FALSE)</f>
        <v>US/CA</v>
      </c>
    </row>
    <row r="34" spans="1:99" ht="16" customHeight="1" x14ac:dyDescent="0.35">
      <c r="A34" s="12" t="s">
        <v>65</v>
      </c>
      <c r="B34" s="12" t="s">
        <v>933</v>
      </c>
      <c r="C34" s="12">
        <v>8</v>
      </c>
      <c r="D34" s="12">
        <v>2634410</v>
      </c>
      <c r="E34" s="37">
        <v>2872330830</v>
      </c>
      <c r="F34" s="12">
        <v>264600</v>
      </c>
      <c r="G34" s="37">
        <v>131167274</v>
      </c>
      <c r="H34" s="12">
        <v>0.03</v>
      </c>
      <c r="I34" s="37">
        <v>12950287</v>
      </c>
      <c r="J34" s="12">
        <v>0</v>
      </c>
      <c r="K34" s="37">
        <v>280437461</v>
      </c>
      <c r="L34" s="12">
        <v>0.05</v>
      </c>
      <c r="M34" s="37">
        <v>73299629</v>
      </c>
      <c r="N34" s="12">
        <v>0.01</v>
      </c>
      <c r="O34" s="37">
        <v>192087365</v>
      </c>
      <c r="P34" s="12">
        <v>0.04</v>
      </c>
      <c r="Q34" s="12">
        <v>2651802</v>
      </c>
      <c r="R34" s="37">
        <v>39382633</v>
      </c>
      <c r="S34" s="12">
        <v>0.01</v>
      </c>
      <c r="T34" s="37">
        <v>10830307</v>
      </c>
      <c r="U34" s="12">
        <v>0</v>
      </c>
      <c r="V34" s="37">
        <v>27403168</v>
      </c>
      <c r="W34" s="12">
        <v>0.01</v>
      </c>
      <c r="X34" s="37">
        <v>434065340</v>
      </c>
      <c r="Y34" s="12">
        <v>0.08</v>
      </c>
      <c r="Z34" s="37">
        <v>48478211</v>
      </c>
      <c r="AA34" s="12">
        <v>0.01</v>
      </c>
      <c r="AB34" s="37">
        <v>25868676</v>
      </c>
      <c r="AC34" s="12">
        <v>0</v>
      </c>
      <c r="AD34" s="37">
        <v>29861340</v>
      </c>
      <c r="AE34" s="12">
        <v>0.01</v>
      </c>
      <c r="AF34" s="37">
        <v>15311642</v>
      </c>
      <c r="AG34" s="12">
        <v>0</v>
      </c>
      <c r="AH34" s="37">
        <v>334869557</v>
      </c>
      <c r="AI34" s="12">
        <v>0.06</v>
      </c>
      <c r="AJ34" s="12">
        <v>1779941</v>
      </c>
      <c r="AK34" s="12">
        <v>1237730</v>
      </c>
      <c r="AL34" s="12">
        <v>12597928</v>
      </c>
      <c r="AM34" s="12">
        <v>953913</v>
      </c>
      <c r="AN34" s="37">
        <v>993361849</v>
      </c>
      <c r="AO34" s="12">
        <v>0.19</v>
      </c>
      <c r="AP34" s="37">
        <v>214775956</v>
      </c>
      <c r="AQ34" s="12">
        <v>0.04</v>
      </c>
      <c r="AR34" s="37">
        <v>3330743</v>
      </c>
      <c r="AS34" s="12">
        <v>0</v>
      </c>
      <c r="AT34" s="37">
        <v>2661610</v>
      </c>
      <c r="AU34" s="12">
        <v>0</v>
      </c>
      <c r="AV34" s="37"/>
      <c r="AX34" s="37">
        <v>2187782</v>
      </c>
      <c r="AY34" s="12">
        <v>0</v>
      </c>
      <c r="AZ34" s="12">
        <v>3618132</v>
      </c>
      <c r="BA34" s="12">
        <v>4248046</v>
      </c>
      <c r="BB34" s="12">
        <v>584247</v>
      </c>
      <c r="BC34" s="12">
        <v>1639439</v>
      </c>
      <c r="BD34" s="12">
        <v>249682</v>
      </c>
      <c r="BE34" s="12">
        <v>89320</v>
      </c>
      <c r="BF34" s="12">
        <v>1138368</v>
      </c>
      <c r="BG34" s="12">
        <v>4540943</v>
      </c>
      <c r="BH34" s="12">
        <v>930209</v>
      </c>
      <c r="BI34" s="12">
        <v>5898375</v>
      </c>
      <c r="BJ34" s="12">
        <v>268007</v>
      </c>
      <c r="BK34" s="12">
        <v>96751</v>
      </c>
      <c r="BM34" s="12">
        <v>0.1</v>
      </c>
      <c r="BN34" s="12">
        <v>0.38</v>
      </c>
      <c r="BO34" s="12">
        <v>0.04</v>
      </c>
      <c r="BP34" s="12">
        <v>0.05</v>
      </c>
      <c r="BQ34" s="12">
        <v>0.63</v>
      </c>
      <c r="BR34" s="12">
        <v>7.0000000000000007E-2</v>
      </c>
      <c r="BS34" s="12">
        <v>0.05</v>
      </c>
      <c r="BT34" s="12">
        <v>0.04</v>
      </c>
      <c r="BU34" s="12">
        <v>7.0000000000000007E-2</v>
      </c>
      <c r="BV34" s="12">
        <v>0.79</v>
      </c>
      <c r="BW34" s="12">
        <v>0.04</v>
      </c>
      <c r="BX34" s="12">
        <v>0.06</v>
      </c>
      <c r="BY34" s="12">
        <v>0.76</v>
      </c>
      <c r="BZ34" s="12">
        <v>7.0000000000000007E-2</v>
      </c>
      <c r="CB34" s="12">
        <v>0.09</v>
      </c>
      <c r="CC34" s="12">
        <v>0.02</v>
      </c>
      <c r="CD34" s="12">
        <v>0.13</v>
      </c>
      <c r="CE34" s="12">
        <v>0</v>
      </c>
      <c r="CF34" s="12">
        <v>0.21</v>
      </c>
      <c r="CG34" s="12" t="s">
        <v>934</v>
      </c>
      <c r="CH34" s="12">
        <v>9.4109999999999996</v>
      </c>
      <c r="CI34" s="12" t="s">
        <v>953</v>
      </c>
      <c r="CJ34" s="12"/>
      <c r="CK34" s="12" t="s">
        <v>954</v>
      </c>
      <c r="CL34" s="37">
        <v>516627888777</v>
      </c>
      <c r="CM34" s="12">
        <v>10187</v>
      </c>
      <c r="CN34" s="12" t="s">
        <v>1506</v>
      </c>
      <c r="CO34" s="12" t="s">
        <v>1507</v>
      </c>
      <c r="CP34" s="12">
        <v>2912602.3583954847</v>
      </c>
      <c r="CQ34" s="12">
        <v>74</v>
      </c>
      <c r="CS34" s="12"/>
      <c r="CT34" s="36" t="str">
        <f t="shared" si="0"/>
        <v>100bn</v>
      </c>
      <c r="CU34" s="36" t="str">
        <f>VLOOKUP(CK34,Mapping!B:C,2,FALSE)</f>
        <v>EU</v>
      </c>
    </row>
    <row r="35" spans="1:99" ht="16" customHeight="1" x14ac:dyDescent="0.35">
      <c r="A35" s="12" t="s">
        <v>27</v>
      </c>
      <c r="B35" s="12" t="s">
        <v>933</v>
      </c>
      <c r="C35" s="12">
        <v>21</v>
      </c>
      <c r="D35" s="12">
        <v>1390436</v>
      </c>
      <c r="E35" s="37">
        <v>1736347064</v>
      </c>
      <c r="F35" s="12">
        <v>978978</v>
      </c>
      <c r="G35" s="37">
        <v>69229808</v>
      </c>
      <c r="H35" s="12">
        <v>0.01</v>
      </c>
      <c r="I35" s="37">
        <v>48202350</v>
      </c>
      <c r="J35" s="12">
        <v>0.01</v>
      </c>
      <c r="K35" s="37">
        <v>359883944</v>
      </c>
      <c r="L35" s="12">
        <v>0.06</v>
      </c>
      <c r="M35" s="37">
        <v>119914793</v>
      </c>
      <c r="N35" s="12">
        <v>0.02</v>
      </c>
      <c r="O35" s="37">
        <v>82585193</v>
      </c>
      <c r="P35" s="12">
        <v>0.01</v>
      </c>
      <c r="Q35" s="12">
        <v>3204126</v>
      </c>
      <c r="R35" s="37">
        <v>1594489</v>
      </c>
      <c r="S35" s="12">
        <v>0</v>
      </c>
      <c r="T35" s="37">
        <v>21084123</v>
      </c>
      <c r="U35" s="12">
        <v>0</v>
      </c>
      <c r="V35" s="37">
        <v>5787997</v>
      </c>
      <c r="W35" s="12">
        <v>0</v>
      </c>
      <c r="X35" s="37">
        <v>49508049</v>
      </c>
      <c r="Y35" s="12">
        <v>0.01</v>
      </c>
      <c r="Z35" s="37"/>
      <c r="AB35" s="37">
        <v>108754576</v>
      </c>
      <c r="AC35" s="12">
        <v>0.02</v>
      </c>
      <c r="AD35" s="37"/>
      <c r="AF35" s="37">
        <v>121102201</v>
      </c>
      <c r="AG35" s="12">
        <v>0.02</v>
      </c>
      <c r="AH35" s="37">
        <v>404617031</v>
      </c>
      <c r="AI35" s="12">
        <v>7.0000000000000007E-2</v>
      </c>
      <c r="AJ35" s="12">
        <v>7528084</v>
      </c>
      <c r="AK35" s="12">
        <v>260292</v>
      </c>
      <c r="AL35" s="12">
        <v>5374714</v>
      </c>
      <c r="AM35" s="12">
        <v>1458881</v>
      </c>
      <c r="AN35" s="37">
        <v>109657784</v>
      </c>
      <c r="AO35" s="12">
        <v>0.02</v>
      </c>
      <c r="AP35" s="37">
        <v>107399869</v>
      </c>
      <c r="AQ35" s="12">
        <v>0.02</v>
      </c>
      <c r="AR35" s="37">
        <v>123673590</v>
      </c>
      <c r="AS35" s="12">
        <v>0.02</v>
      </c>
      <c r="AT35" s="37"/>
      <c r="AV35" s="37"/>
      <c r="AX35" s="37">
        <v>3351267</v>
      </c>
      <c r="AY35" s="12">
        <v>0</v>
      </c>
      <c r="AZ35" s="12">
        <v>150622</v>
      </c>
      <c r="BA35" s="12">
        <v>484518</v>
      </c>
      <c r="BB35" s="12">
        <v>955801</v>
      </c>
      <c r="BE35" s="12">
        <v>3316535</v>
      </c>
      <c r="BF35" s="12">
        <v>8955419</v>
      </c>
      <c r="BG35" s="12">
        <v>5801825</v>
      </c>
      <c r="BH35" s="12">
        <v>465156</v>
      </c>
      <c r="BI35" s="12">
        <v>651125</v>
      </c>
      <c r="BK35" s="12">
        <v>188352</v>
      </c>
      <c r="BM35" s="12">
        <v>3.7</v>
      </c>
      <c r="BN35" s="12">
        <v>0.2</v>
      </c>
      <c r="BO35" s="12">
        <v>0.14000000000000001</v>
      </c>
      <c r="BP35" s="12">
        <v>0.39</v>
      </c>
      <c r="BQ35" s="12">
        <v>0.76</v>
      </c>
      <c r="BR35" s="12">
        <v>0.3</v>
      </c>
      <c r="BS35" s="12">
        <v>0.06</v>
      </c>
      <c r="BT35" s="12">
        <v>0.01</v>
      </c>
      <c r="BU35" s="12">
        <v>0.03</v>
      </c>
      <c r="BV35" s="12">
        <v>0.4</v>
      </c>
      <c r="BW35" s="12">
        <v>0.06</v>
      </c>
      <c r="BX35" s="12">
        <v>0</v>
      </c>
      <c r="BY35" s="12">
        <v>0.08</v>
      </c>
      <c r="BZ35" s="12">
        <v>0.01</v>
      </c>
      <c r="CC35" s="12">
        <v>0.04</v>
      </c>
      <c r="CE35" s="12">
        <v>0.01</v>
      </c>
      <c r="CG35" s="12" t="s">
        <v>929</v>
      </c>
      <c r="CH35" s="12">
        <v>43.658999999999999</v>
      </c>
      <c r="CI35" s="12" t="s">
        <v>967</v>
      </c>
      <c r="CJ35" s="12" t="s">
        <v>968</v>
      </c>
      <c r="CK35" s="12" t="s">
        <v>932</v>
      </c>
      <c r="CL35" s="37">
        <v>593050582169</v>
      </c>
      <c r="CM35" s="12">
        <v>41</v>
      </c>
      <c r="CN35" s="12" t="s">
        <v>1506</v>
      </c>
      <c r="CO35" s="12" t="s">
        <v>1510</v>
      </c>
      <c r="CP35" s="12">
        <v>10012150.292279782</v>
      </c>
      <c r="CQ35" s="12">
        <v>77</v>
      </c>
      <c r="CR35" s="12">
        <v>46086.75</v>
      </c>
      <c r="CS35" s="12"/>
      <c r="CT35" s="36" t="str">
        <f t="shared" si="0"/>
        <v>100bn</v>
      </c>
      <c r="CU35" s="36" t="str">
        <f>VLOOKUP(CK35,Mapping!B:C,2,FALSE)</f>
        <v>US/CA</v>
      </c>
    </row>
    <row r="36" spans="1:99" ht="16" customHeight="1" x14ac:dyDescent="0.35">
      <c r="A36" s="12" t="s">
        <v>71</v>
      </c>
      <c r="B36" s="12" t="s">
        <v>933</v>
      </c>
      <c r="C36" s="12">
        <v>34</v>
      </c>
      <c r="D36" s="12">
        <v>867912</v>
      </c>
      <c r="E36" s="37">
        <v>419254328</v>
      </c>
      <c r="F36" s="12">
        <v>1478650</v>
      </c>
      <c r="G36" s="37">
        <v>43213338</v>
      </c>
      <c r="H36" s="12">
        <v>0.17</v>
      </c>
      <c r="I36" s="37">
        <v>73582339</v>
      </c>
      <c r="J36" s="12">
        <v>0.28999999999999998</v>
      </c>
      <c r="K36" s="37"/>
      <c r="M36" s="37">
        <v>83570537</v>
      </c>
      <c r="N36" s="12">
        <v>0.33</v>
      </c>
      <c r="O36" s="37">
        <v>166124069</v>
      </c>
      <c r="P36" s="12">
        <v>0.66</v>
      </c>
      <c r="R36" s="37"/>
      <c r="T36" s="37">
        <v>12246348</v>
      </c>
      <c r="U36" s="12">
        <v>0.05</v>
      </c>
      <c r="V36" s="37">
        <v>40517697</v>
      </c>
      <c r="W36" s="12">
        <v>0.16</v>
      </c>
      <c r="X36" s="37"/>
      <c r="Z36" s="37"/>
      <c r="AB36" s="37"/>
      <c r="AD36" s="37"/>
      <c r="AF36" s="37"/>
      <c r="AH36" s="37"/>
      <c r="AK36" s="12">
        <v>1823800</v>
      </c>
      <c r="AL36" s="12">
        <v>10624091</v>
      </c>
      <c r="AN36" s="37"/>
      <c r="AP36" s="37"/>
      <c r="AR36" s="37"/>
      <c r="AT36" s="37"/>
      <c r="AV36" s="37"/>
      <c r="AX36" s="37"/>
      <c r="BB36" s="12">
        <v>666113</v>
      </c>
      <c r="BK36" s="12">
        <v>109401</v>
      </c>
      <c r="BN36" s="12">
        <v>0.13</v>
      </c>
      <c r="BO36" s="12">
        <v>0.21</v>
      </c>
      <c r="BT36" s="12">
        <v>0.06</v>
      </c>
      <c r="BU36" s="12">
        <v>0.06</v>
      </c>
      <c r="CC36" s="12">
        <v>0.03</v>
      </c>
      <c r="CE36" s="12">
        <v>0</v>
      </c>
      <c r="CG36" s="12" t="s">
        <v>980</v>
      </c>
      <c r="CH36" s="12">
        <v>43.177999999999997</v>
      </c>
      <c r="CI36" s="12" t="s">
        <v>981</v>
      </c>
      <c r="CJ36" s="12" t="s">
        <v>931</v>
      </c>
      <c r="CK36" s="12" t="s">
        <v>932</v>
      </c>
      <c r="CL36" s="37">
        <v>25276657622</v>
      </c>
      <c r="CM36" s="12">
        <v>5319</v>
      </c>
      <c r="CN36" s="12" t="s">
        <v>1506</v>
      </c>
      <c r="CO36" s="12" t="s">
        <v>1508</v>
      </c>
      <c r="CP36" s="12">
        <v>-893173.06994557555</v>
      </c>
      <c r="CQ36" s="12">
        <v>91</v>
      </c>
      <c r="CS36" s="12"/>
      <c r="CT36" s="36" t="str">
        <f t="shared" si="0"/>
        <v>1bn - 50bn</v>
      </c>
      <c r="CU36" s="36" t="str">
        <f>VLOOKUP(CK36,Mapping!B:C,2,FALSE)</f>
        <v>US/CA</v>
      </c>
    </row>
    <row r="37" spans="1:99" ht="16" customHeight="1" x14ac:dyDescent="0.35">
      <c r="A37" s="12" t="s">
        <v>109</v>
      </c>
      <c r="B37" s="12" t="s">
        <v>933</v>
      </c>
      <c r="C37" s="12">
        <v>33</v>
      </c>
      <c r="D37" s="12">
        <v>889177</v>
      </c>
      <c r="E37" s="37">
        <v>3071117557</v>
      </c>
      <c r="G37" s="37">
        <v>44272123</v>
      </c>
      <c r="H37" s="12">
        <v>0.01</v>
      </c>
      <c r="I37" s="37"/>
      <c r="K37" s="37"/>
      <c r="M37" s="37">
        <v>1332392226</v>
      </c>
      <c r="N37" s="12">
        <v>0.24</v>
      </c>
      <c r="O37" s="37"/>
      <c r="Q37" s="12">
        <v>1136746</v>
      </c>
      <c r="R37" s="37"/>
      <c r="T37" s="37">
        <v>33671776</v>
      </c>
      <c r="U37" s="12">
        <v>0.01</v>
      </c>
      <c r="V37" s="37"/>
      <c r="X37" s="37">
        <v>255607255</v>
      </c>
      <c r="Y37" s="12">
        <v>0.05</v>
      </c>
      <c r="Z37" s="37">
        <v>92426831</v>
      </c>
      <c r="AA37" s="12">
        <v>0.02</v>
      </c>
      <c r="AB37" s="37"/>
      <c r="AD37" s="37">
        <v>236689395</v>
      </c>
      <c r="AE37" s="12">
        <v>0.04</v>
      </c>
      <c r="AF37" s="37"/>
      <c r="AH37" s="37">
        <v>143548285</v>
      </c>
      <c r="AI37" s="12">
        <v>0.03</v>
      </c>
      <c r="AN37" s="37">
        <v>634861522</v>
      </c>
      <c r="AO37" s="12">
        <v>0.11</v>
      </c>
      <c r="AP37" s="37">
        <v>231760224</v>
      </c>
      <c r="AQ37" s="12">
        <v>0.04</v>
      </c>
      <c r="AR37" s="37">
        <v>34529720</v>
      </c>
      <c r="AS37" s="12">
        <v>0.01</v>
      </c>
      <c r="AT37" s="37">
        <v>31136666</v>
      </c>
      <c r="AU37" s="12">
        <v>0.01</v>
      </c>
      <c r="AV37" s="37">
        <v>221534</v>
      </c>
      <c r="AW37" s="12">
        <v>0</v>
      </c>
      <c r="AX37" s="37"/>
      <c r="BA37" s="12">
        <v>2501539</v>
      </c>
      <c r="BB37" s="12">
        <v>10620056</v>
      </c>
      <c r="BC37" s="12">
        <v>3125696</v>
      </c>
      <c r="BD37" s="12">
        <v>2920888</v>
      </c>
      <c r="BE37" s="12">
        <v>925978</v>
      </c>
      <c r="BH37" s="12">
        <v>1003769</v>
      </c>
      <c r="BI37" s="12">
        <v>3769675</v>
      </c>
      <c r="BJ37" s="12">
        <v>2124299</v>
      </c>
      <c r="BK37" s="12">
        <v>300802</v>
      </c>
      <c r="BL37" s="12">
        <v>81747</v>
      </c>
      <c r="BM37" s="12">
        <v>1.03</v>
      </c>
      <c r="BN37" s="12">
        <v>0.13</v>
      </c>
      <c r="BQ37" s="12">
        <v>0.27</v>
      </c>
      <c r="BV37" s="12">
        <v>0.86</v>
      </c>
      <c r="BY37" s="12">
        <v>0.49</v>
      </c>
      <c r="BZ37" s="12">
        <v>0.04</v>
      </c>
      <c r="CA37" s="12">
        <v>7.0000000000000007E-2</v>
      </c>
      <c r="CB37" s="12">
        <v>0.73</v>
      </c>
      <c r="CC37" s="12">
        <v>0.44</v>
      </c>
      <c r="CD37" s="12">
        <v>0.25</v>
      </c>
      <c r="CE37" s="12">
        <v>0.01</v>
      </c>
      <c r="CF37" s="12">
        <v>2.5099999999999998</v>
      </c>
      <c r="CG37" s="12" t="s">
        <v>959</v>
      </c>
      <c r="CH37" s="12">
        <v>40.091000000000001</v>
      </c>
      <c r="CI37" s="12" t="s">
        <v>1014</v>
      </c>
      <c r="CJ37" s="12" t="s">
        <v>1015</v>
      </c>
      <c r="CK37" s="12" t="s">
        <v>932</v>
      </c>
      <c r="CL37" s="37">
        <v>561788085142</v>
      </c>
      <c r="CM37" s="12">
        <v>259</v>
      </c>
      <c r="CN37" s="12" t="s">
        <v>1509</v>
      </c>
      <c r="CO37" s="12" t="s">
        <v>1515</v>
      </c>
      <c r="CP37" s="12">
        <v>4497826.7284821607</v>
      </c>
      <c r="CQ37" s="12">
        <v>52</v>
      </c>
      <c r="CS37" s="12"/>
      <c r="CT37" s="36" t="str">
        <f t="shared" si="0"/>
        <v>100bn</v>
      </c>
      <c r="CU37" s="36" t="str">
        <f>VLOOKUP(CK37,Mapping!B:C,2,FALSE)</f>
        <v>US/CA</v>
      </c>
    </row>
    <row r="38" spans="1:99" ht="16" customHeight="1" x14ac:dyDescent="0.35">
      <c r="A38" s="12" t="s">
        <v>81</v>
      </c>
      <c r="B38" s="12" t="s">
        <v>933</v>
      </c>
      <c r="C38" s="12">
        <v>138</v>
      </c>
      <c r="D38" s="12">
        <v>91151</v>
      </c>
      <c r="E38" s="37">
        <v>4009175909</v>
      </c>
      <c r="F38" s="12">
        <v>1515663</v>
      </c>
      <c r="G38" s="37">
        <v>4538408</v>
      </c>
      <c r="H38" s="12">
        <v>0</v>
      </c>
      <c r="I38" s="37">
        <v>73657376</v>
      </c>
      <c r="J38" s="12">
        <v>0.01</v>
      </c>
      <c r="K38" s="37">
        <v>1171328119</v>
      </c>
      <c r="L38" s="12">
        <v>0.21</v>
      </c>
      <c r="M38" s="37">
        <v>71855208</v>
      </c>
      <c r="N38" s="12">
        <v>0.01</v>
      </c>
      <c r="O38" s="37">
        <v>435507511</v>
      </c>
      <c r="P38" s="12">
        <v>0.08</v>
      </c>
      <c r="Q38" s="12">
        <v>2508570</v>
      </c>
      <c r="R38" s="37">
        <v>44733865</v>
      </c>
      <c r="S38" s="12">
        <v>0.01</v>
      </c>
      <c r="T38" s="37">
        <v>627648</v>
      </c>
      <c r="U38" s="12">
        <v>0</v>
      </c>
      <c r="V38" s="37">
        <v>85076928</v>
      </c>
      <c r="W38" s="12">
        <v>0.02</v>
      </c>
      <c r="X38" s="37">
        <v>92468711</v>
      </c>
      <c r="Y38" s="12">
        <v>0.02</v>
      </c>
      <c r="Z38" s="37">
        <v>503015</v>
      </c>
      <c r="AA38" s="12">
        <v>0</v>
      </c>
      <c r="AB38" s="37">
        <v>96704233</v>
      </c>
      <c r="AC38" s="12">
        <v>0.02</v>
      </c>
      <c r="AD38" s="37">
        <v>39807135</v>
      </c>
      <c r="AE38" s="12">
        <v>0.01</v>
      </c>
      <c r="AF38" s="37">
        <v>53829943</v>
      </c>
      <c r="AG38" s="12">
        <v>0.01</v>
      </c>
      <c r="AH38" s="37">
        <v>316782220</v>
      </c>
      <c r="AI38" s="12">
        <v>0.06</v>
      </c>
      <c r="AJ38" s="12">
        <v>6693949</v>
      </c>
      <c r="AK38" s="12">
        <v>3909946</v>
      </c>
      <c r="AL38" s="12">
        <v>31134424</v>
      </c>
      <c r="AM38" s="12">
        <v>3099902</v>
      </c>
      <c r="AN38" s="37">
        <v>1331576855</v>
      </c>
      <c r="AO38" s="12">
        <v>0.24</v>
      </c>
      <c r="AP38" s="37">
        <v>174290780</v>
      </c>
      <c r="AQ38" s="12">
        <v>0.03</v>
      </c>
      <c r="AR38" s="37">
        <v>898167</v>
      </c>
      <c r="AS38" s="12">
        <v>0</v>
      </c>
      <c r="AT38" s="37">
        <v>7319785</v>
      </c>
      <c r="AU38" s="12">
        <v>0</v>
      </c>
      <c r="AV38" s="37"/>
      <c r="AX38" s="37">
        <v>7670002</v>
      </c>
      <c r="AY38" s="12">
        <v>0</v>
      </c>
      <c r="AZ38" s="12">
        <v>4216331</v>
      </c>
      <c r="BA38" s="12">
        <v>904959</v>
      </c>
      <c r="BB38" s="12">
        <v>572734</v>
      </c>
      <c r="BC38" s="12">
        <v>17011</v>
      </c>
      <c r="BD38" s="12">
        <v>686659</v>
      </c>
      <c r="BE38" s="12">
        <v>24086</v>
      </c>
      <c r="BF38" s="12">
        <v>4996447</v>
      </c>
      <c r="BG38" s="12">
        <v>17866852</v>
      </c>
      <c r="BH38" s="12">
        <v>754865</v>
      </c>
      <c r="BI38" s="12">
        <v>7906625</v>
      </c>
      <c r="BJ38" s="12">
        <v>357271</v>
      </c>
      <c r="BK38" s="12">
        <v>5607</v>
      </c>
      <c r="BM38" s="12">
        <v>0.03</v>
      </c>
      <c r="BN38" s="12">
        <v>0.01</v>
      </c>
      <c r="BO38" s="12">
        <v>0.22</v>
      </c>
      <c r="BP38" s="12">
        <v>0.22</v>
      </c>
      <c r="BQ38" s="12">
        <v>0.6</v>
      </c>
      <c r="BR38" s="12">
        <v>0.27</v>
      </c>
      <c r="BS38" s="12">
        <v>0.2</v>
      </c>
      <c r="BT38" s="12">
        <v>0.12</v>
      </c>
      <c r="BU38" s="12">
        <v>0.16</v>
      </c>
      <c r="BV38" s="12">
        <v>0.65</v>
      </c>
      <c r="BW38" s="12">
        <v>0.13</v>
      </c>
      <c r="BX38" s="12">
        <v>0.08</v>
      </c>
      <c r="BY38" s="12">
        <v>1.02</v>
      </c>
      <c r="BZ38" s="12">
        <v>0.02</v>
      </c>
      <c r="CB38" s="12">
        <v>0.12</v>
      </c>
      <c r="CC38" s="12">
        <v>0.02</v>
      </c>
      <c r="CD38" s="12">
        <v>0</v>
      </c>
      <c r="CE38" s="12">
        <v>0</v>
      </c>
      <c r="CF38" s="12">
        <v>0.59</v>
      </c>
      <c r="CG38" s="12" t="s">
        <v>929</v>
      </c>
      <c r="CH38" s="12">
        <v>26.925999999999998</v>
      </c>
      <c r="CI38" s="12" t="s">
        <v>941</v>
      </c>
      <c r="CJ38" s="12" t="s">
        <v>941</v>
      </c>
      <c r="CK38" s="12" t="s">
        <v>932</v>
      </c>
      <c r="CL38" s="37">
        <v>551759284573</v>
      </c>
      <c r="CM38" s="12">
        <v>84</v>
      </c>
      <c r="CN38" s="12" t="s">
        <v>1506</v>
      </c>
      <c r="CO38" s="12" t="s">
        <v>1510</v>
      </c>
      <c r="CP38" s="12">
        <v>4190618.1415037289</v>
      </c>
      <c r="CQ38" s="12">
        <v>71</v>
      </c>
      <c r="CR38" s="12">
        <v>46086.6875</v>
      </c>
      <c r="CS38" s="12"/>
      <c r="CT38" s="36" t="str">
        <f t="shared" si="0"/>
        <v>100bn</v>
      </c>
      <c r="CU38" s="36" t="str">
        <f>VLOOKUP(CK38,Mapping!B:C,2,FALSE)</f>
        <v>US/CA</v>
      </c>
    </row>
    <row r="39" spans="1:99" ht="16" customHeight="1" x14ac:dyDescent="0.35">
      <c r="A39" s="12" t="s">
        <v>117</v>
      </c>
      <c r="B39" s="12" t="s">
        <v>925</v>
      </c>
      <c r="C39" s="12">
        <v>37</v>
      </c>
      <c r="D39" s="12">
        <v>757817</v>
      </c>
      <c r="E39" s="37">
        <v>262074568</v>
      </c>
      <c r="G39" s="37">
        <v>37731708</v>
      </c>
      <c r="H39" s="12">
        <v>0.4</v>
      </c>
      <c r="I39" s="37"/>
      <c r="K39" s="37"/>
      <c r="M39" s="37"/>
      <c r="O39" s="37"/>
      <c r="Q39" s="12">
        <v>1776551</v>
      </c>
      <c r="R39" s="37"/>
      <c r="T39" s="37"/>
      <c r="V39" s="37"/>
      <c r="X39" s="37">
        <v>0</v>
      </c>
      <c r="Y39" s="12">
        <v>0</v>
      </c>
      <c r="Z39" s="37"/>
      <c r="AB39" s="37"/>
      <c r="AD39" s="37"/>
      <c r="AF39" s="37"/>
      <c r="AH39" s="37">
        <v>224342860</v>
      </c>
      <c r="AI39" s="12">
        <v>2.37</v>
      </c>
      <c r="AN39" s="37"/>
      <c r="AP39" s="37"/>
      <c r="AR39" s="37"/>
      <c r="AT39" s="37"/>
      <c r="AV39" s="37"/>
      <c r="AX39" s="37"/>
      <c r="BA39" s="12">
        <v>0</v>
      </c>
      <c r="BN39" s="12">
        <v>0.11</v>
      </c>
      <c r="BQ39" s="12">
        <v>0.42</v>
      </c>
      <c r="BZ39" s="12">
        <v>0</v>
      </c>
      <c r="CG39" s="12" t="s">
        <v>976</v>
      </c>
      <c r="CH39" s="12">
        <v>39.9</v>
      </c>
      <c r="CI39" s="12" t="s">
        <v>941</v>
      </c>
      <c r="CJ39" s="12" t="s">
        <v>941</v>
      </c>
      <c r="CK39" s="12" t="s">
        <v>932</v>
      </c>
      <c r="CL39" s="37">
        <v>9466014804</v>
      </c>
      <c r="CM39" s="12">
        <v>10166</v>
      </c>
      <c r="CN39" s="12" t="s">
        <v>1513</v>
      </c>
      <c r="CO39" s="12" t="s">
        <v>1507</v>
      </c>
      <c r="CP39" s="12">
        <v>4849484.1765773026</v>
      </c>
      <c r="CQ39" s="12">
        <v>91</v>
      </c>
      <c r="CS39" s="12"/>
      <c r="CT39" s="36" t="str">
        <f t="shared" si="0"/>
        <v>1bn - 50bn</v>
      </c>
      <c r="CU39" s="36" t="str">
        <f>VLOOKUP(CK39,Mapping!B:C,2,FALSE)</f>
        <v>US/CA</v>
      </c>
    </row>
    <row r="40" spans="1:99" ht="16" customHeight="1" x14ac:dyDescent="0.35">
      <c r="A40" s="12" t="s">
        <v>86</v>
      </c>
      <c r="B40" s="12" t="s">
        <v>933</v>
      </c>
      <c r="C40" s="12">
        <v>74</v>
      </c>
      <c r="D40" s="12">
        <v>308690</v>
      </c>
      <c r="E40" s="37">
        <v>3897448041</v>
      </c>
      <c r="F40" s="12">
        <v>1220578</v>
      </c>
      <c r="G40" s="37">
        <v>22197898</v>
      </c>
      <c r="H40" s="12">
        <v>0</v>
      </c>
      <c r="I40" s="37">
        <v>71893112</v>
      </c>
      <c r="J40" s="12">
        <v>0.01</v>
      </c>
      <c r="K40" s="37">
        <v>640733783</v>
      </c>
      <c r="L40" s="12">
        <v>0.13</v>
      </c>
      <c r="M40" s="37">
        <v>96248386</v>
      </c>
      <c r="N40" s="12">
        <v>0.02</v>
      </c>
      <c r="O40" s="37">
        <v>416846885</v>
      </c>
      <c r="P40" s="12">
        <v>0.08</v>
      </c>
      <c r="Q40" s="12">
        <v>4287028</v>
      </c>
      <c r="R40" s="37">
        <v>161980998</v>
      </c>
      <c r="S40" s="12">
        <v>0.03</v>
      </c>
      <c r="T40" s="37">
        <v>49841423</v>
      </c>
      <c r="U40" s="12">
        <v>0.01</v>
      </c>
      <c r="V40" s="37">
        <v>140573501</v>
      </c>
      <c r="W40" s="12">
        <v>0.03</v>
      </c>
      <c r="X40" s="37">
        <v>63201046</v>
      </c>
      <c r="Y40" s="12">
        <v>0.01</v>
      </c>
      <c r="Z40" s="37">
        <v>4563444</v>
      </c>
      <c r="AA40" s="12">
        <v>0</v>
      </c>
      <c r="AB40" s="37">
        <v>36223903</v>
      </c>
      <c r="AC40" s="12">
        <v>0.01</v>
      </c>
      <c r="AD40" s="37">
        <v>783045</v>
      </c>
      <c r="AE40" s="12">
        <v>0</v>
      </c>
      <c r="AF40" s="37">
        <v>78903315</v>
      </c>
      <c r="AG40" s="12">
        <v>0.02</v>
      </c>
      <c r="AH40" s="37">
        <v>581835440</v>
      </c>
      <c r="AI40" s="12">
        <v>0.11</v>
      </c>
      <c r="AJ40" s="12">
        <v>2426157</v>
      </c>
      <c r="AK40" s="12">
        <v>5852669</v>
      </c>
      <c r="AL40" s="12">
        <v>23938275</v>
      </c>
      <c r="AM40" s="12">
        <v>3836000</v>
      </c>
      <c r="AN40" s="37">
        <v>1317271941</v>
      </c>
      <c r="AO40" s="12">
        <v>0.26</v>
      </c>
      <c r="AP40" s="37">
        <v>160166759</v>
      </c>
      <c r="AQ40" s="12">
        <v>0.03</v>
      </c>
      <c r="AR40" s="37">
        <v>45128553</v>
      </c>
      <c r="AS40" s="12">
        <v>0.01</v>
      </c>
      <c r="AT40" s="37">
        <v>300140</v>
      </c>
      <c r="AU40" s="12">
        <v>0</v>
      </c>
      <c r="AV40" s="37"/>
      <c r="AX40" s="37">
        <v>8754469</v>
      </c>
      <c r="AY40" s="12">
        <v>0</v>
      </c>
      <c r="AZ40" s="12">
        <v>14353305</v>
      </c>
      <c r="BA40" s="12">
        <v>598439</v>
      </c>
      <c r="BB40" s="12">
        <v>656627</v>
      </c>
      <c r="BC40" s="12">
        <v>159005</v>
      </c>
      <c r="BD40" s="12">
        <v>20614</v>
      </c>
      <c r="BE40" s="12">
        <v>549544</v>
      </c>
      <c r="BF40" s="12">
        <v>4560942</v>
      </c>
      <c r="BG40" s="12">
        <v>9616392</v>
      </c>
      <c r="BH40" s="12">
        <v>565341</v>
      </c>
      <c r="BI40" s="12">
        <v>6149350</v>
      </c>
      <c r="BJ40" s="12">
        <v>5993</v>
      </c>
      <c r="BK40" s="12">
        <v>362167</v>
      </c>
      <c r="BM40" s="12">
        <v>0.61</v>
      </c>
      <c r="BN40" s="12">
        <v>0.04</v>
      </c>
      <c r="BO40" s="12">
        <v>0.18</v>
      </c>
      <c r="BP40" s="12">
        <v>0.2</v>
      </c>
      <c r="BQ40" s="12">
        <v>1.02</v>
      </c>
      <c r="BR40" s="12">
        <v>0.1</v>
      </c>
      <c r="BS40" s="12">
        <v>0.11</v>
      </c>
      <c r="BT40" s="12">
        <v>0.18</v>
      </c>
      <c r="BU40" s="12">
        <v>0.12</v>
      </c>
      <c r="BV40" s="12">
        <v>0.48</v>
      </c>
      <c r="BW40" s="12">
        <v>0.16</v>
      </c>
      <c r="BX40" s="12">
        <v>0.26</v>
      </c>
      <c r="BY40" s="12">
        <v>0.79</v>
      </c>
      <c r="BZ40" s="12">
        <v>0.01</v>
      </c>
      <c r="CB40" s="12">
        <v>0</v>
      </c>
      <c r="CC40" s="12">
        <v>0.03</v>
      </c>
      <c r="CD40" s="12">
        <v>0.01</v>
      </c>
      <c r="CE40" s="12">
        <v>0.01</v>
      </c>
      <c r="CF40" s="12">
        <v>0.02</v>
      </c>
      <c r="CG40" s="12" t="s">
        <v>929</v>
      </c>
      <c r="CH40" s="12">
        <v>30.276</v>
      </c>
      <c r="CI40" s="12" t="s">
        <v>960</v>
      </c>
      <c r="CJ40" s="12"/>
      <c r="CK40" s="12" t="s">
        <v>961</v>
      </c>
      <c r="CL40" s="37">
        <v>512485377814</v>
      </c>
      <c r="CM40" s="12">
        <v>104</v>
      </c>
      <c r="CN40" s="12" t="s">
        <v>1506</v>
      </c>
      <c r="CO40" s="12" t="s">
        <v>1510</v>
      </c>
      <c r="CP40" s="12">
        <v>2752923.3219109047</v>
      </c>
      <c r="CQ40" s="12">
        <v>81</v>
      </c>
      <c r="CR40" s="12">
        <v>45996.5</v>
      </c>
      <c r="CS40" s="12"/>
      <c r="CT40" s="36" t="str">
        <f t="shared" si="0"/>
        <v>100bn</v>
      </c>
      <c r="CU40" s="36" t="str">
        <f>VLOOKUP(CK40,Mapping!B:C,2,FALSE)</f>
        <v>EU</v>
      </c>
    </row>
    <row r="41" spans="1:99" ht="16" customHeight="1" x14ac:dyDescent="0.35">
      <c r="A41" s="12" t="s">
        <v>113</v>
      </c>
      <c r="B41" s="12" t="s">
        <v>933</v>
      </c>
      <c r="C41" s="12">
        <v>118</v>
      </c>
      <c r="D41" s="12">
        <v>127326</v>
      </c>
      <c r="E41" s="37">
        <v>2461557111</v>
      </c>
      <c r="F41" s="12">
        <v>647879</v>
      </c>
      <c r="G41" s="37">
        <v>6339562</v>
      </c>
      <c r="H41" s="12">
        <v>0</v>
      </c>
      <c r="I41" s="37">
        <v>37554183</v>
      </c>
      <c r="J41" s="12">
        <v>0.01</v>
      </c>
      <c r="K41" s="37">
        <v>403475254</v>
      </c>
      <c r="L41" s="12">
        <v>0.08</v>
      </c>
      <c r="M41" s="37">
        <v>169095364</v>
      </c>
      <c r="N41" s="12">
        <v>0.04</v>
      </c>
      <c r="O41" s="37">
        <v>244553074</v>
      </c>
      <c r="P41" s="12">
        <v>0.05</v>
      </c>
      <c r="Q41" s="12">
        <v>1828970</v>
      </c>
      <c r="R41" s="37">
        <v>65338838</v>
      </c>
      <c r="S41" s="12">
        <v>0.01</v>
      </c>
      <c r="T41" s="37">
        <v>10811165</v>
      </c>
      <c r="U41" s="12">
        <v>0</v>
      </c>
      <c r="V41" s="37">
        <v>45262892</v>
      </c>
      <c r="W41" s="12">
        <v>0.01</v>
      </c>
      <c r="X41" s="37">
        <v>71087137</v>
      </c>
      <c r="Y41" s="12">
        <v>0.01</v>
      </c>
      <c r="Z41" s="37">
        <v>9509387</v>
      </c>
      <c r="AA41" s="12">
        <v>0</v>
      </c>
      <c r="AB41" s="37">
        <v>39970454</v>
      </c>
      <c r="AC41" s="12">
        <v>0.01</v>
      </c>
      <c r="AD41" s="37">
        <v>5299804</v>
      </c>
      <c r="AE41" s="12">
        <v>0</v>
      </c>
      <c r="AF41" s="37">
        <v>3677055</v>
      </c>
      <c r="AG41" s="12">
        <v>0</v>
      </c>
      <c r="AH41" s="37">
        <v>230962332</v>
      </c>
      <c r="AI41" s="12">
        <v>0.05</v>
      </c>
      <c r="AJ41" s="12">
        <v>2866349</v>
      </c>
      <c r="AK41" s="12">
        <v>1879662</v>
      </c>
      <c r="AL41" s="12">
        <v>23041114</v>
      </c>
      <c r="AM41" s="12">
        <v>233030</v>
      </c>
      <c r="AN41" s="37">
        <v>801720714</v>
      </c>
      <c r="AO41" s="12">
        <v>0.17</v>
      </c>
      <c r="AP41" s="37">
        <v>286326227</v>
      </c>
      <c r="AQ41" s="12">
        <v>0.06</v>
      </c>
      <c r="AR41" s="37">
        <v>28546987</v>
      </c>
      <c r="AS41" s="12">
        <v>0.01</v>
      </c>
      <c r="AT41" s="37">
        <v>1381035</v>
      </c>
      <c r="AU41" s="12">
        <v>0</v>
      </c>
      <c r="AV41" s="37"/>
      <c r="AX41" s="37">
        <v>645647</v>
      </c>
      <c r="AY41" s="12">
        <v>0</v>
      </c>
      <c r="AZ41" s="12">
        <v>3967066</v>
      </c>
      <c r="BA41" s="12">
        <v>695705</v>
      </c>
      <c r="BB41" s="12">
        <v>1347803</v>
      </c>
      <c r="BC41" s="12">
        <v>321589</v>
      </c>
      <c r="BD41" s="12">
        <v>129553</v>
      </c>
      <c r="BE41" s="12">
        <v>765540</v>
      </c>
      <c r="BF41" s="12">
        <v>209360</v>
      </c>
      <c r="BG41" s="12">
        <v>6008007</v>
      </c>
      <c r="BH41" s="12">
        <v>1240098</v>
      </c>
      <c r="BI41" s="12">
        <v>4760450</v>
      </c>
      <c r="BJ41" s="12">
        <v>47566</v>
      </c>
      <c r="BK41" s="12">
        <v>96580</v>
      </c>
      <c r="BM41" s="12">
        <v>0.85</v>
      </c>
      <c r="BN41" s="12">
        <v>0.02</v>
      </c>
      <c r="BO41" s="12">
        <v>0.09</v>
      </c>
      <c r="BP41" s="12">
        <v>0.01</v>
      </c>
      <c r="BQ41" s="12">
        <v>0.44</v>
      </c>
      <c r="BR41" s="12">
        <v>0.11</v>
      </c>
      <c r="BS41" s="12">
        <v>7.0000000000000007E-2</v>
      </c>
      <c r="BT41" s="12">
        <v>0.06</v>
      </c>
      <c r="BU41" s="12">
        <v>0.12</v>
      </c>
      <c r="BV41" s="12">
        <v>1.06</v>
      </c>
      <c r="BW41" s="12">
        <v>0.01</v>
      </c>
      <c r="BX41" s="12">
        <v>7.0000000000000007E-2</v>
      </c>
      <c r="BY41" s="12">
        <v>0.61</v>
      </c>
      <c r="BZ41" s="12">
        <v>0.01</v>
      </c>
      <c r="CB41" s="12">
        <v>0.02</v>
      </c>
      <c r="CC41" s="12">
        <v>0.06</v>
      </c>
      <c r="CD41" s="12">
        <v>0.03</v>
      </c>
      <c r="CE41" s="12">
        <v>0</v>
      </c>
      <c r="CF41" s="12">
        <v>0.11</v>
      </c>
      <c r="CG41" s="12" t="s">
        <v>959</v>
      </c>
      <c r="CH41" s="12">
        <v>27.667999999999999</v>
      </c>
      <c r="CI41" s="12" t="s">
        <v>941</v>
      </c>
      <c r="CJ41" s="12" t="s">
        <v>941</v>
      </c>
      <c r="CK41" s="12" t="s">
        <v>932</v>
      </c>
      <c r="CL41" s="37">
        <v>473293107964</v>
      </c>
      <c r="CM41" s="12">
        <v>77</v>
      </c>
      <c r="CN41" s="12" t="s">
        <v>1506</v>
      </c>
      <c r="CO41" s="12" t="s">
        <v>1510</v>
      </c>
      <c r="CP41" s="12">
        <v>4258815.8637371501</v>
      </c>
      <c r="CQ41" s="12">
        <v>76</v>
      </c>
      <c r="CS41" s="12"/>
      <c r="CT41" s="36" t="str">
        <f t="shared" si="0"/>
        <v>100bn</v>
      </c>
      <c r="CU41" s="36" t="str">
        <f>VLOOKUP(CK41,Mapping!B:C,2,FALSE)</f>
        <v>US/CA</v>
      </c>
    </row>
    <row r="42" spans="1:99" ht="16" customHeight="1" x14ac:dyDescent="0.35">
      <c r="A42" s="12" t="s">
        <v>844</v>
      </c>
      <c r="B42" s="12" t="s">
        <v>933</v>
      </c>
      <c r="C42" s="12">
        <v>494</v>
      </c>
      <c r="D42" s="12">
        <v>169</v>
      </c>
      <c r="E42" s="37">
        <v>13080930677</v>
      </c>
      <c r="G42" s="37">
        <v>8415</v>
      </c>
      <c r="H42" s="12">
        <v>0</v>
      </c>
      <c r="I42" s="37"/>
      <c r="K42" s="37"/>
      <c r="M42" s="37">
        <v>304010030</v>
      </c>
      <c r="N42" s="12">
        <v>7.0000000000000007E-2</v>
      </c>
      <c r="O42" s="37">
        <v>10741782718</v>
      </c>
      <c r="P42" s="12">
        <v>2.35</v>
      </c>
      <c r="Q42" s="12">
        <v>442027</v>
      </c>
      <c r="R42" s="37">
        <v>1372820520</v>
      </c>
      <c r="S42" s="12">
        <v>0.3</v>
      </c>
      <c r="T42" s="37">
        <v>98395</v>
      </c>
      <c r="U42" s="12">
        <v>0</v>
      </c>
      <c r="V42" s="37"/>
      <c r="X42" s="37">
        <v>52984622</v>
      </c>
      <c r="Y42" s="12">
        <v>0.01</v>
      </c>
      <c r="Z42" s="37">
        <v>20581</v>
      </c>
      <c r="AA42" s="12">
        <v>0</v>
      </c>
      <c r="AB42" s="37"/>
      <c r="AD42" s="37">
        <v>3231</v>
      </c>
      <c r="AE42" s="12">
        <v>0</v>
      </c>
      <c r="AF42" s="37"/>
      <c r="AH42" s="37">
        <v>55819170</v>
      </c>
      <c r="AI42" s="12">
        <v>0.01</v>
      </c>
      <c r="AL42" s="12">
        <v>638391156</v>
      </c>
      <c r="AM42" s="12">
        <v>15791180</v>
      </c>
      <c r="AN42" s="37">
        <v>468128640</v>
      </c>
      <c r="AO42" s="12">
        <v>0.1</v>
      </c>
      <c r="AP42" s="37">
        <v>44064664</v>
      </c>
      <c r="AQ42" s="12">
        <v>0.01</v>
      </c>
      <c r="AR42" s="37">
        <v>511022</v>
      </c>
      <c r="AS42" s="12">
        <v>0</v>
      </c>
      <c r="AT42" s="37">
        <v>4403976</v>
      </c>
      <c r="AU42" s="12">
        <v>0</v>
      </c>
      <c r="AV42" s="37"/>
      <c r="AX42" s="37">
        <v>36274693</v>
      </c>
      <c r="AY42" s="12">
        <v>0.01</v>
      </c>
      <c r="AZ42" s="12">
        <v>129682303</v>
      </c>
      <c r="BA42" s="12">
        <v>518542</v>
      </c>
      <c r="BB42" s="12">
        <v>2423163</v>
      </c>
      <c r="BC42" s="12">
        <v>696</v>
      </c>
      <c r="BD42" s="12">
        <v>413131</v>
      </c>
      <c r="BE42" s="12">
        <v>13704</v>
      </c>
      <c r="BH42" s="12">
        <v>190847</v>
      </c>
      <c r="BI42" s="12">
        <v>2779650</v>
      </c>
      <c r="BJ42" s="12">
        <v>29</v>
      </c>
      <c r="BK42" s="12">
        <v>879</v>
      </c>
      <c r="BM42" s="12">
        <v>0.02</v>
      </c>
      <c r="BN42" s="12">
        <v>0</v>
      </c>
      <c r="BQ42" s="12">
        <v>0.11</v>
      </c>
      <c r="BU42" s="12">
        <v>3.33</v>
      </c>
      <c r="BV42" s="12">
        <v>0.16</v>
      </c>
      <c r="BW42" s="12">
        <v>0.67</v>
      </c>
      <c r="BX42" s="12">
        <v>2.3199999999999998</v>
      </c>
      <c r="BY42" s="12">
        <v>0.36</v>
      </c>
      <c r="BZ42" s="12">
        <v>0.01</v>
      </c>
      <c r="CB42" s="12">
        <v>0</v>
      </c>
      <c r="CC42" s="12">
        <v>0.1</v>
      </c>
      <c r="CD42" s="12">
        <v>0</v>
      </c>
      <c r="CE42" s="12">
        <v>0</v>
      </c>
      <c r="CF42" s="12">
        <v>0.36</v>
      </c>
      <c r="CG42" s="12" t="s">
        <v>959</v>
      </c>
      <c r="CH42" s="12">
        <v>24.669</v>
      </c>
      <c r="CI42" s="12" t="s">
        <v>941</v>
      </c>
      <c r="CJ42" s="12" t="s">
        <v>941</v>
      </c>
      <c r="CK42" s="12" t="s">
        <v>932</v>
      </c>
      <c r="CL42" s="37">
        <v>448770328497</v>
      </c>
      <c r="CM42" s="12">
        <v>10138</v>
      </c>
      <c r="CN42" s="12" t="s">
        <v>1516</v>
      </c>
      <c r="CO42" s="12" t="s">
        <v>1507</v>
      </c>
      <c r="CP42" s="12">
        <v>13361990.566418061</v>
      </c>
      <c r="CQ42" s="12">
        <v>60</v>
      </c>
      <c r="CS42" s="12"/>
      <c r="CT42" s="36" t="str">
        <f t="shared" si="0"/>
        <v>100bn</v>
      </c>
      <c r="CU42" s="36" t="str">
        <f>VLOOKUP(CK42,Mapping!B:C,2,FALSE)</f>
        <v>US/CA</v>
      </c>
    </row>
    <row r="43" spans="1:99" ht="16" customHeight="1" x14ac:dyDescent="0.35">
      <c r="A43" s="12" t="s">
        <v>1355</v>
      </c>
      <c r="B43" s="12" t="s">
        <v>925</v>
      </c>
      <c r="E43" s="37">
        <v>1601497</v>
      </c>
      <c r="G43" s="37" t="s">
        <v>1505</v>
      </c>
      <c r="I43" s="37"/>
      <c r="K43" s="37"/>
      <c r="M43" s="37">
        <v>1601497</v>
      </c>
      <c r="N43" s="12">
        <v>0</v>
      </c>
      <c r="O43" s="37"/>
      <c r="R43" s="37"/>
      <c r="T43" s="37"/>
      <c r="V43" s="37"/>
      <c r="X43" s="37"/>
      <c r="Z43" s="37"/>
      <c r="AB43" s="37"/>
      <c r="AD43" s="37"/>
      <c r="AF43" s="37"/>
      <c r="AH43" s="37"/>
      <c r="AN43" s="37"/>
      <c r="AP43" s="37"/>
      <c r="AR43" s="37"/>
      <c r="AT43" s="37"/>
      <c r="AV43" s="37"/>
      <c r="AX43" s="37"/>
      <c r="BB43" s="12">
        <v>12765</v>
      </c>
      <c r="CC43" s="12">
        <v>0</v>
      </c>
      <c r="CG43" s="12" t="s">
        <v>976</v>
      </c>
      <c r="CH43" s="12">
        <v>175.261</v>
      </c>
      <c r="CI43" s="12" t="s">
        <v>1016</v>
      </c>
      <c r="CJ43" s="12" t="s">
        <v>1017</v>
      </c>
      <c r="CK43" s="12" t="s">
        <v>932</v>
      </c>
      <c r="CL43" s="37">
        <v>430398226498</v>
      </c>
      <c r="CN43" s="12" t="s">
        <v>1513</v>
      </c>
      <c r="CS43" s="12"/>
      <c r="CT43" s="36" t="str">
        <f t="shared" si="0"/>
        <v>100bn</v>
      </c>
      <c r="CU43" s="36" t="str">
        <f>VLOOKUP(CK43,Mapping!B:C,2,FALSE)</f>
        <v>US/CA</v>
      </c>
    </row>
    <row r="44" spans="1:99" ht="16" customHeight="1" x14ac:dyDescent="0.35">
      <c r="A44" s="12" t="s">
        <v>121</v>
      </c>
      <c r="B44" s="12" t="s">
        <v>925</v>
      </c>
      <c r="C44" s="12">
        <v>42</v>
      </c>
      <c r="D44" s="12">
        <v>674999</v>
      </c>
      <c r="E44" s="37">
        <v>273518054</v>
      </c>
      <c r="G44" s="37">
        <v>33608200</v>
      </c>
      <c r="H44" s="12">
        <v>0.48</v>
      </c>
      <c r="I44" s="37"/>
      <c r="K44" s="37"/>
      <c r="M44" s="37"/>
      <c r="O44" s="37"/>
      <c r="R44" s="37"/>
      <c r="T44" s="37">
        <v>19029800</v>
      </c>
      <c r="U44" s="12">
        <v>0.27</v>
      </c>
      <c r="V44" s="37"/>
      <c r="X44" s="37">
        <v>220880054</v>
      </c>
      <c r="Y44" s="12">
        <v>3.17</v>
      </c>
      <c r="Z44" s="37"/>
      <c r="AB44" s="37"/>
      <c r="AD44" s="37"/>
      <c r="AF44" s="37"/>
      <c r="AH44" s="37"/>
      <c r="AN44" s="37"/>
      <c r="AP44" s="37"/>
      <c r="AR44" s="37"/>
      <c r="AT44" s="37"/>
      <c r="AV44" s="37"/>
      <c r="AX44" s="37"/>
      <c r="BA44" s="12">
        <v>2161676</v>
      </c>
      <c r="BK44" s="12">
        <v>170000</v>
      </c>
      <c r="BN44" s="12">
        <v>0.1</v>
      </c>
      <c r="BZ44" s="12">
        <v>0.04</v>
      </c>
      <c r="CE44" s="12">
        <v>0.01</v>
      </c>
      <c r="CG44" s="12" t="s">
        <v>940</v>
      </c>
      <c r="CH44" s="12">
        <v>27.222000000000001</v>
      </c>
      <c r="CI44" s="12" t="s">
        <v>977</v>
      </c>
      <c r="CJ44" s="12"/>
      <c r="CK44" s="12" t="s">
        <v>927</v>
      </c>
      <c r="CL44" s="37">
        <v>6657177552</v>
      </c>
      <c r="CM44" s="12">
        <v>53</v>
      </c>
      <c r="CN44" s="12" t="s">
        <v>1509</v>
      </c>
      <c r="CO44" s="12" t="s">
        <v>1517</v>
      </c>
      <c r="CP44" s="12">
        <v>7396918.0810320498</v>
      </c>
      <c r="CQ44" s="12">
        <v>99</v>
      </c>
      <c r="CR44" s="12">
        <v>46087.003472222219</v>
      </c>
      <c r="CS44" s="12"/>
      <c r="CT44" s="36" t="str">
        <f t="shared" si="0"/>
        <v>1bn - 50bn</v>
      </c>
      <c r="CU44" s="36" t="str">
        <f>VLOOKUP(CK44,Mapping!B:C,2,FALSE)</f>
        <v>CN</v>
      </c>
    </row>
    <row r="45" spans="1:99" ht="16" customHeight="1" x14ac:dyDescent="0.35">
      <c r="A45" s="12" t="s">
        <v>30</v>
      </c>
      <c r="B45" s="12" t="s">
        <v>925</v>
      </c>
      <c r="C45" s="12">
        <v>62</v>
      </c>
      <c r="D45" s="12">
        <v>378250</v>
      </c>
      <c r="E45" s="37">
        <v>403852996</v>
      </c>
      <c r="G45" s="37">
        <v>18833068</v>
      </c>
      <c r="H45" s="12">
        <v>0</v>
      </c>
      <c r="I45" s="37"/>
      <c r="K45" s="37"/>
      <c r="M45" s="37">
        <v>33179779</v>
      </c>
      <c r="N45" s="12">
        <v>0.01</v>
      </c>
      <c r="O45" s="37"/>
      <c r="R45" s="37"/>
      <c r="T45" s="37">
        <v>26534705</v>
      </c>
      <c r="U45" s="12">
        <v>0.01</v>
      </c>
      <c r="V45" s="37"/>
      <c r="X45" s="37">
        <v>214991931</v>
      </c>
      <c r="Y45" s="12">
        <v>0.05</v>
      </c>
      <c r="Z45" s="37"/>
      <c r="AB45" s="37"/>
      <c r="AD45" s="37"/>
      <c r="AF45" s="37"/>
      <c r="AH45" s="37"/>
      <c r="AN45" s="37">
        <v>108630466</v>
      </c>
      <c r="AO45" s="12">
        <v>0.03</v>
      </c>
      <c r="AP45" s="37"/>
      <c r="AR45" s="37">
        <v>1683047</v>
      </c>
      <c r="AS45" s="12">
        <v>0</v>
      </c>
      <c r="AT45" s="37"/>
      <c r="AV45" s="37"/>
      <c r="AX45" s="37"/>
      <c r="BA45" s="12">
        <v>2104051</v>
      </c>
      <c r="BB45" s="12">
        <v>264465</v>
      </c>
      <c r="BE45" s="12">
        <v>45134</v>
      </c>
      <c r="BI45" s="12">
        <v>645025</v>
      </c>
      <c r="BK45" s="12">
        <v>237044</v>
      </c>
      <c r="BM45" s="12">
        <v>0.05</v>
      </c>
      <c r="BN45" s="12">
        <v>0.05</v>
      </c>
      <c r="BY45" s="12">
        <v>0.08</v>
      </c>
      <c r="BZ45" s="12">
        <v>0.04</v>
      </c>
      <c r="CC45" s="12">
        <v>0.01</v>
      </c>
      <c r="CE45" s="12">
        <v>0.01</v>
      </c>
      <c r="CG45" s="12" t="s">
        <v>940</v>
      </c>
      <c r="CH45" s="12">
        <v>42.185000000000002</v>
      </c>
      <c r="CI45" s="12" t="s">
        <v>938</v>
      </c>
      <c r="CJ45" s="12" t="s">
        <v>931</v>
      </c>
      <c r="CK45" s="12" t="s">
        <v>932</v>
      </c>
      <c r="CL45" s="37">
        <v>427520750596</v>
      </c>
      <c r="CM45" s="12">
        <v>52</v>
      </c>
      <c r="CN45" s="12" t="s">
        <v>1506</v>
      </c>
      <c r="CO45" s="12" t="s">
        <v>1510</v>
      </c>
      <c r="CP45" s="12">
        <v>13452312.497480348</v>
      </c>
      <c r="CQ45" s="12">
        <v>67</v>
      </c>
      <c r="CR45" s="12">
        <v>45995</v>
      </c>
      <c r="CS45" s="12"/>
      <c r="CT45" s="36" t="str">
        <f t="shared" si="0"/>
        <v>100bn</v>
      </c>
      <c r="CU45" s="36" t="str">
        <f>VLOOKUP(CK45,Mapping!B:C,2,FALSE)</f>
        <v>US/CA</v>
      </c>
    </row>
    <row r="46" spans="1:99" ht="16" customHeight="1" x14ac:dyDescent="0.35">
      <c r="A46" s="12" t="s">
        <v>124</v>
      </c>
      <c r="B46" s="12" t="s">
        <v>925</v>
      </c>
      <c r="C46" s="12">
        <v>44</v>
      </c>
      <c r="D46" s="12">
        <v>660014</v>
      </c>
      <c r="E46" s="37">
        <v>85699927</v>
      </c>
      <c r="G46" s="37">
        <v>32862097</v>
      </c>
      <c r="H46" s="12">
        <v>0.48</v>
      </c>
      <c r="I46" s="37"/>
      <c r="K46" s="37">
        <v>10827892</v>
      </c>
      <c r="L46" s="12">
        <v>0.16</v>
      </c>
      <c r="M46" s="37">
        <v>1279316</v>
      </c>
      <c r="N46" s="12">
        <v>0.02</v>
      </c>
      <c r="O46" s="37">
        <v>4190013</v>
      </c>
      <c r="P46" s="12">
        <v>0.06</v>
      </c>
      <c r="R46" s="37">
        <v>351456</v>
      </c>
      <c r="S46" s="12">
        <v>0.01</v>
      </c>
      <c r="T46" s="37">
        <v>1230780</v>
      </c>
      <c r="U46" s="12">
        <v>0.02</v>
      </c>
      <c r="V46" s="37">
        <v>7589576</v>
      </c>
      <c r="W46" s="12">
        <v>0.11</v>
      </c>
      <c r="X46" s="37">
        <v>2661789</v>
      </c>
      <c r="Y46" s="12">
        <v>0.04</v>
      </c>
      <c r="Z46" s="37"/>
      <c r="AB46" s="37"/>
      <c r="AD46" s="37"/>
      <c r="AF46" s="37"/>
      <c r="AH46" s="37"/>
      <c r="AK46" s="12">
        <v>348800</v>
      </c>
      <c r="AL46" s="12">
        <v>275900</v>
      </c>
      <c r="AN46" s="37">
        <v>24487221</v>
      </c>
      <c r="AO46" s="12">
        <v>0.36</v>
      </c>
      <c r="AP46" s="37"/>
      <c r="AR46" s="37">
        <v>219787</v>
      </c>
      <c r="AS46" s="12">
        <v>0</v>
      </c>
      <c r="AT46" s="37"/>
      <c r="AV46" s="37"/>
      <c r="AX46" s="37"/>
      <c r="AZ46" s="12">
        <v>33200</v>
      </c>
      <c r="BA46" s="12">
        <v>26050</v>
      </c>
      <c r="BB46" s="12">
        <v>10197</v>
      </c>
      <c r="BE46" s="12">
        <v>5894</v>
      </c>
      <c r="BG46" s="12">
        <v>175300</v>
      </c>
      <c r="BI46" s="12">
        <v>145400</v>
      </c>
      <c r="BK46" s="12">
        <v>10995</v>
      </c>
      <c r="BM46" s="12">
        <v>0.01</v>
      </c>
      <c r="BN46" s="12">
        <v>0.1</v>
      </c>
      <c r="BS46" s="12">
        <v>0</v>
      </c>
      <c r="BT46" s="12">
        <v>0.01</v>
      </c>
      <c r="BU46" s="12">
        <v>0</v>
      </c>
      <c r="BX46" s="12">
        <v>0</v>
      </c>
      <c r="BY46" s="12">
        <v>0.02</v>
      </c>
      <c r="BZ46" s="12">
        <v>0</v>
      </c>
      <c r="CC46" s="12">
        <v>0</v>
      </c>
      <c r="CE46" s="12">
        <v>0</v>
      </c>
      <c r="CG46" s="12" t="s">
        <v>929</v>
      </c>
      <c r="CH46" s="12">
        <v>34.195999999999998</v>
      </c>
      <c r="CI46" s="12" t="s">
        <v>1023</v>
      </c>
      <c r="CJ46" s="12"/>
      <c r="CK46" s="12" t="s">
        <v>979</v>
      </c>
      <c r="CL46" s="37">
        <v>6756621863</v>
      </c>
      <c r="CM46" s="12">
        <v>3657</v>
      </c>
      <c r="CN46" s="12" t="s">
        <v>1506</v>
      </c>
      <c r="CO46" s="12" t="s">
        <v>1508</v>
      </c>
      <c r="CP46" s="12">
        <v>-445437.79479943559</v>
      </c>
      <c r="CQ46" s="12">
        <v>93</v>
      </c>
      <c r="CR46" s="12">
        <v>45994.048611111109</v>
      </c>
      <c r="CS46" s="12"/>
      <c r="CT46" s="36" t="str">
        <f t="shared" si="0"/>
        <v>1bn - 50bn</v>
      </c>
      <c r="CU46" s="36" t="str">
        <f>VLOOKUP(CK46,Mapping!B:C,2,FALSE)</f>
        <v>EU</v>
      </c>
    </row>
    <row r="47" spans="1:99" ht="16" customHeight="1" x14ac:dyDescent="0.35">
      <c r="A47" s="12" t="s">
        <v>125</v>
      </c>
      <c r="B47" s="12" t="s">
        <v>925</v>
      </c>
      <c r="C47" s="12">
        <v>45</v>
      </c>
      <c r="D47" s="12">
        <v>660000</v>
      </c>
      <c r="E47" s="37">
        <v>48188400</v>
      </c>
      <c r="G47" s="37">
        <v>32861400</v>
      </c>
      <c r="H47" s="12">
        <v>5.28</v>
      </c>
      <c r="I47" s="37"/>
      <c r="K47" s="37"/>
      <c r="M47" s="37">
        <v>0</v>
      </c>
      <c r="N47" s="12">
        <v>0</v>
      </c>
      <c r="O47" s="37"/>
      <c r="R47" s="37"/>
      <c r="T47" s="37"/>
      <c r="V47" s="37"/>
      <c r="X47" s="37">
        <v>15327000</v>
      </c>
      <c r="Y47" s="12">
        <v>2.46</v>
      </c>
      <c r="Z47" s="37"/>
      <c r="AB47" s="37"/>
      <c r="AD47" s="37"/>
      <c r="AF47" s="37"/>
      <c r="AH47" s="37"/>
      <c r="AN47" s="37"/>
      <c r="AP47" s="37"/>
      <c r="AR47" s="37"/>
      <c r="AT47" s="37">
        <v>0</v>
      </c>
      <c r="AU47" s="12">
        <v>0</v>
      </c>
      <c r="AV47" s="37"/>
      <c r="AX47" s="37"/>
      <c r="BA47" s="12">
        <v>150000</v>
      </c>
      <c r="BB47" s="12">
        <v>0</v>
      </c>
      <c r="BD47" s="12">
        <v>0</v>
      </c>
      <c r="BN47" s="12">
        <v>0.1</v>
      </c>
      <c r="BZ47" s="12">
        <v>0</v>
      </c>
      <c r="CC47" s="12">
        <v>0</v>
      </c>
      <c r="CF47" s="12">
        <v>0</v>
      </c>
      <c r="CG47" s="12"/>
      <c r="CH47" s="12">
        <v>151.65299999999999</v>
      </c>
      <c r="CI47" s="12" t="s">
        <v>1024</v>
      </c>
      <c r="CJ47" s="12"/>
      <c r="CK47" s="12" t="s">
        <v>951</v>
      </c>
      <c r="CL47" s="37">
        <v>621950350</v>
      </c>
      <c r="CM47" s="12">
        <v>9801</v>
      </c>
      <c r="CN47" s="12" t="s">
        <v>1270</v>
      </c>
      <c r="CO47" s="12" t="s">
        <v>1507</v>
      </c>
      <c r="CQ47" s="12">
        <v>99</v>
      </c>
      <c r="CS47" s="12"/>
      <c r="CT47" s="36" t="str">
        <f t="shared" si="0"/>
        <v>500mn - 1bn</v>
      </c>
      <c r="CU47" s="36" t="str">
        <f>VLOOKUP(CK47,Mapping!B:C,2,FALSE)</f>
        <v>HK</v>
      </c>
    </row>
    <row r="48" spans="1:99" ht="16" customHeight="1" x14ac:dyDescent="0.35">
      <c r="A48" s="12" t="s">
        <v>354</v>
      </c>
      <c r="B48" s="12" t="s">
        <v>933</v>
      </c>
      <c r="C48" s="12">
        <v>257</v>
      </c>
      <c r="D48" s="12">
        <v>20995</v>
      </c>
      <c r="E48" s="37">
        <v>1331834537</v>
      </c>
      <c r="F48" s="12">
        <v>32115</v>
      </c>
      <c r="G48" s="37">
        <v>1045341</v>
      </c>
      <c r="H48" s="12">
        <v>0</v>
      </c>
      <c r="I48" s="37">
        <v>1560708</v>
      </c>
      <c r="J48" s="12">
        <v>0</v>
      </c>
      <c r="K48" s="37">
        <v>21446280</v>
      </c>
      <c r="L48" s="12">
        <v>0.01</v>
      </c>
      <c r="M48" s="37">
        <v>35656610</v>
      </c>
      <c r="N48" s="12">
        <v>0.01</v>
      </c>
      <c r="O48" s="37">
        <v>10106545</v>
      </c>
      <c r="P48" s="12">
        <v>0</v>
      </c>
      <c r="Q48" s="12">
        <v>1885080</v>
      </c>
      <c r="R48" s="37">
        <v>0</v>
      </c>
      <c r="S48" s="12">
        <v>0</v>
      </c>
      <c r="T48" s="37">
        <v>3707229</v>
      </c>
      <c r="U48" s="12">
        <v>0</v>
      </c>
      <c r="V48" s="37">
        <v>2874955</v>
      </c>
      <c r="W48" s="12">
        <v>0</v>
      </c>
      <c r="X48" s="37">
        <v>12679925</v>
      </c>
      <c r="Y48" s="12">
        <v>0</v>
      </c>
      <c r="Z48" s="37">
        <v>3251428</v>
      </c>
      <c r="AA48" s="12">
        <v>0</v>
      </c>
      <c r="AB48" s="37">
        <v>2184573</v>
      </c>
      <c r="AC48" s="12">
        <v>0</v>
      </c>
      <c r="AD48" s="37">
        <v>3209230</v>
      </c>
      <c r="AE48" s="12">
        <v>0</v>
      </c>
      <c r="AF48" s="37">
        <v>0</v>
      </c>
      <c r="AG48" s="12">
        <v>0</v>
      </c>
      <c r="AH48" s="37">
        <v>238047902</v>
      </c>
      <c r="AI48" s="12">
        <v>0.06</v>
      </c>
      <c r="AJ48" s="12">
        <v>151218</v>
      </c>
      <c r="AK48" s="12">
        <v>138620</v>
      </c>
      <c r="AL48" s="12">
        <v>642968</v>
      </c>
      <c r="AM48" s="12">
        <v>4060</v>
      </c>
      <c r="AN48" s="37">
        <v>531906567</v>
      </c>
      <c r="AO48" s="12">
        <v>0.13</v>
      </c>
      <c r="AP48" s="37">
        <v>379633956</v>
      </c>
      <c r="AQ48" s="12">
        <v>0.09</v>
      </c>
      <c r="AR48" s="37">
        <v>0</v>
      </c>
      <c r="AS48" s="12">
        <v>0</v>
      </c>
      <c r="AT48" s="37">
        <v>84513962</v>
      </c>
      <c r="AU48" s="12">
        <v>0.02</v>
      </c>
      <c r="AV48" s="37"/>
      <c r="AX48" s="37">
        <v>9326</v>
      </c>
      <c r="AY48" s="12">
        <v>0</v>
      </c>
      <c r="AZ48" s="12">
        <v>0</v>
      </c>
      <c r="BA48" s="12">
        <v>124094</v>
      </c>
      <c r="BB48" s="12">
        <v>284207</v>
      </c>
      <c r="BC48" s="12">
        <v>109957</v>
      </c>
      <c r="BD48" s="12">
        <v>7928139</v>
      </c>
      <c r="BE48" s="12">
        <v>0</v>
      </c>
      <c r="BF48" s="12">
        <v>0</v>
      </c>
      <c r="BG48" s="12">
        <v>349124</v>
      </c>
      <c r="BH48" s="12">
        <v>1644220</v>
      </c>
      <c r="BI48" s="12">
        <v>3158350</v>
      </c>
      <c r="BJ48" s="12">
        <v>28803</v>
      </c>
      <c r="BK48" s="12">
        <v>33118</v>
      </c>
      <c r="BM48" s="12">
        <v>0</v>
      </c>
      <c r="BN48" s="12">
        <v>0</v>
      </c>
      <c r="BO48" s="12">
        <v>0</v>
      </c>
      <c r="BP48" s="12">
        <v>0</v>
      </c>
      <c r="BQ48" s="12">
        <v>0.45</v>
      </c>
      <c r="BR48" s="12">
        <v>0.01</v>
      </c>
      <c r="BS48" s="12">
        <v>0</v>
      </c>
      <c r="BT48" s="12">
        <v>0</v>
      </c>
      <c r="BU48" s="12">
        <v>0</v>
      </c>
      <c r="BV48" s="12">
        <v>1.41</v>
      </c>
      <c r="BW48" s="12">
        <v>0</v>
      </c>
      <c r="BX48" s="12">
        <v>0</v>
      </c>
      <c r="BY48" s="12">
        <v>0.41</v>
      </c>
      <c r="BZ48" s="12">
        <v>0</v>
      </c>
      <c r="CB48" s="12">
        <v>0.01</v>
      </c>
      <c r="CC48" s="12">
        <v>0.01</v>
      </c>
      <c r="CD48" s="12">
        <v>0.01</v>
      </c>
      <c r="CE48" s="12">
        <v>0</v>
      </c>
      <c r="CF48" s="12">
        <v>6.81</v>
      </c>
      <c r="CG48" s="12" t="s">
        <v>929</v>
      </c>
      <c r="CH48" s="12">
        <v>24.806000000000001</v>
      </c>
      <c r="CI48" s="12" t="s">
        <v>967</v>
      </c>
      <c r="CJ48" s="12" t="s">
        <v>968</v>
      </c>
      <c r="CK48" s="12" t="s">
        <v>932</v>
      </c>
      <c r="CL48" s="37">
        <v>411050116588</v>
      </c>
      <c r="CM48" s="12">
        <v>70</v>
      </c>
      <c r="CN48" s="12" t="s">
        <v>1506</v>
      </c>
      <c r="CO48" s="12" t="s">
        <v>1510</v>
      </c>
      <c r="CP48" s="12">
        <v>3357200.2418867163</v>
      </c>
      <c r="CQ48" s="12">
        <v>77</v>
      </c>
      <c r="CS48" s="12"/>
      <c r="CT48" s="36" t="str">
        <f t="shared" si="0"/>
        <v>100bn</v>
      </c>
      <c r="CU48" s="36" t="str">
        <f>VLOOKUP(CK48,Mapping!B:C,2,FALSE)</f>
        <v>US/CA</v>
      </c>
    </row>
    <row r="49" spans="1:99" ht="16" customHeight="1" x14ac:dyDescent="0.35">
      <c r="A49" s="12" t="s">
        <v>266</v>
      </c>
      <c r="B49" s="12" t="s">
        <v>933</v>
      </c>
      <c r="E49" s="37">
        <v>1961580633</v>
      </c>
      <c r="F49" s="12">
        <v>129984</v>
      </c>
      <c r="G49" s="37" t="s">
        <v>1505</v>
      </c>
      <c r="I49" s="37">
        <v>6316893</v>
      </c>
      <c r="J49" s="12">
        <v>0</v>
      </c>
      <c r="K49" s="37">
        <v>149340109</v>
      </c>
      <c r="L49" s="12">
        <v>0.04</v>
      </c>
      <c r="M49" s="37">
        <v>40122484</v>
      </c>
      <c r="N49" s="12">
        <v>0.01</v>
      </c>
      <c r="O49" s="37">
        <v>79863218</v>
      </c>
      <c r="P49" s="12">
        <v>0.02</v>
      </c>
      <c r="Q49" s="12">
        <v>1057772</v>
      </c>
      <c r="R49" s="37">
        <v>11042064</v>
      </c>
      <c r="S49" s="12">
        <v>0</v>
      </c>
      <c r="T49" s="37"/>
      <c r="V49" s="37">
        <v>7942639</v>
      </c>
      <c r="W49" s="12">
        <v>0</v>
      </c>
      <c r="X49" s="37">
        <v>115855260</v>
      </c>
      <c r="Y49" s="12">
        <v>0.03</v>
      </c>
      <c r="Z49" s="37"/>
      <c r="AB49" s="37">
        <v>8611640</v>
      </c>
      <c r="AC49" s="12">
        <v>0</v>
      </c>
      <c r="AD49" s="37"/>
      <c r="AF49" s="37">
        <v>6289810</v>
      </c>
      <c r="AG49" s="12">
        <v>0</v>
      </c>
      <c r="AH49" s="37">
        <v>133575448</v>
      </c>
      <c r="AI49" s="12">
        <v>0.03</v>
      </c>
      <c r="AJ49" s="12">
        <v>596105</v>
      </c>
      <c r="AK49" s="12">
        <v>365026</v>
      </c>
      <c r="AL49" s="12">
        <v>5258758</v>
      </c>
      <c r="AM49" s="12">
        <v>279200</v>
      </c>
      <c r="AN49" s="37">
        <v>1275188039</v>
      </c>
      <c r="AO49" s="12">
        <v>0.32</v>
      </c>
      <c r="AP49" s="37">
        <v>98363758</v>
      </c>
      <c r="AQ49" s="12">
        <v>0.02</v>
      </c>
      <c r="AR49" s="37"/>
      <c r="AT49" s="37">
        <v>28427907</v>
      </c>
      <c r="AU49" s="12">
        <v>0.01</v>
      </c>
      <c r="AV49" s="37"/>
      <c r="AX49" s="37">
        <v>641364</v>
      </c>
      <c r="AY49" s="12">
        <v>0</v>
      </c>
      <c r="AZ49" s="12">
        <v>1043079</v>
      </c>
      <c r="BA49" s="12">
        <v>1133835</v>
      </c>
      <c r="BB49" s="12">
        <v>319803</v>
      </c>
      <c r="BD49" s="12">
        <v>2666783</v>
      </c>
      <c r="BF49" s="12">
        <v>466279</v>
      </c>
      <c r="BG49" s="12">
        <v>2417767</v>
      </c>
      <c r="BH49" s="12">
        <v>426020</v>
      </c>
      <c r="BI49" s="12">
        <v>7571800</v>
      </c>
      <c r="BO49" s="12">
        <v>0.02</v>
      </c>
      <c r="BP49" s="12">
        <v>0.02</v>
      </c>
      <c r="BQ49" s="12">
        <v>0.25</v>
      </c>
      <c r="BR49" s="12">
        <v>0.02</v>
      </c>
      <c r="BS49" s="12">
        <v>0.03</v>
      </c>
      <c r="BT49" s="12">
        <v>0.01</v>
      </c>
      <c r="BU49" s="12">
        <v>0.03</v>
      </c>
      <c r="BV49" s="12">
        <v>0.36</v>
      </c>
      <c r="BW49" s="12">
        <v>0.01</v>
      </c>
      <c r="BX49" s="12">
        <v>0.02</v>
      </c>
      <c r="BY49" s="12">
        <v>0.98</v>
      </c>
      <c r="BZ49" s="12">
        <v>0.02</v>
      </c>
      <c r="CC49" s="12">
        <v>0.01</v>
      </c>
      <c r="CF49" s="12">
        <v>2.29</v>
      </c>
      <c r="CG49" s="12" t="s">
        <v>940</v>
      </c>
      <c r="CH49" s="12">
        <v>21.884</v>
      </c>
      <c r="CI49" s="12" t="s">
        <v>941</v>
      </c>
      <c r="CJ49" s="12" t="s">
        <v>941</v>
      </c>
      <c r="CK49" s="12" t="s">
        <v>932</v>
      </c>
      <c r="CL49" s="37">
        <v>397452940542</v>
      </c>
      <c r="CN49" s="12" t="s">
        <v>1506</v>
      </c>
      <c r="CS49" s="12"/>
      <c r="CT49" s="36" t="str">
        <f t="shared" si="0"/>
        <v>100bn</v>
      </c>
      <c r="CU49" s="36" t="str">
        <f>VLOOKUP(CK49,Mapping!B:C,2,FALSE)</f>
        <v>US/CA</v>
      </c>
    </row>
    <row r="50" spans="1:99" ht="16" customHeight="1" x14ac:dyDescent="0.35">
      <c r="A50" s="12" t="s">
        <v>130</v>
      </c>
      <c r="B50" s="12" t="s">
        <v>933</v>
      </c>
      <c r="C50" s="12">
        <v>48</v>
      </c>
      <c r="D50" s="12">
        <v>601167</v>
      </c>
      <c r="E50" s="37">
        <v>127831924</v>
      </c>
      <c r="F50" s="12">
        <v>9450</v>
      </c>
      <c r="G50" s="37">
        <v>29932105</v>
      </c>
      <c r="H50" s="12">
        <v>0.4</v>
      </c>
      <c r="I50" s="37">
        <v>485897</v>
      </c>
      <c r="J50" s="12">
        <v>0.01</v>
      </c>
      <c r="K50" s="37">
        <v>49129882</v>
      </c>
      <c r="L50" s="12">
        <v>0.66</v>
      </c>
      <c r="M50" s="37"/>
      <c r="O50" s="37">
        <v>43509839</v>
      </c>
      <c r="P50" s="12">
        <v>0.57999999999999996</v>
      </c>
      <c r="R50" s="37">
        <v>0</v>
      </c>
      <c r="S50" s="12">
        <v>0</v>
      </c>
      <c r="T50" s="37"/>
      <c r="V50" s="37"/>
      <c r="X50" s="37"/>
      <c r="Z50" s="37"/>
      <c r="AB50" s="37">
        <v>0</v>
      </c>
      <c r="AC50" s="12">
        <v>0</v>
      </c>
      <c r="AD50" s="37"/>
      <c r="AF50" s="37"/>
      <c r="AH50" s="37"/>
      <c r="AJ50" s="12">
        <v>0</v>
      </c>
      <c r="AL50" s="12">
        <v>2718685</v>
      </c>
      <c r="AN50" s="37"/>
      <c r="AP50" s="37"/>
      <c r="AR50" s="37">
        <v>4774201</v>
      </c>
      <c r="AS50" s="12">
        <v>0.06</v>
      </c>
      <c r="AT50" s="37"/>
      <c r="AV50" s="37"/>
      <c r="AX50" s="37"/>
      <c r="AZ50" s="12">
        <v>0</v>
      </c>
      <c r="BE50" s="12">
        <v>128029</v>
      </c>
      <c r="BG50" s="12">
        <v>795109</v>
      </c>
      <c r="BM50" s="12">
        <v>0.14000000000000001</v>
      </c>
      <c r="BN50" s="12">
        <v>0.09</v>
      </c>
      <c r="BO50" s="12">
        <v>0</v>
      </c>
      <c r="BR50" s="12">
        <v>0</v>
      </c>
      <c r="BS50" s="12">
        <v>0.01</v>
      </c>
      <c r="BU50" s="12">
        <v>0.01</v>
      </c>
      <c r="BX50" s="12">
        <v>0</v>
      </c>
      <c r="CG50" s="12" t="s">
        <v>940</v>
      </c>
      <c r="CH50" s="12">
        <v>41.21</v>
      </c>
      <c r="CI50" s="12" t="s">
        <v>1028</v>
      </c>
      <c r="CJ50" s="12"/>
      <c r="CK50" s="12" t="s">
        <v>1029</v>
      </c>
      <c r="CL50" s="37">
        <v>7441091963</v>
      </c>
      <c r="CM50" s="12">
        <v>5076</v>
      </c>
      <c r="CN50" s="12" t="s">
        <v>1506</v>
      </c>
      <c r="CO50" s="12" t="s">
        <v>1508</v>
      </c>
      <c r="CP50" s="12">
        <v>-352878.89538399514</v>
      </c>
      <c r="CQ50" s="12">
        <v>96</v>
      </c>
      <c r="CS50" s="12"/>
      <c r="CT50" s="36" t="str">
        <f t="shared" si="0"/>
        <v>1bn - 50bn</v>
      </c>
      <c r="CU50" s="36" t="str">
        <f>VLOOKUP(CK50,Mapping!B:C,2,FALSE)</f>
        <v>EU</v>
      </c>
    </row>
    <row r="51" spans="1:99" ht="16" customHeight="1" x14ac:dyDescent="0.35">
      <c r="A51" s="12" t="s">
        <v>224</v>
      </c>
      <c r="B51" s="12" t="s">
        <v>925</v>
      </c>
      <c r="C51" s="12">
        <v>94</v>
      </c>
      <c r="D51" s="12">
        <v>190468</v>
      </c>
      <c r="E51" s="37">
        <v>539147116</v>
      </c>
      <c r="G51" s="37">
        <v>9483402</v>
      </c>
      <c r="H51" s="12">
        <v>0</v>
      </c>
      <c r="I51" s="37"/>
      <c r="K51" s="37"/>
      <c r="M51" s="37">
        <v>55133021</v>
      </c>
      <c r="N51" s="12">
        <v>0.01</v>
      </c>
      <c r="O51" s="37"/>
      <c r="Q51" s="12">
        <v>1107003</v>
      </c>
      <c r="R51" s="37"/>
      <c r="T51" s="37">
        <v>20158155</v>
      </c>
      <c r="U51" s="12">
        <v>0.01</v>
      </c>
      <c r="V51" s="37"/>
      <c r="X51" s="37">
        <v>4212064</v>
      </c>
      <c r="Y51" s="12">
        <v>0</v>
      </c>
      <c r="Z51" s="37">
        <v>2317135</v>
      </c>
      <c r="AA51" s="12">
        <v>0</v>
      </c>
      <c r="AB51" s="37"/>
      <c r="AD51" s="37">
        <v>12045616</v>
      </c>
      <c r="AE51" s="12">
        <v>0</v>
      </c>
      <c r="AF51" s="37"/>
      <c r="AH51" s="37">
        <v>139792339</v>
      </c>
      <c r="AI51" s="12">
        <v>0.04</v>
      </c>
      <c r="AN51" s="37">
        <v>216818849</v>
      </c>
      <c r="AO51" s="12">
        <v>0.06</v>
      </c>
      <c r="AP51" s="37">
        <v>78378843</v>
      </c>
      <c r="AQ51" s="12">
        <v>0.02</v>
      </c>
      <c r="AR51" s="37">
        <v>220123</v>
      </c>
      <c r="AS51" s="12">
        <v>0</v>
      </c>
      <c r="AT51" s="37">
        <v>587569</v>
      </c>
      <c r="AU51" s="12">
        <v>0</v>
      </c>
      <c r="AV51" s="37"/>
      <c r="AX51" s="37"/>
      <c r="BA51" s="12">
        <v>41222</v>
      </c>
      <c r="BB51" s="12">
        <v>439447</v>
      </c>
      <c r="BC51" s="12">
        <v>78361</v>
      </c>
      <c r="BD51" s="12">
        <v>55119</v>
      </c>
      <c r="BE51" s="12">
        <v>5903</v>
      </c>
      <c r="BH51" s="12">
        <v>339464</v>
      </c>
      <c r="BI51" s="12">
        <v>1287425</v>
      </c>
      <c r="BJ51" s="12">
        <v>108110</v>
      </c>
      <c r="BK51" s="12">
        <v>180080</v>
      </c>
      <c r="BM51" s="12">
        <v>0.01</v>
      </c>
      <c r="BN51" s="12">
        <v>0.03</v>
      </c>
      <c r="BQ51" s="12">
        <v>0.26</v>
      </c>
      <c r="BV51" s="12">
        <v>0.28999999999999998</v>
      </c>
      <c r="BY51" s="12">
        <v>0.17</v>
      </c>
      <c r="BZ51" s="12">
        <v>0</v>
      </c>
      <c r="CB51" s="12">
        <v>0.04</v>
      </c>
      <c r="CC51" s="12">
        <v>0.02</v>
      </c>
      <c r="CD51" s="12">
        <v>0.01</v>
      </c>
      <c r="CE51" s="12">
        <v>0.01</v>
      </c>
      <c r="CF51" s="12">
        <v>0.05</v>
      </c>
      <c r="CG51" s="12" t="s">
        <v>934</v>
      </c>
      <c r="CH51" s="12">
        <v>30.370999999999999</v>
      </c>
      <c r="CI51" s="12" t="s">
        <v>1070</v>
      </c>
      <c r="CJ51" s="12" t="s">
        <v>936</v>
      </c>
      <c r="CK51" s="12" t="s">
        <v>932</v>
      </c>
      <c r="CL51" s="37">
        <v>383535239028</v>
      </c>
      <c r="CM51" s="12">
        <v>10213</v>
      </c>
      <c r="CN51" s="12" t="s">
        <v>1509</v>
      </c>
      <c r="CO51" s="12" t="s">
        <v>1507</v>
      </c>
      <c r="CP51" s="12">
        <v>1758921.7294900222</v>
      </c>
      <c r="CQ51" s="12">
        <v>64</v>
      </c>
      <c r="CS51" s="12"/>
      <c r="CT51" s="36" t="str">
        <f t="shared" si="0"/>
        <v>100bn</v>
      </c>
      <c r="CU51" s="36" t="str">
        <f>VLOOKUP(CK51,Mapping!B:C,2,FALSE)</f>
        <v>US/CA</v>
      </c>
    </row>
    <row r="52" spans="1:99" ht="16" customHeight="1" x14ac:dyDescent="0.35">
      <c r="A52" s="12" t="s">
        <v>28</v>
      </c>
      <c r="B52" s="12" t="s">
        <v>933</v>
      </c>
      <c r="C52" s="12">
        <v>253</v>
      </c>
      <c r="D52" s="12">
        <v>21485</v>
      </c>
      <c r="E52" s="37">
        <v>5577161299</v>
      </c>
      <c r="F52" s="12">
        <v>6415047</v>
      </c>
      <c r="G52" s="37">
        <v>1259880</v>
      </c>
      <c r="H52" s="12">
        <v>0</v>
      </c>
      <c r="I52" s="37">
        <v>325447598</v>
      </c>
      <c r="J52" s="12">
        <v>7.0000000000000007E-2</v>
      </c>
      <c r="K52" s="37">
        <v>3640060672</v>
      </c>
      <c r="L52" s="12">
        <v>0.82</v>
      </c>
      <c r="M52" s="37">
        <v>4384317</v>
      </c>
      <c r="N52" s="12">
        <v>0</v>
      </c>
      <c r="O52" s="37">
        <v>15906732</v>
      </c>
      <c r="P52" s="12">
        <v>0</v>
      </c>
      <c r="Q52" s="12">
        <v>24038</v>
      </c>
      <c r="R52" s="37">
        <v>447940</v>
      </c>
      <c r="S52" s="12">
        <v>0</v>
      </c>
      <c r="T52" s="37"/>
      <c r="V52" s="37">
        <v>580000794</v>
      </c>
      <c r="W52" s="12">
        <v>0.13</v>
      </c>
      <c r="X52" s="37">
        <v>573639</v>
      </c>
      <c r="Y52" s="12">
        <v>0</v>
      </c>
      <c r="Z52" s="37"/>
      <c r="AB52" s="37">
        <v>458098671</v>
      </c>
      <c r="AC52" s="12">
        <v>0.1</v>
      </c>
      <c r="AD52" s="37"/>
      <c r="AF52" s="37">
        <v>474914251</v>
      </c>
      <c r="AG52" s="12">
        <v>0.11</v>
      </c>
      <c r="AH52" s="37">
        <v>3035519</v>
      </c>
      <c r="AI52" s="12">
        <v>0</v>
      </c>
      <c r="AJ52" s="12">
        <v>30477163</v>
      </c>
      <c r="AK52" s="12">
        <v>24782040</v>
      </c>
      <c r="AL52" s="12">
        <v>1137172</v>
      </c>
      <c r="AM52" s="12">
        <v>12948572</v>
      </c>
      <c r="AN52" s="37">
        <v>36297169</v>
      </c>
      <c r="AO52" s="12">
        <v>0.01</v>
      </c>
      <c r="AP52" s="37">
        <v>1534495</v>
      </c>
      <c r="AQ52" s="12">
        <v>0</v>
      </c>
      <c r="AR52" s="37">
        <v>1510947</v>
      </c>
      <c r="AS52" s="12">
        <v>0</v>
      </c>
      <c r="AT52" s="37">
        <v>4242919</v>
      </c>
      <c r="AU52" s="12">
        <v>0</v>
      </c>
      <c r="AV52" s="37"/>
      <c r="AX52" s="37">
        <v>29445756</v>
      </c>
      <c r="AY52" s="12">
        <v>0.01</v>
      </c>
      <c r="AZ52" s="12">
        <v>42220</v>
      </c>
      <c r="BA52" s="12">
        <v>5614</v>
      </c>
      <c r="BB52" s="12">
        <v>38659</v>
      </c>
      <c r="BD52" s="12">
        <v>447059</v>
      </c>
      <c r="BE52" s="12">
        <v>33599</v>
      </c>
      <c r="BF52" s="12">
        <v>27506468</v>
      </c>
      <c r="BG52" s="12">
        <v>61410192</v>
      </c>
      <c r="BH52" s="12">
        <v>6646</v>
      </c>
      <c r="BI52" s="12">
        <v>215525</v>
      </c>
      <c r="BM52" s="12">
        <v>0.04</v>
      </c>
      <c r="BN52" s="12">
        <v>0</v>
      </c>
      <c r="BO52" s="12">
        <v>0.93</v>
      </c>
      <c r="BP52" s="12">
        <v>1.18</v>
      </c>
      <c r="BQ52" s="12">
        <v>0.01</v>
      </c>
      <c r="BR52" s="12">
        <v>1.22</v>
      </c>
      <c r="BS52" s="12">
        <v>0.67</v>
      </c>
      <c r="BT52" s="12">
        <v>0.77</v>
      </c>
      <c r="BU52" s="12">
        <v>0.01</v>
      </c>
      <c r="BV52" s="12">
        <v>0.01</v>
      </c>
      <c r="BW52" s="12">
        <v>0.55000000000000004</v>
      </c>
      <c r="BX52" s="12">
        <v>0</v>
      </c>
      <c r="BY52" s="12">
        <v>0.03</v>
      </c>
      <c r="BZ52" s="12">
        <v>0</v>
      </c>
      <c r="CC52" s="12">
        <v>0</v>
      </c>
      <c r="CF52" s="12">
        <v>0.38</v>
      </c>
      <c r="CG52" s="12" t="s">
        <v>934</v>
      </c>
      <c r="CH52" s="12">
        <v>16.498999999999999</v>
      </c>
      <c r="CI52" s="12" t="s">
        <v>953</v>
      </c>
      <c r="CJ52" s="12"/>
      <c r="CK52" s="12" t="s">
        <v>954</v>
      </c>
      <c r="CL52" s="37">
        <v>441934744795</v>
      </c>
      <c r="CM52" s="12">
        <v>14367</v>
      </c>
      <c r="CN52" s="12" t="s">
        <v>1506</v>
      </c>
      <c r="CO52" s="12" t="s">
        <v>1507</v>
      </c>
      <c r="CP52" s="12">
        <v>-2179063.2130618826</v>
      </c>
      <c r="CQ52" s="12">
        <v>68</v>
      </c>
      <c r="CS52" s="12"/>
      <c r="CT52" s="36" t="str">
        <f t="shared" si="0"/>
        <v>100bn</v>
      </c>
      <c r="CU52" s="36" t="str">
        <f>VLOOKUP(CK52,Mapping!B:C,2,FALSE)</f>
        <v>EU</v>
      </c>
    </row>
    <row r="53" spans="1:99" ht="16" customHeight="1" x14ac:dyDescent="0.35">
      <c r="A53" s="12" t="s">
        <v>142</v>
      </c>
      <c r="B53" s="12" t="s">
        <v>925</v>
      </c>
      <c r="C53" s="12">
        <v>51</v>
      </c>
      <c r="D53" s="12">
        <v>521983</v>
      </c>
      <c r="E53" s="37">
        <v>283822350</v>
      </c>
      <c r="G53" s="37">
        <v>25989534</v>
      </c>
      <c r="H53" s="12">
        <v>0.24</v>
      </c>
      <c r="I53" s="37"/>
      <c r="K53" s="37"/>
      <c r="M53" s="37">
        <v>34848146</v>
      </c>
      <c r="N53" s="12">
        <v>0.32</v>
      </c>
      <c r="O53" s="37"/>
      <c r="Q53" s="12">
        <v>25347</v>
      </c>
      <c r="R53" s="37"/>
      <c r="T53" s="37">
        <v>13907202</v>
      </c>
      <c r="U53" s="12">
        <v>0.13</v>
      </c>
      <c r="V53" s="37"/>
      <c r="X53" s="37">
        <v>138499779</v>
      </c>
      <c r="Y53" s="12">
        <v>1.25</v>
      </c>
      <c r="Z53" s="37">
        <v>23817866</v>
      </c>
      <c r="AA53" s="12">
        <v>0.22</v>
      </c>
      <c r="AB53" s="37"/>
      <c r="AD53" s="37">
        <v>41725787</v>
      </c>
      <c r="AE53" s="12">
        <v>0.38</v>
      </c>
      <c r="AF53" s="37"/>
      <c r="AH53" s="37">
        <v>3200819</v>
      </c>
      <c r="AI53" s="12">
        <v>0.03</v>
      </c>
      <c r="AN53" s="37">
        <v>1128366</v>
      </c>
      <c r="AO53" s="12">
        <v>0.01</v>
      </c>
      <c r="AP53" s="37">
        <v>323939</v>
      </c>
      <c r="AQ53" s="12">
        <v>0</v>
      </c>
      <c r="AR53" s="37">
        <v>356231</v>
      </c>
      <c r="AS53" s="12">
        <v>0</v>
      </c>
      <c r="AT53" s="37">
        <v>24443</v>
      </c>
      <c r="AU53" s="12">
        <v>0</v>
      </c>
      <c r="AV53" s="37">
        <v>238</v>
      </c>
      <c r="AW53" s="12">
        <v>0</v>
      </c>
      <c r="AX53" s="37"/>
      <c r="BA53" s="12">
        <v>1355449</v>
      </c>
      <c r="BB53" s="12">
        <v>277763</v>
      </c>
      <c r="BC53" s="12">
        <v>805474</v>
      </c>
      <c r="BD53" s="12">
        <v>2293</v>
      </c>
      <c r="BE53" s="12">
        <v>9553</v>
      </c>
      <c r="BH53" s="12">
        <v>1403</v>
      </c>
      <c r="BI53" s="12">
        <v>6700</v>
      </c>
      <c r="BJ53" s="12">
        <v>374491</v>
      </c>
      <c r="BK53" s="12">
        <v>124238</v>
      </c>
      <c r="BL53" s="12">
        <v>88</v>
      </c>
      <c r="BM53" s="12">
        <v>0.01</v>
      </c>
      <c r="BN53" s="12">
        <v>0.08</v>
      </c>
      <c r="BQ53" s="12">
        <v>0.01</v>
      </c>
      <c r="BV53" s="12">
        <v>0</v>
      </c>
      <c r="BY53" s="12">
        <v>0</v>
      </c>
      <c r="BZ53" s="12">
        <v>0.02</v>
      </c>
      <c r="CA53" s="12">
        <v>0</v>
      </c>
      <c r="CB53" s="12">
        <v>0.13</v>
      </c>
      <c r="CC53" s="12">
        <v>0.01</v>
      </c>
      <c r="CD53" s="12">
        <v>0.06</v>
      </c>
      <c r="CE53" s="12">
        <v>0</v>
      </c>
      <c r="CF53" s="12">
        <v>0</v>
      </c>
      <c r="CG53" s="12" t="s">
        <v>998</v>
      </c>
      <c r="CH53" s="12">
        <v>98.013999999999996</v>
      </c>
      <c r="CI53" s="12" t="s">
        <v>953</v>
      </c>
      <c r="CJ53" s="12"/>
      <c r="CK53" s="12" t="s">
        <v>954</v>
      </c>
      <c r="CL53" s="37">
        <v>10973087272</v>
      </c>
      <c r="CN53" s="12" t="s">
        <v>998</v>
      </c>
      <c r="CS53" s="12"/>
      <c r="CT53" s="36" t="str">
        <f t="shared" si="0"/>
        <v>1bn - 50bn</v>
      </c>
      <c r="CU53" s="36" t="str">
        <f>VLOOKUP(CK53,Mapping!B:C,2,FALSE)</f>
        <v>EU</v>
      </c>
    </row>
    <row r="54" spans="1:99" ht="16" customHeight="1" x14ac:dyDescent="0.35">
      <c r="A54" s="12" t="s">
        <v>146</v>
      </c>
      <c r="B54" s="12" t="s">
        <v>925</v>
      </c>
      <c r="C54" s="12">
        <v>52</v>
      </c>
      <c r="D54" s="12">
        <v>495524</v>
      </c>
      <c r="E54" s="37">
        <v>72015650</v>
      </c>
      <c r="F54" s="12">
        <v>2502</v>
      </c>
      <c r="G54" s="37">
        <v>24672140</v>
      </c>
      <c r="H54" s="12">
        <v>4.82</v>
      </c>
      <c r="I54" s="37">
        <v>145347</v>
      </c>
      <c r="J54" s="12">
        <v>0.03</v>
      </c>
      <c r="K54" s="37">
        <v>2396581</v>
      </c>
      <c r="L54" s="12">
        <v>0.47</v>
      </c>
      <c r="M54" s="37"/>
      <c r="O54" s="37">
        <v>1517695</v>
      </c>
      <c r="P54" s="12">
        <v>0.3</v>
      </c>
      <c r="R54" s="37">
        <v>311271</v>
      </c>
      <c r="S54" s="12">
        <v>0.06</v>
      </c>
      <c r="T54" s="37"/>
      <c r="V54" s="37"/>
      <c r="X54" s="37">
        <v>42972616</v>
      </c>
      <c r="Y54" s="12">
        <v>8.4</v>
      </c>
      <c r="Z54" s="37"/>
      <c r="AB54" s="37"/>
      <c r="AD54" s="37"/>
      <c r="AF54" s="37"/>
      <c r="AH54" s="37"/>
      <c r="AL54" s="12">
        <v>108500</v>
      </c>
      <c r="AN54" s="37"/>
      <c r="AP54" s="37"/>
      <c r="AR54" s="37"/>
      <c r="AT54" s="37"/>
      <c r="AV54" s="37"/>
      <c r="AX54" s="37"/>
      <c r="AZ54" s="12">
        <v>19500</v>
      </c>
      <c r="BA54" s="12">
        <v>420558</v>
      </c>
      <c r="BG54" s="12">
        <v>37400</v>
      </c>
      <c r="BN54" s="12">
        <v>7.0000000000000007E-2</v>
      </c>
      <c r="BO54" s="12">
        <v>0</v>
      </c>
      <c r="BS54" s="12">
        <v>0</v>
      </c>
      <c r="BU54" s="12">
        <v>0</v>
      </c>
      <c r="BX54" s="12">
        <v>0</v>
      </c>
      <c r="BZ54" s="12">
        <v>0.01</v>
      </c>
      <c r="CG54" s="12" t="s">
        <v>976</v>
      </c>
      <c r="CH54" s="12">
        <v>36.137</v>
      </c>
      <c r="CI54" s="12" t="s">
        <v>950</v>
      </c>
      <c r="CJ54" s="12"/>
      <c r="CK54" s="12" t="s">
        <v>951</v>
      </c>
      <c r="CL54" s="37">
        <v>138113358</v>
      </c>
      <c r="CM54" s="12">
        <v>4936</v>
      </c>
      <c r="CN54" s="12" t="s">
        <v>1506</v>
      </c>
      <c r="CO54" s="12" t="s">
        <v>1508</v>
      </c>
      <c r="CP54" s="12">
        <v>-469461.70126990526</v>
      </c>
      <c r="CQ54" s="12">
        <v>100</v>
      </c>
      <c r="CR54" s="12">
        <v>45994.048611111109</v>
      </c>
      <c r="CS54" s="12"/>
      <c r="CT54" s="36" t="str">
        <f t="shared" si="0"/>
        <v>500mn</v>
      </c>
      <c r="CU54" s="36" t="str">
        <f>VLOOKUP(CK54,Mapping!B:C,2,FALSE)</f>
        <v>HK</v>
      </c>
    </row>
    <row r="55" spans="1:99" ht="16" customHeight="1" x14ac:dyDescent="0.35">
      <c r="A55" s="12" t="s">
        <v>147</v>
      </c>
      <c r="B55" s="12" t="s">
        <v>933</v>
      </c>
      <c r="C55" s="12">
        <v>53</v>
      </c>
      <c r="D55" s="12">
        <v>493968</v>
      </c>
      <c r="E55" s="37">
        <v>96702012</v>
      </c>
      <c r="F55" s="12">
        <v>1729</v>
      </c>
      <c r="G55" s="37">
        <v>24594667</v>
      </c>
      <c r="H55" s="12">
        <v>0.24</v>
      </c>
      <c r="I55" s="37">
        <v>84025</v>
      </c>
      <c r="J55" s="12">
        <v>0</v>
      </c>
      <c r="K55" s="37"/>
      <c r="M55" s="37">
        <v>27565193</v>
      </c>
      <c r="N55" s="12">
        <v>0.27</v>
      </c>
      <c r="O55" s="37">
        <v>8975025</v>
      </c>
      <c r="P55" s="12">
        <v>0.09</v>
      </c>
      <c r="Q55" s="12">
        <v>21441</v>
      </c>
      <c r="R55" s="37">
        <v>0</v>
      </c>
      <c r="S55" s="12">
        <v>0</v>
      </c>
      <c r="T55" s="37">
        <v>3075887</v>
      </c>
      <c r="U55" s="12">
        <v>0.03</v>
      </c>
      <c r="V55" s="37"/>
      <c r="X55" s="37">
        <v>848094</v>
      </c>
      <c r="Y55" s="12">
        <v>0.01</v>
      </c>
      <c r="Z55" s="37">
        <v>0</v>
      </c>
      <c r="AA55" s="12">
        <v>0</v>
      </c>
      <c r="AB55" s="37"/>
      <c r="AD55" s="37"/>
      <c r="AF55" s="37"/>
      <c r="AH55" s="37">
        <v>2707569</v>
      </c>
      <c r="AI55" s="12">
        <v>0.03</v>
      </c>
      <c r="AL55" s="12">
        <v>590979</v>
      </c>
      <c r="AN55" s="37">
        <v>27552334</v>
      </c>
      <c r="AO55" s="12">
        <v>0.27</v>
      </c>
      <c r="AP55" s="37">
        <v>1299218</v>
      </c>
      <c r="AQ55" s="12">
        <v>0.01</v>
      </c>
      <c r="AR55" s="37"/>
      <c r="AT55" s="37"/>
      <c r="AV55" s="37"/>
      <c r="AX55" s="37"/>
      <c r="AZ55" s="12">
        <v>0</v>
      </c>
      <c r="BA55" s="12">
        <v>8300</v>
      </c>
      <c r="BB55" s="12">
        <v>219713</v>
      </c>
      <c r="BC55" s="12">
        <v>0</v>
      </c>
      <c r="BH55" s="12">
        <v>5627</v>
      </c>
      <c r="BI55" s="12">
        <v>163600</v>
      </c>
      <c r="BK55" s="12">
        <v>27478</v>
      </c>
      <c r="BN55" s="12">
        <v>7.0000000000000007E-2</v>
      </c>
      <c r="BO55" s="12">
        <v>0</v>
      </c>
      <c r="BQ55" s="12">
        <v>0.01</v>
      </c>
      <c r="BU55" s="12">
        <v>0</v>
      </c>
      <c r="BV55" s="12">
        <v>0</v>
      </c>
      <c r="BX55" s="12">
        <v>0</v>
      </c>
      <c r="BY55" s="12">
        <v>0.02</v>
      </c>
      <c r="BZ55" s="12">
        <v>0</v>
      </c>
      <c r="CC55" s="12">
        <v>0.01</v>
      </c>
      <c r="CD55" s="12">
        <v>0</v>
      </c>
      <c r="CE55" s="12">
        <v>0</v>
      </c>
      <c r="CG55" s="12" t="s">
        <v>940</v>
      </c>
      <c r="CH55" s="12">
        <v>67.486999999999995</v>
      </c>
      <c r="CI55" s="12" t="s">
        <v>960</v>
      </c>
      <c r="CJ55" s="12"/>
      <c r="CK55" s="12" t="s">
        <v>961</v>
      </c>
      <c r="CL55" s="37">
        <v>10285285301</v>
      </c>
      <c r="CM55" s="12">
        <v>5280</v>
      </c>
      <c r="CN55" s="12" t="s">
        <v>1506</v>
      </c>
      <c r="CO55" s="12" t="s">
        <v>1508</v>
      </c>
      <c r="CP55" s="12">
        <v>-387652.67083249346</v>
      </c>
      <c r="CQ55" s="12">
        <v>93</v>
      </c>
      <c r="CS55" s="12"/>
      <c r="CT55" s="36" t="str">
        <f t="shared" si="0"/>
        <v>1bn - 50bn</v>
      </c>
      <c r="CU55" s="36" t="str">
        <f>VLOOKUP(CK55,Mapping!B:C,2,FALSE)</f>
        <v>EU</v>
      </c>
    </row>
    <row r="56" spans="1:99" ht="16" customHeight="1" x14ac:dyDescent="0.35">
      <c r="A56" s="12" t="s">
        <v>150</v>
      </c>
      <c r="B56" s="12" t="s">
        <v>925</v>
      </c>
      <c r="C56" s="12">
        <v>54</v>
      </c>
      <c r="D56" s="12">
        <v>463941</v>
      </c>
      <c r="E56" s="37">
        <v>283958707</v>
      </c>
      <c r="G56" s="37">
        <v>23099622</v>
      </c>
      <c r="H56" s="12">
        <v>0.09</v>
      </c>
      <c r="I56" s="37"/>
      <c r="K56" s="37"/>
      <c r="M56" s="37"/>
      <c r="O56" s="37"/>
      <c r="Q56" s="12">
        <v>277367</v>
      </c>
      <c r="R56" s="37"/>
      <c r="T56" s="37">
        <v>10387808</v>
      </c>
      <c r="U56" s="12">
        <v>0.04</v>
      </c>
      <c r="V56" s="37"/>
      <c r="X56" s="37"/>
      <c r="Z56" s="37">
        <v>26802071</v>
      </c>
      <c r="AA56" s="12">
        <v>0.11</v>
      </c>
      <c r="AB56" s="37"/>
      <c r="AD56" s="37">
        <v>0</v>
      </c>
      <c r="AE56" s="12">
        <v>0</v>
      </c>
      <c r="AF56" s="37"/>
      <c r="AH56" s="37">
        <v>35025905</v>
      </c>
      <c r="AI56" s="12">
        <v>0.14000000000000001</v>
      </c>
      <c r="AN56" s="37">
        <v>153457743</v>
      </c>
      <c r="AO56" s="12">
        <v>0.62</v>
      </c>
      <c r="AP56" s="37">
        <v>35185558</v>
      </c>
      <c r="AQ56" s="12">
        <v>0.14000000000000001</v>
      </c>
      <c r="AR56" s="37">
        <v>0</v>
      </c>
      <c r="AS56" s="12">
        <v>0</v>
      </c>
      <c r="AT56" s="37"/>
      <c r="AV56" s="37"/>
      <c r="AX56" s="37"/>
      <c r="BC56" s="12">
        <v>906394</v>
      </c>
      <c r="BE56" s="12">
        <v>0</v>
      </c>
      <c r="BH56" s="12">
        <v>152391</v>
      </c>
      <c r="BI56" s="12">
        <v>911200</v>
      </c>
      <c r="BJ56" s="12">
        <v>0</v>
      </c>
      <c r="BK56" s="12">
        <v>92798</v>
      </c>
      <c r="BM56" s="12">
        <v>0</v>
      </c>
      <c r="BN56" s="12">
        <v>7.0000000000000007E-2</v>
      </c>
      <c r="BQ56" s="12">
        <v>7.0000000000000007E-2</v>
      </c>
      <c r="BV56" s="12">
        <v>0.13</v>
      </c>
      <c r="BY56" s="12">
        <v>0.12</v>
      </c>
      <c r="CB56" s="12">
        <v>0</v>
      </c>
      <c r="CD56" s="12">
        <v>7.0000000000000007E-2</v>
      </c>
      <c r="CE56" s="12">
        <v>0</v>
      </c>
      <c r="CG56" s="12" t="s">
        <v>976</v>
      </c>
      <c r="CH56" s="12">
        <v>172.87700000000001</v>
      </c>
      <c r="CI56" s="12" t="s">
        <v>1033</v>
      </c>
      <c r="CJ56" s="12" t="s">
        <v>946</v>
      </c>
      <c r="CK56" s="12" t="s">
        <v>932</v>
      </c>
      <c r="CL56" s="37">
        <v>24926871058</v>
      </c>
      <c r="CM56" s="12">
        <v>10419</v>
      </c>
      <c r="CN56" s="12" t="s">
        <v>1513</v>
      </c>
      <c r="CO56" s="12" t="s">
        <v>1507</v>
      </c>
      <c r="CP56" s="12">
        <v>390616.56924007257</v>
      </c>
      <c r="CQ56" s="12">
        <v>84</v>
      </c>
      <c r="CS56" s="12"/>
      <c r="CT56" s="36" t="str">
        <f t="shared" si="0"/>
        <v>1bn - 50bn</v>
      </c>
      <c r="CU56" s="36" t="str">
        <f>VLOOKUP(CK56,Mapping!B:C,2,FALSE)</f>
        <v>US/CA</v>
      </c>
    </row>
    <row r="57" spans="1:99" ht="16" customHeight="1" x14ac:dyDescent="0.35">
      <c r="A57" s="12" t="s">
        <v>164</v>
      </c>
      <c r="B57" s="12" t="s">
        <v>933</v>
      </c>
      <c r="C57" s="12">
        <v>64</v>
      </c>
      <c r="D57" s="12">
        <v>376181</v>
      </c>
      <c r="E57" s="37">
        <v>1438278104</v>
      </c>
      <c r="G57" s="37">
        <v>18730052</v>
      </c>
      <c r="H57" s="12">
        <v>0</v>
      </c>
      <c r="I57" s="37"/>
      <c r="K57" s="37">
        <v>7619056</v>
      </c>
      <c r="L57" s="12">
        <v>0</v>
      </c>
      <c r="M57" s="37">
        <v>102989612</v>
      </c>
      <c r="N57" s="12">
        <v>0.03</v>
      </c>
      <c r="O57" s="37"/>
      <c r="Q57" s="12">
        <v>1558174</v>
      </c>
      <c r="R57" s="37">
        <v>541094</v>
      </c>
      <c r="S57" s="12">
        <v>0</v>
      </c>
      <c r="T57" s="37">
        <v>34787482</v>
      </c>
      <c r="U57" s="12">
        <v>0.01</v>
      </c>
      <c r="V57" s="37"/>
      <c r="X57" s="37">
        <v>41101905</v>
      </c>
      <c r="Y57" s="12">
        <v>0.01</v>
      </c>
      <c r="Z57" s="37">
        <v>25585679</v>
      </c>
      <c r="AA57" s="12">
        <v>0.01</v>
      </c>
      <c r="AB57" s="37">
        <v>388611</v>
      </c>
      <c r="AC57" s="12">
        <v>0</v>
      </c>
      <c r="AD57" s="37">
        <v>21276540</v>
      </c>
      <c r="AE57" s="12">
        <v>0.01</v>
      </c>
      <c r="AF57" s="37"/>
      <c r="AH57" s="37">
        <v>196766213</v>
      </c>
      <c r="AI57" s="12">
        <v>0.05</v>
      </c>
      <c r="AJ57" s="12">
        <v>26900</v>
      </c>
      <c r="AN57" s="37">
        <v>762796305</v>
      </c>
      <c r="AO57" s="12">
        <v>0.2</v>
      </c>
      <c r="AP57" s="37">
        <v>221652784</v>
      </c>
      <c r="AQ57" s="12">
        <v>0.06</v>
      </c>
      <c r="AR57" s="37">
        <v>819112</v>
      </c>
      <c r="AS57" s="12">
        <v>0</v>
      </c>
      <c r="AT57" s="37">
        <v>3223659</v>
      </c>
      <c r="AU57" s="12">
        <v>0</v>
      </c>
      <c r="AV57" s="37"/>
      <c r="AX57" s="37"/>
      <c r="AZ57" s="12">
        <v>51114</v>
      </c>
      <c r="BA57" s="12">
        <v>402250</v>
      </c>
      <c r="BB57" s="12">
        <v>820896</v>
      </c>
      <c r="BC57" s="12">
        <v>865258</v>
      </c>
      <c r="BD57" s="12">
        <v>302407</v>
      </c>
      <c r="BE57" s="12">
        <v>21966</v>
      </c>
      <c r="BG57" s="12">
        <v>123350</v>
      </c>
      <c r="BH57" s="12">
        <v>959993</v>
      </c>
      <c r="BI57" s="12">
        <v>4529325</v>
      </c>
      <c r="BJ57" s="12">
        <v>190958</v>
      </c>
      <c r="BK57" s="12">
        <v>310769</v>
      </c>
      <c r="BM57" s="12">
        <v>0.02</v>
      </c>
      <c r="BN57" s="12">
        <v>0.05</v>
      </c>
      <c r="BQ57" s="12">
        <v>0.37</v>
      </c>
      <c r="BR57" s="12">
        <v>0</v>
      </c>
      <c r="BS57" s="12">
        <v>0</v>
      </c>
      <c r="BV57" s="12">
        <v>0.82</v>
      </c>
      <c r="BX57" s="12">
        <v>0</v>
      </c>
      <c r="BY57" s="12">
        <v>0.57999999999999996</v>
      </c>
      <c r="BZ57" s="12">
        <v>0.01</v>
      </c>
      <c r="CB57" s="12">
        <v>7.0000000000000007E-2</v>
      </c>
      <c r="CC57" s="12">
        <v>0.03</v>
      </c>
      <c r="CD57" s="12">
        <v>7.0000000000000007E-2</v>
      </c>
      <c r="CE57" s="12">
        <v>0.01</v>
      </c>
      <c r="CF57" s="12">
        <v>0.26</v>
      </c>
      <c r="CG57" s="12" t="s">
        <v>959</v>
      </c>
      <c r="CH57" s="12">
        <v>10.157999999999999</v>
      </c>
      <c r="CI57" s="12" t="s">
        <v>992</v>
      </c>
      <c r="CJ57" s="12" t="s">
        <v>993</v>
      </c>
      <c r="CK57" s="12" t="s">
        <v>932</v>
      </c>
      <c r="CL57" s="37">
        <v>382685691076</v>
      </c>
      <c r="CM57" s="12">
        <v>10172</v>
      </c>
      <c r="CN57" s="12" t="s">
        <v>1506</v>
      </c>
      <c r="CO57" s="12" t="s">
        <v>1507</v>
      </c>
      <c r="CP57" s="12">
        <v>4112786.6760733724</v>
      </c>
      <c r="CQ57" s="12">
        <v>69</v>
      </c>
      <c r="CS57" s="12"/>
      <c r="CT57" s="36" t="str">
        <f t="shared" si="0"/>
        <v>100bn</v>
      </c>
      <c r="CU57" s="36" t="str">
        <f>VLOOKUP(CK57,Mapping!B:C,2,FALSE)</f>
        <v>US/CA</v>
      </c>
    </row>
    <row r="58" spans="1:99" ht="16" customHeight="1" x14ac:dyDescent="0.35">
      <c r="A58" s="12" t="s">
        <v>356</v>
      </c>
      <c r="B58" s="12" t="s">
        <v>925</v>
      </c>
      <c r="C58" s="12">
        <v>169</v>
      </c>
      <c r="D58" s="12">
        <v>52681</v>
      </c>
      <c r="E58" s="37">
        <v>283462736</v>
      </c>
      <c r="G58" s="37">
        <v>2622987</v>
      </c>
      <c r="H58" s="12">
        <v>0</v>
      </c>
      <c r="I58" s="37"/>
      <c r="K58" s="37"/>
      <c r="M58" s="37">
        <v>92493252</v>
      </c>
      <c r="N58" s="12">
        <v>0.02</v>
      </c>
      <c r="O58" s="37"/>
      <c r="Q58" s="12">
        <v>333721</v>
      </c>
      <c r="R58" s="37"/>
      <c r="T58" s="37">
        <v>3204394</v>
      </c>
      <c r="U58" s="12">
        <v>0</v>
      </c>
      <c r="V58" s="37"/>
      <c r="X58" s="37">
        <v>3590503</v>
      </c>
      <c r="Y58" s="12">
        <v>0</v>
      </c>
      <c r="Z58" s="37">
        <v>6843622</v>
      </c>
      <c r="AA58" s="12">
        <v>0</v>
      </c>
      <c r="AB58" s="37"/>
      <c r="AD58" s="37">
        <v>13160039</v>
      </c>
      <c r="AE58" s="12">
        <v>0</v>
      </c>
      <c r="AF58" s="37"/>
      <c r="AH58" s="37">
        <v>42142288</v>
      </c>
      <c r="AI58" s="12">
        <v>0.01</v>
      </c>
      <c r="AN58" s="37">
        <v>81819149</v>
      </c>
      <c r="AO58" s="12">
        <v>0.02</v>
      </c>
      <c r="AP58" s="37">
        <v>37231705</v>
      </c>
      <c r="AQ58" s="12">
        <v>0.01</v>
      </c>
      <c r="AR58" s="37">
        <v>0</v>
      </c>
      <c r="AS58" s="12">
        <v>0</v>
      </c>
      <c r="AT58" s="37">
        <v>354797</v>
      </c>
      <c r="AU58" s="12">
        <v>0</v>
      </c>
      <c r="AV58" s="37"/>
      <c r="AX58" s="37"/>
      <c r="BA58" s="12">
        <v>35139</v>
      </c>
      <c r="BB58" s="12">
        <v>737233</v>
      </c>
      <c r="BC58" s="12">
        <v>231438</v>
      </c>
      <c r="BD58" s="12">
        <v>33283</v>
      </c>
      <c r="BE58" s="12">
        <v>0</v>
      </c>
      <c r="BH58" s="12">
        <v>161253</v>
      </c>
      <c r="BI58" s="12">
        <v>485825</v>
      </c>
      <c r="BJ58" s="12">
        <v>118112</v>
      </c>
      <c r="BK58" s="12">
        <v>28626</v>
      </c>
      <c r="BM58" s="12">
        <v>0</v>
      </c>
      <c r="BN58" s="12">
        <v>0.01</v>
      </c>
      <c r="BQ58" s="12">
        <v>0.08</v>
      </c>
      <c r="BV58" s="12">
        <v>0.14000000000000001</v>
      </c>
      <c r="BY58" s="12">
        <v>0.06</v>
      </c>
      <c r="BZ58" s="12">
        <v>0</v>
      </c>
      <c r="CB58" s="12">
        <v>0.04</v>
      </c>
      <c r="CC58" s="12">
        <v>0.03</v>
      </c>
      <c r="CD58" s="12">
        <v>0.02</v>
      </c>
      <c r="CE58" s="12">
        <v>0</v>
      </c>
      <c r="CF58" s="12">
        <v>0.03</v>
      </c>
      <c r="CG58" s="12" t="s">
        <v>998</v>
      </c>
      <c r="CH58" s="12">
        <v>19.815000000000001</v>
      </c>
      <c r="CI58" s="12" t="s">
        <v>1117</v>
      </c>
      <c r="CJ58" s="12" t="s">
        <v>1118</v>
      </c>
      <c r="CK58" s="12" t="s">
        <v>932</v>
      </c>
      <c r="CL58" s="37">
        <v>376155842317</v>
      </c>
      <c r="CM58" s="12">
        <v>6538</v>
      </c>
      <c r="CN58" s="12" t="s">
        <v>998</v>
      </c>
      <c r="CO58" s="12" t="s">
        <v>1507</v>
      </c>
      <c r="CQ58" s="12">
        <v>52</v>
      </c>
      <c r="CS58" s="12"/>
      <c r="CT58" s="36" t="str">
        <f t="shared" si="0"/>
        <v>100bn</v>
      </c>
      <c r="CU58" s="36" t="str">
        <f>VLOOKUP(CK58,Mapping!B:C,2,FALSE)</f>
        <v>US/CA</v>
      </c>
    </row>
    <row r="59" spans="1:99" ht="16" customHeight="1" x14ac:dyDescent="0.35">
      <c r="A59" s="12" t="s">
        <v>68</v>
      </c>
      <c r="B59" s="12" t="s">
        <v>933</v>
      </c>
      <c r="C59" s="12">
        <v>32</v>
      </c>
      <c r="D59" s="12">
        <v>938824</v>
      </c>
      <c r="E59" s="37">
        <v>3888072448</v>
      </c>
      <c r="F59" s="12">
        <v>1652939</v>
      </c>
      <c r="G59" s="37">
        <v>46744047</v>
      </c>
      <c r="H59" s="12">
        <v>0.01</v>
      </c>
      <c r="I59" s="37">
        <v>89574094</v>
      </c>
      <c r="J59" s="12">
        <v>0.03</v>
      </c>
      <c r="K59" s="37">
        <v>1061297040</v>
      </c>
      <c r="L59" s="12">
        <v>0.32</v>
      </c>
      <c r="M59" s="37">
        <v>285579831</v>
      </c>
      <c r="N59" s="12">
        <v>0.09</v>
      </c>
      <c r="O59" s="37">
        <v>736071622</v>
      </c>
      <c r="P59" s="12">
        <v>0.22</v>
      </c>
      <c r="Q59" s="12">
        <v>868986</v>
      </c>
      <c r="R59" s="37">
        <v>76096355</v>
      </c>
      <c r="S59" s="12">
        <v>0.02</v>
      </c>
      <c r="T59" s="37">
        <v>436049397</v>
      </c>
      <c r="U59" s="12">
        <v>0.13</v>
      </c>
      <c r="V59" s="37">
        <v>109561441</v>
      </c>
      <c r="W59" s="12">
        <v>0.03</v>
      </c>
      <c r="X59" s="37">
        <v>338721591</v>
      </c>
      <c r="Y59" s="12">
        <v>0.1</v>
      </c>
      <c r="Z59" s="37"/>
      <c r="AB59" s="37">
        <v>88448162</v>
      </c>
      <c r="AC59" s="12">
        <v>0.03</v>
      </c>
      <c r="AD59" s="37"/>
      <c r="AF59" s="37">
        <v>86816788</v>
      </c>
      <c r="AG59" s="12">
        <v>0.03</v>
      </c>
      <c r="AH59" s="37">
        <v>109735552</v>
      </c>
      <c r="AI59" s="12">
        <v>0.03</v>
      </c>
      <c r="AJ59" s="12">
        <v>6097353</v>
      </c>
      <c r="AK59" s="12">
        <v>4515555</v>
      </c>
      <c r="AL59" s="12">
        <v>45046376</v>
      </c>
      <c r="AM59" s="12">
        <v>3178311</v>
      </c>
      <c r="AN59" s="37">
        <v>363822172</v>
      </c>
      <c r="AO59" s="12">
        <v>0.11</v>
      </c>
      <c r="AP59" s="37">
        <v>50389664</v>
      </c>
      <c r="AQ59" s="12">
        <v>0.02</v>
      </c>
      <c r="AR59" s="37"/>
      <c r="AT59" s="37">
        <v>1706282</v>
      </c>
      <c r="AU59" s="12">
        <v>0</v>
      </c>
      <c r="AV59" s="37"/>
      <c r="AX59" s="37">
        <v>7458410</v>
      </c>
      <c r="AY59" s="12">
        <v>0</v>
      </c>
      <c r="AZ59" s="12">
        <v>7080026</v>
      </c>
      <c r="BA59" s="12">
        <v>3314950</v>
      </c>
      <c r="BB59" s="12">
        <v>2276262</v>
      </c>
      <c r="BD59" s="12">
        <v>160064</v>
      </c>
      <c r="BF59" s="12">
        <v>5822584</v>
      </c>
      <c r="BG59" s="12">
        <v>16829204</v>
      </c>
      <c r="BH59" s="12">
        <v>218241</v>
      </c>
      <c r="BI59" s="12">
        <v>2160300</v>
      </c>
      <c r="BK59" s="12">
        <v>3895385</v>
      </c>
      <c r="BN59" s="12">
        <v>0.14000000000000001</v>
      </c>
      <c r="BO59" s="12">
        <v>0.24</v>
      </c>
      <c r="BP59" s="12">
        <v>0.25</v>
      </c>
      <c r="BQ59" s="12">
        <v>0.21</v>
      </c>
      <c r="BR59" s="12">
        <v>0.24</v>
      </c>
      <c r="BS59" s="12">
        <v>0.18</v>
      </c>
      <c r="BT59" s="12">
        <v>0.14000000000000001</v>
      </c>
      <c r="BU59" s="12">
        <v>0.23</v>
      </c>
      <c r="BV59" s="12">
        <v>0.19</v>
      </c>
      <c r="BW59" s="12">
        <v>0.13</v>
      </c>
      <c r="BX59" s="12">
        <v>0.13</v>
      </c>
      <c r="BY59" s="12">
        <v>0.28000000000000003</v>
      </c>
      <c r="BZ59" s="12">
        <v>0.06</v>
      </c>
      <c r="CC59" s="12">
        <v>0.09</v>
      </c>
      <c r="CE59" s="12">
        <v>0.12</v>
      </c>
      <c r="CF59" s="12">
        <v>0.14000000000000001</v>
      </c>
      <c r="CG59" s="12" t="s">
        <v>929</v>
      </c>
      <c r="CH59" s="12">
        <v>32.088000000000001</v>
      </c>
      <c r="CI59" s="12" t="s">
        <v>978</v>
      </c>
      <c r="CJ59" s="12"/>
      <c r="CK59" s="12" t="s">
        <v>979</v>
      </c>
      <c r="CL59" s="37">
        <v>333635647497</v>
      </c>
      <c r="CM59" s="12">
        <v>14365</v>
      </c>
      <c r="CN59" s="12" t="s">
        <v>1506</v>
      </c>
      <c r="CO59" s="12" t="s">
        <v>1507</v>
      </c>
      <c r="CP59" s="12">
        <v>-595142.12860310427</v>
      </c>
      <c r="CQ59" s="12">
        <v>72</v>
      </c>
      <c r="CR59" s="12">
        <v>45986.25</v>
      </c>
      <c r="CS59" s="12"/>
      <c r="CT59" s="36" t="str">
        <f t="shared" si="0"/>
        <v>100bn</v>
      </c>
      <c r="CU59" s="36" t="str">
        <f>VLOOKUP(CK59,Mapping!B:C,2,FALSE)</f>
        <v>EU</v>
      </c>
    </row>
    <row r="60" spans="1:99" ht="16" customHeight="1" x14ac:dyDescent="0.35">
      <c r="A60" s="12" t="s">
        <v>126</v>
      </c>
      <c r="B60" s="12" t="s">
        <v>933</v>
      </c>
      <c r="C60" s="12">
        <v>135</v>
      </c>
      <c r="D60" s="12">
        <v>93813</v>
      </c>
      <c r="E60" s="37">
        <v>2033565008</v>
      </c>
      <c r="F60" s="12">
        <v>564677</v>
      </c>
      <c r="G60" s="37">
        <v>4670949</v>
      </c>
      <c r="H60" s="12">
        <v>0</v>
      </c>
      <c r="I60" s="37">
        <v>29636561</v>
      </c>
      <c r="J60" s="12">
        <v>0.01</v>
      </c>
      <c r="K60" s="37">
        <v>353268239</v>
      </c>
      <c r="L60" s="12">
        <v>0.15</v>
      </c>
      <c r="M60" s="37">
        <v>54781356</v>
      </c>
      <c r="N60" s="12">
        <v>0.02</v>
      </c>
      <c r="O60" s="37">
        <v>276106600</v>
      </c>
      <c r="P60" s="12">
        <v>0.12</v>
      </c>
      <c r="Q60" s="12">
        <v>1758153</v>
      </c>
      <c r="R60" s="37">
        <v>156308438</v>
      </c>
      <c r="S60" s="12">
        <v>7.0000000000000007E-2</v>
      </c>
      <c r="T60" s="37">
        <v>25019821</v>
      </c>
      <c r="U60" s="12">
        <v>0.01</v>
      </c>
      <c r="V60" s="37">
        <v>118808130</v>
      </c>
      <c r="W60" s="12">
        <v>0.05</v>
      </c>
      <c r="X60" s="37">
        <v>135083288</v>
      </c>
      <c r="Y60" s="12">
        <v>0.06</v>
      </c>
      <c r="Z60" s="37"/>
      <c r="AB60" s="37">
        <v>82365576</v>
      </c>
      <c r="AC60" s="12">
        <v>0.03</v>
      </c>
      <c r="AD60" s="37"/>
      <c r="AF60" s="37">
        <v>58399950</v>
      </c>
      <c r="AG60" s="12">
        <v>0.02</v>
      </c>
      <c r="AH60" s="37">
        <v>222019561</v>
      </c>
      <c r="AI60" s="12">
        <v>0.09</v>
      </c>
      <c r="AJ60" s="12">
        <v>5502417</v>
      </c>
      <c r="AK60" s="12">
        <v>5064668</v>
      </c>
      <c r="AL60" s="12">
        <v>16792717</v>
      </c>
      <c r="AM60" s="12">
        <v>3016800</v>
      </c>
      <c r="AN60" s="37">
        <v>450213728</v>
      </c>
      <c r="AO60" s="12">
        <v>0.19</v>
      </c>
      <c r="AP60" s="37">
        <v>59674213</v>
      </c>
      <c r="AQ60" s="12">
        <v>0.03</v>
      </c>
      <c r="AR60" s="37"/>
      <c r="AT60" s="37">
        <v>283823</v>
      </c>
      <c r="AU60" s="12">
        <v>0</v>
      </c>
      <c r="AV60" s="37"/>
      <c r="AX60" s="37">
        <v>6924775</v>
      </c>
      <c r="AY60" s="12">
        <v>0</v>
      </c>
      <c r="AZ60" s="12">
        <v>14323985</v>
      </c>
      <c r="BA60" s="12">
        <v>1322013</v>
      </c>
      <c r="BB60" s="12">
        <v>436644</v>
      </c>
      <c r="BD60" s="12">
        <v>26625</v>
      </c>
      <c r="BF60" s="12">
        <v>3488112</v>
      </c>
      <c r="BG60" s="12">
        <v>5900586</v>
      </c>
      <c r="BH60" s="12">
        <v>258453</v>
      </c>
      <c r="BI60" s="12">
        <v>2673275</v>
      </c>
      <c r="BK60" s="12">
        <v>223511</v>
      </c>
      <c r="BN60" s="12">
        <v>0.01</v>
      </c>
      <c r="BO60" s="12">
        <v>0.08</v>
      </c>
      <c r="BP60" s="12">
        <v>0.15</v>
      </c>
      <c r="BQ60" s="12">
        <v>0.42</v>
      </c>
      <c r="BR60" s="12">
        <v>0.22</v>
      </c>
      <c r="BS60" s="12">
        <v>0.06</v>
      </c>
      <c r="BT60" s="12">
        <v>0.16</v>
      </c>
      <c r="BU60" s="12">
        <v>0.09</v>
      </c>
      <c r="BV60" s="12">
        <v>0.22</v>
      </c>
      <c r="BW60" s="12">
        <v>0.13</v>
      </c>
      <c r="BX60" s="12">
        <v>0.26</v>
      </c>
      <c r="BY60" s="12">
        <v>0.34</v>
      </c>
      <c r="BZ60" s="12">
        <v>0.02</v>
      </c>
      <c r="CC60" s="12">
        <v>0.02</v>
      </c>
      <c r="CE60" s="12">
        <v>0.01</v>
      </c>
      <c r="CF60" s="12">
        <v>0.02</v>
      </c>
      <c r="CG60" s="12" t="s">
        <v>934</v>
      </c>
      <c r="CH60" s="12">
        <v>33.317999999999998</v>
      </c>
      <c r="CI60" s="12" t="s">
        <v>953</v>
      </c>
      <c r="CJ60" s="12"/>
      <c r="CK60" s="12" t="s">
        <v>954</v>
      </c>
      <c r="CL60" s="37">
        <v>236706850323</v>
      </c>
      <c r="CM60" s="12">
        <v>10221</v>
      </c>
      <c r="CN60" s="12" t="s">
        <v>1506</v>
      </c>
      <c r="CO60" s="12" t="s">
        <v>1507</v>
      </c>
      <c r="CP60" s="12">
        <v>1657896.8353154606</v>
      </c>
      <c r="CQ60" s="12">
        <v>75</v>
      </c>
      <c r="CS60" s="12"/>
      <c r="CT60" s="36" t="str">
        <f t="shared" si="0"/>
        <v>100bn</v>
      </c>
      <c r="CU60" s="36" t="str">
        <f>VLOOKUP(CK60,Mapping!B:C,2,FALSE)</f>
        <v>EU</v>
      </c>
    </row>
    <row r="61" spans="1:99" ht="16" customHeight="1" x14ac:dyDescent="0.35">
      <c r="A61" s="12" t="s">
        <v>89</v>
      </c>
      <c r="B61" s="12" t="s">
        <v>925</v>
      </c>
      <c r="C61" s="12">
        <v>20</v>
      </c>
      <c r="D61" s="12">
        <v>1390899</v>
      </c>
      <c r="E61" s="37">
        <v>11285534664</v>
      </c>
      <c r="G61" s="37">
        <v>69252861</v>
      </c>
      <c r="H61" s="12">
        <v>0.02</v>
      </c>
      <c r="I61" s="37"/>
      <c r="K61" s="37"/>
      <c r="M61" s="37">
        <v>496463663</v>
      </c>
      <c r="N61" s="12">
        <v>0.14000000000000001</v>
      </c>
      <c r="O61" s="37">
        <v>9117751502</v>
      </c>
      <c r="P61" s="12">
        <v>2.61</v>
      </c>
      <c r="Q61" s="12">
        <v>604886</v>
      </c>
      <c r="R61" s="37"/>
      <c r="T61" s="37">
        <v>4487675</v>
      </c>
      <c r="U61" s="12">
        <v>0</v>
      </c>
      <c r="V61" s="37"/>
      <c r="X61" s="37">
        <v>915050102</v>
      </c>
      <c r="Y61" s="12">
        <v>0.26</v>
      </c>
      <c r="Z61" s="37">
        <v>45147979</v>
      </c>
      <c r="AA61" s="12">
        <v>0.01</v>
      </c>
      <c r="AB61" s="37"/>
      <c r="AD61" s="37">
        <v>83654693</v>
      </c>
      <c r="AE61" s="12">
        <v>0.02</v>
      </c>
      <c r="AF61" s="37"/>
      <c r="AH61" s="37">
        <v>76385004</v>
      </c>
      <c r="AI61" s="12">
        <v>0.02</v>
      </c>
      <c r="AL61" s="12">
        <v>859049318</v>
      </c>
      <c r="AN61" s="37">
        <v>327668154</v>
      </c>
      <c r="AO61" s="12">
        <v>0.09</v>
      </c>
      <c r="AP61" s="37">
        <v>98137255</v>
      </c>
      <c r="AQ61" s="12">
        <v>0.03</v>
      </c>
      <c r="AR61" s="37">
        <v>39013730</v>
      </c>
      <c r="AS61" s="12">
        <v>0.01</v>
      </c>
      <c r="AT61" s="37">
        <v>12522046</v>
      </c>
      <c r="AU61" s="12">
        <v>0</v>
      </c>
      <c r="AV61" s="37"/>
      <c r="AX61" s="37"/>
      <c r="BA61" s="12">
        <v>8955276</v>
      </c>
      <c r="BB61" s="12">
        <v>3957147</v>
      </c>
      <c r="BC61" s="12">
        <v>1526817</v>
      </c>
      <c r="BD61" s="12">
        <v>1174676</v>
      </c>
      <c r="BE61" s="12">
        <v>1046225</v>
      </c>
      <c r="BH61" s="12">
        <v>425039</v>
      </c>
      <c r="BI61" s="12">
        <v>1945625</v>
      </c>
      <c r="BJ61" s="12">
        <v>750805</v>
      </c>
      <c r="BK61" s="12">
        <v>40090</v>
      </c>
      <c r="BM61" s="12">
        <v>1.17</v>
      </c>
      <c r="BN61" s="12">
        <v>0.2</v>
      </c>
      <c r="BQ61" s="12">
        <v>0.14000000000000001</v>
      </c>
      <c r="BU61" s="12">
        <v>4.4800000000000004</v>
      </c>
      <c r="BV61" s="12">
        <v>0.36</v>
      </c>
      <c r="BY61" s="12">
        <v>0.25</v>
      </c>
      <c r="BZ61" s="12">
        <v>0.16</v>
      </c>
      <c r="CB61" s="12">
        <v>0.26</v>
      </c>
      <c r="CC61" s="12">
        <v>0.16</v>
      </c>
      <c r="CD61" s="12">
        <v>0.12</v>
      </c>
      <c r="CE61" s="12">
        <v>0</v>
      </c>
      <c r="CF61" s="12">
        <v>1.01</v>
      </c>
      <c r="CG61" s="12" t="s">
        <v>998</v>
      </c>
      <c r="CH61" s="12">
        <v>68.296999999999997</v>
      </c>
      <c r="CI61" s="12" t="s">
        <v>941</v>
      </c>
      <c r="CJ61" s="12" t="s">
        <v>941</v>
      </c>
      <c r="CK61" s="12" t="s">
        <v>932</v>
      </c>
      <c r="CL61" s="37">
        <v>349088389004</v>
      </c>
      <c r="CN61" s="12" t="s">
        <v>998</v>
      </c>
      <c r="CS61" s="12"/>
      <c r="CT61" s="36" t="str">
        <f t="shared" si="0"/>
        <v>100bn</v>
      </c>
      <c r="CU61" s="36" t="str">
        <f>VLOOKUP(CK61,Mapping!B:C,2,FALSE)</f>
        <v>US/CA</v>
      </c>
    </row>
    <row r="62" spans="1:99" ht="16" customHeight="1" x14ac:dyDescent="0.35">
      <c r="A62" s="12" t="s">
        <v>162</v>
      </c>
      <c r="B62" s="12" t="s">
        <v>925</v>
      </c>
      <c r="C62" s="12">
        <v>60</v>
      </c>
      <c r="D62" s="12">
        <v>388593</v>
      </c>
      <c r="E62" s="37">
        <v>261657140</v>
      </c>
      <c r="G62" s="37">
        <v>19348045</v>
      </c>
      <c r="H62" s="12">
        <v>3.51</v>
      </c>
      <c r="I62" s="37"/>
      <c r="K62" s="37"/>
      <c r="M62" s="37">
        <v>29536922</v>
      </c>
      <c r="N62" s="12">
        <v>5.35</v>
      </c>
      <c r="O62" s="37"/>
      <c r="R62" s="37"/>
      <c r="T62" s="37"/>
      <c r="V62" s="37"/>
      <c r="X62" s="37">
        <v>212772173</v>
      </c>
      <c r="Y62" s="12">
        <v>38.56</v>
      </c>
      <c r="Z62" s="37"/>
      <c r="AB62" s="37"/>
      <c r="AD62" s="37"/>
      <c r="AF62" s="37"/>
      <c r="AH62" s="37"/>
      <c r="AN62" s="37"/>
      <c r="AP62" s="37"/>
      <c r="AR62" s="37"/>
      <c r="AT62" s="37"/>
      <c r="AV62" s="37"/>
      <c r="AX62" s="37"/>
      <c r="BA62" s="12">
        <v>2082327</v>
      </c>
      <c r="BB62" s="12">
        <v>235429</v>
      </c>
      <c r="BN62" s="12">
        <v>0.06</v>
      </c>
      <c r="BZ62" s="12">
        <v>0.04</v>
      </c>
      <c r="CC62" s="12">
        <v>0.01</v>
      </c>
      <c r="CG62" s="12" t="s">
        <v>976</v>
      </c>
      <c r="CH62" s="12">
        <v>66.722999999999999</v>
      </c>
      <c r="CI62" s="12"/>
      <c r="CJ62" s="12"/>
      <c r="CK62" s="12" t="s">
        <v>951</v>
      </c>
      <c r="CL62" s="37">
        <v>551815796</v>
      </c>
      <c r="CM62" s="12">
        <v>9029</v>
      </c>
      <c r="CN62" s="12" t="s">
        <v>1513</v>
      </c>
      <c r="CO62" s="12" t="s">
        <v>1507</v>
      </c>
      <c r="CQ62" s="12">
        <v>100</v>
      </c>
      <c r="CS62" s="12"/>
      <c r="CT62" s="36" t="str">
        <f t="shared" si="0"/>
        <v>500mn - 1bn</v>
      </c>
      <c r="CU62" s="36" t="str">
        <f>VLOOKUP(CK62,Mapping!B:C,2,FALSE)</f>
        <v>HK</v>
      </c>
    </row>
    <row r="63" spans="1:99" ht="16" customHeight="1" x14ac:dyDescent="0.35">
      <c r="A63" s="12" t="s">
        <v>108</v>
      </c>
      <c r="B63" s="12" t="s">
        <v>925</v>
      </c>
      <c r="C63" s="12">
        <v>61</v>
      </c>
      <c r="D63" s="12">
        <v>379718</v>
      </c>
      <c r="E63" s="37">
        <v>188021364</v>
      </c>
      <c r="F63" s="12">
        <v>562864</v>
      </c>
      <c r="G63" s="37">
        <v>18906159</v>
      </c>
      <c r="H63" s="12">
        <v>1.24</v>
      </c>
      <c r="I63" s="37">
        <v>40073078</v>
      </c>
      <c r="J63" s="12">
        <v>2.62</v>
      </c>
      <c r="K63" s="37">
        <v>65374219</v>
      </c>
      <c r="L63" s="12">
        <v>4.28</v>
      </c>
      <c r="M63" s="37">
        <v>537345</v>
      </c>
      <c r="N63" s="12">
        <v>0.04</v>
      </c>
      <c r="O63" s="37">
        <v>2180660</v>
      </c>
      <c r="P63" s="12">
        <v>0.14000000000000001</v>
      </c>
      <c r="R63" s="37"/>
      <c r="T63" s="37"/>
      <c r="V63" s="37"/>
      <c r="X63" s="37">
        <v>8015510</v>
      </c>
      <c r="Y63" s="12">
        <v>0.52</v>
      </c>
      <c r="Z63" s="37">
        <v>847181</v>
      </c>
      <c r="AA63" s="12">
        <v>0.06</v>
      </c>
      <c r="AB63" s="37">
        <v>49982052</v>
      </c>
      <c r="AC63" s="12">
        <v>3.27</v>
      </c>
      <c r="AD63" s="37"/>
      <c r="AF63" s="37"/>
      <c r="AH63" s="37"/>
      <c r="AJ63" s="12">
        <v>3459800</v>
      </c>
      <c r="AL63" s="12">
        <v>241546</v>
      </c>
      <c r="AN63" s="37">
        <v>2105160</v>
      </c>
      <c r="AO63" s="12">
        <v>0.14000000000000001</v>
      </c>
      <c r="AP63" s="37"/>
      <c r="AR63" s="37"/>
      <c r="AT63" s="37"/>
      <c r="AV63" s="37"/>
      <c r="AX63" s="37"/>
      <c r="BA63" s="12">
        <v>78445</v>
      </c>
      <c r="BB63" s="12">
        <v>4283</v>
      </c>
      <c r="BC63" s="12">
        <v>28650</v>
      </c>
      <c r="BG63" s="12">
        <v>1058387</v>
      </c>
      <c r="BI63" s="12">
        <v>12500</v>
      </c>
      <c r="BN63" s="12">
        <v>0.06</v>
      </c>
      <c r="BO63" s="12">
        <v>0.08</v>
      </c>
      <c r="BR63" s="12">
        <v>0.14000000000000001</v>
      </c>
      <c r="BS63" s="12">
        <v>0.01</v>
      </c>
      <c r="BU63" s="12">
        <v>0</v>
      </c>
      <c r="BY63" s="12">
        <v>0</v>
      </c>
      <c r="BZ63" s="12">
        <v>0</v>
      </c>
      <c r="CC63" s="12">
        <v>0</v>
      </c>
      <c r="CD63" s="12">
        <v>0</v>
      </c>
      <c r="CG63" s="12" t="s">
        <v>959</v>
      </c>
      <c r="CH63" s="12">
        <v>81.244</v>
      </c>
      <c r="CI63" s="12" t="s">
        <v>1011</v>
      </c>
      <c r="CJ63" s="12" t="s">
        <v>1012</v>
      </c>
      <c r="CK63" s="12" t="s">
        <v>1013</v>
      </c>
      <c r="CL63" s="37">
        <v>1531148502</v>
      </c>
      <c r="CM63" s="12">
        <v>5307</v>
      </c>
      <c r="CN63" s="12" t="s">
        <v>1506</v>
      </c>
      <c r="CO63" s="12" t="s">
        <v>1508</v>
      </c>
      <c r="CP63" s="12">
        <v>-164029.73190888934</v>
      </c>
      <c r="CQ63" s="12">
        <v>98</v>
      </c>
      <c r="CS63" s="12"/>
      <c r="CT63" s="36" t="str">
        <f t="shared" si="0"/>
        <v>1bn - 50bn</v>
      </c>
      <c r="CU63" s="36" t="str">
        <f>VLOOKUP(CK63,Mapping!B:C,2,FALSE)</f>
        <v>Oceania</v>
      </c>
    </row>
    <row r="64" spans="1:99" ht="16" customHeight="1" x14ac:dyDescent="0.35">
      <c r="A64" s="12" t="s">
        <v>247</v>
      </c>
      <c r="B64" s="12" t="s">
        <v>933</v>
      </c>
      <c r="C64" s="12">
        <v>107</v>
      </c>
      <c r="D64" s="12">
        <v>161257</v>
      </c>
      <c r="E64" s="37">
        <v>901008247</v>
      </c>
      <c r="G64" s="37">
        <v>11595991</v>
      </c>
      <c r="H64" s="12">
        <v>0</v>
      </c>
      <c r="I64" s="37"/>
      <c r="K64" s="37"/>
      <c r="M64" s="37">
        <v>155760305</v>
      </c>
      <c r="N64" s="12">
        <v>0.05</v>
      </c>
      <c r="O64" s="37"/>
      <c r="Q64" s="12">
        <v>566052</v>
      </c>
      <c r="R64" s="37"/>
      <c r="T64" s="37">
        <v>2913278</v>
      </c>
      <c r="U64" s="12">
        <v>0</v>
      </c>
      <c r="V64" s="37"/>
      <c r="X64" s="37">
        <v>184044783</v>
      </c>
      <c r="Y64" s="12">
        <v>0.05</v>
      </c>
      <c r="Z64" s="37">
        <v>15008522</v>
      </c>
      <c r="AA64" s="12">
        <v>0</v>
      </c>
      <c r="AB64" s="37"/>
      <c r="AD64" s="37">
        <v>53963625</v>
      </c>
      <c r="AE64" s="12">
        <v>0.02</v>
      </c>
      <c r="AF64" s="37"/>
      <c r="AH64" s="37">
        <v>76824577</v>
      </c>
      <c r="AI64" s="12">
        <v>0.02</v>
      </c>
      <c r="AN64" s="37">
        <v>313335003</v>
      </c>
      <c r="AO64" s="12">
        <v>0.09</v>
      </c>
      <c r="AP64" s="37">
        <v>81949684</v>
      </c>
      <c r="AQ64" s="12">
        <v>0.02</v>
      </c>
      <c r="AR64" s="37">
        <v>252026</v>
      </c>
      <c r="AS64" s="12">
        <v>0</v>
      </c>
      <c r="AT64" s="37">
        <v>5360453</v>
      </c>
      <c r="AU64" s="12">
        <v>0</v>
      </c>
      <c r="AV64" s="37"/>
      <c r="AX64" s="37"/>
      <c r="BA64" s="12">
        <v>1623113</v>
      </c>
      <c r="BB64" s="12">
        <v>1062630</v>
      </c>
      <c r="BC64" s="12">
        <v>522945</v>
      </c>
      <c r="BD64" s="12">
        <v>368163</v>
      </c>
      <c r="BE64" s="12">
        <v>3069</v>
      </c>
      <c r="BH64" s="12">
        <v>289258</v>
      </c>
      <c r="BI64" s="12">
        <v>1462725</v>
      </c>
      <c r="BJ64" s="12">
        <v>413008</v>
      </c>
      <c r="BK64" s="12">
        <v>21169</v>
      </c>
      <c r="BM64" s="12">
        <v>0</v>
      </c>
      <c r="BN64" s="12">
        <v>0.02</v>
      </c>
      <c r="BQ64" s="12">
        <v>0.14000000000000001</v>
      </c>
      <c r="BV64" s="12">
        <v>0.25</v>
      </c>
      <c r="BY64" s="12">
        <v>0.19</v>
      </c>
      <c r="BZ64" s="12">
        <v>0.03</v>
      </c>
      <c r="CB64" s="12">
        <v>0.14000000000000001</v>
      </c>
      <c r="CC64" s="12">
        <v>0.04</v>
      </c>
      <c r="CD64" s="12">
        <v>0.04</v>
      </c>
      <c r="CE64" s="12">
        <v>0</v>
      </c>
      <c r="CF64" s="12">
        <v>0.32</v>
      </c>
      <c r="CG64" s="12" t="s">
        <v>940</v>
      </c>
      <c r="CH64" s="12">
        <v>28.603999999999999</v>
      </c>
      <c r="CI64" s="12" t="s">
        <v>941</v>
      </c>
      <c r="CJ64" s="12" t="s">
        <v>941</v>
      </c>
      <c r="CK64" s="12" t="s">
        <v>932</v>
      </c>
      <c r="CL64" s="37">
        <v>333308427283</v>
      </c>
      <c r="CM64" s="12">
        <v>192</v>
      </c>
      <c r="CN64" s="12" t="s">
        <v>1509</v>
      </c>
      <c r="CO64" s="12" t="s">
        <v>1515</v>
      </c>
      <c r="CP64" s="12">
        <v>8176029.7319088895</v>
      </c>
      <c r="CQ64" s="12">
        <v>52</v>
      </c>
      <c r="CS64" s="12"/>
      <c r="CT64" s="36" t="str">
        <f t="shared" si="0"/>
        <v>100bn</v>
      </c>
      <c r="CU64" s="36" t="str">
        <f>VLOOKUP(CK64,Mapping!B:C,2,FALSE)</f>
        <v>US/CA</v>
      </c>
    </row>
    <row r="65" spans="1:99" ht="16" customHeight="1" x14ac:dyDescent="0.35">
      <c r="A65" s="12" t="s">
        <v>1356</v>
      </c>
      <c r="B65" s="12" t="s">
        <v>933</v>
      </c>
      <c r="E65" s="37">
        <v>1112026653</v>
      </c>
      <c r="G65" s="37" t="s">
        <v>1505</v>
      </c>
      <c r="I65" s="37"/>
      <c r="K65" s="37">
        <v>100230583</v>
      </c>
      <c r="L65" s="12">
        <v>0.03</v>
      </c>
      <c r="M65" s="37">
        <v>57420077</v>
      </c>
      <c r="N65" s="12">
        <v>0.02</v>
      </c>
      <c r="O65" s="37">
        <v>38855190</v>
      </c>
      <c r="P65" s="12">
        <v>0.01</v>
      </c>
      <c r="Q65" s="12">
        <v>559558</v>
      </c>
      <c r="R65" s="37">
        <v>1198989</v>
      </c>
      <c r="S65" s="12">
        <v>0</v>
      </c>
      <c r="T65" s="37"/>
      <c r="V65" s="37">
        <v>48555444</v>
      </c>
      <c r="W65" s="12">
        <v>0.01</v>
      </c>
      <c r="X65" s="37">
        <v>105202562</v>
      </c>
      <c r="Y65" s="12">
        <v>0.03</v>
      </c>
      <c r="Z65" s="37"/>
      <c r="AB65" s="37">
        <v>0</v>
      </c>
      <c r="AC65" s="12">
        <v>0</v>
      </c>
      <c r="AD65" s="37">
        <v>0</v>
      </c>
      <c r="AE65" s="12">
        <v>0</v>
      </c>
      <c r="AF65" s="37"/>
      <c r="AH65" s="37">
        <v>75943212</v>
      </c>
      <c r="AI65" s="12">
        <v>0.02</v>
      </c>
      <c r="AJ65" s="12">
        <v>0</v>
      </c>
      <c r="AK65" s="12">
        <v>2231500</v>
      </c>
      <c r="AL65" s="12">
        <v>2558500</v>
      </c>
      <c r="AN65" s="37">
        <v>631864676</v>
      </c>
      <c r="AO65" s="12">
        <v>0.19</v>
      </c>
      <c r="AP65" s="37">
        <v>50401699</v>
      </c>
      <c r="AQ65" s="12">
        <v>0.02</v>
      </c>
      <c r="AR65" s="37">
        <v>0</v>
      </c>
      <c r="AS65" s="12">
        <v>0</v>
      </c>
      <c r="AT65" s="37">
        <v>2354221</v>
      </c>
      <c r="AU65" s="12">
        <v>0</v>
      </c>
      <c r="AV65" s="37"/>
      <c r="AX65" s="37"/>
      <c r="AZ65" s="12">
        <v>89300</v>
      </c>
      <c r="BA65" s="12">
        <v>927794</v>
      </c>
      <c r="BB65" s="12">
        <v>391732</v>
      </c>
      <c r="BD65" s="12">
        <v>161691</v>
      </c>
      <c r="BE65" s="12">
        <v>0</v>
      </c>
      <c r="BG65" s="12">
        <v>1622700</v>
      </c>
      <c r="BH65" s="12">
        <v>177903</v>
      </c>
      <c r="BI65" s="12">
        <v>2949700</v>
      </c>
      <c r="BJ65" s="12">
        <v>0</v>
      </c>
      <c r="BM65" s="12">
        <v>0</v>
      </c>
      <c r="BQ65" s="12">
        <v>0.13</v>
      </c>
      <c r="BR65" s="12">
        <v>0</v>
      </c>
      <c r="BS65" s="12">
        <v>0.02</v>
      </c>
      <c r="BT65" s="12">
        <v>7.0000000000000007E-2</v>
      </c>
      <c r="BU65" s="12">
        <v>0.01</v>
      </c>
      <c r="BV65" s="12">
        <v>0.15</v>
      </c>
      <c r="BX65" s="12">
        <v>0</v>
      </c>
      <c r="BY65" s="12">
        <v>0.38</v>
      </c>
      <c r="BZ65" s="12">
        <v>0.02</v>
      </c>
      <c r="CB65" s="12">
        <v>0</v>
      </c>
      <c r="CC65" s="12">
        <v>0.02</v>
      </c>
      <c r="CF65" s="12">
        <v>0.14000000000000001</v>
      </c>
      <c r="CG65" s="12" t="s">
        <v>929</v>
      </c>
      <c r="CH65" s="12">
        <v>30.169</v>
      </c>
      <c r="CI65" s="12" t="s">
        <v>941</v>
      </c>
      <c r="CJ65" s="12" t="s">
        <v>941</v>
      </c>
      <c r="CK65" s="12" t="s">
        <v>932</v>
      </c>
      <c r="CL65" s="37">
        <v>330138182454</v>
      </c>
      <c r="CN65" s="12" t="s">
        <v>1506</v>
      </c>
      <c r="CR65" s="12">
        <v>41591.208333333336</v>
      </c>
      <c r="CS65" s="12"/>
      <c r="CT65" s="36" t="str">
        <f t="shared" si="0"/>
        <v>100bn</v>
      </c>
      <c r="CU65" s="36" t="str">
        <f>VLOOKUP(CK65,Mapping!B:C,2,FALSE)</f>
        <v>US/CA</v>
      </c>
    </row>
    <row r="66" spans="1:99" ht="16" customHeight="1" x14ac:dyDescent="0.35">
      <c r="A66" s="12" t="s">
        <v>178</v>
      </c>
      <c r="B66" s="12" t="s">
        <v>933</v>
      </c>
      <c r="C66" s="12">
        <v>465</v>
      </c>
      <c r="D66" s="12">
        <v>598</v>
      </c>
      <c r="E66" s="37">
        <v>1210288323</v>
      </c>
      <c r="F66" s="12">
        <v>328031</v>
      </c>
      <c r="G66" s="37">
        <v>29774</v>
      </c>
      <c r="H66" s="12">
        <v>0</v>
      </c>
      <c r="I66" s="37">
        <v>15941474</v>
      </c>
      <c r="J66" s="12">
        <v>0</v>
      </c>
      <c r="K66" s="37">
        <v>195643278</v>
      </c>
      <c r="L66" s="12">
        <v>0.06</v>
      </c>
      <c r="M66" s="37">
        <v>23506437</v>
      </c>
      <c r="N66" s="12">
        <v>0.01</v>
      </c>
      <c r="O66" s="37">
        <v>39126060</v>
      </c>
      <c r="P66" s="12">
        <v>0.01</v>
      </c>
      <c r="Q66" s="12">
        <v>2748490</v>
      </c>
      <c r="R66" s="37">
        <v>797128</v>
      </c>
      <c r="S66" s="12">
        <v>0</v>
      </c>
      <c r="T66" s="37">
        <v>150649636</v>
      </c>
      <c r="U66" s="12">
        <v>0.05</v>
      </c>
      <c r="V66" s="37">
        <v>16019054</v>
      </c>
      <c r="W66" s="12">
        <v>0</v>
      </c>
      <c r="X66" s="37">
        <v>157053215</v>
      </c>
      <c r="Y66" s="12">
        <v>0.05</v>
      </c>
      <c r="Z66" s="37"/>
      <c r="AB66" s="37">
        <v>0</v>
      </c>
      <c r="AC66" s="12">
        <v>0</v>
      </c>
      <c r="AD66" s="37">
        <v>46740690</v>
      </c>
      <c r="AE66" s="12">
        <v>0.01</v>
      </c>
      <c r="AF66" s="37"/>
      <c r="AH66" s="37">
        <v>347079317</v>
      </c>
      <c r="AI66" s="12">
        <v>0.1</v>
      </c>
      <c r="AJ66" s="12">
        <v>0</v>
      </c>
      <c r="AK66" s="12">
        <v>736200</v>
      </c>
      <c r="AL66" s="12">
        <v>2576336</v>
      </c>
      <c r="AN66" s="37">
        <v>164425627</v>
      </c>
      <c r="AO66" s="12">
        <v>0.05</v>
      </c>
      <c r="AP66" s="37">
        <v>0</v>
      </c>
      <c r="AQ66" s="12">
        <v>0</v>
      </c>
      <c r="AR66" s="37">
        <v>53276633</v>
      </c>
      <c r="AS66" s="12">
        <v>0.02</v>
      </c>
      <c r="AT66" s="37"/>
      <c r="AV66" s="37"/>
      <c r="AX66" s="37"/>
      <c r="AZ66" s="12">
        <v>75300</v>
      </c>
      <c r="BA66" s="12">
        <v>1537025</v>
      </c>
      <c r="BB66" s="12">
        <v>187362</v>
      </c>
      <c r="BE66" s="12">
        <v>1428711</v>
      </c>
      <c r="BG66" s="12">
        <v>3167400</v>
      </c>
      <c r="BH66" s="12">
        <v>0</v>
      </c>
      <c r="BI66" s="12">
        <v>976325</v>
      </c>
      <c r="BJ66" s="12">
        <v>419500</v>
      </c>
      <c r="BK66" s="12">
        <v>1345807</v>
      </c>
      <c r="BM66" s="12">
        <v>1.6</v>
      </c>
      <c r="BN66" s="12">
        <v>0</v>
      </c>
      <c r="BO66" s="12">
        <v>0.05</v>
      </c>
      <c r="BQ66" s="12">
        <v>0.66</v>
      </c>
      <c r="BR66" s="12">
        <v>0</v>
      </c>
      <c r="BS66" s="12">
        <v>0.03</v>
      </c>
      <c r="BT66" s="12">
        <v>0.02</v>
      </c>
      <c r="BU66" s="12">
        <v>0.01</v>
      </c>
      <c r="BV66" s="12">
        <v>0</v>
      </c>
      <c r="BX66" s="12">
        <v>0</v>
      </c>
      <c r="BY66" s="12">
        <v>0.13</v>
      </c>
      <c r="BZ66" s="12">
        <v>0.03</v>
      </c>
      <c r="CB66" s="12">
        <v>0.14000000000000001</v>
      </c>
      <c r="CC66" s="12">
        <v>0.01</v>
      </c>
      <c r="CE66" s="12">
        <v>0.04</v>
      </c>
      <c r="CG66" s="12" t="s">
        <v>929</v>
      </c>
      <c r="CH66" s="12">
        <v>28.838999999999999</v>
      </c>
      <c r="CI66" s="12" t="s">
        <v>967</v>
      </c>
      <c r="CJ66" s="12" t="s">
        <v>968</v>
      </c>
      <c r="CK66" s="12" t="s">
        <v>932</v>
      </c>
      <c r="CL66" s="37">
        <v>326901227139</v>
      </c>
      <c r="CM66" s="12">
        <v>32</v>
      </c>
      <c r="CN66" s="12" t="s">
        <v>1506</v>
      </c>
      <c r="CO66" s="12" t="s">
        <v>1510</v>
      </c>
      <c r="CP66" s="12">
        <v>6476205.5029227985</v>
      </c>
      <c r="CQ66" s="12">
        <v>82</v>
      </c>
      <c r="CR66" s="12">
        <v>45981.270833333336</v>
      </c>
      <c r="CS66" s="12"/>
      <c r="CT66" s="36" t="str">
        <f t="shared" si="0"/>
        <v>100bn</v>
      </c>
      <c r="CU66" s="36" t="str">
        <f>VLOOKUP(CK66,Mapping!B:C,2,FALSE)</f>
        <v>US/CA</v>
      </c>
    </row>
    <row r="67" spans="1:99" ht="16" customHeight="1" x14ac:dyDescent="0.35">
      <c r="A67" s="12" t="s">
        <v>165</v>
      </c>
      <c r="B67" s="12" t="s">
        <v>925</v>
      </c>
      <c r="C67" s="12">
        <v>65</v>
      </c>
      <c r="D67" s="12">
        <v>373751</v>
      </c>
      <c r="E67" s="37">
        <v>121594241</v>
      </c>
      <c r="G67" s="37">
        <v>18609062</v>
      </c>
      <c r="H67" s="12">
        <v>9.41</v>
      </c>
      <c r="I67" s="37"/>
      <c r="K67" s="37"/>
      <c r="M67" s="37">
        <v>33532322</v>
      </c>
      <c r="N67" s="12">
        <v>16.95</v>
      </c>
      <c r="O67" s="37"/>
      <c r="R67" s="37"/>
      <c r="T67" s="37">
        <v>5457523</v>
      </c>
      <c r="U67" s="12">
        <v>2.76</v>
      </c>
      <c r="V67" s="37"/>
      <c r="X67" s="37">
        <v>63995334</v>
      </c>
      <c r="Y67" s="12">
        <v>32.340000000000003</v>
      </c>
      <c r="Z67" s="37"/>
      <c r="AB67" s="37"/>
      <c r="AD67" s="37"/>
      <c r="AF67" s="37"/>
      <c r="AH67" s="37"/>
      <c r="AN67" s="37"/>
      <c r="AP67" s="37"/>
      <c r="AR67" s="37"/>
      <c r="AT67" s="37"/>
      <c r="AV67" s="37"/>
      <c r="AX67" s="37"/>
      <c r="BA67" s="12">
        <v>626300</v>
      </c>
      <c r="BB67" s="12">
        <v>267275</v>
      </c>
      <c r="BK67" s="12">
        <v>48754</v>
      </c>
      <c r="BN67" s="12">
        <v>0.05</v>
      </c>
      <c r="BZ67" s="12">
        <v>0.01</v>
      </c>
      <c r="CC67" s="12">
        <v>0.01</v>
      </c>
      <c r="CE67" s="12">
        <v>0</v>
      </c>
      <c r="CG67" s="12" t="s">
        <v>940</v>
      </c>
      <c r="CH67" s="12">
        <v>21.780999999999999</v>
      </c>
      <c r="CI67" s="12"/>
      <c r="CJ67" s="12"/>
      <c r="CK67" s="12" t="s">
        <v>988</v>
      </c>
      <c r="CL67" s="37">
        <v>197853582</v>
      </c>
      <c r="CM67" s="12">
        <v>9299</v>
      </c>
      <c r="CN67" s="12" t="s">
        <v>1509</v>
      </c>
      <c r="CO67" s="12" t="s">
        <v>1507</v>
      </c>
      <c r="CQ67" s="12">
        <v>100</v>
      </c>
      <c r="CR67" s="12">
        <v>45987.25</v>
      </c>
      <c r="CS67" s="12"/>
      <c r="CT67" s="36" t="str">
        <f t="shared" ref="CT67:CT130" si="1">IF(CL67&gt;100000000000, "100bn", IF(CL67&gt;50000000000, "50bn - 100bn",IF(CL67&gt;1000000000, "1bn - 50bn", IF(CL67&gt;500000000, "500mn - 1bn", "500mn"))))</f>
        <v>500mn</v>
      </c>
      <c r="CU67" s="36" t="str">
        <f>VLOOKUP(CK67,Mapping!B:C,2,FALSE)</f>
        <v>SG</v>
      </c>
    </row>
    <row r="68" spans="1:99" ht="16" customHeight="1" x14ac:dyDescent="0.35">
      <c r="A68" s="12" t="s">
        <v>1357</v>
      </c>
      <c r="B68" s="12" t="s">
        <v>933</v>
      </c>
      <c r="C68" s="12">
        <v>547</v>
      </c>
      <c r="D68" s="12">
        <v>0</v>
      </c>
      <c r="E68" s="37">
        <v>1123447517</v>
      </c>
      <c r="G68" s="37">
        <v>0</v>
      </c>
      <c r="H68" s="12">
        <v>0</v>
      </c>
      <c r="I68" s="37"/>
      <c r="K68" s="37">
        <v>110012129</v>
      </c>
      <c r="L68" s="12">
        <v>0.04</v>
      </c>
      <c r="M68" s="37">
        <v>642623057</v>
      </c>
      <c r="N68" s="12">
        <v>0.21</v>
      </c>
      <c r="O68" s="37">
        <v>9127211</v>
      </c>
      <c r="P68" s="12">
        <v>0</v>
      </c>
      <c r="Q68" s="12">
        <v>0</v>
      </c>
      <c r="R68" s="37">
        <v>25260391</v>
      </c>
      <c r="S68" s="12">
        <v>0.01</v>
      </c>
      <c r="T68" s="37">
        <v>128480254</v>
      </c>
      <c r="U68" s="12">
        <v>0.04</v>
      </c>
      <c r="V68" s="37"/>
      <c r="X68" s="37">
        <v>59247132</v>
      </c>
      <c r="Y68" s="12">
        <v>0.02</v>
      </c>
      <c r="Z68" s="37">
        <v>68961114</v>
      </c>
      <c r="AA68" s="12">
        <v>0.02</v>
      </c>
      <c r="AB68" s="37">
        <v>1750181</v>
      </c>
      <c r="AC68" s="12">
        <v>0</v>
      </c>
      <c r="AD68" s="37">
        <v>2568677</v>
      </c>
      <c r="AE68" s="12">
        <v>0</v>
      </c>
      <c r="AF68" s="37"/>
      <c r="AH68" s="37">
        <v>0</v>
      </c>
      <c r="AI68" s="12">
        <v>0</v>
      </c>
      <c r="AJ68" s="12">
        <v>121149</v>
      </c>
      <c r="AL68" s="12">
        <v>601000</v>
      </c>
      <c r="AN68" s="37">
        <v>72476448</v>
      </c>
      <c r="AO68" s="12">
        <v>0.02</v>
      </c>
      <c r="AP68" s="37">
        <v>2324370</v>
      </c>
      <c r="AQ68" s="12">
        <v>0</v>
      </c>
      <c r="AR68" s="37">
        <v>616553</v>
      </c>
      <c r="AS68" s="12">
        <v>0</v>
      </c>
      <c r="AT68" s="37"/>
      <c r="AV68" s="37"/>
      <c r="AX68" s="37"/>
      <c r="AZ68" s="12">
        <v>2386201</v>
      </c>
      <c r="BA68" s="12">
        <v>579831</v>
      </c>
      <c r="BB68" s="12">
        <v>5122135</v>
      </c>
      <c r="BC68" s="12">
        <v>2332131</v>
      </c>
      <c r="BE68" s="12">
        <v>16534</v>
      </c>
      <c r="BG68" s="12">
        <v>1781060</v>
      </c>
      <c r="BH68" s="12">
        <v>10067</v>
      </c>
      <c r="BI68" s="12">
        <v>430350</v>
      </c>
      <c r="BJ68" s="12">
        <v>23054</v>
      </c>
      <c r="BK68" s="12">
        <v>1147760</v>
      </c>
      <c r="BM68" s="12">
        <v>0.02</v>
      </c>
      <c r="BN68" s="12">
        <v>0</v>
      </c>
      <c r="BQ68" s="12">
        <v>0</v>
      </c>
      <c r="BR68" s="12">
        <v>0</v>
      </c>
      <c r="BS68" s="12">
        <v>0.02</v>
      </c>
      <c r="BU68" s="12">
        <v>0</v>
      </c>
      <c r="BV68" s="12">
        <v>0.01</v>
      </c>
      <c r="BX68" s="12">
        <v>0.04</v>
      </c>
      <c r="BY68" s="12">
        <v>0.06</v>
      </c>
      <c r="BZ68" s="12">
        <v>0.01</v>
      </c>
      <c r="CB68" s="12">
        <v>0.01</v>
      </c>
      <c r="CC68" s="12">
        <v>0.21</v>
      </c>
      <c r="CD68" s="12">
        <v>0.19</v>
      </c>
      <c r="CE68" s="12">
        <v>0.04</v>
      </c>
      <c r="CG68" s="12" t="s">
        <v>959</v>
      </c>
      <c r="CH68" s="12">
        <v>14.510999999999999</v>
      </c>
      <c r="CI68" s="12" t="s">
        <v>1518</v>
      </c>
      <c r="CJ68" s="12" t="s">
        <v>966</v>
      </c>
      <c r="CK68" s="12" t="s">
        <v>932</v>
      </c>
      <c r="CL68" s="37">
        <v>304321770385</v>
      </c>
      <c r="CM68" s="12">
        <v>10315</v>
      </c>
      <c r="CN68" s="12" t="s">
        <v>1506</v>
      </c>
      <c r="CO68" s="12" t="s">
        <v>1507</v>
      </c>
      <c r="CP68" s="12">
        <v>685237.69401330384</v>
      </c>
      <c r="CQ68" s="12">
        <v>84</v>
      </c>
      <c r="CS68" s="12"/>
      <c r="CT68" s="36" t="str">
        <f t="shared" si="1"/>
        <v>100bn</v>
      </c>
      <c r="CU68" s="36" t="str">
        <f>VLOOKUP(CK68,Mapping!B:C,2,FALSE)</f>
        <v>US/CA</v>
      </c>
    </row>
    <row r="69" spans="1:99" ht="16" customHeight="1" x14ac:dyDescent="0.35">
      <c r="A69" s="12" t="s">
        <v>167</v>
      </c>
      <c r="B69" s="12" t="s">
        <v>933</v>
      </c>
      <c r="C69" s="12">
        <v>67</v>
      </c>
      <c r="D69" s="12">
        <v>364804</v>
      </c>
      <c r="E69" s="37">
        <v>68263505</v>
      </c>
      <c r="G69" s="37">
        <v>21680302</v>
      </c>
      <c r="H69" s="12">
        <v>0.44</v>
      </c>
      <c r="I69" s="37"/>
      <c r="K69" s="37"/>
      <c r="M69" s="37">
        <v>894485</v>
      </c>
      <c r="N69" s="12">
        <v>0.02</v>
      </c>
      <c r="O69" s="37"/>
      <c r="R69" s="37"/>
      <c r="T69" s="37"/>
      <c r="V69" s="37"/>
      <c r="X69" s="37">
        <v>15759424</v>
      </c>
      <c r="Y69" s="12">
        <v>0.32</v>
      </c>
      <c r="Z69" s="37">
        <v>29751520</v>
      </c>
      <c r="AA69" s="12">
        <v>0.61</v>
      </c>
      <c r="AB69" s="37"/>
      <c r="AD69" s="37"/>
      <c r="AF69" s="37"/>
      <c r="AH69" s="37"/>
      <c r="AN69" s="37"/>
      <c r="AP69" s="37"/>
      <c r="AR69" s="37">
        <v>86444</v>
      </c>
      <c r="AS69" s="12">
        <v>0</v>
      </c>
      <c r="AT69" s="37">
        <v>91330</v>
      </c>
      <c r="AU69" s="12">
        <v>0</v>
      </c>
      <c r="AV69" s="37"/>
      <c r="AX69" s="37"/>
      <c r="BA69" s="12">
        <v>116901</v>
      </c>
      <c r="BB69" s="12">
        <v>8429</v>
      </c>
      <c r="BC69" s="12">
        <v>743788</v>
      </c>
      <c r="BD69" s="12">
        <v>6303</v>
      </c>
      <c r="BE69" s="12">
        <v>930</v>
      </c>
      <c r="BM69" s="12">
        <v>0</v>
      </c>
      <c r="BN69" s="12">
        <v>0.05</v>
      </c>
      <c r="BZ69" s="12">
        <v>0</v>
      </c>
      <c r="CC69" s="12">
        <v>0</v>
      </c>
      <c r="CD69" s="12">
        <v>0.06</v>
      </c>
      <c r="CF69" s="12">
        <v>0.01</v>
      </c>
      <c r="CG69" s="12" t="s">
        <v>976</v>
      </c>
      <c r="CH69" s="12">
        <v>1.2450000000000001</v>
      </c>
      <c r="CI69" s="12" t="s">
        <v>953</v>
      </c>
      <c r="CJ69" s="12"/>
      <c r="CK69" s="12" t="s">
        <v>954</v>
      </c>
      <c r="CL69" s="37">
        <v>5403501664</v>
      </c>
      <c r="CM69" s="12">
        <v>5356</v>
      </c>
      <c r="CN69" s="12" t="s">
        <v>1513</v>
      </c>
      <c r="CO69" s="12" t="s">
        <v>1508</v>
      </c>
      <c r="CP69" s="12">
        <v>-210200.36283007459</v>
      </c>
      <c r="CQ69" s="12">
        <v>68</v>
      </c>
      <c r="CS69" s="12"/>
      <c r="CT69" s="36" t="str">
        <f t="shared" si="1"/>
        <v>1bn - 50bn</v>
      </c>
      <c r="CU69" s="36" t="str">
        <f>VLOOKUP(CK69,Mapping!B:C,2,FALSE)</f>
        <v>EU</v>
      </c>
    </row>
    <row r="70" spans="1:99" ht="16" customHeight="1" x14ac:dyDescent="0.35">
      <c r="A70" s="12" t="s">
        <v>168</v>
      </c>
      <c r="B70" s="12" t="s">
        <v>933</v>
      </c>
      <c r="C70" s="12">
        <v>68</v>
      </c>
      <c r="D70" s="12">
        <v>361726</v>
      </c>
      <c r="E70" s="37">
        <v>48688217</v>
      </c>
      <c r="G70" s="37">
        <v>18010338</v>
      </c>
      <c r="H70" s="12">
        <v>0.51</v>
      </c>
      <c r="I70" s="37"/>
      <c r="K70" s="37">
        <v>4841912</v>
      </c>
      <c r="L70" s="12">
        <v>0.14000000000000001</v>
      </c>
      <c r="M70" s="37"/>
      <c r="O70" s="37">
        <v>5773330</v>
      </c>
      <c r="P70" s="12">
        <v>0.16</v>
      </c>
      <c r="R70" s="37">
        <v>1388582</v>
      </c>
      <c r="S70" s="12">
        <v>0.04</v>
      </c>
      <c r="T70" s="37">
        <v>530250</v>
      </c>
      <c r="U70" s="12">
        <v>0.02</v>
      </c>
      <c r="V70" s="37">
        <v>3819113</v>
      </c>
      <c r="W70" s="12">
        <v>0.11</v>
      </c>
      <c r="X70" s="37">
        <v>1878986</v>
      </c>
      <c r="Y70" s="12">
        <v>0.05</v>
      </c>
      <c r="Z70" s="37"/>
      <c r="AB70" s="37"/>
      <c r="AD70" s="37"/>
      <c r="AF70" s="37"/>
      <c r="AH70" s="37"/>
      <c r="AK70" s="12">
        <v>138482</v>
      </c>
      <c r="AL70" s="12">
        <v>314600</v>
      </c>
      <c r="AN70" s="37">
        <v>12445706</v>
      </c>
      <c r="AO70" s="12">
        <v>0.35</v>
      </c>
      <c r="AP70" s="37"/>
      <c r="AR70" s="37"/>
      <c r="AT70" s="37"/>
      <c r="AV70" s="37"/>
      <c r="AX70" s="37"/>
      <c r="AZ70" s="12">
        <v>104600</v>
      </c>
      <c r="BA70" s="12">
        <v>16571</v>
      </c>
      <c r="BG70" s="12">
        <v>62900</v>
      </c>
      <c r="BI70" s="12">
        <v>73900</v>
      </c>
      <c r="BK70" s="12">
        <v>3853</v>
      </c>
      <c r="BN70" s="12">
        <v>0.05</v>
      </c>
      <c r="BS70" s="12">
        <v>0</v>
      </c>
      <c r="BT70" s="12">
        <v>0</v>
      </c>
      <c r="BU70" s="12">
        <v>0</v>
      </c>
      <c r="BX70" s="12">
        <v>0</v>
      </c>
      <c r="BY70" s="12">
        <v>0.01</v>
      </c>
      <c r="BZ70" s="12">
        <v>0</v>
      </c>
      <c r="CE70" s="12">
        <v>0</v>
      </c>
      <c r="CG70" s="12" t="s">
        <v>929</v>
      </c>
      <c r="CH70" s="12">
        <v>48.597000000000001</v>
      </c>
      <c r="CI70" s="12" t="s">
        <v>953</v>
      </c>
      <c r="CJ70" s="12"/>
      <c r="CK70" s="12" t="s">
        <v>954</v>
      </c>
      <c r="CL70" s="37">
        <v>3502594785</v>
      </c>
      <c r="CM70" s="12">
        <v>5249</v>
      </c>
      <c r="CN70" s="12" t="s">
        <v>1506</v>
      </c>
      <c r="CO70" s="12" t="s">
        <v>1508</v>
      </c>
      <c r="CP70" s="12">
        <v>-163617.19411408989</v>
      </c>
      <c r="CQ70" s="12">
        <v>97</v>
      </c>
      <c r="CR70" s="12">
        <v>45995</v>
      </c>
      <c r="CS70" s="12"/>
      <c r="CT70" s="36" t="str">
        <f t="shared" si="1"/>
        <v>1bn - 50bn</v>
      </c>
      <c r="CU70" s="36" t="str">
        <f>VLOOKUP(CK70,Mapping!B:C,2,FALSE)</f>
        <v>EU</v>
      </c>
    </row>
    <row r="71" spans="1:99" ht="16" customHeight="1" x14ac:dyDescent="0.35">
      <c r="A71" s="12" t="s">
        <v>170</v>
      </c>
      <c r="B71" s="12" t="s">
        <v>925</v>
      </c>
      <c r="C71" s="12">
        <v>69</v>
      </c>
      <c r="D71" s="12">
        <v>351436</v>
      </c>
      <c r="E71" s="37">
        <v>135542372</v>
      </c>
      <c r="G71" s="37">
        <v>17497998</v>
      </c>
      <c r="H71" s="12">
        <v>7.0000000000000007E-2</v>
      </c>
      <c r="I71" s="37"/>
      <c r="K71" s="37">
        <v>9394084</v>
      </c>
      <c r="L71" s="12">
        <v>0.04</v>
      </c>
      <c r="M71" s="37">
        <v>533456</v>
      </c>
      <c r="N71" s="12">
        <v>0</v>
      </c>
      <c r="O71" s="37">
        <v>7080091</v>
      </c>
      <c r="P71" s="12">
        <v>0.03</v>
      </c>
      <c r="R71" s="37">
        <v>668641</v>
      </c>
      <c r="S71" s="12">
        <v>0</v>
      </c>
      <c r="T71" s="37">
        <v>21080541</v>
      </c>
      <c r="U71" s="12">
        <v>0.09</v>
      </c>
      <c r="V71" s="37"/>
      <c r="X71" s="37">
        <v>40197408</v>
      </c>
      <c r="Y71" s="12">
        <v>0.17</v>
      </c>
      <c r="Z71" s="37"/>
      <c r="AB71" s="37"/>
      <c r="AD71" s="37"/>
      <c r="AF71" s="37"/>
      <c r="AH71" s="37"/>
      <c r="AL71" s="12">
        <v>311328</v>
      </c>
      <c r="AN71" s="37">
        <v>35749827</v>
      </c>
      <c r="AO71" s="12">
        <v>0.15</v>
      </c>
      <c r="AP71" s="37"/>
      <c r="AR71" s="37">
        <v>3340326</v>
      </c>
      <c r="AS71" s="12">
        <v>0.01</v>
      </c>
      <c r="AT71" s="37"/>
      <c r="AV71" s="37"/>
      <c r="AX71" s="37"/>
      <c r="AZ71" s="12">
        <v>49800</v>
      </c>
      <c r="BA71" s="12">
        <v>393398</v>
      </c>
      <c r="BB71" s="12">
        <v>4252</v>
      </c>
      <c r="BE71" s="12">
        <v>89577</v>
      </c>
      <c r="BG71" s="12">
        <v>146600</v>
      </c>
      <c r="BI71" s="12">
        <v>212275</v>
      </c>
      <c r="BK71" s="12">
        <v>188320</v>
      </c>
      <c r="BM71" s="12">
        <v>0.1</v>
      </c>
      <c r="BN71" s="12">
        <v>0.05</v>
      </c>
      <c r="BS71" s="12">
        <v>0</v>
      </c>
      <c r="BU71" s="12">
        <v>0</v>
      </c>
      <c r="BX71" s="12">
        <v>0</v>
      </c>
      <c r="BY71" s="12">
        <v>0.03</v>
      </c>
      <c r="BZ71" s="12">
        <v>0.01</v>
      </c>
      <c r="CC71" s="12">
        <v>0</v>
      </c>
      <c r="CE71" s="12">
        <v>0.01</v>
      </c>
      <c r="CG71" s="12" t="s">
        <v>940</v>
      </c>
      <c r="CH71" s="12">
        <v>43.505000000000003</v>
      </c>
      <c r="CI71" s="12" t="s">
        <v>930</v>
      </c>
      <c r="CJ71" s="12" t="s">
        <v>931</v>
      </c>
      <c r="CK71" s="12" t="s">
        <v>932</v>
      </c>
      <c r="CL71" s="37">
        <v>23225318588</v>
      </c>
      <c r="CM71" s="12">
        <v>191</v>
      </c>
      <c r="CN71" s="12" t="s">
        <v>1506</v>
      </c>
      <c r="CO71" s="12" t="s">
        <v>1515</v>
      </c>
      <c r="CP71" s="12">
        <v>259135.75891957266</v>
      </c>
      <c r="CQ71" s="12">
        <v>86</v>
      </c>
      <c r="CS71" s="12"/>
      <c r="CT71" s="36" t="str">
        <f t="shared" si="1"/>
        <v>1bn - 50bn</v>
      </c>
      <c r="CU71" s="36" t="str">
        <f>VLOOKUP(CK71,Mapping!B:C,2,FALSE)</f>
        <v>US/CA</v>
      </c>
    </row>
    <row r="72" spans="1:99" ht="16" customHeight="1" x14ac:dyDescent="0.35">
      <c r="A72" s="12" t="s">
        <v>79</v>
      </c>
      <c r="B72" s="12" t="s">
        <v>933</v>
      </c>
      <c r="C72" s="12">
        <v>113</v>
      </c>
      <c r="D72" s="12">
        <v>130223</v>
      </c>
      <c r="E72" s="37">
        <v>3295537511</v>
      </c>
      <c r="F72" s="12">
        <v>1599047</v>
      </c>
      <c r="G72" s="37">
        <v>6483803</v>
      </c>
      <c r="H72" s="12">
        <v>0</v>
      </c>
      <c r="I72" s="37">
        <v>84211010</v>
      </c>
      <c r="J72" s="12">
        <v>0.04</v>
      </c>
      <c r="K72" s="37">
        <v>593867401</v>
      </c>
      <c r="L72" s="12">
        <v>0.26</v>
      </c>
      <c r="M72" s="37">
        <v>402194399</v>
      </c>
      <c r="N72" s="12">
        <v>0.17</v>
      </c>
      <c r="O72" s="37">
        <v>513614585</v>
      </c>
      <c r="P72" s="12">
        <v>0.22</v>
      </c>
      <c r="Q72" s="12">
        <v>837970</v>
      </c>
      <c r="R72" s="37">
        <v>229443725</v>
      </c>
      <c r="S72" s="12">
        <v>0.1</v>
      </c>
      <c r="T72" s="37">
        <v>1254847</v>
      </c>
      <c r="U72" s="12">
        <v>0</v>
      </c>
      <c r="V72" s="37">
        <v>178009635</v>
      </c>
      <c r="W72" s="12">
        <v>0.08</v>
      </c>
      <c r="X72" s="37">
        <v>154890575</v>
      </c>
      <c r="Y72" s="12">
        <v>7.0000000000000007E-2</v>
      </c>
      <c r="Z72" s="37">
        <v>4996443</v>
      </c>
      <c r="AA72" s="12">
        <v>0</v>
      </c>
      <c r="AB72" s="37">
        <v>140758240</v>
      </c>
      <c r="AC72" s="12">
        <v>0.06</v>
      </c>
      <c r="AD72" s="37">
        <v>10903895</v>
      </c>
      <c r="AE72" s="12">
        <v>0</v>
      </c>
      <c r="AF72" s="37">
        <v>121750979</v>
      </c>
      <c r="AG72" s="12">
        <v>0.05</v>
      </c>
      <c r="AH72" s="37">
        <v>105818852</v>
      </c>
      <c r="AI72" s="12">
        <v>0.05</v>
      </c>
      <c r="AJ72" s="12">
        <v>8733558</v>
      </c>
      <c r="AK72" s="12">
        <v>7500428</v>
      </c>
      <c r="AL72" s="12">
        <v>29784965</v>
      </c>
      <c r="AM72" s="12">
        <v>6621614</v>
      </c>
      <c r="AN72" s="37">
        <v>672320739</v>
      </c>
      <c r="AO72" s="12">
        <v>0.28999999999999998</v>
      </c>
      <c r="AP72" s="37">
        <v>60206646</v>
      </c>
      <c r="AQ72" s="12">
        <v>0.03</v>
      </c>
      <c r="AR72" s="37">
        <v>3729</v>
      </c>
      <c r="AS72" s="12">
        <v>0</v>
      </c>
      <c r="AT72" s="37"/>
      <c r="AV72" s="37"/>
      <c r="AX72" s="37">
        <v>14808008</v>
      </c>
      <c r="AY72" s="12">
        <v>0.01</v>
      </c>
      <c r="AZ72" s="12">
        <v>20404570</v>
      </c>
      <c r="BA72" s="12">
        <v>1515860</v>
      </c>
      <c r="BB72" s="12">
        <v>3205758</v>
      </c>
      <c r="BC72" s="12">
        <v>168970</v>
      </c>
      <c r="BE72" s="12">
        <v>100</v>
      </c>
      <c r="BF72" s="12">
        <v>6924341</v>
      </c>
      <c r="BG72" s="12">
        <v>9707323</v>
      </c>
      <c r="BH72" s="12">
        <v>260759</v>
      </c>
      <c r="BI72" s="12">
        <v>3992100</v>
      </c>
      <c r="BJ72" s="12">
        <v>97863</v>
      </c>
      <c r="BK72" s="12">
        <v>11210</v>
      </c>
      <c r="BM72" s="12">
        <v>0</v>
      </c>
      <c r="BN72" s="12">
        <v>0.02</v>
      </c>
      <c r="BO72" s="12">
        <v>0.23</v>
      </c>
      <c r="BP72" s="12">
        <v>0.3</v>
      </c>
      <c r="BQ72" s="12">
        <v>0.2</v>
      </c>
      <c r="BR72" s="12">
        <v>0.35</v>
      </c>
      <c r="BS72" s="12">
        <v>0.11</v>
      </c>
      <c r="BT72" s="12">
        <v>0.23</v>
      </c>
      <c r="BU72" s="12">
        <v>0.16</v>
      </c>
      <c r="BV72" s="12">
        <v>0.22</v>
      </c>
      <c r="BW72" s="12">
        <v>0.28000000000000003</v>
      </c>
      <c r="BX72" s="12">
        <v>0.36</v>
      </c>
      <c r="BY72" s="12">
        <v>0.52</v>
      </c>
      <c r="BZ72" s="12">
        <v>0.03</v>
      </c>
      <c r="CB72" s="12">
        <v>0.03</v>
      </c>
      <c r="CC72" s="12">
        <v>0.13</v>
      </c>
      <c r="CD72" s="12">
        <v>0.01</v>
      </c>
      <c r="CE72" s="12">
        <v>0</v>
      </c>
      <c r="CG72" s="12" t="s">
        <v>940</v>
      </c>
      <c r="CH72" s="12">
        <v>31.428999999999998</v>
      </c>
      <c r="CI72" s="12" t="s">
        <v>953</v>
      </c>
      <c r="CJ72" s="12"/>
      <c r="CK72" s="12" t="s">
        <v>954</v>
      </c>
      <c r="CL72" s="37">
        <v>233905177705</v>
      </c>
      <c r="CM72" s="12">
        <v>437</v>
      </c>
      <c r="CN72" s="12" t="s">
        <v>1506</v>
      </c>
      <c r="CO72" s="12" t="s">
        <v>1515</v>
      </c>
      <c r="CP72" s="12">
        <v>289101.55210643017</v>
      </c>
      <c r="CQ72" s="12">
        <v>80</v>
      </c>
      <c r="CS72" s="12"/>
      <c r="CT72" s="36" t="str">
        <f t="shared" si="1"/>
        <v>100bn</v>
      </c>
      <c r="CU72" s="36" t="str">
        <f>VLOOKUP(CK72,Mapping!B:C,2,FALSE)</f>
        <v>EU</v>
      </c>
    </row>
    <row r="73" spans="1:99" ht="16" customHeight="1" x14ac:dyDescent="0.35">
      <c r="A73" s="12" t="s">
        <v>173</v>
      </c>
      <c r="B73" s="12" t="s">
        <v>925</v>
      </c>
      <c r="C73" s="12">
        <v>71</v>
      </c>
      <c r="D73" s="12">
        <v>345101</v>
      </c>
      <c r="E73" s="37">
        <v>1152041690</v>
      </c>
      <c r="G73" s="37">
        <v>17182579</v>
      </c>
      <c r="H73" s="12">
        <v>0.37</v>
      </c>
      <c r="I73" s="37"/>
      <c r="K73" s="37">
        <v>402725147</v>
      </c>
      <c r="L73" s="12">
        <v>8.57</v>
      </c>
      <c r="M73" s="37">
        <v>233603258</v>
      </c>
      <c r="N73" s="12">
        <v>4.97</v>
      </c>
      <c r="O73" s="37">
        <v>35129891</v>
      </c>
      <c r="P73" s="12">
        <v>0.75</v>
      </c>
      <c r="R73" s="37">
        <v>41726101</v>
      </c>
      <c r="S73" s="12">
        <v>0.89</v>
      </c>
      <c r="T73" s="37">
        <v>281325369</v>
      </c>
      <c r="U73" s="12">
        <v>5.99</v>
      </c>
      <c r="V73" s="37">
        <v>34989708</v>
      </c>
      <c r="W73" s="12">
        <v>0.74</v>
      </c>
      <c r="X73" s="37">
        <v>105359637</v>
      </c>
      <c r="Y73" s="12">
        <v>2.2400000000000002</v>
      </c>
      <c r="Z73" s="37"/>
      <c r="AB73" s="37">
        <v>0</v>
      </c>
      <c r="AC73" s="12">
        <v>0</v>
      </c>
      <c r="AD73" s="37"/>
      <c r="AF73" s="37"/>
      <c r="AH73" s="37"/>
      <c r="AJ73" s="12">
        <v>0</v>
      </c>
      <c r="AK73" s="12">
        <v>1608049</v>
      </c>
      <c r="AL73" s="12">
        <v>2313200</v>
      </c>
      <c r="AN73" s="37"/>
      <c r="AP73" s="37"/>
      <c r="AR73" s="37"/>
      <c r="AT73" s="37"/>
      <c r="AV73" s="37"/>
      <c r="AX73" s="37"/>
      <c r="AZ73" s="12">
        <v>3941620</v>
      </c>
      <c r="BA73" s="12">
        <v>1031118</v>
      </c>
      <c r="BB73" s="12">
        <v>1861974</v>
      </c>
      <c r="BG73" s="12">
        <v>6519987</v>
      </c>
      <c r="BK73" s="12">
        <v>2513180</v>
      </c>
      <c r="BN73" s="12">
        <v>0.05</v>
      </c>
      <c r="BR73" s="12">
        <v>0</v>
      </c>
      <c r="BS73" s="12">
        <v>7.0000000000000007E-2</v>
      </c>
      <c r="BT73" s="12">
        <v>0.05</v>
      </c>
      <c r="BU73" s="12">
        <v>0.01</v>
      </c>
      <c r="BX73" s="12">
        <v>7.0000000000000007E-2</v>
      </c>
      <c r="BZ73" s="12">
        <v>0.02</v>
      </c>
      <c r="CC73" s="12">
        <v>0.08</v>
      </c>
      <c r="CE73" s="12">
        <v>0.08</v>
      </c>
      <c r="CG73" s="12" t="s">
        <v>929</v>
      </c>
      <c r="CH73" s="12">
        <v>25.343</v>
      </c>
      <c r="CI73" s="12" t="s">
        <v>950</v>
      </c>
      <c r="CJ73" s="12"/>
      <c r="CK73" s="12" t="s">
        <v>951</v>
      </c>
      <c r="CL73" s="37">
        <v>4668413947</v>
      </c>
      <c r="CM73" s="12">
        <v>1436</v>
      </c>
      <c r="CN73" s="12" t="s">
        <v>1506</v>
      </c>
      <c r="CO73" s="12" t="s">
        <v>1515</v>
      </c>
      <c r="CP73" s="12">
        <v>112179.07679903245</v>
      </c>
      <c r="CQ73" s="12">
        <v>95</v>
      </c>
      <c r="CR73" s="12">
        <v>45986.083333333336</v>
      </c>
      <c r="CS73" s="12"/>
      <c r="CT73" s="36" t="str">
        <f t="shared" si="1"/>
        <v>1bn - 50bn</v>
      </c>
      <c r="CU73" s="36" t="str">
        <f>VLOOKUP(CK73,Mapping!B:C,2,FALSE)</f>
        <v>HK</v>
      </c>
    </row>
    <row r="74" spans="1:99" ht="16" customHeight="1" x14ac:dyDescent="0.35">
      <c r="A74" s="12" t="s">
        <v>179</v>
      </c>
      <c r="B74" s="12" t="s">
        <v>925</v>
      </c>
      <c r="C74" s="12">
        <v>72</v>
      </c>
      <c r="D74" s="12">
        <v>325920</v>
      </c>
      <c r="E74" s="37">
        <v>50992054</v>
      </c>
      <c r="G74" s="37">
        <v>16227557</v>
      </c>
      <c r="H74" s="12">
        <v>3.37</v>
      </c>
      <c r="I74" s="37"/>
      <c r="K74" s="37"/>
      <c r="M74" s="37"/>
      <c r="O74" s="37"/>
      <c r="R74" s="37"/>
      <c r="T74" s="37">
        <v>0</v>
      </c>
      <c r="U74" s="12">
        <v>0</v>
      </c>
      <c r="V74" s="37"/>
      <c r="X74" s="37">
        <v>34764497</v>
      </c>
      <c r="Y74" s="12">
        <v>7.22</v>
      </c>
      <c r="Z74" s="37"/>
      <c r="AB74" s="37"/>
      <c r="AD74" s="37"/>
      <c r="AF74" s="37"/>
      <c r="AH74" s="37"/>
      <c r="AN74" s="37"/>
      <c r="AP74" s="37"/>
      <c r="AR74" s="37"/>
      <c r="AT74" s="37"/>
      <c r="AV74" s="37"/>
      <c r="AX74" s="37"/>
      <c r="BA74" s="12">
        <v>340228</v>
      </c>
      <c r="BK74" s="12">
        <v>0</v>
      </c>
      <c r="BN74" s="12">
        <v>0.05</v>
      </c>
      <c r="BZ74" s="12">
        <v>0.01</v>
      </c>
      <c r="CE74" s="12">
        <v>0</v>
      </c>
      <c r="CG74" s="12" t="s">
        <v>940</v>
      </c>
      <c r="CH74" s="12">
        <v>167.60900000000001</v>
      </c>
      <c r="CI74" s="12" t="s">
        <v>977</v>
      </c>
      <c r="CJ74" s="12"/>
      <c r="CK74" s="12" t="s">
        <v>927</v>
      </c>
      <c r="CL74" s="37">
        <v>485092692</v>
      </c>
      <c r="CM74" s="12">
        <v>11316</v>
      </c>
      <c r="CN74" s="12" t="s">
        <v>1509</v>
      </c>
      <c r="CO74" s="12" t="s">
        <v>1507</v>
      </c>
      <c r="CP74" s="12">
        <v>40871.054222938925</v>
      </c>
      <c r="CQ74" s="12">
        <v>99</v>
      </c>
      <c r="CS74" s="12"/>
      <c r="CT74" s="36" t="str">
        <f t="shared" si="1"/>
        <v>500mn</v>
      </c>
      <c r="CU74" s="36" t="str">
        <f>VLOOKUP(CK74,Mapping!B:C,2,FALSE)</f>
        <v>CN</v>
      </c>
    </row>
    <row r="75" spans="1:99" ht="16" customHeight="1" x14ac:dyDescent="0.35">
      <c r="A75" s="12" t="s">
        <v>188</v>
      </c>
      <c r="B75" s="12" t="s">
        <v>925</v>
      </c>
      <c r="C75" s="12">
        <v>73</v>
      </c>
      <c r="D75" s="12">
        <v>310767</v>
      </c>
      <c r="E75" s="37">
        <v>15473089</v>
      </c>
      <c r="G75" s="37">
        <v>15473089</v>
      </c>
      <c r="H75" s="12">
        <v>0.32</v>
      </c>
      <c r="I75" s="37"/>
      <c r="K75" s="37"/>
      <c r="M75" s="37">
        <v>0</v>
      </c>
      <c r="N75" s="12">
        <v>0</v>
      </c>
      <c r="O75" s="37"/>
      <c r="R75" s="37"/>
      <c r="T75" s="37">
        <v>0</v>
      </c>
      <c r="U75" s="12">
        <v>0</v>
      </c>
      <c r="V75" s="37"/>
      <c r="X75" s="37">
        <v>0</v>
      </c>
      <c r="Y75" s="12">
        <v>0</v>
      </c>
      <c r="Z75" s="37"/>
      <c r="AB75" s="37"/>
      <c r="AD75" s="37"/>
      <c r="AF75" s="37"/>
      <c r="AH75" s="37"/>
      <c r="AN75" s="37"/>
      <c r="AP75" s="37"/>
      <c r="AR75" s="37"/>
      <c r="AT75" s="37"/>
      <c r="AV75" s="37"/>
      <c r="AX75" s="37"/>
      <c r="BA75" s="12">
        <v>0</v>
      </c>
      <c r="BB75" s="12">
        <v>0</v>
      </c>
      <c r="BK75" s="12">
        <v>0</v>
      </c>
      <c r="BN75" s="12">
        <v>0.05</v>
      </c>
      <c r="BZ75" s="12">
        <v>0</v>
      </c>
      <c r="CC75" s="12">
        <v>0</v>
      </c>
      <c r="CE75" s="12">
        <v>0</v>
      </c>
      <c r="CG75" s="12" t="s">
        <v>976</v>
      </c>
      <c r="CH75" s="12">
        <v>234.15700000000001</v>
      </c>
      <c r="CI75" s="12" t="s">
        <v>950</v>
      </c>
      <c r="CJ75" s="12"/>
      <c r="CK75" s="12" t="s">
        <v>951</v>
      </c>
      <c r="CL75" s="37">
        <v>4773107012</v>
      </c>
      <c r="CM75" s="12">
        <v>10196</v>
      </c>
      <c r="CN75" s="12" t="s">
        <v>1513</v>
      </c>
      <c r="CO75" s="12" t="s">
        <v>1507</v>
      </c>
      <c r="CP75" s="12">
        <v>2440243.3178794598</v>
      </c>
      <c r="CQ75" s="12">
        <v>44</v>
      </c>
      <c r="CR75" s="12">
        <v>45988.041666666664</v>
      </c>
      <c r="CS75" s="12"/>
      <c r="CT75" s="36" t="str">
        <f t="shared" si="1"/>
        <v>1bn - 50bn</v>
      </c>
      <c r="CU75" s="36" t="str">
        <f>VLOOKUP(CK75,Mapping!B:C,2,FALSE)</f>
        <v>HK</v>
      </c>
    </row>
    <row r="76" spans="1:99" ht="16" customHeight="1" x14ac:dyDescent="0.35">
      <c r="A76" s="12" t="s">
        <v>39</v>
      </c>
      <c r="B76" s="12" t="s">
        <v>933</v>
      </c>
      <c r="C76" s="12">
        <v>512</v>
      </c>
      <c r="D76" s="12">
        <v>87</v>
      </c>
      <c r="E76" s="37">
        <v>3429846509</v>
      </c>
      <c r="F76" s="12">
        <v>1355911</v>
      </c>
      <c r="G76" s="37">
        <v>4332</v>
      </c>
      <c r="H76" s="12">
        <v>0</v>
      </c>
      <c r="I76" s="37">
        <v>65893835</v>
      </c>
      <c r="J76" s="12">
        <v>0.03</v>
      </c>
      <c r="K76" s="37">
        <v>1799050778</v>
      </c>
      <c r="L76" s="12">
        <v>0.88</v>
      </c>
      <c r="M76" s="37">
        <v>18078911</v>
      </c>
      <c r="N76" s="12">
        <v>0.01</v>
      </c>
      <c r="O76" s="37">
        <v>459437910</v>
      </c>
      <c r="P76" s="12">
        <v>0.22</v>
      </c>
      <c r="Q76" s="12">
        <v>69563</v>
      </c>
      <c r="R76" s="37">
        <v>30999278</v>
      </c>
      <c r="S76" s="12">
        <v>0.02</v>
      </c>
      <c r="T76" s="37">
        <v>2712306</v>
      </c>
      <c r="U76" s="12">
        <v>0</v>
      </c>
      <c r="V76" s="37">
        <v>266087142</v>
      </c>
      <c r="W76" s="12">
        <v>0.13</v>
      </c>
      <c r="X76" s="37">
        <v>119142084</v>
      </c>
      <c r="Y76" s="12">
        <v>0.06</v>
      </c>
      <c r="Z76" s="37">
        <v>2204059</v>
      </c>
      <c r="AA76" s="12">
        <v>0</v>
      </c>
      <c r="AB76" s="37">
        <v>3129577</v>
      </c>
      <c r="AC76" s="12">
        <v>0</v>
      </c>
      <c r="AD76" s="37">
        <v>0</v>
      </c>
      <c r="AE76" s="12">
        <v>0</v>
      </c>
      <c r="AF76" s="37">
        <v>65234590</v>
      </c>
      <c r="AG76" s="12">
        <v>0.03</v>
      </c>
      <c r="AH76" s="37">
        <v>8784416</v>
      </c>
      <c r="AI76" s="12">
        <v>0</v>
      </c>
      <c r="AJ76" s="12">
        <v>216632</v>
      </c>
      <c r="AK76" s="12">
        <v>12228772</v>
      </c>
      <c r="AL76" s="12">
        <v>29680051</v>
      </c>
      <c r="AM76" s="12">
        <v>369200</v>
      </c>
      <c r="AN76" s="37">
        <v>466777127</v>
      </c>
      <c r="AO76" s="12">
        <v>0.23</v>
      </c>
      <c r="AP76" s="37">
        <v>13589955</v>
      </c>
      <c r="AQ76" s="12">
        <v>0.01</v>
      </c>
      <c r="AR76" s="37">
        <v>107872102</v>
      </c>
      <c r="AS76" s="12">
        <v>0.05</v>
      </c>
      <c r="AT76" s="37">
        <v>0</v>
      </c>
      <c r="AU76" s="12">
        <v>0</v>
      </c>
      <c r="AV76" s="37"/>
      <c r="AX76" s="37">
        <v>848107</v>
      </c>
      <c r="AY76" s="12">
        <v>0</v>
      </c>
      <c r="AZ76" s="12">
        <v>2928320</v>
      </c>
      <c r="BA76" s="12">
        <v>1166002</v>
      </c>
      <c r="BB76" s="12">
        <v>144101</v>
      </c>
      <c r="BC76" s="12">
        <v>74537</v>
      </c>
      <c r="BD76" s="12">
        <v>0</v>
      </c>
      <c r="BE76" s="12">
        <v>2892789</v>
      </c>
      <c r="BF76" s="12">
        <v>4836000</v>
      </c>
      <c r="BG76" s="12">
        <v>28726012</v>
      </c>
      <c r="BH76" s="12">
        <v>58859</v>
      </c>
      <c r="BI76" s="12">
        <v>2771625</v>
      </c>
      <c r="BJ76" s="12">
        <v>0</v>
      </c>
      <c r="BK76" s="12">
        <v>24230</v>
      </c>
      <c r="BM76" s="12">
        <v>3.23</v>
      </c>
      <c r="BN76" s="12">
        <v>0</v>
      </c>
      <c r="BO76" s="12">
        <v>0.2</v>
      </c>
      <c r="BP76" s="12">
        <v>0.21</v>
      </c>
      <c r="BQ76" s="12">
        <v>0.02</v>
      </c>
      <c r="BR76" s="12">
        <v>0.01</v>
      </c>
      <c r="BS76" s="12">
        <v>0.32</v>
      </c>
      <c r="BT76" s="12">
        <v>0.38</v>
      </c>
      <c r="BU76" s="12">
        <v>0.15</v>
      </c>
      <c r="BV76" s="12">
        <v>0.05</v>
      </c>
      <c r="BW76" s="12">
        <v>0.02</v>
      </c>
      <c r="BX76" s="12">
        <v>0.05</v>
      </c>
      <c r="BY76" s="12">
        <v>0.36</v>
      </c>
      <c r="BZ76" s="12">
        <v>0.02</v>
      </c>
      <c r="CB76" s="12">
        <v>0</v>
      </c>
      <c r="CC76" s="12">
        <v>0.01</v>
      </c>
      <c r="CD76" s="12">
        <v>0.01</v>
      </c>
      <c r="CE76" s="12">
        <v>0</v>
      </c>
      <c r="CF76" s="12">
        <v>0</v>
      </c>
      <c r="CG76" s="12" t="s">
        <v>959</v>
      </c>
      <c r="CH76" s="12">
        <v>35.768000000000001</v>
      </c>
      <c r="CI76" s="12" t="s">
        <v>953</v>
      </c>
      <c r="CJ76" s="12"/>
      <c r="CK76" s="12" t="s">
        <v>954</v>
      </c>
      <c r="CL76" s="37">
        <v>204649980773</v>
      </c>
      <c r="CM76" s="12">
        <v>414</v>
      </c>
      <c r="CN76" s="12" t="s">
        <v>1506</v>
      </c>
      <c r="CO76" s="12" t="s">
        <v>1507</v>
      </c>
      <c r="CP76" s="12">
        <v>215069.98588994154</v>
      </c>
      <c r="CQ76" s="12">
        <v>83</v>
      </c>
      <c r="CR76" s="12">
        <v>46037.4375</v>
      </c>
      <c r="CS76" s="12"/>
      <c r="CT76" s="36" t="str">
        <f t="shared" si="1"/>
        <v>100bn</v>
      </c>
      <c r="CU76" s="36" t="str">
        <f>VLOOKUP(CK76,Mapping!B:C,2,FALSE)</f>
        <v>EU</v>
      </c>
    </row>
    <row r="77" spans="1:99" ht="16" customHeight="1" x14ac:dyDescent="0.35">
      <c r="A77" s="12" t="s">
        <v>189</v>
      </c>
      <c r="B77" s="12" t="s">
        <v>925</v>
      </c>
      <c r="C77" s="12">
        <v>75</v>
      </c>
      <c r="D77" s="12">
        <v>300000</v>
      </c>
      <c r="E77" s="37">
        <v>73149210</v>
      </c>
      <c r="G77" s="37">
        <v>14937000</v>
      </c>
      <c r="H77" s="12">
        <v>0.98</v>
      </c>
      <c r="I77" s="37"/>
      <c r="K77" s="37"/>
      <c r="M77" s="37">
        <v>0</v>
      </c>
      <c r="N77" s="12">
        <v>0</v>
      </c>
      <c r="O77" s="37"/>
      <c r="Q77" s="12">
        <v>0</v>
      </c>
      <c r="R77" s="37"/>
      <c r="T77" s="37"/>
      <c r="V77" s="37"/>
      <c r="X77" s="37">
        <v>15633540</v>
      </c>
      <c r="Y77" s="12">
        <v>1.03</v>
      </c>
      <c r="Z77" s="37">
        <v>0</v>
      </c>
      <c r="AA77" s="12">
        <v>0</v>
      </c>
      <c r="AB77" s="37"/>
      <c r="AD77" s="37"/>
      <c r="AF77" s="37"/>
      <c r="AH77" s="37">
        <v>0</v>
      </c>
      <c r="AI77" s="12">
        <v>0</v>
      </c>
      <c r="AN77" s="37">
        <v>25261920</v>
      </c>
      <c r="AO77" s="12">
        <v>1.66</v>
      </c>
      <c r="AP77" s="37">
        <v>17316750</v>
      </c>
      <c r="AQ77" s="12">
        <v>1.1399999999999999</v>
      </c>
      <c r="AR77" s="37"/>
      <c r="AT77" s="37"/>
      <c r="AV77" s="37"/>
      <c r="AX77" s="37"/>
      <c r="BA77" s="12">
        <v>153000</v>
      </c>
      <c r="BB77" s="12">
        <v>0</v>
      </c>
      <c r="BC77" s="12">
        <v>0</v>
      </c>
      <c r="BH77" s="12">
        <v>75000</v>
      </c>
      <c r="BI77" s="12">
        <v>150000</v>
      </c>
      <c r="BN77" s="12">
        <v>0.04</v>
      </c>
      <c r="BQ77" s="12">
        <v>0</v>
      </c>
      <c r="BV77" s="12">
        <v>0.06</v>
      </c>
      <c r="BY77" s="12">
        <v>0.02</v>
      </c>
      <c r="BZ77" s="12">
        <v>0</v>
      </c>
      <c r="CC77" s="12">
        <v>0</v>
      </c>
      <c r="CD77" s="12">
        <v>0</v>
      </c>
      <c r="CG77" s="12" t="s">
        <v>976</v>
      </c>
      <c r="CH77" s="12">
        <v>218.86600000000001</v>
      </c>
      <c r="CI77" s="12" t="s">
        <v>1051</v>
      </c>
      <c r="CJ77" s="12" t="s">
        <v>931</v>
      </c>
      <c r="CK77" s="12" t="s">
        <v>932</v>
      </c>
      <c r="CL77" s="37">
        <v>1518661796</v>
      </c>
      <c r="CM77" s="12">
        <v>12210</v>
      </c>
      <c r="CN77" s="12" t="s">
        <v>1513</v>
      </c>
      <c r="CO77" s="12" t="s">
        <v>1507</v>
      </c>
      <c r="CP77" s="12">
        <v>13557.871396895787</v>
      </c>
      <c r="CQ77" s="12">
        <v>95</v>
      </c>
      <c r="CS77" s="12"/>
      <c r="CT77" s="36" t="str">
        <f t="shared" si="1"/>
        <v>1bn - 50bn</v>
      </c>
      <c r="CU77" s="36" t="str">
        <f>VLOOKUP(CK77,Mapping!B:C,2,FALSE)</f>
        <v>US/CA</v>
      </c>
    </row>
    <row r="78" spans="1:99" ht="16" customHeight="1" x14ac:dyDescent="0.35">
      <c r="A78" s="12" t="s">
        <v>135</v>
      </c>
      <c r="B78" s="12" t="s">
        <v>925</v>
      </c>
      <c r="C78" s="12">
        <v>76</v>
      </c>
      <c r="D78" s="12">
        <v>276000</v>
      </c>
      <c r="E78" s="37">
        <v>32950238</v>
      </c>
      <c r="F78" s="12">
        <v>312000</v>
      </c>
      <c r="G78" s="37">
        <v>13742040</v>
      </c>
      <c r="H78" s="12">
        <v>2.5099999999999998</v>
      </c>
      <c r="I78" s="37">
        <v>15162408</v>
      </c>
      <c r="J78" s="12">
        <v>2.77</v>
      </c>
      <c r="K78" s="37">
        <v>4045790</v>
      </c>
      <c r="L78" s="12">
        <v>0.74</v>
      </c>
      <c r="M78" s="37"/>
      <c r="O78" s="37"/>
      <c r="R78" s="37"/>
      <c r="T78" s="37"/>
      <c r="V78" s="37"/>
      <c r="X78" s="37"/>
      <c r="Z78" s="37"/>
      <c r="AB78" s="37"/>
      <c r="AD78" s="37"/>
      <c r="AF78" s="37"/>
      <c r="AH78" s="37"/>
      <c r="AN78" s="37"/>
      <c r="AP78" s="37"/>
      <c r="AR78" s="37"/>
      <c r="AT78" s="37"/>
      <c r="AV78" s="37"/>
      <c r="AX78" s="37"/>
      <c r="BG78" s="12">
        <v>65500</v>
      </c>
      <c r="BN78" s="12">
        <v>0.04</v>
      </c>
      <c r="BO78" s="12">
        <v>0.05</v>
      </c>
      <c r="BS78" s="12">
        <v>0</v>
      </c>
      <c r="CG78" s="12" t="s">
        <v>980</v>
      </c>
      <c r="CH78" s="12">
        <v>37.011000000000003</v>
      </c>
      <c r="CI78" s="12" t="s">
        <v>1009</v>
      </c>
      <c r="CJ78" s="12"/>
      <c r="CK78" s="12" t="s">
        <v>1010</v>
      </c>
      <c r="CL78" s="37">
        <v>546836514</v>
      </c>
      <c r="CM78" s="12">
        <v>5315</v>
      </c>
      <c r="CN78" s="12" t="s">
        <v>1506</v>
      </c>
      <c r="CO78" s="12" t="s">
        <v>1508</v>
      </c>
      <c r="CP78" s="12">
        <v>-282858.7381576295</v>
      </c>
      <c r="CQ78" s="12">
        <v>100</v>
      </c>
      <c r="CS78" s="12"/>
      <c r="CT78" s="36" t="str">
        <f t="shared" si="1"/>
        <v>500mn - 1bn</v>
      </c>
      <c r="CU78" s="36" t="str">
        <f>VLOOKUP(CK78,Mapping!B:C,2,FALSE)</f>
        <v>Africa</v>
      </c>
    </row>
    <row r="79" spans="1:99" ht="16" customHeight="1" x14ac:dyDescent="0.35">
      <c r="A79" s="12" t="s">
        <v>70</v>
      </c>
      <c r="B79" s="12" t="s">
        <v>933</v>
      </c>
      <c r="C79" s="12">
        <v>77</v>
      </c>
      <c r="D79" s="12">
        <v>268146</v>
      </c>
      <c r="E79" s="37">
        <v>2700251218</v>
      </c>
      <c r="F79" s="12">
        <v>2143529</v>
      </c>
      <c r="G79" s="37">
        <v>13350989</v>
      </c>
      <c r="H79" s="12">
        <v>0.05</v>
      </c>
      <c r="I79" s="37">
        <v>114787398</v>
      </c>
      <c r="J79" s="12">
        <v>0.39</v>
      </c>
      <c r="K79" s="37">
        <v>709206502</v>
      </c>
      <c r="L79" s="12">
        <v>2.39</v>
      </c>
      <c r="M79" s="37">
        <v>14559382</v>
      </c>
      <c r="N79" s="12">
        <v>0.05</v>
      </c>
      <c r="O79" s="37">
        <v>804429818</v>
      </c>
      <c r="P79" s="12">
        <v>2.71</v>
      </c>
      <c r="Q79" s="12">
        <v>76364</v>
      </c>
      <c r="R79" s="37">
        <v>337138404</v>
      </c>
      <c r="S79" s="12">
        <v>1.1399999999999999</v>
      </c>
      <c r="T79" s="37">
        <v>12591683</v>
      </c>
      <c r="U79" s="12">
        <v>0.04</v>
      </c>
      <c r="V79" s="37">
        <v>241026192</v>
      </c>
      <c r="W79" s="12">
        <v>0.81</v>
      </c>
      <c r="X79" s="37">
        <v>104393014</v>
      </c>
      <c r="Y79" s="12">
        <v>0.35</v>
      </c>
      <c r="Z79" s="37"/>
      <c r="AB79" s="37">
        <v>137969280</v>
      </c>
      <c r="AC79" s="12">
        <v>0.47</v>
      </c>
      <c r="AD79" s="37">
        <v>1630409</v>
      </c>
      <c r="AE79" s="12">
        <v>0.01</v>
      </c>
      <c r="AF79" s="37">
        <v>153944288</v>
      </c>
      <c r="AG79" s="12">
        <v>0.52</v>
      </c>
      <c r="AH79" s="37">
        <v>9643246</v>
      </c>
      <c r="AI79" s="12">
        <v>0.03</v>
      </c>
      <c r="AJ79" s="12">
        <v>9148342</v>
      </c>
      <c r="AK79" s="12">
        <v>9998714</v>
      </c>
      <c r="AL79" s="12">
        <v>57508673</v>
      </c>
      <c r="AM79" s="12">
        <v>7182367</v>
      </c>
      <c r="AN79" s="37">
        <v>24630372</v>
      </c>
      <c r="AO79" s="12">
        <v>0.08</v>
      </c>
      <c r="AP79" s="37">
        <v>4675061</v>
      </c>
      <c r="AQ79" s="12">
        <v>0.02</v>
      </c>
      <c r="AR79" s="37">
        <v>0</v>
      </c>
      <c r="AS79" s="12">
        <v>0</v>
      </c>
      <c r="AT79" s="37"/>
      <c r="AV79" s="37"/>
      <c r="AX79" s="37">
        <v>16275180</v>
      </c>
      <c r="AY79" s="12">
        <v>0.05</v>
      </c>
      <c r="AZ79" s="12">
        <v>31776532</v>
      </c>
      <c r="BA79" s="12">
        <v>1021658</v>
      </c>
      <c r="BB79" s="12">
        <v>116048</v>
      </c>
      <c r="BE79" s="12">
        <v>0</v>
      </c>
      <c r="BF79" s="12">
        <v>8704083</v>
      </c>
      <c r="BG79" s="12">
        <v>11231127</v>
      </c>
      <c r="BH79" s="12">
        <v>20248</v>
      </c>
      <c r="BI79" s="12">
        <v>146250</v>
      </c>
      <c r="BJ79" s="12">
        <v>14633</v>
      </c>
      <c r="BK79" s="12">
        <v>112486</v>
      </c>
      <c r="BM79" s="12">
        <v>0</v>
      </c>
      <c r="BN79" s="12">
        <v>0.04</v>
      </c>
      <c r="BO79" s="12">
        <v>0.31</v>
      </c>
      <c r="BP79" s="12">
        <v>0.37</v>
      </c>
      <c r="BQ79" s="12">
        <v>0.02</v>
      </c>
      <c r="BR79" s="12">
        <v>0.37</v>
      </c>
      <c r="BS79" s="12">
        <v>0.12</v>
      </c>
      <c r="BT79" s="12">
        <v>0.31</v>
      </c>
      <c r="BU79" s="12">
        <v>0.3</v>
      </c>
      <c r="BV79" s="12">
        <v>0.02</v>
      </c>
      <c r="BW79" s="12">
        <v>0.31</v>
      </c>
      <c r="BX79" s="12">
        <v>0.56999999999999995</v>
      </c>
      <c r="BY79" s="12">
        <v>0.02</v>
      </c>
      <c r="BZ79" s="12">
        <v>0.02</v>
      </c>
      <c r="CB79" s="12">
        <v>0.01</v>
      </c>
      <c r="CC79" s="12">
        <v>0</v>
      </c>
      <c r="CE79" s="12">
        <v>0</v>
      </c>
      <c r="CG79" s="12" t="s">
        <v>934</v>
      </c>
      <c r="CH79" s="12">
        <v>29.222999999999999</v>
      </c>
      <c r="CI79" s="12" t="s">
        <v>950</v>
      </c>
      <c r="CJ79" s="12"/>
      <c r="CK79" s="12" t="s">
        <v>951</v>
      </c>
      <c r="CL79" s="37">
        <v>29688090454</v>
      </c>
      <c r="CM79" s="12">
        <v>14366</v>
      </c>
      <c r="CN79" s="12" t="s">
        <v>1506</v>
      </c>
      <c r="CO79" s="12" t="s">
        <v>1507</v>
      </c>
      <c r="CP79" s="12">
        <v>-1703066.3777464221</v>
      </c>
      <c r="CQ79" s="12">
        <v>90</v>
      </c>
      <c r="CR79" s="12">
        <v>46037.333333333336</v>
      </c>
      <c r="CS79" s="12"/>
      <c r="CT79" s="36" t="str">
        <f t="shared" si="1"/>
        <v>1bn - 50bn</v>
      </c>
      <c r="CU79" s="36" t="str">
        <f>VLOOKUP(CK79,Mapping!B:C,2,FALSE)</f>
        <v>HK</v>
      </c>
    </row>
    <row r="80" spans="1:99" ht="16" customHeight="1" x14ac:dyDescent="0.35">
      <c r="A80" s="12" t="s">
        <v>336</v>
      </c>
      <c r="B80" s="12" t="s">
        <v>925</v>
      </c>
      <c r="C80" s="12">
        <v>157</v>
      </c>
      <c r="D80" s="12">
        <v>63037</v>
      </c>
      <c r="E80" s="37">
        <v>299170462</v>
      </c>
      <c r="G80" s="37">
        <v>3138612</v>
      </c>
      <c r="H80" s="12">
        <v>0</v>
      </c>
      <c r="I80" s="37"/>
      <c r="K80" s="37"/>
      <c r="M80" s="37">
        <v>59902257</v>
      </c>
      <c r="N80" s="12">
        <v>0.02</v>
      </c>
      <c r="O80" s="37"/>
      <c r="Q80" s="12">
        <v>517271</v>
      </c>
      <c r="R80" s="37"/>
      <c r="T80" s="37">
        <v>1391974</v>
      </c>
      <c r="U80" s="12">
        <v>0</v>
      </c>
      <c r="V80" s="37"/>
      <c r="X80" s="37">
        <v>354769</v>
      </c>
      <c r="Y80" s="12">
        <v>0</v>
      </c>
      <c r="Z80" s="37">
        <v>4034708</v>
      </c>
      <c r="AA80" s="12">
        <v>0</v>
      </c>
      <c r="AB80" s="37"/>
      <c r="AD80" s="37">
        <v>7383469</v>
      </c>
      <c r="AE80" s="12">
        <v>0</v>
      </c>
      <c r="AF80" s="37"/>
      <c r="AH80" s="37">
        <v>65320982</v>
      </c>
      <c r="AI80" s="12">
        <v>0.02</v>
      </c>
      <c r="AN80" s="37">
        <v>105291683</v>
      </c>
      <c r="AO80" s="12">
        <v>0.03</v>
      </c>
      <c r="AP80" s="37">
        <v>51310454</v>
      </c>
      <c r="AQ80" s="12">
        <v>0.02</v>
      </c>
      <c r="AR80" s="37">
        <v>0</v>
      </c>
      <c r="AS80" s="12">
        <v>0</v>
      </c>
      <c r="AT80" s="37">
        <v>987297</v>
      </c>
      <c r="AU80" s="12">
        <v>0</v>
      </c>
      <c r="AV80" s="37">
        <v>54257</v>
      </c>
      <c r="AW80" s="12">
        <v>0</v>
      </c>
      <c r="AX80" s="37"/>
      <c r="BA80" s="12">
        <v>3472</v>
      </c>
      <c r="BB80" s="12">
        <v>477461</v>
      </c>
      <c r="BC80" s="12">
        <v>136446</v>
      </c>
      <c r="BD80" s="12">
        <v>92617</v>
      </c>
      <c r="BE80" s="12">
        <v>0</v>
      </c>
      <c r="BH80" s="12">
        <v>222229</v>
      </c>
      <c r="BI80" s="12">
        <v>625200</v>
      </c>
      <c r="BJ80" s="12">
        <v>66267</v>
      </c>
      <c r="BK80" s="12">
        <v>12435</v>
      </c>
      <c r="BL80" s="12">
        <v>20021</v>
      </c>
      <c r="BM80" s="12">
        <v>0</v>
      </c>
      <c r="BN80" s="12">
        <v>0.01</v>
      </c>
      <c r="BQ80" s="12">
        <v>0.12</v>
      </c>
      <c r="BV80" s="12">
        <v>0.19</v>
      </c>
      <c r="BY80" s="12">
        <v>0.08</v>
      </c>
      <c r="BZ80" s="12">
        <v>0</v>
      </c>
      <c r="CA80" s="12">
        <v>0.02</v>
      </c>
      <c r="CB80" s="12">
        <v>0.02</v>
      </c>
      <c r="CC80" s="12">
        <v>0.02</v>
      </c>
      <c r="CD80" s="12">
        <v>0.01</v>
      </c>
      <c r="CE80" s="12">
        <v>0</v>
      </c>
      <c r="CF80" s="12">
        <v>0.08</v>
      </c>
      <c r="CG80" s="12" t="s">
        <v>998</v>
      </c>
      <c r="CH80" s="12">
        <v>14.663</v>
      </c>
      <c r="CI80" s="12" t="s">
        <v>1105</v>
      </c>
      <c r="CJ80" s="12" t="s">
        <v>946</v>
      </c>
      <c r="CK80" s="12" t="s">
        <v>932</v>
      </c>
      <c r="CL80" s="37">
        <v>301140674966</v>
      </c>
      <c r="CN80" s="12" t="s">
        <v>998</v>
      </c>
      <c r="CS80" s="12"/>
      <c r="CT80" s="36" t="str">
        <f t="shared" si="1"/>
        <v>100bn</v>
      </c>
      <c r="CU80" s="36" t="str">
        <f>VLOOKUP(CK80,Mapping!B:C,2,FALSE)</f>
        <v>US/CA</v>
      </c>
    </row>
    <row r="81" spans="1:99" ht="16" customHeight="1" x14ac:dyDescent="0.35">
      <c r="A81" s="12" t="s">
        <v>82</v>
      </c>
      <c r="B81" s="12" t="s">
        <v>933</v>
      </c>
      <c r="E81" s="37">
        <v>2637657399</v>
      </c>
      <c r="F81" s="12">
        <v>1590204</v>
      </c>
      <c r="G81" s="37" t="s">
        <v>1505</v>
      </c>
      <c r="I81" s="37">
        <v>93490582</v>
      </c>
      <c r="J81" s="12">
        <v>0.05</v>
      </c>
      <c r="K81" s="37">
        <v>662894856</v>
      </c>
      <c r="L81" s="12">
        <v>0.33</v>
      </c>
      <c r="M81" s="37"/>
      <c r="O81" s="37">
        <v>684508314</v>
      </c>
      <c r="P81" s="12">
        <v>0.34</v>
      </c>
      <c r="Q81" s="12">
        <v>673892</v>
      </c>
      <c r="R81" s="37">
        <v>135649407</v>
      </c>
      <c r="S81" s="12">
        <v>7.0000000000000007E-2</v>
      </c>
      <c r="T81" s="37"/>
      <c r="V81" s="37">
        <v>157880272</v>
      </c>
      <c r="W81" s="12">
        <v>0.08</v>
      </c>
      <c r="X81" s="37">
        <v>170288602</v>
      </c>
      <c r="Y81" s="12">
        <v>0.09</v>
      </c>
      <c r="Z81" s="37">
        <v>148</v>
      </c>
      <c r="AA81" s="12">
        <v>0</v>
      </c>
      <c r="AB81" s="37">
        <v>116878582</v>
      </c>
      <c r="AC81" s="12">
        <v>0.06</v>
      </c>
      <c r="AD81" s="37"/>
      <c r="AF81" s="37">
        <v>36683615</v>
      </c>
      <c r="AG81" s="12">
        <v>0.02</v>
      </c>
      <c r="AH81" s="37">
        <v>88692050</v>
      </c>
      <c r="AI81" s="12">
        <v>0.04</v>
      </c>
      <c r="AJ81" s="12">
        <v>7730725</v>
      </c>
      <c r="AK81" s="12">
        <v>6251795</v>
      </c>
      <c r="AL81" s="12">
        <v>39989118</v>
      </c>
      <c r="AM81" s="12">
        <v>3985569</v>
      </c>
      <c r="AN81" s="37">
        <v>366373951</v>
      </c>
      <c r="AO81" s="12">
        <v>0.18</v>
      </c>
      <c r="AP81" s="37">
        <v>112598088</v>
      </c>
      <c r="AQ81" s="12">
        <v>0.06</v>
      </c>
      <c r="AR81" s="37"/>
      <c r="AT81" s="37">
        <v>2177117</v>
      </c>
      <c r="AU81" s="12">
        <v>0</v>
      </c>
      <c r="AV81" s="37"/>
      <c r="AX81" s="37">
        <v>9541815</v>
      </c>
      <c r="AY81" s="12">
        <v>0</v>
      </c>
      <c r="AZ81" s="12">
        <v>11747762</v>
      </c>
      <c r="BA81" s="12">
        <v>1623276</v>
      </c>
      <c r="BC81" s="12">
        <v>5</v>
      </c>
      <c r="BD81" s="12">
        <v>195608</v>
      </c>
      <c r="BF81" s="12">
        <v>2648572</v>
      </c>
      <c r="BG81" s="12">
        <v>10156229</v>
      </c>
      <c r="BH81" s="12">
        <v>511002</v>
      </c>
      <c r="BI81" s="12">
        <v>1980784</v>
      </c>
      <c r="BO81" s="12">
        <v>0.23</v>
      </c>
      <c r="BP81" s="12">
        <v>0.11</v>
      </c>
      <c r="BQ81" s="12">
        <v>0.16</v>
      </c>
      <c r="BR81" s="12">
        <v>0.31</v>
      </c>
      <c r="BS81" s="12">
        <v>0.11</v>
      </c>
      <c r="BT81" s="12">
        <v>0.19</v>
      </c>
      <c r="BU81" s="12">
        <v>0.21</v>
      </c>
      <c r="BV81" s="12">
        <v>0.44</v>
      </c>
      <c r="BW81" s="12">
        <v>0.17</v>
      </c>
      <c r="BX81" s="12">
        <v>0.21</v>
      </c>
      <c r="BY81" s="12">
        <v>0.26</v>
      </c>
      <c r="BZ81" s="12">
        <v>0.03</v>
      </c>
      <c r="CD81" s="12">
        <v>0</v>
      </c>
      <c r="CF81" s="12">
        <v>0.17</v>
      </c>
      <c r="CG81" s="12" t="s">
        <v>934</v>
      </c>
      <c r="CH81" s="12">
        <v>17.785</v>
      </c>
      <c r="CI81" s="12" t="s">
        <v>953</v>
      </c>
      <c r="CJ81" s="12"/>
      <c r="CK81" s="12" t="s">
        <v>954</v>
      </c>
      <c r="CL81" s="37">
        <v>198437858364</v>
      </c>
      <c r="CN81" s="12" t="s">
        <v>1506</v>
      </c>
      <c r="CS81" s="12"/>
      <c r="CT81" s="36" t="str">
        <f t="shared" si="1"/>
        <v>100bn</v>
      </c>
      <c r="CU81" s="36" t="str">
        <f>VLOOKUP(CK81,Mapping!B:C,2,FALSE)</f>
        <v>EU</v>
      </c>
    </row>
    <row r="82" spans="1:99" ht="16" customHeight="1" x14ac:dyDescent="0.35">
      <c r="A82" s="12" t="s">
        <v>197</v>
      </c>
      <c r="B82" s="12" t="s">
        <v>925</v>
      </c>
      <c r="C82" s="12">
        <v>80</v>
      </c>
      <c r="D82" s="12">
        <v>258550</v>
      </c>
      <c r="E82" s="37">
        <v>12873205</v>
      </c>
      <c r="G82" s="37">
        <v>12873205</v>
      </c>
      <c r="H82" s="12">
        <v>3.82</v>
      </c>
      <c r="I82" s="37"/>
      <c r="K82" s="37"/>
      <c r="M82" s="37"/>
      <c r="O82" s="37"/>
      <c r="R82" s="37"/>
      <c r="T82" s="37"/>
      <c r="V82" s="37"/>
      <c r="X82" s="37">
        <v>0</v>
      </c>
      <c r="Y82" s="12">
        <v>0</v>
      </c>
      <c r="Z82" s="37"/>
      <c r="AB82" s="37"/>
      <c r="AD82" s="37"/>
      <c r="AF82" s="37"/>
      <c r="AH82" s="37"/>
      <c r="AN82" s="37"/>
      <c r="AP82" s="37"/>
      <c r="AR82" s="37"/>
      <c r="AT82" s="37"/>
      <c r="AV82" s="37"/>
      <c r="AX82" s="37"/>
      <c r="BA82" s="12">
        <v>0</v>
      </c>
      <c r="BN82" s="12">
        <v>0.04</v>
      </c>
      <c r="BZ82" s="12">
        <v>0</v>
      </c>
      <c r="CG82" s="12" t="s">
        <v>976</v>
      </c>
      <c r="CH82" s="12">
        <v>43.857999999999997</v>
      </c>
      <c r="CI82" s="12" t="s">
        <v>950</v>
      </c>
      <c r="CJ82" s="12"/>
      <c r="CK82" s="12" t="s">
        <v>951</v>
      </c>
      <c r="CL82" s="37">
        <v>337333664</v>
      </c>
      <c r="CM82" s="12">
        <v>9848</v>
      </c>
      <c r="CN82" s="12" t="s">
        <v>1513</v>
      </c>
      <c r="CO82" s="12" t="s">
        <v>1507</v>
      </c>
      <c r="CQ82" s="12">
        <v>87</v>
      </c>
      <c r="CS82" s="12"/>
      <c r="CT82" s="36" t="str">
        <f t="shared" si="1"/>
        <v>500mn</v>
      </c>
      <c r="CU82" s="36" t="str">
        <f>VLOOKUP(CK82,Mapping!B:C,2,FALSE)</f>
        <v>HK</v>
      </c>
    </row>
    <row r="83" spans="1:99" ht="16" customHeight="1" x14ac:dyDescent="0.35">
      <c r="A83" s="12" t="s">
        <v>611</v>
      </c>
      <c r="B83" s="12" t="s">
        <v>925</v>
      </c>
      <c r="C83" s="12">
        <v>336</v>
      </c>
      <c r="D83" s="12">
        <v>8763</v>
      </c>
      <c r="E83" s="37">
        <v>599642604</v>
      </c>
      <c r="G83" s="37">
        <v>630147</v>
      </c>
      <c r="H83" s="12">
        <v>0</v>
      </c>
      <c r="I83" s="37"/>
      <c r="K83" s="37"/>
      <c r="M83" s="37">
        <v>171730783</v>
      </c>
      <c r="N83" s="12">
        <v>0.06</v>
      </c>
      <c r="O83" s="37"/>
      <c r="Q83" s="12">
        <v>92939</v>
      </c>
      <c r="R83" s="37"/>
      <c r="T83" s="37">
        <v>6187395</v>
      </c>
      <c r="U83" s="12">
        <v>0</v>
      </c>
      <c r="V83" s="37"/>
      <c r="X83" s="37">
        <v>3534933</v>
      </c>
      <c r="Y83" s="12">
        <v>0</v>
      </c>
      <c r="Z83" s="37">
        <v>26940087</v>
      </c>
      <c r="AA83" s="12">
        <v>0.01</v>
      </c>
      <c r="AB83" s="37"/>
      <c r="AD83" s="37">
        <v>13114998</v>
      </c>
      <c r="AE83" s="12">
        <v>0</v>
      </c>
      <c r="AF83" s="37"/>
      <c r="AH83" s="37">
        <v>12613681</v>
      </c>
      <c r="AI83" s="12">
        <v>0</v>
      </c>
      <c r="AN83" s="37">
        <v>228072794</v>
      </c>
      <c r="AO83" s="12">
        <v>0.08</v>
      </c>
      <c r="AP83" s="37">
        <v>133366199</v>
      </c>
      <c r="AQ83" s="12">
        <v>0.04</v>
      </c>
      <c r="AR83" s="37">
        <v>3317402</v>
      </c>
      <c r="AS83" s="12">
        <v>0</v>
      </c>
      <c r="AT83" s="37">
        <v>134185</v>
      </c>
      <c r="AU83" s="12">
        <v>0</v>
      </c>
      <c r="AV83" s="37"/>
      <c r="AX83" s="37"/>
      <c r="BA83" s="12">
        <v>31175</v>
      </c>
      <c r="BB83" s="12">
        <v>1171584</v>
      </c>
      <c r="BC83" s="12">
        <v>938679</v>
      </c>
      <c r="BD83" s="12">
        <v>9216</v>
      </c>
      <c r="BE83" s="12">
        <v>40397</v>
      </c>
      <c r="BH83" s="12">
        <v>470743</v>
      </c>
      <c r="BI83" s="12">
        <v>1064700</v>
      </c>
      <c r="BJ83" s="12">
        <v>100375</v>
      </c>
      <c r="BK83" s="12">
        <v>44960</v>
      </c>
      <c r="BM83" s="12">
        <v>0.05</v>
      </c>
      <c r="BN83" s="12">
        <v>0</v>
      </c>
      <c r="BQ83" s="12">
        <v>0.02</v>
      </c>
      <c r="BV83" s="12">
        <v>0.4</v>
      </c>
      <c r="BY83" s="12">
        <v>0.14000000000000001</v>
      </c>
      <c r="BZ83" s="12">
        <v>0</v>
      </c>
      <c r="CB83" s="12">
        <v>0.03</v>
      </c>
      <c r="CC83" s="12">
        <v>0.05</v>
      </c>
      <c r="CD83" s="12">
        <v>0.08</v>
      </c>
      <c r="CE83" s="12">
        <v>0</v>
      </c>
      <c r="CF83" s="12">
        <v>0.01</v>
      </c>
      <c r="CG83" s="12" t="s">
        <v>998</v>
      </c>
      <c r="CH83" s="12">
        <v>12.478999999999999</v>
      </c>
      <c r="CI83" s="12" t="s">
        <v>941</v>
      </c>
      <c r="CJ83" s="12" t="s">
        <v>941</v>
      </c>
      <c r="CK83" s="12" t="s">
        <v>932</v>
      </c>
      <c r="CL83" s="37">
        <v>297516480307</v>
      </c>
      <c r="CN83" s="12" t="s">
        <v>998</v>
      </c>
      <c r="CS83" s="12"/>
      <c r="CT83" s="36" t="str">
        <f t="shared" si="1"/>
        <v>100bn</v>
      </c>
      <c r="CU83" s="36" t="str">
        <f>VLOOKUP(CK83,Mapping!B:C,2,FALSE)</f>
        <v>US/CA</v>
      </c>
    </row>
    <row r="84" spans="1:99" ht="16" customHeight="1" x14ac:dyDescent="0.35">
      <c r="A84" s="12" t="s">
        <v>172</v>
      </c>
      <c r="B84" s="12" t="s">
        <v>933</v>
      </c>
      <c r="C84" s="12">
        <v>82</v>
      </c>
      <c r="D84" s="12">
        <v>248373</v>
      </c>
      <c r="E84" s="37">
        <v>326843542</v>
      </c>
      <c r="F84" s="12">
        <v>98272</v>
      </c>
      <c r="G84" s="37">
        <v>12366492</v>
      </c>
      <c r="H84" s="12">
        <v>0.04</v>
      </c>
      <c r="I84" s="37">
        <v>4775770</v>
      </c>
      <c r="J84" s="12">
        <v>0.02</v>
      </c>
      <c r="K84" s="37">
        <v>9889393</v>
      </c>
      <c r="L84" s="12">
        <v>0.03</v>
      </c>
      <c r="M84" s="37">
        <v>81008393</v>
      </c>
      <c r="N84" s="12">
        <v>0.26</v>
      </c>
      <c r="O84" s="37">
        <v>41398690</v>
      </c>
      <c r="P84" s="12">
        <v>0.13</v>
      </c>
      <c r="Q84" s="12">
        <v>17331</v>
      </c>
      <c r="R84" s="37">
        <v>2221160</v>
      </c>
      <c r="S84" s="12">
        <v>0.01</v>
      </c>
      <c r="T84" s="37">
        <v>4062526</v>
      </c>
      <c r="U84" s="12">
        <v>0.01</v>
      </c>
      <c r="V84" s="37">
        <v>3503999</v>
      </c>
      <c r="W84" s="12">
        <v>0.01</v>
      </c>
      <c r="X84" s="37">
        <v>0</v>
      </c>
      <c r="Y84" s="12">
        <v>0</v>
      </c>
      <c r="Z84" s="37">
        <v>5743145</v>
      </c>
      <c r="AA84" s="12">
        <v>0.02</v>
      </c>
      <c r="AB84" s="37">
        <v>1136117</v>
      </c>
      <c r="AC84" s="12">
        <v>0</v>
      </c>
      <c r="AD84" s="37">
        <v>0</v>
      </c>
      <c r="AE84" s="12">
        <v>0</v>
      </c>
      <c r="AF84" s="37">
        <v>1005713</v>
      </c>
      <c r="AG84" s="12">
        <v>0</v>
      </c>
      <c r="AH84" s="37">
        <v>2188559</v>
      </c>
      <c r="AI84" s="12">
        <v>0.01</v>
      </c>
      <c r="AJ84" s="12">
        <v>78643</v>
      </c>
      <c r="AK84" s="12">
        <v>161036</v>
      </c>
      <c r="AL84" s="12">
        <v>2725982</v>
      </c>
      <c r="AM84" s="12">
        <v>47342</v>
      </c>
      <c r="AN84" s="37">
        <v>147693815</v>
      </c>
      <c r="AO84" s="12">
        <v>0.48</v>
      </c>
      <c r="AP84" s="37">
        <v>9741018</v>
      </c>
      <c r="AQ84" s="12">
        <v>0.03</v>
      </c>
      <c r="AR84" s="37">
        <v>0</v>
      </c>
      <c r="AS84" s="12">
        <v>0</v>
      </c>
      <c r="AT84" s="37"/>
      <c r="AV84" s="37"/>
      <c r="AX84" s="37">
        <v>108752</v>
      </c>
      <c r="AY84" s="12">
        <v>0</v>
      </c>
      <c r="AZ84" s="12">
        <v>209820</v>
      </c>
      <c r="BA84" s="12">
        <v>0</v>
      </c>
      <c r="BB84" s="12">
        <v>645691</v>
      </c>
      <c r="BC84" s="12">
        <v>194222</v>
      </c>
      <c r="BE84" s="12">
        <v>0</v>
      </c>
      <c r="BF84" s="12">
        <v>74556</v>
      </c>
      <c r="BG84" s="12">
        <v>160106</v>
      </c>
      <c r="BH84" s="12">
        <v>42189</v>
      </c>
      <c r="BI84" s="12">
        <v>876975</v>
      </c>
      <c r="BJ84" s="12">
        <v>0</v>
      </c>
      <c r="BK84" s="12">
        <v>36292</v>
      </c>
      <c r="BM84" s="12">
        <v>0</v>
      </c>
      <c r="BN84" s="12">
        <v>0.04</v>
      </c>
      <c r="BO84" s="12">
        <v>0.01</v>
      </c>
      <c r="BP84" s="12">
        <v>0</v>
      </c>
      <c r="BQ84" s="12">
        <v>0</v>
      </c>
      <c r="BR84" s="12">
        <v>0</v>
      </c>
      <c r="BS84" s="12">
        <v>0</v>
      </c>
      <c r="BT84" s="12">
        <v>0.01</v>
      </c>
      <c r="BU84" s="12">
        <v>0.01</v>
      </c>
      <c r="BV84" s="12">
        <v>0.04</v>
      </c>
      <c r="BW84" s="12">
        <v>0</v>
      </c>
      <c r="BX84" s="12">
        <v>0</v>
      </c>
      <c r="BY84" s="12">
        <v>0.11</v>
      </c>
      <c r="BZ84" s="12">
        <v>0</v>
      </c>
      <c r="CB84" s="12">
        <v>0</v>
      </c>
      <c r="CC84" s="12">
        <v>0.03</v>
      </c>
      <c r="CD84" s="12">
        <v>0.02</v>
      </c>
      <c r="CE84" s="12">
        <v>0</v>
      </c>
      <c r="CG84" s="12" t="s">
        <v>940</v>
      </c>
      <c r="CH84" s="12">
        <v>59.923999999999999</v>
      </c>
      <c r="CI84" s="12" t="s">
        <v>953</v>
      </c>
      <c r="CJ84" s="12"/>
      <c r="CK84" s="12" t="s">
        <v>954</v>
      </c>
      <c r="CL84" s="37">
        <v>30703656925</v>
      </c>
      <c r="CM84" s="12">
        <v>524</v>
      </c>
      <c r="CN84" s="12" t="s">
        <v>1506</v>
      </c>
      <c r="CO84" s="12" t="s">
        <v>1515</v>
      </c>
      <c r="CP84" s="12">
        <v>68468.595041322318</v>
      </c>
      <c r="CQ84" s="12">
        <v>91</v>
      </c>
      <c r="CR84" s="12">
        <v>45995.583333333336</v>
      </c>
      <c r="CS84" s="12"/>
      <c r="CT84" s="36" t="str">
        <f t="shared" si="1"/>
        <v>1bn - 50bn</v>
      </c>
      <c r="CU84" s="36" t="str">
        <f>VLOOKUP(CK84,Mapping!B:C,2,FALSE)</f>
        <v>EU</v>
      </c>
    </row>
    <row r="85" spans="1:99" ht="16" customHeight="1" x14ac:dyDescent="0.35">
      <c r="A85" s="12" t="s">
        <v>201</v>
      </c>
      <c r="B85" s="12" t="s">
        <v>925</v>
      </c>
      <c r="C85" s="12">
        <v>83</v>
      </c>
      <c r="D85" s="12">
        <v>241405</v>
      </c>
      <c r="E85" s="37">
        <v>56322574</v>
      </c>
      <c r="G85" s="37">
        <v>11346035</v>
      </c>
      <c r="H85" s="12">
        <v>3.37</v>
      </c>
      <c r="I85" s="37"/>
      <c r="K85" s="37">
        <v>12483269</v>
      </c>
      <c r="L85" s="12">
        <v>3.71</v>
      </c>
      <c r="M85" s="37"/>
      <c r="O85" s="37">
        <v>14843488</v>
      </c>
      <c r="P85" s="12">
        <v>4.41</v>
      </c>
      <c r="R85" s="37"/>
      <c r="T85" s="37"/>
      <c r="V85" s="37">
        <v>3594604</v>
      </c>
      <c r="W85" s="12">
        <v>1.07</v>
      </c>
      <c r="X85" s="37"/>
      <c r="Z85" s="37">
        <v>1478500</v>
      </c>
      <c r="AA85" s="12">
        <v>0.44</v>
      </c>
      <c r="AB85" s="37">
        <v>8050320</v>
      </c>
      <c r="AC85" s="12">
        <v>2.39</v>
      </c>
      <c r="AD85" s="37"/>
      <c r="AF85" s="37">
        <v>4526358</v>
      </c>
      <c r="AG85" s="12">
        <v>1.35</v>
      </c>
      <c r="AH85" s="37"/>
      <c r="AJ85" s="12">
        <v>557250</v>
      </c>
      <c r="AK85" s="12">
        <v>165200</v>
      </c>
      <c r="AL85" s="12">
        <v>977400</v>
      </c>
      <c r="AN85" s="37"/>
      <c r="AP85" s="37"/>
      <c r="AR85" s="37"/>
      <c r="AT85" s="37"/>
      <c r="AV85" s="37"/>
      <c r="AX85" s="37"/>
      <c r="BC85" s="12">
        <v>50000</v>
      </c>
      <c r="BF85" s="12">
        <v>335550</v>
      </c>
      <c r="BG85" s="12">
        <v>202100</v>
      </c>
      <c r="BN85" s="12">
        <v>0.04</v>
      </c>
      <c r="BP85" s="12">
        <v>0.01</v>
      </c>
      <c r="BR85" s="12">
        <v>0.02</v>
      </c>
      <c r="BS85" s="12">
        <v>0</v>
      </c>
      <c r="BT85" s="12">
        <v>0.01</v>
      </c>
      <c r="BU85" s="12">
        <v>0.01</v>
      </c>
      <c r="CD85" s="12">
        <v>0</v>
      </c>
      <c r="CG85" s="12" t="s">
        <v>929</v>
      </c>
      <c r="CH85" s="12">
        <v>18.084</v>
      </c>
      <c r="CI85" s="12" t="s">
        <v>988</v>
      </c>
      <c r="CJ85" s="12"/>
      <c r="CK85" s="12" t="s">
        <v>988</v>
      </c>
      <c r="CL85" s="37">
        <v>343877029</v>
      </c>
      <c r="CM85" s="12">
        <v>5295</v>
      </c>
      <c r="CN85" s="12" t="s">
        <v>1506</v>
      </c>
      <c r="CO85" s="12" t="s">
        <v>1508</v>
      </c>
      <c r="CP85" s="12">
        <v>-102080.60874823623</v>
      </c>
      <c r="CQ85" s="12">
        <v>100</v>
      </c>
      <c r="CS85" s="12"/>
      <c r="CT85" s="36" t="str">
        <f t="shared" si="1"/>
        <v>500mn</v>
      </c>
      <c r="CU85" s="36" t="str">
        <f>VLOOKUP(CK85,Mapping!B:C,2,FALSE)</f>
        <v>SG</v>
      </c>
    </row>
    <row r="86" spans="1:99" ht="16" customHeight="1" x14ac:dyDescent="0.35">
      <c r="A86" s="12" t="s">
        <v>203</v>
      </c>
      <c r="B86" s="12" t="s">
        <v>933</v>
      </c>
      <c r="C86" s="12">
        <v>84</v>
      </c>
      <c r="D86" s="12">
        <v>235273</v>
      </c>
      <c r="E86" s="37">
        <v>73724380</v>
      </c>
      <c r="G86" s="37">
        <v>11714243</v>
      </c>
      <c r="H86" s="12">
        <v>0.42</v>
      </c>
      <c r="I86" s="37"/>
      <c r="K86" s="37">
        <v>6610439</v>
      </c>
      <c r="L86" s="12">
        <v>0.24</v>
      </c>
      <c r="M86" s="37">
        <v>294580</v>
      </c>
      <c r="N86" s="12">
        <v>0.01</v>
      </c>
      <c r="O86" s="37">
        <v>44306869</v>
      </c>
      <c r="P86" s="12">
        <v>1.6</v>
      </c>
      <c r="R86" s="37"/>
      <c r="T86" s="37"/>
      <c r="V86" s="37"/>
      <c r="X86" s="37"/>
      <c r="Z86" s="37"/>
      <c r="AB86" s="37"/>
      <c r="AD86" s="37"/>
      <c r="AF86" s="37"/>
      <c r="AH86" s="37"/>
      <c r="AL86" s="12">
        <v>2917477</v>
      </c>
      <c r="AN86" s="37">
        <v>9970038</v>
      </c>
      <c r="AO86" s="12">
        <v>0.36</v>
      </c>
      <c r="AP86" s="37"/>
      <c r="AR86" s="37">
        <v>828211</v>
      </c>
      <c r="AS86" s="12">
        <v>0.03</v>
      </c>
      <c r="AT86" s="37"/>
      <c r="AV86" s="37"/>
      <c r="AX86" s="37"/>
      <c r="BB86" s="12">
        <v>2348</v>
      </c>
      <c r="BE86" s="12">
        <v>22210</v>
      </c>
      <c r="BG86" s="12">
        <v>109865</v>
      </c>
      <c r="BI86" s="12">
        <v>59200</v>
      </c>
      <c r="BM86" s="12">
        <v>0.02</v>
      </c>
      <c r="BN86" s="12">
        <v>0.03</v>
      </c>
      <c r="BS86" s="12">
        <v>0</v>
      </c>
      <c r="BU86" s="12">
        <v>0.02</v>
      </c>
      <c r="BY86" s="12">
        <v>0.01</v>
      </c>
      <c r="CC86" s="12">
        <v>0</v>
      </c>
      <c r="CG86" s="12" t="s">
        <v>940</v>
      </c>
      <c r="CH86" s="12">
        <v>51.677</v>
      </c>
      <c r="CI86" s="12" t="s">
        <v>967</v>
      </c>
      <c r="CJ86" s="12" t="s">
        <v>968</v>
      </c>
      <c r="CK86" s="12" t="s">
        <v>932</v>
      </c>
      <c r="CL86" s="37">
        <v>2762611216</v>
      </c>
      <c r="CM86" s="12">
        <v>10989</v>
      </c>
      <c r="CN86" s="12" t="s">
        <v>1506</v>
      </c>
      <c r="CO86" s="12" t="s">
        <v>1507</v>
      </c>
      <c r="CP86" s="12">
        <v>77569.864946583344</v>
      </c>
      <c r="CQ86" s="12">
        <v>98</v>
      </c>
      <c r="CS86" s="12"/>
      <c r="CT86" s="36" t="str">
        <f t="shared" si="1"/>
        <v>1bn - 50bn</v>
      </c>
      <c r="CU86" s="36" t="str">
        <f>VLOOKUP(CK86,Mapping!B:C,2,FALSE)</f>
        <v>US/CA</v>
      </c>
    </row>
    <row r="87" spans="1:99" ht="16" customHeight="1" x14ac:dyDescent="0.35">
      <c r="A87" s="12" t="s">
        <v>271</v>
      </c>
      <c r="B87" s="12" t="s">
        <v>925</v>
      </c>
      <c r="C87" s="12">
        <v>117</v>
      </c>
      <c r="D87" s="12">
        <v>127365</v>
      </c>
      <c r="E87" s="37">
        <v>372250547</v>
      </c>
      <c r="G87" s="37">
        <v>6341503</v>
      </c>
      <c r="H87" s="12">
        <v>0</v>
      </c>
      <c r="I87" s="37"/>
      <c r="K87" s="37"/>
      <c r="M87" s="37">
        <v>98493502</v>
      </c>
      <c r="N87" s="12">
        <v>0.03</v>
      </c>
      <c r="O87" s="37"/>
      <c r="Q87" s="12">
        <v>715998</v>
      </c>
      <c r="R87" s="37"/>
      <c r="T87" s="37">
        <v>7609457</v>
      </c>
      <c r="U87" s="12">
        <v>0</v>
      </c>
      <c r="V87" s="37"/>
      <c r="X87" s="37">
        <v>7709788</v>
      </c>
      <c r="Y87" s="12">
        <v>0</v>
      </c>
      <c r="Z87" s="37">
        <v>3666266</v>
      </c>
      <c r="AA87" s="12">
        <v>0</v>
      </c>
      <c r="AB87" s="37"/>
      <c r="AD87" s="37">
        <v>8159175</v>
      </c>
      <c r="AE87" s="12">
        <v>0</v>
      </c>
      <c r="AF87" s="37"/>
      <c r="AH87" s="37">
        <v>90416227</v>
      </c>
      <c r="AI87" s="12">
        <v>0.03</v>
      </c>
      <c r="AN87" s="37">
        <v>112045036</v>
      </c>
      <c r="AO87" s="12">
        <v>0.04</v>
      </c>
      <c r="AP87" s="37">
        <v>35446002</v>
      </c>
      <c r="AQ87" s="12">
        <v>0.01</v>
      </c>
      <c r="AR87" s="37">
        <v>542010</v>
      </c>
      <c r="AS87" s="12">
        <v>0</v>
      </c>
      <c r="AT87" s="37">
        <v>1821581</v>
      </c>
      <c r="AU87" s="12">
        <v>0</v>
      </c>
      <c r="AV87" s="37"/>
      <c r="AX87" s="37"/>
      <c r="BA87" s="12">
        <v>75453</v>
      </c>
      <c r="BB87" s="12">
        <v>785059</v>
      </c>
      <c r="BC87" s="12">
        <v>123986</v>
      </c>
      <c r="BD87" s="12">
        <v>170880</v>
      </c>
      <c r="BE87" s="12">
        <v>14535</v>
      </c>
      <c r="BH87" s="12">
        <v>153519</v>
      </c>
      <c r="BI87" s="12">
        <v>665300</v>
      </c>
      <c r="BJ87" s="12">
        <v>73229</v>
      </c>
      <c r="BK87" s="12">
        <v>67978</v>
      </c>
      <c r="BM87" s="12">
        <v>0.02</v>
      </c>
      <c r="BN87" s="12">
        <v>0.02</v>
      </c>
      <c r="BQ87" s="12">
        <v>0.17</v>
      </c>
      <c r="BV87" s="12">
        <v>0.13</v>
      </c>
      <c r="BY87" s="12">
        <v>0.09</v>
      </c>
      <c r="BZ87" s="12">
        <v>0</v>
      </c>
      <c r="CB87" s="12">
        <v>0.03</v>
      </c>
      <c r="CC87" s="12">
        <v>0.03</v>
      </c>
      <c r="CD87" s="12">
        <v>0.01</v>
      </c>
      <c r="CE87" s="12">
        <v>0</v>
      </c>
      <c r="CF87" s="12">
        <v>0.15</v>
      </c>
      <c r="CG87" s="12" t="s">
        <v>998</v>
      </c>
      <c r="CH87" s="12">
        <v>16.896999999999998</v>
      </c>
      <c r="CI87" s="12" t="s">
        <v>1084</v>
      </c>
      <c r="CJ87" s="12" t="s">
        <v>1046</v>
      </c>
      <c r="CK87" s="12" t="s">
        <v>932</v>
      </c>
      <c r="CL87" s="37">
        <v>292472472773</v>
      </c>
      <c r="CN87" s="12" t="s">
        <v>998</v>
      </c>
      <c r="CS87" s="12"/>
      <c r="CT87" s="36" t="str">
        <f t="shared" si="1"/>
        <v>100bn</v>
      </c>
      <c r="CU87" s="36" t="str">
        <f>VLOOKUP(CK87,Mapping!B:C,2,FALSE)</f>
        <v>US/CA</v>
      </c>
    </row>
    <row r="88" spans="1:99" ht="16" customHeight="1" x14ac:dyDescent="0.35">
      <c r="A88" s="12" t="s">
        <v>181</v>
      </c>
      <c r="B88" s="12" t="s">
        <v>933</v>
      </c>
      <c r="C88" s="12">
        <v>81</v>
      </c>
      <c r="D88" s="12">
        <v>252547</v>
      </c>
      <c r="E88" s="37">
        <v>1847232016</v>
      </c>
      <c r="F88" s="12">
        <v>70746</v>
      </c>
      <c r="G88" s="37">
        <v>12574315</v>
      </c>
      <c r="H88" s="12">
        <v>0</v>
      </c>
      <c r="I88" s="37">
        <v>3438076</v>
      </c>
      <c r="J88" s="12">
        <v>0</v>
      </c>
      <c r="K88" s="37">
        <v>565490958</v>
      </c>
      <c r="L88" s="12">
        <v>0.22</v>
      </c>
      <c r="M88" s="37">
        <v>342911412</v>
      </c>
      <c r="N88" s="12">
        <v>0.13</v>
      </c>
      <c r="O88" s="37">
        <v>2311417</v>
      </c>
      <c r="P88" s="12">
        <v>0</v>
      </c>
      <c r="Q88" s="12">
        <v>1085678</v>
      </c>
      <c r="R88" s="37">
        <v>38778115</v>
      </c>
      <c r="S88" s="12">
        <v>0.01</v>
      </c>
      <c r="T88" s="37">
        <v>112273469</v>
      </c>
      <c r="U88" s="12">
        <v>0.04</v>
      </c>
      <c r="V88" s="37">
        <v>16630854</v>
      </c>
      <c r="W88" s="12">
        <v>0.01</v>
      </c>
      <c r="X88" s="37">
        <v>213523502</v>
      </c>
      <c r="Y88" s="12">
        <v>0.08</v>
      </c>
      <c r="Z88" s="37">
        <v>16896564</v>
      </c>
      <c r="AA88" s="12">
        <v>0.01</v>
      </c>
      <c r="AB88" s="37">
        <v>654943</v>
      </c>
      <c r="AC88" s="12">
        <v>0</v>
      </c>
      <c r="AD88" s="37">
        <v>13184217</v>
      </c>
      <c r="AE88" s="12">
        <v>0.01</v>
      </c>
      <c r="AF88" s="37"/>
      <c r="AH88" s="37">
        <v>137099418</v>
      </c>
      <c r="AI88" s="12">
        <v>0.05</v>
      </c>
      <c r="AJ88" s="12">
        <v>40483</v>
      </c>
      <c r="AK88" s="12">
        <v>764317</v>
      </c>
      <c r="AL88" s="12">
        <v>152200</v>
      </c>
      <c r="AM88" s="12">
        <v>8706800</v>
      </c>
      <c r="AN88" s="37">
        <v>202726908</v>
      </c>
      <c r="AO88" s="12">
        <v>0.08</v>
      </c>
      <c r="AP88" s="37">
        <v>146664791</v>
      </c>
      <c r="AQ88" s="12">
        <v>0.06</v>
      </c>
      <c r="AR88" s="37">
        <v>0</v>
      </c>
      <c r="AS88" s="12">
        <v>0</v>
      </c>
      <c r="AT88" s="37">
        <v>2707235</v>
      </c>
      <c r="AU88" s="12">
        <v>0</v>
      </c>
      <c r="AV88" s="37"/>
      <c r="AX88" s="37">
        <v>19365822</v>
      </c>
      <c r="AY88" s="12">
        <v>0.01</v>
      </c>
      <c r="AZ88" s="12">
        <v>3479970</v>
      </c>
      <c r="BA88" s="12">
        <v>2089680</v>
      </c>
      <c r="BB88" s="12">
        <v>2733233</v>
      </c>
      <c r="BC88" s="12">
        <v>571409</v>
      </c>
      <c r="BD88" s="12">
        <v>253962</v>
      </c>
      <c r="BE88" s="12">
        <v>0</v>
      </c>
      <c r="BG88" s="12">
        <v>9345996</v>
      </c>
      <c r="BH88" s="12">
        <v>635215</v>
      </c>
      <c r="BI88" s="12">
        <v>1203750</v>
      </c>
      <c r="BJ88" s="12">
        <v>118329</v>
      </c>
      <c r="BK88" s="12">
        <v>1002979</v>
      </c>
      <c r="BM88" s="12">
        <v>0</v>
      </c>
      <c r="BN88" s="12">
        <v>0.04</v>
      </c>
      <c r="BO88" s="12">
        <v>0.01</v>
      </c>
      <c r="BQ88" s="12">
        <v>0.26</v>
      </c>
      <c r="BR88" s="12">
        <v>0</v>
      </c>
      <c r="BS88" s="12">
        <v>0.1</v>
      </c>
      <c r="BT88" s="12">
        <v>0.02</v>
      </c>
      <c r="BU88" s="12">
        <v>0</v>
      </c>
      <c r="BV88" s="12">
        <v>0.54</v>
      </c>
      <c r="BW88" s="12">
        <v>0.37</v>
      </c>
      <c r="BX88" s="12">
        <v>0.06</v>
      </c>
      <c r="BY88" s="12">
        <v>0.16</v>
      </c>
      <c r="BZ88" s="12">
        <v>0.04</v>
      </c>
      <c r="CB88" s="12">
        <v>0.04</v>
      </c>
      <c r="CC88" s="12">
        <v>0.11</v>
      </c>
      <c r="CD88" s="12">
        <v>0.05</v>
      </c>
      <c r="CE88" s="12">
        <v>0.03</v>
      </c>
      <c r="CF88" s="12">
        <v>0.22</v>
      </c>
      <c r="CG88" s="12" t="s">
        <v>940</v>
      </c>
      <c r="CH88" s="12">
        <v>32.927</v>
      </c>
      <c r="CI88" s="12" t="s">
        <v>1045</v>
      </c>
      <c r="CJ88" s="12" t="s">
        <v>1046</v>
      </c>
      <c r="CK88" s="12" t="s">
        <v>932</v>
      </c>
      <c r="CL88" s="37">
        <v>261170591003</v>
      </c>
      <c r="CM88" s="12">
        <v>187</v>
      </c>
      <c r="CN88" s="12" t="s">
        <v>1506</v>
      </c>
      <c r="CO88" s="12" t="s">
        <v>1515</v>
      </c>
      <c r="CP88" s="12">
        <v>2456147.0066518844</v>
      </c>
      <c r="CQ88" s="12">
        <v>72</v>
      </c>
      <c r="CR88" s="12">
        <v>45981.145833333336</v>
      </c>
      <c r="CS88" s="12"/>
      <c r="CT88" s="36" t="str">
        <f t="shared" si="1"/>
        <v>100bn</v>
      </c>
      <c r="CU88" s="36" t="str">
        <f>VLOOKUP(CK88,Mapping!B:C,2,FALSE)</f>
        <v>US/CA</v>
      </c>
    </row>
    <row r="89" spans="1:99" ht="16" customHeight="1" x14ac:dyDescent="0.35">
      <c r="A89" s="12" t="s">
        <v>192</v>
      </c>
      <c r="B89" s="12" t="s">
        <v>933</v>
      </c>
      <c r="C89" s="12">
        <v>414</v>
      </c>
      <c r="D89" s="12">
        <v>2728</v>
      </c>
      <c r="E89" s="37">
        <v>1189363702</v>
      </c>
      <c r="F89" s="12">
        <v>278897</v>
      </c>
      <c r="G89" s="37">
        <v>135827</v>
      </c>
      <c r="H89" s="12">
        <v>0</v>
      </c>
      <c r="I89" s="37">
        <v>14192021</v>
      </c>
      <c r="J89" s="12">
        <v>0.01</v>
      </c>
      <c r="K89" s="37">
        <v>160651865</v>
      </c>
      <c r="L89" s="12">
        <v>0.06</v>
      </c>
      <c r="M89" s="37">
        <v>10049597</v>
      </c>
      <c r="N89" s="12">
        <v>0</v>
      </c>
      <c r="O89" s="37">
        <v>128830813</v>
      </c>
      <c r="P89" s="12">
        <v>0.05</v>
      </c>
      <c r="Q89" s="12">
        <v>1441249</v>
      </c>
      <c r="R89" s="37">
        <v>29017411</v>
      </c>
      <c r="S89" s="12">
        <v>0.01</v>
      </c>
      <c r="T89" s="37">
        <v>263619</v>
      </c>
      <c r="U89" s="12">
        <v>0</v>
      </c>
      <c r="V89" s="37">
        <v>18269623</v>
      </c>
      <c r="W89" s="12">
        <v>0.01</v>
      </c>
      <c r="X89" s="37">
        <v>83026359</v>
      </c>
      <c r="Y89" s="12">
        <v>0.03</v>
      </c>
      <c r="Z89" s="37">
        <v>1107722</v>
      </c>
      <c r="AA89" s="12">
        <v>0</v>
      </c>
      <c r="AB89" s="37">
        <v>18206125</v>
      </c>
      <c r="AC89" s="12">
        <v>0.01</v>
      </c>
      <c r="AD89" s="37">
        <v>168578</v>
      </c>
      <c r="AE89" s="12">
        <v>0</v>
      </c>
      <c r="AF89" s="37">
        <v>19340800</v>
      </c>
      <c r="AG89" s="12">
        <v>0.01</v>
      </c>
      <c r="AH89" s="37">
        <v>182000924</v>
      </c>
      <c r="AI89" s="12">
        <v>7.0000000000000007E-2</v>
      </c>
      <c r="AJ89" s="12">
        <v>1213105</v>
      </c>
      <c r="AK89" s="12">
        <v>783540</v>
      </c>
      <c r="AL89" s="12">
        <v>7750836</v>
      </c>
      <c r="AM89" s="12">
        <v>1086000</v>
      </c>
      <c r="AN89" s="37">
        <v>443077236</v>
      </c>
      <c r="AO89" s="12">
        <v>0.17</v>
      </c>
      <c r="AP89" s="37">
        <v>74171565</v>
      </c>
      <c r="AQ89" s="12">
        <v>0.03</v>
      </c>
      <c r="AR89" s="37"/>
      <c r="AT89" s="37">
        <v>4387038</v>
      </c>
      <c r="AU89" s="12">
        <v>0</v>
      </c>
      <c r="AV89" s="37"/>
      <c r="AX89" s="37">
        <v>2466579</v>
      </c>
      <c r="AY89" s="12">
        <v>0</v>
      </c>
      <c r="AZ89" s="12">
        <v>2705914</v>
      </c>
      <c r="BA89" s="12">
        <v>812550</v>
      </c>
      <c r="BB89" s="12">
        <v>80102</v>
      </c>
      <c r="BC89" s="12">
        <v>37461</v>
      </c>
      <c r="BD89" s="12">
        <v>411542</v>
      </c>
      <c r="BF89" s="12">
        <v>1132764</v>
      </c>
      <c r="BG89" s="12">
        <v>2717044</v>
      </c>
      <c r="BH89" s="12">
        <v>321242</v>
      </c>
      <c r="BI89" s="12">
        <v>2630900</v>
      </c>
      <c r="BJ89" s="12">
        <v>1513</v>
      </c>
      <c r="BK89" s="12">
        <v>2355</v>
      </c>
      <c r="BN89" s="12">
        <v>0</v>
      </c>
      <c r="BO89" s="12">
        <v>0.04</v>
      </c>
      <c r="BP89" s="12">
        <v>0.05</v>
      </c>
      <c r="BQ89" s="12">
        <v>0.34</v>
      </c>
      <c r="BR89" s="12">
        <v>0.05</v>
      </c>
      <c r="BS89" s="12">
        <v>0.03</v>
      </c>
      <c r="BT89" s="12">
        <v>0.02</v>
      </c>
      <c r="BU89" s="12">
        <v>0.04</v>
      </c>
      <c r="BV89" s="12">
        <v>0.27</v>
      </c>
      <c r="BW89" s="12">
        <v>0.05</v>
      </c>
      <c r="BX89" s="12">
        <v>0.05</v>
      </c>
      <c r="BY89" s="12">
        <v>0.34</v>
      </c>
      <c r="BZ89" s="12">
        <v>0.01</v>
      </c>
      <c r="CB89" s="12">
        <v>0</v>
      </c>
      <c r="CC89" s="12">
        <v>0</v>
      </c>
      <c r="CD89" s="12">
        <v>0</v>
      </c>
      <c r="CE89" s="12">
        <v>0</v>
      </c>
      <c r="CF89" s="12">
        <v>0.35</v>
      </c>
      <c r="CG89" s="12" t="s">
        <v>1058</v>
      </c>
      <c r="CH89" s="12">
        <v>13.305</v>
      </c>
      <c r="CI89" s="12" t="s">
        <v>1059</v>
      </c>
      <c r="CJ89" s="12" t="s">
        <v>936</v>
      </c>
      <c r="CK89" s="12" t="s">
        <v>932</v>
      </c>
      <c r="CL89" s="37">
        <v>256467418457</v>
      </c>
      <c r="CM89" s="12">
        <v>10206</v>
      </c>
      <c r="CN89" s="12" t="s">
        <v>1506</v>
      </c>
      <c r="CO89" s="12" t="s">
        <v>1507</v>
      </c>
      <c r="CP89" s="12">
        <v>2054256.4200765975</v>
      </c>
      <c r="CQ89" s="12">
        <v>78</v>
      </c>
      <c r="CS89" s="12"/>
      <c r="CT89" s="36" t="str">
        <f t="shared" si="1"/>
        <v>100bn</v>
      </c>
      <c r="CU89" s="36" t="str">
        <f>VLOOKUP(CK89,Mapping!B:C,2,FALSE)</f>
        <v>US/CA</v>
      </c>
    </row>
    <row r="90" spans="1:99" ht="16" customHeight="1" x14ac:dyDescent="0.35">
      <c r="A90" s="12" t="s">
        <v>213</v>
      </c>
      <c r="B90" s="12" t="s">
        <v>925</v>
      </c>
      <c r="C90" s="12">
        <v>88</v>
      </c>
      <c r="D90" s="12">
        <v>211200</v>
      </c>
      <c r="E90" s="37">
        <v>280064221</v>
      </c>
      <c r="G90" s="37">
        <v>10515648</v>
      </c>
      <c r="H90" s="12">
        <v>0.21</v>
      </c>
      <c r="I90" s="37"/>
      <c r="K90" s="37">
        <v>65356492</v>
      </c>
      <c r="L90" s="12">
        <v>1.31</v>
      </c>
      <c r="M90" s="37">
        <v>108780469</v>
      </c>
      <c r="N90" s="12">
        <v>2.1800000000000002</v>
      </c>
      <c r="O90" s="37"/>
      <c r="Q90" s="12">
        <v>755556</v>
      </c>
      <c r="R90" s="37"/>
      <c r="T90" s="37"/>
      <c r="V90" s="37"/>
      <c r="X90" s="37"/>
      <c r="Z90" s="37"/>
      <c r="AB90" s="37"/>
      <c r="AD90" s="37"/>
      <c r="AF90" s="37"/>
      <c r="AH90" s="37">
        <v>95411612</v>
      </c>
      <c r="AI90" s="12">
        <v>1.91</v>
      </c>
      <c r="AN90" s="37"/>
      <c r="AP90" s="37"/>
      <c r="AR90" s="37"/>
      <c r="AT90" s="37"/>
      <c r="AV90" s="37"/>
      <c r="AX90" s="37"/>
      <c r="BB90" s="12">
        <v>867053</v>
      </c>
      <c r="BG90" s="12">
        <v>1058100</v>
      </c>
      <c r="BN90" s="12">
        <v>0.03</v>
      </c>
      <c r="BQ90" s="12">
        <v>0.18</v>
      </c>
      <c r="BS90" s="12">
        <v>0.01</v>
      </c>
      <c r="CC90" s="12">
        <v>0.04</v>
      </c>
      <c r="CG90" s="12" t="s">
        <v>940</v>
      </c>
      <c r="CH90" s="12">
        <v>29.224</v>
      </c>
      <c r="CI90" s="12" t="s">
        <v>1065</v>
      </c>
      <c r="CJ90" s="12"/>
      <c r="CK90" s="12" t="s">
        <v>1038</v>
      </c>
      <c r="CL90" s="37">
        <v>4998422356</v>
      </c>
      <c r="CM90" s="12">
        <v>519</v>
      </c>
      <c r="CN90" s="12" t="s">
        <v>1506</v>
      </c>
      <c r="CO90" s="12" t="s">
        <v>1515</v>
      </c>
      <c r="CP90" s="12">
        <v>22412.739367063092</v>
      </c>
      <c r="CQ90" s="12">
        <v>96</v>
      </c>
      <c r="CS90" s="12"/>
      <c r="CT90" s="36" t="str">
        <f t="shared" si="1"/>
        <v>1bn - 50bn</v>
      </c>
      <c r="CU90" s="36" t="str">
        <f>VLOOKUP(CK90,Mapping!B:C,2,FALSE)</f>
        <v>EU</v>
      </c>
    </row>
    <row r="91" spans="1:99" ht="16" customHeight="1" x14ac:dyDescent="0.35">
      <c r="A91" s="12" t="s">
        <v>363</v>
      </c>
      <c r="B91" s="12" t="s">
        <v>933</v>
      </c>
      <c r="C91" s="12">
        <v>171</v>
      </c>
      <c r="D91" s="12">
        <v>49250</v>
      </c>
      <c r="E91" s="37">
        <v>7266436007</v>
      </c>
      <c r="G91" s="37">
        <v>2452158</v>
      </c>
      <c r="H91" s="12">
        <v>0</v>
      </c>
      <c r="I91" s="37"/>
      <c r="K91" s="37">
        <v>742791572</v>
      </c>
      <c r="L91" s="12">
        <v>0.3</v>
      </c>
      <c r="M91" s="37">
        <v>1244283424</v>
      </c>
      <c r="N91" s="12">
        <v>0.51</v>
      </c>
      <c r="O91" s="37"/>
      <c r="R91" s="37"/>
      <c r="T91" s="37">
        <v>241451893</v>
      </c>
      <c r="U91" s="12">
        <v>0.1</v>
      </c>
      <c r="V91" s="37"/>
      <c r="X91" s="37">
        <v>463651968</v>
      </c>
      <c r="Y91" s="12">
        <v>0.19</v>
      </c>
      <c r="Z91" s="37">
        <v>360595741</v>
      </c>
      <c r="AA91" s="12">
        <v>0.15</v>
      </c>
      <c r="AB91" s="37">
        <v>8358753</v>
      </c>
      <c r="AC91" s="12">
        <v>0</v>
      </c>
      <c r="AD91" s="37">
        <v>3064719</v>
      </c>
      <c r="AE91" s="12">
        <v>0</v>
      </c>
      <c r="AF91" s="37"/>
      <c r="AH91" s="37"/>
      <c r="AJ91" s="12">
        <v>578600</v>
      </c>
      <c r="AN91" s="37">
        <v>4199785779</v>
      </c>
      <c r="AO91" s="12">
        <v>1.72</v>
      </c>
      <c r="AP91" s="37"/>
      <c r="AR91" s="37"/>
      <c r="AT91" s="37"/>
      <c r="AV91" s="37"/>
      <c r="AX91" s="37"/>
      <c r="BA91" s="12">
        <v>4537600</v>
      </c>
      <c r="BB91" s="12">
        <v>9917770</v>
      </c>
      <c r="BC91" s="12">
        <v>12194648</v>
      </c>
      <c r="BG91" s="12">
        <v>12025550</v>
      </c>
      <c r="BI91" s="12">
        <v>24937450</v>
      </c>
      <c r="BJ91" s="12">
        <v>27506</v>
      </c>
      <c r="BK91" s="12">
        <v>2156976</v>
      </c>
      <c r="BN91" s="12">
        <v>0.01</v>
      </c>
      <c r="BR91" s="12">
        <v>0.02</v>
      </c>
      <c r="BS91" s="12">
        <v>0.13</v>
      </c>
      <c r="BY91" s="12">
        <v>3.22</v>
      </c>
      <c r="BZ91" s="12">
        <v>0.08</v>
      </c>
      <c r="CB91" s="12">
        <v>0.01</v>
      </c>
      <c r="CC91" s="12">
        <v>0.41</v>
      </c>
      <c r="CD91" s="12">
        <v>0.98</v>
      </c>
      <c r="CE91" s="12">
        <v>7.0000000000000007E-2</v>
      </c>
      <c r="CG91" s="12" t="s">
        <v>929</v>
      </c>
      <c r="CH91" s="12">
        <v>24.036000000000001</v>
      </c>
      <c r="CI91" s="12" t="s">
        <v>938</v>
      </c>
      <c r="CJ91" s="12" t="s">
        <v>931</v>
      </c>
      <c r="CK91" s="12" t="s">
        <v>932</v>
      </c>
      <c r="CL91" s="37">
        <v>241532225107</v>
      </c>
      <c r="CM91" s="12">
        <v>3</v>
      </c>
      <c r="CN91" s="12" t="s">
        <v>1506</v>
      </c>
      <c r="CO91" s="12" t="s">
        <v>1510</v>
      </c>
      <c r="CP91" s="12">
        <v>16701777.04091917</v>
      </c>
      <c r="CQ91" s="12">
        <v>95</v>
      </c>
      <c r="CR91" s="12">
        <v>46086.75</v>
      </c>
      <c r="CS91" s="12"/>
      <c r="CT91" s="36" t="str">
        <f t="shared" si="1"/>
        <v>100bn</v>
      </c>
      <c r="CU91" s="36" t="str">
        <f>VLOOKUP(CK91,Mapping!B:C,2,FALSE)</f>
        <v>US/CA</v>
      </c>
    </row>
    <row r="92" spans="1:99" ht="16" customHeight="1" x14ac:dyDescent="0.35">
      <c r="A92" s="12" t="s">
        <v>214</v>
      </c>
      <c r="B92" s="12" t="s">
        <v>925</v>
      </c>
      <c r="C92" s="12">
        <v>90</v>
      </c>
      <c r="D92" s="12">
        <v>209944</v>
      </c>
      <c r="E92" s="37">
        <v>72967348</v>
      </c>
      <c r="G92" s="37">
        <v>12476972</v>
      </c>
      <c r="H92" s="12">
        <v>0.18</v>
      </c>
      <c r="I92" s="37"/>
      <c r="K92" s="37"/>
      <c r="M92" s="37">
        <v>31150571</v>
      </c>
      <c r="N92" s="12">
        <v>0.45</v>
      </c>
      <c r="O92" s="37"/>
      <c r="R92" s="37"/>
      <c r="T92" s="37"/>
      <c r="V92" s="37"/>
      <c r="X92" s="37">
        <v>29339805</v>
      </c>
      <c r="Y92" s="12">
        <v>0.42</v>
      </c>
      <c r="Z92" s="37"/>
      <c r="AB92" s="37"/>
      <c r="AD92" s="37"/>
      <c r="AF92" s="37"/>
      <c r="AH92" s="37"/>
      <c r="AN92" s="37"/>
      <c r="AP92" s="37"/>
      <c r="AR92" s="37"/>
      <c r="AT92" s="37"/>
      <c r="AV92" s="37"/>
      <c r="AX92" s="37"/>
      <c r="BA92" s="12">
        <v>220683</v>
      </c>
      <c r="BB92" s="12">
        <v>293541</v>
      </c>
      <c r="BN92" s="12">
        <v>0.03</v>
      </c>
      <c r="BZ92" s="12">
        <v>0</v>
      </c>
      <c r="CC92" s="12">
        <v>0.01</v>
      </c>
      <c r="CG92" s="12" t="s">
        <v>929</v>
      </c>
      <c r="CI92" s="12" t="s">
        <v>953</v>
      </c>
      <c r="CJ92" s="12"/>
      <c r="CK92" s="12" t="s">
        <v>954</v>
      </c>
      <c r="CL92" s="37">
        <v>192081</v>
      </c>
      <c r="CN92" s="12" t="s">
        <v>1506</v>
      </c>
      <c r="CS92" s="12"/>
      <c r="CT92" s="36" t="str">
        <f t="shared" si="1"/>
        <v>500mn</v>
      </c>
      <c r="CU92" s="36" t="str">
        <f>VLOOKUP(CK92,Mapping!B:C,2,FALSE)</f>
        <v>EU</v>
      </c>
    </row>
    <row r="93" spans="1:99" ht="16" customHeight="1" x14ac:dyDescent="0.35">
      <c r="A93" s="12" t="s">
        <v>718</v>
      </c>
      <c r="B93" s="12" t="s">
        <v>933</v>
      </c>
      <c r="E93" s="37">
        <v>3044239227</v>
      </c>
      <c r="F93" s="12">
        <v>3400</v>
      </c>
      <c r="G93" s="37" t="s">
        <v>1505</v>
      </c>
      <c r="I93" s="37">
        <v>260359</v>
      </c>
      <c r="J93" s="12">
        <v>0</v>
      </c>
      <c r="K93" s="37">
        <v>72879808</v>
      </c>
      <c r="L93" s="12">
        <v>0.03</v>
      </c>
      <c r="M93" s="37">
        <v>1104926</v>
      </c>
      <c r="N93" s="12">
        <v>0</v>
      </c>
      <c r="O93" s="37">
        <v>33714429</v>
      </c>
      <c r="P93" s="12">
        <v>0.01</v>
      </c>
      <c r="Q93" s="12">
        <v>7953714</v>
      </c>
      <c r="R93" s="37">
        <v>112783</v>
      </c>
      <c r="S93" s="12">
        <v>0</v>
      </c>
      <c r="T93" s="37">
        <v>289253</v>
      </c>
      <c r="U93" s="12">
        <v>0</v>
      </c>
      <c r="V93" s="37">
        <v>4604227</v>
      </c>
      <c r="W93" s="12">
        <v>0</v>
      </c>
      <c r="X93" s="37">
        <v>0</v>
      </c>
      <c r="Y93" s="12">
        <v>0</v>
      </c>
      <c r="Z93" s="37"/>
      <c r="AB93" s="37">
        <v>12802925</v>
      </c>
      <c r="AC93" s="12">
        <v>0.01</v>
      </c>
      <c r="AD93" s="37"/>
      <c r="AF93" s="37">
        <v>52387</v>
      </c>
      <c r="AG93" s="12">
        <v>0</v>
      </c>
      <c r="AH93" s="37">
        <v>1004395004</v>
      </c>
      <c r="AI93" s="12">
        <v>0.43</v>
      </c>
      <c r="AJ93" s="12">
        <v>892700</v>
      </c>
      <c r="AK93" s="12">
        <v>211600</v>
      </c>
      <c r="AL93" s="12">
        <v>2219996</v>
      </c>
      <c r="AM93" s="12">
        <v>232000</v>
      </c>
      <c r="AN93" s="37">
        <v>1320099522</v>
      </c>
      <c r="AO93" s="12">
        <v>0.56000000000000005</v>
      </c>
      <c r="AP93" s="37">
        <v>588682685</v>
      </c>
      <c r="AQ93" s="12">
        <v>0.25</v>
      </c>
      <c r="AR93" s="37"/>
      <c r="AT93" s="37">
        <v>4571882</v>
      </c>
      <c r="AU93" s="12">
        <v>0</v>
      </c>
      <c r="AV93" s="37"/>
      <c r="AX93" s="37">
        <v>669037</v>
      </c>
      <c r="AY93" s="12">
        <v>0</v>
      </c>
      <c r="AZ93" s="12">
        <v>8400</v>
      </c>
      <c r="BA93" s="12">
        <v>0</v>
      </c>
      <c r="BB93" s="12">
        <v>8807</v>
      </c>
      <c r="BD93" s="12">
        <v>428882</v>
      </c>
      <c r="BF93" s="12">
        <v>3100</v>
      </c>
      <c r="BG93" s="12">
        <v>1179900</v>
      </c>
      <c r="BH93" s="12">
        <v>2549624</v>
      </c>
      <c r="BI93" s="12">
        <v>7838475</v>
      </c>
      <c r="BK93" s="12">
        <v>2584</v>
      </c>
      <c r="BO93" s="12">
        <v>0</v>
      </c>
      <c r="BP93" s="12">
        <v>0</v>
      </c>
      <c r="BQ93" s="12">
        <v>1.9</v>
      </c>
      <c r="BR93" s="12">
        <v>0.04</v>
      </c>
      <c r="BS93" s="12">
        <v>0.01</v>
      </c>
      <c r="BT93" s="12">
        <v>0.01</v>
      </c>
      <c r="BU93" s="12">
        <v>0.01</v>
      </c>
      <c r="BV93" s="12">
        <v>2.1800000000000002</v>
      </c>
      <c r="BW93" s="12">
        <v>0.01</v>
      </c>
      <c r="BX93" s="12">
        <v>0</v>
      </c>
      <c r="BY93" s="12">
        <v>1.01</v>
      </c>
      <c r="BZ93" s="12">
        <v>0</v>
      </c>
      <c r="CC93" s="12">
        <v>0</v>
      </c>
      <c r="CE93" s="12">
        <v>0</v>
      </c>
      <c r="CF93" s="12">
        <v>0.37</v>
      </c>
      <c r="CG93" s="12" t="s">
        <v>976</v>
      </c>
      <c r="CH93" s="12">
        <v>67.397000000000006</v>
      </c>
      <c r="CI93" s="12" t="s">
        <v>1103</v>
      </c>
      <c r="CJ93" s="12" t="s">
        <v>972</v>
      </c>
      <c r="CK93" s="12" t="s">
        <v>932</v>
      </c>
      <c r="CL93" s="37">
        <v>235735014315</v>
      </c>
      <c r="CN93" s="12" t="s">
        <v>1506</v>
      </c>
      <c r="CS93" s="12"/>
      <c r="CT93" s="36" t="str">
        <f t="shared" si="1"/>
        <v>100bn</v>
      </c>
      <c r="CU93" s="36" t="str">
        <f>VLOOKUP(CK93,Mapping!B:C,2,FALSE)</f>
        <v>US/CA</v>
      </c>
    </row>
    <row r="94" spans="1:99" ht="16" customHeight="1" x14ac:dyDescent="0.35">
      <c r="A94" s="12" t="s">
        <v>220</v>
      </c>
      <c r="B94" s="12" t="s">
        <v>925</v>
      </c>
      <c r="C94" s="12">
        <v>92</v>
      </c>
      <c r="D94" s="12">
        <v>197155</v>
      </c>
      <c r="E94" s="37">
        <v>221489207</v>
      </c>
      <c r="G94" s="37">
        <v>12535115</v>
      </c>
      <c r="H94" s="12">
        <v>0.06</v>
      </c>
      <c r="I94" s="37"/>
      <c r="K94" s="37">
        <v>82533256</v>
      </c>
      <c r="L94" s="12">
        <v>0.41</v>
      </c>
      <c r="M94" s="37">
        <v>25159931</v>
      </c>
      <c r="N94" s="12">
        <v>0.12</v>
      </c>
      <c r="O94" s="37">
        <v>46314632</v>
      </c>
      <c r="P94" s="12">
        <v>0.23</v>
      </c>
      <c r="R94" s="37">
        <v>26068179</v>
      </c>
      <c r="S94" s="12">
        <v>0.13</v>
      </c>
      <c r="T94" s="37"/>
      <c r="V94" s="37"/>
      <c r="X94" s="37"/>
      <c r="Z94" s="37">
        <v>10602175</v>
      </c>
      <c r="AA94" s="12">
        <v>0.05</v>
      </c>
      <c r="AB94" s="37">
        <v>8539797</v>
      </c>
      <c r="AC94" s="12">
        <v>0.04</v>
      </c>
      <c r="AD94" s="37">
        <v>7935931</v>
      </c>
      <c r="AE94" s="12">
        <v>0.04</v>
      </c>
      <c r="AF94" s="37">
        <v>1800191</v>
      </c>
      <c r="AG94" s="12">
        <v>0.01</v>
      </c>
      <c r="AH94" s="37"/>
      <c r="AJ94" s="12">
        <v>413118</v>
      </c>
      <c r="AL94" s="12">
        <v>2814627</v>
      </c>
      <c r="AN94" s="37"/>
      <c r="AP94" s="37"/>
      <c r="AR94" s="37"/>
      <c r="AT94" s="37"/>
      <c r="AV94" s="37"/>
      <c r="AX94" s="37"/>
      <c r="AZ94" s="12">
        <v>1301535</v>
      </c>
      <c r="BB94" s="12">
        <v>190274</v>
      </c>
      <c r="BC94" s="12">
        <v>257835</v>
      </c>
      <c r="BF94" s="12">
        <v>155679</v>
      </c>
      <c r="BG94" s="12">
        <v>1291770</v>
      </c>
      <c r="BJ94" s="12">
        <v>86232</v>
      </c>
      <c r="BN94" s="12">
        <v>0.03</v>
      </c>
      <c r="BP94" s="12">
        <v>0.01</v>
      </c>
      <c r="BR94" s="12">
        <v>0.02</v>
      </c>
      <c r="BS94" s="12">
        <v>0.01</v>
      </c>
      <c r="BU94" s="12">
        <v>0.01</v>
      </c>
      <c r="BX94" s="12">
        <v>0.02</v>
      </c>
      <c r="CB94" s="12">
        <v>0.03</v>
      </c>
      <c r="CC94" s="12">
        <v>0.01</v>
      </c>
      <c r="CD94" s="12">
        <v>0.02</v>
      </c>
      <c r="CG94" s="12" t="s">
        <v>929</v>
      </c>
      <c r="CH94" s="12">
        <v>5.2140000000000004</v>
      </c>
      <c r="CI94" s="12" t="s">
        <v>1068</v>
      </c>
      <c r="CJ94" s="12"/>
      <c r="CK94" s="12" t="s">
        <v>954</v>
      </c>
      <c r="CL94" s="37">
        <v>21553776559</v>
      </c>
      <c r="CM94" s="12">
        <v>338</v>
      </c>
      <c r="CN94" s="12" t="s">
        <v>1519</v>
      </c>
      <c r="CO94" s="12" t="s">
        <v>1515</v>
      </c>
      <c r="CP94" s="12">
        <v>768751.7436000806</v>
      </c>
      <c r="CQ94" s="12">
        <v>81</v>
      </c>
      <c r="CS94" s="12"/>
      <c r="CT94" s="36" t="str">
        <f t="shared" si="1"/>
        <v>1bn - 50bn</v>
      </c>
      <c r="CU94" s="36" t="str">
        <f>VLOOKUP(CK94,Mapping!B:C,2,FALSE)</f>
        <v>EU</v>
      </c>
    </row>
    <row r="95" spans="1:99" ht="16" customHeight="1" x14ac:dyDescent="0.35">
      <c r="A95" s="12" t="s">
        <v>222</v>
      </c>
      <c r="B95" s="12" t="s">
        <v>925</v>
      </c>
      <c r="C95" s="12">
        <v>93</v>
      </c>
      <c r="D95" s="12">
        <v>190936</v>
      </c>
      <c r="E95" s="37">
        <v>56678125</v>
      </c>
      <c r="G95" s="37">
        <v>9506703</v>
      </c>
      <c r="H95" s="12">
        <v>0.17</v>
      </c>
      <c r="I95" s="37"/>
      <c r="K95" s="37"/>
      <c r="M95" s="37">
        <v>1697474</v>
      </c>
      <c r="N95" s="12">
        <v>0.03</v>
      </c>
      <c r="O95" s="37"/>
      <c r="Q95" s="12">
        <v>74623</v>
      </c>
      <c r="R95" s="37"/>
      <c r="T95" s="37">
        <v>558804</v>
      </c>
      <c r="U95" s="12">
        <v>0.01</v>
      </c>
      <c r="V95" s="37"/>
      <c r="X95" s="37">
        <v>9581112</v>
      </c>
      <c r="Y95" s="12">
        <v>0.17</v>
      </c>
      <c r="Z95" s="37">
        <v>485953</v>
      </c>
      <c r="AA95" s="12">
        <v>0.01</v>
      </c>
      <c r="AB95" s="37"/>
      <c r="AD95" s="37">
        <v>1049688</v>
      </c>
      <c r="AE95" s="12">
        <v>0.02</v>
      </c>
      <c r="AF95" s="37"/>
      <c r="AH95" s="37">
        <v>9423392</v>
      </c>
      <c r="AI95" s="12">
        <v>0.16</v>
      </c>
      <c r="AN95" s="37">
        <v>14298247</v>
      </c>
      <c r="AO95" s="12">
        <v>0.25</v>
      </c>
      <c r="AP95" s="37">
        <v>3096235</v>
      </c>
      <c r="AQ95" s="12">
        <v>0.05</v>
      </c>
      <c r="AR95" s="37">
        <v>5670467</v>
      </c>
      <c r="AS95" s="12">
        <v>0.1</v>
      </c>
      <c r="AT95" s="37">
        <v>1310050</v>
      </c>
      <c r="AU95" s="12">
        <v>0.02</v>
      </c>
      <c r="AV95" s="37"/>
      <c r="AX95" s="37"/>
      <c r="BA95" s="12">
        <v>93767</v>
      </c>
      <c r="BB95" s="12">
        <v>13530</v>
      </c>
      <c r="BC95" s="12">
        <v>16434</v>
      </c>
      <c r="BD95" s="12">
        <v>122894</v>
      </c>
      <c r="BE95" s="12">
        <v>152064</v>
      </c>
      <c r="BH95" s="12">
        <v>13410</v>
      </c>
      <c r="BI95" s="12">
        <v>84900</v>
      </c>
      <c r="BJ95" s="12">
        <v>9421</v>
      </c>
      <c r="BK95" s="12">
        <v>4992</v>
      </c>
      <c r="BM95" s="12">
        <v>0.17</v>
      </c>
      <c r="BN95" s="12">
        <v>0.03</v>
      </c>
      <c r="BQ95" s="12">
        <v>0.02</v>
      </c>
      <c r="BV95" s="12">
        <v>0.01</v>
      </c>
      <c r="BY95" s="12">
        <v>0.01</v>
      </c>
      <c r="BZ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0.11</v>
      </c>
      <c r="CG95" s="12" t="s">
        <v>998</v>
      </c>
      <c r="CH95" s="12">
        <v>251.90600000000001</v>
      </c>
      <c r="CI95" s="12" t="s">
        <v>941</v>
      </c>
      <c r="CJ95" s="12" t="s">
        <v>941</v>
      </c>
      <c r="CK95" s="12" t="s">
        <v>932</v>
      </c>
      <c r="CL95" s="37">
        <v>5745942322</v>
      </c>
      <c r="CN95" s="12" t="s">
        <v>998</v>
      </c>
      <c r="CS95" s="12"/>
      <c r="CT95" s="36" t="str">
        <f t="shared" si="1"/>
        <v>1bn - 50bn</v>
      </c>
      <c r="CU95" s="36" t="str">
        <f>VLOOKUP(CK95,Mapping!B:C,2,FALSE)</f>
        <v>US/CA</v>
      </c>
    </row>
    <row r="96" spans="1:99" ht="16" customHeight="1" x14ac:dyDescent="0.35">
      <c r="A96" s="12" t="s">
        <v>122</v>
      </c>
      <c r="B96" s="12" t="s">
        <v>933</v>
      </c>
      <c r="C96" s="12">
        <v>121</v>
      </c>
      <c r="D96" s="12">
        <v>119954</v>
      </c>
      <c r="E96" s="37">
        <v>1256871737</v>
      </c>
      <c r="F96" s="12">
        <v>543300</v>
      </c>
      <c r="G96" s="37">
        <v>5972510</v>
      </c>
      <c r="H96" s="12">
        <v>0</v>
      </c>
      <c r="I96" s="37">
        <v>26403002</v>
      </c>
      <c r="J96" s="12">
        <v>0.01</v>
      </c>
      <c r="K96" s="37">
        <v>327619061</v>
      </c>
      <c r="L96" s="12">
        <v>0.14000000000000001</v>
      </c>
      <c r="M96" s="37">
        <v>119804640</v>
      </c>
      <c r="N96" s="12">
        <v>0.05</v>
      </c>
      <c r="O96" s="37">
        <v>20287922</v>
      </c>
      <c r="P96" s="12">
        <v>0.01</v>
      </c>
      <c r="Q96" s="12">
        <v>704379</v>
      </c>
      <c r="R96" s="37">
        <v>389566</v>
      </c>
      <c r="S96" s="12">
        <v>0</v>
      </c>
      <c r="T96" s="37">
        <v>161529</v>
      </c>
      <c r="U96" s="12">
        <v>0</v>
      </c>
      <c r="V96" s="37">
        <v>143610</v>
      </c>
      <c r="W96" s="12">
        <v>0</v>
      </c>
      <c r="X96" s="37">
        <v>4141355</v>
      </c>
      <c r="Y96" s="12">
        <v>0</v>
      </c>
      <c r="Z96" s="37">
        <v>125193170</v>
      </c>
      <c r="AA96" s="12">
        <v>0.05</v>
      </c>
      <c r="AB96" s="37">
        <v>118693</v>
      </c>
      <c r="AC96" s="12">
        <v>0</v>
      </c>
      <c r="AD96" s="37">
        <v>16490</v>
      </c>
      <c r="AE96" s="12">
        <v>0</v>
      </c>
      <c r="AF96" s="37">
        <v>98472</v>
      </c>
      <c r="AG96" s="12">
        <v>0</v>
      </c>
      <c r="AH96" s="37">
        <v>88948980</v>
      </c>
      <c r="AI96" s="12">
        <v>0.04</v>
      </c>
      <c r="AJ96" s="12">
        <v>8216</v>
      </c>
      <c r="AK96" s="12">
        <v>6600</v>
      </c>
      <c r="AL96" s="12">
        <v>1335900</v>
      </c>
      <c r="AM96" s="12">
        <v>30908000</v>
      </c>
      <c r="AN96" s="37">
        <v>369215592</v>
      </c>
      <c r="AO96" s="12">
        <v>0.16</v>
      </c>
      <c r="AP96" s="37">
        <v>95413445</v>
      </c>
      <c r="AQ96" s="12">
        <v>0.04</v>
      </c>
      <c r="AR96" s="37"/>
      <c r="AT96" s="37">
        <v>485968</v>
      </c>
      <c r="AU96" s="12">
        <v>0</v>
      </c>
      <c r="AV96" s="37"/>
      <c r="AX96" s="37">
        <v>72457732</v>
      </c>
      <c r="AY96" s="12">
        <v>0.03</v>
      </c>
      <c r="AZ96" s="12">
        <v>36800</v>
      </c>
      <c r="BA96" s="12">
        <v>40530</v>
      </c>
      <c r="BB96" s="12">
        <v>954923</v>
      </c>
      <c r="BC96" s="12">
        <v>4233790</v>
      </c>
      <c r="BD96" s="12">
        <v>45588</v>
      </c>
      <c r="BF96" s="12">
        <v>7300</v>
      </c>
      <c r="BG96" s="12">
        <v>5182291</v>
      </c>
      <c r="BH96" s="12">
        <v>413242</v>
      </c>
      <c r="BI96" s="12">
        <v>2192325</v>
      </c>
      <c r="BJ96" s="12">
        <v>148</v>
      </c>
      <c r="BK96" s="12">
        <v>1443</v>
      </c>
      <c r="BN96" s="12">
        <v>0.02</v>
      </c>
      <c r="BO96" s="12">
        <v>0.08</v>
      </c>
      <c r="BP96" s="12">
        <v>0</v>
      </c>
      <c r="BQ96" s="12">
        <v>0.17</v>
      </c>
      <c r="BR96" s="12">
        <v>0</v>
      </c>
      <c r="BS96" s="12">
        <v>0.06</v>
      </c>
      <c r="BT96" s="12">
        <v>0</v>
      </c>
      <c r="BU96" s="12">
        <v>0.01</v>
      </c>
      <c r="BV96" s="12">
        <v>0.35</v>
      </c>
      <c r="BW96" s="12">
        <v>1.31</v>
      </c>
      <c r="BX96" s="12">
        <v>0</v>
      </c>
      <c r="BY96" s="12">
        <v>0.28000000000000003</v>
      </c>
      <c r="BZ96" s="12">
        <v>0</v>
      </c>
      <c r="CB96" s="12">
        <v>0</v>
      </c>
      <c r="CC96" s="12">
        <v>0.04</v>
      </c>
      <c r="CD96" s="12">
        <v>0.34</v>
      </c>
      <c r="CE96" s="12">
        <v>0</v>
      </c>
      <c r="CF96" s="12">
        <v>0.04</v>
      </c>
      <c r="CG96" s="12" t="s">
        <v>940</v>
      </c>
      <c r="CH96" s="12">
        <v>37.378</v>
      </c>
      <c r="CI96" s="12" t="s">
        <v>1020</v>
      </c>
      <c r="CJ96" s="12" t="s">
        <v>1021</v>
      </c>
      <c r="CK96" s="12" t="s">
        <v>932</v>
      </c>
      <c r="CL96" s="37">
        <v>235654473842</v>
      </c>
      <c r="CM96" s="12">
        <v>85</v>
      </c>
      <c r="CN96" s="12" t="s">
        <v>1506</v>
      </c>
      <c r="CO96" s="12" t="s">
        <v>1510</v>
      </c>
      <c r="CP96" s="12">
        <v>4043410.7034872002</v>
      </c>
      <c r="CQ96" s="12">
        <v>70</v>
      </c>
      <c r="CR96" s="12">
        <v>46034.416666666664</v>
      </c>
      <c r="CS96" s="12"/>
      <c r="CT96" s="36" t="str">
        <f t="shared" si="1"/>
        <v>100bn</v>
      </c>
      <c r="CU96" s="36" t="str">
        <f>VLOOKUP(CK96,Mapping!B:C,2,FALSE)</f>
        <v>US/CA</v>
      </c>
    </row>
    <row r="97" spans="1:99" ht="16" customHeight="1" x14ac:dyDescent="0.35">
      <c r="A97" s="12" t="s">
        <v>129</v>
      </c>
      <c r="B97" s="12" t="s">
        <v>933</v>
      </c>
      <c r="E97" s="37">
        <v>1733147659</v>
      </c>
      <c r="F97" s="12">
        <v>654030</v>
      </c>
      <c r="G97" s="37" t="s">
        <v>1505</v>
      </c>
      <c r="I97" s="37">
        <v>31784199</v>
      </c>
      <c r="J97" s="12">
        <v>0.02</v>
      </c>
      <c r="K97" s="37">
        <v>414689073</v>
      </c>
      <c r="L97" s="12">
        <v>0.22</v>
      </c>
      <c r="M97" s="37">
        <v>252486494</v>
      </c>
      <c r="N97" s="12">
        <v>0.13</v>
      </c>
      <c r="O97" s="37">
        <v>274687591</v>
      </c>
      <c r="P97" s="12">
        <v>0.14000000000000001</v>
      </c>
      <c r="Q97" s="12">
        <v>1143229</v>
      </c>
      <c r="R97" s="37">
        <v>55471698</v>
      </c>
      <c r="S97" s="12">
        <v>0.03</v>
      </c>
      <c r="T97" s="37">
        <v>140821</v>
      </c>
      <c r="U97" s="12">
        <v>0</v>
      </c>
      <c r="V97" s="37">
        <v>39770902</v>
      </c>
      <c r="W97" s="12">
        <v>0.02</v>
      </c>
      <c r="X97" s="37">
        <v>169865156</v>
      </c>
      <c r="Y97" s="12">
        <v>0.09</v>
      </c>
      <c r="Z97" s="37">
        <v>240256</v>
      </c>
      <c r="AA97" s="12">
        <v>0</v>
      </c>
      <c r="AB97" s="37">
        <v>36365431</v>
      </c>
      <c r="AC97" s="12">
        <v>0.02</v>
      </c>
      <c r="AD97" s="37">
        <v>284121</v>
      </c>
      <c r="AE97" s="12">
        <v>0</v>
      </c>
      <c r="AF97" s="37">
        <v>31555021</v>
      </c>
      <c r="AG97" s="12">
        <v>0.02</v>
      </c>
      <c r="AH97" s="37">
        <v>144366958</v>
      </c>
      <c r="AI97" s="12">
        <v>0.08</v>
      </c>
      <c r="AJ97" s="12">
        <v>2517246</v>
      </c>
      <c r="AK97" s="12">
        <v>1827782</v>
      </c>
      <c r="AL97" s="12">
        <v>18087370</v>
      </c>
      <c r="AM97" s="12">
        <v>1354576</v>
      </c>
      <c r="AN97" s="37">
        <v>216839901</v>
      </c>
      <c r="AO97" s="12">
        <v>0.11</v>
      </c>
      <c r="AP97" s="37">
        <v>60404518</v>
      </c>
      <c r="AQ97" s="12">
        <v>0.03</v>
      </c>
      <c r="AR97" s="37"/>
      <c r="AT97" s="37">
        <v>1083856</v>
      </c>
      <c r="AU97" s="12">
        <v>0</v>
      </c>
      <c r="AV97" s="37"/>
      <c r="AX97" s="37">
        <v>3111663</v>
      </c>
      <c r="AY97" s="12">
        <v>0</v>
      </c>
      <c r="AZ97" s="12">
        <v>5240086</v>
      </c>
      <c r="BA97" s="12">
        <v>1662411</v>
      </c>
      <c r="BB97" s="12">
        <v>2012486</v>
      </c>
      <c r="BC97" s="12">
        <v>8125</v>
      </c>
      <c r="BD97" s="12">
        <v>101675</v>
      </c>
      <c r="BF97" s="12">
        <v>2339251</v>
      </c>
      <c r="BG97" s="12">
        <v>6713679</v>
      </c>
      <c r="BH97" s="12">
        <v>261616</v>
      </c>
      <c r="BI97" s="12">
        <v>1287550</v>
      </c>
      <c r="BJ97" s="12">
        <v>2550</v>
      </c>
      <c r="BK97" s="12">
        <v>1258</v>
      </c>
      <c r="BO97" s="12">
        <v>0.09</v>
      </c>
      <c r="BP97" s="12">
        <v>0.1</v>
      </c>
      <c r="BQ97" s="12">
        <v>0.27</v>
      </c>
      <c r="BR97" s="12">
        <v>0.1</v>
      </c>
      <c r="BS97" s="12">
        <v>7.0000000000000007E-2</v>
      </c>
      <c r="BT97" s="12">
        <v>0.06</v>
      </c>
      <c r="BU97" s="12">
        <v>0.09</v>
      </c>
      <c r="BV97" s="12">
        <v>0.22</v>
      </c>
      <c r="BW97" s="12">
        <v>0.06</v>
      </c>
      <c r="BX97" s="12">
        <v>0.09</v>
      </c>
      <c r="BY97" s="12">
        <v>0.17</v>
      </c>
      <c r="BZ97" s="12">
        <v>0.03</v>
      </c>
      <c r="CB97" s="12">
        <v>0</v>
      </c>
      <c r="CC97" s="12">
        <v>0.08</v>
      </c>
      <c r="CD97" s="12">
        <v>0</v>
      </c>
      <c r="CE97" s="12">
        <v>0</v>
      </c>
      <c r="CF97" s="12">
        <v>0.09</v>
      </c>
      <c r="CG97" s="12" t="s">
        <v>934</v>
      </c>
      <c r="CH97" s="12">
        <v>32.027000000000001</v>
      </c>
      <c r="CI97" s="12" t="s">
        <v>953</v>
      </c>
      <c r="CJ97" s="12"/>
      <c r="CK97" s="12" t="s">
        <v>954</v>
      </c>
      <c r="CL97" s="37">
        <v>191317387484</v>
      </c>
      <c r="CN97" s="12" t="s">
        <v>1506</v>
      </c>
      <c r="CS97" s="12"/>
      <c r="CT97" s="36" t="str">
        <f t="shared" si="1"/>
        <v>100bn</v>
      </c>
      <c r="CU97" s="36" t="str">
        <f>VLOOKUP(CK97,Mapping!B:C,2,FALSE)</f>
        <v>EU</v>
      </c>
    </row>
    <row r="98" spans="1:99" ht="16" customHeight="1" x14ac:dyDescent="0.35">
      <c r="A98" s="12" t="s">
        <v>227</v>
      </c>
      <c r="B98" s="12" t="s">
        <v>925</v>
      </c>
      <c r="C98" s="12">
        <v>96</v>
      </c>
      <c r="D98" s="12">
        <v>187905</v>
      </c>
      <c r="E98" s="37">
        <v>70676443</v>
      </c>
      <c r="G98" s="37">
        <v>9355790</v>
      </c>
      <c r="H98" s="12">
        <v>0.18</v>
      </c>
      <c r="I98" s="37"/>
      <c r="K98" s="37"/>
      <c r="M98" s="37">
        <v>1920793</v>
      </c>
      <c r="N98" s="12">
        <v>0.04</v>
      </c>
      <c r="O98" s="37"/>
      <c r="Q98" s="12">
        <v>43421</v>
      </c>
      <c r="R98" s="37"/>
      <c r="T98" s="37">
        <v>8033486</v>
      </c>
      <c r="U98" s="12">
        <v>0.15</v>
      </c>
      <c r="V98" s="37"/>
      <c r="X98" s="37">
        <v>4947453</v>
      </c>
      <c r="Y98" s="12">
        <v>0.09</v>
      </c>
      <c r="Z98" s="37">
        <v>7537038</v>
      </c>
      <c r="AA98" s="12">
        <v>0.14000000000000001</v>
      </c>
      <c r="AB98" s="37"/>
      <c r="AD98" s="37">
        <v>0</v>
      </c>
      <c r="AE98" s="12">
        <v>0</v>
      </c>
      <c r="AF98" s="37"/>
      <c r="AH98" s="37">
        <v>5483204</v>
      </c>
      <c r="AI98" s="12">
        <v>0.1</v>
      </c>
      <c r="AN98" s="37">
        <v>19043277</v>
      </c>
      <c r="AO98" s="12">
        <v>0.36</v>
      </c>
      <c r="AP98" s="37">
        <v>6934319</v>
      </c>
      <c r="AQ98" s="12">
        <v>0.13</v>
      </c>
      <c r="AR98" s="37">
        <v>7421083</v>
      </c>
      <c r="AS98" s="12">
        <v>0.14000000000000001</v>
      </c>
      <c r="AT98" s="37">
        <v>0</v>
      </c>
      <c r="AU98" s="12">
        <v>0</v>
      </c>
      <c r="AV98" s="37"/>
      <c r="AX98" s="37"/>
      <c r="BA98" s="12">
        <v>48419</v>
      </c>
      <c r="BB98" s="12">
        <v>15310</v>
      </c>
      <c r="BC98" s="12">
        <v>254888</v>
      </c>
      <c r="BD98" s="12">
        <v>0</v>
      </c>
      <c r="BE98" s="12">
        <v>199010</v>
      </c>
      <c r="BH98" s="12">
        <v>30033</v>
      </c>
      <c r="BI98" s="12">
        <v>113075</v>
      </c>
      <c r="BJ98" s="12">
        <v>0</v>
      </c>
      <c r="BK98" s="12">
        <v>71766</v>
      </c>
      <c r="BM98" s="12">
        <v>0.22</v>
      </c>
      <c r="BN98" s="12">
        <v>0.03</v>
      </c>
      <c r="BQ98" s="12">
        <v>0.01</v>
      </c>
      <c r="BV98" s="12">
        <v>0.03</v>
      </c>
      <c r="BY98" s="12">
        <v>0.01</v>
      </c>
      <c r="BZ98" s="12">
        <v>0</v>
      </c>
      <c r="CB98" s="12">
        <v>0</v>
      </c>
      <c r="CC98" s="12">
        <v>0</v>
      </c>
      <c r="CD98" s="12">
        <v>0.02</v>
      </c>
      <c r="CE98" s="12">
        <v>0</v>
      </c>
      <c r="CF98" s="12">
        <v>0</v>
      </c>
      <c r="CG98" s="12" t="s">
        <v>959</v>
      </c>
      <c r="CH98" s="12">
        <v>263.988</v>
      </c>
      <c r="CI98" s="12" t="s">
        <v>950</v>
      </c>
      <c r="CJ98" s="12"/>
      <c r="CK98" s="12" t="s">
        <v>951</v>
      </c>
      <c r="CL98" s="37">
        <v>5264524447</v>
      </c>
      <c r="CM98" s="12">
        <v>14359</v>
      </c>
      <c r="CN98" s="12" t="s">
        <v>1509</v>
      </c>
      <c r="CO98" s="12" t="s">
        <v>1507</v>
      </c>
      <c r="CP98" s="12">
        <v>-74573.352146744612</v>
      </c>
      <c r="CQ98" s="12">
        <v>81</v>
      </c>
      <c r="CS98" s="12"/>
      <c r="CT98" s="36" t="str">
        <f t="shared" si="1"/>
        <v>1bn - 50bn</v>
      </c>
      <c r="CU98" s="36" t="str">
        <f>VLOOKUP(CK98,Mapping!B:C,2,FALSE)</f>
        <v>HK</v>
      </c>
    </row>
    <row r="99" spans="1:99" ht="16" customHeight="1" x14ac:dyDescent="0.35">
      <c r="A99" s="12" t="s">
        <v>228</v>
      </c>
      <c r="B99" s="12" t="s">
        <v>925</v>
      </c>
      <c r="C99" s="12">
        <v>97</v>
      </c>
      <c r="D99" s="12">
        <v>187500</v>
      </c>
      <c r="E99" s="37">
        <v>32545725</v>
      </c>
      <c r="G99" s="37">
        <v>9335625</v>
      </c>
      <c r="H99" s="12">
        <v>1.01</v>
      </c>
      <c r="I99" s="37"/>
      <c r="K99" s="37"/>
      <c r="M99" s="37">
        <v>23210100</v>
      </c>
      <c r="N99" s="12">
        <v>2.5099999999999998</v>
      </c>
      <c r="O99" s="37"/>
      <c r="R99" s="37"/>
      <c r="T99" s="37">
        <v>0</v>
      </c>
      <c r="U99" s="12">
        <v>0</v>
      </c>
      <c r="V99" s="37"/>
      <c r="X99" s="37">
        <v>0</v>
      </c>
      <c r="Y99" s="12">
        <v>0</v>
      </c>
      <c r="Z99" s="37"/>
      <c r="AB99" s="37"/>
      <c r="AD99" s="37"/>
      <c r="AF99" s="37"/>
      <c r="AH99" s="37"/>
      <c r="AN99" s="37"/>
      <c r="AP99" s="37"/>
      <c r="AR99" s="37"/>
      <c r="AT99" s="37"/>
      <c r="AV99" s="37"/>
      <c r="AX99" s="37"/>
      <c r="BA99" s="12">
        <v>0</v>
      </c>
      <c r="BB99" s="12">
        <v>185000</v>
      </c>
      <c r="BK99" s="12">
        <v>0</v>
      </c>
      <c r="BN99" s="12">
        <v>0.03</v>
      </c>
      <c r="BZ99" s="12">
        <v>0</v>
      </c>
      <c r="CC99" s="12">
        <v>0.01</v>
      </c>
      <c r="CE99" s="12">
        <v>0</v>
      </c>
      <c r="CG99" s="12" t="s">
        <v>976</v>
      </c>
      <c r="CH99" s="12">
        <v>262.02800000000002</v>
      </c>
      <c r="CI99" s="12" t="s">
        <v>950</v>
      </c>
      <c r="CJ99" s="12"/>
      <c r="CK99" s="12" t="s">
        <v>951</v>
      </c>
      <c r="CL99" s="37">
        <v>924329841</v>
      </c>
      <c r="CM99" s="12">
        <v>11397</v>
      </c>
      <c r="CN99" s="12" t="s">
        <v>1513</v>
      </c>
      <c r="CO99" s="12" t="s">
        <v>1507</v>
      </c>
      <c r="CP99" s="12">
        <v>36206.349526305181</v>
      </c>
      <c r="CQ99" s="12">
        <v>87</v>
      </c>
      <c r="CS99" s="12"/>
      <c r="CT99" s="36" t="str">
        <f t="shared" si="1"/>
        <v>500mn - 1bn</v>
      </c>
      <c r="CU99" s="36" t="str">
        <f>VLOOKUP(CK99,Mapping!B:C,2,FALSE)</f>
        <v>HK</v>
      </c>
    </row>
    <row r="100" spans="1:99" ht="16" customHeight="1" x14ac:dyDescent="0.35">
      <c r="A100" s="12" t="s">
        <v>798</v>
      </c>
      <c r="B100" s="12" t="s">
        <v>933</v>
      </c>
      <c r="C100" s="12">
        <v>457</v>
      </c>
      <c r="D100" s="12">
        <v>763</v>
      </c>
      <c r="E100" s="37">
        <v>562437149</v>
      </c>
      <c r="G100" s="37">
        <v>37990</v>
      </c>
      <c r="H100" s="12">
        <v>0</v>
      </c>
      <c r="I100" s="37"/>
      <c r="K100" s="37"/>
      <c r="M100" s="37">
        <v>1519948</v>
      </c>
      <c r="N100" s="12">
        <v>0</v>
      </c>
      <c r="O100" s="37"/>
      <c r="Q100" s="12">
        <v>833851</v>
      </c>
      <c r="R100" s="37"/>
      <c r="T100" s="37">
        <v>153918</v>
      </c>
      <c r="U100" s="12">
        <v>0</v>
      </c>
      <c r="V100" s="37"/>
      <c r="X100" s="37">
        <v>47353277</v>
      </c>
      <c r="Y100" s="12">
        <v>0.02</v>
      </c>
      <c r="Z100" s="37">
        <v>700277</v>
      </c>
      <c r="AA100" s="12">
        <v>0</v>
      </c>
      <c r="AB100" s="37"/>
      <c r="AD100" s="37">
        <v>97604</v>
      </c>
      <c r="AE100" s="12">
        <v>0</v>
      </c>
      <c r="AF100" s="37"/>
      <c r="AH100" s="37">
        <v>105298704</v>
      </c>
      <c r="AI100" s="12">
        <v>0.04</v>
      </c>
      <c r="AN100" s="37">
        <v>345065196</v>
      </c>
      <c r="AO100" s="12">
        <v>0.15</v>
      </c>
      <c r="AP100" s="37">
        <v>60014776</v>
      </c>
      <c r="AQ100" s="12">
        <v>0.03</v>
      </c>
      <c r="AR100" s="37">
        <v>0</v>
      </c>
      <c r="AS100" s="12">
        <v>0</v>
      </c>
      <c r="AT100" s="37">
        <v>2195459</v>
      </c>
      <c r="AU100" s="12">
        <v>0</v>
      </c>
      <c r="AV100" s="37"/>
      <c r="AX100" s="37"/>
      <c r="BA100" s="12">
        <v>463430</v>
      </c>
      <c r="BB100" s="12">
        <v>12115</v>
      </c>
      <c r="BC100" s="12">
        <v>23682</v>
      </c>
      <c r="BD100" s="12">
        <v>205953</v>
      </c>
      <c r="BE100" s="12">
        <v>0</v>
      </c>
      <c r="BH100" s="12">
        <v>259928</v>
      </c>
      <c r="BI100" s="12">
        <v>2048925</v>
      </c>
      <c r="BJ100" s="12">
        <v>876</v>
      </c>
      <c r="BK100" s="12">
        <v>1375</v>
      </c>
      <c r="BM100" s="12">
        <v>0</v>
      </c>
      <c r="BN100" s="12">
        <v>0</v>
      </c>
      <c r="BQ100" s="12">
        <v>0.2</v>
      </c>
      <c r="BV100" s="12">
        <v>0.22</v>
      </c>
      <c r="BY100" s="12">
        <v>0.26</v>
      </c>
      <c r="BZ100" s="12">
        <v>0.01</v>
      </c>
      <c r="CB100" s="12">
        <v>0</v>
      </c>
      <c r="CC100" s="12">
        <v>0</v>
      </c>
      <c r="CD100" s="12">
        <v>0</v>
      </c>
      <c r="CE100" s="12">
        <v>0</v>
      </c>
      <c r="CF100" s="12">
        <v>0.18</v>
      </c>
      <c r="CG100" s="12" t="s">
        <v>940</v>
      </c>
      <c r="CH100" s="12">
        <v>17.164999999999999</v>
      </c>
      <c r="CI100" s="12" t="s">
        <v>941</v>
      </c>
      <c r="CJ100" s="12" t="s">
        <v>941</v>
      </c>
      <c r="CK100" s="12" t="s">
        <v>932</v>
      </c>
      <c r="CL100" s="37">
        <v>232843399519</v>
      </c>
      <c r="CM100" s="12">
        <v>10133</v>
      </c>
      <c r="CN100" s="12" t="s">
        <v>1506</v>
      </c>
      <c r="CO100" s="12" t="s">
        <v>1507</v>
      </c>
      <c r="CP100" s="12">
        <v>25572759.665390044</v>
      </c>
      <c r="CQ100" s="12">
        <v>56</v>
      </c>
      <c r="CS100" s="12"/>
      <c r="CT100" s="36" t="str">
        <f t="shared" si="1"/>
        <v>100bn</v>
      </c>
      <c r="CU100" s="36" t="str">
        <f>VLOOKUP(CK100,Mapping!B:C,2,FALSE)</f>
        <v>US/CA</v>
      </c>
    </row>
    <row r="101" spans="1:99" ht="16" customHeight="1" x14ac:dyDescent="0.35">
      <c r="A101" s="12" t="s">
        <v>232</v>
      </c>
      <c r="B101" s="12" t="s">
        <v>925</v>
      </c>
      <c r="C101" s="12">
        <v>99</v>
      </c>
      <c r="D101" s="12">
        <v>181095</v>
      </c>
      <c r="E101" s="37">
        <v>9016720</v>
      </c>
      <c r="G101" s="37">
        <v>9016720</v>
      </c>
      <c r="H101" s="12">
        <v>0.63</v>
      </c>
      <c r="I101" s="37"/>
      <c r="K101" s="37"/>
      <c r="M101" s="37">
        <v>0</v>
      </c>
      <c r="N101" s="12">
        <v>0</v>
      </c>
      <c r="O101" s="37"/>
      <c r="R101" s="37"/>
      <c r="T101" s="37"/>
      <c r="V101" s="37"/>
      <c r="X101" s="37">
        <v>0</v>
      </c>
      <c r="Y101" s="12">
        <v>0</v>
      </c>
      <c r="Z101" s="37"/>
      <c r="AB101" s="37"/>
      <c r="AD101" s="37"/>
      <c r="AF101" s="37"/>
      <c r="AH101" s="37"/>
      <c r="AN101" s="37"/>
      <c r="AP101" s="37"/>
      <c r="AR101" s="37"/>
      <c r="AT101" s="37"/>
      <c r="AV101" s="37"/>
      <c r="AX101" s="37"/>
      <c r="BA101" s="12">
        <v>0</v>
      </c>
      <c r="BB101" s="12">
        <v>0</v>
      </c>
      <c r="BN101" s="12">
        <v>0.03</v>
      </c>
      <c r="BZ101" s="12">
        <v>0</v>
      </c>
      <c r="CC101" s="12">
        <v>0</v>
      </c>
      <c r="CG101" s="12" t="s">
        <v>976</v>
      </c>
      <c r="CH101" s="12">
        <v>213.41200000000001</v>
      </c>
      <c r="CI101" s="12" t="s">
        <v>950</v>
      </c>
      <c r="CJ101" s="12"/>
      <c r="CK101" s="12" t="s">
        <v>951</v>
      </c>
      <c r="CL101" s="37">
        <v>1437474303</v>
      </c>
      <c r="CM101" s="12">
        <v>14347</v>
      </c>
      <c r="CN101" s="12" t="s">
        <v>1513</v>
      </c>
      <c r="CO101" s="12" t="s">
        <v>1507</v>
      </c>
      <c r="CP101" s="12">
        <v>-10734.509171537997</v>
      </c>
      <c r="CQ101" s="12">
        <v>50</v>
      </c>
      <c r="CR101" s="12">
        <v>46031.020833333336</v>
      </c>
      <c r="CS101" s="12"/>
      <c r="CT101" s="36" t="str">
        <f t="shared" si="1"/>
        <v>1bn - 50bn</v>
      </c>
      <c r="CU101" s="36" t="str">
        <f>VLOOKUP(CK101,Mapping!B:C,2,FALSE)</f>
        <v>HK</v>
      </c>
    </row>
    <row r="102" spans="1:99" ht="16" customHeight="1" x14ac:dyDescent="0.35">
      <c r="A102" s="12" t="s">
        <v>234</v>
      </c>
      <c r="B102" s="12" t="s">
        <v>925</v>
      </c>
      <c r="C102" s="12">
        <v>100</v>
      </c>
      <c r="D102" s="12">
        <v>179699</v>
      </c>
      <c r="E102" s="37">
        <v>32110260</v>
      </c>
      <c r="G102" s="37">
        <v>8947213</v>
      </c>
      <c r="H102" s="12">
        <v>0.47</v>
      </c>
      <c r="I102" s="37"/>
      <c r="K102" s="37"/>
      <c r="M102" s="37">
        <v>14540312</v>
      </c>
      <c r="N102" s="12">
        <v>0.77</v>
      </c>
      <c r="O102" s="37"/>
      <c r="R102" s="37"/>
      <c r="T102" s="37"/>
      <c r="V102" s="37"/>
      <c r="X102" s="37"/>
      <c r="Z102" s="37"/>
      <c r="AB102" s="37"/>
      <c r="AD102" s="37"/>
      <c r="AF102" s="37"/>
      <c r="AH102" s="37"/>
      <c r="AN102" s="37">
        <v>8622735</v>
      </c>
      <c r="AO102" s="12">
        <v>0.45</v>
      </c>
      <c r="AP102" s="37"/>
      <c r="AR102" s="37"/>
      <c r="AT102" s="37"/>
      <c r="AV102" s="37"/>
      <c r="AX102" s="37"/>
      <c r="BB102" s="12">
        <v>115896</v>
      </c>
      <c r="BI102" s="12">
        <v>51200</v>
      </c>
      <c r="BN102" s="12">
        <v>0.03</v>
      </c>
      <c r="BY102" s="12">
        <v>0.01</v>
      </c>
      <c r="CC102" s="12">
        <v>0</v>
      </c>
      <c r="CG102" s="12" t="s">
        <v>940</v>
      </c>
      <c r="CH102" s="12">
        <v>16.814</v>
      </c>
      <c r="CI102" s="12" t="s">
        <v>938</v>
      </c>
      <c r="CJ102" s="12" t="s">
        <v>931</v>
      </c>
      <c r="CK102" s="12" t="s">
        <v>932</v>
      </c>
      <c r="CL102" s="37">
        <v>1886889690</v>
      </c>
      <c r="CM102" s="12">
        <v>1815</v>
      </c>
      <c r="CN102" s="12" t="s">
        <v>1509</v>
      </c>
      <c r="CO102" s="12" t="s">
        <v>1515</v>
      </c>
      <c r="CP102" s="12">
        <v>1525.0755895988711</v>
      </c>
      <c r="CQ102" s="12">
        <v>75</v>
      </c>
      <c r="CS102" s="12"/>
      <c r="CT102" s="36" t="str">
        <f t="shared" si="1"/>
        <v>1bn - 50bn</v>
      </c>
      <c r="CU102" s="36" t="str">
        <f>VLOOKUP(CK102,Mapping!B:C,2,FALSE)</f>
        <v>US/CA</v>
      </c>
    </row>
    <row r="103" spans="1:99" ht="16" customHeight="1" x14ac:dyDescent="0.35">
      <c r="A103" s="12" t="s">
        <v>87</v>
      </c>
      <c r="B103" s="12" t="s">
        <v>933</v>
      </c>
      <c r="C103" s="12">
        <v>23</v>
      </c>
      <c r="D103" s="12">
        <v>1329517</v>
      </c>
      <c r="E103" s="37">
        <v>2053511827</v>
      </c>
      <c r="F103" s="12">
        <v>187440</v>
      </c>
      <c r="G103" s="37">
        <v>66196651</v>
      </c>
      <c r="H103" s="12">
        <v>0.03</v>
      </c>
      <c r="I103" s="37">
        <v>9109108</v>
      </c>
      <c r="J103" s="12">
        <v>0</v>
      </c>
      <c r="K103" s="37">
        <v>878209840</v>
      </c>
      <c r="L103" s="12">
        <v>0.39</v>
      </c>
      <c r="M103" s="37">
        <v>292265468</v>
      </c>
      <c r="N103" s="12">
        <v>0.13</v>
      </c>
      <c r="O103" s="37">
        <v>216213697</v>
      </c>
      <c r="P103" s="12">
        <v>0.1</v>
      </c>
      <c r="Q103" s="12">
        <v>906842</v>
      </c>
      <c r="R103" s="37">
        <v>3485598</v>
      </c>
      <c r="S103" s="12">
        <v>0</v>
      </c>
      <c r="T103" s="37">
        <v>47035845</v>
      </c>
      <c r="U103" s="12">
        <v>0.02</v>
      </c>
      <c r="V103" s="37">
        <v>14199253</v>
      </c>
      <c r="W103" s="12">
        <v>0.01</v>
      </c>
      <c r="X103" s="37">
        <v>152981035</v>
      </c>
      <c r="Y103" s="12">
        <v>7.0000000000000007E-2</v>
      </c>
      <c r="Z103" s="37">
        <v>16716335</v>
      </c>
      <c r="AA103" s="12">
        <v>0.01</v>
      </c>
      <c r="AB103" s="37"/>
      <c r="AD103" s="37">
        <v>1408349</v>
      </c>
      <c r="AE103" s="12">
        <v>0</v>
      </c>
      <c r="AF103" s="37">
        <v>38821825</v>
      </c>
      <c r="AG103" s="12">
        <v>0.02</v>
      </c>
      <c r="AH103" s="37">
        <v>114516008</v>
      </c>
      <c r="AI103" s="12">
        <v>0.05</v>
      </c>
      <c r="AK103" s="12">
        <v>652566</v>
      </c>
      <c r="AL103" s="12">
        <v>14237036</v>
      </c>
      <c r="AN103" s="37">
        <v>86412608</v>
      </c>
      <c r="AO103" s="12">
        <v>0.04</v>
      </c>
      <c r="AP103" s="37">
        <v>115928945</v>
      </c>
      <c r="AQ103" s="12">
        <v>0.05</v>
      </c>
      <c r="AR103" s="37">
        <v>11262</v>
      </c>
      <c r="AS103" s="12">
        <v>0</v>
      </c>
      <c r="AT103" s="37"/>
      <c r="AV103" s="37"/>
      <c r="AX103" s="37"/>
      <c r="AZ103" s="12">
        <v>329264</v>
      </c>
      <c r="BA103" s="12">
        <v>1497172</v>
      </c>
      <c r="BB103" s="12">
        <v>2329551</v>
      </c>
      <c r="BC103" s="12">
        <v>565314</v>
      </c>
      <c r="BE103" s="12">
        <v>302</v>
      </c>
      <c r="BF103" s="12">
        <v>2877957</v>
      </c>
      <c r="BG103" s="12">
        <v>14217927</v>
      </c>
      <c r="BH103" s="12">
        <v>502096</v>
      </c>
      <c r="BI103" s="12">
        <v>513100</v>
      </c>
      <c r="BJ103" s="12">
        <v>12640</v>
      </c>
      <c r="BK103" s="12">
        <v>420188</v>
      </c>
      <c r="BM103" s="12">
        <v>0</v>
      </c>
      <c r="BN103" s="12">
        <v>0.19</v>
      </c>
      <c r="BO103" s="12">
        <v>0.03</v>
      </c>
      <c r="BP103" s="12">
        <v>0.12</v>
      </c>
      <c r="BQ103" s="12">
        <v>0.22</v>
      </c>
      <c r="BS103" s="12">
        <v>0.16</v>
      </c>
      <c r="BT103" s="12">
        <v>0.02</v>
      </c>
      <c r="BU103" s="12">
        <v>7.0000000000000007E-2</v>
      </c>
      <c r="BV103" s="12">
        <v>0.43</v>
      </c>
      <c r="BX103" s="12">
        <v>0.01</v>
      </c>
      <c r="BY103" s="12">
        <v>7.0000000000000007E-2</v>
      </c>
      <c r="BZ103" s="12">
        <v>0.03</v>
      </c>
      <c r="CB103" s="12">
        <v>0</v>
      </c>
      <c r="CC103" s="12">
        <v>0.1</v>
      </c>
      <c r="CD103" s="12">
        <v>0.05</v>
      </c>
      <c r="CE103" s="12">
        <v>0.01</v>
      </c>
      <c r="CG103" s="12" t="s">
        <v>940</v>
      </c>
      <c r="CH103" s="12">
        <v>38.744</v>
      </c>
      <c r="CI103" s="12" t="s">
        <v>994</v>
      </c>
      <c r="CJ103" s="12" t="s">
        <v>995</v>
      </c>
      <c r="CK103" s="12" t="s">
        <v>932</v>
      </c>
      <c r="CL103" s="37">
        <v>223746859411</v>
      </c>
      <c r="CM103" s="12">
        <v>146</v>
      </c>
      <c r="CN103" s="12" t="s">
        <v>1506</v>
      </c>
      <c r="CO103" s="12" t="s">
        <v>1515</v>
      </c>
      <c r="CP103" s="12">
        <v>1867159.7863334005</v>
      </c>
      <c r="CQ103" s="12">
        <v>65</v>
      </c>
      <c r="CS103" s="12"/>
      <c r="CT103" s="36" t="str">
        <f t="shared" si="1"/>
        <v>100bn</v>
      </c>
      <c r="CU103" s="36" t="str">
        <f>VLOOKUP(CK103,Mapping!B:C,2,FALSE)</f>
        <v>US/CA</v>
      </c>
    </row>
    <row r="104" spans="1:99" ht="16" customHeight="1" x14ac:dyDescent="0.35">
      <c r="A104" s="12" t="s">
        <v>1358</v>
      </c>
      <c r="B104" s="12" t="s">
        <v>933</v>
      </c>
      <c r="E104" s="37">
        <v>584425167</v>
      </c>
      <c r="G104" s="37" t="s">
        <v>1505</v>
      </c>
      <c r="I104" s="37"/>
      <c r="K104" s="37"/>
      <c r="M104" s="37"/>
      <c r="O104" s="37">
        <v>5051679</v>
      </c>
      <c r="P104" s="12">
        <v>0</v>
      </c>
      <c r="Q104" s="12">
        <v>668931</v>
      </c>
      <c r="R104" s="37">
        <v>25196226</v>
      </c>
      <c r="S104" s="12">
        <v>0.01</v>
      </c>
      <c r="T104" s="37"/>
      <c r="V104" s="37">
        <v>21428755</v>
      </c>
      <c r="W104" s="12">
        <v>0.01</v>
      </c>
      <c r="X104" s="37"/>
      <c r="Z104" s="37"/>
      <c r="AB104" s="37">
        <v>56350697</v>
      </c>
      <c r="AC104" s="12">
        <v>0.03</v>
      </c>
      <c r="AD104" s="37"/>
      <c r="AF104" s="37"/>
      <c r="AH104" s="37">
        <v>84472607</v>
      </c>
      <c r="AI104" s="12">
        <v>0.04</v>
      </c>
      <c r="AJ104" s="12">
        <v>2726000</v>
      </c>
      <c r="AK104" s="12">
        <v>1055000</v>
      </c>
      <c r="AL104" s="12">
        <v>307000</v>
      </c>
      <c r="AN104" s="37">
        <v>347246142</v>
      </c>
      <c r="AO104" s="12">
        <v>0.16</v>
      </c>
      <c r="AP104" s="37">
        <v>34356432</v>
      </c>
      <c r="AQ104" s="12">
        <v>0.02</v>
      </c>
      <c r="AR104" s="37">
        <v>10202171</v>
      </c>
      <c r="AS104" s="12">
        <v>0</v>
      </c>
      <c r="AT104" s="37">
        <v>120458</v>
      </c>
      <c r="AU104" s="12">
        <v>0</v>
      </c>
      <c r="AV104" s="37"/>
      <c r="AX104" s="37"/>
      <c r="AZ104" s="12">
        <v>1258000</v>
      </c>
      <c r="BD104" s="12">
        <v>11300</v>
      </c>
      <c r="BE104" s="12">
        <v>273590</v>
      </c>
      <c r="BH104" s="12">
        <v>148800</v>
      </c>
      <c r="BI104" s="12">
        <v>2061875</v>
      </c>
      <c r="BM104" s="12">
        <v>0.31</v>
      </c>
      <c r="BQ104" s="12">
        <v>0.16</v>
      </c>
      <c r="BR104" s="12">
        <v>0.11</v>
      </c>
      <c r="BT104" s="12">
        <v>0.03</v>
      </c>
      <c r="BU104" s="12">
        <v>0</v>
      </c>
      <c r="BV104" s="12">
        <v>0.13</v>
      </c>
      <c r="BX104" s="12">
        <v>0.02</v>
      </c>
      <c r="BY104" s="12">
        <v>0.27</v>
      </c>
      <c r="CF104" s="12">
        <v>0.01</v>
      </c>
      <c r="CG104" s="12" t="s">
        <v>940</v>
      </c>
      <c r="CH104" s="12">
        <v>28.652000000000001</v>
      </c>
      <c r="CI104" s="12" t="s">
        <v>983</v>
      </c>
      <c r="CJ104" s="12" t="s">
        <v>984</v>
      </c>
      <c r="CK104" s="12" t="s">
        <v>985</v>
      </c>
      <c r="CL104" s="37">
        <v>223155440099</v>
      </c>
      <c r="CN104" s="12" t="s">
        <v>1520</v>
      </c>
      <c r="CS104" s="12"/>
      <c r="CT104" s="36" t="str">
        <f t="shared" si="1"/>
        <v>100bn</v>
      </c>
      <c r="CU104" s="36" t="str">
        <f>VLOOKUP(CK104,Mapping!B:C,2,FALSE)</f>
        <v>US/CA</v>
      </c>
    </row>
    <row r="105" spans="1:99" ht="16" customHeight="1" x14ac:dyDescent="0.35">
      <c r="A105" s="12" t="s">
        <v>864</v>
      </c>
      <c r="B105" s="12" t="s">
        <v>933</v>
      </c>
      <c r="C105" s="12">
        <v>514</v>
      </c>
      <c r="D105" s="12">
        <v>72</v>
      </c>
      <c r="E105" s="37">
        <v>616127408</v>
      </c>
      <c r="G105" s="37">
        <v>3585</v>
      </c>
      <c r="H105" s="12">
        <v>0</v>
      </c>
      <c r="I105" s="37"/>
      <c r="K105" s="37">
        <v>4816297</v>
      </c>
      <c r="L105" s="12">
        <v>0</v>
      </c>
      <c r="M105" s="37">
        <v>34080707</v>
      </c>
      <c r="N105" s="12">
        <v>0.02</v>
      </c>
      <c r="O105" s="37">
        <v>0</v>
      </c>
      <c r="P105" s="12">
        <v>0</v>
      </c>
      <c r="Q105" s="12">
        <v>1097870</v>
      </c>
      <c r="R105" s="37">
        <v>30009</v>
      </c>
      <c r="S105" s="12">
        <v>0</v>
      </c>
      <c r="T105" s="37">
        <v>40746</v>
      </c>
      <c r="U105" s="12">
        <v>0</v>
      </c>
      <c r="V105" s="37">
        <v>79977</v>
      </c>
      <c r="W105" s="12">
        <v>0</v>
      </c>
      <c r="X105" s="37">
        <v>20893562</v>
      </c>
      <c r="Y105" s="12">
        <v>0.01</v>
      </c>
      <c r="Z105" s="37">
        <v>538499</v>
      </c>
      <c r="AA105" s="12">
        <v>0</v>
      </c>
      <c r="AB105" s="37">
        <v>0</v>
      </c>
      <c r="AC105" s="12">
        <v>0</v>
      </c>
      <c r="AD105" s="37">
        <v>36102420</v>
      </c>
      <c r="AE105" s="12">
        <v>0.02</v>
      </c>
      <c r="AF105" s="37"/>
      <c r="AH105" s="37">
        <v>138639024</v>
      </c>
      <c r="AI105" s="12">
        <v>0.06</v>
      </c>
      <c r="AJ105" s="12">
        <v>0</v>
      </c>
      <c r="AK105" s="12">
        <v>2900</v>
      </c>
      <c r="AL105" s="12">
        <v>0</v>
      </c>
      <c r="AN105" s="37">
        <v>219412406</v>
      </c>
      <c r="AO105" s="12">
        <v>0.1</v>
      </c>
      <c r="AP105" s="37">
        <v>131524410</v>
      </c>
      <c r="AQ105" s="12">
        <v>0.06</v>
      </c>
      <c r="AR105" s="37">
        <v>37</v>
      </c>
      <c r="AS105" s="12">
        <v>0</v>
      </c>
      <c r="AT105" s="37">
        <v>29965729</v>
      </c>
      <c r="AU105" s="12">
        <v>0.01</v>
      </c>
      <c r="AV105" s="37"/>
      <c r="AX105" s="37"/>
      <c r="AZ105" s="12">
        <v>2825</v>
      </c>
      <c r="BA105" s="12">
        <v>204478</v>
      </c>
      <c r="BB105" s="12">
        <v>271646</v>
      </c>
      <c r="BC105" s="12">
        <v>18211</v>
      </c>
      <c r="BD105" s="12">
        <v>2811044</v>
      </c>
      <c r="BE105" s="12">
        <v>1</v>
      </c>
      <c r="BG105" s="12">
        <v>78924</v>
      </c>
      <c r="BH105" s="12">
        <v>569641</v>
      </c>
      <c r="BI105" s="12">
        <v>1302825</v>
      </c>
      <c r="BJ105" s="12">
        <v>324021</v>
      </c>
      <c r="BK105" s="12">
        <v>364</v>
      </c>
      <c r="BM105" s="12">
        <v>0</v>
      </c>
      <c r="BN105" s="12">
        <v>0</v>
      </c>
      <c r="BQ105" s="12">
        <v>0.26</v>
      </c>
      <c r="BR105" s="12">
        <v>0</v>
      </c>
      <c r="BS105" s="12">
        <v>0</v>
      </c>
      <c r="BT105" s="12">
        <v>0</v>
      </c>
      <c r="BU105" s="12">
        <v>0</v>
      </c>
      <c r="BV105" s="12">
        <v>0.49</v>
      </c>
      <c r="BX105" s="12">
        <v>0</v>
      </c>
      <c r="BY105" s="12">
        <v>0.17</v>
      </c>
      <c r="BZ105" s="12">
        <v>0</v>
      </c>
      <c r="CB105" s="12">
        <v>0.11</v>
      </c>
      <c r="CC105" s="12">
        <v>0.01</v>
      </c>
      <c r="CD105" s="12">
        <v>0</v>
      </c>
      <c r="CE105" s="12">
        <v>0</v>
      </c>
      <c r="CF105" s="12">
        <v>2.42</v>
      </c>
      <c r="CG105" s="12" t="s">
        <v>940</v>
      </c>
      <c r="CH105" s="12">
        <v>33.383000000000003</v>
      </c>
      <c r="CI105" s="12" t="s">
        <v>983</v>
      </c>
      <c r="CJ105" s="12" t="s">
        <v>984</v>
      </c>
      <c r="CK105" s="12" t="s">
        <v>985</v>
      </c>
      <c r="CL105" s="37">
        <v>213547831933</v>
      </c>
      <c r="CM105" s="12">
        <v>156</v>
      </c>
      <c r="CN105" s="12" t="s">
        <v>1506</v>
      </c>
      <c r="CO105" s="12" t="s">
        <v>1507</v>
      </c>
      <c r="CP105" s="12">
        <v>4327245.4948599068</v>
      </c>
      <c r="CQ105" s="12">
        <v>60</v>
      </c>
      <c r="CS105" s="12"/>
      <c r="CT105" s="36" t="str">
        <f t="shared" si="1"/>
        <v>100bn</v>
      </c>
      <c r="CU105" s="36" t="str">
        <f>VLOOKUP(CK105,Mapping!B:C,2,FALSE)</f>
        <v>US/CA</v>
      </c>
    </row>
    <row r="106" spans="1:99" ht="16" customHeight="1" x14ac:dyDescent="0.35">
      <c r="A106" s="12" t="s">
        <v>77</v>
      </c>
      <c r="B106" s="12" t="s">
        <v>933</v>
      </c>
      <c r="C106" s="12">
        <v>547</v>
      </c>
      <c r="D106" s="12">
        <v>0</v>
      </c>
      <c r="E106" s="37">
        <v>2496628713</v>
      </c>
      <c r="F106" s="12">
        <v>2030639</v>
      </c>
      <c r="G106" s="37">
        <v>0</v>
      </c>
      <c r="H106" s="12">
        <v>0</v>
      </c>
      <c r="I106" s="37">
        <v>101781466</v>
      </c>
      <c r="J106" s="12">
        <v>0.05</v>
      </c>
      <c r="K106" s="37">
        <v>639402926</v>
      </c>
      <c r="L106" s="12">
        <v>0.34</v>
      </c>
      <c r="M106" s="37">
        <v>10901094</v>
      </c>
      <c r="N106" s="12">
        <v>0.01</v>
      </c>
      <c r="O106" s="37">
        <v>390932222</v>
      </c>
      <c r="P106" s="12">
        <v>0.21</v>
      </c>
      <c r="Q106" s="12">
        <v>178706</v>
      </c>
      <c r="R106" s="37">
        <v>52270441</v>
      </c>
      <c r="S106" s="12">
        <v>0.03</v>
      </c>
      <c r="T106" s="37">
        <v>0</v>
      </c>
      <c r="U106" s="12">
        <v>0</v>
      </c>
      <c r="V106" s="37">
        <v>71020285</v>
      </c>
      <c r="W106" s="12">
        <v>0.04</v>
      </c>
      <c r="X106" s="37">
        <v>6701782</v>
      </c>
      <c r="Y106" s="12">
        <v>0</v>
      </c>
      <c r="Z106" s="37"/>
      <c r="AB106" s="37">
        <v>29794174</v>
      </c>
      <c r="AC106" s="12">
        <v>0.02</v>
      </c>
      <c r="AD106" s="37"/>
      <c r="AF106" s="37">
        <v>26623226</v>
      </c>
      <c r="AG106" s="12">
        <v>0.01</v>
      </c>
      <c r="AH106" s="37">
        <v>22566994</v>
      </c>
      <c r="AI106" s="12">
        <v>0.01</v>
      </c>
      <c r="AJ106" s="12">
        <v>2062378</v>
      </c>
      <c r="AK106" s="12">
        <v>3263934</v>
      </c>
      <c r="AL106" s="12">
        <v>25741737</v>
      </c>
      <c r="AM106" s="12">
        <v>1141147</v>
      </c>
      <c r="AN106" s="37">
        <v>1108589887</v>
      </c>
      <c r="AO106" s="12">
        <v>0.59</v>
      </c>
      <c r="AP106" s="37">
        <v>31274743</v>
      </c>
      <c r="AQ106" s="12">
        <v>0.02</v>
      </c>
      <c r="AR106" s="37">
        <v>2147680</v>
      </c>
      <c r="AS106" s="12">
        <v>0</v>
      </c>
      <c r="AT106" s="37">
        <v>408</v>
      </c>
      <c r="AU106" s="12">
        <v>0</v>
      </c>
      <c r="AV106" s="37"/>
      <c r="AX106" s="37">
        <v>2621385</v>
      </c>
      <c r="AY106" s="12">
        <v>0</v>
      </c>
      <c r="AZ106" s="12">
        <v>4937682</v>
      </c>
      <c r="BA106" s="12">
        <v>65588</v>
      </c>
      <c r="BB106" s="12">
        <v>86889</v>
      </c>
      <c r="BD106" s="12">
        <v>28</v>
      </c>
      <c r="BE106" s="12">
        <v>57594</v>
      </c>
      <c r="BF106" s="12">
        <v>1973645</v>
      </c>
      <c r="BG106" s="12">
        <v>10351722</v>
      </c>
      <c r="BH106" s="12">
        <v>135453</v>
      </c>
      <c r="BI106" s="12">
        <v>6582575</v>
      </c>
      <c r="BK106" s="12">
        <v>0</v>
      </c>
      <c r="BM106" s="12">
        <v>0.06</v>
      </c>
      <c r="BN106" s="12">
        <v>0</v>
      </c>
      <c r="BO106" s="12">
        <v>0.28999999999999998</v>
      </c>
      <c r="BP106" s="12">
        <v>0.08</v>
      </c>
      <c r="BQ106" s="12">
        <v>0.04</v>
      </c>
      <c r="BR106" s="12">
        <v>0.08</v>
      </c>
      <c r="BS106" s="12">
        <v>0.11</v>
      </c>
      <c r="BT106" s="12">
        <v>0.1</v>
      </c>
      <c r="BU106" s="12">
        <v>0.13</v>
      </c>
      <c r="BV106" s="12">
        <v>0.12</v>
      </c>
      <c r="BW106" s="12">
        <v>0.05</v>
      </c>
      <c r="BX106" s="12">
        <v>0.09</v>
      </c>
      <c r="BY106" s="12">
        <v>0.85</v>
      </c>
      <c r="BZ106" s="12">
        <v>0</v>
      </c>
      <c r="CC106" s="12">
        <v>0</v>
      </c>
      <c r="CE106" s="12">
        <v>0</v>
      </c>
      <c r="CF106" s="12">
        <v>0</v>
      </c>
      <c r="CG106" s="12" t="s">
        <v>929</v>
      </c>
      <c r="CH106" s="12">
        <v>30.763999999999999</v>
      </c>
      <c r="CI106" s="12" t="s">
        <v>989</v>
      </c>
      <c r="CJ106" s="12"/>
      <c r="CK106" s="12" t="s">
        <v>990</v>
      </c>
      <c r="CL106" s="37">
        <v>186603245107</v>
      </c>
      <c r="CM106" s="12">
        <v>5383</v>
      </c>
      <c r="CN106" s="12" t="s">
        <v>1506</v>
      </c>
      <c r="CO106" s="12" t="s">
        <v>1507</v>
      </c>
      <c r="CP106" s="12">
        <v>-815895.58556742594</v>
      </c>
      <c r="CQ106" s="12">
        <v>83</v>
      </c>
      <c r="CR106" s="12">
        <v>45982.375</v>
      </c>
      <c r="CS106" s="12"/>
      <c r="CT106" s="36" t="str">
        <f t="shared" si="1"/>
        <v>100bn</v>
      </c>
      <c r="CU106" s="36" t="str">
        <f>VLOOKUP(CK106,Mapping!B:C,2,FALSE)</f>
        <v>EU</v>
      </c>
    </row>
    <row r="107" spans="1:99" ht="16" customHeight="1" x14ac:dyDescent="0.35">
      <c r="A107" s="12" t="s">
        <v>241</v>
      </c>
      <c r="B107" s="12" t="s">
        <v>933</v>
      </c>
      <c r="C107" s="12">
        <v>105</v>
      </c>
      <c r="D107" s="12">
        <v>166390</v>
      </c>
      <c r="E107" s="37">
        <v>65597453</v>
      </c>
      <c r="G107" s="37">
        <v>8284558</v>
      </c>
      <c r="H107" s="12">
        <v>0.06</v>
      </c>
      <c r="I107" s="37"/>
      <c r="K107" s="37"/>
      <c r="M107" s="37">
        <v>6975325</v>
      </c>
      <c r="N107" s="12">
        <v>0.05</v>
      </c>
      <c r="O107" s="37"/>
      <c r="R107" s="37"/>
      <c r="T107" s="37"/>
      <c r="V107" s="37"/>
      <c r="X107" s="37"/>
      <c r="Z107" s="37"/>
      <c r="AB107" s="37"/>
      <c r="AD107" s="37">
        <v>22853579</v>
      </c>
      <c r="AE107" s="12">
        <v>0.15</v>
      </c>
      <c r="AF107" s="37"/>
      <c r="AH107" s="37"/>
      <c r="AN107" s="37"/>
      <c r="AP107" s="37">
        <v>27483991</v>
      </c>
      <c r="AQ107" s="12">
        <v>0.19</v>
      </c>
      <c r="AR107" s="37"/>
      <c r="AT107" s="37"/>
      <c r="AV107" s="37"/>
      <c r="AX107" s="37"/>
      <c r="BB107" s="12">
        <v>55598</v>
      </c>
      <c r="BH107" s="12">
        <v>119035</v>
      </c>
      <c r="BJ107" s="12">
        <v>205112</v>
      </c>
      <c r="BN107" s="12">
        <v>0.02</v>
      </c>
      <c r="BV107" s="12">
        <v>0.1</v>
      </c>
      <c r="CB107" s="12">
        <v>7.0000000000000007E-2</v>
      </c>
      <c r="CC107" s="12">
        <v>0</v>
      </c>
      <c r="CG107" s="12" t="s">
        <v>980</v>
      </c>
      <c r="CH107" s="12">
        <v>50.655999999999999</v>
      </c>
      <c r="CI107" s="12" t="s">
        <v>1018</v>
      </c>
      <c r="CJ107" s="12" t="s">
        <v>936</v>
      </c>
      <c r="CK107" s="12" t="s">
        <v>932</v>
      </c>
      <c r="CL107" s="37">
        <v>14702294133</v>
      </c>
      <c r="CM107" s="12">
        <v>158</v>
      </c>
      <c r="CN107" s="12" t="s">
        <v>1506</v>
      </c>
      <c r="CO107" s="12" t="s">
        <v>1515</v>
      </c>
      <c r="CP107" s="12">
        <v>454020.25801249745</v>
      </c>
      <c r="CQ107" s="12">
        <v>83</v>
      </c>
      <c r="CS107" s="12"/>
      <c r="CT107" s="36" t="str">
        <f t="shared" si="1"/>
        <v>1bn - 50bn</v>
      </c>
      <c r="CU107" s="36" t="str">
        <f>VLOOKUP(CK107,Mapping!B:C,2,FALSE)</f>
        <v>US/CA</v>
      </c>
    </row>
    <row r="108" spans="1:99" ht="16" customHeight="1" x14ac:dyDescent="0.35">
      <c r="A108" s="12" t="s">
        <v>145</v>
      </c>
      <c r="B108" s="12" t="s">
        <v>933</v>
      </c>
      <c r="E108" s="37">
        <v>1366347936</v>
      </c>
      <c r="F108" s="12">
        <v>498680</v>
      </c>
      <c r="G108" s="37" t="s">
        <v>1505</v>
      </c>
      <c r="I108" s="37">
        <v>26585237</v>
      </c>
      <c r="J108" s="12">
        <v>0.01</v>
      </c>
      <c r="K108" s="37">
        <v>482199131</v>
      </c>
      <c r="L108" s="12">
        <v>0.26</v>
      </c>
      <c r="M108" s="37"/>
      <c r="O108" s="37">
        <v>349617491</v>
      </c>
      <c r="P108" s="12">
        <v>0.19</v>
      </c>
      <c r="Q108" s="12">
        <v>237726</v>
      </c>
      <c r="R108" s="37">
        <v>13652766</v>
      </c>
      <c r="S108" s="12">
        <v>0.01</v>
      </c>
      <c r="T108" s="37">
        <v>21503674</v>
      </c>
      <c r="U108" s="12">
        <v>0.01</v>
      </c>
      <c r="V108" s="37">
        <v>192783046</v>
      </c>
      <c r="W108" s="12">
        <v>0.1</v>
      </c>
      <c r="X108" s="37"/>
      <c r="Z108" s="37">
        <v>21830400</v>
      </c>
      <c r="AA108" s="12">
        <v>0.01</v>
      </c>
      <c r="AB108" s="37">
        <v>10186527</v>
      </c>
      <c r="AC108" s="12">
        <v>0.01</v>
      </c>
      <c r="AD108" s="37"/>
      <c r="AF108" s="37">
        <v>8948771</v>
      </c>
      <c r="AG108" s="12">
        <v>0</v>
      </c>
      <c r="AH108" s="37">
        <v>30020039</v>
      </c>
      <c r="AI108" s="12">
        <v>0.02</v>
      </c>
      <c r="AJ108" s="12">
        <v>686430</v>
      </c>
      <c r="AK108" s="12">
        <v>8440451</v>
      </c>
      <c r="AL108" s="12">
        <v>21745653</v>
      </c>
      <c r="AM108" s="12">
        <v>531600</v>
      </c>
      <c r="AN108" s="37">
        <v>169334860</v>
      </c>
      <c r="AO108" s="12">
        <v>0.09</v>
      </c>
      <c r="AP108" s="37">
        <v>38481975</v>
      </c>
      <c r="AQ108" s="12">
        <v>0.02</v>
      </c>
      <c r="AR108" s="37"/>
      <c r="AT108" s="37"/>
      <c r="AV108" s="37"/>
      <c r="AX108" s="37">
        <v>1204019</v>
      </c>
      <c r="AY108" s="12">
        <v>0</v>
      </c>
      <c r="AZ108" s="12">
        <v>1285246</v>
      </c>
      <c r="BC108" s="12">
        <v>720000</v>
      </c>
      <c r="BF108" s="12">
        <v>590830</v>
      </c>
      <c r="BG108" s="12">
        <v>8078227</v>
      </c>
      <c r="BH108" s="12">
        <v>166668</v>
      </c>
      <c r="BI108" s="12">
        <v>1005475</v>
      </c>
      <c r="BK108" s="12">
        <v>192100</v>
      </c>
      <c r="BO108" s="12">
        <v>7.0000000000000007E-2</v>
      </c>
      <c r="BP108" s="12">
        <v>0.03</v>
      </c>
      <c r="BQ108" s="12">
        <v>0.06</v>
      </c>
      <c r="BR108" s="12">
        <v>0.03</v>
      </c>
      <c r="BS108" s="12">
        <v>0.09</v>
      </c>
      <c r="BT108" s="12">
        <v>0.26</v>
      </c>
      <c r="BU108" s="12">
        <v>0.11</v>
      </c>
      <c r="BV108" s="12">
        <v>0.14000000000000001</v>
      </c>
      <c r="BW108" s="12">
        <v>0.02</v>
      </c>
      <c r="BX108" s="12">
        <v>0.02</v>
      </c>
      <c r="BY108" s="12">
        <v>0.13</v>
      </c>
      <c r="CD108" s="12">
        <v>0.06</v>
      </c>
      <c r="CE108" s="12">
        <v>0.01</v>
      </c>
      <c r="CG108" s="12" t="s">
        <v>940</v>
      </c>
      <c r="CH108" s="12">
        <v>25.919</v>
      </c>
      <c r="CI108" s="12" t="s">
        <v>1026</v>
      </c>
      <c r="CJ108" s="12"/>
      <c r="CK108" s="12" t="s">
        <v>1027</v>
      </c>
      <c r="CL108" s="37">
        <v>183767260580</v>
      </c>
      <c r="CN108" s="12" t="s">
        <v>1506</v>
      </c>
      <c r="CS108" s="12"/>
      <c r="CT108" s="36" t="str">
        <f t="shared" si="1"/>
        <v>100bn</v>
      </c>
      <c r="CU108" s="36" t="str">
        <f>VLOOKUP(CK108,Mapping!B:C,2,FALSE)</f>
        <v>EU</v>
      </c>
    </row>
    <row r="109" spans="1:99" ht="16" customHeight="1" x14ac:dyDescent="0.35">
      <c r="A109" s="12" t="s">
        <v>660</v>
      </c>
      <c r="B109" s="12" t="s">
        <v>925</v>
      </c>
      <c r="C109" s="12">
        <v>369</v>
      </c>
      <c r="D109" s="12">
        <v>5757</v>
      </c>
      <c r="E109" s="37">
        <v>84046441</v>
      </c>
      <c r="G109" s="37">
        <v>286641</v>
      </c>
      <c r="H109" s="12">
        <v>0</v>
      </c>
      <c r="I109" s="37"/>
      <c r="K109" s="37"/>
      <c r="M109" s="37">
        <v>12531321</v>
      </c>
      <c r="N109" s="12">
        <v>0.01</v>
      </c>
      <c r="O109" s="37"/>
      <c r="Q109" s="12">
        <v>149542</v>
      </c>
      <c r="R109" s="37"/>
      <c r="T109" s="37">
        <v>1364213</v>
      </c>
      <c r="U109" s="12">
        <v>0</v>
      </c>
      <c r="V109" s="37"/>
      <c r="X109" s="37">
        <v>465226</v>
      </c>
      <c r="Y109" s="12">
        <v>0</v>
      </c>
      <c r="Z109" s="37">
        <v>1069872</v>
      </c>
      <c r="AA109" s="12">
        <v>0</v>
      </c>
      <c r="AB109" s="37"/>
      <c r="AD109" s="37">
        <v>1217264</v>
      </c>
      <c r="AE109" s="12">
        <v>0</v>
      </c>
      <c r="AF109" s="37"/>
      <c r="AH109" s="37">
        <v>18884164</v>
      </c>
      <c r="AI109" s="12">
        <v>0.01</v>
      </c>
      <c r="AN109" s="37">
        <v>42894740</v>
      </c>
      <c r="AO109" s="12">
        <v>0.02</v>
      </c>
      <c r="AP109" s="37">
        <v>5233815</v>
      </c>
      <c r="AQ109" s="12">
        <v>0</v>
      </c>
      <c r="AR109" s="37">
        <v>1566</v>
      </c>
      <c r="AS109" s="12">
        <v>0</v>
      </c>
      <c r="AT109" s="37">
        <v>95993</v>
      </c>
      <c r="AU109" s="12">
        <v>0</v>
      </c>
      <c r="AV109" s="37">
        <v>1626</v>
      </c>
      <c r="AW109" s="12">
        <v>0</v>
      </c>
      <c r="AX109" s="37"/>
      <c r="BA109" s="12">
        <v>4553</v>
      </c>
      <c r="BB109" s="12">
        <v>99883</v>
      </c>
      <c r="BC109" s="12">
        <v>36181</v>
      </c>
      <c r="BD109" s="12">
        <v>9005</v>
      </c>
      <c r="BE109" s="12">
        <v>42</v>
      </c>
      <c r="BH109" s="12">
        <v>22668</v>
      </c>
      <c r="BI109" s="12">
        <v>254700</v>
      </c>
      <c r="BJ109" s="12">
        <v>10925</v>
      </c>
      <c r="BK109" s="12">
        <v>12187</v>
      </c>
      <c r="BL109" s="12">
        <v>600</v>
      </c>
      <c r="BM109" s="12">
        <v>0</v>
      </c>
      <c r="BN109" s="12">
        <v>0</v>
      </c>
      <c r="BQ109" s="12">
        <v>0.04</v>
      </c>
      <c r="BV109" s="12">
        <v>0.02</v>
      </c>
      <c r="BY109" s="12">
        <v>0.03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0.01</v>
      </c>
      <c r="CG109" s="12" t="s">
        <v>998</v>
      </c>
      <c r="CH109" s="12">
        <v>33.463999999999999</v>
      </c>
      <c r="CI109" s="12" t="s">
        <v>1084</v>
      </c>
      <c r="CJ109" s="12" t="s">
        <v>1046</v>
      </c>
      <c r="CK109" s="12" t="s">
        <v>932</v>
      </c>
      <c r="CL109" s="37">
        <v>212813574951</v>
      </c>
      <c r="CN109" s="12" t="s">
        <v>998</v>
      </c>
      <c r="CS109" s="12"/>
      <c r="CT109" s="36" t="str">
        <f t="shared" si="1"/>
        <v>100bn</v>
      </c>
      <c r="CU109" s="36" t="str">
        <f>VLOOKUP(CK109,Mapping!B:C,2,FALSE)</f>
        <v>US/CA</v>
      </c>
    </row>
    <row r="110" spans="1:99" ht="16" customHeight="1" x14ac:dyDescent="0.35">
      <c r="A110" s="12" t="s">
        <v>251</v>
      </c>
      <c r="B110" s="12" t="s">
        <v>925</v>
      </c>
      <c r="C110" s="12">
        <v>108</v>
      </c>
      <c r="D110" s="12">
        <v>154662</v>
      </c>
      <c r="E110" s="37">
        <v>201001922</v>
      </c>
      <c r="G110" s="37">
        <v>7700621</v>
      </c>
      <c r="H110" s="12">
        <v>0.04</v>
      </c>
      <c r="I110" s="37"/>
      <c r="K110" s="37"/>
      <c r="M110" s="37">
        <v>26379972</v>
      </c>
      <c r="N110" s="12">
        <v>0.14000000000000001</v>
      </c>
      <c r="O110" s="37"/>
      <c r="Q110" s="12">
        <v>0</v>
      </c>
      <c r="R110" s="37"/>
      <c r="T110" s="37"/>
      <c r="V110" s="37"/>
      <c r="X110" s="37">
        <v>39377311</v>
      </c>
      <c r="Y110" s="12">
        <v>0.22</v>
      </c>
      <c r="Z110" s="37">
        <v>8008502</v>
      </c>
      <c r="AA110" s="12">
        <v>0.04</v>
      </c>
      <c r="AB110" s="37"/>
      <c r="AD110" s="37">
        <v>17665084</v>
      </c>
      <c r="AE110" s="12">
        <v>0.1</v>
      </c>
      <c r="AF110" s="37"/>
      <c r="AH110" s="37">
        <v>0</v>
      </c>
      <c r="AI110" s="12">
        <v>0</v>
      </c>
      <c r="AN110" s="37">
        <v>80484477</v>
      </c>
      <c r="AO110" s="12">
        <v>0.44</v>
      </c>
      <c r="AP110" s="37">
        <v>21385955</v>
      </c>
      <c r="AQ110" s="12">
        <v>0.12</v>
      </c>
      <c r="AR110" s="37"/>
      <c r="AT110" s="37"/>
      <c r="AV110" s="37"/>
      <c r="AX110" s="37"/>
      <c r="BA110" s="12">
        <v>385372</v>
      </c>
      <c r="BB110" s="12">
        <v>210266</v>
      </c>
      <c r="BC110" s="12">
        <v>270832</v>
      </c>
      <c r="BH110" s="12">
        <v>92624</v>
      </c>
      <c r="BI110" s="12">
        <v>477900</v>
      </c>
      <c r="BJ110" s="12">
        <v>158545</v>
      </c>
      <c r="BN110" s="12">
        <v>0.02</v>
      </c>
      <c r="BQ110" s="12">
        <v>0</v>
      </c>
      <c r="BV110" s="12">
        <v>0.08</v>
      </c>
      <c r="BY110" s="12">
        <v>0.06</v>
      </c>
      <c r="BZ110" s="12">
        <v>0.01</v>
      </c>
      <c r="CB110" s="12">
        <v>0.05</v>
      </c>
      <c r="CC110" s="12">
        <v>0.01</v>
      </c>
      <c r="CD110" s="12">
        <v>0.02</v>
      </c>
      <c r="CG110" s="12" t="s">
        <v>976</v>
      </c>
      <c r="CH110" s="12">
        <v>213.66</v>
      </c>
      <c r="CI110" s="12" t="s">
        <v>971</v>
      </c>
      <c r="CJ110" s="12" t="s">
        <v>972</v>
      </c>
      <c r="CK110" s="12" t="s">
        <v>932</v>
      </c>
      <c r="CL110" s="37">
        <v>18260676057</v>
      </c>
      <c r="CM110" s="12">
        <v>10643</v>
      </c>
      <c r="CN110" s="12" t="s">
        <v>1513</v>
      </c>
      <c r="CO110" s="12" t="s">
        <v>1507</v>
      </c>
      <c r="CP110" s="12">
        <v>171354.50514009275</v>
      </c>
      <c r="CQ110" s="12">
        <v>65</v>
      </c>
      <c r="CS110" s="12"/>
      <c r="CT110" s="36" t="str">
        <f t="shared" si="1"/>
        <v>1bn - 50bn</v>
      </c>
      <c r="CU110" s="36" t="str">
        <f>VLOOKUP(CK110,Mapping!B:C,2,FALSE)</f>
        <v>US/CA</v>
      </c>
    </row>
    <row r="111" spans="1:99" ht="16" customHeight="1" x14ac:dyDescent="0.35">
      <c r="A111" s="12" t="s">
        <v>1399</v>
      </c>
      <c r="B111" s="12" t="s">
        <v>925</v>
      </c>
      <c r="E111" s="37">
        <v>779419091</v>
      </c>
      <c r="G111" s="37" t="s">
        <v>1505</v>
      </c>
      <c r="I111" s="37"/>
      <c r="K111" s="37"/>
      <c r="M111" s="37"/>
      <c r="O111" s="37"/>
      <c r="Q111" s="12">
        <v>1262900</v>
      </c>
      <c r="R111" s="37"/>
      <c r="T111" s="37"/>
      <c r="V111" s="37"/>
      <c r="X111" s="37">
        <v>140266982</v>
      </c>
      <c r="Y111" s="12">
        <v>0.08</v>
      </c>
      <c r="Z111" s="37"/>
      <c r="AB111" s="37"/>
      <c r="AD111" s="37"/>
      <c r="AF111" s="37"/>
      <c r="AH111" s="37">
        <v>159479012</v>
      </c>
      <c r="AI111" s="12">
        <v>0.09</v>
      </c>
      <c r="AN111" s="37">
        <v>398313113</v>
      </c>
      <c r="AO111" s="12">
        <v>0.22</v>
      </c>
      <c r="AP111" s="37">
        <v>79285548</v>
      </c>
      <c r="AQ111" s="12">
        <v>0.04</v>
      </c>
      <c r="AR111" s="37"/>
      <c r="AT111" s="37">
        <v>2074436</v>
      </c>
      <c r="AU111" s="12">
        <v>0</v>
      </c>
      <c r="AV111" s="37"/>
      <c r="AX111" s="37"/>
      <c r="BA111" s="12">
        <v>1372744</v>
      </c>
      <c r="BD111" s="12">
        <v>194600</v>
      </c>
      <c r="BH111" s="12">
        <v>343391</v>
      </c>
      <c r="BI111" s="12">
        <v>2365100</v>
      </c>
      <c r="BQ111" s="12">
        <v>0.3</v>
      </c>
      <c r="BV111" s="12">
        <v>0.28999999999999998</v>
      </c>
      <c r="BY111" s="12">
        <v>0.31</v>
      </c>
      <c r="BZ111" s="12">
        <v>0.02</v>
      </c>
      <c r="CF111" s="12">
        <v>0.17</v>
      </c>
      <c r="CG111" s="12" t="s">
        <v>934</v>
      </c>
      <c r="CH111" s="12">
        <v>13.432</v>
      </c>
      <c r="CI111" s="12" t="s">
        <v>987</v>
      </c>
      <c r="CJ111" s="12"/>
      <c r="CK111" s="12" t="s">
        <v>979</v>
      </c>
      <c r="CL111" s="37">
        <v>180244316545</v>
      </c>
      <c r="CN111" s="12" t="s">
        <v>1521</v>
      </c>
      <c r="CS111" s="12"/>
      <c r="CT111" s="36" t="str">
        <f t="shared" si="1"/>
        <v>100bn</v>
      </c>
      <c r="CU111" s="36" t="str">
        <f>VLOOKUP(CK111,Mapping!B:C,2,FALSE)</f>
        <v>EU</v>
      </c>
    </row>
    <row r="112" spans="1:99" ht="16" customHeight="1" x14ac:dyDescent="0.35">
      <c r="A112" s="12" t="s">
        <v>256</v>
      </c>
      <c r="B112" s="12" t="s">
        <v>933</v>
      </c>
      <c r="C112" s="12">
        <v>110</v>
      </c>
      <c r="D112" s="12">
        <v>143820</v>
      </c>
      <c r="E112" s="37">
        <v>29251520</v>
      </c>
      <c r="G112" s="37">
        <v>7796482</v>
      </c>
      <c r="H112" s="12">
        <v>0.97</v>
      </c>
      <c r="I112" s="37"/>
      <c r="K112" s="37">
        <v>6281903</v>
      </c>
      <c r="L112" s="12">
        <v>0.78</v>
      </c>
      <c r="M112" s="37">
        <v>9428101</v>
      </c>
      <c r="N112" s="12">
        <v>1.17</v>
      </c>
      <c r="O112" s="37"/>
      <c r="R112" s="37"/>
      <c r="T112" s="37"/>
      <c r="V112" s="37"/>
      <c r="X112" s="37"/>
      <c r="Z112" s="37">
        <v>5745034</v>
      </c>
      <c r="AA112" s="12">
        <v>0.71</v>
      </c>
      <c r="AB112" s="37"/>
      <c r="AD112" s="37"/>
      <c r="AF112" s="37"/>
      <c r="AH112" s="37"/>
      <c r="AN112" s="37"/>
      <c r="AP112" s="37"/>
      <c r="AR112" s="37"/>
      <c r="AT112" s="37"/>
      <c r="AV112" s="37"/>
      <c r="AX112" s="37"/>
      <c r="BB112" s="12">
        <v>71490</v>
      </c>
      <c r="BC112" s="12">
        <v>189480</v>
      </c>
      <c r="BG112" s="12">
        <v>105240</v>
      </c>
      <c r="BN112" s="12">
        <v>0.02</v>
      </c>
      <c r="BS112" s="12">
        <v>0</v>
      </c>
      <c r="CC112" s="12">
        <v>0</v>
      </c>
      <c r="CD112" s="12">
        <v>0.02</v>
      </c>
      <c r="CG112" s="12" t="s">
        <v>959</v>
      </c>
      <c r="CH112" s="12">
        <v>36.209000000000003</v>
      </c>
      <c r="CI112" s="12" t="s">
        <v>960</v>
      </c>
      <c r="CJ112" s="12"/>
      <c r="CK112" s="12" t="s">
        <v>961</v>
      </c>
      <c r="CL112" s="37">
        <v>808241564</v>
      </c>
      <c r="CM112" s="12">
        <v>5323</v>
      </c>
      <c r="CN112" s="12" t="s">
        <v>1506</v>
      </c>
      <c r="CO112" s="12" t="s">
        <v>1508</v>
      </c>
      <c r="CP112" s="12">
        <v>-7340.2942955049384</v>
      </c>
      <c r="CQ112" s="12">
        <v>99</v>
      </c>
      <c r="CS112" s="12"/>
      <c r="CT112" s="36" t="str">
        <f t="shared" si="1"/>
        <v>500mn - 1bn</v>
      </c>
      <c r="CU112" s="36" t="str">
        <f>VLOOKUP(CK112,Mapping!B:C,2,FALSE)</f>
        <v>EU</v>
      </c>
    </row>
    <row r="113" spans="1:99" ht="16" customHeight="1" x14ac:dyDescent="0.35">
      <c r="A113" s="12" t="s">
        <v>66</v>
      </c>
      <c r="B113" s="12" t="s">
        <v>933</v>
      </c>
      <c r="E113" s="37">
        <v>1137622399</v>
      </c>
      <c r="F113" s="12">
        <v>2768761</v>
      </c>
      <c r="G113" s="37" t="s">
        <v>1505</v>
      </c>
      <c r="I113" s="37">
        <v>137475585</v>
      </c>
      <c r="J113" s="12">
        <v>7.0000000000000007E-2</v>
      </c>
      <c r="K113" s="37">
        <v>401469251</v>
      </c>
      <c r="L113" s="12">
        <v>0.19</v>
      </c>
      <c r="M113" s="37">
        <v>0</v>
      </c>
      <c r="N113" s="12">
        <v>0</v>
      </c>
      <c r="O113" s="37">
        <v>180451735</v>
      </c>
      <c r="P113" s="12">
        <v>0.09</v>
      </c>
      <c r="Q113" s="12">
        <v>1209872</v>
      </c>
      <c r="R113" s="37">
        <v>0</v>
      </c>
      <c r="S113" s="12">
        <v>0</v>
      </c>
      <c r="T113" s="37"/>
      <c r="V113" s="37">
        <v>62475288</v>
      </c>
      <c r="W113" s="12">
        <v>0.03</v>
      </c>
      <c r="X113" s="37">
        <v>0</v>
      </c>
      <c r="Y113" s="12">
        <v>0</v>
      </c>
      <c r="Z113" s="37"/>
      <c r="AB113" s="37">
        <v>3161650</v>
      </c>
      <c r="AC113" s="12">
        <v>0</v>
      </c>
      <c r="AD113" s="37"/>
      <c r="AF113" s="37">
        <v>104801</v>
      </c>
      <c r="AG113" s="12">
        <v>0</v>
      </c>
      <c r="AH113" s="37">
        <v>152782636</v>
      </c>
      <c r="AI113" s="12">
        <v>7.0000000000000007E-2</v>
      </c>
      <c r="AJ113" s="12">
        <v>220450</v>
      </c>
      <c r="AK113" s="12">
        <v>2871225</v>
      </c>
      <c r="AL113" s="12">
        <v>11882216</v>
      </c>
      <c r="AN113" s="37">
        <v>155937622</v>
      </c>
      <c r="AO113" s="12">
        <v>0.08</v>
      </c>
      <c r="AP113" s="37">
        <v>37814933</v>
      </c>
      <c r="AQ113" s="12">
        <v>0.02</v>
      </c>
      <c r="AR113" s="37"/>
      <c r="AT113" s="37">
        <v>5948898</v>
      </c>
      <c r="AU113" s="12">
        <v>0</v>
      </c>
      <c r="AV113" s="37"/>
      <c r="AX113" s="37"/>
      <c r="AZ113" s="12">
        <v>0</v>
      </c>
      <c r="BA113" s="12">
        <v>0</v>
      </c>
      <c r="BB113" s="12">
        <v>0</v>
      </c>
      <c r="BD113" s="12">
        <v>558058</v>
      </c>
      <c r="BF113" s="12">
        <v>9600</v>
      </c>
      <c r="BG113" s="12">
        <v>6513473</v>
      </c>
      <c r="BH113" s="12">
        <v>163779</v>
      </c>
      <c r="BI113" s="12">
        <v>925925</v>
      </c>
      <c r="BO113" s="12">
        <v>0.4</v>
      </c>
      <c r="BP113" s="12">
        <v>0</v>
      </c>
      <c r="BQ113" s="12">
        <v>0.28999999999999998</v>
      </c>
      <c r="BR113" s="12">
        <v>0.01</v>
      </c>
      <c r="BS113" s="12">
        <v>7.0000000000000007E-2</v>
      </c>
      <c r="BT113" s="12">
        <v>0.09</v>
      </c>
      <c r="BU113" s="12">
        <v>0.06</v>
      </c>
      <c r="BV113" s="12">
        <v>0.14000000000000001</v>
      </c>
      <c r="BX113" s="12">
        <v>0</v>
      </c>
      <c r="BY113" s="12">
        <v>0.12</v>
      </c>
      <c r="BZ113" s="12">
        <v>0</v>
      </c>
      <c r="CC113" s="12">
        <v>0</v>
      </c>
      <c r="CF113" s="12">
        <v>0.48</v>
      </c>
      <c r="CG113" s="12" t="s">
        <v>940</v>
      </c>
      <c r="CH113" s="12">
        <v>21.795999999999999</v>
      </c>
      <c r="CI113" s="12" t="s">
        <v>974</v>
      </c>
      <c r="CJ113" s="12" t="s">
        <v>975</v>
      </c>
      <c r="CK113" s="12" t="s">
        <v>932</v>
      </c>
      <c r="CL113" s="37">
        <v>206814740967</v>
      </c>
      <c r="CN113" s="12" t="s">
        <v>1506</v>
      </c>
      <c r="CS113" s="12"/>
      <c r="CT113" s="36" t="str">
        <f t="shared" si="1"/>
        <v>100bn</v>
      </c>
      <c r="CU113" s="36" t="str">
        <f>VLOOKUP(CK113,Mapping!B:C,2,FALSE)</f>
        <v>US/CA</v>
      </c>
    </row>
    <row r="114" spans="1:99" ht="16" customHeight="1" x14ac:dyDescent="0.35">
      <c r="A114" s="12" t="s">
        <v>263</v>
      </c>
      <c r="B114" s="12" t="s">
        <v>933</v>
      </c>
      <c r="C114" s="12">
        <v>112</v>
      </c>
      <c r="D114" s="12">
        <v>133767</v>
      </c>
      <c r="E114" s="37">
        <v>132093177</v>
      </c>
      <c r="G114" s="37">
        <v>6660259</v>
      </c>
      <c r="H114" s="12">
        <v>0.02</v>
      </c>
      <c r="I114" s="37"/>
      <c r="K114" s="37"/>
      <c r="M114" s="37">
        <v>48890006</v>
      </c>
      <c r="N114" s="12">
        <v>0.14000000000000001</v>
      </c>
      <c r="O114" s="37"/>
      <c r="Q114" s="12">
        <v>28929</v>
      </c>
      <c r="R114" s="37">
        <v>488861</v>
      </c>
      <c r="S114" s="12">
        <v>0</v>
      </c>
      <c r="T114" s="37">
        <v>0</v>
      </c>
      <c r="U114" s="12">
        <v>0</v>
      </c>
      <c r="V114" s="37"/>
      <c r="X114" s="37">
        <v>9235335</v>
      </c>
      <c r="Y114" s="12">
        <v>0.03</v>
      </c>
      <c r="Z114" s="37">
        <v>5325971</v>
      </c>
      <c r="AA114" s="12">
        <v>0.02</v>
      </c>
      <c r="AB114" s="37">
        <v>151350</v>
      </c>
      <c r="AC114" s="12">
        <v>0</v>
      </c>
      <c r="AD114" s="37">
        <v>3422822</v>
      </c>
      <c r="AE114" s="12">
        <v>0.01</v>
      </c>
      <c r="AF114" s="37"/>
      <c r="AH114" s="37">
        <v>3653154</v>
      </c>
      <c r="AI114" s="12">
        <v>0.01</v>
      </c>
      <c r="AJ114" s="12">
        <v>11394</v>
      </c>
      <c r="AM114" s="12">
        <v>388403</v>
      </c>
      <c r="AN114" s="37">
        <v>45808282</v>
      </c>
      <c r="AO114" s="12">
        <v>0.13</v>
      </c>
      <c r="AP114" s="37">
        <v>5036865</v>
      </c>
      <c r="AQ114" s="12">
        <v>0.01</v>
      </c>
      <c r="AR114" s="37">
        <v>1342291</v>
      </c>
      <c r="AS114" s="12">
        <v>0</v>
      </c>
      <c r="AT114" s="37">
        <v>1215229</v>
      </c>
      <c r="AU114" s="12">
        <v>0</v>
      </c>
      <c r="AV114" s="37">
        <v>0</v>
      </c>
      <c r="AW114" s="12">
        <v>0</v>
      </c>
      <c r="AX114" s="37">
        <v>862752</v>
      </c>
      <c r="AY114" s="12">
        <v>0</v>
      </c>
      <c r="AZ114" s="12">
        <v>35207</v>
      </c>
      <c r="BA114" s="12">
        <v>90383</v>
      </c>
      <c r="BB114" s="12">
        <v>389686</v>
      </c>
      <c r="BC114" s="12">
        <v>180114</v>
      </c>
      <c r="BD114" s="12">
        <v>113999</v>
      </c>
      <c r="BE114" s="12">
        <v>35996</v>
      </c>
      <c r="BH114" s="12">
        <v>21815</v>
      </c>
      <c r="BI114" s="12">
        <v>272000</v>
      </c>
      <c r="BJ114" s="12">
        <v>30720</v>
      </c>
      <c r="BK114" s="12">
        <v>0</v>
      </c>
      <c r="BL114" s="12">
        <v>0</v>
      </c>
      <c r="BM114" s="12">
        <v>0.04</v>
      </c>
      <c r="BN114" s="12">
        <v>0.02</v>
      </c>
      <c r="BQ114" s="12">
        <v>0.01</v>
      </c>
      <c r="BR114" s="12">
        <v>0</v>
      </c>
      <c r="BV114" s="12">
        <v>0.02</v>
      </c>
      <c r="BW114" s="12">
        <v>0.02</v>
      </c>
      <c r="BX114" s="12">
        <v>0</v>
      </c>
      <c r="BY114" s="12">
        <v>0.04</v>
      </c>
      <c r="BZ114" s="12">
        <v>0</v>
      </c>
      <c r="CA114" s="12">
        <v>0</v>
      </c>
      <c r="CB114" s="12">
        <v>0.01</v>
      </c>
      <c r="CC114" s="12">
        <v>0.02</v>
      </c>
      <c r="CD114" s="12">
        <v>0.01</v>
      </c>
      <c r="CE114" s="12">
        <v>0</v>
      </c>
      <c r="CF114" s="12">
        <v>0.1</v>
      </c>
      <c r="CG114" s="12" t="s">
        <v>934</v>
      </c>
      <c r="CH114" s="12">
        <v>84.656000000000006</v>
      </c>
      <c r="CI114" s="12" t="s">
        <v>1081</v>
      </c>
      <c r="CJ114" s="12" t="s">
        <v>1082</v>
      </c>
      <c r="CK114" s="12" t="s">
        <v>932</v>
      </c>
      <c r="CL114" s="37">
        <v>34227191474</v>
      </c>
      <c r="CM114" s="12">
        <v>10456</v>
      </c>
      <c r="CN114" s="12" t="s">
        <v>1509</v>
      </c>
      <c r="CO114" s="12" t="s">
        <v>1507</v>
      </c>
      <c r="CP114" s="12">
        <v>319133.09816569241</v>
      </c>
      <c r="CQ114" s="12">
        <v>61</v>
      </c>
      <c r="CS114" s="12"/>
      <c r="CT114" s="36" t="str">
        <f t="shared" si="1"/>
        <v>1bn - 50bn</v>
      </c>
      <c r="CU114" s="36" t="str">
        <f>VLOOKUP(CK114,Mapping!B:C,2,FALSE)</f>
        <v>US/CA</v>
      </c>
    </row>
    <row r="115" spans="1:99" ht="16" customHeight="1" x14ac:dyDescent="0.35">
      <c r="A115" s="12" t="s">
        <v>226</v>
      </c>
      <c r="B115" s="12" t="s">
        <v>925</v>
      </c>
      <c r="C115" s="12">
        <v>95</v>
      </c>
      <c r="D115" s="12">
        <v>188734</v>
      </c>
      <c r="E115" s="37">
        <v>1191113615</v>
      </c>
      <c r="G115" s="37">
        <v>9397066</v>
      </c>
      <c r="H115" s="12">
        <v>0.01</v>
      </c>
      <c r="I115" s="37"/>
      <c r="K115" s="37"/>
      <c r="M115" s="37">
        <v>328332458</v>
      </c>
      <c r="N115" s="12">
        <v>0.18</v>
      </c>
      <c r="O115" s="37"/>
      <c r="Q115" s="12">
        <v>1171040</v>
      </c>
      <c r="R115" s="37">
        <v>4414374</v>
      </c>
      <c r="S115" s="12">
        <v>0</v>
      </c>
      <c r="T115" s="37">
        <v>13824926</v>
      </c>
      <c r="U115" s="12">
        <v>0.01</v>
      </c>
      <c r="V115" s="37">
        <v>246676</v>
      </c>
      <c r="W115" s="12">
        <v>0</v>
      </c>
      <c r="X115" s="37">
        <v>162853564</v>
      </c>
      <c r="Y115" s="12">
        <v>0.09</v>
      </c>
      <c r="Z115" s="37">
        <v>19706867</v>
      </c>
      <c r="AA115" s="12">
        <v>0.01</v>
      </c>
      <c r="AB115" s="37"/>
      <c r="AD115" s="37">
        <v>28359287</v>
      </c>
      <c r="AE115" s="12">
        <v>0.02</v>
      </c>
      <c r="AF115" s="37"/>
      <c r="AH115" s="37">
        <v>147878931</v>
      </c>
      <c r="AI115" s="12">
        <v>0.08</v>
      </c>
      <c r="AK115" s="12">
        <v>10800</v>
      </c>
      <c r="AN115" s="37">
        <v>395799552</v>
      </c>
      <c r="AO115" s="12">
        <v>0.22</v>
      </c>
      <c r="AP115" s="37">
        <v>79186958</v>
      </c>
      <c r="AQ115" s="12">
        <v>0.04</v>
      </c>
      <c r="AR115" s="37">
        <v>410451</v>
      </c>
      <c r="AS115" s="12">
        <v>0</v>
      </c>
      <c r="AT115" s="37">
        <v>702505</v>
      </c>
      <c r="AU115" s="12">
        <v>0</v>
      </c>
      <c r="AV115" s="37"/>
      <c r="AX115" s="37"/>
      <c r="AZ115" s="12">
        <v>417000</v>
      </c>
      <c r="BA115" s="12">
        <v>1593791</v>
      </c>
      <c r="BB115" s="12">
        <v>2617029</v>
      </c>
      <c r="BC115" s="12">
        <v>666448</v>
      </c>
      <c r="BD115" s="12">
        <v>65901</v>
      </c>
      <c r="BE115" s="12">
        <v>11007</v>
      </c>
      <c r="BH115" s="12">
        <v>342964</v>
      </c>
      <c r="BI115" s="12">
        <v>2350175</v>
      </c>
      <c r="BJ115" s="12">
        <v>254526</v>
      </c>
      <c r="BK115" s="12">
        <v>123503</v>
      </c>
      <c r="BM115" s="12">
        <v>0.01</v>
      </c>
      <c r="BN115" s="12">
        <v>0.03</v>
      </c>
      <c r="BQ115" s="12">
        <v>0.28000000000000003</v>
      </c>
      <c r="BT115" s="12">
        <v>0</v>
      </c>
      <c r="BV115" s="12">
        <v>0.28999999999999998</v>
      </c>
      <c r="BX115" s="12">
        <v>0.01</v>
      </c>
      <c r="BY115" s="12">
        <v>0.3</v>
      </c>
      <c r="BZ115" s="12">
        <v>0.03</v>
      </c>
      <c r="CB115" s="12">
        <v>0.09</v>
      </c>
      <c r="CC115" s="12">
        <v>0.11</v>
      </c>
      <c r="CD115" s="12">
        <v>0.05</v>
      </c>
      <c r="CE115" s="12">
        <v>0</v>
      </c>
      <c r="CF115" s="12">
        <v>0.06</v>
      </c>
      <c r="CG115" s="12" t="s">
        <v>940</v>
      </c>
      <c r="CH115" s="12">
        <v>48.081000000000003</v>
      </c>
      <c r="CI115" s="12" t="s">
        <v>953</v>
      </c>
      <c r="CJ115" s="12"/>
      <c r="CK115" s="12" t="s">
        <v>954</v>
      </c>
      <c r="CL115" s="37">
        <v>178234343283</v>
      </c>
      <c r="CM115" s="12">
        <v>181</v>
      </c>
      <c r="CN115" s="12" t="s">
        <v>1506</v>
      </c>
      <c r="CO115" s="12" t="s">
        <v>1515</v>
      </c>
      <c r="CP115" s="12">
        <v>1913935.3557750455</v>
      </c>
      <c r="CQ115" s="12">
        <v>64</v>
      </c>
      <c r="CS115" s="12"/>
      <c r="CT115" s="36" t="str">
        <f t="shared" si="1"/>
        <v>100bn</v>
      </c>
      <c r="CU115" s="36" t="str">
        <f>VLOOKUP(CK115,Mapping!B:C,2,FALSE)</f>
        <v>EU</v>
      </c>
    </row>
    <row r="116" spans="1:99" ht="16" customHeight="1" x14ac:dyDescent="0.35">
      <c r="A116" s="12" t="s">
        <v>268</v>
      </c>
      <c r="B116" s="12" t="s">
        <v>925</v>
      </c>
      <c r="C116" s="12">
        <v>114</v>
      </c>
      <c r="D116" s="12">
        <v>129058</v>
      </c>
      <c r="E116" s="37">
        <v>120102895</v>
      </c>
      <c r="G116" s="37">
        <v>6425798</v>
      </c>
      <c r="H116" s="12">
        <v>0.1</v>
      </c>
      <c r="I116" s="37"/>
      <c r="K116" s="37"/>
      <c r="M116" s="37">
        <v>42665810</v>
      </c>
      <c r="N116" s="12">
        <v>0.65</v>
      </c>
      <c r="O116" s="37"/>
      <c r="Q116" s="12">
        <v>0</v>
      </c>
      <c r="R116" s="37"/>
      <c r="T116" s="37">
        <v>1003430</v>
      </c>
      <c r="U116" s="12">
        <v>0.02</v>
      </c>
      <c r="V116" s="37"/>
      <c r="X116" s="37">
        <v>48003040</v>
      </c>
      <c r="Y116" s="12">
        <v>0.73</v>
      </c>
      <c r="Z116" s="37">
        <v>17825772</v>
      </c>
      <c r="AA116" s="12">
        <v>0.27</v>
      </c>
      <c r="AB116" s="37"/>
      <c r="AD116" s="37">
        <v>3467948</v>
      </c>
      <c r="AE116" s="12">
        <v>0.05</v>
      </c>
      <c r="AF116" s="37"/>
      <c r="AH116" s="37">
        <v>0</v>
      </c>
      <c r="AI116" s="12">
        <v>0</v>
      </c>
      <c r="AN116" s="37"/>
      <c r="AP116" s="37"/>
      <c r="AR116" s="37"/>
      <c r="AT116" s="37">
        <v>711097</v>
      </c>
      <c r="AU116" s="12">
        <v>0.01</v>
      </c>
      <c r="AV116" s="37"/>
      <c r="AX116" s="37"/>
      <c r="BA116" s="12">
        <v>469789</v>
      </c>
      <c r="BB116" s="12">
        <v>340075</v>
      </c>
      <c r="BC116" s="12">
        <v>602833</v>
      </c>
      <c r="BD116" s="12">
        <v>66707</v>
      </c>
      <c r="BJ116" s="12">
        <v>31125</v>
      </c>
      <c r="BK116" s="12">
        <v>8964</v>
      </c>
      <c r="BN116" s="12">
        <v>0.02</v>
      </c>
      <c r="BQ116" s="12">
        <v>0</v>
      </c>
      <c r="BZ116" s="12">
        <v>0.01</v>
      </c>
      <c r="CB116" s="12">
        <v>0.01</v>
      </c>
      <c r="CC116" s="12">
        <v>0.01</v>
      </c>
      <c r="CD116" s="12">
        <v>0.05</v>
      </c>
      <c r="CE116" s="12">
        <v>0</v>
      </c>
      <c r="CF116" s="12">
        <v>0.06</v>
      </c>
      <c r="CG116" s="12" t="s">
        <v>998</v>
      </c>
      <c r="CH116" s="12">
        <v>245.00299999999999</v>
      </c>
      <c r="CI116" s="12" t="s">
        <v>1016</v>
      </c>
      <c r="CJ116" s="12" t="s">
        <v>1017</v>
      </c>
      <c r="CK116" s="12" t="s">
        <v>932</v>
      </c>
      <c r="CL116" s="37">
        <v>6599405109</v>
      </c>
      <c r="CN116" s="12" t="s">
        <v>998</v>
      </c>
      <c r="CS116" s="12"/>
      <c r="CT116" s="36" t="str">
        <f t="shared" si="1"/>
        <v>1bn - 50bn</v>
      </c>
      <c r="CU116" s="36" t="str">
        <f>VLOOKUP(CK116,Mapping!B:C,2,FALSE)</f>
        <v>US/CA</v>
      </c>
    </row>
    <row r="117" spans="1:99" ht="16" customHeight="1" x14ac:dyDescent="0.35">
      <c r="A117" s="12" t="s">
        <v>461</v>
      </c>
      <c r="B117" s="12" t="s">
        <v>933</v>
      </c>
      <c r="C117" s="12">
        <v>235</v>
      </c>
      <c r="D117" s="12">
        <v>25211</v>
      </c>
      <c r="E117" s="37">
        <v>530617703</v>
      </c>
      <c r="G117" s="37">
        <v>1255256</v>
      </c>
      <c r="H117" s="12">
        <v>0</v>
      </c>
      <c r="I117" s="37"/>
      <c r="K117" s="37">
        <v>77610692</v>
      </c>
      <c r="L117" s="12">
        <v>0.04</v>
      </c>
      <c r="M117" s="37">
        <v>78343748</v>
      </c>
      <c r="N117" s="12">
        <v>0.04</v>
      </c>
      <c r="O117" s="37"/>
      <c r="Q117" s="12">
        <v>343894</v>
      </c>
      <c r="R117" s="37"/>
      <c r="T117" s="37">
        <v>131418</v>
      </c>
      <c r="U117" s="12">
        <v>0</v>
      </c>
      <c r="V117" s="37"/>
      <c r="X117" s="37">
        <v>8193303</v>
      </c>
      <c r="Y117" s="12">
        <v>0</v>
      </c>
      <c r="Z117" s="37">
        <v>367289</v>
      </c>
      <c r="AA117" s="12">
        <v>0</v>
      </c>
      <c r="AB117" s="37"/>
      <c r="AD117" s="37"/>
      <c r="AF117" s="37"/>
      <c r="AH117" s="37">
        <v>43426934</v>
      </c>
      <c r="AI117" s="12">
        <v>0.02</v>
      </c>
      <c r="AN117" s="37">
        <v>293093006</v>
      </c>
      <c r="AO117" s="12">
        <v>0.15</v>
      </c>
      <c r="AP117" s="37">
        <v>27892666</v>
      </c>
      <c r="AQ117" s="12">
        <v>0.01</v>
      </c>
      <c r="AR117" s="37">
        <v>303391</v>
      </c>
      <c r="AS117" s="12">
        <v>0</v>
      </c>
      <c r="AT117" s="37"/>
      <c r="AV117" s="37"/>
      <c r="AX117" s="37"/>
      <c r="BA117" s="12">
        <v>80185</v>
      </c>
      <c r="BB117" s="12">
        <v>624452</v>
      </c>
      <c r="BC117" s="12">
        <v>12421</v>
      </c>
      <c r="BE117" s="12">
        <v>8136</v>
      </c>
      <c r="BG117" s="12">
        <v>989847</v>
      </c>
      <c r="BH117" s="12">
        <v>120805</v>
      </c>
      <c r="BI117" s="12">
        <v>1740325</v>
      </c>
      <c r="BK117" s="12">
        <v>1174</v>
      </c>
      <c r="BM117" s="12">
        <v>0.01</v>
      </c>
      <c r="BN117" s="12">
        <v>0</v>
      </c>
      <c r="BQ117" s="12">
        <v>0.08</v>
      </c>
      <c r="BS117" s="12">
        <v>0.01</v>
      </c>
      <c r="BV117" s="12">
        <v>0.1</v>
      </c>
      <c r="BY117" s="12">
        <v>0.22</v>
      </c>
      <c r="BZ117" s="12">
        <v>0</v>
      </c>
      <c r="CC117" s="12">
        <v>0.03</v>
      </c>
      <c r="CD117" s="12">
        <v>0</v>
      </c>
      <c r="CE117" s="12">
        <v>0</v>
      </c>
      <c r="CG117" s="12" t="s">
        <v>940</v>
      </c>
      <c r="CH117" s="12">
        <v>29.75</v>
      </c>
      <c r="CI117" s="12" t="s">
        <v>983</v>
      </c>
      <c r="CJ117" s="12" t="s">
        <v>984</v>
      </c>
      <c r="CK117" s="12" t="s">
        <v>985</v>
      </c>
      <c r="CL117" s="37">
        <v>198578376868</v>
      </c>
      <c r="CM117" s="12">
        <v>106</v>
      </c>
      <c r="CN117" s="12" t="s">
        <v>1506</v>
      </c>
      <c r="CO117" s="12" t="s">
        <v>1510</v>
      </c>
      <c r="CP117" s="12">
        <v>4001444.5877847211</v>
      </c>
      <c r="CQ117" s="12">
        <v>69</v>
      </c>
      <c r="CS117" s="12"/>
      <c r="CT117" s="36" t="str">
        <f t="shared" si="1"/>
        <v>100bn</v>
      </c>
      <c r="CU117" s="36" t="str">
        <f>VLOOKUP(CK117,Mapping!B:C,2,FALSE)</f>
        <v>US/CA</v>
      </c>
    </row>
    <row r="118" spans="1:99" ht="16" customHeight="1" x14ac:dyDescent="0.35">
      <c r="A118" s="12" t="s">
        <v>270</v>
      </c>
      <c r="B118" s="12" t="s">
        <v>925</v>
      </c>
      <c r="C118" s="12">
        <v>116</v>
      </c>
      <c r="D118" s="12">
        <v>127515</v>
      </c>
      <c r="E118" s="37">
        <v>29799361</v>
      </c>
      <c r="G118" s="37">
        <v>6348972</v>
      </c>
      <c r="H118" s="12">
        <v>0.21</v>
      </c>
      <c r="I118" s="37"/>
      <c r="K118" s="37"/>
      <c r="M118" s="37"/>
      <c r="O118" s="37"/>
      <c r="Q118" s="12">
        <v>27860</v>
      </c>
      <c r="R118" s="37"/>
      <c r="T118" s="37"/>
      <c r="V118" s="37"/>
      <c r="X118" s="37">
        <v>8625423</v>
      </c>
      <c r="Y118" s="12">
        <v>0.28000000000000003</v>
      </c>
      <c r="Z118" s="37">
        <v>3851019</v>
      </c>
      <c r="AA118" s="12">
        <v>0.13</v>
      </c>
      <c r="AB118" s="37"/>
      <c r="AD118" s="37"/>
      <c r="AF118" s="37"/>
      <c r="AH118" s="37">
        <v>3518161</v>
      </c>
      <c r="AI118" s="12">
        <v>0.12</v>
      </c>
      <c r="AN118" s="37"/>
      <c r="AP118" s="37">
        <v>6379952</v>
      </c>
      <c r="AQ118" s="12">
        <v>0.21</v>
      </c>
      <c r="AR118" s="37">
        <v>219899</v>
      </c>
      <c r="AS118" s="12">
        <v>0.01</v>
      </c>
      <c r="AT118" s="37">
        <v>855870</v>
      </c>
      <c r="AU118" s="12">
        <v>0.03</v>
      </c>
      <c r="AV118" s="37">
        <v>65</v>
      </c>
      <c r="AW118" s="12">
        <v>0</v>
      </c>
      <c r="AX118" s="37"/>
      <c r="BA118" s="12">
        <v>84414</v>
      </c>
      <c r="BC118" s="12">
        <v>130234</v>
      </c>
      <c r="BD118" s="12">
        <v>80288</v>
      </c>
      <c r="BE118" s="12">
        <v>5897</v>
      </c>
      <c r="BH118" s="12">
        <v>27632</v>
      </c>
      <c r="BL118" s="12">
        <v>24</v>
      </c>
      <c r="BM118" s="12">
        <v>0.01</v>
      </c>
      <c r="BN118" s="12">
        <v>0.02</v>
      </c>
      <c r="BQ118" s="12">
        <v>0.01</v>
      </c>
      <c r="BV118" s="12">
        <v>0.02</v>
      </c>
      <c r="BZ118" s="12">
        <v>0</v>
      </c>
      <c r="CA118" s="12">
        <v>0</v>
      </c>
      <c r="CD118" s="12">
        <v>0.01</v>
      </c>
      <c r="CF118" s="12">
        <v>7.0000000000000007E-2</v>
      </c>
      <c r="CG118" s="12" t="s">
        <v>934</v>
      </c>
      <c r="CH118" s="12">
        <v>177.72300000000001</v>
      </c>
      <c r="CI118" s="12" t="s">
        <v>1016</v>
      </c>
      <c r="CJ118" s="12" t="s">
        <v>1017</v>
      </c>
      <c r="CK118" s="12" t="s">
        <v>932</v>
      </c>
      <c r="CL118" s="37">
        <v>3027059294</v>
      </c>
      <c r="CM118" s="12">
        <v>14358</v>
      </c>
      <c r="CN118" s="12" t="s">
        <v>1522</v>
      </c>
      <c r="CO118" s="12" t="s">
        <v>1507</v>
      </c>
      <c r="CP118" s="12">
        <v>-61823.886313243296</v>
      </c>
      <c r="CQ118" s="12">
        <v>46</v>
      </c>
      <c r="CS118" s="12"/>
      <c r="CT118" s="36" t="str">
        <f t="shared" si="1"/>
        <v>1bn - 50bn</v>
      </c>
      <c r="CU118" s="36" t="str">
        <f>VLOOKUP(CK118,Mapping!B:C,2,FALSE)</f>
        <v>US/CA</v>
      </c>
    </row>
    <row r="119" spans="1:99" ht="16" customHeight="1" x14ac:dyDescent="0.35">
      <c r="A119" s="12" t="s">
        <v>454</v>
      </c>
      <c r="B119" s="12" t="s">
        <v>933</v>
      </c>
      <c r="E119" s="37">
        <v>770206554</v>
      </c>
      <c r="F119" s="12">
        <v>26700</v>
      </c>
      <c r="G119" s="37" t="s">
        <v>1505</v>
      </c>
      <c r="I119" s="37">
        <v>1303240</v>
      </c>
      <c r="J119" s="12">
        <v>0</v>
      </c>
      <c r="K119" s="37">
        <v>133461075</v>
      </c>
      <c r="L119" s="12">
        <v>7.0000000000000007E-2</v>
      </c>
      <c r="M119" s="37">
        <v>61475</v>
      </c>
      <c r="N119" s="12">
        <v>0</v>
      </c>
      <c r="O119" s="37">
        <v>112912788</v>
      </c>
      <c r="P119" s="12">
        <v>0.06</v>
      </c>
      <c r="Q119" s="12">
        <v>879422</v>
      </c>
      <c r="R119" s="37">
        <v>172317</v>
      </c>
      <c r="S119" s="12">
        <v>0</v>
      </c>
      <c r="T119" s="37"/>
      <c r="V119" s="37">
        <v>6270434</v>
      </c>
      <c r="W119" s="12">
        <v>0</v>
      </c>
      <c r="X119" s="37">
        <v>5412475</v>
      </c>
      <c r="Y119" s="12">
        <v>0</v>
      </c>
      <c r="Z119" s="37"/>
      <c r="AB119" s="37">
        <v>135097</v>
      </c>
      <c r="AC119" s="12">
        <v>0</v>
      </c>
      <c r="AD119" s="37"/>
      <c r="AF119" s="37">
        <v>214847</v>
      </c>
      <c r="AG119" s="12">
        <v>0</v>
      </c>
      <c r="AH119" s="37">
        <v>111053410</v>
      </c>
      <c r="AI119" s="12">
        <v>0.06</v>
      </c>
      <c r="AJ119" s="12">
        <v>8250</v>
      </c>
      <c r="AK119" s="12">
        <v>287706</v>
      </c>
      <c r="AL119" s="12">
        <v>6980644</v>
      </c>
      <c r="AM119" s="12">
        <v>311600</v>
      </c>
      <c r="AN119" s="37">
        <v>364891593</v>
      </c>
      <c r="AO119" s="12">
        <v>0.18</v>
      </c>
      <c r="AP119" s="37">
        <v>33602345</v>
      </c>
      <c r="AQ119" s="12">
        <v>0.02</v>
      </c>
      <c r="AR119" s="37">
        <v>0</v>
      </c>
      <c r="AS119" s="12">
        <v>0</v>
      </c>
      <c r="AT119" s="37"/>
      <c r="AV119" s="37"/>
      <c r="AX119" s="37">
        <v>715458</v>
      </c>
      <c r="AY119" s="12">
        <v>0</v>
      </c>
      <c r="AZ119" s="12">
        <v>15400</v>
      </c>
      <c r="BA119" s="12">
        <v>52970</v>
      </c>
      <c r="BB119" s="12">
        <v>490</v>
      </c>
      <c r="BE119" s="12">
        <v>0</v>
      </c>
      <c r="BF119" s="12">
        <v>14100</v>
      </c>
      <c r="BG119" s="12">
        <v>2164059</v>
      </c>
      <c r="BH119" s="12">
        <v>145534</v>
      </c>
      <c r="BI119" s="12">
        <v>2166650</v>
      </c>
      <c r="BM119" s="12">
        <v>0</v>
      </c>
      <c r="BO119" s="12">
        <v>0</v>
      </c>
      <c r="BP119" s="12">
        <v>0</v>
      </c>
      <c r="BQ119" s="12">
        <v>0.21</v>
      </c>
      <c r="BR119" s="12">
        <v>0</v>
      </c>
      <c r="BS119" s="12">
        <v>0.02</v>
      </c>
      <c r="BT119" s="12">
        <v>0.01</v>
      </c>
      <c r="BU119" s="12">
        <v>0.04</v>
      </c>
      <c r="BV119" s="12">
        <v>0.12</v>
      </c>
      <c r="BW119" s="12">
        <v>0.01</v>
      </c>
      <c r="BX119" s="12">
        <v>0</v>
      </c>
      <c r="BY119" s="12">
        <v>0.28000000000000003</v>
      </c>
      <c r="BZ119" s="12">
        <v>0</v>
      </c>
      <c r="CC119" s="12">
        <v>0</v>
      </c>
      <c r="CG119" s="12" t="s">
        <v>929</v>
      </c>
      <c r="CH119" s="12">
        <v>29.859000000000002</v>
      </c>
      <c r="CI119" s="12" t="s">
        <v>1155</v>
      </c>
      <c r="CJ119" s="12" t="s">
        <v>931</v>
      </c>
      <c r="CK119" s="12" t="s">
        <v>932</v>
      </c>
      <c r="CL119" s="37">
        <v>196321746825</v>
      </c>
      <c r="CN119" s="12" t="s">
        <v>1506</v>
      </c>
      <c r="CS119" s="12"/>
      <c r="CT119" s="36" t="str">
        <f t="shared" si="1"/>
        <v>100bn</v>
      </c>
      <c r="CU119" s="36" t="str">
        <f>VLOOKUP(CK119,Mapping!B:C,2,FALSE)</f>
        <v>US/CA</v>
      </c>
    </row>
    <row r="120" spans="1:99" ht="16" customHeight="1" x14ac:dyDescent="0.35">
      <c r="A120" s="12" t="s">
        <v>1359</v>
      </c>
      <c r="B120" s="12" t="s">
        <v>925</v>
      </c>
      <c r="E120" s="37">
        <v>1255292037</v>
      </c>
      <c r="G120" s="37" t="s">
        <v>1505</v>
      </c>
      <c r="I120" s="37"/>
      <c r="K120" s="37">
        <v>20253656</v>
      </c>
      <c r="L120" s="12">
        <v>0.01</v>
      </c>
      <c r="M120" s="37">
        <v>468342</v>
      </c>
      <c r="N120" s="12">
        <v>0</v>
      </c>
      <c r="O120" s="37">
        <v>7701778</v>
      </c>
      <c r="P120" s="12">
        <v>0</v>
      </c>
      <c r="Q120" s="12">
        <v>0</v>
      </c>
      <c r="R120" s="37">
        <v>7169914</v>
      </c>
      <c r="S120" s="12">
        <v>0</v>
      </c>
      <c r="T120" s="37">
        <v>67898214</v>
      </c>
      <c r="U120" s="12">
        <v>0.04</v>
      </c>
      <c r="V120" s="37">
        <v>2184614</v>
      </c>
      <c r="W120" s="12">
        <v>0</v>
      </c>
      <c r="X120" s="37">
        <v>46092683</v>
      </c>
      <c r="Y120" s="12">
        <v>0.02</v>
      </c>
      <c r="Z120" s="37"/>
      <c r="AB120" s="37">
        <v>1994364</v>
      </c>
      <c r="AC120" s="12">
        <v>0</v>
      </c>
      <c r="AD120" s="37"/>
      <c r="AF120" s="37">
        <v>1022399</v>
      </c>
      <c r="AG120" s="12">
        <v>0</v>
      </c>
      <c r="AH120" s="37">
        <v>0</v>
      </c>
      <c r="AI120" s="12">
        <v>0</v>
      </c>
      <c r="AJ120" s="12">
        <v>122400</v>
      </c>
      <c r="AK120" s="12">
        <v>100400</v>
      </c>
      <c r="AL120" s="12">
        <v>550600</v>
      </c>
      <c r="AN120" s="37">
        <v>1100506073</v>
      </c>
      <c r="AO120" s="12">
        <v>0.56999999999999995</v>
      </c>
      <c r="AP120" s="37">
        <v>0</v>
      </c>
      <c r="AQ120" s="12">
        <v>0</v>
      </c>
      <c r="AR120" s="37"/>
      <c r="AT120" s="37">
        <v>0</v>
      </c>
      <c r="AU120" s="12">
        <v>0</v>
      </c>
      <c r="AV120" s="37"/>
      <c r="AX120" s="37"/>
      <c r="AZ120" s="12">
        <v>540100</v>
      </c>
      <c r="BA120" s="12">
        <v>451093</v>
      </c>
      <c r="BB120" s="12">
        <v>3733</v>
      </c>
      <c r="BD120" s="12">
        <v>0</v>
      </c>
      <c r="BF120" s="12">
        <v>60500</v>
      </c>
      <c r="BG120" s="12">
        <v>327900</v>
      </c>
      <c r="BH120" s="12">
        <v>0</v>
      </c>
      <c r="BI120" s="12">
        <v>6534575</v>
      </c>
      <c r="BK120" s="12">
        <v>606559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X120" s="12">
        <v>0.01</v>
      </c>
      <c r="BY120" s="12">
        <v>0.84</v>
      </c>
      <c r="BZ120" s="12">
        <v>0.01</v>
      </c>
      <c r="CC120" s="12">
        <v>0</v>
      </c>
      <c r="CE120" s="12">
        <v>0.02</v>
      </c>
      <c r="CF120" s="12">
        <v>0</v>
      </c>
      <c r="CG120" s="12" t="s">
        <v>980</v>
      </c>
      <c r="CH120" s="12">
        <v>74.778999999999996</v>
      </c>
      <c r="CI120" s="12" t="s">
        <v>967</v>
      </c>
      <c r="CJ120" s="12" t="s">
        <v>968</v>
      </c>
      <c r="CK120" s="12" t="s">
        <v>932</v>
      </c>
      <c r="CL120" s="37">
        <v>192527331401</v>
      </c>
      <c r="CN120" s="12" t="s">
        <v>1506</v>
      </c>
      <c r="CS120" s="12"/>
      <c r="CT120" s="36" t="str">
        <f t="shared" si="1"/>
        <v>100bn</v>
      </c>
      <c r="CU120" s="36" t="str">
        <f>VLOOKUP(CK120,Mapping!B:C,2,FALSE)</f>
        <v>US/CA</v>
      </c>
    </row>
    <row r="121" spans="1:99" ht="16" customHeight="1" x14ac:dyDescent="0.35">
      <c r="A121" s="12" t="s">
        <v>272</v>
      </c>
      <c r="B121" s="12" t="s">
        <v>925</v>
      </c>
      <c r="C121" s="12">
        <v>119</v>
      </c>
      <c r="D121" s="12">
        <v>126317</v>
      </c>
      <c r="E121" s="37">
        <v>47734928</v>
      </c>
      <c r="G121" s="37">
        <v>6289323</v>
      </c>
      <c r="H121" s="12">
        <v>7.0000000000000007E-2</v>
      </c>
      <c r="I121" s="37"/>
      <c r="K121" s="37">
        <v>1477976</v>
      </c>
      <c r="L121" s="12">
        <v>0.02</v>
      </c>
      <c r="M121" s="37">
        <v>22223984</v>
      </c>
      <c r="N121" s="12">
        <v>0.23</v>
      </c>
      <c r="O121" s="37"/>
      <c r="Q121" s="12">
        <v>200</v>
      </c>
      <c r="R121" s="37"/>
      <c r="T121" s="37"/>
      <c r="V121" s="37"/>
      <c r="X121" s="37">
        <v>306131</v>
      </c>
      <c r="Y121" s="12">
        <v>0</v>
      </c>
      <c r="Z121" s="37"/>
      <c r="AB121" s="37"/>
      <c r="AD121" s="37"/>
      <c r="AF121" s="37"/>
      <c r="AH121" s="37">
        <v>25256</v>
      </c>
      <c r="AI121" s="12">
        <v>0</v>
      </c>
      <c r="AN121" s="37">
        <v>9035347</v>
      </c>
      <c r="AO121" s="12">
        <v>0.1</v>
      </c>
      <c r="AP121" s="37">
        <v>4470261</v>
      </c>
      <c r="AQ121" s="12">
        <v>0.05</v>
      </c>
      <c r="AR121" s="37">
        <v>3906650</v>
      </c>
      <c r="AS121" s="12">
        <v>0.04</v>
      </c>
      <c r="AT121" s="37"/>
      <c r="AV121" s="37"/>
      <c r="AX121" s="37"/>
      <c r="BA121" s="12">
        <v>2996</v>
      </c>
      <c r="BB121" s="12">
        <v>177140</v>
      </c>
      <c r="BE121" s="12">
        <v>104764</v>
      </c>
      <c r="BG121" s="12">
        <v>19200</v>
      </c>
      <c r="BH121" s="12">
        <v>19361</v>
      </c>
      <c r="BI121" s="12">
        <v>53650</v>
      </c>
      <c r="BM121" s="12">
        <v>0.12</v>
      </c>
      <c r="BN121" s="12">
        <v>0.02</v>
      </c>
      <c r="BQ121" s="12">
        <v>0</v>
      </c>
      <c r="BS121" s="12">
        <v>0</v>
      </c>
      <c r="BV121" s="12">
        <v>0.02</v>
      </c>
      <c r="BY121" s="12">
        <v>0.01</v>
      </c>
      <c r="BZ121" s="12">
        <v>0</v>
      </c>
      <c r="CC121" s="12">
        <v>0.01</v>
      </c>
      <c r="CG121" s="12" t="s">
        <v>991</v>
      </c>
      <c r="CH121" s="12">
        <v>47.125</v>
      </c>
      <c r="CI121" s="12" t="s">
        <v>983</v>
      </c>
      <c r="CJ121" s="12" t="s">
        <v>984</v>
      </c>
      <c r="CK121" s="12" t="s">
        <v>985</v>
      </c>
      <c r="CL121" s="37">
        <v>9449474917</v>
      </c>
      <c r="CM121" s="12">
        <v>14335</v>
      </c>
      <c r="CN121" s="12" t="s">
        <v>1506</v>
      </c>
      <c r="CO121" s="12" t="s">
        <v>1507</v>
      </c>
      <c r="CP121" s="12">
        <v>-2230.3769401330378</v>
      </c>
      <c r="CQ121" s="12">
        <v>77</v>
      </c>
      <c r="CS121" s="12"/>
      <c r="CT121" s="36" t="str">
        <f t="shared" si="1"/>
        <v>1bn - 50bn</v>
      </c>
      <c r="CU121" s="36" t="str">
        <f>VLOOKUP(CK121,Mapping!B:C,2,FALSE)</f>
        <v>US/CA</v>
      </c>
    </row>
    <row r="122" spans="1:99" ht="16" customHeight="1" x14ac:dyDescent="0.35">
      <c r="A122" s="12" t="s">
        <v>274</v>
      </c>
      <c r="B122" s="12" t="s">
        <v>925</v>
      </c>
      <c r="C122" s="12">
        <v>120</v>
      </c>
      <c r="D122" s="12">
        <v>123343</v>
      </c>
      <c r="E122" s="37">
        <v>54573343</v>
      </c>
      <c r="G122" s="37">
        <v>6141248</v>
      </c>
      <c r="H122" s="12">
        <v>0.47</v>
      </c>
      <c r="I122" s="37"/>
      <c r="K122" s="37"/>
      <c r="M122" s="37"/>
      <c r="O122" s="37"/>
      <c r="R122" s="37"/>
      <c r="T122" s="37"/>
      <c r="V122" s="37"/>
      <c r="X122" s="37"/>
      <c r="Z122" s="37"/>
      <c r="AB122" s="37"/>
      <c r="AD122" s="37"/>
      <c r="AF122" s="37"/>
      <c r="AH122" s="37"/>
      <c r="AM122" s="12">
        <v>1327360</v>
      </c>
      <c r="AN122" s="37">
        <v>12664643</v>
      </c>
      <c r="AO122" s="12">
        <v>0.96</v>
      </c>
      <c r="AP122" s="37">
        <v>12936536</v>
      </c>
      <c r="AQ122" s="12">
        <v>0.98</v>
      </c>
      <c r="AR122" s="37">
        <v>5246927</v>
      </c>
      <c r="AS122" s="12">
        <v>0.4</v>
      </c>
      <c r="AT122" s="37">
        <v>14635551</v>
      </c>
      <c r="AU122" s="12">
        <v>1.1100000000000001</v>
      </c>
      <c r="AV122" s="37"/>
      <c r="AX122" s="37">
        <v>2948438</v>
      </c>
      <c r="AY122" s="12">
        <v>0.22</v>
      </c>
      <c r="BD122" s="12">
        <v>1372941</v>
      </c>
      <c r="BE122" s="12">
        <v>140706</v>
      </c>
      <c r="BH122" s="12">
        <v>56029</v>
      </c>
      <c r="BI122" s="12">
        <v>75200</v>
      </c>
      <c r="BM122" s="12">
        <v>0.16</v>
      </c>
      <c r="BN122" s="12">
        <v>0.02</v>
      </c>
      <c r="BV122" s="12">
        <v>0.05</v>
      </c>
      <c r="BW122" s="12">
        <v>0.06</v>
      </c>
      <c r="BY122" s="12">
        <v>0.01</v>
      </c>
      <c r="CF122" s="12">
        <v>1.18</v>
      </c>
      <c r="CG122" s="12" t="s">
        <v>996</v>
      </c>
      <c r="CH122" s="12">
        <v>60.180999999999997</v>
      </c>
      <c r="CI122" s="12" t="s">
        <v>1085</v>
      </c>
      <c r="CJ122" s="12" t="s">
        <v>966</v>
      </c>
      <c r="CK122" s="12" t="s">
        <v>932</v>
      </c>
      <c r="CL122" s="37">
        <v>1318644720</v>
      </c>
      <c r="CM122" s="12">
        <v>281</v>
      </c>
      <c r="CN122" s="12" t="s">
        <v>1506</v>
      </c>
      <c r="CO122" s="12" t="s">
        <v>1515</v>
      </c>
      <c r="CP122" s="12">
        <v>144343.84196734527</v>
      </c>
      <c r="CQ122" s="12">
        <v>85</v>
      </c>
      <c r="CS122" s="12"/>
      <c r="CT122" s="36" t="str">
        <f t="shared" si="1"/>
        <v>1bn - 50bn</v>
      </c>
      <c r="CU122" s="36" t="str">
        <f>VLOOKUP(CK122,Mapping!B:C,2,FALSE)</f>
        <v>US/CA</v>
      </c>
    </row>
    <row r="123" spans="1:99" ht="16" customHeight="1" x14ac:dyDescent="0.35">
      <c r="A123" s="12" t="s">
        <v>1360</v>
      </c>
      <c r="B123" s="12" t="s">
        <v>933</v>
      </c>
      <c r="C123" s="12">
        <v>547</v>
      </c>
      <c r="D123" s="12">
        <v>0</v>
      </c>
      <c r="E123" s="37">
        <v>1309619249</v>
      </c>
      <c r="F123" s="12">
        <v>0</v>
      </c>
      <c r="G123" s="37">
        <v>0</v>
      </c>
      <c r="H123" s="12">
        <v>0</v>
      </c>
      <c r="I123" s="37">
        <v>0</v>
      </c>
      <c r="J123" s="12">
        <v>0</v>
      </c>
      <c r="K123" s="37">
        <v>166526069</v>
      </c>
      <c r="L123" s="12">
        <v>0.09</v>
      </c>
      <c r="M123" s="37">
        <v>0</v>
      </c>
      <c r="N123" s="12">
        <v>0</v>
      </c>
      <c r="O123" s="37">
        <v>8086922</v>
      </c>
      <c r="P123" s="12">
        <v>0</v>
      </c>
      <c r="Q123" s="12">
        <v>19326</v>
      </c>
      <c r="R123" s="37"/>
      <c r="T123" s="37"/>
      <c r="V123" s="37"/>
      <c r="X123" s="37"/>
      <c r="Z123" s="37"/>
      <c r="AB123" s="37">
        <v>0</v>
      </c>
      <c r="AC123" s="12">
        <v>0</v>
      </c>
      <c r="AD123" s="37"/>
      <c r="AF123" s="37"/>
      <c r="AH123" s="37">
        <v>2440487</v>
      </c>
      <c r="AI123" s="12">
        <v>0</v>
      </c>
      <c r="AJ123" s="12">
        <v>0</v>
      </c>
      <c r="AL123" s="12">
        <v>532500</v>
      </c>
      <c r="AN123" s="37">
        <v>1126652160</v>
      </c>
      <c r="AO123" s="12">
        <v>0.6</v>
      </c>
      <c r="AP123" s="37">
        <v>1521334</v>
      </c>
      <c r="AQ123" s="12">
        <v>0</v>
      </c>
      <c r="AR123" s="37">
        <v>4392277</v>
      </c>
      <c r="AS123" s="12">
        <v>0</v>
      </c>
      <c r="AT123" s="37">
        <v>0</v>
      </c>
      <c r="AU123" s="12">
        <v>0</v>
      </c>
      <c r="AV123" s="37"/>
      <c r="AX123" s="37"/>
      <c r="BB123" s="12">
        <v>0</v>
      </c>
      <c r="BD123" s="12">
        <v>0</v>
      </c>
      <c r="BE123" s="12">
        <v>117787</v>
      </c>
      <c r="BG123" s="12">
        <v>2696002</v>
      </c>
      <c r="BH123" s="12">
        <v>6589</v>
      </c>
      <c r="BI123" s="12">
        <v>6689825</v>
      </c>
      <c r="BM123" s="12">
        <v>0.13</v>
      </c>
      <c r="BN123" s="12">
        <v>0</v>
      </c>
      <c r="BO123" s="12">
        <v>0</v>
      </c>
      <c r="BQ123" s="12">
        <v>0</v>
      </c>
      <c r="BR123" s="12">
        <v>0</v>
      </c>
      <c r="BS123" s="12">
        <v>0.03</v>
      </c>
      <c r="BU123" s="12">
        <v>0</v>
      </c>
      <c r="BV123" s="12">
        <v>0.01</v>
      </c>
      <c r="BY123" s="12">
        <v>0.86</v>
      </c>
      <c r="CC123" s="12">
        <v>0</v>
      </c>
      <c r="CF123" s="12">
        <v>0</v>
      </c>
      <c r="CG123" s="12" t="s">
        <v>963</v>
      </c>
      <c r="CH123" s="12">
        <v>29.855</v>
      </c>
      <c r="CI123" s="12" t="s">
        <v>1096</v>
      </c>
      <c r="CJ123" s="12" t="s">
        <v>1097</v>
      </c>
      <c r="CK123" s="12" t="s">
        <v>932</v>
      </c>
      <c r="CL123" s="37">
        <v>189075335901</v>
      </c>
      <c r="CM123" s="12">
        <v>45</v>
      </c>
      <c r="CN123" s="12" t="s">
        <v>1506</v>
      </c>
      <c r="CO123" s="12" t="s">
        <v>1510</v>
      </c>
      <c r="CP123" s="12">
        <v>2900147.1679096953</v>
      </c>
      <c r="CQ123" s="12">
        <v>72</v>
      </c>
      <c r="CR123" s="12">
        <v>46037.145833333336</v>
      </c>
      <c r="CS123" s="12"/>
      <c r="CT123" s="36" t="str">
        <f t="shared" si="1"/>
        <v>100bn</v>
      </c>
      <c r="CU123" s="36" t="str">
        <f>VLOOKUP(CK123,Mapping!B:C,2,FALSE)</f>
        <v>US/CA</v>
      </c>
    </row>
    <row r="124" spans="1:99" ht="16" customHeight="1" x14ac:dyDescent="0.35">
      <c r="A124" s="12" t="s">
        <v>280</v>
      </c>
      <c r="B124" s="12" t="s">
        <v>925</v>
      </c>
      <c r="C124" s="12">
        <v>122</v>
      </c>
      <c r="D124" s="12">
        <v>115045</v>
      </c>
      <c r="E124" s="37">
        <v>12707551</v>
      </c>
      <c r="G124" s="37">
        <v>5728091</v>
      </c>
      <c r="H124" s="12">
        <v>0.8</v>
      </c>
      <c r="I124" s="37"/>
      <c r="K124" s="37"/>
      <c r="M124" s="37">
        <v>4115966</v>
      </c>
      <c r="N124" s="12">
        <v>0.56999999999999995</v>
      </c>
      <c r="O124" s="37"/>
      <c r="R124" s="37"/>
      <c r="T124" s="37">
        <v>0</v>
      </c>
      <c r="U124" s="12">
        <v>0</v>
      </c>
      <c r="V124" s="37"/>
      <c r="X124" s="37"/>
      <c r="Z124" s="37"/>
      <c r="AB124" s="37"/>
      <c r="AD124" s="37">
        <v>2863494</v>
      </c>
      <c r="AE124" s="12">
        <v>0.4</v>
      </c>
      <c r="AF124" s="37"/>
      <c r="AH124" s="37"/>
      <c r="AN124" s="37"/>
      <c r="AP124" s="37"/>
      <c r="AR124" s="37">
        <v>0</v>
      </c>
      <c r="AS124" s="12">
        <v>0</v>
      </c>
      <c r="AT124" s="37"/>
      <c r="AV124" s="37"/>
      <c r="AX124" s="37"/>
      <c r="BB124" s="12">
        <v>32807</v>
      </c>
      <c r="BE124" s="12">
        <v>0</v>
      </c>
      <c r="BJ124" s="12">
        <v>25700</v>
      </c>
      <c r="BK124" s="12">
        <v>0</v>
      </c>
      <c r="BM124" s="12">
        <v>0</v>
      </c>
      <c r="BN124" s="12">
        <v>0.02</v>
      </c>
      <c r="CB124" s="12">
        <v>0.01</v>
      </c>
      <c r="CC124" s="12">
        <v>0</v>
      </c>
      <c r="CE124" s="12">
        <v>0</v>
      </c>
      <c r="CG124" s="12" t="s">
        <v>976</v>
      </c>
      <c r="CH124" s="12">
        <v>110.965</v>
      </c>
      <c r="CI124" s="12" t="s">
        <v>950</v>
      </c>
      <c r="CJ124" s="12"/>
      <c r="CK124" s="12" t="s">
        <v>951</v>
      </c>
      <c r="CL124" s="37">
        <v>719277885</v>
      </c>
      <c r="CM124" s="12">
        <v>10617</v>
      </c>
      <c r="CN124" s="12" t="s">
        <v>1513</v>
      </c>
      <c r="CO124" s="12" t="s">
        <v>1507</v>
      </c>
      <c r="CP124" s="12">
        <v>185580.20560370892</v>
      </c>
      <c r="CQ124" s="12">
        <v>100</v>
      </c>
      <c r="CR124" s="12">
        <v>45987.083333333336</v>
      </c>
      <c r="CS124" s="12"/>
      <c r="CT124" s="36" t="str">
        <f t="shared" si="1"/>
        <v>500mn - 1bn</v>
      </c>
      <c r="CU124" s="36" t="str">
        <f>VLOOKUP(CK124,Mapping!B:C,2,FALSE)</f>
        <v>HK</v>
      </c>
    </row>
    <row r="125" spans="1:99" ht="16" customHeight="1" x14ac:dyDescent="0.35">
      <c r="A125" s="12" t="s">
        <v>80</v>
      </c>
      <c r="B125" s="12" t="s">
        <v>933</v>
      </c>
      <c r="C125" s="12">
        <v>38</v>
      </c>
      <c r="D125" s="12">
        <v>714299</v>
      </c>
      <c r="E125" s="37">
        <v>2282765923</v>
      </c>
      <c r="F125" s="12">
        <v>925366</v>
      </c>
      <c r="G125" s="37">
        <v>35564947</v>
      </c>
      <c r="H125" s="12">
        <v>0.02</v>
      </c>
      <c r="I125" s="37">
        <v>44970440</v>
      </c>
      <c r="J125" s="12">
        <v>0.03</v>
      </c>
      <c r="K125" s="37">
        <v>1484115115</v>
      </c>
      <c r="L125" s="12">
        <v>0.9</v>
      </c>
      <c r="M125" s="37">
        <v>101674290</v>
      </c>
      <c r="N125" s="12">
        <v>0.06</v>
      </c>
      <c r="O125" s="37">
        <v>115521902</v>
      </c>
      <c r="P125" s="12">
        <v>7.0000000000000007E-2</v>
      </c>
      <c r="Q125" s="12">
        <v>19770</v>
      </c>
      <c r="R125" s="37">
        <v>3970883</v>
      </c>
      <c r="S125" s="12">
        <v>0</v>
      </c>
      <c r="T125" s="37">
        <v>0</v>
      </c>
      <c r="U125" s="12">
        <v>0</v>
      </c>
      <c r="V125" s="37">
        <v>168211399</v>
      </c>
      <c r="W125" s="12">
        <v>0.1</v>
      </c>
      <c r="X125" s="37">
        <v>52894192</v>
      </c>
      <c r="Y125" s="12">
        <v>0.03</v>
      </c>
      <c r="Z125" s="37"/>
      <c r="AB125" s="37">
        <v>13434392</v>
      </c>
      <c r="AC125" s="12">
        <v>0.01</v>
      </c>
      <c r="AD125" s="37"/>
      <c r="AF125" s="37">
        <v>6978051</v>
      </c>
      <c r="AG125" s="12">
        <v>0</v>
      </c>
      <c r="AH125" s="37">
        <v>2496556</v>
      </c>
      <c r="AI125" s="12">
        <v>0</v>
      </c>
      <c r="AJ125" s="12">
        <v>929940</v>
      </c>
      <c r="AK125" s="12">
        <v>7730621</v>
      </c>
      <c r="AL125" s="12">
        <v>6865542</v>
      </c>
      <c r="AM125" s="12">
        <v>2079200</v>
      </c>
      <c r="AN125" s="37">
        <v>139247913</v>
      </c>
      <c r="AO125" s="12">
        <v>0.08</v>
      </c>
      <c r="AP125" s="37">
        <v>59879705</v>
      </c>
      <c r="AQ125" s="12">
        <v>0.04</v>
      </c>
      <c r="AR125" s="37">
        <v>47810180</v>
      </c>
      <c r="AS125" s="12">
        <v>0.03</v>
      </c>
      <c r="AT125" s="37"/>
      <c r="AV125" s="37"/>
      <c r="AX125" s="37">
        <v>5995958</v>
      </c>
      <c r="AY125" s="12">
        <v>0</v>
      </c>
      <c r="AZ125" s="12">
        <v>375106</v>
      </c>
      <c r="BA125" s="12">
        <v>517657</v>
      </c>
      <c r="BB125" s="12">
        <v>810412</v>
      </c>
      <c r="BE125" s="12">
        <v>1282118</v>
      </c>
      <c r="BF125" s="12">
        <v>517300</v>
      </c>
      <c r="BG125" s="12">
        <v>23562946</v>
      </c>
      <c r="BH125" s="12">
        <v>259343</v>
      </c>
      <c r="BI125" s="12">
        <v>826825</v>
      </c>
      <c r="BK125" s="12">
        <v>0</v>
      </c>
      <c r="BM125" s="12">
        <v>1.43</v>
      </c>
      <c r="BN125" s="12">
        <v>0.1</v>
      </c>
      <c r="BO125" s="12">
        <v>0.13</v>
      </c>
      <c r="BP125" s="12">
        <v>0.02</v>
      </c>
      <c r="BQ125" s="12">
        <v>0</v>
      </c>
      <c r="BR125" s="12">
        <v>0.04</v>
      </c>
      <c r="BS125" s="12">
        <v>0.26</v>
      </c>
      <c r="BT125" s="12">
        <v>0.24</v>
      </c>
      <c r="BU125" s="12">
        <v>0.04</v>
      </c>
      <c r="BV125" s="12">
        <v>0.22</v>
      </c>
      <c r="BW125" s="12">
        <v>0.09</v>
      </c>
      <c r="BX125" s="12">
        <v>0.01</v>
      </c>
      <c r="BY125" s="12">
        <v>0.11</v>
      </c>
      <c r="BZ125" s="12">
        <v>0.01</v>
      </c>
      <c r="CC125" s="12">
        <v>0.03</v>
      </c>
      <c r="CE125" s="12">
        <v>0</v>
      </c>
      <c r="CG125" s="12" t="s">
        <v>940</v>
      </c>
      <c r="CH125" s="12">
        <v>37.677</v>
      </c>
      <c r="CI125" s="12" t="s">
        <v>953</v>
      </c>
      <c r="CJ125" s="12"/>
      <c r="CK125" s="12" t="s">
        <v>954</v>
      </c>
      <c r="CL125" s="37">
        <v>165171115115</v>
      </c>
      <c r="CM125" s="12">
        <v>2050</v>
      </c>
      <c r="CN125" s="12" t="s">
        <v>1506</v>
      </c>
      <c r="CO125" s="12" t="s">
        <v>1508</v>
      </c>
      <c r="CP125" s="12">
        <v>-681881.39488006453</v>
      </c>
      <c r="CQ125" s="12">
        <v>84</v>
      </c>
      <c r="CR125" s="12">
        <v>45981.145833333336</v>
      </c>
      <c r="CS125" s="12"/>
      <c r="CT125" s="36" t="str">
        <f t="shared" si="1"/>
        <v>100bn</v>
      </c>
      <c r="CU125" s="36" t="str">
        <f>VLOOKUP(CK125,Mapping!B:C,2,FALSE)</f>
        <v>EU</v>
      </c>
    </row>
    <row r="126" spans="1:99" ht="16" customHeight="1" x14ac:dyDescent="0.35">
      <c r="A126" s="12" t="s">
        <v>284</v>
      </c>
      <c r="B126" s="12" t="s">
        <v>925</v>
      </c>
      <c r="C126" s="12">
        <v>124</v>
      </c>
      <c r="D126" s="12">
        <v>109385</v>
      </c>
      <c r="E126" s="37">
        <v>712839798</v>
      </c>
      <c r="G126" s="37">
        <v>5446279</v>
      </c>
      <c r="H126" s="12">
        <v>0.1</v>
      </c>
      <c r="I126" s="37"/>
      <c r="K126" s="37">
        <v>147482937</v>
      </c>
      <c r="L126" s="12">
        <v>2.75</v>
      </c>
      <c r="M126" s="37"/>
      <c r="O126" s="37">
        <v>83614972</v>
      </c>
      <c r="P126" s="12">
        <v>1.56</v>
      </c>
      <c r="Q126" s="12">
        <v>0</v>
      </c>
      <c r="R126" s="37"/>
      <c r="T126" s="37">
        <v>159500060</v>
      </c>
      <c r="U126" s="12">
        <v>2.98</v>
      </c>
      <c r="V126" s="37">
        <v>5594266</v>
      </c>
      <c r="W126" s="12">
        <v>0.1</v>
      </c>
      <c r="X126" s="37">
        <v>224505094</v>
      </c>
      <c r="Y126" s="12">
        <v>4.1900000000000004</v>
      </c>
      <c r="Z126" s="37"/>
      <c r="AB126" s="37">
        <v>0</v>
      </c>
      <c r="AC126" s="12">
        <v>0</v>
      </c>
      <c r="AD126" s="37">
        <v>58981737</v>
      </c>
      <c r="AE126" s="12">
        <v>1.1000000000000001</v>
      </c>
      <c r="AF126" s="37">
        <v>10305878</v>
      </c>
      <c r="AG126" s="12">
        <v>0.19</v>
      </c>
      <c r="AH126" s="37">
        <v>0</v>
      </c>
      <c r="AI126" s="12">
        <v>0</v>
      </c>
      <c r="AJ126" s="12">
        <v>0</v>
      </c>
      <c r="AK126" s="12">
        <v>257100</v>
      </c>
      <c r="AL126" s="12">
        <v>5505800</v>
      </c>
      <c r="AN126" s="37"/>
      <c r="AP126" s="37"/>
      <c r="AR126" s="37">
        <v>17408575</v>
      </c>
      <c r="AS126" s="12">
        <v>0.32</v>
      </c>
      <c r="AT126" s="37"/>
      <c r="AV126" s="37"/>
      <c r="AX126" s="37"/>
      <c r="BA126" s="12">
        <v>2197153</v>
      </c>
      <c r="BE126" s="12">
        <v>466843</v>
      </c>
      <c r="BF126" s="12">
        <v>764000</v>
      </c>
      <c r="BG126" s="12">
        <v>2387700</v>
      </c>
      <c r="BJ126" s="12">
        <v>529364</v>
      </c>
      <c r="BK126" s="12">
        <v>1424871</v>
      </c>
      <c r="BM126" s="12">
        <v>0.52</v>
      </c>
      <c r="BN126" s="12">
        <v>0.02</v>
      </c>
      <c r="BP126" s="12">
        <v>0.03</v>
      </c>
      <c r="BQ126" s="12">
        <v>0</v>
      </c>
      <c r="BR126" s="12">
        <v>0</v>
      </c>
      <c r="BS126" s="12">
        <v>0.03</v>
      </c>
      <c r="BT126" s="12">
        <v>0.01</v>
      </c>
      <c r="BU126" s="12">
        <v>0.03</v>
      </c>
      <c r="BZ126" s="12">
        <v>0.04</v>
      </c>
      <c r="CB126" s="12">
        <v>0.18</v>
      </c>
      <c r="CE126" s="12">
        <v>0.04</v>
      </c>
      <c r="CG126" s="12" t="s">
        <v>940</v>
      </c>
      <c r="CH126" s="12">
        <v>65.683000000000007</v>
      </c>
      <c r="CI126" s="12" t="s">
        <v>950</v>
      </c>
      <c r="CJ126" s="12"/>
      <c r="CK126" s="12" t="s">
        <v>951</v>
      </c>
      <c r="CL126" s="37">
        <v>5277093379</v>
      </c>
      <c r="CM126" s="12">
        <v>107</v>
      </c>
      <c r="CN126" s="12" t="s">
        <v>1506</v>
      </c>
      <c r="CO126" s="12" t="s">
        <v>1510</v>
      </c>
      <c r="CP126" s="12">
        <v>848015.56137875433</v>
      </c>
      <c r="CQ126" s="12">
        <v>96</v>
      </c>
      <c r="CR126" s="12">
        <v>45995.097222222219</v>
      </c>
      <c r="CS126" s="12"/>
      <c r="CT126" s="36" t="str">
        <f t="shared" si="1"/>
        <v>1bn - 50bn</v>
      </c>
      <c r="CU126" s="36" t="str">
        <f>VLOOKUP(CK126,Mapping!B:C,2,FALSE)</f>
        <v>HK</v>
      </c>
    </row>
    <row r="127" spans="1:99" ht="16" customHeight="1" x14ac:dyDescent="0.35">
      <c r="A127" s="12" t="s">
        <v>285</v>
      </c>
      <c r="B127" s="12" t="s">
        <v>925</v>
      </c>
      <c r="C127" s="12">
        <v>125</v>
      </c>
      <c r="D127" s="12">
        <v>109100</v>
      </c>
      <c r="E127" s="37">
        <v>206327280</v>
      </c>
      <c r="G127" s="37">
        <v>7845381</v>
      </c>
      <c r="H127" s="12">
        <v>0.04</v>
      </c>
      <c r="I127" s="37"/>
      <c r="K127" s="37"/>
      <c r="M127" s="37">
        <v>73339104</v>
      </c>
      <c r="N127" s="12">
        <v>0.42</v>
      </c>
      <c r="O127" s="37"/>
      <c r="Q127" s="12">
        <v>36480</v>
      </c>
      <c r="R127" s="37"/>
      <c r="T127" s="37">
        <v>25662690</v>
      </c>
      <c r="U127" s="12">
        <v>0.15</v>
      </c>
      <c r="V127" s="37"/>
      <c r="X127" s="37">
        <v>36673841</v>
      </c>
      <c r="Y127" s="12">
        <v>0.21</v>
      </c>
      <c r="Z127" s="37">
        <v>23653736</v>
      </c>
      <c r="AA127" s="12">
        <v>0.14000000000000001</v>
      </c>
      <c r="AB127" s="37"/>
      <c r="AD127" s="37">
        <v>13900264</v>
      </c>
      <c r="AE127" s="12">
        <v>0.08</v>
      </c>
      <c r="AF127" s="37"/>
      <c r="AH127" s="37">
        <v>4951066</v>
      </c>
      <c r="AI127" s="12">
        <v>0.03</v>
      </c>
      <c r="AN127" s="37">
        <v>8236498</v>
      </c>
      <c r="AO127" s="12">
        <v>0.05</v>
      </c>
      <c r="AP127" s="37">
        <v>11878622</v>
      </c>
      <c r="AQ127" s="12">
        <v>7.0000000000000007E-2</v>
      </c>
      <c r="AR127" s="37">
        <v>49272</v>
      </c>
      <c r="AS127" s="12">
        <v>0</v>
      </c>
      <c r="AT127" s="37">
        <v>136806</v>
      </c>
      <c r="AU127" s="12">
        <v>0</v>
      </c>
      <c r="AV127" s="37"/>
      <c r="AX127" s="37"/>
      <c r="BA127" s="12">
        <v>323431</v>
      </c>
      <c r="BB127" s="12">
        <v>500335</v>
      </c>
      <c r="BC127" s="12">
        <v>824172</v>
      </c>
      <c r="BD127" s="12">
        <v>9396</v>
      </c>
      <c r="BE127" s="12">
        <v>600</v>
      </c>
      <c r="BH127" s="12">
        <v>41928</v>
      </c>
      <c r="BI127" s="12">
        <v>38450</v>
      </c>
      <c r="BJ127" s="12">
        <v>106385</v>
      </c>
      <c r="BK127" s="12">
        <v>186475</v>
      </c>
      <c r="BM127" s="12">
        <v>0</v>
      </c>
      <c r="BN127" s="12">
        <v>0.02</v>
      </c>
      <c r="BQ127" s="12">
        <v>0.01</v>
      </c>
      <c r="BV127" s="12">
        <v>0.04</v>
      </c>
      <c r="BY127" s="12">
        <v>0</v>
      </c>
      <c r="BZ127" s="12">
        <v>0.01</v>
      </c>
      <c r="CB127" s="12">
        <v>0.04</v>
      </c>
      <c r="CC127" s="12">
        <v>0.02</v>
      </c>
      <c r="CD127" s="12">
        <v>7.0000000000000007E-2</v>
      </c>
      <c r="CE127" s="12">
        <v>0.01</v>
      </c>
      <c r="CF127" s="12">
        <v>0.01</v>
      </c>
      <c r="CG127" s="12" t="s">
        <v>998</v>
      </c>
      <c r="CH127" s="12">
        <v>97.375</v>
      </c>
      <c r="CI127" s="12" t="s">
        <v>953</v>
      </c>
      <c r="CJ127" s="12"/>
      <c r="CK127" s="12" t="s">
        <v>954</v>
      </c>
      <c r="CL127" s="37">
        <v>17595307135</v>
      </c>
      <c r="CN127" s="12" t="s">
        <v>998</v>
      </c>
      <c r="CS127" s="12"/>
      <c r="CT127" s="36" t="str">
        <f t="shared" si="1"/>
        <v>1bn - 50bn</v>
      </c>
      <c r="CU127" s="36" t="str">
        <f>VLOOKUP(CK127,Mapping!B:C,2,FALSE)</f>
        <v>EU</v>
      </c>
    </row>
    <row r="128" spans="1:99" ht="16" customHeight="1" x14ac:dyDescent="0.35">
      <c r="A128" s="12" t="s">
        <v>152</v>
      </c>
      <c r="B128" s="12" t="s">
        <v>925</v>
      </c>
      <c r="C128" s="12">
        <v>55</v>
      </c>
      <c r="D128" s="12">
        <v>452768</v>
      </c>
      <c r="E128" s="37">
        <v>1964010259</v>
      </c>
      <c r="G128" s="37">
        <v>22543319</v>
      </c>
      <c r="H128" s="12">
        <v>0.01</v>
      </c>
      <c r="I128" s="37"/>
      <c r="K128" s="37"/>
      <c r="M128" s="37">
        <v>366587345</v>
      </c>
      <c r="N128" s="12">
        <v>0.19</v>
      </c>
      <c r="O128" s="37"/>
      <c r="Q128" s="12">
        <v>756210</v>
      </c>
      <c r="R128" s="37"/>
      <c r="T128" s="37">
        <v>56053619</v>
      </c>
      <c r="U128" s="12">
        <v>0.03</v>
      </c>
      <c r="V128" s="37"/>
      <c r="X128" s="37">
        <v>411560808</v>
      </c>
      <c r="Y128" s="12">
        <v>0.22</v>
      </c>
      <c r="Z128" s="37">
        <v>18954902</v>
      </c>
      <c r="AA128" s="12">
        <v>0.01</v>
      </c>
      <c r="AB128" s="37"/>
      <c r="AD128" s="37">
        <v>61359217</v>
      </c>
      <c r="AE128" s="12">
        <v>0.03</v>
      </c>
      <c r="AF128" s="37"/>
      <c r="AH128" s="37">
        <v>95494199</v>
      </c>
      <c r="AI128" s="12">
        <v>0.05</v>
      </c>
      <c r="AN128" s="37">
        <v>844072323</v>
      </c>
      <c r="AO128" s="12">
        <v>0.45</v>
      </c>
      <c r="AP128" s="37">
        <v>58302034</v>
      </c>
      <c r="AQ128" s="12">
        <v>0.03</v>
      </c>
      <c r="AR128" s="37">
        <v>29069196</v>
      </c>
      <c r="AS128" s="12">
        <v>0.02</v>
      </c>
      <c r="AT128" s="37">
        <v>107</v>
      </c>
      <c r="AU128" s="12">
        <v>0</v>
      </c>
      <c r="AV128" s="37">
        <v>13190</v>
      </c>
      <c r="AW128" s="12">
        <v>0</v>
      </c>
      <c r="AX128" s="37"/>
      <c r="BA128" s="12">
        <v>4027802</v>
      </c>
      <c r="BB128" s="12">
        <v>2921946</v>
      </c>
      <c r="BC128" s="12">
        <v>641018</v>
      </c>
      <c r="BD128" s="12">
        <v>10</v>
      </c>
      <c r="BE128" s="12">
        <v>779544</v>
      </c>
      <c r="BH128" s="12">
        <v>252510</v>
      </c>
      <c r="BI128" s="12">
        <v>5011925</v>
      </c>
      <c r="BJ128" s="12">
        <v>550702</v>
      </c>
      <c r="BK128" s="12">
        <v>500747</v>
      </c>
      <c r="BL128" s="12">
        <v>4867</v>
      </c>
      <c r="BM128" s="12">
        <v>0.87</v>
      </c>
      <c r="BN128" s="12">
        <v>7.0000000000000007E-2</v>
      </c>
      <c r="BQ128" s="12">
        <v>0.18</v>
      </c>
      <c r="BV128" s="12">
        <v>0.22</v>
      </c>
      <c r="BY128" s="12">
        <v>0.65</v>
      </c>
      <c r="BZ128" s="12">
        <v>7.0000000000000007E-2</v>
      </c>
      <c r="CA128" s="12">
        <v>0</v>
      </c>
      <c r="CB128" s="12">
        <v>0.19</v>
      </c>
      <c r="CC128" s="12">
        <v>0.12</v>
      </c>
      <c r="CD128" s="12">
        <v>0.05</v>
      </c>
      <c r="CE128" s="12">
        <v>0.02</v>
      </c>
      <c r="CF128" s="12">
        <v>0</v>
      </c>
      <c r="CG128" s="12" t="s">
        <v>998</v>
      </c>
      <c r="CH128" s="12">
        <v>68.786000000000001</v>
      </c>
      <c r="CI128" s="12" t="s">
        <v>941</v>
      </c>
      <c r="CJ128" s="12" t="s">
        <v>941</v>
      </c>
      <c r="CK128" s="12" t="s">
        <v>932</v>
      </c>
      <c r="CL128" s="37">
        <v>188375211643</v>
      </c>
      <c r="CN128" s="12" t="s">
        <v>998</v>
      </c>
      <c r="CS128" s="12"/>
      <c r="CT128" s="36" t="str">
        <f t="shared" si="1"/>
        <v>100bn</v>
      </c>
      <c r="CU128" s="36" t="str">
        <f>VLOOKUP(CK128,Mapping!B:C,2,FALSE)</f>
        <v>US/CA</v>
      </c>
    </row>
    <row r="129" spans="1:99" ht="16" customHeight="1" x14ac:dyDescent="0.35">
      <c r="A129" s="12" t="s">
        <v>98</v>
      </c>
      <c r="B129" s="12" t="s">
        <v>933</v>
      </c>
      <c r="C129" s="12">
        <v>127</v>
      </c>
      <c r="D129" s="12">
        <v>105954</v>
      </c>
      <c r="E129" s="37">
        <v>945531744</v>
      </c>
      <c r="F129" s="12">
        <v>909449</v>
      </c>
      <c r="G129" s="37">
        <v>5275450</v>
      </c>
      <c r="H129" s="12">
        <v>0.02</v>
      </c>
      <c r="I129" s="37">
        <v>47809939</v>
      </c>
      <c r="J129" s="12">
        <v>0.15</v>
      </c>
      <c r="K129" s="37">
        <v>488987693</v>
      </c>
      <c r="L129" s="12">
        <v>1.5</v>
      </c>
      <c r="M129" s="37">
        <v>50308456</v>
      </c>
      <c r="N129" s="12">
        <v>0.15</v>
      </c>
      <c r="O129" s="37">
        <v>252871075</v>
      </c>
      <c r="P129" s="12">
        <v>0.77</v>
      </c>
      <c r="Q129" s="12">
        <v>23902</v>
      </c>
      <c r="R129" s="37">
        <v>802543</v>
      </c>
      <c r="S129" s="12">
        <v>0</v>
      </c>
      <c r="T129" s="37">
        <v>302910</v>
      </c>
      <c r="U129" s="12">
        <v>0</v>
      </c>
      <c r="V129" s="37">
        <v>34654529</v>
      </c>
      <c r="W129" s="12">
        <v>0.11</v>
      </c>
      <c r="X129" s="37">
        <v>5615200</v>
      </c>
      <c r="Y129" s="12">
        <v>0.02</v>
      </c>
      <c r="Z129" s="37">
        <v>13962688</v>
      </c>
      <c r="AA129" s="12">
        <v>0.04</v>
      </c>
      <c r="AB129" s="37">
        <v>2429974</v>
      </c>
      <c r="AC129" s="12">
        <v>0.01</v>
      </c>
      <c r="AD129" s="37">
        <v>8415775</v>
      </c>
      <c r="AE129" s="12">
        <v>0.03</v>
      </c>
      <c r="AF129" s="37">
        <v>352437</v>
      </c>
      <c r="AG129" s="12">
        <v>0</v>
      </c>
      <c r="AH129" s="37">
        <v>3018345</v>
      </c>
      <c r="AI129" s="12">
        <v>0.01</v>
      </c>
      <c r="AJ129" s="12">
        <v>166971</v>
      </c>
      <c r="AK129" s="12">
        <v>1511741</v>
      </c>
      <c r="AL129" s="12">
        <v>23824813</v>
      </c>
      <c r="AM129" s="12">
        <v>220104</v>
      </c>
      <c r="AN129" s="37">
        <v>2349359</v>
      </c>
      <c r="AO129" s="12">
        <v>0.01</v>
      </c>
      <c r="AP129" s="37">
        <v>494797</v>
      </c>
      <c r="AQ129" s="12">
        <v>0</v>
      </c>
      <c r="AR129" s="37">
        <v>27374962</v>
      </c>
      <c r="AS129" s="12">
        <v>0.08</v>
      </c>
      <c r="AT129" s="37"/>
      <c r="AV129" s="37"/>
      <c r="AX129" s="37">
        <v>505612</v>
      </c>
      <c r="AY129" s="12">
        <v>0</v>
      </c>
      <c r="AZ129" s="12">
        <v>72088</v>
      </c>
      <c r="BA129" s="12">
        <v>54954</v>
      </c>
      <c r="BB129" s="12">
        <v>400992</v>
      </c>
      <c r="BC129" s="12">
        <v>472191</v>
      </c>
      <c r="BE129" s="12">
        <v>734110</v>
      </c>
      <c r="BF129" s="12">
        <v>26127</v>
      </c>
      <c r="BG129" s="12">
        <v>7407414</v>
      </c>
      <c r="BH129" s="12">
        <v>2143</v>
      </c>
      <c r="BI129" s="12">
        <v>13950</v>
      </c>
      <c r="BJ129" s="12">
        <v>75532</v>
      </c>
      <c r="BK129" s="12">
        <v>2706</v>
      </c>
      <c r="BM129" s="12">
        <v>0.82</v>
      </c>
      <c r="BN129" s="12">
        <v>0.02</v>
      </c>
      <c r="BO129" s="12">
        <v>0.13</v>
      </c>
      <c r="BP129" s="12">
        <v>0</v>
      </c>
      <c r="BQ129" s="12">
        <v>0.01</v>
      </c>
      <c r="BR129" s="12">
        <v>0.01</v>
      </c>
      <c r="BS129" s="12">
        <v>0.08</v>
      </c>
      <c r="BT129" s="12">
        <v>0.05</v>
      </c>
      <c r="BU129" s="12">
        <v>0.12</v>
      </c>
      <c r="BV129" s="12">
        <v>0</v>
      </c>
      <c r="BW129" s="12">
        <v>0.01</v>
      </c>
      <c r="BX129" s="12">
        <v>0</v>
      </c>
      <c r="BY129" s="12">
        <v>0</v>
      </c>
      <c r="BZ129" s="12">
        <v>0</v>
      </c>
      <c r="CB129" s="12">
        <v>0.03</v>
      </c>
      <c r="CC129" s="12">
        <v>0.02</v>
      </c>
      <c r="CD129" s="12">
        <v>0.04</v>
      </c>
      <c r="CE129" s="12">
        <v>0</v>
      </c>
      <c r="CG129" s="12" t="s">
        <v>940</v>
      </c>
      <c r="CH129" s="12">
        <v>78.98</v>
      </c>
      <c r="CI129" s="12" t="s">
        <v>953</v>
      </c>
      <c r="CJ129" s="12"/>
      <c r="CK129" s="12" t="s">
        <v>954</v>
      </c>
      <c r="CL129" s="37">
        <v>32488066366</v>
      </c>
      <c r="CM129" s="12">
        <v>5387</v>
      </c>
      <c r="CN129" s="12" t="s">
        <v>1506</v>
      </c>
      <c r="CO129" s="12" t="s">
        <v>1508</v>
      </c>
      <c r="CP129" s="12">
        <v>-628050.27212255588</v>
      </c>
      <c r="CQ129" s="12">
        <v>76</v>
      </c>
      <c r="CS129" s="12"/>
      <c r="CT129" s="36" t="str">
        <f t="shared" si="1"/>
        <v>1bn - 50bn</v>
      </c>
      <c r="CU129" s="36" t="str">
        <f>VLOOKUP(CK129,Mapping!B:C,2,FALSE)</f>
        <v>EU</v>
      </c>
    </row>
    <row r="130" spans="1:99" ht="16" customHeight="1" x14ac:dyDescent="0.35">
      <c r="A130" s="12" t="s">
        <v>291</v>
      </c>
      <c r="B130" s="12" t="s">
        <v>925</v>
      </c>
      <c r="C130" s="12">
        <v>128</v>
      </c>
      <c r="D130" s="12">
        <v>104000</v>
      </c>
      <c r="E130" s="37">
        <v>45364018</v>
      </c>
      <c r="G130" s="37">
        <v>5178160</v>
      </c>
      <c r="H130" s="12">
        <v>3.06</v>
      </c>
      <c r="I130" s="37"/>
      <c r="K130" s="37">
        <v>11427040</v>
      </c>
      <c r="L130" s="12">
        <v>6.76</v>
      </c>
      <c r="M130" s="37"/>
      <c r="O130" s="37">
        <v>11268537</v>
      </c>
      <c r="P130" s="12">
        <v>6.66</v>
      </c>
      <c r="R130" s="37"/>
      <c r="T130" s="37"/>
      <c r="V130" s="37">
        <v>2872202</v>
      </c>
      <c r="W130" s="12">
        <v>1.7</v>
      </c>
      <c r="X130" s="37">
        <v>3576300</v>
      </c>
      <c r="Y130" s="12">
        <v>2.11</v>
      </c>
      <c r="Z130" s="37">
        <v>4612920</v>
      </c>
      <c r="AA130" s="12">
        <v>2.73</v>
      </c>
      <c r="AB130" s="37">
        <v>3409377</v>
      </c>
      <c r="AC130" s="12">
        <v>2.02</v>
      </c>
      <c r="AD130" s="37">
        <v>3019482</v>
      </c>
      <c r="AE130" s="12">
        <v>1.79</v>
      </c>
      <c r="AF130" s="37"/>
      <c r="AH130" s="37"/>
      <c r="AJ130" s="12">
        <v>236000</v>
      </c>
      <c r="AK130" s="12">
        <v>132000</v>
      </c>
      <c r="AL130" s="12">
        <v>742000</v>
      </c>
      <c r="AN130" s="37"/>
      <c r="AP130" s="37"/>
      <c r="AR130" s="37"/>
      <c r="AT130" s="37"/>
      <c r="AV130" s="37"/>
      <c r="AX130" s="37"/>
      <c r="BA130" s="12">
        <v>35000</v>
      </c>
      <c r="BC130" s="12">
        <v>156000</v>
      </c>
      <c r="BG130" s="12">
        <v>185000</v>
      </c>
      <c r="BJ130" s="12">
        <v>27100</v>
      </c>
      <c r="BN130" s="12">
        <v>0.02</v>
      </c>
      <c r="BR130" s="12">
        <v>0.01</v>
      </c>
      <c r="BS130" s="12">
        <v>0</v>
      </c>
      <c r="BT130" s="12">
        <v>0</v>
      </c>
      <c r="BU130" s="12">
        <v>0</v>
      </c>
      <c r="BZ130" s="12">
        <v>0</v>
      </c>
      <c r="CB130" s="12">
        <v>0.01</v>
      </c>
      <c r="CD130" s="12">
        <v>0.01</v>
      </c>
      <c r="CG130" s="12" t="s">
        <v>940</v>
      </c>
      <c r="CH130" s="12">
        <v>16.922000000000001</v>
      </c>
      <c r="CI130" s="12" t="s">
        <v>1026</v>
      </c>
      <c r="CJ130" s="12"/>
      <c r="CK130" s="12" t="s">
        <v>1027</v>
      </c>
      <c r="CL130" s="37">
        <v>169084548</v>
      </c>
      <c r="CM130" s="12">
        <v>4893</v>
      </c>
      <c r="CN130" s="12" t="s">
        <v>1506</v>
      </c>
      <c r="CO130" s="12" t="s">
        <v>1508</v>
      </c>
      <c r="CP130" s="12">
        <v>-17924.874017335216</v>
      </c>
      <c r="CQ130" s="12">
        <v>100</v>
      </c>
      <c r="CS130" s="12"/>
      <c r="CT130" s="36" t="str">
        <f t="shared" si="1"/>
        <v>500mn</v>
      </c>
      <c r="CU130" s="36" t="str">
        <f>VLOOKUP(CK130,Mapping!B:C,2,FALSE)</f>
        <v>EU</v>
      </c>
    </row>
    <row r="131" spans="1:99" ht="16" customHeight="1" x14ac:dyDescent="0.35">
      <c r="A131" s="12" t="s">
        <v>1361</v>
      </c>
      <c r="B131" s="12" t="s">
        <v>933</v>
      </c>
      <c r="E131" s="37">
        <v>1428616983</v>
      </c>
      <c r="G131" s="37" t="s">
        <v>1505</v>
      </c>
      <c r="I131" s="37"/>
      <c r="K131" s="37">
        <v>35386098</v>
      </c>
      <c r="L131" s="12">
        <v>0.02</v>
      </c>
      <c r="M131" s="37"/>
      <c r="O131" s="37">
        <v>4235208</v>
      </c>
      <c r="P131" s="12">
        <v>0</v>
      </c>
      <c r="Q131" s="12">
        <v>1889326</v>
      </c>
      <c r="R131" s="37">
        <v>1894899</v>
      </c>
      <c r="S131" s="12">
        <v>0</v>
      </c>
      <c r="T131" s="37"/>
      <c r="V131" s="37">
        <v>263285</v>
      </c>
      <c r="W131" s="12">
        <v>0</v>
      </c>
      <c r="X131" s="37">
        <v>32186393</v>
      </c>
      <c r="Y131" s="12">
        <v>0.02</v>
      </c>
      <c r="Z131" s="37"/>
      <c r="AB131" s="37">
        <v>456510</v>
      </c>
      <c r="AC131" s="12">
        <v>0</v>
      </c>
      <c r="AD131" s="37"/>
      <c r="AF131" s="37">
        <v>1048530</v>
      </c>
      <c r="AG131" s="12">
        <v>0</v>
      </c>
      <c r="AH131" s="37">
        <v>238584087</v>
      </c>
      <c r="AI131" s="12">
        <v>0.14000000000000001</v>
      </c>
      <c r="AJ131" s="12">
        <v>31600</v>
      </c>
      <c r="AK131" s="12">
        <v>12100</v>
      </c>
      <c r="AL131" s="12">
        <v>278876</v>
      </c>
      <c r="AN131" s="37">
        <v>666561021</v>
      </c>
      <c r="AO131" s="12">
        <v>0.38</v>
      </c>
      <c r="AP131" s="37">
        <v>442201221</v>
      </c>
      <c r="AQ131" s="12">
        <v>0.25</v>
      </c>
      <c r="AR131" s="37">
        <v>988670</v>
      </c>
      <c r="AS131" s="12">
        <v>0</v>
      </c>
      <c r="AT131" s="37">
        <v>4811061</v>
      </c>
      <c r="AU131" s="12">
        <v>0</v>
      </c>
      <c r="AV131" s="37"/>
      <c r="AX131" s="37"/>
      <c r="AZ131" s="12">
        <v>179000</v>
      </c>
      <c r="BA131" s="12">
        <v>314997</v>
      </c>
      <c r="BD131" s="12">
        <v>451319</v>
      </c>
      <c r="BE131" s="12">
        <v>26513</v>
      </c>
      <c r="BF131" s="12">
        <v>59700</v>
      </c>
      <c r="BG131" s="12">
        <v>574163</v>
      </c>
      <c r="BH131" s="12">
        <v>1915203</v>
      </c>
      <c r="BI131" s="12">
        <v>3957900</v>
      </c>
      <c r="BM131" s="12">
        <v>0.03</v>
      </c>
      <c r="BP131" s="12">
        <v>0</v>
      </c>
      <c r="BQ131" s="12">
        <v>0.45</v>
      </c>
      <c r="BR131" s="12">
        <v>0</v>
      </c>
      <c r="BS131" s="12">
        <v>0.01</v>
      </c>
      <c r="BT131" s="12">
        <v>0</v>
      </c>
      <c r="BU131" s="12">
        <v>0</v>
      </c>
      <c r="BV131" s="12">
        <v>1.64</v>
      </c>
      <c r="BX131" s="12">
        <v>0</v>
      </c>
      <c r="BY131" s="12">
        <v>0.51</v>
      </c>
      <c r="BZ131" s="12">
        <v>0.01</v>
      </c>
      <c r="CF131" s="12">
        <v>0.39</v>
      </c>
      <c r="CG131" s="12" t="s">
        <v>959</v>
      </c>
      <c r="CH131" s="12">
        <v>54.399000000000001</v>
      </c>
      <c r="CI131" s="12" t="s">
        <v>1085</v>
      </c>
      <c r="CJ131" s="12" t="s">
        <v>966</v>
      </c>
      <c r="CK131" s="12" t="s">
        <v>932</v>
      </c>
      <c r="CL131" s="37">
        <v>174188513143</v>
      </c>
      <c r="CN131" s="12" t="s">
        <v>1506</v>
      </c>
      <c r="CS131" s="12"/>
      <c r="CT131" s="36" t="str">
        <f t="shared" ref="CT131:CT194" si="2">IF(CL131&gt;100000000000, "100bn", IF(CL131&gt;50000000000, "50bn - 100bn",IF(CL131&gt;1000000000, "1bn - 50bn", IF(CL131&gt;500000000, "500mn - 1bn", "500mn"))))</f>
        <v>100bn</v>
      </c>
      <c r="CU131" s="36" t="str">
        <f>VLOOKUP(CK131,Mapping!B:C,2,FALSE)</f>
        <v>US/CA</v>
      </c>
    </row>
    <row r="132" spans="1:99" ht="16" customHeight="1" x14ac:dyDescent="0.35">
      <c r="A132" s="12" t="s">
        <v>294</v>
      </c>
      <c r="B132" s="12" t="s">
        <v>933</v>
      </c>
      <c r="C132" s="12">
        <v>130</v>
      </c>
      <c r="D132" s="12">
        <v>98823</v>
      </c>
      <c r="E132" s="37">
        <v>45443851</v>
      </c>
      <c r="G132" s="37">
        <v>4920397</v>
      </c>
      <c r="H132" s="12">
        <v>0.05</v>
      </c>
      <c r="I132" s="37"/>
      <c r="K132" s="37">
        <v>9419716</v>
      </c>
      <c r="L132" s="12">
        <v>0.09</v>
      </c>
      <c r="M132" s="37"/>
      <c r="O132" s="37">
        <v>4054274</v>
      </c>
      <c r="P132" s="12">
        <v>0.04</v>
      </c>
      <c r="Q132" s="12">
        <v>59100</v>
      </c>
      <c r="R132" s="37">
        <v>1417479</v>
      </c>
      <c r="S132" s="12">
        <v>0.01</v>
      </c>
      <c r="T132" s="37">
        <v>724588</v>
      </c>
      <c r="U132" s="12">
        <v>0.01</v>
      </c>
      <c r="V132" s="37">
        <v>4134198</v>
      </c>
      <c r="W132" s="12">
        <v>0.04</v>
      </c>
      <c r="X132" s="37"/>
      <c r="Z132" s="37"/>
      <c r="AB132" s="37">
        <v>3506659</v>
      </c>
      <c r="AC132" s="12">
        <v>0.04</v>
      </c>
      <c r="AD132" s="37"/>
      <c r="AF132" s="37"/>
      <c r="AH132" s="37">
        <v>7463148</v>
      </c>
      <c r="AI132" s="12">
        <v>7.0000000000000007E-2</v>
      </c>
      <c r="AJ132" s="12">
        <v>215214</v>
      </c>
      <c r="AK132" s="12">
        <v>153800</v>
      </c>
      <c r="AL132" s="12">
        <v>289840</v>
      </c>
      <c r="AN132" s="37">
        <v>9544795</v>
      </c>
      <c r="AO132" s="12">
        <v>0.1</v>
      </c>
      <c r="AP132" s="37">
        <v>258597</v>
      </c>
      <c r="AQ132" s="12">
        <v>0</v>
      </c>
      <c r="AR132" s="37"/>
      <c r="AT132" s="37"/>
      <c r="AV132" s="37"/>
      <c r="AX132" s="37"/>
      <c r="AZ132" s="12">
        <v>88800</v>
      </c>
      <c r="BG132" s="12">
        <v>147000</v>
      </c>
      <c r="BH132" s="12">
        <v>1120</v>
      </c>
      <c r="BI132" s="12">
        <v>56675</v>
      </c>
      <c r="BK132" s="12">
        <v>6473</v>
      </c>
      <c r="BN132" s="12">
        <v>0.01</v>
      </c>
      <c r="BQ132" s="12">
        <v>0.01</v>
      </c>
      <c r="BR132" s="12">
        <v>0.01</v>
      </c>
      <c r="BS132" s="12">
        <v>0</v>
      </c>
      <c r="BT132" s="12">
        <v>0</v>
      </c>
      <c r="BU132" s="12">
        <v>0</v>
      </c>
      <c r="BV132" s="12">
        <v>0</v>
      </c>
      <c r="BX132" s="12">
        <v>0</v>
      </c>
      <c r="BY132" s="12">
        <v>0.01</v>
      </c>
      <c r="CE132" s="12">
        <v>0</v>
      </c>
      <c r="CG132" s="12" t="s">
        <v>959</v>
      </c>
      <c r="CH132" s="12">
        <v>36.984999999999999</v>
      </c>
      <c r="CI132" s="12" t="s">
        <v>988</v>
      </c>
      <c r="CJ132" s="12"/>
      <c r="CK132" s="12" t="s">
        <v>988</v>
      </c>
      <c r="CL132" s="37">
        <v>9875048334</v>
      </c>
      <c r="CM132" s="12">
        <v>1273</v>
      </c>
      <c r="CN132" s="12" t="s">
        <v>1509</v>
      </c>
      <c r="CO132" s="12" t="s">
        <v>1515</v>
      </c>
      <c r="CP132" s="12">
        <v>10617.818988107236</v>
      </c>
      <c r="CQ132" s="12">
        <v>94</v>
      </c>
      <c r="CS132" s="12"/>
      <c r="CT132" s="36" t="str">
        <f t="shared" si="2"/>
        <v>1bn - 50bn</v>
      </c>
      <c r="CU132" s="36" t="str">
        <f>VLOOKUP(CK132,Mapping!B:C,2,FALSE)</f>
        <v>SG</v>
      </c>
    </row>
    <row r="133" spans="1:99" ht="16" customHeight="1" x14ac:dyDescent="0.35">
      <c r="A133" s="12" t="s">
        <v>295</v>
      </c>
      <c r="B133" s="12" t="s">
        <v>925</v>
      </c>
      <c r="C133" s="12">
        <v>131</v>
      </c>
      <c r="D133" s="12">
        <v>98740</v>
      </c>
      <c r="E133" s="37">
        <v>5530367</v>
      </c>
      <c r="G133" s="37">
        <v>4916265</v>
      </c>
      <c r="H133" s="12">
        <v>0.41</v>
      </c>
      <c r="I133" s="37"/>
      <c r="K133" s="37"/>
      <c r="M133" s="37">
        <v>345015</v>
      </c>
      <c r="N133" s="12">
        <v>0.03</v>
      </c>
      <c r="O133" s="37"/>
      <c r="R133" s="37"/>
      <c r="T133" s="37"/>
      <c r="V133" s="37"/>
      <c r="X133" s="37"/>
      <c r="Z133" s="37">
        <v>269087</v>
      </c>
      <c r="AA133" s="12">
        <v>0.02</v>
      </c>
      <c r="AB133" s="37"/>
      <c r="AD133" s="37"/>
      <c r="AF133" s="37"/>
      <c r="AH133" s="37"/>
      <c r="AN133" s="37"/>
      <c r="AP133" s="37"/>
      <c r="AR133" s="37"/>
      <c r="AT133" s="37"/>
      <c r="AV133" s="37"/>
      <c r="AX133" s="37"/>
      <c r="BB133" s="12">
        <v>2750</v>
      </c>
      <c r="BC133" s="12">
        <v>9100</v>
      </c>
      <c r="BN133" s="12">
        <v>0.01</v>
      </c>
      <c r="CC133" s="12">
        <v>0</v>
      </c>
      <c r="CD133" s="12">
        <v>0</v>
      </c>
      <c r="CG133" s="12" t="s">
        <v>998</v>
      </c>
      <c r="CH133" s="12">
        <v>38.683999999999997</v>
      </c>
      <c r="CI133" s="12" t="s">
        <v>1056</v>
      </c>
      <c r="CJ133" s="12"/>
      <c r="CK133" s="12" t="s">
        <v>1057</v>
      </c>
      <c r="CL133" s="37">
        <v>1292136883</v>
      </c>
      <c r="CN133" s="12" t="s">
        <v>998</v>
      </c>
      <c r="CS133" s="12"/>
      <c r="CT133" s="36" t="str">
        <f t="shared" si="2"/>
        <v>1bn - 50bn</v>
      </c>
      <c r="CU133" s="36" t="str">
        <f>VLOOKUP(CK133,Mapping!B:C,2,FALSE)</f>
        <v>Asia</v>
      </c>
    </row>
    <row r="134" spans="1:99" ht="16" customHeight="1" x14ac:dyDescent="0.35">
      <c r="A134" s="12" t="s">
        <v>296</v>
      </c>
      <c r="B134" s="12" t="s">
        <v>925</v>
      </c>
      <c r="C134" s="12">
        <v>132</v>
      </c>
      <c r="D134" s="12">
        <v>97608</v>
      </c>
      <c r="E134" s="37">
        <v>41046989</v>
      </c>
      <c r="G134" s="37">
        <v>4859902</v>
      </c>
      <c r="H134" s="12">
        <v>1.42</v>
      </c>
      <c r="I134" s="37"/>
      <c r="K134" s="37"/>
      <c r="M134" s="37">
        <v>26071968</v>
      </c>
      <c r="N134" s="12">
        <v>7.64</v>
      </c>
      <c r="O134" s="37"/>
      <c r="R134" s="37"/>
      <c r="T134" s="37"/>
      <c r="V134" s="37"/>
      <c r="X134" s="37">
        <v>9660404</v>
      </c>
      <c r="Y134" s="12">
        <v>2.83</v>
      </c>
      <c r="Z134" s="37"/>
      <c r="AB134" s="37"/>
      <c r="AD134" s="37"/>
      <c r="AF134" s="37"/>
      <c r="AH134" s="37"/>
      <c r="AN134" s="37">
        <v>454715</v>
      </c>
      <c r="AO134" s="12">
        <v>0.13</v>
      </c>
      <c r="AP134" s="37"/>
      <c r="AR134" s="37"/>
      <c r="AT134" s="37"/>
      <c r="AV134" s="37"/>
      <c r="AX134" s="37"/>
      <c r="BA134" s="12">
        <v>94543</v>
      </c>
      <c r="BB134" s="12">
        <v>207811</v>
      </c>
      <c r="BI134" s="12">
        <v>2700</v>
      </c>
      <c r="BN134" s="12">
        <v>0.01</v>
      </c>
      <c r="BY134" s="12">
        <v>0</v>
      </c>
      <c r="BZ134" s="12">
        <v>0</v>
      </c>
      <c r="CC134" s="12">
        <v>0.01</v>
      </c>
      <c r="CG134" s="12" t="s">
        <v>929</v>
      </c>
      <c r="CH134" s="12">
        <v>24.641999999999999</v>
      </c>
      <c r="CI134" s="12" t="s">
        <v>953</v>
      </c>
      <c r="CJ134" s="12"/>
      <c r="CK134" s="12" t="s">
        <v>954</v>
      </c>
      <c r="CL134" s="37">
        <v>341237056</v>
      </c>
      <c r="CM134" s="12">
        <v>669</v>
      </c>
      <c r="CN134" s="12" t="s">
        <v>1506</v>
      </c>
      <c r="CO134" s="12" t="s">
        <v>1515</v>
      </c>
      <c r="CP134" s="12">
        <v>12644.809514210843</v>
      </c>
      <c r="CQ134" s="12">
        <v>99</v>
      </c>
      <c r="CS134" s="12"/>
      <c r="CT134" s="36" t="str">
        <f t="shared" si="2"/>
        <v>500mn</v>
      </c>
      <c r="CU134" s="36" t="str">
        <f>VLOOKUP(CK134,Mapping!B:C,2,FALSE)</f>
        <v>EU</v>
      </c>
    </row>
    <row r="135" spans="1:99" ht="16" customHeight="1" x14ac:dyDescent="0.35">
      <c r="A135" s="12" t="s">
        <v>1407</v>
      </c>
      <c r="B135" s="12" t="s">
        <v>925</v>
      </c>
      <c r="E135" s="37">
        <v>513306056</v>
      </c>
      <c r="G135" s="37" t="s">
        <v>1505</v>
      </c>
      <c r="I135" s="37"/>
      <c r="K135" s="37"/>
      <c r="M135" s="37"/>
      <c r="O135" s="37"/>
      <c r="Q135" s="12">
        <v>722793</v>
      </c>
      <c r="R135" s="37"/>
      <c r="T135" s="37"/>
      <c r="V135" s="37"/>
      <c r="X135" s="37">
        <v>21473638</v>
      </c>
      <c r="Y135" s="12">
        <v>0.01</v>
      </c>
      <c r="Z135" s="37"/>
      <c r="AB135" s="37"/>
      <c r="AD135" s="37"/>
      <c r="AF135" s="37"/>
      <c r="AH135" s="37">
        <v>91274300</v>
      </c>
      <c r="AI135" s="12">
        <v>0.03</v>
      </c>
      <c r="AN135" s="37">
        <v>329642794</v>
      </c>
      <c r="AO135" s="12">
        <v>0.11</v>
      </c>
      <c r="AP135" s="37">
        <v>70915324</v>
      </c>
      <c r="AQ135" s="12">
        <v>0.02</v>
      </c>
      <c r="AR135" s="37"/>
      <c r="AT135" s="37"/>
      <c r="AV135" s="37"/>
      <c r="AX135" s="37"/>
      <c r="BA135" s="12">
        <v>210155</v>
      </c>
      <c r="BH135" s="12">
        <v>307139</v>
      </c>
      <c r="BI135" s="12">
        <v>1957350</v>
      </c>
      <c r="BQ135" s="12">
        <v>0.17</v>
      </c>
      <c r="BV135" s="12">
        <v>0.26</v>
      </c>
      <c r="BY135" s="12">
        <v>0.25</v>
      </c>
      <c r="BZ135" s="12">
        <v>0</v>
      </c>
      <c r="CG135" s="12" t="s">
        <v>929</v>
      </c>
      <c r="CH135" s="12">
        <v>9.8569999999999993</v>
      </c>
      <c r="CI135" s="12" t="s">
        <v>1523</v>
      </c>
      <c r="CJ135" s="12"/>
      <c r="CK135" s="12" t="s">
        <v>1043</v>
      </c>
      <c r="CL135" s="37">
        <v>342666590017</v>
      </c>
      <c r="CN135" s="12" t="s">
        <v>1520</v>
      </c>
      <c r="CS135" s="12"/>
      <c r="CT135" s="36" t="str">
        <f t="shared" si="2"/>
        <v>100bn</v>
      </c>
      <c r="CU135" s="36" t="str">
        <f>VLOOKUP(CK135,Mapping!B:C,2,FALSE)</f>
        <v>Asia</v>
      </c>
    </row>
    <row r="136" spans="1:99" ht="16" customHeight="1" x14ac:dyDescent="0.35">
      <c r="A136" s="12" t="s">
        <v>297</v>
      </c>
      <c r="B136" s="12" t="s">
        <v>925</v>
      </c>
      <c r="C136" s="12">
        <v>134</v>
      </c>
      <c r="D136" s="12">
        <v>94790</v>
      </c>
      <c r="E136" s="37">
        <v>12627768</v>
      </c>
      <c r="G136" s="37">
        <v>4719594</v>
      </c>
      <c r="H136" s="12">
        <v>3.43</v>
      </c>
      <c r="I136" s="37"/>
      <c r="K136" s="37"/>
      <c r="M136" s="37">
        <v>715122</v>
      </c>
      <c r="N136" s="12">
        <v>0.52</v>
      </c>
      <c r="O136" s="37"/>
      <c r="R136" s="37"/>
      <c r="T136" s="37"/>
      <c r="V136" s="37"/>
      <c r="X136" s="37">
        <v>0</v>
      </c>
      <c r="Y136" s="12">
        <v>0</v>
      </c>
      <c r="Z136" s="37"/>
      <c r="AB136" s="37"/>
      <c r="AD136" s="37">
        <v>7193052</v>
      </c>
      <c r="AE136" s="12">
        <v>5.23</v>
      </c>
      <c r="AF136" s="37"/>
      <c r="AH136" s="37"/>
      <c r="AN136" s="37"/>
      <c r="AP136" s="37"/>
      <c r="AR136" s="37"/>
      <c r="AT136" s="37"/>
      <c r="AV136" s="37"/>
      <c r="AX136" s="37"/>
      <c r="BA136" s="12">
        <v>0</v>
      </c>
      <c r="BB136" s="12">
        <v>5700</v>
      </c>
      <c r="BJ136" s="12">
        <v>64558</v>
      </c>
      <c r="BN136" s="12">
        <v>0.01</v>
      </c>
      <c r="BZ136" s="12">
        <v>0</v>
      </c>
      <c r="CB136" s="12">
        <v>0.02</v>
      </c>
      <c r="CC136" s="12">
        <v>0</v>
      </c>
      <c r="CG136" s="12" t="s">
        <v>976</v>
      </c>
      <c r="CH136" s="12">
        <v>288.07900000000001</v>
      </c>
      <c r="CI136" s="12" t="s">
        <v>1001</v>
      </c>
      <c r="CJ136" s="12"/>
      <c r="CK136" s="12" t="s">
        <v>951</v>
      </c>
      <c r="CL136" s="37">
        <v>137414893</v>
      </c>
      <c r="CM136" s="12">
        <v>14352</v>
      </c>
      <c r="CN136" s="12" t="s">
        <v>1513</v>
      </c>
      <c r="CO136" s="12" t="s">
        <v>1507</v>
      </c>
      <c r="CP136" s="12">
        <v>-22829.248135456561</v>
      </c>
      <c r="CQ136" s="12">
        <v>98</v>
      </c>
      <c r="CR136" s="12">
        <v>45986.208333333336</v>
      </c>
      <c r="CS136" s="12"/>
      <c r="CT136" s="36" t="str">
        <f t="shared" si="2"/>
        <v>500mn</v>
      </c>
      <c r="CU136" s="36" t="str">
        <f>VLOOKUP(CK136,Mapping!B:C,2,FALSE)</f>
        <v>HK</v>
      </c>
    </row>
    <row r="137" spans="1:99" ht="16" customHeight="1" x14ac:dyDescent="0.35">
      <c r="A137" s="12" t="s">
        <v>143</v>
      </c>
      <c r="B137" s="12" t="s">
        <v>933</v>
      </c>
      <c r="C137" s="12">
        <v>341</v>
      </c>
      <c r="D137" s="12">
        <v>8420</v>
      </c>
      <c r="E137" s="37">
        <v>1197585121</v>
      </c>
      <c r="F137" s="12">
        <v>510600</v>
      </c>
      <c r="G137" s="37">
        <v>419232</v>
      </c>
      <c r="H137" s="12">
        <v>0</v>
      </c>
      <c r="I137" s="37">
        <v>24813865</v>
      </c>
      <c r="J137" s="12">
        <v>0.02</v>
      </c>
      <c r="K137" s="37">
        <v>182379264</v>
      </c>
      <c r="L137" s="12">
        <v>0.12</v>
      </c>
      <c r="M137" s="37">
        <v>341099142</v>
      </c>
      <c r="N137" s="12">
        <v>0.22</v>
      </c>
      <c r="O137" s="37">
        <v>268184613</v>
      </c>
      <c r="P137" s="12">
        <v>0.17</v>
      </c>
      <c r="Q137" s="12">
        <v>606533</v>
      </c>
      <c r="R137" s="37">
        <v>0</v>
      </c>
      <c r="S137" s="12">
        <v>0</v>
      </c>
      <c r="T137" s="37"/>
      <c r="V137" s="37">
        <v>23480251</v>
      </c>
      <c r="W137" s="12">
        <v>0.02</v>
      </c>
      <c r="X137" s="37">
        <v>4022214</v>
      </c>
      <c r="Y137" s="12">
        <v>0</v>
      </c>
      <c r="Z137" s="37"/>
      <c r="AB137" s="37"/>
      <c r="AD137" s="37"/>
      <c r="AF137" s="37">
        <v>41085327</v>
      </c>
      <c r="AG137" s="12">
        <v>0.03</v>
      </c>
      <c r="AH137" s="37">
        <v>76592987</v>
      </c>
      <c r="AI137" s="12">
        <v>0.05</v>
      </c>
      <c r="AK137" s="12">
        <v>1079100</v>
      </c>
      <c r="AL137" s="12">
        <v>17659168</v>
      </c>
      <c r="AN137" s="37">
        <v>195590416</v>
      </c>
      <c r="AO137" s="12">
        <v>0.13</v>
      </c>
      <c r="AP137" s="37">
        <v>38415478</v>
      </c>
      <c r="AQ137" s="12">
        <v>0.02</v>
      </c>
      <c r="AR137" s="37">
        <v>96544</v>
      </c>
      <c r="AS137" s="12">
        <v>0</v>
      </c>
      <c r="AT137" s="37">
        <v>1405788</v>
      </c>
      <c r="AU137" s="12">
        <v>0</v>
      </c>
      <c r="AV137" s="37"/>
      <c r="AX137" s="37"/>
      <c r="AZ137" s="12">
        <v>0</v>
      </c>
      <c r="BA137" s="12">
        <v>39364</v>
      </c>
      <c r="BB137" s="12">
        <v>2718788</v>
      </c>
      <c r="BD137" s="12">
        <v>131875</v>
      </c>
      <c r="BE137" s="12">
        <v>2589</v>
      </c>
      <c r="BF137" s="12">
        <v>3045756</v>
      </c>
      <c r="BG137" s="12">
        <v>2952660</v>
      </c>
      <c r="BH137" s="12">
        <v>166380</v>
      </c>
      <c r="BI137" s="12">
        <v>1161375</v>
      </c>
      <c r="BM137" s="12">
        <v>0</v>
      </c>
      <c r="BN137" s="12">
        <v>0</v>
      </c>
      <c r="BO137" s="12">
        <v>7.0000000000000007E-2</v>
      </c>
      <c r="BP137" s="12">
        <v>0.13</v>
      </c>
      <c r="BQ137" s="12">
        <v>0.14000000000000001</v>
      </c>
      <c r="BS137" s="12">
        <v>0.03</v>
      </c>
      <c r="BT137" s="12">
        <v>0.03</v>
      </c>
      <c r="BU137" s="12">
        <v>0.09</v>
      </c>
      <c r="BV137" s="12">
        <v>0.14000000000000001</v>
      </c>
      <c r="BX137" s="12">
        <v>0</v>
      </c>
      <c r="BY137" s="12">
        <v>0.15</v>
      </c>
      <c r="BZ137" s="12">
        <v>0</v>
      </c>
      <c r="CC137" s="12">
        <v>0.11</v>
      </c>
      <c r="CF137" s="12">
        <v>0.11</v>
      </c>
      <c r="CG137" s="12" t="s">
        <v>940</v>
      </c>
      <c r="CH137" s="12">
        <v>19.712</v>
      </c>
      <c r="CI137" s="12" t="s">
        <v>953</v>
      </c>
      <c r="CJ137" s="12"/>
      <c r="CK137" s="12" t="s">
        <v>954</v>
      </c>
      <c r="CL137" s="37">
        <v>153153114587</v>
      </c>
      <c r="CM137" s="12">
        <v>307</v>
      </c>
      <c r="CN137" s="12" t="s">
        <v>1506</v>
      </c>
      <c r="CO137" s="12" t="s">
        <v>1507</v>
      </c>
      <c r="CP137" s="12">
        <v>1239322.4551501714</v>
      </c>
      <c r="CQ137" s="12">
        <v>64</v>
      </c>
      <c r="CR137" s="12">
        <v>45994.097222222219</v>
      </c>
      <c r="CS137" s="12"/>
      <c r="CT137" s="36" t="str">
        <f t="shared" si="2"/>
        <v>100bn</v>
      </c>
      <c r="CU137" s="36" t="str">
        <f>VLOOKUP(CK137,Mapping!B:C,2,FALSE)</f>
        <v>EU</v>
      </c>
    </row>
    <row r="138" spans="1:99" ht="16" customHeight="1" x14ac:dyDescent="0.35">
      <c r="A138" s="12" t="s">
        <v>299</v>
      </c>
      <c r="B138" s="12" t="s">
        <v>925</v>
      </c>
      <c r="C138" s="12">
        <v>136</v>
      </c>
      <c r="D138" s="12">
        <v>93749</v>
      </c>
      <c r="E138" s="37">
        <v>19466600</v>
      </c>
      <c r="G138" s="37">
        <v>4667763</v>
      </c>
      <c r="H138" s="12">
        <v>0.15</v>
      </c>
      <c r="I138" s="37"/>
      <c r="K138" s="37">
        <v>4486874</v>
      </c>
      <c r="L138" s="12">
        <v>0.14000000000000001</v>
      </c>
      <c r="M138" s="37">
        <v>3914187</v>
      </c>
      <c r="N138" s="12">
        <v>0.12</v>
      </c>
      <c r="O138" s="37"/>
      <c r="Q138" s="12">
        <v>27500</v>
      </c>
      <c r="R138" s="37"/>
      <c r="T138" s="37"/>
      <c r="V138" s="37"/>
      <c r="X138" s="37"/>
      <c r="Z138" s="37">
        <v>2665476</v>
      </c>
      <c r="AA138" s="12">
        <v>0.09</v>
      </c>
      <c r="AB138" s="37"/>
      <c r="AD138" s="37"/>
      <c r="AF138" s="37"/>
      <c r="AH138" s="37">
        <v>3732300</v>
      </c>
      <c r="AI138" s="12">
        <v>0.12</v>
      </c>
      <c r="AN138" s="37"/>
      <c r="AP138" s="37"/>
      <c r="AR138" s="37"/>
      <c r="AT138" s="37"/>
      <c r="AV138" s="37"/>
      <c r="AX138" s="37"/>
      <c r="BB138" s="12">
        <v>21900</v>
      </c>
      <c r="BC138" s="12">
        <v>76200</v>
      </c>
      <c r="BG138" s="12">
        <v>72641</v>
      </c>
      <c r="BN138" s="12">
        <v>0.01</v>
      </c>
      <c r="BQ138" s="12">
        <v>0.01</v>
      </c>
      <c r="BS138" s="12">
        <v>0</v>
      </c>
      <c r="CC138" s="12">
        <v>0</v>
      </c>
      <c r="CD138" s="12">
        <v>0.01</v>
      </c>
      <c r="CG138" s="12" t="s">
        <v>940</v>
      </c>
      <c r="CH138" s="12">
        <v>44.936999999999998</v>
      </c>
      <c r="CI138" s="12" t="s">
        <v>953</v>
      </c>
      <c r="CJ138" s="12"/>
      <c r="CK138" s="12" t="s">
        <v>954</v>
      </c>
      <c r="CL138" s="37">
        <v>3132467428</v>
      </c>
      <c r="CM138" s="12">
        <v>1056</v>
      </c>
      <c r="CN138" s="12" t="s">
        <v>1506</v>
      </c>
      <c r="CO138" s="12" t="s">
        <v>1515</v>
      </c>
      <c r="CP138" s="12">
        <v>24596.008869179601</v>
      </c>
      <c r="CQ138" s="12">
        <v>88</v>
      </c>
      <c r="CR138" s="12">
        <v>45995.048611111109</v>
      </c>
      <c r="CS138" s="12"/>
      <c r="CT138" s="36" t="str">
        <f t="shared" si="2"/>
        <v>1bn - 50bn</v>
      </c>
      <c r="CU138" s="36" t="str">
        <f>VLOOKUP(CK138,Mapping!B:C,2,FALSE)</f>
        <v>EU</v>
      </c>
    </row>
    <row r="139" spans="1:99" ht="16" customHeight="1" x14ac:dyDescent="0.35">
      <c r="A139" s="12" t="s">
        <v>32</v>
      </c>
      <c r="B139" s="12" t="s">
        <v>933</v>
      </c>
      <c r="E139" s="37">
        <v>1916299613</v>
      </c>
      <c r="F139" s="12">
        <v>5453718</v>
      </c>
      <c r="G139" s="37" t="s">
        <v>1505</v>
      </c>
      <c r="I139" s="37">
        <v>265036858</v>
      </c>
      <c r="J139" s="12">
        <v>0.17</v>
      </c>
      <c r="K139" s="37">
        <v>222018689</v>
      </c>
      <c r="L139" s="12">
        <v>0.14000000000000001</v>
      </c>
      <c r="M139" s="37">
        <v>10664</v>
      </c>
      <c r="N139" s="12">
        <v>0</v>
      </c>
      <c r="O139" s="37">
        <v>667072875</v>
      </c>
      <c r="P139" s="12">
        <v>0.43</v>
      </c>
      <c r="Q139" s="12">
        <v>7061</v>
      </c>
      <c r="R139" s="37">
        <v>2137</v>
      </c>
      <c r="S139" s="12">
        <v>0</v>
      </c>
      <c r="T139" s="37">
        <v>0</v>
      </c>
      <c r="U139" s="12">
        <v>0</v>
      </c>
      <c r="V139" s="37">
        <v>173652526</v>
      </c>
      <c r="W139" s="12">
        <v>0.11</v>
      </c>
      <c r="X139" s="37">
        <v>312786263</v>
      </c>
      <c r="Y139" s="12">
        <v>0.2</v>
      </c>
      <c r="Z139" s="37"/>
      <c r="AB139" s="37">
        <v>459486</v>
      </c>
      <c r="AC139" s="12">
        <v>0</v>
      </c>
      <c r="AD139" s="37">
        <v>0</v>
      </c>
      <c r="AE139" s="12">
        <v>0</v>
      </c>
      <c r="AF139" s="37">
        <v>115332199</v>
      </c>
      <c r="AG139" s="12">
        <v>7.0000000000000007E-2</v>
      </c>
      <c r="AH139" s="37">
        <v>891663</v>
      </c>
      <c r="AI139" s="12">
        <v>0</v>
      </c>
      <c r="AJ139" s="12">
        <v>31806</v>
      </c>
      <c r="AK139" s="12">
        <v>7733320</v>
      </c>
      <c r="AL139" s="12">
        <v>39730906</v>
      </c>
      <c r="AM139" s="12">
        <v>6</v>
      </c>
      <c r="AN139" s="37">
        <v>38524428</v>
      </c>
      <c r="AO139" s="12">
        <v>0.03</v>
      </c>
      <c r="AP139" s="37">
        <v>105393435</v>
      </c>
      <c r="AQ139" s="12">
        <v>7.0000000000000007E-2</v>
      </c>
      <c r="AR139" s="37">
        <v>15118373</v>
      </c>
      <c r="AS139" s="12">
        <v>0.01</v>
      </c>
      <c r="AT139" s="37">
        <v>0</v>
      </c>
      <c r="AU139" s="12">
        <v>0</v>
      </c>
      <c r="AV139" s="37"/>
      <c r="AX139" s="37">
        <v>17</v>
      </c>
      <c r="AY139" s="12">
        <v>0</v>
      </c>
      <c r="AZ139" s="12">
        <v>161</v>
      </c>
      <c r="BA139" s="12">
        <v>3061130</v>
      </c>
      <c r="BB139" s="12">
        <v>85</v>
      </c>
      <c r="BD139" s="12">
        <v>0</v>
      </c>
      <c r="BE139" s="12">
        <v>405427</v>
      </c>
      <c r="BF139" s="12">
        <v>7416312</v>
      </c>
      <c r="BG139" s="12">
        <v>3567514</v>
      </c>
      <c r="BH139" s="12">
        <v>456466</v>
      </c>
      <c r="BI139" s="12">
        <v>228750</v>
      </c>
      <c r="BJ139" s="12">
        <v>0</v>
      </c>
      <c r="BK139" s="12">
        <v>0</v>
      </c>
      <c r="BM139" s="12">
        <v>0.45</v>
      </c>
      <c r="BO139" s="12">
        <v>0.79</v>
      </c>
      <c r="BP139" s="12">
        <v>0.32</v>
      </c>
      <c r="BQ139" s="12">
        <v>0</v>
      </c>
      <c r="BR139" s="12">
        <v>0</v>
      </c>
      <c r="BS139" s="12">
        <v>0.04</v>
      </c>
      <c r="BT139" s="12">
        <v>0.24</v>
      </c>
      <c r="BU139" s="12">
        <v>0.21</v>
      </c>
      <c r="BV139" s="12">
        <v>0.39</v>
      </c>
      <c r="BW139" s="12">
        <v>0</v>
      </c>
      <c r="BX139" s="12">
        <v>0</v>
      </c>
      <c r="BY139" s="12">
        <v>0.03</v>
      </c>
      <c r="BZ139" s="12">
        <v>0.05</v>
      </c>
      <c r="CB139" s="12">
        <v>0</v>
      </c>
      <c r="CC139" s="12">
        <v>0</v>
      </c>
      <c r="CE139" s="12">
        <v>0</v>
      </c>
      <c r="CF139" s="12">
        <v>0</v>
      </c>
      <c r="CG139" s="12" t="s">
        <v>940</v>
      </c>
      <c r="CH139" s="12">
        <v>43.975000000000001</v>
      </c>
      <c r="CI139" s="12" t="s">
        <v>953</v>
      </c>
      <c r="CJ139" s="12"/>
      <c r="CK139" s="12" t="s">
        <v>954</v>
      </c>
      <c r="CL139" s="37">
        <v>152579846744</v>
      </c>
      <c r="CN139" s="12" t="s">
        <v>1506</v>
      </c>
      <c r="CR139" s="12">
        <v>45995.097222222219</v>
      </c>
      <c r="CS139" s="12"/>
      <c r="CT139" s="36" t="str">
        <f t="shared" si="2"/>
        <v>100bn</v>
      </c>
      <c r="CU139" s="36" t="str">
        <f>VLOOKUP(CK139,Mapping!B:C,2,FALSE)</f>
        <v>EU</v>
      </c>
    </row>
    <row r="140" spans="1:99" ht="16" customHeight="1" x14ac:dyDescent="0.35">
      <c r="A140" s="12" t="s">
        <v>292</v>
      </c>
      <c r="B140" s="12" t="s">
        <v>925</v>
      </c>
      <c r="C140" s="12">
        <v>129</v>
      </c>
      <c r="D140" s="12">
        <v>102688</v>
      </c>
      <c r="E140" s="37">
        <v>362060088</v>
      </c>
      <c r="G140" s="37">
        <v>5112836</v>
      </c>
      <c r="H140" s="12">
        <v>0</v>
      </c>
      <c r="I140" s="37"/>
      <c r="K140" s="37"/>
      <c r="M140" s="37">
        <v>79187968</v>
      </c>
      <c r="N140" s="12">
        <v>0.05</v>
      </c>
      <c r="O140" s="37"/>
      <c r="Q140" s="12">
        <v>796127</v>
      </c>
      <c r="R140" s="37"/>
      <c r="T140" s="37">
        <v>9544340</v>
      </c>
      <c r="U140" s="12">
        <v>0.01</v>
      </c>
      <c r="V140" s="37"/>
      <c r="X140" s="37">
        <v>492099</v>
      </c>
      <c r="Y140" s="12">
        <v>0</v>
      </c>
      <c r="Z140" s="37">
        <v>2873879</v>
      </c>
      <c r="AA140" s="12">
        <v>0</v>
      </c>
      <c r="AB140" s="37"/>
      <c r="AD140" s="37">
        <v>8052769</v>
      </c>
      <c r="AE140" s="12">
        <v>0</v>
      </c>
      <c r="AF140" s="37"/>
      <c r="AH140" s="37">
        <v>100534918</v>
      </c>
      <c r="AI140" s="12">
        <v>0.06</v>
      </c>
      <c r="AN140" s="37">
        <v>108019970</v>
      </c>
      <c r="AO140" s="12">
        <v>0.06</v>
      </c>
      <c r="AP140" s="37">
        <v>48137333</v>
      </c>
      <c r="AQ140" s="12">
        <v>0.03</v>
      </c>
      <c r="AR140" s="37">
        <v>13611</v>
      </c>
      <c r="AS140" s="12">
        <v>0</v>
      </c>
      <c r="AT140" s="37">
        <v>90365</v>
      </c>
      <c r="AU140" s="12">
        <v>0</v>
      </c>
      <c r="AV140" s="37"/>
      <c r="AX140" s="37"/>
      <c r="BA140" s="12">
        <v>4816</v>
      </c>
      <c r="BB140" s="12">
        <v>631181</v>
      </c>
      <c r="BC140" s="12">
        <v>97189</v>
      </c>
      <c r="BD140" s="12">
        <v>8477</v>
      </c>
      <c r="BE140" s="12">
        <v>365</v>
      </c>
      <c r="BH140" s="12">
        <v>208486</v>
      </c>
      <c r="BI140" s="12">
        <v>641400</v>
      </c>
      <c r="BJ140" s="12">
        <v>72274</v>
      </c>
      <c r="BK140" s="12">
        <v>85263</v>
      </c>
      <c r="BM140" s="12">
        <v>0</v>
      </c>
      <c r="BN140" s="12">
        <v>0.01</v>
      </c>
      <c r="BQ140" s="12">
        <v>0.19</v>
      </c>
      <c r="BV140" s="12">
        <v>0.18</v>
      </c>
      <c r="BY140" s="12">
        <v>0.08</v>
      </c>
      <c r="BZ140" s="12">
        <v>0</v>
      </c>
      <c r="CB140" s="12">
        <v>0.02</v>
      </c>
      <c r="CC140" s="12">
        <v>0.03</v>
      </c>
      <c r="CD140" s="12">
        <v>0.01</v>
      </c>
      <c r="CE140" s="12">
        <v>0</v>
      </c>
      <c r="CF140" s="12">
        <v>0.01</v>
      </c>
      <c r="CG140" s="12" t="s">
        <v>998</v>
      </c>
      <c r="CH140" s="12">
        <v>29.507999999999999</v>
      </c>
      <c r="CI140" s="12" t="s">
        <v>941</v>
      </c>
      <c r="CJ140" s="12" t="s">
        <v>941</v>
      </c>
      <c r="CK140" s="12" t="s">
        <v>932</v>
      </c>
      <c r="CL140" s="37">
        <v>169377413256</v>
      </c>
      <c r="CN140" s="12" t="s">
        <v>998</v>
      </c>
      <c r="CS140" s="12"/>
      <c r="CT140" s="36" t="str">
        <f t="shared" si="2"/>
        <v>100bn</v>
      </c>
      <c r="CU140" s="36" t="str">
        <f>VLOOKUP(CK140,Mapping!B:C,2,FALSE)</f>
        <v>US/CA</v>
      </c>
    </row>
    <row r="141" spans="1:99" ht="16" customHeight="1" x14ac:dyDescent="0.35">
      <c r="A141" s="12" t="s">
        <v>301</v>
      </c>
      <c r="B141" s="12" t="s">
        <v>925</v>
      </c>
      <c r="C141" s="12">
        <v>139</v>
      </c>
      <c r="D141" s="12">
        <v>89838</v>
      </c>
      <c r="E141" s="37">
        <v>76803237</v>
      </c>
      <c r="G141" s="37">
        <v>4473034</v>
      </c>
      <c r="H141" s="12">
        <v>1.32</v>
      </c>
      <c r="I141" s="37"/>
      <c r="K141" s="37"/>
      <c r="M141" s="37">
        <v>345517</v>
      </c>
      <c r="N141" s="12">
        <v>0.1</v>
      </c>
      <c r="O141" s="37"/>
      <c r="R141" s="37"/>
      <c r="T141" s="37"/>
      <c r="V141" s="37"/>
      <c r="X141" s="37">
        <v>71984686</v>
      </c>
      <c r="Y141" s="12">
        <v>21.23</v>
      </c>
      <c r="Z141" s="37"/>
      <c r="AB141" s="37"/>
      <c r="AD141" s="37"/>
      <c r="AF141" s="37"/>
      <c r="AH141" s="37"/>
      <c r="AN141" s="37"/>
      <c r="AP141" s="37"/>
      <c r="AR141" s="37"/>
      <c r="AT141" s="37"/>
      <c r="AV141" s="37"/>
      <c r="AX141" s="37"/>
      <c r="BA141" s="12">
        <v>704489</v>
      </c>
      <c r="BB141" s="12">
        <v>2754</v>
      </c>
      <c r="BN141" s="12">
        <v>0.01</v>
      </c>
      <c r="BZ141" s="12">
        <v>0.01</v>
      </c>
      <c r="CC141" s="12">
        <v>0</v>
      </c>
      <c r="CG141" s="12" t="s">
        <v>976</v>
      </c>
      <c r="CH141" s="12">
        <v>212.09</v>
      </c>
      <c r="CI141" s="12" t="s">
        <v>1090</v>
      </c>
      <c r="CJ141" s="12"/>
      <c r="CK141" s="12" t="s">
        <v>951</v>
      </c>
      <c r="CL141" s="37">
        <v>339052079</v>
      </c>
      <c r="CM141" s="12">
        <v>7950</v>
      </c>
      <c r="CN141" s="12" t="s">
        <v>1513</v>
      </c>
      <c r="CO141" s="12" t="s">
        <v>1507</v>
      </c>
      <c r="CQ141" s="12">
        <v>100</v>
      </c>
      <c r="CS141" s="12"/>
      <c r="CT141" s="36" t="str">
        <f t="shared" si="2"/>
        <v>500mn</v>
      </c>
      <c r="CU141" s="36" t="str">
        <f>VLOOKUP(CK141,Mapping!B:C,2,FALSE)</f>
        <v>HK</v>
      </c>
    </row>
    <row r="142" spans="1:99" ht="16" customHeight="1" x14ac:dyDescent="0.35">
      <c r="A142" s="12" t="s">
        <v>304</v>
      </c>
      <c r="B142" s="12" t="s">
        <v>925</v>
      </c>
      <c r="C142" s="12">
        <v>140</v>
      </c>
      <c r="D142" s="12">
        <v>88112</v>
      </c>
      <c r="E142" s="37">
        <v>21759855</v>
      </c>
      <c r="G142" s="37">
        <v>4387096</v>
      </c>
      <c r="H142" s="12">
        <v>1.61</v>
      </c>
      <c r="I142" s="37"/>
      <c r="K142" s="37"/>
      <c r="M142" s="37"/>
      <c r="O142" s="37"/>
      <c r="R142" s="37"/>
      <c r="T142" s="37"/>
      <c r="V142" s="37"/>
      <c r="X142" s="37"/>
      <c r="Z142" s="37">
        <v>17372759</v>
      </c>
      <c r="AA142" s="12">
        <v>6.36</v>
      </c>
      <c r="AB142" s="37"/>
      <c r="AD142" s="37"/>
      <c r="AF142" s="37"/>
      <c r="AH142" s="37"/>
      <c r="AN142" s="37"/>
      <c r="AP142" s="37"/>
      <c r="AR142" s="37"/>
      <c r="AT142" s="37"/>
      <c r="AV142" s="37"/>
      <c r="AX142" s="37"/>
      <c r="BC142" s="12">
        <v>587513</v>
      </c>
      <c r="BN142" s="12">
        <v>0.01</v>
      </c>
      <c r="CD142" s="12">
        <v>0.05</v>
      </c>
      <c r="CG142" s="12" t="s">
        <v>976</v>
      </c>
      <c r="CH142" s="12">
        <v>54.378999999999998</v>
      </c>
      <c r="CI142" s="12" t="s">
        <v>938</v>
      </c>
      <c r="CJ142" s="12" t="s">
        <v>931</v>
      </c>
      <c r="CK142" s="12" t="s">
        <v>932</v>
      </c>
      <c r="CL142" s="37">
        <v>269832595</v>
      </c>
      <c r="CM142" s="12">
        <v>452</v>
      </c>
      <c r="CN142" s="12" t="s">
        <v>1513</v>
      </c>
      <c r="CO142" s="12" t="s">
        <v>1507</v>
      </c>
      <c r="CP142" s="12">
        <v>131197.1779883088</v>
      </c>
      <c r="CQ142" s="12">
        <v>99</v>
      </c>
      <c r="CR142" s="12">
        <v>46086.909722222219</v>
      </c>
      <c r="CS142" s="12"/>
      <c r="CT142" s="36" t="str">
        <f t="shared" si="2"/>
        <v>500mn</v>
      </c>
      <c r="CU142" s="36" t="str">
        <f>VLOOKUP(CK142,Mapping!B:C,2,FALSE)</f>
        <v>US/CA</v>
      </c>
    </row>
    <row r="143" spans="1:99" ht="16" customHeight="1" x14ac:dyDescent="0.35">
      <c r="A143" s="12" t="s">
        <v>305</v>
      </c>
      <c r="B143" s="12" t="s">
        <v>933</v>
      </c>
      <c r="C143" s="12">
        <v>141</v>
      </c>
      <c r="D143" s="12">
        <v>87610</v>
      </c>
      <c r="E143" s="37">
        <v>213272180</v>
      </c>
      <c r="F143" s="12">
        <v>0</v>
      </c>
      <c r="G143" s="37">
        <v>6300035</v>
      </c>
      <c r="H143" s="12">
        <v>0.03</v>
      </c>
      <c r="I143" s="37">
        <v>0</v>
      </c>
      <c r="J143" s="12">
        <v>0</v>
      </c>
      <c r="K143" s="37">
        <v>12024542</v>
      </c>
      <c r="L143" s="12">
        <v>0.06</v>
      </c>
      <c r="M143" s="37">
        <v>30405236</v>
      </c>
      <c r="N143" s="12">
        <v>0.16</v>
      </c>
      <c r="O143" s="37">
        <v>11804491</v>
      </c>
      <c r="P143" s="12">
        <v>0.06</v>
      </c>
      <c r="Q143" s="12">
        <v>71421</v>
      </c>
      <c r="R143" s="37">
        <v>51776</v>
      </c>
      <c r="S143" s="12">
        <v>0</v>
      </c>
      <c r="T143" s="37"/>
      <c r="V143" s="37">
        <v>0</v>
      </c>
      <c r="W143" s="12">
        <v>0</v>
      </c>
      <c r="X143" s="37">
        <v>4126489</v>
      </c>
      <c r="Y143" s="12">
        <v>0.02</v>
      </c>
      <c r="Z143" s="37"/>
      <c r="AB143" s="37"/>
      <c r="AD143" s="37">
        <v>0</v>
      </c>
      <c r="AE143" s="12">
        <v>0</v>
      </c>
      <c r="AF143" s="37">
        <v>245169</v>
      </c>
      <c r="AG143" s="12">
        <v>0</v>
      </c>
      <c r="AH143" s="37">
        <v>9693258</v>
      </c>
      <c r="AI143" s="12">
        <v>0.05</v>
      </c>
      <c r="AK143" s="12">
        <v>0</v>
      </c>
      <c r="AL143" s="12">
        <v>573699</v>
      </c>
      <c r="AN143" s="37">
        <v>114202412</v>
      </c>
      <c r="AO143" s="12">
        <v>0.59</v>
      </c>
      <c r="AP143" s="37">
        <v>24418772</v>
      </c>
      <c r="AQ143" s="12">
        <v>0.13</v>
      </c>
      <c r="AR143" s="37"/>
      <c r="AT143" s="37"/>
      <c r="AV143" s="37"/>
      <c r="AX143" s="37"/>
      <c r="AZ143" s="12">
        <v>4891</v>
      </c>
      <c r="BA143" s="12">
        <v>36392</v>
      </c>
      <c r="BB143" s="12">
        <v>207431</v>
      </c>
      <c r="BF143" s="12">
        <v>18175</v>
      </c>
      <c r="BG143" s="12">
        <v>159118</v>
      </c>
      <c r="BH143" s="12">
        <v>86191</v>
      </c>
      <c r="BI143" s="12">
        <v>533125</v>
      </c>
      <c r="BJ143" s="12">
        <v>0</v>
      </c>
      <c r="BN143" s="12">
        <v>0.01</v>
      </c>
      <c r="BO143" s="12">
        <v>0</v>
      </c>
      <c r="BP143" s="12">
        <v>0</v>
      </c>
      <c r="BQ143" s="12">
        <v>0.02</v>
      </c>
      <c r="BS143" s="12">
        <v>0</v>
      </c>
      <c r="BT143" s="12">
        <v>0</v>
      </c>
      <c r="BU143" s="12">
        <v>0</v>
      </c>
      <c r="BV143" s="12">
        <v>7.0000000000000007E-2</v>
      </c>
      <c r="BX143" s="12">
        <v>0</v>
      </c>
      <c r="BY143" s="12">
        <v>7.0000000000000007E-2</v>
      </c>
      <c r="BZ143" s="12">
        <v>0</v>
      </c>
      <c r="CB143" s="12">
        <v>0</v>
      </c>
      <c r="CC143" s="12">
        <v>0.01</v>
      </c>
      <c r="CG143" s="12" t="s">
        <v>940</v>
      </c>
      <c r="CH143" s="12">
        <v>41.765999999999998</v>
      </c>
      <c r="CI143" s="12" t="s">
        <v>953</v>
      </c>
      <c r="CJ143" s="12"/>
      <c r="CK143" s="12" t="s">
        <v>954</v>
      </c>
      <c r="CL143" s="37">
        <v>19072415734</v>
      </c>
      <c r="CM143" s="12">
        <v>131</v>
      </c>
      <c r="CN143" s="12" t="s">
        <v>1506</v>
      </c>
      <c r="CO143" s="12" t="s">
        <v>1515</v>
      </c>
      <c r="CP143" s="12">
        <v>452274.38016528927</v>
      </c>
      <c r="CQ143" s="12">
        <v>95</v>
      </c>
      <c r="CS143" s="12"/>
      <c r="CT143" s="36" t="str">
        <f t="shared" si="2"/>
        <v>1bn - 50bn</v>
      </c>
      <c r="CU143" s="36" t="str">
        <f>VLOOKUP(CK143,Mapping!B:C,2,FALSE)</f>
        <v>EU</v>
      </c>
    </row>
    <row r="144" spans="1:99" ht="16" customHeight="1" x14ac:dyDescent="0.35">
      <c r="A144" s="12" t="s">
        <v>198</v>
      </c>
      <c r="B144" s="12" t="s">
        <v>933</v>
      </c>
      <c r="C144" s="12">
        <v>123</v>
      </c>
      <c r="D144" s="12">
        <v>110918</v>
      </c>
      <c r="E144" s="37">
        <v>1463272637</v>
      </c>
      <c r="F144" s="12">
        <v>136350</v>
      </c>
      <c r="G144" s="37">
        <v>5522607</v>
      </c>
      <c r="H144" s="12">
        <v>0</v>
      </c>
      <c r="I144" s="37">
        <v>6626264</v>
      </c>
      <c r="J144" s="12">
        <v>0</v>
      </c>
      <c r="K144" s="37">
        <v>323698863</v>
      </c>
      <c r="L144" s="12">
        <v>0.21</v>
      </c>
      <c r="M144" s="37">
        <v>146988434</v>
      </c>
      <c r="N144" s="12">
        <v>0.1</v>
      </c>
      <c r="O144" s="37">
        <v>175844149</v>
      </c>
      <c r="P144" s="12">
        <v>0.12</v>
      </c>
      <c r="Q144" s="12">
        <v>596282</v>
      </c>
      <c r="R144" s="37">
        <v>56596189</v>
      </c>
      <c r="S144" s="12">
        <v>0.04</v>
      </c>
      <c r="T144" s="37">
        <v>28482573</v>
      </c>
      <c r="U144" s="12">
        <v>0.02</v>
      </c>
      <c r="V144" s="37">
        <v>96566911</v>
      </c>
      <c r="W144" s="12">
        <v>0.06</v>
      </c>
      <c r="X144" s="37"/>
      <c r="Z144" s="37">
        <v>18607869</v>
      </c>
      <c r="AA144" s="12">
        <v>0.01</v>
      </c>
      <c r="AB144" s="37">
        <v>37948509</v>
      </c>
      <c r="AC144" s="12">
        <v>0.02</v>
      </c>
      <c r="AD144" s="37">
        <v>23561876</v>
      </c>
      <c r="AE144" s="12">
        <v>0.02</v>
      </c>
      <c r="AF144" s="37">
        <v>7527743</v>
      </c>
      <c r="AG144" s="12">
        <v>0</v>
      </c>
      <c r="AH144" s="37">
        <v>75298491</v>
      </c>
      <c r="AI144" s="12">
        <v>0.05</v>
      </c>
      <c r="AJ144" s="12">
        <v>2626828</v>
      </c>
      <c r="AK144" s="12">
        <v>4438000</v>
      </c>
      <c r="AL144" s="12">
        <v>11578820</v>
      </c>
      <c r="AM144" s="12">
        <v>108000</v>
      </c>
      <c r="AN144" s="37">
        <v>445287654</v>
      </c>
      <c r="AO144" s="12">
        <v>0.28999999999999998</v>
      </c>
      <c r="AP144" s="37">
        <v>14466413</v>
      </c>
      <c r="AQ144" s="12">
        <v>0.01</v>
      </c>
      <c r="AR144" s="37"/>
      <c r="AT144" s="37"/>
      <c r="AV144" s="37"/>
      <c r="AX144" s="37">
        <v>248092</v>
      </c>
      <c r="AY144" s="12">
        <v>0</v>
      </c>
      <c r="AZ144" s="12">
        <v>5346310</v>
      </c>
      <c r="BB144" s="12">
        <v>1171596</v>
      </c>
      <c r="BC144" s="12">
        <v>629282</v>
      </c>
      <c r="BF144" s="12">
        <v>558050</v>
      </c>
      <c r="BG144" s="12">
        <v>5209088</v>
      </c>
      <c r="BH144" s="12">
        <v>62655</v>
      </c>
      <c r="BI144" s="12">
        <v>2644025</v>
      </c>
      <c r="BJ144" s="12">
        <v>211469</v>
      </c>
      <c r="BK144" s="12">
        <v>254445</v>
      </c>
      <c r="BN144" s="12">
        <v>0.02</v>
      </c>
      <c r="BO144" s="12">
        <v>0.02</v>
      </c>
      <c r="BP144" s="12">
        <v>0.02</v>
      </c>
      <c r="BQ144" s="12">
        <v>0.14000000000000001</v>
      </c>
      <c r="BR144" s="12">
        <v>0.11</v>
      </c>
      <c r="BS144" s="12">
        <v>0.06</v>
      </c>
      <c r="BT144" s="12">
        <v>0.14000000000000001</v>
      </c>
      <c r="BU144" s="12">
        <v>0.06</v>
      </c>
      <c r="BV144" s="12">
        <v>0.05</v>
      </c>
      <c r="BW144" s="12">
        <v>0</v>
      </c>
      <c r="BX144" s="12">
        <v>0.1</v>
      </c>
      <c r="BY144" s="12">
        <v>0.34</v>
      </c>
      <c r="CB144" s="12">
        <v>7.0000000000000007E-2</v>
      </c>
      <c r="CC144" s="12">
        <v>0.05</v>
      </c>
      <c r="CD144" s="12">
        <v>0.05</v>
      </c>
      <c r="CE144" s="12">
        <v>0.01</v>
      </c>
      <c r="CG144" s="12" t="s">
        <v>929</v>
      </c>
      <c r="CH144" s="12">
        <v>30.745999999999999</v>
      </c>
      <c r="CI144" s="12" t="s">
        <v>1028</v>
      </c>
      <c r="CJ144" s="12"/>
      <c r="CK144" s="12" t="s">
        <v>1029</v>
      </c>
      <c r="CL144" s="37">
        <v>152075201531</v>
      </c>
      <c r="CM144" s="12">
        <v>40</v>
      </c>
      <c r="CN144" s="12" t="s">
        <v>1506</v>
      </c>
      <c r="CO144" s="12" t="s">
        <v>1510</v>
      </c>
      <c r="CP144" s="12">
        <v>2382645.9584761141</v>
      </c>
      <c r="CQ144" s="12">
        <v>89</v>
      </c>
      <c r="CS144" s="12"/>
      <c r="CT144" s="36" t="str">
        <f t="shared" si="2"/>
        <v>100bn</v>
      </c>
      <c r="CU144" s="36" t="str">
        <f>VLOOKUP(CK144,Mapping!B:C,2,FALSE)</f>
        <v>EU</v>
      </c>
    </row>
    <row r="145" spans="1:99" ht="16" customHeight="1" x14ac:dyDescent="0.35">
      <c r="A145" s="12" t="s">
        <v>308</v>
      </c>
      <c r="B145" s="12" t="s">
        <v>925</v>
      </c>
      <c r="C145" s="12">
        <v>143</v>
      </c>
      <c r="D145" s="12">
        <v>84019</v>
      </c>
      <c r="E145" s="37">
        <v>70925962</v>
      </c>
      <c r="G145" s="37">
        <v>4183306</v>
      </c>
      <c r="H145" s="12">
        <v>0.01</v>
      </c>
      <c r="I145" s="37"/>
      <c r="K145" s="37"/>
      <c r="M145" s="37"/>
      <c r="O145" s="37"/>
      <c r="Q145" s="12">
        <v>124047</v>
      </c>
      <c r="R145" s="37"/>
      <c r="T145" s="37"/>
      <c r="V145" s="37"/>
      <c r="X145" s="37"/>
      <c r="Z145" s="37"/>
      <c r="AB145" s="37"/>
      <c r="AD145" s="37"/>
      <c r="AF145" s="37"/>
      <c r="AH145" s="37">
        <v>15664655</v>
      </c>
      <c r="AI145" s="12">
        <v>0.05</v>
      </c>
      <c r="AN145" s="37">
        <v>40267500</v>
      </c>
      <c r="AO145" s="12">
        <v>0.13</v>
      </c>
      <c r="AP145" s="37">
        <v>10810501</v>
      </c>
      <c r="AQ145" s="12">
        <v>0.03</v>
      </c>
      <c r="AR145" s="37"/>
      <c r="AT145" s="37"/>
      <c r="AV145" s="37"/>
      <c r="AX145" s="37"/>
      <c r="BH145" s="12">
        <v>46821</v>
      </c>
      <c r="BI145" s="12">
        <v>239100</v>
      </c>
      <c r="BN145" s="12">
        <v>0.01</v>
      </c>
      <c r="BQ145" s="12">
        <v>0.03</v>
      </c>
      <c r="BV145" s="12">
        <v>0.04</v>
      </c>
      <c r="BY145" s="12">
        <v>0.03</v>
      </c>
      <c r="CG145" s="12" t="s">
        <v>940</v>
      </c>
      <c r="CH145" s="12">
        <v>43.783000000000001</v>
      </c>
      <c r="CI145" s="12" t="s">
        <v>1026</v>
      </c>
      <c r="CJ145" s="12"/>
      <c r="CK145" s="12" t="s">
        <v>1027</v>
      </c>
      <c r="CL145" s="37">
        <v>32640148566</v>
      </c>
      <c r="CM145" s="12">
        <v>479</v>
      </c>
      <c r="CN145" s="12" t="s">
        <v>1520</v>
      </c>
      <c r="CO145" s="12" t="s">
        <v>1515</v>
      </c>
      <c r="CP145" s="12">
        <v>223111.99354968756</v>
      </c>
      <c r="CQ145" s="12">
        <v>68</v>
      </c>
      <c r="CS145" s="12"/>
      <c r="CT145" s="36" t="str">
        <f t="shared" si="2"/>
        <v>1bn - 50bn</v>
      </c>
      <c r="CU145" s="36" t="str">
        <f>VLOOKUP(CK145,Mapping!B:C,2,FALSE)</f>
        <v>EU</v>
      </c>
    </row>
    <row r="146" spans="1:99" ht="16" customHeight="1" x14ac:dyDescent="0.35">
      <c r="A146" s="12" t="s">
        <v>313</v>
      </c>
      <c r="B146" s="12" t="s">
        <v>925</v>
      </c>
      <c r="C146" s="12">
        <v>144</v>
      </c>
      <c r="D146" s="12">
        <v>78260</v>
      </c>
      <c r="E146" s="37">
        <v>100170174</v>
      </c>
      <c r="G146" s="37">
        <v>3896565</v>
      </c>
      <c r="H146" s="12">
        <v>0.11</v>
      </c>
      <c r="I146" s="37"/>
      <c r="K146" s="37"/>
      <c r="M146" s="37">
        <v>30774711</v>
      </c>
      <c r="N146" s="12">
        <v>0.9</v>
      </c>
      <c r="O146" s="37"/>
      <c r="Q146" s="12">
        <v>26777</v>
      </c>
      <c r="R146" s="37"/>
      <c r="T146" s="37"/>
      <c r="V146" s="37"/>
      <c r="X146" s="37">
        <v>21965532</v>
      </c>
      <c r="Y146" s="12">
        <v>0.64</v>
      </c>
      <c r="Z146" s="37">
        <v>1557570</v>
      </c>
      <c r="AA146" s="12">
        <v>0.05</v>
      </c>
      <c r="AB146" s="37"/>
      <c r="AD146" s="37">
        <v>9478277</v>
      </c>
      <c r="AE146" s="12">
        <v>0.28000000000000003</v>
      </c>
      <c r="AF146" s="37"/>
      <c r="AH146" s="37">
        <v>3381400</v>
      </c>
      <c r="AI146" s="12">
        <v>0.1</v>
      </c>
      <c r="AN146" s="37">
        <v>24870153</v>
      </c>
      <c r="AO146" s="12">
        <v>0.73</v>
      </c>
      <c r="AP146" s="37">
        <v>4154173</v>
      </c>
      <c r="AQ146" s="12">
        <v>0.12</v>
      </c>
      <c r="AR146" s="37">
        <v>0</v>
      </c>
      <c r="AS146" s="12">
        <v>0</v>
      </c>
      <c r="AT146" s="37">
        <v>91793</v>
      </c>
      <c r="AU146" s="12">
        <v>0</v>
      </c>
      <c r="AV146" s="37"/>
      <c r="AX146" s="37"/>
      <c r="BA146" s="12">
        <v>214969</v>
      </c>
      <c r="BB146" s="12">
        <v>245295</v>
      </c>
      <c r="BC146" s="12">
        <v>52674</v>
      </c>
      <c r="BD146" s="12">
        <v>8611</v>
      </c>
      <c r="BE146" s="12">
        <v>0</v>
      </c>
      <c r="BH146" s="12">
        <v>17992</v>
      </c>
      <c r="BI146" s="12">
        <v>116100</v>
      </c>
      <c r="BJ146" s="12">
        <v>85068</v>
      </c>
      <c r="BM146" s="12">
        <v>0</v>
      </c>
      <c r="BN146" s="12">
        <v>0.01</v>
      </c>
      <c r="BQ146" s="12">
        <v>0.01</v>
      </c>
      <c r="BV146" s="12">
        <v>0.02</v>
      </c>
      <c r="BY146" s="12">
        <v>0.01</v>
      </c>
      <c r="BZ146" s="12">
        <v>0</v>
      </c>
      <c r="CB146" s="12">
        <v>0.03</v>
      </c>
      <c r="CC146" s="12">
        <v>0.01</v>
      </c>
      <c r="CD146" s="12">
        <v>0</v>
      </c>
      <c r="CF146" s="12">
        <v>0.01</v>
      </c>
      <c r="CG146" s="12" t="s">
        <v>940</v>
      </c>
      <c r="CH146" s="12">
        <v>239.02099999999999</v>
      </c>
      <c r="CI146" s="12" t="s">
        <v>1016</v>
      </c>
      <c r="CJ146" s="12" t="s">
        <v>1017</v>
      </c>
      <c r="CK146" s="12" t="s">
        <v>932</v>
      </c>
      <c r="CL146" s="37">
        <v>3414246378</v>
      </c>
      <c r="CM146" s="12">
        <v>14346</v>
      </c>
      <c r="CN146" s="12" t="s">
        <v>1509</v>
      </c>
      <c r="CO146" s="12" t="s">
        <v>1507</v>
      </c>
      <c r="CP146" s="12">
        <v>-9377.2424914331787</v>
      </c>
      <c r="CQ146" s="12">
        <v>70</v>
      </c>
      <c r="CS146" s="12"/>
      <c r="CT146" s="36" t="str">
        <f t="shared" si="2"/>
        <v>1bn - 50bn</v>
      </c>
      <c r="CU146" s="36" t="str">
        <f>VLOOKUP(CK146,Mapping!B:C,2,FALSE)</f>
        <v>US/CA</v>
      </c>
    </row>
    <row r="147" spans="1:99" ht="16" customHeight="1" x14ac:dyDescent="0.35">
      <c r="A147" s="12" t="s">
        <v>316</v>
      </c>
      <c r="B147" s="12" t="s">
        <v>925</v>
      </c>
      <c r="C147" s="12">
        <v>145</v>
      </c>
      <c r="D147" s="12">
        <v>77432</v>
      </c>
      <c r="E147" s="37">
        <v>6406793</v>
      </c>
      <c r="G147" s="37">
        <v>3855339</v>
      </c>
      <c r="H147" s="12">
        <v>0.64</v>
      </c>
      <c r="I147" s="37"/>
      <c r="K147" s="37"/>
      <c r="M147" s="37"/>
      <c r="O147" s="37"/>
      <c r="R147" s="37"/>
      <c r="T147" s="37"/>
      <c r="V147" s="37"/>
      <c r="X147" s="37"/>
      <c r="Z147" s="37"/>
      <c r="AB147" s="37"/>
      <c r="AD147" s="37"/>
      <c r="AF147" s="37"/>
      <c r="AH147" s="37"/>
      <c r="AN147" s="37">
        <v>2551454</v>
      </c>
      <c r="AO147" s="12">
        <v>0.42</v>
      </c>
      <c r="AP147" s="37"/>
      <c r="AR147" s="37"/>
      <c r="AT147" s="37"/>
      <c r="AV147" s="37"/>
      <c r="AX147" s="37"/>
      <c r="BI147" s="12">
        <v>15150</v>
      </c>
      <c r="BN147" s="12">
        <v>0.01</v>
      </c>
      <c r="BY147" s="12">
        <v>0</v>
      </c>
      <c r="CG147" s="12" t="s">
        <v>940</v>
      </c>
      <c r="CH147" s="12">
        <v>32.963999999999999</v>
      </c>
      <c r="CI147" s="12" t="s">
        <v>988</v>
      </c>
      <c r="CJ147" s="12"/>
      <c r="CK147" s="12" t="s">
        <v>988</v>
      </c>
      <c r="CL147" s="37">
        <v>597109561</v>
      </c>
      <c r="CM147" s="12">
        <v>2515</v>
      </c>
      <c r="CN147" s="12" t="s">
        <v>1509</v>
      </c>
      <c r="CO147" s="12" t="s">
        <v>1508</v>
      </c>
      <c r="CP147" s="12">
        <v>-23207.88147550897</v>
      </c>
      <c r="CQ147" s="12">
        <v>89</v>
      </c>
      <c r="CR147" s="12">
        <v>46080.399305555555</v>
      </c>
      <c r="CS147" s="12"/>
      <c r="CT147" s="36" t="str">
        <f t="shared" si="2"/>
        <v>500mn - 1bn</v>
      </c>
      <c r="CU147" s="36" t="str">
        <f>VLOOKUP(CK147,Mapping!B:C,2,FALSE)</f>
        <v>SG</v>
      </c>
    </row>
    <row r="148" spans="1:99" ht="16" customHeight="1" x14ac:dyDescent="0.35">
      <c r="A148" s="12" t="s">
        <v>131</v>
      </c>
      <c r="B148" s="12" t="s">
        <v>933</v>
      </c>
      <c r="C148" s="12">
        <v>146</v>
      </c>
      <c r="D148" s="12">
        <v>76565</v>
      </c>
      <c r="E148" s="37">
        <v>961773787</v>
      </c>
      <c r="F148" s="12">
        <v>533950</v>
      </c>
      <c r="G148" s="37">
        <v>3812171</v>
      </c>
      <c r="H148" s="12">
        <v>0.03</v>
      </c>
      <c r="I148" s="37">
        <v>30026940</v>
      </c>
      <c r="J148" s="12">
        <v>0.2</v>
      </c>
      <c r="K148" s="37">
        <v>558042500</v>
      </c>
      <c r="L148" s="12">
        <v>3.72</v>
      </c>
      <c r="M148" s="37">
        <v>6872950</v>
      </c>
      <c r="N148" s="12">
        <v>0.05</v>
      </c>
      <c r="O148" s="37">
        <v>163430118</v>
      </c>
      <c r="P148" s="12">
        <v>1.0900000000000001</v>
      </c>
      <c r="R148" s="37">
        <v>0</v>
      </c>
      <c r="S148" s="12">
        <v>0</v>
      </c>
      <c r="T148" s="37"/>
      <c r="V148" s="37">
        <v>129655983</v>
      </c>
      <c r="W148" s="12">
        <v>0.86</v>
      </c>
      <c r="X148" s="37">
        <v>9664491</v>
      </c>
      <c r="Y148" s="12">
        <v>0.06</v>
      </c>
      <c r="Z148" s="37"/>
      <c r="AB148" s="37"/>
      <c r="AD148" s="37"/>
      <c r="AF148" s="37">
        <v>12055052</v>
      </c>
      <c r="AG148" s="12">
        <v>0.08</v>
      </c>
      <c r="AH148" s="37"/>
      <c r="AK148" s="12">
        <v>5958700</v>
      </c>
      <c r="AL148" s="12">
        <v>9057312</v>
      </c>
      <c r="AN148" s="37">
        <v>1054224</v>
      </c>
      <c r="AO148" s="12">
        <v>0.01</v>
      </c>
      <c r="AP148" s="37"/>
      <c r="AR148" s="37">
        <v>47159358</v>
      </c>
      <c r="AS148" s="12">
        <v>0.31</v>
      </c>
      <c r="AT148" s="37"/>
      <c r="AV148" s="37"/>
      <c r="AX148" s="37"/>
      <c r="AZ148" s="12">
        <v>0</v>
      </c>
      <c r="BA148" s="12">
        <v>94583</v>
      </c>
      <c r="BB148" s="12">
        <v>54782</v>
      </c>
      <c r="BE148" s="12">
        <v>1264665</v>
      </c>
      <c r="BF148" s="12">
        <v>635700</v>
      </c>
      <c r="BG148" s="12">
        <v>8525039</v>
      </c>
      <c r="BI148" s="12">
        <v>5637</v>
      </c>
      <c r="BM148" s="12">
        <v>1.41</v>
      </c>
      <c r="BN148" s="12">
        <v>0.01</v>
      </c>
      <c r="BO148" s="12">
        <v>0.08</v>
      </c>
      <c r="BP148" s="12">
        <v>0.03</v>
      </c>
      <c r="BS148" s="12">
        <v>0.09</v>
      </c>
      <c r="BT148" s="12">
        <v>0.19</v>
      </c>
      <c r="BU148" s="12">
        <v>0.05</v>
      </c>
      <c r="BX148" s="12">
        <v>0</v>
      </c>
      <c r="BY148" s="12">
        <v>0</v>
      </c>
      <c r="BZ148" s="12">
        <v>0</v>
      </c>
      <c r="CC148" s="12">
        <v>0</v>
      </c>
      <c r="CG148" s="12" t="s">
        <v>959</v>
      </c>
      <c r="CH148" s="12">
        <v>35.863</v>
      </c>
      <c r="CI148" s="12" t="s">
        <v>988</v>
      </c>
      <c r="CJ148" s="12"/>
      <c r="CK148" s="12" t="s">
        <v>988</v>
      </c>
      <c r="CL148" s="37">
        <v>14802321497</v>
      </c>
      <c r="CM148" s="12">
        <v>636</v>
      </c>
      <c r="CN148" s="12" t="s">
        <v>1506</v>
      </c>
      <c r="CO148" s="12" t="s">
        <v>1507</v>
      </c>
      <c r="CP148" s="12">
        <v>97621.3061882685</v>
      </c>
      <c r="CQ148" s="12">
        <v>96</v>
      </c>
      <c r="CS148" s="12"/>
      <c r="CT148" s="36" t="str">
        <f t="shared" si="2"/>
        <v>1bn - 50bn</v>
      </c>
      <c r="CU148" s="36" t="str">
        <f>VLOOKUP(CK148,Mapping!B:C,2,FALSE)</f>
        <v>SG</v>
      </c>
    </row>
    <row r="149" spans="1:99" ht="16" customHeight="1" x14ac:dyDescent="0.35">
      <c r="A149" s="12" t="s">
        <v>319</v>
      </c>
      <c r="B149" s="12" t="s">
        <v>925</v>
      </c>
      <c r="C149" s="12">
        <v>147</v>
      </c>
      <c r="D149" s="12">
        <v>74142</v>
      </c>
      <c r="E149" s="37">
        <v>205025491</v>
      </c>
      <c r="G149" s="37">
        <v>3691530</v>
      </c>
      <c r="H149" s="12">
        <v>0.02</v>
      </c>
      <c r="I149" s="37"/>
      <c r="K149" s="37"/>
      <c r="M149" s="37">
        <v>10823936</v>
      </c>
      <c r="N149" s="12">
        <v>7.0000000000000007E-2</v>
      </c>
      <c r="O149" s="37"/>
      <c r="Q149" s="12">
        <v>1076102</v>
      </c>
      <c r="R149" s="37"/>
      <c r="T149" s="37">
        <v>190858</v>
      </c>
      <c r="U149" s="12">
        <v>0</v>
      </c>
      <c r="V149" s="37"/>
      <c r="X149" s="37">
        <v>5364143</v>
      </c>
      <c r="Y149" s="12">
        <v>0.03</v>
      </c>
      <c r="Z149" s="37">
        <v>6663777</v>
      </c>
      <c r="AA149" s="12">
        <v>0.04</v>
      </c>
      <c r="AB149" s="37"/>
      <c r="AD149" s="37">
        <v>6797</v>
      </c>
      <c r="AE149" s="12">
        <v>0</v>
      </c>
      <c r="AF149" s="37"/>
      <c r="AH149" s="37">
        <v>135890161</v>
      </c>
      <c r="AI149" s="12">
        <v>0.83</v>
      </c>
      <c r="AN149" s="37">
        <v>29164887</v>
      </c>
      <c r="AO149" s="12">
        <v>0.18</v>
      </c>
      <c r="AP149" s="37">
        <v>11921082</v>
      </c>
      <c r="AQ149" s="12">
        <v>7.0000000000000007E-2</v>
      </c>
      <c r="AR149" s="37">
        <v>1308320</v>
      </c>
      <c r="AS149" s="12">
        <v>0.01</v>
      </c>
      <c r="AT149" s="37">
        <v>0</v>
      </c>
      <c r="AU149" s="12">
        <v>0</v>
      </c>
      <c r="AV149" s="37"/>
      <c r="AX149" s="37"/>
      <c r="BA149" s="12">
        <v>52497</v>
      </c>
      <c r="BB149" s="12">
        <v>86274</v>
      </c>
      <c r="BC149" s="12">
        <v>225356</v>
      </c>
      <c r="BD149" s="12">
        <v>0</v>
      </c>
      <c r="BE149" s="12">
        <v>35085</v>
      </c>
      <c r="BH149" s="12">
        <v>51631</v>
      </c>
      <c r="BI149" s="12">
        <v>173175</v>
      </c>
      <c r="BJ149" s="12">
        <v>61</v>
      </c>
      <c r="BK149" s="12">
        <v>1705</v>
      </c>
      <c r="BM149" s="12">
        <v>0.04</v>
      </c>
      <c r="BN149" s="12">
        <v>0.01</v>
      </c>
      <c r="BQ149" s="12">
        <v>0.26</v>
      </c>
      <c r="BV149" s="12">
        <v>0.04</v>
      </c>
      <c r="BY149" s="12">
        <v>0.02</v>
      </c>
      <c r="BZ149" s="12">
        <v>0</v>
      </c>
      <c r="CB149" s="12">
        <v>0</v>
      </c>
      <c r="CC149" s="12">
        <v>0</v>
      </c>
      <c r="CD149" s="12">
        <v>0.02</v>
      </c>
      <c r="CE149" s="12">
        <v>0</v>
      </c>
      <c r="CF149" s="12">
        <v>0</v>
      </c>
      <c r="CG149" s="12" t="s">
        <v>976</v>
      </c>
      <c r="CH149" s="12">
        <v>188.70400000000001</v>
      </c>
      <c r="CI149" s="12" t="s">
        <v>941</v>
      </c>
      <c r="CJ149" s="12" t="s">
        <v>941</v>
      </c>
      <c r="CK149" s="12" t="s">
        <v>932</v>
      </c>
      <c r="CL149" s="37">
        <v>16366774725</v>
      </c>
      <c r="CM149" s="12">
        <v>10839</v>
      </c>
      <c r="CN149" s="12" t="s">
        <v>1513</v>
      </c>
      <c r="CO149" s="12" t="s">
        <v>1507</v>
      </c>
      <c r="CP149" s="12">
        <v>99565.369885103806</v>
      </c>
      <c r="CQ149" s="12">
        <v>65</v>
      </c>
      <c r="CS149" s="12"/>
      <c r="CT149" s="36" t="str">
        <f t="shared" si="2"/>
        <v>1bn - 50bn</v>
      </c>
      <c r="CU149" s="36" t="str">
        <f>VLOOKUP(CK149,Mapping!B:C,2,FALSE)</f>
        <v>US/CA</v>
      </c>
    </row>
    <row r="150" spans="1:99" ht="16" customHeight="1" x14ac:dyDescent="0.35">
      <c r="A150" s="12" t="s">
        <v>307</v>
      </c>
      <c r="B150" s="12" t="s">
        <v>933</v>
      </c>
      <c r="C150" s="12">
        <v>379</v>
      </c>
      <c r="D150" s="12">
        <v>5279</v>
      </c>
      <c r="E150" s="37">
        <v>276225758</v>
      </c>
      <c r="F150" s="12">
        <v>80000</v>
      </c>
      <c r="G150" s="37">
        <v>262841</v>
      </c>
      <c r="H150" s="12">
        <v>0</v>
      </c>
      <c r="I150" s="37">
        <v>3887797</v>
      </c>
      <c r="J150" s="12">
        <v>0</v>
      </c>
      <c r="K150" s="37">
        <v>35516476</v>
      </c>
      <c r="L150" s="12">
        <v>0.02</v>
      </c>
      <c r="M150" s="37">
        <v>5865255</v>
      </c>
      <c r="N150" s="12">
        <v>0</v>
      </c>
      <c r="O150" s="37">
        <v>91761669</v>
      </c>
      <c r="P150" s="12">
        <v>0.06</v>
      </c>
      <c r="Q150" s="12">
        <v>13854</v>
      </c>
      <c r="R150" s="37">
        <v>110095</v>
      </c>
      <c r="S150" s="12">
        <v>0</v>
      </c>
      <c r="T150" s="37"/>
      <c r="V150" s="37">
        <v>7192124</v>
      </c>
      <c r="W150" s="12">
        <v>0</v>
      </c>
      <c r="X150" s="37">
        <v>1694042</v>
      </c>
      <c r="Y150" s="12">
        <v>0</v>
      </c>
      <c r="Z150" s="37"/>
      <c r="AB150" s="37"/>
      <c r="AD150" s="37"/>
      <c r="AF150" s="37">
        <v>0</v>
      </c>
      <c r="AG150" s="12">
        <v>0</v>
      </c>
      <c r="AH150" s="37">
        <v>1749483</v>
      </c>
      <c r="AI150" s="12">
        <v>0</v>
      </c>
      <c r="AK150" s="12">
        <v>330534</v>
      </c>
      <c r="AL150" s="12">
        <v>6042236</v>
      </c>
      <c r="AN150" s="37">
        <v>126179080</v>
      </c>
      <c r="AO150" s="12">
        <v>0.08</v>
      </c>
      <c r="AP150" s="37">
        <v>2006896</v>
      </c>
      <c r="AQ150" s="12">
        <v>0</v>
      </c>
      <c r="AR150" s="37">
        <v>0</v>
      </c>
      <c r="AS150" s="12">
        <v>0</v>
      </c>
      <c r="AT150" s="37"/>
      <c r="AV150" s="37"/>
      <c r="AX150" s="37"/>
      <c r="AZ150" s="12">
        <v>10400</v>
      </c>
      <c r="BA150" s="12">
        <v>16579</v>
      </c>
      <c r="BB150" s="12">
        <v>46750</v>
      </c>
      <c r="BE150" s="12">
        <v>0</v>
      </c>
      <c r="BF150" s="12">
        <v>0</v>
      </c>
      <c r="BG150" s="12">
        <v>575000</v>
      </c>
      <c r="BH150" s="12">
        <v>8692</v>
      </c>
      <c r="BI150" s="12">
        <v>749225</v>
      </c>
      <c r="BM150" s="12">
        <v>0</v>
      </c>
      <c r="BN150" s="12">
        <v>0</v>
      </c>
      <c r="BO150" s="12">
        <v>0.01</v>
      </c>
      <c r="BP150" s="12">
        <v>0</v>
      </c>
      <c r="BQ150" s="12">
        <v>0</v>
      </c>
      <c r="BS150" s="12">
        <v>0.01</v>
      </c>
      <c r="BT150" s="12">
        <v>0.01</v>
      </c>
      <c r="BU150" s="12">
        <v>0.03</v>
      </c>
      <c r="BV150" s="12">
        <v>0.01</v>
      </c>
      <c r="BX150" s="12">
        <v>0</v>
      </c>
      <c r="BY150" s="12">
        <v>0.1</v>
      </c>
      <c r="BZ150" s="12">
        <v>0</v>
      </c>
      <c r="CC150" s="12">
        <v>0</v>
      </c>
      <c r="CG150" s="12" t="s">
        <v>959</v>
      </c>
      <c r="CH150" s="12">
        <v>68.370999999999995</v>
      </c>
      <c r="CI150" s="12" t="s">
        <v>989</v>
      </c>
      <c r="CJ150" s="12"/>
      <c r="CK150" s="12" t="s">
        <v>990</v>
      </c>
      <c r="CL150" s="37">
        <v>150249155596</v>
      </c>
      <c r="CM150" s="12">
        <v>123</v>
      </c>
      <c r="CN150" s="12" t="s">
        <v>1506</v>
      </c>
      <c r="CO150" s="12" t="s">
        <v>1507</v>
      </c>
      <c r="CP150" s="12">
        <v>1405571.3364241081</v>
      </c>
      <c r="CQ150" s="12">
        <v>79</v>
      </c>
      <c r="CS150" s="12"/>
      <c r="CT150" s="36" t="str">
        <f t="shared" si="2"/>
        <v>100bn</v>
      </c>
      <c r="CU150" s="36" t="str">
        <f>VLOOKUP(CK150,Mapping!B:C,2,FALSE)</f>
        <v>EU</v>
      </c>
    </row>
    <row r="151" spans="1:99" ht="16" customHeight="1" x14ac:dyDescent="0.35">
      <c r="A151" s="12" t="s">
        <v>321</v>
      </c>
      <c r="B151" s="12" t="s">
        <v>925</v>
      </c>
      <c r="C151" s="12">
        <v>149</v>
      </c>
      <c r="D151" s="12">
        <v>73600</v>
      </c>
      <c r="E151" s="37">
        <v>207287204</v>
      </c>
      <c r="G151" s="37">
        <v>3664544</v>
      </c>
      <c r="H151" s="12">
        <v>0.02</v>
      </c>
      <c r="I151" s="37"/>
      <c r="K151" s="37"/>
      <c r="M151" s="37">
        <v>0</v>
      </c>
      <c r="N151" s="12">
        <v>0</v>
      </c>
      <c r="O151" s="37"/>
      <c r="Q151" s="12">
        <v>46863</v>
      </c>
      <c r="R151" s="37"/>
      <c r="T151" s="37"/>
      <c r="V151" s="37"/>
      <c r="X151" s="37">
        <v>172714854</v>
      </c>
      <c r="Y151" s="12">
        <v>0.86</v>
      </c>
      <c r="Z151" s="37"/>
      <c r="AB151" s="37"/>
      <c r="AD151" s="37"/>
      <c r="AF151" s="37"/>
      <c r="AH151" s="37">
        <v>5917860</v>
      </c>
      <c r="AI151" s="12">
        <v>0.03</v>
      </c>
      <c r="AN151" s="37">
        <v>20841084</v>
      </c>
      <c r="AO151" s="12">
        <v>0.1</v>
      </c>
      <c r="AP151" s="37">
        <v>4148862</v>
      </c>
      <c r="AQ151" s="12">
        <v>0.02</v>
      </c>
      <c r="AR151" s="37"/>
      <c r="AT151" s="37"/>
      <c r="AV151" s="37"/>
      <c r="AX151" s="37"/>
      <c r="BA151" s="12">
        <v>1690300</v>
      </c>
      <c r="BB151" s="12">
        <v>0</v>
      </c>
      <c r="BH151" s="12">
        <v>17969</v>
      </c>
      <c r="BI151" s="12">
        <v>123750</v>
      </c>
      <c r="BN151" s="12">
        <v>0.01</v>
      </c>
      <c r="BQ151" s="12">
        <v>0.01</v>
      </c>
      <c r="BV151" s="12">
        <v>0.02</v>
      </c>
      <c r="BY151" s="12">
        <v>0.02</v>
      </c>
      <c r="BZ151" s="12">
        <v>0.03</v>
      </c>
      <c r="CC151" s="12">
        <v>0</v>
      </c>
      <c r="CG151" s="12" t="s">
        <v>998</v>
      </c>
      <c r="CH151" s="12">
        <v>120.26300000000001</v>
      </c>
      <c r="CI151" s="12" t="s">
        <v>1053</v>
      </c>
      <c r="CJ151" s="12"/>
      <c r="CK151" s="12" t="s">
        <v>1054</v>
      </c>
      <c r="CL151" s="37">
        <v>20032028946</v>
      </c>
      <c r="CN151" s="12" t="s">
        <v>998</v>
      </c>
      <c r="CS151" s="12"/>
      <c r="CT151" s="36" t="str">
        <f t="shared" si="2"/>
        <v>1bn - 50bn</v>
      </c>
      <c r="CU151" s="36" t="str">
        <f>VLOOKUP(CK151,Mapping!B:C,2,FALSE)</f>
        <v>EU</v>
      </c>
    </row>
    <row r="152" spans="1:99" ht="16" customHeight="1" x14ac:dyDescent="0.35">
      <c r="A152" s="12" t="s">
        <v>323</v>
      </c>
      <c r="B152" s="12" t="s">
        <v>925</v>
      </c>
      <c r="C152" s="12">
        <v>150</v>
      </c>
      <c r="D152" s="12">
        <v>72074</v>
      </c>
      <c r="E152" s="37">
        <v>443889235</v>
      </c>
      <c r="G152" s="37">
        <v>3588564</v>
      </c>
      <c r="H152" s="12">
        <v>0.01</v>
      </c>
      <c r="I152" s="37"/>
      <c r="K152" s="37"/>
      <c r="M152" s="37">
        <v>55285705</v>
      </c>
      <c r="N152" s="12">
        <v>0.12</v>
      </c>
      <c r="O152" s="37"/>
      <c r="Q152" s="12">
        <v>552240</v>
      </c>
      <c r="R152" s="37"/>
      <c r="T152" s="37">
        <v>3499692</v>
      </c>
      <c r="U152" s="12">
        <v>0.01</v>
      </c>
      <c r="V152" s="37"/>
      <c r="X152" s="37">
        <v>5382434</v>
      </c>
      <c r="Y152" s="12">
        <v>0.01</v>
      </c>
      <c r="Z152" s="37">
        <v>596131</v>
      </c>
      <c r="AA152" s="12">
        <v>0</v>
      </c>
      <c r="AB152" s="37"/>
      <c r="AD152" s="37">
        <v>0</v>
      </c>
      <c r="AE152" s="12">
        <v>0</v>
      </c>
      <c r="AF152" s="37"/>
      <c r="AH152" s="37">
        <v>69736867</v>
      </c>
      <c r="AI152" s="12">
        <v>0.15</v>
      </c>
      <c r="AN152" s="37">
        <v>212861148</v>
      </c>
      <c r="AO152" s="12">
        <v>0.46</v>
      </c>
      <c r="AP152" s="37">
        <v>90024704</v>
      </c>
      <c r="AQ152" s="12">
        <v>0.19</v>
      </c>
      <c r="AR152" s="37">
        <v>2913990</v>
      </c>
      <c r="AS152" s="12">
        <v>0.01</v>
      </c>
      <c r="AT152" s="37"/>
      <c r="AV152" s="37"/>
      <c r="AX152" s="37"/>
      <c r="BA152" s="12">
        <v>52676</v>
      </c>
      <c r="BB152" s="12">
        <v>440664</v>
      </c>
      <c r="BC152" s="12">
        <v>20160</v>
      </c>
      <c r="BE152" s="12">
        <v>78144</v>
      </c>
      <c r="BH152" s="12">
        <v>389903</v>
      </c>
      <c r="BI152" s="12">
        <v>1263925</v>
      </c>
      <c r="BJ152" s="12">
        <v>0</v>
      </c>
      <c r="BK152" s="12">
        <v>31264</v>
      </c>
      <c r="BM152" s="12">
        <v>0.09</v>
      </c>
      <c r="BN152" s="12">
        <v>0.01</v>
      </c>
      <c r="BQ152" s="12">
        <v>0.13</v>
      </c>
      <c r="BV152" s="12">
        <v>0.33</v>
      </c>
      <c r="BY152" s="12">
        <v>0.16</v>
      </c>
      <c r="BZ152" s="12">
        <v>0</v>
      </c>
      <c r="CB152" s="12">
        <v>0</v>
      </c>
      <c r="CC152" s="12">
        <v>0.02</v>
      </c>
      <c r="CD152" s="12">
        <v>0</v>
      </c>
      <c r="CE152" s="12">
        <v>0</v>
      </c>
      <c r="CG152" s="12" t="s">
        <v>976</v>
      </c>
      <c r="CH152" s="12">
        <v>138.80699999999999</v>
      </c>
      <c r="CI152" s="12" t="s">
        <v>941</v>
      </c>
      <c r="CJ152" s="12" t="s">
        <v>941</v>
      </c>
      <c r="CK152" s="12" t="s">
        <v>932</v>
      </c>
      <c r="CL152" s="37">
        <v>46218182771</v>
      </c>
      <c r="CM152" s="12">
        <v>10323</v>
      </c>
      <c r="CN152" s="12" t="s">
        <v>1513</v>
      </c>
      <c r="CO152" s="12" t="s">
        <v>1507</v>
      </c>
      <c r="CP152" s="12">
        <v>657257.22636565205</v>
      </c>
      <c r="CQ152" s="12">
        <v>73</v>
      </c>
      <c r="CS152" s="12"/>
      <c r="CT152" s="36" t="str">
        <f t="shared" si="2"/>
        <v>1bn - 50bn</v>
      </c>
      <c r="CU152" s="36" t="str">
        <f>VLOOKUP(CK152,Mapping!B:C,2,FALSE)</f>
        <v>US/CA</v>
      </c>
    </row>
    <row r="153" spans="1:99" ht="16" customHeight="1" x14ac:dyDescent="0.35">
      <c r="A153" s="12" t="s">
        <v>107</v>
      </c>
      <c r="B153" s="12" t="s">
        <v>933</v>
      </c>
      <c r="C153" s="12">
        <v>151</v>
      </c>
      <c r="D153" s="12">
        <v>71644</v>
      </c>
      <c r="E153" s="37">
        <v>254444304</v>
      </c>
      <c r="F153" s="12">
        <v>873979</v>
      </c>
      <c r="G153" s="37">
        <v>5151920</v>
      </c>
      <c r="H153" s="12">
        <v>0.03</v>
      </c>
      <c r="I153" s="37">
        <v>42473162</v>
      </c>
      <c r="J153" s="12">
        <v>0.28000000000000003</v>
      </c>
      <c r="K153" s="37"/>
      <c r="M153" s="37"/>
      <c r="O153" s="37">
        <v>2000296</v>
      </c>
      <c r="P153" s="12">
        <v>0.01</v>
      </c>
      <c r="R153" s="37">
        <v>20524832</v>
      </c>
      <c r="S153" s="12">
        <v>0.13</v>
      </c>
      <c r="T153" s="37"/>
      <c r="V153" s="37">
        <v>7487538</v>
      </c>
      <c r="W153" s="12">
        <v>0.05</v>
      </c>
      <c r="X153" s="37"/>
      <c r="Z153" s="37">
        <v>361582</v>
      </c>
      <c r="AA153" s="12">
        <v>0</v>
      </c>
      <c r="AB153" s="37">
        <v>88018063</v>
      </c>
      <c r="AC153" s="12">
        <v>0.57999999999999996</v>
      </c>
      <c r="AD153" s="37"/>
      <c r="AF153" s="37"/>
      <c r="AH153" s="37"/>
      <c r="AJ153" s="12">
        <v>6092685</v>
      </c>
      <c r="AK153" s="12">
        <v>271500</v>
      </c>
      <c r="AL153" s="12">
        <v>109000</v>
      </c>
      <c r="AN153" s="37">
        <v>31291098</v>
      </c>
      <c r="AO153" s="12">
        <v>0.2</v>
      </c>
      <c r="AP153" s="37"/>
      <c r="AR153" s="37">
        <v>57135813</v>
      </c>
      <c r="AS153" s="12">
        <v>0.37</v>
      </c>
      <c r="AT153" s="37"/>
      <c r="AV153" s="37"/>
      <c r="AX153" s="37"/>
      <c r="AZ153" s="12">
        <v>1546108</v>
      </c>
      <c r="BC153" s="12">
        <v>12228</v>
      </c>
      <c r="BE153" s="12">
        <v>1532202</v>
      </c>
      <c r="BI153" s="12">
        <v>185800</v>
      </c>
      <c r="BM153" s="12">
        <v>1.71</v>
      </c>
      <c r="BN153" s="12">
        <v>0.01</v>
      </c>
      <c r="BO153" s="12">
        <v>0.13</v>
      </c>
      <c r="BR153" s="12">
        <v>0.24</v>
      </c>
      <c r="BT153" s="12">
        <v>0.01</v>
      </c>
      <c r="BU153" s="12">
        <v>0</v>
      </c>
      <c r="BX153" s="12">
        <v>0.03</v>
      </c>
      <c r="BY153" s="12">
        <v>0.02</v>
      </c>
      <c r="CD153" s="12">
        <v>0</v>
      </c>
      <c r="CG153" s="12" t="s">
        <v>959</v>
      </c>
      <c r="CH153" s="12">
        <v>29.622</v>
      </c>
      <c r="CI153" s="12" t="s">
        <v>1009</v>
      </c>
      <c r="CJ153" s="12"/>
      <c r="CK153" s="12" t="s">
        <v>1010</v>
      </c>
      <c r="CL153" s="37">
        <v>15959905769</v>
      </c>
      <c r="CM153" s="12">
        <v>299</v>
      </c>
      <c r="CN153" s="12" t="s">
        <v>1506</v>
      </c>
      <c r="CO153" s="12" t="s">
        <v>1507</v>
      </c>
      <c r="CP153" s="12">
        <v>184683.35013102199</v>
      </c>
      <c r="CQ153" s="12">
        <v>99</v>
      </c>
      <c r="CR153" s="12">
        <v>46041.291666666664</v>
      </c>
      <c r="CS153" s="12"/>
      <c r="CT153" s="36" t="str">
        <f t="shared" si="2"/>
        <v>1bn - 50bn</v>
      </c>
      <c r="CU153" s="36" t="str">
        <f>VLOOKUP(CK153,Mapping!B:C,2,FALSE)</f>
        <v>Africa</v>
      </c>
    </row>
    <row r="154" spans="1:99" ht="16" customHeight="1" x14ac:dyDescent="0.35">
      <c r="A154" s="12" t="s">
        <v>324</v>
      </c>
      <c r="B154" s="12" t="s">
        <v>933</v>
      </c>
      <c r="C154" s="12">
        <v>152</v>
      </c>
      <c r="D154" s="12">
        <v>71120</v>
      </c>
      <c r="E154" s="37">
        <v>15046779</v>
      </c>
      <c r="G154" s="37">
        <v>3541065</v>
      </c>
      <c r="H154" s="12">
        <v>0.15</v>
      </c>
      <c r="I154" s="37"/>
      <c r="K154" s="37">
        <v>3372521</v>
      </c>
      <c r="L154" s="12">
        <v>0.14000000000000001</v>
      </c>
      <c r="M154" s="37">
        <v>5162679</v>
      </c>
      <c r="N154" s="12">
        <v>0.22</v>
      </c>
      <c r="O154" s="37"/>
      <c r="R154" s="37"/>
      <c r="T154" s="37"/>
      <c r="V154" s="37"/>
      <c r="X154" s="37"/>
      <c r="Z154" s="37">
        <v>2587375</v>
      </c>
      <c r="AA154" s="12">
        <v>0.11</v>
      </c>
      <c r="AB154" s="37"/>
      <c r="AD154" s="37"/>
      <c r="AF154" s="37"/>
      <c r="AH154" s="37"/>
      <c r="AN154" s="37">
        <v>383139</v>
      </c>
      <c r="AO154" s="12">
        <v>0.02</v>
      </c>
      <c r="AP154" s="37"/>
      <c r="AR154" s="37"/>
      <c r="AT154" s="37"/>
      <c r="AV154" s="37"/>
      <c r="AX154" s="37"/>
      <c r="BB154" s="12">
        <v>41150</v>
      </c>
      <c r="BC154" s="12">
        <v>87500</v>
      </c>
      <c r="BG154" s="12">
        <v>54600</v>
      </c>
      <c r="BI154" s="12">
        <v>2275</v>
      </c>
      <c r="BN154" s="12">
        <v>0.01</v>
      </c>
      <c r="BS154" s="12">
        <v>0</v>
      </c>
      <c r="BY154" s="12">
        <v>0</v>
      </c>
      <c r="CC154" s="12">
        <v>0</v>
      </c>
      <c r="CD154" s="12">
        <v>0.01</v>
      </c>
      <c r="CG154" s="12" t="s">
        <v>940</v>
      </c>
      <c r="CH154" s="12">
        <v>18.556999999999999</v>
      </c>
      <c r="CI154" s="12" t="s">
        <v>987</v>
      </c>
      <c r="CJ154" s="12"/>
      <c r="CK154" s="12" t="s">
        <v>979</v>
      </c>
      <c r="CL154" s="37">
        <v>2361653262</v>
      </c>
      <c r="CM154" s="12">
        <v>2926</v>
      </c>
      <c r="CN154" s="12" t="s">
        <v>1506</v>
      </c>
      <c r="CO154" s="12" t="s">
        <v>1507</v>
      </c>
      <c r="CP154" s="12">
        <v>2264.9465833501313</v>
      </c>
      <c r="CQ154" s="12">
        <v>64</v>
      </c>
      <c r="CS154" s="12"/>
      <c r="CT154" s="36" t="str">
        <f t="shared" si="2"/>
        <v>1bn - 50bn</v>
      </c>
      <c r="CU154" s="36" t="str">
        <f>VLOOKUP(CK154,Mapping!B:C,2,FALSE)</f>
        <v>EU</v>
      </c>
    </row>
    <row r="155" spans="1:99" ht="16" customHeight="1" x14ac:dyDescent="0.35">
      <c r="A155" s="12" t="s">
        <v>326</v>
      </c>
      <c r="B155" s="12" t="s">
        <v>925</v>
      </c>
      <c r="C155" s="12">
        <v>153</v>
      </c>
      <c r="D155" s="12">
        <v>70000</v>
      </c>
      <c r="E155" s="37">
        <v>3485300</v>
      </c>
      <c r="G155" s="37">
        <v>3485300</v>
      </c>
      <c r="H155" s="12">
        <v>3.26</v>
      </c>
      <c r="I155" s="37"/>
      <c r="K155" s="37"/>
      <c r="M155" s="37"/>
      <c r="O155" s="37"/>
      <c r="R155" s="37"/>
      <c r="T155" s="37"/>
      <c r="V155" s="37"/>
      <c r="X155" s="37"/>
      <c r="Z155" s="37"/>
      <c r="AB155" s="37"/>
      <c r="AD155" s="37"/>
      <c r="AF155" s="37"/>
      <c r="AH155" s="37"/>
      <c r="AN155" s="37"/>
      <c r="AP155" s="37"/>
      <c r="AR155" s="37"/>
      <c r="AT155" s="37"/>
      <c r="AV155" s="37"/>
      <c r="AX155" s="37"/>
      <c r="BN155" s="12">
        <v>0.01</v>
      </c>
      <c r="CG155" s="12" t="s">
        <v>976</v>
      </c>
      <c r="CH155" s="12">
        <v>191.41900000000001</v>
      </c>
      <c r="CI155" s="12"/>
      <c r="CJ155" s="12"/>
      <c r="CK155" s="12" t="s">
        <v>951</v>
      </c>
      <c r="CL155" s="37">
        <v>106918997</v>
      </c>
      <c r="CM155" s="12">
        <v>8532</v>
      </c>
      <c r="CN155" s="12" t="s">
        <v>1513</v>
      </c>
      <c r="CO155" s="12" t="s">
        <v>1507</v>
      </c>
      <c r="CQ155" s="12">
        <v>100</v>
      </c>
      <c r="CR155" s="12">
        <v>45988.291666666664</v>
      </c>
      <c r="CS155" s="12"/>
      <c r="CT155" s="36" t="str">
        <f t="shared" si="2"/>
        <v>500mn</v>
      </c>
      <c r="CU155" s="36" t="str">
        <f>VLOOKUP(CK155,Mapping!B:C,2,FALSE)</f>
        <v>HK</v>
      </c>
    </row>
    <row r="156" spans="1:99" ht="16" customHeight="1" x14ac:dyDescent="0.35">
      <c r="A156" s="12" t="s">
        <v>329</v>
      </c>
      <c r="B156" s="12" t="s">
        <v>925</v>
      </c>
      <c r="C156" s="12">
        <v>154</v>
      </c>
      <c r="D156" s="12">
        <v>69134</v>
      </c>
      <c r="E156" s="37">
        <v>12287899</v>
      </c>
      <c r="G156" s="37">
        <v>4108634</v>
      </c>
      <c r="H156" s="12">
        <v>0.38</v>
      </c>
      <c r="I156" s="37"/>
      <c r="K156" s="37"/>
      <c r="M156" s="37"/>
      <c r="O156" s="37"/>
      <c r="Q156" s="12">
        <v>14317</v>
      </c>
      <c r="R156" s="37"/>
      <c r="T156" s="37">
        <v>1917049</v>
      </c>
      <c r="U156" s="12">
        <v>0.18</v>
      </c>
      <c r="V156" s="37"/>
      <c r="X156" s="37"/>
      <c r="Z156" s="37">
        <v>3550360</v>
      </c>
      <c r="AA156" s="12">
        <v>0.32</v>
      </c>
      <c r="AB156" s="37"/>
      <c r="AD156" s="37"/>
      <c r="AF156" s="37"/>
      <c r="AH156" s="37">
        <v>1815539</v>
      </c>
      <c r="AI156" s="12">
        <v>0.17</v>
      </c>
      <c r="AN156" s="37"/>
      <c r="AP156" s="37"/>
      <c r="AR156" s="37">
        <v>896317</v>
      </c>
      <c r="AS156" s="12">
        <v>0.08</v>
      </c>
      <c r="AT156" s="37"/>
      <c r="AV156" s="37"/>
      <c r="AX156" s="37"/>
      <c r="BC156" s="12">
        <v>88759</v>
      </c>
      <c r="BE156" s="12">
        <v>9643</v>
      </c>
      <c r="BK156" s="12">
        <v>20501</v>
      </c>
      <c r="BM156" s="12">
        <v>0.01</v>
      </c>
      <c r="BN156" s="12">
        <v>0.01</v>
      </c>
      <c r="BQ156" s="12">
        <v>0</v>
      </c>
      <c r="CD156" s="12">
        <v>0.01</v>
      </c>
      <c r="CE156" s="12">
        <v>0</v>
      </c>
      <c r="CG156" s="12" t="s">
        <v>976</v>
      </c>
      <c r="CH156" s="12">
        <v>256.87</v>
      </c>
      <c r="CI156" s="12" t="s">
        <v>941</v>
      </c>
      <c r="CJ156" s="12" t="s">
        <v>941</v>
      </c>
      <c r="CK156" s="12" t="s">
        <v>932</v>
      </c>
      <c r="CL156" s="37">
        <v>1093912134</v>
      </c>
      <c r="CM156" s="12">
        <v>14353</v>
      </c>
      <c r="CN156" s="12" t="s">
        <v>1513</v>
      </c>
      <c r="CO156" s="12" t="s">
        <v>1507</v>
      </c>
      <c r="CP156" s="12">
        <v>-26880.266075388026</v>
      </c>
      <c r="CQ156" s="12">
        <v>77</v>
      </c>
      <c r="CS156" s="12"/>
      <c r="CT156" s="36" t="str">
        <f t="shared" si="2"/>
        <v>1bn - 50bn</v>
      </c>
      <c r="CU156" s="36" t="str">
        <f>VLOOKUP(CK156,Mapping!B:C,2,FALSE)</f>
        <v>US/CA</v>
      </c>
    </row>
    <row r="157" spans="1:99" ht="16" customHeight="1" x14ac:dyDescent="0.35">
      <c r="A157" s="12" t="s">
        <v>243</v>
      </c>
      <c r="B157" s="12" t="s">
        <v>933</v>
      </c>
      <c r="C157" s="12">
        <v>346</v>
      </c>
      <c r="D157" s="12">
        <v>7630</v>
      </c>
      <c r="E157" s="37">
        <v>1265475824</v>
      </c>
      <c r="F157" s="12">
        <v>158248</v>
      </c>
      <c r="G157" s="37">
        <v>379898</v>
      </c>
      <c r="H157" s="12">
        <v>0</v>
      </c>
      <c r="I157" s="37">
        <v>8190518</v>
      </c>
      <c r="J157" s="12">
        <v>0</v>
      </c>
      <c r="K157" s="37">
        <v>8492087</v>
      </c>
      <c r="L157" s="12">
        <v>0.01</v>
      </c>
      <c r="M157" s="37">
        <v>6724907</v>
      </c>
      <c r="N157" s="12">
        <v>0</v>
      </c>
      <c r="O157" s="37">
        <v>5080476</v>
      </c>
      <c r="P157" s="12">
        <v>0</v>
      </c>
      <c r="Q157" s="12">
        <v>1718116</v>
      </c>
      <c r="R157" s="37">
        <v>2678256</v>
      </c>
      <c r="S157" s="12">
        <v>0</v>
      </c>
      <c r="T157" s="37">
        <v>4487339</v>
      </c>
      <c r="U157" s="12">
        <v>0</v>
      </c>
      <c r="V157" s="37">
        <v>2529773</v>
      </c>
      <c r="W157" s="12">
        <v>0</v>
      </c>
      <c r="X157" s="37">
        <v>122303942</v>
      </c>
      <c r="Y157" s="12">
        <v>7.0000000000000007E-2</v>
      </c>
      <c r="Z157" s="37">
        <v>5827863</v>
      </c>
      <c r="AA157" s="12">
        <v>0</v>
      </c>
      <c r="AB157" s="37">
        <v>4426367</v>
      </c>
      <c r="AC157" s="12">
        <v>0</v>
      </c>
      <c r="AD157" s="37">
        <v>5793394</v>
      </c>
      <c r="AE157" s="12">
        <v>0</v>
      </c>
      <c r="AF157" s="37">
        <v>2078284</v>
      </c>
      <c r="AG157" s="12">
        <v>0</v>
      </c>
      <c r="AH157" s="37">
        <v>216963688</v>
      </c>
      <c r="AI157" s="12">
        <v>0.13</v>
      </c>
      <c r="AJ157" s="12">
        <v>270306</v>
      </c>
      <c r="AK157" s="12">
        <v>106422</v>
      </c>
      <c r="AL157" s="12">
        <v>299504</v>
      </c>
      <c r="AN157" s="37">
        <v>593271981</v>
      </c>
      <c r="AO157" s="12">
        <v>0.35</v>
      </c>
      <c r="AP157" s="37">
        <v>275111900</v>
      </c>
      <c r="AQ157" s="12">
        <v>0.16</v>
      </c>
      <c r="AR157" s="37"/>
      <c r="AT157" s="37">
        <v>1135151</v>
      </c>
      <c r="AU157" s="12">
        <v>0</v>
      </c>
      <c r="AV157" s="37"/>
      <c r="AX157" s="37"/>
      <c r="AZ157" s="12">
        <v>239356</v>
      </c>
      <c r="BA157" s="12">
        <v>1196946</v>
      </c>
      <c r="BB157" s="12">
        <v>53602</v>
      </c>
      <c r="BC157" s="12">
        <v>197087</v>
      </c>
      <c r="BD157" s="12">
        <v>106487</v>
      </c>
      <c r="BF157" s="12">
        <v>118331</v>
      </c>
      <c r="BG157" s="12">
        <v>143716</v>
      </c>
      <c r="BH157" s="12">
        <v>1191528</v>
      </c>
      <c r="BI157" s="12">
        <v>3522725</v>
      </c>
      <c r="BJ157" s="12">
        <v>51996</v>
      </c>
      <c r="BK157" s="12">
        <v>40087</v>
      </c>
      <c r="BN157" s="12">
        <v>0</v>
      </c>
      <c r="BO157" s="12">
        <v>0.02</v>
      </c>
      <c r="BP157" s="12">
        <v>0.01</v>
      </c>
      <c r="BQ157" s="12">
        <v>0.41</v>
      </c>
      <c r="BR157" s="12">
        <v>0.01</v>
      </c>
      <c r="BS157" s="12">
        <v>0</v>
      </c>
      <c r="BT157" s="12">
        <v>0</v>
      </c>
      <c r="BU157" s="12">
        <v>0</v>
      </c>
      <c r="BV157" s="12">
        <v>1.02</v>
      </c>
      <c r="BX157" s="12">
        <v>0</v>
      </c>
      <c r="BY157" s="12">
        <v>0.45</v>
      </c>
      <c r="BZ157" s="12">
        <v>0.02</v>
      </c>
      <c r="CB157" s="12">
        <v>0.02</v>
      </c>
      <c r="CC157" s="12">
        <v>0</v>
      </c>
      <c r="CD157" s="12">
        <v>0.02</v>
      </c>
      <c r="CE157" s="12">
        <v>0</v>
      </c>
      <c r="CF157" s="12">
        <v>0.09</v>
      </c>
      <c r="CG157" s="12" t="s">
        <v>934</v>
      </c>
      <c r="CH157" s="12">
        <v>46.826999999999998</v>
      </c>
      <c r="CI157" s="12" t="s">
        <v>1075</v>
      </c>
      <c r="CJ157" s="12" t="s">
        <v>1017</v>
      </c>
      <c r="CK157" s="12" t="s">
        <v>932</v>
      </c>
      <c r="CL157" s="37">
        <v>167799542073</v>
      </c>
      <c r="CM157" s="12">
        <v>10193</v>
      </c>
      <c r="CN157" s="12" t="s">
        <v>1506</v>
      </c>
      <c r="CO157" s="12" t="s">
        <v>1507</v>
      </c>
      <c r="CP157" s="12">
        <v>2690565.0272122556</v>
      </c>
      <c r="CQ157" s="12">
        <v>88</v>
      </c>
      <c r="CS157" s="12"/>
      <c r="CT157" s="36" t="str">
        <f t="shared" si="2"/>
        <v>100bn</v>
      </c>
      <c r="CU157" s="36" t="str">
        <f>VLOOKUP(CK157,Mapping!B:C,2,FALSE)</f>
        <v>US/CA</v>
      </c>
    </row>
    <row r="158" spans="1:99" ht="16" customHeight="1" x14ac:dyDescent="0.35">
      <c r="A158" s="12" t="s">
        <v>333</v>
      </c>
      <c r="B158" s="12" t="s">
        <v>925</v>
      </c>
      <c r="C158" s="12">
        <v>156</v>
      </c>
      <c r="D158" s="12">
        <v>64745</v>
      </c>
      <c r="E158" s="37">
        <v>28418788</v>
      </c>
      <c r="G158" s="37">
        <v>3223654</v>
      </c>
      <c r="H158" s="12">
        <v>0.03</v>
      </c>
      <c r="I158" s="37"/>
      <c r="K158" s="37"/>
      <c r="M158" s="37">
        <v>2024548</v>
      </c>
      <c r="N158" s="12">
        <v>0.02</v>
      </c>
      <c r="O158" s="37"/>
      <c r="Q158" s="12">
        <v>117671</v>
      </c>
      <c r="R158" s="37"/>
      <c r="T158" s="37">
        <v>347574</v>
      </c>
      <c r="U158" s="12">
        <v>0</v>
      </c>
      <c r="V158" s="37"/>
      <c r="X158" s="37">
        <v>3177900</v>
      </c>
      <c r="Y158" s="12">
        <v>0.03</v>
      </c>
      <c r="Z158" s="37">
        <v>1337954</v>
      </c>
      <c r="AA158" s="12">
        <v>0.01</v>
      </c>
      <c r="AB158" s="37"/>
      <c r="AD158" s="37">
        <v>0</v>
      </c>
      <c r="AE158" s="12">
        <v>0</v>
      </c>
      <c r="AF158" s="37"/>
      <c r="AH158" s="37">
        <v>14859494</v>
      </c>
      <c r="AI158" s="12">
        <v>0.14000000000000001</v>
      </c>
      <c r="AN158" s="37">
        <v>1153628</v>
      </c>
      <c r="AO158" s="12">
        <v>0.01</v>
      </c>
      <c r="AP158" s="37">
        <v>1345858</v>
      </c>
      <c r="AQ158" s="12">
        <v>0.01</v>
      </c>
      <c r="AR158" s="37">
        <v>293249</v>
      </c>
      <c r="AS158" s="12">
        <v>0</v>
      </c>
      <c r="AT158" s="37">
        <v>654929</v>
      </c>
      <c r="AU158" s="12">
        <v>0.01</v>
      </c>
      <c r="AV158" s="37"/>
      <c r="AX158" s="37"/>
      <c r="BA158" s="12">
        <v>31101</v>
      </c>
      <c r="BB158" s="12">
        <v>16137</v>
      </c>
      <c r="BC158" s="12">
        <v>45247</v>
      </c>
      <c r="BD158" s="12">
        <v>61438</v>
      </c>
      <c r="BE158" s="12">
        <v>7864</v>
      </c>
      <c r="BH158" s="12">
        <v>5829</v>
      </c>
      <c r="BI158" s="12">
        <v>6850</v>
      </c>
      <c r="BJ158" s="12">
        <v>0</v>
      </c>
      <c r="BK158" s="12">
        <v>3105</v>
      </c>
      <c r="BM158" s="12">
        <v>0.01</v>
      </c>
      <c r="BN158" s="12">
        <v>0.01</v>
      </c>
      <c r="BQ158" s="12">
        <v>0.03</v>
      </c>
      <c r="BV158" s="12">
        <v>0</v>
      </c>
      <c r="BY158" s="12">
        <v>0</v>
      </c>
      <c r="BZ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0.05</v>
      </c>
      <c r="CG158" s="12" t="s">
        <v>976</v>
      </c>
      <c r="CH158" s="12">
        <v>155.64599999999999</v>
      </c>
      <c r="CI158" s="12" t="s">
        <v>1103</v>
      </c>
      <c r="CJ158" s="12" t="s">
        <v>972</v>
      </c>
      <c r="CK158" s="12" t="s">
        <v>932</v>
      </c>
      <c r="CL158" s="37">
        <v>10716994353</v>
      </c>
      <c r="CM158" s="12">
        <v>10829</v>
      </c>
      <c r="CN158" s="12" t="s">
        <v>1513</v>
      </c>
      <c r="CO158" s="12" t="s">
        <v>1507</v>
      </c>
      <c r="CP158" s="12">
        <v>102784.57972183028</v>
      </c>
      <c r="CQ158" s="12">
        <v>57</v>
      </c>
      <c r="CS158" s="12"/>
      <c r="CT158" s="36" t="str">
        <f t="shared" si="2"/>
        <v>1bn - 50bn</v>
      </c>
      <c r="CU158" s="36" t="str">
        <f>VLOOKUP(CK158,Mapping!B:C,2,FALSE)</f>
        <v>US/CA</v>
      </c>
    </row>
    <row r="159" spans="1:99" ht="16" customHeight="1" x14ac:dyDescent="0.35">
      <c r="A159" s="12" t="s">
        <v>1362</v>
      </c>
      <c r="B159" s="12" t="s">
        <v>925</v>
      </c>
      <c r="E159" s="37">
        <v>644361775</v>
      </c>
      <c r="G159" s="37" t="s">
        <v>1505</v>
      </c>
      <c r="I159" s="37"/>
      <c r="K159" s="37"/>
      <c r="M159" s="37"/>
      <c r="O159" s="37"/>
      <c r="Q159" s="12">
        <v>892358</v>
      </c>
      <c r="R159" s="37"/>
      <c r="T159" s="37"/>
      <c r="V159" s="37"/>
      <c r="X159" s="37">
        <v>129293770</v>
      </c>
      <c r="Y159" s="12">
        <v>0.08</v>
      </c>
      <c r="Z159" s="37"/>
      <c r="AB159" s="37"/>
      <c r="AD159" s="37"/>
      <c r="AF159" s="37"/>
      <c r="AH159" s="37">
        <v>112686968</v>
      </c>
      <c r="AI159" s="12">
        <v>7.0000000000000007E-2</v>
      </c>
      <c r="AN159" s="37">
        <v>343094766</v>
      </c>
      <c r="AO159" s="12">
        <v>0.21</v>
      </c>
      <c r="AP159" s="37">
        <v>56140673</v>
      </c>
      <c r="AQ159" s="12">
        <v>0.03</v>
      </c>
      <c r="AR159" s="37">
        <v>3145598</v>
      </c>
      <c r="AS159" s="12">
        <v>0</v>
      </c>
      <c r="AT159" s="37"/>
      <c r="AV159" s="37"/>
      <c r="AX159" s="37"/>
      <c r="BA159" s="12">
        <v>1265353</v>
      </c>
      <c r="BE159" s="12">
        <v>84355</v>
      </c>
      <c r="BH159" s="12">
        <v>243149</v>
      </c>
      <c r="BI159" s="12">
        <v>2037225</v>
      </c>
      <c r="BM159" s="12">
        <v>0.09</v>
      </c>
      <c r="BQ159" s="12">
        <v>0.21</v>
      </c>
      <c r="BV159" s="12">
        <v>0.21</v>
      </c>
      <c r="BY159" s="12">
        <v>0.26</v>
      </c>
      <c r="BZ159" s="12">
        <v>0.02</v>
      </c>
      <c r="CG159" s="12" t="s">
        <v>940</v>
      </c>
      <c r="CH159" s="12">
        <v>23.26</v>
      </c>
      <c r="CI159" s="12" t="s">
        <v>1524</v>
      </c>
      <c r="CJ159" s="12" t="s">
        <v>931</v>
      </c>
      <c r="CK159" s="12" t="s">
        <v>932</v>
      </c>
      <c r="CL159" s="37">
        <v>166691531147</v>
      </c>
      <c r="CN159" s="12" t="s">
        <v>1520</v>
      </c>
      <c r="CS159" s="12"/>
      <c r="CT159" s="36" t="str">
        <f t="shared" si="2"/>
        <v>100bn</v>
      </c>
      <c r="CU159" s="36" t="str">
        <f>VLOOKUP(CK159,Mapping!B:C,2,FALSE)</f>
        <v>US/CA</v>
      </c>
    </row>
    <row r="160" spans="1:99" ht="16" customHeight="1" x14ac:dyDescent="0.35">
      <c r="A160" s="12" t="s">
        <v>337</v>
      </c>
      <c r="B160" s="12" t="s">
        <v>925</v>
      </c>
      <c r="C160" s="12">
        <v>158</v>
      </c>
      <c r="D160" s="12">
        <v>62520</v>
      </c>
      <c r="E160" s="37">
        <v>151753814</v>
      </c>
      <c r="G160" s="37">
        <v>3112871</v>
      </c>
      <c r="H160" s="12">
        <v>0.01</v>
      </c>
      <c r="I160" s="37"/>
      <c r="K160" s="37"/>
      <c r="M160" s="37">
        <v>11314986</v>
      </c>
      <c r="N160" s="12">
        <v>0.02</v>
      </c>
      <c r="O160" s="37"/>
      <c r="Q160" s="12">
        <v>171602</v>
      </c>
      <c r="R160" s="37"/>
      <c r="T160" s="37">
        <v>15795518</v>
      </c>
      <c r="U160" s="12">
        <v>0.03</v>
      </c>
      <c r="V160" s="37"/>
      <c r="X160" s="37">
        <v>50477</v>
      </c>
      <c r="Y160" s="12">
        <v>0</v>
      </c>
      <c r="Z160" s="37">
        <v>97374</v>
      </c>
      <c r="AA160" s="12">
        <v>0</v>
      </c>
      <c r="AB160" s="37"/>
      <c r="AD160" s="37">
        <v>381056</v>
      </c>
      <c r="AE160" s="12">
        <v>0</v>
      </c>
      <c r="AF160" s="37"/>
      <c r="AH160" s="37">
        <v>21669901</v>
      </c>
      <c r="AI160" s="12">
        <v>0.04</v>
      </c>
      <c r="AN160" s="37">
        <v>93283850</v>
      </c>
      <c r="AO160" s="12">
        <v>0.19</v>
      </c>
      <c r="AP160" s="37">
        <v>6045624</v>
      </c>
      <c r="AQ160" s="12">
        <v>0.01</v>
      </c>
      <c r="AR160" s="37">
        <v>1827</v>
      </c>
      <c r="AS160" s="12">
        <v>0</v>
      </c>
      <c r="AT160" s="37">
        <v>330</v>
      </c>
      <c r="AU160" s="12">
        <v>0</v>
      </c>
      <c r="AV160" s="37"/>
      <c r="AX160" s="37"/>
      <c r="BA160" s="12">
        <v>494</v>
      </c>
      <c r="BB160" s="12">
        <v>90188</v>
      </c>
      <c r="BC160" s="12">
        <v>3293</v>
      </c>
      <c r="BD160" s="12">
        <v>31</v>
      </c>
      <c r="BE160" s="12">
        <v>49</v>
      </c>
      <c r="BH160" s="12">
        <v>26184</v>
      </c>
      <c r="BI160" s="12">
        <v>553900</v>
      </c>
      <c r="BJ160" s="12">
        <v>3420</v>
      </c>
      <c r="BK160" s="12">
        <v>141107</v>
      </c>
      <c r="BM160" s="12">
        <v>0</v>
      </c>
      <c r="BN160" s="12">
        <v>0.01</v>
      </c>
      <c r="BQ160" s="12">
        <v>0.04</v>
      </c>
      <c r="BV160" s="12">
        <v>0.02</v>
      </c>
      <c r="BY160" s="12">
        <v>7.0000000000000007E-2</v>
      </c>
      <c r="BZ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 t="s">
        <v>934</v>
      </c>
      <c r="CH160" s="12">
        <v>30.530999999999999</v>
      </c>
      <c r="CI160" s="12" t="s">
        <v>1106</v>
      </c>
      <c r="CJ160" s="12" t="s">
        <v>931</v>
      </c>
      <c r="CK160" s="12" t="s">
        <v>932</v>
      </c>
      <c r="CL160" s="37">
        <v>49464496045</v>
      </c>
      <c r="CM160" s="12">
        <v>10492</v>
      </c>
      <c r="CN160" s="12" t="s">
        <v>1506</v>
      </c>
      <c r="CO160" s="12" t="s">
        <v>1507</v>
      </c>
      <c r="CP160" s="12">
        <v>287979.39931465429</v>
      </c>
      <c r="CQ160" s="12">
        <v>72</v>
      </c>
      <c r="CS160" s="12"/>
      <c r="CT160" s="36" t="str">
        <f t="shared" si="2"/>
        <v>1bn - 50bn</v>
      </c>
      <c r="CU160" s="36" t="str">
        <f>VLOOKUP(CK160,Mapping!B:C,2,FALSE)</f>
        <v>US/CA</v>
      </c>
    </row>
    <row r="161" spans="1:99" ht="16" customHeight="1" x14ac:dyDescent="0.35">
      <c r="A161" s="12" t="s">
        <v>182</v>
      </c>
      <c r="B161" s="12" t="s">
        <v>933</v>
      </c>
      <c r="C161" s="12">
        <v>159</v>
      </c>
      <c r="D161" s="12">
        <v>59500</v>
      </c>
      <c r="E161" s="37">
        <v>190113699</v>
      </c>
      <c r="F161" s="12">
        <v>262808</v>
      </c>
      <c r="G161" s="37">
        <v>4278645</v>
      </c>
      <c r="H161" s="12">
        <v>0.02</v>
      </c>
      <c r="I161" s="37">
        <v>18710604</v>
      </c>
      <c r="J161" s="12">
        <v>7.0000000000000007E-2</v>
      </c>
      <c r="K161" s="37">
        <v>35535404</v>
      </c>
      <c r="L161" s="12">
        <v>0.14000000000000001</v>
      </c>
      <c r="M161" s="37">
        <v>12352003</v>
      </c>
      <c r="N161" s="12">
        <v>0.05</v>
      </c>
      <c r="O161" s="37">
        <v>67015462</v>
      </c>
      <c r="P161" s="12">
        <v>0.26</v>
      </c>
      <c r="Q161" s="12">
        <v>2094</v>
      </c>
      <c r="R161" s="37">
        <v>7572338</v>
      </c>
      <c r="S161" s="12">
        <v>0.03</v>
      </c>
      <c r="T161" s="37"/>
      <c r="V161" s="37">
        <v>5210775</v>
      </c>
      <c r="W161" s="12">
        <v>0.02</v>
      </c>
      <c r="X161" s="37">
        <v>4509634</v>
      </c>
      <c r="Y161" s="12">
        <v>0.02</v>
      </c>
      <c r="Z161" s="37"/>
      <c r="AB161" s="37">
        <v>3439336</v>
      </c>
      <c r="AC161" s="12">
        <v>0.01</v>
      </c>
      <c r="AD161" s="37">
        <v>1234737</v>
      </c>
      <c r="AE161" s="12">
        <v>0</v>
      </c>
      <c r="AF161" s="37">
        <v>2418473</v>
      </c>
      <c r="AG161" s="12">
        <v>0.01</v>
      </c>
      <c r="AH161" s="37">
        <v>284198</v>
      </c>
      <c r="AI161" s="12">
        <v>0</v>
      </c>
      <c r="AJ161" s="12">
        <v>239812</v>
      </c>
      <c r="AK161" s="12">
        <v>188944</v>
      </c>
      <c r="AL161" s="12">
        <v>3651803</v>
      </c>
      <c r="AN161" s="37">
        <v>27483554</v>
      </c>
      <c r="AO161" s="12">
        <v>0.11</v>
      </c>
      <c r="AP161" s="37">
        <v>26914</v>
      </c>
      <c r="AQ161" s="12">
        <v>0</v>
      </c>
      <c r="AR161" s="37"/>
      <c r="AT161" s="37">
        <v>41622</v>
      </c>
      <c r="AU161" s="12">
        <v>0</v>
      </c>
      <c r="AV161" s="37"/>
      <c r="AX161" s="37"/>
      <c r="AZ161" s="12">
        <v>570414</v>
      </c>
      <c r="BA161" s="12">
        <v>39771</v>
      </c>
      <c r="BB161" s="12">
        <v>84268</v>
      </c>
      <c r="BD161" s="12">
        <v>2337</v>
      </c>
      <c r="BF161" s="12">
        <v>143112</v>
      </c>
      <c r="BG161" s="12">
        <v>461631</v>
      </c>
      <c r="BH161" s="12">
        <v>95</v>
      </c>
      <c r="BI161" s="12">
        <v>128300</v>
      </c>
      <c r="BJ161" s="12">
        <v>9450</v>
      </c>
      <c r="BN161" s="12">
        <v>0.01</v>
      </c>
      <c r="BO161" s="12">
        <v>0.04</v>
      </c>
      <c r="BP161" s="12">
        <v>0.01</v>
      </c>
      <c r="BQ161" s="12">
        <v>0</v>
      </c>
      <c r="BR161" s="12">
        <v>0.01</v>
      </c>
      <c r="BS161" s="12">
        <v>0.01</v>
      </c>
      <c r="BT161" s="12">
        <v>0.01</v>
      </c>
      <c r="BU161" s="12">
        <v>0.02</v>
      </c>
      <c r="BV161" s="12">
        <v>0</v>
      </c>
      <c r="BX161" s="12">
        <v>0.01</v>
      </c>
      <c r="BY161" s="12">
        <v>0.02</v>
      </c>
      <c r="BZ161" s="12">
        <v>0</v>
      </c>
      <c r="CB161" s="12">
        <v>0</v>
      </c>
      <c r="CC161" s="12">
        <v>0</v>
      </c>
      <c r="CF161" s="12">
        <v>0</v>
      </c>
      <c r="CG161" s="12" t="s">
        <v>929</v>
      </c>
      <c r="CH161" s="12">
        <v>36.665999999999997</v>
      </c>
      <c r="CI161" s="12" t="s">
        <v>1047</v>
      </c>
      <c r="CJ161" s="12"/>
      <c r="CK161" s="12" t="s">
        <v>1048</v>
      </c>
      <c r="CL161" s="37">
        <v>24522620791</v>
      </c>
      <c r="CM161" s="12">
        <v>5338</v>
      </c>
      <c r="CN161" s="12" t="s">
        <v>1506</v>
      </c>
      <c r="CO161" s="12" t="s">
        <v>1508</v>
      </c>
      <c r="CP161" s="12">
        <v>-193950.77605321509</v>
      </c>
      <c r="CQ161" s="12">
        <v>86</v>
      </c>
      <c r="CS161" s="12"/>
      <c r="CT161" s="36" t="str">
        <f t="shared" si="2"/>
        <v>1bn - 50bn</v>
      </c>
      <c r="CU161" s="36" t="str">
        <f>VLOOKUP(CK161,Mapping!B:C,2,FALSE)</f>
        <v>EU</v>
      </c>
    </row>
    <row r="162" spans="1:99" ht="16" customHeight="1" x14ac:dyDescent="0.35">
      <c r="A162" s="12" t="s">
        <v>282</v>
      </c>
      <c r="B162" s="12" t="s">
        <v>933</v>
      </c>
      <c r="C162" s="12">
        <v>160</v>
      </c>
      <c r="D162" s="12">
        <v>59430</v>
      </c>
      <c r="E162" s="37">
        <v>329169272</v>
      </c>
      <c r="F162" s="12">
        <v>53000</v>
      </c>
      <c r="G162" s="37">
        <v>3221700</v>
      </c>
      <c r="H162" s="12">
        <v>0.05</v>
      </c>
      <c r="I162" s="37">
        <v>2825494</v>
      </c>
      <c r="J162" s="12">
        <v>0.04</v>
      </c>
      <c r="K162" s="37"/>
      <c r="M162" s="37">
        <v>146942390</v>
      </c>
      <c r="N162" s="12">
        <v>2.1800000000000002</v>
      </c>
      <c r="O162" s="37">
        <v>139136547</v>
      </c>
      <c r="P162" s="12">
        <v>2.0699999999999998</v>
      </c>
      <c r="R162" s="37"/>
      <c r="T162" s="37">
        <v>1795905</v>
      </c>
      <c r="U162" s="12">
        <v>0.03</v>
      </c>
      <c r="V162" s="37">
        <v>3188516</v>
      </c>
      <c r="W162" s="12">
        <v>0.05</v>
      </c>
      <c r="X162" s="37"/>
      <c r="Z162" s="37">
        <v>3031090</v>
      </c>
      <c r="AA162" s="12">
        <v>0.05</v>
      </c>
      <c r="AB162" s="37">
        <v>3146793</v>
      </c>
      <c r="AC162" s="12">
        <v>0.05</v>
      </c>
      <c r="AD162" s="37"/>
      <c r="AF162" s="37"/>
      <c r="AH162" s="37"/>
      <c r="AJ162" s="12">
        <v>212050</v>
      </c>
      <c r="AK162" s="12">
        <v>139600</v>
      </c>
      <c r="AL162" s="12">
        <v>6698124</v>
      </c>
      <c r="AN162" s="37">
        <v>25880837</v>
      </c>
      <c r="AO162" s="12">
        <v>0.38</v>
      </c>
      <c r="AP162" s="37"/>
      <c r="AR162" s="37"/>
      <c r="AT162" s="37"/>
      <c r="AV162" s="37"/>
      <c r="AX162" s="37"/>
      <c r="BB162" s="12">
        <v>1171229</v>
      </c>
      <c r="BC162" s="12">
        <v>99970</v>
      </c>
      <c r="BI162" s="12">
        <v>153675</v>
      </c>
      <c r="BK162" s="12">
        <v>15283</v>
      </c>
      <c r="BN162" s="12">
        <v>0.01</v>
      </c>
      <c r="BO162" s="12">
        <v>0.01</v>
      </c>
      <c r="BR162" s="12">
        <v>0.01</v>
      </c>
      <c r="BT162" s="12">
        <v>0</v>
      </c>
      <c r="BU162" s="12">
        <v>0.03</v>
      </c>
      <c r="BY162" s="12">
        <v>0.02</v>
      </c>
      <c r="CC162" s="12">
        <v>0.05</v>
      </c>
      <c r="CD162" s="12">
        <v>0.01</v>
      </c>
      <c r="CE162" s="12">
        <v>0</v>
      </c>
      <c r="CG162" s="12" t="s">
        <v>940</v>
      </c>
      <c r="CH162" s="12">
        <v>103.48</v>
      </c>
      <c r="CI162" s="12" t="s">
        <v>953</v>
      </c>
      <c r="CJ162" s="12"/>
      <c r="CK162" s="12" t="s">
        <v>954</v>
      </c>
      <c r="CL162" s="37">
        <v>6734323011</v>
      </c>
      <c r="CM162" s="12">
        <v>10452</v>
      </c>
      <c r="CN162" s="12" t="s">
        <v>1506</v>
      </c>
      <c r="CO162" s="12" t="s">
        <v>1507</v>
      </c>
      <c r="CP162" s="12">
        <v>324959.76617617416</v>
      </c>
      <c r="CQ162" s="12">
        <v>93</v>
      </c>
      <c r="CS162" s="12"/>
      <c r="CT162" s="36" t="str">
        <f t="shared" si="2"/>
        <v>1bn - 50bn</v>
      </c>
      <c r="CU162" s="36" t="str">
        <f>VLOOKUP(CK162,Mapping!B:C,2,FALSE)</f>
        <v>EU</v>
      </c>
    </row>
    <row r="163" spans="1:99" ht="16" customHeight="1" x14ac:dyDescent="0.35">
      <c r="A163" s="12" t="s">
        <v>217</v>
      </c>
      <c r="B163" s="12" t="s">
        <v>933</v>
      </c>
      <c r="C163" s="12">
        <v>161</v>
      </c>
      <c r="D163" s="12">
        <v>57961</v>
      </c>
      <c r="E163" s="37">
        <v>15669111</v>
      </c>
      <c r="F163" s="12">
        <v>147353</v>
      </c>
      <c r="G163" s="37">
        <v>2885878</v>
      </c>
      <c r="H163" s="12">
        <v>1.52</v>
      </c>
      <c r="I163" s="37">
        <v>7160982</v>
      </c>
      <c r="J163" s="12">
        <v>3.76</v>
      </c>
      <c r="K163" s="37"/>
      <c r="M163" s="37"/>
      <c r="O163" s="37"/>
      <c r="R163" s="37"/>
      <c r="T163" s="37"/>
      <c r="V163" s="37"/>
      <c r="X163" s="37"/>
      <c r="Z163" s="37"/>
      <c r="AB163" s="37"/>
      <c r="AD163" s="37"/>
      <c r="AF163" s="37"/>
      <c r="AH163" s="37"/>
      <c r="AN163" s="37"/>
      <c r="AP163" s="37"/>
      <c r="AR163" s="37">
        <v>5622251</v>
      </c>
      <c r="AS163" s="12">
        <v>2.95</v>
      </c>
      <c r="AT163" s="37"/>
      <c r="AV163" s="37"/>
      <c r="AX163" s="37"/>
      <c r="BE163" s="12">
        <v>150771</v>
      </c>
      <c r="BM163" s="12">
        <v>0.17</v>
      </c>
      <c r="BN163" s="12">
        <v>0.01</v>
      </c>
      <c r="BO163" s="12">
        <v>0.02</v>
      </c>
      <c r="CG163" s="12" t="s">
        <v>929</v>
      </c>
      <c r="CH163" s="12">
        <v>118.005</v>
      </c>
      <c r="CI163" s="12" t="s">
        <v>953</v>
      </c>
      <c r="CJ163" s="12"/>
      <c r="CK163" s="12" t="s">
        <v>954</v>
      </c>
      <c r="CL163" s="37">
        <v>182415369</v>
      </c>
      <c r="CM163" s="12">
        <v>14348</v>
      </c>
      <c r="CN163" s="12" t="s">
        <v>1509</v>
      </c>
      <c r="CO163" s="12" t="s">
        <v>1507</v>
      </c>
      <c r="CP163" s="12">
        <v>-13671.537996371701</v>
      </c>
      <c r="CQ163" s="12">
        <v>98</v>
      </c>
      <c r="CR163" s="12">
        <v>46037.333333333336</v>
      </c>
      <c r="CS163" s="12"/>
      <c r="CT163" s="36" t="str">
        <f t="shared" si="2"/>
        <v>500mn</v>
      </c>
      <c r="CU163" s="36" t="str">
        <f>VLOOKUP(CK163,Mapping!B:C,2,FALSE)</f>
        <v>EU</v>
      </c>
    </row>
    <row r="164" spans="1:99" ht="16" customHeight="1" x14ac:dyDescent="0.35">
      <c r="A164" s="12" t="s">
        <v>345</v>
      </c>
      <c r="B164" s="12" t="s">
        <v>925</v>
      </c>
      <c r="C164" s="12">
        <v>162</v>
      </c>
      <c r="D164" s="12">
        <v>56471</v>
      </c>
      <c r="E164" s="37">
        <v>18087936</v>
      </c>
      <c r="G164" s="37">
        <v>2811691</v>
      </c>
      <c r="H164" s="12">
        <v>2.66</v>
      </c>
      <c r="I164" s="37"/>
      <c r="K164" s="37">
        <v>8091580</v>
      </c>
      <c r="L164" s="12">
        <v>7.64</v>
      </c>
      <c r="M164" s="37">
        <v>4816284</v>
      </c>
      <c r="N164" s="12">
        <v>4.55</v>
      </c>
      <c r="O164" s="37"/>
      <c r="R164" s="37"/>
      <c r="T164" s="37"/>
      <c r="V164" s="37"/>
      <c r="X164" s="37"/>
      <c r="Z164" s="37">
        <v>1503428</v>
      </c>
      <c r="AA164" s="12">
        <v>1.42</v>
      </c>
      <c r="AB164" s="37">
        <v>0</v>
      </c>
      <c r="AC164" s="12">
        <v>0</v>
      </c>
      <c r="AD164" s="37">
        <v>864953</v>
      </c>
      <c r="AE164" s="12">
        <v>0.82</v>
      </c>
      <c r="AF164" s="37"/>
      <c r="AH164" s="37"/>
      <c r="AJ164" s="12">
        <v>0</v>
      </c>
      <c r="AN164" s="37"/>
      <c r="AP164" s="37"/>
      <c r="AR164" s="37"/>
      <c r="AT164" s="37"/>
      <c r="AV164" s="37"/>
      <c r="AX164" s="37"/>
      <c r="BB164" s="12">
        <v>38389</v>
      </c>
      <c r="BC164" s="12">
        <v>50843</v>
      </c>
      <c r="BG164" s="12">
        <v>131000</v>
      </c>
      <c r="BJ164" s="12">
        <v>7763</v>
      </c>
      <c r="BN164" s="12">
        <v>0.01</v>
      </c>
      <c r="BR164" s="12">
        <v>0</v>
      </c>
      <c r="BS164" s="12">
        <v>0</v>
      </c>
      <c r="CB164" s="12">
        <v>0</v>
      </c>
      <c r="CC164" s="12">
        <v>0</v>
      </c>
      <c r="CD164" s="12">
        <v>0</v>
      </c>
      <c r="CG164" s="12" t="s">
        <v>940</v>
      </c>
      <c r="CH164" s="12">
        <v>5.2910000000000004</v>
      </c>
      <c r="CI164" s="12" t="s">
        <v>953</v>
      </c>
      <c r="CJ164" s="12"/>
      <c r="CK164" s="12" t="s">
        <v>954</v>
      </c>
      <c r="CL164" s="37">
        <v>105866011</v>
      </c>
      <c r="CM164" s="12">
        <v>5449</v>
      </c>
      <c r="CN164" s="12" t="s">
        <v>1506</v>
      </c>
      <c r="CO164" s="12" t="s">
        <v>1508</v>
      </c>
      <c r="CP164" s="12">
        <v>-15660.935295303367</v>
      </c>
      <c r="CQ164" s="12">
        <v>99</v>
      </c>
      <c r="CS164" s="12"/>
      <c r="CT164" s="36" t="str">
        <f t="shared" si="2"/>
        <v>500mn</v>
      </c>
      <c r="CU164" s="36" t="str">
        <f>VLOOKUP(CK164,Mapping!B:C,2,FALSE)</f>
        <v>EU</v>
      </c>
    </row>
    <row r="165" spans="1:99" ht="16" customHeight="1" x14ac:dyDescent="0.35">
      <c r="A165" s="12" t="s">
        <v>348</v>
      </c>
      <c r="B165" s="12" t="s">
        <v>925</v>
      </c>
      <c r="C165" s="12">
        <v>163</v>
      </c>
      <c r="D165" s="12">
        <v>55644</v>
      </c>
      <c r="E165" s="37">
        <v>84973574</v>
      </c>
      <c r="G165" s="37">
        <v>2770515</v>
      </c>
      <c r="H165" s="12">
        <v>0.01</v>
      </c>
      <c r="I165" s="37"/>
      <c r="K165" s="37"/>
      <c r="M165" s="37">
        <v>36319917</v>
      </c>
      <c r="N165" s="12">
        <v>0.14000000000000001</v>
      </c>
      <c r="O165" s="37"/>
      <c r="Q165" s="12">
        <v>89130</v>
      </c>
      <c r="R165" s="37"/>
      <c r="T165" s="37">
        <v>39515</v>
      </c>
      <c r="U165" s="12">
        <v>0</v>
      </c>
      <c r="V165" s="37"/>
      <c r="X165" s="37">
        <v>921459</v>
      </c>
      <c r="Y165" s="12">
        <v>0</v>
      </c>
      <c r="Z165" s="37"/>
      <c r="AB165" s="37"/>
      <c r="AD165" s="37">
        <v>640331</v>
      </c>
      <c r="AE165" s="12">
        <v>0</v>
      </c>
      <c r="AF165" s="37"/>
      <c r="AH165" s="37">
        <v>11255336</v>
      </c>
      <c r="AI165" s="12">
        <v>0.04</v>
      </c>
      <c r="AN165" s="37">
        <v>32385781</v>
      </c>
      <c r="AO165" s="12">
        <v>0.12</v>
      </c>
      <c r="AP165" s="37">
        <v>640720</v>
      </c>
      <c r="AQ165" s="12">
        <v>0</v>
      </c>
      <c r="AR165" s="37"/>
      <c r="AT165" s="37"/>
      <c r="AV165" s="37"/>
      <c r="AX165" s="37"/>
      <c r="BA165" s="12">
        <v>9018</v>
      </c>
      <c r="BB165" s="12">
        <v>289494</v>
      </c>
      <c r="BH165" s="12">
        <v>2775</v>
      </c>
      <c r="BI165" s="12">
        <v>192300</v>
      </c>
      <c r="BJ165" s="12">
        <v>5747</v>
      </c>
      <c r="BK165" s="12">
        <v>353</v>
      </c>
      <c r="BN165" s="12">
        <v>0.01</v>
      </c>
      <c r="BQ165" s="12">
        <v>0.02</v>
      </c>
      <c r="BV165" s="12">
        <v>0</v>
      </c>
      <c r="BY165" s="12">
        <v>0.02</v>
      </c>
      <c r="BZ165" s="12">
        <v>0</v>
      </c>
      <c r="CB165" s="12">
        <v>0</v>
      </c>
      <c r="CC165" s="12">
        <v>0.01</v>
      </c>
      <c r="CE165" s="12">
        <v>0</v>
      </c>
      <c r="CG165" s="12" t="s">
        <v>929</v>
      </c>
      <c r="CH165" s="12">
        <v>27.468</v>
      </c>
      <c r="CI165" s="12" t="s">
        <v>1113</v>
      </c>
      <c r="CJ165" s="12" t="s">
        <v>1114</v>
      </c>
      <c r="CK165" s="12" t="s">
        <v>932</v>
      </c>
      <c r="CL165" s="37">
        <v>26084713492</v>
      </c>
      <c r="CM165" s="12">
        <v>521</v>
      </c>
      <c r="CN165" s="12" t="s">
        <v>1520</v>
      </c>
      <c r="CO165" s="12" t="s">
        <v>1507</v>
      </c>
      <c r="CP165" s="12">
        <v>311408.06289054622</v>
      </c>
      <c r="CQ165" s="12">
        <v>66</v>
      </c>
      <c r="CS165" s="12"/>
      <c r="CT165" s="36" t="str">
        <f t="shared" si="2"/>
        <v>1bn - 50bn</v>
      </c>
      <c r="CU165" s="36" t="str">
        <f>VLOOKUP(CK165,Mapping!B:C,2,FALSE)</f>
        <v>US/CA</v>
      </c>
    </row>
    <row r="166" spans="1:99" ht="16" customHeight="1" x14ac:dyDescent="0.35">
      <c r="A166" s="12" t="s">
        <v>216</v>
      </c>
      <c r="B166" s="12" t="s">
        <v>933</v>
      </c>
      <c r="C166" s="12">
        <v>164</v>
      </c>
      <c r="D166" s="12">
        <v>55228</v>
      </c>
      <c r="E166" s="37">
        <v>577215564</v>
      </c>
      <c r="F166" s="12">
        <v>150800</v>
      </c>
      <c r="G166" s="37">
        <v>4153146</v>
      </c>
      <c r="H166" s="12">
        <v>0.02</v>
      </c>
      <c r="I166" s="37">
        <v>11547687</v>
      </c>
      <c r="J166" s="12">
        <v>0.05</v>
      </c>
      <c r="K166" s="37">
        <v>174313179</v>
      </c>
      <c r="L166" s="12">
        <v>0.72</v>
      </c>
      <c r="M166" s="37">
        <v>27099221</v>
      </c>
      <c r="N166" s="12">
        <v>0.11</v>
      </c>
      <c r="O166" s="37">
        <v>68217921</v>
      </c>
      <c r="P166" s="12">
        <v>0.28000000000000003</v>
      </c>
      <c r="Q166" s="12">
        <v>310200</v>
      </c>
      <c r="R166" s="37">
        <v>32943192</v>
      </c>
      <c r="S166" s="12">
        <v>0.14000000000000001</v>
      </c>
      <c r="T166" s="37">
        <v>79189070</v>
      </c>
      <c r="U166" s="12">
        <v>0.33</v>
      </c>
      <c r="V166" s="37">
        <v>31829764</v>
      </c>
      <c r="W166" s="12">
        <v>0.13</v>
      </c>
      <c r="X166" s="37">
        <v>45645042</v>
      </c>
      <c r="Y166" s="12">
        <v>0.19</v>
      </c>
      <c r="Z166" s="37"/>
      <c r="AB166" s="37"/>
      <c r="AD166" s="37"/>
      <c r="AF166" s="37"/>
      <c r="AH166" s="37">
        <v>37664484</v>
      </c>
      <c r="AI166" s="12">
        <v>0.15</v>
      </c>
      <c r="AK166" s="12">
        <v>1046175</v>
      </c>
      <c r="AL166" s="12">
        <v>2999700</v>
      </c>
      <c r="AN166" s="37">
        <v>63846368</v>
      </c>
      <c r="AO166" s="12">
        <v>0.26</v>
      </c>
      <c r="AP166" s="37"/>
      <c r="AR166" s="37">
        <v>766490</v>
      </c>
      <c r="AS166" s="12">
        <v>0</v>
      </c>
      <c r="AT166" s="37"/>
      <c r="AV166" s="37"/>
      <c r="AX166" s="37"/>
      <c r="AZ166" s="12">
        <v>2453590</v>
      </c>
      <c r="BA166" s="12">
        <v>345351</v>
      </c>
      <c r="BB166" s="12">
        <v>151621</v>
      </c>
      <c r="BE166" s="12">
        <v>8189</v>
      </c>
      <c r="BG166" s="12">
        <v>2046300</v>
      </c>
      <c r="BI166" s="12">
        <v>295625</v>
      </c>
      <c r="BK166" s="12">
        <v>521015</v>
      </c>
      <c r="BM166" s="12">
        <v>0.01</v>
      </c>
      <c r="BN166" s="12">
        <v>0.01</v>
      </c>
      <c r="BO166" s="12">
        <v>0.02</v>
      </c>
      <c r="BQ166" s="12">
        <v>7.0000000000000007E-2</v>
      </c>
      <c r="BS166" s="12">
        <v>0.02</v>
      </c>
      <c r="BT166" s="12">
        <v>0.03</v>
      </c>
      <c r="BU166" s="12">
        <v>0.02</v>
      </c>
      <c r="BX166" s="12">
        <v>0.04</v>
      </c>
      <c r="BY166" s="12">
        <v>0.04</v>
      </c>
      <c r="BZ166" s="12">
        <v>0.01</v>
      </c>
      <c r="CC166" s="12">
        <v>0.01</v>
      </c>
      <c r="CE166" s="12">
        <v>0.02</v>
      </c>
      <c r="CG166" s="12" t="s">
        <v>940</v>
      </c>
      <c r="CH166" s="12">
        <v>22.777000000000001</v>
      </c>
      <c r="CI166" s="12" t="s">
        <v>1067</v>
      </c>
      <c r="CJ166" s="12"/>
      <c r="CK166" s="12" t="s">
        <v>954</v>
      </c>
      <c r="CL166" s="37">
        <v>24377117125</v>
      </c>
      <c r="CM166" s="12">
        <v>170</v>
      </c>
      <c r="CN166" s="12" t="s">
        <v>1525</v>
      </c>
      <c r="CO166" s="12" t="s">
        <v>1507</v>
      </c>
      <c r="CP166" s="12">
        <v>420773.29167506553</v>
      </c>
      <c r="CQ166" s="12">
        <v>90</v>
      </c>
      <c r="CS166" s="12"/>
      <c r="CT166" s="36" t="str">
        <f t="shared" si="2"/>
        <v>1bn - 50bn</v>
      </c>
      <c r="CU166" s="36" t="str">
        <f>VLOOKUP(CK166,Mapping!B:C,2,FALSE)</f>
        <v>EU</v>
      </c>
    </row>
    <row r="167" spans="1:99" ht="16" customHeight="1" x14ac:dyDescent="0.35">
      <c r="A167" s="12" t="s">
        <v>349</v>
      </c>
      <c r="B167" s="12" t="s">
        <v>925</v>
      </c>
      <c r="C167" s="12">
        <v>165</v>
      </c>
      <c r="D167" s="12">
        <v>54969</v>
      </c>
      <c r="E167" s="37">
        <v>147000817</v>
      </c>
      <c r="G167" s="37">
        <v>2736907</v>
      </c>
      <c r="H167" s="12">
        <v>0.01</v>
      </c>
      <c r="I167" s="37"/>
      <c r="K167" s="37"/>
      <c r="M167" s="37">
        <v>20668782</v>
      </c>
      <c r="N167" s="12">
        <v>7.0000000000000007E-2</v>
      </c>
      <c r="O167" s="37"/>
      <c r="Q167" s="12">
        <v>168265</v>
      </c>
      <c r="R167" s="37"/>
      <c r="T167" s="37">
        <v>11807431</v>
      </c>
      <c r="U167" s="12">
        <v>0.04</v>
      </c>
      <c r="V167" s="37"/>
      <c r="X167" s="37">
        <v>14862388</v>
      </c>
      <c r="Y167" s="12">
        <v>0.05</v>
      </c>
      <c r="Z167" s="37">
        <v>0</v>
      </c>
      <c r="AA167" s="12">
        <v>0</v>
      </c>
      <c r="AB167" s="37"/>
      <c r="AD167" s="37"/>
      <c r="AF167" s="37"/>
      <c r="AH167" s="37">
        <v>21248504</v>
      </c>
      <c r="AI167" s="12">
        <v>7.0000000000000007E-2</v>
      </c>
      <c r="AN167" s="37">
        <v>60695973</v>
      </c>
      <c r="AO167" s="12">
        <v>0.19</v>
      </c>
      <c r="AP167" s="37">
        <v>13761968</v>
      </c>
      <c r="AQ167" s="12">
        <v>0.04</v>
      </c>
      <c r="AR167" s="37">
        <v>1192385</v>
      </c>
      <c r="AS167" s="12">
        <v>0</v>
      </c>
      <c r="AT167" s="37">
        <v>26479</v>
      </c>
      <c r="AU167" s="12">
        <v>0</v>
      </c>
      <c r="AV167" s="37"/>
      <c r="AX167" s="37"/>
      <c r="BA167" s="12">
        <v>145453</v>
      </c>
      <c r="BB167" s="12">
        <v>164744</v>
      </c>
      <c r="BC167" s="12">
        <v>0</v>
      </c>
      <c r="BD167" s="12">
        <v>2484</v>
      </c>
      <c r="BE167" s="12">
        <v>31976</v>
      </c>
      <c r="BH167" s="12">
        <v>59604</v>
      </c>
      <c r="BI167" s="12">
        <v>360400</v>
      </c>
      <c r="BK167" s="12">
        <v>105480</v>
      </c>
      <c r="BM167" s="12">
        <v>0.04</v>
      </c>
      <c r="BN167" s="12">
        <v>0.01</v>
      </c>
      <c r="BQ167" s="12">
        <v>0.04</v>
      </c>
      <c r="BV167" s="12">
        <v>0.05</v>
      </c>
      <c r="BY167" s="12">
        <v>0.05</v>
      </c>
      <c r="BZ167" s="12">
        <v>0</v>
      </c>
      <c r="CC167" s="12">
        <v>0.01</v>
      </c>
      <c r="CD167" s="12">
        <v>0</v>
      </c>
      <c r="CE167" s="12">
        <v>0</v>
      </c>
      <c r="CF167" s="12">
        <v>0</v>
      </c>
      <c r="CG167" s="12" t="s">
        <v>940</v>
      </c>
      <c r="CH167" s="12">
        <v>15.552</v>
      </c>
      <c r="CI167" s="12" t="s">
        <v>1113</v>
      </c>
      <c r="CJ167" s="12" t="s">
        <v>1114</v>
      </c>
      <c r="CK167" s="12" t="s">
        <v>932</v>
      </c>
      <c r="CL167" s="37">
        <v>31053035491</v>
      </c>
      <c r="CM167" s="12">
        <v>10462</v>
      </c>
      <c r="CN167" s="12" t="s">
        <v>1520</v>
      </c>
      <c r="CO167" s="12" t="s">
        <v>1507</v>
      </c>
      <c r="CP167" s="12">
        <v>311612.35637976218</v>
      </c>
      <c r="CQ167" s="12">
        <v>72</v>
      </c>
      <c r="CS167" s="12"/>
      <c r="CT167" s="36" t="str">
        <f t="shared" si="2"/>
        <v>1bn - 50bn</v>
      </c>
      <c r="CU167" s="36" t="str">
        <f>VLOOKUP(CK167,Mapping!B:C,2,FALSE)</f>
        <v>US/CA</v>
      </c>
    </row>
    <row r="168" spans="1:99" ht="16" customHeight="1" x14ac:dyDescent="0.35">
      <c r="A168" s="12" t="s">
        <v>351</v>
      </c>
      <c r="B168" s="12" t="s">
        <v>925</v>
      </c>
      <c r="C168" s="12">
        <v>166</v>
      </c>
      <c r="D168" s="12">
        <v>54470</v>
      </c>
      <c r="E168" s="37">
        <v>32191516</v>
      </c>
      <c r="G168" s="37">
        <v>2712061</v>
      </c>
      <c r="H168" s="12">
        <v>1.47</v>
      </c>
      <c r="I168" s="37"/>
      <c r="K168" s="37"/>
      <c r="M168" s="37">
        <v>24299971</v>
      </c>
      <c r="N168" s="12">
        <v>13.15</v>
      </c>
      <c r="O168" s="37"/>
      <c r="R168" s="37"/>
      <c r="T168" s="37"/>
      <c r="V168" s="37"/>
      <c r="X168" s="37">
        <v>4711520</v>
      </c>
      <c r="Y168" s="12">
        <v>2.5499999999999998</v>
      </c>
      <c r="Z168" s="37"/>
      <c r="AB168" s="37"/>
      <c r="AD168" s="37">
        <v>467964</v>
      </c>
      <c r="AE168" s="12">
        <v>0.25</v>
      </c>
      <c r="AF168" s="37"/>
      <c r="AH168" s="37"/>
      <c r="AN168" s="37"/>
      <c r="AP168" s="37"/>
      <c r="AR168" s="37">
        <v>0</v>
      </c>
      <c r="AS168" s="12">
        <v>0</v>
      </c>
      <c r="AT168" s="37"/>
      <c r="AV168" s="37"/>
      <c r="AX168" s="37"/>
      <c r="BA168" s="12">
        <v>46110</v>
      </c>
      <c r="BB168" s="12">
        <v>193687</v>
      </c>
      <c r="BE168" s="12">
        <v>0</v>
      </c>
      <c r="BJ168" s="12">
        <v>4200</v>
      </c>
      <c r="BM168" s="12">
        <v>0</v>
      </c>
      <c r="BN168" s="12">
        <v>0.01</v>
      </c>
      <c r="BZ168" s="12">
        <v>0</v>
      </c>
      <c r="CB168" s="12">
        <v>0</v>
      </c>
      <c r="CC168" s="12">
        <v>0.01</v>
      </c>
      <c r="CG168" s="12" t="s">
        <v>976</v>
      </c>
      <c r="CH168" s="12">
        <v>332.44900000000001</v>
      </c>
      <c r="CI168" s="12" t="s">
        <v>950</v>
      </c>
      <c r="CJ168" s="12"/>
      <c r="CK168" s="12" t="s">
        <v>951</v>
      </c>
      <c r="CL168" s="37">
        <v>184795238</v>
      </c>
      <c r="CM168" s="12">
        <v>14336</v>
      </c>
      <c r="CN168" s="12" t="s">
        <v>1513</v>
      </c>
      <c r="CO168" s="12" t="s">
        <v>1507</v>
      </c>
      <c r="CP168" s="12">
        <v>-2697.3997177988308</v>
      </c>
      <c r="CQ168" s="12">
        <v>89</v>
      </c>
      <c r="CS168" s="12"/>
      <c r="CT168" s="36" t="str">
        <f t="shared" si="2"/>
        <v>500mn</v>
      </c>
      <c r="CU168" s="36" t="str">
        <f>VLOOKUP(CK168,Mapping!B:C,2,FALSE)</f>
        <v>HK</v>
      </c>
    </row>
    <row r="169" spans="1:99" ht="16" customHeight="1" x14ac:dyDescent="0.35">
      <c r="A169" s="12" t="s">
        <v>353</v>
      </c>
      <c r="B169" s="12" t="s">
        <v>933</v>
      </c>
      <c r="C169" s="12">
        <v>167</v>
      </c>
      <c r="D169" s="12">
        <v>54258</v>
      </c>
      <c r="E169" s="37">
        <v>32008241</v>
      </c>
      <c r="G169" s="37">
        <v>2701506</v>
      </c>
      <c r="H169" s="12">
        <v>0.22</v>
      </c>
      <c r="I169" s="37"/>
      <c r="K169" s="37">
        <v>3261339</v>
      </c>
      <c r="L169" s="12">
        <v>0.26</v>
      </c>
      <c r="M169" s="37"/>
      <c r="O169" s="37">
        <v>13317041</v>
      </c>
      <c r="P169" s="12">
        <v>1.08</v>
      </c>
      <c r="R169" s="37">
        <v>1668803</v>
      </c>
      <c r="S169" s="12">
        <v>0.14000000000000001</v>
      </c>
      <c r="T169" s="37">
        <v>1042833</v>
      </c>
      <c r="U169" s="12">
        <v>0.08</v>
      </c>
      <c r="V169" s="37"/>
      <c r="X169" s="37">
        <v>6595</v>
      </c>
      <c r="Y169" s="12">
        <v>0</v>
      </c>
      <c r="Z169" s="37"/>
      <c r="AB169" s="37">
        <v>2314043</v>
      </c>
      <c r="AC169" s="12">
        <v>0.19</v>
      </c>
      <c r="AD169" s="37">
        <v>5112172</v>
      </c>
      <c r="AE169" s="12">
        <v>0.41</v>
      </c>
      <c r="AF169" s="37"/>
      <c r="AH169" s="37"/>
      <c r="AJ169" s="12">
        <v>160180</v>
      </c>
      <c r="AL169" s="12">
        <v>876888</v>
      </c>
      <c r="AM169" s="12">
        <v>1124833</v>
      </c>
      <c r="AN169" s="37"/>
      <c r="AP169" s="37"/>
      <c r="AR169" s="37"/>
      <c r="AT169" s="37"/>
      <c r="AV169" s="37"/>
      <c r="AX169" s="37">
        <v>2583909</v>
      </c>
      <c r="AY169" s="12">
        <v>0.21</v>
      </c>
      <c r="AZ169" s="12">
        <v>157642</v>
      </c>
      <c r="BA169" s="12">
        <v>68</v>
      </c>
      <c r="BG169" s="12">
        <v>52800</v>
      </c>
      <c r="BJ169" s="12">
        <v>45882</v>
      </c>
      <c r="BK169" s="12">
        <v>9316</v>
      </c>
      <c r="BN169" s="12">
        <v>0.01</v>
      </c>
      <c r="BR169" s="12">
        <v>0.01</v>
      </c>
      <c r="BS169" s="12">
        <v>0</v>
      </c>
      <c r="BU169" s="12">
        <v>0</v>
      </c>
      <c r="BW169" s="12">
        <v>0.05</v>
      </c>
      <c r="BX169" s="12">
        <v>0</v>
      </c>
      <c r="BZ169" s="12">
        <v>0</v>
      </c>
      <c r="CB169" s="12">
        <v>0.02</v>
      </c>
      <c r="CE169" s="12">
        <v>0</v>
      </c>
      <c r="CG169" s="12" t="s">
        <v>929</v>
      </c>
      <c r="CH169" s="12">
        <v>90.667000000000002</v>
      </c>
      <c r="CI169" s="12" t="s">
        <v>953</v>
      </c>
      <c r="CJ169" s="12"/>
      <c r="CK169" s="12" t="s">
        <v>954</v>
      </c>
      <c r="CL169" s="37">
        <v>1220678872</v>
      </c>
      <c r="CM169" s="12">
        <v>1171</v>
      </c>
      <c r="CN169" s="12" t="s">
        <v>1506</v>
      </c>
      <c r="CO169" s="12" t="s">
        <v>1507</v>
      </c>
      <c r="CP169" s="12">
        <v>10122.031848417659</v>
      </c>
      <c r="CQ169" s="12">
        <v>95</v>
      </c>
      <c r="CS169" s="12"/>
      <c r="CT169" s="36" t="str">
        <f t="shared" si="2"/>
        <v>1bn - 50bn</v>
      </c>
      <c r="CU169" s="36" t="str">
        <f>VLOOKUP(CK169,Mapping!B:C,2,FALSE)</f>
        <v>EU</v>
      </c>
    </row>
    <row r="170" spans="1:99" ht="16" customHeight="1" x14ac:dyDescent="0.35">
      <c r="A170" s="12" t="s">
        <v>233</v>
      </c>
      <c r="B170" s="12" t="s">
        <v>925</v>
      </c>
      <c r="C170" s="12">
        <v>168</v>
      </c>
      <c r="D170" s="12">
        <v>53951</v>
      </c>
      <c r="E170" s="37">
        <v>60365328</v>
      </c>
      <c r="F170" s="12">
        <v>126550</v>
      </c>
      <c r="G170" s="37">
        <v>3704276</v>
      </c>
      <c r="H170" s="12">
        <v>2.1800000000000002</v>
      </c>
      <c r="I170" s="37">
        <v>7351559</v>
      </c>
      <c r="J170" s="12">
        <v>4.33</v>
      </c>
      <c r="K170" s="37">
        <v>15538237</v>
      </c>
      <c r="L170" s="12">
        <v>9.16</v>
      </c>
      <c r="M170" s="37"/>
      <c r="O170" s="37">
        <v>8448121</v>
      </c>
      <c r="P170" s="12">
        <v>4.9800000000000004</v>
      </c>
      <c r="R170" s="37">
        <v>7430589</v>
      </c>
      <c r="S170" s="12">
        <v>4.38</v>
      </c>
      <c r="T170" s="37">
        <v>10412051</v>
      </c>
      <c r="U170" s="12">
        <v>6.14</v>
      </c>
      <c r="V170" s="37"/>
      <c r="X170" s="37"/>
      <c r="Z170" s="37"/>
      <c r="AB170" s="37">
        <v>7480495</v>
      </c>
      <c r="AC170" s="12">
        <v>4.41</v>
      </c>
      <c r="AD170" s="37"/>
      <c r="AF170" s="37"/>
      <c r="AH170" s="37"/>
      <c r="AJ170" s="12">
        <v>459100</v>
      </c>
      <c r="AL170" s="12">
        <v>603956</v>
      </c>
      <c r="AN170" s="37"/>
      <c r="AP170" s="37"/>
      <c r="AR170" s="37"/>
      <c r="AT170" s="37"/>
      <c r="AV170" s="37"/>
      <c r="AX170" s="37"/>
      <c r="AZ170" s="12">
        <v>465500</v>
      </c>
      <c r="BG170" s="12">
        <v>242483</v>
      </c>
      <c r="BK170" s="12">
        <v>77367</v>
      </c>
      <c r="BN170" s="12">
        <v>0.01</v>
      </c>
      <c r="BO170" s="12">
        <v>0.02</v>
      </c>
      <c r="BR170" s="12">
        <v>0.02</v>
      </c>
      <c r="BS170" s="12">
        <v>0</v>
      </c>
      <c r="BU170" s="12">
        <v>0</v>
      </c>
      <c r="BX170" s="12">
        <v>0.01</v>
      </c>
      <c r="CE170" s="12">
        <v>0</v>
      </c>
      <c r="CG170" s="12" t="s">
        <v>976</v>
      </c>
      <c r="CH170" s="12">
        <v>268.98899999999998</v>
      </c>
      <c r="CI170" s="12" t="s">
        <v>950</v>
      </c>
      <c r="CJ170" s="12"/>
      <c r="CK170" s="12" t="s">
        <v>951</v>
      </c>
      <c r="CL170" s="37">
        <v>187668207</v>
      </c>
      <c r="CM170" s="12">
        <v>14356</v>
      </c>
      <c r="CN170" s="12" t="s">
        <v>1513</v>
      </c>
      <c r="CO170" s="12" t="s">
        <v>1507</v>
      </c>
      <c r="CP170" s="12">
        <v>-51871.175166297122</v>
      </c>
      <c r="CQ170" s="12">
        <v>100</v>
      </c>
      <c r="CS170" s="12"/>
      <c r="CT170" s="36" t="str">
        <f t="shared" si="2"/>
        <v>500mn</v>
      </c>
      <c r="CU170" s="36" t="str">
        <f>VLOOKUP(CK170,Mapping!B:C,2,FALSE)</f>
        <v>HK</v>
      </c>
    </row>
    <row r="171" spans="1:99" ht="16" customHeight="1" x14ac:dyDescent="0.35">
      <c r="A171" s="12" t="s">
        <v>794</v>
      </c>
      <c r="B171" s="12" t="s">
        <v>925</v>
      </c>
      <c r="C171" s="12">
        <v>454</v>
      </c>
      <c r="D171" s="12">
        <v>844</v>
      </c>
      <c r="E171" s="37">
        <v>32384716</v>
      </c>
      <c r="G171" s="37">
        <v>42023</v>
      </c>
      <c r="H171" s="12">
        <v>0</v>
      </c>
      <c r="I171" s="37"/>
      <c r="K171" s="37"/>
      <c r="M171" s="37">
        <v>9751253</v>
      </c>
      <c r="N171" s="12">
        <v>0.01</v>
      </c>
      <c r="O171" s="37"/>
      <c r="Q171" s="12">
        <v>64779</v>
      </c>
      <c r="R171" s="37"/>
      <c r="T171" s="37">
        <v>866304</v>
      </c>
      <c r="U171" s="12">
        <v>0</v>
      </c>
      <c r="V171" s="37"/>
      <c r="X171" s="37">
        <v>3269351</v>
      </c>
      <c r="Y171" s="12">
        <v>0</v>
      </c>
      <c r="Z171" s="37">
        <v>3423644</v>
      </c>
      <c r="AA171" s="12">
        <v>0</v>
      </c>
      <c r="AB171" s="37"/>
      <c r="AD171" s="37">
        <v>2079097</v>
      </c>
      <c r="AE171" s="12">
        <v>0</v>
      </c>
      <c r="AF171" s="37"/>
      <c r="AH171" s="37">
        <v>8180292</v>
      </c>
      <c r="AI171" s="12">
        <v>0.01</v>
      </c>
      <c r="AN171" s="37">
        <v>3608244</v>
      </c>
      <c r="AO171" s="12">
        <v>0</v>
      </c>
      <c r="AP171" s="37">
        <v>1075486</v>
      </c>
      <c r="AQ171" s="12">
        <v>0</v>
      </c>
      <c r="AR171" s="37">
        <v>970</v>
      </c>
      <c r="AS171" s="12">
        <v>0</v>
      </c>
      <c r="AT171" s="37">
        <v>88052</v>
      </c>
      <c r="AU171" s="12">
        <v>0</v>
      </c>
      <c r="AV171" s="37">
        <v>0</v>
      </c>
      <c r="AW171" s="12">
        <v>0</v>
      </c>
      <c r="AX171" s="37"/>
      <c r="BA171" s="12">
        <v>31996</v>
      </c>
      <c r="BB171" s="12">
        <v>77724</v>
      </c>
      <c r="BC171" s="12">
        <v>115781</v>
      </c>
      <c r="BD171" s="12">
        <v>8260</v>
      </c>
      <c r="BE171" s="12">
        <v>26</v>
      </c>
      <c r="BH171" s="12">
        <v>4658</v>
      </c>
      <c r="BI171" s="12">
        <v>21425</v>
      </c>
      <c r="BJ171" s="12">
        <v>18660</v>
      </c>
      <c r="BK171" s="12">
        <v>7739</v>
      </c>
      <c r="BL171" s="12">
        <v>0</v>
      </c>
      <c r="BM171" s="12">
        <v>0</v>
      </c>
      <c r="BN171" s="12">
        <v>0</v>
      </c>
      <c r="BQ171" s="12">
        <v>0.02</v>
      </c>
      <c r="BV171" s="12">
        <v>0</v>
      </c>
      <c r="BY171" s="12">
        <v>0</v>
      </c>
      <c r="BZ171" s="12">
        <v>0</v>
      </c>
      <c r="CA171" s="12">
        <v>0</v>
      </c>
      <c r="CB171" s="12">
        <v>0.01</v>
      </c>
      <c r="CC171" s="12">
        <v>0</v>
      </c>
      <c r="CD171" s="12">
        <v>0.01</v>
      </c>
      <c r="CE171" s="12">
        <v>0</v>
      </c>
      <c r="CF171" s="12">
        <v>0.01</v>
      </c>
      <c r="CG171" s="12" t="s">
        <v>991</v>
      </c>
      <c r="CH171" s="12">
        <v>15.096</v>
      </c>
      <c r="CI171" s="12" t="s">
        <v>1081</v>
      </c>
      <c r="CJ171" s="12" t="s">
        <v>1082</v>
      </c>
      <c r="CK171" s="12" t="s">
        <v>932</v>
      </c>
      <c r="CL171" s="37">
        <v>162424206860</v>
      </c>
      <c r="CM171" s="12">
        <v>10702</v>
      </c>
      <c r="CN171" s="12" t="s">
        <v>1509</v>
      </c>
      <c r="CO171" s="12" t="s">
        <v>1507</v>
      </c>
      <c r="CP171" s="12">
        <v>141541.74561580326</v>
      </c>
      <c r="CQ171" s="12">
        <v>55</v>
      </c>
      <c r="CS171" s="12"/>
      <c r="CT171" s="36" t="str">
        <f t="shared" si="2"/>
        <v>100bn</v>
      </c>
      <c r="CU171" s="36" t="str">
        <f>VLOOKUP(CK171,Mapping!B:C,2,FALSE)</f>
        <v>US/CA</v>
      </c>
    </row>
    <row r="172" spans="1:99" ht="16" customHeight="1" x14ac:dyDescent="0.35">
      <c r="A172" s="12" t="s">
        <v>360</v>
      </c>
      <c r="B172" s="12" t="s">
        <v>925</v>
      </c>
      <c r="C172" s="12">
        <v>170</v>
      </c>
      <c r="D172" s="12">
        <v>50000</v>
      </c>
      <c r="E172" s="37">
        <v>24536444</v>
      </c>
      <c r="G172" s="37">
        <v>3595500</v>
      </c>
      <c r="H172" s="12">
        <v>1.82</v>
      </c>
      <c r="I172" s="37"/>
      <c r="K172" s="37">
        <v>8852463</v>
      </c>
      <c r="L172" s="12">
        <v>4.4800000000000004</v>
      </c>
      <c r="M172" s="37"/>
      <c r="O172" s="37">
        <v>6606481</v>
      </c>
      <c r="P172" s="12">
        <v>3.35</v>
      </c>
      <c r="R172" s="37">
        <v>2854160</v>
      </c>
      <c r="S172" s="12">
        <v>1.45</v>
      </c>
      <c r="T172" s="37"/>
      <c r="V172" s="37"/>
      <c r="X172" s="37"/>
      <c r="Z172" s="37"/>
      <c r="AB172" s="37"/>
      <c r="AD172" s="37"/>
      <c r="AF172" s="37"/>
      <c r="AH172" s="37"/>
      <c r="AL172" s="12">
        <v>360000</v>
      </c>
      <c r="AN172" s="37"/>
      <c r="AP172" s="37"/>
      <c r="AR172" s="37">
        <v>2627840</v>
      </c>
      <c r="AS172" s="12">
        <v>1.33</v>
      </c>
      <c r="AT172" s="37"/>
      <c r="AV172" s="37"/>
      <c r="AX172" s="37"/>
      <c r="AZ172" s="12">
        <v>215000</v>
      </c>
      <c r="BE172" s="12">
        <v>32000</v>
      </c>
      <c r="BG172" s="12">
        <v>115000</v>
      </c>
      <c r="BM172" s="12">
        <v>0.04</v>
      </c>
      <c r="BN172" s="12">
        <v>0.01</v>
      </c>
      <c r="BS172" s="12">
        <v>0</v>
      </c>
      <c r="BU172" s="12">
        <v>0</v>
      </c>
      <c r="BX172" s="12">
        <v>0</v>
      </c>
      <c r="CG172" s="12" t="s">
        <v>929</v>
      </c>
      <c r="CH172" s="12">
        <v>41.46</v>
      </c>
      <c r="CI172" s="12" t="s">
        <v>987</v>
      </c>
      <c r="CJ172" s="12"/>
      <c r="CK172" s="12" t="s">
        <v>979</v>
      </c>
      <c r="CL172" s="37">
        <v>197389362</v>
      </c>
      <c r="CM172" s="12">
        <v>2185</v>
      </c>
      <c r="CN172" s="12" t="s">
        <v>1509</v>
      </c>
      <c r="CO172" s="12" t="s">
        <v>1507</v>
      </c>
      <c r="CP172" s="12">
        <v>85809.010280185437</v>
      </c>
      <c r="CQ172" s="12">
        <v>99</v>
      </c>
      <c r="CS172" s="12"/>
      <c r="CT172" s="36" t="str">
        <f t="shared" si="2"/>
        <v>500mn</v>
      </c>
      <c r="CU172" s="36" t="str">
        <f>VLOOKUP(CK172,Mapping!B:C,2,FALSE)</f>
        <v>EU</v>
      </c>
    </row>
    <row r="173" spans="1:99" ht="16" customHeight="1" x14ac:dyDescent="0.35">
      <c r="A173" s="12" t="s">
        <v>1363</v>
      </c>
      <c r="B173" s="12" t="s">
        <v>933</v>
      </c>
      <c r="C173" s="12">
        <v>547</v>
      </c>
      <c r="D173" s="12">
        <v>0</v>
      </c>
      <c r="E173" s="37">
        <v>496720152</v>
      </c>
      <c r="G173" s="37">
        <v>0</v>
      </c>
      <c r="H173" s="12">
        <v>0</v>
      </c>
      <c r="I173" s="37"/>
      <c r="K173" s="37">
        <v>43360214</v>
      </c>
      <c r="L173" s="12">
        <v>0.03</v>
      </c>
      <c r="M173" s="37">
        <v>12603084</v>
      </c>
      <c r="N173" s="12">
        <v>0.01</v>
      </c>
      <c r="O173" s="37">
        <v>5877846</v>
      </c>
      <c r="P173" s="12">
        <v>0</v>
      </c>
      <c r="Q173" s="12">
        <v>2664383</v>
      </c>
      <c r="R173" s="37"/>
      <c r="T173" s="37">
        <v>65697810</v>
      </c>
      <c r="U173" s="12">
        <v>0.04</v>
      </c>
      <c r="V173" s="37">
        <v>5582726</v>
      </c>
      <c r="W173" s="12">
        <v>0</v>
      </c>
      <c r="X173" s="37">
        <v>3716900</v>
      </c>
      <c r="Y173" s="12">
        <v>0</v>
      </c>
      <c r="Z173" s="37">
        <v>6108009</v>
      </c>
      <c r="AA173" s="12">
        <v>0</v>
      </c>
      <c r="AB173" s="37">
        <v>4516782</v>
      </c>
      <c r="AC173" s="12">
        <v>0</v>
      </c>
      <c r="AD173" s="37">
        <v>19721</v>
      </c>
      <c r="AE173" s="12">
        <v>0</v>
      </c>
      <c r="AF173" s="37">
        <v>5586935</v>
      </c>
      <c r="AG173" s="12">
        <v>0</v>
      </c>
      <c r="AH173" s="37">
        <v>336458285</v>
      </c>
      <c r="AI173" s="12">
        <v>0.21</v>
      </c>
      <c r="AJ173" s="12">
        <v>288050</v>
      </c>
      <c r="AK173" s="12">
        <v>251450</v>
      </c>
      <c r="AL173" s="12">
        <v>340600</v>
      </c>
      <c r="AN173" s="37">
        <v>5464995</v>
      </c>
      <c r="AO173" s="12">
        <v>0</v>
      </c>
      <c r="AP173" s="37">
        <v>426916</v>
      </c>
      <c r="AQ173" s="12">
        <v>0</v>
      </c>
      <c r="AR173" s="37">
        <v>1299929</v>
      </c>
      <c r="AS173" s="12">
        <v>0</v>
      </c>
      <c r="AT173" s="37"/>
      <c r="AV173" s="37"/>
      <c r="AX173" s="37"/>
      <c r="BA173" s="12">
        <v>36376</v>
      </c>
      <c r="BB173" s="12">
        <v>100455</v>
      </c>
      <c r="BC173" s="12">
        <v>206561</v>
      </c>
      <c r="BE173" s="12">
        <v>34860</v>
      </c>
      <c r="BF173" s="12">
        <v>314250</v>
      </c>
      <c r="BG173" s="12">
        <v>717673</v>
      </c>
      <c r="BH173" s="12">
        <v>1849</v>
      </c>
      <c r="BI173" s="12">
        <v>32450</v>
      </c>
      <c r="BJ173" s="12">
        <v>177</v>
      </c>
      <c r="BK173" s="12">
        <v>586902</v>
      </c>
      <c r="BM173" s="12">
        <v>0.04</v>
      </c>
      <c r="BN173" s="12">
        <v>0</v>
      </c>
      <c r="BP173" s="12">
        <v>0.01</v>
      </c>
      <c r="BQ173" s="12">
        <v>0.64</v>
      </c>
      <c r="BR173" s="12">
        <v>0.01</v>
      </c>
      <c r="BS173" s="12">
        <v>0.01</v>
      </c>
      <c r="BT173" s="12">
        <v>0.01</v>
      </c>
      <c r="BU173" s="12">
        <v>0</v>
      </c>
      <c r="BV173" s="12">
        <v>0</v>
      </c>
      <c r="BY173" s="12">
        <v>0</v>
      </c>
      <c r="BZ173" s="12">
        <v>0</v>
      </c>
      <c r="CB173" s="12">
        <v>0</v>
      </c>
      <c r="CC173" s="12">
        <v>0</v>
      </c>
      <c r="CD173" s="12">
        <v>0.02</v>
      </c>
      <c r="CE173" s="12">
        <v>0.02</v>
      </c>
      <c r="CG173" s="12" t="s">
        <v>934</v>
      </c>
      <c r="CH173" s="12">
        <v>39.277999999999999</v>
      </c>
      <c r="CI173" s="12" t="s">
        <v>941</v>
      </c>
      <c r="CJ173" s="12" t="s">
        <v>941</v>
      </c>
      <c r="CK173" s="12" t="s">
        <v>932</v>
      </c>
      <c r="CL173" s="37">
        <v>161173789987</v>
      </c>
      <c r="CM173" s="12">
        <v>10179</v>
      </c>
      <c r="CN173" s="12" t="s">
        <v>1506</v>
      </c>
      <c r="CO173" s="12" t="s">
        <v>1507</v>
      </c>
      <c r="CP173" s="12">
        <v>3376444.4063696833</v>
      </c>
      <c r="CQ173" s="12">
        <v>67</v>
      </c>
      <c r="CS173" s="12"/>
      <c r="CT173" s="36" t="str">
        <f t="shared" si="2"/>
        <v>100bn</v>
      </c>
      <c r="CU173" s="36" t="str">
        <f>VLOOKUP(CK173,Mapping!B:C,2,FALSE)</f>
        <v>US/CA</v>
      </c>
    </row>
    <row r="174" spans="1:99" ht="16" customHeight="1" x14ac:dyDescent="0.35">
      <c r="A174" s="12" t="s">
        <v>367</v>
      </c>
      <c r="B174" s="12" t="s">
        <v>925</v>
      </c>
      <c r="C174" s="12">
        <v>172</v>
      </c>
      <c r="D174" s="12">
        <v>48072</v>
      </c>
      <c r="E174" s="37">
        <v>28006264</v>
      </c>
      <c r="G174" s="37">
        <v>2393505</v>
      </c>
      <c r="H174" s="12">
        <v>7.0000000000000007E-2</v>
      </c>
      <c r="I174" s="37"/>
      <c r="K174" s="37"/>
      <c r="M174" s="37">
        <v>8370691</v>
      </c>
      <c r="N174" s="12">
        <v>0.26</v>
      </c>
      <c r="O174" s="37"/>
      <c r="R174" s="37"/>
      <c r="T174" s="37">
        <v>0</v>
      </c>
      <c r="U174" s="12">
        <v>0</v>
      </c>
      <c r="V174" s="37"/>
      <c r="X174" s="37">
        <v>0</v>
      </c>
      <c r="Y174" s="12">
        <v>0</v>
      </c>
      <c r="Z174" s="37">
        <v>1810571</v>
      </c>
      <c r="AA174" s="12">
        <v>0.06</v>
      </c>
      <c r="AB174" s="37"/>
      <c r="AD174" s="37"/>
      <c r="AF174" s="37"/>
      <c r="AH174" s="37"/>
      <c r="AN174" s="37">
        <v>14062469</v>
      </c>
      <c r="AO174" s="12">
        <v>0.44</v>
      </c>
      <c r="AP174" s="37"/>
      <c r="AR174" s="37">
        <v>1369028</v>
      </c>
      <c r="AS174" s="12">
        <v>0.04</v>
      </c>
      <c r="AT174" s="37">
        <v>0</v>
      </c>
      <c r="AU174" s="12">
        <v>0</v>
      </c>
      <c r="AV174" s="37">
        <v>0</v>
      </c>
      <c r="AW174" s="12">
        <v>0</v>
      </c>
      <c r="AX174" s="37"/>
      <c r="BA174" s="12">
        <v>0</v>
      </c>
      <c r="BB174" s="12">
        <v>66720</v>
      </c>
      <c r="BC174" s="12">
        <v>61230</v>
      </c>
      <c r="BD174" s="12">
        <v>0</v>
      </c>
      <c r="BE174" s="12">
        <v>36713</v>
      </c>
      <c r="BI174" s="12">
        <v>83500</v>
      </c>
      <c r="BK174" s="12">
        <v>0</v>
      </c>
      <c r="BL174" s="12">
        <v>0</v>
      </c>
      <c r="BM174" s="12">
        <v>0.04</v>
      </c>
      <c r="BN174" s="12">
        <v>0.01</v>
      </c>
      <c r="BY174" s="12">
        <v>0.01</v>
      </c>
      <c r="BZ174" s="12">
        <v>0</v>
      </c>
      <c r="CA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 t="s">
        <v>940</v>
      </c>
      <c r="CH174" s="12">
        <v>216.54400000000001</v>
      </c>
      <c r="CI174" s="12" t="s">
        <v>1016</v>
      </c>
      <c r="CJ174" s="12" t="s">
        <v>1017</v>
      </c>
      <c r="CK174" s="12" t="s">
        <v>932</v>
      </c>
      <c r="CL174" s="37">
        <v>3229310468</v>
      </c>
      <c r="CM174" s="12">
        <v>14341</v>
      </c>
      <c r="CN174" s="12" t="s">
        <v>1522</v>
      </c>
      <c r="CO174" s="12" t="s">
        <v>1507</v>
      </c>
      <c r="CP174" s="12">
        <v>-7300.6651884700668</v>
      </c>
      <c r="CQ174" s="12">
        <v>55</v>
      </c>
      <c r="CS174" s="12"/>
      <c r="CT174" s="36" t="str">
        <f t="shared" si="2"/>
        <v>1bn - 50bn</v>
      </c>
      <c r="CU174" s="36" t="str">
        <f>VLOOKUP(CK174,Mapping!B:C,2,FALSE)</f>
        <v>US/CA</v>
      </c>
    </row>
    <row r="175" spans="1:99" ht="16" customHeight="1" x14ac:dyDescent="0.35">
      <c r="A175" s="12" t="s">
        <v>368</v>
      </c>
      <c r="B175" s="12" t="s">
        <v>925</v>
      </c>
      <c r="C175" s="12">
        <v>173</v>
      </c>
      <c r="D175" s="12">
        <v>47700</v>
      </c>
      <c r="E175" s="37">
        <v>2812313</v>
      </c>
      <c r="G175" s="37">
        <v>2374983</v>
      </c>
      <c r="H175" s="12">
        <v>0.51</v>
      </c>
      <c r="I175" s="37"/>
      <c r="K175" s="37"/>
      <c r="M175" s="37"/>
      <c r="O175" s="37"/>
      <c r="R175" s="37"/>
      <c r="T175" s="37"/>
      <c r="V175" s="37"/>
      <c r="X175" s="37">
        <v>437330</v>
      </c>
      <c r="Y175" s="12">
        <v>0.09</v>
      </c>
      <c r="Z175" s="37"/>
      <c r="AB175" s="37"/>
      <c r="AD175" s="37"/>
      <c r="AF175" s="37"/>
      <c r="AH175" s="37"/>
      <c r="AN175" s="37"/>
      <c r="AP175" s="37"/>
      <c r="AR175" s="37">
        <v>0</v>
      </c>
      <c r="AS175" s="12">
        <v>0</v>
      </c>
      <c r="AT175" s="37"/>
      <c r="AV175" s="37"/>
      <c r="AX175" s="37"/>
      <c r="BA175" s="12">
        <v>4280</v>
      </c>
      <c r="BE175" s="12">
        <v>0</v>
      </c>
      <c r="BM175" s="12">
        <v>0</v>
      </c>
      <c r="BN175" s="12">
        <v>0.01</v>
      </c>
      <c r="BZ175" s="12">
        <v>0</v>
      </c>
      <c r="CG175" s="12" t="s">
        <v>976</v>
      </c>
      <c r="CH175" s="12">
        <v>101.76900000000001</v>
      </c>
      <c r="CI175" s="12" t="s">
        <v>988</v>
      </c>
      <c r="CJ175" s="12"/>
      <c r="CK175" s="12" t="s">
        <v>988</v>
      </c>
      <c r="CL175" s="37">
        <v>466171846</v>
      </c>
      <c r="CM175" s="12">
        <v>12524</v>
      </c>
      <c r="CN175" s="12" t="s">
        <v>1513</v>
      </c>
      <c r="CO175" s="12" t="s">
        <v>1507</v>
      </c>
      <c r="CP175" s="12">
        <v>10501.975408183835</v>
      </c>
      <c r="CQ175" s="12">
        <v>87</v>
      </c>
      <c r="CR175" s="12">
        <v>45987.291666666664</v>
      </c>
      <c r="CS175" s="12"/>
      <c r="CT175" s="36" t="str">
        <f t="shared" si="2"/>
        <v>500mn</v>
      </c>
      <c r="CU175" s="36" t="str">
        <f>VLOOKUP(CK175,Mapping!B:C,2,FALSE)</f>
        <v>SG</v>
      </c>
    </row>
    <row r="176" spans="1:99" ht="16" customHeight="1" x14ac:dyDescent="0.35">
      <c r="A176" s="12" t="s">
        <v>286</v>
      </c>
      <c r="B176" s="12" t="s">
        <v>925</v>
      </c>
      <c r="C176" s="12">
        <v>126</v>
      </c>
      <c r="D176" s="12">
        <v>108190</v>
      </c>
      <c r="E176" s="37">
        <v>543097452</v>
      </c>
      <c r="G176" s="37">
        <v>5386780</v>
      </c>
      <c r="H176" s="12">
        <v>0</v>
      </c>
      <c r="I176" s="37"/>
      <c r="K176" s="37"/>
      <c r="M176" s="37">
        <v>114385019</v>
      </c>
      <c r="N176" s="12">
        <v>7.0000000000000007E-2</v>
      </c>
      <c r="O176" s="37"/>
      <c r="Q176" s="12">
        <v>777317</v>
      </c>
      <c r="R176" s="37"/>
      <c r="T176" s="37">
        <v>36341433</v>
      </c>
      <c r="U176" s="12">
        <v>0.02</v>
      </c>
      <c r="V176" s="37"/>
      <c r="X176" s="37">
        <v>15153498</v>
      </c>
      <c r="Y176" s="12">
        <v>0.01</v>
      </c>
      <c r="Z176" s="37">
        <v>0</v>
      </c>
      <c r="AA176" s="12">
        <v>0</v>
      </c>
      <c r="AB176" s="37"/>
      <c r="AD176" s="37">
        <v>43902600</v>
      </c>
      <c r="AE176" s="12">
        <v>0.03</v>
      </c>
      <c r="AF176" s="37"/>
      <c r="AH176" s="37">
        <v>98159591</v>
      </c>
      <c r="AI176" s="12">
        <v>0.06</v>
      </c>
      <c r="AN176" s="37">
        <v>101742383</v>
      </c>
      <c r="AO176" s="12">
        <v>0.06</v>
      </c>
      <c r="AP176" s="37">
        <v>120956113</v>
      </c>
      <c r="AQ176" s="12">
        <v>0.08</v>
      </c>
      <c r="AR176" s="37">
        <v>7070035</v>
      </c>
      <c r="AS176" s="12">
        <v>0</v>
      </c>
      <c r="AT176" s="37">
        <v>0</v>
      </c>
      <c r="AU176" s="12">
        <v>0</v>
      </c>
      <c r="AV176" s="37">
        <v>0</v>
      </c>
      <c r="AW176" s="12">
        <v>0</v>
      </c>
      <c r="AX176" s="37"/>
      <c r="BA176" s="12">
        <v>148302</v>
      </c>
      <c r="BB176" s="12">
        <v>911725</v>
      </c>
      <c r="BC176" s="12">
        <v>0</v>
      </c>
      <c r="BD176" s="12">
        <v>0</v>
      </c>
      <c r="BE176" s="12">
        <v>189596</v>
      </c>
      <c r="BH176" s="12">
        <v>523869</v>
      </c>
      <c r="BI176" s="12">
        <v>604125</v>
      </c>
      <c r="BJ176" s="12">
        <v>394028</v>
      </c>
      <c r="BK176" s="12">
        <v>324651</v>
      </c>
      <c r="BL176" s="12">
        <v>0</v>
      </c>
      <c r="BM176" s="12">
        <v>0.21</v>
      </c>
      <c r="BN176" s="12">
        <v>0.02</v>
      </c>
      <c r="BQ176" s="12">
        <v>0.19</v>
      </c>
      <c r="BV176" s="12">
        <v>0.45</v>
      </c>
      <c r="BY176" s="12">
        <v>0.08</v>
      </c>
      <c r="BZ176" s="12">
        <v>0</v>
      </c>
      <c r="CA176" s="12">
        <v>0</v>
      </c>
      <c r="CB176" s="12">
        <v>0.14000000000000001</v>
      </c>
      <c r="CC176" s="12">
        <v>0.04</v>
      </c>
      <c r="CD176" s="12">
        <v>0</v>
      </c>
      <c r="CE176" s="12">
        <v>0.01</v>
      </c>
      <c r="CF176" s="12">
        <v>0</v>
      </c>
      <c r="CG176" s="12" t="s">
        <v>976</v>
      </c>
      <c r="CH176" s="12">
        <v>128.565</v>
      </c>
      <c r="CI176" s="12" t="s">
        <v>941</v>
      </c>
      <c r="CJ176" s="12" t="s">
        <v>941</v>
      </c>
      <c r="CK176" s="12" t="s">
        <v>932</v>
      </c>
      <c r="CL176" s="37">
        <v>158625837045</v>
      </c>
      <c r="CM176" s="12">
        <v>10194</v>
      </c>
      <c r="CN176" s="12" t="s">
        <v>1513</v>
      </c>
      <c r="CO176" s="12" t="s">
        <v>1507</v>
      </c>
      <c r="CP176" s="12">
        <v>2688571.5783108245</v>
      </c>
      <c r="CQ176" s="12">
        <v>54</v>
      </c>
      <c r="CR176" s="12">
        <v>45981.1875</v>
      </c>
      <c r="CS176" s="12"/>
      <c r="CT176" s="36" t="str">
        <f t="shared" si="2"/>
        <v>100bn</v>
      </c>
      <c r="CU176" s="36" t="str">
        <f>VLOOKUP(CK176,Mapping!B:C,2,FALSE)</f>
        <v>US/CA</v>
      </c>
    </row>
    <row r="177" spans="1:99" ht="16" customHeight="1" x14ac:dyDescent="0.35">
      <c r="A177" s="12" t="s">
        <v>298</v>
      </c>
      <c r="B177" s="12" t="s">
        <v>933</v>
      </c>
      <c r="C177" s="12">
        <v>175</v>
      </c>
      <c r="D177" s="12">
        <v>46400</v>
      </c>
      <c r="E177" s="37">
        <v>36163394</v>
      </c>
      <c r="F177" s="12">
        <v>47850</v>
      </c>
      <c r="G177" s="37">
        <v>3336624</v>
      </c>
      <c r="H177" s="12">
        <v>7.0000000000000007E-2</v>
      </c>
      <c r="I177" s="37">
        <v>2325389</v>
      </c>
      <c r="J177" s="12">
        <v>0.05</v>
      </c>
      <c r="K177" s="37">
        <v>16996729</v>
      </c>
      <c r="L177" s="12">
        <v>0.36</v>
      </c>
      <c r="M177" s="37"/>
      <c r="O177" s="37">
        <v>5350277</v>
      </c>
      <c r="P177" s="12">
        <v>0.11</v>
      </c>
      <c r="R177" s="37">
        <v>0</v>
      </c>
      <c r="S177" s="12">
        <v>0</v>
      </c>
      <c r="T177" s="37"/>
      <c r="V177" s="37">
        <v>2473783</v>
      </c>
      <c r="W177" s="12">
        <v>0.05</v>
      </c>
      <c r="X177" s="37">
        <v>2041020</v>
      </c>
      <c r="Y177" s="12">
        <v>0.04</v>
      </c>
      <c r="Z177" s="37"/>
      <c r="AB177" s="37">
        <v>0</v>
      </c>
      <c r="AC177" s="12">
        <v>0</v>
      </c>
      <c r="AD177" s="37">
        <v>1032214</v>
      </c>
      <c r="AE177" s="12">
        <v>0.02</v>
      </c>
      <c r="AF177" s="37"/>
      <c r="AH177" s="37"/>
      <c r="AJ177" s="12">
        <v>0</v>
      </c>
      <c r="AK177" s="12">
        <v>89700</v>
      </c>
      <c r="AL177" s="12">
        <v>352300</v>
      </c>
      <c r="AN177" s="37">
        <v>1490526</v>
      </c>
      <c r="AO177" s="12">
        <v>0.03</v>
      </c>
      <c r="AP177" s="37"/>
      <c r="AR177" s="37">
        <v>1116832</v>
      </c>
      <c r="AS177" s="12">
        <v>0.02</v>
      </c>
      <c r="AT177" s="37"/>
      <c r="AV177" s="37"/>
      <c r="AX177" s="37"/>
      <c r="AZ177" s="12">
        <v>0</v>
      </c>
      <c r="BA177" s="12">
        <v>18000</v>
      </c>
      <c r="BE177" s="12">
        <v>13600</v>
      </c>
      <c r="BG177" s="12">
        <v>220800</v>
      </c>
      <c r="BI177" s="12">
        <v>7500</v>
      </c>
      <c r="BJ177" s="12">
        <v>7900</v>
      </c>
      <c r="BM177" s="12">
        <v>0.02</v>
      </c>
      <c r="BN177" s="12">
        <v>0.01</v>
      </c>
      <c r="BO177" s="12">
        <v>0.01</v>
      </c>
      <c r="BR177" s="12">
        <v>0</v>
      </c>
      <c r="BS177" s="12">
        <v>0</v>
      </c>
      <c r="BT177" s="12">
        <v>0</v>
      </c>
      <c r="BU177" s="12">
        <v>0</v>
      </c>
      <c r="BX177" s="12">
        <v>0</v>
      </c>
      <c r="BY177" s="12">
        <v>0</v>
      </c>
      <c r="BZ177" s="12">
        <v>0</v>
      </c>
      <c r="CB177" s="12">
        <v>0</v>
      </c>
      <c r="CG177" s="12" t="s">
        <v>980</v>
      </c>
      <c r="CH177" s="12">
        <v>28.007000000000001</v>
      </c>
      <c r="CI177" s="12" t="s">
        <v>1056</v>
      </c>
      <c r="CJ177" s="12"/>
      <c r="CK177" s="12" t="s">
        <v>1057</v>
      </c>
      <c r="CL177" s="37">
        <v>4737188392</v>
      </c>
      <c r="CM177" s="12">
        <v>764</v>
      </c>
      <c r="CN177" s="12" t="s">
        <v>1506</v>
      </c>
      <c r="CO177" s="12" t="s">
        <v>1507</v>
      </c>
      <c r="CP177" s="12">
        <v>138785.86978431768</v>
      </c>
      <c r="CQ177" s="12">
        <v>93</v>
      </c>
      <c r="CS177" s="12"/>
      <c r="CT177" s="36" t="str">
        <f t="shared" si="2"/>
        <v>1bn - 50bn</v>
      </c>
      <c r="CU177" s="36" t="str">
        <f>VLOOKUP(CK177,Mapping!B:C,2,FALSE)</f>
        <v>Asia</v>
      </c>
    </row>
    <row r="178" spans="1:99" ht="16" customHeight="1" x14ac:dyDescent="0.35">
      <c r="A178" s="12" t="s">
        <v>278</v>
      </c>
      <c r="B178" s="12" t="s">
        <v>933</v>
      </c>
      <c r="C178" s="12">
        <v>176</v>
      </c>
      <c r="D178" s="12">
        <v>46200</v>
      </c>
      <c r="E178" s="37">
        <v>217431417</v>
      </c>
      <c r="F178" s="12">
        <v>71150</v>
      </c>
      <c r="G178" s="37">
        <v>3322242</v>
      </c>
      <c r="H178" s="12">
        <v>0.01</v>
      </c>
      <c r="I178" s="37">
        <v>3457709</v>
      </c>
      <c r="J178" s="12">
        <v>0.01</v>
      </c>
      <c r="K178" s="37">
        <v>74417826</v>
      </c>
      <c r="L178" s="12">
        <v>0.18</v>
      </c>
      <c r="M178" s="37"/>
      <c r="O178" s="37">
        <v>57503910</v>
      </c>
      <c r="P178" s="12">
        <v>0.14000000000000001</v>
      </c>
      <c r="Q178" s="12">
        <v>137308</v>
      </c>
      <c r="R178" s="37">
        <v>4155058</v>
      </c>
      <c r="S178" s="12">
        <v>0.01</v>
      </c>
      <c r="T178" s="37"/>
      <c r="V178" s="37">
        <v>5761811</v>
      </c>
      <c r="W178" s="12">
        <v>0.01</v>
      </c>
      <c r="X178" s="37">
        <v>4786826</v>
      </c>
      <c r="Y178" s="12">
        <v>0.01</v>
      </c>
      <c r="Z178" s="37"/>
      <c r="AB178" s="37">
        <v>1836759</v>
      </c>
      <c r="AC178" s="12">
        <v>0</v>
      </c>
      <c r="AD178" s="37"/>
      <c r="AF178" s="37">
        <v>7108898</v>
      </c>
      <c r="AG178" s="12">
        <v>0.02</v>
      </c>
      <c r="AH178" s="37">
        <v>17339254</v>
      </c>
      <c r="AI178" s="12">
        <v>0.04</v>
      </c>
      <c r="AJ178" s="12">
        <v>127142</v>
      </c>
      <c r="AK178" s="12">
        <v>264800</v>
      </c>
      <c r="AL178" s="12">
        <v>3133500</v>
      </c>
      <c r="AM178" s="12">
        <v>161200</v>
      </c>
      <c r="AN178" s="37">
        <v>32764710</v>
      </c>
      <c r="AO178" s="12">
        <v>0.08</v>
      </c>
      <c r="AP178" s="37">
        <v>3908044</v>
      </c>
      <c r="AQ178" s="12">
        <v>0.01</v>
      </c>
      <c r="AR178" s="37">
        <v>689940</v>
      </c>
      <c r="AS178" s="12">
        <v>0</v>
      </c>
      <c r="AT178" s="37">
        <v>8130</v>
      </c>
      <c r="AU178" s="12">
        <v>0</v>
      </c>
      <c r="AV178" s="37"/>
      <c r="AX178" s="37">
        <v>370300</v>
      </c>
      <c r="AY178" s="12">
        <v>0</v>
      </c>
      <c r="AZ178" s="12">
        <v>392504</v>
      </c>
      <c r="BA178" s="12">
        <v>46847</v>
      </c>
      <c r="BD178" s="12">
        <v>623</v>
      </c>
      <c r="BE178" s="12">
        <v>18502</v>
      </c>
      <c r="BF178" s="12">
        <v>527000</v>
      </c>
      <c r="BG178" s="12">
        <v>1204800</v>
      </c>
      <c r="BH178" s="12">
        <v>16926</v>
      </c>
      <c r="BI178" s="12">
        <v>194550</v>
      </c>
      <c r="BM178" s="12">
        <v>0.02</v>
      </c>
      <c r="BN178" s="12">
        <v>0.01</v>
      </c>
      <c r="BO178" s="12">
        <v>0.01</v>
      </c>
      <c r="BP178" s="12">
        <v>0.02</v>
      </c>
      <c r="BQ178" s="12">
        <v>0.03</v>
      </c>
      <c r="BR178" s="12">
        <v>0.01</v>
      </c>
      <c r="BS178" s="12">
        <v>0.01</v>
      </c>
      <c r="BT178" s="12">
        <v>0.01</v>
      </c>
      <c r="BU178" s="12">
        <v>0.02</v>
      </c>
      <c r="BV178" s="12">
        <v>0.01</v>
      </c>
      <c r="BW178" s="12">
        <v>0.01</v>
      </c>
      <c r="BX178" s="12">
        <v>0.01</v>
      </c>
      <c r="BY178" s="12">
        <v>0.03</v>
      </c>
      <c r="BZ178" s="12">
        <v>0</v>
      </c>
      <c r="CF178" s="12">
        <v>0</v>
      </c>
      <c r="CG178" s="12" t="s">
        <v>929</v>
      </c>
      <c r="CH178" s="12">
        <v>18.34</v>
      </c>
      <c r="CI178" s="12" t="s">
        <v>1056</v>
      </c>
      <c r="CJ178" s="12"/>
      <c r="CK178" s="12" t="s">
        <v>1057</v>
      </c>
      <c r="CL178" s="37">
        <v>42718173431</v>
      </c>
      <c r="CM178" s="12">
        <v>403</v>
      </c>
      <c r="CN178" s="12" t="s">
        <v>1506</v>
      </c>
      <c r="CO178" s="12" t="s">
        <v>1507</v>
      </c>
      <c r="CP178" s="12">
        <v>567300.28220116906</v>
      </c>
      <c r="CQ178" s="12">
        <v>78</v>
      </c>
      <c r="CS178" s="12"/>
      <c r="CT178" s="36" t="str">
        <f t="shared" si="2"/>
        <v>1bn - 50bn</v>
      </c>
      <c r="CU178" s="36" t="str">
        <f>VLOOKUP(CK178,Mapping!B:C,2,FALSE)</f>
        <v>Asia</v>
      </c>
    </row>
    <row r="179" spans="1:99" ht="16" customHeight="1" x14ac:dyDescent="0.35">
      <c r="A179" s="12" t="s">
        <v>347</v>
      </c>
      <c r="B179" s="12" t="s">
        <v>933</v>
      </c>
      <c r="C179" s="12">
        <v>177</v>
      </c>
      <c r="D179" s="12">
        <v>45000</v>
      </c>
      <c r="E179" s="37">
        <v>613409945</v>
      </c>
      <c r="F179" s="12">
        <v>10950</v>
      </c>
      <c r="G179" s="37">
        <v>2240550</v>
      </c>
      <c r="H179" s="12">
        <v>0.01</v>
      </c>
      <c r="I179" s="37">
        <v>532142</v>
      </c>
      <c r="J179" s="12">
        <v>0</v>
      </c>
      <c r="K179" s="37">
        <v>531584232</v>
      </c>
      <c r="L179" s="12">
        <v>1.34</v>
      </c>
      <c r="M179" s="37">
        <v>835062</v>
      </c>
      <c r="N179" s="12">
        <v>0</v>
      </c>
      <c r="O179" s="37">
        <v>13861560</v>
      </c>
      <c r="P179" s="12">
        <v>0.04</v>
      </c>
      <c r="Q179" s="12">
        <v>14972</v>
      </c>
      <c r="R179" s="37">
        <v>2535354</v>
      </c>
      <c r="S179" s="12">
        <v>0.01</v>
      </c>
      <c r="T179" s="37">
        <v>1679100</v>
      </c>
      <c r="U179" s="12">
        <v>0</v>
      </c>
      <c r="V179" s="37">
        <v>565737</v>
      </c>
      <c r="W179" s="12">
        <v>0</v>
      </c>
      <c r="X179" s="37">
        <v>621357</v>
      </c>
      <c r="Y179" s="12">
        <v>0</v>
      </c>
      <c r="Z179" s="37"/>
      <c r="AB179" s="37"/>
      <c r="AD179" s="37"/>
      <c r="AF179" s="37"/>
      <c r="AH179" s="37">
        <v>1890664</v>
      </c>
      <c r="AI179" s="12">
        <v>0</v>
      </c>
      <c r="AK179" s="12">
        <v>26000</v>
      </c>
      <c r="AL179" s="12">
        <v>925500</v>
      </c>
      <c r="AN179" s="37">
        <v>54826787</v>
      </c>
      <c r="AO179" s="12">
        <v>0.14000000000000001</v>
      </c>
      <c r="AP179" s="37"/>
      <c r="AR179" s="37">
        <v>2237400</v>
      </c>
      <c r="AS179" s="12">
        <v>0.01</v>
      </c>
      <c r="AT179" s="37"/>
      <c r="AV179" s="37"/>
      <c r="AX179" s="37"/>
      <c r="AZ179" s="12">
        <v>239500</v>
      </c>
      <c r="BA179" s="12">
        <v>6081</v>
      </c>
      <c r="BB179" s="12">
        <v>6656</v>
      </c>
      <c r="BE179" s="12">
        <v>60000</v>
      </c>
      <c r="BG179" s="12">
        <v>6843900</v>
      </c>
      <c r="BI179" s="12">
        <v>325550</v>
      </c>
      <c r="BK179" s="12">
        <v>15000</v>
      </c>
      <c r="BM179" s="12">
        <v>7.0000000000000007E-2</v>
      </c>
      <c r="BN179" s="12">
        <v>0.01</v>
      </c>
      <c r="BO179" s="12">
        <v>0</v>
      </c>
      <c r="BQ179" s="12">
        <v>0</v>
      </c>
      <c r="BS179" s="12">
        <v>0.08</v>
      </c>
      <c r="BT179" s="12">
        <v>0</v>
      </c>
      <c r="BU179" s="12">
        <v>0</v>
      </c>
      <c r="BX179" s="12">
        <v>0</v>
      </c>
      <c r="BY179" s="12">
        <v>0.04</v>
      </c>
      <c r="BZ179" s="12">
        <v>0</v>
      </c>
      <c r="CC179" s="12">
        <v>0</v>
      </c>
      <c r="CE179" s="12">
        <v>0</v>
      </c>
      <c r="CG179" s="12" t="s">
        <v>929</v>
      </c>
      <c r="CH179" s="12">
        <v>26.108000000000001</v>
      </c>
      <c r="CI179" s="12" t="s">
        <v>1112</v>
      </c>
      <c r="CJ179" s="12"/>
      <c r="CK179" s="12" t="s">
        <v>990</v>
      </c>
      <c r="CL179" s="37">
        <v>39061569771</v>
      </c>
      <c r="CM179" s="12">
        <v>30</v>
      </c>
      <c r="CN179" s="12" t="s">
        <v>1506</v>
      </c>
      <c r="CO179" s="12" t="s">
        <v>1510</v>
      </c>
      <c r="CP179" s="12">
        <v>2617400.1411005845</v>
      </c>
      <c r="CQ179" s="12">
        <v>94</v>
      </c>
      <c r="CS179" s="12"/>
      <c r="CT179" s="36" t="str">
        <f t="shared" si="2"/>
        <v>1bn - 50bn</v>
      </c>
      <c r="CU179" s="36" t="str">
        <f>VLOOKUP(CK179,Mapping!B:C,2,FALSE)</f>
        <v>EU</v>
      </c>
    </row>
    <row r="180" spans="1:99" ht="16" customHeight="1" x14ac:dyDescent="0.35">
      <c r="A180" s="12" t="s">
        <v>375</v>
      </c>
      <c r="B180" s="12" t="s">
        <v>925</v>
      </c>
      <c r="C180" s="12">
        <v>178</v>
      </c>
      <c r="D180" s="12">
        <v>44600</v>
      </c>
      <c r="E180" s="37">
        <v>16714553</v>
      </c>
      <c r="G180" s="37">
        <v>2835668</v>
      </c>
      <c r="H180" s="12">
        <v>1.35</v>
      </c>
      <c r="I180" s="37"/>
      <c r="K180" s="37"/>
      <c r="M180" s="37">
        <v>5210523</v>
      </c>
      <c r="N180" s="12">
        <v>2.4900000000000002</v>
      </c>
      <c r="O180" s="37"/>
      <c r="Q180" s="12">
        <v>4350</v>
      </c>
      <c r="R180" s="37"/>
      <c r="T180" s="37">
        <v>2723984</v>
      </c>
      <c r="U180" s="12">
        <v>1.3</v>
      </c>
      <c r="V180" s="37"/>
      <c r="X180" s="37">
        <v>1661042</v>
      </c>
      <c r="Y180" s="12">
        <v>0.79</v>
      </c>
      <c r="Z180" s="37">
        <v>3046170</v>
      </c>
      <c r="AA180" s="12">
        <v>1.45</v>
      </c>
      <c r="AB180" s="37"/>
      <c r="AD180" s="37">
        <v>441100</v>
      </c>
      <c r="AE180" s="12">
        <v>0.21</v>
      </c>
      <c r="AF180" s="37"/>
      <c r="AH180" s="37">
        <v>519651</v>
      </c>
      <c r="AI180" s="12">
        <v>0.25</v>
      </c>
      <c r="AN180" s="37">
        <v>276415</v>
      </c>
      <c r="AO180" s="12">
        <v>0.13</v>
      </c>
      <c r="AP180" s="37"/>
      <c r="AR180" s="37"/>
      <c r="AT180" s="37"/>
      <c r="AV180" s="37"/>
      <c r="AX180" s="37"/>
      <c r="BA180" s="12">
        <v>14035</v>
      </c>
      <c r="BB180" s="12">
        <v>39405</v>
      </c>
      <c r="BC180" s="12">
        <v>74080</v>
      </c>
      <c r="BI180" s="12">
        <v>1500</v>
      </c>
      <c r="BJ180" s="12">
        <v>4793</v>
      </c>
      <c r="BK180" s="12">
        <v>26467</v>
      </c>
      <c r="BN180" s="12">
        <v>0.01</v>
      </c>
      <c r="BQ180" s="12">
        <v>0</v>
      </c>
      <c r="BY180" s="12">
        <v>0</v>
      </c>
      <c r="BZ180" s="12">
        <v>0</v>
      </c>
      <c r="CB180" s="12">
        <v>0</v>
      </c>
      <c r="CC180" s="12">
        <v>0</v>
      </c>
      <c r="CD180" s="12">
        <v>0.01</v>
      </c>
      <c r="CE180" s="12">
        <v>0</v>
      </c>
      <c r="CG180" s="12" t="s">
        <v>976</v>
      </c>
      <c r="CI180" s="12" t="s">
        <v>941</v>
      </c>
      <c r="CJ180" s="12" t="s">
        <v>941</v>
      </c>
      <c r="CK180" s="12" t="s">
        <v>932</v>
      </c>
      <c r="CL180" s="37">
        <v>192185</v>
      </c>
      <c r="CN180" s="12" t="s">
        <v>1513</v>
      </c>
      <c r="CS180" s="12"/>
      <c r="CT180" s="36" t="str">
        <f t="shared" si="2"/>
        <v>500mn</v>
      </c>
      <c r="CU180" s="36" t="str">
        <f>VLOOKUP(CK180,Mapping!B:C,2,FALSE)</f>
        <v>US/CA</v>
      </c>
    </row>
    <row r="181" spans="1:99" ht="16" customHeight="1" x14ac:dyDescent="0.35">
      <c r="A181" s="12" t="s">
        <v>376</v>
      </c>
      <c r="B181" s="12" t="s">
        <v>925</v>
      </c>
      <c r="C181" s="12">
        <v>178</v>
      </c>
      <c r="D181" s="12">
        <v>44600</v>
      </c>
      <c r="E181" s="37">
        <v>14448656</v>
      </c>
      <c r="G181" s="37">
        <v>2220634</v>
      </c>
      <c r="H181" s="12">
        <v>1.1000000000000001</v>
      </c>
      <c r="I181" s="37"/>
      <c r="K181" s="37"/>
      <c r="M181" s="37">
        <v>4711023</v>
      </c>
      <c r="N181" s="12">
        <v>2.3199999999999998</v>
      </c>
      <c r="O181" s="37"/>
      <c r="Q181" s="12">
        <v>586</v>
      </c>
      <c r="R181" s="37"/>
      <c r="T181" s="37">
        <v>2962716</v>
      </c>
      <c r="U181" s="12">
        <v>1.46</v>
      </c>
      <c r="V181" s="37"/>
      <c r="X181" s="37">
        <v>2215160</v>
      </c>
      <c r="Y181" s="12">
        <v>1.0900000000000001</v>
      </c>
      <c r="Z181" s="37">
        <v>2190546</v>
      </c>
      <c r="AA181" s="12">
        <v>1.08</v>
      </c>
      <c r="AB181" s="37"/>
      <c r="AD181" s="37"/>
      <c r="AF181" s="37"/>
      <c r="AH181" s="37">
        <v>74000</v>
      </c>
      <c r="AI181" s="12">
        <v>0.04</v>
      </c>
      <c r="AN181" s="37"/>
      <c r="AP181" s="37">
        <v>74577</v>
      </c>
      <c r="AQ181" s="12">
        <v>0.04</v>
      </c>
      <c r="AR181" s="37"/>
      <c r="AT181" s="37"/>
      <c r="AV181" s="37"/>
      <c r="AX181" s="37"/>
      <c r="BA181" s="12">
        <v>21679</v>
      </c>
      <c r="BB181" s="12">
        <v>37550</v>
      </c>
      <c r="BC181" s="12">
        <v>74080</v>
      </c>
      <c r="BH181" s="12">
        <v>323</v>
      </c>
      <c r="BK181" s="12">
        <v>26467</v>
      </c>
      <c r="BN181" s="12">
        <v>0.01</v>
      </c>
      <c r="BQ181" s="12">
        <v>0</v>
      </c>
      <c r="BV181" s="12">
        <v>0</v>
      </c>
      <c r="BZ181" s="12">
        <v>0</v>
      </c>
      <c r="CC181" s="12">
        <v>0</v>
      </c>
      <c r="CD181" s="12">
        <v>0.01</v>
      </c>
      <c r="CE181" s="12">
        <v>0</v>
      </c>
      <c r="CG181" s="12" t="s">
        <v>934</v>
      </c>
      <c r="CH181" s="12">
        <v>156.71799999999999</v>
      </c>
      <c r="CI181" s="12" t="s">
        <v>941</v>
      </c>
      <c r="CJ181" s="12" t="s">
        <v>941</v>
      </c>
      <c r="CK181" s="12" t="s">
        <v>932</v>
      </c>
      <c r="CL181" s="37">
        <v>202308075</v>
      </c>
      <c r="CM181" s="12">
        <v>14351</v>
      </c>
      <c r="CN181" s="12" t="s">
        <v>1522</v>
      </c>
      <c r="CO181" s="12" t="s">
        <v>1507</v>
      </c>
      <c r="CP181" s="12">
        <v>-21879.056641806088</v>
      </c>
      <c r="CQ181" s="12">
        <v>92</v>
      </c>
      <c r="CS181" s="12"/>
      <c r="CT181" s="36" t="str">
        <f t="shared" si="2"/>
        <v>500mn</v>
      </c>
      <c r="CU181" s="36" t="str">
        <f>VLOOKUP(CK181,Mapping!B:C,2,FALSE)</f>
        <v>US/CA</v>
      </c>
    </row>
    <row r="182" spans="1:99" ht="16" customHeight="1" x14ac:dyDescent="0.35">
      <c r="A182" s="12" t="s">
        <v>378</v>
      </c>
      <c r="B182" s="12" t="s">
        <v>925</v>
      </c>
      <c r="C182" s="12">
        <v>180</v>
      </c>
      <c r="D182" s="12">
        <v>43625</v>
      </c>
      <c r="E182" s="37">
        <v>23106827</v>
      </c>
      <c r="G182" s="37">
        <v>2172089</v>
      </c>
      <c r="H182" s="12">
        <v>0.03</v>
      </c>
      <c r="I182" s="37"/>
      <c r="K182" s="37"/>
      <c r="M182" s="37">
        <v>2338574</v>
      </c>
      <c r="N182" s="12">
        <v>0.04</v>
      </c>
      <c r="O182" s="37"/>
      <c r="Q182" s="12">
        <v>5219</v>
      </c>
      <c r="R182" s="37"/>
      <c r="T182" s="37"/>
      <c r="V182" s="37"/>
      <c r="X182" s="37">
        <v>635253</v>
      </c>
      <c r="Y182" s="12">
        <v>0.01</v>
      </c>
      <c r="Z182" s="37"/>
      <c r="AB182" s="37"/>
      <c r="AD182" s="37"/>
      <c r="AF182" s="37"/>
      <c r="AH182" s="37">
        <v>659055</v>
      </c>
      <c r="AI182" s="12">
        <v>0.01</v>
      </c>
      <c r="AN182" s="37">
        <v>10315284</v>
      </c>
      <c r="AO182" s="12">
        <v>0.16</v>
      </c>
      <c r="AP182" s="37">
        <v>6189237</v>
      </c>
      <c r="AQ182" s="12">
        <v>0.1</v>
      </c>
      <c r="AR182" s="37">
        <v>797335</v>
      </c>
      <c r="AS182" s="12">
        <v>0.01</v>
      </c>
      <c r="AT182" s="37"/>
      <c r="AV182" s="37"/>
      <c r="AX182" s="37"/>
      <c r="BA182" s="12">
        <v>6217</v>
      </c>
      <c r="BB182" s="12">
        <v>18640</v>
      </c>
      <c r="BE182" s="12">
        <v>21382</v>
      </c>
      <c r="BH182" s="12">
        <v>26806</v>
      </c>
      <c r="BI182" s="12">
        <v>61250</v>
      </c>
      <c r="BM182" s="12">
        <v>0.02</v>
      </c>
      <c r="BN182" s="12">
        <v>0.01</v>
      </c>
      <c r="BQ182" s="12">
        <v>0</v>
      </c>
      <c r="BV182" s="12">
        <v>0.02</v>
      </c>
      <c r="BY182" s="12">
        <v>0.01</v>
      </c>
      <c r="BZ182" s="12">
        <v>0</v>
      </c>
      <c r="CC182" s="12">
        <v>0</v>
      </c>
      <c r="CG182" s="12" t="s">
        <v>940</v>
      </c>
      <c r="CH182" s="12">
        <v>31.885000000000002</v>
      </c>
      <c r="CI182" s="12" t="s">
        <v>1124</v>
      </c>
      <c r="CJ182" s="12" t="s">
        <v>1125</v>
      </c>
      <c r="CK182" s="12" t="s">
        <v>932</v>
      </c>
      <c r="CL182" s="37">
        <v>6304557953</v>
      </c>
      <c r="CM182" s="12">
        <v>1425</v>
      </c>
      <c r="CN182" s="12" t="s">
        <v>1506</v>
      </c>
      <c r="CO182" s="12" t="s">
        <v>1507</v>
      </c>
      <c r="CP182" s="12">
        <v>11264.44265269099</v>
      </c>
      <c r="CQ182" s="12">
        <v>69</v>
      </c>
      <c r="CS182" s="12"/>
      <c r="CT182" s="36" t="str">
        <f t="shared" si="2"/>
        <v>1bn - 50bn</v>
      </c>
      <c r="CU182" s="36" t="str">
        <f>VLOOKUP(CK182,Mapping!B:C,2,FALSE)</f>
        <v>US/CA</v>
      </c>
    </row>
    <row r="183" spans="1:99" ht="16" customHeight="1" x14ac:dyDescent="0.35">
      <c r="A183" s="12" t="s">
        <v>340</v>
      </c>
      <c r="B183" s="12" t="s">
        <v>933</v>
      </c>
      <c r="C183" s="12">
        <v>181</v>
      </c>
      <c r="D183" s="12">
        <v>43442</v>
      </c>
      <c r="E183" s="37">
        <v>92252719</v>
      </c>
      <c r="F183" s="12">
        <v>16400</v>
      </c>
      <c r="G183" s="37">
        <v>3123914</v>
      </c>
      <c r="H183" s="12">
        <v>0.02</v>
      </c>
      <c r="I183" s="37">
        <v>1167597</v>
      </c>
      <c r="J183" s="12">
        <v>0.01</v>
      </c>
      <c r="K183" s="37">
        <v>13979194</v>
      </c>
      <c r="L183" s="12">
        <v>0.1</v>
      </c>
      <c r="M183" s="37">
        <v>3838449</v>
      </c>
      <c r="N183" s="12">
        <v>0.03</v>
      </c>
      <c r="O183" s="37">
        <v>9739054</v>
      </c>
      <c r="P183" s="12">
        <v>7.0000000000000007E-2</v>
      </c>
      <c r="Q183" s="12">
        <v>114397</v>
      </c>
      <c r="R183" s="37"/>
      <c r="T183" s="37"/>
      <c r="V183" s="37">
        <v>1748471</v>
      </c>
      <c r="W183" s="12">
        <v>0.01</v>
      </c>
      <c r="X183" s="37">
        <v>6663975</v>
      </c>
      <c r="Y183" s="12">
        <v>0.05</v>
      </c>
      <c r="Z183" s="37"/>
      <c r="AB183" s="37"/>
      <c r="AD183" s="37">
        <v>7453892</v>
      </c>
      <c r="AE183" s="12">
        <v>0.05</v>
      </c>
      <c r="AF183" s="37">
        <v>1273352</v>
      </c>
      <c r="AG183" s="12">
        <v>0.01</v>
      </c>
      <c r="AH183" s="37">
        <v>14446053</v>
      </c>
      <c r="AI183" s="12">
        <v>0.11</v>
      </c>
      <c r="AK183" s="12">
        <v>63400</v>
      </c>
      <c r="AL183" s="12">
        <v>530700</v>
      </c>
      <c r="AN183" s="37">
        <v>17548614</v>
      </c>
      <c r="AO183" s="12">
        <v>0.13</v>
      </c>
      <c r="AP183" s="37">
        <v>8221531</v>
      </c>
      <c r="AQ183" s="12">
        <v>0.06</v>
      </c>
      <c r="AR183" s="37">
        <v>3048623</v>
      </c>
      <c r="AS183" s="12">
        <v>0.02</v>
      </c>
      <c r="AT183" s="37"/>
      <c r="AV183" s="37"/>
      <c r="AX183" s="37"/>
      <c r="BA183" s="12">
        <v>65218</v>
      </c>
      <c r="BB183" s="12">
        <v>30595</v>
      </c>
      <c r="BE183" s="12">
        <v>37124</v>
      </c>
      <c r="BF183" s="12">
        <v>75350</v>
      </c>
      <c r="BG183" s="12">
        <v>181600</v>
      </c>
      <c r="BH183" s="12">
        <v>35608</v>
      </c>
      <c r="BI183" s="12">
        <v>104200</v>
      </c>
      <c r="BJ183" s="12">
        <v>57048</v>
      </c>
      <c r="BM183" s="12">
        <v>0.04</v>
      </c>
      <c r="BN183" s="12">
        <v>0.01</v>
      </c>
      <c r="BO183" s="12">
        <v>0</v>
      </c>
      <c r="BP183" s="12">
        <v>0</v>
      </c>
      <c r="BQ183" s="12">
        <v>0.03</v>
      </c>
      <c r="BS183" s="12">
        <v>0</v>
      </c>
      <c r="BT183" s="12">
        <v>0</v>
      </c>
      <c r="BU183" s="12">
        <v>0</v>
      </c>
      <c r="BV183" s="12">
        <v>0.03</v>
      </c>
      <c r="BY183" s="12">
        <v>0.01</v>
      </c>
      <c r="BZ183" s="12">
        <v>0</v>
      </c>
      <c r="CB183" s="12">
        <v>0.02</v>
      </c>
      <c r="CC183" s="12">
        <v>0</v>
      </c>
      <c r="CG183" s="12" t="s">
        <v>940</v>
      </c>
      <c r="CH183" s="12">
        <v>60.377000000000002</v>
      </c>
      <c r="CI183" s="12" t="s">
        <v>1053</v>
      </c>
      <c r="CJ183" s="12"/>
      <c r="CK183" s="12" t="s">
        <v>1054</v>
      </c>
      <c r="CL183" s="37">
        <v>13430230726</v>
      </c>
      <c r="CM183" s="12">
        <v>240</v>
      </c>
      <c r="CN183" s="12" t="s">
        <v>1506</v>
      </c>
      <c r="CO183" s="12" t="s">
        <v>1507</v>
      </c>
      <c r="CP183" s="12">
        <v>123722.5962507559</v>
      </c>
      <c r="CQ183" s="12">
        <v>90</v>
      </c>
      <c r="CS183" s="12"/>
      <c r="CT183" s="36" t="str">
        <f t="shared" si="2"/>
        <v>1bn - 50bn</v>
      </c>
      <c r="CU183" s="36" t="str">
        <f>VLOOKUP(CK183,Mapping!B:C,2,FALSE)</f>
        <v>EU</v>
      </c>
    </row>
    <row r="184" spans="1:99" ht="16" customHeight="1" x14ac:dyDescent="0.35">
      <c r="A184" s="12" t="s">
        <v>383</v>
      </c>
      <c r="B184" s="12" t="s">
        <v>925</v>
      </c>
      <c r="C184" s="12">
        <v>182</v>
      </c>
      <c r="D184" s="12">
        <v>42432</v>
      </c>
      <c r="E184" s="37">
        <v>40284663</v>
      </c>
      <c r="G184" s="37">
        <v>2112689</v>
      </c>
      <c r="H184" s="12">
        <v>0.02</v>
      </c>
      <c r="I184" s="37"/>
      <c r="K184" s="37"/>
      <c r="M184" s="37">
        <v>9704080</v>
      </c>
      <c r="N184" s="12">
        <v>0.08</v>
      </c>
      <c r="O184" s="37"/>
      <c r="Q184" s="12">
        <v>37177</v>
      </c>
      <c r="R184" s="37"/>
      <c r="T184" s="37"/>
      <c r="V184" s="37"/>
      <c r="X184" s="37">
        <v>0</v>
      </c>
      <c r="Y184" s="12">
        <v>0</v>
      </c>
      <c r="Z184" s="37">
        <v>320775</v>
      </c>
      <c r="AA184" s="12">
        <v>0</v>
      </c>
      <c r="AB184" s="37"/>
      <c r="AD184" s="37">
        <v>85236</v>
      </c>
      <c r="AE184" s="12">
        <v>0</v>
      </c>
      <c r="AF184" s="37"/>
      <c r="AH184" s="37">
        <v>4694712</v>
      </c>
      <c r="AI184" s="12">
        <v>0.04</v>
      </c>
      <c r="AN184" s="37">
        <v>0</v>
      </c>
      <c r="AO184" s="12">
        <v>0</v>
      </c>
      <c r="AP184" s="37">
        <v>23115091</v>
      </c>
      <c r="AQ184" s="12">
        <v>0.19</v>
      </c>
      <c r="AR184" s="37">
        <v>252080</v>
      </c>
      <c r="AS184" s="12">
        <v>0</v>
      </c>
      <c r="AT184" s="37"/>
      <c r="AV184" s="37"/>
      <c r="AX184" s="37"/>
      <c r="BA184" s="12">
        <v>0</v>
      </c>
      <c r="BB184" s="12">
        <v>77348</v>
      </c>
      <c r="BC184" s="12">
        <v>10848</v>
      </c>
      <c r="BE184" s="12">
        <v>6760</v>
      </c>
      <c r="BH184" s="12">
        <v>100113</v>
      </c>
      <c r="BI184" s="12">
        <v>0</v>
      </c>
      <c r="BJ184" s="12">
        <v>765</v>
      </c>
      <c r="BM184" s="12">
        <v>0.01</v>
      </c>
      <c r="BN184" s="12">
        <v>0.01</v>
      </c>
      <c r="BQ184" s="12">
        <v>0.01</v>
      </c>
      <c r="BV184" s="12">
        <v>0.09</v>
      </c>
      <c r="BY184" s="12">
        <v>0</v>
      </c>
      <c r="BZ184" s="12">
        <v>0</v>
      </c>
      <c r="CB184" s="12">
        <v>0</v>
      </c>
      <c r="CC184" s="12">
        <v>0</v>
      </c>
      <c r="CD184" s="12">
        <v>0</v>
      </c>
      <c r="CG184" s="12" t="s">
        <v>976</v>
      </c>
      <c r="CH184" s="12">
        <v>207.93899999999999</v>
      </c>
      <c r="CI184" s="12" t="s">
        <v>941</v>
      </c>
      <c r="CJ184" s="12" t="s">
        <v>941</v>
      </c>
      <c r="CK184" s="12" t="s">
        <v>932</v>
      </c>
      <c r="CL184" s="37">
        <v>12184376274</v>
      </c>
      <c r="CM184" s="12">
        <v>10619</v>
      </c>
      <c r="CN184" s="12" t="s">
        <v>1513</v>
      </c>
      <c r="CO184" s="12" t="s">
        <v>1507</v>
      </c>
      <c r="CP184" s="12">
        <v>184232.15077605323</v>
      </c>
      <c r="CQ184" s="12">
        <v>49</v>
      </c>
      <c r="CS184" s="12"/>
      <c r="CT184" s="36" t="str">
        <f t="shared" si="2"/>
        <v>1bn - 50bn</v>
      </c>
      <c r="CU184" s="36" t="str">
        <f>VLOOKUP(CK184,Mapping!B:C,2,FALSE)</f>
        <v>US/CA</v>
      </c>
    </row>
    <row r="185" spans="1:99" ht="16" customHeight="1" x14ac:dyDescent="0.35">
      <c r="A185" s="12" t="s">
        <v>384</v>
      </c>
      <c r="B185" s="12" t="s">
        <v>933</v>
      </c>
      <c r="C185" s="12">
        <v>183</v>
      </c>
      <c r="D185" s="12">
        <v>42305</v>
      </c>
      <c r="E185" s="37">
        <v>79722691</v>
      </c>
      <c r="G185" s="37">
        <v>2106366</v>
      </c>
      <c r="H185" s="12">
        <v>0.04</v>
      </c>
      <c r="I185" s="37"/>
      <c r="K185" s="37"/>
      <c r="M185" s="37">
        <v>13975115</v>
      </c>
      <c r="N185" s="12">
        <v>0.28000000000000003</v>
      </c>
      <c r="O185" s="37"/>
      <c r="Q185" s="12">
        <v>31</v>
      </c>
      <c r="R185" s="37"/>
      <c r="T185" s="37">
        <v>896</v>
      </c>
      <c r="U185" s="12">
        <v>0</v>
      </c>
      <c r="V185" s="37"/>
      <c r="X185" s="37">
        <v>102</v>
      </c>
      <c r="Y185" s="12">
        <v>0</v>
      </c>
      <c r="Z185" s="37">
        <v>1211660</v>
      </c>
      <c r="AA185" s="12">
        <v>0.02</v>
      </c>
      <c r="AB185" s="37"/>
      <c r="AD185" s="37">
        <v>13485720</v>
      </c>
      <c r="AE185" s="12">
        <v>0.27</v>
      </c>
      <c r="AF185" s="37"/>
      <c r="AH185" s="37">
        <v>3915</v>
      </c>
      <c r="AI185" s="12">
        <v>0</v>
      </c>
      <c r="AN185" s="37">
        <v>48296581</v>
      </c>
      <c r="AO185" s="12">
        <v>0.96</v>
      </c>
      <c r="AP185" s="37">
        <v>642336</v>
      </c>
      <c r="AQ185" s="12">
        <v>0.01</v>
      </c>
      <c r="AR185" s="37"/>
      <c r="AT185" s="37"/>
      <c r="AV185" s="37"/>
      <c r="AX185" s="37"/>
      <c r="BA185" s="12">
        <v>1</v>
      </c>
      <c r="BB185" s="12">
        <v>111391</v>
      </c>
      <c r="BC185" s="12">
        <v>40976</v>
      </c>
      <c r="BH185" s="12">
        <v>2782</v>
      </c>
      <c r="BI185" s="12">
        <v>286775</v>
      </c>
      <c r="BJ185" s="12">
        <v>121035</v>
      </c>
      <c r="BK185" s="12">
        <v>8</v>
      </c>
      <c r="BN185" s="12">
        <v>0.01</v>
      </c>
      <c r="BQ185" s="12">
        <v>0</v>
      </c>
      <c r="BV185" s="12">
        <v>0</v>
      </c>
      <c r="BY185" s="12">
        <v>0.04</v>
      </c>
      <c r="BZ185" s="12">
        <v>0</v>
      </c>
      <c r="CB185" s="12">
        <v>0.04</v>
      </c>
      <c r="CC185" s="12">
        <v>0</v>
      </c>
      <c r="CD185" s="12">
        <v>0</v>
      </c>
      <c r="CE185" s="12">
        <v>0</v>
      </c>
      <c r="CG185" s="12" t="s">
        <v>929</v>
      </c>
      <c r="CH185" s="12">
        <v>65.992999999999995</v>
      </c>
      <c r="CI185" s="12" t="s">
        <v>1064</v>
      </c>
      <c r="CJ185" s="12"/>
      <c r="CK185" s="12" t="s">
        <v>1064</v>
      </c>
      <c r="CL185" s="37">
        <v>4936577353</v>
      </c>
      <c r="CM185" s="12">
        <v>5277</v>
      </c>
      <c r="CN185" s="12" t="s">
        <v>1506</v>
      </c>
      <c r="CO185" s="12" t="s">
        <v>1508</v>
      </c>
      <c r="CP185" s="12">
        <v>-11144.164482967144</v>
      </c>
      <c r="CQ185" s="12">
        <v>89</v>
      </c>
      <c r="CS185" s="12"/>
      <c r="CT185" s="36" t="str">
        <f t="shared" si="2"/>
        <v>1bn - 50bn</v>
      </c>
      <c r="CU185" s="36" t="str">
        <f>VLOOKUP(CK185,Mapping!B:C,2,FALSE)</f>
        <v>EU</v>
      </c>
    </row>
    <row r="186" spans="1:99" ht="16" customHeight="1" x14ac:dyDescent="0.35">
      <c r="A186" s="12" t="s">
        <v>385</v>
      </c>
      <c r="B186" s="12" t="s">
        <v>925</v>
      </c>
      <c r="C186" s="12">
        <v>184</v>
      </c>
      <c r="D186" s="12">
        <v>42254</v>
      </c>
      <c r="E186" s="37">
        <v>104035694</v>
      </c>
      <c r="G186" s="37">
        <v>2103827</v>
      </c>
      <c r="H186" s="12">
        <v>0.01</v>
      </c>
      <c r="I186" s="37"/>
      <c r="K186" s="37"/>
      <c r="M186" s="37"/>
      <c r="O186" s="37"/>
      <c r="Q186" s="12">
        <v>44784</v>
      </c>
      <c r="R186" s="37"/>
      <c r="T186" s="37"/>
      <c r="V186" s="37"/>
      <c r="X186" s="37">
        <v>6799466</v>
      </c>
      <c r="Y186" s="12">
        <v>0.03</v>
      </c>
      <c r="Z186" s="37"/>
      <c r="AB186" s="37"/>
      <c r="AD186" s="37"/>
      <c r="AF186" s="37"/>
      <c r="AH186" s="37">
        <v>5655324</v>
      </c>
      <c r="AI186" s="12">
        <v>0.03</v>
      </c>
      <c r="AN186" s="37">
        <v>84021146</v>
      </c>
      <c r="AO186" s="12">
        <v>0.38</v>
      </c>
      <c r="AP186" s="37">
        <v>5455931</v>
      </c>
      <c r="AQ186" s="12">
        <v>0.02</v>
      </c>
      <c r="AR186" s="37"/>
      <c r="AT186" s="37"/>
      <c r="AV186" s="37"/>
      <c r="AX186" s="37"/>
      <c r="BA186" s="12">
        <v>66544</v>
      </c>
      <c r="BH186" s="12">
        <v>23630</v>
      </c>
      <c r="BI186" s="12">
        <v>498900</v>
      </c>
      <c r="BN186" s="12">
        <v>0.01</v>
      </c>
      <c r="BQ186" s="12">
        <v>0.01</v>
      </c>
      <c r="BV186" s="12">
        <v>0.02</v>
      </c>
      <c r="BY186" s="12">
        <v>0.06</v>
      </c>
      <c r="BZ186" s="12">
        <v>0</v>
      </c>
      <c r="CG186" s="12" t="s">
        <v>959</v>
      </c>
      <c r="CH186" s="12">
        <v>66.558999999999997</v>
      </c>
      <c r="CI186" s="12" t="s">
        <v>1011</v>
      </c>
      <c r="CJ186" s="12" t="s">
        <v>1012</v>
      </c>
      <c r="CK186" s="12" t="s">
        <v>1013</v>
      </c>
      <c r="CL186" s="37">
        <v>22478999485</v>
      </c>
      <c r="CM186" s="12">
        <v>333</v>
      </c>
      <c r="CN186" s="12" t="s">
        <v>1506</v>
      </c>
      <c r="CO186" s="12" t="s">
        <v>1507</v>
      </c>
      <c r="CP186" s="12">
        <v>170007.25660149165</v>
      </c>
      <c r="CQ186" s="12">
        <v>78</v>
      </c>
      <c r="CS186" s="12"/>
      <c r="CT186" s="36" t="str">
        <f t="shared" si="2"/>
        <v>1bn - 50bn</v>
      </c>
      <c r="CU186" s="36" t="str">
        <f>VLOOKUP(CK186,Mapping!B:C,2,FALSE)</f>
        <v>Oceania</v>
      </c>
    </row>
    <row r="187" spans="1:99" ht="16" customHeight="1" x14ac:dyDescent="0.35">
      <c r="A187" s="12" t="s">
        <v>389</v>
      </c>
      <c r="B187" s="12" t="s">
        <v>933</v>
      </c>
      <c r="C187" s="12">
        <v>185</v>
      </c>
      <c r="D187" s="12">
        <v>40350</v>
      </c>
      <c r="E187" s="37">
        <v>92648409</v>
      </c>
      <c r="G187" s="37">
        <v>2009027</v>
      </c>
      <c r="H187" s="12">
        <v>0.03</v>
      </c>
      <c r="I187" s="37"/>
      <c r="K187" s="37"/>
      <c r="M187" s="37">
        <v>18041273</v>
      </c>
      <c r="N187" s="12">
        <v>0.27</v>
      </c>
      <c r="O187" s="37"/>
      <c r="Q187" s="12">
        <v>186227</v>
      </c>
      <c r="R187" s="37"/>
      <c r="T187" s="37">
        <v>13788993</v>
      </c>
      <c r="U187" s="12">
        <v>0.2</v>
      </c>
      <c r="V187" s="37"/>
      <c r="X187" s="37">
        <v>3882533</v>
      </c>
      <c r="Y187" s="12">
        <v>0.06</v>
      </c>
      <c r="Z187" s="37">
        <v>2980065</v>
      </c>
      <c r="AA187" s="12">
        <v>0.04</v>
      </c>
      <c r="AB187" s="37"/>
      <c r="AD187" s="37">
        <v>1759990</v>
      </c>
      <c r="AE187" s="12">
        <v>0.03</v>
      </c>
      <c r="AF187" s="37"/>
      <c r="AH187" s="37">
        <v>23516746</v>
      </c>
      <c r="AI187" s="12">
        <v>0.35</v>
      </c>
      <c r="AN187" s="37">
        <v>20563203</v>
      </c>
      <c r="AO187" s="12">
        <v>0.3</v>
      </c>
      <c r="AP187" s="37">
        <v>6106579</v>
      </c>
      <c r="AQ187" s="12">
        <v>0.09</v>
      </c>
      <c r="AR187" s="37"/>
      <c r="AT187" s="37"/>
      <c r="AV187" s="37"/>
      <c r="AX187" s="37"/>
      <c r="BA187" s="12">
        <v>37997</v>
      </c>
      <c r="BB187" s="12">
        <v>143801</v>
      </c>
      <c r="BC187" s="12">
        <v>100780</v>
      </c>
      <c r="BH187" s="12">
        <v>26448</v>
      </c>
      <c r="BI187" s="12">
        <v>122100</v>
      </c>
      <c r="BJ187" s="12">
        <v>15796</v>
      </c>
      <c r="BK187" s="12">
        <v>123182</v>
      </c>
      <c r="BN187" s="12">
        <v>0.01</v>
      </c>
      <c r="BQ187" s="12">
        <v>0.04</v>
      </c>
      <c r="BV187" s="12">
        <v>0.02</v>
      </c>
      <c r="BY187" s="12">
        <v>0.02</v>
      </c>
      <c r="BZ187" s="12">
        <v>0</v>
      </c>
      <c r="CB187" s="12">
        <v>0.01</v>
      </c>
      <c r="CC187" s="12">
        <v>0.01</v>
      </c>
      <c r="CD187" s="12">
        <v>0.01</v>
      </c>
      <c r="CE187" s="12">
        <v>0</v>
      </c>
      <c r="CG187" s="12" t="s">
        <v>929</v>
      </c>
      <c r="CH187" s="12">
        <v>29.734999999999999</v>
      </c>
      <c r="CI187" s="12" t="s">
        <v>1127</v>
      </c>
      <c r="CJ187" s="12" t="s">
        <v>966</v>
      </c>
      <c r="CK187" s="12" t="s">
        <v>932</v>
      </c>
      <c r="CL187" s="37">
        <v>6764966701</v>
      </c>
      <c r="CM187" s="12">
        <v>370</v>
      </c>
      <c r="CN187" s="12" t="s">
        <v>1506</v>
      </c>
      <c r="CO187" s="12" t="s">
        <v>1507</v>
      </c>
      <c r="CP187" s="12">
        <v>51769.522273735136</v>
      </c>
      <c r="CQ187" s="12">
        <v>87</v>
      </c>
      <c r="CS187" s="12"/>
      <c r="CT187" s="36" t="str">
        <f t="shared" si="2"/>
        <v>1bn - 50bn</v>
      </c>
      <c r="CU187" s="36" t="str">
        <f>VLOOKUP(CK187,Mapping!B:C,2,FALSE)</f>
        <v>US/CA</v>
      </c>
    </row>
    <row r="188" spans="1:99" ht="16" customHeight="1" x14ac:dyDescent="0.35">
      <c r="A188" s="12" t="s">
        <v>532</v>
      </c>
      <c r="B188" s="12" t="s">
        <v>933</v>
      </c>
      <c r="C188" s="12">
        <v>395</v>
      </c>
      <c r="D188" s="12">
        <v>4105</v>
      </c>
      <c r="E188" s="37">
        <v>1419842628</v>
      </c>
      <c r="F188" s="12">
        <v>11657</v>
      </c>
      <c r="G188" s="37">
        <v>295191</v>
      </c>
      <c r="H188" s="12">
        <v>0</v>
      </c>
      <c r="I188" s="37">
        <v>566501</v>
      </c>
      <c r="J188" s="12">
        <v>0</v>
      </c>
      <c r="K188" s="37">
        <v>15090981</v>
      </c>
      <c r="L188" s="12">
        <v>0.01</v>
      </c>
      <c r="M188" s="37">
        <v>426429363</v>
      </c>
      <c r="N188" s="12">
        <v>0.27</v>
      </c>
      <c r="O188" s="37">
        <v>10526195</v>
      </c>
      <c r="P188" s="12">
        <v>0.01</v>
      </c>
      <c r="Q188" s="12">
        <v>702180</v>
      </c>
      <c r="R188" s="37"/>
      <c r="T188" s="37">
        <v>548368359</v>
      </c>
      <c r="U188" s="12">
        <v>0.35</v>
      </c>
      <c r="V188" s="37">
        <v>590178</v>
      </c>
      <c r="W188" s="12">
        <v>0</v>
      </c>
      <c r="X188" s="37">
        <v>3571672</v>
      </c>
      <c r="Y188" s="12">
        <v>0</v>
      </c>
      <c r="Z188" s="37">
        <v>22989</v>
      </c>
      <c r="AA188" s="12">
        <v>0</v>
      </c>
      <c r="AB188" s="37"/>
      <c r="AD188" s="37">
        <v>17900</v>
      </c>
      <c r="AE188" s="12">
        <v>0</v>
      </c>
      <c r="AF188" s="37"/>
      <c r="AH188" s="37">
        <v>95299870</v>
      </c>
      <c r="AI188" s="12">
        <v>0.06</v>
      </c>
      <c r="AK188" s="12">
        <v>21400</v>
      </c>
      <c r="AL188" s="12">
        <v>693119</v>
      </c>
      <c r="AN188" s="37">
        <v>276683124</v>
      </c>
      <c r="AO188" s="12">
        <v>0.17</v>
      </c>
      <c r="AP188" s="37">
        <v>42144346</v>
      </c>
      <c r="AQ188" s="12">
        <v>0.03</v>
      </c>
      <c r="AR188" s="37"/>
      <c r="AT188" s="37">
        <v>235959</v>
      </c>
      <c r="AU188" s="12">
        <v>0</v>
      </c>
      <c r="AV188" s="37"/>
      <c r="AX188" s="37"/>
      <c r="BA188" s="12">
        <v>31499</v>
      </c>
      <c r="BB188" s="12">
        <v>2909192</v>
      </c>
      <c r="BC188" s="12">
        <v>801</v>
      </c>
      <c r="BD188" s="12">
        <v>16206</v>
      </c>
      <c r="BG188" s="12">
        <v>244318</v>
      </c>
      <c r="BH188" s="12">
        <v>148757</v>
      </c>
      <c r="BI188" s="12">
        <v>1291625</v>
      </c>
      <c r="BJ188" s="12">
        <v>137</v>
      </c>
      <c r="BK188" s="12">
        <v>3984656</v>
      </c>
      <c r="BN188" s="12">
        <v>0</v>
      </c>
      <c r="BO188" s="12">
        <v>0</v>
      </c>
      <c r="BQ188" s="12">
        <v>0.17</v>
      </c>
      <c r="BS188" s="12">
        <v>0</v>
      </c>
      <c r="BT188" s="12">
        <v>0</v>
      </c>
      <c r="BU188" s="12">
        <v>0</v>
      </c>
      <c r="BV188" s="12">
        <v>0.13</v>
      </c>
      <c r="BY188" s="12">
        <v>0.17</v>
      </c>
      <c r="BZ188" s="12">
        <v>0</v>
      </c>
      <c r="CB188" s="12">
        <v>0</v>
      </c>
      <c r="CC188" s="12">
        <v>0.12</v>
      </c>
      <c r="CD188" s="12">
        <v>0</v>
      </c>
      <c r="CE188" s="12">
        <v>0.12</v>
      </c>
      <c r="CF188" s="12">
        <v>0.01</v>
      </c>
      <c r="CG188" s="12" t="s">
        <v>929</v>
      </c>
      <c r="CH188" s="12">
        <v>52.834000000000003</v>
      </c>
      <c r="CI188" s="12" t="s">
        <v>941</v>
      </c>
      <c r="CJ188" s="12" t="s">
        <v>941</v>
      </c>
      <c r="CK188" s="12" t="s">
        <v>932</v>
      </c>
      <c r="CL188" s="37">
        <v>157491973357</v>
      </c>
      <c r="CM188" s="12">
        <v>110</v>
      </c>
      <c r="CN188" s="12" t="s">
        <v>1506</v>
      </c>
      <c r="CO188" s="12" t="s">
        <v>1507</v>
      </c>
      <c r="CP188" s="12">
        <v>1925098.407579117</v>
      </c>
      <c r="CQ188" s="12">
        <v>71</v>
      </c>
      <c r="CS188" s="12"/>
      <c r="CT188" s="36" t="str">
        <f t="shared" si="2"/>
        <v>100bn</v>
      </c>
      <c r="CU188" s="36" t="str">
        <f>VLOOKUP(CK188,Mapping!B:C,2,FALSE)</f>
        <v>US/CA</v>
      </c>
    </row>
    <row r="189" spans="1:99" ht="16" customHeight="1" x14ac:dyDescent="0.35">
      <c r="A189" s="12" t="s">
        <v>396</v>
      </c>
      <c r="B189" s="12" t="s">
        <v>933</v>
      </c>
      <c r="C189" s="12">
        <v>187</v>
      </c>
      <c r="D189" s="12">
        <v>39529</v>
      </c>
      <c r="E189" s="37">
        <v>248799336</v>
      </c>
      <c r="F189" s="12">
        <v>0</v>
      </c>
      <c r="G189" s="37">
        <v>1968149</v>
      </c>
      <c r="H189" s="12">
        <v>7.0000000000000007E-2</v>
      </c>
      <c r="I189" s="37">
        <v>0</v>
      </c>
      <c r="J189" s="12">
        <v>0</v>
      </c>
      <c r="K189" s="37">
        <v>94967688</v>
      </c>
      <c r="L189" s="12">
        <v>3.27</v>
      </c>
      <c r="M189" s="37"/>
      <c r="O189" s="37">
        <v>77862171</v>
      </c>
      <c r="P189" s="12">
        <v>2.68</v>
      </c>
      <c r="R189" s="37">
        <v>20731730</v>
      </c>
      <c r="S189" s="12">
        <v>0.71</v>
      </c>
      <c r="T189" s="37">
        <v>0</v>
      </c>
      <c r="U189" s="12">
        <v>0</v>
      </c>
      <c r="V189" s="37">
        <v>5985930</v>
      </c>
      <c r="W189" s="12">
        <v>0.21</v>
      </c>
      <c r="X189" s="37">
        <v>20325850</v>
      </c>
      <c r="Y189" s="12">
        <v>0.7</v>
      </c>
      <c r="Z189" s="37">
        <v>0</v>
      </c>
      <c r="AA189" s="12">
        <v>0</v>
      </c>
      <c r="AB189" s="37">
        <v>13679976</v>
      </c>
      <c r="AC189" s="12">
        <v>0.47</v>
      </c>
      <c r="AD189" s="37">
        <v>2603105</v>
      </c>
      <c r="AE189" s="12">
        <v>0.09</v>
      </c>
      <c r="AF189" s="37">
        <v>8588007</v>
      </c>
      <c r="AG189" s="12">
        <v>0.3</v>
      </c>
      <c r="AH189" s="37"/>
      <c r="AJ189" s="12">
        <v>947813</v>
      </c>
      <c r="AK189" s="12">
        <v>275100</v>
      </c>
      <c r="AL189" s="12">
        <v>4332472</v>
      </c>
      <c r="AM189" s="12">
        <v>908400</v>
      </c>
      <c r="AN189" s="37"/>
      <c r="AP189" s="37"/>
      <c r="AR189" s="37">
        <v>0</v>
      </c>
      <c r="AS189" s="12">
        <v>0</v>
      </c>
      <c r="AT189" s="37"/>
      <c r="AV189" s="37"/>
      <c r="AX189" s="37">
        <v>2086730</v>
      </c>
      <c r="AY189" s="12">
        <v>7.0000000000000007E-2</v>
      </c>
      <c r="AZ189" s="12">
        <v>1573290</v>
      </c>
      <c r="BA189" s="12">
        <v>198922</v>
      </c>
      <c r="BC189" s="12">
        <v>0</v>
      </c>
      <c r="BE189" s="12">
        <v>0</v>
      </c>
      <c r="BF189" s="12">
        <v>636650</v>
      </c>
      <c r="BG189" s="12">
        <v>1292300</v>
      </c>
      <c r="BJ189" s="12">
        <v>23363</v>
      </c>
      <c r="BK189" s="12">
        <v>0</v>
      </c>
      <c r="BM189" s="12">
        <v>0</v>
      </c>
      <c r="BN189" s="12">
        <v>0.01</v>
      </c>
      <c r="BO189" s="12">
        <v>0</v>
      </c>
      <c r="BP189" s="12">
        <v>0.03</v>
      </c>
      <c r="BR189" s="12">
        <v>0.04</v>
      </c>
      <c r="BS189" s="12">
        <v>0.01</v>
      </c>
      <c r="BT189" s="12">
        <v>0.01</v>
      </c>
      <c r="BU189" s="12">
        <v>0.02</v>
      </c>
      <c r="BW189" s="12">
        <v>0.04</v>
      </c>
      <c r="BX189" s="12">
        <v>0.03</v>
      </c>
      <c r="BZ189" s="12">
        <v>0</v>
      </c>
      <c r="CB189" s="12">
        <v>0.01</v>
      </c>
      <c r="CD189" s="12">
        <v>0</v>
      </c>
      <c r="CE189" s="12">
        <v>0</v>
      </c>
      <c r="CG189" s="12" t="s">
        <v>940</v>
      </c>
      <c r="CH189" s="12">
        <v>54.777999999999999</v>
      </c>
      <c r="CI189" s="12" t="s">
        <v>938</v>
      </c>
      <c r="CJ189" s="12" t="s">
        <v>931</v>
      </c>
      <c r="CK189" s="12" t="s">
        <v>932</v>
      </c>
      <c r="CL189" s="37">
        <v>2843066166</v>
      </c>
      <c r="CM189" s="12">
        <v>1074</v>
      </c>
      <c r="CN189" s="12" t="s">
        <v>1506</v>
      </c>
      <c r="CO189" s="12" t="s">
        <v>1507</v>
      </c>
      <c r="CP189" s="12">
        <v>103885.99072767587</v>
      </c>
      <c r="CQ189" s="12">
        <v>82</v>
      </c>
      <c r="CS189" s="12"/>
      <c r="CT189" s="36" t="str">
        <f t="shared" si="2"/>
        <v>1bn - 50bn</v>
      </c>
      <c r="CU189" s="36" t="str">
        <f>VLOOKUP(CK189,Mapping!B:C,2,FALSE)</f>
        <v>US/CA</v>
      </c>
    </row>
    <row r="190" spans="1:99" ht="16" customHeight="1" x14ac:dyDescent="0.35">
      <c r="A190" s="12" t="s">
        <v>208</v>
      </c>
      <c r="B190" s="12" t="s">
        <v>925</v>
      </c>
      <c r="C190" s="12">
        <v>86</v>
      </c>
      <c r="D190" s="12">
        <v>227647</v>
      </c>
      <c r="E190" s="37">
        <v>1106098697</v>
      </c>
      <c r="G190" s="37">
        <v>11334544</v>
      </c>
      <c r="H190" s="12">
        <v>0.01</v>
      </c>
      <c r="I190" s="37"/>
      <c r="K190" s="37"/>
      <c r="M190" s="37">
        <v>434889777</v>
      </c>
      <c r="N190" s="12">
        <v>0.28000000000000003</v>
      </c>
      <c r="O190" s="37"/>
      <c r="Q190" s="12">
        <v>877886</v>
      </c>
      <c r="R190" s="37"/>
      <c r="T190" s="37">
        <v>15310370</v>
      </c>
      <c r="U190" s="12">
        <v>0.01</v>
      </c>
      <c r="V190" s="37"/>
      <c r="X190" s="37">
        <v>169883242</v>
      </c>
      <c r="Y190" s="12">
        <v>0.11</v>
      </c>
      <c r="Z190" s="37">
        <v>26848702</v>
      </c>
      <c r="AA190" s="12">
        <v>0.02</v>
      </c>
      <c r="AB190" s="37"/>
      <c r="AD190" s="37">
        <v>35089278</v>
      </c>
      <c r="AE190" s="12">
        <v>0.02</v>
      </c>
      <c r="AF190" s="37"/>
      <c r="AH190" s="37">
        <v>110859444</v>
      </c>
      <c r="AI190" s="12">
        <v>7.0000000000000007E-2</v>
      </c>
      <c r="AN190" s="37">
        <v>264740711</v>
      </c>
      <c r="AO190" s="12">
        <v>0.17</v>
      </c>
      <c r="AP190" s="37">
        <v>30392051</v>
      </c>
      <c r="AQ190" s="12">
        <v>0.02</v>
      </c>
      <c r="AR190" s="37">
        <v>5217393</v>
      </c>
      <c r="AS190" s="12">
        <v>0</v>
      </c>
      <c r="AT190" s="37">
        <v>1533185</v>
      </c>
      <c r="AU190" s="12">
        <v>0</v>
      </c>
      <c r="AV190" s="37"/>
      <c r="AX190" s="37"/>
      <c r="BA190" s="12">
        <v>1662588</v>
      </c>
      <c r="BB190" s="12">
        <v>3466362</v>
      </c>
      <c r="BC190" s="12">
        <v>907971</v>
      </c>
      <c r="BD190" s="12">
        <v>143826</v>
      </c>
      <c r="BE190" s="12">
        <v>139914</v>
      </c>
      <c r="BH190" s="12">
        <v>131630</v>
      </c>
      <c r="BI190" s="12">
        <v>1571975</v>
      </c>
      <c r="BJ190" s="12">
        <v>314928</v>
      </c>
      <c r="BK190" s="12">
        <v>136773</v>
      </c>
      <c r="BM190" s="12">
        <v>0.16</v>
      </c>
      <c r="BN190" s="12">
        <v>0.03</v>
      </c>
      <c r="BQ190" s="12">
        <v>0.21</v>
      </c>
      <c r="BV190" s="12">
        <v>0.11</v>
      </c>
      <c r="BY190" s="12">
        <v>0.2</v>
      </c>
      <c r="BZ190" s="12">
        <v>0.03</v>
      </c>
      <c r="CB190" s="12">
        <v>0.11</v>
      </c>
      <c r="CC190" s="12">
        <v>0.14000000000000001</v>
      </c>
      <c r="CD190" s="12">
        <v>7.0000000000000007E-2</v>
      </c>
      <c r="CE190" s="12">
        <v>0</v>
      </c>
      <c r="CF190" s="12">
        <v>0.12</v>
      </c>
      <c r="CG190" s="12" t="s">
        <v>998</v>
      </c>
      <c r="CH190" s="12">
        <v>57.332999999999998</v>
      </c>
      <c r="CI190" s="12" t="s">
        <v>941</v>
      </c>
      <c r="CJ190" s="12" t="s">
        <v>941</v>
      </c>
      <c r="CK190" s="12" t="s">
        <v>932</v>
      </c>
      <c r="CL190" s="37">
        <v>156744295456</v>
      </c>
      <c r="CN190" s="12" t="s">
        <v>998</v>
      </c>
      <c r="CS190" s="12"/>
      <c r="CT190" s="36" t="str">
        <f t="shared" si="2"/>
        <v>100bn</v>
      </c>
      <c r="CU190" s="36" t="str">
        <f>VLOOKUP(CK190,Mapping!B:C,2,FALSE)</f>
        <v>US/CA</v>
      </c>
    </row>
    <row r="191" spans="1:99" ht="16" customHeight="1" x14ac:dyDescent="0.35">
      <c r="A191" s="12" t="s">
        <v>399</v>
      </c>
      <c r="B191" s="12" t="s">
        <v>933</v>
      </c>
      <c r="C191" s="12">
        <v>189</v>
      </c>
      <c r="D191" s="12">
        <v>38903</v>
      </c>
      <c r="E191" s="37">
        <v>141878234</v>
      </c>
      <c r="G191" s="37">
        <v>1936980</v>
      </c>
      <c r="H191" s="12">
        <v>0.01</v>
      </c>
      <c r="I191" s="37"/>
      <c r="K191" s="37"/>
      <c r="M191" s="37">
        <v>28957548</v>
      </c>
      <c r="N191" s="12">
        <v>0.14000000000000001</v>
      </c>
      <c r="O191" s="37"/>
      <c r="Q191" s="12">
        <v>71611</v>
      </c>
      <c r="R191" s="37"/>
      <c r="T191" s="37">
        <v>5721030</v>
      </c>
      <c r="U191" s="12">
        <v>0.03</v>
      </c>
      <c r="V191" s="37"/>
      <c r="X191" s="37">
        <v>5000689</v>
      </c>
      <c r="Y191" s="12">
        <v>0.02</v>
      </c>
      <c r="Z191" s="37">
        <v>5747136</v>
      </c>
      <c r="AA191" s="12">
        <v>0.03</v>
      </c>
      <c r="AB191" s="37"/>
      <c r="AD191" s="37">
        <v>2843884</v>
      </c>
      <c r="AE191" s="12">
        <v>0.01</v>
      </c>
      <c r="AF191" s="37"/>
      <c r="AH191" s="37">
        <v>9043037</v>
      </c>
      <c r="AI191" s="12">
        <v>0.04</v>
      </c>
      <c r="AN191" s="37">
        <v>33139429</v>
      </c>
      <c r="AO191" s="12">
        <v>0.16</v>
      </c>
      <c r="AP191" s="37">
        <v>49488501</v>
      </c>
      <c r="AQ191" s="12">
        <v>0.24</v>
      </c>
      <c r="AR191" s="37">
        <v>0</v>
      </c>
      <c r="AS191" s="12">
        <v>0</v>
      </c>
      <c r="AT191" s="37"/>
      <c r="AV191" s="37"/>
      <c r="AX191" s="37"/>
      <c r="BA191" s="12">
        <v>48940</v>
      </c>
      <c r="BB191" s="12">
        <v>230811</v>
      </c>
      <c r="BC191" s="12">
        <v>194357</v>
      </c>
      <c r="BE191" s="12">
        <v>0</v>
      </c>
      <c r="BH191" s="12">
        <v>214338</v>
      </c>
      <c r="BI191" s="12">
        <v>196775</v>
      </c>
      <c r="BJ191" s="12">
        <v>25524</v>
      </c>
      <c r="BK191" s="12">
        <v>51108</v>
      </c>
      <c r="BM191" s="12">
        <v>0</v>
      </c>
      <c r="BN191" s="12">
        <v>0.01</v>
      </c>
      <c r="BQ191" s="12">
        <v>0.02</v>
      </c>
      <c r="BV191" s="12">
        <v>0.18</v>
      </c>
      <c r="BY191" s="12">
        <v>0.03</v>
      </c>
      <c r="BZ191" s="12">
        <v>0</v>
      </c>
      <c r="CB191" s="12">
        <v>0.01</v>
      </c>
      <c r="CC191" s="12">
        <v>0.01</v>
      </c>
      <c r="CD191" s="12">
        <v>0.02</v>
      </c>
      <c r="CE191" s="12">
        <v>0</v>
      </c>
      <c r="CG191" s="12" t="s">
        <v>959</v>
      </c>
      <c r="CH191" s="12">
        <v>34.396999999999998</v>
      </c>
      <c r="CI191" s="12" t="s">
        <v>971</v>
      </c>
      <c r="CJ191" s="12" t="s">
        <v>972</v>
      </c>
      <c r="CK191" s="12" t="s">
        <v>932</v>
      </c>
      <c r="CL191" s="37">
        <v>20178969313</v>
      </c>
      <c r="CM191" s="12">
        <v>10501</v>
      </c>
      <c r="CN191" s="12" t="s">
        <v>1506</v>
      </c>
      <c r="CO191" s="12" t="s">
        <v>1507</v>
      </c>
      <c r="CP191" s="12">
        <v>277178.89538399514</v>
      </c>
      <c r="CQ191" s="12">
        <v>84</v>
      </c>
      <c r="CS191" s="12"/>
      <c r="CT191" s="36" t="str">
        <f t="shared" si="2"/>
        <v>1bn - 50bn</v>
      </c>
      <c r="CU191" s="36" t="str">
        <f>VLOOKUP(CK191,Mapping!B:C,2,FALSE)</f>
        <v>US/CA</v>
      </c>
    </row>
    <row r="192" spans="1:99" ht="16" customHeight="1" x14ac:dyDescent="0.35">
      <c r="A192" s="12" t="s">
        <v>218</v>
      </c>
      <c r="B192" s="12" t="s">
        <v>933</v>
      </c>
      <c r="C192" s="12">
        <v>190</v>
      </c>
      <c r="D192" s="12">
        <v>37941</v>
      </c>
      <c r="E192" s="37">
        <v>169872480</v>
      </c>
      <c r="F192" s="12">
        <v>164369</v>
      </c>
      <c r="G192" s="37">
        <v>1889082</v>
      </c>
      <c r="H192" s="12">
        <v>0.04</v>
      </c>
      <c r="I192" s="37">
        <v>7987916</v>
      </c>
      <c r="J192" s="12">
        <v>0.17</v>
      </c>
      <c r="K192" s="37">
        <v>70513608</v>
      </c>
      <c r="L192" s="12">
        <v>1.54</v>
      </c>
      <c r="M192" s="37">
        <v>6542112</v>
      </c>
      <c r="N192" s="12">
        <v>0.14000000000000001</v>
      </c>
      <c r="O192" s="37">
        <v>48847816</v>
      </c>
      <c r="P192" s="12">
        <v>1.07</v>
      </c>
      <c r="R192" s="37">
        <v>870383</v>
      </c>
      <c r="S192" s="12">
        <v>0.02</v>
      </c>
      <c r="T192" s="37">
        <v>874363</v>
      </c>
      <c r="U192" s="12">
        <v>0.02</v>
      </c>
      <c r="V192" s="37">
        <v>11326398</v>
      </c>
      <c r="W192" s="12">
        <v>0.25</v>
      </c>
      <c r="X192" s="37">
        <v>15806735</v>
      </c>
      <c r="Y192" s="12">
        <v>0.35</v>
      </c>
      <c r="Z192" s="37">
        <v>271068</v>
      </c>
      <c r="AA192" s="12">
        <v>0.01</v>
      </c>
      <c r="AB192" s="37">
        <v>0</v>
      </c>
      <c r="AC192" s="12">
        <v>0</v>
      </c>
      <c r="AD192" s="37">
        <v>1394198</v>
      </c>
      <c r="AE192" s="12">
        <v>0.03</v>
      </c>
      <c r="AF192" s="37">
        <v>1003609</v>
      </c>
      <c r="AG192" s="12">
        <v>0.02</v>
      </c>
      <c r="AH192" s="37"/>
      <c r="AJ192" s="12">
        <v>0</v>
      </c>
      <c r="AK192" s="12">
        <v>520536</v>
      </c>
      <c r="AL192" s="12">
        <v>3216485</v>
      </c>
      <c r="AN192" s="37"/>
      <c r="AP192" s="37"/>
      <c r="AR192" s="37">
        <v>2545192</v>
      </c>
      <c r="AS192" s="12">
        <v>0.06</v>
      </c>
      <c r="AT192" s="37"/>
      <c r="AV192" s="37"/>
      <c r="AX192" s="37"/>
      <c r="AZ192" s="12">
        <v>82220</v>
      </c>
      <c r="BA192" s="12">
        <v>154695</v>
      </c>
      <c r="BB192" s="12">
        <v>52145</v>
      </c>
      <c r="BC192" s="12">
        <v>9167</v>
      </c>
      <c r="BE192" s="12">
        <v>68254</v>
      </c>
      <c r="BF192" s="12">
        <v>74400</v>
      </c>
      <c r="BG192" s="12">
        <v>1141592</v>
      </c>
      <c r="BJ192" s="12">
        <v>12513</v>
      </c>
      <c r="BK192" s="12">
        <v>7811</v>
      </c>
      <c r="BM192" s="12">
        <v>0.08</v>
      </c>
      <c r="BN192" s="12">
        <v>0.01</v>
      </c>
      <c r="BO192" s="12">
        <v>0.02</v>
      </c>
      <c r="BP192" s="12">
        <v>0</v>
      </c>
      <c r="BR192" s="12">
        <v>0</v>
      </c>
      <c r="BS192" s="12">
        <v>0.01</v>
      </c>
      <c r="BT192" s="12">
        <v>0.02</v>
      </c>
      <c r="BU192" s="12">
        <v>0.02</v>
      </c>
      <c r="BX192" s="12">
        <v>0</v>
      </c>
      <c r="BZ192" s="12">
        <v>0</v>
      </c>
      <c r="CB192" s="12">
        <v>0</v>
      </c>
      <c r="CC192" s="12">
        <v>0</v>
      </c>
      <c r="CD192" s="12">
        <v>0</v>
      </c>
      <c r="CE192" s="12">
        <v>0</v>
      </c>
      <c r="CG192" s="12" t="s">
        <v>940</v>
      </c>
      <c r="CH192" s="12">
        <v>16.776</v>
      </c>
      <c r="CI192" s="12" t="s">
        <v>953</v>
      </c>
      <c r="CJ192" s="12"/>
      <c r="CK192" s="12" t="s">
        <v>954</v>
      </c>
      <c r="CL192" s="37">
        <v>4674059880</v>
      </c>
      <c r="CM192" s="12">
        <v>5098</v>
      </c>
      <c r="CN192" s="12" t="s">
        <v>1506</v>
      </c>
      <c r="CO192" s="12" t="s">
        <v>1508</v>
      </c>
      <c r="CP192" s="12">
        <v>-144429.71175166298</v>
      </c>
      <c r="CQ192" s="12">
        <v>88</v>
      </c>
      <c r="CS192" s="12"/>
      <c r="CT192" s="36" t="str">
        <f t="shared" si="2"/>
        <v>1bn - 50bn</v>
      </c>
      <c r="CU192" s="36" t="str">
        <f>VLOOKUP(CK192,Mapping!B:C,2,FALSE)</f>
        <v>EU</v>
      </c>
    </row>
    <row r="193" spans="1:99" ht="16" customHeight="1" x14ac:dyDescent="0.35">
      <c r="A193" s="12" t="s">
        <v>402</v>
      </c>
      <c r="B193" s="12" t="s">
        <v>925</v>
      </c>
      <c r="C193" s="12">
        <v>191</v>
      </c>
      <c r="D193" s="12">
        <v>37890</v>
      </c>
      <c r="E193" s="37">
        <v>62045745</v>
      </c>
      <c r="G193" s="37">
        <v>1886543</v>
      </c>
      <c r="H193" s="12">
        <v>0.02</v>
      </c>
      <c r="I193" s="37"/>
      <c r="K193" s="37"/>
      <c r="M193" s="37">
        <v>1992054</v>
      </c>
      <c r="N193" s="12">
        <v>0.02</v>
      </c>
      <c r="O193" s="37"/>
      <c r="Q193" s="12">
        <v>23340</v>
      </c>
      <c r="R193" s="37"/>
      <c r="T193" s="37"/>
      <c r="V193" s="37"/>
      <c r="X193" s="37"/>
      <c r="Z193" s="37">
        <v>48760930</v>
      </c>
      <c r="AA193" s="12">
        <v>0.5</v>
      </c>
      <c r="AB193" s="37"/>
      <c r="AD193" s="37">
        <v>0</v>
      </c>
      <c r="AE193" s="12">
        <v>0</v>
      </c>
      <c r="AF193" s="37"/>
      <c r="AH193" s="37">
        <v>2947375</v>
      </c>
      <c r="AI193" s="12">
        <v>0.03</v>
      </c>
      <c r="AN193" s="37">
        <v>4033487</v>
      </c>
      <c r="AO193" s="12">
        <v>0.04</v>
      </c>
      <c r="AP193" s="37">
        <v>931410</v>
      </c>
      <c r="AQ193" s="12">
        <v>0.01</v>
      </c>
      <c r="AR193" s="37"/>
      <c r="AT193" s="37">
        <v>1493946</v>
      </c>
      <c r="AU193" s="12">
        <v>0.02</v>
      </c>
      <c r="AV193" s="37"/>
      <c r="AX193" s="37"/>
      <c r="BB193" s="12">
        <v>15878</v>
      </c>
      <c r="BC193" s="12">
        <v>1649000</v>
      </c>
      <c r="BD193" s="12">
        <v>140145</v>
      </c>
      <c r="BH193" s="12">
        <v>4034</v>
      </c>
      <c r="BI193" s="12">
        <v>23950</v>
      </c>
      <c r="BJ193" s="12">
        <v>0</v>
      </c>
      <c r="BN193" s="12">
        <v>0.01</v>
      </c>
      <c r="BQ193" s="12">
        <v>0.01</v>
      </c>
      <c r="BV193" s="12">
        <v>0</v>
      </c>
      <c r="BY193" s="12">
        <v>0</v>
      </c>
      <c r="CB193" s="12">
        <v>0</v>
      </c>
      <c r="CC193" s="12">
        <v>0</v>
      </c>
      <c r="CD193" s="12">
        <v>0.13</v>
      </c>
      <c r="CF193" s="12">
        <v>0.12</v>
      </c>
      <c r="CG193" s="12" t="s">
        <v>976</v>
      </c>
      <c r="CH193" s="12">
        <v>206.976</v>
      </c>
      <c r="CI193" s="12" t="s">
        <v>953</v>
      </c>
      <c r="CJ193" s="12"/>
      <c r="CK193" s="12" t="s">
        <v>954</v>
      </c>
      <c r="CL193" s="37">
        <v>9699324676</v>
      </c>
      <c r="CM193" s="12">
        <v>11136</v>
      </c>
      <c r="CN193" s="12" t="s">
        <v>1513</v>
      </c>
      <c r="CO193" s="12" t="s">
        <v>1507</v>
      </c>
      <c r="CP193" s="12">
        <v>57216.428139488009</v>
      </c>
      <c r="CQ193" s="12">
        <v>44</v>
      </c>
      <c r="CS193" s="12"/>
      <c r="CT193" s="36" t="str">
        <f t="shared" si="2"/>
        <v>1bn - 50bn</v>
      </c>
      <c r="CU193" s="36" t="str">
        <f>VLOOKUP(CK193,Mapping!B:C,2,FALSE)</f>
        <v>EU</v>
      </c>
    </row>
    <row r="194" spans="1:99" ht="16" customHeight="1" x14ac:dyDescent="0.35">
      <c r="A194" s="12" t="s">
        <v>242</v>
      </c>
      <c r="B194" s="12" t="s">
        <v>933</v>
      </c>
      <c r="E194" s="37">
        <v>364789342</v>
      </c>
      <c r="F194" s="12">
        <v>166000</v>
      </c>
      <c r="G194" s="37" t="s">
        <v>1505</v>
      </c>
      <c r="I194" s="37">
        <v>9780465</v>
      </c>
      <c r="J194" s="12">
        <v>0.01</v>
      </c>
      <c r="K194" s="37">
        <v>102304905</v>
      </c>
      <c r="L194" s="12">
        <v>7.0000000000000007E-2</v>
      </c>
      <c r="M194" s="37">
        <v>8445089</v>
      </c>
      <c r="N194" s="12">
        <v>0.01</v>
      </c>
      <c r="O194" s="37">
        <v>62157416</v>
      </c>
      <c r="P194" s="12">
        <v>0.04</v>
      </c>
      <c r="Q194" s="12">
        <v>205295</v>
      </c>
      <c r="R194" s="37">
        <v>10155171</v>
      </c>
      <c r="S194" s="12">
        <v>0.01</v>
      </c>
      <c r="T194" s="37"/>
      <c r="V194" s="37">
        <v>10076822</v>
      </c>
      <c r="W194" s="12">
        <v>0.01</v>
      </c>
      <c r="X194" s="37">
        <v>25977221</v>
      </c>
      <c r="Y194" s="12">
        <v>0.02</v>
      </c>
      <c r="Z194" s="37"/>
      <c r="AB194" s="37">
        <v>8198829</v>
      </c>
      <c r="AC194" s="12">
        <v>0.01</v>
      </c>
      <c r="AD194" s="37">
        <v>4966212</v>
      </c>
      <c r="AE194" s="12">
        <v>0</v>
      </c>
      <c r="AF194" s="37">
        <v>7509155</v>
      </c>
      <c r="AG194" s="12">
        <v>0</v>
      </c>
      <c r="AH194" s="37">
        <v>25924653</v>
      </c>
      <c r="AI194" s="12">
        <v>0.02</v>
      </c>
      <c r="AJ194" s="12">
        <v>567980</v>
      </c>
      <c r="AK194" s="12">
        <v>492049</v>
      </c>
      <c r="AL194" s="12">
        <v>4012992</v>
      </c>
      <c r="AM194" s="12">
        <v>158490</v>
      </c>
      <c r="AN194" s="37">
        <v>74922644</v>
      </c>
      <c r="AO194" s="12">
        <v>0.05</v>
      </c>
      <c r="AP194" s="37">
        <v>13997706</v>
      </c>
      <c r="AQ194" s="12">
        <v>0.01</v>
      </c>
      <c r="AR194" s="37"/>
      <c r="AT194" s="37">
        <v>0</v>
      </c>
      <c r="AU194" s="12">
        <v>0</v>
      </c>
      <c r="AV194" s="37"/>
      <c r="AX194" s="37">
        <v>373054</v>
      </c>
      <c r="AY194" s="12">
        <v>0</v>
      </c>
      <c r="AZ194" s="12">
        <v>959292</v>
      </c>
      <c r="BA194" s="12">
        <v>254230</v>
      </c>
      <c r="BB194" s="12">
        <v>67313</v>
      </c>
      <c r="BD194" s="12">
        <v>0</v>
      </c>
      <c r="BF194" s="12">
        <v>545930</v>
      </c>
      <c r="BG194" s="12">
        <v>1623329</v>
      </c>
      <c r="BH194" s="12">
        <v>60625</v>
      </c>
      <c r="BI194" s="12">
        <v>444875</v>
      </c>
      <c r="BJ194" s="12">
        <v>44572</v>
      </c>
      <c r="BO194" s="12">
        <v>0.02</v>
      </c>
      <c r="BP194" s="12">
        <v>0.02</v>
      </c>
      <c r="BQ194" s="12">
        <v>0.05</v>
      </c>
      <c r="BR194" s="12">
        <v>0.02</v>
      </c>
      <c r="BS194" s="12">
        <v>0.02</v>
      </c>
      <c r="BT194" s="12">
        <v>0.02</v>
      </c>
      <c r="BU194" s="12">
        <v>0.02</v>
      </c>
      <c r="BV194" s="12">
        <v>0.05</v>
      </c>
      <c r="BW194" s="12">
        <v>0.01</v>
      </c>
      <c r="BX194" s="12">
        <v>0.02</v>
      </c>
      <c r="BY194" s="12">
        <v>0.06</v>
      </c>
      <c r="BZ194" s="12">
        <v>0</v>
      </c>
      <c r="CB194" s="12">
        <v>0.02</v>
      </c>
      <c r="CC194" s="12">
        <v>0</v>
      </c>
      <c r="CF194" s="12">
        <v>0</v>
      </c>
      <c r="CG194" s="12" t="s">
        <v>940</v>
      </c>
      <c r="CH194" s="12">
        <v>23.065999999999999</v>
      </c>
      <c r="CI194" s="12" t="s">
        <v>983</v>
      </c>
      <c r="CJ194" s="12" t="s">
        <v>984</v>
      </c>
      <c r="CK194" s="12" t="s">
        <v>985</v>
      </c>
      <c r="CL194" s="37">
        <v>153053402438</v>
      </c>
      <c r="CN194" s="12" t="s">
        <v>1506</v>
      </c>
      <c r="CS194" s="12"/>
      <c r="CT194" s="36" t="str">
        <f t="shared" si="2"/>
        <v>100bn</v>
      </c>
      <c r="CU194" s="36" t="str">
        <f>VLOOKUP(CK194,Mapping!B:C,2,FALSE)</f>
        <v>US/CA</v>
      </c>
    </row>
    <row r="195" spans="1:99" ht="16" customHeight="1" x14ac:dyDescent="0.35">
      <c r="A195" s="12" t="s">
        <v>1400</v>
      </c>
      <c r="B195" s="12" t="s">
        <v>933</v>
      </c>
      <c r="E195" s="37">
        <v>6315033115</v>
      </c>
      <c r="F195" s="12">
        <v>0</v>
      </c>
      <c r="G195" s="37" t="s">
        <v>1505</v>
      </c>
      <c r="I195" s="37">
        <v>0</v>
      </c>
      <c r="J195" s="12">
        <v>0</v>
      </c>
      <c r="K195" s="37">
        <v>1644764891</v>
      </c>
      <c r="L195" s="12">
        <v>1.0900000000000001</v>
      </c>
      <c r="M195" s="37">
        <v>96855371</v>
      </c>
      <c r="N195" s="12">
        <v>0.06</v>
      </c>
      <c r="O195" s="37">
        <v>358992359</v>
      </c>
      <c r="P195" s="12">
        <v>0.24</v>
      </c>
      <c r="R195" s="37">
        <v>603474376</v>
      </c>
      <c r="S195" s="12">
        <v>0.4</v>
      </c>
      <c r="T195" s="37"/>
      <c r="V195" s="37">
        <v>63425574</v>
      </c>
      <c r="W195" s="12">
        <v>0.04</v>
      </c>
      <c r="X195" s="37">
        <v>2897119656</v>
      </c>
      <c r="Y195" s="12">
        <v>1.93</v>
      </c>
      <c r="Z195" s="37"/>
      <c r="AB195" s="37">
        <v>38321114</v>
      </c>
      <c r="AC195" s="12">
        <v>0.03</v>
      </c>
      <c r="AD195" s="37">
        <v>1448</v>
      </c>
      <c r="AE195" s="12">
        <v>0</v>
      </c>
      <c r="AF195" s="37">
        <v>39782389</v>
      </c>
      <c r="AG195" s="12">
        <v>0.03</v>
      </c>
      <c r="AH195" s="37"/>
      <c r="AJ195" s="12">
        <v>2652620</v>
      </c>
      <c r="AK195" s="12">
        <v>2914898</v>
      </c>
      <c r="AL195" s="12">
        <v>23638591</v>
      </c>
      <c r="AN195" s="37">
        <v>12462547</v>
      </c>
      <c r="AO195" s="12">
        <v>0.01</v>
      </c>
      <c r="AP195" s="37"/>
      <c r="AR195" s="37">
        <v>559833390</v>
      </c>
      <c r="AS195" s="12">
        <v>0.37</v>
      </c>
      <c r="AT195" s="37"/>
      <c r="AV195" s="37"/>
      <c r="AX195" s="37"/>
      <c r="AZ195" s="12">
        <v>56694026</v>
      </c>
      <c r="BA195" s="12">
        <v>28353099</v>
      </c>
      <c r="BB195" s="12">
        <v>772002</v>
      </c>
      <c r="BE195" s="12">
        <v>15012963</v>
      </c>
      <c r="BF195" s="12">
        <v>2949166</v>
      </c>
      <c r="BG195" s="12">
        <v>26172415</v>
      </c>
      <c r="BI195" s="12">
        <v>74000</v>
      </c>
      <c r="BJ195" s="12">
        <v>13</v>
      </c>
      <c r="BM195" s="12">
        <v>16.760000000000002</v>
      </c>
      <c r="BO195" s="12">
        <v>0</v>
      </c>
      <c r="BP195" s="12">
        <v>0.13</v>
      </c>
      <c r="BR195" s="12">
        <v>0.11</v>
      </c>
      <c r="BS195" s="12">
        <v>0.28999999999999998</v>
      </c>
      <c r="BT195" s="12">
        <v>0.09</v>
      </c>
      <c r="BU195" s="12">
        <v>0.12</v>
      </c>
      <c r="BX195" s="12">
        <v>1.01</v>
      </c>
      <c r="BY195" s="12">
        <v>0.01</v>
      </c>
      <c r="BZ195" s="12">
        <v>0.5</v>
      </c>
      <c r="CB195" s="12">
        <v>0</v>
      </c>
      <c r="CC195" s="12">
        <v>0.03</v>
      </c>
      <c r="CG195" s="12" t="s">
        <v>940</v>
      </c>
      <c r="CH195" s="12">
        <v>24.097000000000001</v>
      </c>
      <c r="CI195" s="12" t="s">
        <v>1003</v>
      </c>
      <c r="CJ195" s="12"/>
      <c r="CK195" s="12" t="s">
        <v>954</v>
      </c>
      <c r="CL195" s="37">
        <v>148530616174</v>
      </c>
      <c r="CN195" s="12" t="s">
        <v>1506</v>
      </c>
      <c r="CR195" s="12">
        <v>46083.229166666664</v>
      </c>
      <c r="CS195" s="12" t="s">
        <v>1526</v>
      </c>
      <c r="CT195" s="36" t="str">
        <f t="shared" ref="CT195:CT258" si="3">IF(CL195&gt;100000000000, "100bn", IF(CL195&gt;50000000000, "50bn - 100bn",IF(CL195&gt;1000000000, "1bn - 50bn", IF(CL195&gt;500000000, "500mn - 1bn", "500mn"))))</f>
        <v>100bn</v>
      </c>
      <c r="CU195" s="36" t="str">
        <f>VLOOKUP(CK195,Mapping!B:C,2,FALSE)</f>
        <v>EU</v>
      </c>
    </row>
    <row r="196" spans="1:99" ht="16" customHeight="1" x14ac:dyDescent="0.35">
      <c r="A196" s="12" t="s">
        <v>405</v>
      </c>
      <c r="B196" s="12" t="s">
        <v>925</v>
      </c>
      <c r="C196" s="12">
        <v>194</v>
      </c>
      <c r="D196" s="12">
        <v>36900</v>
      </c>
      <c r="E196" s="37">
        <v>7121273</v>
      </c>
      <c r="G196" s="37">
        <v>1837251</v>
      </c>
      <c r="H196" s="12">
        <v>0.05</v>
      </c>
      <c r="I196" s="37"/>
      <c r="K196" s="37"/>
      <c r="M196" s="37">
        <v>5056665</v>
      </c>
      <c r="N196" s="12">
        <v>0.15</v>
      </c>
      <c r="O196" s="37"/>
      <c r="R196" s="37"/>
      <c r="T196" s="37"/>
      <c r="V196" s="37"/>
      <c r="X196" s="37"/>
      <c r="Z196" s="37"/>
      <c r="AB196" s="37"/>
      <c r="AD196" s="37"/>
      <c r="AF196" s="37"/>
      <c r="AH196" s="37"/>
      <c r="AN196" s="37">
        <v>227357</v>
      </c>
      <c r="AO196" s="12">
        <v>0.01</v>
      </c>
      <c r="AP196" s="37"/>
      <c r="AR196" s="37"/>
      <c r="AT196" s="37"/>
      <c r="AV196" s="37"/>
      <c r="AX196" s="37"/>
      <c r="BB196" s="12">
        <v>40305</v>
      </c>
      <c r="BI196" s="12">
        <v>1350</v>
      </c>
      <c r="BN196" s="12">
        <v>0.01</v>
      </c>
      <c r="BY196" s="12">
        <v>0</v>
      </c>
      <c r="CC196" s="12">
        <v>0</v>
      </c>
      <c r="CG196" s="12" t="s">
        <v>929</v>
      </c>
      <c r="CH196" s="12">
        <v>23.693999999999999</v>
      </c>
      <c r="CI196" s="12"/>
      <c r="CJ196" s="12"/>
      <c r="CK196" s="12" t="s">
        <v>1134</v>
      </c>
      <c r="CL196" s="37">
        <v>3384503772</v>
      </c>
      <c r="CM196" s="12">
        <v>661</v>
      </c>
      <c r="CN196" s="12" t="s">
        <v>1506</v>
      </c>
      <c r="CO196" s="12" t="s">
        <v>1507</v>
      </c>
      <c r="CP196" s="12">
        <v>190521.30618826847</v>
      </c>
      <c r="CQ196" s="12">
        <v>77</v>
      </c>
      <c r="CS196" s="12"/>
      <c r="CT196" s="36" t="str">
        <f t="shared" si="3"/>
        <v>1bn - 50bn</v>
      </c>
      <c r="CU196" s="36" t="str">
        <f>VLOOKUP(CK196,Mapping!B:C,2,FALSE)</f>
        <v>Middle East</v>
      </c>
    </row>
    <row r="197" spans="1:99" ht="16" customHeight="1" x14ac:dyDescent="0.35">
      <c r="A197" s="12" t="s">
        <v>406</v>
      </c>
      <c r="B197" s="12" t="s">
        <v>925</v>
      </c>
      <c r="C197" s="12">
        <v>195</v>
      </c>
      <c r="D197" s="12">
        <v>36770</v>
      </c>
      <c r="E197" s="37">
        <v>82079272</v>
      </c>
      <c r="G197" s="37">
        <v>1830778</v>
      </c>
      <c r="H197" s="12">
        <v>0.01</v>
      </c>
      <c r="I197" s="37"/>
      <c r="K197" s="37"/>
      <c r="M197" s="37">
        <v>10454582</v>
      </c>
      <c r="N197" s="12">
        <v>0.08</v>
      </c>
      <c r="O197" s="37"/>
      <c r="Q197" s="12">
        <v>38772</v>
      </c>
      <c r="R197" s="37"/>
      <c r="T197" s="37">
        <v>1617085</v>
      </c>
      <c r="U197" s="12">
        <v>0.01</v>
      </c>
      <c r="V197" s="37"/>
      <c r="X197" s="37">
        <v>39756194</v>
      </c>
      <c r="Y197" s="12">
        <v>0.28999999999999998</v>
      </c>
      <c r="Z197" s="37">
        <v>2723072</v>
      </c>
      <c r="AA197" s="12">
        <v>0.02</v>
      </c>
      <c r="AB197" s="37"/>
      <c r="AD197" s="37">
        <v>0</v>
      </c>
      <c r="AE197" s="12">
        <v>0</v>
      </c>
      <c r="AF197" s="37"/>
      <c r="AH197" s="37">
        <v>4896128</v>
      </c>
      <c r="AI197" s="12">
        <v>0.04</v>
      </c>
      <c r="AN197" s="37">
        <v>13426710</v>
      </c>
      <c r="AO197" s="12">
        <v>0.1</v>
      </c>
      <c r="AP197" s="37">
        <v>6997583</v>
      </c>
      <c r="AQ197" s="12">
        <v>0.05</v>
      </c>
      <c r="AR197" s="37"/>
      <c r="AT197" s="37">
        <v>377140</v>
      </c>
      <c r="AU197" s="12">
        <v>0</v>
      </c>
      <c r="AV197" s="37"/>
      <c r="AX197" s="37"/>
      <c r="BA197" s="12">
        <v>389080</v>
      </c>
      <c r="BB197" s="12">
        <v>83330</v>
      </c>
      <c r="BC197" s="12">
        <v>92089</v>
      </c>
      <c r="BD197" s="12">
        <v>35379</v>
      </c>
      <c r="BH197" s="12">
        <v>30307</v>
      </c>
      <c r="BI197" s="12">
        <v>79725</v>
      </c>
      <c r="BJ197" s="12">
        <v>0</v>
      </c>
      <c r="BK197" s="12">
        <v>14446</v>
      </c>
      <c r="BN197" s="12">
        <v>0.01</v>
      </c>
      <c r="BQ197" s="12">
        <v>0.01</v>
      </c>
      <c r="BV197" s="12">
        <v>0.03</v>
      </c>
      <c r="BY197" s="12">
        <v>0.01</v>
      </c>
      <c r="BZ197" s="12">
        <v>0.01</v>
      </c>
      <c r="CB197" s="12">
        <v>0</v>
      </c>
      <c r="CC197" s="12">
        <v>0</v>
      </c>
      <c r="CD197" s="12">
        <v>0.01</v>
      </c>
      <c r="CE197" s="12">
        <v>0</v>
      </c>
      <c r="CF197" s="12">
        <v>0.03</v>
      </c>
      <c r="CG197" s="12" t="s">
        <v>998</v>
      </c>
      <c r="CH197" s="12">
        <v>151.67599999999999</v>
      </c>
      <c r="CI197" s="12" t="s">
        <v>1056</v>
      </c>
      <c r="CJ197" s="12"/>
      <c r="CK197" s="12" t="s">
        <v>1057</v>
      </c>
      <c r="CL197" s="37">
        <v>13730658529</v>
      </c>
      <c r="CN197" s="12" t="s">
        <v>998</v>
      </c>
      <c r="CS197" s="12"/>
      <c r="CT197" s="36" t="str">
        <f t="shared" si="3"/>
        <v>1bn - 50bn</v>
      </c>
      <c r="CU197" s="36" t="str">
        <f>VLOOKUP(CK197,Mapping!B:C,2,FALSE)</f>
        <v>Asia</v>
      </c>
    </row>
    <row r="198" spans="1:99" ht="16" customHeight="1" x14ac:dyDescent="0.35">
      <c r="A198" s="12" t="s">
        <v>408</v>
      </c>
      <c r="B198" s="12" t="s">
        <v>925</v>
      </c>
      <c r="C198" s="12">
        <v>196</v>
      </c>
      <c r="D198" s="12">
        <v>36272</v>
      </c>
      <c r="E198" s="37">
        <v>3811861</v>
      </c>
      <c r="G198" s="37">
        <v>1805983</v>
      </c>
      <c r="H198" s="12">
        <v>0.22</v>
      </c>
      <c r="I198" s="37"/>
      <c r="K198" s="37"/>
      <c r="M198" s="37">
        <v>30989</v>
      </c>
      <c r="N198" s="12">
        <v>0</v>
      </c>
      <c r="O198" s="37"/>
      <c r="R198" s="37"/>
      <c r="T198" s="37"/>
      <c r="V198" s="37"/>
      <c r="X198" s="37">
        <v>9196</v>
      </c>
      <c r="Y198" s="12">
        <v>0</v>
      </c>
      <c r="Z198" s="37"/>
      <c r="AB198" s="37"/>
      <c r="AD198" s="37"/>
      <c r="AF198" s="37"/>
      <c r="AH198" s="37"/>
      <c r="AN198" s="37">
        <v>1549398</v>
      </c>
      <c r="AO198" s="12">
        <v>0.19</v>
      </c>
      <c r="AP198" s="37">
        <v>416295</v>
      </c>
      <c r="AQ198" s="12">
        <v>0.05</v>
      </c>
      <c r="AR198" s="37"/>
      <c r="AT198" s="37"/>
      <c r="AV198" s="37"/>
      <c r="AX198" s="37"/>
      <c r="BA198" s="12">
        <v>90</v>
      </c>
      <c r="BB198" s="12">
        <v>247</v>
      </c>
      <c r="BH198" s="12">
        <v>1803</v>
      </c>
      <c r="BI198" s="12">
        <v>9200</v>
      </c>
      <c r="BN198" s="12">
        <v>0.01</v>
      </c>
      <c r="BV198" s="12">
        <v>0</v>
      </c>
      <c r="BY198" s="12">
        <v>0</v>
      </c>
      <c r="BZ198" s="12">
        <v>0</v>
      </c>
      <c r="CC198" s="12">
        <v>0</v>
      </c>
      <c r="CG198" s="12" t="s">
        <v>929</v>
      </c>
      <c r="CH198" s="12">
        <v>48.968000000000004</v>
      </c>
      <c r="CI198" s="12" t="s">
        <v>941</v>
      </c>
      <c r="CJ198" s="12" t="s">
        <v>941</v>
      </c>
      <c r="CK198" s="12" t="s">
        <v>932</v>
      </c>
      <c r="CL198" s="37">
        <v>830028089</v>
      </c>
      <c r="CM198" s="12">
        <v>757</v>
      </c>
      <c r="CN198" s="12" t="s">
        <v>1509</v>
      </c>
      <c r="CO198" s="12" t="s">
        <v>1507</v>
      </c>
      <c r="CP198" s="12">
        <v>25938.480145132031</v>
      </c>
      <c r="CQ198" s="12">
        <v>94</v>
      </c>
      <c r="CS198" s="12"/>
      <c r="CT198" s="36" t="str">
        <f t="shared" si="3"/>
        <v>500mn - 1bn</v>
      </c>
      <c r="CU198" s="36" t="str">
        <f>VLOOKUP(CK198,Mapping!B:C,2,FALSE)</f>
        <v>US/CA</v>
      </c>
    </row>
    <row r="199" spans="1:99" ht="16" customHeight="1" x14ac:dyDescent="0.35">
      <c r="A199" s="12" t="s">
        <v>1364</v>
      </c>
      <c r="B199" s="12" t="s">
        <v>933</v>
      </c>
      <c r="C199" s="12">
        <v>547</v>
      </c>
      <c r="D199" s="12">
        <v>0</v>
      </c>
      <c r="E199" s="37">
        <v>488746689</v>
      </c>
      <c r="G199" s="37">
        <v>0</v>
      </c>
      <c r="H199" s="12">
        <v>0</v>
      </c>
      <c r="I199" s="37"/>
      <c r="K199" s="37">
        <v>43364234</v>
      </c>
      <c r="L199" s="12">
        <v>0.03</v>
      </c>
      <c r="M199" s="37">
        <v>10491843</v>
      </c>
      <c r="N199" s="12">
        <v>0.01</v>
      </c>
      <c r="O199" s="37">
        <v>34209349</v>
      </c>
      <c r="P199" s="12">
        <v>0.02</v>
      </c>
      <c r="Q199" s="12">
        <v>3172959</v>
      </c>
      <c r="R199" s="37"/>
      <c r="T199" s="37"/>
      <c r="V199" s="37"/>
      <c r="X199" s="37">
        <v>0</v>
      </c>
      <c r="Y199" s="12">
        <v>0</v>
      </c>
      <c r="Z199" s="37"/>
      <c r="AB199" s="37"/>
      <c r="AD199" s="37"/>
      <c r="AF199" s="37"/>
      <c r="AH199" s="37">
        <v>400681263</v>
      </c>
      <c r="AI199" s="12">
        <v>0.26</v>
      </c>
      <c r="AL199" s="12">
        <v>2252585</v>
      </c>
      <c r="AN199" s="37"/>
      <c r="AP199" s="37"/>
      <c r="AR199" s="37">
        <v>0</v>
      </c>
      <c r="AS199" s="12">
        <v>0</v>
      </c>
      <c r="AT199" s="37">
        <v>0</v>
      </c>
      <c r="AU199" s="12">
        <v>0</v>
      </c>
      <c r="AV199" s="37"/>
      <c r="AX199" s="37"/>
      <c r="BA199" s="12">
        <v>0</v>
      </c>
      <c r="BB199" s="12">
        <v>83627</v>
      </c>
      <c r="BD199" s="12">
        <v>0</v>
      </c>
      <c r="BE199" s="12">
        <v>0</v>
      </c>
      <c r="BG199" s="12">
        <v>702251</v>
      </c>
      <c r="BM199" s="12">
        <v>0</v>
      </c>
      <c r="BN199" s="12">
        <v>0</v>
      </c>
      <c r="BQ199" s="12">
        <v>0.76</v>
      </c>
      <c r="BS199" s="12">
        <v>0.01</v>
      </c>
      <c r="BU199" s="12">
        <v>0.01</v>
      </c>
      <c r="BZ199" s="12">
        <v>0</v>
      </c>
      <c r="CC199" s="12">
        <v>0</v>
      </c>
      <c r="CF199" s="12">
        <v>0</v>
      </c>
      <c r="CG199" s="12" t="s">
        <v>940</v>
      </c>
      <c r="CH199" s="12">
        <v>38.412999999999997</v>
      </c>
      <c r="CI199" s="12" t="s">
        <v>941</v>
      </c>
      <c r="CJ199" s="12" t="s">
        <v>941</v>
      </c>
      <c r="CK199" s="12" t="s">
        <v>932</v>
      </c>
      <c r="CL199" s="37">
        <v>152198195124</v>
      </c>
      <c r="CM199" s="12">
        <v>113</v>
      </c>
      <c r="CN199" s="12" t="s">
        <v>1506</v>
      </c>
      <c r="CO199" s="12" t="s">
        <v>1527</v>
      </c>
      <c r="CP199" s="12">
        <v>2056670.3084055635</v>
      </c>
      <c r="CQ199" s="12">
        <v>63</v>
      </c>
      <c r="CS199" s="12"/>
      <c r="CT199" s="36" t="str">
        <f t="shared" si="3"/>
        <v>100bn</v>
      </c>
      <c r="CU199" s="36" t="str">
        <f>VLOOKUP(CK199,Mapping!B:C,2,FALSE)</f>
        <v>US/CA</v>
      </c>
    </row>
    <row r="200" spans="1:99" ht="16" customHeight="1" x14ac:dyDescent="0.35">
      <c r="A200" s="12" t="s">
        <v>413</v>
      </c>
      <c r="B200" s="12" t="s">
        <v>925</v>
      </c>
      <c r="C200" s="12">
        <v>198</v>
      </c>
      <c r="D200" s="12">
        <v>35353</v>
      </c>
      <c r="E200" s="37">
        <v>42539668</v>
      </c>
      <c r="G200" s="37">
        <v>1760226</v>
      </c>
      <c r="H200" s="12">
        <v>0.03</v>
      </c>
      <c r="I200" s="37"/>
      <c r="K200" s="37"/>
      <c r="M200" s="37">
        <v>3687018</v>
      </c>
      <c r="N200" s="12">
        <v>0.06</v>
      </c>
      <c r="O200" s="37"/>
      <c r="Q200" s="12">
        <v>53458</v>
      </c>
      <c r="R200" s="37"/>
      <c r="T200" s="37">
        <v>1275220</v>
      </c>
      <c r="U200" s="12">
        <v>0.02</v>
      </c>
      <c r="V200" s="37"/>
      <c r="X200" s="37">
        <v>269960</v>
      </c>
      <c r="Y200" s="12">
        <v>0</v>
      </c>
      <c r="Z200" s="37">
        <v>1137587</v>
      </c>
      <c r="AA200" s="12">
        <v>0.02</v>
      </c>
      <c r="AB200" s="37"/>
      <c r="AD200" s="37">
        <v>1599211</v>
      </c>
      <c r="AE200" s="12">
        <v>0.03</v>
      </c>
      <c r="AF200" s="37"/>
      <c r="AH200" s="37">
        <v>6750676</v>
      </c>
      <c r="AI200" s="12">
        <v>0.11</v>
      </c>
      <c r="AN200" s="37">
        <v>20563203</v>
      </c>
      <c r="AO200" s="12">
        <v>0.32</v>
      </c>
      <c r="AP200" s="37">
        <v>5496567</v>
      </c>
      <c r="AQ200" s="12">
        <v>0.09</v>
      </c>
      <c r="AR200" s="37"/>
      <c r="AT200" s="37"/>
      <c r="AV200" s="37"/>
      <c r="AX200" s="37"/>
      <c r="BA200" s="12">
        <v>2642</v>
      </c>
      <c r="BB200" s="12">
        <v>29388</v>
      </c>
      <c r="BC200" s="12">
        <v>38471</v>
      </c>
      <c r="BH200" s="12">
        <v>23806</v>
      </c>
      <c r="BI200" s="12">
        <v>122100</v>
      </c>
      <c r="BJ200" s="12">
        <v>14353</v>
      </c>
      <c r="BK200" s="12">
        <v>11392</v>
      </c>
      <c r="BN200" s="12">
        <v>0.01</v>
      </c>
      <c r="BQ200" s="12">
        <v>0.01</v>
      </c>
      <c r="BV200" s="12">
        <v>0.02</v>
      </c>
      <c r="BY200" s="12">
        <v>0.02</v>
      </c>
      <c r="BZ200" s="12">
        <v>0</v>
      </c>
      <c r="CB200" s="12">
        <v>0</v>
      </c>
      <c r="CC200" s="12">
        <v>0</v>
      </c>
      <c r="CD200" s="12">
        <v>0</v>
      </c>
      <c r="CE200" s="12">
        <v>0</v>
      </c>
      <c r="CG200" s="12" t="s">
        <v>934</v>
      </c>
      <c r="CH200" s="12">
        <v>18.885999999999999</v>
      </c>
      <c r="CI200" s="12" t="s">
        <v>941</v>
      </c>
      <c r="CJ200" s="12" t="s">
        <v>941</v>
      </c>
      <c r="CK200" s="12" t="s">
        <v>932</v>
      </c>
      <c r="CL200" s="37">
        <v>6379396074</v>
      </c>
      <c r="CM200" s="12">
        <v>11012</v>
      </c>
      <c r="CN200" s="12" t="s">
        <v>1509</v>
      </c>
      <c r="CO200" s="12" t="s">
        <v>1507</v>
      </c>
      <c r="CP200" s="12">
        <v>73355.291271920985</v>
      </c>
      <c r="CQ200" s="12">
        <v>77</v>
      </c>
      <c r="CS200" s="12"/>
      <c r="CT200" s="36" t="str">
        <f t="shared" si="3"/>
        <v>1bn - 50bn</v>
      </c>
      <c r="CU200" s="36" t="str">
        <f>VLOOKUP(CK200,Mapping!B:C,2,FALSE)</f>
        <v>US/CA</v>
      </c>
    </row>
    <row r="201" spans="1:99" ht="16" customHeight="1" x14ac:dyDescent="0.35">
      <c r="A201" s="12" t="s">
        <v>212</v>
      </c>
      <c r="B201" s="12" t="s">
        <v>933</v>
      </c>
      <c r="C201" s="12">
        <v>199</v>
      </c>
      <c r="D201" s="12">
        <v>35119</v>
      </c>
      <c r="E201" s="37">
        <v>289255651</v>
      </c>
      <c r="F201" s="12">
        <v>177001</v>
      </c>
      <c r="G201" s="37">
        <v>1748575</v>
      </c>
      <c r="H201" s="12">
        <v>0.01</v>
      </c>
      <c r="I201" s="37">
        <v>8601800</v>
      </c>
      <c r="J201" s="12">
        <v>0.03</v>
      </c>
      <c r="K201" s="37">
        <v>89550006</v>
      </c>
      <c r="L201" s="12">
        <v>0.31</v>
      </c>
      <c r="M201" s="37">
        <v>4011333</v>
      </c>
      <c r="N201" s="12">
        <v>0.01</v>
      </c>
      <c r="O201" s="37">
        <v>54203302</v>
      </c>
      <c r="P201" s="12">
        <v>0.18</v>
      </c>
      <c r="Q201" s="12">
        <v>75882</v>
      </c>
      <c r="R201" s="37">
        <v>11531032</v>
      </c>
      <c r="S201" s="12">
        <v>0.04</v>
      </c>
      <c r="T201" s="37">
        <v>15908017</v>
      </c>
      <c r="U201" s="12">
        <v>0.05</v>
      </c>
      <c r="V201" s="37">
        <v>4513339</v>
      </c>
      <c r="W201" s="12">
        <v>0.02</v>
      </c>
      <c r="X201" s="37">
        <v>26860670</v>
      </c>
      <c r="Y201" s="12">
        <v>0.09</v>
      </c>
      <c r="Z201" s="37"/>
      <c r="AB201" s="37">
        <v>15471885</v>
      </c>
      <c r="AC201" s="12">
        <v>0.05</v>
      </c>
      <c r="AD201" s="37">
        <v>471418</v>
      </c>
      <c r="AE201" s="12">
        <v>0</v>
      </c>
      <c r="AF201" s="37">
        <v>11588218</v>
      </c>
      <c r="AG201" s="12">
        <v>0.04</v>
      </c>
      <c r="AH201" s="37">
        <v>9582379</v>
      </c>
      <c r="AI201" s="12">
        <v>0.03</v>
      </c>
      <c r="AJ201" s="12">
        <v>1070977</v>
      </c>
      <c r="AK201" s="12">
        <v>207423</v>
      </c>
      <c r="AL201" s="12">
        <v>3569128</v>
      </c>
      <c r="AM201" s="12">
        <v>1192582</v>
      </c>
      <c r="AN201" s="37">
        <v>17607558</v>
      </c>
      <c r="AO201" s="12">
        <v>0.06</v>
      </c>
      <c r="AP201" s="37">
        <v>14024259</v>
      </c>
      <c r="AQ201" s="12">
        <v>0.05</v>
      </c>
      <c r="AR201" s="37"/>
      <c r="AT201" s="37">
        <v>842321</v>
      </c>
      <c r="AU201" s="12">
        <v>0</v>
      </c>
      <c r="AV201" s="37"/>
      <c r="AX201" s="37">
        <v>2739539</v>
      </c>
      <c r="AY201" s="12">
        <v>0.01</v>
      </c>
      <c r="AZ201" s="12">
        <v>1089269</v>
      </c>
      <c r="BA201" s="12">
        <v>262876</v>
      </c>
      <c r="BB201" s="12">
        <v>31973</v>
      </c>
      <c r="BD201" s="12">
        <v>79017</v>
      </c>
      <c r="BF201" s="12">
        <v>859063</v>
      </c>
      <c r="BG201" s="12">
        <v>1449785</v>
      </c>
      <c r="BH201" s="12">
        <v>60740</v>
      </c>
      <c r="BI201" s="12">
        <v>104550</v>
      </c>
      <c r="BJ201" s="12">
        <v>4231</v>
      </c>
      <c r="BK201" s="12">
        <v>142112</v>
      </c>
      <c r="BN201" s="12">
        <v>0.01</v>
      </c>
      <c r="BO201" s="12">
        <v>0.03</v>
      </c>
      <c r="BP201" s="12">
        <v>0.04</v>
      </c>
      <c r="BQ201" s="12">
        <v>0.02</v>
      </c>
      <c r="BR201" s="12">
        <v>0.04</v>
      </c>
      <c r="BS201" s="12">
        <v>0.02</v>
      </c>
      <c r="BT201" s="12">
        <v>0.01</v>
      </c>
      <c r="BU201" s="12">
        <v>0.02</v>
      </c>
      <c r="BV201" s="12">
        <v>0.05</v>
      </c>
      <c r="BW201" s="12">
        <v>0.05</v>
      </c>
      <c r="BX201" s="12">
        <v>0.02</v>
      </c>
      <c r="BY201" s="12">
        <v>0.01</v>
      </c>
      <c r="BZ201" s="12">
        <v>0</v>
      </c>
      <c r="CB201" s="12">
        <v>0</v>
      </c>
      <c r="CC201" s="12">
        <v>0</v>
      </c>
      <c r="CE201" s="12">
        <v>0</v>
      </c>
      <c r="CF201" s="12">
        <v>7.0000000000000007E-2</v>
      </c>
      <c r="CG201" s="12" t="s">
        <v>929</v>
      </c>
      <c r="CH201" s="12">
        <v>17.771999999999998</v>
      </c>
      <c r="CI201" s="12" t="s">
        <v>953</v>
      </c>
      <c r="CJ201" s="12"/>
      <c r="CK201" s="12" t="s">
        <v>954</v>
      </c>
      <c r="CL201" s="37">
        <v>29264692550</v>
      </c>
      <c r="CM201" s="12">
        <v>1111</v>
      </c>
      <c r="CN201" s="12" t="s">
        <v>1506</v>
      </c>
      <c r="CO201" s="12" t="s">
        <v>1507</v>
      </c>
      <c r="CP201" s="12">
        <v>90864.160451521879</v>
      </c>
      <c r="CQ201" s="12">
        <v>76</v>
      </c>
      <c r="CS201" s="12"/>
      <c r="CT201" s="36" t="str">
        <f t="shared" si="3"/>
        <v>1bn - 50bn</v>
      </c>
      <c r="CU201" s="36" t="str">
        <f>VLOOKUP(CK201,Mapping!B:C,2,FALSE)</f>
        <v>EU</v>
      </c>
    </row>
    <row r="202" spans="1:99" ht="16" customHeight="1" x14ac:dyDescent="0.35">
      <c r="A202" s="12" t="s">
        <v>417</v>
      </c>
      <c r="B202" s="12" t="s">
        <v>925</v>
      </c>
      <c r="C202" s="12">
        <v>200</v>
      </c>
      <c r="D202" s="12">
        <v>34820</v>
      </c>
      <c r="E202" s="37">
        <v>14533298</v>
      </c>
      <c r="G202" s="37">
        <v>1733688</v>
      </c>
      <c r="H202" s="12">
        <v>0.05</v>
      </c>
      <c r="I202" s="37"/>
      <c r="K202" s="37"/>
      <c r="M202" s="37">
        <v>1387713</v>
      </c>
      <c r="N202" s="12">
        <v>0.04</v>
      </c>
      <c r="O202" s="37"/>
      <c r="Q202" s="12">
        <v>9147</v>
      </c>
      <c r="R202" s="37"/>
      <c r="T202" s="37">
        <v>201940</v>
      </c>
      <c r="U202" s="12">
        <v>0.01</v>
      </c>
      <c r="V202" s="37"/>
      <c r="X202" s="37">
        <v>979702</v>
      </c>
      <c r="Y202" s="12">
        <v>0.03</v>
      </c>
      <c r="Z202" s="37">
        <v>2935857</v>
      </c>
      <c r="AA202" s="12">
        <v>0.09</v>
      </c>
      <c r="AB202" s="37"/>
      <c r="AD202" s="37">
        <v>2263609</v>
      </c>
      <c r="AE202" s="12">
        <v>7.0000000000000007E-2</v>
      </c>
      <c r="AF202" s="37"/>
      <c r="AH202" s="37">
        <v>1155083</v>
      </c>
      <c r="AI202" s="12">
        <v>0.03</v>
      </c>
      <c r="AN202" s="37">
        <v>2496720</v>
      </c>
      <c r="AO202" s="12">
        <v>7.0000000000000007E-2</v>
      </c>
      <c r="AP202" s="37">
        <v>1318613</v>
      </c>
      <c r="AQ202" s="12">
        <v>0.04</v>
      </c>
      <c r="AR202" s="37">
        <v>60373</v>
      </c>
      <c r="AS202" s="12">
        <v>0</v>
      </c>
      <c r="AT202" s="37">
        <v>0</v>
      </c>
      <c r="AU202" s="12">
        <v>0</v>
      </c>
      <c r="AV202" s="37"/>
      <c r="AX202" s="37"/>
      <c r="BA202" s="12">
        <v>9588</v>
      </c>
      <c r="BB202" s="12">
        <v>11061</v>
      </c>
      <c r="BC202" s="12">
        <v>99285</v>
      </c>
      <c r="BD202" s="12">
        <v>0</v>
      </c>
      <c r="BE202" s="12">
        <v>1619</v>
      </c>
      <c r="BH202" s="12">
        <v>5711</v>
      </c>
      <c r="BI202" s="12">
        <v>14825</v>
      </c>
      <c r="BJ202" s="12">
        <v>20316</v>
      </c>
      <c r="BK202" s="12">
        <v>1804</v>
      </c>
      <c r="BM202" s="12">
        <v>0</v>
      </c>
      <c r="BN202" s="12">
        <v>0.01</v>
      </c>
      <c r="BQ202" s="12">
        <v>0</v>
      </c>
      <c r="BV202" s="12">
        <v>0</v>
      </c>
      <c r="BY202" s="12">
        <v>0</v>
      </c>
      <c r="BZ202" s="12">
        <v>0</v>
      </c>
      <c r="CB202" s="12">
        <v>0.01</v>
      </c>
      <c r="CC202" s="12">
        <v>0</v>
      </c>
      <c r="CD202" s="12">
        <v>0.01</v>
      </c>
      <c r="CE202" s="12">
        <v>0</v>
      </c>
      <c r="CF202" s="12">
        <v>0</v>
      </c>
      <c r="CG202" s="12" t="s">
        <v>929</v>
      </c>
      <c r="CH202" s="12">
        <v>31.821000000000002</v>
      </c>
      <c r="CI202" s="12" t="s">
        <v>1137</v>
      </c>
      <c r="CJ202" s="12" t="s">
        <v>1114</v>
      </c>
      <c r="CK202" s="12" t="s">
        <v>932</v>
      </c>
      <c r="CL202" s="37">
        <v>3342417203</v>
      </c>
      <c r="CM202" s="12">
        <v>5389</v>
      </c>
      <c r="CN202" s="12" t="s">
        <v>1509</v>
      </c>
      <c r="CO202" s="12" t="s">
        <v>1508</v>
      </c>
      <c r="CP202" s="12">
        <v>-582.42289860915139</v>
      </c>
      <c r="CQ202" s="12">
        <v>65</v>
      </c>
      <c r="CS202" s="12"/>
      <c r="CT202" s="36" t="str">
        <f t="shared" si="3"/>
        <v>1bn - 50bn</v>
      </c>
      <c r="CU202" s="36" t="str">
        <f>VLOOKUP(CK202,Mapping!B:C,2,FALSE)</f>
        <v>US/CA</v>
      </c>
    </row>
    <row r="203" spans="1:99" ht="16" customHeight="1" x14ac:dyDescent="0.35">
      <c r="A203" s="12" t="s">
        <v>407</v>
      </c>
      <c r="B203" s="12" t="s">
        <v>925</v>
      </c>
      <c r="C203" s="12">
        <v>201</v>
      </c>
      <c r="D203" s="12">
        <v>34664</v>
      </c>
      <c r="E203" s="37">
        <v>23945192</v>
      </c>
      <c r="F203" s="12">
        <v>1956</v>
      </c>
      <c r="G203" s="37">
        <v>2380030</v>
      </c>
      <c r="H203" s="12">
        <v>0.09</v>
      </c>
      <c r="I203" s="37">
        <v>95057</v>
      </c>
      <c r="J203" s="12">
        <v>0</v>
      </c>
      <c r="K203" s="37">
        <v>6729724</v>
      </c>
      <c r="L203" s="12">
        <v>0.25</v>
      </c>
      <c r="M203" s="37"/>
      <c r="O203" s="37">
        <v>6243984</v>
      </c>
      <c r="P203" s="12">
        <v>0.23</v>
      </c>
      <c r="Q203" s="12">
        <v>6483</v>
      </c>
      <c r="R203" s="37">
        <v>1219695</v>
      </c>
      <c r="S203" s="12">
        <v>0.05</v>
      </c>
      <c r="T203" s="37"/>
      <c r="V203" s="37"/>
      <c r="X203" s="37">
        <v>527044</v>
      </c>
      <c r="Y203" s="12">
        <v>0.02</v>
      </c>
      <c r="Z203" s="37"/>
      <c r="AB203" s="37"/>
      <c r="AD203" s="37"/>
      <c r="AF203" s="37">
        <v>88787</v>
      </c>
      <c r="AG203" s="12">
        <v>0</v>
      </c>
      <c r="AH203" s="37">
        <v>818673</v>
      </c>
      <c r="AI203" s="12">
        <v>0.03</v>
      </c>
      <c r="AL203" s="12">
        <v>411148</v>
      </c>
      <c r="AN203" s="37">
        <v>4862920</v>
      </c>
      <c r="AO203" s="12">
        <v>0.18</v>
      </c>
      <c r="AP203" s="37">
        <v>286765</v>
      </c>
      <c r="AQ203" s="12">
        <v>0.01</v>
      </c>
      <c r="AR203" s="37">
        <v>692513</v>
      </c>
      <c r="AS203" s="12">
        <v>0.03</v>
      </c>
      <c r="AT203" s="37"/>
      <c r="AV203" s="37"/>
      <c r="AX203" s="37"/>
      <c r="AZ203" s="12">
        <v>91878</v>
      </c>
      <c r="BA203" s="12">
        <v>5158</v>
      </c>
      <c r="BE203" s="12">
        <v>18571</v>
      </c>
      <c r="BF203" s="12">
        <v>6582</v>
      </c>
      <c r="BG203" s="12">
        <v>108952</v>
      </c>
      <c r="BH203" s="12">
        <v>1242</v>
      </c>
      <c r="BI203" s="12">
        <v>28875</v>
      </c>
      <c r="BM203" s="12">
        <v>0.02</v>
      </c>
      <c r="BN203" s="12">
        <v>0.01</v>
      </c>
      <c r="BO203" s="12">
        <v>0</v>
      </c>
      <c r="BP203" s="12">
        <v>0</v>
      </c>
      <c r="BQ203" s="12">
        <v>0</v>
      </c>
      <c r="BS203" s="12">
        <v>0</v>
      </c>
      <c r="BU203" s="12">
        <v>0</v>
      </c>
      <c r="BV203" s="12">
        <v>0</v>
      </c>
      <c r="BX203" s="12">
        <v>0</v>
      </c>
      <c r="BY203" s="12">
        <v>0</v>
      </c>
      <c r="BZ203" s="12">
        <v>0</v>
      </c>
      <c r="CG203" s="12" t="s">
        <v>976</v>
      </c>
      <c r="CH203" s="12">
        <v>37.771999999999998</v>
      </c>
      <c r="CI203" s="12" t="s">
        <v>1047</v>
      </c>
      <c r="CJ203" s="12"/>
      <c r="CK203" s="12" t="s">
        <v>1048</v>
      </c>
      <c r="CL203" s="37">
        <v>2664515420</v>
      </c>
      <c r="CM203" s="12">
        <v>14349</v>
      </c>
      <c r="CN203" s="12" t="s">
        <v>1513</v>
      </c>
      <c r="CO203" s="12" t="s">
        <v>1507</v>
      </c>
      <c r="CP203" s="12">
        <v>-18380.104817577099</v>
      </c>
      <c r="CQ203" s="12">
        <v>87</v>
      </c>
      <c r="CS203" s="12"/>
      <c r="CT203" s="36" t="str">
        <f t="shared" si="3"/>
        <v>1bn - 50bn</v>
      </c>
      <c r="CU203" s="36" t="str">
        <f>VLOOKUP(CK203,Mapping!B:C,2,FALSE)</f>
        <v>EU</v>
      </c>
    </row>
    <row r="204" spans="1:99" ht="16" customHeight="1" x14ac:dyDescent="0.35">
      <c r="A204" s="12" t="s">
        <v>419</v>
      </c>
      <c r="B204" s="12" t="s">
        <v>925</v>
      </c>
      <c r="C204" s="12">
        <v>202</v>
      </c>
      <c r="D204" s="12">
        <v>34305</v>
      </c>
      <c r="E204" s="37">
        <v>12563728</v>
      </c>
      <c r="G204" s="37">
        <v>1708046</v>
      </c>
      <c r="H204" s="12">
        <v>0.18</v>
      </c>
      <c r="I204" s="37"/>
      <c r="K204" s="37"/>
      <c r="M204" s="37">
        <v>595559</v>
      </c>
      <c r="N204" s="12">
        <v>0.06</v>
      </c>
      <c r="O204" s="37"/>
      <c r="Q204" s="12">
        <v>0</v>
      </c>
      <c r="R204" s="37"/>
      <c r="T204" s="37"/>
      <c r="V204" s="37"/>
      <c r="X204" s="37">
        <v>0</v>
      </c>
      <c r="Y204" s="12">
        <v>0</v>
      </c>
      <c r="Z204" s="37">
        <v>1716243</v>
      </c>
      <c r="AA204" s="12">
        <v>0.18</v>
      </c>
      <c r="AB204" s="37"/>
      <c r="AD204" s="37">
        <v>416711</v>
      </c>
      <c r="AE204" s="12">
        <v>0.04</v>
      </c>
      <c r="AF204" s="37"/>
      <c r="AH204" s="37">
        <v>0</v>
      </c>
      <c r="AI204" s="12">
        <v>0</v>
      </c>
      <c r="AN204" s="37">
        <v>7793302</v>
      </c>
      <c r="AO204" s="12">
        <v>0.81</v>
      </c>
      <c r="AP204" s="37">
        <v>333867</v>
      </c>
      <c r="AQ204" s="12">
        <v>0.03</v>
      </c>
      <c r="AR204" s="37">
        <v>0</v>
      </c>
      <c r="AS204" s="12">
        <v>0</v>
      </c>
      <c r="AT204" s="37"/>
      <c r="AV204" s="37"/>
      <c r="AX204" s="37"/>
      <c r="BA204" s="12">
        <v>0</v>
      </c>
      <c r="BB204" s="12">
        <v>4747</v>
      </c>
      <c r="BC204" s="12">
        <v>58040</v>
      </c>
      <c r="BE204" s="12">
        <v>0</v>
      </c>
      <c r="BH204" s="12">
        <v>1446</v>
      </c>
      <c r="BI204" s="12">
        <v>46275</v>
      </c>
      <c r="BJ204" s="12">
        <v>3740</v>
      </c>
      <c r="BM204" s="12">
        <v>0</v>
      </c>
      <c r="BN204" s="12">
        <v>0</v>
      </c>
      <c r="BQ204" s="12">
        <v>0</v>
      </c>
      <c r="BV204" s="12">
        <v>0</v>
      </c>
      <c r="BY204" s="12">
        <v>0.01</v>
      </c>
      <c r="BZ204" s="12">
        <v>0</v>
      </c>
      <c r="CB204" s="12">
        <v>0</v>
      </c>
      <c r="CC204" s="12">
        <v>0</v>
      </c>
      <c r="CD204" s="12">
        <v>0</v>
      </c>
      <c r="CG204" s="12" t="s">
        <v>976</v>
      </c>
      <c r="CH204" s="12">
        <v>315.31400000000002</v>
      </c>
      <c r="CI204" s="12" t="s">
        <v>1138</v>
      </c>
      <c r="CJ204" s="12" t="s">
        <v>1109</v>
      </c>
      <c r="CK204" s="12" t="s">
        <v>932</v>
      </c>
      <c r="CL204" s="37">
        <v>962697449</v>
      </c>
      <c r="CM204" s="12">
        <v>14330</v>
      </c>
      <c r="CN204" s="12" t="s">
        <v>1513</v>
      </c>
      <c r="CO204" s="12" t="s">
        <v>1507</v>
      </c>
      <c r="CP204" s="12">
        <v>-227.67587180004031</v>
      </c>
      <c r="CQ204" s="12">
        <v>86</v>
      </c>
      <c r="CS204" s="12"/>
      <c r="CT204" s="36" t="str">
        <f t="shared" si="3"/>
        <v>500mn - 1bn</v>
      </c>
      <c r="CU204" s="36" t="str">
        <f>VLOOKUP(CK204,Mapping!B:C,2,FALSE)</f>
        <v>US/CA</v>
      </c>
    </row>
    <row r="205" spans="1:99" ht="16" customHeight="1" x14ac:dyDescent="0.35">
      <c r="A205" s="12" t="s">
        <v>420</v>
      </c>
      <c r="B205" s="12" t="s">
        <v>925</v>
      </c>
      <c r="C205" s="12">
        <v>203</v>
      </c>
      <c r="D205" s="12">
        <v>33738</v>
      </c>
      <c r="E205" s="37">
        <v>34363116</v>
      </c>
      <c r="G205" s="37">
        <v>1679815</v>
      </c>
      <c r="H205" s="12">
        <v>0.03</v>
      </c>
      <c r="I205" s="37"/>
      <c r="K205" s="37"/>
      <c r="M205" s="37">
        <v>8519110</v>
      </c>
      <c r="N205" s="12">
        <v>0.13</v>
      </c>
      <c r="O205" s="37"/>
      <c r="Q205" s="12">
        <v>67013</v>
      </c>
      <c r="R205" s="37"/>
      <c r="T205" s="37">
        <v>953281</v>
      </c>
      <c r="U205" s="12">
        <v>0.01</v>
      </c>
      <c r="V205" s="37"/>
      <c r="X205" s="37">
        <v>2331850</v>
      </c>
      <c r="Y205" s="12">
        <v>0.04</v>
      </c>
      <c r="Z205" s="37">
        <v>1417527</v>
      </c>
      <c r="AA205" s="12">
        <v>0.02</v>
      </c>
      <c r="AB205" s="37"/>
      <c r="AD205" s="37">
        <v>602894</v>
      </c>
      <c r="AE205" s="12">
        <v>0.01</v>
      </c>
      <c r="AF205" s="37"/>
      <c r="AH205" s="37">
        <v>8462402</v>
      </c>
      <c r="AI205" s="12">
        <v>0.13</v>
      </c>
      <c r="AN205" s="37">
        <v>6408107</v>
      </c>
      <c r="AO205" s="12">
        <v>0.1</v>
      </c>
      <c r="AP205" s="37">
        <v>3938060</v>
      </c>
      <c r="AQ205" s="12">
        <v>0.06</v>
      </c>
      <c r="AR205" s="37">
        <v>0</v>
      </c>
      <c r="AS205" s="12">
        <v>0</v>
      </c>
      <c r="AT205" s="37">
        <v>50070</v>
      </c>
      <c r="AU205" s="12">
        <v>0</v>
      </c>
      <c r="AV205" s="37"/>
      <c r="AX205" s="37"/>
      <c r="BA205" s="12">
        <v>22821</v>
      </c>
      <c r="BB205" s="12">
        <v>67903</v>
      </c>
      <c r="BC205" s="12">
        <v>47938</v>
      </c>
      <c r="BD205" s="12">
        <v>4697</v>
      </c>
      <c r="BE205" s="12">
        <v>0</v>
      </c>
      <c r="BH205" s="12">
        <v>17056</v>
      </c>
      <c r="BI205" s="12">
        <v>38050</v>
      </c>
      <c r="BJ205" s="12">
        <v>5411</v>
      </c>
      <c r="BK205" s="12">
        <v>8516</v>
      </c>
      <c r="BM205" s="12">
        <v>0</v>
      </c>
      <c r="BN205" s="12">
        <v>0</v>
      </c>
      <c r="BQ205" s="12">
        <v>0.02</v>
      </c>
      <c r="BV205" s="12">
        <v>0.01</v>
      </c>
      <c r="BY205" s="12">
        <v>0</v>
      </c>
      <c r="BZ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 t="s">
        <v>934</v>
      </c>
      <c r="CH205" s="12">
        <v>33.881</v>
      </c>
      <c r="CI205" s="12" t="s">
        <v>1139</v>
      </c>
      <c r="CJ205" s="12" t="s">
        <v>1140</v>
      </c>
      <c r="CK205" s="12" t="s">
        <v>932</v>
      </c>
      <c r="CL205" s="37">
        <v>6554492526</v>
      </c>
      <c r="CM205" s="12">
        <v>11607</v>
      </c>
      <c r="CN205" s="12" t="s">
        <v>1509</v>
      </c>
      <c r="CO205" s="12" t="s">
        <v>1507</v>
      </c>
      <c r="CP205" s="12">
        <v>25937.87542834106</v>
      </c>
      <c r="CQ205" s="12">
        <v>70</v>
      </c>
      <c r="CS205" s="12"/>
      <c r="CT205" s="36" t="str">
        <f t="shared" si="3"/>
        <v>1bn - 50bn</v>
      </c>
      <c r="CU205" s="36" t="str">
        <f>VLOOKUP(CK205,Mapping!B:C,2,FALSE)</f>
        <v>US/CA</v>
      </c>
    </row>
    <row r="206" spans="1:99" ht="16" customHeight="1" x14ac:dyDescent="0.35">
      <c r="A206" s="12" t="s">
        <v>196</v>
      </c>
      <c r="B206" s="12" t="s">
        <v>925</v>
      </c>
      <c r="C206" s="12">
        <v>78</v>
      </c>
      <c r="D206" s="12">
        <v>263944</v>
      </c>
      <c r="E206" s="37">
        <v>1559001869</v>
      </c>
      <c r="G206" s="37">
        <v>13141772</v>
      </c>
      <c r="H206" s="12">
        <v>0.01</v>
      </c>
      <c r="I206" s="37"/>
      <c r="K206" s="37"/>
      <c r="M206" s="37">
        <v>124100515</v>
      </c>
      <c r="N206" s="12">
        <v>0.08</v>
      </c>
      <c r="O206" s="37"/>
      <c r="Q206" s="12">
        <v>1469395</v>
      </c>
      <c r="R206" s="37"/>
      <c r="T206" s="37">
        <v>45185588</v>
      </c>
      <c r="U206" s="12">
        <v>0.03</v>
      </c>
      <c r="V206" s="37"/>
      <c r="X206" s="37">
        <v>465353980</v>
      </c>
      <c r="Y206" s="12">
        <v>0.31</v>
      </c>
      <c r="Z206" s="37">
        <v>15606484</v>
      </c>
      <c r="AA206" s="12">
        <v>0.01</v>
      </c>
      <c r="AB206" s="37"/>
      <c r="AD206" s="37">
        <v>46779130</v>
      </c>
      <c r="AE206" s="12">
        <v>0.03</v>
      </c>
      <c r="AF206" s="37"/>
      <c r="AH206" s="37">
        <v>185555201</v>
      </c>
      <c r="AI206" s="12">
        <v>0.12</v>
      </c>
      <c r="AN206" s="37">
        <v>539531456</v>
      </c>
      <c r="AO206" s="12">
        <v>0.35</v>
      </c>
      <c r="AP206" s="37">
        <v>100977202</v>
      </c>
      <c r="AQ206" s="12">
        <v>7.0000000000000007E-2</v>
      </c>
      <c r="AR206" s="37">
        <v>17097428</v>
      </c>
      <c r="AS206" s="12">
        <v>0.01</v>
      </c>
      <c r="AT206" s="37">
        <v>5415845</v>
      </c>
      <c r="AU206" s="12">
        <v>0</v>
      </c>
      <c r="AV206" s="37">
        <v>257268</v>
      </c>
      <c r="AW206" s="12">
        <v>0</v>
      </c>
      <c r="AX206" s="37"/>
      <c r="BA206" s="12">
        <v>4554257</v>
      </c>
      <c r="BB206" s="12">
        <v>989164</v>
      </c>
      <c r="BC206" s="12">
        <v>527781</v>
      </c>
      <c r="BD206" s="12">
        <v>508053</v>
      </c>
      <c r="BE206" s="12">
        <v>458499</v>
      </c>
      <c r="BH206" s="12">
        <v>437339</v>
      </c>
      <c r="BI206" s="12">
        <v>3203625</v>
      </c>
      <c r="BJ206" s="12">
        <v>419845</v>
      </c>
      <c r="BK206" s="12">
        <v>403659</v>
      </c>
      <c r="BL206" s="12">
        <v>94933</v>
      </c>
      <c r="BM206" s="12">
        <v>0.51</v>
      </c>
      <c r="BN206" s="12">
        <v>0.04</v>
      </c>
      <c r="BQ206" s="12">
        <v>0.35</v>
      </c>
      <c r="BV206" s="12">
        <v>0.37</v>
      </c>
      <c r="BY206" s="12">
        <v>0.41</v>
      </c>
      <c r="BZ206" s="12">
        <v>0.08</v>
      </c>
      <c r="CA206" s="12">
        <v>0.08</v>
      </c>
      <c r="CB206" s="12">
        <v>0.14000000000000001</v>
      </c>
      <c r="CC206" s="12">
        <v>0.04</v>
      </c>
      <c r="CD206" s="12">
        <v>0.04</v>
      </c>
      <c r="CE206" s="12">
        <v>0.01</v>
      </c>
      <c r="CF206" s="12">
        <v>0.44</v>
      </c>
      <c r="CG206" s="12" t="s">
        <v>998</v>
      </c>
      <c r="CH206" s="12">
        <v>70.010999999999996</v>
      </c>
      <c r="CI206" s="12" t="s">
        <v>941</v>
      </c>
      <c r="CJ206" s="12" t="s">
        <v>941</v>
      </c>
      <c r="CK206" s="12" t="s">
        <v>932</v>
      </c>
      <c r="CL206" s="37">
        <v>151724777375</v>
      </c>
      <c r="CN206" s="12" t="s">
        <v>998</v>
      </c>
      <c r="CS206" s="12"/>
      <c r="CT206" s="36" t="str">
        <f t="shared" si="3"/>
        <v>100bn</v>
      </c>
      <c r="CU206" s="36" t="str">
        <f>VLOOKUP(CK206,Mapping!B:C,2,FALSE)</f>
        <v>US/CA</v>
      </c>
    </row>
    <row r="207" spans="1:99" ht="16" customHeight="1" x14ac:dyDescent="0.35">
      <c r="A207" s="12" t="s">
        <v>357</v>
      </c>
      <c r="B207" s="12" t="s">
        <v>933</v>
      </c>
      <c r="C207" s="12">
        <v>205</v>
      </c>
      <c r="D207" s="12">
        <v>32678</v>
      </c>
      <c r="E207" s="37">
        <v>74966337</v>
      </c>
      <c r="F207" s="12">
        <v>18929</v>
      </c>
      <c r="G207" s="37">
        <v>2349875</v>
      </c>
      <c r="H207" s="12">
        <v>0.01</v>
      </c>
      <c r="I207" s="37">
        <v>1244818</v>
      </c>
      <c r="J207" s="12">
        <v>0.01</v>
      </c>
      <c r="K207" s="37">
        <v>11731457</v>
      </c>
      <c r="L207" s="12">
        <v>0.06</v>
      </c>
      <c r="M207" s="37">
        <v>2180231</v>
      </c>
      <c r="N207" s="12">
        <v>0.01</v>
      </c>
      <c r="O207" s="37">
        <v>6851260</v>
      </c>
      <c r="P207" s="12">
        <v>0.04</v>
      </c>
      <c r="Q207" s="12">
        <v>77726</v>
      </c>
      <c r="R207" s="37">
        <v>2444031</v>
      </c>
      <c r="S207" s="12">
        <v>0.01</v>
      </c>
      <c r="T207" s="37">
        <v>22019</v>
      </c>
      <c r="U207" s="12">
        <v>0</v>
      </c>
      <c r="V207" s="37">
        <v>4270571</v>
      </c>
      <c r="W207" s="12">
        <v>0.02</v>
      </c>
      <c r="X207" s="37">
        <v>7267933</v>
      </c>
      <c r="Y207" s="12">
        <v>0.04</v>
      </c>
      <c r="Z207" s="37">
        <v>34871</v>
      </c>
      <c r="AA207" s="12">
        <v>0</v>
      </c>
      <c r="AB207" s="37">
        <v>1102624</v>
      </c>
      <c r="AC207" s="12">
        <v>0.01</v>
      </c>
      <c r="AD207" s="37">
        <v>0</v>
      </c>
      <c r="AE207" s="12">
        <v>0</v>
      </c>
      <c r="AF207" s="37">
        <v>1289784</v>
      </c>
      <c r="AG207" s="12">
        <v>0.01</v>
      </c>
      <c r="AH207" s="37">
        <v>10909139</v>
      </c>
      <c r="AI207" s="12">
        <v>0.06</v>
      </c>
      <c r="AJ207" s="12">
        <v>75682</v>
      </c>
      <c r="AK207" s="12">
        <v>159714</v>
      </c>
      <c r="AL207" s="12">
        <v>393509</v>
      </c>
      <c r="AM207" s="12">
        <v>45038</v>
      </c>
      <c r="AN207" s="37">
        <v>21099452</v>
      </c>
      <c r="AO207" s="12">
        <v>0.11</v>
      </c>
      <c r="AP207" s="37">
        <v>2052503</v>
      </c>
      <c r="AQ207" s="12">
        <v>0.01</v>
      </c>
      <c r="AR207" s="37"/>
      <c r="AT207" s="37"/>
      <c r="AV207" s="37"/>
      <c r="AX207" s="37">
        <v>115769</v>
      </c>
      <c r="AY207" s="12">
        <v>0</v>
      </c>
      <c r="AZ207" s="12">
        <v>199205</v>
      </c>
      <c r="BA207" s="12">
        <v>72305</v>
      </c>
      <c r="BB207" s="12">
        <v>14874</v>
      </c>
      <c r="BC207" s="12">
        <v>1215</v>
      </c>
      <c r="BF207" s="12">
        <v>80644</v>
      </c>
      <c r="BG207" s="12">
        <v>159133</v>
      </c>
      <c r="BH207" s="12">
        <v>8257</v>
      </c>
      <c r="BI207" s="12">
        <v>125303</v>
      </c>
      <c r="BJ207" s="12">
        <v>0</v>
      </c>
      <c r="BK207" s="12">
        <v>160</v>
      </c>
      <c r="BN207" s="12">
        <v>0</v>
      </c>
      <c r="BO207" s="12">
        <v>0</v>
      </c>
      <c r="BP207" s="12">
        <v>0</v>
      </c>
      <c r="BQ207" s="12">
        <v>0.02</v>
      </c>
      <c r="BR207" s="12">
        <v>0</v>
      </c>
      <c r="BS207" s="12">
        <v>0</v>
      </c>
      <c r="BT207" s="12">
        <v>0</v>
      </c>
      <c r="BU207" s="12">
        <v>0</v>
      </c>
      <c r="BV207" s="12">
        <v>0.01</v>
      </c>
      <c r="BW207" s="12">
        <v>0</v>
      </c>
      <c r="BX207" s="12">
        <v>0</v>
      </c>
      <c r="BY207" s="12">
        <v>0.02</v>
      </c>
      <c r="BZ207" s="12">
        <v>0</v>
      </c>
      <c r="CB207" s="12">
        <v>0</v>
      </c>
      <c r="CC207" s="12">
        <v>0</v>
      </c>
      <c r="CD207" s="12">
        <v>0</v>
      </c>
      <c r="CE207" s="12">
        <v>0</v>
      </c>
      <c r="CG207" s="12" t="s">
        <v>940</v>
      </c>
      <c r="CH207" s="12">
        <v>52.64</v>
      </c>
      <c r="CI207" s="12" t="s">
        <v>1042</v>
      </c>
      <c r="CJ207" s="12"/>
      <c r="CK207" s="12" t="s">
        <v>1043</v>
      </c>
      <c r="CL207" s="37">
        <v>19055948500</v>
      </c>
      <c r="CM207" s="12">
        <v>872</v>
      </c>
      <c r="CN207" s="12" t="s">
        <v>1506</v>
      </c>
      <c r="CO207" s="12" t="s">
        <v>1507</v>
      </c>
      <c r="CP207" s="12">
        <v>50978.451925015121</v>
      </c>
      <c r="CQ207" s="12">
        <v>83</v>
      </c>
      <c r="CS207" s="12"/>
      <c r="CT207" s="36" t="str">
        <f t="shared" si="3"/>
        <v>1bn - 50bn</v>
      </c>
      <c r="CU207" s="36" t="str">
        <f>VLOOKUP(CK207,Mapping!B:C,2,FALSE)</f>
        <v>Asia</v>
      </c>
    </row>
    <row r="208" spans="1:99" ht="16" customHeight="1" x14ac:dyDescent="0.35">
      <c r="A208" s="12" t="s">
        <v>428</v>
      </c>
      <c r="B208" s="12" t="s">
        <v>925</v>
      </c>
      <c r="C208" s="12">
        <v>206</v>
      </c>
      <c r="D208" s="12">
        <v>32600</v>
      </c>
      <c r="E208" s="37">
        <v>31325553</v>
      </c>
      <c r="G208" s="37">
        <v>1623154</v>
      </c>
      <c r="H208" s="12">
        <v>0.35</v>
      </c>
      <c r="I208" s="37"/>
      <c r="K208" s="37"/>
      <c r="M208" s="37">
        <v>18132107</v>
      </c>
      <c r="N208" s="12">
        <v>3.96</v>
      </c>
      <c r="O208" s="37"/>
      <c r="R208" s="37"/>
      <c r="T208" s="37"/>
      <c r="V208" s="37"/>
      <c r="X208" s="37">
        <v>1461991</v>
      </c>
      <c r="Y208" s="12">
        <v>0.32</v>
      </c>
      <c r="Z208" s="37">
        <v>0</v>
      </c>
      <c r="AA208" s="12">
        <v>0</v>
      </c>
      <c r="AB208" s="37"/>
      <c r="AD208" s="37">
        <v>8122518</v>
      </c>
      <c r="AE208" s="12">
        <v>1.77</v>
      </c>
      <c r="AF208" s="37"/>
      <c r="AH208" s="37"/>
      <c r="AN208" s="37">
        <v>976794</v>
      </c>
      <c r="AO208" s="12">
        <v>0.21</v>
      </c>
      <c r="AP208" s="37">
        <v>1008989</v>
      </c>
      <c r="AQ208" s="12">
        <v>0.22</v>
      </c>
      <c r="AR208" s="37"/>
      <c r="AT208" s="37"/>
      <c r="AV208" s="37"/>
      <c r="AX208" s="37"/>
      <c r="BA208" s="12">
        <v>14308</v>
      </c>
      <c r="BB208" s="12">
        <v>144525</v>
      </c>
      <c r="BC208" s="12">
        <v>0</v>
      </c>
      <c r="BH208" s="12">
        <v>4370</v>
      </c>
      <c r="BI208" s="12">
        <v>5800</v>
      </c>
      <c r="BJ208" s="12">
        <v>72900</v>
      </c>
      <c r="BN208" s="12">
        <v>0</v>
      </c>
      <c r="BV208" s="12">
        <v>0</v>
      </c>
      <c r="BY208" s="12">
        <v>0</v>
      </c>
      <c r="BZ208" s="12">
        <v>0</v>
      </c>
      <c r="CB208" s="12">
        <v>0.03</v>
      </c>
      <c r="CC208" s="12">
        <v>0.01</v>
      </c>
      <c r="CD208" s="12">
        <v>0</v>
      </c>
      <c r="CG208" s="12" t="s">
        <v>959</v>
      </c>
      <c r="CH208" s="12">
        <v>220.35900000000001</v>
      </c>
      <c r="CI208" s="12" t="s">
        <v>1143</v>
      </c>
      <c r="CJ208" s="12"/>
      <c r="CK208" s="12" t="s">
        <v>1144</v>
      </c>
      <c r="CL208" s="37">
        <v>457654668</v>
      </c>
      <c r="CM208" s="12">
        <v>11533</v>
      </c>
      <c r="CN208" s="12" t="s">
        <v>1509</v>
      </c>
      <c r="CO208" s="12" t="s">
        <v>1507</v>
      </c>
      <c r="CP208" s="12">
        <v>29129.288449909291</v>
      </c>
      <c r="CQ208" s="12">
        <v>90</v>
      </c>
      <c r="CS208" s="12"/>
      <c r="CT208" s="36" t="str">
        <f t="shared" si="3"/>
        <v>500mn</v>
      </c>
      <c r="CU208" s="36" t="str">
        <f>VLOOKUP(CK208,Mapping!B:C,2,FALSE)</f>
        <v>Middle East</v>
      </c>
    </row>
    <row r="209" spans="1:99" ht="16" customHeight="1" x14ac:dyDescent="0.35">
      <c r="A209" s="12" t="s">
        <v>429</v>
      </c>
      <c r="B209" s="12" t="s">
        <v>933</v>
      </c>
      <c r="C209" s="12">
        <v>207</v>
      </c>
      <c r="D209" s="12">
        <v>32024</v>
      </c>
      <c r="E209" s="37">
        <v>11451474</v>
      </c>
      <c r="G209" s="37">
        <v>2302846</v>
      </c>
      <c r="H209" s="12">
        <v>0.15</v>
      </c>
      <c r="I209" s="37"/>
      <c r="K209" s="37">
        <v>2439827</v>
      </c>
      <c r="L209" s="12">
        <v>0.16</v>
      </c>
      <c r="M209" s="37"/>
      <c r="O209" s="37">
        <v>76105</v>
      </c>
      <c r="P209" s="12">
        <v>0.01</v>
      </c>
      <c r="R209" s="37">
        <v>214684</v>
      </c>
      <c r="S209" s="12">
        <v>0.01</v>
      </c>
      <c r="T209" s="37">
        <v>1500471</v>
      </c>
      <c r="U209" s="12">
        <v>0.1</v>
      </c>
      <c r="V209" s="37"/>
      <c r="X209" s="37">
        <v>793730</v>
      </c>
      <c r="Y209" s="12">
        <v>0.05</v>
      </c>
      <c r="Z209" s="37"/>
      <c r="AB209" s="37"/>
      <c r="AD209" s="37">
        <v>3369852</v>
      </c>
      <c r="AE209" s="12">
        <v>0.23</v>
      </c>
      <c r="AF209" s="37"/>
      <c r="AH209" s="37"/>
      <c r="AL209" s="12">
        <v>8430</v>
      </c>
      <c r="AM209" s="12">
        <v>14384</v>
      </c>
      <c r="AN209" s="37">
        <v>428426</v>
      </c>
      <c r="AO209" s="12">
        <v>0.03</v>
      </c>
      <c r="AP209" s="37">
        <v>296909</v>
      </c>
      <c r="AQ209" s="12">
        <v>0.02</v>
      </c>
      <c r="AR209" s="37"/>
      <c r="AT209" s="37"/>
      <c r="AV209" s="37"/>
      <c r="AX209" s="37">
        <v>28624</v>
      </c>
      <c r="AY209" s="12">
        <v>0</v>
      </c>
      <c r="AZ209" s="12">
        <v>9703</v>
      </c>
      <c r="BA209" s="12">
        <v>7000</v>
      </c>
      <c r="BG209" s="12">
        <v>39500</v>
      </c>
      <c r="BH209" s="12">
        <v>1048</v>
      </c>
      <c r="BI209" s="12">
        <v>2000</v>
      </c>
      <c r="BJ209" s="12">
        <v>25791</v>
      </c>
      <c r="BK209" s="12">
        <v>10903</v>
      </c>
      <c r="BN209" s="12">
        <v>0</v>
      </c>
      <c r="BS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B209" s="12">
        <v>0.01</v>
      </c>
      <c r="CE209" s="12">
        <v>0</v>
      </c>
      <c r="CG209" s="12" t="s">
        <v>929</v>
      </c>
      <c r="CH209" s="12">
        <v>56.156999999999996</v>
      </c>
      <c r="CI209" s="12" t="s">
        <v>953</v>
      </c>
      <c r="CJ209" s="12"/>
      <c r="CK209" s="12" t="s">
        <v>954</v>
      </c>
      <c r="CL209" s="37">
        <v>1484995032</v>
      </c>
      <c r="CM209" s="12">
        <v>5299</v>
      </c>
      <c r="CN209" s="12" t="s">
        <v>1506</v>
      </c>
      <c r="CO209" s="12" t="s">
        <v>1508</v>
      </c>
      <c r="CP209" s="12">
        <v>-1461.3989115097761</v>
      </c>
      <c r="CQ209" s="12">
        <v>95</v>
      </c>
      <c r="CS209" s="12"/>
      <c r="CT209" s="36" t="str">
        <f t="shared" si="3"/>
        <v>1bn - 50bn</v>
      </c>
      <c r="CU209" s="36" t="str">
        <f>VLOOKUP(CK209,Mapping!B:C,2,FALSE)</f>
        <v>EU</v>
      </c>
    </row>
    <row r="210" spans="1:99" ht="16" customHeight="1" x14ac:dyDescent="0.35">
      <c r="A210" s="12" t="s">
        <v>430</v>
      </c>
      <c r="B210" s="12" t="s">
        <v>925</v>
      </c>
      <c r="C210" s="12">
        <v>208</v>
      </c>
      <c r="D210" s="12">
        <v>31999</v>
      </c>
      <c r="E210" s="37">
        <v>21375278</v>
      </c>
      <c r="G210" s="37">
        <v>1593230</v>
      </c>
      <c r="H210" s="12">
        <v>1.1299999999999999</v>
      </c>
      <c r="I210" s="37"/>
      <c r="K210" s="37"/>
      <c r="M210" s="37">
        <v>0</v>
      </c>
      <c r="N210" s="12">
        <v>0</v>
      </c>
      <c r="O210" s="37"/>
      <c r="R210" s="37"/>
      <c r="T210" s="37"/>
      <c r="V210" s="37"/>
      <c r="X210" s="37">
        <v>19782048</v>
      </c>
      <c r="Y210" s="12">
        <v>13.98</v>
      </c>
      <c r="Z210" s="37"/>
      <c r="AB210" s="37"/>
      <c r="AD210" s="37"/>
      <c r="AF210" s="37"/>
      <c r="AH210" s="37"/>
      <c r="AN210" s="37"/>
      <c r="AP210" s="37"/>
      <c r="AR210" s="37"/>
      <c r="AT210" s="37"/>
      <c r="AV210" s="37"/>
      <c r="AX210" s="37"/>
      <c r="BA210" s="12">
        <v>193600</v>
      </c>
      <c r="BB210" s="12">
        <v>0</v>
      </c>
      <c r="BN210" s="12">
        <v>0</v>
      </c>
      <c r="BZ210" s="12">
        <v>0</v>
      </c>
      <c r="CC210" s="12">
        <v>0</v>
      </c>
      <c r="CG210" s="12" t="s">
        <v>940</v>
      </c>
      <c r="CH210" s="12">
        <v>166.56700000000001</v>
      </c>
      <c r="CI210" s="12" t="s">
        <v>950</v>
      </c>
      <c r="CJ210" s="12"/>
      <c r="CK210" s="12" t="s">
        <v>951</v>
      </c>
      <c r="CL210" s="37">
        <v>141456048</v>
      </c>
      <c r="CM210" s="12">
        <v>13924</v>
      </c>
      <c r="CN210" s="12" t="s">
        <v>1506</v>
      </c>
      <c r="CO210" s="12" t="s">
        <v>1507</v>
      </c>
      <c r="CP210" s="12">
        <v>1447.1477524692602</v>
      </c>
      <c r="CQ210" s="12">
        <v>99</v>
      </c>
      <c r="CS210" s="12"/>
      <c r="CT210" s="36" t="str">
        <f t="shared" si="3"/>
        <v>500mn</v>
      </c>
      <c r="CU210" s="36" t="str">
        <f>VLOOKUP(CK210,Mapping!B:C,2,FALSE)</f>
        <v>HK</v>
      </c>
    </row>
    <row r="211" spans="1:99" ht="16" customHeight="1" x14ac:dyDescent="0.35">
      <c r="A211" s="12" t="s">
        <v>235</v>
      </c>
      <c r="B211" s="12" t="s">
        <v>925</v>
      </c>
      <c r="C211" s="12">
        <v>209</v>
      </c>
      <c r="D211" s="12">
        <v>31039</v>
      </c>
      <c r="E211" s="37">
        <v>187798757</v>
      </c>
      <c r="F211" s="12">
        <v>147947</v>
      </c>
      <c r="G211" s="37">
        <v>1545432</v>
      </c>
      <c r="H211" s="12">
        <v>7.0000000000000007E-2</v>
      </c>
      <c r="I211" s="37">
        <v>7368848</v>
      </c>
      <c r="J211" s="12">
        <v>0.34</v>
      </c>
      <c r="K211" s="37">
        <v>87378002</v>
      </c>
      <c r="L211" s="12">
        <v>4.05</v>
      </c>
      <c r="M211" s="37"/>
      <c r="O211" s="37">
        <v>59533102</v>
      </c>
      <c r="P211" s="12">
        <v>2.76</v>
      </c>
      <c r="Q211" s="12">
        <v>11953</v>
      </c>
      <c r="R211" s="37">
        <v>0</v>
      </c>
      <c r="S211" s="12">
        <v>0</v>
      </c>
      <c r="T211" s="37"/>
      <c r="V211" s="37">
        <v>12124478</v>
      </c>
      <c r="W211" s="12">
        <v>0.56000000000000005</v>
      </c>
      <c r="X211" s="37"/>
      <c r="Z211" s="37"/>
      <c r="AB211" s="37"/>
      <c r="AD211" s="37"/>
      <c r="AF211" s="37">
        <v>9674603</v>
      </c>
      <c r="AG211" s="12">
        <v>0.45</v>
      </c>
      <c r="AH211" s="37">
        <v>1676984</v>
      </c>
      <c r="AI211" s="12">
        <v>0.08</v>
      </c>
      <c r="AK211" s="12">
        <v>557214</v>
      </c>
      <c r="AL211" s="12">
        <v>3901833</v>
      </c>
      <c r="AN211" s="37"/>
      <c r="AP211" s="37"/>
      <c r="AR211" s="37">
        <v>8497308</v>
      </c>
      <c r="AS211" s="12">
        <v>0.39</v>
      </c>
      <c r="AT211" s="37"/>
      <c r="AV211" s="37"/>
      <c r="AX211" s="37"/>
      <c r="AZ211" s="12">
        <v>0</v>
      </c>
      <c r="BE211" s="12">
        <v>215607</v>
      </c>
      <c r="BF211" s="12">
        <v>717202</v>
      </c>
      <c r="BG211" s="12">
        <v>1419476</v>
      </c>
      <c r="BM211" s="12">
        <v>0.24</v>
      </c>
      <c r="BN211" s="12">
        <v>0</v>
      </c>
      <c r="BO211" s="12">
        <v>0.02</v>
      </c>
      <c r="BP211" s="12">
        <v>0.03</v>
      </c>
      <c r="BQ211" s="12">
        <v>0</v>
      </c>
      <c r="BS211" s="12">
        <v>0.02</v>
      </c>
      <c r="BT211" s="12">
        <v>0.02</v>
      </c>
      <c r="BU211" s="12">
        <v>0.02</v>
      </c>
      <c r="BX211" s="12">
        <v>0</v>
      </c>
      <c r="CG211" s="12" t="s">
        <v>940</v>
      </c>
      <c r="CH211" s="12">
        <v>51.674999999999997</v>
      </c>
      <c r="CI211" s="12" t="s">
        <v>988</v>
      </c>
      <c r="CJ211" s="12"/>
      <c r="CK211" s="12" t="s">
        <v>988</v>
      </c>
      <c r="CL211" s="37">
        <v>2098480797</v>
      </c>
      <c r="CM211" s="12">
        <v>2683</v>
      </c>
      <c r="CN211" s="12" t="s">
        <v>1506</v>
      </c>
      <c r="CO211" s="12" t="s">
        <v>1508</v>
      </c>
      <c r="CP211" s="12">
        <v>-55895.061479540418</v>
      </c>
      <c r="CQ211" s="12">
        <v>89</v>
      </c>
      <c r="CR211" s="12">
        <v>46037.208333333336</v>
      </c>
      <c r="CS211" s="12"/>
      <c r="CT211" s="36" t="str">
        <f t="shared" si="3"/>
        <v>1bn - 50bn</v>
      </c>
      <c r="CU211" s="36" t="str">
        <f>VLOOKUP(CK211,Mapping!B:C,2,FALSE)</f>
        <v>SG</v>
      </c>
    </row>
    <row r="212" spans="1:99" ht="16" customHeight="1" x14ac:dyDescent="0.35">
      <c r="A212" s="12" t="s">
        <v>434</v>
      </c>
      <c r="B212" s="12" t="s">
        <v>933</v>
      </c>
      <c r="C212" s="12">
        <v>210</v>
      </c>
      <c r="D212" s="12">
        <v>30947</v>
      </c>
      <c r="E212" s="37">
        <v>66933050</v>
      </c>
      <c r="G212" s="37">
        <v>1540851</v>
      </c>
      <c r="H212" s="12">
        <v>0.01</v>
      </c>
      <c r="I212" s="37"/>
      <c r="K212" s="37">
        <v>807635</v>
      </c>
      <c r="L212" s="12">
        <v>0</v>
      </c>
      <c r="M212" s="37"/>
      <c r="O212" s="37"/>
      <c r="Q212" s="12">
        <v>142533</v>
      </c>
      <c r="R212" s="37"/>
      <c r="T212" s="37">
        <v>2559396</v>
      </c>
      <c r="U212" s="12">
        <v>0.01</v>
      </c>
      <c r="V212" s="37"/>
      <c r="X212" s="37">
        <v>20652928</v>
      </c>
      <c r="Y212" s="12">
        <v>7.0000000000000007E-2</v>
      </c>
      <c r="Z212" s="37"/>
      <c r="AB212" s="37"/>
      <c r="AD212" s="37">
        <v>10644287</v>
      </c>
      <c r="AE212" s="12">
        <v>0.04</v>
      </c>
      <c r="AF212" s="37"/>
      <c r="AH212" s="37">
        <v>17999067</v>
      </c>
      <c r="AI212" s="12">
        <v>0.06</v>
      </c>
      <c r="AN212" s="37">
        <v>9157446</v>
      </c>
      <c r="AO212" s="12">
        <v>0.03</v>
      </c>
      <c r="AP212" s="37">
        <v>1544654</v>
      </c>
      <c r="AQ212" s="12">
        <v>0.01</v>
      </c>
      <c r="AR212" s="37">
        <v>2026786</v>
      </c>
      <c r="AS212" s="12">
        <v>0.01</v>
      </c>
      <c r="AT212" s="37"/>
      <c r="AV212" s="37"/>
      <c r="AX212" s="37"/>
      <c r="BA212" s="12">
        <v>202123</v>
      </c>
      <c r="BE212" s="12">
        <v>54352</v>
      </c>
      <c r="BG212" s="12">
        <v>9481</v>
      </c>
      <c r="BH212" s="12">
        <v>6690</v>
      </c>
      <c r="BI212" s="12">
        <v>54375</v>
      </c>
      <c r="BJ212" s="12">
        <v>95533</v>
      </c>
      <c r="BK212" s="12">
        <v>22864</v>
      </c>
      <c r="BM212" s="12">
        <v>0.06</v>
      </c>
      <c r="BN212" s="12">
        <v>0</v>
      </c>
      <c r="BQ212" s="12">
        <v>0.03</v>
      </c>
      <c r="BS212" s="12">
        <v>0</v>
      </c>
      <c r="BV212" s="12">
        <v>0.01</v>
      </c>
      <c r="BY212" s="12">
        <v>0.01</v>
      </c>
      <c r="BZ212" s="12">
        <v>0</v>
      </c>
      <c r="CB212" s="12">
        <v>0.03</v>
      </c>
      <c r="CE212" s="12">
        <v>0</v>
      </c>
      <c r="CG212" s="12" t="s">
        <v>940</v>
      </c>
      <c r="CH212" s="12">
        <v>35.552999999999997</v>
      </c>
      <c r="CI212" s="12" t="s">
        <v>953</v>
      </c>
      <c r="CJ212" s="12"/>
      <c r="CK212" s="12" t="s">
        <v>954</v>
      </c>
      <c r="CL212" s="37">
        <v>29098218810</v>
      </c>
      <c r="CM212" s="12">
        <v>69</v>
      </c>
      <c r="CN212" s="12" t="s">
        <v>1506</v>
      </c>
      <c r="CO212" s="12" t="s">
        <v>1510</v>
      </c>
      <c r="CP212" s="12">
        <v>4910228.6232614387</v>
      </c>
      <c r="CQ212" s="12">
        <v>85</v>
      </c>
      <c r="CS212" s="12"/>
      <c r="CT212" s="36" t="str">
        <f t="shared" si="3"/>
        <v>1bn - 50bn</v>
      </c>
      <c r="CU212" s="36" t="str">
        <f>VLOOKUP(CK212,Mapping!B:C,2,FALSE)</f>
        <v>EU</v>
      </c>
    </row>
    <row r="213" spans="1:99" ht="16" customHeight="1" x14ac:dyDescent="0.35">
      <c r="A213" s="12" t="s">
        <v>386</v>
      </c>
      <c r="B213" s="12" t="s">
        <v>925</v>
      </c>
      <c r="C213" s="12">
        <v>211</v>
      </c>
      <c r="D213" s="12">
        <v>30944</v>
      </c>
      <c r="E213" s="37">
        <v>105565594</v>
      </c>
      <c r="F213" s="12">
        <v>10400</v>
      </c>
      <c r="G213" s="37">
        <v>1832444</v>
      </c>
      <c r="H213" s="12">
        <v>0.02</v>
      </c>
      <c r="I213" s="37">
        <v>591136</v>
      </c>
      <c r="J213" s="12">
        <v>0.01</v>
      </c>
      <c r="K213" s="37">
        <v>44594678</v>
      </c>
      <c r="L213" s="12">
        <v>0.47</v>
      </c>
      <c r="M213" s="37"/>
      <c r="O213" s="37">
        <v>13484396</v>
      </c>
      <c r="P213" s="12">
        <v>0.14000000000000001</v>
      </c>
      <c r="Q213" s="12">
        <v>42500</v>
      </c>
      <c r="R213" s="37">
        <v>2581152</v>
      </c>
      <c r="S213" s="12">
        <v>0.03</v>
      </c>
      <c r="T213" s="37"/>
      <c r="V213" s="37">
        <v>8278234</v>
      </c>
      <c r="W213" s="12">
        <v>0.09</v>
      </c>
      <c r="X213" s="37">
        <v>1744159</v>
      </c>
      <c r="Y213" s="12">
        <v>0.02</v>
      </c>
      <c r="Z213" s="37"/>
      <c r="AB213" s="37"/>
      <c r="AD213" s="37"/>
      <c r="AF213" s="37"/>
      <c r="AH213" s="37">
        <v>5624450</v>
      </c>
      <c r="AI213" s="12">
        <v>0.06</v>
      </c>
      <c r="AK213" s="12">
        <v>325300</v>
      </c>
      <c r="AL213" s="12">
        <v>819472</v>
      </c>
      <c r="AN213" s="37">
        <v>21860778</v>
      </c>
      <c r="AO213" s="12">
        <v>0.23</v>
      </c>
      <c r="AP213" s="37">
        <v>3449016</v>
      </c>
      <c r="AQ213" s="12">
        <v>0.04</v>
      </c>
      <c r="AR213" s="37">
        <v>1525151</v>
      </c>
      <c r="AS213" s="12">
        <v>0.02</v>
      </c>
      <c r="AT213" s="37"/>
      <c r="AV213" s="37"/>
      <c r="AX213" s="37"/>
      <c r="AZ213" s="12">
        <v>161700</v>
      </c>
      <c r="BA213" s="12">
        <v>16665</v>
      </c>
      <c r="BE213" s="12">
        <v>15244</v>
      </c>
      <c r="BG213" s="12">
        <v>697974</v>
      </c>
      <c r="BH213" s="12">
        <v>12174</v>
      </c>
      <c r="BI213" s="12">
        <v>101700</v>
      </c>
      <c r="BM213" s="12">
        <v>0.02</v>
      </c>
      <c r="BN213" s="12">
        <v>0</v>
      </c>
      <c r="BO213" s="12">
        <v>0</v>
      </c>
      <c r="BQ213" s="12">
        <v>0.01</v>
      </c>
      <c r="BS213" s="12">
        <v>0.01</v>
      </c>
      <c r="BT213" s="12">
        <v>0.01</v>
      </c>
      <c r="BU213" s="12">
        <v>0</v>
      </c>
      <c r="BV213" s="12">
        <v>0.01</v>
      </c>
      <c r="BX213" s="12">
        <v>0</v>
      </c>
      <c r="BY213" s="12">
        <v>0.01</v>
      </c>
      <c r="BZ213" s="12">
        <v>0</v>
      </c>
      <c r="CG213" s="12"/>
      <c r="CH213" s="12">
        <v>12.313000000000001</v>
      </c>
      <c r="CI213" s="12" t="s">
        <v>1053</v>
      </c>
      <c r="CJ213" s="12"/>
      <c r="CK213" s="12" t="s">
        <v>1054</v>
      </c>
      <c r="CL213" s="37">
        <v>9595737279</v>
      </c>
      <c r="CM213" s="12">
        <v>11252</v>
      </c>
      <c r="CN213" s="12" t="s">
        <v>1506</v>
      </c>
      <c r="CO213" s="12" t="s">
        <v>1507</v>
      </c>
      <c r="CP213" s="12">
        <v>44793.005442451118</v>
      </c>
      <c r="CQ213" s="12">
        <v>89</v>
      </c>
      <c r="CS213" s="12"/>
      <c r="CT213" s="36" t="str">
        <f t="shared" si="3"/>
        <v>1bn - 50bn</v>
      </c>
      <c r="CU213" s="36" t="str">
        <f>VLOOKUP(CK213,Mapping!B:C,2,FALSE)</f>
        <v>EU</v>
      </c>
    </row>
    <row r="214" spans="1:99" ht="16" customHeight="1" x14ac:dyDescent="0.35">
      <c r="A214" s="12" t="s">
        <v>136</v>
      </c>
      <c r="B214" s="12" t="s">
        <v>933</v>
      </c>
      <c r="C214" s="12">
        <v>148</v>
      </c>
      <c r="D214" s="12">
        <v>73697</v>
      </c>
      <c r="E214" s="37">
        <v>1604623789</v>
      </c>
      <c r="F214" s="12">
        <v>511395</v>
      </c>
      <c r="G214" s="37">
        <v>3669374</v>
      </c>
      <c r="H214" s="12">
        <v>0</v>
      </c>
      <c r="I214" s="37">
        <v>24852500</v>
      </c>
      <c r="J214" s="12">
        <v>0.02</v>
      </c>
      <c r="K214" s="37">
        <v>565191706</v>
      </c>
      <c r="L214" s="12">
        <v>0.41</v>
      </c>
      <c r="M214" s="37">
        <v>29747946</v>
      </c>
      <c r="N214" s="12">
        <v>0.02</v>
      </c>
      <c r="O214" s="37">
        <v>217802970</v>
      </c>
      <c r="P214" s="12">
        <v>0.16</v>
      </c>
      <c r="Q214" s="12">
        <v>181045</v>
      </c>
      <c r="R214" s="37">
        <v>48200177</v>
      </c>
      <c r="S214" s="12">
        <v>0.03</v>
      </c>
      <c r="T214" s="37">
        <v>1287310</v>
      </c>
      <c r="U214" s="12">
        <v>0</v>
      </c>
      <c r="V214" s="37">
        <v>38911678</v>
      </c>
      <c r="W214" s="12">
        <v>0.03</v>
      </c>
      <c r="X214" s="37">
        <v>91909582</v>
      </c>
      <c r="Y214" s="12">
        <v>7.0000000000000007E-2</v>
      </c>
      <c r="Z214" s="37"/>
      <c r="AB214" s="37">
        <v>31579706</v>
      </c>
      <c r="AC214" s="12">
        <v>0.02</v>
      </c>
      <c r="AD214" s="37">
        <v>1281330</v>
      </c>
      <c r="AE214" s="12">
        <v>0</v>
      </c>
      <c r="AF214" s="37">
        <v>277953756</v>
      </c>
      <c r="AG214" s="12">
        <v>0.2</v>
      </c>
      <c r="AH214" s="37">
        <v>22862363</v>
      </c>
      <c r="AI214" s="12">
        <v>0.02</v>
      </c>
      <c r="AJ214" s="12">
        <v>2185974</v>
      </c>
      <c r="AK214" s="12">
        <v>1788294</v>
      </c>
      <c r="AL214" s="12">
        <v>14341685</v>
      </c>
      <c r="AM214" s="12">
        <v>1208275</v>
      </c>
      <c r="AN214" s="37">
        <v>212482219</v>
      </c>
      <c r="AO214" s="12">
        <v>0.15</v>
      </c>
      <c r="AP214" s="37">
        <v>12094249</v>
      </c>
      <c r="AQ214" s="12">
        <v>0.01</v>
      </c>
      <c r="AR214" s="37">
        <v>21828410</v>
      </c>
      <c r="AS214" s="12">
        <v>0.02</v>
      </c>
      <c r="AT214" s="37">
        <v>192925</v>
      </c>
      <c r="AU214" s="12">
        <v>0</v>
      </c>
      <c r="AV214" s="37"/>
      <c r="AX214" s="37">
        <v>2775588</v>
      </c>
      <c r="AY214" s="12">
        <v>0</v>
      </c>
      <c r="AZ214" s="12">
        <v>4553188</v>
      </c>
      <c r="BA214" s="12">
        <v>899487</v>
      </c>
      <c r="BB214" s="12">
        <v>237111</v>
      </c>
      <c r="BD214" s="12">
        <v>18098</v>
      </c>
      <c r="BE214" s="12">
        <v>585369</v>
      </c>
      <c r="BF214" s="12">
        <v>20605393</v>
      </c>
      <c r="BG214" s="12">
        <v>7275185</v>
      </c>
      <c r="BH214" s="12">
        <v>52381</v>
      </c>
      <c r="BI214" s="12">
        <v>1261675</v>
      </c>
      <c r="BJ214" s="12">
        <v>11500</v>
      </c>
      <c r="BK214" s="12">
        <v>11500</v>
      </c>
      <c r="BM214" s="12">
        <v>0.65</v>
      </c>
      <c r="BN214" s="12">
        <v>0.01</v>
      </c>
      <c r="BO214" s="12">
        <v>7.0000000000000007E-2</v>
      </c>
      <c r="BP214" s="12">
        <v>0.89</v>
      </c>
      <c r="BQ214" s="12">
        <v>0.04</v>
      </c>
      <c r="BR214" s="12">
        <v>0.09</v>
      </c>
      <c r="BS214" s="12">
        <v>0.08</v>
      </c>
      <c r="BT214" s="12">
        <v>0.06</v>
      </c>
      <c r="BU214" s="12">
        <v>7.0000000000000007E-2</v>
      </c>
      <c r="BV214" s="12">
        <v>0.04</v>
      </c>
      <c r="BW214" s="12">
        <v>0.05</v>
      </c>
      <c r="BX214" s="12">
        <v>0.08</v>
      </c>
      <c r="BY214" s="12">
        <v>0.16</v>
      </c>
      <c r="BZ214" s="12">
        <v>0.02</v>
      </c>
      <c r="CB214" s="12">
        <v>0</v>
      </c>
      <c r="CC214" s="12">
        <v>0.01</v>
      </c>
      <c r="CE214" s="12">
        <v>0</v>
      </c>
      <c r="CF214" s="12">
        <v>0.02</v>
      </c>
      <c r="CG214" s="12" t="s">
        <v>959</v>
      </c>
      <c r="CH214" s="12">
        <v>28.587</v>
      </c>
      <c r="CI214" s="12" t="s">
        <v>1023</v>
      </c>
      <c r="CJ214" s="12"/>
      <c r="CK214" s="12" t="s">
        <v>979</v>
      </c>
      <c r="CL214" s="37">
        <v>137820642762</v>
      </c>
      <c r="CM214" s="12">
        <v>271</v>
      </c>
      <c r="CN214" s="12" t="s">
        <v>1506</v>
      </c>
      <c r="CO214" s="12" t="s">
        <v>1507</v>
      </c>
      <c r="CP214" s="12">
        <v>1506918.4237048982</v>
      </c>
      <c r="CQ214" s="12">
        <v>72</v>
      </c>
      <c r="CS214" s="12"/>
      <c r="CT214" s="36" t="str">
        <f t="shared" si="3"/>
        <v>100bn</v>
      </c>
      <c r="CU214" s="36" t="str">
        <f>VLOOKUP(CK214,Mapping!B:C,2,FALSE)</f>
        <v>EU</v>
      </c>
    </row>
    <row r="215" spans="1:99" ht="16" customHeight="1" x14ac:dyDescent="0.35">
      <c r="A215" s="12" t="s">
        <v>318</v>
      </c>
      <c r="B215" s="12" t="s">
        <v>933</v>
      </c>
      <c r="C215" s="12">
        <v>213</v>
      </c>
      <c r="D215" s="12">
        <v>30185</v>
      </c>
      <c r="E215" s="37">
        <v>181027949</v>
      </c>
      <c r="F215" s="12">
        <v>44900</v>
      </c>
      <c r="G215" s="37">
        <v>1502911</v>
      </c>
      <c r="H215" s="12">
        <v>0</v>
      </c>
      <c r="I215" s="37">
        <v>3098424</v>
      </c>
      <c r="J215" s="12">
        <v>0.01</v>
      </c>
      <c r="K215" s="37">
        <v>49023862</v>
      </c>
      <c r="L215" s="12">
        <v>0.12</v>
      </c>
      <c r="M215" s="37">
        <v>5607686</v>
      </c>
      <c r="N215" s="12">
        <v>0.01</v>
      </c>
      <c r="O215" s="37">
        <v>36922112</v>
      </c>
      <c r="P215" s="12">
        <v>0.09</v>
      </c>
      <c r="R215" s="37">
        <v>1370997</v>
      </c>
      <c r="S215" s="12">
        <v>0</v>
      </c>
      <c r="T215" s="37">
        <v>3082716</v>
      </c>
      <c r="U215" s="12">
        <v>0.01</v>
      </c>
      <c r="V215" s="37">
        <v>48244289</v>
      </c>
      <c r="W215" s="12">
        <v>0.12</v>
      </c>
      <c r="X215" s="37">
        <v>2756101</v>
      </c>
      <c r="Y215" s="12">
        <v>0.01</v>
      </c>
      <c r="Z215" s="37"/>
      <c r="AB215" s="37">
        <v>15986087</v>
      </c>
      <c r="AC215" s="12">
        <v>0.04</v>
      </c>
      <c r="AD215" s="37"/>
      <c r="AF215" s="37"/>
      <c r="AH215" s="37"/>
      <c r="AJ215" s="12">
        <v>1114650</v>
      </c>
      <c r="AK215" s="12">
        <v>2217200</v>
      </c>
      <c r="AL215" s="12">
        <v>1795244</v>
      </c>
      <c r="AN215" s="37">
        <v>0</v>
      </c>
      <c r="AO215" s="12">
        <v>0</v>
      </c>
      <c r="AP215" s="37">
        <v>2999492</v>
      </c>
      <c r="AQ215" s="12">
        <v>0.01</v>
      </c>
      <c r="AR215" s="37"/>
      <c r="AT215" s="37">
        <v>10433272</v>
      </c>
      <c r="AU215" s="12">
        <v>0.03</v>
      </c>
      <c r="AV215" s="37"/>
      <c r="AX215" s="37"/>
      <c r="AZ215" s="12">
        <v>129510</v>
      </c>
      <c r="BA215" s="12">
        <v>26973</v>
      </c>
      <c r="BB215" s="12">
        <v>44697</v>
      </c>
      <c r="BD215" s="12">
        <v>978731</v>
      </c>
      <c r="BG215" s="12">
        <v>668639</v>
      </c>
      <c r="BH215" s="12">
        <v>12991</v>
      </c>
      <c r="BI215" s="12">
        <v>0</v>
      </c>
      <c r="BK215" s="12">
        <v>27539</v>
      </c>
      <c r="BN215" s="12">
        <v>0</v>
      </c>
      <c r="BO215" s="12">
        <v>0.01</v>
      </c>
      <c r="BR215" s="12">
        <v>0.04</v>
      </c>
      <c r="BS215" s="12">
        <v>0.01</v>
      </c>
      <c r="BT215" s="12">
        <v>7.0000000000000007E-2</v>
      </c>
      <c r="BU215" s="12">
        <v>0.01</v>
      </c>
      <c r="BV215" s="12">
        <v>0.01</v>
      </c>
      <c r="BX215" s="12">
        <v>0</v>
      </c>
      <c r="BY215" s="12">
        <v>0</v>
      </c>
      <c r="BZ215" s="12">
        <v>0</v>
      </c>
      <c r="CC215" s="12">
        <v>0</v>
      </c>
      <c r="CE215" s="12">
        <v>0</v>
      </c>
      <c r="CF215" s="12">
        <v>0.84</v>
      </c>
      <c r="CG215" s="12" t="s">
        <v>940</v>
      </c>
      <c r="CH215" s="12">
        <v>63.732999999999997</v>
      </c>
      <c r="CI215" s="12" t="s">
        <v>953</v>
      </c>
      <c r="CJ215" s="12"/>
      <c r="CK215" s="12" t="s">
        <v>954</v>
      </c>
      <c r="CL215" s="37">
        <v>41641416870</v>
      </c>
      <c r="CM215" s="12">
        <v>371</v>
      </c>
      <c r="CN215" s="12" t="s">
        <v>1506</v>
      </c>
      <c r="CO215" s="12" t="s">
        <v>1507</v>
      </c>
      <c r="CP215" s="12">
        <v>537935.9604918363</v>
      </c>
      <c r="CQ215" s="12">
        <v>85</v>
      </c>
      <c r="CR215" s="12">
        <v>45987.291666666664</v>
      </c>
      <c r="CS215" s="12"/>
      <c r="CT215" s="36" t="str">
        <f t="shared" si="3"/>
        <v>1bn - 50bn</v>
      </c>
      <c r="CU215" s="36" t="str">
        <f>VLOOKUP(CK215,Mapping!B:C,2,FALSE)</f>
        <v>EU</v>
      </c>
    </row>
    <row r="216" spans="1:99" ht="16" customHeight="1" x14ac:dyDescent="0.35">
      <c r="A216" s="12" t="s">
        <v>437</v>
      </c>
      <c r="B216" s="12" t="s">
        <v>925</v>
      </c>
      <c r="C216" s="12">
        <v>214</v>
      </c>
      <c r="D216" s="12">
        <v>30060</v>
      </c>
      <c r="E216" s="37">
        <v>119908908</v>
      </c>
      <c r="G216" s="37">
        <v>1496687</v>
      </c>
      <c r="H216" s="12">
        <v>0.01</v>
      </c>
      <c r="I216" s="37"/>
      <c r="K216" s="37"/>
      <c r="M216" s="37">
        <v>39512749</v>
      </c>
      <c r="N216" s="12">
        <v>0.23</v>
      </c>
      <c r="O216" s="37"/>
      <c r="Q216" s="12">
        <v>170778</v>
      </c>
      <c r="R216" s="37"/>
      <c r="T216" s="37">
        <v>210671</v>
      </c>
      <c r="U216" s="12">
        <v>0</v>
      </c>
      <c r="V216" s="37"/>
      <c r="X216" s="37">
        <v>24314753</v>
      </c>
      <c r="Y216" s="12">
        <v>0.14000000000000001</v>
      </c>
      <c r="Z216" s="37">
        <v>5004752</v>
      </c>
      <c r="AA216" s="12">
        <v>0.03</v>
      </c>
      <c r="AB216" s="37"/>
      <c r="AD216" s="37">
        <v>2487674</v>
      </c>
      <c r="AE216" s="12">
        <v>0.01</v>
      </c>
      <c r="AF216" s="37"/>
      <c r="AH216" s="37">
        <v>21565846</v>
      </c>
      <c r="AI216" s="12">
        <v>0.13</v>
      </c>
      <c r="AN216" s="37">
        <v>18159110</v>
      </c>
      <c r="AO216" s="12">
        <v>0.11</v>
      </c>
      <c r="AP216" s="37">
        <v>7156666</v>
      </c>
      <c r="AQ216" s="12">
        <v>0.04</v>
      </c>
      <c r="AR216" s="37"/>
      <c r="AT216" s="37"/>
      <c r="AV216" s="37"/>
      <c r="AX216" s="37"/>
      <c r="BA216" s="12">
        <v>237960</v>
      </c>
      <c r="BB216" s="12">
        <v>314943</v>
      </c>
      <c r="BC216" s="12">
        <v>169251</v>
      </c>
      <c r="BH216" s="12">
        <v>30996</v>
      </c>
      <c r="BI216" s="12">
        <v>107825</v>
      </c>
      <c r="BJ216" s="12">
        <v>22327</v>
      </c>
      <c r="BK216" s="12">
        <v>1882</v>
      </c>
      <c r="BN216" s="12">
        <v>0</v>
      </c>
      <c r="BQ216" s="12">
        <v>0.04</v>
      </c>
      <c r="BV216" s="12">
        <v>0.03</v>
      </c>
      <c r="BY216" s="12">
        <v>0.01</v>
      </c>
      <c r="BZ216" s="12">
        <v>0</v>
      </c>
      <c r="CB216" s="12">
        <v>0.01</v>
      </c>
      <c r="CC216" s="12">
        <v>0.01</v>
      </c>
      <c r="CD216" s="12">
        <v>0.01</v>
      </c>
      <c r="CE216" s="12">
        <v>0</v>
      </c>
      <c r="CG216" s="12" t="s">
        <v>998</v>
      </c>
      <c r="CH216" s="12">
        <v>105.03</v>
      </c>
      <c r="CI216" s="12" t="s">
        <v>960</v>
      </c>
      <c r="CJ216" s="12"/>
      <c r="CK216" s="12" t="s">
        <v>961</v>
      </c>
      <c r="CL216" s="37">
        <v>17083540878</v>
      </c>
      <c r="CN216" s="12" t="s">
        <v>998</v>
      </c>
      <c r="CS216" s="12"/>
      <c r="CT216" s="36" t="str">
        <f t="shared" si="3"/>
        <v>1bn - 50bn</v>
      </c>
      <c r="CU216" s="36" t="str">
        <f>VLOOKUP(CK216,Mapping!B:C,2,FALSE)</f>
        <v>EU</v>
      </c>
    </row>
    <row r="217" spans="1:99" ht="16" customHeight="1" x14ac:dyDescent="0.35">
      <c r="A217" s="12" t="s">
        <v>400</v>
      </c>
      <c r="B217" s="12" t="s">
        <v>925</v>
      </c>
      <c r="C217" s="12">
        <v>215</v>
      </c>
      <c r="D217" s="12">
        <v>29913</v>
      </c>
      <c r="E217" s="37">
        <v>17136820</v>
      </c>
      <c r="F217" s="12">
        <v>8400</v>
      </c>
      <c r="G217" s="37">
        <v>1489368</v>
      </c>
      <c r="H217" s="12">
        <v>0.04</v>
      </c>
      <c r="I217" s="37">
        <v>598038</v>
      </c>
      <c r="J217" s="12">
        <v>0.02</v>
      </c>
      <c r="K217" s="37">
        <v>2761020</v>
      </c>
      <c r="L217" s="12">
        <v>7.0000000000000007E-2</v>
      </c>
      <c r="M217" s="37">
        <v>908832</v>
      </c>
      <c r="N217" s="12">
        <v>0.02</v>
      </c>
      <c r="O217" s="37"/>
      <c r="Q217" s="12">
        <v>0</v>
      </c>
      <c r="R217" s="37">
        <v>192490</v>
      </c>
      <c r="S217" s="12">
        <v>0</v>
      </c>
      <c r="T217" s="37">
        <v>746416</v>
      </c>
      <c r="U217" s="12">
        <v>0.02</v>
      </c>
      <c r="V217" s="37"/>
      <c r="X217" s="37">
        <v>732528</v>
      </c>
      <c r="Y217" s="12">
        <v>0.02</v>
      </c>
      <c r="Z217" s="37">
        <v>5234836</v>
      </c>
      <c r="AA217" s="12">
        <v>0.13</v>
      </c>
      <c r="AB217" s="37">
        <v>410333</v>
      </c>
      <c r="AC217" s="12">
        <v>0.01</v>
      </c>
      <c r="AD217" s="37"/>
      <c r="AF217" s="37"/>
      <c r="AH217" s="37">
        <v>0</v>
      </c>
      <c r="AI217" s="12">
        <v>0</v>
      </c>
      <c r="AJ217" s="12">
        <v>28611</v>
      </c>
      <c r="AN217" s="37">
        <v>4062959</v>
      </c>
      <c r="AO217" s="12">
        <v>0.1</v>
      </c>
      <c r="AP217" s="37"/>
      <c r="AR217" s="37"/>
      <c r="AT217" s="37"/>
      <c r="AV217" s="37"/>
      <c r="AX217" s="37"/>
      <c r="AZ217" s="12">
        <v>14500</v>
      </c>
      <c r="BA217" s="12">
        <v>7169</v>
      </c>
      <c r="BB217" s="12">
        <v>7244</v>
      </c>
      <c r="BC217" s="12">
        <v>177032</v>
      </c>
      <c r="BG217" s="12">
        <v>44700</v>
      </c>
      <c r="BI217" s="12">
        <v>24125</v>
      </c>
      <c r="BK217" s="12">
        <v>6668</v>
      </c>
      <c r="BN217" s="12">
        <v>0</v>
      </c>
      <c r="BO217" s="12">
        <v>0</v>
      </c>
      <c r="BQ217" s="12">
        <v>0</v>
      </c>
      <c r="BR217" s="12">
        <v>0</v>
      </c>
      <c r="BS217" s="12">
        <v>0</v>
      </c>
      <c r="BX217" s="12">
        <v>0</v>
      </c>
      <c r="BY217" s="12">
        <v>0</v>
      </c>
      <c r="BZ217" s="12">
        <v>0</v>
      </c>
      <c r="CC217" s="12">
        <v>0</v>
      </c>
      <c r="CD217" s="12">
        <v>0.01</v>
      </c>
      <c r="CE217" s="12">
        <v>0</v>
      </c>
      <c r="CG217" s="12" t="s">
        <v>976</v>
      </c>
      <c r="CH217" s="12">
        <v>33.780999999999999</v>
      </c>
      <c r="CI217" s="12" t="s">
        <v>1133</v>
      </c>
      <c r="CJ217" s="12"/>
      <c r="CK217" s="12" t="s">
        <v>1010</v>
      </c>
      <c r="CL217" s="37">
        <v>4702758148</v>
      </c>
      <c r="CM217" s="12">
        <v>5355</v>
      </c>
      <c r="CN217" s="12" t="s">
        <v>1513</v>
      </c>
      <c r="CO217" s="12" t="s">
        <v>1508</v>
      </c>
      <c r="CP217" s="12">
        <v>-2544.3055835517034</v>
      </c>
      <c r="CQ217" s="12">
        <v>94</v>
      </c>
      <c r="CS217" s="12"/>
      <c r="CT217" s="36" t="str">
        <f t="shared" si="3"/>
        <v>1bn - 50bn</v>
      </c>
      <c r="CU217" s="36" t="str">
        <f>VLOOKUP(CK217,Mapping!B:C,2,FALSE)</f>
        <v>Africa</v>
      </c>
    </row>
    <row r="218" spans="1:99" ht="16" customHeight="1" x14ac:dyDescent="0.35">
      <c r="A218" s="12" t="s">
        <v>439</v>
      </c>
      <c r="B218" s="12" t="s">
        <v>933</v>
      </c>
      <c r="C218" s="12">
        <v>216</v>
      </c>
      <c r="D218" s="12">
        <v>28513</v>
      </c>
      <c r="E218" s="37">
        <v>172079693</v>
      </c>
      <c r="F218" s="12">
        <v>0</v>
      </c>
      <c r="G218" s="37">
        <v>1419662</v>
      </c>
      <c r="H218" s="12">
        <v>0.01</v>
      </c>
      <c r="I218" s="37">
        <v>0</v>
      </c>
      <c r="J218" s="12">
        <v>0</v>
      </c>
      <c r="K218" s="37">
        <v>106850421</v>
      </c>
      <c r="L218" s="12">
        <v>0.42</v>
      </c>
      <c r="M218" s="37">
        <v>0</v>
      </c>
      <c r="N218" s="12">
        <v>0</v>
      </c>
      <c r="O218" s="37">
        <v>38523877</v>
      </c>
      <c r="P218" s="12">
        <v>0.15</v>
      </c>
      <c r="R218" s="37"/>
      <c r="T218" s="37"/>
      <c r="V218" s="37">
        <v>15588223</v>
      </c>
      <c r="W218" s="12">
        <v>0.06</v>
      </c>
      <c r="X218" s="37">
        <v>6838703</v>
      </c>
      <c r="Y218" s="12">
        <v>0.03</v>
      </c>
      <c r="Z218" s="37"/>
      <c r="AB218" s="37"/>
      <c r="AD218" s="37"/>
      <c r="AF218" s="37"/>
      <c r="AH218" s="37"/>
      <c r="AK218" s="12">
        <v>716400</v>
      </c>
      <c r="AL218" s="12">
        <v>2536684</v>
      </c>
      <c r="AN218" s="37">
        <v>2858807</v>
      </c>
      <c r="AO218" s="12">
        <v>0.01</v>
      </c>
      <c r="AP218" s="37"/>
      <c r="AR218" s="37">
        <v>0</v>
      </c>
      <c r="AS218" s="12">
        <v>0</v>
      </c>
      <c r="AT218" s="37"/>
      <c r="AV218" s="37"/>
      <c r="AX218" s="37"/>
      <c r="BA218" s="12">
        <v>66928</v>
      </c>
      <c r="BB218" s="12">
        <v>0</v>
      </c>
      <c r="BE218" s="12">
        <v>0</v>
      </c>
      <c r="BG218" s="12">
        <v>1729873</v>
      </c>
      <c r="BI218" s="12">
        <v>16975</v>
      </c>
      <c r="BM218" s="12">
        <v>0</v>
      </c>
      <c r="BN218" s="12">
        <v>0</v>
      </c>
      <c r="BO218" s="12">
        <v>0</v>
      </c>
      <c r="BS218" s="12">
        <v>0.02</v>
      </c>
      <c r="BT218" s="12">
        <v>0.02</v>
      </c>
      <c r="BU218" s="12">
        <v>0.01</v>
      </c>
      <c r="BY218" s="12">
        <v>0</v>
      </c>
      <c r="BZ218" s="12">
        <v>0</v>
      </c>
      <c r="CC218" s="12">
        <v>0</v>
      </c>
      <c r="CG218" s="12" t="s">
        <v>940</v>
      </c>
      <c r="CH218" s="12">
        <v>38.216999999999999</v>
      </c>
      <c r="CI218" s="12" t="s">
        <v>953</v>
      </c>
      <c r="CJ218" s="12"/>
      <c r="CK218" s="12" t="s">
        <v>954</v>
      </c>
      <c r="CL218" s="37">
        <v>25412943455</v>
      </c>
      <c r="CM218" s="12">
        <v>381</v>
      </c>
      <c r="CN218" s="12" t="s">
        <v>1506</v>
      </c>
      <c r="CO218" s="12" t="s">
        <v>1507</v>
      </c>
      <c r="CP218" s="12">
        <v>1147712.618423705</v>
      </c>
      <c r="CQ218" s="12">
        <v>80</v>
      </c>
      <c r="CR218" s="12">
        <v>46038.125</v>
      </c>
      <c r="CS218" s="12"/>
      <c r="CT218" s="36" t="str">
        <f t="shared" si="3"/>
        <v>1bn - 50bn</v>
      </c>
      <c r="CU218" s="36" t="str">
        <f>VLOOKUP(CK218,Mapping!B:C,2,FALSE)</f>
        <v>EU</v>
      </c>
    </row>
    <row r="219" spans="1:99" ht="16" customHeight="1" x14ac:dyDescent="0.35">
      <c r="A219" s="12" t="s">
        <v>440</v>
      </c>
      <c r="B219" s="12" t="s">
        <v>925</v>
      </c>
      <c r="C219" s="12">
        <v>217</v>
      </c>
      <c r="D219" s="12">
        <v>28400</v>
      </c>
      <c r="E219" s="37">
        <v>8285587</v>
      </c>
      <c r="G219" s="37">
        <v>1414036</v>
      </c>
      <c r="H219" s="12">
        <v>0.41</v>
      </c>
      <c r="I219" s="37"/>
      <c r="K219" s="37">
        <v>536689</v>
      </c>
      <c r="L219" s="12">
        <v>0.16</v>
      </c>
      <c r="M219" s="37">
        <v>3991635</v>
      </c>
      <c r="N219" s="12">
        <v>1.1599999999999999</v>
      </c>
      <c r="O219" s="37"/>
      <c r="Q219" s="12">
        <v>25</v>
      </c>
      <c r="R219" s="37">
        <v>220317</v>
      </c>
      <c r="S219" s="12">
        <v>0.06</v>
      </c>
      <c r="T219" s="37"/>
      <c r="V219" s="37"/>
      <c r="X219" s="37">
        <v>1389955</v>
      </c>
      <c r="Y219" s="12">
        <v>0.4</v>
      </c>
      <c r="Z219" s="37">
        <v>397391</v>
      </c>
      <c r="AA219" s="12">
        <v>0.12</v>
      </c>
      <c r="AB219" s="37"/>
      <c r="AD219" s="37">
        <v>0</v>
      </c>
      <c r="AE219" s="12">
        <v>0</v>
      </c>
      <c r="AF219" s="37">
        <v>289665</v>
      </c>
      <c r="AG219" s="12">
        <v>0.08</v>
      </c>
      <c r="AH219" s="37">
        <v>3157</v>
      </c>
      <c r="AI219" s="12">
        <v>0</v>
      </c>
      <c r="AN219" s="37">
        <v>37893</v>
      </c>
      <c r="AO219" s="12">
        <v>0.01</v>
      </c>
      <c r="AP219" s="37">
        <v>4849</v>
      </c>
      <c r="AQ219" s="12">
        <v>0</v>
      </c>
      <c r="AR219" s="37"/>
      <c r="AT219" s="37"/>
      <c r="AV219" s="37"/>
      <c r="AX219" s="37"/>
      <c r="AZ219" s="12">
        <v>11000</v>
      </c>
      <c r="BA219" s="12">
        <v>13603</v>
      </c>
      <c r="BB219" s="12">
        <v>31816</v>
      </c>
      <c r="BC219" s="12">
        <v>13439</v>
      </c>
      <c r="BF219" s="12">
        <v>25050</v>
      </c>
      <c r="BG219" s="12">
        <v>8400</v>
      </c>
      <c r="BH219" s="12">
        <v>21</v>
      </c>
      <c r="BI219" s="12">
        <v>225</v>
      </c>
      <c r="BJ219" s="12">
        <v>0</v>
      </c>
      <c r="BN219" s="12">
        <v>0</v>
      </c>
      <c r="BP219" s="12">
        <v>0</v>
      </c>
      <c r="BQ219" s="12">
        <v>0</v>
      </c>
      <c r="BS219" s="12">
        <v>0</v>
      </c>
      <c r="BV219" s="12">
        <v>0</v>
      </c>
      <c r="BX219" s="12">
        <v>0</v>
      </c>
      <c r="BY219" s="12">
        <v>0</v>
      </c>
      <c r="BZ219" s="12">
        <v>0</v>
      </c>
      <c r="CB219" s="12">
        <v>0</v>
      </c>
      <c r="CC219" s="12">
        <v>0</v>
      </c>
      <c r="CD219" s="12">
        <v>0</v>
      </c>
      <c r="CG219" s="12" t="s">
        <v>976</v>
      </c>
      <c r="CH219" s="12">
        <v>22.948</v>
      </c>
      <c r="CI219" s="12" t="s">
        <v>1146</v>
      </c>
      <c r="CJ219" s="12" t="s">
        <v>931</v>
      </c>
      <c r="CK219" s="12" t="s">
        <v>932</v>
      </c>
      <c r="CL219" s="37">
        <v>359984197</v>
      </c>
      <c r="CM219" s="12">
        <v>5310</v>
      </c>
      <c r="CN219" s="12" t="s">
        <v>1513</v>
      </c>
      <c r="CO219" s="12" t="s">
        <v>1508</v>
      </c>
      <c r="CP219" s="12">
        <v>-17392.622455150173</v>
      </c>
      <c r="CQ219" s="12">
        <v>86</v>
      </c>
      <c r="CS219" s="12"/>
      <c r="CT219" s="36" t="str">
        <f t="shared" si="3"/>
        <v>500mn</v>
      </c>
      <c r="CU219" s="36" t="str">
        <f>VLOOKUP(CK219,Mapping!B:C,2,FALSE)</f>
        <v>US/CA</v>
      </c>
    </row>
    <row r="220" spans="1:99" ht="16" customHeight="1" x14ac:dyDescent="0.35">
      <c r="A220" s="12" t="s">
        <v>441</v>
      </c>
      <c r="B220" s="12" t="s">
        <v>925</v>
      </c>
      <c r="C220" s="12">
        <v>218</v>
      </c>
      <c r="D220" s="12">
        <v>28355</v>
      </c>
      <c r="E220" s="37">
        <v>4845247</v>
      </c>
      <c r="G220" s="37">
        <v>1411795</v>
      </c>
      <c r="H220" s="12">
        <v>0.06</v>
      </c>
      <c r="I220" s="37"/>
      <c r="K220" s="37"/>
      <c r="M220" s="37">
        <v>442874</v>
      </c>
      <c r="N220" s="12">
        <v>0.02</v>
      </c>
      <c r="O220" s="37"/>
      <c r="Q220" s="12">
        <v>3463</v>
      </c>
      <c r="R220" s="37"/>
      <c r="T220" s="37">
        <v>225111</v>
      </c>
      <c r="U220" s="12">
        <v>0.01</v>
      </c>
      <c r="V220" s="37"/>
      <c r="X220" s="37">
        <v>0</v>
      </c>
      <c r="Y220" s="12">
        <v>0</v>
      </c>
      <c r="Z220" s="37">
        <v>0</v>
      </c>
      <c r="AA220" s="12">
        <v>0</v>
      </c>
      <c r="AB220" s="37"/>
      <c r="AD220" s="37"/>
      <c r="AF220" s="37"/>
      <c r="AH220" s="37">
        <v>437308</v>
      </c>
      <c r="AI220" s="12">
        <v>0.02</v>
      </c>
      <c r="AN220" s="37">
        <v>749437</v>
      </c>
      <c r="AO220" s="12">
        <v>0.03</v>
      </c>
      <c r="AP220" s="37">
        <v>575609</v>
      </c>
      <c r="AQ220" s="12">
        <v>0.02</v>
      </c>
      <c r="AR220" s="37">
        <v>444124</v>
      </c>
      <c r="AS220" s="12">
        <v>0.02</v>
      </c>
      <c r="AT220" s="37">
        <v>558989</v>
      </c>
      <c r="AU220" s="12">
        <v>0.02</v>
      </c>
      <c r="AV220" s="37"/>
      <c r="AX220" s="37"/>
      <c r="BA220" s="12">
        <v>0</v>
      </c>
      <c r="BB220" s="12">
        <v>3530</v>
      </c>
      <c r="BC220" s="12">
        <v>0</v>
      </c>
      <c r="BD220" s="12">
        <v>52438</v>
      </c>
      <c r="BE220" s="12">
        <v>11910</v>
      </c>
      <c r="BH220" s="12">
        <v>2493</v>
      </c>
      <c r="BI220" s="12">
        <v>4450</v>
      </c>
      <c r="BK220" s="12">
        <v>2011</v>
      </c>
      <c r="BM220" s="12">
        <v>0.01</v>
      </c>
      <c r="BN220" s="12">
        <v>0</v>
      </c>
      <c r="BQ220" s="12">
        <v>0</v>
      </c>
      <c r="BV220" s="12">
        <v>0</v>
      </c>
      <c r="BY220" s="12">
        <v>0</v>
      </c>
      <c r="BZ220" s="12">
        <v>0</v>
      </c>
      <c r="CC220" s="12">
        <v>0</v>
      </c>
      <c r="CD220" s="12">
        <v>0</v>
      </c>
      <c r="CE220" s="12">
        <v>0</v>
      </c>
      <c r="CF220" s="12">
        <v>0.05</v>
      </c>
      <c r="CG220" s="12" t="s">
        <v>976</v>
      </c>
      <c r="CH220" s="12">
        <v>218.066</v>
      </c>
      <c r="CI220" s="12" t="s">
        <v>1147</v>
      </c>
      <c r="CJ220" s="12" t="s">
        <v>1130</v>
      </c>
      <c r="CK220" s="12" t="s">
        <v>932</v>
      </c>
      <c r="CL220" s="37">
        <v>2414290984</v>
      </c>
      <c r="CM220" s="12">
        <v>11676</v>
      </c>
      <c r="CN220" s="12" t="s">
        <v>1513</v>
      </c>
      <c r="CO220" s="12" t="s">
        <v>1507</v>
      </c>
      <c r="CP220" s="12">
        <v>23782.8058859101</v>
      </c>
      <c r="CQ220" s="12">
        <v>75</v>
      </c>
      <c r="CS220" s="12"/>
      <c r="CT220" s="36" t="str">
        <f t="shared" si="3"/>
        <v>1bn - 50bn</v>
      </c>
      <c r="CU220" s="36" t="str">
        <f>VLOOKUP(CK220,Mapping!B:C,2,FALSE)</f>
        <v>US/CA</v>
      </c>
    </row>
    <row r="221" spans="1:99" ht="16" customHeight="1" x14ac:dyDescent="0.35">
      <c r="A221" s="12" t="s">
        <v>443</v>
      </c>
      <c r="B221" s="12" t="s">
        <v>925</v>
      </c>
      <c r="C221" s="12">
        <v>220</v>
      </c>
      <c r="D221" s="12">
        <v>27982</v>
      </c>
      <c r="E221" s="37">
        <v>152598720</v>
      </c>
      <c r="G221" s="37">
        <v>1393224</v>
      </c>
      <c r="H221" s="12">
        <v>0</v>
      </c>
      <c r="I221" s="37"/>
      <c r="K221" s="37"/>
      <c r="M221" s="37">
        <v>30203115</v>
      </c>
      <c r="N221" s="12">
        <v>0.02</v>
      </c>
      <c r="O221" s="37"/>
      <c r="Q221" s="12">
        <v>183441</v>
      </c>
      <c r="R221" s="37"/>
      <c r="T221" s="37">
        <v>5466590</v>
      </c>
      <c r="U221" s="12">
        <v>0</v>
      </c>
      <c r="V221" s="37"/>
      <c r="X221" s="37">
        <v>9063570</v>
      </c>
      <c r="Y221" s="12">
        <v>0.01</v>
      </c>
      <c r="Z221" s="37">
        <v>12185708</v>
      </c>
      <c r="AA221" s="12">
        <v>0.01</v>
      </c>
      <c r="AB221" s="37"/>
      <c r="AD221" s="37">
        <v>11907121</v>
      </c>
      <c r="AE221" s="12">
        <v>0.01</v>
      </c>
      <c r="AF221" s="37"/>
      <c r="AH221" s="37">
        <v>23164929</v>
      </c>
      <c r="AI221" s="12">
        <v>0.02</v>
      </c>
      <c r="AN221" s="37">
        <v>50182804</v>
      </c>
      <c r="AO221" s="12">
        <v>0.03</v>
      </c>
      <c r="AP221" s="37">
        <v>8166348</v>
      </c>
      <c r="AQ221" s="12">
        <v>0.01</v>
      </c>
      <c r="AR221" s="37">
        <v>314168</v>
      </c>
      <c r="AS221" s="12">
        <v>0</v>
      </c>
      <c r="AT221" s="37">
        <v>551143</v>
      </c>
      <c r="AU221" s="12">
        <v>0</v>
      </c>
      <c r="AV221" s="37"/>
      <c r="AX221" s="37"/>
      <c r="BA221" s="12">
        <v>88702</v>
      </c>
      <c r="BB221" s="12">
        <v>240739</v>
      </c>
      <c r="BC221" s="12">
        <v>412097</v>
      </c>
      <c r="BD221" s="12">
        <v>51702</v>
      </c>
      <c r="BE221" s="12">
        <v>8425</v>
      </c>
      <c r="BH221" s="12">
        <v>35369</v>
      </c>
      <c r="BI221" s="12">
        <v>297975</v>
      </c>
      <c r="BJ221" s="12">
        <v>106867</v>
      </c>
      <c r="BK221" s="12">
        <v>48835</v>
      </c>
      <c r="BM221" s="12">
        <v>0.01</v>
      </c>
      <c r="BN221" s="12">
        <v>0</v>
      </c>
      <c r="BQ221" s="12">
        <v>0.04</v>
      </c>
      <c r="BV221" s="12">
        <v>0.03</v>
      </c>
      <c r="BY221" s="12">
        <v>0.04</v>
      </c>
      <c r="BZ221" s="12">
        <v>0</v>
      </c>
      <c r="CB221" s="12">
        <v>0.04</v>
      </c>
      <c r="CC221" s="12">
        <v>0.01</v>
      </c>
      <c r="CD221" s="12">
        <v>0.03</v>
      </c>
      <c r="CE221" s="12">
        <v>0</v>
      </c>
      <c r="CF221" s="12">
        <v>0.04</v>
      </c>
      <c r="CG221" s="12" t="s">
        <v>934</v>
      </c>
      <c r="CH221" s="12">
        <v>13.82</v>
      </c>
      <c r="CI221" s="12" t="s">
        <v>1148</v>
      </c>
      <c r="CJ221" s="12" t="s">
        <v>1149</v>
      </c>
      <c r="CK221" s="12" t="s">
        <v>932</v>
      </c>
      <c r="CL221" s="37">
        <v>147455455985</v>
      </c>
      <c r="CM221" s="12">
        <v>10454</v>
      </c>
      <c r="CN221" s="12" t="s">
        <v>1509</v>
      </c>
      <c r="CO221" s="12" t="s">
        <v>1507</v>
      </c>
      <c r="CP221" s="12">
        <v>322444.24511187256</v>
      </c>
      <c r="CQ221" s="12">
        <v>53</v>
      </c>
      <c r="CS221" s="12"/>
      <c r="CT221" s="36" t="str">
        <f t="shared" si="3"/>
        <v>100bn</v>
      </c>
      <c r="CU221" s="36" t="str">
        <f>VLOOKUP(CK221,Mapping!B:C,2,FALSE)</f>
        <v>US/CA</v>
      </c>
    </row>
    <row r="222" spans="1:99" ht="16" customHeight="1" x14ac:dyDescent="0.35">
      <c r="A222" s="12" t="s">
        <v>1365</v>
      </c>
      <c r="B222" s="12" t="s">
        <v>933</v>
      </c>
      <c r="E222" s="37">
        <v>119806246</v>
      </c>
      <c r="G222" s="37" t="s">
        <v>1505</v>
      </c>
      <c r="I222" s="37"/>
      <c r="K222" s="37">
        <v>37727762</v>
      </c>
      <c r="L222" s="12">
        <v>0.03</v>
      </c>
      <c r="M222" s="37">
        <v>1580545</v>
      </c>
      <c r="N222" s="12">
        <v>0</v>
      </c>
      <c r="O222" s="37">
        <v>52945417</v>
      </c>
      <c r="P222" s="12">
        <v>0.04</v>
      </c>
      <c r="Q222" s="12">
        <v>141871</v>
      </c>
      <c r="R222" s="37"/>
      <c r="T222" s="37">
        <v>84515</v>
      </c>
      <c r="U222" s="12">
        <v>0</v>
      </c>
      <c r="V222" s="37"/>
      <c r="X222" s="37"/>
      <c r="Z222" s="37">
        <v>0</v>
      </c>
      <c r="AA222" s="12">
        <v>0</v>
      </c>
      <c r="AB222" s="37">
        <v>0</v>
      </c>
      <c r="AC222" s="12">
        <v>0</v>
      </c>
      <c r="AD222" s="37"/>
      <c r="AF222" s="37"/>
      <c r="AH222" s="37">
        <v>17915470</v>
      </c>
      <c r="AI222" s="12">
        <v>0.01</v>
      </c>
      <c r="AJ222" s="12">
        <v>0</v>
      </c>
      <c r="AL222" s="12">
        <v>3486300</v>
      </c>
      <c r="AN222" s="37">
        <v>9536375</v>
      </c>
      <c r="AO222" s="12">
        <v>0.01</v>
      </c>
      <c r="AP222" s="37">
        <v>16162</v>
      </c>
      <c r="AQ222" s="12">
        <v>0</v>
      </c>
      <c r="AR222" s="37">
        <v>0</v>
      </c>
      <c r="AS222" s="12">
        <v>0</v>
      </c>
      <c r="AT222" s="37"/>
      <c r="AV222" s="37"/>
      <c r="AX222" s="37"/>
      <c r="BB222" s="12">
        <v>12598</v>
      </c>
      <c r="BC222" s="12">
        <v>0</v>
      </c>
      <c r="BE222" s="12">
        <v>0</v>
      </c>
      <c r="BG222" s="12">
        <v>610800</v>
      </c>
      <c r="BH222" s="12">
        <v>70</v>
      </c>
      <c r="BI222" s="12">
        <v>56625</v>
      </c>
      <c r="BK222" s="12">
        <v>755</v>
      </c>
      <c r="BM222" s="12">
        <v>0</v>
      </c>
      <c r="BQ222" s="12">
        <v>0.03</v>
      </c>
      <c r="BR222" s="12">
        <v>0</v>
      </c>
      <c r="BS222" s="12">
        <v>0.01</v>
      </c>
      <c r="BU222" s="12">
        <v>0.02</v>
      </c>
      <c r="BV222" s="12">
        <v>0</v>
      </c>
      <c r="BY222" s="12">
        <v>0.01</v>
      </c>
      <c r="CC222" s="12">
        <v>0</v>
      </c>
      <c r="CD222" s="12">
        <v>0</v>
      </c>
      <c r="CE222" s="12">
        <v>0</v>
      </c>
      <c r="CG222" s="12" t="s">
        <v>929</v>
      </c>
      <c r="CH222" s="12">
        <v>28.442</v>
      </c>
      <c r="CI222" s="12" t="s">
        <v>967</v>
      </c>
      <c r="CJ222" s="12" t="s">
        <v>968</v>
      </c>
      <c r="CK222" s="12" t="s">
        <v>932</v>
      </c>
      <c r="CL222" s="37">
        <v>146960141587</v>
      </c>
      <c r="CN222" s="12" t="s">
        <v>1506</v>
      </c>
      <c r="CR222" s="12">
        <v>41771.020833333336</v>
      </c>
      <c r="CS222" s="12"/>
      <c r="CT222" s="36" t="str">
        <f t="shared" si="3"/>
        <v>100bn</v>
      </c>
      <c r="CU222" s="36" t="str">
        <f>VLOOKUP(CK222,Mapping!B:C,2,FALSE)</f>
        <v>US/CA</v>
      </c>
    </row>
    <row r="223" spans="1:99" ht="16" customHeight="1" x14ac:dyDescent="0.35">
      <c r="A223" s="12" t="s">
        <v>444</v>
      </c>
      <c r="B223" s="12" t="s">
        <v>933</v>
      </c>
      <c r="C223" s="12">
        <v>221</v>
      </c>
      <c r="D223" s="12">
        <v>27956</v>
      </c>
      <c r="E223" s="37">
        <v>487820720</v>
      </c>
      <c r="G223" s="37">
        <v>2010316</v>
      </c>
      <c r="H223" s="12">
        <v>0.01</v>
      </c>
      <c r="I223" s="37"/>
      <c r="K223" s="37">
        <v>287317240</v>
      </c>
      <c r="L223" s="12">
        <v>0.96</v>
      </c>
      <c r="M223" s="37">
        <v>370847</v>
      </c>
      <c r="N223" s="12">
        <v>0</v>
      </c>
      <c r="O223" s="37">
        <v>89265172</v>
      </c>
      <c r="P223" s="12">
        <v>0.3</v>
      </c>
      <c r="R223" s="37">
        <v>94662809</v>
      </c>
      <c r="S223" s="12">
        <v>0.32</v>
      </c>
      <c r="T223" s="37"/>
      <c r="V223" s="37">
        <v>3730255</v>
      </c>
      <c r="W223" s="12">
        <v>0.01</v>
      </c>
      <c r="X223" s="37">
        <v>1157032</v>
      </c>
      <c r="Y223" s="12">
        <v>0</v>
      </c>
      <c r="Z223" s="37"/>
      <c r="AB223" s="37">
        <v>0</v>
      </c>
      <c r="AC223" s="12">
        <v>0</v>
      </c>
      <c r="AD223" s="37"/>
      <c r="AF223" s="37">
        <v>1605421</v>
      </c>
      <c r="AG223" s="12">
        <v>0.01</v>
      </c>
      <c r="AH223" s="37"/>
      <c r="AJ223" s="12">
        <v>0</v>
      </c>
      <c r="AK223" s="12">
        <v>135260</v>
      </c>
      <c r="AL223" s="12">
        <v>4864233</v>
      </c>
      <c r="AM223" s="12">
        <v>2670670</v>
      </c>
      <c r="AN223" s="37"/>
      <c r="AP223" s="37"/>
      <c r="AR223" s="37"/>
      <c r="AT223" s="37"/>
      <c r="AV223" s="37"/>
      <c r="AX223" s="37">
        <v>7701628</v>
      </c>
      <c r="AY223" s="12">
        <v>0.03</v>
      </c>
      <c r="AZ223" s="12">
        <v>7130822</v>
      </c>
      <c r="BA223" s="12">
        <v>10204</v>
      </c>
      <c r="BB223" s="12">
        <v>2530</v>
      </c>
      <c r="BF223" s="12">
        <v>95000</v>
      </c>
      <c r="BG223" s="12">
        <v>3732462</v>
      </c>
      <c r="BN223" s="12">
        <v>0</v>
      </c>
      <c r="BP223" s="12">
        <v>0</v>
      </c>
      <c r="BR223" s="12">
        <v>0</v>
      </c>
      <c r="BS223" s="12">
        <v>0.04</v>
      </c>
      <c r="BT223" s="12">
        <v>0</v>
      </c>
      <c r="BU223" s="12">
        <v>0.03</v>
      </c>
      <c r="BW223" s="12">
        <v>0.11</v>
      </c>
      <c r="BX223" s="12">
        <v>0.13</v>
      </c>
      <c r="BZ223" s="12">
        <v>0</v>
      </c>
      <c r="CC223" s="12">
        <v>0</v>
      </c>
      <c r="CG223" s="12" t="s">
        <v>940</v>
      </c>
      <c r="CH223" s="12">
        <v>32.331000000000003</v>
      </c>
      <c r="CI223" s="12" t="s">
        <v>964</v>
      </c>
      <c r="CJ223" s="12"/>
      <c r="CK223" s="12" t="s">
        <v>927</v>
      </c>
      <c r="CL223" s="37">
        <v>30053549007</v>
      </c>
      <c r="CM223" s="12">
        <v>1176</v>
      </c>
      <c r="CN223" s="12" t="s">
        <v>1506</v>
      </c>
      <c r="CO223" s="12" t="s">
        <v>1507</v>
      </c>
      <c r="CP223" s="12">
        <v>2541624.79338843</v>
      </c>
      <c r="CQ223" s="12">
        <v>68</v>
      </c>
      <c r="CS223" s="12"/>
      <c r="CT223" s="36" t="str">
        <f t="shared" si="3"/>
        <v>1bn - 50bn</v>
      </c>
      <c r="CU223" s="36" t="str">
        <f>VLOOKUP(CK223,Mapping!B:C,2,FALSE)</f>
        <v>CN</v>
      </c>
    </row>
    <row r="224" spans="1:99" ht="16" customHeight="1" x14ac:dyDescent="0.35">
      <c r="A224" s="12" t="s">
        <v>445</v>
      </c>
      <c r="B224" s="12" t="s">
        <v>933</v>
      </c>
      <c r="C224" s="12">
        <v>222</v>
      </c>
      <c r="D224" s="12">
        <v>27686</v>
      </c>
      <c r="E224" s="37">
        <v>685212208</v>
      </c>
      <c r="F224" s="12">
        <v>0</v>
      </c>
      <c r="G224" s="37">
        <v>1378486</v>
      </c>
      <c r="H224" s="12">
        <v>0</v>
      </c>
      <c r="I224" s="37">
        <v>0</v>
      </c>
      <c r="J224" s="12">
        <v>0</v>
      </c>
      <c r="K224" s="37">
        <v>67961764</v>
      </c>
      <c r="L224" s="12">
        <v>0.18</v>
      </c>
      <c r="M224" s="37">
        <v>116143215</v>
      </c>
      <c r="N224" s="12">
        <v>0.3</v>
      </c>
      <c r="O224" s="37">
        <v>2126169</v>
      </c>
      <c r="P224" s="12">
        <v>0.01</v>
      </c>
      <c r="Q224" s="12">
        <v>612215</v>
      </c>
      <c r="R224" s="37">
        <v>219549</v>
      </c>
      <c r="S224" s="12">
        <v>0</v>
      </c>
      <c r="T224" s="37">
        <v>87267752</v>
      </c>
      <c r="U224" s="12">
        <v>0.23</v>
      </c>
      <c r="V224" s="37"/>
      <c r="X224" s="37">
        <v>42668427</v>
      </c>
      <c r="Y224" s="12">
        <v>0.11</v>
      </c>
      <c r="Z224" s="37">
        <v>56479</v>
      </c>
      <c r="AA224" s="12">
        <v>0</v>
      </c>
      <c r="AB224" s="37"/>
      <c r="AD224" s="37"/>
      <c r="AF224" s="37"/>
      <c r="AH224" s="37">
        <v>77310510</v>
      </c>
      <c r="AI224" s="12">
        <v>0.2</v>
      </c>
      <c r="AL224" s="12">
        <v>140002</v>
      </c>
      <c r="AN224" s="37">
        <v>221854392</v>
      </c>
      <c r="AO224" s="12">
        <v>0.57999999999999996</v>
      </c>
      <c r="AP224" s="37">
        <v>67339299</v>
      </c>
      <c r="AQ224" s="12">
        <v>0.18</v>
      </c>
      <c r="AR224" s="37"/>
      <c r="AT224" s="37">
        <v>886166</v>
      </c>
      <c r="AU224" s="12">
        <v>0</v>
      </c>
      <c r="AV224" s="37"/>
      <c r="AX224" s="37"/>
      <c r="AZ224" s="12">
        <v>20300</v>
      </c>
      <c r="BA224" s="12">
        <v>417581</v>
      </c>
      <c r="BB224" s="12">
        <v>925739</v>
      </c>
      <c r="BC224" s="12">
        <v>1910</v>
      </c>
      <c r="BD224" s="12">
        <v>83130</v>
      </c>
      <c r="BG224" s="12">
        <v>1100100</v>
      </c>
      <c r="BH224" s="12">
        <v>291651</v>
      </c>
      <c r="BI224" s="12">
        <v>1317325</v>
      </c>
      <c r="BK224" s="12">
        <v>779594</v>
      </c>
      <c r="BN224" s="12">
        <v>0</v>
      </c>
      <c r="BO224" s="12">
        <v>0</v>
      </c>
      <c r="BQ224" s="12">
        <v>0.15</v>
      </c>
      <c r="BS224" s="12">
        <v>0.01</v>
      </c>
      <c r="BU224" s="12">
        <v>0</v>
      </c>
      <c r="BV224" s="12">
        <v>0.25</v>
      </c>
      <c r="BX224" s="12">
        <v>0</v>
      </c>
      <c r="BY224" s="12">
        <v>0.17</v>
      </c>
      <c r="BZ224" s="12">
        <v>0.01</v>
      </c>
      <c r="CC224" s="12">
        <v>0.04</v>
      </c>
      <c r="CD224" s="12">
        <v>0</v>
      </c>
      <c r="CE224" s="12">
        <v>0.02</v>
      </c>
      <c r="CF224" s="12">
        <v>7.0000000000000007E-2</v>
      </c>
      <c r="CG224" s="12" t="s">
        <v>976</v>
      </c>
      <c r="CH224" s="12">
        <v>90.578999999999994</v>
      </c>
      <c r="CI224" s="12" t="s">
        <v>967</v>
      </c>
      <c r="CJ224" s="12" t="s">
        <v>968</v>
      </c>
      <c r="CK224" s="12" t="s">
        <v>932</v>
      </c>
      <c r="CL224" s="37">
        <v>38116423082</v>
      </c>
      <c r="CM224" s="12">
        <v>10270</v>
      </c>
      <c r="CN224" s="12" t="s">
        <v>1506</v>
      </c>
      <c r="CO224" s="12" t="s">
        <v>1507</v>
      </c>
      <c r="CP224" s="12">
        <v>1022121.0643015521</v>
      </c>
      <c r="CQ224" s="12">
        <v>90</v>
      </c>
      <c r="CS224" s="12"/>
      <c r="CT224" s="36" t="str">
        <f t="shared" si="3"/>
        <v>1bn - 50bn</v>
      </c>
      <c r="CU224" s="36" t="str">
        <f>VLOOKUP(CK224,Mapping!B:C,2,FALSE)</f>
        <v>US/CA</v>
      </c>
    </row>
    <row r="225" spans="1:99" ht="16" customHeight="1" x14ac:dyDescent="0.35">
      <c r="A225" s="12" t="s">
        <v>447</v>
      </c>
      <c r="B225" s="12" t="s">
        <v>925</v>
      </c>
      <c r="C225" s="12">
        <v>223</v>
      </c>
      <c r="D225" s="12">
        <v>27466</v>
      </c>
      <c r="E225" s="37">
        <v>6002175</v>
      </c>
      <c r="G225" s="37">
        <v>1975080</v>
      </c>
      <c r="H225" s="12">
        <v>0.95</v>
      </c>
      <c r="I225" s="37"/>
      <c r="K225" s="37"/>
      <c r="M225" s="37">
        <v>2898180</v>
      </c>
      <c r="N225" s="12">
        <v>1.39</v>
      </c>
      <c r="O225" s="37"/>
      <c r="R225" s="37"/>
      <c r="T225" s="37"/>
      <c r="V225" s="37"/>
      <c r="X225" s="37"/>
      <c r="Z225" s="37">
        <v>1128915</v>
      </c>
      <c r="AA225" s="12">
        <v>0.54</v>
      </c>
      <c r="AB225" s="37"/>
      <c r="AD225" s="37"/>
      <c r="AF225" s="37"/>
      <c r="AH225" s="37"/>
      <c r="AN225" s="37"/>
      <c r="AP225" s="37"/>
      <c r="AR225" s="37"/>
      <c r="AT225" s="37"/>
      <c r="AV225" s="37"/>
      <c r="AX225" s="37"/>
      <c r="BB225" s="12">
        <v>19772</v>
      </c>
      <c r="BC225" s="12">
        <v>39335</v>
      </c>
      <c r="BN225" s="12">
        <v>0</v>
      </c>
      <c r="CC225" s="12">
        <v>0</v>
      </c>
      <c r="CD225" s="12">
        <v>0</v>
      </c>
      <c r="CG225" s="12" t="s">
        <v>959</v>
      </c>
      <c r="CH225" s="12">
        <v>36.433</v>
      </c>
      <c r="CI225" s="12" t="s">
        <v>1150</v>
      </c>
      <c r="CJ225" s="12"/>
      <c r="CK225" s="12" t="s">
        <v>1151</v>
      </c>
      <c r="CL225" s="37">
        <v>204997263</v>
      </c>
      <c r="CM225" s="12">
        <v>3957</v>
      </c>
      <c r="CN225" s="12" t="s">
        <v>1528</v>
      </c>
      <c r="CO225" s="12" t="s">
        <v>1508</v>
      </c>
      <c r="CP225" s="12">
        <v>-12604.938520459584</v>
      </c>
      <c r="CQ225" s="12">
        <v>85</v>
      </c>
      <c r="CS225" s="12"/>
      <c r="CT225" s="36" t="str">
        <f t="shared" si="3"/>
        <v>500mn</v>
      </c>
      <c r="CU225" s="36" t="str">
        <f>VLOOKUP(CK225,Mapping!B:C,2,FALSE)</f>
        <v>EU</v>
      </c>
    </row>
    <row r="226" spans="1:99" ht="16" customHeight="1" x14ac:dyDescent="0.35">
      <c r="A226" s="12" t="s">
        <v>448</v>
      </c>
      <c r="B226" s="12" t="s">
        <v>933</v>
      </c>
      <c r="C226" s="12">
        <v>224</v>
      </c>
      <c r="D226" s="12">
        <v>27457</v>
      </c>
      <c r="E226" s="37">
        <v>18984261</v>
      </c>
      <c r="G226" s="37">
        <v>1367084</v>
      </c>
      <c r="H226" s="12">
        <v>0.47</v>
      </c>
      <c r="I226" s="37"/>
      <c r="K226" s="37">
        <v>2703329</v>
      </c>
      <c r="L226" s="12">
        <v>0.94</v>
      </c>
      <c r="M226" s="37">
        <v>1881900</v>
      </c>
      <c r="N226" s="12">
        <v>0.65</v>
      </c>
      <c r="O226" s="37">
        <v>3326390</v>
      </c>
      <c r="P226" s="12">
        <v>1.1499999999999999</v>
      </c>
      <c r="R226" s="37"/>
      <c r="T226" s="37">
        <v>4900845</v>
      </c>
      <c r="U226" s="12">
        <v>1.7</v>
      </c>
      <c r="V226" s="37">
        <v>3484547</v>
      </c>
      <c r="W226" s="12">
        <v>1.21</v>
      </c>
      <c r="X226" s="37">
        <v>1320166</v>
      </c>
      <c r="Y226" s="12">
        <v>0.46</v>
      </c>
      <c r="Z226" s="37"/>
      <c r="AB226" s="37"/>
      <c r="AD226" s="37"/>
      <c r="AF226" s="37"/>
      <c r="AH226" s="37"/>
      <c r="AK226" s="12">
        <v>160142</v>
      </c>
      <c r="AL226" s="12">
        <v>219033</v>
      </c>
      <c r="AN226" s="37"/>
      <c r="AP226" s="37"/>
      <c r="AR226" s="37"/>
      <c r="AT226" s="37"/>
      <c r="AV226" s="37"/>
      <c r="AX226" s="37"/>
      <c r="BA226" s="12">
        <v>12920</v>
      </c>
      <c r="BB226" s="12">
        <v>15000</v>
      </c>
      <c r="BG226" s="12">
        <v>43766</v>
      </c>
      <c r="BK226" s="12">
        <v>47618</v>
      </c>
      <c r="BN226" s="12">
        <v>0</v>
      </c>
      <c r="BS226" s="12">
        <v>0</v>
      </c>
      <c r="BT226" s="12">
        <v>0</v>
      </c>
      <c r="BU226" s="12">
        <v>0</v>
      </c>
      <c r="BZ226" s="12">
        <v>0</v>
      </c>
      <c r="CC226" s="12">
        <v>0</v>
      </c>
      <c r="CE226" s="12">
        <v>0</v>
      </c>
      <c r="CG226" s="12" t="s">
        <v>929</v>
      </c>
      <c r="CH226" s="12">
        <v>96.409000000000006</v>
      </c>
      <c r="CI226" s="12" t="s">
        <v>953</v>
      </c>
      <c r="CJ226" s="12"/>
      <c r="CK226" s="12" t="s">
        <v>954</v>
      </c>
      <c r="CL226" s="37">
        <v>294732119</v>
      </c>
      <c r="CM226" s="12">
        <v>1036</v>
      </c>
      <c r="CN226" s="12" t="s">
        <v>1506</v>
      </c>
      <c r="CO226" s="12" t="s">
        <v>1507</v>
      </c>
      <c r="CP226" s="12">
        <v>26628.88530538198</v>
      </c>
      <c r="CQ226" s="12">
        <v>93</v>
      </c>
      <c r="CS226" s="12"/>
      <c r="CT226" s="36" t="str">
        <f t="shared" si="3"/>
        <v>500mn</v>
      </c>
      <c r="CU226" s="36" t="str">
        <f>VLOOKUP(CK226,Mapping!B:C,2,FALSE)</f>
        <v>EU</v>
      </c>
    </row>
    <row r="227" spans="1:99" ht="16" customHeight="1" x14ac:dyDescent="0.35">
      <c r="A227" s="12" t="s">
        <v>449</v>
      </c>
      <c r="B227" s="12" t="s">
        <v>925</v>
      </c>
      <c r="C227" s="12">
        <v>225</v>
      </c>
      <c r="D227" s="12">
        <v>27413</v>
      </c>
      <c r="E227" s="37">
        <v>1364893</v>
      </c>
      <c r="G227" s="37">
        <v>1364893</v>
      </c>
      <c r="H227" s="12">
        <v>0.02</v>
      </c>
      <c r="I227" s="37"/>
      <c r="K227" s="37"/>
      <c r="M227" s="37">
        <v>0</v>
      </c>
      <c r="N227" s="12">
        <v>0</v>
      </c>
      <c r="O227" s="37"/>
      <c r="R227" s="37"/>
      <c r="T227" s="37"/>
      <c r="V227" s="37"/>
      <c r="X227" s="37">
        <v>0</v>
      </c>
      <c r="Y227" s="12">
        <v>0</v>
      </c>
      <c r="Z227" s="37"/>
      <c r="AB227" s="37"/>
      <c r="AD227" s="37"/>
      <c r="AF227" s="37"/>
      <c r="AH227" s="37"/>
      <c r="AN227" s="37"/>
      <c r="AP227" s="37"/>
      <c r="AR227" s="37"/>
      <c r="AT227" s="37"/>
      <c r="AV227" s="37"/>
      <c r="AX227" s="37"/>
      <c r="BA227" s="12">
        <v>0</v>
      </c>
      <c r="BB227" s="12">
        <v>0</v>
      </c>
      <c r="BN227" s="12">
        <v>0</v>
      </c>
      <c r="BZ227" s="12">
        <v>0</v>
      </c>
      <c r="CC227" s="12">
        <v>0</v>
      </c>
      <c r="CG227" s="12" t="s">
        <v>976</v>
      </c>
      <c r="CH227" s="12">
        <v>150.803</v>
      </c>
      <c r="CI227" s="12" t="s">
        <v>1016</v>
      </c>
      <c r="CJ227" s="12" t="s">
        <v>1017</v>
      </c>
      <c r="CK227" s="12" t="s">
        <v>932</v>
      </c>
      <c r="CL227" s="37">
        <v>6517595582</v>
      </c>
      <c r="CM227" s="12">
        <v>13950</v>
      </c>
      <c r="CN227" s="12" t="s">
        <v>1513</v>
      </c>
      <c r="CO227" s="12" t="s">
        <v>1507</v>
      </c>
      <c r="CP227" s="12">
        <v>1267.9701673049788</v>
      </c>
      <c r="CQ227" s="12">
        <v>37</v>
      </c>
      <c r="CS227" s="12"/>
      <c r="CT227" s="36" t="str">
        <f t="shared" si="3"/>
        <v>1bn - 50bn</v>
      </c>
      <c r="CU227" s="36" t="str">
        <f>VLOOKUP(CK227,Mapping!B:C,2,FALSE)</f>
        <v>US/CA</v>
      </c>
    </row>
    <row r="228" spans="1:99" ht="16" customHeight="1" x14ac:dyDescent="0.35">
      <c r="A228" s="12" t="s">
        <v>322</v>
      </c>
      <c r="B228" s="12" t="s">
        <v>925</v>
      </c>
      <c r="C228" s="12">
        <v>226</v>
      </c>
      <c r="D228" s="12">
        <v>26869</v>
      </c>
      <c r="E228" s="37">
        <v>131219137</v>
      </c>
      <c r="F228" s="12">
        <v>45769</v>
      </c>
      <c r="G228" s="37">
        <v>1708331</v>
      </c>
      <c r="H228" s="12">
        <v>0.08</v>
      </c>
      <c r="I228" s="37">
        <v>3258522</v>
      </c>
      <c r="J228" s="12">
        <v>0.16</v>
      </c>
      <c r="K228" s="37">
        <v>44377783</v>
      </c>
      <c r="L228" s="12">
        <v>2.14</v>
      </c>
      <c r="M228" s="37">
        <v>2244140</v>
      </c>
      <c r="N228" s="12">
        <v>0.11</v>
      </c>
      <c r="O228" s="37">
        <v>27560036</v>
      </c>
      <c r="P228" s="12">
        <v>1.33</v>
      </c>
      <c r="R228" s="37">
        <v>2431611</v>
      </c>
      <c r="S228" s="12">
        <v>0.12</v>
      </c>
      <c r="T228" s="37">
        <v>861226</v>
      </c>
      <c r="U228" s="12">
        <v>0.04</v>
      </c>
      <c r="V228" s="37">
        <v>7520632</v>
      </c>
      <c r="W228" s="12">
        <v>0.36</v>
      </c>
      <c r="X228" s="37">
        <v>10418273</v>
      </c>
      <c r="Y228" s="12">
        <v>0.5</v>
      </c>
      <c r="Z228" s="37"/>
      <c r="AB228" s="37">
        <v>589548</v>
      </c>
      <c r="AC228" s="12">
        <v>0.03</v>
      </c>
      <c r="AD228" s="37"/>
      <c r="AF228" s="37">
        <v>1900311</v>
      </c>
      <c r="AG228" s="12">
        <v>0.09</v>
      </c>
      <c r="AH228" s="37"/>
      <c r="AJ228" s="12">
        <v>41107</v>
      </c>
      <c r="AK228" s="12">
        <v>272700</v>
      </c>
      <c r="AL228" s="12">
        <v>1501800</v>
      </c>
      <c r="AM228" s="12">
        <v>9830400</v>
      </c>
      <c r="AN228" s="37"/>
      <c r="AP228" s="37"/>
      <c r="AR228" s="37"/>
      <c r="AT228" s="37"/>
      <c r="AV228" s="37"/>
      <c r="AX228" s="37">
        <v>28348724</v>
      </c>
      <c r="AY228" s="12">
        <v>1.37</v>
      </c>
      <c r="AZ228" s="12">
        <v>183170</v>
      </c>
      <c r="BA228" s="12">
        <v>91880</v>
      </c>
      <c r="BB228" s="12">
        <v>15310</v>
      </c>
      <c r="BF228" s="12">
        <v>112450</v>
      </c>
      <c r="BG228" s="12">
        <v>576500</v>
      </c>
      <c r="BK228" s="12">
        <v>6258</v>
      </c>
      <c r="BN228" s="12">
        <v>0</v>
      </c>
      <c r="BO228" s="12">
        <v>0.01</v>
      </c>
      <c r="BP228" s="12">
        <v>0</v>
      </c>
      <c r="BR228" s="12">
        <v>0</v>
      </c>
      <c r="BS228" s="12">
        <v>0.01</v>
      </c>
      <c r="BT228" s="12">
        <v>0.01</v>
      </c>
      <c r="BU228" s="12">
        <v>0.01</v>
      </c>
      <c r="BW228" s="12">
        <v>0.42</v>
      </c>
      <c r="BX228" s="12">
        <v>0</v>
      </c>
      <c r="BZ228" s="12">
        <v>0</v>
      </c>
      <c r="CC228" s="12">
        <v>0</v>
      </c>
      <c r="CE228" s="12">
        <v>0</v>
      </c>
      <c r="CG228" s="12" t="s">
        <v>929</v>
      </c>
      <c r="CH228" s="12">
        <v>51.13</v>
      </c>
      <c r="CI228" s="12" t="s">
        <v>950</v>
      </c>
      <c r="CJ228" s="12"/>
      <c r="CK228" s="12" t="s">
        <v>951</v>
      </c>
      <c r="CL228" s="37">
        <v>2084872940</v>
      </c>
      <c r="CM228" s="12">
        <v>1761</v>
      </c>
      <c r="CN228" s="12" t="s">
        <v>1506</v>
      </c>
      <c r="CO228" s="12" t="s">
        <v>1507</v>
      </c>
      <c r="CP228" s="12">
        <v>22446.946180205603</v>
      </c>
      <c r="CQ228" s="12">
        <v>98</v>
      </c>
      <c r="CR228" s="12">
        <v>41775.083333333336</v>
      </c>
      <c r="CS228" s="12"/>
      <c r="CT228" s="36" t="str">
        <f t="shared" si="3"/>
        <v>1bn - 50bn</v>
      </c>
      <c r="CU228" s="36" t="str">
        <f>VLOOKUP(CK228,Mapping!B:C,2,FALSE)</f>
        <v>HK</v>
      </c>
    </row>
    <row r="229" spans="1:99" ht="16" customHeight="1" x14ac:dyDescent="0.35">
      <c r="A229" s="12" t="s">
        <v>33</v>
      </c>
      <c r="B229" s="12" t="s">
        <v>933</v>
      </c>
      <c r="C229" s="12">
        <v>227</v>
      </c>
      <c r="D229" s="12">
        <v>26844</v>
      </c>
      <c r="E229" s="37">
        <v>5936392447</v>
      </c>
      <c r="F229" s="12">
        <v>6509148</v>
      </c>
      <c r="G229" s="37">
        <v>1595339</v>
      </c>
      <c r="H229" s="12">
        <v>0.01</v>
      </c>
      <c r="I229" s="37">
        <v>337138602</v>
      </c>
      <c r="J229" s="12">
        <v>1.66</v>
      </c>
      <c r="K229" s="37">
        <v>1034187728</v>
      </c>
      <c r="L229" s="12">
        <v>5.08</v>
      </c>
      <c r="M229" s="37"/>
      <c r="O229" s="37">
        <v>1129780541</v>
      </c>
      <c r="P229" s="12">
        <v>5.55</v>
      </c>
      <c r="Q229" s="12">
        <v>140</v>
      </c>
      <c r="R229" s="37">
        <v>1218147959</v>
      </c>
      <c r="S229" s="12">
        <v>5.99</v>
      </c>
      <c r="T229" s="37"/>
      <c r="V229" s="37">
        <v>879295298</v>
      </c>
      <c r="W229" s="12">
        <v>4.32</v>
      </c>
      <c r="X229" s="37">
        <v>4806868</v>
      </c>
      <c r="Y229" s="12">
        <v>0.02</v>
      </c>
      <c r="Z229" s="37"/>
      <c r="AB229" s="37">
        <v>681925211</v>
      </c>
      <c r="AC229" s="12">
        <v>3.35</v>
      </c>
      <c r="AD229" s="37"/>
      <c r="AF229" s="37">
        <v>570442795</v>
      </c>
      <c r="AG229" s="12">
        <v>2.8</v>
      </c>
      <c r="AH229" s="37">
        <v>18616</v>
      </c>
      <c r="AI229" s="12">
        <v>0</v>
      </c>
      <c r="AJ229" s="12">
        <v>41741256</v>
      </c>
      <c r="AK229" s="12">
        <v>37021117</v>
      </c>
      <c r="AL229" s="12">
        <v>66821171</v>
      </c>
      <c r="AM229" s="12">
        <v>35487474</v>
      </c>
      <c r="AN229" s="37">
        <v>225879</v>
      </c>
      <c r="AO229" s="12">
        <v>0</v>
      </c>
      <c r="AP229" s="37"/>
      <c r="AR229" s="37"/>
      <c r="AT229" s="37"/>
      <c r="AV229" s="37"/>
      <c r="AX229" s="37">
        <v>78827611</v>
      </c>
      <c r="AY229" s="12">
        <v>0.39</v>
      </c>
      <c r="AZ229" s="12">
        <v>108948771</v>
      </c>
      <c r="BA229" s="12">
        <v>48681</v>
      </c>
      <c r="BF229" s="12">
        <v>32574062</v>
      </c>
      <c r="BG229" s="12">
        <v>17499184</v>
      </c>
      <c r="BI229" s="12">
        <v>1457</v>
      </c>
      <c r="BN229" s="12">
        <v>0</v>
      </c>
      <c r="BO229" s="12">
        <v>0.94</v>
      </c>
      <c r="BP229" s="12">
        <v>1.4</v>
      </c>
      <c r="BQ229" s="12">
        <v>0</v>
      </c>
      <c r="BR229" s="12">
        <v>1.67</v>
      </c>
      <c r="BS229" s="12">
        <v>0.19</v>
      </c>
      <c r="BT229" s="12">
        <v>1.1499999999999999</v>
      </c>
      <c r="BU229" s="12">
        <v>0.35</v>
      </c>
      <c r="BW229" s="12">
        <v>1.51</v>
      </c>
      <c r="BX229" s="12">
        <v>1.95</v>
      </c>
      <c r="BY229" s="12">
        <v>0</v>
      </c>
      <c r="BZ229" s="12">
        <v>0</v>
      </c>
      <c r="CG229" s="12" t="s">
        <v>929</v>
      </c>
      <c r="CH229" s="12">
        <v>55.36</v>
      </c>
      <c r="CI229" s="12" t="s">
        <v>950</v>
      </c>
      <c r="CJ229" s="12"/>
      <c r="CK229" s="12" t="s">
        <v>951</v>
      </c>
      <c r="CL229" s="37">
        <v>20343937181</v>
      </c>
      <c r="CM229" s="12">
        <v>5376</v>
      </c>
      <c r="CN229" s="12" t="s">
        <v>1506</v>
      </c>
      <c r="CO229" s="12" t="s">
        <v>1507</v>
      </c>
      <c r="CP229" s="12">
        <v>-4711264.4426526912</v>
      </c>
      <c r="CQ229" s="12">
        <v>94</v>
      </c>
      <c r="CS229" s="12"/>
      <c r="CT229" s="36" t="str">
        <f t="shared" si="3"/>
        <v>1bn - 50bn</v>
      </c>
      <c r="CU229" s="36" t="str">
        <f>VLOOKUP(CK229,Mapping!B:C,2,FALSE)</f>
        <v>HK</v>
      </c>
    </row>
    <row r="230" spans="1:99" ht="16" customHeight="1" x14ac:dyDescent="0.35">
      <c r="A230" s="12" t="s">
        <v>456</v>
      </c>
      <c r="B230" s="12" t="s">
        <v>925</v>
      </c>
      <c r="C230" s="12">
        <v>228</v>
      </c>
      <c r="D230" s="12">
        <v>26004</v>
      </c>
      <c r="E230" s="37">
        <v>27230573</v>
      </c>
      <c r="G230" s="37">
        <v>1294739</v>
      </c>
      <c r="H230" s="12">
        <v>0.12</v>
      </c>
      <c r="I230" s="37"/>
      <c r="K230" s="37"/>
      <c r="M230" s="37">
        <v>16292236</v>
      </c>
      <c r="N230" s="12">
        <v>1.46</v>
      </c>
      <c r="O230" s="37"/>
      <c r="R230" s="37"/>
      <c r="T230" s="37">
        <v>4888532</v>
      </c>
      <c r="U230" s="12">
        <v>0.44</v>
      </c>
      <c r="V230" s="37"/>
      <c r="X230" s="37">
        <v>2828955</v>
      </c>
      <c r="Y230" s="12">
        <v>0.25</v>
      </c>
      <c r="Z230" s="37">
        <v>743833</v>
      </c>
      <c r="AA230" s="12">
        <v>7.0000000000000007E-2</v>
      </c>
      <c r="AB230" s="37"/>
      <c r="AD230" s="37">
        <v>1182278</v>
      </c>
      <c r="AE230" s="12">
        <v>0.11</v>
      </c>
      <c r="AF230" s="37"/>
      <c r="AH230" s="37"/>
      <c r="AN230" s="37"/>
      <c r="AP230" s="37"/>
      <c r="AR230" s="37"/>
      <c r="AT230" s="37"/>
      <c r="AV230" s="37"/>
      <c r="AX230" s="37"/>
      <c r="BA230" s="12">
        <v>27686</v>
      </c>
      <c r="BB230" s="12">
        <v>129860</v>
      </c>
      <c r="BC230" s="12">
        <v>25155</v>
      </c>
      <c r="BJ230" s="12">
        <v>10611</v>
      </c>
      <c r="BK230" s="12">
        <v>43671</v>
      </c>
      <c r="BN230" s="12">
        <v>0</v>
      </c>
      <c r="BZ230" s="12">
        <v>0</v>
      </c>
      <c r="CB230" s="12">
        <v>0</v>
      </c>
      <c r="CC230" s="12">
        <v>0.01</v>
      </c>
      <c r="CD230" s="12">
        <v>0</v>
      </c>
      <c r="CE230" s="12">
        <v>0</v>
      </c>
      <c r="CG230" s="12" t="s">
        <v>934</v>
      </c>
      <c r="CH230" s="12">
        <v>266.33199999999999</v>
      </c>
      <c r="CI230" s="12" t="s">
        <v>1053</v>
      </c>
      <c r="CJ230" s="12"/>
      <c r="CK230" s="12" t="s">
        <v>1054</v>
      </c>
      <c r="CL230" s="37">
        <v>1113878553</v>
      </c>
      <c r="CM230" s="12">
        <v>11469</v>
      </c>
      <c r="CN230" s="12" t="s">
        <v>1522</v>
      </c>
      <c r="CO230" s="12" t="s">
        <v>1507</v>
      </c>
      <c r="CP230" s="12">
        <v>31787.643620237857</v>
      </c>
      <c r="CQ230" s="12">
        <v>62</v>
      </c>
      <c r="CS230" s="12"/>
      <c r="CT230" s="36" t="str">
        <f t="shared" si="3"/>
        <v>1bn - 50bn</v>
      </c>
      <c r="CU230" s="36" t="str">
        <f>VLOOKUP(CK230,Mapping!B:C,2,FALSE)</f>
        <v>EU</v>
      </c>
    </row>
    <row r="231" spans="1:99" ht="16" customHeight="1" x14ac:dyDescent="0.35">
      <c r="A231" s="12" t="s">
        <v>458</v>
      </c>
      <c r="B231" s="12" t="s">
        <v>925</v>
      </c>
      <c r="C231" s="12">
        <v>229</v>
      </c>
      <c r="D231" s="12">
        <v>26000</v>
      </c>
      <c r="E231" s="37">
        <v>4759328</v>
      </c>
      <c r="G231" s="37">
        <v>1294540</v>
      </c>
      <c r="H231" s="12">
        <v>1.73</v>
      </c>
      <c r="I231" s="37"/>
      <c r="K231" s="37"/>
      <c r="M231" s="37">
        <v>727668</v>
      </c>
      <c r="N231" s="12">
        <v>0.97</v>
      </c>
      <c r="O231" s="37"/>
      <c r="R231" s="37"/>
      <c r="T231" s="37"/>
      <c r="V231" s="37"/>
      <c r="X231" s="37"/>
      <c r="Z231" s="37">
        <v>1567210</v>
      </c>
      <c r="AA231" s="12">
        <v>2.1</v>
      </c>
      <c r="AB231" s="37"/>
      <c r="AD231" s="37">
        <v>1169910</v>
      </c>
      <c r="AE231" s="12">
        <v>1.57</v>
      </c>
      <c r="AF231" s="37"/>
      <c r="AH231" s="37"/>
      <c r="AN231" s="37"/>
      <c r="AP231" s="37"/>
      <c r="AR231" s="37"/>
      <c r="AT231" s="37"/>
      <c r="AV231" s="37"/>
      <c r="AX231" s="37"/>
      <c r="BB231" s="12">
        <v>5800</v>
      </c>
      <c r="BC231" s="12">
        <v>53000</v>
      </c>
      <c r="BJ231" s="12">
        <v>10500</v>
      </c>
      <c r="BN231" s="12">
        <v>0</v>
      </c>
      <c r="CB231" s="12">
        <v>0</v>
      </c>
      <c r="CC231" s="12">
        <v>0</v>
      </c>
      <c r="CD231" s="12">
        <v>0</v>
      </c>
      <c r="CG231" s="12" t="s">
        <v>929</v>
      </c>
      <c r="CH231" s="12">
        <v>74.605000000000004</v>
      </c>
      <c r="CI231" s="12" t="s">
        <v>1064</v>
      </c>
      <c r="CJ231" s="12"/>
      <c r="CK231" s="12" t="s">
        <v>1064</v>
      </c>
      <c r="CL231" s="37">
        <v>74811565</v>
      </c>
      <c r="CM231" s="12">
        <v>5301</v>
      </c>
      <c r="CN231" s="12" t="s">
        <v>1506</v>
      </c>
      <c r="CO231" s="12" t="s">
        <v>1507</v>
      </c>
      <c r="CP231" s="12">
        <v>-7949.0626889739979</v>
      </c>
      <c r="CQ231" s="12">
        <v>90</v>
      </c>
      <c r="CS231" s="12"/>
      <c r="CT231" s="36" t="str">
        <f t="shared" si="3"/>
        <v>500mn</v>
      </c>
      <c r="CU231" s="36" t="str">
        <f>VLOOKUP(CK231,Mapping!B:C,2,FALSE)</f>
        <v>EU</v>
      </c>
    </row>
    <row r="232" spans="1:99" ht="16" customHeight="1" x14ac:dyDescent="0.35">
      <c r="A232" s="12" t="s">
        <v>1408</v>
      </c>
      <c r="B232" s="12" t="s">
        <v>933</v>
      </c>
      <c r="C232" s="12">
        <v>547</v>
      </c>
      <c r="D232" s="12">
        <v>0</v>
      </c>
      <c r="E232" s="37">
        <v>991676918</v>
      </c>
      <c r="G232" s="37">
        <v>0</v>
      </c>
      <c r="H232" s="12">
        <v>0</v>
      </c>
      <c r="I232" s="37"/>
      <c r="K232" s="37">
        <v>100217582</v>
      </c>
      <c r="L232" s="12">
        <v>0.03</v>
      </c>
      <c r="M232" s="37">
        <v>67095255</v>
      </c>
      <c r="N232" s="12">
        <v>0.02</v>
      </c>
      <c r="O232" s="37">
        <v>64367309</v>
      </c>
      <c r="P232" s="12">
        <v>0.02</v>
      </c>
      <c r="Q232" s="12">
        <v>1298924</v>
      </c>
      <c r="R232" s="37">
        <v>13259231</v>
      </c>
      <c r="S232" s="12">
        <v>0</v>
      </c>
      <c r="T232" s="37">
        <v>0</v>
      </c>
      <c r="U232" s="12">
        <v>0</v>
      </c>
      <c r="V232" s="37">
        <v>9955805</v>
      </c>
      <c r="W232" s="12">
        <v>0</v>
      </c>
      <c r="X232" s="37">
        <v>173927322</v>
      </c>
      <c r="Y232" s="12">
        <v>0.06</v>
      </c>
      <c r="Z232" s="37"/>
      <c r="AB232" s="37">
        <v>6835302</v>
      </c>
      <c r="AC232" s="12">
        <v>0</v>
      </c>
      <c r="AD232" s="37">
        <v>0</v>
      </c>
      <c r="AE232" s="12">
        <v>0</v>
      </c>
      <c r="AF232" s="37">
        <v>7396764</v>
      </c>
      <c r="AG232" s="12">
        <v>0</v>
      </c>
      <c r="AH232" s="37">
        <v>164028123</v>
      </c>
      <c r="AI232" s="12">
        <v>0.05</v>
      </c>
      <c r="AJ232" s="12">
        <v>476600</v>
      </c>
      <c r="AK232" s="12">
        <v>361000</v>
      </c>
      <c r="AL232" s="12">
        <v>3507500</v>
      </c>
      <c r="AM232" s="12">
        <v>239000</v>
      </c>
      <c r="AN232" s="37">
        <v>318780168</v>
      </c>
      <c r="AO232" s="12">
        <v>0.1</v>
      </c>
      <c r="AP232" s="37">
        <v>65124833</v>
      </c>
      <c r="AQ232" s="12">
        <v>0.02</v>
      </c>
      <c r="AR232" s="37"/>
      <c r="AT232" s="37">
        <v>0</v>
      </c>
      <c r="AU232" s="12">
        <v>0</v>
      </c>
      <c r="AV232" s="37"/>
      <c r="AX232" s="37">
        <v>689224</v>
      </c>
      <c r="AY232" s="12">
        <v>0</v>
      </c>
      <c r="AZ232" s="12">
        <v>998800</v>
      </c>
      <c r="BA232" s="12">
        <v>1702166</v>
      </c>
      <c r="BB232" s="12">
        <v>534794</v>
      </c>
      <c r="BD232" s="12">
        <v>0</v>
      </c>
      <c r="BF232" s="12">
        <v>437700</v>
      </c>
      <c r="BG232" s="12">
        <v>1301900</v>
      </c>
      <c r="BH232" s="12">
        <v>282060</v>
      </c>
      <c r="BI232" s="12">
        <v>1892850</v>
      </c>
      <c r="BJ232" s="12">
        <v>0</v>
      </c>
      <c r="BK232" s="12">
        <v>0</v>
      </c>
      <c r="BN232" s="12">
        <v>0</v>
      </c>
      <c r="BP232" s="12">
        <v>0.02</v>
      </c>
      <c r="BQ232" s="12">
        <v>0.31</v>
      </c>
      <c r="BR232" s="12">
        <v>0.02</v>
      </c>
      <c r="BS232" s="12">
        <v>0.01</v>
      </c>
      <c r="BT232" s="12">
        <v>0.01</v>
      </c>
      <c r="BU232" s="12">
        <v>0.02</v>
      </c>
      <c r="BV232" s="12">
        <v>0.24</v>
      </c>
      <c r="BW232" s="12">
        <v>0.01</v>
      </c>
      <c r="BX232" s="12">
        <v>0.02</v>
      </c>
      <c r="BY232" s="12">
        <v>0.24</v>
      </c>
      <c r="BZ232" s="12">
        <v>0.03</v>
      </c>
      <c r="CB232" s="12">
        <v>0</v>
      </c>
      <c r="CC232" s="12">
        <v>0.02</v>
      </c>
      <c r="CE232" s="12">
        <v>0</v>
      </c>
      <c r="CF232" s="12">
        <v>0</v>
      </c>
      <c r="CG232" s="12" t="s">
        <v>929</v>
      </c>
      <c r="CH232" s="12">
        <v>13.002000000000001</v>
      </c>
      <c r="CI232" s="12" t="s">
        <v>1056</v>
      </c>
      <c r="CJ232" s="12"/>
      <c r="CK232" s="12" t="s">
        <v>1057</v>
      </c>
      <c r="CL232" s="37">
        <v>311624869471</v>
      </c>
      <c r="CM232" s="12">
        <v>67</v>
      </c>
      <c r="CN232" s="12" t="s">
        <v>1506</v>
      </c>
      <c r="CO232" s="12" t="s">
        <v>1517</v>
      </c>
      <c r="CP232" s="12">
        <v>5385755.2711146949</v>
      </c>
      <c r="CQ232" s="12">
        <v>79</v>
      </c>
      <c r="CS232" s="12"/>
      <c r="CT232" s="36" t="str">
        <f t="shared" si="3"/>
        <v>100bn</v>
      </c>
      <c r="CU232" s="36" t="str">
        <f>VLOOKUP(CK232,Mapping!B:C,2,FALSE)</f>
        <v>Asia</v>
      </c>
    </row>
    <row r="233" spans="1:99" ht="16" customHeight="1" x14ac:dyDescent="0.35">
      <c r="A233" s="12" t="s">
        <v>185</v>
      </c>
      <c r="B233" s="12" t="s">
        <v>925</v>
      </c>
      <c r="C233" s="12">
        <v>231</v>
      </c>
      <c r="D233" s="12">
        <v>25600</v>
      </c>
      <c r="E233" s="37">
        <v>399867881</v>
      </c>
      <c r="F233" s="12">
        <v>288454</v>
      </c>
      <c r="G233" s="37">
        <v>1627648</v>
      </c>
      <c r="H233" s="12">
        <v>0.03</v>
      </c>
      <c r="I233" s="37">
        <v>14018133</v>
      </c>
      <c r="J233" s="12">
        <v>0.3</v>
      </c>
      <c r="K233" s="37">
        <v>117543166</v>
      </c>
      <c r="L233" s="12">
        <v>2.5099999999999998</v>
      </c>
      <c r="M233" s="37">
        <v>1279065</v>
      </c>
      <c r="N233" s="12">
        <v>0.03</v>
      </c>
      <c r="O233" s="37">
        <v>109576162</v>
      </c>
      <c r="P233" s="12">
        <v>2.34</v>
      </c>
      <c r="Q233" s="12">
        <v>0</v>
      </c>
      <c r="R233" s="37">
        <v>16452043</v>
      </c>
      <c r="S233" s="12">
        <v>0.35</v>
      </c>
      <c r="T233" s="37"/>
      <c r="V233" s="37">
        <v>23386709</v>
      </c>
      <c r="W233" s="12">
        <v>0.5</v>
      </c>
      <c r="X233" s="37">
        <v>66338219</v>
      </c>
      <c r="Y233" s="12">
        <v>1.42</v>
      </c>
      <c r="Z233" s="37"/>
      <c r="AB233" s="37">
        <v>19879141</v>
      </c>
      <c r="AC233" s="12">
        <v>0.42</v>
      </c>
      <c r="AD233" s="37"/>
      <c r="AF233" s="37">
        <v>29742333</v>
      </c>
      <c r="AG233" s="12">
        <v>0.63</v>
      </c>
      <c r="AH233" s="37">
        <v>0</v>
      </c>
      <c r="AI233" s="12">
        <v>0</v>
      </c>
      <c r="AJ233" s="12">
        <v>1376051</v>
      </c>
      <c r="AK233" s="12">
        <v>1074801</v>
      </c>
      <c r="AL233" s="12">
        <v>7215268</v>
      </c>
      <c r="AN233" s="37">
        <v>25262</v>
      </c>
      <c r="AO233" s="12">
        <v>0</v>
      </c>
      <c r="AP233" s="37"/>
      <c r="AR233" s="37"/>
      <c r="AT233" s="37"/>
      <c r="AV233" s="37"/>
      <c r="AX233" s="37"/>
      <c r="AZ233" s="12">
        <v>1554128</v>
      </c>
      <c r="BA233" s="12">
        <v>649229</v>
      </c>
      <c r="BB233" s="12">
        <v>10195</v>
      </c>
      <c r="BF233" s="12">
        <v>2204872</v>
      </c>
      <c r="BG233" s="12">
        <v>1902985</v>
      </c>
      <c r="BI233" s="12">
        <v>150</v>
      </c>
      <c r="BN233" s="12">
        <v>0</v>
      </c>
      <c r="BO233" s="12">
        <v>0.04</v>
      </c>
      <c r="BP233" s="12">
        <v>0.09</v>
      </c>
      <c r="BQ233" s="12">
        <v>0</v>
      </c>
      <c r="BR233" s="12">
        <v>0.06</v>
      </c>
      <c r="BS233" s="12">
        <v>0.02</v>
      </c>
      <c r="BT233" s="12">
        <v>0.03</v>
      </c>
      <c r="BU233" s="12">
        <v>0.04</v>
      </c>
      <c r="BX233" s="12">
        <v>0.03</v>
      </c>
      <c r="BY233" s="12">
        <v>0</v>
      </c>
      <c r="BZ233" s="12">
        <v>0.01</v>
      </c>
      <c r="CC233" s="12">
        <v>0</v>
      </c>
      <c r="CG233" s="12" t="s">
        <v>959</v>
      </c>
      <c r="CH233" s="12">
        <v>37.57</v>
      </c>
      <c r="CI233" s="12" t="s">
        <v>950</v>
      </c>
      <c r="CJ233" s="12"/>
      <c r="CK233" s="12" t="s">
        <v>951</v>
      </c>
      <c r="CL233" s="37">
        <v>4680279154</v>
      </c>
      <c r="CM233" s="12">
        <v>5314</v>
      </c>
      <c r="CN233" s="12" t="s">
        <v>1506</v>
      </c>
      <c r="CO233" s="12" t="s">
        <v>1507</v>
      </c>
      <c r="CP233" s="12">
        <v>-162775.00503930659</v>
      </c>
      <c r="CQ233" s="12">
        <v>91</v>
      </c>
      <c r="CR233" s="12">
        <v>46006.083333333336</v>
      </c>
      <c r="CS233" s="12"/>
      <c r="CT233" s="36" t="str">
        <f t="shared" si="3"/>
        <v>1bn - 50bn</v>
      </c>
      <c r="CU233" s="36" t="str">
        <f>VLOOKUP(CK233,Mapping!B:C,2,FALSE)</f>
        <v>HK</v>
      </c>
    </row>
    <row r="234" spans="1:99" ht="16" customHeight="1" x14ac:dyDescent="0.35">
      <c r="A234" s="12" t="s">
        <v>459</v>
      </c>
      <c r="B234" s="12" t="s">
        <v>925</v>
      </c>
      <c r="C234" s="12">
        <v>232</v>
      </c>
      <c r="D234" s="12">
        <v>25463</v>
      </c>
      <c r="E234" s="37">
        <v>11788261</v>
      </c>
      <c r="G234" s="37">
        <v>1267803</v>
      </c>
      <c r="H234" s="12">
        <v>0.11</v>
      </c>
      <c r="I234" s="37"/>
      <c r="K234" s="37"/>
      <c r="M234" s="37">
        <v>7702742</v>
      </c>
      <c r="N234" s="12">
        <v>0.69</v>
      </c>
      <c r="O234" s="37"/>
      <c r="R234" s="37"/>
      <c r="T234" s="37"/>
      <c r="V234" s="37"/>
      <c r="X234" s="37">
        <v>2817716</v>
      </c>
      <c r="Y234" s="12">
        <v>0.25</v>
      </c>
      <c r="Z234" s="37"/>
      <c r="AB234" s="37"/>
      <c r="AD234" s="37"/>
      <c r="AF234" s="37"/>
      <c r="AH234" s="37"/>
      <c r="AN234" s="37"/>
      <c r="AP234" s="37"/>
      <c r="AR234" s="37"/>
      <c r="AT234" s="37"/>
      <c r="AV234" s="37"/>
      <c r="AX234" s="37"/>
      <c r="BA234" s="12">
        <v>27576</v>
      </c>
      <c r="BB234" s="12">
        <v>61396</v>
      </c>
      <c r="BN234" s="12">
        <v>0</v>
      </c>
      <c r="BZ234" s="12">
        <v>0</v>
      </c>
      <c r="CC234" s="12">
        <v>0</v>
      </c>
      <c r="CG234" s="12" t="s">
        <v>940</v>
      </c>
      <c r="CH234" s="12">
        <v>92.653000000000006</v>
      </c>
      <c r="CI234" s="12" t="s">
        <v>953</v>
      </c>
      <c r="CJ234" s="12"/>
      <c r="CK234" s="12" t="s">
        <v>954</v>
      </c>
      <c r="CL234" s="37">
        <v>1111088666</v>
      </c>
      <c r="CM234" s="12">
        <v>257</v>
      </c>
      <c r="CN234" s="12" t="s">
        <v>1506</v>
      </c>
      <c r="CO234" s="12" t="s">
        <v>1507</v>
      </c>
      <c r="CP234" s="12">
        <v>395460.51199354971</v>
      </c>
      <c r="CQ234" s="12">
        <v>98</v>
      </c>
      <c r="CS234" s="12"/>
      <c r="CT234" s="36" t="str">
        <f t="shared" si="3"/>
        <v>1bn - 50bn</v>
      </c>
      <c r="CU234" s="36" t="str">
        <f>VLOOKUP(CK234,Mapping!B:C,2,FALSE)</f>
        <v>EU</v>
      </c>
    </row>
    <row r="235" spans="1:99" ht="16" customHeight="1" x14ac:dyDescent="0.35">
      <c r="A235" s="12" t="s">
        <v>524</v>
      </c>
      <c r="B235" s="12" t="s">
        <v>933</v>
      </c>
      <c r="C235" s="12">
        <v>295</v>
      </c>
      <c r="D235" s="12">
        <v>13500</v>
      </c>
      <c r="E235" s="37">
        <v>870039817</v>
      </c>
      <c r="F235" s="12">
        <v>2995</v>
      </c>
      <c r="G235" s="37">
        <v>672165</v>
      </c>
      <c r="H235" s="12">
        <v>0</v>
      </c>
      <c r="I235" s="37">
        <v>190277</v>
      </c>
      <c r="J235" s="12">
        <v>0</v>
      </c>
      <c r="K235" s="37">
        <v>14762060</v>
      </c>
      <c r="L235" s="12">
        <v>0.01</v>
      </c>
      <c r="M235" s="37">
        <v>3992514</v>
      </c>
      <c r="N235" s="12">
        <v>0</v>
      </c>
      <c r="O235" s="37">
        <v>2581189</v>
      </c>
      <c r="P235" s="12">
        <v>0</v>
      </c>
      <c r="Q235" s="12">
        <v>1065219</v>
      </c>
      <c r="R235" s="37">
        <v>1626712</v>
      </c>
      <c r="S235" s="12">
        <v>0</v>
      </c>
      <c r="T235" s="37">
        <v>635483</v>
      </c>
      <c r="U235" s="12">
        <v>0</v>
      </c>
      <c r="V235" s="37">
        <v>755290</v>
      </c>
      <c r="W235" s="12">
        <v>0</v>
      </c>
      <c r="X235" s="37">
        <v>96271339</v>
      </c>
      <c r="Y235" s="12">
        <v>0.03</v>
      </c>
      <c r="Z235" s="37"/>
      <c r="AB235" s="37">
        <v>833374</v>
      </c>
      <c r="AC235" s="12">
        <v>0</v>
      </c>
      <c r="AD235" s="37">
        <v>3196194</v>
      </c>
      <c r="AE235" s="12">
        <v>0</v>
      </c>
      <c r="AF235" s="37">
        <v>134541</v>
      </c>
      <c r="AG235" s="12">
        <v>0</v>
      </c>
      <c r="AH235" s="37">
        <v>134515855</v>
      </c>
      <c r="AI235" s="12">
        <v>0.05</v>
      </c>
      <c r="AJ235" s="12">
        <v>46832</v>
      </c>
      <c r="AK235" s="12">
        <v>27387</v>
      </c>
      <c r="AL235" s="12">
        <v>140654</v>
      </c>
      <c r="AM235" s="12">
        <v>5450</v>
      </c>
      <c r="AN235" s="37">
        <v>547716318</v>
      </c>
      <c r="AO235" s="12">
        <v>0.19</v>
      </c>
      <c r="AP235" s="37">
        <v>61599836</v>
      </c>
      <c r="AQ235" s="12">
        <v>0.02</v>
      </c>
      <c r="AR235" s="37">
        <v>541992</v>
      </c>
      <c r="AS235" s="12">
        <v>0</v>
      </c>
      <c r="AT235" s="37"/>
      <c r="AV235" s="37"/>
      <c r="AX235" s="37">
        <v>14678</v>
      </c>
      <c r="AY235" s="12">
        <v>0</v>
      </c>
      <c r="AZ235" s="12">
        <v>122538</v>
      </c>
      <c r="BA235" s="12">
        <v>942174</v>
      </c>
      <c r="BB235" s="12">
        <v>31823</v>
      </c>
      <c r="BE235" s="12">
        <v>6600</v>
      </c>
      <c r="BF235" s="12">
        <v>11635</v>
      </c>
      <c r="BG235" s="12">
        <v>191770</v>
      </c>
      <c r="BH235" s="12">
        <v>266793</v>
      </c>
      <c r="BI235" s="12">
        <v>3252225</v>
      </c>
      <c r="BJ235" s="12">
        <v>28686</v>
      </c>
      <c r="BK235" s="12">
        <v>5677</v>
      </c>
      <c r="BM235" s="12">
        <v>0.01</v>
      </c>
      <c r="BN235" s="12">
        <v>0</v>
      </c>
      <c r="BO235" s="12">
        <v>0</v>
      </c>
      <c r="BP235" s="12">
        <v>0</v>
      </c>
      <c r="BQ235" s="12">
        <v>0.25</v>
      </c>
      <c r="BR235" s="12">
        <v>0</v>
      </c>
      <c r="BS235" s="12">
        <v>0</v>
      </c>
      <c r="BT235" s="12">
        <v>0</v>
      </c>
      <c r="BU235" s="12">
        <v>0</v>
      </c>
      <c r="BV235" s="12">
        <v>0.23</v>
      </c>
      <c r="BW235" s="12">
        <v>0</v>
      </c>
      <c r="BX235" s="12">
        <v>0</v>
      </c>
      <c r="BY235" s="12">
        <v>0.42</v>
      </c>
      <c r="BZ235" s="12">
        <v>0.02</v>
      </c>
      <c r="CB235" s="12">
        <v>0.01</v>
      </c>
      <c r="CC235" s="12">
        <v>0</v>
      </c>
      <c r="CE235" s="12">
        <v>0</v>
      </c>
      <c r="CG235" s="12" t="s">
        <v>980</v>
      </c>
      <c r="CH235" s="12">
        <v>12.807</v>
      </c>
      <c r="CI235" s="12" t="s">
        <v>1056</v>
      </c>
      <c r="CJ235" s="12"/>
      <c r="CK235" s="12" t="s">
        <v>1057</v>
      </c>
      <c r="CL235" s="37">
        <v>281614666607</v>
      </c>
      <c r="CM235" s="12">
        <v>97</v>
      </c>
      <c r="CN235" s="12" t="s">
        <v>1506</v>
      </c>
      <c r="CO235" s="12" t="s">
        <v>1510</v>
      </c>
      <c r="CP235" s="12">
        <v>3251733.6222535777</v>
      </c>
      <c r="CQ235" s="12">
        <v>78</v>
      </c>
      <c r="CS235" s="12"/>
      <c r="CT235" s="36" t="str">
        <f t="shared" si="3"/>
        <v>100bn</v>
      </c>
      <c r="CU235" s="36" t="str">
        <f>VLOOKUP(CK235,Mapping!B:C,2,FALSE)</f>
        <v>Asia</v>
      </c>
    </row>
    <row r="236" spans="1:99" ht="16" customHeight="1" x14ac:dyDescent="0.35">
      <c r="A236" s="12" t="s">
        <v>1366</v>
      </c>
      <c r="B236" s="12" t="s">
        <v>925</v>
      </c>
      <c r="E236" s="37">
        <v>24845098</v>
      </c>
      <c r="G236" s="37" t="s">
        <v>1505</v>
      </c>
      <c r="I236" s="37"/>
      <c r="K236" s="37"/>
      <c r="M236" s="37"/>
      <c r="O236" s="37"/>
      <c r="R236" s="37"/>
      <c r="T236" s="37"/>
      <c r="V236" s="37"/>
      <c r="X236" s="37"/>
      <c r="Z236" s="37"/>
      <c r="AB236" s="37"/>
      <c r="AD236" s="37"/>
      <c r="AF236" s="37"/>
      <c r="AH236" s="37"/>
      <c r="AN236" s="37">
        <v>24845098</v>
      </c>
      <c r="AO236" s="12">
        <v>0.02</v>
      </c>
      <c r="AP236" s="37"/>
      <c r="AR236" s="37"/>
      <c r="AT236" s="37"/>
      <c r="AV236" s="37"/>
      <c r="AX236" s="37"/>
      <c r="BI236" s="12">
        <v>147525</v>
      </c>
      <c r="BY236" s="12">
        <v>0.02</v>
      </c>
      <c r="CG236" s="12" t="s">
        <v>940</v>
      </c>
      <c r="CH236" s="12">
        <v>61.795000000000002</v>
      </c>
      <c r="CI236" s="12" t="s">
        <v>1147</v>
      </c>
      <c r="CJ236" s="12" t="s">
        <v>1130</v>
      </c>
      <c r="CK236" s="12" t="s">
        <v>932</v>
      </c>
      <c r="CL236" s="37">
        <v>146462899608</v>
      </c>
      <c r="CN236" s="12" t="s">
        <v>1506</v>
      </c>
      <c r="CS236" s="12"/>
      <c r="CT236" s="36" t="str">
        <f t="shared" si="3"/>
        <v>100bn</v>
      </c>
      <c r="CU236" s="36" t="str">
        <f>VLOOKUP(CK236,Mapping!B:C,2,FALSE)</f>
        <v>US/CA</v>
      </c>
    </row>
    <row r="237" spans="1:99" ht="16" customHeight="1" x14ac:dyDescent="0.35">
      <c r="A237" s="12" t="s">
        <v>691</v>
      </c>
      <c r="B237" s="12" t="s">
        <v>933</v>
      </c>
      <c r="C237" s="12">
        <v>389</v>
      </c>
      <c r="D237" s="12">
        <v>4693</v>
      </c>
      <c r="E237" s="37">
        <v>48733397</v>
      </c>
      <c r="G237" s="37">
        <v>233664</v>
      </c>
      <c r="H237" s="12">
        <v>0</v>
      </c>
      <c r="I237" s="37"/>
      <c r="K237" s="37"/>
      <c r="M237" s="37">
        <v>3942706</v>
      </c>
      <c r="N237" s="12">
        <v>0</v>
      </c>
      <c r="O237" s="37"/>
      <c r="Q237" s="12">
        <v>57382</v>
      </c>
      <c r="R237" s="37"/>
      <c r="T237" s="37">
        <v>702424</v>
      </c>
      <c r="U237" s="12">
        <v>0</v>
      </c>
      <c r="V237" s="37"/>
      <c r="X237" s="37">
        <v>492712</v>
      </c>
      <c r="Y237" s="12">
        <v>0</v>
      </c>
      <c r="Z237" s="37">
        <v>1422583</v>
      </c>
      <c r="AA237" s="12">
        <v>0</v>
      </c>
      <c r="AB237" s="37"/>
      <c r="AD237" s="37">
        <v>449580</v>
      </c>
      <c r="AE237" s="12">
        <v>0</v>
      </c>
      <c r="AF237" s="37"/>
      <c r="AH237" s="37">
        <v>7246199</v>
      </c>
      <c r="AI237" s="12">
        <v>0.01</v>
      </c>
      <c r="AN237" s="37">
        <v>30242729</v>
      </c>
      <c r="AO237" s="12">
        <v>0.02</v>
      </c>
      <c r="AP237" s="37">
        <v>3867177</v>
      </c>
      <c r="AQ237" s="12">
        <v>0</v>
      </c>
      <c r="AR237" s="37">
        <v>0</v>
      </c>
      <c r="AS237" s="12">
        <v>0</v>
      </c>
      <c r="AT237" s="37">
        <v>133623</v>
      </c>
      <c r="AU237" s="12">
        <v>0</v>
      </c>
      <c r="AV237" s="37"/>
      <c r="AX237" s="37"/>
      <c r="BA237" s="12">
        <v>4822</v>
      </c>
      <c r="BB237" s="12">
        <v>31426</v>
      </c>
      <c r="BC237" s="12">
        <v>48109</v>
      </c>
      <c r="BD237" s="12">
        <v>12535</v>
      </c>
      <c r="BE237" s="12">
        <v>0</v>
      </c>
      <c r="BH237" s="12">
        <v>16749</v>
      </c>
      <c r="BI237" s="12">
        <v>179575</v>
      </c>
      <c r="BJ237" s="12">
        <v>4035</v>
      </c>
      <c r="BK237" s="12">
        <v>6275</v>
      </c>
      <c r="BM237" s="12">
        <v>0</v>
      </c>
      <c r="BN237" s="12">
        <v>0</v>
      </c>
      <c r="BQ237" s="12">
        <v>0.01</v>
      </c>
      <c r="BV237" s="12">
        <v>0.01</v>
      </c>
      <c r="BY237" s="12">
        <v>0.02</v>
      </c>
      <c r="BZ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0.01</v>
      </c>
      <c r="CG237" s="12" t="s">
        <v>940</v>
      </c>
      <c r="CH237" s="12">
        <v>6.0220000000000002</v>
      </c>
      <c r="CI237" s="12" t="s">
        <v>1059</v>
      </c>
      <c r="CJ237" s="12" t="s">
        <v>936</v>
      </c>
      <c r="CK237" s="12" t="s">
        <v>932</v>
      </c>
      <c r="CL237" s="37">
        <v>144035406450</v>
      </c>
      <c r="CM237" s="12">
        <v>10371</v>
      </c>
      <c r="CN237" s="12" t="s">
        <v>1506</v>
      </c>
      <c r="CO237" s="12" t="s">
        <v>1507</v>
      </c>
      <c r="CP237" s="12">
        <v>495170.91312235437</v>
      </c>
      <c r="CQ237" s="12">
        <v>49</v>
      </c>
      <c r="CS237" s="12"/>
      <c r="CT237" s="36" t="str">
        <f t="shared" si="3"/>
        <v>100bn</v>
      </c>
      <c r="CU237" s="36" t="str">
        <f>VLOOKUP(CK237,Mapping!B:C,2,FALSE)</f>
        <v>US/CA</v>
      </c>
    </row>
    <row r="238" spans="1:99" ht="16" customHeight="1" x14ac:dyDescent="0.35">
      <c r="A238" s="12" t="s">
        <v>123</v>
      </c>
      <c r="B238" s="12" t="s">
        <v>933</v>
      </c>
      <c r="C238" s="12">
        <v>43</v>
      </c>
      <c r="D238" s="12">
        <v>662487</v>
      </c>
      <c r="E238" s="37">
        <v>957053374</v>
      </c>
      <c r="G238" s="37">
        <v>32985228</v>
      </c>
      <c r="H238" s="12">
        <v>0.02</v>
      </c>
      <c r="I238" s="37"/>
      <c r="K238" s="37"/>
      <c r="M238" s="37">
        <v>165286399</v>
      </c>
      <c r="N238" s="12">
        <v>0.12</v>
      </c>
      <c r="O238" s="37">
        <v>134804958</v>
      </c>
      <c r="P238" s="12">
        <v>0.09</v>
      </c>
      <c r="Q238" s="12">
        <v>449974</v>
      </c>
      <c r="R238" s="37">
        <v>27156502</v>
      </c>
      <c r="S238" s="12">
        <v>0.02</v>
      </c>
      <c r="T238" s="37">
        <v>70261492</v>
      </c>
      <c r="U238" s="12">
        <v>0.05</v>
      </c>
      <c r="V238" s="37"/>
      <c r="X238" s="37">
        <v>42619687</v>
      </c>
      <c r="Y238" s="12">
        <v>0.03</v>
      </c>
      <c r="Z238" s="37">
        <v>75230752</v>
      </c>
      <c r="AA238" s="12">
        <v>0.05</v>
      </c>
      <c r="AB238" s="37"/>
      <c r="AD238" s="37">
        <v>29112375</v>
      </c>
      <c r="AE238" s="12">
        <v>0.02</v>
      </c>
      <c r="AF238" s="37"/>
      <c r="AH238" s="37">
        <v>56822717</v>
      </c>
      <c r="AI238" s="12">
        <v>0.04</v>
      </c>
      <c r="AL238" s="12">
        <v>9637204</v>
      </c>
      <c r="AN238" s="37">
        <v>248480455</v>
      </c>
      <c r="AO238" s="12">
        <v>0.17</v>
      </c>
      <c r="AP238" s="37">
        <v>70430916</v>
      </c>
      <c r="AQ238" s="12">
        <v>0.05</v>
      </c>
      <c r="AR238" s="37">
        <v>2803611</v>
      </c>
      <c r="AS238" s="12">
        <v>0</v>
      </c>
      <c r="AT238" s="37">
        <v>1058282</v>
      </c>
      <c r="AU238" s="12">
        <v>0</v>
      </c>
      <c r="AV238" s="37"/>
      <c r="AX238" s="37"/>
      <c r="AZ238" s="12">
        <v>2559600</v>
      </c>
      <c r="BA238" s="12">
        <v>417104</v>
      </c>
      <c r="BB238" s="12">
        <v>1317443</v>
      </c>
      <c r="BC238" s="12">
        <v>2544158</v>
      </c>
      <c r="BD238" s="12">
        <v>99276</v>
      </c>
      <c r="BE238" s="12">
        <v>75184</v>
      </c>
      <c r="BH238" s="12">
        <v>305041</v>
      </c>
      <c r="BI238" s="12">
        <v>1475425</v>
      </c>
      <c r="BJ238" s="12">
        <v>261285</v>
      </c>
      <c r="BK238" s="12">
        <v>627671</v>
      </c>
      <c r="BM238" s="12">
        <v>0.08</v>
      </c>
      <c r="BN238" s="12">
        <v>0.1</v>
      </c>
      <c r="BQ238" s="12">
        <v>0.11</v>
      </c>
      <c r="BU238" s="12">
        <v>0.05</v>
      </c>
      <c r="BV238" s="12">
        <v>0.26</v>
      </c>
      <c r="BX238" s="12">
        <v>0.05</v>
      </c>
      <c r="BY238" s="12">
        <v>0.19</v>
      </c>
      <c r="BZ238" s="12">
        <v>0.01</v>
      </c>
      <c r="CB238" s="12">
        <v>0.09</v>
      </c>
      <c r="CC238" s="12">
        <v>0.05</v>
      </c>
      <c r="CD238" s="12">
        <v>0.2</v>
      </c>
      <c r="CE238" s="12">
        <v>0.02</v>
      </c>
      <c r="CF238" s="12">
        <v>0.09</v>
      </c>
      <c r="CG238" s="12" t="s">
        <v>934</v>
      </c>
      <c r="CH238" s="12">
        <v>13.702</v>
      </c>
      <c r="CI238" s="12" t="s">
        <v>1022</v>
      </c>
      <c r="CJ238" s="12" t="s">
        <v>931</v>
      </c>
      <c r="CK238" s="12" t="s">
        <v>932</v>
      </c>
      <c r="CL238" s="37">
        <v>142156703870</v>
      </c>
      <c r="CM238" s="12">
        <v>10276</v>
      </c>
      <c r="CN238" s="12" t="s">
        <v>1506</v>
      </c>
      <c r="CO238" s="12" t="s">
        <v>1507</v>
      </c>
      <c r="CP238" s="12">
        <v>965521.22555936303</v>
      </c>
      <c r="CQ238" s="12">
        <v>69</v>
      </c>
      <c r="CS238" s="12"/>
      <c r="CT238" s="36" t="str">
        <f t="shared" si="3"/>
        <v>100bn</v>
      </c>
      <c r="CU238" s="36" t="str">
        <f>VLOOKUP(CK238,Mapping!B:C,2,FALSE)</f>
        <v>US/CA</v>
      </c>
    </row>
    <row r="239" spans="1:99" ht="16" customHeight="1" x14ac:dyDescent="0.35">
      <c r="A239" s="12" t="s">
        <v>465</v>
      </c>
      <c r="B239" s="12" t="s">
        <v>933</v>
      </c>
      <c r="C239" s="12">
        <v>237</v>
      </c>
      <c r="D239" s="12">
        <v>24777</v>
      </c>
      <c r="E239" s="37">
        <v>204063232</v>
      </c>
      <c r="F239" s="12">
        <v>0</v>
      </c>
      <c r="G239" s="37">
        <v>1233647</v>
      </c>
      <c r="H239" s="12">
        <v>0.09</v>
      </c>
      <c r="I239" s="37">
        <v>0</v>
      </c>
      <c r="J239" s="12">
        <v>0</v>
      </c>
      <c r="K239" s="37">
        <v>8630565</v>
      </c>
      <c r="L239" s="12">
        <v>0.65</v>
      </c>
      <c r="M239" s="37">
        <v>116368541</v>
      </c>
      <c r="N239" s="12">
        <v>8.76</v>
      </c>
      <c r="O239" s="37">
        <v>4762020</v>
      </c>
      <c r="P239" s="12">
        <v>0.36</v>
      </c>
      <c r="R239" s="37"/>
      <c r="T239" s="37">
        <v>213582</v>
      </c>
      <c r="U239" s="12">
        <v>0.02</v>
      </c>
      <c r="V239" s="37"/>
      <c r="X239" s="37"/>
      <c r="Z239" s="37"/>
      <c r="AB239" s="37"/>
      <c r="AD239" s="37">
        <v>69924629</v>
      </c>
      <c r="AE239" s="12">
        <v>5.27</v>
      </c>
      <c r="AF239" s="37"/>
      <c r="AH239" s="37"/>
      <c r="AL239" s="12">
        <v>313565</v>
      </c>
      <c r="AN239" s="37"/>
      <c r="AP239" s="37"/>
      <c r="AR239" s="37">
        <v>2930248</v>
      </c>
      <c r="AS239" s="12">
        <v>0.22</v>
      </c>
      <c r="AT239" s="37"/>
      <c r="AV239" s="37"/>
      <c r="AX239" s="37"/>
      <c r="BB239" s="12">
        <v>927535</v>
      </c>
      <c r="BE239" s="12">
        <v>78580</v>
      </c>
      <c r="BG239" s="12">
        <v>139726</v>
      </c>
      <c r="BJ239" s="12">
        <v>627577</v>
      </c>
      <c r="BK239" s="12">
        <v>1908</v>
      </c>
      <c r="BM239" s="12">
        <v>0.09</v>
      </c>
      <c r="BN239" s="12">
        <v>0</v>
      </c>
      <c r="BO239" s="12">
        <v>0</v>
      </c>
      <c r="BS239" s="12">
        <v>0</v>
      </c>
      <c r="BU239" s="12">
        <v>0</v>
      </c>
      <c r="CB239" s="12">
        <v>0.22</v>
      </c>
      <c r="CC239" s="12">
        <v>0.04</v>
      </c>
      <c r="CE239" s="12">
        <v>0</v>
      </c>
      <c r="CG239" s="12" t="s">
        <v>940</v>
      </c>
      <c r="CH239" s="12">
        <v>140.16</v>
      </c>
      <c r="CI239" s="12" t="s">
        <v>953</v>
      </c>
      <c r="CJ239" s="12"/>
      <c r="CK239" s="12" t="s">
        <v>954</v>
      </c>
      <c r="CL239" s="37">
        <v>1327437928</v>
      </c>
      <c r="CM239" s="12">
        <v>10398</v>
      </c>
      <c r="CN239" s="12" t="s">
        <v>1506</v>
      </c>
      <c r="CO239" s="12" t="s">
        <v>1507</v>
      </c>
      <c r="CP239" s="12">
        <v>428505.66418060876</v>
      </c>
      <c r="CQ239" s="12">
        <v>83</v>
      </c>
      <c r="CS239" s="12"/>
      <c r="CT239" s="36" t="str">
        <f t="shared" si="3"/>
        <v>1bn - 50bn</v>
      </c>
      <c r="CU239" s="36" t="str">
        <f>VLOOKUP(CK239,Mapping!B:C,2,FALSE)</f>
        <v>EU</v>
      </c>
    </row>
    <row r="240" spans="1:99" ht="16" customHeight="1" x14ac:dyDescent="0.35">
      <c r="A240" s="12" t="s">
        <v>468</v>
      </c>
      <c r="B240" s="12" t="s">
        <v>933</v>
      </c>
      <c r="C240" s="12">
        <v>238</v>
      </c>
      <c r="D240" s="12">
        <v>24228</v>
      </c>
      <c r="E240" s="37">
        <v>1885299418</v>
      </c>
      <c r="G240" s="37">
        <v>1742235</v>
      </c>
      <c r="H240" s="12">
        <v>0.01</v>
      </c>
      <c r="I240" s="37"/>
      <c r="K240" s="37">
        <v>912859927</v>
      </c>
      <c r="L240" s="12">
        <v>2.74</v>
      </c>
      <c r="M240" s="37">
        <v>0</v>
      </c>
      <c r="N240" s="12">
        <v>0</v>
      </c>
      <c r="O240" s="37">
        <v>543126127</v>
      </c>
      <c r="P240" s="12">
        <v>1.63</v>
      </c>
      <c r="Q240" s="12">
        <v>8022</v>
      </c>
      <c r="R240" s="37">
        <v>400455447</v>
      </c>
      <c r="S240" s="12">
        <v>1.2</v>
      </c>
      <c r="T240" s="37"/>
      <c r="V240" s="37">
        <v>1469929</v>
      </c>
      <c r="W240" s="12">
        <v>0</v>
      </c>
      <c r="X240" s="37">
        <v>9330863</v>
      </c>
      <c r="Y240" s="12">
        <v>0.03</v>
      </c>
      <c r="Z240" s="37"/>
      <c r="AB240" s="37"/>
      <c r="AD240" s="37"/>
      <c r="AF240" s="37">
        <v>2763858</v>
      </c>
      <c r="AG240" s="12">
        <v>0.01</v>
      </c>
      <c r="AH240" s="37">
        <v>1088746</v>
      </c>
      <c r="AI240" s="12">
        <v>0</v>
      </c>
      <c r="AK240" s="12">
        <v>53300</v>
      </c>
      <c r="AL240" s="12">
        <v>29596000</v>
      </c>
      <c r="AM240" s="12">
        <v>2975600</v>
      </c>
      <c r="AN240" s="37">
        <v>3256041</v>
      </c>
      <c r="AO240" s="12">
        <v>0.01</v>
      </c>
      <c r="AP240" s="37">
        <v>625265</v>
      </c>
      <c r="AQ240" s="12">
        <v>0</v>
      </c>
      <c r="AR240" s="37"/>
      <c r="AT240" s="37"/>
      <c r="AV240" s="37"/>
      <c r="AX240" s="37">
        <v>8580980</v>
      </c>
      <c r="AY240" s="12">
        <v>0.03</v>
      </c>
      <c r="AZ240" s="12">
        <v>30165770</v>
      </c>
      <c r="BA240" s="12">
        <v>82290</v>
      </c>
      <c r="BB240" s="12">
        <v>0</v>
      </c>
      <c r="BF240" s="12">
        <v>163550</v>
      </c>
      <c r="BG240" s="12">
        <v>11858721</v>
      </c>
      <c r="BH240" s="12">
        <v>2207</v>
      </c>
      <c r="BI240" s="12">
        <v>15200</v>
      </c>
      <c r="BN240" s="12">
        <v>0</v>
      </c>
      <c r="BP240" s="12">
        <v>0.01</v>
      </c>
      <c r="BQ240" s="12">
        <v>0</v>
      </c>
      <c r="BS240" s="12">
        <v>0.13</v>
      </c>
      <c r="BT240" s="12">
        <v>0</v>
      </c>
      <c r="BU240" s="12">
        <v>0.15</v>
      </c>
      <c r="BV240" s="12">
        <v>0</v>
      </c>
      <c r="BW240" s="12">
        <v>0.13</v>
      </c>
      <c r="BX240" s="12">
        <v>0.54</v>
      </c>
      <c r="BY240" s="12">
        <v>0</v>
      </c>
      <c r="BZ240" s="12">
        <v>0</v>
      </c>
      <c r="CC240" s="12">
        <v>0</v>
      </c>
      <c r="CG240" s="12" t="s">
        <v>929</v>
      </c>
      <c r="CH240" s="12">
        <v>51.5</v>
      </c>
      <c r="CI240" s="12" t="s">
        <v>999</v>
      </c>
      <c r="CJ240" s="12"/>
      <c r="CK240" s="12" t="s">
        <v>927</v>
      </c>
      <c r="CL240" s="37">
        <v>32816166495</v>
      </c>
      <c r="CM240" s="12">
        <v>1091</v>
      </c>
      <c r="CN240" s="12" t="s">
        <v>1506</v>
      </c>
      <c r="CO240" s="12" t="s">
        <v>1507</v>
      </c>
      <c r="CP240" s="12">
        <v>1243489.5787139689</v>
      </c>
      <c r="CQ240" s="12">
        <v>69</v>
      </c>
      <c r="CS240" s="12"/>
      <c r="CT240" s="36" t="str">
        <f t="shared" si="3"/>
        <v>1bn - 50bn</v>
      </c>
      <c r="CU240" s="36" t="str">
        <f>VLOOKUP(CK240,Mapping!B:C,2,FALSE)</f>
        <v>CN</v>
      </c>
    </row>
    <row r="241" spans="1:99" ht="16" customHeight="1" x14ac:dyDescent="0.35">
      <c r="A241" s="12" t="s">
        <v>469</v>
      </c>
      <c r="B241" s="12" t="s">
        <v>925</v>
      </c>
      <c r="C241" s="12">
        <v>239</v>
      </c>
      <c r="D241" s="12">
        <v>24150</v>
      </c>
      <c r="E241" s="37">
        <v>2958743</v>
      </c>
      <c r="G241" s="37">
        <v>1135050</v>
      </c>
      <c r="H241" s="12">
        <v>2.4500000000000002</v>
      </c>
      <c r="I241" s="37"/>
      <c r="K241" s="37"/>
      <c r="M241" s="37"/>
      <c r="O241" s="37"/>
      <c r="R241" s="37"/>
      <c r="T241" s="37"/>
      <c r="V241" s="37">
        <v>401108</v>
      </c>
      <c r="W241" s="12">
        <v>0.86</v>
      </c>
      <c r="X241" s="37"/>
      <c r="Z241" s="37">
        <v>492314</v>
      </c>
      <c r="AA241" s="12">
        <v>1.06</v>
      </c>
      <c r="AB241" s="37"/>
      <c r="AD241" s="37">
        <v>380660</v>
      </c>
      <c r="AE241" s="12">
        <v>0.82</v>
      </c>
      <c r="AF241" s="37"/>
      <c r="AH241" s="37"/>
      <c r="AK241" s="12">
        <v>22500</v>
      </c>
      <c r="AN241" s="37"/>
      <c r="AP241" s="37"/>
      <c r="AR241" s="37">
        <v>549611</v>
      </c>
      <c r="AS241" s="12">
        <v>1.18</v>
      </c>
      <c r="AT241" s="37"/>
      <c r="AV241" s="37"/>
      <c r="AX241" s="37"/>
      <c r="BC241" s="12">
        <v>14200</v>
      </c>
      <c r="BE241" s="12">
        <v>4895</v>
      </c>
      <c r="BJ241" s="12">
        <v>4515</v>
      </c>
      <c r="BM241" s="12">
        <v>0.01</v>
      </c>
      <c r="BN241" s="12">
        <v>0</v>
      </c>
      <c r="BT241" s="12">
        <v>0</v>
      </c>
      <c r="CB241" s="12">
        <v>0</v>
      </c>
      <c r="CD241" s="12">
        <v>0</v>
      </c>
      <c r="CG241" s="12" t="s">
        <v>980</v>
      </c>
      <c r="CH241" s="12">
        <v>128.56800000000001</v>
      </c>
      <c r="CI241" s="12" t="s">
        <v>960</v>
      </c>
      <c r="CJ241" s="12"/>
      <c r="CK241" s="12" t="s">
        <v>961</v>
      </c>
      <c r="CL241" s="37">
        <v>47226317</v>
      </c>
      <c r="CM241" s="12">
        <v>14343</v>
      </c>
      <c r="CN241" s="12" t="s">
        <v>1506</v>
      </c>
      <c r="CO241" s="12" t="s">
        <v>1507</v>
      </c>
      <c r="CP241" s="12">
        <v>-8001.1892763555743</v>
      </c>
      <c r="CQ241" s="12">
        <v>99</v>
      </c>
      <c r="CS241" s="12"/>
      <c r="CT241" s="36" t="str">
        <f t="shared" si="3"/>
        <v>500mn</v>
      </c>
      <c r="CU241" s="36" t="str">
        <f>VLOOKUP(CK241,Mapping!B:C,2,FALSE)</f>
        <v>EU</v>
      </c>
    </row>
    <row r="242" spans="1:99" ht="16" customHeight="1" x14ac:dyDescent="0.35">
      <c r="A242" s="12" t="s">
        <v>470</v>
      </c>
      <c r="B242" s="12" t="s">
        <v>933</v>
      </c>
      <c r="C242" s="12">
        <v>240</v>
      </c>
      <c r="D242" s="12">
        <v>24000</v>
      </c>
      <c r="E242" s="37">
        <v>8155146</v>
      </c>
      <c r="G242" s="37">
        <v>1194960</v>
      </c>
      <c r="H242" s="12">
        <v>0.56000000000000005</v>
      </c>
      <c r="I242" s="37"/>
      <c r="K242" s="37">
        <v>2594247</v>
      </c>
      <c r="L242" s="12">
        <v>1.21</v>
      </c>
      <c r="M242" s="37">
        <v>1003680</v>
      </c>
      <c r="N242" s="12">
        <v>0.47</v>
      </c>
      <c r="O242" s="37">
        <v>971949</v>
      </c>
      <c r="P242" s="12">
        <v>0.45</v>
      </c>
      <c r="R242" s="37">
        <v>49225</v>
      </c>
      <c r="S242" s="12">
        <v>0.02</v>
      </c>
      <c r="T242" s="37">
        <v>1343280</v>
      </c>
      <c r="U242" s="12">
        <v>0.62</v>
      </c>
      <c r="V242" s="37"/>
      <c r="X242" s="37">
        <v>408720</v>
      </c>
      <c r="Y242" s="12">
        <v>0.19</v>
      </c>
      <c r="Z242" s="37"/>
      <c r="AB242" s="37">
        <v>31985</v>
      </c>
      <c r="AC242" s="12">
        <v>0.01</v>
      </c>
      <c r="AD242" s="37">
        <v>557100</v>
      </c>
      <c r="AE242" s="12">
        <v>0.26</v>
      </c>
      <c r="AF242" s="37"/>
      <c r="AH242" s="37"/>
      <c r="AJ242" s="12">
        <v>2214</v>
      </c>
      <c r="AL242" s="12">
        <v>64000</v>
      </c>
      <c r="AN242" s="37"/>
      <c r="AP242" s="37"/>
      <c r="AR242" s="37"/>
      <c r="AT242" s="37"/>
      <c r="AV242" s="37"/>
      <c r="AX242" s="37"/>
      <c r="AZ242" s="12">
        <v>4650</v>
      </c>
      <c r="BA242" s="12">
        <v>4000</v>
      </c>
      <c r="BB242" s="12">
        <v>8000</v>
      </c>
      <c r="BG242" s="12">
        <v>42000</v>
      </c>
      <c r="BJ242" s="12">
        <v>5000</v>
      </c>
      <c r="BK242" s="12">
        <v>12000</v>
      </c>
      <c r="BN242" s="12">
        <v>0</v>
      </c>
      <c r="BR242" s="12">
        <v>0</v>
      </c>
      <c r="BS242" s="12">
        <v>0</v>
      </c>
      <c r="BU242" s="12">
        <v>0</v>
      </c>
      <c r="BX242" s="12">
        <v>0</v>
      </c>
      <c r="BZ242" s="12">
        <v>0</v>
      </c>
      <c r="CB242" s="12">
        <v>0</v>
      </c>
      <c r="CC242" s="12">
        <v>0</v>
      </c>
      <c r="CE242" s="12">
        <v>0</v>
      </c>
      <c r="CG242" s="12" t="s">
        <v>940</v>
      </c>
      <c r="CH242" s="12">
        <v>22.838999999999999</v>
      </c>
      <c r="CI242" s="12" t="s">
        <v>1159</v>
      </c>
      <c r="CJ242" s="12"/>
      <c r="CK242" s="12" t="s">
        <v>979</v>
      </c>
      <c r="CL242" s="37">
        <v>215797494</v>
      </c>
      <c r="CM242" s="12">
        <v>5350</v>
      </c>
      <c r="CN242" s="12" t="s">
        <v>1506</v>
      </c>
      <c r="CO242" s="12" t="s">
        <v>1507</v>
      </c>
      <c r="CP242" s="12">
        <v>-14027.554928441847</v>
      </c>
      <c r="CQ242" s="12">
        <v>85</v>
      </c>
      <c r="CS242" s="12"/>
      <c r="CT242" s="36" t="str">
        <f t="shared" si="3"/>
        <v>500mn</v>
      </c>
      <c r="CU242" s="36" t="str">
        <f>VLOOKUP(CK242,Mapping!B:C,2,FALSE)</f>
        <v>EU</v>
      </c>
    </row>
    <row r="243" spans="1:99" ht="16" customHeight="1" x14ac:dyDescent="0.35">
      <c r="A243" s="12" t="s">
        <v>411</v>
      </c>
      <c r="B243" s="12" t="s">
        <v>925</v>
      </c>
      <c r="C243" s="12">
        <v>241</v>
      </c>
      <c r="D243" s="12">
        <v>23544</v>
      </c>
      <c r="E243" s="37">
        <v>25906339</v>
      </c>
      <c r="F243" s="12">
        <v>12200</v>
      </c>
      <c r="G243" s="37">
        <v>1276320</v>
      </c>
      <c r="H243" s="12">
        <v>0.05</v>
      </c>
      <c r="I243" s="37">
        <v>650397</v>
      </c>
      <c r="J243" s="12">
        <v>0.03</v>
      </c>
      <c r="K243" s="37">
        <v>11794028</v>
      </c>
      <c r="L243" s="12">
        <v>0.47</v>
      </c>
      <c r="M243" s="37">
        <v>525278</v>
      </c>
      <c r="N243" s="12">
        <v>0.02</v>
      </c>
      <c r="O243" s="37">
        <v>5709583</v>
      </c>
      <c r="P243" s="12">
        <v>0.23</v>
      </c>
      <c r="R243" s="37"/>
      <c r="T243" s="37"/>
      <c r="V243" s="37">
        <v>2373115</v>
      </c>
      <c r="W243" s="12">
        <v>0.1</v>
      </c>
      <c r="X243" s="37">
        <v>1467137</v>
      </c>
      <c r="Y243" s="12">
        <v>0.06</v>
      </c>
      <c r="Z243" s="37"/>
      <c r="AB243" s="37">
        <v>756833</v>
      </c>
      <c r="AC243" s="12">
        <v>0.03</v>
      </c>
      <c r="AD243" s="37"/>
      <c r="AF243" s="37">
        <v>1221654</v>
      </c>
      <c r="AG243" s="12">
        <v>0.05</v>
      </c>
      <c r="AH243" s="37"/>
      <c r="AJ243" s="12">
        <v>51000</v>
      </c>
      <c r="AK243" s="12">
        <v>103900</v>
      </c>
      <c r="AL243" s="12">
        <v>355127</v>
      </c>
      <c r="AM243" s="12">
        <v>0</v>
      </c>
      <c r="AN243" s="37">
        <v>131994</v>
      </c>
      <c r="AO243" s="12">
        <v>0.01</v>
      </c>
      <c r="AP243" s="37"/>
      <c r="AR243" s="37">
        <v>0</v>
      </c>
      <c r="AS243" s="12">
        <v>0</v>
      </c>
      <c r="AT243" s="37"/>
      <c r="AV243" s="37"/>
      <c r="AX243" s="37">
        <v>0</v>
      </c>
      <c r="AY243" s="12">
        <v>0</v>
      </c>
      <c r="BA243" s="12">
        <v>14689</v>
      </c>
      <c r="BB243" s="12">
        <v>3983</v>
      </c>
      <c r="BE243" s="12">
        <v>0</v>
      </c>
      <c r="BF243" s="12">
        <v>80658</v>
      </c>
      <c r="BG243" s="12">
        <v>197584</v>
      </c>
      <c r="BI243" s="12">
        <v>784</v>
      </c>
      <c r="BM243" s="12">
        <v>0</v>
      </c>
      <c r="BN243" s="12">
        <v>0</v>
      </c>
      <c r="BO243" s="12">
        <v>0</v>
      </c>
      <c r="BP243" s="12">
        <v>0</v>
      </c>
      <c r="BR243" s="12">
        <v>0</v>
      </c>
      <c r="BS243" s="12">
        <v>0</v>
      </c>
      <c r="BT243" s="12">
        <v>0</v>
      </c>
      <c r="BU243" s="12">
        <v>0</v>
      </c>
      <c r="BW243" s="12">
        <v>0</v>
      </c>
      <c r="BY243" s="12">
        <v>0</v>
      </c>
      <c r="BZ243" s="12">
        <v>0</v>
      </c>
      <c r="CC243" s="12">
        <v>0</v>
      </c>
      <c r="CG243" s="12" t="s">
        <v>934</v>
      </c>
      <c r="CH243" s="12">
        <v>60.180999999999997</v>
      </c>
      <c r="CI243" s="12" t="s">
        <v>1135</v>
      </c>
      <c r="CJ243" s="12"/>
      <c r="CK243" s="12" t="s">
        <v>954</v>
      </c>
      <c r="CL243" s="37">
        <v>2493218758</v>
      </c>
      <c r="CM243" s="12">
        <v>14345</v>
      </c>
      <c r="CN243" s="12" t="s">
        <v>1506</v>
      </c>
      <c r="CO243" s="12" t="s">
        <v>1507</v>
      </c>
      <c r="CP243" s="12">
        <v>-8999.6774843781495</v>
      </c>
      <c r="CQ243" s="12">
        <v>91</v>
      </c>
      <c r="CS243" s="12"/>
      <c r="CT243" s="36" t="str">
        <f t="shared" si="3"/>
        <v>1bn - 50bn</v>
      </c>
      <c r="CU243" s="36" t="str">
        <f>VLOOKUP(CK243,Mapping!B:C,2,FALSE)</f>
        <v>EU</v>
      </c>
    </row>
    <row r="244" spans="1:99" ht="16" customHeight="1" x14ac:dyDescent="0.35">
      <c r="A244" s="12" t="s">
        <v>238</v>
      </c>
      <c r="B244" s="12" t="s">
        <v>925</v>
      </c>
      <c r="C244" s="12">
        <v>102</v>
      </c>
      <c r="D244" s="12">
        <v>176088</v>
      </c>
      <c r="E244" s="37">
        <v>1127395546</v>
      </c>
      <c r="G244" s="37">
        <v>8767422</v>
      </c>
      <c r="H244" s="12">
        <v>0.01</v>
      </c>
      <c r="I244" s="37"/>
      <c r="K244" s="37"/>
      <c r="M244" s="37">
        <v>180153158</v>
      </c>
      <c r="N244" s="12">
        <v>0.13</v>
      </c>
      <c r="O244" s="37"/>
      <c r="Q244" s="12">
        <v>3019772</v>
      </c>
      <c r="R244" s="37"/>
      <c r="T244" s="37">
        <v>0</v>
      </c>
      <c r="U244" s="12">
        <v>0</v>
      </c>
      <c r="V244" s="37"/>
      <c r="X244" s="37">
        <v>91407980</v>
      </c>
      <c r="Y244" s="12">
        <v>0.06</v>
      </c>
      <c r="Z244" s="37">
        <v>24667590</v>
      </c>
      <c r="AA244" s="12">
        <v>0.02</v>
      </c>
      <c r="AB244" s="37"/>
      <c r="AD244" s="37">
        <v>41913084</v>
      </c>
      <c r="AE244" s="12">
        <v>0.03</v>
      </c>
      <c r="AF244" s="37"/>
      <c r="AH244" s="37">
        <v>381336808</v>
      </c>
      <c r="AI244" s="12">
        <v>0.27</v>
      </c>
      <c r="AN244" s="37">
        <v>379497193</v>
      </c>
      <c r="AO244" s="12">
        <v>0.27</v>
      </c>
      <c r="AP244" s="37">
        <v>12633377</v>
      </c>
      <c r="AQ244" s="12">
        <v>0.01</v>
      </c>
      <c r="AR244" s="37">
        <v>6269866</v>
      </c>
      <c r="AS244" s="12">
        <v>0</v>
      </c>
      <c r="AT244" s="37">
        <v>721575</v>
      </c>
      <c r="AU244" s="12">
        <v>0</v>
      </c>
      <c r="AV244" s="37">
        <v>27493</v>
      </c>
      <c r="AW244" s="12">
        <v>0</v>
      </c>
      <c r="AX244" s="37"/>
      <c r="BA244" s="12">
        <v>894578</v>
      </c>
      <c r="BB244" s="12">
        <v>1435941</v>
      </c>
      <c r="BC244" s="12">
        <v>834210</v>
      </c>
      <c r="BD244" s="12">
        <v>67690</v>
      </c>
      <c r="BE244" s="12">
        <v>168138</v>
      </c>
      <c r="BH244" s="12">
        <v>54716</v>
      </c>
      <c r="BI244" s="12">
        <v>2253375</v>
      </c>
      <c r="BJ244" s="12">
        <v>376172</v>
      </c>
      <c r="BK244" s="12">
        <v>0</v>
      </c>
      <c r="BL244" s="12">
        <v>10145</v>
      </c>
      <c r="BM244" s="12">
        <v>0.19</v>
      </c>
      <c r="BN244" s="12">
        <v>0.03</v>
      </c>
      <c r="BQ244" s="12">
        <v>0.72</v>
      </c>
      <c r="BV244" s="12">
        <v>0.05</v>
      </c>
      <c r="BY244" s="12">
        <v>0.28999999999999998</v>
      </c>
      <c r="BZ244" s="12">
        <v>0.02</v>
      </c>
      <c r="CA244" s="12">
        <v>0.01</v>
      </c>
      <c r="CB244" s="12">
        <v>0.13</v>
      </c>
      <c r="CC244" s="12">
        <v>0.06</v>
      </c>
      <c r="CD244" s="12">
        <v>7.0000000000000007E-2</v>
      </c>
      <c r="CE244" s="12">
        <v>0</v>
      </c>
      <c r="CF244" s="12">
        <v>0.06</v>
      </c>
      <c r="CG244" s="12" t="s">
        <v>976</v>
      </c>
      <c r="CH244" s="12">
        <v>157.61000000000001</v>
      </c>
      <c r="CI244" s="12" t="s">
        <v>1073</v>
      </c>
      <c r="CJ244" s="12" t="s">
        <v>946</v>
      </c>
      <c r="CK244" s="12" t="s">
        <v>932</v>
      </c>
      <c r="CL244" s="37">
        <v>141282250919</v>
      </c>
      <c r="CM244" s="12">
        <v>10192</v>
      </c>
      <c r="CN244" s="12" t="s">
        <v>1513</v>
      </c>
      <c r="CO244" s="12" t="s">
        <v>1507</v>
      </c>
      <c r="CP244" s="12">
        <v>2704087.3412618423</v>
      </c>
      <c r="CQ244" s="12">
        <v>64</v>
      </c>
      <c r="CR244" s="12">
        <v>41592.395833333336</v>
      </c>
      <c r="CS244" s="12"/>
      <c r="CT244" s="36" t="str">
        <f t="shared" si="3"/>
        <v>100bn</v>
      </c>
      <c r="CU244" s="36" t="str">
        <f>VLOOKUP(CK244,Mapping!B:C,2,FALSE)</f>
        <v>US/CA</v>
      </c>
    </row>
    <row r="245" spans="1:99" ht="16" customHeight="1" x14ac:dyDescent="0.35">
      <c r="A245" s="12" t="s">
        <v>472</v>
      </c>
      <c r="B245" s="12" t="s">
        <v>933</v>
      </c>
      <c r="C245" s="12">
        <v>243</v>
      </c>
      <c r="D245" s="12">
        <v>23092</v>
      </c>
      <c r="E245" s="37">
        <v>121806395</v>
      </c>
      <c r="G245" s="37">
        <v>1149751</v>
      </c>
      <c r="H245" s="12">
        <v>0.01</v>
      </c>
      <c r="I245" s="37"/>
      <c r="K245" s="37">
        <v>61490632</v>
      </c>
      <c r="L245" s="12">
        <v>0.65</v>
      </c>
      <c r="M245" s="37">
        <v>37650421</v>
      </c>
      <c r="N245" s="12">
        <v>0.4</v>
      </c>
      <c r="O245" s="37">
        <v>2307392</v>
      </c>
      <c r="P245" s="12">
        <v>0.02</v>
      </c>
      <c r="Q245" s="12">
        <v>479</v>
      </c>
      <c r="R245" s="37">
        <v>6805218</v>
      </c>
      <c r="S245" s="12">
        <v>7.0000000000000007E-2</v>
      </c>
      <c r="T245" s="37">
        <v>4399242</v>
      </c>
      <c r="U245" s="12">
        <v>0.05</v>
      </c>
      <c r="V245" s="37">
        <v>1123858</v>
      </c>
      <c r="W245" s="12">
        <v>0.01</v>
      </c>
      <c r="X245" s="37">
        <v>2775515</v>
      </c>
      <c r="Y245" s="12">
        <v>0.03</v>
      </c>
      <c r="Z245" s="37"/>
      <c r="AB245" s="37">
        <v>2321389</v>
      </c>
      <c r="AC245" s="12">
        <v>0.02</v>
      </c>
      <c r="AD245" s="37"/>
      <c r="AF245" s="37"/>
      <c r="AH245" s="37">
        <v>60488</v>
      </c>
      <c r="AI245" s="12">
        <v>0</v>
      </c>
      <c r="AJ245" s="12">
        <v>130452</v>
      </c>
      <c r="AK245" s="12">
        <v>51650</v>
      </c>
      <c r="AL245" s="12">
        <v>151935</v>
      </c>
      <c r="AN245" s="37">
        <v>559973</v>
      </c>
      <c r="AO245" s="12">
        <v>0.01</v>
      </c>
      <c r="AP245" s="37"/>
      <c r="AR245" s="37">
        <v>1162516</v>
      </c>
      <c r="AS245" s="12">
        <v>0.01</v>
      </c>
      <c r="AT245" s="37"/>
      <c r="AV245" s="37"/>
      <c r="AX245" s="37"/>
      <c r="AZ245" s="12">
        <v>642849</v>
      </c>
      <c r="BA245" s="12">
        <v>27163</v>
      </c>
      <c r="BB245" s="12">
        <v>300099</v>
      </c>
      <c r="BE245" s="12">
        <v>31175</v>
      </c>
      <c r="BG245" s="12">
        <v>995513</v>
      </c>
      <c r="BI245" s="12">
        <v>3325</v>
      </c>
      <c r="BK245" s="12">
        <v>39300</v>
      </c>
      <c r="BM245" s="12">
        <v>0.03</v>
      </c>
      <c r="BN245" s="12">
        <v>0</v>
      </c>
      <c r="BQ245" s="12">
        <v>0</v>
      </c>
      <c r="BR245" s="12">
        <v>0.01</v>
      </c>
      <c r="BS245" s="12">
        <v>0.01</v>
      </c>
      <c r="BT245" s="12">
        <v>0</v>
      </c>
      <c r="BU245" s="12">
        <v>0</v>
      </c>
      <c r="BX245" s="12">
        <v>0.01</v>
      </c>
      <c r="BY245" s="12">
        <v>0</v>
      </c>
      <c r="BZ245" s="12">
        <v>0</v>
      </c>
      <c r="CC245" s="12">
        <v>0.01</v>
      </c>
      <c r="CE245" s="12">
        <v>0</v>
      </c>
      <c r="CG245" s="12" t="s">
        <v>929</v>
      </c>
      <c r="CH245" s="12">
        <v>45.652999999999999</v>
      </c>
      <c r="CI245" s="12" t="s">
        <v>960</v>
      </c>
      <c r="CJ245" s="12"/>
      <c r="CK245" s="12" t="s">
        <v>961</v>
      </c>
      <c r="CL245" s="37">
        <v>9459899341</v>
      </c>
      <c r="CM245" s="12">
        <v>925</v>
      </c>
      <c r="CN245" s="12" t="s">
        <v>1506</v>
      </c>
      <c r="CO245" s="12" t="s">
        <v>1507</v>
      </c>
      <c r="CP245" s="12">
        <v>104522.43499294498</v>
      </c>
      <c r="CQ245" s="12">
        <v>85</v>
      </c>
      <c r="CS245" s="12"/>
      <c r="CT245" s="36" t="str">
        <f t="shared" si="3"/>
        <v>1bn - 50bn</v>
      </c>
      <c r="CU245" s="36" t="str">
        <f>VLOOKUP(CK245,Mapping!B:C,2,FALSE)</f>
        <v>EU</v>
      </c>
    </row>
    <row r="246" spans="1:99" ht="16" customHeight="1" x14ac:dyDescent="0.35">
      <c r="A246" s="12" t="s">
        <v>431</v>
      </c>
      <c r="B246" s="12" t="s">
        <v>933</v>
      </c>
      <c r="C246" s="12">
        <v>244</v>
      </c>
      <c r="D246" s="12">
        <v>22920</v>
      </c>
      <c r="E246" s="37">
        <v>77129246</v>
      </c>
      <c r="F246" s="12">
        <v>8250</v>
      </c>
      <c r="G246" s="37">
        <v>1141187</v>
      </c>
      <c r="H246" s="12">
        <v>0.01</v>
      </c>
      <c r="I246" s="37">
        <v>426999</v>
      </c>
      <c r="J246" s="12">
        <v>0</v>
      </c>
      <c r="K246" s="37"/>
      <c r="M246" s="37">
        <v>3620023</v>
      </c>
      <c r="N246" s="12">
        <v>0.03</v>
      </c>
      <c r="O246" s="37">
        <v>612363</v>
      </c>
      <c r="P246" s="12">
        <v>0</v>
      </c>
      <c r="Q246" s="12">
        <v>117484</v>
      </c>
      <c r="R246" s="37"/>
      <c r="T246" s="37">
        <v>1044400</v>
      </c>
      <c r="U246" s="12">
        <v>0.01</v>
      </c>
      <c r="V246" s="37">
        <v>683492</v>
      </c>
      <c r="W246" s="12">
        <v>0.01</v>
      </c>
      <c r="X246" s="37">
        <v>2435767</v>
      </c>
      <c r="Y246" s="12">
        <v>0.02</v>
      </c>
      <c r="Z246" s="37">
        <v>1142674</v>
      </c>
      <c r="AA246" s="12">
        <v>0.01</v>
      </c>
      <c r="AB246" s="37"/>
      <c r="AD246" s="37">
        <v>657489</v>
      </c>
      <c r="AE246" s="12">
        <v>0</v>
      </c>
      <c r="AF246" s="37">
        <v>734445</v>
      </c>
      <c r="AG246" s="12">
        <v>0.01</v>
      </c>
      <c r="AH246" s="37">
        <v>14835880</v>
      </c>
      <c r="AI246" s="12">
        <v>0.11</v>
      </c>
      <c r="AK246" s="12">
        <v>28753</v>
      </c>
      <c r="AL246" s="12">
        <v>36100</v>
      </c>
      <c r="AM246" s="12">
        <v>68000</v>
      </c>
      <c r="AN246" s="37">
        <v>43648387</v>
      </c>
      <c r="AO246" s="12">
        <v>0.32</v>
      </c>
      <c r="AP246" s="37">
        <v>5351107</v>
      </c>
      <c r="AQ246" s="12">
        <v>0.04</v>
      </c>
      <c r="AR246" s="37">
        <v>596826</v>
      </c>
      <c r="AS246" s="12">
        <v>0</v>
      </c>
      <c r="AT246" s="37">
        <v>47160</v>
      </c>
      <c r="AU246" s="12">
        <v>0</v>
      </c>
      <c r="AV246" s="37"/>
      <c r="AX246" s="37">
        <v>151047</v>
      </c>
      <c r="AY246" s="12">
        <v>0</v>
      </c>
      <c r="BA246" s="12">
        <v>23838</v>
      </c>
      <c r="BB246" s="12">
        <v>28854</v>
      </c>
      <c r="BC246" s="12">
        <v>38643</v>
      </c>
      <c r="BD246" s="12">
        <v>4424</v>
      </c>
      <c r="BE246" s="12">
        <v>16005</v>
      </c>
      <c r="BF246" s="12">
        <v>41817</v>
      </c>
      <c r="BH246" s="12">
        <v>23176</v>
      </c>
      <c r="BI246" s="12">
        <v>259175</v>
      </c>
      <c r="BJ246" s="12">
        <v>5901</v>
      </c>
      <c r="BK246" s="12">
        <v>9330</v>
      </c>
      <c r="BM246" s="12">
        <v>0.02</v>
      </c>
      <c r="BN246" s="12">
        <v>0</v>
      </c>
      <c r="BO246" s="12">
        <v>0</v>
      </c>
      <c r="BP246" s="12">
        <v>0</v>
      </c>
      <c r="BQ246" s="12">
        <v>0.03</v>
      </c>
      <c r="BT246" s="12">
        <v>0</v>
      </c>
      <c r="BU246" s="12">
        <v>0</v>
      </c>
      <c r="BV246" s="12">
        <v>0.02</v>
      </c>
      <c r="BW246" s="12">
        <v>0</v>
      </c>
      <c r="BY246" s="12">
        <v>0.03</v>
      </c>
      <c r="BZ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 t="s">
        <v>934</v>
      </c>
      <c r="CH246" s="12">
        <v>44.908000000000001</v>
      </c>
      <c r="CI246" s="12" t="s">
        <v>1145</v>
      </c>
      <c r="CJ246" s="12" t="s">
        <v>1021</v>
      </c>
      <c r="CK246" s="12" t="s">
        <v>932</v>
      </c>
      <c r="CL246" s="37">
        <v>13617646802</v>
      </c>
      <c r="CM246" s="12">
        <v>10817</v>
      </c>
      <c r="CN246" s="12" t="s">
        <v>1509</v>
      </c>
      <c r="CO246" s="12" t="s">
        <v>1507</v>
      </c>
      <c r="CP246" s="12">
        <v>105083.77343277565</v>
      </c>
      <c r="CQ246" s="12">
        <v>85</v>
      </c>
      <c r="CS246" s="12"/>
      <c r="CT246" s="36" t="str">
        <f t="shared" si="3"/>
        <v>1bn - 50bn</v>
      </c>
      <c r="CU246" s="36" t="str">
        <f>VLOOKUP(CK246,Mapping!B:C,2,FALSE)</f>
        <v>US/CA</v>
      </c>
    </row>
    <row r="247" spans="1:99" ht="16" customHeight="1" x14ac:dyDescent="0.35">
      <c r="A247" s="12" t="s">
        <v>473</v>
      </c>
      <c r="B247" s="12" t="s">
        <v>925</v>
      </c>
      <c r="C247" s="12">
        <v>245</v>
      </c>
      <c r="D247" s="12">
        <v>22860</v>
      </c>
      <c r="E247" s="37">
        <v>3094826</v>
      </c>
      <c r="G247" s="37">
        <v>1239241</v>
      </c>
      <c r="H247" s="12">
        <v>1.32</v>
      </c>
      <c r="I247" s="37"/>
      <c r="K247" s="37"/>
      <c r="M247" s="37">
        <v>1064535</v>
      </c>
      <c r="N247" s="12">
        <v>1.1399999999999999</v>
      </c>
      <c r="O247" s="37"/>
      <c r="R247" s="37"/>
      <c r="T247" s="37"/>
      <c r="V247" s="37">
        <v>0</v>
      </c>
      <c r="W247" s="12">
        <v>0</v>
      </c>
      <c r="X247" s="37">
        <v>791050</v>
      </c>
      <c r="Y247" s="12">
        <v>0.84</v>
      </c>
      <c r="Z247" s="37"/>
      <c r="AB247" s="37"/>
      <c r="AD247" s="37"/>
      <c r="AF247" s="37"/>
      <c r="AH247" s="37"/>
      <c r="AK247" s="12">
        <v>0</v>
      </c>
      <c r="AN247" s="37"/>
      <c r="AP247" s="37"/>
      <c r="AR247" s="37"/>
      <c r="AT247" s="37"/>
      <c r="AV247" s="37"/>
      <c r="AX247" s="37"/>
      <c r="BA247" s="12">
        <v>7920</v>
      </c>
      <c r="BB247" s="12">
        <v>8072</v>
      </c>
      <c r="BN247" s="12">
        <v>0</v>
      </c>
      <c r="BT247" s="12">
        <v>0</v>
      </c>
      <c r="BZ247" s="12">
        <v>0</v>
      </c>
      <c r="CC247" s="12">
        <v>0</v>
      </c>
      <c r="CG247" s="12" t="s">
        <v>976</v>
      </c>
      <c r="CH247" s="12">
        <v>50.831000000000003</v>
      </c>
      <c r="CI247" s="12" t="s">
        <v>1160</v>
      </c>
      <c r="CJ247" s="12"/>
      <c r="CK247" s="12" t="s">
        <v>944</v>
      </c>
      <c r="CL247" s="37">
        <v>93710194</v>
      </c>
      <c r="CM247" s="12">
        <v>1134</v>
      </c>
      <c r="CN247" s="12" t="s">
        <v>1506</v>
      </c>
      <c r="CO247" s="12" t="s">
        <v>1507</v>
      </c>
      <c r="CP247" s="12">
        <v>4482.7655714573675</v>
      </c>
      <c r="CQ247" s="12">
        <v>98</v>
      </c>
      <c r="CS247" s="12"/>
      <c r="CT247" s="36" t="str">
        <f t="shared" si="3"/>
        <v>500mn</v>
      </c>
      <c r="CU247" s="36" t="str">
        <f>VLOOKUP(CK247,Mapping!B:C,2,FALSE)</f>
        <v>EU</v>
      </c>
    </row>
    <row r="248" spans="1:99" ht="16" customHeight="1" x14ac:dyDescent="0.35">
      <c r="A248" s="12" t="s">
        <v>527</v>
      </c>
      <c r="B248" s="12" t="s">
        <v>933</v>
      </c>
      <c r="E248" s="37">
        <v>468596916</v>
      </c>
      <c r="F248" s="12">
        <v>16145</v>
      </c>
      <c r="G248" s="37" t="s">
        <v>1505</v>
      </c>
      <c r="I248" s="37">
        <v>860710</v>
      </c>
      <c r="J248" s="12">
        <v>0</v>
      </c>
      <c r="K248" s="37">
        <v>9853884</v>
      </c>
      <c r="L248" s="12">
        <v>0.01</v>
      </c>
      <c r="M248" s="37">
        <v>103505</v>
      </c>
      <c r="N248" s="12">
        <v>0</v>
      </c>
      <c r="O248" s="37">
        <v>143561542</v>
      </c>
      <c r="P248" s="12">
        <v>0.11</v>
      </c>
      <c r="Q248" s="12">
        <v>329000</v>
      </c>
      <c r="R248" s="37">
        <v>35681687</v>
      </c>
      <c r="S248" s="12">
        <v>0.03</v>
      </c>
      <c r="T248" s="37"/>
      <c r="V248" s="37">
        <v>1032271</v>
      </c>
      <c r="W248" s="12">
        <v>0</v>
      </c>
      <c r="X248" s="37">
        <v>42722173</v>
      </c>
      <c r="Y248" s="12">
        <v>0.03</v>
      </c>
      <c r="Z248" s="37"/>
      <c r="AB248" s="37">
        <v>939794</v>
      </c>
      <c r="AC248" s="12">
        <v>0</v>
      </c>
      <c r="AD248" s="37"/>
      <c r="AF248" s="37">
        <v>885820</v>
      </c>
      <c r="AG248" s="12">
        <v>0</v>
      </c>
      <c r="AH248" s="37">
        <v>41546120</v>
      </c>
      <c r="AI248" s="12">
        <v>0.03</v>
      </c>
      <c r="AJ248" s="12">
        <v>63329</v>
      </c>
      <c r="AK248" s="12">
        <v>45195</v>
      </c>
      <c r="AL248" s="12">
        <v>10263212</v>
      </c>
      <c r="AM248" s="12">
        <v>36555</v>
      </c>
      <c r="AN248" s="37">
        <v>173966212</v>
      </c>
      <c r="AO248" s="12">
        <v>0.13</v>
      </c>
      <c r="AP248" s="37">
        <v>17353231</v>
      </c>
      <c r="AQ248" s="12">
        <v>0.01</v>
      </c>
      <c r="AR248" s="37"/>
      <c r="AT248" s="37">
        <v>7174</v>
      </c>
      <c r="AU248" s="12">
        <v>0</v>
      </c>
      <c r="AV248" s="37"/>
      <c r="AX248" s="37">
        <v>82793</v>
      </c>
      <c r="AY248" s="12">
        <v>0</v>
      </c>
      <c r="AZ248" s="12">
        <v>3363130</v>
      </c>
      <c r="BA248" s="12">
        <v>418107</v>
      </c>
      <c r="BB248" s="12">
        <v>825</v>
      </c>
      <c r="BD248" s="12">
        <v>673</v>
      </c>
      <c r="BF248" s="12">
        <v>58485</v>
      </c>
      <c r="BG248" s="12">
        <v>165081</v>
      </c>
      <c r="BH248" s="12">
        <v>75158</v>
      </c>
      <c r="BI248" s="12">
        <v>1032975</v>
      </c>
      <c r="BO248" s="12">
        <v>0</v>
      </c>
      <c r="BP248" s="12">
        <v>0</v>
      </c>
      <c r="BQ248" s="12">
        <v>0.08</v>
      </c>
      <c r="BR248" s="12">
        <v>0</v>
      </c>
      <c r="BS248" s="12">
        <v>0</v>
      </c>
      <c r="BT248" s="12">
        <v>0</v>
      </c>
      <c r="BU248" s="12">
        <v>0.05</v>
      </c>
      <c r="BV248" s="12">
        <v>0.06</v>
      </c>
      <c r="BW248" s="12">
        <v>0</v>
      </c>
      <c r="BX248" s="12">
        <v>0.06</v>
      </c>
      <c r="BY248" s="12">
        <v>0.13</v>
      </c>
      <c r="BZ248" s="12">
        <v>0.01</v>
      </c>
      <c r="CC248" s="12">
        <v>0</v>
      </c>
      <c r="CF248" s="12">
        <v>0</v>
      </c>
      <c r="CG248" s="12" t="s">
        <v>934</v>
      </c>
      <c r="CH248" s="12">
        <v>19.934999999999999</v>
      </c>
      <c r="CI248" s="12" t="s">
        <v>983</v>
      </c>
      <c r="CJ248" s="12" t="s">
        <v>984</v>
      </c>
      <c r="CK248" s="12" t="s">
        <v>985</v>
      </c>
      <c r="CL248" s="37">
        <v>136052919479</v>
      </c>
      <c r="CN248" s="12" t="s">
        <v>1506</v>
      </c>
      <c r="CS248" s="12"/>
      <c r="CT248" s="36" t="str">
        <f t="shared" si="3"/>
        <v>100bn</v>
      </c>
      <c r="CU248" s="36" t="str">
        <f>VLOOKUP(CK248,Mapping!B:C,2,FALSE)</f>
        <v>US/CA</v>
      </c>
    </row>
    <row r="249" spans="1:99" ht="16" customHeight="1" x14ac:dyDescent="0.35">
      <c r="A249" s="12" t="s">
        <v>478</v>
      </c>
      <c r="B249" s="12" t="s">
        <v>933</v>
      </c>
      <c r="C249" s="12">
        <v>247</v>
      </c>
      <c r="D249" s="12">
        <v>22754</v>
      </c>
      <c r="E249" s="37">
        <v>15357386</v>
      </c>
      <c r="G249" s="37">
        <v>1132922</v>
      </c>
      <c r="H249" s="12">
        <v>0</v>
      </c>
      <c r="I249" s="37"/>
      <c r="K249" s="37">
        <v>2660026</v>
      </c>
      <c r="L249" s="12">
        <v>0.01</v>
      </c>
      <c r="M249" s="37">
        <v>1263884</v>
      </c>
      <c r="N249" s="12">
        <v>0.01</v>
      </c>
      <c r="O249" s="37"/>
      <c r="Q249" s="12">
        <v>10753</v>
      </c>
      <c r="R249" s="37">
        <v>1521952</v>
      </c>
      <c r="S249" s="12">
        <v>0.01</v>
      </c>
      <c r="T249" s="37">
        <v>594289</v>
      </c>
      <c r="U249" s="12">
        <v>0</v>
      </c>
      <c r="V249" s="37"/>
      <c r="X249" s="37">
        <v>3088391</v>
      </c>
      <c r="Y249" s="12">
        <v>0.01</v>
      </c>
      <c r="Z249" s="37">
        <v>483222</v>
      </c>
      <c r="AA249" s="12">
        <v>0</v>
      </c>
      <c r="AB249" s="37"/>
      <c r="AD249" s="37"/>
      <c r="AF249" s="37"/>
      <c r="AH249" s="37">
        <v>1357889</v>
      </c>
      <c r="AI249" s="12">
        <v>0.01</v>
      </c>
      <c r="AN249" s="37">
        <v>2753549</v>
      </c>
      <c r="AO249" s="12">
        <v>0.01</v>
      </c>
      <c r="AP249" s="37">
        <v>501262</v>
      </c>
      <c r="AQ249" s="12">
        <v>0</v>
      </c>
      <c r="AR249" s="37"/>
      <c r="AT249" s="37"/>
      <c r="AV249" s="37"/>
      <c r="AX249" s="37"/>
      <c r="AZ249" s="12">
        <v>136017</v>
      </c>
      <c r="BA249" s="12">
        <v>30225</v>
      </c>
      <c r="BB249" s="12">
        <v>10074</v>
      </c>
      <c r="BC249" s="12">
        <v>16837</v>
      </c>
      <c r="BG249" s="12">
        <v>45017</v>
      </c>
      <c r="BH249" s="12">
        <v>2171</v>
      </c>
      <c r="BI249" s="12">
        <v>16350</v>
      </c>
      <c r="BK249" s="12">
        <v>5309</v>
      </c>
      <c r="BN249" s="12">
        <v>0</v>
      </c>
      <c r="BQ249" s="12">
        <v>0</v>
      </c>
      <c r="BS249" s="12">
        <v>0</v>
      </c>
      <c r="BV249" s="12">
        <v>0</v>
      </c>
      <c r="BX249" s="12">
        <v>0</v>
      </c>
      <c r="BY249" s="12">
        <v>0</v>
      </c>
      <c r="BZ249" s="12">
        <v>0</v>
      </c>
      <c r="CC249" s="12">
        <v>0</v>
      </c>
      <c r="CD249" s="12">
        <v>0</v>
      </c>
      <c r="CE249" s="12">
        <v>0</v>
      </c>
      <c r="CG249" s="12" t="s">
        <v>934</v>
      </c>
      <c r="CH249" s="12">
        <v>23.314</v>
      </c>
      <c r="CI249" s="12" t="s">
        <v>1096</v>
      </c>
      <c r="CJ249" s="12" t="s">
        <v>1097</v>
      </c>
      <c r="CK249" s="12" t="s">
        <v>932</v>
      </c>
      <c r="CL249" s="37">
        <v>25279197795</v>
      </c>
      <c r="CM249" s="12">
        <v>10373</v>
      </c>
      <c r="CN249" s="12" t="s">
        <v>1506</v>
      </c>
      <c r="CO249" s="12" t="s">
        <v>1507</v>
      </c>
      <c r="CP249" s="12">
        <v>491099.0727675872</v>
      </c>
      <c r="CQ249" s="12">
        <v>61</v>
      </c>
      <c r="CS249" s="12"/>
      <c r="CT249" s="36" t="str">
        <f t="shared" si="3"/>
        <v>1bn - 50bn</v>
      </c>
      <c r="CU249" s="36" t="str">
        <f>VLOOKUP(CK249,Mapping!B:C,2,FALSE)</f>
        <v>US/CA</v>
      </c>
    </row>
    <row r="250" spans="1:99" ht="16" customHeight="1" x14ac:dyDescent="0.35">
      <c r="A250" s="12" t="s">
        <v>480</v>
      </c>
      <c r="B250" s="12" t="s">
        <v>925</v>
      </c>
      <c r="C250" s="12">
        <v>248</v>
      </c>
      <c r="D250" s="12">
        <v>22734</v>
      </c>
      <c r="E250" s="37">
        <v>48257037</v>
      </c>
      <c r="G250" s="37">
        <v>1333122</v>
      </c>
      <c r="H250" s="12">
        <v>0.06</v>
      </c>
      <c r="I250" s="37"/>
      <c r="K250" s="37">
        <v>30623688</v>
      </c>
      <c r="L250" s="12">
        <v>1.44</v>
      </c>
      <c r="M250" s="37"/>
      <c r="O250" s="37">
        <v>9152331</v>
      </c>
      <c r="P250" s="12">
        <v>0.43</v>
      </c>
      <c r="R250" s="37"/>
      <c r="T250" s="37"/>
      <c r="V250" s="37">
        <v>5652938</v>
      </c>
      <c r="W250" s="12">
        <v>0.27</v>
      </c>
      <c r="X250" s="37"/>
      <c r="Z250" s="37"/>
      <c r="AB250" s="37">
        <v>1494958</v>
      </c>
      <c r="AC250" s="12">
        <v>7.0000000000000007E-2</v>
      </c>
      <c r="AD250" s="37"/>
      <c r="AF250" s="37"/>
      <c r="AH250" s="37"/>
      <c r="AJ250" s="12">
        <v>91750</v>
      </c>
      <c r="AK250" s="12">
        <v>210300</v>
      </c>
      <c r="AL250" s="12">
        <v>654300</v>
      </c>
      <c r="AN250" s="37"/>
      <c r="AP250" s="37"/>
      <c r="AR250" s="37"/>
      <c r="AT250" s="37"/>
      <c r="AV250" s="37"/>
      <c r="AX250" s="37"/>
      <c r="BG250" s="12">
        <v>477900</v>
      </c>
      <c r="BN250" s="12">
        <v>0</v>
      </c>
      <c r="BR250" s="12">
        <v>0</v>
      </c>
      <c r="BS250" s="12">
        <v>0.01</v>
      </c>
      <c r="BT250" s="12">
        <v>0.01</v>
      </c>
      <c r="BU250" s="12">
        <v>0</v>
      </c>
      <c r="CG250" s="12" t="s">
        <v>991</v>
      </c>
      <c r="CH250" s="12">
        <v>73.212999999999994</v>
      </c>
      <c r="CI250" s="12" t="s">
        <v>1164</v>
      </c>
      <c r="CJ250" s="12" t="s">
        <v>1017</v>
      </c>
      <c r="CK250" s="12" t="s">
        <v>932</v>
      </c>
      <c r="CL250" s="37">
        <v>2270620460</v>
      </c>
      <c r="CM250" s="12">
        <v>10714</v>
      </c>
      <c r="CN250" s="12" t="s">
        <v>1520</v>
      </c>
      <c r="CO250" s="12" t="s">
        <v>1507</v>
      </c>
      <c r="CP250" s="12">
        <v>137926.44628099175</v>
      </c>
      <c r="CQ250" s="12">
        <v>91</v>
      </c>
      <c r="CS250" s="12"/>
      <c r="CT250" s="36" t="str">
        <f t="shared" si="3"/>
        <v>1bn - 50bn</v>
      </c>
      <c r="CU250" s="36" t="str">
        <f>VLOOKUP(CK250,Mapping!B:C,2,FALSE)</f>
        <v>US/CA</v>
      </c>
    </row>
    <row r="251" spans="1:99" ht="16" customHeight="1" x14ac:dyDescent="0.35">
      <c r="A251" s="12" t="s">
        <v>485</v>
      </c>
      <c r="B251" s="12" t="s">
        <v>925</v>
      </c>
      <c r="C251" s="12">
        <v>249</v>
      </c>
      <c r="D251" s="12">
        <v>22000</v>
      </c>
      <c r="E251" s="37">
        <v>2254688</v>
      </c>
      <c r="G251" s="37">
        <v>1095380</v>
      </c>
      <c r="H251" s="12">
        <v>0.04</v>
      </c>
      <c r="I251" s="37"/>
      <c r="K251" s="37"/>
      <c r="M251" s="37">
        <v>0</v>
      </c>
      <c r="N251" s="12">
        <v>0</v>
      </c>
      <c r="O251" s="37"/>
      <c r="Q251" s="12">
        <v>6138</v>
      </c>
      <c r="R251" s="37"/>
      <c r="T251" s="37"/>
      <c r="V251" s="37"/>
      <c r="X251" s="37"/>
      <c r="Z251" s="37"/>
      <c r="AB251" s="37"/>
      <c r="AD251" s="37"/>
      <c r="AF251" s="37"/>
      <c r="AH251" s="37">
        <v>775107</v>
      </c>
      <c r="AI251" s="12">
        <v>0.03</v>
      </c>
      <c r="AN251" s="37"/>
      <c r="AP251" s="37">
        <v>384201</v>
      </c>
      <c r="AQ251" s="12">
        <v>0.01</v>
      </c>
      <c r="AR251" s="37"/>
      <c r="AT251" s="37"/>
      <c r="AV251" s="37"/>
      <c r="AX251" s="37"/>
      <c r="BB251" s="12">
        <v>0</v>
      </c>
      <c r="BH251" s="12">
        <v>1664</v>
      </c>
      <c r="BN251" s="12">
        <v>0</v>
      </c>
      <c r="BQ251" s="12">
        <v>0</v>
      </c>
      <c r="BV251" s="12">
        <v>0</v>
      </c>
      <c r="CC251" s="12">
        <v>0</v>
      </c>
      <c r="CG251" s="12" t="s">
        <v>976</v>
      </c>
      <c r="CH251" s="12">
        <v>203.84700000000001</v>
      </c>
      <c r="CI251" s="12" t="s">
        <v>941</v>
      </c>
      <c r="CJ251" s="12" t="s">
        <v>941</v>
      </c>
      <c r="CK251" s="12" t="s">
        <v>932</v>
      </c>
      <c r="CL251" s="37">
        <v>2759349731</v>
      </c>
      <c r="CM251" s="12">
        <v>10996</v>
      </c>
      <c r="CN251" s="12" t="s">
        <v>1513</v>
      </c>
      <c r="CO251" s="12" t="s">
        <v>1507</v>
      </c>
      <c r="CP251" s="12">
        <v>76928.542632533761</v>
      </c>
      <c r="CQ251" s="12">
        <v>23</v>
      </c>
      <c r="CS251" s="12"/>
      <c r="CT251" s="36" t="str">
        <f t="shared" si="3"/>
        <v>1bn - 50bn</v>
      </c>
      <c r="CU251" s="36" t="str">
        <f>VLOOKUP(CK251,Mapping!B:C,2,FALSE)</f>
        <v>US/CA</v>
      </c>
    </row>
    <row r="252" spans="1:99" ht="16" customHeight="1" x14ac:dyDescent="0.35">
      <c r="A252" s="12" t="s">
        <v>414</v>
      </c>
      <c r="B252" s="12" t="s">
        <v>933</v>
      </c>
      <c r="C252" s="12">
        <v>250</v>
      </c>
      <c r="D252" s="12">
        <v>21950</v>
      </c>
      <c r="E252" s="37">
        <v>21751932</v>
      </c>
      <c r="F252" s="12">
        <v>13330</v>
      </c>
      <c r="G252" s="37">
        <v>1101510</v>
      </c>
      <c r="H252" s="12">
        <v>0.03</v>
      </c>
      <c r="I252" s="37">
        <v>805889</v>
      </c>
      <c r="J252" s="12">
        <v>0.02</v>
      </c>
      <c r="K252" s="37">
        <v>11877590</v>
      </c>
      <c r="L252" s="12">
        <v>0.33</v>
      </c>
      <c r="M252" s="37">
        <v>1446759</v>
      </c>
      <c r="N252" s="12">
        <v>0.04</v>
      </c>
      <c r="O252" s="37">
        <v>1310034</v>
      </c>
      <c r="P252" s="12">
        <v>0.04</v>
      </c>
      <c r="R252" s="37">
        <v>475685</v>
      </c>
      <c r="S252" s="12">
        <v>0.01</v>
      </c>
      <c r="T252" s="37">
        <v>59225</v>
      </c>
      <c r="U252" s="12">
        <v>0</v>
      </c>
      <c r="V252" s="37">
        <v>105066</v>
      </c>
      <c r="W252" s="12">
        <v>0</v>
      </c>
      <c r="X252" s="37">
        <v>496088</v>
      </c>
      <c r="Y252" s="12">
        <v>0.01</v>
      </c>
      <c r="Z252" s="37">
        <v>99450</v>
      </c>
      <c r="AA252" s="12">
        <v>0</v>
      </c>
      <c r="AB252" s="37">
        <v>103137</v>
      </c>
      <c r="AC252" s="12">
        <v>0</v>
      </c>
      <c r="AD252" s="37"/>
      <c r="AF252" s="37"/>
      <c r="AH252" s="37"/>
      <c r="AJ252" s="12">
        <v>6950</v>
      </c>
      <c r="AK252" s="12">
        <v>4600</v>
      </c>
      <c r="AL252" s="12">
        <v>66012</v>
      </c>
      <c r="AN252" s="37">
        <v>3871499</v>
      </c>
      <c r="AO252" s="12">
        <v>0.11</v>
      </c>
      <c r="AP252" s="37"/>
      <c r="AR252" s="37">
        <v>0</v>
      </c>
      <c r="AS252" s="12">
        <v>0</v>
      </c>
      <c r="AT252" s="37"/>
      <c r="AV252" s="37"/>
      <c r="AX252" s="37"/>
      <c r="AZ252" s="12">
        <v>29800</v>
      </c>
      <c r="BA252" s="12">
        <v>4740</v>
      </c>
      <c r="BB252" s="12">
        <v>9498</v>
      </c>
      <c r="BC252" s="12">
        <v>3280</v>
      </c>
      <c r="BE252" s="12">
        <v>0</v>
      </c>
      <c r="BG252" s="12">
        <v>167900</v>
      </c>
      <c r="BI252" s="12">
        <v>19530</v>
      </c>
      <c r="BK252" s="12">
        <v>504</v>
      </c>
      <c r="BM252" s="12">
        <v>0</v>
      </c>
      <c r="BN252" s="12">
        <v>0</v>
      </c>
      <c r="BO252" s="12">
        <v>0</v>
      </c>
      <c r="BR252" s="12">
        <v>0</v>
      </c>
      <c r="BS252" s="12">
        <v>0</v>
      </c>
      <c r="BT252" s="12">
        <v>0</v>
      </c>
      <c r="BU252" s="12">
        <v>0</v>
      </c>
      <c r="BX252" s="12">
        <v>0</v>
      </c>
      <c r="BY252" s="12">
        <v>0</v>
      </c>
      <c r="BZ252" s="12">
        <v>0</v>
      </c>
      <c r="CC252" s="12">
        <v>0</v>
      </c>
      <c r="CD252" s="12">
        <v>0</v>
      </c>
      <c r="CE252" s="12">
        <v>0</v>
      </c>
      <c r="CG252" s="12" t="s">
        <v>940</v>
      </c>
      <c r="CH252" s="12">
        <v>43.168999999999997</v>
      </c>
      <c r="CI252" s="12" t="s">
        <v>953</v>
      </c>
      <c r="CJ252" s="12"/>
      <c r="CK252" s="12" t="s">
        <v>954</v>
      </c>
      <c r="CL252" s="37">
        <v>3557185890</v>
      </c>
      <c r="CM252" s="12">
        <v>2933</v>
      </c>
      <c r="CN252" s="12" t="s">
        <v>1506</v>
      </c>
      <c r="CO252" s="12" t="s">
        <v>1507</v>
      </c>
      <c r="CP252" s="12">
        <v>-11076.254787341262</v>
      </c>
      <c r="CQ252" s="12">
        <v>87</v>
      </c>
      <c r="CS252" s="12"/>
      <c r="CT252" s="36" t="str">
        <f t="shared" si="3"/>
        <v>1bn - 50bn</v>
      </c>
      <c r="CU252" s="36" t="str">
        <f>VLOOKUP(CK252,Mapping!B:C,2,FALSE)</f>
        <v>EU</v>
      </c>
    </row>
    <row r="253" spans="1:99" ht="16" customHeight="1" x14ac:dyDescent="0.35">
      <c r="A253" s="12" t="s">
        <v>462</v>
      </c>
      <c r="B253" s="12" t="s">
        <v>933</v>
      </c>
      <c r="C253" s="12">
        <v>304</v>
      </c>
      <c r="D253" s="12">
        <v>12400</v>
      </c>
      <c r="E253" s="37">
        <v>82212324</v>
      </c>
      <c r="F253" s="12">
        <v>12800</v>
      </c>
      <c r="G253" s="37">
        <v>617396</v>
      </c>
      <c r="H253" s="12">
        <v>0</v>
      </c>
      <c r="I253" s="37">
        <v>980175</v>
      </c>
      <c r="J253" s="12">
        <v>0</v>
      </c>
      <c r="K253" s="37">
        <v>10043442</v>
      </c>
      <c r="L253" s="12">
        <v>0</v>
      </c>
      <c r="M253" s="37"/>
      <c r="O253" s="37">
        <v>10780740</v>
      </c>
      <c r="P253" s="12">
        <v>0.01</v>
      </c>
      <c r="Q253" s="12">
        <v>179524</v>
      </c>
      <c r="R253" s="37">
        <v>1205325</v>
      </c>
      <c r="S253" s="12">
        <v>0</v>
      </c>
      <c r="T253" s="37">
        <v>596640</v>
      </c>
      <c r="U253" s="12">
        <v>0</v>
      </c>
      <c r="V253" s="37">
        <v>2393502</v>
      </c>
      <c r="W253" s="12">
        <v>0</v>
      </c>
      <c r="X253" s="37">
        <v>10177128</v>
      </c>
      <c r="Y253" s="12">
        <v>0.01</v>
      </c>
      <c r="Z253" s="37"/>
      <c r="AB253" s="37">
        <v>3026995</v>
      </c>
      <c r="AC253" s="12">
        <v>0</v>
      </c>
      <c r="AD253" s="37">
        <v>2398427</v>
      </c>
      <c r="AE253" s="12">
        <v>0</v>
      </c>
      <c r="AF253" s="37">
        <v>3503237</v>
      </c>
      <c r="AG253" s="12">
        <v>0</v>
      </c>
      <c r="AH253" s="37">
        <v>22670291</v>
      </c>
      <c r="AI253" s="12">
        <v>0.01</v>
      </c>
      <c r="AJ253" s="12">
        <v>211061</v>
      </c>
      <c r="AK253" s="12">
        <v>110000</v>
      </c>
      <c r="AL253" s="12">
        <v>709880</v>
      </c>
      <c r="AN253" s="37">
        <v>1882013</v>
      </c>
      <c r="AO253" s="12">
        <v>0</v>
      </c>
      <c r="AP253" s="37">
        <v>11937013</v>
      </c>
      <c r="AQ253" s="12">
        <v>0.01</v>
      </c>
      <c r="AR253" s="37">
        <v>0</v>
      </c>
      <c r="AS253" s="12">
        <v>0</v>
      </c>
      <c r="AT253" s="37"/>
      <c r="AV253" s="37"/>
      <c r="AX253" s="37"/>
      <c r="AZ253" s="12">
        <v>113860</v>
      </c>
      <c r="BA253" s="12">
        <v>99600</v>
      </c>
      <c r="BE253" s="12">
        <v>0</v>
      </c>
      <c r="BF253" s="12">
        <v>204700</v>
      </c>
      <c r="BG253" s="12">
        <v>162600</v>
      </c>
      <c r="BH253" s="12">
        <v>51700</v>
      </c>
      <c r="BI253" s="12">
        <v>11175</v>
      </c>
      <c r="BJ253" s="12">
        <v>21526</v>
      </c>
      <c r="BK253" s="12">
        <v>5330</v>
      </c>
      <c r="BM253" s="12">
        <v>0</v>
      </c>
      <c r="BN253" s="12">
        <v>0</v>
      </c>
      <c r="BO253" s="12">
        <v>0</v>
      </c>
      <c r="BP253" s="12">
        <v>0.01</v>
      </c>
      <c r="BQ253" s="12">
        <v>0.04</v>
      </c>
      <c r="BR253" s="12">
        <v>0.01</v>
      </c>
      <c r="BS253" s="12">
        <v>0</v>
      </c>
      <c r="BT253" s="12">
        <v>0</v>
      </c>
      <c r="BU253" s="12">
        <v>0</v>
      </c>
      <c r="BV253" s="12">
        <v>0.04</v>
      </c>
      <c r="BX253" s="12">
        <v>0</v>
      </c>
      <c r="BY253" s="12">
        <v>0</v>
      </c>
      <c r="BZ253" s="12">
        <v>0</v>
      </c>
      <c r="CB253" s="12">
        <v>0.01</v>
      </c>
      <c r="CE253" s="12">
        <v>0</v>
      </c>
      <c r="CG253" s="12" t="s">
        <v>929</v>
      </c>
      <c r="CH253" s="12">
        <v>9.3179999999999996</v>
      </c>
      <c r="CI253" s="12" t="s">
        <v>1056</v>
      </c>
      <c r="CJ253" s="12"/>
      <c r="CK253" s="12" t="s">
        <v>1057</v>
      </c>
      <c r="CL253" s="37">
        <v>201974588350</v>
      </c>
      <c r="CM253" s="12">
        <v>251</v>
      </c>
      <c r="CN253" s="12" t="s">
        <v>1506</v>
      </c>
      <c r="CO253" s="12" t="s">
        <v>1507</v>
      </c>
      <c r="CP253" s="12">
        <v>6625205.301350534</v>
      </c>
      <c r="CQ253" s="12">
        <v>73</v>
      </c>
      <c r="CS253" s="12"/>
      <c r="CT253" s="36" t="str">
        <f t="shared" si="3"/>
        <v>100bn</v>
      </c>
      <c r="CU253" s="36" t="str">
        <f>VLOOKUP(CK253,Mapping!B:C,2,FALSE)</f>
        <v>Asia</v>
      </c>
    </row>
    <row r="254" spans="1:99" ht="16" customHeight="1" x14ac:dyDescent="0.35">
      <c r="A254" s="12" t="s">
        <v>140</v>
      </c>
      <c r="B254" s="12" t="s">
        <v>933</v>
      </c>
      <c r="C254" s="12">
        <v>252</v>
      </c>
      <c r="D254" s="12">
        <v>21500</v>
      </c>
      <c r="E254" s="37">
        <v>2314227325</v>
      </c>
      <c r="F254" s="12">
        <v>520650</v>
      </c>
      <c r="G254" s="37">
        <v>1070485</v>
      </c>
      <c r="H254" s="12">
        <v>0</v>
      </c>
      <c r="I254" s="37">
        <v>37067654</v>
      </c>
      <c r="J254" s="12">
        <v>0.08</v>
      </c>
      <c r="K254" s="37">
        <v>1113827085</v>
      </c>
      <c r="L254" s="12">
        <v>2.2799999999999998</v>
      </c>
      <c r="M254" s="37">
        <v>2450234</v>
      </c>
      <c r="N254" s="12">
        <v>0.01</v>
      </c>
      <c r="O254" s="37">
        <v>636813365</v>
      </c>
      <c r="P254" s="12">
        <v>1.3</v>
      </c>
      <c r="Q254" s="12">
        <v>11915</v>
      </c>
      <c r="R254" s="37">
        <v>300969667</v>
      </c>
      <c r="S254" s="12">
        <v>0.62</v>
      </c>
      <c r="T254" s="37">
        <v>1858204</v>
      </c>
      <c r="U254" s="12">
        <v>0</v>
      </c>
      <c r="V254" s="37">
        <v>77997252</v>
      </c>
      <c r="W254" s="12">
        <v>0.16</v>
      </c>
      <c r="X254" s="37">
        <v>3319726</v>
      </c>
      <c r="Y254" s="12">
        <v>0.01</v>
      </c>
      <c r="Z254" s="37"/>
      <c r="AB254" s="37">
        <v>51077503</v>
      </c>
      <c r="AC254" s="12">
        <v>0.1</v>
      </c>
      <c r="AD254" s="37"/>
      <c r="AF254" s="37">
        <v>42468444</v>
      </c>
      <c r="AG254" s="12">
        <v>0.09</v>
      </c>
      <c r="AH254" s="37">
        <v>1504626</v>
      </c>
      <c r="AI254" s="12">
        <v>0</v>
      </c>
      <c r="AJ254" s="12">
        <v>3561443</v>
      </c>
      <c r="AK254" s="12">
        <v>2828200</v>
      </c>
      <c r="AL254" s="12">
        <v>34701200</v>
      </c>
      <c r="AM254" s="12">
        <v>13027200</v>
      </c>
      <c r="AN254" s="37">
        <v>6235484</v>
      </c>
      <c r="AO254" s="12">
        <v>0.01</v>
      </c>
      <c r="AP254" s="37"/>
      <c r="AR254" s="37"/>
      <c r="AT254" s="37"/>
      <c r="AV254" s="37"/>
      <c r="AX254" s="37">
        <v>37567596</v>
      </c>
      <c r="AY254" s="12">
        <v>0.08</v>
      </c>
      <c r="AZ254" s="12">
        <v>22671640</v>
      </c>
      <c r="BA254" s="12">
        <v>32489</v>
      </c>
      <c r="BB254" s="12">
        <v>19530</v>
      </c>
      <c r="BF254" s="12">
        <v>2513050</v>
      </c>
      <c r="BG254" s="12">
        <v>14469432</v>
      </c>
      <c r="BI254" s="12">
        <v>37025</v>
      </c>
      <c r="BK254" s="12">
        <v>16600</v>
      </c>
      <c r="BN254" s="12">
        <v>0</v>
      </c>
      <c r="BO254" s="12">
        <v>0.08</v>
      </c>
      <c r="BP254" s="12">
        <v>0.11</v>
      </c>
      <c r="BQ254" s="12">
        <v>0</v>
      </c>
      <c r="BR254" s="12">
        <v>0.14000000000000001</v>
      </c>
      <c r="BS254" s="12">
        <v>0.16</v>
      </c>
      <c r="BT254" s="12">
        <v>0.09</v>
      </c>
      <c r="BU254" s="12">
        <v>0.18</v>
      </c>
      <c r="BW254" s="12">
        <v>0.55000000000000004</v>
      </c>
      <c r="BX254" s="12">
        <v>0.41</v>
      </c>
      <c r="BY254" s="12">
        <v>0</v>
      </c>
      <c r="BZ254" s="12">
        <v>0</v>
      </c>
      <c r="CC254" s="12">
        <v>0</v>
      </c>
      <c r="CE254" s="12">
        <v>0</v>
      </c>
      <c r="CG254" s="12" t="s">
        <v>963</v>
      </c>
      <c r="CH254" s="12">
        <v>43.835000000000001</v>
      </c>
      <c r="CI254" s="12" t="s">
        <v>977</v>
      </c>
      <c r="CJ254" s="12"/>
      <c r="CK254" s="12" t="s">
        <v>927</v>
      </c>
      <c r="CL254" s="37">
        <v>48341290306</v>
      </c>
      <c r="CM254" s="12">
        <v>857</v>
      </c>
      <c r="CN254" s="12" t="s">
        <v>1506</v>
      </c>
      <c r="CO254" s="12" t="s">
        <v>1507</v>
      </c>
      <c r="CP254" s="12">
        <v>1796627.514613989</v>
      </c>
      <c r="CQ254" s="12">
        <v>72</v>
      </c>
      <c r="CS254" s="12"/>
      <c r="CT254" s="36" t="str">
        <f t="shared" si="3"/>
        <v>1bn - 50bn</v>
      </c>
      <c r="CU254" s="36" t="str">
        <f>VLOOKUP(CK254,Mapping!B:C,2,FALSE)</f>
        <v>CN</v>
      </c>
    </row>
    <row r="255" spans="1:99" ht="16" customHeight="1" x14ac:dyDescent="0.35">
      <c r="A255" s="12" t="s">
        <v>132</v>
      </c>
      <c r="B255" s="12" t="s">
        <v>933</v>
      </c>
      <c r="C255" s="12">
        <v>282</v>
      </c>
      <c r="D255" s="12">
        <v>15383</v>
      </c>
      <c r="E255" s="37">
        <v>1835226224</v>
      </c>
      <c r="F255" s="12">
        <v>593878</v>
      </c>
      <c r="G255" s="37">
        <v>765920</v>
      </c>
      <c r="H255" s="12">
        <v>0</v>
      </c>
      <c r="I255" s="37">
        <v>28903532</v>
      </c>
      <c r="J255" s="12">
        <v>0.02</v>
      </c>
      <c r="K255" s="37">
        <v>737873723</v>
      </c>
      <c r="L255" s="12">
        <v>0.53</v>
      </c>
      <c r="M255" s="37">
        <v>3854131</v>
      </c>
      <c r="N255" s="12">
        <v>0</v>
      </c>
      <c r="O255" s="37">
        <v>569076408</v>
      </c>
      <c r="P255" s="12">
        <v>0.41</v>
      </c>
      <c r="Q255" s="12">
        <v>336725</v>
      </c>
      <c r="R255" s="37">
        <v>85534279</v>
      </c>
      <c r="S255" s="12">
        <v>0.06</v>
      </c>
      <c r="T255" s="37">
        <v>3397603</v>
      </c>
      <c r="U255" s="12">
        <v>0</v>
      </c>
      <c r="V255" s="37">
        <v>71435100</v>
      </c>
      <c r="W255" s="12">
        <v>0.05</v>
      </c>
      <c r="X255" s="37">
        <v>86498027</v>
      </c>
      <c r="Y255" s="12">
        <v>0.06</v>
      </c>
      <c r="Z255" s="37">
        <v>1010496</v>
      </c>
      <c r="AA255" s="12">
        <v>0</v>
      </c>
      <c r="AB255" s="37">
        <v>43912406</v>
      </c>
      <c r="AC255" s="12">
        <v>0.03</v>
      </c>
      <c r="AD255" s="37"/>
      <c r="AF255" s="37">
        <v>17916580</v>
      </c>
      <c r="AG255" s="12">
        <v>0.01</v>
      </c>
      <c r="AH255" s="37">
        <v>42521633</v>
      </c>
      <c r="AI255" s="12">
        <v>0.03</v>
      </c>
      <c r="AJ255" s="12">
        <v>3039654</v>
      </c>
      <c r="AK255" s="12">
        <v>3282998</v>
      </c>
      <c r="AL255" s="12">
        <v>38348481</v>
      </c>
      <c r="AM255" s="12">
        <v>2662661</v>
      </c>
      <c r="AN255" s="37">
        <v>113489176</v>
      </c>
      <c r="AO255" s="12">
        <v>0.08</v>
      </c>
      <c r="AP255" s="37">
        <v>22920681</v>
      </c>
      <c r="AQ255" s="12">
        <v>0.02</v>
      </c>
      <c r="AR255" s="37">
        <v>0</v>
      </c>
      <c r="AS255" s="12">
        <v>0</v>
      </c>
      <c r="AT255" s="37"/>
      <c r="AV255" s="37"/>
      <c r="AX255" s="37">
        <v>6116529</v>
      </c>
      <c r="AY255" s="12">
        <v>0</v>
      </c>
      <c r="AZ255" s="12">
        <v>7422559</v>
      </c>
      <c r="BA255" s="12">
        <v>846526</v>
      </c>
      <c r="BB255" s="12">
        <v>30720</v>
      </c>
      <c r="BC255" s="12">
        <v>34173</v>
      </c>
      <c r="BE255" s="12">
        <v>0</v>
      </c>
      <c r="BF255" s="12">
        <v>1328200</v>
      </c>
      <c r="BG255" s="12">
        <v>12406888</v>
      </c>
      <c r="BH255" s="12">
        <v>99271</v>
      </c>
      <c r="BI255" s="12">
        <v>673875</v>
      </c>
      <c r="BK255" s="12">
        <v>30352</v>
      </c>
      <c r="BM255" s="12">
        <v>0</v>
      </c>
      <c r="BN255" s="12">
        <v>0</v>
      </c>
      <c r="BO255" s="12">
        <v>0.09</v>
      </c>
      <c r="BP255" s="12">
        <v>0.06</v>
      </c>
      <c r="BQ255" s="12">
        <v>0.08</v>
      </c>
      <c r="BR255" s="12">
        <v>0.12</v>
      </c>
      <c r="BS255" s="12">
        <v>0.14000000000000001</v>
      </c>
      <c r="BT255" s="12">
        <v>0.1</v>
      </c>
      <c r="BU255" s="12">
        <v>0.2</v>
      </c>
      <c r="BV255" s="12">
        <v>0.08</v>
      </c>
      <c r="BW255" s="12">
        <v>0.11</v>
      </c>
      <c r="BX255" s="12">
        <v>0.13</v>
      </c>
      <c r="BY255" s="12">
        <v>0.09</v>
      </c>
      <c r="BZ255" s="12">
        <v>0.01</v>
      </c>
      <c r="CC255" s="12">
        <v>0</v>
      </c>
      <c r="CD255" s="12">
        <v>0</v>
      </c>
      <c r="CE255" s="12">
        <v>0</v>
      </c>
      <c r="CG255" s="12" t="s">
        <v>940</v>
      </c>
      <c r="CH255" s="12">
        <v>21.72</v>
      </c>
      <c r="CI255" s="12" t="s">
        <v>953</v>
      </c>
      <c r="CJ255" s="12"/>
      <c r="CK255" s="12" t="s">
        <v>954</v>
      </c>
      <c r="CL255" s="37">
        <v>137802863701</v>
      </c>
      <c r="CM255" s="12">
        <v>703</v>
      </c>
      <c r="CN255" s="12" t="s">
        <v>1506</v>
      </c>
      <c r="CO255" s="12" t="s">
        <v>1507</v>
      </c>
      <c r="CP255" s="12">
        <v>247143.53960894982</v>
      </c>
      <c r="CQ255" s="12">
        <v>74</v>
      </c>
      <c r="CS255" s="12"/>
      <c r="CT255" s="36" t="str">
        <f t="shared" si="3"/>
        <v>100bn</v>
      </c>
      <c r="CU255" s="36" t="str">
        <f>VLOOKUP(CK255,Mapping!B:C,2,FALSE)</f>
        <v>EU</v>
      </c>
    </row>
    <row r="256" spans="1:99" ht="16" customHeight="1" x14ac:dyDescent="0.35">
      <c r="A256" s="12" t="s">
        <v>486</v>
      </c>
      <c r="B256" s="12" t="s">
        <v>925</v>
      </c>
      <c r="C256" s="12">
        <v>254</v>
      </c>
      <c r="D256" s="12">
        <v>21323</v>
      </c>
      <c r="E256" s="37">
        <v>4686922</v>
      </c>
      <c r="G256" s="37">
        <v>1464037</v>
      </c>
      <c r="H256" s="12">
        <v>0.43</v>
      </c>
      <c r="I256" s="37"/>
      <c r="K256" s="37">
        <v>2153887</v>
      </c>
      <c r="L256" s="12">
        <v>0.63</v>
      </c>
      <c r="M256" s="37">
        <v>506027</v>
      </c>
      <c r="N256" s="12">
        <v>0.15</v>
      </c>
      <c r="O256" s="37"/>
      <c r="R256" s="37"/>
      <c r="T256" s="37"/>
      <c r="V256" s="37"/>
      <c r="X256" s="37"/>
      <c r="Z256" s="37">
        <v>554720</v>
      </c>
      <c r="AA256" s="12">
        <v>0.16</v>
      </c>
      <c r="AB256" s="37">
        <v>8251</v>
      </c>
      <c r="AC256" s="12">
        <v>0</v>
      </c>
      <c r="AD256" s="37"/>
      <c r="AF256" s="37"/>
      <c r="AH256" s="37"/>
      <c r="AJ256" s="12">
        <v>471</v>
      </c>
      <c r="AN256" s="37"/>
      <c r="AP256" s="37"/>
      <c r="AR256" s="37"/>
      <c r="AT256" s="37"/>
      <c r="AV256" s="37"/>
      <c r="AX256" s="37"/>
      <c r="BB256" s="12">
        <v>5968</v>
      </c>
      <c r="BC256" s="12">
        <v>16000</v>
      </c>
      <c r="BG256" s="12">
        <v>40100</v>
      </c>
      <c r="BN256" s="12">
        <v>0</v>
      </c>
      <c r="BR256" s="12">
        <v>0</v>
      </c>
      <c r="BS256" s="12">
        <v>0</v>
      </c>
      <c r="CC256" s="12">
        <v>0</v>
      </c>
      <c r="CD256" s="12">
        <v>0</v>
      </c>
      <c r="CG256" s="12" t="s">
        <v>940</v>
      </c>
      <c r="CH256" s="12">
        <v>85.165000000000006</v>
      </c>
      <c r="CI256" s="12" t="s">
        <v>1023</v>
      </c>
      <c r="CJ256" s="12"/>
      <c r="CK256" s="12" t="s">
        <v>979</v>
      </c>
      <c r="CL256" s="37">
        <v>341083171</v>
      </c>
      <c r="CM256" s="12">
        <v>987</v>
      </c>
      <c r="CN256" s="12" t="s">
        <v>1506</v>
      </c>
      <c r="CO256" s="12" t="s">
        <v>1507</v>
      </c>
      <c r="CP256" s="12">
        <v>22216.649868978027</v>
      </c>
      <c r="CQ256" s="12">
        <v>81</v>
      </c>
      <c r="CS256" s="12"/>
      <c r="CT256" s="36" t="str">
        <f t="shared" si="3"/>
        <v>500mn</v>
      </c>
      <c r="CU256" s="36" t="str">
        <f>VLOOKUP(CK256,Mapping!B:C,2,FALSE)</f>
        <v>EU</v>
      </c>
    </row>
    <row r="257" spans="1:99" ht="16" customHeight="1" x14ac:dyDescent="0.35">
      <c r="A257" s="12" t="s">
        <v>488</v>
      </c>
      <c r="B257" s="12" t="s">
        <v>933</v>
      </c>
      <c r="C257" s="12">
        <v>255</v>
      </c>
      <c r="D257" s="12">
        <v>21239</v>
      </c>
      <c r="E257" s="37">
        <v>37009998</v>
      </c>
      <c r="G257" s="37">
        <v>1057490</v>
      </c>
      <c r="H257" s="12">
        <v>0.01</v>
      </c>
      <c r="I257" s="37"/>
      <c r="K257" s="37">
        <v>6522678</v>
      </c>
      <c r="L257" s="12">
        <v>0.04</v>
      </c>
      <c r="M257" s="37">
        <v>2250251</v>
      </c>
      <c r="N257" s="12">
        <v>0.01</v>
      </c>
      <c r="O257" s="37">
        <v>1675094</v>
      </c>
      <c r="P257" s="12">
        <v>0.01</v>
      </c>
      <c r="Q257" s="12">
        <v>44812</v>
      </c>
      <c r="R257" s="37"/>
      <c r="T257" s="37">
        <v>221641</v>
      </c>
      <c r="U257" s="12">
        <v>0</v>
      </c>
      <c r="V257" s="37"/>
      <c r="X257" s="37">
        <v>4883693</v>
      </c>
      <c r="Y257" s="12">
        <v>0.03</v>
      </c>
      <c r="Z257" s="37">
        <v>0</v>
      </c>
      <c r="AA257" s="12">
        <v>0</v>
      </c>
      <c r="AB257" s="37"/>
      <c r="AD257" s="37">
        <v>267408</v>
      </c>
      <c r="AE257" s="12">
        <v>0</v>
      </c>
      <c r="AF257" s="37"/>
      <c r="AH257" s="37">
        <v>5658859</v>
      </c>
      <c r="AI257" s="12">
        <v>0.04</v>
      </c>
      <c r="AL257" s="12">
        <v>110300</v>
      </c>
      <c r="AN257" s="37">
        <v>13839322</v>
      </c>
      <c r="AO257" s="12">
        <v>0.09</v>
      </c>
      <c r="AP257" s="37">
        <v>633562</v>
      </c>
      <c r="AQ257" s="12">
        <v>0</v>
      </c>
      <c r="AR257" s="37"/>
      <c r="AT257" s="37"/>
      <c r="AV257" s="37"/>
      <c r="AX257" s="37"/>
      <c r="BA257" s="12">
        <v>47795</v>
      </c>
      <c r="BB257" s="12">
        <v>17936</v>
      </c>
      <c r="BC257" s="12">
        <v>0</v>
      </c>
      <c r="BG257" s="12">
        <v>105600</v>
      </c>
      <c r="BH257" s="12">
        <v>2744</v>
      </c>
      <c r="BI257" s="12">
        <v>82175</v>
      </c>
      <c r="BJ257" s="12">
        <v>2400</v>
      </c>
      <c r="BK257" s="12">
        <v>1980</v>
      </c>
      <c r="BN257" s="12">
        <v>0</v>
      </c>
      <c r="BQ257" s="12">
        <v>0.01</v>
      </c>
      <c r="BS257" s="12">
        <v>0</v>
      </c>
      <c r="BU257" s="12">
        <v>0</v>
      </c>
      <c r="BV257" s="12">
        <v>0</v>
      </c>
      <c r="BY257" s="12">
        <v>0.01</v>
      </c>
      <c r="BZ257" s="12">
        <v>0</v>
      </c>
      <c r="CB257" s="12">
        <v>0</v>
      </c>
      <c r="CC257" s="12">
        <v>0</v>
      </c>
      <c r="CD257" s="12">
        <v>0</v>
      </c>
      <c r="CE257" s="12">
        <v>0</v>
      </c>
      <c r="CG257" s="12" t="s">
        <v>940</v>
      </c>
      <c r="CH257" s="12">
        <v>30.440999999999999</v>
      </c>
      <c r="CI257" s="12" t="s">
        <v>989</v>
      </c>
      <c r="CJ257" s="12"/>
      <c r="CK257" s="12" t="s">
        <v>990</v>
      </c>
      <c r="CL257" s="37">
        <v>15097564511</v>
      </c>
      <c r="CM257" s="12">
        <v>562</v>
      </c>
      <c r="CN257" s="12" t="s">
        <v>1506</v>
      </c>
      <c r="CO257" s="12" t="s">
        <v>1507</v>
      </c>
      <c r="CP257" s="12">
        <v>85321.104616004828</v>
      </c>
      <c r="CQ257" s="12">
        <v>79</v>
      </c>
      <c r="CS257" s="12"/>
      <c r="CT257" s="36" t="str">
        <f t="shared" si="3"/>
        <v>1bn - 50bn</v>
      </c>
      <c r="CU257" s="36" t="str">
        <f>VLOOKUP(CK257,Mapping!B:C,2,FALSE)</f>
        <v>EU</v>
      </c>
    </row>
    <row r="258" spans="1:99" ht="16" customHeight="1" x14ac:dyDescent="0.35">
      <c r="A258" s="12" t="s">
        <v>489</v>
      </c>
      <c r="B258" s="12" t="s">
        <v>933</v>
      </c>
      <c r="C258" s="12">
        <v>256</v>
      </c>
      <c r="D258" s="12">
        <v>21043</v>
      </c>
      <c r="E258" s="37">
        <v>19659030</v>
      </c>
      <c r="G258" s="37">
        <v>894959</v>
      </c>
      <c r="H258" s="12">
        <v>0.01</v>
      </c>
      <c r="I258" s="37"/>
      <c r="K258" s="37"/>
      <c r="M258" s="37"/>
      <c r="O258" s="37"/>
      <c r="Q258" s="12">
        <v>972</v>
      </c>
      <c r="R258" s="37"/>
      <c r="T258" s="37"/>
      <c r="V258" s="37"/>
      <c r="X258" s="37">
        <v>60836</v>
      </c>
      <c r="Y258" s="12">
        <v>0</v>
      </c>
      <c r="Z258" s="37"/>
      <c r="AB258" s="37"/>
      <c r="AD258" s="37"/>
      <c r="AF258" s="37"/>
      <c r="AH258" s="37">
        <v>135652</v>
      </c>
      <c r="AI258" s="12">
        <v>0</v>
      </c>
      <c r="AN258" s="37">
        <v>1053642</v>
      </c>
      <c r="AO258" s="12">
        <v>0.01</v>
      </c>
      <c r="AP258" s="37">
        <v>17513941</v>
      </c>
      <c r="AQ258" s="12">
        <v>0.14000000000000001</v>
      </c>
      <c r="AR258" s="37"/>
      <c r="AT258" s="37"/>
      <c r="AV258" s="37"/>
      <c r="AX258" s="37"/>
      <c r="BA258" s="12">
        <v>472</v>
      </c>
      <c r="BH258" s="12">
        <v>61819</v>
      </c>
      <c r="BI258" s="12">
        <v>4550</v>
      </c>
      <c r="BN258" s="12">
        <v>0</v>
      </c>
      <c r="BQ258" s="12">
        <v>0</v>
      </c>
      <c r="BV258" s="12">
        <v>0.05</v>
      </c>
      <c r="BY258" s="12">
        <v>0</v>
      </c>
      <c r="BZ258" s="12">
        <v>0</v>
      </c>
      <c r="CG258" s="12" t="s">
        <v>940</v>
      </c>
      <c r="CH258" s="12">
        <v>27.027999999999999</v>
      </c>
      <c r="CI258" s="12" t="s">
        <v>960</v>
      </c>
      <c r="CJ258" s="12"/>
      <c r="CK258" s="12" t="s">
        <v>961</v>
      </c>
      <c r="CL258" s="37">
        <v>12509298825</v>
      </c>
      <c r="CM258" s="12">
        <v>1045</v>
      </c>
      <c r="CN258" s="12" t="s">
        <v>1506</v>
      </c>
      <c r="CO258" s="12" t="s">
        <v>1507</v>
      </c>
      <c r="CP258" s="12">
        <v>101234.14634146341</v>
      </c>
      <c r="CQ258" s="12">
        <v>82</v>
      </c>
      <c r="CS258" s="12"/>
      <c r="CT258" s="36" t="str">
        <f t="shared" si="3"/>
        <v>1bn - 50bn</v>
      </c>
      <c r="CU258" s="36" t="str">
        <f>VLOOKUP(CK258,Mapping!B:C,2,FALSE)</f>
        <v>EU</v>
      </c>
    </row>
    <row r="259" spans="1:99" ht="16" customHeight="1" x14ac:dyDescent="0.35">
      <c r="A259" s="12" t="s">
        <v>1367</v>
      </c>
      <c r="B259" s="12" t="s">
        <v>933</v>
      </c>
      <c r="E259" s="37">
        <v>904703772</v>
      </c>
      <c r="G259" s="37" t="s">
        <v>1505</v>
      </c>
      <c r="I259" s="37"/>
      <c r="K259" s="37">
        <v>904703772</v>
      </c>
      <c r="L259" s="12">
        <v>0.67</v>
      </c>
      <c r="M259" s="37"/>
      <c r="O259" s="37"/>
      <c r="R259" s="37"/>
      <c r="T259" s="37"/>
      <c r="V259" s="37"/>
      <c r="X259" s="37"/>
      <c r="Z259" s="37"/>
      <c r="AB259" s="37"/>
      <c r="AD259" s="37"/>
      <c r="AF259" s="37"/>
      <c r="AH259" s="37"/>
      <c r="AN259" s="37"/>
      <c r="AP259" s="37"/>
      <c r="AR259" s="37"/>
      <c r="AT259" s="37"/>
      <c r="AV259" s="37"/>
      <c r="AX259" s="37"/>
      <c r="BG259" s="12">
        <v>14646855</v>
      </c>
      <c r="BS259" s="12">
        <v>0.16</v>
      </c>
      <c r="CG259" s="12" t="s">
        <v>940</v>
      </c>
      <c r="CH259" s="12">
        <v>51.567</v>
      </c>
      <c r="CI259" s="12" t="s">
        <v>1529</v>
      </c>
      <c r="CJ259" s="12" t="s">
        <v>946</v>
      </c>
      <c r="CK259" s="12" t="s">
        <v>932</v>
      </c>
      <c r="CL259" s="37">
        <v>133781537762</v>
      </c>
      <c r="CN259" s="12" t="s">
        <v>1506</v>
      </c>
      <c r="CS259" s="12"/>
      <c r="CT259" s="36" t="str">
        <f t="shared" ref="CT259:CT322" si="4">IF(CL259&gt;100000000000, "100bn", IF(CL259&gt;50000000000, "50bn - 100bn",IF(CL259&gt;1000000000, "1bn - 50bn", IF(CL259&gt;500000000, "500mn - 1bn", "500mn"))))</f>
        <v>100bn</v>
      </c>
      <c r="CU259" s="36" t="str">
        <f>VLOOKUP(CK259,Mapping!B:C,2,FALSE)</f>
        <v>US/CA</v>
      </c>
    </row>
    <row r="260" spans="1:99" ht="16" customHeight="1" x14ac:dyDescent="0.35">
      <c r="A260" s="12" t="s">
        <v>161</v>
      </c>
      <c r="B260" s="12" t="s">
        <v>933</v>
      </c>
      <c r="C260" s="12">
        <v>109</v>
      </c>
      <c r="D260" s="12">
        <v>152535</v>
      </c>
      <c r="E260" s="37">
        <v>685482200</v>
      </c>
      <c r="F260" s="12">
        <v>237983</v>
      </c>
      <c r="G260" s="37">
        <v>7594718</v>
      </c>
      <c r="H260" s="12">
        <v>0.01</v>
      </c>
      <c r="I260" s="37">
        <v>12680747</v>
      </c>
      <c r="J260" s="12">
        <v>0.01</v>
      </c>
      <c r="K260" s="37">
        <v>146837974</v>
      </c>
      <c r="L260" s="12">
        <v>0.11</v>
      </c>
      <c r="M260" s="37">
        <v>49408532</v>
      </c>
      <c r="N260" s="12">
        <v>0.04</v>
      </c>
      <c r="O260" s="37">
        <v>126377182</v>
      </c>
      <c r="P260" s="12">
        <v>0.09</v>
      </c>
      <c r="Q260" s="12">
        <v>276403</v>
      </c>
      <c r="R260" s="37">
        <v>20432936</v>
      </c>
      <c r="S260" s="12">
        <v>0.02</v>
      </c>
      <c r="T260" s="37">
        <v>1370146</v>
      </c>
      <c r="U260" s="12">
        <v>0</v>
      </c>
      <c r="V260" s="37">
        <v>22390519</v>
      </c>
      <c r="W260" s="12">
        <v>0.02</v>
      </c>
      <c r="X260" s="37">
        <v>32964699</v>
      </c>
      <c r="Y260" s="12">
        <v>0.02</v>
      </c>
      <c r="Z260" s="37">
        <v>3281915</v>
      </c>
      <c r="AA260" s="12">
        <v>0</v>
      </c>
      <c r="AB260" s="37">
        <v>14036658</v>
      </c>
      <c r="AC260" s="12">
        <v>0.01</v>
      </c>
      <c r="AD260" s="37">
        <v>2134919</v>
      </c>
      <c r="AE260" s="12">
        <v>0</v>
      </c>
      <c r="AF260" s="37">
        <v>15947695</v>
      </c>
      <c r="AG260" s="12">
        <v>0.01</v>
      </c>
      <c r="AH260" s="37">
        <v>34904171</v>
      </c>
      <c r="AI260" s="12">
        <v>0.03</v>
      </c>
      <c r="AJ260" s="12">
        <v>928223</v>
      </c>
      <c r="AK260" s="12">
        <v>969751</v>
      </c>
      <c r="AL260" s="12">
        <v>7094513</v>
      </c>
      <c r="AM260" s="12">
        <v>639377</v>
      </c>
      <c r="AN260" s="37">
        <v>139559477</v>
      </c>
      <c r="AO260" s="12">
        <v>0.1</v>
      </c>
      <c r="AP260" s="37">
        <v>54086213</v>
      </c>
      <c r="AQ260" s="12">
        <v>0.04</v>
      </c>
      <c r="AR260" s="37">
        <v>0</v>
      </c>
      <c r="AS260" s="12">
        <v>0</v>
      </c>
      <c r="AT260" s="37">
        <v>11396</v>
      </c>
      <c r="AU260" s="12">
        <v>0</v>
      </c>
      <c r="AV260" s="37"/>
      <c r="AX260" s="37">
        <v>1462303</v>
      </c>
      <c r="AY260" s="12">
        <v>0</v>
      </c>
      <c r="AZ260" s="12">
        <v>1902438</v>
      </c>
      <c r="BA260" s="12">
        <v>322614</v>
      </c>
      <c r="BB260" s="12">
        <v>393819</v>
      </c>
      <c r="BC260" s="12">
        <v>110988</v>
      </c>
      <c r="BD260" s="12">
        <v>1069</v>
      </c>
      <c r="BE260" s="12">
        <v>0</v>
      </c>
      <c r="BF260" s="12">
        <v>861536</v>
      </c>
      <c r="BG260" s="12">
        <v>2434243</v>
      </c>
      <c r="BH260" s="12">
        <v>234251</v>
      </c>
      <c r="BI260" s="12">
        <v>828675</v>
      </c>
      <c r="BJ260" s="12">
        <v>19161</v>
      </c>
      <c r="BK260" s="12">
        <v>12240</v>
      </c>
      <c r="BM260" s="12">
        <v>0</v>
      </c>
      <c r="BN260" s="12">
        <v>0.02</v>
      </c>
      <c r="BO260" s="12">
        <v>0.03</v>
      </c>
      <c r="BP260" s="12">
        <v>0.04</v>
      </c>
      <c r="BQ260" s="12">
        <v>7.0000000000000007E-2</v>
      </c>
      <c r="BR260" s="12">
        <v>0.04</v>
      </c>
      <c r="BS260" s="12">
        <v>0.03</v>
      </c>
      <c r="BT260" s="12">
        <v>0.03</v>
      </c>
      <c r="BU260" s="12">
        <v>0.04</v>
      </c>
      <c r="BV260" s="12">
        <v>0.2</v>
      </c>
      <c r="BW260" s="12">
        <v>0.03</v>
      </c>
      <c r="BX260" s="12">
        <v>0.03</v>
      </c>
      <c r="BY260" s="12">
        <v>0.11</v>
      </c>
      <c r="BZ260" s="12">
        <v>0.01</v>
      </c>
      <c r="CB260" s="12">
        <v>0.01</v>
      </c>
      <c r="CC260" s="12">
        <v>0.02</v>
      </c>
      <c r="CD260" s="12">
        <v>0.01</v>
      </c>
      <c r="CE260" s="12">
        <v>0</v>
      </c>
      <c r="CF260" s="12">
        <v>0</v>
      </c>
      <c r="CG260" s="12" t="s">
        <v>940</v>
      </c>
      <c r="CH260" s="12">
        <v>42.796999999999997</v>
      </c>
      <c r="CI260" s="12" t="s">
        <v>1041</v>
      </c>
      <c r="CJ260" s="12"/>
      <c r="CK260" s="12" t="s">
        <v>961</v>
      </c>
      <c r="CL260" s="37">
        <v>134828056226</v>
      </c>
      <c r="CM260" s="12">
        <v>561</v>
      </c>
      <c r="CN260" s="12" t="s">
        <v>1506</v>
      </c>
      <c r="CO260" s="12" t="s">
        <v>1515</v>
      </c>
      <c r="CP260" s="12">
        <v>476867.54686555133</v>
      </c>
      <c r="CQ260" s="12">
        <v>76</v>
      </c>
      <c r="CS260" s="12"/>
      <c r="CT260" s="36" t="str">
        <f t="shared" si="4"/>
        <v>100bn</v>
      </c>
      <c r="CU260" s="36" t="str">
        <f>VLOOKUP(CK260,Mapping!B:C,2,FALSE)</f>
        <v>EU</v>
      </c>
    </row>
    <row r="261" spans="1:99" ht="16" customHeight="1" x14ac:dyDescent="0.35">
      <c r="A261" s="12" t="s">
        <v>493</v>
      </c>
      <c r="B261" s="12" t="s">
        <v>933</v>
      </c>
      <c r="C261" s="12">
        <v>259</v>
      </c>
      <c r="D261" s="12">
        <v>20557</v>
      </c>
      <c r="E261" s="37">
        <v>101183247</v>
      </c>
      <c r="G261" s="37">
        <v>1478254</v>
      </c>
      <c r="H261" s="12">
        <v>0.01</v>
      </c>
      <c r="I261" s="37"/>
      <c r="K261" s="37">
        <v>4074827</v>
      </c>
      <c r="L261" s="12">
        <v>0.02</v>
      </c>
      <c r="M261" s="37">
        <v>376380</v>
      </c>
      <c r="N261" s="12">
        <v>0</v>
      </c>
      <c r="O261" s="37">
        <v>4817226</v>
      </c>
      <c r="P261" s="12">
        <v>0.02</v>
      </c>
      <c r="Q261" s="12">
        <v>38545</v>
      </c>
      <c r="R261" s="37">
        <v>708894</v>
      </c>
      <c r="S261" s="12">
        <v>0</v>
      </c>
      <c r="T261" s="37">
        <v>246268</v>
      </c>
      <c r="U261" s="12">
        <v>0</v>
      </c>
      <c r="V261" s="37"/>
      <c r="X261" s="37">
        <v>969790</v>
      </c>
      <c r="Y261" s="12">
        <v>0</v>
      </c>
      <c r="Z261" s="37"/>
      <c r="AB261" s="37">
        <v>860508</v>
      </c>
      <c r="AC261" s="12">
        <v>0</v>
      </c>
      <c r="AD261" s="37">
        <v>3119760</v>
      </c>
      <c r="AE261" s="12">
        <v>0.01</v>
      </c>
      <c r="AF261" s="37"/>
      <c r="AH261" s="37">
        <v>4867463</v>
      </c>
      <c r="AI261" s="12">
        <v>0.02</v>
      </c>
      <c r="AJ261" s="12">
        <v>60000</v>
      </c>
      <c r="AL261" s="12">
        <v>262500</v>
      </c>
      <c r="AN261" s="37">
        <v>71209142</v>
      </c>
      <c r="AO261" s="12">
        <v>0.33</v>
      </c>
      <c r="AP261" s="37">
        <v>8305575</v>
      </c>
      <c r="AQ261" s="12">
        <v>0.04</v>
      </c>
      <c r="AR261" s="37">
        <v>149160</v>
      </c>
      <c r="AS261" s="12">
        <v>0</v>
      </c>
      <c r="AT261" s="37">
        <v>0</v>
      </c>
      <c r="AU261" s="12">
        <v>0</v>
      </c>
      <c r="AV261" s="37"/>
      <c r="AX261" s="37"/>
      <c r="AZ261" s="12">
        <v>53400</v>
      </c>
      <c r="BA261" s="12">
        <v>9491</v>
      </c>
      <c r="BB261" s="12">
        <v>3000</v>
      </c>
      <c r="BD261" s="12">
        <v>0</v>
      </c>
      <c r="BE261" s="12">
        <v>4000</v>
      </c>
      <c r="BG261" s="12">
        <v>52935</v>
      </c>
      <c r="BH261" s="12">
        <v>35972</v>
      </c>
      <c r="BI261" s="12">
        <v>422825</v>
      </c>
      <c r="BJ261" s="12">
        <v>28000</v>
      </c>
      <c r="BK261" s="12">
        <v>2200</v>
      </c>
      <c r="BM261" s="12">
        <v>0</v>
      </c>
      <c r="BN261" s="12">
        <v>0</v>
      </c>
      <c r="BQ261" s="12">
        <v>0.01</v>
      </c>
      <c r="BR261" s="12">
        <v>0</v>
      </c>
      <c r="BS261" s="12">
        <v>0</v>
      </c>
      <c r="BU261" s="12">
        <v>0</v>
      </c>
      <c r="BV261" s="12">
        <v>0.03</v>
      </c>
      <c r="BX261" s="12">
        <v>0</v>
      </c>
      <c r="BY261" s="12">
        <v>0.05</v>
      </c>
      <c r="BZ261" s="12">
        <v>0</v>
      </c>
      <c r="CB261" s="12">
        <v>0.01</v>
      </c>
      <c r="CC261" s="12">
        <v>0</v>
      </c>
      <c r="CE261" s="12">
        <v>0</v>
      </c>
      <c r="CF261" s="12">
        <v>0</v>
      </c>
      <c r="CG261" s="12" t="s">
        <v>940</v>
      </c>
      <c r="CH261" s="12">
        <v>9.8770000000000007</v>
      </c>
      <c r="CI261" s="12" t="s">
        <v>989</v>
      </c>
      <c r="CJ261" s="12"/>
      <c r="CK261" s="12" t="s">
        <v>990</v>
      </c>
      <c r="CL261" s="37">
        <v>21283959498</v>
      </c>
      <c r="CM261" s="12">
        <v>198</v>
      </c>
      <c r="CN261" s="12" t="s">
        <v>1506</v>
      </c>
      <c r="CO261" s="12" t="s">
        <v>1507</v>
      </c>
      <c r="CP261" s="12">
        <v>294431.48558758316</v>
      </c>
      <c r="CQ261" s="12">
        <v>83</v>
      </c>
      <c r="CS261" s="12"/>
      <c r="CT261" s="36" t="str">
        <f t="shared" si="4"/>
        <v>1bn - 50bn</v>
      </c>
      <c r="CU261" s="36" t="str">
        <f>VLOOKUP(CK261,Mapping!B:C,2,FALSE)</f>
        <v>EU</v>
      </c>
    </row>
    <row r="262" spans="1:99" ht="16" customHeight="1" x14ac:dyDescent="0.35">
      <c r="A262" s="12" t="s">
        <v>496</v>
      </c>
      <c r="B262" s="12" t="s">
        <v>925</v>
      </c>
      <c r="C262" s="12">
        <v>260</v>
      </c>
      <c r="D262" s="12">
        <v>20413</v>
      </c>
      <c r="E262" s="37">
        <v>16748977</v>
      </c>
      <c r="G262" s="37">
        <v>1016363</v>
      </c>
      <c r="H262" s="12">
        <v>0.01</v>
      </c>
      <c r="I262" s="37"/>
      <c r="K262" s="37"/>
      <c r="M262" s="37">
        <v>2803153</v>
      </c>
      <c r="N262" s="12">
        <v>0.02</v>
      </c>
      <c r="O262" s="37"/>
      <c r="Q262" s="12">
        <v>15439</v>
      </c>
      <c r="R262" s="37"/>
      <c r="T262" s="37">
        <v>792759</v>
      </c>
      <c r="U262" s="12">
        <v>0</v>
      </c>
      <c r="V262" s="37"/>
      <c r="X262" s="37">
        <v>971936</v>
      </c>
      <c r="Y262" s="12">
        <v>0.01</v>
      </c>
      <c r="Z262" s="37">
        <v>1175969</v>
      </c>
      <c r="AA262" s="12">
        <v>0.01</v>
      </c>
      <c r="AB262" s="37"/>
      <c r="AD262" s="37">
        <v>825065</v>
      </c>
      <c r="AE262" s="12">
        <v>0</v>
      </c>
      <c r="AF262" s="37"/>
      <c r="AH262" s="37">
        <v>1949637</v>
      </c>
      <c r="AI262" s="12">
        <v>0.01</v>
      </c>
      <c r="AN262" s="37">
        <v>5544991</v>
      </c>
      <c r="AO262" s="12">
        <v>0.03</v>
      </c>
      <c r="AP262" s="37">
        <v>1669104</v>
      </c>
      <c r="AQ262" s="12">
        <v>0.01</v>
      </c>
      <c r="AR262" s="37"/>
      <c r="AT262" s="37"/>
      <c r="AV262" s="37"/>
      <c r="AX262" s="37"/>
      <c r="BA262" s="12">
        <v>9512</v>
      </c>
      <c r="BB262" s="12">
        <v>22343</v>
      </c>
      <c r="BC262" s="12">
        <v>39769</v>
      </c>
      <c r="BH262" s="12">
        <v>7229</v>
      </c>
      <c r="BI262" s="12">
        <v>32925</v>
      </c>
      <c r="BJ262" s="12">
        <v>7405</v>
      </c>
      <c r="BK262" s="12">
        <v>7082</v>
      </c>
      <c r="BN262" s="12">
        <v>0</v>
      </c>
      <c r="BQ262" s="12">
        <v>0</v>
      </c>
      <c r="BV262" s="12">
        <v>0.01</v>
      </c>
      <c r="BY262" s="12">
        <v>0</v>
      </c>
      <c r="BZ262" s="12">
        <v>0</v>
      </c>
      <c r="CB262" s="12">
        <v>0</v>
      </c>
      <c r="CC262" s="12">
        <v>0</v>
      </c>
      <c r="CD262" s="12">
        <v>0</v>
      </c>
      <c r="CE262" s="12">
        <v>0</v>
      </c>
      <c r="CG262" s="12" t="s">
        <v>940</v>
      </c>
      <c r="CH262" s="12">
        <v>20.843</v>
      </c>
      <c r="CI262" s="12" t="s">
        <v>1171</v>
      </c>
      <c r="CJ262" s="12" t="s">
        <v>1114</v>
      </c>
      <c r="CK262" s="12" t="s">
        <v>932</v>
      </c>
      <c r="CL262" s="37">
        <v>17830124477</v>
      </c>
      <c r="CM262" s="12">
        <v>1131</v>
      </c>
      <c r="CN262" s="12" t="s">
        <v>1509</v>
      </c>
      <c r="CO262" s="12" t="s">
        <v>1507</v>
      </c>
      <c r="CP262" s="12">
        <v>51706.470469663378</v>
      </c>
      <c r="CQ262" s="12">
        <v>70</v>
      </c>
      <c r="CS262" s="12"/>
      <c r="CT262" s="36" t="str">
        <f t="shared" si="4"/>
        <v>1bn - 50bn</v>
      </c>
      <c r="CU262" s="36" t="str">
        <f>VLOOKUP(CK262,Mapping!B:C,2,FALSE)</f>
        <v>US/CA</v>
      </c>
    </row>
    <row r="263" spans="1:99" ht="16" customHeight="1" x14ac:dyDescent="0.35">
      <c r="A263" s="12" t="s">
        <v>446</v>
      </c>
      <c r="B263" s="12" t="s">
        <v>925</v>
      </c>
      <c r="C263" s="12">
        <v>261</v>
      </c>
      <c r="D263" s="12">
        <v>20000</v>
      </c>
      <c r="E263" s="37">
        <v>82637336</v>
      </c>
      <c r="F263" s="12">
        <v>7600</v>
      </c>
      <c r="G263" s="37">
        <v>995800</v>
      </c>
      <c r="H263" s="12">
        <v>0.1</v>
      </c>
      <c r="I263" s="37">
        <v>441500</v>
      </c>
      <c r="J263" s="12">
        <v>0.04</v>
      </c>
      <c r="K263" s="37">
        <v>2633676</v>
      </c>
      <c r="L263" s="12">
        <v>0.25</v>
      </c>
      <c r="M263" s="37">
        <v>30110400</v>
      </c>
      <c r="N263" s="12">
        <v>2.88</v>
      </c>
      <c r="O263" s="37">
        <v>2310813</v>
      </c>
      <c r="P263" s="12">
        <v>0.22</v>
      </c>
      <c r="R263" s="37">
        <v>1392098</v>
      </c>
      <c r="S263" s="12">
        <v>0.13</v>
      </c>
      <c r="T263" s="37">
        <v>8955200</v>
      </c>
      <c r="U263" s="12">
        <v>0.86</v>
      </c>
      <c r="V263" s="37">
        <v>1153167</v>
      </c>
      <c r="W263" s="12">
        <v>0.11</v>
      </c>
      <c r="X263" s="37">
        <v>26975827</v>
      </c>
      <c r="Y263" s="12">
        <v>2.58</v>
      </c>
      <c r="Z263" s="37"/>
      <c r="AB263" s="37"/>
      <c r="AD263" s="37">
        <v>1559880</v>
      </c>
      <c r="AE263" s="12">
        <v>0.15</v>
      </c>
      <c r="AF263" s="37"/>
      <c r="AH263" s="37"/>
      <c r="AK263" s="12">
        <v>42900</v>
      </c>
      <c r="AL263" s="12">
        <v>165200</v>
      </c>
      <c r="AM263" s="12">
        <v>276800</v>
      </c>
      <c r="AN263" s="37"/>
      <c r="AP263" s="37">
        <v>5418527</v>
      </c>
      <c r="AQ263" s="12">
        <v>0.52</v>
      </c>
      <c r="AR263" s="37"/>
      <c r="AT263" s="37"/>
      <c r="AV263" s="37"/>
      <c r="AX263" s="37">
        <v>690448</v>
      </c>
      <c r="AY263" s="12">
        <v>7.0000000000000007E-2</v>
      </c>
      <c r="AZ263" s="12">
        <v>87210</v>
      </c>
      <c r="BA263" s="12">
        <v>264003</v>
      </c>
      <c r="BB263" s="12">
        <v>240000</v>
      </c>
      <c r="BG263" s="12">
        <v>41100</v>
      </c>
      <c r="BH263" s="12">
        <v>23468</v>
      </c>
      <c r="BJ263" s="12">
        <v>14000</v>
      </c>
      <c r="BK263" s="12">
        <v>80000</v>
      </c>
      <c r="BN263" s="12">
        <v>0</v>
      </c>
      <c r="BO263" s="12">
        <v>0</v>
      </c>
      <c r="BS263" s="12">
        <v>0</v>
      </c>
      <c r="BT263" s="12">
        <v>0</v>
      </c>
      <c r="BU263" s="12">
        <v>0</v>
      </c>
      <c r="BV263" s="12">
        <v>0.02</v>
      </c>
      <c r="BW263" s="12">
        <v>0.01</v>
      </c>
      <c r="BX263" s="12">
        <v>0</v>
      </c>
      <c r="BZ263" s="12">
        <v>0</v>
      </c>
      <c r="CB263" s="12">
        <v>0</v>
      </c>
      <c r="CC263" s="12">
        <v>0.01</v>
      </c>
      <c r="CE263" s="12">
        <v>0</v>
      </c>
      <c r="CG263" s="12" t="s">
        <v>940</v>
      </c>
      <c r="CH263" s="12">
        <v>69.721999999999994</v>
      </c>
      <c r="CI263" s="12" t="s">
        <v>950</v>
      </c>
      <c r="CJ263" s="12"/>
      <c r="CK263" s="12" t="s">
        <v>951</v>
      </c>
      <c r="CL263" s="37">
        <v>1045403313</v>
      </c>
      <c r="CM263" s="12">
        <v>133</v>
      </c>
      <c r="CN263" s="12" t="s">
        <v>1506</v>
      </c>
      <c r="CO263" s="12" t="s">
        <v>1515</v>
      </c>
      <c r="CP263" s="12">
        <v>132565.71255795204</v>
      </c>
      <c r="CQ263" s="12">
        <v>100</v>
      </c>
      <c r="CR263" s="12">
        <v>45986.25</v>
      </c>
      <c r="CS263" s="12"/>
      <c r="CT263" s="36" t="str">
        <f t="shared" si="4"/>
        <v>1bn - 50bn</v>
      </c>
      <c r="CU263" s="36" t="str">
        <f>VLOOKUP(CK263,Mapping!B:C,2,FALSE)</f>
        <v>HK</v>
      </c>
    </row>
    <row r="264" spans="1:99" ht="16" customHeight="1" x14ac:dyDescent="0.35">
      <c r="A264" s="12" t="s">
        <v>499</v>
      </c>
      <c r="B264" s="12" t="s">
        <v>925</v>
      </c>
      <c r="C264" s="12">
        <v>262</v>
      </c>
      <c r="D264" s="12">
        <v>19785</v>
      </c>
      <c r="E264" s="37">
        <v>257729755</v>
      </c>
      <c r="G264" s="37">
        <v>985095</v>
      </c>
      <c r="H264" s="12">
        <v>0.01</v>
      </c>
      <c r="I264" s="37"/>
      <c r="K264" s="37"/>
      <c r="M264" s="37">
        <v>21316407</v>
      </c>
      <c r="N264" s="12">
        <v>0.22</v>
      </c>
      <c r="O264" s="37"/>
      <c r="Q264" s="12">
        <v>0</v>
      </c>
      <c r="R264" s="37"/>
      <c r="T264" s="37">
        <v>1002087</v>
      </c>
      <c r="U264" s="12">
        <v>0.01</v>
      </c>
      <c r="V264" s="37"/>
      <c r="X264" s="37">
        <v>40288450</v>
      </c>
      <c r="Y264" s="12">
        <v>0.42</v>
      </c>
      <c r="Z264" s="37">
        <v>4031781</v>
      </c>
      <c r="AA264" s="12">
        <v>0.04</v>
      </c>
      <c r="AB264" s="37"/>
      <c r="AD264" s="37">
        <v>2417034</v>
      </c>
      <c r="AE264" s="12">
        <v>0.03</v>
      </c>
      <c r="AF264" s="37"/>
      <c r="AH264" s="37">
        <v>0</v>
      </c>
      <c r="AI264" s="12">
        <v>0</v>
      </c>
      <c r="AN264" s="37">
        <v>186218243</v>
      </c>
      <c r="AO264" s="12">
        <v>1.93</v>
      </c>
      <c r="AP264" s="37">
        <v>253979</v>
      </c>
      <c r="AQ264" s="12">
        <v>0</v>
      </c>
      <c r="AR264" s="37"/>
      <c r="AT264" s="37">
        <v>1216679</v>
      </c>
      <c r="AU264" s="12">
        <v>0.01</v>
      </c>
      <c r="AV264" s="37"/>
      <c r="AX264" s="37"/>
      <c r="BA264" s="12">
        <v>394289</v>
      </c>
      <c r="BB264" s="12">
        <v>169906</v>
      </c>
      <c r="BC264" s="12">
        <v>136347</v>
      </c>
      <c r="BD264" s="12">
        <v>114135</v>
      </c>
      <c r="BH264" s="12">
        <v>1100</v>
      </c>
      <c r="BI264" s="12">
        <v>1105725</v>
      </c>
      <c r="BJ264" s="12">
        <v>21693</v>
      </c>
      <c r="BK264" s="12">
        <v>8952</v>
      </c>
      <c r="BN264" s="12">
        <v>0</v>
      </c>
      <c r="BQ264" s="12">
        <v>0</v>
      </c>
      <c r="BV264" s="12">
        <v>0</v>
      </c>
      <c r="BY264" s="12">
        <v>0.14000000000000001</v>
      </c>
      <c r="BZ264" s="12">
        <v>0.01</v>
      </c>
      <c r="CB264" s="12">
        <v>0.01</v>
      </c>
      <c r="CC264" s="12">
        <v>0.01</v>
      </c>
      <c r="CD264" s="12">
        <v>0.01</v>
      </c>
      <c r="CE264" s="12">
        <v>0</v>
      </c>
      <c r="CF264" s="12">
        <v>0.1</v>
      </c>
      <c r="CG264" s="12" t="s">
        <v>940</v>
      </c>
      <c r="CH264" s="12">
        <v>150.28800000000001</v>
      </c>
      <c r="CI264" s="12" t="s">
        <v>953</v>
      </c>
      <c r="CJ264" s="12"/>
      <c r="CK264" s="12" t="s">
        <v>954</v>
      </c>
      <c r="CL264" s="37">
        <v>9637201874</v>
      </c>
      <c r="CM264" s="12">
        <v>11066</v>
      </c>
      <c r="CN264" s="12" t="s">
        <v>1522</v>
      </c>
      <c r="CO264" s="12" t="s">
        <v>1507</v>
      </c>
      <c r="CP264" s="12">
        <v>66121.023987099383</v>
      </c>
      <c r="CQ264" s="12">
        <v>59</v>
      </c>
      <c r="CS264" s="12"/>
      <c r="CT264" s="36" t="str">
        <f t="shared" si="4"/>
        <v>1bn - 50bn</v>
      </c>
      <c r="CU264" s="36" t="str">
        <f>VLOOKUP(CK264,Mapping!B:C,2,FALSE)</f>
        <v>EU</v>
      </c>
    </row>
    <row r="265" spans="1:99" ht="16" customHeight="1" x14ac:dyDescent="0.35">
      <c r="A265" s="12" t="s">
        <v>475</v>
      </c>
      <c r="B265" s="12" t="s">
        <v>933</v>
      </c>
      <c r="C265" s="12">
        <v>263</v>
      </c>
      <c r="D265" s="12">
        <v>19727</v>
      </c>
      <c r="E265" s="37">
        <v>246003006</v>
      </c>
      <c r="F265" s="12">
        <v>3100</v>
      </c>
      <c r="G265" s="37">
        <v>1126414</v>
      </c>
      <c r="H265" s="12">
        <v>0.02</v>
      </c>
      <c r="I265" s="37">
        <v>150652</v>
      </c>
      <c r="J265" s="12">
        <v>0</v>
      </c>
      <c r="K265" s="37">
        <v>53587348</v>
      </c>
      <c r="L265" s="12">
        <v>0.82</v>
      </c>
      <c r="M265" s="37">
        <v>252049</v>
      </c>
      <c r="N265" s="12">
        <v>0</v>
      </c>
      <c r="O265" s="37">
        <v>52752489</v>
      </c>
      <c r="P265" s="12">
        <v>0.81</v>
      </c>
      <c r="Q265" s="12">
        <v>10130</v>
      </c>
      <c r="R265" s="37">
        <v>1388257</v>
      </c>
      <c r="S265" s="12">
        <v>0.02</v>
      </c>
      <c r="T265" s="37">
        <v>231380</v>
      </c>
      <c r="U265" s="12">
        <v>0</v>
      </c>
      <c r="V265" s="37">
        <v>37538841</v>
      </c>
      <c r="W265" s="12">
        <v>0.57999999999999996</v>
      </c>
      <c r="X265" s="37">
        <v>23851972</v>
      </c>
      <c r="Y265" s="12">
        <v>0.37</v>
      </c>
      <c r="Z265" s="37">
        <v>0</v>
      </c>
      <c r="AA265" s="12">
        <v>0</v>
      </c>
      <c r="AB265" s="37">
        <v>38680554</v>
      </c>
      <c r="AC265" s="12">
        <v>0.59</v>
      </c>
      <c r="AD265" s="37">
        <v>824352</v>
      </c>
      <c r="AE265" s="12">
        <v>0.01</v>
      </c>
      <c r="AF265" s="37">
        <v>32417017</v>
      </c>
      <c r="AG265" s="12">
        <v>0.5</v>
      </c>
      <c r="AH265" s="37">
        <v>1378061</v>
      </c>
      <c r="AI265" s="12">
        <v>0.02</v>
      </c>
      <c r="AJ265" s="12">
        <v>2607750</v>
      </c>
      <c r="AK265" s="12">
        <v>1643800</v>
      </c>
      <c r="AL265" s="12">
        <v>3262016</v>
      </c>
      <c r="AN265" s="37">
        <v>1648880</v>
      </c>
      <c r="AO265" s="12">
        <v>0.03</v>
      </c>
      <c r="AP265" s="37">
        <v>174740</v>
      </c>
      <c r="AQ265" s="12">
        <v>0</v>
      </c>
      <c r="AR265" s="37">
        <v>0</v>
      </c>
      <c r="AS265" s="12">
        <v>0</v>
      </c>
      <c r="AT265" s="37"/>
      <c r="AV265" s="37"/>
      <c r="AX265" s="37"/>
      <c r="AZ265" s="12">
        <v>124173</v>
      </c>
      <c r="BA265" s="12">
        <v>238694</v>
      </c>
      <c r="BB265" s="12">
        <v>2009</v>
      </c>
      <c r="BC265" s="12">
        <v>0</v>
      </c>
      <c r="BE265" s="12">
        <v>0</v>
      </c>
      <c r="BF265" s="12">
        <v>2143200</v>
      </c>
      <c r="BG265" s="12">
        <v>889162</v>
      </c>
      <c r="BH265" s="12">
        <v>714</v>
      </c>
      <c r="BI265" s="12">
        <v>9185</v>
      </c>
      <c r="BJ265" s="12">
        <v>6240</v>
      </c>
      <c r="BK265" s="12">
        <v>2067</v>
      </c>
      <c r="BM265" s="12">
        <v>0</v>
      </c>
      <c r="BN265" s="12">
        <v>0</v>
      </c>
      <c r="BO265" s="12">
        <v>0</v>
      </c>
      <c r="BP265" s="12">
        <v>0.09</v>
      </c>
      <c r="BQ265" s="12">
        <v>0</v>
      </c>
      <c r="BR265" s="12">
        <v>0.1</v>
      </c>
      <c r="BS265" s="12">
        <v>0.01</v>
      </c>
      <c r="BT265" s="12">
        <v>0.05</v>
      </c>
      <c r="BU265" s="12">
        <v>0.02</v>
      </c>
      <c r="BV265" s="12">
        <v>0</v>
      </c>
      <c r="BX265" s="12">
        <v>0</v>
      </c>
      <c r="BY265" s="12">
        <v>0</v>
      </c>
      <c r="BZ265" s="12">
        <v>0</v>
      </c>
      <c r="CB265" s="12">
        <v>0</v>
      </c>
      <c r="CC265" s="12">
        <v>0</v>
      </c>
      <c r="CD265" s="12">
        <v>0</v>
      </c>
      <c r="CE265" s="12">
        <v>0</v>
      </c>
      <c r="CG265" s="12" t="s">
        <v>991</v>
      </c>
      <c r="CH265" s="12">
        <v>65.27</v>
      </c>
      <c r="CI265" s="12" t="s">
        <v>953</v>
      </c>
      <c r="CJ265" s="12"/>
      <c r="CK265" s="12" t="s">
        <v>954</v>
      </c>
      <c r="CL265" s="37">
        <v>6507312266</v>
      </c>
      <c r="CM265" s="12">
        <v>11086</v>
      </c>
      <c r="CN265" s="12" t="s">
        <v>1506</v>
      </c>
      <c r="CO265" s="12" t="s">
        <v>1507</v>
      </c>
      <c r="CP265" s="12">
        <v>63589.780286232613</v>
      </c>
      <c r="CQ265" s="12">
        <v>85</v>
      </c>
      <c r="CS265" s="12"/>
      <c r="CT265" s="36" t="str">
        <f t="shared" si="4"/>
        <v>1bn - 50bn</v>
      </c>
      <c r="CU265" s="36" t="str">
        <f>VLOOKUP(CK265,Mapping!B:C,2,FALSE)</f>
        <v>EU</v>
      </c>
    </row>
    <row r="266" spans="1:99" ht="16" customHeight="1" x14ac:dyDescent="0.35">
      <c r="A266" s="12" t="s">
        <v>500</v>
      </c>
      <c r="B266" s="12" t="s">
        <v>933</v>
      </c>
      <c r="C266" s="12">
        <v>264</v>
      </c>
      <c r="D266" s="12">
        <v>19689</v>
      </c>
      <c r="E266" s="37">
        <v>25003630</v>
      </c>
      <c r="G266" s="37">
        <v>980315</v>
      </c>
      <c r="H266" s="12">
        <v>0.01</v>
      </c>
      <c r="I266" s="37"/>
      <c r="K266" s="37"/>
      <c r="M266" s="37"/>
      <c r="O266" s="37"/>
      <c r="Q266" s="12">
        <v>42696</v>
      </c>
      <c r="R266" s="37"/>
      <c r="T266" s="37"/>
      <c r="V266" s="37"/>
      <c r="X266" s="37">
        <v>6274363</v>
      </c>
      <c r="Y266" s="12">
        <v>0.04</v>
      </c>
      <c r="Z266" s="37"/>
      <c r="AB266" s="37"/>
      <c r="AD266" s="37"/>
      <c r="AF266" s="37"/>
      <c r="AH266" s="37">
        <v>5391651</v>
      </c>
      <c r="AI266" s="12">
        <v>0.03</v>
      </c>
      <c r="AN266" s="37">
        <v>10496328</v>
      </c>
      <c r="AO266" s="12">
        <v>7.0000000000000007E-2</v>
      </c>
      <c r="AP266" s="37">
        <v>1860973</v>
      </c>
      <c r="AQ266" s="12">
        <v>0.01</v>
      </c>
      <c r="AR266" s="37"/>
      <c r="AT266" s="37"/>
      <c r="AV266" s="37"/>
      <c r="AX266" s="37"/>
      <c r="BA266" s="12">
        <v>61405</v>
      </c>
      <c r="BH266" s="12">
        <v>8060</v>
      </c>
      <c r="BI266" s="12">
        <v>62325</v>
      </c>
      <c r="BN266" s="12">
        <v>0</v>
      </c>
      <c r="BQ266" s="12">
        <v>0.01</v>
      </c>
      <c r="BV266" s="12">
        <v>0.01</v>
      </c>
      <c r="BY266" s="12">
        <v>0.01</v>
      </c>
      <c r="BZ266" s="12">
        <v>0</v>
      </c>
      <c r="CG266" s="12" t="s">
        <v>940</v>
      </c>
      <c r="CH266" s="12">
        <v>57.381999999999998</v>
      </c>
      <c r="CI266" s="12" t="s">
        <v>983</v>
      </c>
      <c r="CJ266" s="12" t="s">
        <v>984</v>
      </c>
      <c r="CK266" s="12" t="s">
        <v>985</v>
      </c>
      <c r="CL266" s="37">
        <v>15736040320</v>
      </c>
      <c r="CM266" s="12">
        <v>1019</v>
      </c>
      <c r="CN266" s="12" t="s">
        <v>1520</v>
      </c>
      <c r="CO266" s="12" t="s">
        <v>1507</v>
      </c>
      <c r="CP266" s="12">
        <v>168186.7970167305</v>
      </c>
      <c r="CQ266" s="12">
        <v>48</v>
      </c>
      <c r="CS266" s="12"/>
      <c r="CT266" s="36" t="str">
        <f t="shared" si="4"/>
        <v>1bn - 50bn</v>
      </c>
      <c r="CU266" s="36" t="str">
        <f>VLOOKUP(CK266,Mapping!B:C,2,FALSE)</f>
        <v>US/CA</v>
      </c>
    </row>
    <row r="267" spans="1:99" ht="16" customHeight="1" x14ac:dyDescent="0.35">
      <c r="A267" s="12" t="s">
        <v>502</v>
      </c>
      <c r="B267" s="12" t="s">
        <v>933</v>
      </c>
      <c r="C267" s="12">
        <v>265</v>
      </c>
      <c r="D267" s="12">
        <v>19523</v>
      </c>
      <c r="E267" s="37">
        <v>50435566</v>
      </c>
      <c r="G267" s="37">
        <v>972050</v>
      </c>
      <c r="H267" s="12">
        <v>0.01</v>
      </c>
      <c r="I267" s="37"/>
      <c r="K267" s="37">
        <v>13002798</v>
      </c>
      <c r="L267" s="12">
        <v>0.11</v>
      </c>
      <c r="M267" s="37"/>
      <c r="O267" s="37"/>
      <c r="R267" s="37"/>
      <c r="T267" s="37"/>
      <c r="V267" s="37">
        <v>4874932</v>
      </c>
      <c r="W267" s="12">
        <v>0.04</v>
      </c>
      <c r="X267" s="37">
        <v>5696739</v>
      </c>
      <c r="Y267" s="12">
        <v>0.05</v>
      </c>
      <c r="Z267" s="37"/>
      <c r="AB267" s="37"/>
      <c r="AD267" s="37"/>
      <c r="AF267" s="37"/>
      <c r="AH267" s="37"/>
      <c r="AK267" s="12">
        <v>224041</v>
      </c>
      <c r="AN267" s="37">
        <v>7578576</v>
      </c>
      <c r="AO267" s="12">
        <v>7.0000000000000007E-2</v>
      </c>
      <c r="AP267" s="37"/>
      <c r="AR267" s="37">
        <v>18310471</v>
      </c>
      <c r="AS267" s="12">
        <v>0.16</v>
      </c>
      <c r="AT267" s="37"/>
      <c r="AV267" s="37"/>
      <c r="AX267" s="37"/>
      <c r="BA267" s="12">
        <v>55752</v>
      </c>
      <c r="BE267" s="12">
        <v>491029</v>
      </c>
      <c r="BG267" s="12">
        <v>210511</v>
      </c>
      <c r="BI267" s="12">
        <v>45000</v>
      </c>
      <c r="BM267" s="12">
        <v>0.55000000000000004</v>
      </c>
      <c r="BN267" s="12">
        <v>0</v>
      </c>
      <c r="BS267" s="12">
        <v>0</v>
      </c>
      <c r="BT267" s="12">
        <v>0.01</v>
      </c>
      <c r="BY267" s="12">
        <v>0.01</v>
      </c>
      <c r="BZ267" s="12">
        <v>0</v>
      </c>
      <c r="CG267" s="12" t="s">
        <v>940</v>
      </c>
      <c r="CH267" s="12">
        <v>39.664000000000001</v>
      </c>
      <c r="CI267" s="12" t="s">
        <v>960</v>
      </c>
      <c r="CJ267" s="12"/>
      <c r="CK267" s="12" t="s">
        <v>961</v>
      </c>
      <c r="CL267" s="37">
        <v>11576078192</v>
      </c>
      <c r="CM267" s="12">
        <v>172</v>
      </c>
      <c r="CN267" s="12" t="s">
        <v>1506</v>
      </c>
      <c r="CO267" s="12" t="s">
        <v>1507</v>
      </c>
      <c r="CP267" s="12">
        <v>738618.50433380366</v>
      </c>
      <c r="CQ267" s="12">
        <v>84</v>
      </c>
      <c r="CS267" s="12"/>
      <c r="CT267" s="36" t="str">
        <f t="shared" si="4"/>
        <v>1bn - 50bn</v>
      </c>
      <c r="CU267" s="36" t="str">
        <f>VLOOKUP(CK267,Mapping!B:C,2,FALSE)</f>
        <v>EU</v>
      </c>
    </row>
    <row r="268" spans="1:99" ht="16" customHeight="1" x14ac:dyDescent="0.35">
      <c r="A268" s="12" t="s">
        <v>281</v>
      </c>
      <c r="B268" s="12" t="s">
        <v>933</v>
      </c>
      <c r="C268" s="12">
        <v>266</v>
      </c>
      <c r="D268" s="12">
        <v>19373</v>
      </c>
      <c r="E268" s="37">
        <v>98600761</v>
      </c>
      <c r="F268" s="12">
        <v>94687</v>
      </c>
      <c r="G268" s="37">
        <v>964582</v>
      </c>
      <c r="H268" s="12">
        <v>0</v>
      </c>
      <c r="I268" s="37">
        <v>4601548</v>
      </c>
      <c r="J268" s="12">
        <v>0.02</v>
      </c>
      <c r="K268" s="37">
        <v>15901498</v>
      </c>
      <c r="L268" s="12">
        <v>0.05</v>
      </c>
      <c r="M268" s="37">
        <v>105763</v>
      </c>
      <c r="N268" s="12">
        <v>0</v>
      </c>
      <c r="O268" s="37">
        <v>20038131</v>
      </c>
      <c r="P268" s="12">
        <v>7.0000000000000007E-2</v>
      </c>
      <c r="Q268" s="12">
        <v>57623</v>
      </c>
      <c r="R268" s="37">
        <v>1098068</v>
      </c>
      <c r="S268" s="12">
        <v>0</v>
      </c>
      <c r="T268" s="37">
        <v>1705182</v>
      </c>
      <c r="U268" s="12">
        <v>0.01</v>
      </c>
      <c r="V268" s="37">
        <v>2145361</v>
      </c>
      <c r="W268" s="12">
        <v>0.01</v>
      </c>
      <c r="X268" s="37">
        <v>3679911</v>
      </c>
      <c r="Y268" s="12">
        <v>0.01</v>
      </c>
      <c r="Z268" s="37"/>
      <c r="AB268" s="37">
        <v>4553830</v>
      </c>
      <c r="AC268" s="12">
        <v>0.02</v>
      </c>
      <c r="AD268" s="37">
        <v>1570576</v>
      </c>
      <c r="AE268" s="12">
        <v>0.01</v>
      </c>
      <c r="AF268" s="37">
        <v>2558825</v>
      </c>
      <c r="AG268" s="12">
        <v>0.01</v>
      </c>
      <c r="AH268" s="37">
        <v>7354868</v>
      </c>
      <c r="AI268" s="12">
        <v>0.03</v>
      </c>
      <c r="AJ268" s="12">
        <v>315220</v>
      </c>
      <c r="AK268" s="12">
        <v>98596</v>
      </c>
      <c r="AL268" s="12">
        <v>1319452</v>
      </c>
      <c r="AM268" s="12">
        <v>385174</v>
      </c>
      <c r="AN268" s="37">
        <v>20454080</v>
      </c>
      <c r="AO268" s="12">
        <v>7.0000000000000007E-2</v>
      </c>
      <c r="AP268" s="37">
        <v>10575680</v>
      </c>
      <c r="AQ268" s="12">
        <v>0.04</v>
      </c>
      <c r="AR268" s="37"/>
      <c r="AT268" s="37">
        <v>408056</v>
      </c>
      <c r="AU268" s="12">
        <v>0</v>
      </c>
      <c r="AV268" s="37"/>
      <c r="AX268" s="37">
        <v>884802</v>
      </c>
      <c r="AY268" s="12">
        <v>0</v>
      </c>
      <c r="AZ268" s="12">
        <v>103728</v>
      </c>
      <c r="BA268" s="12">
        <v>36014</v>
      </c>
      <c r="BB268" s="12">
        <v>843</v>
      </c>
      <c r="BD268" s="12">
        <v>28705</v>
      </c>
      <c r="BF268" s="12">
        <v>189692</v>
      </c>
      <c r="BG268" s="12">
        <v>257440</v>
      </c>
      <c r="BH268" s="12">
        <v>46658</v>
      </c>
      <c r="BI268" s="12">
        <v>114471</v>
      </c>
      <c r="BJ268" s="12">
        <v>14096</v>
      </c>
      <c r="BK268" s="12">
        <v>15233</v>
      </c>
      <c r="BN268" s="12">
        <v>0</v>
      </c>
      <c r="BO268" s="12">
        <v>0.01</v>
      </c>
      <c r="BP268" s="12">
        <v>0.01</v>
      </c>
      <c r="BQ268" s="12">
        <v>0.01</v>
      </c>
      <c r="BR268" s="12">
        <v>0.01</v>
      </c>
      <c r="BS268" s="12">
        <v>0</v>
      </c>
      <c r="BT268" s="12">
        <v>0</v>
      </c>
      <c r="BU268" s="12">
        <v>0.01</v>
      </c>
      <c r="BV268" s="12">
        <v>0.04</v>
      </c>
      <c r="BW268" s="12">
        <v>0.02</v>
      </c>
      <c r="BX268" s="12">
        <v>0</v>
      </c>
      <c r="BY268" s="12">
        <v>0.01</v>
      </c>
      <c r="BZ268" s="12">
        <v>0</v>
      </c>
      <c r="CB268" s="12">
        <v>0</v>
      </c>
      <c r="CC268" s="12">
        <v>0</v>
      </c>
      <c r="CE268" s="12">
        <v>0</v>
      </c>
      <c r="CF268" s="12">
        <v>0.02</v>
      </c>
      <c r="CG268" s="12" t="s">
        <v>929</v>
      </c>
      <c r="CH268" s="12">
        <v>16.760999999999999</v>
      </c>
      <c r="CI268" s="12" t="s">
        <v>1011</v>
      </c>
      <c r="CJ268" s="12" t="s">
        <v>1012</v>
      </c>
      <c r="CK268" s="12" t="s">
        <v>1013</v>
      </c>
      <c r="CL268" s="37">
        <v>29205205915</v>
      </c>
      <c r="CM268" s="12">
        <v>10715</v>
      </c>
      <c r="CN268" s="12" t="s">
        <v>1506</v>
      </c>
      <c r="CO268" s="12" t="s">
        <v>1507</v>
      </c>
      <c r="CP268" s="12">
        <v>137119.97581132836</v>
      </c>
      <c r="CQ268" s="12">
        <v>79</v>
      </c>
      <c r="CS268" s="12"/>
      <c r="CT268" s="36" t="str">
        <f t="shared" si="4"/>
        <v>1bn - 50bn</v>
      </c>
      <c r="CU268" s="36" t="str">
        <f>VLOOKUP(CK268,Mapping!B:C,2,FALSE)</f>
        <v>Oceania</v>
      </c>
    </row>
    <row r="269" spans="1:99" ht="16" customHeight="1" x14ac:dyDescent="0.35">
      <c r="A269" s="12" t="s">
        <v>250</v>
      </c>
      <c r="B269" s="12" t="s">
        <v>933</v>
      </c>
      <c r="C269" s="12">
        <v>267</v>
      </c>
      <c r="D269" s="12">
        <v>19336</v>
      </c>
      <c r="E269" s="37">
        <v>165159797</v>
      </c>
      <c r="F269" s="12">
        <v>138929</v>
      </c>
      <c r="G269" s="37">
        <v>962739</v>
      </c>
      <c r="H269" s="12">
        <v>0.01</v>
      </c>
      <c r="I269" s="37">
        <v>6751597</v>
      </c>
      <c r="J269" s="12">
        <v>0.1</v>
      </c>
      <c r="K269" s="37">
        <v>51882344</v>
      </c>
      <c r="L269" s="12">
        <v>0.78</v>
      </c>
      <c r="M269" s="37"/>
      <c r="O269" s="37">
        <v>42640629</v>
      </c>
      <c r="P269" s="12">
        <v>0.64</v>
      </c>
      <c r="R269" s="37">
        <v>1031450</v>
      </c>
      <c r="S269" s="12">
        <v>0.02</v>
      </c>
      <c r="T269" s="37">
        <v>3791573</v>
      </c>
      <c r="U269" s="12">
        <v>0.06</v>
      </c>
      <c r="V269" s="37">
        <v>12328709</v>
      </c>
      <c r="W269" s="12">
        <v>0.18</v>
      </c>
      <c r="X269" s="37">
        <v>1423878</v>
      </c>
      <c r="Y269" s="12">
        <v>0.02</v>
      </c>
      <c r="Z269" s="37"/>
      <c r="AB269" s="37">
        <v>2741226</v>
      </c>
      <c r="AC269" s="12">
        <v>0.04</v>
      </c>
      <c r="AD269" s="37"/>
      <c r="AF269" s="37">
        <v>9800539</v>
      </c>
      <c r="AG269" s="12">
        <v>0.15</v>
      </c>
      <c r="AH269" s="37"/>
      <c r="AJ269" s="12">
        <v>189750</v>
      </c>
      <c r="AK269" s="12">
        <v>566600</v>
      </c>
      <c r="AL269" s="12">
        <v>2807760</v>
      </c>
      <c r="AN269" s="37">
        <v>7978556</v>
      </c>
      <c r="AO269" s="12">
        <v>0.12</v>
      </c>
      <c r="AP269" s="37"/>
      <c r="AR269" s="37">
        <v>23826557</v>
      </c>
      <c r="AS269" s="12">
        <v>0.36</v>
      </c>
      <c r="AT269" s="37"/>
      <c r="AV269" s="37"/>
      <c r="AX269" s="37"/>
      <c r="AZ269" s="12">
        <v>97435</v>
      </c>
      <c r="BA269" s="12">
        <v>13935</v>
      </c>
      <c r="BE269" s="12">
        <v>638953</v>
      </c>
      <c r="BF269" s="12">
        <v>726538</v>
      </c>
      <c r="BG269" s="12">
        <v>839958</v>
      </c>
      <c r="BI269" s="12">
        <v>47375</v>
      </c>
      <c r="BK269" s="12">
        <v>36840</v>
      </c>
      <c r="BM269" s="12">
        <v>0.71</v>
      </c>
      <c r="BN269" s="12">
        <v>0</v>
      </c>
      <c r="BO269" s="12">
        <v>0.02</v>
      </c>
      <c r="BP269" s="12">
        <v>0.03</v>
      </c>
      <c r="BR269" s="12">
        <v>0.01</v>
      </c>
      <c r="BS269" s="12">
        <v>0.01</v>
      </c>
      <c r="BT269" s="12">
        <v>0.02</v>
      </c>
      <c r="BU269" s="12">
        <v>0.01</v>
      </c>
      <c r="BX269" s="12">
        <v>0</v>
      </c>
      <c r="BY269" s="12">
        <v>0.01</v>
      </c>
      <c r="BZ269" s="12">
        <v>0</v>
      </c>
      <c r="CE269" s="12">
        <v>0</v>
      </c>
      <c r="CG269" s="12" t="s">
        <v>940</v>
      </c>
      <c r="CH269" s="12">
        <v>58.112000000000002</v>
      </c>
      <c r="CI269" s="12" t="s">
        <v>953</v>
      </c>
      <c r="CJ269" s="12"/>
      <c r="CK269" s="12" t="s">
        <v>954</v>
      </c>
      <c r="CL269" s="37">
        <v>6688784420</v>
      </c>
      <c r="CM269" s="12">
        <v>285</v>
      </c>
      <c r="CN269" s="12" t="s">
        <v>1506</v>
      </c>
      <c r="CO269" s="12" t="s">
        <v>1507</v>
      </c>
      <c r="CP269" s="12">
        <v>202945.07155815361</v>
      </c>
      <c r="CQ269" s="12">
        <v>94</v>
      </c>
      <c r="CR269" s="12">
        <v>45993.583333333336</v>
      </c>
      <c r="CS269" s="12"/>
      <c r="CT269" s="36" t="str">
        <f t="shared" si="4"/>
        <v>1bn - 50bn</v>
      </c>
      <c r="CU269" s="36" t="str">
        <f>VLOOKUP(CK269,Mapping!B:C,2,FALSE)</f>
        <v>EU</v>
      </c>
    </row>
    <row r="270" spans="1:99" ht="16" customHeight="1" x14ac:dyDescent="0.35">
      <c r="A270" s="12" t="s">
        <v>503</v>
      </c>
      <c r="B270" s="12" t="s">
        <v>925</v>
      </c>
      <c r="C270" s="12">
        <v>268</v>
      </c>
      <c r="D270" s="12">
        <v>19296</v>
      </c>
      <c r="E270" s="37">
        <v>7642082</v>
      </c>
      <c r="G270" s="37">
        <v>960748</v>
      </c>
      <c r="H270" s="12">
        <v>0.01</v>
      </c>
      <c r="I270" s="37"/>
      <c r="K270" s="37"/>
      <c r="M270" s="37">
        <v>998913</v>
      </c>
      <c r="N270" s="12">
        <v>0.01</v>
      </c>
      <c r="O270" s="37"/>
      <c r="Q270" s="12">
        <v>5250</v>
      </c>
      <c r="R270" s="37"/>
      <c r="T270" s="37">
        <v>1479623</v>
      </c>
      <c r="U270" s="12">
        <v>0.01</v>
      </c>
      <c r="V270" s="37"/>
      <c r="X270" s="37">
        <v>1020369</v>
      </c>
      <c r="Y270" s="12">
        <v>0.01</v>
      </c>
      <c r="Z270" s="37">
        <v>488112</v>
      </c>
      <c r="AA270" s="12">
        <v>0</v>
      </c>
      <c r="AB270" s="37"/>
      <c r="AD270" s="37">
        <v>730358</v>
      </c>
      <c r="AE270" s="12">
        <v>0.01</v>
      </c>
      <c r="AF270" s="37"/>
      <c r="AH270" s="37">
        <v>662970</v>
      </c>
      <c r="AI270" s="12">
        <v>0.01</v>
      </c>
      <c r="AN270" s="37">
        <v>1300989</v>
      </c>
      <c r="AO270" s="12">
        <v>0.01</v>
      </c>
      <c r="AP270" s="37">
        <v>0</v>
      </c>
      <c r="AQ270" s="12">
        <v>0</v>
      </c>
      <c r="AR270" s="37"/>
      <c r="AT270" s="37"/>
      <c r="AV270" s="37"/>
      <c r="AX270" s="37"/>
      <c r="BA270" s="12">
        <v>9986</v>
      </c>
      <c r="BB270" s="12">
        <v>7962</v>
      </c>
      <c r="BC270" s="12">
        <v>16507</v>
      </c>
      <c r="BH270" s="12">
        <v>0</v>
      </c>
      <c r="BI270" s="12">
        <v>7725</v>
      </c>
      <c r="BJ270" s="12">
        <v>6555</v>
      </c>
      <c r="BK270" s="12">
        <v>13218</v>
      </c>
      <c r="BN270" s="12">
        <v>0</v>
      </c>
      <c r="BQ270" s="12">
        <v>0</v>
      </c>
      <c r="BV270" s="12">
        <v>0</v>
      </c>
      <c r="BY270" s="12">
        <v>0</v>
      </c>
      <c r="BZ270" s="12">
        <v>0</v>
      </c>
      <c r="CB270" s="12">
        <v>0</v>
      </c>
      <c r="CC270" s="12">
        <v>0</v>
      </c>
      <c r="CD270" s="12">
        <v>0</v>
      </c>
      <c r="CE270" s="12">
        <v>0</v>
      </c>
      <c r="CG270" s="12" t="s">
        <v>976</v>
      </c>
      <c r="CH270" s="12">
        <v>126.74299999999999</v>
      </c>
      <c r="CI270" s="12" t="s">
        <v>941</v>
      </c>
      <c r="CJ270" s="12" t="s">
        <v>941</v>
      </c>
      <c r="CK270" s="12" t="s">
        <v>932</v>
      </c>
      <c r="CL270" s="37">
        <v>12092901236</v>
      </c>
      <c r="CM270" s="12">
        <v>11597</v>
      </c>
      <c r="CN270" s="12" t="s">
        <v>1513</v>
      </c>
      <c r="CO270" s="12" t="s">
        <v>1507</v>
      </c>
      <c r="CP270" s="12">
        <v>26509.332795807295</v>
      </c>
      <c r="CQ270" s="12">
        <v>57</v>
      </c>
      <c r="CS270" s="12"/>
      <c r="CT270" s="36" t="str">
        <f t="shared" si="4"/>
        <v>1bn - 50bn</v>
      </c>
      <c r="CU270" s="36" t="str">
        <f>VLOOKUP(CK270,Mapping!B:C,2,FALSE)</f>
        <v>US/CA</v>
      </c>
    </row>
    <row r="271" spans="1:99" ht="16" customHeight="1" x14ac:dyDescent="0.35">
      <c r="A271" s="12" t="s">
        <v>506</v>
      </c>
      <c r="B271" s="12" t="s">
        <v>933</v>
      </c>
      <c r="C271" s="12">
        <v>269</v>
      </c>
      <c r="D271" s="12">
        <v>19000</v>
      </c>
      <c r="E271" s="37">
        <v>34662618</v>
      </c>
      <c r="G271" s="37">
        <v>946010</v>
      </c>
      <c r="H271" s="12">
        <v>0.11</v>
      </c>
      <c r="I271" s="37"/>
      <c r="K271" s="37"/>
      <c r="M271" s="37">
        <v>21179530</v>
      </c>
      <c r="N271" s="12">
        <v>2.39</v>
      </c>
      <c r="O271" s="37"/>
      <c r="Q271" s="12">
        <v>99280</v>
      </c>
      <c r="R271" s="37"/>
      <c r="T271" s="37"/>
      <c r="V271" s="37"/>
      <c r="X271" s="37"/>
      <c r="Z271" s="37"/>
      <c r="AB271" s="37"/>
      <c r="AD271" s="37"/>
      <c r="AF271" s="37"/>
      <c r="AH271" s="37">
        <v>12537078</v>
      </c>
      <c r="AI271" s="12">
        <v>1.42</v>
      </c>
      <c r="AN271" s="37"/>
      <c r="AP271" s="37"/>
      <c r="AR271" s="37"/>
      <c r="AT271" s="37"/>
      <c r="AV271" s="37"/>
      <c r="AX271" s="37"/>
      <c r="BB271" s="12">
        <v>168815</v>
      </c>
      <c r="BN271" s="12">
        <v>0</v>
      </c>
      <c r="BQ271" s="12">
        <v>0.02</v>
      </c>
      <c r="CC271" s="12">
        <v>0.01</v>
      </c>
      <c r="CG271" s="12" t="s">
        <v>940</v>
      </c>
      <c r="CH271" s="12">
        <v>49.576000000000001</v>
      </c>
      <c r="CI271" s="12" t="s">
        <v>1037</v>
      </c>
      <c r="CJ271" s="12"/>
      <c r="CK271" s="12" t="s">
        <v>1038</v>
      </c>
      <c r="CL271" s="37">
        <v>885820968</v>
      </c>
      <c r="CM271" s="12">
        <v>261</v>
      </c>
      <c r="CN271" s="12" t="s">
        <v>1506</v>
      </c>
      <c r="CO271" s="12" t="s">
        <v>1507</v>
      </c>
      <c r="CP271" s="12">
        <v>64033.239266276963</v>
      </c>
      <c r="CQ271" s="12">
        <v>99</v>
      </c>
      <c r="CS271" s="12"/>
      <c r="CT271" s="36" t="str">
        <f t="shared" si="4"/>
        <v>500mn - 1bn</v>
      </c>
      <c r="CU271" s="36" t="str">
        <f>VLOOKUP(CK271,Mapping!B:C,2,FALSE)</f>
        <v>EU</v>
      </c>
    </row>
    <row r="272" spans="1:99" ht="16" customHeight="1" x14ac:dyDescent="0.35">
      <c r="A272" s="12" t="s">
        <v>335</v>
      </c>
      <c r="B272" s="12" t="s">
        <v>925</v>
      </c>
      <c r="C272" s="12">
        <v>270</v>
      </c>
      <c r="D272" s="12">
        <v>18200</v>
      </c>
      <c r="E272" s="37">
        <v>18252372</v>
      </c>
      <c r="F272" s="12">
        <v>45600</v>
      </c>
      <c r="G272" s="37">
        <v>986622</v>
      </c>
      <c r="H272" s="12">
        <v>0.43</v>
      </c>
      <c r="I272" s="37">
        <v>2430991</v>
      </c>
      <c r="J272" s="12">
        <v>1.06</v>
      </c>
      <c r="K272" s="37">
        <v>4774759</v>
      </c>
      <c r="L272" s="12">
        <v>2.09</v>
      </c>
      <c r="M272" s="37">
        <v>408680</v>
      </c>
      <c r="N272" s="12">
        <v>0.18</v>
      </c>
      <c r="O272" s="37">
        <v>5349300</v>
      </c>
      <c r="P272" s="12">
        <v>2.34</v>
      </c>
      <c r="R272" s="37"/>
      <c r="T272" s="37"/>
      <c r="V272" s="37"/>
      <c r="X272" s="37"/>
      <c r="Z272" s="37"/>
      <c r="AB272" s="37"/>
      <c r="AD272" s="37">
        <v>4302020</v>
      </c>
      <c r="AE272" s="12">
        <v>1.88</v>
      </c>
      <c r="AF272" s="37"/>
      <c r="AH272" s="37"/>
      <c r="AL272" s="12">
        <v>332718</v>
      </c>
      <c r="AN272" s="37"/>
      <c r="AP272" s="37"/>
      <c r="AR272" s="37">
        <v>0</v>
      </c>
      <c r="AS272" s="12">
        <v>0</v>
      </c>
      <c r="AT272" s="37"/>
      <c r="AV272" s="37"/>
      <c r="AX272" s="37"/>
      <c r="BB272" s="12">
        <v>5183</v>
      </c>
      <c r="BE272" s="12">
        <v>0</v>
      </c>
      <c r="BG272" s="12">
        <v>79991</v>
      </c>
      <c r="BJ272" s="12">
        <v>34000</v>
      </c>
      <c r="BM272" s="12">
        <v>0</v>
      </c>
      <c r="BN272" s="12">
        <v>0</v>
      </c>
      <c r="BO272" s="12">
        <v>0.01</v>
      </c>
      <c r="BS272" s="12">
        <v>0</v>
      </c>
      <c r="BU272" s="12">
        <v>0</v>
      </c>
      <c r="CB272" s="12">
        <v>0.01</v>
      </c>
      <c r="CC272" s="12">
        <v>0</v>
      </c>
      <c r="CG272" s="12" t="s">
        <v>976</v>
      </c>
      <c r="CH272" s="12">
        <v>159.89699999999999</v>
      </c>
      <c r="CI272" s="12" t="s">
        <v>953</v>
      </c>
      <c r="CJ272" s="12"/>
      <c r="CK272" s="12" t="s">
        <v>954</v>
      </c>
      <c r="CL272" s="37">
        <v>227357612</v>
      </c>
      <c r="CM272" s="12">
        <v>12458</v>
      </c>
      <c r="CN272" s="12" t="s">
        <v>1513</v>
      </c>
      <c r="CO272" s="12" t="s">
        <v>1507</v>
      </c>
      <c r="CP272" s="12">
        <v>11145.615803265471</v>
      </c>
      <c r="CQ272" s="12">
        <v>100</v>
      </c>
      <c r="CR272" s="12">
        <v>45993.375</v>
      </c>
      <c r="CS272" s="12"/>
      <c r="CT272" s="36" t="str">
        <f t="shared" si="4"/>
        <v>500mn</v>
      </c>
      <c r="CU272" s="36" t="str">
        <f>VLOOKUP(CK272,Mapping!B:C,2,FALSE)</f>
        <v>EU</v>
      </c>
    </row>
    <row r="273" spans="1:99" ht="16" customHeight="1" x14ac:dyDescent="0.35">
      <c r="A273" s="12" t="s">
        <v>511</v>
      </c>
      <c r="B273" s="12" t="s">
        <v>925</v>
      </c>
      <c r="C273" s="12">
        <v>271</v>
      </c>
      <c r="D273" s="12">
        <v>18069</v>
      </c>
      <c r="E273" s="37">
        <v>1946523</v>
      </c>
      <c r="G273" s="37">
        <v>899656</v>
      </c>
      <c r="H273" s="12">
        <v>0.15</v>
      </c>
      <c r="I273" s="37"/>
      <c r="K273" s="37"/>
      <c r="M273" s="37"/>
      <c r="O273" s="37"/>
      <c r="R273" s="37"/>
      <c r="T273" s="37"/>
      <c r="V273" s="37"/>
      <c r="X273" s="37">
        <v>0</v>
      </c>
      <c r="Y273" s="12">
        <v>0</v>
      </c>
      <c r="Z273" s="37">
        <v>1046867</v>
      </c>
      <c r="AA273" s="12">
        <v>0.18</v>
      </c>
      <c r="AB273" s="37"/>
      <c r="AD273" s="37"/>
      <c r="AF273" s="37"/>
      <c r="AH273" s="37"/>
      <c r="AN273" s="37"/>
      <c r="AP273" s="37"/>
      <c r="AR273" s="37"/>
      <c r="AT273" s="37"/>
      <c r="AV273" s="37"/>
      <c r="AX273" s="37"/>
      <c r="BA273" s="12">
        <v>0</v>
      </c>
      <c r="BC273" s="12">
        <v>35403</v>
      </c>
      <c r="BN273" s="12">
        <v>0</v>
      </c>
      <c r="BZ273" s="12">
        <v>0</v>
      </c>
      <c r="CD273" s="12">
        <v>0</v>
      </c>
      <c r="CG273" s="12" t="s">
        <v>934</v>
      </c>
      <c r="CH273" s="12">
        <v>113.55200000000001</v>
      </c>
      <c r="CI273" s="12" t="s">
        <v>1175</v>
      </c>
      <c r="CJ273" s="12" t="s">
        <v>931</v>
      </c>
      <c r="CK273" s="12" t="s">
        <v>932</v>
      </c>
      <c r="CL273" s="37">
        <v>592595044</v>
      </c>
      <c r="CM273" s="12">
        <v>14340</v>
      </c>
      <c r="CN273" s="12" t="s">
        <v>1509</v>
      </c>
      <c r="CO273" s="12" t="s">
        <v>1507</v>
      </c>
      <c r="CP273" s="12">
        <v>-5204.5958476113692</v>
      </c>
      <c r="CQ273" s="12">
        <v>44</v>
      </c>
      <c r="CS273" s="12"/>
      <c r="CT273" s="36" t="str">
        <f t="shared" si="4"/>
        <v>500mn - 1bn</v>
      </c>
      <c r="CU273" s="36" t="str">
        <f>VLOOKUP(CK273,Mapping!B:C,2,FALSE)</f>
        <v>US/CA</v>
      </c>
    </row>
    <row r="274" spans="1:99" ht="16" customHeight="1" x14ac:dyDescent="0.35">
      <c r="A274" s="12" t="s">
        <v>512</v>
      </c>
      <c r="B274" s="12" t="s">
        <v>925</v>
      </c>
      <c r="C274" s="12">
        <v>272</v>
      </c>
      <c r="D274" s="12">
        <v>17898</v>
      </c>
      <c r="E274" s="37">
        <v>27205875</v>
      </c>
      <c r="G274" s="37">
        <v>891141</v>
      </c>
      <c r="H274" s="12">
        <v>0.04</v>
      </c>
      <c r="I274" s="37"/>
      <c r="K274" s="37"/>
      <c r="M274" s="37">
        <v>0</v>
      </c>
      <c r="N274" s="12">
        <v>0</v>
      </c>
      <c r="O274" s="37"/>
      <c r="R274" s="37"/>
      <c r="T274" s="37">
        <v>17910</v>
      </c>
      <c r="U274" s="12">
        <v>0</v>
      </c>
      <c r="V274" s="37"/>
      <c r="X274" s="37"/>
      <c r="Z274" s="37">
        <v>19252406</v>
      </c>
      <c r="AA274" s="12">
        <v>0.93</v>
      </c>
      <c r="AB274" s="37"/>
      <c r="AD274" s="37">
        <v>7044418</v>
      </c>
      <c r="AE274" s="12">
        <v>0.34</v>
      </c>
      <c r="AF274" s="37"/>
      <c r="AH274" s="37"/>
      <c r="AN274" s="37"/>
      <c r="AP274" s="37"/>
      <c r="AR274" s="37"/>
      <c r="AT274" s="37"/>
      <c r="AV274" s="37"/>
      <c r="AX274" s="37"/>
      <c r="BB274" s="12">
        <v>0</v>
      </c>
      <c r="BC274" s="12">
        <v>651079</v>
      </c>
      <c r="BJ274" s="12">
        <v>63224</v>
      </c>
      <c r="BK274" s="12">
        <v>160</v>
      </c>
      <c r="BN274" s="12">
        <v>0</v>
      </c>
      <c r="CB274" s="12">
        <v>0.02</v>
      </c>
      <c r="CC274" s="12">
        <v>0</v>
      </c>
      <c r="CD274" s="12">
        <v>0.05</v>
      </c>
      <c r="CE274" s="12">
        <v>0</v>
      </c>
      <c r="CG274" s="12" t="s">
        <v>934</v>
      </c>
      <c r="CH274" s="12">
        <v>212.93100000000001</v>
      </c>
      <c r="CI274" s="12" t="s">
        <v>1016</v>
      </c>
      <c r="CJ274" s="12" t="s">
        <v>1017</v>
      </c>
      <c r="CK274" s="12" t="s">
        <v>932</v>
      </c>
      <c r="CL274" s="37">
        <v>2076827706</v>
      </c>
      <c r="CM274" s="12">
        <v>10778</v>
      </c>
      <c r="CN274" s="12" t="s">
        <v>1522</v>
      </c>
      <c r="CO274" s="12" t="s">
        <v>1507</v>
      </c>
      <c r="CP274" s="12">
        <v>118136.00080628906</v>
      </c>
      <c r="CQ274" s="12">
        <v>76</v>
      </c>
      <c r="CS274" s="12"/>
      <c r="CT274" s="36" t="str">
        <f t="shared" si="4"/>
        <v>1bn - 50bn</v>
      </c>
      <c r="CU274" s="36" t="str">
        <f>VLOOKUP(CK274,Mapping!B:C,2,FALSE)</f>
        <v>US/CA</v>
      </c>
    </row>
    <row r="275" spans="1:99" ht="16" customHeight="1" x14ac:dyDescent="0.35">
      <c r="A275" s="12" t="s">
        <v>514</v>
      </c>
      <c r="B275" s="12" t="s">
        <v>933</v>
      </c>
      <c r="C275" s="12">
        <v>273</v>
      </c>
      <c r="D275" s="12">
        <v>17690</v>
      </c>
      <c r="E275" s="37">
        <v>9884957</v>
      </c>
      <c r="F275" s="12">
        <v>0</v>
      </c>
      <c r="G275" s="37">
        <v>1051317</v>
      </c>
      <c r="H275" s="12">
        <v>0.02</v>
      </c>
      <c r="I275" s="37">
        <v>0</v>
      </c>
      <c r="J275" s="12">
        <v>0</v>
      </c>
      <c r="K275" s="37">
        <v>2093434</v>
      </c>
      <c r="L275" s="12">
        <v>0.05</v>
      </c>
      <c r="M275" s="37">
        <v>932419</v>
      </c>
      <c r="N275" s="12">
        <v>0.02</v>
      </c>
      <c r="O275" s="37">
        <v>3119365</v>
      </c>
      <c r="P275" s="12">
        <v>7.0000000000000007E-2</v>
      </c>
      <c r="Q275" s="12">
        <v>17853</v>
      </c>
      <c r="R275" s="37"/>
      <c r="T275" s="37"/>
      <c r="V275" s="37"/>
      <c r="X275" s="37">
        <v>339238</v>
      </c>
      <c r="Y275" s="12">
        <v>0.01</v>
      </c>
      <c r="Z275" s="37"/>
      <c r="AB275" s="37">
        <v>0</v>
      </c>
      <c r="AC275" s="12">
        <v>0</v>
      </c>
      <c r="AD275" s="37">
        <v>94707</v>
      </c>
      <c r="AE275" s="12">
        <v>0</v>
      </c>
      <c r="AF275" s="37"/>
      <c r="AH275" s="37">
        <v>2254477</v>
      </c>
      <c r="AI275" s="12">
        <v>0.05</v>
      </c>
      <c r="AJ275" s="12">
        <v>0</v>
      </c>
      <c r="AL275" s="12">
        <v>205401</v>
      </c>
      <c r="AN275" s="37"/>
      <c r="AP275" s="37"/>
      <c r="AR275" s="37"/>
      <c r="AT275" s="37"/>
      <c r="AV275" s="37"/>
      <c r="AX275" s="37"/>
      <c r="BA275" s="12">
        <v>3320</v>
      </c>
      <c r="BB275" s="12">
        <v>7432</v>
      </c>
      <c r="BG275" s="12">
        <v>33892</v>
      </c>
      <c r="BJ275" s="12">
        <v>850</v>
      </c>
      <c r="BN275" s="12">
        <v>0</v>
      </c>
      <c r="BO275" s="12">
        <v>0</v>
      </c>
      <c r="BQ275" s="12">
        <v>0</v>
      </c>
      <c r="BR275" s="12">
        <v>0</v>
      </c>
      <c r="BS275" s="12">
        <v>0</v>
      </c>
      <c r="BU275" s="12">
        <v>0</v>
      </c>
      <c r="BZ275" s="12">
        <v>0</v>
      </c>
      <c r="CB275" s="12">
        <v>0</v>
      </c>
      <c r="CC275" s="12">
        <v>0</v>
      </c>
      <c r="CG275" s="12" t="s">
        <v>940</v>
      </c>
      <c r="CH275" s="12">
        <v>48.491999999999997</v>
      </c>
      <c r="CI275" s="12" t="s">
        <v>1028</v>
      </c>
      <c r="CJ275" s="12"/>
      <c r="CK275" s="12" t="s">
        <v>1029</v>
      </c>
      <c r="CL275" s="37">
        <v>4445118583</v>
      </c>
      <c r="CM275" s="12">
        <v>336</v>
      </c>
      <c r="CN275" s="12" t="s">
        <v>1506</v>
      </c>
      <c r="CO275" s="12" t="s">
        <v>1507</v>
      </c>
      <c r="CP275" s="12">
        <v>279603.66861519858</v>
      </c>
      <c r="CQ275" s="12">
        <v>89</v>
      </c>
      <c r="CS275" s="12"/>
      <c r="CT275" s="36" t="str">
        <f t="shared" si="4"/>
        <v>1bn - 50bn</v>
      </c>
      <c r="CU275" s="36" t="str">
        <f>VLOOKUP(CK275,Mapping!B:C,2,FALSE)</f>
        <v>EU</v>
      </c>
    </row>
    <row r="276" spans="1:99" ht="16" customHeight="1" x14ac:dyDescent="0.35">
      <c r="A276" s="12" t="s">
        <v>460</v>
      </c>
      <c r="B276" s="12" t="s">
        <v>933</v>
      </c>
      <c r="C276" s="12">
        <v>234</v>
      </c>
      <c r="D276" s="12">
        <v>25253</v>
      </c>
      <c r="E276" s="37">
        <v>494616523</v>
      </c>
      <c r="G276" s="37">
        <v>1257347</v>
      </c>
      <c r="H276" s="12">
        <v>0</v>
      </c>
      <c r="I276" s="37"/>
      <c r="K276" s="37">
        <v>7189770</v>
      </c>
      <c r="L276" s="12">
        <v>0.01</v>
      </c>
      <c r="M276" s="37">
        <v>168205100</v>
      </c>
      <c r="N276" s="12">
        <v>0.13</v>
      </c>
      <c r="O276" s="37">
        <v>4890484</v>
      </c>
      <c r="P276" s="12">
        <v>0</v>
      </c>
      <c r="Q276" s="12">
        <v>27687</v>
      </c>
      <c r="R276" s="37">
        <v>0</v>
      </c>
      <c r="S276" s="12">
        <v>0</v>
      </c>
      <c r="T276" s="37">
        <v>7173563</v>
      </c>
      <c r="U276" s="12">
        <v>0.01</v>
      </c>
      <c r="V276" s="37"/>
      <c r="X276" s="37">
        <v>18033339</v>
      </c>
      <c r="Y276" s="12">
        <v>0.01</v>
      </c>
      <c r="Z276" s="37">
        <v>240818</v>
      </c>
      <c r="AA276" s="12">
        <v>0</v>
      </c>
      <c r="AB276" s="37"/>
      <c r="AD276" s="37"/>
      <c r="AF276" s="37"/>
      <c r="AH276" s="37">
        <v>3496314</v>
      </c>
      <c r="AI276" s="12">
        <v>0</v>
      </c>
      <c r="AL276" s="12">
        <v>322024</v>
      </c>
      <c r="AN276" s="37">
        <v>62893760</v>
      </c>
      <c r="AO276" s="12">
        <v>0.05</v>
      </c>
      <c r="AP276" s="37">
        <v>219630880</v>
      </c>
      <c r="AQ276" s="12">
        <v>0.16</v>
      </c>
      <c r="AR276" s="37">
        <v>1605148</v>
      </c>
      <c r="AS276" s="12">
        <v>0</v>
      </c>
      <c r="AT276" s="37"/>
      <c r="AV276" s="37"/>
      <c r="AX276" s="37"/>
      <c r="AZ276" s="12">
        <v>0</v>
      </c>
      <c r="BA276" s="12">
        <v>176486</v>
      </c>
      <c r="BB276" s="12">
        <v>1340707</v>
      </c>
      <c r="BC276" s="12">
        <v>8144</v>
      </c>
      <c r="BE276" s="12">
        <v>43045</v>
      </c>
      <c r="BG276" s="12">
        <v>116400</v>
      </c>
      <c r="BH276" s="12">
        <v>951236</v>
      </c>
      <c r="BI276" s="12">
        <v>373450</v>
      </c>
      <c r="BK276" s="12">
        <v>64084</v>
      </c>
      <c r="BM276" s="12">
        <v>0.05</v>
      </c>
      <c r="BN276" s="12">
        <v>0</v>
      </c>
      <c r="BQ276" s="12">
        <v>0.01</v>
      </c>
      <c r="BS276" s="12">
        <v>0</v>
      </c>
      <c r="BU276" s="12">
        <v>0</v>
      </c>
      <c r="BV276" s="12">
        <v>0.81</v>
      </c>
      <c r="BX276" s="12">
        <v>0</v>
      </c>
      <c r="BY276" s="12">
        <v>0.05</v>
      </c>
      <c r="BZ276" s="12">
        <v>0</v>
      </c>
      <c r="CC276" s="12">
        <v>0.06</v>
      </c>
      <c r="CD276" s="12">
        <v>0</v>
      </c>
      <c r="CE276" s="12">
        <v>0</v>
      </c>
      <c r="CG276" s="12" t="s">
        <v>929</v>
      </c>
      <c r="CH276" s="12">
        <v>29.166</v>
      </c>
      <c r="CI276" s="12" t="s">
        <v>941</v>
      </c>
      <c r="CJ276" s="12" t="s">
        <v>941</v>
      </c>
      <c r="CK276" s="12" t="s">
        <v>932</v>
      </c>
      <c r="CL276" s="37">
        <v>132253088858</v>
      </c>
      <c r="CM276" s="12">
        <v>115</v>
      </c>
      <c r="CN276" s="12" t="s">
        <v>1506</v>
      </c>
      <c r="CO276" s="12" t="s">
        <v>1507</v>
      </c>
      <c r="CP276" s="12">
        <v>1705309.312638581</v>
      </c>
      <c r="CQ276" s="12">
        <v>70</v>
      </c>
      <c r="CR276" s="12">
        <v>45980.395833333336</v>
      </c>
      <c r="CS276" s="12"/>
      <c r="CT276" s="36" t="str">
        <f t="shared" si="4"/>
        <v>100bn</v>
      </c>
      <c r="CU276" s="36" t="str">
        <f>VLOOKUP(CK276,Mapping!B:C,2,FALSE)</f>
        <v>US/CA</v>
      </c>
    </row>
    <row r="277" spans="1:99" ht="16" customHeight="1" x14ac:dyDescent="0.35">
      <c r="A277" s="12" t="s">
        <v>518</v>
      </c>
      <c r="B277" s="12" t="s">
        <v>925</v>
      </c>
      <c r="C277" s="12">
        <v>275</v>
      </c>
      <c r="D277" s="12">
        <v>17480</v>
      </c>
      <c r="E277" s="37">
        <v>8905954</v>
      </c>
      <c r="G277" s="37">
        <v>870329</v>
      </c>
      <c r="H277" s="12">
        <v>0.12</v>
      </c>
      <c r="I277" s="37"/>
      <c r="K277" s="37"/>
      <c r="M277" s="37">
        <v>334853</v>
      </c>
      <c r="N277" s="12">
        <v>0.05</v>
      </c>
      <c r="O277" s="37"/>
      <c r="Q277" s="12">
        <v>0</v>
      </c>
      <c r="R277" s="37"/>
      <c r="T277" s="37">
        <v>1652458</v>
      </c>
      <c r="U277" s="12">
        <v>0.22</v>
      </c>
      <c r="V277" s="37"/>
      <c r="X277" s="37">
        <v>2089172</v>
      </c>
      <c r="Y277" s="12">
        <v>0.28000000000000003</v>
      </c>
      <c r="Z277" s="37">
        <v>661244</v>
      </c>
      <c r="AA277" s="12">
        <v>0.09</v>
      </c>
      <c r="AB277" s="37"/>
      <c r="AD277" s="37">
        <v>846346</v>
      </c>
      <c r="AE277" s="12">
        <v>0.11</v>
      </c>
      <c r="AF277" s="37"/>
      <c r="AH277" s="37">
        <v>0</v>
      </c>
      <c r="AI277" s="12">
        <v>0</v>
      </c>
      <c r="AN277" s="37">
        <v>1608342</v>
      </c>
      <c r="AO277" s="12">
        <v>0.22</v>
      </c>
      <c r="AP277" s="37">
        <v>843210</v>
      </c>
      <c r="AQ277" s="12">
        <v>0.11</v>
      </c>
      <c r="AR277" s="37"/>
      <c r="AT277" s="37"/>
      <c r="AV277" s="37"/>
      <c r="AX277" s="37"/>
      <c r="BA277" s="12">
        <v>20446</v>
      </c>
      <c r="BB277" s="12">
        <v>2669</v>
      </c>
      <c r="BC277" s="12">
        <v>22362</v>
      </c>
      <c r="BH277" s="12">
        <v>3652</v>
      </c>
      <c r="BI277" s="12">
        <v>9550</v>
      </c>
      <c r="BJ277" s="12">
        <v>7596</v>
      </c>
      <c r="BK277" s="12">
        <v>14762</v>
      </c>
      <c r="BN277" s="12">
        <v>0</v>
      </c>
      <c r="BQ277" s="12">
        <v>0</v>
      </c>
      <c r="BV277" s="12">
        <v>0</v>
      </c>
      <c r="BY277" s="12">
        <v>0</v>
      </c>
      <c r="BZ277" s="12">
        <v>0</v>
      </c>
      <c r="CB277" s="12">
        <v>0</v>
      </c>
      <c r="CC277" s="12">
        <v>0</v>
      </c>
      <c r="CD277" s="12">
        <v>0</v>
      </c>
      <c r="CE277" s="12">
        <v>0</v>
      </c>
      <c r="CG277" s="12" t="s">
        <v>976</v>
      </c>
      <c r="CH277" s="12">
        <v>28.701000000000001</v>
      </c>
      <c r="CI277" s="12" t="s">
        <v>967</v>
      </c>
      <c r="CJ277" s="12" t="s">
        <v>968</v>
      </c>
      <c r="CK277" s="12" t="s">
        <v>932</v>
      </c>
      <c r="CL277" s="37">
        <v>737587010</v>
      </c>
      <c r="CM277" s="12">
        <v>5270</v>
      </c>
      <c r="CN277" s="12" t="s">
        <v>1513</v>
      </c>
      <c r="CO277" s="12" t="s">
        <v>1507</v>
      </c>
      <c r="CP277" s="12">
        <v>-1123.6041120741786</v>
      </c>
      <c r="CQ277" s="12">
        <v>92</v>
      </c>
      <c r="CS277" s="12"/>
      <c r="CT277" s="36" t="str">
        <f t="shared" si="4"/>
        <v>500mn - 1bn</v>
      </c>
      <c r="CU277" s="36" t="str">
        <f>VLOOKUP(CK277,Mapping!B:C,2,FALSE)</f>
        <v>US/CA</v>
      </c>
    </row>
    <row r="278" spans="1:99" ht="16" customHeight="1" x14ac:dyDescent="0.35">
      <c r="A278" s="12" t="s">
        <v>436</v>
      </c>
      <c r="B278" s="12" t="s">
        <v>925</v>
      </c>
      <c r="C278" s="12">
        <v>276</v>
      </c>
      <c r="D278" s="12">
        <v>17348</v>
      </c>
      <c r="E278" s="37">
        <v>42475794</v>
      </c>
      <c r="F278" s="12">
        <v>12748</v>
      </c>
      <c r="G278" s="37">
        <v>863757</v>
      </c>
      <c r="H278" s="12">
        <v>0.03</v>
      </c>
      <c r="I278" s="37">
        <v>619520</v>
      </c>
      <c r="J278" s="12">
        <v>0.02</v>
      </c>
      <c r="K278" s="37">
        <v>13500955</v>
      </c>
      <c r="L278" s="12">
        <v>0.44</v>
      </c>
      <c r="M278" s="37">
        <v>502216</v>
      </c>
      <c r="N278" s="12">
        <v>0.02</v>
      </c>
      <c r="O278" s="37">
        <v>3991219</v>
      </c>
      <c r="P278" s="12">
        <v>0.13</v>
      </c>
      <c r="Q278" s="12">
        <v>4527</v>
      </c>
      <c r="R278" s="37">
        <v>847486</v>
      </c>
      <c r="S278" s="12">
        <v>0.03</v>
      </c>
      <c r="T278" s="37">
        <v>118768</v>
      </c>
      <c r="U278" s="12">
        <v>0</v>
      </c>
      <c r="V278" s="37">
        <v>656124</v>
      </c>
      <c r="W278" s="12">
        <v>0.02</v>
      </c>
      <c r="X278" s="37"/>
      <c r="Z278" s="37">
        <v>319829</v>
      </c>
      <c r="AA278" s="12">
        <v>0.01</v>
      </c>
      <c r="AB278" s="37">
        <v>458287</v>
      </c>
      <c r="AC278" s="12">
        <v>0.01</v>
      </c>
      <c r="AD278" s="37"/>
      <c r="AF278" s="37">
        <v>458247</v>
      </c>
      <c r="AG278" s="12">
        <v>0.01</v>
      </c>
      <c r="AH278" s="37">
        <v>571670</v>
      </c>
      <c r="AI278" s="12">
        <v>0.02</v>
      </c>
      <c r="AJ278" s="12">
        <v>31723</v>
      </c>
      <c r="AK278" s="12">
        <v>30154</v>
      </c>
      <c r="AL278" s="12">
        <v>262810</v>
      </c>
      <c r="AN278" s="37">
        <v>19110642</v>
      </c>
      <c r="AO278" s="12">
        <v>0.62</v>
      </c>
      <c r="AP278" s="37">
        <v>383277</v>
      </c>
      <c r="AQ278" s="12">
        <v>0.01</v>
      </c>
      <c r="AR278" s="37">
        <v>73797</v>
      </c>
      <c r="AS278" s="12">
        <v>0</v>
      </c>
      <c r="AT278" s="37"/>
      <c r="AV278" s="37"/>
      <c r="AX278" s="37"/>
      <c r="AZ278" s="12">
        <v>80057</v>
      </c>
      <c r="BB278" s="12">
        <v>4003</v>
      </c>
      <c r="BC278" s="12">
        <v>10816</v>
      </c>
      <c r="BE278" s="12">
        <v>1979</v>
      </c>
      <c r="BF278" s="12">
        <v>33971</v>
      </c>
      <c r="BG278" s="12">
        <v>218576</v>
      </c>
      <c r="BH278" s="12">
        <v>1660</v>
      </c>
      <c r="BI278" s="12">
        <v>113475</v>
      </c>
      <c r="BK278" s="12">
        <v>1061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X278" s="12">
        <v>0</v>
      </c>
      <c r="BY278" s="12">
        <v>0.01</v>
      </c>
      <c r="CC278" s="12">
        <v>0</v>
      </c>
      <c r="CD278" s="12">
        <v>0</v>
      </c>
      <c r="CE278" s="12">
        <v>0</v>
      </c>
      <c r="CG278" s="12" t="s">
        <v>1058</v>
      </c>
      <c r="CH278" s="12">
        <v>47.991999999999997</v>
      </c>
      <c r="CI278" s="12" t="s">
        <v>1028</v>
      </c>
      <c r="CJ278" s="12"/>
      <c r="CK278" s="12" t="s">
        <v>1029</v>
      </c>
      <c r="CL278" s="37">
        <v>3085170071</v>
      </c>
      <c r="CM278" s="12">
        <v>2757</v>
      </c>
      <c r="CN278" s="12" t="s">
        <v>1525</v>
      </c>
      <c r="CO278" s="12" t="s">
        <v>1507</v>
      </c>
      <c r="CP278" s="12">
        <v>-4461.2174964724854</v>
      </c>
      <c r="CQ278" s="12">
        <v>93</v>
      </c>
      <c r="CS278" s="12"/>
      <c r="CT278" s="36" t="str">
        <f t="shared" si="4"/>
        <v>1bn - 50bn</v>
      </c>
      <c r="CU278" s="36" t="str">
        <f>VLOOKUP(CK278,Mapping!B:C,2,FALSE)</f>
        <v>EU</v>
      </c>
    </row>
    <row r="279" spans="1:99" ht="16" customHeight="1" x14ac:dyDescent="0.35">
      <c r="A279" s="12" t="s">
        <v>525</v>
      </c>
      <c r="B279" s="12" t="s">
        <v>925</v>
      </c>
      <c r="C279" s="12">
        <v>277</v>
      </c>
      <c r="D279" s="12">
        <v>16451</v>
      </c>
      <c r="E279" s="37">
        <v>5095732</v>
      </c>
      <c r="G279" s="37">
        <v>819095</v>
      </c>
      <c r="H279" s="12">
        <v>0.51</v>
      </c>
      <c r="I279" s="37"/>
      <c r="K279" s="37">
        <v>1000638</v>
      </c>
      <c r="L279" s="12">
        <v>0.62</v>
      </c>
      <c r="M279" s="37"/>
      <c r="O279" s="37">
        <v>1183044</v>
      </c>
      <c r="P279" s="12">
        <v>0.73</v>
      </c>
      <c r="R279" s="37"/>
      <c r="T279" s="37"/>
      <c r="V279" s="37">
        <v>559209</v>
      </c>
      <c r="W279" s="12">
        <v>0.35</v>
      </c>
      <c r="X279" s="37"/>
      <c r="Z279" s="37"/>
      <c r="AB279" s="37">
        <v>315656</v>
      </c>
      <c r="AC279" s="12">
        <v>0.2</v>
      </c>
      <c r="AD279" s="37"/>
      <c r="AF279" s="37">
        <v>1218090</v>
      </c>
      <c r="AG279" s="12">
        <v>0.75</v>
      </c>
      <c r="AH279" s="37"/>
      <c r="AJ279" s="12">
        <v>21850</v>
      </c>
      <c r="AK279" s="12">
        <v>25700</v>
      </c>
      <c r="AL279" s="12">
        <v>77900</v>
      </c>
      <c r="AN279" s="37"/>
      <c r="AP279" s="37"/>
      <c r="AR279" s="37"/>
      <c r="AT279" s="37"/>
      <c r="AV279" s="37"/>
      <c r="AX279" s="37"/>
      <c r="BF279" s="12">
        <v>90300</v>
      </c>
      <c r="BG279" s="12">
        <v>16200</v>
      </c>
      <c r="BN279" s="12">
        <v>0</v>
      </c>
      <c r="BP279" s="12">
        <v>0</v>
      </c>
      <c r="BR279" s="12">
        <v>0</v>
      </c>
      <c r="BS279" s="12">
        <v>0</v>
      </c>
      <c r="BT279" s="12">
        <v>0</v>
      </c>
      <c r="BU279" s="12">
        <v>0</v>
      </c>
      <c r="CG279" s="12" t="s">
        <v>940</v>
      </c>
      <c r="CH279" s="12">
        <v>63.252000000000002</v>
      </c>
      <c r="CI279" s="12" t="s">
        <v>1178</v>
      </c>
      <c r="CJ279" s="12"/>
      <c r="CK279" s="12" t="s">
        <v>954</v>
      </c>
      <c r="CL279" s="37">
        <v>161707554</v>
      </c>
      <c r="CM279" s="12">
        <v>1268</v>
      </c>
      <c r="CN279" s="12" t="s">
        <v>1506</v>
      </c>
      <c r="CO279" s="12" t="s">
        <v>1507</v>
      </c>
      <c r="CP279" s="12">
        <v>11322.031848417659</v>
      </c>
      <c r="CQ279" s="12">
        <v>84</v>
      </c>
      <c r="CS279" s="12"/>
      <c r="CT279" s="36" t="str">
        <f t="shared" si="4"/>
        <v>500mn</v>
      </c>
      <c r="CU279" s="36" t="str">
        <f>VLOOKUP(CK279,Mapping!B:C,2,FALSE)</f>
        <v>EU</v>
      </c>
    </row>
    <row r="280" spans="1:99" ht="16" customHeight="1" x14ac:dyDescent="0.35">
      <c r="A280" s="12" t="s">
        <v>526</v>
      </c>
      <c r="B280" s="12" t="s">
        <v>925</v>
      </c>
      <c r="C280" s="12">
        <v>278</v>
      </c>
      <c r="D280" s="12">
        <v>16263</v>
      </c>
      <c r="E280" s="37">
        <v>15437493</v>
      </c>
      <c r="G280" s="37">
        <v>1222978</v>
      </c>
      <c r="H280" s="12">
        <v>0.04</v>
      </c>
      <c r="I280" s="37"/>
      <c r="K280" s="37"/>
      <c r="M280" s="37">
        <v>3598192</v>
      </c>
      <c r="N280" s="12">
        <v>0.12</v>
      </c>
      <c r="O280" s="37"/>
      <c r="Q280" s="12">
        <v>7666</v>
      </c>
      <c r="R280" s="37"/>
      <c r="T280" s="37">
        <v>1632221</v>
      </c>
      <c r="U280" s="12">
        <v>0.05</v>
      </c>
      <c r="V280" s="37"/>
      <c r="X280" s="37">
        <v>1403910</v>
      </c>
      <c r="Y280" s="12">
        <v>0.05</v>
      </c>
      <c r="Z280" s="37">
        <v>861103</v>
      </c>
      <c r="AA280" s="12">
        <v>0.03</v>
      </c>
      <c r="AB280" s="37"/>
      <c r="AD280" s="37">
        <v>373831</v>
      </c>
      <c r="AE280" s="12">
        <v>0.01</v>
      </c>
      <c r="AF280" s="37"/>
      <c r="AH280" s="37">
        <v>930806</v>
      </c>
      <c r="AI280" s="12">
        <v>0.03</v>
      </c>
      <c r="AN280" s="37">
        <v>4859343</v>
      </c>
      <c r="AO280" s="12">
        <v>0.16</v>
      </c>
      <c r="AP280" s="37">
        <v>555109</v>
      </c>
      <c r="AQ280" s="12">
        <v>0.02</v>
      </c>
      <c r="AR280" s="37"/>
      <c r="AT280" s="37"/>
      <c r="AV280" s="37"/>
      <c r="AX280" s="37"/>
      <c r="BA280" s="12">
        <v>10622</v>
      </c>
      <c r="BB280" s="12">
        <v>20132</v>
      </c>
      <c r="BC280" s="12">
        <v>24617</v>
      </c>
      <c r="BH280" s="12">
        <v>2597</v>
      </c>
      <c r="BI280" s="12">
        <v>22500</v>
      </c>
      <c r="BJ280" s="12">
        <v>2837</v>
      </c>
      <c r="BK280" s="12">
        <v>10739</v>
      </c>
      <c r="BN280" s="12">
        <v>0</v>
      </c>
      <c r="BQ280" s="12">
        <v>0</v>
      </c>
      <c r="BV280" s="12">
        <v>0</v>
      </c>
      <c r="BY280" s="12">
        <v>0</v>
      </c>
      <c r="BZ280" s="12">
        <v>0</v>
      </c>
      <c r="CB280" s="12">
        <v>0</v>
      </c>
      <c r="CC280" s="12">
        <v>0</v>
      </c>
      <c r="CD280" s="12">
        <v>0</v>
      </c>
      <c r="CE280" s="12">
        <v>0</v>
      </c>
      <c r="CG280" s="12" t="s">
        <v>929</v>
      </c>
      <c r="CH280" s="12">
        <v>47.215000000000003</v>
      </c>
      <c r="CI280" s="12" t="s">
        <v>992</v>
      </c>
      <c r="CJ280" s="12" t="s">
        <v>993</v>
      </c>
      <c r="CK280" s="12" t="s">
        <v>932</v>
      </c>
      <c r="CL280" s="37">
        <v>3038187192</v>
      </c>
      <c r="CM280" s="12">
        <v>1255</v>
      </c>
      <c r="CN280" s="12" t="s">
        <v>1509</v>
      </c>
      <c r="CO280" s="12" t="s">
        <v>1507</v>
      </c>
      <c r="CP280" s="12">
        <v>8416.8312840153194</v>
      </c>
      <c r="CQ280" s="12">
        <v>75</v>
      </c>
      <c r="CS280" s="12"/>
      <c r="CT280" s="36" t="str">
        <f t="shared" si="4"/>
        <v>1bn - 50bn</v>
      </c>
      <c r="CU280" s="36" t="str">
        <f>VLOOKUP(CK280,Mapping!B:C,2,FALSE)</f>
        <v>US/CA</v>
      </c>
    </row>
    <row r="281" spans="1:99" ht="16" customHeight="1" x14ac:dyDescent="0.35">
      <c r="A281" s="12" t="s">
        <v>288</v>
      </c>
      <c r="B281" s="12" t="s">
        <v>933</v>
      </c>
      <c r="C281" s="12">
        <v>279</v>
      </c>
      <c r="D281" s="12">
        <v>16100</v>
      </c>
      <c r="E281" s="37">
        <v>143471725</v>
      </c>
      <c r="F281" s="12">
        <v>89650</v>
      </c>
      <c r="G281" s="37">
        <v>1210720</v>
      </c>
      <c r="H281" s="12">
        <v>0.01</v>
      </c>
      <c r="I281" s="37">
        <v>4356763</v>
      </c>
      <c r="J281" s="12">
        <v>0.02</v>
      </c>
      <c r="K281" s="37">
        <v>18554980</v>
      </c>
      <c r="L281" s="12">
        <v>0.08</v>
      </c>
      <c r="M281" s="37">
        <v>1070676</v>
      </c>
      <c r="N281" s="12">
        <v>0</v>
      </c>
      <c r="O281" s="37">
        <v>82744637</v>
      </c>
      <c r="P281" s="12">
        <v>0.38</v>
      </c>
      <c r="Q281" s="12">
        <v>3000</v>
      </c>
      <c r="R281" s="37">
        <v>0</v>
      </c>
      <c r="S281" s="12">
        <v>0</v>
      </c>
      <c r="T281" s="37"/>
      <c r="V281" s="37">
        <v>1980079</v>
      </c>
      <c r="W281" s="12">
        <v>0.01</v>
      </c>
      <c r="X281" s="37">
        <v>0</v>
      </c>
      <c r="Y281" s="12">
        <v>0</v>
      </c>
      <c r="Z281" s="37"/>
      <c r="AB281" s="37">
        <v>53782</v>
      </c>
      <c r="AC281" s="12">
        <v>0</v>
      </c>
      <c r="AD281" s="37"/>
      <c r="AF281" s="37"/>
      <c r="AH281" s="37">
        <v>364260</v>
      </c>
      <c r="AI281" s="12">
        <v>0</v>
      </c>
      <c r="AJ281" s="12">
        <v>3750</v>
      </c>
      <c r="AK281" s="12">
        <v>91000</v>
      </c>
      <c r="AL281" s="12">
        <v>5448491</v>
      </c>
      <c r="AM281" s="12">
        <v>54400</v>
      </c>
      <c r="AN281" s="37">
        <v>24205130</v>
      </c>
      <c r="AO281" s="12">
        <v>0.11</v>
      </c>
      <c r="AP281" s="37">
        <v>8773820</v>
      </c>
      <c r="AQ281" s="12">
        <v>0.04</v>
      </c>
      <c r="AR281" s="37"/>
      <c r="AT281" s="37"/>
      <c r="AV281" s="37"/>
      <c r="AX281" s="37">
        <v>156878</v>
      </c>
      <c r="AY281" s="12">
        <v>0</v>
      </c>
      <c r="AZ281" s="12">
        <v>0</v>
      </c>
      <c r="BA281" s="12">
        <v>0</v>
      </c>
      <c r="BB281" s="12">
        <v>8534</v>
      </c>
      <c r="BG281" s="12">
        <v>300399</v>
      </c>
      <c r="BH281" s="12">
        <v>38000</v>
      </c>
      <c r="BI281" s="12">
        <v>143725</v>
      </c>
      <c r="BN281" s="12">
        <v>0</v>
      </c>
      <c r="BO281" s="12">
        <v>0.01</v>
      </c>
      <c r="BQ281" s="12">
        <v>0</v>
      </c>
      <c r="BR281" s="12">
        <v>0</v>
      </c>
      <c r="BS281" s="12">
        <v>0</v>
      </c>
      <c r="BT281" s="12">
        <v>0</v>
      </c>
      <c r="BU281" s="12">
        <v>0.03</v>
      </c>
      <c r="BV281" s="12">
        <v>0.03</v>
      </c>
      <c r="BW281" s="12">
        <v>0</v>
      </c>
      <c r="BX281" s="12">
        <v>0</v>
      </c>
      <c r="BY281" s="12">
        <v>0.02</v>
      </c>
      <c r="BZ281" s="12">
        <v>0</v>
      </c>
      <c r="CC281" s="12">
        <v>0</v>
      </c>
      <c r="CG281" s="12" t="s">
        <v>996</v>
      </c>
      <c r="CH281" s="12">
        <v>45.337000000000003</v>
      </c>
      <c r="CI281" s="12" t="s">
        <v>960</v>
      </c>
      <c r="CJ281" s="12"/>
      <c r="CK281" s="12" t="s">
        <v>961</v>
      </c>
      <c r="CL281" s="37">
        <v>21894728764</v>
      </c>
      <c r="CM281" s="12">
        <v>10600</v>
      </c>
      <c r="CN281" s="12" t="s">
        <v>1506</v>
      </c>
      <c r="CO281" s="12" t="s">
        <v>1507</v>
      </c>
      <c r="CP281" s="12">
        <v>194421.24571658942</v>
      </c>
      <c r="CQ281" s="12">
        <v>85</v>
      </c>
      <c r="CS281" s="12"/>
      <c r="CT281" s="36" t="str">
        <f t="shared" si="4"/>
        <v>1bn - 50bn</v>
      </c>
      <c r="CU281" s="36" t="str">
        <f>VLOOKUP(CK281,Mapping!B:C,2,FALSE)</f>
        <v>EU</v>
      </c>
    </row>
    <row r="282" spans="1:99" ht="16" customHeight="1" x14ac:dyDescent="0.35">
      <c r="A282" s="12" t="s">
        <v>528</v>
      </c>
      <c r="B282" s="12" t="s">
        <v>925</v>
      </c>
      <c r="C282" s="12">
        <v>280</v>
      </c>
      <c r="D282" s="12">
        <v>16058</v>
      </c>
      <c r="E282" s="37">
        <v>30982320</v>
      </c>
      <c r="G282" s="37">
        <v>799528</v>
      </c>
      <c r="H282" s="12">
        <v>0.02</v>
      </c>
      <c r="I282" s="37"/>
      <c r="K282" s="37"/>
      <c r="M282" s="37">
        <v>11698643</v>
      </c>
      <c r="N282" s="12">
        <v>0.23</v>
      </c>
      <c r="O282" s="37"/>
      <c r="Q282" s="12">
        <v>18548</v>
      </c>
      <c r="R282" s="37"/>
      <c r="T282" s="37">
        <v>1864920</v>
      </c>
      <c r="U282" s="12">
        <v>0.04</v>
      </c>
      <c r="V282" s="37"/>
      <c r="X282" s="37">
        <v>5069967</v>
      </c>
      <c r="Y282" s="12">
        <v>0.1</v>
      </c>
      <c r="Z282" s="37">
        <v>2500291</v>
      </c>
      <c r="AA282" s="12">
        <v>0.05</v>
      </c>
      <c r="AB282" s="37"/>
      <c r="AD282" s="37">
        <v>1056373</v>
      </c>
      <c r="AE282" s="12">
        <v>0.02</v>
      </c>
      <c r="AF282" s="37"/>
      <c r="AH282" s="37">
        <v>2342241</v>
      </c>
      <c r="AI282" s="12">
        <v>0.05</v>
      </c>
      <c r="AN282" s="37">
        <v>4551356</v>
      </c>
      <c r="AO282" s="12">
        <v>0.09</v>
      </c>
      <c r="AP282" s="37">
        <v>958886</v>
      </c>
      <c r="AQ282" s="12">
        <v>0.02</v>
      </c>
      <c r="AR282" s="37"/>
      <c r="AT282" s="37">
        <v>140115</v>
      </c>
      <c r="AU282" s="12">
        <v>0</v>
      </c>
      <c r="AV282" s="37"/>
      <c r="AX282" s="37"/>
      <c r="BA282" s="12">
        <v>49618</v>
      </c>
      <c r="BB282" s="12">
        <v>93246</v>
      </c>
      <c r="BC282" s="12">
        <v>84555</v>
      </c>
      <c r="BD282" s="12">
        <v>13144</v>
      </c>
      <c r="BH282" s="12">
        <v>4153</v>
      </c>
      <c r="BI282" s="12">
        <v>27025</v>
      </c>
      <c r="BJ282" s="12">
        <v>9481</v>
      </c>
      <c r="BK282" s="12">
        <v>16660</v>
      </c>
      <c r="BN282" s="12">
        <v>0</v>
      </c>
      <c r="BQ282" s="12">
        <v>0</v>
      </c>
      <c r="BV282" s="12">
        <v>0</v>
      </c>
      <c r="BY282" s="12">
        <v>0</v>
      </c>
      <c r="BZ282" s="12">
        <v>0</v>
      </c>
      <c r="CB282" s="12">
        <v>0</v>
      </c>
      <c r="CC282" s="12">
        <v>0</v>
      </c>
      <c r="CD282" s="12">
        <v>0.01</v>
      </c>
      <c r="CE282" s="12">
        <v>0</v>
      </c>
      <c r="CF282" s="12">
        <v>0.01</v>
      </c>
      <c r="CG282" s="12" t="s">
        <v>934</v>
      </c>
      <c r="CH282" s="12">
        <v>63.319000000000003</v>
      </c>
      <c r="CI282" s="12" t="s">
        <v>938</v>
      </c>
      <c r="CJ282" s="12" t="s">
        <v>931</v>
      </c>
      <c r="CK282" s="12" t="s">
        <v>932</v>
      </c>
      <c r="CL282" s="37">
        <v>5023356682</v>
      </c>
      <c r="CM282" s="12">
        <v>11837</v>
      </c>
      <c r="CN282" s="12" t="s">
        <v>1509</v>
      </c>
      <c r="CO282" s="12" t="s">
        <v>1507</v>
      </c>
      <c r="CP282" s="12">
        <v>19765.893972989317</v>
      </c>
      <c r="CQ282" s="12">
        <v>67</v>
      </c>
      <c r="CS282" s="12"/>
      <c r="CT282" s="36" t="str">
        <f t="shared" si="4"/>
        <v>1bn - 50bn</v>
      </c>
      <c r="CU282" s="36" t="str">
        <f>VLOOKUP(CK282,Mapping!B:C,2,FALSE)</f>
        <v>US/CA</v>
      </c>
    </row>
    <row r="283" spans="1:99" ht="16" customHeight="1" x14ac:dyDescent="0.35">
      <c r="A283" s="12" t="s">
        <v>438</v>
      </c>
      <c r="B283" s="12" t="s">
        <v>925</v>
      </c>
      <c r="C283" s="12">
        <v>281</v>
      </c>
      <c r="D283" s="12">
        <v>15834</v>
      </c>
      <c r="E283" s="37">
        <v>9635644</v>
      </c>
      <c r="F283" s="12">
        <v>13550</v>
      </c>
      <c r="G283" s="37">
        <v>788375</v>
      </c>
      <c r="H283" s="12">
        <v>0.85</v>
      </c>
      <c r="I283" s="37">
        <v>658496</v>
      </c>
      <c r="J283" s="12">
        <v>0.71</v>
      </c>
      <c r="K283" s="37">
        <v>5151433</v>
      </c>
      <c r="L283" s="12">
        <v>5.54</v>
      </c>
      <c r="M283" s="37">
        <v>122198</v>
      </c>
      <c r="N283" s="12">
        <v>0.13</v>
      </c>
      <c r="O283" s="37">
        <v>1217974</v>
      </c>
      <c r="P283" s="12">
        <v>1.31</v>
      </c>
      <c r="R283" s="37"/>
      <c r="T283" s="37">
        <v>57089</v>
      </c>
      <c r="U283" s="12">
        <v>0.06</v>
      </c>
      <c r="V283" s="37">
        <v>909531</v>
      </c>
      <c r="W283" s="12">
        <v>0.98</v>
      </c>
      <c r="X283" s="37"/>
      <c r="Z283" s="37"/>
      <c r="AB283" s="37"/>
      <c r="AD283" s="37"/>
      <c r="AF283" s="37"/>
      <c r="AH283" s="37"/>
      <c r="AK283" s="12">
        <v>41800</v>
      </c>
      <c r="AL283" s="12">
        <v>80200</v>
      </c>
      <c r="AN283" s="37"/>
      <c r="AP283" s="37"/>
      <c r="AR283" s="37">
        <v>730548</v>
      </c>
      <c r="AS283" s="12">
        <v>0.79</v>
      </c>
      <c r="AT283" s="37"/>
      <c r="AV283" s="37"/>
      <c r="AX283" s="37"/>
      <c r="BB283" s="12">
        <v>974</v>
      </c>
      <c r="BE283" s="12">
        <v>19591</v>
      </c>
      <c r="BG283" s="12">
        <v>83400</v>
      </c>
      <c r="BK283" s="12">
        <v>510</v>
      </c>
      <c r="BM283" s="12">
        <v>0.02</v>
      </c>
      <c r="BN283" s="12">
        <v>0</v>
      </c>
      <c r="BO283" s="12">
        <v>0</v>
      </c>
      <c r="BS283" s="12">
        <v>0</v>
      </c>
      <c r="BT283" s="12">
        <v>0</v>
      </c>
      <c r="BU283" s="12">
        <v>0</v>
      </c>
      <c r="CC283" s="12">
        <v>0</v>
      </c>
      <c r="CE283" s="12">
        <v>0</v>
      </c>
      <c r="CG283" s="12" t="s">
        <v>976</v>
      </c>
      <c r="CH283" s="12">
        <v>91.82</v>
      </c>
      <c r="CI283" s="12" t="s">
        <v>950</v>
      </c>
      <c r="CJ283" s="12"/>
      <c r="CK283" s="12" t="s">
        <v>951</v>
      </c>
      <c r="CL283" s="37">
        <v>93624454</v>
      </c>
      <c r="CM283" s="12">
        <v>1798</v>
      </c>
      <c r="CN283" s="12" t="s">
        <v>1513</v>
      </c>
      <c r="CO283" s="12" t="s">
        <v>1507</v>
      </c>
      <c r="CP283" s="12">
        <v>3993.5295303366256</v>
      </c>
      <c r="CQ283" s="12">
        <v>100</v>
      </c>
      <c r="CR283" s="12">
        <v>45995.583333333336</v>
      </c>
      <c r="CS283" s="12"/>
      <c r="CT283" s="36" t="str">
        <f t="shared" si="4"/>
        <v>500mn</v>
      </c>
      <c r="CU283" s="36" t="str">
        <f>VLOOKUP(CK283,Mapping!B:C,2,FALSE)</f>
        <v>HK</v>
      </c>
    </row>
    <row r="284" spans="1:99" ht="16" customHeight="1" x14ac:dyDescent="0.35">
      <c r="A284" s="12" t="s">
        <v>100</v>
      </c>
      <c r="B284" s="12" t="s">
        <v>933</v>
      </c>
      <c r="E284" s="37">
        <v>1581163928</v>
      </c>
      <c r="F284" s="12">
        <v>1000238</v>
      </c>
      <c r="G284" s="37" t="s">
        <v>1505</v>
      </c>
      <c r="I284" s="37">
        <v>53284832</v>
      </c>
      <c r="J284" s="12">
        <v>0.04</v>
      </c>
      <c r="K284" s="37">
        <v>491047906</v>
      </c>
      <c r="L284" s="12">
        <v>0.41</v>
      </c>
      <c r="M284" s="37"/>
      <c r="O284" s="37">
        <v>345764485</v>
      </c>
      <c r="P284" s="12">
        <v>0.28999999999999998</v>
      </c>
      <c r="Q284" s="12">
        <v>506011</v>
      </c>
      <c r="R284" s="37">
        <v>67734183</v>
      </c>
      <c r="S284" s="12">
        <v>0.06</v>
      </c>
      <c r="T284" s="37"/>
      <c r="V284" s="37">
        <v>63265004</v>
      </c>
      <c r="W284" s="12">
        <v>0.05</v>
      </c>
      <c r="X284" s="37">
        <v>130502048</v>
      </c>
      <c r="Y284" s="12">
        <v>0.11</v>
      </c>
      <c r="Z284" s="37"/>
      <c r="AB284" s="37">
        <v>44599567</v>
      </c>
      <c r="AC284" s="12">
        <v>0.04</v>
      </c>
      <c r="AD284" s="37"/>
      <c r="AF284" s="37">
        <v>40838581</v>
      </c>
      <c r="AG284" s="12">
        <v>0.03</v>
      </c>
      <c r="AH284" s="37">
        <v>63899069</v>
      </c>
      <c r="AI284" s="12">
        <v>0.05</v>
      </c>
      <c r="AJ284" s="12">
        <v>3006216</v>
      </c>
      <c r="AK284" s="12">
        <v>2770956</v>
      </c>
      <c r="AL284" s="12">
        <v>21518564</v>
      </c>
      <c r="AM284" s="12">
        <v>1868000</v>
      </c>
      <c r="AN284" s="37">
        <v>227875149</v>
      </c>
      <c r="AO284" s="12">
        <v>0.19</v>
      </c>
      <c r="AP284" s="37">
        <v>47294353</v>
      </c>
      <c r="AQ284" s="12">
        <v>0.04</v>
      </c>
      <c r="AR284" s="37"/>
      <c r="AT284" s="37">
        <v>827355</v>
      </c>
      <c r="AU284" s="12">
        <v>0</v>
      </c>
      <c r="AV284" s="37"/>
      <c r="AX284" s="37">
        <v>4231396</v>
      </c>
      <c r="AY284" s="12">
        <v>0</v>
      </c>
      <c r="AZ284" s="12">
        <v>6376595</v>
      </c>
      <c r="BA284" s="12">
        <v>1277178</v>
      </c>
      <c r="BD284" s="12">
        <v>77613</v>
      </c>
      <c r="BF284" s="12">
        <v>2699554</v>
      </c>
      <c r="BG284" s="12">
        <v>8223537</v>
      </c>
      <c r="BH284" s="12">
        <v>204835</v>
      </c>
      <c r="BI284" s="12">
        <v>1353075</v>
      </c>
      <c r="BO284" s="12">
        <v>0.15</v>
      </c>
      <c r="BP284" s="12">
        <v>0.12</v>
      </c>
      <c r="BQ284" s="12">
        <v>0.12</v>
      </c>
      <c r="BR284" s="12">
        <v>0.12</v>
      </c>
      <c r="BS284" s="12">
        <v>0.09</v>
      </c>
      <c r="BT284" s="12">
        <v>0.09</v>
      </c>
      <c r="BU284" s="12">
        <v>0.11</v>
      </c>
      <c r="BV284" s="12">
        <v>0.18</v>
      </c>
      <c r="BW284" s="12">
        <v>0.08</v>
      </c>
      <c r="BX284" s="12">
        <v>0.11</v>
      </c>
      <c r="BY284" s="12">
        <v>0.17</v>
      </c>
      <c r="BZ284" s="12">
        <v>0.02</v>
      </c>
      <c r="CF284" s="12">
        <v>7.0000000000000007E-2</v>
      </c>
      <c r="CG284" s="12" t="s">
        <v>934</v>
      </c>
      <c r="CH284" s="12">
        <v>20.117000000000001</v>
      </c>
      <c r="CI284" s="12" t="s">
        <v>953</v>
      </c>
      <c r="CJ284" s="12"/>
      <c r="CK284" s="12" t="s">
        <v>954</v>
      </c>
      <c r="CL284" s="37">
        <v>119980886873</v>
      </c>
      <c r="CN284" s="12" t="s">
        <v>1509</v>
      </c>
      <c r="CS284" s="12"/>
      <c r="CT284" s="36" t="str">
        <f t="shared" si="4"/>
        <v>100bn</v>
      </c>
      <c r="CU284" s="36" t="str">
        <f>VLOOKUP(CK284,Mapping!B:C,2,FALSE)</f>
        <v>EU</v>
      </c>
    </row>
    <row r="285" spans="1:99" ht="16" customHeight="1" x14ac:dyDescent="0.35">
      <c r="A285" s="12" t="s">
        <v>379</v>
      </c>
      <c r="B285" s="12" t="s">
        <v>933</v>
      </c>
      <c r="C285" s="12">
        <v>283</v>
      </c>
      <c r="D285" s="12">
        <v>15282</v>
      </c>
      <c r="E285" s="37">
        <v>207699449</v>
      </c>
      <c r="F285" s="12">
        <v>28316</v>
      </c>
      <c r="G285" s="37">
        <v>760891</v>
      </c>
      <c r="H285" s="12">
        <v>0.01</v>
      </c>
      <c r="I285" s="37">
        <v>1396342</v>
      </c>
      <c r="J285" s="12">
        <v>0.01</v>
      </c>
      <c r="K285" s="37">
        <v>89699431</v>
      </c>
      <c r="L285" s="12">
        <v>0.74</v>
      </c>
      <c r="M285" s="37">
        <v>36264206</v>
      </c>
      <c r="N285" s="12">
        <v>0.3</v>
      </c>
      <c r="O285" s="37">
        <v>28013896</v>
      </c>
      <c r="P285" s="12">
        <v>0.23</v>
      </c>
      <c r="Q285" s="12">
        <v>27899</v>
      </c>
      <c r="R285" s="37">
        <v>3973742</v>
      </c>
      <c r="S285" s="12">
        <v>0.03</v>
      </c>
      <c r="T285" s="37">
        <v>241455</v>
      </c>
      <c r="U285" s="12">
        <v>0</v>
      </c>
      <c r="V285" s="37">
        <v>4640896</v>
      </c>
      <c r="W285" s="12">
        <v>0.04</v>
      </c>
      <c r="X285" s="37">
        <v>7778947</v>
      </c>
      <c r="Y285" s="12">
        <v>0.06</v>
      </c>
      <c r="Z285" s="37">
        <v>204388</v>
      </c>
      <c r="AA285" s="12">
        <v>0</v>
      </c>
      <c r="AB285" s="37">
        <v>5552327</v>
      </c>
      <c r="AC285" s="12">
        <v>0.05</v>
      </c>
      <c r="AD285" s="37">
        <v>3162880</v>
      </c>
      <c r="AE285" s="12">
        <v>0.03</v>
      </c>
      <c r="AF285" s="37">
        <v>2422668</v>
      </c>
      <c r="AG285" s="12">
        <v>0.02</v>
      </c>
      <c r="AH285" s="37">
        <v>3553308</v>
      </c>
      <c r="AI285" s="12">
        <v>0.03</v>
      </c>
      <c r="AJ285" s="12">
        <v>384315</v>
      </c>
      <c r="AK285" s="12">
        <v>212618</v>
      </c>
      <c r="AL285" s="12">
        <v>1835237</v>
      </c>
      <c r="AM285" s="12">
        <v>33200</v>
      </c>
      <c r="AN285" s="37">
        <v>18098651</v>
      </c>
      <c r="AO285" s="12">
        <v>0.15</v>
      </c>
      <c r="AP285" s="37">
        <v>1859156</v>
      </c>
      <c r="AQ285" s="12">
        <v>0.02</v>
      </c>
      <c r="AR285" s="37"/>
      <c r="AT285" s="37"/>
      <c r="AV285" s="37"/>
      <c r="AX285" s="37">
        <v>76265</v>
      </c>
      <c r="AY285" s="12">
        <v>0</v>
      </c>
      <c r="AZ285" s="12">
        <v>374646</v>
      </c>
      <c r="BA285" s="12">
        <v>76168</v>
      </c>
      <c r="BB285" s="12">
        <v>285209</v>
      </c>
      <c r="BC285" s="12">
        <v>6912</v>
      </c>
      <c r="BF285" s="12">
        <v>178850</v>
      </c>
      <c r="BG285" s="12">
        <v>1479747</v>
      </c>
      <c r="BH285" s="12">
        <v>7970</v>
      </c>
      <c r="BI285" s="12">
        <v>100733</v>
      </c>
      <c r="BJ285" s="12">
        <v>28387</v>
      </c>
      <c r="BK285" s="12">
        <v>2157</v>
      </c>
      <c r="BN285" s="12">
        <v>0</v>
      </c>
      <c r="BO285" s="12">
        <v>0</v>
      </c>
      <c r="BP285" s="12">
        <v>0.01</v>
      </c>
      <c r="BQ285" s="12">
        <v>0.01</v>
      </c>
      <c r="BR285" s="12">
        <v>0.02</v>
      </c>
      <c r="BS285" s="12">
        <v>0.02</v>
      </c>
      <c r="BT285" s="12">
        <v>0.01</v>
      </c>
      <c r="BU285" s="12">
        <v>0.01</v>
      </c>
      <c r="BV285" s="12">
        <v>0.01</v>
      </c>
      <c r="BW285" s="12">
        <v>0</v>
      </c>
      <c r="BX285" s="12">
        <v>0.01</v>
      </c>
      <c r="BY285" s="12">
        <v>0.01</v>
      </c>
      <c r="BZ285" s="12">
        <v>0</v>
      </c>
      <c r="CB285" s="12">
        <v>0.01</v>
      </c>
      <c r="CC285" s="12">
        <v>0.01</v>
      </c>
      <c r="CD285" s="12">
        <v>0</v>
      </c>
      <c r="CE285" s="12">
        <v>0</v>
      </c>
      <c r="CG285" s="12" t="s">
        <v>940</v>
      </c>
      <c r="CH285" s="12">
        <v>50.805</v>
      </c>
      <c r="CI285" s="12" t="s">
        <v>1028</v>
      </c>
      <c r="CJ285" s="12"/>
      <c r="CK285" s="12" t="s">
        <v>1029</v>
      </c>
      <c r="CL285" s="37">
        <v>12124765455</v>
      </c>
      <c r="CM285" s="12">
        <v>1049</v>
      </c>
      <c r="CN285" s="12" t="s">
        <v>1506</v>
      </c>
      <c r="CO285" s="12" t="s">
        <v>1507</v>
      </c>
      <c r="CP285" s="12">
        <v>40715.09776254787</v>
      </c>
      <c r="CQ285" s="12">
        <v>79</v>
      </c>
      <c r="CS285" s="12"/>
      <c r="CT285" s="36" t="str">
        <f t="shared" si="4"/>
        <v>1bn - 50bn</v>
      </c>
      <c r="CU285" s="36" t="str">
        <f>VLOOKUP(CK285,Mapping!B:C,2,FALSE)</f>
        <v>EU</v>
      </c>
    </row>
    <row r="286" spans="1:99" ht="16" customHeight="1" x14ac:dyDescent="0.35">
      <c r="A286" s="12" t="s">
        <v>534</v>
      </c>
      <c r="B286" s="12" t="s">
        <v>933</v>
      </c>
      <c r="C286" s="12">
        <v>284</v>
      </c>
      <c r="D286" s="12">
        <v>15235</v>
      </c>
      <c r="E286" s="37">
        <v>40491736</v>
      </c>
      <c r="G286" s="37">
        <v>758551</v>
      </c>
      <c r="H286" s="12">
        <v>0.01</v>
      </c>
      <c r="I286" s="37"/>
      <c r="K286" s="37"/>
      <c r="M286" s="37">
        <v>4432376</v>
      </c>
      <c r="N286" s="12">
        <v>0.04</v>
      </c>
      <c r="O286" s="37"/>
      <c r="Q286" s="12">
        <v>35555</v>
      </c>
      <c r="R286" s="37"/>
      <c r="T286" s="37">
        <v>1122646</v>
      </c>
      <c r="U286" s="12">
        <v>0.01</v>
      </c>
      <c r="V286" s="37"/>
      <c r="X286" s="37">
        <v>1859165</v>
      </c>
      <c r="Y286" s="12">
        <v>0.02</v>
      </c>
      <c r="Z286" s="37">
        <v>1202050</v>
      </c>
      <c r="AA286" s="12">
        <v>0.01</v>
      </c>
      <c r="AB286" s="37"/>
      <c r="AD286" s="37">
        <v>592197</v>
      </c>
      <c r="AE286" s="12">
        <v>0.01</v>
      </c>
      <c r="AF286" s="37"/>
      <c r="AH286" s="37">
        <v>4489885</v>
      </c>
      <c r="AI286" s="12">
        <v>0.04</v>
      </c>
      <c r="AN286" s="37">
        <v>21245275</v>
      </c>
      <c r="AO286" s="12">
        <v>0.21</v>
      </c>
      <c r="AP286" s="37">
        <v>4313025</v>
      </c>
      <c r="AQ286" s="12">
        <v>0.04</v>
      </c>
      <c r="AR286" s="37">
        <v>476566</v>
      </c>
      <c r="AS286" s="12">
        <v>0</v>
      </c>
      <c r="AT286" s="37"/>
      <c r="AV286" s="37"/>
      <c r="AX286" s="37"/>
      <c r="BA286" s="12">
        <v>18195</v>
      </c>
      <c r="BB286" s="12">
        <v>35329</v>
      </c>
      <c r="BC286" s="12">
        <v>40651</v>
      </c>
      <c r="BE286" s="12">
        <v>12780</v>
      </c>
      <c r="BH286" s="12">
        <v>18680</v>
      </c>
      <c r="BI286" s="12">
        <v>126150</v>
      </c>
      <c r="BJ286" s="12">
        <v>5315</v>
      </c>
      <c r="BK286" s="12">
        <v>10029</v>
      </c>
      <c r="BM286" s="12">
        <v>0.01</v>
      </c>
      <c r="BN286" s="12">
        <v>0</v>
      </c>
      <c r="BQ286" s="12">
        <v>0.01</v>
      </c>
      <c r="BV286" s="12">
        <v>0.02</v>
      </c>
      <c r="BY286" s="12">
        <v>0.02</v>
      </c>
      <c r="BZ286" s="12">
        <v>0</v>
      </c>
      <c r="CB286" s="12">
        <v>0</v>
      </c>
      <c r="CC286" s="12">
        <v>0</v>
      </c>
      <c r="CD286" s="12">
        <v>0</v>
      </c>
      <c r="CE286" s="12">
        <v>0</v>
      </c>
      <c r="CG286" s="12" t="s">
        <v>929</v>
      </c>
      <c r="CH286" s="12">
        <v>17.876999999999999</v>
      </c>
      <c r="CI286" s="12" t="s">
        <v>1179</v>
      </c>
      <c r="CJ286" s="12" t="s">
        <v>931</v>
      </c>
      <c r="CK286" s="12" t="s">
        <v>932</v>
      </c>
      <c r="CL286" s="37">
        <v>10188378903</v>
      </c>
      <c r="CM286" s="12">
        <v>714</v>
      </c>
      <c r="CN286" s="12" t="s">
        <v>1509</v>
      </c>
      <c r="CO286" s="12" t="s">
        <v>1507</v>
      </c>
      <c r="CP286" s="12">
        <v>104374.19875025196</v>
      </c>
      <c r="CQ286" s="12">
        <v>65</v>
      </c>
      <c r="CS286" s="12"/>
      <c r="CT286" s="36" t="str">
        <f t="shared" si="4"/>
        <v>1bn - 50bn</v>
      </c>
      <c r="CU286" s="36" t="str">
        <f>VLOOKUP(CK286,Mapping!B:C,2,FALSE)</f>
        <v>US/CA</v>
      </c>
    </row>
    <row r="287" spans="1:99" ht="16" customHeight="1" x14ac:dyDescent="0.35">
      <c r="A287" s="12" t="s">
        <v>536</v>
      </c>
      <c r="B287" s="12" t="s">
        <v>933</v>
      </c>
      <c r="C287" s="12">
        <v>285</v>
      </c>
      <c r="D287" s="12">
        <v>15100</v>
      </c>
      <c r="E287" s="37">
        <v>7280364</v>
      </c>
      <c r="G287" s="37">
        <v>751829</v>
      </c>
      <c r="H287" s="12">
        <v>0.18</v>
      </c>
      <c r="I287" s="37"/>
      <c r="K287" s="37">
        <v>3946961</v>
      </c>
      <c r="L287" s="12">
        <v>0.93</v>
      </c>
      <c r="M287" s="37">
        <v>1505520</v>
      </c>
      <c r="N287" s="12">
        <v>0.36</v>
      </c>
      <c r="O287" s="37"/>
      <c r="R287" s="37">
        <v>0</v>
      </c>
      <c r="S287" s="12">
        <v>0</v>
      </c>
      <c r="T287" s="37">
        <v>839550</v>
      </c>
      <c r="U287" s="12">
        <v>0.2</v>
      </c>
      <c r="V287" s="37"/>
      <c r="X287" s="37"/>
      <c r="Z287" s="37">
        <v>0</v>
      </c>
      <c r="AA287" s="12">
        <v>0</v>
      </c>
      <c r="AB287" s="37"/>
      <c r="AD287" s="37"/>
      <c r="AF287" s="37"/>
      <c r="AH287" s="37"/>
      <c r="AM287" s="12">
        <v>60800</v>
      </c>
      <c r="AN287" s="37">
        <v>96837</v>
      </c>
      <c r="AO287" s="12">
        <v>0.02</v>
      </c>
      <c r="AP287" s="37"/>
      <c r="AR287" s="37"/>
      <c r="AT287" s="37"/>
      <c r="AV287" s="37"/>
      <c r="AX287" s="37">
        <v>139667</v>
      </c>
      <c r="AY287" s="12">
        <v>0.03</v>
      </c>
      <c r="AZ287" s="12">
        <v>0</v>
      </c>
      <c r="BB287" s="12">
        <v>12000</v>
      </c>
      <c r="BC287" s="12">
        <v>0</v>
      </c>
      <c r="BG287" s="12">
        <v>63900</v>
      </c>
      <c r="BI287" s="12">
        <v>575</v>
      </c>
      <c r="BK287" s="12">
        <v>7500</v>
      </c>
      <c r="BN287" s="12">
        <v>0</v>
      </c>
      <c r="BS287" s="12">
        <v>0</v>
      </c>
      <c r="BW287" s="12">
        <v>0</v>
      </c>
      <c r="BX287" s="12">
        <v>0</v>
      </c>
      <c r="BY287" s="12">
        <v>0</v>
      </c>
      <c r="CC287" s="12">
        <v>0</v>
      </c>
      <c r="CD287" s="12">
        <v>0</v>
      </c>
      <c r="CE287" s="12">
        <v>0</v>
      </c>
      <c r="CG287" s="12" t="s">
        <v>929</v>
      </c>
      <c r="CH287" s="12">
        <v>72.62</v>
      </c>
      <c r="CI287" s="12" t="s">
        <v>1180</v>
      </c>
      <c r="CJ287" s="12"/>
      <c r="CK287" s="12" t="s">
        <v>979</v>
      </c>
      <c r="CL287" s="37">
        <v>425390169</v>
      </c>
      <c r="CM287" s="12">
        <v>1384</v>
      </c>
      <c r="CN287" s="12" t="s">
        <v>1506</v>
      </c>
      <c r="CO287" s="12" t="s">
        <v>1507</v>
      </c>
      <c r="CP287" s="12">
        <v>16617.395686353557</v>
      </c>
      <c r="CQ287" s="12">
        <v>95</v>
      </c>
      <c r="CS287" s="12"/>
      <c r="CT287" s="36" t="str">
        <f t="shared" si="4"/>
        <v>500mn</v>
      </c>
      <c r="CU287" s="36" t="str">
        <f>VLOOKUP(CK287,Mapping!B:C,2,FALSE)</f>
        <v>EU</v>
      </c>
    </row>
    <row r="288" spans="1:99" ht="16" customHeight="1" x14ac:dyDescent="0.35">
      <c r="A288" s="12" t="s">
        <v>539</v>
      </c>
      <c r="B288" s="12" t="s">
        <v>925</v>
      </c>
      <c r="C288" s="12">
        <v>286</v>
      </c>
      <c r="D288" s="12">
        <v>14632</v>
      </c>
      <c r="E288" s="37">
        <v>46003492</v>
      </c>
      <c r="G288" s="37">
        <v>728527</v>
      </c>
      <c r="H288" s="12">
        <v>0.01</v>
      </c>
      <c r="I288" s="37"/>
      <c r="K288" s="37"/>
      <c r="M288" s="37">
        <v>0</v>
      </c>
      <c r="N288" s="12">
        <v>0</v>
      </c>
      <c r="O288" s="37"/>
      <c r="Q288" s="12">
        <v>268651</v>
      </c>
      <c r="R288" s="37"/>
      <c r="T288" s="37">
        <v>3942863</v>
      </c>
      <c r="U288" s="12">
        <v>0.05</v>
      </c>
      <c r="V288" s="37"/>
      <c r="X288" s="37">
        <v>0</v>
      </c>
      <c r="Y288" s="12">
        <v>0</v>
      </c>
      <c r="Z288" s="37">
        <v>377845</v>
      </c>
      <c r="AA288" s="12">
        <v>0</v>
      </c>
      <c r="AB288" s="37"/>
      <c r="AD288" s="37">
        <v>597768</v>
      </c>
      <c r="AE288" s="12">
        <v>0.01</v>
      </c>
      <c r="AF288" s="37"/>
      <c r="AH288" s="37">
        <v>33925248</v>
      </c>
      <c r="AI288" s="12">
        <v>0.43</v>
      </c>
      <c r="AN288" s="37">
        <v>1364144</v>
      </c>
      <c r="AO288" s="12">
        <v>0.02</v>
      </c>
      <c r="AP288" s="37">
        <v>3752886</v>
      </c>
      <c r="AQ288" s="12">
        <v>0.05</v>
      </c>
      <c r="AR288" s="37">
        <v>1314211</v>
      </c>
      <c r="AS288" s="12">
        <v>0.02</v>
      </c>
      <c r="AT288" s="37">
        <v>0</v>
      </c>
      <c r="AU288" s="12">
        <v>0</v>
      </c>
      <c r="AV288" s="37"/>
      <c r="AX288" s="37"/>
      <c r="BA288" s="12">
        <v>0</v>
      </c>
      <c r="BB288" s="12">
        <v>0</v>
      </c>
      <c r="BC288" s="12">
        <v>12778</v>
      </c>
      <c r="BD288" s="12">
        <v>0</v>
      </c>
      <c r="BE288" s="12">
        <v>35243</v>
      </c>
      <c r="BH288" s="12">
        <v>16254</v>
      </c>
      <c r="BI288" s="12">
        <v>8100</v>
      </c>
      <c r="BJ288" s="12">
        <v>5365</v>
      </c>
      <c r="BK288" s="12">
        <v>35223</v>
      </c>
      <c r="BM288" s="12">
        <v>0.04</v>
      </c>
      <c r="BN288" s="12">
        <v>0</v>
      </c>
      <c r="BQ288" s="12">
        <v>0.06</v>
      </c>
      <c r="BV288" s="12">
        <v>0.01</v>
      </c>
      <c r="BY288" s="12">
        <v>0</v>
      </c>
      <c r="BZ288" s="12">
        <v>0</v>
      </c>
      <c r="CB288" s="12">
        <v>0</v>
      </c>
      <c r="CC288" s="12">
        <v>0</v>
      </c>
      <c r="CD288" s="12">
        <v>0</v>
      </c>
      <c r="CE288" s="12">
        <v>0</v>
      </c>
      <c r="CF288" s="12">
        <v>0</v>
      </c>
      <c r="CG288" s="12" t="s">
        <v>976</v>
      </c>
      <c r="CH288" s="12">
        <v>192.26599999999999</v>
      </c>
      <c r="CI288" s="12" t="s">
        <v>941</v>
      </c>
      <c r="CJ288" s="12" t="s">
        <v>941</v>
      </c>
      <c r="CK288" s="12" t="s">
        <v>932</v>
      </c>
      <c r="CL288" s="37">
        <v>7979277888</v>
      </c>
      <c r="CM288" s="12">
        <v>10679</v>
      </c>
      <c r="CN288" s="12" t="s">
        <v>1513</v>
      </c>
      <c r="CO288" s="12" t="s">
        <v>1507</v>
      </c>
      <c r="CP288" s="12">
        <v>153702.84216891756</v>
      </c>
      <c r="CQ288" s="12">
        <v>66</v>
      </c>
      <c r="CS288" s="12"/>
      <c r="CT288" s="36" t="str">
        <f t="shared" si="4"/>
        <v>1bn - 50bn</v>
      </c>
      <c r="CU288" s="36" t="str">
        <f>VLOOKUP(CK288,Mapping!B:C,2,FALSE)</f>
        <v>US/CA</v>
      </c>
    </row>
    <row r="289" spans="1:99" ht="16" customHeight="1" x14ac:dyDescent="0.35">
      <c r="A289" s="12" t="s">
        <v>1368</v>
      </c>
      <c r="B289" s="12" t="s">
        <v>925</v>
      </c>
      <c r="E289" s="37">
        <v>3580850421</v>
      </c>
      <c r="G289" s="37" t="s">
        <v>1505</v>
      </c>
      <c r="I289" s="37"/>
      <c r="K289" s="37"/>
      <c r="M289" s="37">
        <v>2348901765</v>
      </c>
      <c r="N289" s="12">
        <v>1.79</v>
      </c>
      <c r="O289" s="37"/>
      <c r="R289" s="37"/>
      <c r="T289" s="37"/>
      <c r="V289" s="37"/>
      <c r="X289" s="37"/>
      <c r="Z289" s="37"/>
      <c r="AB289" s="37"/>
      <c r="AD289" s="37">
        <v>1231948656</v>
      </c>
      <c r="AE289" s="12">
        <v>0.94</v>
      </c>
      <c r="AF289" s="37"/>
      <c r="AH289" s="37"/>
      <c r="AN289" s="37"/>
      <c r="AP289" s="37"/>
      <c r="AR289" s="37"/>
      <c r="AT289" s="37"/>
      <c r="AV289" s="37"/>
      <c r="AX289" s="37"/>
      <c r="BB289" s="12">
        <v>18722316</v>
      </c>
      <c r="BJ289" s="12">
        <v>11056800</v>
      </c>
      <c r="CB289" s="12">
        <v>3.81</v>
      </c>
      <c r="CC289" s="12">
        <v>0.78</v>
      </c>
      <c r="CG289" s="12" t="s">
        <v>940</v>
      </c>
      <c r="CH289" s="12">
        <v>20.931999999999999</v>
      </c>
      <c r="CI289" s="12" t="s">
        <v>1530</v>
      </c>
      <c r="CJ289" s="12" t="s">
        <v>931</v>
      </c>
      <c r="CK289" s="12" t="s">
        <v>932</v>
      </c>
      <c r="CL289" s="37">
        <v>130901256782</v>
      </c>
      <c r="CN289" s="12" t="s">
        <v>1506</v>
      </c>
      <c r="CS289" s="12"/>
      <c r="CT289" s="36" t="str">
        <f t="shared" si="4"/>
        <v>100bn</v>
      </c>
      <c r="CU289" s="36" t="str">
        <f>VLOOKUP(CK289,Mapping!B:C,2,FALSE)</f>
        <v>US/CA</v>
      </c>
    </row>
    <row r="290" spans="1:99" ht="16" customHeight="1" x14ac:dyDescent="0.35">
      <c r="A290" s="12" t="s">
        <v>95</v>
      </c>
      <c r="B290" s="12" t="s">
        <v>933</v>
      </c>
      <c r="C290" s="12">
        <v>288</v>
      </c>
      <c r="D290" s="12">
        <v>14322</v>
      </c>
      <c r="E290" s="37">
        <v>1163556569</v>
      </c>
      <c r="F290" s="12">
        <v>1011635</v>
      </c>
      <c r="G290" s="37">
        <v>713092</v>
      </c>
      <c r="H290" s="12">
        <v>0.01</v>
      </c>
      <c r="I290" s="37">
        <v>55452716</v>
      </c>
      <c r="J290" s="12">
        <v>0.82</v>
      </c>
      <c r="K290" s="37">
        <v>322028122</v>
      </c>
      <c r="L290" s="12">
        <v>4.76</v>
      </c>
      <c r="M290" s="37">
        <v>2493392</v>
      </c>
      <c r="N290" s="12">
        <v>0.04</v>
      </c>
      <c r="O290" s="37">
        <v>322455130</v>
      </c>
      <c r="P290" s="12">
        <v>4.76</v>
      </c>
      <c r="Q290" s="12">
        <v>401</v>
      </c>
      <c r="R290" s="37">
        <v>168580443</v>
      </c>
      <c r="S290" s="12">
        <v>2.4900000000000002</v>
      </c>
      <c r="T290" s="37">
        <v>2433576</v>
      </c>
      <c r="U290" s="12">
        <v>0.04</v>
      </c>
      <c r="V290" s="37">
        <v>106095637</v>
      </c>
      <c r="W290" s="12">
        <v>1.57</v>
      </c>
      <c r="X290" s="37">
        <v>8426887</v>
      </c>
      <c r="Y290" s="12">
        <v>0.12</v>
      </c>
      <c r="Z290" s="37"/>
      <c r="AB290" s="37">
        <v>80121209</v>
      </c>
      <c r="AC290" s="12">
        <v>1.18</v>
      </c>
      <c r="AD290" s="37">
        <v>8648086</v>
      </c>
      <c r="AE290" s="12">
        <v>0.13</v>
      </c>
      <c r="AF290" s="37">
        <v>78584487</v>
      </c>
      <c r="AG290" s="12">
        <v>1.1599999999999999</v>
      </c>
      <c r="AH290" s="37">
        <v>50638</v>
      </c>
      <c r="AI290" s="12">
        <v>0</v>
      </c>
      <c r="AJ290" s="12">
        <v>4892781</v>
      </c>
      <c r="AK290" s="12">
        <v>4447359</v>
      </c>
      <c r="AL290" s="12">
        <v>18533314</v>
      </c>
      <c r="AM290" s="12">
        <v>1720325</v>
      </c>
      <c r="AN290" s="37">
        <v>122099</v>
      </c>
      <c r="AO290" s="12">
        <v>0</v>
      </c>
      <c r="AP290" s="37">
        <v>3925</v>
      </c>
      <c r="AQ290" s="12">
        <v>0</v>
      </c>
      <c r="AR290" s="37">
        <v>3525807</v>
      </c>
      <c r="AS290" s="12">
        <v>0.05</v>
      </c>
      <c r="AT290" s="37"/>
      <c r="AV290" s="37"/>
      <c r="AX290" s="37">
        <v>3821323</v>
      </c>
      <c r="AY290" s="12">
        <v>0.06</v>
      </c>
      <c r="AZ290" s="12">
        <v>14979186</v>
      </c>
      <c r="BA290" s="12">
        <v>82471</v>
      </c>
      <c r="BB290" s="12">
        <v>19874</v>
      </c>
      <c r="BE290" s="12">
        <v>94551</v>
      </c>
      <c r="BF290" s="12">
        <v>4413180</v>
      </c>
      <c r="BG290" s="12">
        <v>5209458</v>
      </c>
      <c r="BH290" s="12">
        <v>17</v>
      </c>
      <c r="BI290" s="12">
        <v>725</v>
      </c>
      <c r="BJ290" s="12">
        <v>77617</v>
      </c>
      <c r="BK290" s="12">
        <v>21740</v>
      </c>
      <c r="BM290" s="12">
        <v>0.11</v>
      </c>
      <c r="BN290" s="12">
        <v>0</v>
      </c>
      <c r="BO290" s="12">
        <v>0.15</v>
      </c>
      <c r="BP290" s="12">
        <v>0.19</v>
      </c>
      <c r="BQ290" s="12">
        <v>0</v>
      </c>
      <c r="BR290" s="12">
        <v>0.2</v>
      </c>
      <c r="BS290" s="12">
        <v>0.06</v>
      </c>
      <c r="BT290" s="12">
        <v>0.14000000000000001</v>
      </c>
      <c r="BU290" s="12">
        <v>0.1</v>
      </c>
      <c r="BV290" s="12">
        <v>0</v>
      </c>
      <c r="BW290" s="12">
        <v>7.0000000000000007E-2</v>
      </c>
      <c r="BX290" s="12">
        <v>0.27</v>
      </c>
      <c r="BY290" s="12">
        <v>0</v>
      </c>
      <c r="BZ290" s="12">
        <v>0</v>
      </c>
      <c r="CB290" s="12">
        <v>0.03</v>
      </c>
      <c r="CC290" s="12">
        <v>0</v>
      </c>
      <c r="CE290" s="12">
        <v>0</v>
      </c>
      <c r="CG290" s="12" t="s">
        <v>963</v>
      </c>
      <c r="CH290" s="12">
        <v>70.616</v>
      </c>
      <c r="CI290" s="12" t="s">
        <v>1001</v>
      </c>
      <c r="CJ290" s="12"/>
      <c r="CK290" s="12" t="s">
        <v>951</v>
      </c>
      <c r="CL290" s="37">
        <v>6771517296</v>
      </c>
      <c r="CM290" s="12">
        <v>4930</v>
      </c>
      <c r="CN290" s="12" t="s">
        <v>1506</v>
      </c>
      <c r="CO290" s="12" t="s">
        <v>1507</v>
      </c>
      <c r="CP290" s="12">
        <v>-716705.48276557145</v>
      </c>
      <c r="CQ290" s="12">
        <v>90</v>
      </c>
      <c r="CS290" s="12"/>
      <c r="CT290" s="36" t="str">
        <f t="shared" si="4"/>
        <v>1bn - 50bn</v>
      </c>
      <c r="CU290" s="36" t="str">
        <f>VLOOKUP(CK290,Mapping!B:C,2,FALSE)</f>
        <v>HK</v>
      </c>
    </row>
    <row r="291" spans="1:99" ht="16" customHeight="1" x14ac:dyDescent="0.35">
      <c r="A291" s="12" t="s">
        <v>546</v>
      </c>
      <c r="B291" s="12" t="s">
        <v>925</v>
      </c>
      <c r="C291" s="12">
        <v>289</v>
      </c>
      <c r="D291" s="12">
        <v>14043</v>
      </c>
      <c r="E291" s="37">
        <v>9741038</v>
      </c>
      <c r="G291" s="37">
        <v>761271</v>
      </c>
      <c r="H291" s="12">
        <v>0.05</v>
      </c>
      <c r="I291" s="37"/>
      <c r="K291" s="37">
        <v>2077254</v>
      </c>
      <c r="L291" s="12">
        <v>0.15</v>
      </c>
      <c r="M291" s="37">
        <v>971428</v>
      </c>
      <c r="N291" s="12">
        <v>7.0000000000000007E-2</v>
      </c>
      <c r="O291" s="37">
        <v>1045043</v>
      </c>
      <c r="P291" s="12">
        <v>0.08</v>
      </c>
      <c r="Q291" s="12">
        <v>3053</v>
      </c>
      <c r="R291" s="37"/>
      <c r="T291" s="37">
        <v>0</v>
      </c>
      <c r="U291" s="12">
        <v>0</v>
      </c>
      <c r="V291" s="37"/>
      <c r="X291" s="37">
        <v>1203954</v>
      </c>
      <c r="Y291" s="12">
        <v>0.09</v>
      </c>
      <c r="Z291" s="37"/>
      <c r="AB291" s="37"/>
      <c r="AD291" s="37"/>
      <c r="AF291" s="37"/>
      <c r="AH291" s="37">
        <v>428519</v>
      </c>
      <c r="AI291" s="12">
        <v>0.03</v>
      </c>
      <c r="AL291" s="12">
        <v>65000</v>
      </c>
      <c r="AN291" s="37">
        <v>3253569</v>
      </c>
      <c r="AO291" s="12">
        <v>0.23</v>
      </c>
      <c r="AP291" s="37"/>
      <c r="AR291" s="37"/>
      <c r="AT291" s="37"/>
      <c r="AV291" s="37"/>
      <c r="AX291" s="37"/>
      <c r="BA291" s="12">
        <v>12054</v>
      </c>
      <c r="BB291" s="12">
        <v>7366</v>
      </c>
      <c r="BG291" s="12">
        <v>34800</v>
      </c>
      <c r="BI291" s="12">
        <v>19325</v>
      </c>
      <c r="BK291" s="12">
        <v>0</v>
      </c>
      <c r="BN291" s="12">
        <v>0</v>
      </c>
      <c r="BQ291" s="12">
        <v>0</v>
      </c>
      <c r="BS291" s="12">
        <v>0</v>
      </c>
      <c r="BU291" s="12">
        <v>0</v>
      </c>
      <c r="BY291" s="12">
        <v>0</v>
      </c>
      <c r="BZ291" s="12">
        <v>0</v>
      </c>
      <c r="CC291" s="12">
        <v>0</v>
      </c>
      <c r="CE291" s="12">
        <v>0</v>
      </c>
      <c r="CG291" s="12" t="s">
        <v>991</v>
      </c>
      <c r="CH291" s="12">
        <v>83.921000000000006</v>
      </c>
      <c r="CI291" s="12" t="s">
        <v>1009</v>
      </c>
      <c r="CJ291" s="12"/>
      <c r="CK291" s="12" t="s">
        <v>1010</v>
      </c>
      <c r="CL291" s="37">
        <v>1386258108</v>
      </c>
      <c r="CM291" s="12">
        <v>13789</v>
      </c>
      <c r="CN291" s="12" t="s">
        <v>1506</v>
      </c>
      <c r="CO291" s="12" t="s">
        <v>1507</v>
      </c>
      <c r="CP291" s="12">
        <v>2686.575287240476</v>
      </c>
      <c r="CQ291" s="12">
        <v>91</v>
      </c>
      <c r="CS291" s="12"/>
      <c r="CT291" s="36" t="str">
        <f t="shared" si="4"/>
        <v>1bn - 50bn</v>
      </c>
      <c r="CU291" s="36" t="str">
        <f>VLOOKUP(CK291,Mapping!B:C,2,FALSE)</f>
        <v>Africa</v>
      </c>
    </row>
    <row r="292" spans="1:99" ht="16" customHeight="1" x14ac:dyDescent="0.35">
      <c r="A292" s="12" t="s">
        <v>547</v>
      </c>
      <c r="B292" s="12" t="s">
        <v>925</v>
      </c>
      <c r="C292" s="12">
        <v>290</v>
      </c>
      <c r="D292" s="12">
        <v>13893</v>
      </c>
      <c r="E292" s="37">
        <v>7018380</v>
      </c>
      <c r="G292" s="37">
        <v>691732</v>
      </c>
      <c r="H292" s="12">
        <v>0.04</v>
      </c>
      <c r="I292" s="37"/>
      <c r="K292" s="37"/>
      <c r="M292" s="37">
        <v>0</v>
      </c>
      <c r="N292" s="12">
        <v>0</v>
      </c>
      <c r="O292" s="37"/>
      <c r="Q292" s="12">
        <v>9684</v>
      </c>
      <c r="R292" s="37"/>
      <c r="T292" s="37">
        <v>1061863</v>
      </c>
      <c r="U292" s="12">
        <v>7.0000000000000007E-2</v>
      </c>
      <c r="V292" s="37"/>
      <c r="X292" s="37">
        <v>0</v>
      </c>
      <c r="Y292" s="12">
        <v>0</v>
      </c>
      <c r="Z292" s="37">
        <v>725500</v>
      </c>
      <c r="AA292" s="12">
        <v>0.05</v>
      </c>
      <c r="AB292" s="37"/>
      <c r="AD292" s="37">
        <v>0</v>
      </c>
      <c r="AE292" s="12">
        <v>0</v>
      </c>
      <c r="AF292" s="37"/>
      <c r="AH292" s="37">
        <v>1222896</v>
      </c>
      <c r="AI292" s="12">
        <v>0.08</v>
      </c>
      <c r="AN292" s="37">
        <v>2660922</v>
      </c>
      <c r="AO292" s="12">
        <v>0.17</v>
      </c>
      <c r="AP292" s="37">
        <v>401979</v>
      </c>
      <c r="AQ292" s="12">
        <v>0.03</v>
      </c>
      <c r="AR292" s="37"/>
      <c r="AT292" s="37">
        <v>0</v>
      </c>
      <c r="AU292" s="12">
        <v>0</v>
      </c>
      <c r="AV292" s="37">
        <v>253488</v>
      </c>
      <c r="AW292" s="12">
        <v>0.02</v>
      </c>
      <c r="AX292" s="37"/>
      <c r="BA292" s="12">
        <v>0</v>
      </c>
      <c r="BB292" s="12">
        <v>0</v>
      </c>
      <c r="BC292" s="12">
        <v>24535</v>
      </c>
      <c r="BD292" s="12">
        <v>0</v>
      </c>
      <c r="BH292" s="12">
        <v>1741</v>
      </c>
      <c r="BI292" s="12">
        <v>15800</v>
      </c>
      <c r="BJ292" s="12">
        <v>0</v>
      </c>
      <c r="BK292" s="12">
        <v>9486</v>
      </c>
      <c r="BL292" s="12">
        <v>93538</v>
      </c>
      <c r="BN292" s="12">
        <v>0</v>
      </c>
      <c r="BQ292" s="12">
        <v>0</v>
      </c>
      <c r="BV292" s="12">
        <v>0</v>
      </c>
      <c r="BY292" s="12">
        <v>0</v>
      </c>
      <c r="BZ292" s="12">
        <v>0</v>
      </c>
      <c r="CA292" s="12">
        <v>0.08</v>
      </c>
      <c r="CB292" s="12">
        <v>0</v>
      </c>
      <c r="CC292" s="12">
        <v>0</v>
      </c>
      <c r="CD292" s="12">
        <v>0</v>
      </c>
      <c r="CE292" s="12">
        <v>0</v>
      </c>
      <c r="CF292" s="12">
        <v>0</v>
      </c>
      <c r="CG292" s="12" t="s">
        <v>976</v>
      </c>
      <c r="CH292" s="12">
        <v>211.209</v>
      </c>
      <c r="CI292" s="12" t="s">
        <v>953</v>
      </c>
      <c r="CJ292" s="12"/>
      <c r="CK292" s="12" t="s">
        <v>954</v>
      </c>
      <c r="CL292" s="37">
        <v>1605456040</v>
      </c>
      <c r="CM292" s="12">
        <v>12962</v>
      </c>
      <c r="CN292" s="12" t="s">
        <v>1513</v>
      </c>
      <c r="CO292" s="12" t="s">
        <v>1507</v>
      </c>
      <c r="CP292" s="12">
        <v>7677.6657931868567</v>
      </c>
      <c r="CQ292" s="12">
        <v>61</v>
      </c>
      <c r="CS292" s="12"/>
      <c r="CT292" s="36" t="str">
        <f t="shared" si="4"/>
        <v>1bn - 50bn</v>
      </c>
      <c r="CU292" s="36" t="str">
        <f>VLOOKUP(CK292,Mapping!B:C,2,FALSE)</f>
        <v>EU</v>
      </c>
    </row>
    <row r="293" spans="1:99" ht="16" customHeight="1" x14ac:dyDescent="0.35">
      <c r="A293" s="12" t="s">
        <v>548</v>
      </c>
      <c r="B293" s="12" t="s">
        <v>925</v>
      </c>
      <c r="C293" s="12">
        <v>291</v>
      </c>
      <c r="D293" s="12">
        <v>13812</v>
      </c>
      <c r="E293" s="37">
        <v>1684671</v>
      </c>
      <c r="G293" s="37">
        <v>687699</v>
      </c>
      <c r="H293" s="12">
        <v>0.69</v>
      </c>
      <c r="I293" s="37"/>
      <c r="K293" s="37"/>
      <c r="M293" s="37"/>
      <c r="O293" s="37"/>
      <c r="Q293" s="12">
        <v>3894</v>
      </c>
      <c r="R293" s="37"/>
      <c r="T293" s="37"/>
      <c r="V293" s="37"/>
      <c r="X293" s="37"/>
      <c r="Z293" s="37"/>
      <c r="AB293" s="37"/>
      <c r="AD293" s="37"/>
      <c r="AF293" s="37"/>
      <c r="AH293" s="37">
        <v>491734</v>
      </c>
      <c r="AI293" s="12">
        <v>0.49</v>
      </c>
      <c r="AN293" s="37">
        <v>505238</v>
      </c>
      <c r="AO293" s="12">
        <v>0.5</v>
      </c>
      <c r="AP293" s="37"/>
      <c r="AR293" s="37"/>
      <c r="AT293" s="37"/>
      <c r="AV293" s="37"/>
      <c r="AX293" s="37"/>
      <c r="BI293" s="12">
        <v>3000</v>
      </c>
      <c r="BN293" s="12">
        <v>0</v>
      </c>
      <c r="BQ293" s="12">
        <v>0</v>
      </c>
      <c r="BY293" s="12">
        <v>0</v>
      </c>
      <c r="CG293" s="12" t="s">
        <v>934</v>
      </c>
      <c r="CH293" s="12">
        <v>32.720999999999997</v>
      </c>
      <c r="CI293" s="12" t="s">
        <v>1135</v>
      </c>
      <c r="CJ293" s="12" t="s">
        <v>1183</v>
      </c>
      <c r="CK293" s="12" t="s">
        <v>932</v>
      </c>
      <c r="CL293" s="37">
        <v>99955530</v>
      </c>
      <c r="CM293" s="12">
        <v>14337</v>
      </c>
      <c r="CN293" s="12" t="s">
        <v>1506</v>
      </c>
      <c r="CO293" s="12" t="s">
        <v>1507</v>
      </c>
      <c r="CP293" s="12">
        <v>-3137.1699254182627</v>
      </c>
      <c r="CQ293" s="12">
        <v>96</v>
      </c>
      <c r="CS293" s="12"/>
      <c r="CT293" s="36" t="str">
        <f t="shared" si="4"/>
        <v>500mn</v>
      </c>
      <c r="CU293" s="36" t="str">
        <f>VLOOKUP(CK293,Mapping!B:C,2,FALSE)</f>
        <v>US/CA</v>
      </c>
    </row>
    <row r="294" spans="1:99" ht="16" customHeight="1" x14ac:dyDescent="0.35">
      <c r="A294" s="12" t="s">
        <v>549</v>
      </c>
      <c r="B294" s="12" t="s">
        <v>925</v>
      </c>
      <c r="C294" s="12">
        <v>292</v>
      </c>
      <c r="D294" s="12">
        <v>13634</v>
      </c>
      <c r="E294" s="37">
        <v>4864892</v>
      </c>
      <c r="G294" s="37">
        <v>678837</v>
      </c>
      <c r="H294" s="12">
        <v>7.0000000000000007E-2</v>
      </c>
      <c r="I294" s="37"/>
      <c r="K294" s="37"/>
      <c r="M294" s="37"/>
      <c r="O294" s="37"/>
      <c r="R294" s="37">
        <v>1470738</v>
      </c>
      <c r="S294" s="12">
        <v>0.15</v>
      </c>
      <c r="T294" s="37"/>
      <c r="V294" s="37"/>
      <c r="X294" s="37">
        <v>1750241</v>
      </c>
      <c r="Y294" s="12">
        <v>0.18</v>
      </c>
      <c r="Z294" s="37">
        <v>965076</v>
      </c>
      <c r="AA294" s="12">
        <v>0.1</v>
      </c>
      <c r="AB294" s="37"/>
      <c r="AD294" s="37"/>
      <c r="AF294" s="37"/>
      <c r="AH294" s="37"/>
      <c r="AN294" s="37"/>
      <c r="AP294" s="37"/>
      <c r="AR294" s="37"/>
      <c r="AT294" s="37"/>
      <c r="AV294" s="37"/>
      <c r="AX294" s="37"/>
      <c r="AZ294" s="12">
        <v>131440</v>
      </c>
      <c r="BA294" s="12">
        <v>17129</v>
      </c>
      <c r="BC294" s="12">
        <v>32637</v>
      </c>
      <c r="BN294" s="12">
        <v>0</v>
      </c>
      <c r="BX294" s="12">
        <v>0</v>
      </c>
      <c r="BZ294" s="12">
        <v>0</v>
      </c>
      <c r="CD294" s="12">
        <v>0</v>
      </c>
      <c r="CG294" s="12" t="s">
        <v>934</v>
      </c>
      <c r="CH294" s="12">
        <v>19.337</v>
      </c>
      <c r="CI294" s="12" t="s">
        <v>941</v>
      </c>
      <c r="CJ294" s="12" t="s">
        <v>941</v>
      </c>
      <c r="CK294" s="12" t="s">
        <v>932</v>
      </c>
      <c r="CL294" s="37">
        <v>969791802</v>
      </c>
      <c r="CM294" s="12">
        <v>13432</v>
      </c>
      <c r="CN294" s="12" t="s">
        <v>1509</v>
      </c>
      <c r="CO294" s="12" t="s">
        <v>1507</v>
      </c>
      <c r="CP294" s="12">
        <v>5357.4279379157424</v>
      </c>
      <c r="CQ294" s="12">
        <v>74</v>
      </c>
      <c r="CS294" s="12"/>
      <c r="CT294" s="36" t="str">
        <f t="shared" si="4"/>
        <v>500mn - 1bn</v>
      </c>
      <c r="CU294" s="36" t="str">
        <f>VLOOKUP(CK294,Mapping!B:C,2,FALSE)</f>
        <v>US/CA</v>
      </c>
    </row>
    <row r="295" spans="1:99" ht="16" customHeight="1" x14ac:dyDescent="0.35">
      <c r="A295" s="12" t="s">
        <v>550</v>
      </c>
      <c r="B295" s="12" t="s">
        <v>925</v>
      </c>
      <c r="C295" s="12">
        <v>293</v>
      </c>
      <c r="D295" s="12">
        <v>13600</v>
      </c>
      <c r="E295" s="37">
        <v>14786989</v>
      </c>
      <c r="G295" s="37">
        <v>677144</v>
      </c>
      <c r="H295" s="12">
        <v>0.03</v>
      </c>
      <c r="I295" s="37"/>
      <c r="K295" s="37"/>
      <c r="M295" s="37">
        <v>495567</v>
      </c>
      <c r="N295" s="12">
        <v>0.02</v>
      </c>
      <c r="O295" s="37"/>
      <c r="Q295" s="12">
        <v>1685</v>
      </c>
      <c r="R295" s="37"/>
      <c r="T295" s="37">
        <v>1273429</v>
      </c>
      <c r="U295" s="12">
        <v>0.06</v>
      </c>
      <c r="V295" s="37"/>
      <c r="X295" s="37"/>
      <c r="Z295" s="37"/>
      <c r="AB295" s="37"/>
      <c r="AD295" s="37">
        <v>12128067</v>
      </c>
      <c r="AE295" s="12">
        <v>0.56000000000000005</v>
      </c>
      <c r="AF295" s="37"/>
      <c r="AH295" s="37">
        <v>212782</v>
      </c>
      <c r="AI295" s="12">
        <v>0.01</v>
      </c>
      <c r="AN295" s="37"/>
      <c r="AP295" s="37"/>
      <c r="AR295" s="37"/>
      <c r="AT295" s="37"/>
      <c r="AV295" s="37"/>
      <c r="AX295" s="37"/>
      <c r="BB295" s="12">
        <v>3950</v>
      </c>
      <c r="BJ295" s="12">
        <v>108850</v>
      </c>
      <c r="BK295" s="12">
        <v>11376</v>
      </c>
      <c r="BN295" s="12">
        <v>0</v>
      </c>
      <c r="BQ295" s="12">
        <v>0</v>
      </c>
      <c r="CB295" s="12">
        <v>0.04</v>
      </c>
      <c r="CC295" s="12">
        <v>0</v>
      </c>
      <c r="CE295" s="12">
        <v>0</v>
      </c>
      <c r="CG295" s="12" t="s">
        <v>976</v>
      </c>
      <c r="CH295" s="12">
        <v>253.761</v>
      </c>
      <c r="CI295" s="12" t="s">
        <v>941</v>
      </c>
      <c r="CJ295" s="12" t="s">
        <v>941</v>
      </c>
      <c r="CK295" s="12" t="s">
        <v>932</v>
      </c>
      <c r="CL295" s="37">
        <v>2155938038</v>
      </c>
      <c r="CM295" s="12">
        <v>10965</v>
      </c>
      <c r="CN295" s="12" t="s">
        <v>1513</v>
      </c>
      <c r="CO295" s="12" t="s">
        <v>1507</v>
      </c>
      <c r="CP295" s="12">
        <v>81146.784922394669</v>
      </c>
      <c r="CQ295" s="12">
        <v>22</v>
      </c>
      <c r="CS295" s="12"/>
      <c r="CT295" s="36" t="str">
        <f t="shared" si="4"/>
        <v>1bn - 50bn</v>
      </c>
      <c r="CU295" s="36" t="str">
        <f>VLOOKUP(CK295,Mapping!B:C,2,FALSE)</f>
        <v>US/CA</v>
      </c>
    </row>
    <row r="296" spans="1:99" ht="16" customHeight="1" x14ac:dyDescent="0.35">
      <c r="A296" s="12" t="s">
        <v>551</v>
      </c>
      <c r="B296" s="12" t="s">
        <v>925</v>
      </c>
      <c r="C296" s="12">
        <v>294</v>
      </c>
      <c r="D296" s="12">
        <v>13523</v>
      </c>
      <c r="E296" s="37">
        <v>779809985</v>
      </c>
      <c r="G296" s="37">
        <v>673310</v>
      </c>
      <c r="H296" s="12">
        <v>0.02</v>
      </c>
      <c r="I296" s="37"/>
      <c r="K296" s="37"/>
      <c r="M296" s="37"/>
      <c r="O296" s="37"/>
      <c r="Q296" s="12">
        <v>747500</v>
      </c>
      <c r="R296" s="37"/>
      <c r="T296" s="37"/>
      <c r="V296" s="37"/>
      <c r="X296" s="37"/>
      <c r="Z296" s="37"/>
      <c r="AB296" s="37"/>
      <c r="AD296" s="37"/>
      <c r="AF296" s="37"/>
      <c r="AH296" s="37">
        <v>94394300</v>
      </c>
      <c r="AI296" s="12">
        <v>2.75</v>
      </c>
      <c r="AN296" s="37">
        <v>179245953</v>
      </c>
      <c r="AO296" s="12">
        <v>5.22</v>
      </c>
      <c r="AP296" s="37">
        <v>450724987</v>
      </c>
      <c r="AQ296" s="12">
        <v>13.13</v>
      </c>
      <c r="AR296" s="37"/>
      <c r="AT296" s="37">
        <v>43408096</v>
      </c>
      <c r="AU296" s="12">
        <v>1.26</v>
      </c>
      <c r="AV296" s="37">
        <v>11363339</v>
      </c>
      <c r="AW296" s="12">
        <v>0.33</v>
      </c>
      <c r="AX296" s="37"/>
      <c r="BD296" s="12">
        <v>4072054</v>
      </c>
      <c r="BH296" s="12">
        <v>1952120</v>
      </c>
      <c r="BI296" s="12">
        <v>1064325</v>
      </c>
      <c r="BL296" s="12">
        <v>4193114</v>
      </c>
      <c r="BN296" s="12">
        <v>0</v>
      </c>
      <c r="BQ296" s="12">
        <v>0.18</v>
      </c>
      <c r="BV296" s="12">
        <v>1.67</v>
      </c>
      <c r="BY296" s="12">
        <v>0.14000000000000001</v>
      </c>
      <c r="CA296" s="12">
        <v>3.63</v>
      </c>
      <c r="CF296" s="12">
        <v>3.5</v>
      </c>
      <c r="CG296" s="12" t="s">
        <v>976</v>
      </c>
      <c r="CH296" s="12">
        <v>34.319000000000003</v>
      </c>
      <c r="CI296" s="12" t="s">
        <v>967</v>
      </c>
      <c r="CJ296" s="12" t="s">
        <v>968</v>
      </c>
      <c r="CK296" s="12" t="s">
        <v>932</v>
      </c>
      <c r="CL296" s="37">
        <v>3433883987</v>
      </c>
      <c r="CM296" s="12">
        <v>14</v>
      </c>
      <c r="CN296" s="12" t="s">
        <v>1513</v>
      </c>
      <c r="CO296" s="12" t="s">
        <v>1510</v>
      </c>
      <c r="CP296" s="12">
        <v>1212911.4291473492</v>
      </c>
      <c r="CQ296" s="12">
        <v>97</v>
      </c>
      <c r="CS296" s="12"/>
      <c r="CT296" s="36" t="str">
        <f t="shared" si="4"/>
        <v>1bn - 50bn</v>
      </c>
      <c r="CU296" s="36" t="str">
        <f>VLOOKUP(CK296,Mapping!B:C,2,FALSE)</f>
        <v>US/CA</v>
      </c>
    </row>
    <row r="297" spans="1:99" ht="16" customHeight="1" x14ac:dyDescent="0.35">
      <c r="A297" s="12" t="s">
        <v>1409</v>
      </c>
      <c r="B297" s="12" t="s">
        <v>933</v>
      </c>
      <c r="E297" s="37">
        <v>738120389</v>
      </c>
      <c r="G297" s="37" t="s">
        <v>1505</v>
      </c>
      <c r="I297" s="37"/>
      <c r="K297" s="37"/>
      <c r="M297" s="37"/>
      <c r="O297" s="37">
        <v>345956614</v>
      </c>
      <c r="P297" s="12">
        <v>0.18</v>
      </c>
      <c r="Q297" s="12">
        <v>479765</v>
      </c>
      <c r="R297" s="37">
        <v>50476379</v>
      </c>
      <c r="S297" s="12">
        <v>0.03</v>
      </c>
      <c r="T297" s="37"/>
      <c r="V297" s="37"/>
      <c r="X297" s="37">
        <v>65609165</v>
      </c>
      <c r="Y297" s="12">
        <v>0.03</v>
      </c>
      <c r="Z297" s="37"/>
      <c r="AB297" s="37"/>
      <c r="AD297" s="37"/>
      <c r="AF297" s="37"/>
      <c r="AH297" s="37">
        <v>60584724</v>
      </c>
      <c r="AI297" s="12">
        <v>0.03</v>
      </c>
      <c r="AL297" s="12">
        <v>24732432</v>
      </c>
      <c r="AN297" s="37">
        <v>183982563</v>
      </c>
      <c r="AO297" s="12">
        <v>0.1</v>
      </c>
      <c r="AP297" s="37">
        <v>31510944</v>
      </c>
      <c r="AQ297" s="12">
        <v>0.02</v>
      </c>
      <c r="AR297" s="37"/>
      <c r="AT297" s="37"/>
      <c r="AV297" s="37"/>
      <c r="AX297" s="37"/>
      <c r="AZ297" s="12">
        <v>4757584</v>
      </c>
      <c r="BA297" s="12">
        <v>642094</v>
      </c>
      <c r="BH297" s="12">
        <v>136476</v>
      </c>
      <c r="BI297" s="12">
        <v>1092450</v>
      </c>
      <c r="BQ297" s="12">
        <v>0.11</v>
      </c>
      <c r="BU297" s="12">
        <v>0.13</v>
      </c>
      <c r="BV297" s="12">
        <v>0.12</v>
      </c>
      <c r="BX297" s="12">
        <v>0.09</v>
      </c>
      <c r="BY297" s="12">
        <v>0.14000000000000001</v>
      </c>
      <c r="BZ297" s="12">
        <v>0.01</v>
      </c>
      <c r="CG297" s="12" t="s">
        <v>934</v>
      </c>
      <c r="CH297" s="12">
        <v>14.656000000000001</v>
      </c>
      <c r="CI297" s="12" t="s">
        <v>1056</v>
      </c>
      <c r="CJ297" s="12"/>
      <c r="CK297" s="12" t="s">
        <v>1057</v>
      </c>
      <c r="CL297" s="37">
        <v>192185908757</v>
      </c>
      <c r="CN297" s="12" t="s">
        <v>1506</v>
      </c>
      <c r="CS297" s="12"/>
      <c r="CT297" s="36" t="str">
        <f t="shared" si="4"/>
        <v>100bn</v>
      </c>
      <c r="CU297" s="36" t="str">
        <f>VLOOKUP(CK297,Mapping!B:C,2,FALSE)</f>
        <v>Asia</v>
      </c>
    </row>
    <row r="298" spans="1:99" ht="16" customHeight="1" x14ac:dyDescent="0.35">
      <c r="A298" s="12" t="s">
        <v>553</v>
      </c>
      <c r="B298" s="12" t="s">
        <v>925</v>
      </c>
      <c r="C298" s="12">
        <v>296</v>
      </c>
      <c r="D298" s="12">
        <v>13333</v>
      </c>
      <c r="E298" s="37">
        <v>3278989</v>
      </c>
      <c r="G298" s="37">
        <v>663850</v>
      </c>
      <c r="H298" s="12">
        <v>0.16</v>
      </c>
      <c r="I298" s="37"/>
      <c r="K298" s="37"/>
      <c r="M298" s="37"/>
      <c r="O298" s="37"/>
      <c r="R298" s="37"/>
      <c r="T298" s="37">
        <v>686864</v>
      </c>
      <c r="U298" s="12">
        <v>0.17</v>
      </c>
      <c r="V298" s="37"/>
      <c r="X298" s="37"/>
      <c r="Z298" s="37"/>
      <c r="AB298" s="37"/>
      <c r="AD298" s="37"/>
      <c r="AF298" s="37"/>
      <c r="AH298" s="37"/>
      <c r="AN298" s="37">
        <v>1566239</v>
      </c>
      <c r="AO298" s="12">
        <v>0.38</v>
      </c>
      <c r="AP298" s="37">
        <v>362036</v>
      </c>
      <c r="AQ298" s="12">
        <v>0.09</v>
      </c>
      <c r="AR298" s="37"/>
      <c r="AT298" s="37"/>
      <c r="AV298" s="37"/>
      <c r="AX298" s="37"/>
      <c r="BH298" s="12">
        <v>1568</v>
      </c>
      <c r="BI298" s="12">
        <v>9300</v>
      </c>
      <c r="BK298" s="12">
        <v>6136</v>
      </c>
      <c r="BN298" s="12">
        <v>0</v>
      </c>
      <c r="BV298" s="12">
        <v>0</v>
      </c>
      <c r="BY298" s="12">
        <v>0</v>
      </c>
      <c r="CE298" s="12">
        <v>0</v>
      </c>
      <c r="CG298" s="12" t="s">
        <v>929</v>
      </c>
      <c r="CH298" s="12">
        <v>31.869</v>
      </c>
      <c r="CI298" s="12" t="s">
        <v>1184</v>
      </c>
      <c r="CJ298" s="12" t="s">
        <v>1185</v>
      </c>
      <c r="CK298" s="12" t="s">
        <v>932</v>
      </c>
      <c r="CL298" s="37">
        <v>410903620</v>
      </c>
      <c r="CM298" s="12">
        <v>13794</v>
      </c>
      <c r="CN298" s="12" t="s">
        <v>1509</v>
      </c>
      <c r="CO298" s="12" t="s">
        <v>1507</v>
      </c>
      <c r="CP298" s="12">
        <v>2608.3249344890141</v>
      </c>
      <c r="CQ298" s="12">
        <v>87</v>
      </c>
      <c r="CS298" s="12"/>
      <c r="CT298" s="36" t="str">
        <f t="shared" si="4"/>
        <v>500mn</v>
      </c>
      <c r="CU298" s="36" t="str">
        <f>VLOOKUP(CK298,Mapping!B:C,2,FALSE)</f>
        <v>US/CA</v>
      </c>
    </row>
    <row r="299" spans="1:99" ht="16" customHeight="1" x14ac:dyDescent="0.35">
      <c r="A299" s="12" t="s">
        <v>365</v>
      </c>
      <c r="B299" s="12" t="s">
        <v>933</v>
      </c>
      <c r="C299" s="12">
        <v>297</v>
      </c>
      <c r="D299" s="12">
        <v>13276</v>
      </c>
      <c r="E299" s="37">
        <v>92862558</v>
      </c>
      <c r="F299" s="12">
        <v>35400</v>
      </c>
      <c r="G299" s="37">
        <v>788993</v>
      </c>
      <c r="H299" s="12">
        <v>0.01</v>
      </c>
      <c r="I299" s="37">
        <v>2235892</v>
      </c>
      <c r="J299" s="12">
        <v>0.04</v>
      </c>
      <c r="K299" s="37">
        <v>20914572</v>
      </c>
      <c r="L299" s="12">
        <v>0.37</v>
      </c>
      <c r="M299" s="37">
        <v>5066702</v>
      </c>
      <c r="N299" s="12">
        <v>0.09</v>
      </c>
      <c r="O299" s="37">
        <v>7962391</v>
      </c>
      <c r="P299" s="12">
        <v>0.14000000000000001</v>
      </c>
      <c r="Q299" s="12">
        <v>66932</v>
      </c>
      <c r="R299" s="37">
        <v>3093661</v>
      </c>
      <c r="S299" s="12">
        <v>0.05</v>
      </c>
      <c r="T299" s="37">
        <v>1251631</v>
      </c>
      <c r="U299" s="12">
        <v>0.02</v>
      </c>
      <c r="V299" s="37">
        <v>6066439</v>
      </c>
      <c r="W299" s="12">
        <v>0.11</v>
      </c>
      <c r="X299" s="37"/>
      <c r="Z299" s="37">
        <v>606920</v>
      </c>
      <c r="AA299" s="12">
        <v>0.01</v>
      </c>
      <c r="AB299" s="37">
        <v>1698491</v>
      </c>
      <c r="AC299" s="12">
        <v>0.03</v>
      </c>
      <c r="AD299" s="37">
        <v>720078</v>
      </c>
      <c r="AE299" s="12">
        <v>0.01</v>
      </c>
      <c r="AF299" s="37">
        <v>580043</v>
      </c>
      <c r="AG299" s="12">
        <v>0.01</v>
      </c>
      <c r="AH299" s="37">
        <v>8452173</v>
      </c>
      <c r="AI299" s="12">
        <v>0.15</v>
      </c>
      <c r="AJ299" s="12">
        <v>117571</v>
      </c>
      <c r="AK299" s="12">
        <v>278800</v>
      </c>
      <c r="AL299" s="12">
        <v>524300</v>
      </c>
      <c r="AM299" s="12">
        <v>140000</v>
      </c>
      <c r="AN299" s="37">
        <v>31046900</v>
      </c>
      <c r="AO299" s="12">
        <v>0.55000000000000004</v>
      </c>
      <c r="AP299" s="37">
        <v>2018209</v>
      </c>
      <c r="AQ299" s="12">
        <v>0.04</v>
      </c>
      <c r="AR299" s="37"/>
      <c r="AT299" s="37"/>
      <c r="AV299" s="37"/>
      <c r="AX299" s="37">
        <v>359463</v>
      </c>
      <c r="AY299" s="12">
        <v>0.01</v>
      </c>
      <c r="AZ299" s="12">
        <v>292240</v>
      </c>
      <c r="BB299" s="12">
        <v>40385</v>
      </c>
      <c r="BC299" s="12">
        <v>15173</v>
      </c>
      <c r="BF299" s="12">
        <v>43000</v>
      </c>
      <c r="BG299" s="12">
        <v>338600</v>
      </c>
      <c r="BH299" s="12">
        <v>8741</v>
      </c>
      <c r="BI299" s="12">
        <v>184350</v>
      </c>
      <c r="BJ299" s="12">
        <v>6839</v>
      </c>
      <c r="BK299" s="12">
        <v>13385</v>
      </c>
      <c r="BN299" s="12">
        <v>0</v>
      </c>
      <c r="BO299" s="12">
        <v>0.01</v>
      </c>
      <c r="BP299" s="12">
        <v>0</v>
      </c>
      <c r="BQ299" s="12">
        <v>0.02</v>
      </c>
      <c r="BR299" s="12">
        <v>0</v>
      </c>
      <c r="BS299" s="12">
        <v>0</v>
      </c>
      <c r="BT299" s="12">
        <v>0.01</v>
      </c>
      <c r="BU299" s="12">
        <v>0</v>
      </c>
      <c r="BV299" s="12">
        <v>0.01</v>
      </c>
      <c r="BW299" s="12">
        <v>0.01</v>
      </c>
      <c r="BX299" s="12">
        <v>0.01</v>
      </c>
      <c r="BY299" s="12">
        <v>0.02</v>
      </c>
      <c r="CB299" s="12">
        <v>0</v>
      </c>
      <c r="CC299" s="12">
        <v>0</v>
      </c>
      <c r="CD299" s="12">
        <v>0</v>
      </c>
      <c r="CE299" s="12">
        <v>0</v>
      </c>
      <c r="CG299" s="12" t="s">
        <v>940</v>
      </c>
      <c r="CH299" s="12">
        <v>31.855</v>
      </c>
      <c r="CI299" s="12" t="s">
        <v>1120</v>
      </c>
      <c r="CJ299" s="12"/>
      <c r="CK299" s="12" t="s">
        <v>1121</v>
      </c>
      <c r="CL299" s="37">
        <v>5734558713</v>
      </c>
      <c r="CM299" s="12">
        <v>823</v>
      </c>
      <c r="CN299" s="12" t="s">
        <v>1506</v>
      </c>
      <c r="CO299" s="12" t="s">
        <v>1507</v>
      </c>
      <c r="CP299" s="12">
        <v>15520.782100382989</v>
      </c>
      <c r="CQ299" s="12">
        <v>93</v>
      </c>
      <c r="CS299" s="12"/>
      <c r="CT299" s="36" t="str">
        <f t="shared" si="4"/>
        <v>1bn - 50bn</v>
      </c>
      <c r="CU299" s="36" t="str">
        <f>VLOOKUP(CK299,Mapping!B:C,2,FALSE)</f>
        <v>EU</v>
      </c>
    </row>
    <row r="300" spans="1:99" ht="16" customHeight="1" x14ac:dyDescent="0.35">
      <c r="A300" s="12" t="s">
        <v>555</v>
      </c>
      <c r="B300" s="12" t="s">
        <v>925</v>
      </c>
      <c r="C300" s="12">
        <v>298</v>
      </c>
      <c r="D300" s="12">
        <v>13170</v>
      </c>
      <c r="E300" s="37">
        <v>67609853</v>
      </c>
      <c r="G300" s="37">
        <v>655734</v>
      </c>
      <c r="H300" s="12">
        <v>0.04</v>
      </c>
      <c r="I300" s="37"/>
      <c r="K300" s="37"/>
      <c r="M300" s="37">
        <v>37690944</v>
      </c>
      <c r="N300" s="12">
        <v>2.29</v>
      </c>
      <c r="O300" s="37"/>
      <c r="Q300" s="12">
        <v>3521</v>
      </c>
      <c r="R300" s="37"/>
      <c r="T300" s="37">
        <v>1024811</v>
      </c>
      <c r="U300" s="12">
        <v>0.06</v>
      </c>
      <c r="V300" s="37"/>
      <c r="X300" s="37">
        <v>10130227</v>
      </c>
      <c r="Y300" s="12">
        <v>0.62</v>
      </c>
      <c r="Z300" s="37">
        <v>3218103</v>
      </c>
      <c r="AA300" s="12">
        <v>0.2</v>
      </c>
      <c r="AB300" s="37"/>
      <c r="AD300" s="37">
        <v>6800185</v>
      </c>
      <c r="AE300" s="12">
        <v>0.41</v>
      </c>
      <c r="AF300" s="37"/>
      <c r="AH300" s="37">
        <v>444632</v>
      </c>
      <c r="AI300" s="12">
        <v>0.03</v>
      </c>
      <c r="AN300" s="37">
        <v>4201899</v>
      </c>
      <c r="AO300" s="12">
        <v>0.26</v>
      </c>
      <c r="AP300" s="37">
        <v>858449</v>
      </c>
      <c r="AQ300" s="12">
        <v>0.05</v>
      </c>
      <c r="AR300" s="37">
        <v>0</v>
      </c>
      <c r="AS300" s="12">
        <v>0</v>
      </c>
      <c r="AT300" s="37">
        <v>2584869</v>
      </c>
      <c r="AU300" s="12">
        <v>0.16</v>
      </c>
      <c r="AV300" s="37"/>
      <c r="AX300" s="37"/>
      <c r="BA300" s="12">
        <v>99141</v>
      </c>
      <c r="BB300" s="12">
        <v>300422</v>
      </c>
      <c r="BC300" s="12">
        <v>108830</v>
      </c>
      <c r="BD300" s="12">
        <v>242483</v>
      </c>
      <c r="BE300" s="12">
        <v>0</v>
      </c>
      <c r="BH300" s="12">
        <v>3718</v>
      </c>
      <c r="BI300" s="12">
        <v>24950</v>
      </c>
      <c r="BJ300" s="12">
        <v>61032</v>
      </c>
      <c r="BK300" s="12">
        <v>9155</v>
      </c>
      <c r="BM300" s="12">
        <v>0</v>
      </c>
      <c r="BN300" s="12">
        <v>0</v>
      </c>
      <c r="BQ300" s="12">
        <v>0</v>
      </c>
      <c r="BV300" s="12">
        <v>0</v>
      </c>
      <c r="BY300" s="12">
        <v>0</v>
      </c>
      <c r="BZ300" s="12">
        <v>0</v>
      </c>
      <c r="CB300" s="12">
        <v>0.02</v>
      </c>
      <c r="CC300" s="12">
        <v>0.01</v>
      </c>
      <c r="CD300" s="12">
        <v>0.01</v>
      </c>
      <c r="CE300" s="12">
        <v>0</v>
      </c>
      <c r="CF300" s="12">
        <v>0.21</v>
      </c>
      <c r="CG300" s="12"/>
      <c r="CH300" s="12">
        <v>105.753</v>
      </c>
      <c r="CI300" s="12" t="s">
        <v>1186</v>
      </c>
      <c r="CJ300" s="12" t="s">
        <v>978</v>
      </c>
      <c r="CK300" s="12" t="s">
        <v>979</v>
      </c>
      <c r="CL300" s="37">
        <v>1645840951</v>
      </c>
      <c r="CM300" s="12">
        <v>11934</v>
      </c>
      <c r="CN300" s="12" t="s">
        <v>1506</v>
      </c>
      <c r="CO300" s="12" t="s">
        <v>1507</v>
      </c>
      <c r="CP300" s="12">
        <v>17576.678089094941</v>
      </c>
      <c r="CQ300" s="12">
        <v>67</v>
      </c>
      <c r="CS300" s="12"/>
      <c r="CT300" s="36" t="str">
        <f t="shared" si="4"/>
        <v>1bn - 50bn</v>
      </c>
      <c r="CU300" s="36" t="str">
        <f>VLOOKUP(CK300,Mapping!B:C,2,FALSE)</f>
        <v>EU</v>
      </c>
    </row>
    <row r="301" spans="1:99" ht="16" customHeight="1" x14ac:dyDescent="0.35">
      <c r="A301" s="12" t="s">
        <v>556</v>
      </c>
      <c r="B301" s="12" t="s">
        <v>925</v>
      </c>
      <c r="C301" s="12">
        <v>299</v>
      </c>
      <c r="D301" s="12">
        <v>13147</v>
      </c>
      <c r="E301" s="37">
        <v>132730887</v>
      </c>
      <c r="G301" s="37">
        <v>654589</v>
      </c>
      <c r="H301" s="12">
        <v>0.01</v>
      </c>
      <c r="I301" s="37"/>
      <c r="K301" s="37"/>
      <c r="M301" s="37">
        <v>20836020</v>
      </c>
      <c r="N301" s="12">
        <v>0.17</v>
      </c>
      <c r="O301" s="37"/>
      <c r="Q301" s="12">
        <v>109222</v>
      </c>
      <c r="R301" s="37"/>
      <c r="T301" s="37">
        <v>1923913</v>
      </c>
      <c r="U301" s="12">
        <v>0.02</v>
      </c>
      <c r="V301" s="37"/>
      <c r="X301" s="37"/>
      <c r="Z301" s="37">
        <v>0</v>
      </c>
      <c r="AA301" s="12">
        <v>0</v>
      </c>
      <c r="AB301" s="37"/>
      <c r="AD301" s="37"/>
      <c r="AF301" s="37"/>
      <c r="AH301" s="37">
        <v>13792554</v>
      </c>
      <c r="AI301" s="12">
        <v>0.11</v>
      </c>
      <c r="AN301" s="37"/>
      <c r="AP301" s="37">
        <v>95523811</v>
      </c>
      <c r="AQ301" s="12">
        <v>0.79</v>
      </c>
      <c r="AR301" s="37"/>
      <c r="AT301" s="37"/>
      <c r="AV301" s="37"/>
      <c r="AX301" s="37"/>
      <c r="BB301" s="12">
        <v>166077</v>
      </c>
      <c r="BC301" s="12">
        <v>0</v>
      </c>
      <c r="BH301" s="12">
        <v>413720</v>
      </c>
      <c r="BK301" s="12">
        <v>17187</v>
      </c>
      <c r="BN301" s="12">
        <v>0</v>
      </c>
      <c r="BQ301" s="12">
        <v>0.03</v>
      </c>
      <c r="BV301" s="12">
        <v>0.35</v>
      </c>
      <c r="CC301" s="12">
        <v>0.01</v>
      </c>
      <c r="CD301" s="12">
        <v>0</v>
      </c>
      <c r="CE301" s="12">
        <v>0</v>
      </c>
      <c r="CG301" s="12" t="s">
        <v>959</v>
      </c>
      <c r="CH301" s="12">
        <v>34.851999999999997</v>
      </c>
      <c r="CI301" s="12" t="s">
        <v>941</v>
      </c>
      <c r="CJ301" s="12" t="s">
        <v>941</v>
      </c>
      <c r="CK301" s="12" t="s">
        <v>932</v>
      </c>
      <c r="CL301" s="37">
        <v>12024072013</v>
      </c>
      <c r="CM301" s="12">
        <v>202</v>
      </c>
      <c r="CN301" s="12" t="s">
        <v>1509</v>
      </c>
      <c r="CO301" s="12" t="s">
        <v>1507</v>
      </c>
      <c r="CP301" s="12">
        <v>199557.165893973</v>
      </c>
      <c r="CQ301" s="12">
        <v>79</v>
      </c>
      <c r="CS301" s="12"/>
      <c r="CT301" s="36" t="str">
        <f t="shared" si="4"/>
        <v>1bn - 50bn</v>
      </c>
      <c r="CU301" s="36" t="str">
        <f>VLOOKUP(CK301,Mapping!B:C,2,FALSE)</f>
        <v>US/CA</v>
      </c>
    </row>
    <row r="302" spans="1:99" ht="16" customHeight="1" x14ac:dyDescent="0.35">
      <c r="A302" s="12" t="s">
        <v>523</v>
      </c>
      <c r="B302" s="12" t="s">
        <v>925</v>
      </c>
      <c r="C302" s="12">
        <v>300</v>
      </c>
      <c r="D302" s="12">
        <v>13000</v>
      </c>
      <c r="E302" s="37">
        <v>3815510</v>
      </c>
      <c r="F302" s="12">
        <v>3500</v>
      </c>
      <c r="G302" s="37">
        <v>611000</v>
      </c>
      <c r="H302" s="12">
        <v>0.11</v>
      </c>
      <c r="I302" s="37">
        <v>249182</v>
      </c>
      <c r="J302" s="12">
        <v>0.05</v>
      </c>
      <c r="K302" s="37">
        <v>315610</v>
      </c>
      <c r="L302" s="12">
        <v>0.06</v>
      </c>
      <c r="M302" s="37"/>
      <c r="O302" s="37">
        <v>458783</v>
      </c>
      <c r="P302" s="12">
        <v>0.08</v>
      </c>
      <c r="R302" s="37"/>
      <c r="T302" s="37"/>
      <c r="V302" s="37">
        <v>413676</v>
      </c>
      <c r="W302" s="12">
        <v>0.08</v>
      </c>
      <c r="X302" s="37"/>
      <c r="Z302" s="37"/>
      <c r="AB302" s="37"/>
      <c r="AD302" s="37"/>
      <c r="AF302" s="37"/>
      <c r="AH302" s="37"/>
      <c r="AK302" s="12">
        <v>15000</v>
      </c>
      <c r="AL302" s="12">
        <v>25000</v>
      </c>
      <c r="AN302" s="37">
        <v>1767259</v>
      </c>
      <c r="AO302" s="12">
        <v>0.32</v>
      </c>
      <c r="AP302" s="37"/>
      <c r="AR302" s="37"/>
      <c r="AT302" s="37"/>
      <c r="AV302" s="37"/>
      <c r="AX302" s="37"/>
      <c r="BG302" s="12">
        <v>4100</v>
      </c>
      <c r="BI302" s="12">
        <v>8250</v>
      </c>
      <c r="BN302" s="12">
        <v>0</v>
      </c>
      <c r="BO302" s="12">
        <v>0</v>
      </c>
      <c r="BS302" s="12">
        <v>0</v>
      </c>
      <c r="BT302" s="12">
        <v>0</v>
      </c>
      <c r="BU302" s="12">
        <v>0</v>
      </c>
      <c r="BY302" s="12">
        <v>0</v>
      </c>
      <c r="CG302" s="12" t="s">
        <v>980</v>
      </c>
      <c r="CH302" s="12">
        <v>65.281999999999996</v>
      </c>
      <c r="CI302" s="12" t="s">
        <v>1159</v>
      </c>
      <c r="CJ302" s="12"/>
      <c r="CK302" s="12" t="s">
        <v>979</v>
      </c>
      <c r="CL302" s="37">
        <v>520324580</v>
      </c>
      <c r="CM302" s="12">
        <v>1449</v>
      </c>
      <c r="CN302" s="12" t="s">
        <v>1506</v>
      </c>
      <c r="CO302" s="12" t="s">
        <v>1507</v>
      </c>
      <c r="CP302" s="12">
        <v>4068.191896795001</v>
      </c>
      <c r="CQ302" s="12">
        <v>99</v>
      </c>
      <c r="CS302" s="12"/>
      <c r="CT302" s="36" t="str">
        <f t="shared" si="4"/>
        <v>500mn - 1bn</v>
      </c>
      <c r="CU302" s="36" t="str">
        <f>VLOOKUP(CK302,Mapping!B:C,2,FALSE)</f>
        <v>EU</v>
      </c>
    </row>
    <row r="303" spans="1:99" ht="16" customHeight="1" x14ac:dyDescent="0.35">
      <c r="A303" s="12" t="s">
        <v>561</v>
      </c>
      <c r="B303" s="12" t="s">
        <v>925</v>
      </c>
      <c r="C303" s="12">
        <v>301</v>
      </c>
      <c r="D303" s="12">
        <v>12715</v>
      </c>
      <c r="E303" s="37">
        <v>100532826</v>
      </c>
      <c r="F303" s="12">
        <v>0</v>
      </c>
      <c r="G303" s="37">
        <v>633080</v>
      </c>
      <c r="H303" s="12">
        <v>0.02</v>
      </c>
      <c r="I303" s="37">
        <v>0</v>
      </c>
      <c r="J303" s="12">
        <v>0</v>
      </c>
      <c r="K303" s="37">
        <v>40284949</v>
      </c>
      <c r="L303" s="12">
        <v>1.29</v>
      </c>
      <c r="M303" s="37">
        <v>1181708</v>
      </c>
      <c r="N303" s="12">
        <v>0.04</v>
      </c>
      <c r="O303" s="37">
        <v>9434347</v>
      </c>
      <c r="P303" s="12">
        <v>0.3</v>
      </c>
      <c r="Q303" s="12">
        <v>0</v>
      </c>
      <c r="R303" s="37">
        <v>12618040</v>
      </c>
      <c r="S303" s="12">
        <v>0.4</v>
      </c>
      <c r="T303" s="37"/>
      <c r="V303" s="37">
        <v>2836991</v>
      </c>
      <c r="W303" s="12">
        <v>0.09</v>
      </c>
      <c r="X303" s="37">
        <v>0</v>
      </c>
      <c r="Y303" s="12">
        <v>0</v>
      </c>
      <c r="Z303" s="37"/>
      <c r="AB303" s="37"/>
      <c r="AD303" s="37">
        <v>844229</v>
      </c>
      <c r="AE303" s="12">
        <v>0.03</v>
      </c>
      <c r="AF303" s="37">
        <v>3893162</v>
      </c>
      <c r="AG303" s="12">
        <v>0.12</v>
      </c>
      <c r="AH303" s="37">
        <v>0</v>
      </c>
      <c r="AI303" s="12">
        <v>0</v>
      </c>
      <c r="AK303" s="12">
        <v>102870</v>
      </c>
      <c r="AL303" s="12">
        <v>621224</v>
      </c>
      <c r="AN303" s="37">
        <v>28806320</v>
      </c>
      <c r="AO303" s="12">
        <v>0.92</v>
      </c>
      <c r="AP303" s="37"/>
      <c r="AR303" s="37">
        <v>0</v>
      </c>
      <c r="AS303" s="12">
        <v>0</v>
      </c>
      <c r="AT303" s="37"/>
      <c r="AV303" s="37"/>
      <c r="AX303" s="37"/>
      <c r="AZ303" s="12">
        <v>950500</v>
      </c>
      <c r="BA303" s="12">
        <v>0</v>
      </c>
      <c r="BB303" s="12">
        <v>9419</v>
      </c>
      <c r="BE303" s="12">
        <v>0</v>
      </c>
      <c r="BF303" s="12">
        <v>230376</v>
      </c>
      <c r="BG303" s="12">
        <v>652200</v>
      </c>
      <c r="BI303" s="12">
        <v>134475</v>
      </c>
      <c r="BJ303" s="12">
        <v>7577</v>
      </c>
      <c r="BM303" s="12">
        <v>0</v>
      </c>
      <c r="BN303" s="12">
        <v>0</v>
      </c>
      <c r="BO303" s="12">
        <v>0</v>
      </c>
      <c r="BP303" s="12">
        <v>0.01</v>
      </c>
      <c r="BQ303" s="12">
        <v>0</v>
      </c>
      <c r="BS303" s="12">
        <v>0.01</v>
      </c>
      <c r="BT303" s="12">
        <v>0</v>
      </c>
      <c r="BU303" s="12">
        <v>0</v>
      </c>
      <c r="BX303" s="12">
        <v>0.02</v>
      </c>
      <c r="BY303" s="12">
        <v>0.02</v>
      </c>
      <c r="BZ303" s="12">
        <v>0</v>
      </c>
      <c r="CB303" s="12">
        <v>0</v>
      </c>
      <c r="CC303" s="12">
        <v>0</v>
      </c>
      <c r="CG303" s="12" t="s">
        <v>929</v>
      </c>
      <c r="CH303" s="12">
        <v>62.49</v>
      </c>
      <c r="CI303" s="12" t="s">
        <v>1187</v>
      </c>
      <c r="CJ303" s="12"/>
      <c r="CK303" s="12" t="s">
        <v>1043</v>
      </c>
      <c r="CL303" s="37">
        <v>3142079609</v>
      </c>
      <c r="CM303" s="12">
        <v>388</v>
      </c>
      <c r="CN303" s="12" t="s">
        <v>1506</v>
      </c>
      <c r="CO303" s="12" t="s">
        <v>1507</v>
      </c>
      <c r="CP303" s="12">
        <v>96205.180407175969</v>
      </c>
      <c r="CQ303" s="12">
        <v>88</v>
      </c>
      <c r="CS303" s="12"/>
      <c r="CT303" s="36" t="str">
        <f t="shared" si="4"/>
        <v>1bn - 50bn</v>
      </c>
      <c r="CU303" s="36" t="str">
        <f>VLOOKUP(CK303,Mapping!B:C,2,FALSE)</f>
        <v>Asia</v>
      </c>
    </row>
    <row r="304" spans="1:99" ht="16" customHeight="1" x14ac:dyDescent="0.35">
      <c r="A304" s="12" t="s">
        <v>477</v>
      </c>
      <c r="B304" s="12" t="s">
        <v>933</v>
      </c>
      <c r="C304" s="12">
        <v>302</v>
      </c>
      <c r="D304" s="12">
        <v>12600</v>
      </c>
      <c r="E304" s="37">
        <v>61640513</v>
      </c>
      <c r="F304" s="12">
        <v>10200</v>
      </c>
      <c r="G304" s="37">
        <v>906066</v>
      </c>
      <c r="H304" s="12">
        <v>0.04</v>
      </c>
      <c r="I304" s="37">
        <v>607667</v>
      </c>
      <c r="J304" s="12">
        <v>0.02</v>
      </c>
      <c r="K304" s="37">
        <v>6226191</v>
      </c>
      <c r="L304" s="12">
        <v>0.25</v>
      </c>
      <c r="M304" s="37">
        <v>4016763</v>
      </c>
      <c r="N304" s="12">
        <v>0.16</v>
      </c>
      <c r="O304" s="37">
        <v>23212910</v>
      </c>
      <c r="P304" s="12">
        <v>0.94</v>
      </c>
      <c r="R304" s="37">
        <v>385387</v>
      </c>
      <c r="S304" s="12">
        <v>0.02</v>
      </c>
      <c r="T304" s="37">
        <v>7816770</v>
      </c>
      <c r="U304" s="12">
        <v>0.32</v>
      </c>
      <c r="V304" s="37">
        <v>780994</v>
      </c>
      <c r="W304" s="12">
        <v>0.03</v>
      </c>
      <c r="X304" s="37"/>
      <c r="Z304" s="37"/>
      <c r="AB304" s="37">
        <v>141394</v>
      </c>
      <c r="AC304" s="12">
        <v>0.01</v>
      </c>
      <c r="AD304" s="37">
        <v>3148906</v>
      </c>
      <c r="AE304" s="12">
        <v>0.13</v>
      </c>
      <c r="AF304" s="37">
        <v>802887</v>
      </c>
      <c r="AG304" s="12">
        <v>0.03</v>
      </c>
      <c r="AH304" s="37"/>
      <c r="AJ304" s="12">
        <v>9528</v>
      </c>
      <c r="AK304" s="12">
        <v>30600</v>
      </c>
      <c r="AL304" s="12">
        <v>1275475</v>
      </c>
      <c r="AN304" s="37">
        <v>12450832</v>
      </c>
      <c r="AO304" s="12">
        <v>0.5</v>
      </c>
      <c r="AP304" s="37"/>
      <c r="AR304" s="37">
        <v>1143746</v>
      </c>
      <c r="AS304" s="12">
        <v>0.05</v>
      </c>
      <c r="AT304" s="37"/>
      <c r="AV304" s="37"/>
      <c r="AX304" s="37"/>
      <c r="AZ304" s="12">
        <v>32200</v>
      </c>
      <c r="BB304" s="12">
        <v>29738</v>
      </c>
      <c r="BE304" s="12">
        <v>20234</v>
      </c>
      <c r="BF304" s="12">
        <v>43100</v>
      </c>
      <c r="BG304" s="12">
        <v>94150</v>
      </c>
      <c r="BI304" s="12">
        <v>72150</v>
      </c>
      <c r="BJ304" s="12">
        <v>24100</v>
      </c>
      <c r="BK304" s="12">
        <v>69830</v>
      </c>
      <c r="BM304" s="12">
        <v>0.02</v>
      </c>
      <c r="BN304" s="12">
        <v>0</v>
      </c>
      <c r="BO304" s="12">
        <v>0</v>
      </c>
      <c r="BP304" s="12">
        <v>0</v>
      </c>
      <c r="BR304" s="12">
        <v>0</v>
      </c>
      <c r="BS304" s="12">
        <v>0</v>
      </c>
      <c r="BT304" s="12">
        <v>0</v>
      </c>
      <c r="BU304" s="12">
        <v>0.01</v>
      </c>
      <c r="BX304" s="12">
        <v>0</v>
      </c>
      <c r="BY304" s="12">
        <v>0.01</v>
      </c>
      <c r="CB304" s="12">
        <v>0.01</v>
      </c>
      <c r="CC304" s="12">
        <v>0</v>
      </c>
      <c r="CE304" s="12">
        <v>0</v>
      </c>
      <c r="CG304" s="12" t="s">
        <v>929</v>
      </c>
      <c r="CH304" s="12">
        <v>47.552</v>
      </c>
      <c r="CI304" s="12" t="s">
        <v>1163</v>
      </c>
      <c r="CJ304" s="12"/>
      <c r="CK304" s="12" t="s">
        <v>1038</v>
      </c>
      <c r="CL304" s="37">
        <v>2476061954</v>
      </c>
      <c r="CM304" s="12">
        <v>647</v>
      </c>
      <c r="CN304" s="12" t="s">
        <v>1506</v>
      </c>
      <c r="CO304" s="12" t="s">
        <v>1507</v>
      </c>
      <c r="CP304" s="12">
        <v>30205.70449506148</v>
      </c>
      <c r="CQ304" s="12">
        <v>95</v>
      </c>
      <c r="CS304" s="12"/>
      <c r="CT304" s="36" t="str">
        <f t="shared" si="4"/>
        <v>1bn - 50bn</v>
      </c>
      <c r="CU304" s="36" t="str">
        <f>VLOOKUP(CK304,Mapping!B:C,2,FALSE)</f>
        <v>EU</v>
      </c>
    </row>
    <row r="305" spans="1:99" ht="16" customHeight="1" x14ac:dyDescent="0.35">
      <c r="A305" s="12" t="s">
        <v>563</v>
      </c>
      <c r="B305" s="12" t="s">
        <v>925</v>
      </c>
      <c r="C305" s="12">
        <v>303</v>
      </c>
      <c r="D305" s="12">
        <v>12511</v>
      </c>
      <c r="E305" s="37">
        <v>27342506</v>
      </c>
      <c r="G305" s="37">
        <v>622923</v>
      </c>
      <c r="H305" s="12">
        <v>0.01</v>
      </c>
      <c r="I305" s="37"/>
      <c r="K305" s="37"/>
      <c r="M305" s="37">
        <v>6279649</v>
      </c>
      <c r="N305" s="12">
        <v>0.11</v>
      </c>
      <c r="O305" s="37"/>
      <c r="Q305" s="12">
        <v>6662</v>
      </c>
      <c r="R305" s="37"/>
      <c r="T305" s="37">
        <v>1324922</v>
      </c>
      <c r="U305" s="12">
        <v>0.02</v>
      </c>
      <c r="V305" s="37"/>
      <c r="X305" s="37">
        <v>1230349</v>
      </c>
      <c r="Y305" s="12">
        <v>0.02</v>
      </c>
      <c r="Z305" s="37">
        <v>2908949</v>
      </c>
      <c r="AA305" s="12">
        <v>0.05</v>
      </c>
      <c r="AB305" s="37"/>
      <c r="AD305" s="37"/>
      <c r="AF305" s="37"/>
      <c r="AH305" s="37">
        <v>841277</v>
      </c>
      <c r="AI305" s="12">
        <v>0.01</v>
      </c>
      <c r="AN305" s="37">
        <v>7970136</v>
      </c>
      <c r="AO305" s="12">
        <v>0.14000000000000001</v>
      </c>
      <c r="AP305" s="37">
        <v>6164301</v>
      </c>
      <c r="AQ305" s="12">
        <v>0.11</v>
      </c>
      <c r="AR305" s="37"/>
      <c r="AT305" s="37"/>
      <c r="AV305" s="37"/>
      <c r="AX305" s="37"/>
      <c r="BA305" s="12">
        <v>12041</v>
      </c>
      <c r="BB305" s="12">
        <v>50053</v>
      </c>
      <c r="BC305" s="12">
        <v>98375</v>
      </c>
      <c r="BH305" s="12">
        <v>26698</v>
      </c>
      <c r="BI305" s="12">
        <v>47325</v>
      </c>
      <c r="BK305" s="12">
        <v>11836</v>
      </c>
      <c r="BN305" s="12">
        <v>0</v>
      </c>
      <c r="BQ305" s="12">
        <v>0</v>
      </c>
      <c r="BV305" s="12">
        <v>0.02</v>
      </c>
      <c r="BY305" s="12">
        <v>0.01</v>
      </c>
      <c r="BZ305" s="12">
        <v>0</v>
      </c>
      <c r="CC305" s="12">
        <v>0</v>
      </c>
      <c r="CD305" s="12">
        <v>0.01</v>
      </c>
      <c r="CE305" s="12">
        <v>0</v>
      </c>
      <c r="CG305" s="12" t="s">
        <v>934</v>
      </c>
      <c r="CH305" s="12">
        <v>31.677</v>
      </c>
      <c r="CI305" s="12" t="s">
        <v>941</v>
      </c>
      <c r="CJ305" s="12" t="s">
        <v>941</v>
      </c>
      <c r="CK305" s="12" t="s">
        <v>932</v>
      </c>
      <c r="CL305" s="37">
        <v>5763860701</v>
      </c>
      <c r="CM305" s="12">
        <v>11461</v>
      </c>
      <c r="CN305" s="12" t="s">
        <v>1509</v>
      </c>
      <c r="CO305" s="12" t="s">
        <v>1507</v>
      </c>
      <c r="CP305" s="12">
        <v>32229.187663777466</v>
      </c>
      <c r="CQ305" s="12">
        <v>77</v>
      </c>
      <c r="CS305" s="12"/>
      <c r="CT305" s="36" t="str">
        <f t="shared" si="4"/>
        <v>1bn - 50bn</v>
      </c>
      <c r="CU305" s="36" t="str">
        <f>VLOOKUP(CK305,Mapping!B:C,2,FALSE)</f>
        <v>US/CA</v>
      </c>
    </row>
    <row r="306" spans="1:99" ht="16" customHeight="1" x14ac:dyDescent="0.35">
      <c r="A306" s="12" t="s">
        <v>237</v>
      </c>
      <c r="B306" s="12" t="s">
        <v>933</v>
      </c>
      <c r="E306" s="37">
        <v>276834736</v>
      </c>
      <c r="F306" s="12">
        <v>176653</v>
      </c>
      <c r="G306" s="37" t="s">
        <v>1505</v>
      </c>
      <c r="I306" s="37">
        <v>12576803</v>
      </c>
      <c r="J306" s="12">
        <v>0.01</v>
      </c>
      <c r="K306" s="37">
        <v>61573731</v>
      </c>
      <c r="L306" s="12">
        <v>0.03</v>
      </c>
      <c r="M306" s="37">
        <v>12928356</v>
      </c>
      <c r="N306" s="12">
        <v>0.01</v>
      </c>
      <c r="O306" s="37">
        <v>34600159</v>
      </c>
      <c r="P306" s="12">
        <v>0.02</v>
      </c>
      <c r="Q306" s="12">
        <v>276562</v>
      </c>
      <c r="R306" s="37">
        <v>7775409</v>
      </c>
      <c r="S306" s="12">
        <v>0</v>
      </c>
      <c r="T306" s="37">
        <v>481566</v>
      </c>
      <c r="U306" s="12">
        <v>0</v>
      </c>
      <c r="V306" s="37">
        <v>6684380</v>
      </c>
      <c r="W306" s="12">
        <v>0</v>
      </c>
      <c r="X306" s="37">
        <v>8365828</v>
      </c>
      <c r="Y306" s="12">
        <v>0</v>
      </c>
      <c r="Z306" s="37">
        <v>0</v>
      </c>
      <c r="AA306" s="12">
        <v>0</v>
      </c>
      <c r="AB306" s="37">
        <v>4844982</v>
      </c>
      <c r="AC306" s="12">
        <v>0</v>
      </c>
      <c r="AD306" s="37">
        <v>63261825</v>
      </c>
      <c r="AE306" s="12">
        <v>0.03</v>
      </c>
      <c r="AF306" s="37">
        <v>4256030</v>
      </c>
      <c r="AG306" s="12">
        <v>0</v>
      </c>
      <c r="AH306" s="37">
        <v>33958668</v>
      </c>
      <c r="AI306" s="12">
        <v>0.02</v>
      </c>
      <c r="AJ306" s="12">
        <v>272267</v>
      </c>
      <c r="AK306" s="12">
        <v>219701</v>
      </c>
      <c r="AL306" s="12">
        <v>1885430</v>
      </c>
      <c r="AM306" s="12">
        <v>135196</v>
      </c>
      <c r="AN306" s="37">
        <v>23264675</v>
      </c>
      <c r="AO306" s="12">
        <v>0.01</v>
      </c>
      <c r="AP306" s="37">
        <v>1862804</v>
      </c>
      <c r="AQ306" s="12">
        <v>0</v>
      </c>
      <c r="AR306" s="37"/>
      <c r="AT306" s="37"/>
      <c r="AV306" s="37"/>
      <c r="AX306" s="37">
        <v>399520</v>
      </c>
      <c r="AY306" s="12">
        <v>0</v>
      </c>
      <c r="AZ306" s="12">
        <v>579108</v>
      </c>
      <c r="BA306" s="12">
        <v>85638</v>
      </c>
      <c r="BB306" s="12">
        <v>88200</v>
      </c>
      <c r="BC306" s="12">
        <v>0</v>
      </c>
      <c r="BF306" s="12">
        <v>248687</v>
      </c>
      <c r="BG306" s="12">
        <v>799888</v>
      </c>
      <c r="BH306" s="12">
        <v>8850</v>
      </c>
      <c r="BI306" s="12">
        <v>109808</v>
      </c>
      <c r="BJ306" s="12">
        <v>567778</v>
      </c>
      <c r="BK306" s="12">
        <v>4302</v>
      </c>
      <c r="BO306" s="12">
        <v>0.03</v>
      </c>
      <c r="BP306" s="12">
        <v>0.01</v>
      </c>
      <c r="BQ306" s="12">
        <v>7.0000000000000007E-2</v>
      </c>
      <c r="BR306" s="12">
        <v>0.01</v>
      </c>
      <c r="BS306" s="12">
        <v>0.01</v>
      </c>
      <c r="BT306" s="12">
        <v>0.01</v>
      </c>
      <c r="BU306" s="12">
        <v>0.01</v>
      </c>
      <c r="BV306" s="12">
        <v>0.01</v>
      </c>
      <c r="BW306" s="12">
        <v>0.01</v>
      </c>
      <c r="BX306" s="12">
        <v>0.01</v>
      </c>
      <c r="BY306" s="12">
        <v>0.01</v>
      </c>
      <c r="BZ306" s="12">
        <v>0</v>
      </c>
      <c r="CB306" s="12">
        <v>0.2</v>
      </c>
      <c r="CC306" s="12">
        <v>0</v>
      </c>
      <c r="CD306" s="12">
        <v>0</v>
      </c>
      <c r="CE306" s="12">
        <v>0</v>
      </c>
      <c r="CG306" s="12" t="s">
        <v>929</v>
      </c>
      <c r="CH306" s="12">
        <v>12.824999999999999</v>
      </c>
      <c r="CI306" s="12" t="s">
        <v>1056</v>
      </c>
      <c r="CJ306" s="12"/>
      <c r="CK306" s="12" t="s">
        <v>1057</v>
      </c>
      <c r="CL306" s="37">
        <v>186500402277</v>
      </c>
      <c r="CN306" s="12" t="s">
        <v>1506</v>
      </c>
      <c r="CS306" s="12"/>
      <c r="CT306" s="36" t="str">
        <f t="shared" si="4"/>
        <v>100bn</v>
      </c>
      <c r="CU306" s="36" t="str">
        <f>VLOOKUP(CK306,Mapping!B:C,2,FALSE)</f>
        <v>Asia</v>
      </c>
    </row>
    <row r="307" spans="1:99" ht="16" customHeight="1" x14ac:dyDescent="0.35">
      <c r="A307" s="12" t="s">
        <v>373</v>
      </c>
      <c r="B307" s="12" t="s">
        <v>933</v>
      </c>
      <c r="C307" s="12">
        <v>305</v>
      </c>
      <c r="D307" s="12">
        <v>12382</v>
      </c>
      <c r="E307" s="37">
        <v>154198251</v>
      </c>
      <c r="F307" s="12">
        <v>33475</v>
      </c>
      <c r="G307" s="37">
        <v>616500</v>
      </c>
      <c r="H307" s="12">
        <v>0</v>
      </c>
      <c r="I307" s="37">
        <v>1739818</v>
      </c>
      <c r="J307" s="12">
        <v>0.01</v>
      </c>
      <c r="K307" s="37">
        <v>28426916</v>
      </c>
      <c r="L307" s="12">
        <v>0.08</v>
      </c>
      <c r="M307" s="37">
        <v>22752046</v>
      </c>
      <c r="N307" s="12">
        <v>7.0000000000000007E-2</v>
      </c>
      <c r="O307" s="37">
        <v>20518829</v>
      </c>
      <c r="P307" s="12">
        <v>0.06</v>
      </c>
      <c r="Q307" s="12">
        <v>46954</v>
      </c>
      <c r="R307" s="37">
        <v>3250163</v>
      </c>
      <c r="S307" s="12">
        <v>0.01</v>
      </c>
      <c r="T307" s="37">
        <v>95149</v>
      </c>
      <c r="U307" s="12">
        <v>0</v>
      </c>
      <c r="V307" s="37">
        <v>4757479</v>
      </c>
      <c r="W307" s="12">
        <v>0.01</v>
      </c>
      <c r="X307" s="37">
        <v>7805121</v>
      </c>
      <c r="Y307" s="12">
        <v>0.02</v>
      </c>
      <c r="Z307" s="37">
        <v>1396236</v>
      </c>
      <c r="AA307" s="12">
        <v>0</v>
      </c>
      <c r="AB307" s="37">
        <v>2666919</v>
      </c>
      <c r="AC307" s="12">
        <v>0.01</v>
      </c>
      <c r="AD307" s="37">
        <v>2092468</v>
      </c>
      <c r="AE307" s="12">
        <v>0.01</v>
      </c>
      <c r="AF307" s="37">
        <v>2027010</v>
      </c>
      <c r="AG307" s="12">
        <v>0.01</v>
      </c>
      <c r="AH307" s="37">
        <v>5929351</v>
      </c>
      <c r="AI307" s="12">
        <v>0.02</v>
      </c>
      <c r="AJ307" s="12">
        <v>166178</v>
      </c>
      <c r="AK307" s="12">
        <v>199789</v>
      </c>
      <c r="AL307" s="12">
        <v>1202554</v>
      </c>
      <c r="AM307" s="12">
        <v>82572</v>
      </c>
      <c r="AN307" s="37">
        <v>43964161</v>
      </c>
      <c r="AO307" s="12">
        <v>0.13</v>
      </c>
      <c r="AP307" s="37">
        <v>5835283</v>
      </c>
      <c r="AQ307" s="12">
        <v>0.02</v>
      </c>
      <c r="AR307" s="37">
        <v>136481</v>
      </c>
      <c r="AS307" s="12">
        <v>0</v>
      </c>
      <c r="AT307" s="37"/>
      <c r="AV307" s="37">
        <v>3973</v>
      </c>
      <c r="AW307" s="12">
        <v>0</v>
      </c>
      <c r="AX307" s="37">
        <v>184348</v>
      </c>
      <c r="AY307" s="12">
        <v>0</v>
      </c>
      <c r="AZ307" s="12">
        <v>290315</v>
      </c>
      <c r="BA307" s="12">
        <v>76386</v>
      </c>
      <c r="BB307" s="12">
        <v>181349</v>
      </c>
      <c r="BC307" s="12">
        <v>47218</v>
      </c>
      <c r="BE307" s="12">
        <v>3660</v>
      </c>
      <c r="BF307" s="12">
        <v>114932</v>
      </c>
      <c r="BG307" s="12">
        <v>473925</v>
      </c>
      <c r="BH307" s="12">
        <v>25273</v>
      </c>
      <c r="BI307" s="12">
        <v>261050</v>
      </c>
      <c r="BJ307" s="12">
        <v>18780</v>
      </c>
      <c r="BK307" s="12">
        <v>850</v>
      </c>
      <c r="BL307" s="12">
        <v>1466</v>
      </c>
      <c r="BM307" s="12">
        <v>0</v>
      </c>
      <c r="BN307" s="12">
        <v>0</v>
      </c>
      <c r="BO307" s="12">
        <v>0</v>
      </c>
      <c r="BP307" s="12">
        <v>0</v>
      </c>
      <c r="BQ307" s="12">
        <v>0.01</v>
      </c>
      <c r="BR307" s="12">
        <v>0.01</v>
      </c>
      <c r="BS307" s="12">
        <v>0.01</v>
      </c>
      <c r="BT307" s="12">
        <v>0.01</v>
      </c>
      <c r="BU307" s="12">
        <v>0.01</v>
      </c>
      <c r="BV307" s="12">
        <v>0.02</v>
      </c>
      <c r="BW307" s="12">
        <v>0</v>
      </c>
      <c r="BX307" s="12">
        <v>0.01</v>
      </c>
      <c r="BY307" s="12">
        <v>0.03</v>
      </c>
      <c r="BZ307" s="12">
        <v>0</v>
      </c>
      <c r="CA307" s="12">
        <v>0</v>
      </c>
      <c r="CB307" s="12">
        <v>0.01</v>
      </c>
      <c r="CC307" s="12">
        <v>0.01</v>
      </c>
      <c r="CD307" s="12">
        <v>0</v>
      </c>
      <c r="CE307" s="12">
        <v>0</v>
      </c>
      <c r="CG307" s="12" t="s">
        <v>934</v>
      </c>
      <c r="CH307" s="12">
        <v>36.805</v>
      </c>
      <c r="CI307" s="12" t="s">
        <v>1122</v>
      </c>
      <c r="CJ307" s="12" t="s">
        <v>1123</v>
      </c>
      <c r="CK307" s="12" t="s">
        <v>985</v>
      </c>
      <c r="CL307" s="37">
        <v>34585711799</v>
      </c>
      <c r="CM307" s="12">
        <v>10377</v>
      </c>
      <c r="CN307" s="12" t="s">
        <v>1506</v>
      </c>
      <c r="CO307" s="12" t="s">
        <v>1507</v>
      </c>
      <c r="CP307" s="12">
        <v>484273.79560572468</v>
      </c>
      <c r="CQ307" s="12">
        <v>70</v>
      </c>
      <c r="CS307" s="12"/>
      <c r="CT307" s="36" t="str">
        <f t="shared" si="4"/>
        <v>1bn - 50bn</v>
      </c>
      <c r="CU307" s="36" t="str">
        <f>VLOOKUP(CK307,Mapping!B:C,2,FALSE)</f>
        <v>US/CA</v>
      </c>
    </row>
    <row r="308" spans="1:99" ht="16" customHeight="1" x14ac:dyDescent="0.35">
      <c r="A308" s="12" t="s">
        <v>568</v>
      </c>
      <c r="B308" s="12" t="s">
        <v>925</v>
      </c>
      <c r="C308" s="12">
        <v>306</v>
      </c>
      <c r="D308" s="12">
        <v>11974</v>
      </c>
      <c r="E308" s="37">
        <v>8665164</v>
      </c>
      <c r="G308" s="37">
        <v>596185</v>
      </c>
      <c r="H308" s="12">
        <v>0.12</v>
      </c>
      <c r="I308" s="37"/>
      <c r="K308" s="37">
        <v>2482756</v>
      </c>
      <c r="L308" s="12">
        <v>0.48</v>
      </c>
      <c r="M308" s="37">
        <v>349281</v>
      </c>
      <c r="N308" s="12">
        <v>7.0000000000000007E-2</v>
      </c>
      <c r="O308" s="37">
        <v>2009611</v>
      </c>
      <c r="P308" s="12">
        <v>0.39</v>
      </c>
      <c r="R308" s="37">
        <v>794365</v>
      </c>
      <c r="S308" s="12">
        <v>0.15</v>
      </c>
      <c r="T308" s="37"/>
      <c r="V308" s="37">
        <v>2205002</v>
      </c>
      <c r="W308" s="12">
        <v>0.43</v>
      </c>
      <c r="X308" s="37">
        <v>227964</v>
      </c>
      <c r="Y308" s="12">
        <v>0.04</v>
      </c>
      <c r="Z308" s="37"/>
      <c r="AB308" s="37"/>
      <c r="AD308" s="37"/>
      <c r="AF308" s="37"/>
      <c r="AH308" s="37"/>
      <c r="AK308" s="12">
        <v>101337</v>
      </c>
      <c r="AL308" s="12">
        <v>132327</v>
      </c>
      <c r="AN308" s="37"/>
      <c r="AP308" s="37"/>
      <c r="AR308" s="37"/>
      <c r="AT308" s="37"/>
      <c r="AV308" s="37"/>
      <c r="AX308" s="37"/>
      <c r="AZ308" s="12">
        <v>75039</v>
      </c>
      <c r="BA308" s="12">
        <v>2231</v>
      </c>
      <c r="BB308" s="12">
        <v>2784</v>
      </c>
      <c r="BG308" s="12">
        <v>40195</v>
      </c>
      <c r="BN308" s="12">
        <v>0</v>
      </c>
      <c r="BS308" s="12">
        <v>0</v>
      </c>
      <c r="BT308" s="12">
        <v>0</v>
      </c>
      <c r="BU308" s="12">
        <v>0</v>
      </c>
      <c r="BX308" s="12">
        <v>0</v>
      </c>
      <c r="BZ308" s="12">
        <v>0</v>
      </c>
      <c r="CC308" s="12">
        <v>0</v>
      </c>
      <c r="CG308" s="12" t="s">
        <v>940</v>
      </c>
      <c r="CH308" s="12">
        <v>26.658000000000001</v>
      </c>
      <c r="CI308" s="12" t="s">
        <v>950</v>
      </c>
      <c r="CJ308" s="12"/>
      <c r="CK308" s="12" t="s">
        <v>951</v>
      </c>
      <c r="CL308" s="37">
        <v>540019845</v>
      </c>
      <c r="CM308" s="12">
        <v>4577</v>
      </c>
      <c r="CN308" s="12" t="s">
        <v>1506</v>
      </c>
      <c r="CO308" s="12" t="s">
        <v>1507</v>
      </c>
      <c r="CP308" s="12">
        <v>4726.0229792380569</v>
      </c>
      <c r="CQ308" s="12">
        <v>98</v>
      </c>
      <c r="CR308" s="12">
        <v>45994</v>
      </c>
      <c r="CS308" s="12"/>
      <c r="CT308" s="36" t="str">
        <f t="shared" si="4"/>
        <v>500mn - 1bn</v>
      </c>
      <c r="CU308" s="36" t="str">
        <f>VLOOKUP(CK308,Mapping!B:C,2,FALSE)</f>
        <v>HK</v>
      </c>
    </row>
    <row r="309" spans="1:99" ht="16" customHeight="1" x14ac:dyDescent="0.35">
      <c r="A309" s="12" t="s">
        <v>84</v>
      </c>
      <c r="B309" s="12" t="s">
        <v>925</v>
      </c>
      <c r="C309" s="12">
        <v>18</v>
      </c>
      <c r="D309" s="12">
        <v>1542512</v>
      </c>
      <c r="E309" s="37">
        <v>1212941667</v>
      </c>
      <c r="G309" s="37">
        <v>76801672</v>
      </c>
      <c r="H309" s="12">
        <v>0.06</v>
      </c>
      <c r="I309" s="37"/>
      <c r="K309" s="37"/>
      <c r="M309" s="37">
        <v>91114572</v>
      </c>
      <c r="N309" s="12">
        <v>7.0000000000000007E-2</v>
      </c>
      <c r="O309" s="37"/>
      <c r="Q309" s="12">
        <v>2576538</v>
      </c>
      <c r="R309" s="37"/>
      <c r="T309" s="37">
        <v>42696715</v>
      </c>
      <c r="U309" s="12">
        <v>0.03</v>
      </c>
      <c r="V309" s="37"/>
      <c r="X309" s="37">
        <v>1117849</v>
      </c>
      <c r="Y309" s="12">
        <v>0</v>
      </c>
      <c r="Z309" s="37">
        <v>28814575</v>
      </c>
      <c r="AA309" s="12">
        <v>0.02</v>
      </c>
      <c r="AB309" s="37"/>
      <c r="AD309" s="37">
        <v>20097605</v>
      </c>
      <c r="AE309" s="12">
        <v>0.02</v>
      </c>
      <c r="AF309" s="37"/>
      <c r="AH309" s="37">
        <v>325365219</v>
      </c>
      <c r="AI309" s="12">
        <v>0.26</v>
      </c>
      <c r="AN309" s="37">
        <v>617439218</v>
      </c>
      <c r="AO309" s="12">
        <v>0.48</v>
      </c>
      <c r="AP309" s="37">
        <v>6202167</v>
      </c>
      <c r="AQ309" s="12">
        <v>0</v>
      </c>
      <c r="AR309" s="37">
        <v>0</v>
      </c>
      <c r="AS309" s="12">
        <v>0</v>
      </c>
      <c r="AT309" s="37">
        <v>3292075</v>
      </c>
      <c r="AU309" s="12">
        <v>0</v>
      </c>
      <c r="AV309" s="37"/>
      <c r="AX309" s="37"/>
      <c r="BA309" s="12">
        <v>10940</v>
      </c>
      <c r="BB309" s="12">
        <v>726244</v>
      </c>
      <c r="BC309" s="12">
        <v>974453</v>
      </c>
      <c r="BD309" s="12">
        <v>308825</v>
      </c>
      <c r="BE309" s="12">
        <v>0</v>
      </c>
      <c r="BH309" s="12">
        <v>26862</v>
      </c>
      <c r="BI309" s="12">
        <v>3666225</v>
      </c>
      <c r="BJ309" s="12">
        <v>180377</v>
      </c>
      <c r="BK309" s="12">
        <v>381425</v>
      </c>
      <c r="BM309" s="12">
        <v>0</v>
      </c>
      <c r="BN309" s="12">
        <v>0.22</v>
      </c>
      <c r="BQ309" s="12">
        <v>0.62</v>
      </c>
      <c r="BV309" s="12">
        <v>0.02</v>
      </c>
      <c r="BY309" s="12">
        <v>0.47</v>
      </c>
      <c r="BZ309" s="12">
        <v>0</v>
      </c>
      <c r="CB309" s="12">
        <v>0.06</v>
      </c>
      <c r="CC309" s="12">
        <v>0.03</v>
      </c>
      <c r="CD309" s="12">
        <v>0.08</v>
      </c>
      <c r="CE309" s="12">
        <v>0.01</v>
      </c>
      <c r="CF309" s="12">
        <v>0.27</v>
      </c>
      <c r="CG309" s="12" t="s">
        <v>976</v>
      </c>
      <c r="CH309" s="12">
        <v>127.009</v>
      </c>
      <c r="CI309" s="12" t="s">
        <v>941</v>
      </c>
      <c r="CJ309" s="12" t="s">
        <v>941</v>
      </c>
      <c r="CK309" s="12" t="s">
        <v>932</v>
      </c>
      <c r="CL309" s="37">
        <v>127071829111</v>
      </c>
      <c r="CM309" s="12">
        <v>10441</v>
      </c>
      <c r="CN309" s="12" t="s">
        <v>1513</v>
      </c>
      <c r="CO309" s="12" t="s">
        <v>1507</v>
      </c>
      <c r="CP309" s="12">
        <v>347146.2406772828</v>
      </c>
      <c r="CQ309" s="12">
        <v>66</v>
      </c>
      <c r="CS309" s="12"/>
      <c r="CT309" s="36" t="str">
        <f t="shared" si="4"/>
        <v>100bn</v>
      </c>
      <c r="CU309" s="36" t="str">
        <f>VLOOKUP(CK309,Mapping!B:C,2,FALSE)</f>
        <v>US/CA</v>
      </c>
    </row>
    <row r="310" spans="1:99" ht="16" customHeight="1" x14ac:dyDescent="0.35">
      <c r="A310" s="12" t="s">
        <v>415</v>
      </c>
      <c r="B310" s="12" t="s">
        <v>933</v>
      </c>
      <c r="C310" s="12">
        <v>308</v>
      </c>
      <c r="D310" s="12">
        <v>11357</v>
      </c>
      <c r="E310" s="37">
        <v>35170458</v>
      </c>
      <c r="F310" s="12">
        <v>23889</v>
      </c>
      <c r="G310" s="37">
        <v>565465</v>
      </c>
      <c r="H310" s="12">
        <v>0.01</v>
      </c>
      <c r="I310" s="37">
        <v>1160945</v>
      </c>
      <c r="J310" s="12">
        <v>0.01</v>
      </c>
      <c r="K310" s="37">
        <v>10941236</v>
      </c>
      <c r="L310" s="12">
        <v>0.1</v>
      </c>
      <c r="M310" s="37">
        <v>50184</v>
      </c>
      <c r="N310" s="12">
        <v>0</v>
      </c>
      <c r="O310" s="37">
        <v>1761658</v>
      </c>
      <c r="P310" s="12">
        <v>0.02</v>
      </c>
      <c r="R310" s="37"/>
      <c r="T310" s="37">
        <v>1660742</v>
      </c>
      <c r="U310" s="12">
        <v>0.02</v>
      </c>
      <c r="V310" s="37"/>
      <c r="X310" s="37"/>
      <c r="Z310" s="37"/>
      <c r="AB310" s="37"/>
      <c r="AD310" s="37"/>
      <c r="AF310" s="37"/>
      <c r="AH310" s="37"/>
      <c r="AL310" s="12">
        <v>116000</v>
      </c>
      <c r="AN310" s="37">
        <v>18479094</v>
      </c>
      <c r="AO310" s="12">
        <v>0.17</v>
      </c>
      <c r="AP310" s="37">
        <v>551134</v>
      </c>
      <c r="AQ310" s="12">
        <v>0.01</v>
      </c>
      <c r="AR310" s="37"/>
      <c r="AT310" s="37"/>
      <c r="AV310" s="37"/>
      <c r="AX310" s="37"/>
      <c r="BB310" s="12">
        <v>400</v>
      </c>
      <c r="BG310" s="12">
        <v>177135</v>
      </c>
      <c r="BH310" s="12">
        <v>2387</v>
      </c>
      <c r="BI310" s="12">
        <v>109725</v>
      </c>
      <c r="BK310" s="12">
        <v>14836</v>
      </c>
      <c r="BN310" s="12">
        <v>0</v>
      </c>
      <c r="BO310" s="12">
        <v>0</v>
      </c>
      <c r="BS310" s="12">
        <v>0</v>
      </c>
      <c r="BU310" s="12">
        <v>0</v>
      </c>
      <c r="BV310" s="12">
        <v>0</v>
      </c>
      <c r="BY310" s="12">
        <v>0.01</v>
      </c>
      <c r="CC310" s="12">
        <v>0</v>
      </c>
      <c r="CE310" s="12">
        <v>0</v>
      </c>
      <c r="CG310" s="12" t="s">
        <v>940</v>
      </c>
      <c r="CH310" s="12">
        <v>34.337000000000003</v>
      </c>
      <c r="CI310" s="12" t="s">
        <v>953</v>
      </c>
      <c r="CJ310" s="12"/>
      <c r="CK310" s="12" t="s">
        <v>954</v>
      </c>
      <c r="CL310" s="37">
        <v>10662435107</v>
      </c>
      <c r="CM310" s="12">
        <v>739</v>
      </c>
      <c r="CN310" s="12" t="s">
        <v>1506</v>
      </c>
      <c r="CO310" s="12" t="s">
        <v>1507</v>
      </c>
      <c r="CP310" s="12">
        <v>77942.914734932478</v>
      </c>
      <c r="CQ310" s="12">
        <v>78</v>
      </c>
      <c r="CS310" s="12"/>
      <c r="CT310" s="36" t="str">
        <f t="shared" si="4"/>
        <v>1bn - 50bn</v>
      </c>
      <c r="CU310" s="36" t="str">
        <f>VLOOKUP(CK310,Mapping!B:C,2,FALSE)</f>
        <v>EU</v>
      </c>
    </row>
    <row r="311" spans="1:99" ht="16" customHeight="1" x14ac:dyDescent="0.35">
      <c r="A311" s="12" t="s">
        <v>571</v>
      </c>
      <c r="B311" s="12" t="s">
        <v>925</v>
      </c>
      <c r="C311" s="12">
        <v>309</v>
      </c>
      <c r="D311" s="12">
        <v>11330</v>
      </c>
      <c r="E311" s="37">
        <v>121356691</v>
      </c>
      <c r="F311" s="12">
        <v>0</v>
      </c>
      <c r="G311" s="37">
        <v>673342</v>
      </c>
      <c r="H311" s="12">
        <v>0.04</v>
      </c>
      <c r="I311" s="37">
        <v>0</v>
      </c>
      <c r="J311" s="12">
        <v>0</v>
      </c>
      <c r="K311" s="37">
        <v>79705148</v>
      </c>
      <c r="L311" s="12">
        <v>4.91</v>
      </c>
      <c r="M311" s="37"/>
      <c r="O311" s="37">
        <v>30930766</v>
      </c>
      <c r="P311" s="12">
        <v>1.9</v>
      </c>
      <c r="R311" s="37">
        <v>1142732</v>
      </c>
      <c r="S311" s="12">
        <v>7.0000000000000007E-2</v>
      </c>
      <c r="T311" s="37"/>
      <c r="V311" s="37"/>
      <c r="X311" s="37"/>
      <c r="Z311" s="37"/>
      <c r="AB311" s="37"/>
      <c r="AD311" s="37"/>
      <c r="AF311" s="37"/>
      <c r="AH311" s="37"/>
      <c r="AL311" s="12">
        <v>2036700</v>
      </c>
      <c r="AN311" s="37"/>
      <c r="AP311" s="37"/>
      <c r="AR311" s="37">
        <v>8904703</v>
      </c>
      <c r="AS311" s="12">
        <v>0.55000000000000004</v>
      </c>
      <c r="AT311" s="37"/>
      <c r="AV311" s="37"/>
      <c r="AX311" s="37"/>
      <c r="AZ311" s="12">
        <v>85110</v>
      </c>
      <c r="BE311" s="12">
        <v>238796</v>
      </c>
      <c r="BG311" s="12">
        <v>1290400</v>
      </c>
      <c r="BM311" s="12">
        <v>0.27</v>
      </c>
      <c r="BN311" s="12">
        <v>0</v>
      </c>
      <c r="BO311" s="12">
        <v>0</v>
      </c>
      <c r="BS311" s="12">
        <v>0.01</v>
      </c>
      <c r="BU311" s="12">
        <v>0.01</v>
      </c>
      <c r="BX311" s="12">
        <v>0</v>
      </c>
      <c r="CG311" s="12" t="s">
        <v>940</v>
      </c>
      <c r="CH311" s="12">
        <v>48.170999999999999</v>
      </c>
      <c r="CI311" s="12" t="s">
        <v>953</v>
      </c>
      <c r="CJ311" s="12"/>
      <c r="CK311" s="12" t="s">
        <v>954</v>
      </c>
      <c r="CL311" s="37">
        <v>1625681535</v>
      </c>
      <c r="CM311" s="12">
        <v>195</v>
      </c>
      <c r="CN311" s="12" t="s">
        <v>1506</v>
      </c>
      <c r="CO311" s="12" t="s">
        <v>1507</v>
      </c>
      <c r="CP311" s="12">
        <v>233952.18705906067</v>
      </c>
      <c r="CQ311" s="12">
        <v>94</v>
      </c>
      <c r="CS311" s="12"/>
      <c r="CT311" s="36" t="str">
        <f t="shared" si="4"/>
        <v>1bn - 50bn</v>
      </c>
      <c r="CU311" s="36" t="str">
        <f>VLOOKUP(CK311,Mapping!B:C,2,FALSE)</f>
        <v>EU</v>
      </c>
    </row>
    <row r="312" spans="1:99" ht="16" customHeight="1" x14ac:dyDescent="0.35">
      <c r="A312" s="12" t="s">
        <v>572</v>
      </c>
      <c r="B312" s="12" t="s">
        <v>925</v>
      </c>
      <c r="C312" s="12">
        <v>310</v>
      </c>
      <c r="D312" s="12">
        <v>11233</v>
      </c>
      <c r="E312" s="37">
        <v>6123446</v>
      </c>
      <c r="G312" s="37">
        <v>658703</v>
      </c>
      <c r="H312" s="12">
        <v>0.26</v>
      </c>
      <c r="I312" s="37"/>
      <c r="K312" s="37">
        <v>1031683</v>
      </c>
      <c r="L312" s="12">
        <v>0.41</v>
      </c>
      <c r="M312" s="37">
        <v>981564</v>
      </c>
      <c r="N312" s="12">
        <v>0.39</v>
      </c>
      <c r="O312" s="37"/>
      <c r="R312" s="37"/>
      <c r="T312" s="37">
        <v>209272</v>
      </c>
      <c r="U312" s="12">
        <v>0.08</v>
      </c>
      <c r="V312" s="37"/>
      <c r="X312" s="37">
        <v>276198</v>
      </c>
      <c r="Y312" s="12">
        <v>0.11</v>
      </c>
      <c r="Z312" s="37"/>
      <c r="AB312" s="37"/>
      <c r="AD312" s="37"/>
      <c r="AF312" s="37"/>
      <c r="AH312" s="37"/>
      <c r="AM312" s="12">
        <v>270000</v>
      </c>
      <c r="AN312" s="37">
        <v>2292539</v>
      </c>
      <c r="AO312" s="12">
        <v>0.91</v>
      </c>
      <c r="AP312" s="37"/>
      <c r="AR312" s="37"/>
      <c r="AT312" s="37"/>
      <c r="AV312" s="37"/>
      <c r="AX312" s="37">
        <v>673487</v>
      </c>
      <c r="AY312" s="12">
        <v>0.27</v>
      </c>
      <c r="BA312" s="12">
        <v>2639</v>
      </c>
      <c r="BB312" s="12">
        <v>8655</v>
      </c>
      <c r="BG312" s="12">
        <v>16100</v>
      </c>
      <c r="BI312" s="12">
        <v>9900</v>
      </c>
      <c r="BK312" s="12">
        <v>1555</v>
      </c>
      <c r="BN312" s="12">
        <v>0</v>
      </c>
      <c r="BS312" s="12">
        <v>0</v>
      </c>
      <c r="BW312" s="12">
        <v>0.01</v>
      </c>
      <c r="BY312" s="12">
        <v>0</v>
      </c>
      <c r="BZ312" s="12">
        <v>0</v>
      </c>
      <c r="CC312" s="12">
        <v>0</v>
      </c>
      <c r="CE312" s="12">
        <v>0</v>
      </c>
      <c r="CG312" s="12" t="s">
        <v>929</v>
      </c>
      <c r="CH312" s="12">
        <v>32.667000000000002</v>
      </c>
      <c r="CI312" s="12" t="s">
        <v>960</v>
      </c>
      <c r="CJ312" s="12"/>
      <c r="CK312" s="12" t="s">
        <v>961</v>
      </c>
      <c r="CL312" s="37">
        <v>263919752</v>
      </c>
      <c r="CM312" s="12">
        <v>1962</v>
      </c>
      <c r="CN312" s="12" t="s">
        <v>1506</v>
      </c>
      <c r="CO312" s="12" t="s">
        <v>1507</v>
      </c>
      <c r="CP312" s="12">
        <v>1274.8034670429349</v>
      </c>
      <c r="CQ312" s="12">
        <v>87</v>
      </c>
      <c r="CS312" s="12"/>
      <c r="CT312" s="36" t="str">
        <f t="shared" si="4"/>
        <v>500mn</v>
      </c>
      <c r="CU312" s="36" t="str">
        <f>VLOOKUP(CK312,Mapping!B:C,2,FALSE)</f>
        <v>EU</v>
      </c>
    </row>
    <row r="313" spans="1:99" ht="16" customHeight="1" x14ac:dyDescent="0.35">
      <c r="A313" s="12" t="s">
        <v>573</v>
      </c>
      <c r="B313" s="12" t="s">
        <v>925</v>
      </c>
      <c r="C313" s="12">
        <v>311</v>
      </c>
      <c r="D313" s="12">
        <v>11183</v>
      </c>
      <c r="E313" s="37">
        <v>65709089</v>
      </c>
      <c r="G313" s="37">
        <v>556802</v>
      </c>
      <c r="H313" s="12">
        <v>0</v>
      </c>
      <c r="I313" s="37"/>
      <c r="K313" s="37"/>
      <c r="M313" s="37">
        <v>5523000</v>
      </c>
      <c r="N313" s="12">
        <v>0.02</v>
      </c>
      <c r="O313" s="37"/>
      <c r="Q313" s="12">
        <v>112163</v>
      </c>
      <c r="R313" s="37"/>
      <c r="T313" s="37">
        <v>397835</v>
      </c>
      <c r="U313" s="12">
        <v>0</v>
      </c>
      <c r="V313" s="37"/>
      <c r="X313" s="37">
        <v>0</v>
      </c>
      <c r="Y313" s="12">
        <v>0</v>
      </c>
      <c r="Z313" s="37">
        <v>401708</v>
      </c>
      <c r="AA313" s="12">
        <v>0</v>
      </c>
      <c r="AB313" s="37"/>
      <c r="AD313" s="37">
        <v>1101052</v>
      </c>
      <c r="AE313" s="12">
        <v>0</v>
      </c>
      <c r="AF313" s="37"/>
      <c r="AH313" s="37">
        <v>14163944</v>
      </c>
      <c r="AI313" s="12">
        <v>0.04</v>
      </c>
      <c r="AN313" s="37">
        <v>39884361</v>
      </c>
      <c r="AO313" s="12">
        <v>0.11</v>
      </c>
      <c r="AP313" s="37">
        <v>3680387</v>
      </c>
      <c r="AQ313" s="12">
        <v>0.01</v>
      </c>
      <c r="AR313" s="37">
        <v>0</v>
      </c>
      <c r="AS313" s="12">
        <v>0</v>
      </c>
      <c r="AT313" s="37"/>
      <c r="AV313" s="37"/>
      <c r="AX313" s="37"/>
      <c r="BA313" s="12">
        <v>0</v>
      </c>
      <c r="BB313" s="12">
        <v>44022</v>
      </c>
      <c r="BC313" s="12">
        <v>13585</v>
      </c>
      <c r="BE313" s="12">
        <v>0</v>
      </c>
      <c r="BH313" s="12">
        <v>15940</v>
      </c>
      <c r="BI313" s="12">
        <v>236825</v>
      </c>
      <c r="BJ313" s="12">
        <v>9882</v>
      </c>
      <c r="BK313" s="12">
        <v>3554</v>
      </c>
      <c r="BM313" s="12">
        <v>0</v>
      </c>
      <c r="BN313" s="12">
        <v>0</v>
      </c>
      <c r="BQ313" s="12">
        <v>0.03</v>
      </c>
      <c r="BV313" s="12">
        <v>0.01</v>
      </c>
      <c r="BY313" s="12">
        <v>0.03</v>
      </c>
      <c r="BZ313" s="12">
        <v>0</v>
      </c>
      <c r="CB313" s="12">
        <v>0</v>
      </c>
      <c r="CC313" s="12">
        <v>0</v>
      </c>
      <c r="CD313" s="12">
        <v>0</v>
      </c>
      <c r="CE313" s="12">
        <v>0</v>
      </c>
      <c r="CG313" s="12" t="s">
        <v>998</v>
      </c>
      <c r="CH313" s="12">
        <v>28.943000000000001</v>
      </c>
      <c r="CI313" s="12" t="s">
        <v>1164</v>
      </c>
      <c r="CJ313" s="12" t="s">
        <v>968</v>
      </c>
      <c r="CK313" s="12" t="s">
        <v>932</v>
      </c>
      <c r="CL313" s="37">
        <v>36056339282</v>
      </c>
      <c r="CM313" s="12">
        <v>6535</v>
      </c>
      <c r="CN313" s="12" t="s">
        <v>998</v>
      </c>
      <c r="CO313" s="12" t="s">
        <v>1507</v>
      </c>
      <c r="CQ313" s="12">
        <v>69</v>
      </c>
      <c r="CS313" s="12"/>
      <c r="CT313" s="36" t="str">
        <f t="shared" si="4"/>
        <v>1bn - 50bn</v>
      </c>
      <c r="CU313" s="36" t="str">
        <f>VLOOKUP(CK313,Mapping!B:C,2,FALSE)</f>
        <v>US/CA</v>
      </c>
    </row>
    <row r="314" spans="1:99" ht="16" customHeight="1" x14ac:dyDescent="0.35">
      <c r="A314" s="12" t="s">
        <v>576</v>
      </c>
      <c r="B314" s="12" t="s">
        <v>925</v>
      </c>
      <c r="C314" s="12">
        <v>312</v>
      </c>
      <c r="D314" s="12">
        <v>10883</v>
      </c>
      <c r="E314" s="37">
        <v>149135041</v>
      </c>
      <c r="G314" s="37">
        <v>541865</v>
      </c>
      <c r="H314" s="12">
        <v>0</v>
      </c>
      <c r="I314" s="37"/>
      <c r="K314" s="37"/>
      <c r="M314" s="37">
        <v>0</v>
      </c>
      <c r="N314" s="12">
        <v>0</v>
      </c>
      <c r="O314" s="37"/>
      <c r="Q314" s="12">
        <v>151203</v>
      </c>
      <c r="R314" s="37"/>
      <c r="T314" s="37">
        <v>0</v>
      </c>
      <c r="U314" s="12">
        <v>0</v>
      </c>
      <c r="V314" s="37"/>
      <c r="X314" s="37">
        <v>1952149</v>
      </c>
      <c r="Y314" s="12">
        <v>0.01</v>
      </c>
      <c r="Z314" s="37">
        <v>0</v>
      </c>
      <c r="AA314" s="12">
        <v>0</v>
      </c>
      <c r="AB314" s="37"/>
      <c r="AD314" s="37">
        <v>0</v>
      </c>
      <c r="AE314" s="12">
        <v>0</v>
      </c>
      <c r="AF314" s="37"/>
      <c r="AH314" s="37">
        <v>19093915</v>
      </c>
      <c r="AI314" s="12">
        <v>0.09</v>
      </c>
      <c r="AN314" s="37">
        <v>56060411</v>
      </c>
      <c r="AO314" s="12">
        <v>0.26</v>
      </c>
      <c r="AP314" s="37">
        <v>66150678</v>
      </c>
      <c r="AQ314" s="12">
        <v>0.31</v>
      </c>
      <c r="AR314" s="37"/>
      <c r="AT314" s="37">
        <v>5336023</v>
      </c>
      <c r="AU314" s="12">
        <v>0.02</v>
      </c>
      <c r="AV314" s="37"/>
      <c r="AX314" s="37"/>
      <c r="BA314" s="12">
        <v>19105</v>
      </c>
      <c r="BB314" s="12">
        <v>0</v>
      </c>
      <c r="BC314" s="12">
        <v>0</v>
      </c>
      <c r="BD314" s="12">
        <v>500565</v>
      </c>
      <c r="BH314" s="12">
        <v>286503</v>
      </c>
      <c r="BI314" s="12">
        <v>332875</v>
      </c>
      <c r="BJ314" s="12">
        <v>0</v>
      </c>
      <c r="BK314" s="12">
        <v>0</v>
      </c>
      <c r="BN314" s="12">
        <v>0</v>
      </c>
      <c r="BQ314" s="12">
        <v>0.04</v>
      </c>
      <c r="BV314" s="12">
        <v>0.24</v>
      </c>
      <c r="BY314" s="12">
        <v>0.04</v>
      </c>
      <c r="BZ314" s="12">
        <v>0</v>
      </c>
      <c r="CB314" s="12">
        <v>0</v>
      </c>
      <c r="CC314" s="12">
        <v>0</v>
      </c>
      <c r="CD314" s="12">
        <v>0</v>
      </c>
      <c r="CE314" s="12">
        <v>0</v>
      </c>
      <c r="CF314" s="12">
        <v>0.43</v>
      </c>
      <c r="CG314" s="12" t="s">
        <v>934</v>
      </c>
      <c r="CH314" s="12">
        <v>109.63800000000001</v>
      </c>
      <c r="CI314" s="12" t="s">
        <v>1190</v>
      </c>
      <c r="CJ314" s="12" t="s">
        <v>936</v>
      </c>
      <c r="CK314" s="12" t="s">
        <v>932</v>
      </c>
      <c r="CL314" s="37">
        <v>21479587035</v>
      </c>
      <c r="CM314" s="12">
        <v>10544</v>
      </c>
      <c r="CN314" s="12" t="s">
        <v>1506</v>
      </c>
      <c r="CO314" s="12" t="s">
        <v>1507</v>
      </c>
      <c r="CP314" s="12">
        <v>235635.09373110259</v>
      </c>
      <c r="CQ314" s="12">
        <v>78</v>
      </c>
      <c r="CS314" s="12"/>
      <c r="CT314" s="36" t="str">
        <f t="shared" si="4"/>
        <v>1bn - 50bn</v>
      </c>
      <c r="CU314" s="36" t="str">
        <f>VLOOKUP(CK314,Mapping!B:C,2,FALSE)</f>
        <v>US/CA</v>
      </c>
    </row>
    <row r="315" spans="1:99" ht="16" customHeight="1" x14ac:dyDescent="0.35">
      <c r="A315" s="12" t="s">
        <v>577</v>
      </c>
      <c r="B315" s="12" t="s">
        <v>925</v>
      </c>
      <c r="C315" s="12">
        <v>313</v>
      </c>
      <c r="D315" s="12">
        <v>10814</v>
      </c>
      <c r="E315" s="37">
        <v>5004960</v>
      </c>
      <c r="G315" s="37">
        <v>538429</v>
      </c>
      <c r="H315" s="12">
        <v>0.04</v>
      </c>
      <c r="I315" s="37"/>
      <c r="K315" s="37"/>
      <c r="M315" s="37">
        <v>0</v>
      </c>
      <c r="N315" s="12">
        <v>0</v>
      </c>
      <c r="O315" s="37"/>
      <c r="Q315" s="12">
        <v>3506</v>
      </c>
      <c r="R315" s="37"/>
      <c r="T315" s="37">
        <v>712386</v>
      </c>
      <c r="U315" s="12">
        <v>0.05</v>
      </c>
      <c r="V315" s="37"/>
      <c r="X315" s="37">
        <v>649865</v>
      </c>
      <c r="Y315" s="12">
        <v>0.04</v>
      </c>
      <c r="Z315" s="37">
        <v>403335</v>
      </c>
      <c r="AA315" s="12">
        <v>0.03</v>
      </c>
      <c r="AB315" s="37"/>
      <c r="AD315" s="37">
        <v>745288</v>
      </c>
      <c r="AE315" s="12">
        <v>0.05</v>
      </c>
      <c r="AF315" s="37"/>
      <c r="AH315" s="37">
        <v>442738</v>
      </c>
      <c r="AI315" s="12">
        <v>0.03</v>
      </c>
      <c r="AN315" s="37">
        <v>1263096</v>
      </c>
      <c r="AO315" s="12">
        <v>0.08</v>
      </c>
      <c r="AP315" s="37">
        <v>249823</v>
      </c>
      <c r="AQ315" s="12">
        <v>0.02</v>
      </c>
      <c r="AR315" s="37"/>
      <c r="AT315" s="37"/>
      <c r="AV315" s="37"/>
      <c r="AX315" s="37"/>
      <c r="BA315" s="12">
        <v>6360</v>
      </c>
      <c r="BB315" s="12">
        <v>0</v>
      </c>
      <c r="BC315" s="12">
        <v>13640</v>
      </c>
      <c r="BH315" s="12">
        <v>1082</v>
      </c>
      <c r="BI315" s="12">
        <v>7500</v>
      </c>
      <c r="BJ315" s="12">
        <v>6689</v>
      </c>
      <c r="BK315" s="12">
        <v>6364</v>
      </c>
      <c r="BN315" s="12">
        <v>0</v>
      </c>
      <c r="BQ315" s="12">
        <v>0</v>
      </c>
      <c r="BV315" s="12">
        <v>0</v>
      </c>
      <c r="BY315" s="12">
        <v>0</v>
      </c>
      <c r="BZ315" s="12">
        <v>0</v>
      </c>
      <c r="CB315" s="12">
        <v>0</v>
      </c>
      <c r="CC315" s="12">
        <v>0</v>
      </c>
      <c r="CD315" s="12">
        <v>0</v>
      </c>
      <c r="CE315" s="12">
        <v>0</v>
      </c>
      <c r="CG315" s="12" t="s">
        <v>934</v>
      </c>
      <c r="CH315" s="12">
        <v>22.445</v>
      </c>
      <c r="CI315" s="12" t="s">
        <v>1191</v>
      </c>
      <c r="CJ315" s="12" t="s">
        <v>931</v>
      </c>
      <c r="CK315" s="12" t="s">
        <v>932</v>
      </c>
      <c r="CL315" s="37">
        <v>1524453038</v>
      </c>
      <c r="CM315" s="12">
        <v>13463</v>
      </c>
      <c r="CN315" s="12" t="s">
        <v>1509</v>
      </c>
      <c r="CO315" s="12" t="s">
        <v>1507</v>
      </c>
      <c r="CP315" s="12">
        <v>5209.0505946381782</v>
      </c>
      <c r="CQ315" s="12">
        <v>72</v>
      </c>
      <c r="CS315" s="12"/>
      <c r="CT315" s="36" t="str">
        <f t="shared" si="4"/>
        <v>1bn - 50bn</v>
      </c>
      <c r="CU315" s="36" t="str">
        <f>VLOOKUP(CK315,Mapping!B:C,2,FALSE)</f>
        <v>US/CA</v>
      </c>
    </row>
    <row r="316" spans="1:99" ht="16" customHeight="1" x14ac:dyDescent="0.35">
      <c r="A316" s="12" t="s">
        <v>578</v>
      </c>
      <c r="B316" s="12" t="s">
        <v>925</v>
      </c>
      <c r="C316" s="12">
        <v>314</v>
      </c>
      <c r="D316" s="12">
        <v>10776</v>
      </c>
      <c r="E316" s="37">
        <v>29235635</v>
      </c>
      <c r="G316" s="37">
        <v>536537</v>
      </c>
      <c r="H316" s="12">
        <v>0.01</v>
      </c>
      <c r="I316" s="37"/>
      <c r="K316" s="37"/>
      <c r="M316" s="37">
        <v>2513089</v>
      </c>
      <c r="N316" s="12">
        <v>0.03</v>
      </c>
      <c r="O316" s="37"/>
      <c r="Q316" s="12">
        <v>42074</v>
      </c>
      <c r="R316" s="37"/>
      <c r="T316" s="37">
        <v>391454</v>
      </c>
      <c r="U316" s="12">
        <v>0</v>
      </c>
      <c r="V316" s="37"/>
      <c r="X316" s="37">
        <v>1890432</v>
      </c>
      <c r="Y316" s="12">
        <v>0.02</v>
      </c>
      <c r="Z316" s="37">
        <v>659707</v>
      </c>
      <c r="AA316" s="12">
        <v>0.01</v>
      </c>
      <c r="AB316" s="37"/>
      <c r="AD316" s="37">
        <v>505735</v>
      </c>
      <c r="AE316" s="12">
        <v>0.01</v>
      </c>
      <c r="AF316" s="37"/>
      <c r="AH316" s="37">
        <v>5313105</v>
      </c>
      <c r="AI316" s="12">
        <v>0.06</v>
      </c>
      <c r="AN316" s="37">
        <v>14331929</v>
      </c>
      <c r="AO316" s="12">
        <v>0.17</v>
      </c>
      <c r="AP316" s="37">
        <v>2765831</v>
      </c>
      <c r="AQ316" s="12">
        <v>0.03</v>
      </c>
      <c r="AR316" s="37"/>
      <c r="AT316" s="37">
        <v>327816</v>
      </c>
      <c r="AU316" s="12">
        <v>0</v>
      </c>
      <c r="AV316" s="37"/>
      <c r="AX316" s="37"/>
      <c r="BA316" s="12">
        <v>18501</v>
      </c>
      <c r="BB316" s="12">
        <v>20031</v>
      </c>
      <c r="BC316" s="12">
        <v>22310</v>
      </c>
      <c r="BD316" s="12">
        <v>30752</v>
      </c>
      <c r="BH316" s="12">
        <v>11979</v>
      </c>
      <c r="BI316" s="12">
        <v>85100</v>
      </c>
      <c r="BJ316" s="12">
        <v>4539</v>
      </c>
      <c r="BK316" s="12">
        <v>3497</v>
      </c>
      <c r="BN316" s="12">
        <v>0</v>
      </c>
      <c r="BQ316" s="12">
        <v>0.01</v>
      </c>
      <c r="BV316" s="12">
        <v>0.01</v>
      </c>
      <c r="BY316" s="12">
        <v>0.01</v>
      </c>
      <c r="BZ316" s="12">
        <v>0</v>
      </c>
      <c r="CB316" s="12">
        <v>0</v>
      </c>
      <c r="CC316" s="12">
        <v>0</v>
      </c>
      <c r="CD316" s="12">
        <v>0</v>
      </c>
      <c r="CE316" s="12">
        <v>0</v>
      </c>
      <c r="CF316" s="12">
        <v>0.03</v>
      </c>
      <c r="CG316" s="12" t="s">
        <v>934</v>
      </c>
      <c r="CH316" s="12">
        <v>12.128</v>
      </c>
      <c r="CI316" s="12" t="s">
        <v>1192</v>
      </c>
      <c r="CJ316" s="12" t="s">
        <v>1140</v>
      </c>
      <c r="CK316" s="12" t="s">
        <v>932</v>
      </c>
      <c r="CL316" s="37">
        <v>8513124569</v>
      </c>
      <c r="CM316" s="12">
        <v>10850</v>
      </c>
      <c r="CN316" s="12" t="s">
        <v>1509</v>
      </c>
      <c r="CO316" s="12" t="s">
        <v>1507</v>
      </c>
      <c r="CP316" s="12">
        <v>98404.757105422294</v>
      </c>
      <c r="CQ316" s="12">
        <v>75</v>
      </c>
      <c r="CS316" s="12"/>
      <c r="CT316" s="36" t="str">
        <f t="shared" si="4"/>
        <v>1bn - 50bn</v>
      </c>
      <c r="CU316" s="36" t="str">
        <f>VLOOKUP(CK316,Mapping!B:C,2,FALSE)</f>
        <v>US/CA</v>
      </c>
    </row>
    <row r="317" spans="1:99" ht="16" customHeight="1" x14ac:dyDescent="0.35">
      <c r="A317" s="12" t="s">
        <v>580</v>
      </c>
      <c r="B317" s="12" t="s">
        <v>925</v>
      </c>
      <c r="C317" s="12">
        <v>315</v>
      </c>
      <c r="D317" s="12">
        <v>10638</v>
      </c>
      <c r="E317" s="37">
        <v>2881552</v>
      </c>
      <c r="G317" s="37">
        <v>529666</v>
      </c>
      <c r="H317" s="12">
        <v>0.05</v>
      </c>
      <c r="I317" s="37"/>
      <c r="K317" s="37"/>
      <c r="M317" s="37">
        <v>815992</v>
      </c>
      <c r="N317" s="12">
        <v>7.0000000000000007E-2</v>
      </c>
      <c r="O317" s="37"/>
      <c r="R317" s="37"/>
      <c r="T317" s="37">
        <v>324626</v>
      </c>
      <c r="U317" s="12">
        <v>0.03</v>
      </c>
      <c r="V317" s="37"/>
      <c r="X317" s="37"/>
      <c r="Z317" s="37">
        <v>456857</v>
      </c>
      <c r="AA317" s="12">
        <v>0.04</v>
      </c>
      <c r="AB317" s="37"/>
      <c r="AD317" s="37">
        <v>321670</v>
      </c>
      <c r="AE317" s="12">
        <v>0.03</v>
      </c>
      <c r="AF317" s="37"/>
      <c r="AH317" s="37"/>
      <c r="AN317" s="37">
        <v>218937</v>
      </c>
      <c r="AO317" s="12">
        <v>0.02</v>
      </c>
      <c r="AP317" s="37">
        <v>213804</v>
      </c>
      <c r="AQ317" s="12">
        <v>0.02</v>
      </c>
      <c r="AR317" s="37"/>
      <c r="AT317" s="37"/>
      <c r="AV317" s="37"/>
      <c r="AX317" s="37"/>
      <c r="BB317" s="12">
        <v>6504</v>
      </c>
      <c r="BC317" s="12">
        <v>15450</v>
      </c>
      <c r="BH317" s="12">
        <v>926</v>
      </c>
      <c r="BI317" s="12">
        <v>1300</v>
      </c>
      <c r="BJ317" s="12">
        <v>2887</v>
      </c>
      <c r="BK317" s="12">
        <v>2900</v>
      </c>
      <c r="BN317" s="12">
        <v>0</v>
      </c>
      <c r="BV317" s="12">
        <v>0</v>
      </c>
      <c r="BY317" s="12">
        <v>0</v>
      </c>
      <c r="CB317" s="12">
        <v>0</v>
      </c>
      <c r="CC317" s="12">
        <v>0</v>
      </c>
      <c r="CD317" s="12">
        <v>0</v>
      </c>
      <c r="CE317" s="12">
        <v>0</v>
      </c>
      <c r="CG317" s="12" t="s">
        <v>991</v>
      </c>
      <c r="CH317" s="12">
        <v>38.674999999999997</v>
      </c>
      <c r="CI317" s="12" t="s">
        <v>1193</v>
      </c>
      <c r="CJ317" s="12" t="s">
        <v>931</v>
      </c>
      <c r="CK317" s="12" t="s">
        <v>932</v>
      </c>
      <c r="CL317" s="37">
        <v>1095330737</v>
      </c>
      <c r="CM317" s="12">
        <v>13591</v>
      </c>
      <c r="CN317" s="12" t="s">
        <v>1531</v>
      </c>
      <c r="CO317" s="12" t="s">
        <v>1507</v>
      </c>
      <c r="CP317" s="12">
        <v>4561.2779681515822</v>
      </c>
      <c r="CQ317" s="12">
        <v>66</v>
      </c>
      <c r="CS317" s="12"/>
      <c r="CT317" s="36" t="str">
        <f t="shared" si="4"/>
        <v>1bn - 50bn</v>
      </c>
      <c r="CU317" s="36" t="str">
        <f>VLOOKUP(CK317,Mapping!B:C,2,FALSE)</f>
        <v>US/CA</v>
      </c>
    </row>
    <row r="318" spans="1:99" ht="16" customHeight="1" x14ac:dyDescent="0.35">
      <c r="A318" s="12" t="s">
        <v>582</v>
      </c>
      <c r="B318" s="12" t="s">
        <v>925</v>
      </c>
      <c r="C318" s="12">
        <v>316</v>
      </c>
      <c r="D318" s="12">
        <v>10355</v>
      </c>
      <c r="E318" s="37">
        <v>20528632</v>
      </c>
      <c r="G318" s="37">
        <v>515575</v>
      </c>
      <c r="H318" s="12">
        <v>0</v>
      </c>
      <c r="I318" s="37"/>
      <c r="K318" s="37"/>
      <c r="M318" s="37">
        <v>14370941</v>
      </c>
      <c r="N318" s="12">
        <v>0.13</v>
      </c>
      <c r="O318" s="37"/>
      <c r="Q318" s="12">
        <v>2055</v>
      </c>
      <c r="R318" s="37"/>
      <c r="T318" s="37">
        <v>1252721</v>
      </c>
      <c r="U318" s="12">
        <v>0.01</v>
      </c>
      <c r="V318" s="37"/>
      <c r="X318" s="37">
        <v>1796733</v>
      </c>
      <c r="Y318" s="12">
        <v>0.02</v>
      </c>
      <c r="Z318" s="37">
        <v>629545</v>
      </c>
      <c r="AA318" s="12">
        <v>0.01</v>
      </c>
      <c r="AB318" s="37"/>
      <c r="AD318" s="37">
        <v>1703612</v>
      </c>
      <c r="AE318" s="12">
        <v>0.02</v>
      </c>
      <c r="AF318" s="37"/>
      <c r="AH318" s="37">
        <v>259505</v>
      </c>
      <c r="AI318" s="12">
        <v>0</v>
      </c>
      <c r="AN318" s="37">
        <v>0</v>
      </c>
      <c r="AO318" s="12">
        <v>0</v>
      </c>
      <c r="AP318" s="37"/>
      <c r="AR318" s="37"/>
      <c r="AT318" s="37"/>
      <c r="AV318" s="37"/>
      <c r="AX318" s="37"/>
      <c r="BA318" s="12">
        <v>17584</v>
      </c>
      <c r="BB318" s="12">
        <v>114546</v>
      </c>
      <c r="BC318" s="12">
        <v>21290</v>
      </c>
      <c r="BI318" s="12">
        <v>0</v>
      </c>
      <c r="BJ318" s="12">
        <v>15290</v>
      </c>
      <c r="BK318" s="12">
        <v>11191</v>
      </c>
      <c r="BN318" s="12">
        <v>0</v>
      </c>
      <c r="BQ318" s="12">
        <v>0</v>
      </c>
      <c r="BY318" s="12">
        <v>0</v>
      </c>
      <c r="BZ318" s="12">
        <v>0</v>
      </c>
      <c r="CB318" s="12">
        <v>0.01</v>
      </c>
      <c r="CC318" s="12">
        <v>0</v>
      </c>
      <c r="CD318" s="12">
        <v>0</v>
      </c>
      <c r="CE318" s="12">
        <v>0</v>
      </c>
      <c r="CG318" s="12" t="s">
        <v>976</v>
      </c>
      <c r="CH318" s="12">
        <v>198.44300000000001</v>
      </c>
      <c r="CI318" s="12" t="s">
        <v>953</v>
      </c>
      <c r="CJ318" s="12"/>
      <c r="CK318" s="12" t="s">
        <v>954</v>
      </c>
      <c r="CL318" s="37">
        <v>11288408705</v>
      </c>
      <c r="CM318" s="12">
        <v>11842</v>
      </c>
      <c r="CN318" s="12" t="s">
        <v>1513</v>
      </c>
      <c r="CO318" s="12" t="s">
        <v>1507</v>
      </c>
      <c r="CP318" s="12">
        <v>19681.798024591815</v>
      </c>
      <c r="CQ318" s="12">
        <v>69</v>
      </c>
      <c r="CS318" s="12"/>
      <c r="CT318" s="36" t="str">
        <f t="shared" si="4"/>
        <v>1bn - 50bn</v>
      </c>
      <c r="CU318" s="36" t="str">
        <f>VLOOKUP(CK318,Mapping!B:C,2,FALSE)</f>
        <v>EU</v>
      </c>
    </row>
    <row r="319" spans="1:99" ht="16" customHeight="1" x14ac:dyDescent="0.35">
      <c r="A319" s="12" t="s">
        <v>583</v>
      </c>
      <c r="B319" s="12" t="s">
        <v>925</v>
      </c>
      <c r="C319" s="12">
        <v>317</v>
      </c>
      <c r="D319" s="12">
        <v>10230</v>
      </c>
      <c r="E319" s="37">
        <v>141397505</v>
      </c>
      <c r="G319" s="37">
        <v>509352</v>
      </c>
      <c r="H319" s="12">
        <v>0.02</v>
      </c>
      <c r="I319" s="37"/>
      <c r="K319" s="37">
        <v>2866025</v>
      </c>
      <c r="L319" s="12">
        <v>0.1</v>
      </c>
      <c r="M319" s="37">
        <v>595935</v>
      </c>
      <c r="N319" s="12">
        <v>0.02</v>
      </c>
      <c r="O319" s="37"/>
      <c r="R319" s="37"/>
      <c r="T319" s="37">
        <v>431529</v>
      </c>
      <c r="U319" s="12">
        <v>0.02</v>
      </c>
      <c r="V319" s="37"/>
      <c r="X319" s="37"/>
      <c r="Z319" s="37"/>
      <c r="AB319" s="37">
        <v>879229</v>
      </c>
      <c r="AC319" s="12">
        <v>0.03</v>
      </c>
      <c r="AD319" s="37"/>
      <c r="AF319" s="37"/>
      <c r="AH319" s="37"/>
      <c r="AJ319" s="12">
        <v>60861</v>
      </c>
      <c r="AN319" s="37">
        <v>136115435</v>
      </c>
      <c r="AO319" s="12">
        <v>4.8099999999999996</v>
      </c>
      <c r="AP319" s="37"/>
      <c r="AR319" s="37"/>
      <c r="AT319" s="37"/>
      <c r="AV319" s="37"/>
      <c r="AX319" s="37"/>
      <c r="BB319" s="12">
        <v>4750</v>
      </c>
      <c r="BG319" s="12">
        <v>46400</v>
      </c>
      <c r="BI319" s="12">
        <v>808225</v>
      </c>
      <c r="BK319" s="12">
        <v>3855</v>
      </c>
      <c r="BN319" s="12">
        <v>0</v>
      </c>
      <c r="BR319" s="12">
        <v>0</v>
      </c>
      <c r="BS319" s="12">
        <v>0</v>
      </c>
      <c r="BY319" s="12">
        <v>0.1</v>
      </c>
      <c r="CC319" s="12">
        <v>0</v>
      </c>
      <c r="CE319" s="12">
        <v>0</v>
      </c>
      <c r="CG319" s="12" t="s">
        <v>940</v>
      </c>
      <c r="CH319" s="12">
        <v>43.021000000000001</v>
      </c>
      <c r="CI319" s="12" t="s">
        <v>953</v>
      </c>
      <c r="CJ319" s="12"/>
      <c r="CK319" s="12" t="s">
        <v>954</v>
      </c>
      <c r="CL319" s="37">
        <v>2832173120</v>
      </c>
      <c r="CM319" s="12">
        <v>56</v>
      </c>
      <c r="CN319" s="12" t="s">
        <v>1506</v>
      </c>
      <c r="CO319" s="12" t="s">
        <v>1510</v>
      </c>
      <c r="CP319" s="12">
        <v>363772.58617214271</v>
      </c>
      <c r="CQ319" s="12">
        <v>100</v>
      </c>
      <c r="CS319" s="12"/>
      <c r="CT319" s="36" t="str">
        <f t="shared" si="4"/>
        <v>1bn - 50bn</v>
      </c>
      <c r="CU319" s="36" t="str">
        <f>VLOOKUP(CK319,Mapping!B:C,2,FALSE)</f>
        <v>EU</v>
      </c>
    </row>
    <row r="320" spans="1:99" ht="16" customHeight="1" x14ac:dyDescent="0.35">
      <c r="A320" s="12" t="s">
        <v>391</v>
      </c>
      <c r="B320" s="12" t="s">
        <v>925</v>
      </c>
      <c r="C320" s="12">
        <v>186</v>
      </c>
      <c r="D320" s="12">
        <v>40085</v>
      </c>
      <c r="E320" s="37">
        <v>143959531</v>
      </c>
      <c r="G320" s="37">
        <v>1995832</v>
      </c>
      <c r="H320" s="12">
        <v>0</v>
      </c>
      <c r="I320" s="37"/>
      <c r="K320" s="37"/>
      <c r="M320" s="37">
        <v>35492634</v>
      </c>
      <c r="N320" s="12">
        <v>0.03</v>
      </c>
      <c r="O320" s="37"/>
      <c r="Q320" s="12">
        <v>218496</v>
      </c>
      <c r="R320" s="37"/>
      <c r="T320" s="37">
        <v>4233795</v>
      </c>
      <c r="U320" s="12">
        <v>0</v>
      </c>
      <c r="V320" s="37"/>
      <c r="X320" s="37">
        <v>1517782</v>
      </c>
      <c r="Y320" s="12">
        <v>0</v>
      </c>
      <c r="Z320" s="37">
        <v>6091568</v>
      </c>
      <c r="AA320" s="12">
        <v>0.01</v>
      </c>
      <c r="AB320" s="37"/>
      <c r="AD320" s="37">
        <v>4627941</v>
      </c>
      <c r="AE320" s="12">
        <v>0</v>
      </c>
      <c r="AF320" s="37"/>
      <c r="AH320" s="37">
        <v>27591675</v>
      </c>
      <c r="AI320" s="12">
        <v>0.02</v>
      </c>
      <c r="AN320" s="37">
        <v>38549690</v>
      </c>
      <c r="AO320" s="12">
        <v>0.03</v>
      </c>
      <c r="AP320" s="37">
        <v>22122725</v>
      </c>
      <c r="AQ320" s="12">
        <v>0.02</v>
      </c>
      <c r="AR320" s="37">
        <v>1081</v>
      </c>
      <c r="AS320" s="12">
        <v>0</v>
      </c>
      <c r="AT320" s="37">
        <v>1734808</v>
      </c>
      <c r="AU320" s="12">
        <v>0</v>
      </c>
      <c r="AV320" s="37"/>
      <c r="AX320" s="37"/>
      <c r="BA320" s="12">
        <v>14854</v>
      </c>
      <c r="BB320" s="12">
        <v>282900</v>
      </c>
      <c r="BC320" s="12">
        <v>206005</v>
      </c>
      <c r="BD320" s="12">
        <v>162740</v>
      </c>
      <c r="BE320" s="12">
        <v>29</v>
      </c>
      <c r="BH320" s="12">
        <v>95815</v>
      </c>
      <c r="BI320" s="12">
        <v>228900</v>
      </c>
      <c r="BJ320" s="12">
        <v>41536</v>
      </c>
      <c r="BK320" s="12">
        <v>37822</v>
      </c>
      <c r="BM320" s="12">
        <v>0</v>
      </c>
      <c r="BN320" s="12">
        <v>0.01</v>
      </c>
      <c r="BQ320" s="12">
        <v>0.05</v>
      </c>
      <c r="BV320" s="12">
        <v>0.08</v>
      </c>
      <c r="BY320" s="12">
        <v>0.03</v>
      </c>
      <c r="BZ320" s="12">
        <v>0</v>
      </c>
      <c r="CB320" s="12">
        <v>0.01</v>
      </c>
      <c r="CC320" s="12">
        <v>0.01</v>
      </c>
      <c r="CD320" s="12">
        <v>0.02</v>
      </c>
      <c r="CE320" s="12">
        <v>0</v>
      </c>
      <c r="CF320" s="12">
        <v>0.14000000000000001</v>
      </c>
      <c r="CG320" s="12" t="s">
        <v>998</v>
      </c>
      <c r="CH320" s="12">
        <v>17.567</v>
      </c>
      <c r="CI320" s="12" t="s">
        <v>1084</v>
      </c>
      <c r="CJ320" s="12" t="s">
        <v>1046</v>
      </c>
      <c r="CK320" s="12" t="s">
        <v>932</v>
      </c>
      <c r="CL320" s="37">
        <v>121042274035</v>
      </c>
      <c r="CM320" s="12">
        <v>7088</v>
      </c>
      <c r="CN320" s="12" t="s">
        <v>998</v>
      </c>
      <c r="CO320" s="12" t="s">
        <v>1507</v>
      </c>
      <c r="CQ320" s="12">
        <v>49</v>
      </c>
      <c r="CS320" s="12"/>
      <c r="CT320" s="36" t="str">
        <f t="shared" si="4"/>
        <v>100bn</v>
      </c>
      <c r="CU320" s="36" t="str">
        <f>VLOOKUP(CK320,Mapping!B:C,2,FALSE)</f>
        <v>US/CA</v>
      </c>
    </row>
    <row r="321" spans="1:99" ht="16" customHeight="1" x14ac:dyDescent="0.35">
      <c r="A321" s="12" t="s">
        <v>586</v>
      </c>
      <c r="B321" s="12" t="s">
        <v>925</v>
      </c>
      <c r="C321" s="12">
        <v>319</v>
      </c>
      <c r="D321" s="12">
        <v>10000</v>
      </c>
      <c r="E321" s="37">
        <v>5802322</v>
      </c>
      <c r="G321" s="37">
        <v>586400</v>
      </c>
      <c r="H321" s="12">
        <v>0.1</v>
      </c>
      <c r="I321" s="37"/>
      <c r="K321" s="37">
        <v>2979706</v>
      </c>
      <c r="L321" s="12">
        <v>0.53</v>
      </c>
      <c r="M321" s="37"/>
      <c r="O321" s="37">
        <v>2112184</v>
      </c>
      <c r="P321" s="12">
        <v>0.37</v>
      </c>
      <c r="R321" s="37"/>
      <c r="T321" s="37"/>
      <c r="V321" s="37"/>
      <c r="X321" s="37"/>
      <c r="Z321" s="37">
        <v>124032</v>
      </c>
      <c r="AA321" s="12">
        <v>0.02</v>
      </c>
      <c r="AB321" s="37"/>
      <c r="AD321" s="37"/>
      <c r="AF321" s="37"/>
      <c r="AH321" s="37"/>
      <c r="AL321" s="12">
        <v>151000</v>
      </c>
      <c r="AN321" s="37"/>
      <c r="AP321" s="37"/>
      <c r="AR321" s="37"/>
      <c r="AT321" s="37"/>
      <c r="AV321" s="37"/>
      <c r="AX321" s="37"/>
      <c r="BC321" s="12">
        <v>3800</v>
      </c>
      <c r="BG321" s="12">
        <v>46500</v>
      </c>
      <c r="BN321" s="12">
        <v>0</v>
      </c>
      <c r="BS321" s="12">
        <v>0</v>
      </c>
      <c r="BU321" s="12">
        <v>0</v>
      </c>
      <c r="CD321" s="12">
        <v>0</v>
      </c>
      <c r="CG321" s="12" t="s">
        <v>940</v>
      </c>
      <c r="CH321" s="12">
        <v>67.546000000000006</v>
      </c>
      <c r="CI321" s="12" t="s">
        <v>950</v>
      </c>
      <c r="CJ321" s="12"/>
      <c r="CK321" s="12" t="s">
        <v>951</v>
      </c>
      <c r="CL321" s="37">
        <v>594455051</v>
      </c>
      <c r="CM321" s="12">
        <v>1840</v>
      </c>
      <c r="CN321" s="12" t="s">
        <v>1506</v>
      </c>
      <c r="CO321" s="12" t="s">
        <v>1507</v>
      </c>
      <c r="CP321" s="12">
        <v>88573.211046160053</v>
      </c>
      <c r="CQ321" s="12">
        <v>96</v>
      </c>
      <c r="CS321" s="12"/>
      <c r="CT321" s="36" t="str">
        <f t="shared" si="4"/>
        <v>500mn - 1bn</v>
      </c>
      <c r="CU321" s="36" t="str">
        <f>VLOOKUP(CK321,Mapping!B:C,2,FALSE)</f>
        <v>HK</v>
      </c>
    </row>
    <row r="322" spans="1:99" ht="16" customHeight="1" x14ac:dyDescent="0.35">
      <c r="A322" s="12" t="s">
        <v>1369</v>
      </c>
      <c r="B322" s="12" t="s">
        <v>925</v>
      </c>
      <c r="E322" s="37">
        <v>732534423</v>
      </c>
      <c r="G322" s="37" t="s">
        <v>1505</v>
      </c>
      <c r="I322" s="37"/>
      <c r="K322" s="37"/>
      <c r="M322" s="37"/>
      <c r="O322" s="37">
        <v>0</v>
      </c>
      <c r="P322" s="12">
        <v>0</v>
      </c>
      <c r="Q322" s="12">
        <v>356567</v>
      </c>
      <c r="R322" s="37">
        <v>10778332</v>
      </c>
      <c r="S322" s="12">
        <v>0.01</v>
      </c>
      <c r="T322" s="37"/>
      <c r="V322" s="37"/>
      <c r="X322" s="37"/>
      <c r="Z322" s="37"/>
      <c r="AB322" s="37"/>
      <c r="AD322" s="37"/>
      <c r="AF322" s="37"/>
      <c r="AH322" s="37">
        <v>45027281</v>
      </c>
      <c r="AI322" s="12">
        <v>0.04</v>
      </c>
      <c r="AL322" s="12">
        <v>0</v>
      </c>
      <c r="AN322" s="37">
        <v>657437258</v>
      </c>
      <c r="AO322" s="12">
        <v>0.54</v>
      </c>
      <c r="AP322" s="37">
        <v>19291552</v>
      </c>
      <c r="AQ322" s="12">
        <v>0.02</v>
      </c>
      <c r="AR322" s="37"/>
      <c r="AT322" s="37"/>
      <c r="AV322" s="37"/>
      <c r="AX322" s="37"/>
      <c r="AZ322" s="12">
        <v>802764</v>
      </c>
      <c r="BH322" s="12">
        <v>83553</v>
      </c>
      <c r="BI322" s="12">
        <v>3903725</v>
      </c>
      <c r="BQ322" s="12">
        <v>0.09</v>
      </c>
      <c r="BU322" s="12">
        <v>0</v>
      </c>
      <c r="BV322" s="12">
        <v>7.0000000000000007E-2</v>
      </c>
      <c r="BX322" s="12">
        <v>0.01</v>
      </c>
      <c r="BY322" s="12">
        <v>0.5</v>
      </c>
      <c r="CG322" s="12" t="s">
        <v>934</v>
      </c>
      <c r="CH322" s="12">
        <v>44.889000000000003</v>
      </c>
      <c r="CI322" s="12" t="s">
        <v>941</v>
      </c>
      <c r="CJ322" s="12" t="s">
        <v>941</v>
      </c>
      <c r="CK322" s="12" t="s">
        <v>932</v>
      </c>
      <c r="CL322" s="37">
        <v>120887057764</v>
      </c>
      <c r="CN322" s="12" t="s">
        <v>1506</v>
      </c>
      <c r="CS322" s="12"/>
      <c r="CT322" s="36" t="str">
        <f t="shared" si="4"/>
        <v>100bn</v>
      </c>
      <c r="CU322" s="36" t="str">
        <f>VLOOKUP(CK322,Mapping!B:C,2,FALSE)</f>
        <v>US/CA</v>
      </c>
    </row>
    <row r="323" spans="1:99" ht="16" customHeight="1" x14ac:dyDescent="0.35">
      <c r="A323" s="12" t="s">
        <v>382</v>
      </c>
      <c r="B323" s="12" t="s">
        <v>933</v>
      </c>
      <c r="C323" s="12">
        <v>321</v>
      </c>
      <c r="D323" s="12">
        <v>9806</v>
      </c>
      <c r="E323" s="37">
        <v>64205311</v>
      </c>
      <c r="F323" s="12">
        <v>32779</v>
      </c>
      <c r="G323" s="37">
        <v>488241</v>
      </c>
      <c r="H323" s="12">
        <v>0.01</v>
      </c>
      <c r="I323" s="37">
        <v>1592976</v>
      </c>
      <c r="J323" s="12">
        <v>0.03</v>
      </c>
      <c r="K323" s="37">
        <v>10400027</v>
      </c>
      <c r="L323" s="12">
        <v>0.17</v>
      </c>
      <c r="M323" s="37">
        <v>1854550</v>
      </c>
      <c r="N323" s="12">
        <v>0.03</v>
      </c>
      <c r="O323" s="37">
        <v>23513275</v>
      </c>
      <c r="P323" s="12">
        <v>0.39</v>
      </c>
      <c r="Q323" s="12">
        <v>2371</v>
      </c>
      <c r="R323" s="37">
        <v>1385404</v>
      </c>
      <c r="S323" s="12">
        <v>0.02</v>
      </c>
      <c r="T323" s="37">
        <v>0</v>
      </c>
      <c r="U323" s="12">
        <v>0</v>
      </c>
      <c r="V323" s="37">
        <v>4355172</v>
      </c>
      <c r="W323" s="12">
        <v>7.0000000000000007E-2</v>
      </c>
      <c r="X323" s="37">
        <v>787603</v>
      </c>
      <c r="Y323" s="12">
        <v>0.01</v>
      </c>
      <c r="Z323" s="37">
        <v>727925</v>
      </c>
      <c r="AA323" s="12">
        <v>0.01</v>
      </c>
      <c r="AB323" s="37">
        <v>2578342</v>
      </c>
      <c r="AC323" s="12">
        <v>0.04</v>
      </c>
      <c r="AD323" s="37">
        <v>777823</v>
      </c>
      <c r="AE323" s="12">
        <v>0.01</v>
      </c>
      <c r="AF323" s="37">
        <v>13940332</v>
      </c>
      <c r="AG323" s="12">
        <v>0.23</v>
      </c>
      <c r="AH323" s="37">
        <v>299410</v>
      </c>
      <c r="AI323" s="12">
        <v>0</v>
      </c>
      <c r="AJ323" s="12">
        <v>178475</v>
      </c>
      <c r="AK323" s="12">
        <v>200154</v>
      </c>
      <c r="AL323" s="12">
        <v>1548280</v>
      </c>
      <c r="AM323" s="12">
        <v>9226</v>
      </c>
      <c r="AN323" s="37">
        <v>1380985</v>
      </c>
      <c r="AO323" s="12">
        <v>0.02</v>
      </c>
      <c r="AP323" s="37">
        <v>102053</v>
      </c>
      <c r="AQ323" s="12">
        <v>0</v>
      </c>
      <c r="AR323" s="37">
        <v>0</v>
      </c>
      <c r="AS323" s="12">
        <v>0</v>
      </c>
      <c r="AT323" s="37">
        <v>0</v>
      </c>
      <c r="AU323" s="12">
        <v>0</v>
      </c>
      <c r="AV323" s="37"/>
      <c r="AX323" s="37">
        <v>21193</v>
      </c>
      <c r="AY323" s="12">
        <v>0</v>
      </c>
      <c r="AZ323" s="12">
        <v>130871</v>
      </c>
      <c r="BA323" s="12">
        <v>7708</v>
      </c>
      <c r="BB323" s="12">
        <v>14782</v>
      </c>
      <c r="BC323" s="12">
        <v>24617</v>
      </c>
      <c r="BD323" s="12">
        <v>0</v>
      </c>
      <c r="BE323" s="12">
        <v>0</v>
      </c>
      <c r="BF323" s="12">
        <v>1033431</v>
      </c>
      <c r="BG323" s="12">
        <v>168373</v>
      </c>
      <c r="BH323" s="12">
        <v>442</v>
      </c>
      <c r="BI323" s="12">
        <v>8200</v>
      </c>
      <c r="BJ323" s="12">
        <v>6981</v>
      </c>
      <c r="BK323" s="12">
        <v>0</v>
      </c>
      <c r="BM323" s="12">
        <v>0</v>
      </c>
      <c r="BN323" s="12">
        <v>0</v>
      </c>
      <c r="BO323" s="12">
        <v>0</v>
      </c>
      <c r="BP323" s="12">
        <v>0.04</v>
      </c>
      <c r="BQ323" s="12">
        <v>0</v>
      </c>
      <c r="BR323" s="12">
        <v>0.01</v>
      </c>
      <c r="BS323" s="12">
        <v>0</v>
      </c>
      <c r="BT323" s="12">
        <v>0.01</v>
      </c>
      <c r="BU323" s="12">
        <v>0.01</v>
      </c>
      <c r="BV323" s="12">
        <v>0</v>
      </c>
      <c r="BW323" s="12">
        <v>0</v>
      </c>
      <c r="BX323" s="12">
        <v>0</v>
      </c>
      <c r="BY323" s="12">
        <v>0</v>
      </c>
      <c r="BZ323" s="12">
        <v>0</v>
      </c>
      <c r="CB323" s="12">
        <v>0</v>
      </c>
      <c r="CC323" s="12">
        <v>0</v>
      </c>
      <c r="CD323" s="12">
        <v>0</v>
      </c>
      <c r="CE323" s="12">
        <v>0</v>
      </c>
      <c r="CF323" s="12">
        <v>0</v>
      </c>
      <c r="CG323" s="12" t="s">
        <v>940</v>
      </c>
      <c r="CH323" s="12">
        <v>94.614999999999995</v>
      </c>
      <c r="CI323" s="12" t="s">
        <v>1064</v>
      </c>
      <c r="CJ323" s="12"/>
      <c r="CK323" s="12" t="s">
        <v>1064</v>
      </c>
      <c r="CL323" s="37">
        <v>6075786119</v>
      </c>
      <c r="CM323" s="12">
        <v>5375</v>
      </c>
      <c r="CN323" s="12" t="s">
        <v>1506</v>
      </c>
      <c r="CO323" s="12" t="s">
        <v>1507</v>
      </c>
      <c r="CP323" s="12">
        <v>-4946.280991735538</v>
      </c>
      <c r="CQ323" s="12">
        <v>80</v>
      </c>
      <c r="CS323" s="12"/>
      <c r="CT323" s="36" t="str">
        <f t="shared" ref="CT323:CT386" si="5">IF(CL323&gt;100000000000, "100bn", IF(CL323&gt;50000000000, "50bn - 100bn",IF(CL323&gt;1000000000, "1bn - 50bn", IF(CL323&gt;500000000, "500mn - 1bn", "500mn"))))</f>
        <v>1bn - 50bn</v>
      </c>
      <c r="CU323" s="36" t="str">
        <f>VLOOKUP(CK323,Mapping!B:C,2,FALSE)</f>
        <v>EU</v>
      </c>
    </row>
    <row r="324" spans="1:99" ht="16" customHeight="1" x14ac:dyDescent="0.35">
      <c r="A324" s="12" t="s">
        <v>590</v>
      </c>
      <c r="B324" s="12" t="s">
        <v>925</v>
      </c>
      <c r="C324" s="12">
        <v>322</v>
      </c>
      <c r="D324" s="12">
        <v>9700</v>
      </c>
      <c r="E324" s="37">
        <v>2591839</v>
      </c>
      <c r="G324" s="37">
        <v>482963</v>
      </c>
      <c r="H324" s="12">
        <v>0.56999999999999995</v>
      </c>
      <c r="I324" s="37"/>
      <c r="K324" s="37"/>
      <c r="M324" s="37"/>
      <c r="O324" s="37"/>
      <c r="Q324" s="12">
        <v>16700</v>
      </c>
      <c r="R324" s="37"/>
      <c r="T324" s="37"/>
      <c r="V324" s="37"/>
      <c r="X324" s="37"/>
      <c r="Z324" s="37"/>
      <c r="AB324" s="37"/>
      <c r="AD324" s="37"/>
      <c r="AF324" s="37"/>
      <c r="AH324" s="37">
        <v>2108876</v>
      </c>
      <c r="AI324" s="12">
        <v>2.4900000000000002</v>
      </c>
      <c r="AN324" s="37"/>
      <c r="AP324" s="37"/>
      <c r="AR324" s="37"/>
      <c r="AT324" s="37"/>
      <c r="AV324" s="37"/>
      <c r="AX324" s="37"/>
      <c r="BN324" s="12">
        <v>0</v>
      </c>
      <c r="BQ324" s="12">
        <v>0</v>
      </c>
      <c r="CG324" s="12" t="s">
        <v>976</v>
      </c>
      <c r="CH324" s="12">
        <v>101.35</v>
      </c>
      <c r="CI324" s="12" t="s">
        <v>941</v>
      </c>
      <c r="CJ324" s="12" t="s">
        <v>941</v>
      </c>
      <c r="CK324" s="12" t="s">
        <v>932</v>
      </c>
      <c r="CL324" s="37">
        <v>84804615</v>
      </c>
      <c r="CM324" s="12">
        <v>12120</v>
      </c>
      <c r="CN324" s="12" t="s">
        <v>1513</v>
      </c>
      <c r="CO324" s="12" t="s">
        <v>1507</v>
      </c>
      <c r="CP324" s="12">
        <v>14861.681112678896</v>
      </c>
      <c r="CQ324" s="12">
        <v>92</v>
      </c>
      <c r="CS324" s="12"/>
      <c r="CT324" s="36" t="str">
        <f t="shared" si="5"/>
        <v>500mn</v>
      </c>
      <c r="CU324" s="36" t="str">
        <f>VLOOKUP(CK324,Mapping!B:C,2,FALSE)</f>
        <v>US/CA</v>
      </c>
    </row>
    <row r="325" spans="1:99" ht="16" customHeight="1" x14ac:dyDescent="0.35">
      <c r="A325" s="12" t="s">
        <v>591</v>
      </c>
      <c r="B325" s="12" t="s">
        <v>925</v>
      </c>
      <c r="C325" s="12">
        <v>323</v>
      </c>
      <c r="D325" s="12">
        <v>9620</v>
      </c>
      <c r="E325" s="37">
        <v>6035730</v>
      </c>
      <c r="G325" s="37">
        <v>478980</v>
      </c>
      <c r="H325" s="12">
        <v>0.02</v>
      </c>
      <c r="I325" s="37"/>
      <c r="K325" s="37"/>
      <c r="M325" s="37"/>
      <c r="O325" s="37"/>
      <c r="Q325" s="12">
        <v>20944</v>
      </c>
      <c r="R325" s="37"/>
      <c r="T325" s="37"/>
      <c r="V325" s="37"/>
      <c r="X325" s="37">
        <v>1005656</v>
      </c>
      <c r="Y325" s="12">
        <v>0.03</v>
      </c>
      <c r="Z325" s="37"/>
      <c r="AB325" s="37"/>
      <c r="AD325" s="37">
        <v>0</v>
      </c>
      <c r="AE325" s="12">
        <v>0</v>
      </c>
      <c r="AF325" s="37"/>
      <c r="AH325" s="37">
        <v>2644808</v>
      </c>
      <c r="AI325" s="12">
        <v>0.09</v>
      </c>
      <c r="AN325" s="37">
        <v>0</v>
      </c>
      <c r="AO325" s="12">
        <v>0</v>
      </c>
      <c r="AP325" s="37">
        <v>0</v>
      </c>
      <c r="AQ325" s="12">
        <v>0</v>
      </c>
      <c r="AR325" s="37">
        <v>416977</v>
      </c>
      <c r="AS325" s="12">
        <v>0.01</v>
      </c>
      <c r="AT325" s="37">
        <v>1489309</v>
      </c>
      <c r="AU325" s="12">
        <v>0.05</v>
      </c>
      <c r="AV325" s="37"/>
      <c r="AX325" s="37"/>
      <c r="BA325" s="12">
        <v>9842</v>
      </c>
      <c r="BD325" s="12">
        <v>139710</v>
      </c>
      <c r="BE325" s="12">
        <v>11182</v>
      </c>
      <c r="BH325" s="12">
        <v>0</v>
      </c>
      <c r="BI325" s="12">
        <v>0</v>
      </c>
      <c r="BJ325" s="12">
        <v>0</v>
      </c>
      <c r="BM325" s="12">
        <v>0.01</v>
      </c>
      <c r="BN325" s="12">
        <v>0</v>
      </c>
      <c r="BQ325" s="12">
        <v>0</v>
      </c>
      <c r="BV325" s="12">
        <v>0</v>
      </c>
      <c r="BY325" s="12">
        <v>0</v>
      </c>
      <c r="BZ325" s="12">
        <v>0</v>
      </c>
      <c r="CB325" s="12">
        <v>0</v>
      </c>
      <c r="CF325" s="12">
        <v>0.12</v>
      </c>
      <c r="CG325" s="12" t="s">
        <v>976</v>
      </c>
      <c r="CH325" s="12">
        <v>184.61099999999999</v>
      </c>
      <c r="CI325" s="12" t="s">
        <v>1196</v>
      </c>
      <c r="CJ325" s="12" t="s">
        <v>966</v>
      </c>
      <c r="CK325" s="12" t="s">
        <v>932</v>
      </c>
      <c r="CL325" s="37">
        <v>3107339060</v>
      </c>
      <c r="CM325" s="12">
        <v>11013</v>
      </c>
      <c r="CN325" s="12" t="s">
        <v>1513</v>
      </c>
      <c r="CO325" s="12" t="s">
        <v>1507</v>
      </c>
      <c r="CP325" s="12">
        <v>73338.560774037483</v>
      </c>
      <c r="CQ325" s="12">
        <v>44</v>
      </c>
      <c r="CS325" s="12"/>
      <c r="CT325" s="36" t="str">
        <f t="shared" si="5"/>
        <v>1bn - 50bn</v>
      </c>
      <c r="CU325" s="36" t="str">
        <f>VLOOKUP(CK325,Mapping!B:C,2,FALSE)</f>
        <v>US/CA</v>
      </c>
    </row>
    <row r="326" spans="1:99" ht="16" customHeight="1" x14ac:dyDescent="0.35">
      <c r="A326" s="12" t="s">
        <v>592</v>
      </c>
      <c r="B326" s="12" t="s">
        <v>925</v>
      </c>
      <c r="C326" s="12">
        <v>324</v>
      </c>
      <c r="D326" s="12">
        <v>9604</v>
      </c>
      <c r="E326" s="37">
        <v>62803211</v>
      </c>
      <c r="G326" s="37">
        <v>478183</v>
      </c>
      <c r="H326" s="12">
        <v>0</v>
      </c>
      <c r="I326" s="37"/>
      <c r="K326" s="37"/>
      <c r="M326" s="37">
        <v>5880812</v>
      </c>
      <c r="N326" s="12">
        <v>0.01</v>
      </c>
      <c r="O326" s="37"/>
      <c r="Q326" s="12">
        <v>56738</v>
      </c>
      <c r="R326" s="37"/>
      <c r="T326" s="37">
        <v>499140</v>
      </c>
      <c r="U326" s="12">
        <v>0</v>
      </c>
      <c r="V326" s="37"/>
      <c r="X326" s="37"/>
      <c r="Z326" s="37">
        <v>188834</v>
      </c>
      <c r="AA326" s="12">
        <v>0</v>
      </c>
      <c r="AB326" s="37"/>
      <c r="AD326" s="37">
        <v>301391</v>
      </c>
      <c r="AE326" s="12">
        <v>0</v>
      </c>
      <c r="AF326" s="37"/>
      <c r="AH326" s="37">
        <v>7164875</v>
      </c>
      <c r="AI326" s="12">
        <v>0.02</v>
      </c>
      <c r="AN326" s="37">
        <v>36183490</v>
      </c>
      <c r="AO326" s="12">
        <v>0.09</v>
      </c>
      <c r="AP326" s="37">
        <v>12106486</v>
      </c>
      <c r="AQ326" s="12">
        <v>0.03</v>
      </c>
      <c r="AR326" s="37"/>
      <c r="AT326" s="37"/>
      <c r="AV326" s="37"/>
      <c r="AX326" s="37"/>
      <c r="BB326" s="12">
        <v>46874</v>
      </c>
      <c r="BC326" s="12">
        <v>6386</v>
      </c>
      <c r="BH326" s="12">
        <v>52434</v>
      </c>
      <c r="BI326" s="12">
        <v>214850</v>
      </c>
      <c r="BJ326" s="12">
        <v>2705</v>
      </c>
      <c r="BK326" s="12">
        <v>4459</v>
      </c>
      <c r="BN326" s="12">
        <v>0</v>
      </c>
      <c r="BQ326" s="12">
        <v>0.01</v>
      </c>
      <c r="BV326" s="12">
        <v>0.04</v>
      </c>
      <c r="BY326" s="12">
        <v>0.03</v>
      </c>
      <c r="CB326" s="12">
        <v>0</v>
      </c>
      <c r="CC326" s="12">
        <v>0</v>
      </c>
      <c r="CD326" s="12">
        <v>0</v>
      </c>
      <c r="CE326" s="12">
        <v>0</v>
      </c>
      <c r="CG326" s="12" t="s">
        <v>929</v>
      </c>
      <c r="CH326" s="12">
        <v>20.172000000000001</v>
      </c>
      <c r="CI326" s="12" t="s">
        <v>1020</v>
      </c>
      <c r="CJ326" s="12" t="s">
        <v>1021</v>
      </c>
      <c r="CK326" s="12" t="s">
        <v>932</v>
      </c>
      <c r="CL326" s="37">
        <v>39631908928</v>
      </c>
      <c r="CM326" s="12">
        <v>677</v>
      </c>
      <c r="CN326" s="12" t="s">
        <v>1509</v>
      </c>
      <c r="CO326" s="12" t="s">
        <v>1507</v>
      </c>
      <c r="CP326" s="12">
        <v>211421.99153396493</v>
      </c>
      <c r="CQ326" s="12">
        <v>63</v>
      </c>
      <c r="CS326" s="12"/>
      <c r="CT326" s="36" t="str">
        <f t="shared" si="5"/>
        <v>1bn - 50bn</v>
      </c>
      <c r="CU326" s="36" t="str">
        <f>VLOOKUP(CK326,Mapping!B:C,2,FALSE)</f>
        <v>US/CA</v>
      </c>
    </row>
    <row r="327" spans="1:99" ht="16" customHeight="1" x14ac:dyDescent="0.35">
      <c r="A327" s="12" t="s">
        <v>38</v>
      </c>
      <c r="B327" s="12" t="s">
        <v>933</v>
      </c>
      <c r="C327" s="12">
        <v>325</v>
      </c>
      <c r="D327" s="12">
        <v>9476</v>
      </c>
      <c r="E327" s="37">
        <v>6837164924</v>
      </c>
      <c r="F327" s="12">
        <v>4134421</v>
      </c>
      <c r="G327" s="37">
        <v>471810</v>
      </c>
      <c r="H327" s="12">
        <v>0</v>
      </c>
      <c r="I327" s="37">
        <v>215838230</v>
      </c>
      <c r="J327" s="12">
        <v>0.64</v>
      </c>
      <c r="K327" s="37">
        <v>2176363446</v>
      </c>
      <c r="L327" s="12">
        <v>6.47</v>
      </c>
      <c r="M327" s="37">
        <v>3286174</v>
      </c>
      <c r="N327" s="12">
        <v>0.01</v>
      </c>
      <c r="O327" s="37">
        <v>2198773692</v>
      </c>
      <c r="P327" s="12">
        <v>6.54</v>
      </c>
      <c r="Q327" s="12">
        <v>825</v>
      </c>
      <c r="R327" s="37">
        <v>952687530</v>
      </c>
      <c r="S327" s="12">
        <v>2.83</v>
      </c>
      <c r="T327" s="37">
        <v>534961</v>
      </c>
      <c r="U327" s="12">
        <v>0</v>
      </c>
      <c r="V327" s="37">
        <v>531702041</v>
      </c>
      <c r="W327" s="12">
        <v>1.58</v>
      </c>
      <c r="X327" s="37">
        <v>22564409</v>
      </c>
      <c r="Y327" s="12">
        <v>7.0000000000000007E-2</v>
      </c>
      <c r="Z327" s="37">
        <v>604470</v>
      </c>
      <c r="AA327" s="12">
        <v>0</v>
      </c>
      <c r="AB327" s="37">
        <v>400037015</v>
      </c>
      <c r="AC327" s="12">
        <v>1.19</v>
      </c>
      <c r="AD327" s="37">
        <v>423507</v>
      </c>
      <c r="AE327" s="12">
        <v>0</v>
      </c>
      <c r="AF327" s="37">
        <v>324843849</v>
      </c>
      <c r="AG327" s="12">
        <v>0.97</v>
      </c>
      <c r="AH327" s="37">
        <v>104181</v>
      </c>
      <c r="AI327" s="12">
        <v>0</v>
      </c>
      <c r="AJ327" s="12">
        <v>27807915</v>
      </c>
      <c r="AK327" s="12">
        <v>24003302</v>
      </c>
      <c r="AL327" s="12">
        <v>130551976</v>
      </c>
      <c r="AM327" s="12">
        <v>3022386</v>
      </c>
      <c r="AN327" s="37">
        <v>324195</v>
      </c>
      <c r="AO327" s="12">
        <v>0</v>
      </c>
      <c r="AP327" s="37">
        <v>143383</v>
      </c>
      <c r="AQ327" s="12">
        <v>0</v>
      </c>
      <c r="AR327" s="37"/>
      <c r="AT327" s="37"/>
      <c r="AV327" s="37"/>
      <c r="AX327" s="37">
        <v>8462031</v>
      </c>
      <c r="AY327" s="12">
        <v>0.03</v>
      </c>
      <c r="AZ327" s="12">
        <v>90153273</v>
      </c>
      <c r="BA327" s="12">
        <v>220830</v>
      </c>
      <c r="BB327" s="12">
        <v>26193</v>
      </c>
      <c r="BC327" s="12">
        <v>20442</v>
      </c>
      <c r="BF327" s="12">
        <v>21194517</v>
      </c>
      <c r="BG327" s="12">
        <v>35202697</v>
      </c>
      <c r="BH327" s="12">
        <v>621</v>
      </c>
      <c r="BI327" s="12">
        <v>1925</v>
      </c>
      <c r="BJ327" s="12">
        <v>3801</v>
      </c>
      <c r="BK327" s="12">
        <v>4779</v>
      </c>
      <c r="BN327" s="12">
        <v>0</v>
      </c>
      <c r="BO327" s="12">
        <v>0.6</v>
      </c>
      <c r="BP327" s="12">
        <v>0.91</v>
      </c>
      <c r="BQ327" s="12">
        <v>0</v>
      </c>
      <c r="BR327" s="12">
        <v>1.1100000000000001</v>
      </c>
      <c r="BS327" s="12">
        <v>0.39</v>
      </c>
      <c r="BT327" s="12">
        <v>0.75</v>
      </c>
      <c r="BU327" s="12">
        <v>0.68</v>
      </c>
      <c r="BV327" s="12">
        <v>0</v>
      </c>
      <c r="BW327" s="12">
        <v>0.13</v>
      </c>
      <c r="BX327" s="12">
        <v>1.61</v>
      </c>
      <c r="BY327" s="12">
        <v>0</v>
      </c>
      <c r="BZ327" s="12">
        <v>0</v>
      </c>
      <c r="CB327" s="12">
        <v>0</v>
      </c>
      <c r="CC327" s="12">
        <v>0</v>
      </c>
      <c r="CD327" s="12">
        <v>0</v>
      </c>
      <c r="CE327" s="12">
        <v>0</v>
      </c>
      <c r="CG327" s="12" t="s">
        <v>934</v>
      </c>
      <c r="CH327" s="12">
        <v>19.867000000000001</v>
      </c>
      <c r="CI327" s="12" t="s">
        <v>950</v>
      </c>
      <c r="CJ327" s="12"/>
      <c r="CK327" s="12" t="s">
        <v>951</v>
      </c>
      <c r="CL327" s="37">
        <v>33631465024</v>
      </c>
      <c r="CM327" s="12">
        <v>14368</v>
      </c>
      <c r="CN327" s="12" t="s">
        <v>1506</v>
      </c>
      <c r="CO327" s="12" t="s">
        <v>1507</v>
      </c>
      <c r="CP327" s="12">
        <v>-2948662.9711751663</v>
      </c>
      <c r="CQ327" s="12">
        <v>93</v>
      </c>
      <c r="CS327" s="12"/>
      <c r="CT327" s="36" t="str">
        <f t="shared" si="5"/>
        <v>1bn - 50bn</v>
      </c>
      <c r="CU327" s="36" t="str">
        <f>VLOOKUP(CK327,Mapping!B:C,2,FALSE)</f>
        <v>HK</v>
      </c>
    </row>
    <row r="328" spans="1:99" ht="16" customHeight="1" x14ac:dyDescent="0.35">
      <c r="A328" s="12" t="s">
        <v>594</v>
      </c>
      <c r="B328" s="12" t="s">
        <v>925</v>
      </c>
      <c r="C328" s="12">
        <v>326</v>
      </c>
      <c r="D328" s="12">
        <v>9462</v>
      </c>
      <c r="E328" s="37">
        <v>10035563</v>
      </c>
      <c r="G328" s="37">
        <v>471113</v>
      </c>
      <c r="H328" s="12">
        <v>0.03</v>
      </c>
      <c r="I328" s="37"/>
      <c r="K328" s="37"/>
      <c r="M328" s="37">
        <v>2855721</v>
      </c>
      <c r="N328" s="12">
        <v>0.16</v>
      </c>
      <c r="O328" s="37"/>
      <c r="Q328" s="12">
        <v>12407</v>
      </c>
      <c r="R328" s="37"/>
      <c r="T328" s="37">
        <v>653058</v>
      </c>
      <c r="U328" s="12">
        <v>0.04</v>
      </c>
      <c r="V328" s="37"/>
      <c r="X328" s="37">
        <v>1030894</v>
      </c>
      <c r="Y328" s="12">
        <v>0.06</v>
      </c>
      <c r="Z328" s="37">
        <v>717250</v>
      </c>
      <c r="AA328" s="12">
        <v>0.04</v>
      </c>
      <c r="AB328" s="37"/>
      <c r="AD328" s="37">
        <v>340611</v>
      </c>
      <c r="AE328" s="12">
        <v>0.02</v>
      </c>
      <c r="AF328" s="37"/>
      <c r="AH328" s="37">
        <v>1566756</v>
      </c>
      <c r="AI328" s="12">
        <v>0.09</v>
      </c>
      <c r="AN328" s="37">
        <v>1562029</v>
      </c>
      <c r="AO328" s="12">
        <v>0.09</v>
      </c>
      <c r="AP328" s="37">
        <v>838131</v>
      </c>
      <c r="AQ328" s="12">
        <v>0.05</v>
      </c>
      <c r="AR328" s="37"/>
      <c r="AT328" s="37"/>
      <c r="AV328" s="37"/>
      <c r="AX328" s="37"/>
      <c r="BA328" s="12">
        <v>10089</v>
      </c>
      <c r="BB328" s="12">
        <v>22762</v>
      </c>
      <c r="BC328" s="12">
        <v>24256</v>
      </c>
      <c r="BH328" s="12">
        <v>3630</v>
      </c>
      <c r="BI328" s="12">
        <v>9275</v>
      </c>
      <c r="BJ328" s="12">
        <v>3057</v>
      </c>
      <c r="BK328" s="12">
        <v>5834</v>
      </c>
      <c r="BN328" s="12">
        <v>0</v>
      </c>
      <c r="BQ328" s="12">
        <v>0</v>
      </c>
      <c r="BV328" s="12">
        <v>0</v>
      </c>
      <c r="BY328" s="12">
        <v>0</v>
      </c>
      <c r="BZ328" s="12">
        <v>0</v>
      </c>
      <c r="CB328" s="12">
        <v>0</v>
      </c>
      <c r="CC328" s="12">
        <v>0</v>
      </c>
      <c r="CD328" s="12">
        <v>0</v>
      </c>
      <c r="CE328" s="12">
        <v>0</v>
      </c>
      <c r="CG328" s="12" t="s">
        <v>934</v>
      </c>
      <c r="CH328" s="12">
        <v>53.164999999999999</v>
      </c>
      <c r="CI328" s="12" t="s">
        <v>1016</v>
      </c>
      <c r="CJ328" s="12" t="s">
        <v>1017</v>
      </c>
      <c r="CK328" s="12" t="s">
        <v>932</v>
      </c>
      <c r="CL328" s="37">
        <v>1730600921</v>
      </c>
      <c r="CM328" s="12">
        <v>13765</v>
      </c>
      <c r="CN328" s="12" t="s">
        <v>1509</v>
      </c>
      <c r="CO328" s="12" t="s">
        <v>1507</v>
      </c>
      <c r="CP328" s="12">
        <v>3081.5964523281596</v>
      </c>
      <c r="CQ328" s="12">
        <v>87</v>
      </c>
      <c r="CS328" s="12"/>
      <c r="CT328" s="36" t="str">
        <f t="shared" si="5"/>
        <v>1bn - 50bn</v>
      </c>
      <c r="CU328" s="36" t="str">
        <f>VLOOKUP(CK328,Mapping!B:C,2,FALSE)</f>
        <v>US/CA</v>
      </c>
    </row>
    <row r="329" spans="1:99" ht="16" customHeight="1" x14ac:dyDescent="0.35">
      <c r="A329" s="12" t="s">
        <v>595</v>
      </c>
      <c r="B329" s="12" t="s">
        <v>925</v>
      </c>
      <c r="C329" s="12">
        <v>327</v>
      </c>
      <c r="D329" s="12">
        <v>9442</v>
      </c>
      <c r="E329" s="37">
        <v>815742</v>
      </c>
      <c r="G329" s="37">
        <v>470117</v>
      </c>
      <c r="H329" s="12">
        <v>0.05</v>
      </c>
      <c r="I329" s="37"/>
      <c r="K329" s="37"/>
      <c r="M329" s="37"/>
      <c r="O329" s="37"/>
      <c r="R329" s="37"/>
      <c r="T329" s="37"/>
      <c r="V329" s="37"/>
      <c r="X329" s="37"/>
      <c r="Z329" s="37"/>
      <c r="AB329" s="37"/>
      <c r="AD329" s="37">
        <v>345625</v>
      </c>
      <c r="AE329" s="12">
        <v>0.04</v>
      </c>
      <c r="AF329" s="37"/>
      <c r="AH329" s="37"/>
      <c r="AN329" s="37"/>
      <c r="AP329" s="37"/>
      <c r="AR329" s="37"/>
      <c r="AT329" s="37"/>
      <c r="AV329" s="37"/>
      <c r="AX329" s="37"/>
      <c r="BJ329" s="12">
        <v>3102</v>
      </c>
      <c r="BN329" s="12">
        <v>0</v>
      </c>
      <c r="CB329" s="12">
        <v>0</v>
      </c>
      <c r="CG329" s="12" t="s">
        <v>940</v>
      </c>
      <c r="CH329" s="12">
        <v>5.5060000000000002</v>
      </c>
      <c r="CI329" s="12" t="s">
        <v>1198</v>
      </c>
      <c r="CJ329" s="12" t="s">
        <v>936</v>
      </c>
      <c r="CK329" s="12" t="s">
        <v>932</v>
      </c>
      <c r="CL329" s="37">
        <v>855633375</v>
      </c>
      <c r="CM329" s="12">
        <v>2312</v>
      </c>
      <c r="CN329" s="12" t="s">
        <v>1509</v>
      </c>
      <c r="CO329" s="12" t="s">
        <v>1507</v>
      </c>
      <c r="CP329" s="12">
        <v>11065.571457367467</v>
      </c>
      <c r="CQ329" s="12">
        <v>50</v>
      </c>
      <c r="CS329" s="12"/>
      <c r="CT329" s="36" t="str">
        <f t="shared" si="5"/>
        <v>500mn - 1bn</v>
      </c>
      <c r="CU329" s="36" t="str">
        <f>VLOOKUP(CK329,Mapping!B:C,2,FALSE)</f>
        <v>US/CA</v>
      </c>
    </row>
    <row r="330" spans="1:99" ht="16" customHeight="1" x14ac:dyDescent="0.35">
      <c r="A330" s="12" t="s">
        <v>598</v>
      </c>
      <c r="B330" s="12" t="s">
        <v>933</v>
      </c>
      <c r="C330" s="12">
        <v>328</v>
      </c>
      <c r="D330" s="12">
        <v>9323</v>
      </c>
      <c r="E330" s="37">
        <v>173172641</v>
      </c>
      <c r="G330" s="37">
        <v>464192</v>
      </c>
      <c r="H330" s="12">
        <v>0</v>
      </c>
      <c r="I330" s="37"/>
      <c r="K330" s="37">
        <v>75734283</v>
      </c>
      <c r="L330" s="12">
        <v>0.53</v>
      </c>
      <c r="M330" s="37">
        <v>1748787</v>
      </c>
      <c r="N330" s="12">
        <v>0.01</v>
      </c>
      <c r="O330" s="37">
        <v>54257549</v>
      </c>
      <c r="P330" s="12">
        <v>0.38</v>
      </c>
      <c r="Q330" s="12">
        <v>58119</v>
      </c>
      <c r="R330" s="37"/>
      <c r="T330" s="37">
        <v>636827</v>
      </c>
      <c r="U330" s="12">
        <v>0</v>
      </c>
      <c r="V330" s="37">
        <v>9961319</v>
      </c>
      <c r="W330" s="12">
        <v>7.0000000000000007E-2</v>
      </c>
      <c r="X330" s="37"/>
      <c r="Z330" s="37">
        <v>678572</v>
      </c>
      <c r="AA330" s="12">
        <v>0</v>
      </c>
      <c r="AB330" s="37"/>
      <c r="AD330" s="37"/>
      <c r="AF330" s="37"/>
      <c r="AH330" s="37">
        <v>7339267</v>
      </c>
      <c r="AI330" s="12">
        <v>0.05</v>
      </c>
      <c r="AK330" s="12">
        <v>457800</v>
      </c>
      <c r="AL330" s="12">
        <v>3572700</v>
      </c>
      <c r="AN330" s="37">
        <v>18163320</v>
      </c>
      <c r="AO330" s="12">
        <v>0.13</v>
      </c>
      <c r="AP330" s="37"/>
      <c r="AR330" s="37">
        <v>4188525</v>
      </c>
      <c r="AS330" s="12">
        <v>0.03</v>
      </c>
      <c r="AT330" s="37"/>
      <c r="AV330" s="37"/>
      <c r="AX330" s="37"/>
      <c r="BB330" s="12">
        <v>13939</v>
      </c>
      <c r="BC330" s="12">
        <v>22948</v>
      </c>
      <c r="BE330" s="12">
        <v>112323</v>
      </c>
      <c r="BG330" s="12">
        <v>1226113</v>
      </c>
      <c r="BI330" s="12">
        <v>107850</v>
      </c>
      <c r="BK330" s="12">
        <v>5689</v>
      </c>
      <c r="BM330" s="12">
        <v>0.13</v>
      </c>
      <c r="BN330" s="12">
        <v>0</v>
      </c>
      <c r="BQ330" s="12">
        <v>0.01</v>
      </c>
      <c r="BS330" s="12">
        <v>0.01</v>
      </c>
      <c r="BT330" s="12">
        <v>0.01</v>
      </c>
      <c r="BU330" s="12">
        <v>0.02</v>
      </c>
      <c r="BY330" s="12">
        <v>0.01</v>
      </c>
      <c r="CC330" s="12">
        <v>0</v>
      </c>
      <c r="CD330" s="12">
        <v>0</v>
      </c>
      <c r="CE330" s="12">
        <v>0</v>
      </c>
      <c r="CG330" s="12" t="s">
        <v>940</v>
      </c>
      <c r="CH330" s="12">
        <v>23.12</v>
      </c>
      <c r="CI330" s="12" t="s">
        <v>993</v>
      </c>
      <c r="CJ330" s="12" t="s">
        <v>1170</v>
      </c>
      <c r="CK330" s="12" t="s">
        <v>932</v>
      </c>
      <c r="CL330" s="37">
        <v>14123092140</v>
      </c>
      <c r="CM330" s="12">
        <v>10602</v>
      </c>
      <c r="CN330" s="12" t="s">
        <v>1506</v>
      </c>
      <c r="CO330" s="12" t="s">
        <v>1507</v>
      </c>
      <c r="CP330" s="12">
        <v>193327.95807296917</v>
      </c>
      <c r="CQ330" s="12">
        <v>75</v>
      </c>
      <c r="CS330" s="12"/>
      <c r="CT330" s="36" t="str">
        <f t="shared" si="5"/>
        <v>1bn - 50bn</v>
      </c>
      <c r="CU330" s="36" t="str">
        <f>VLOOKUP(CK330,Mapping!B:C,2,FALSE)</f>
        <v>US/CA</v>
      </c>
    </row>
    <row r="331" spans="1:99" ht="16" customHeight="1" x14ac:dyDescent="0.35">
      <c r="A331" s="12" t="s">
        <v>600</v>
      </c>
      <c r="B331" s="12" t="s">
        <v>925</v>
      </c>
      <c r="C331" s="12">
        <v>329</v>
      </c>
      <c r="D331" s="12">
        <v>9286</v>
      </c>
      <c r="E331" s="37">
        <v>8649607</v>
      </c>
      <c r="G331" s="37">
        <v>462350</v>
      </c>
      <c r="H331" s="12">
        <v>0.01</v>
      </c>
      <c r="I331" s="37"/>
      <c r="K331" s="37"/>
      <c r="M331" s="37">
        <v>2442832</v>
      </c>
      <c r="N331" s="12">
        <v>0.04</v>
      </c>
      <c r="O331" s="37"/>
      <c r="Q331" s="12">
        <v>5528</v>
      </c>
      <c r="R331" s="37"/>
      <c r="T331" s="37">
        <v>464663</v>
      </c>
      <c r="U331" s="12">
        <v>0.01</v>
      </c>
      <c r="V331" s="37"/>
      <c r="X331" s="37">
        <v>873435</v>
      </c>
      <c r="Y331" s="12">
        <v>0.01</v>
      </c>
      <c r="Z331" s="37">
        <v>375450</v>
      </c>
      <c r="AA331" s="12">
        <v>0.01</v>
      </c>
      <c r="AB331" s="37"/>
      <c r="AD331" s="37">
        <v>186071</v>
      </c>
      <c r="AE331" s="12">
        <v>0</v>
      </c>
      <c r="AF331" s="37"/>
      <c r="AH331" s="37">
        <v>698076</v>
      </c>
      <c r="AI331" s="12">
        <v>0.01</v>
      </c>
      <c r="AN331" s="37">
        <v>2576716</v>
      </c>
      <c r="AO331" s="12">
        <v>0.04</v>
      </c>
      <c r="AP331" s="37">
        <v>388819</v>
      </c>
      <c r="AQ331" s="12">
        <v>0.01</v>
      </c>
      <c r="AR331" s="37">
        <v>177016</v>
      </c>
      <c r="AS331" s="12">
        <v>0</v>
      </c>
      <c r="AT331" s="37">
        <v>4179</v>
      </c>
      <c r="AU331" s="12">
        <v>0</v>
      </c>
      <c r="AV331" s="37"/>
      <c r="AX331" s="37"/>
      <c r="BA331" s="12">
        <v>8548</v>
      </c>
      <c r="BB331" s="12">
        <v>19471</v>
      </c>
      <c r="BC331" s="12">
        <v>12697</v>
      </c>
      <c r="BD331" s="12">
        <v>392</v>
      </c>
      <c r="BE331" s="12">
        <v>4747</v>
      </c>
      <c r="BH331" s="12">
        <v>1684</v>
      </c>
      <c r="BI331" s="12">
        <v>15300</v>
      </c>
      <c r="BJ331" s="12">
        <v>1670</v>
      </c>
      <c r="BK331" s="12">
        <v>4151</v>
      </c>
      <c r="BM331" s="12">
        <v>0.01</v>
      </c>
      <c r="BN331" s="12">
        <v>0</v>
      </c>
      <c r="BQ331" s="12">
        <v>0</v>
      </c>
      <c r="BV331" s="12">
        <v>0</v>
      </c>
      <c r="BY331" s="12">
        <v>0</v>
      </c>
      <c r="BZ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 t="s">
        <v>934</v>
      </c>
      <c r="CH331" s="12">
        <v>16.181999999999999</v>
      </c>
      <c r="CI331" s="12" t="s">
        <v>1020</v>
      </c>
      <c r="CJ331" s="12" t="s">
        <v>1021</v>
      </c>
      <c r="CK331" s="12" t="s">
        <v>932</v>
      </c>
      <c r="CL331" s="37">
        <v>6522175980</v>
      </c>
      <c r="CM331" s="12">
        <v>12249</v>
      </c>
      <c r="CN331" s="12" t="s">
        <v>1509</v>
      </c>
      <c r="CO331" s="12" t="s">
        <v>1507</v>
      </c>
      <c r="CP331" s="12">
        <v>13106.833299737957</v>
      </c>
      <c r="CQ331" s="12">
        <v>54</v>
      </c>
      <c r="CS331" s="12"/>
      <c r="CT331" s="36" t="str">
        <f t="shared" si="5"/>
        <v>1bn - 50bn</v>
      </c>
      <c r="CU331" s="36" t="str">
        <f>VLOOKUP(CK331,Mapping!B:C,2,FALSE)</f>
        <v>US/CA</v>
      </c>
    </row>
    <row r="332" spans="1:99" ht="16" customHeight="1" x14ac:dyDescent="0.35">
      <c r="A332" s="12" t="s">
        <v>603</v>
      </c>
      <c r="B332" s="12" t="s">
        <v>925</v>
      </c>
      <c r="C332" s="12">
        <v>330</v>
      </c>
      <c r="D332" s="12">
        <v>9177</v>
      </c>
      <c r="E332" s="37">
        <v>3628346</v>
      </c>
      <c r="G332" s="37">
        <v>456923</v>
      </c>
      <c r="H332" s="12">
        <v>0.03</v>
      </c>
      <c r="I332" s="37"/>
      <c r="K332" s="37"/>
      <c r="M332" s="37">
        <v>747742</v>
      </c>
      <c r="N332" s="12">
        <v>0.06</v>
      </c>
      <c r="O332" s="37"/>
      <c r="Q332" s="12">
        <v>5073</v>
      </c>
      <c r="R332" s="37"/>
      <c r="T332" s="37">
        <v>33246</v>
      </c>
      <c r="U332" s="12">
        <v>0</v>
      </c>
      <c r="V332" s="37"/>
      <c r="X332" s="37"/>
      <c r="Z332" s="37">
        <v>4642</v>
      </c>
      <c r="AA332" s="12">
        <v>0</v>
      </c>
      <c r="AB332" s="37"/>
      <c r="AD332" s="37">
        <v>0</v>
      </c>
      <c r="AE332" s="12">
        <v>0</v>
      </c>
      <c r="AF332" s="37"/>
      <c r="AH332" s="37">
        <v>640618</v>
      </c>
      <c r="AI332" s="12">
        <v>0.05</v>
      </c>
      <c r="AN332" s="37">
        <v>79996</v>
      </c>
      <c r="AO332" s="12">
        <v>0.01</v>
      </c>
      <c r="AP332" s="37">
        <v>1665179</v>
      </c>
      <c r="AQ332" s="12">
        <v>0.12</v>
      </c>
      <c r="AR332" s="37">
        <v>0</v>
      </c>
      <c r="AS332" s="12">
        <v>0</v>
      </c>
      <c r="AT332" s="37"/>
      <c r="AV332" s="37"/>
      <c r="AX332" s="37"/>
      <c r="BB332" s="12">
        <v>5960</v>
      </c>
      <c r="BC332" s="12">
        <v>157</v>
      </c>
      <c r="BE332" s="12">
        <v>0</v>
      </c>
      <c r="BH332" s="12">
        <v>7212</v>
      </c>
      <c r="BI332" s="12">
        <v>475</v>
      </c>
      <c r="BJ332" s="12">
        <v>0</v>
      </c>
      <c r="BK332" s="12">
        <v>297</v>
      </c>
      <c r="BM332" s="12">
        <v>0</v>
      </c>
      <c r="BN332" s="12">
        <v>0</v>
      </c>
      <c r="BQ332" s="12">
        <v>0</v>
      </c>
      <c r="BV332" s="12">
        <v>0.01</v>
      </c>
      <c r="BY332" s="12">
        <v>0</v>
      </c>
      <c r="CB332" s="12">
        <v>0</v>
      </c>
      <c r="CC332" s="12">
        <v>0</v>
      </c>
      <c r="CD332" s="12">
        <v>0</v>
      </c>
      <c r="CE332" s="12">
        <v>0</v>
      </c>
      <c r="CG332" s="12" t="s">
        <v>940</v>
      </c>
      <c r="CH332" s="12">
        <v>41.954999999999998</v>
      </c>
      <c r="CI332" s="12" t="s">
        <v>1135</v>
      </c>
      <c r="CJ332" s="12" t="s">
        <v>1183</v>
      </c>
      <c r="CK332" s="12" t="s">
        <v>932</v>
      </c>
      <c r="CL332" s="37">
        <v>1332080320</v>
      </c>
      <c r="CM332" s="12">
        <v>1700</v>
      </c>
      <c r="CN332" s="12" t="s">
        <v>1509</v>
      </c>
      <c r="CO332" s="12" t="s">
        <v>1507</v>
      </c>
      <c r="CP332" s="12">
        <v>9141.644829671437</v>
      </c>
      <c r="CQ332" s="12">
        <v>65</v>
      </c>
      <c r="CS332" s="12"/>
      <c r="CT332" s="36" t="str">
        <f t="shared" si="5"/>
        <v>1bn - 50bn</v>
      </c>
      <c r="CU332" s="36" t="str">
        <f>VLOOKUP(CK332,Mapping!B:C,2,FALSE)</f>
        <v>US/CA</v>
      </c>
    </row>
    <row r="333" spans="1:99" ht="16" customHeight="1" x14ac:dyDescent="0.35">
      <c r="A333" s="12" t="s">
        <v>604</v>
      </c>
      <c r="B333" s="12" t="s">
        <v>925</v>
      </c>
      <c r="C333" s="12">
        <v>331</v>
      </c>
      <c r="D333" s="12">
        <v>9165</v>
      </c>
      <c r="E333" s="37">
        <v>75471761</v>
      </c>
      <c r="G333" s="37">
        <v>456325</v>
      </c>
      <c r="H333" s="12">
        <v>0</v>
      </c>
      <c r="I333" s="37"/>
      <c r="K333" s="37"/>
      <c r="M333" s="37">
        <v>5702910</v>
      </c>
      <c r="N333" s="12">
        <v>0.02</v>
      </c>
      <c r="O333" s="37"/>
      <c r="Q333" s="12">
        <v>58234</v>
      </c>
      <c r="R333" s="37"/>
      <c r="T333" s="37">
        <v>2291300</v>
      </c>
      <c r="U333" s="12">
        <v>0.01</v>
      </c>
      <c r="V333" s="37"/>
      <c r="X333" s="37">
        <v>14003360</v>
      </c>
      <c r="Y333" s="12">
        <v>0.06</v>
      </c>
      <c r="Z333" s="37">
        <v>841887</v>
      </c>
      <c r="AA333" s="12">
        <v>0</v>
      </c>
      <c r="AB333" s="37"/>
      <c r="AD333" s="37"/>
      <c r="AF333" s="37"/>
      <c r="AH333" s="37">
        <v>7353790</v>
      </c>
      <c r="AI333" s="12">
        <v>0.03</v>
      </c>
      <c r="AN333" s="37">
        <v>38090765</v>
      </c>
      <c r="AO333" s="12">
        <v>0.15</v>
      </c>
      <c r="AP333" s="37">
        <v>6716359</v>
      </c>
      <c r="AQ333" s="12">
        <v>0.03</v>
      </c>
      <c r="AR333" s="37">
        <v>15065</v>
      </c>
      <c r="AS333" s="12">
        <v>0</v>
      </c>
      <c r="AT333" s="37"/>
      <c r="AV333" s="37"/>
      <c r="AX333" s="37"/>
      <c r="BA333" s="12">
        <v>137046</v>
      </c>
      <c r="BB333" s="12">
        <v>45456</v>
      </c>
      <c r="BC333" s="12">
        <v>28471</v>
      </c>
      <c r="BE333" s="12">
        <v>404</v>
      </c>
      <c r="BH333" s="12">
        <v>29089</v>
      </c>
      <c r="BI333" s="12">
        <v>226175</v>
      </c>
      <c r="BK333" s="12">
        <v>20469</v>
      </c>
      <c r="BM333" s="12">
        <v>0</v>
      </c>
      <c r="BN333" s="12">
        <v>0</v>
      </c>
      <c r="BQ333" s="12">
        <v>0.01</v>
      </c>
      <c r="BV333" s="12">
        <v>0.02</v>
      </c>
      <c r="BY333" s="12">
        <v>0.03</v>
      </c>
      <c r="BZ333" s="12">
        <v>0</v>
      </c>
      <c r="CC333" s="12">
        <v>0</v>
      </c>
      <c r="CD333" s="12">
        <v>0</v>
      </c>
      <c r="CE333" s="12">
        <v>0</v>
      </c>
      <c r="CG333" s="12" t="s">
        <v>929</v>
      </c>
      <c r="CH333" s="12">
        <v>29.370999999999999</v>
      </c>
      <c r="CI333" s="12" t="s">
        <v>941</v>
      </c>
      <c r="CJ333" s="12" t="s">
        <v>941</v>
      </c>
      <c r="CK333" s="12" t="s">
        <v>932</v>
      </c>
      <c r="CL333" s="37">
        <v>25095378948</v>
      </c>
      <c r="CM333" s="12">
        <v>594</v>
      </c>
      <c r="CN333" s="12" t="s">
        <v>1506</v>
      </c>
      <c r="CO333" s="12" t="s">
        <v>1507</v>
      </c>
      <c r="CP333" s="12">
        <v>187866.82120540214</v>
      </c>
      <c r="CQ333" s="12">
        <v>66</v>
      </c>
      <c r="CS333" s="12"/>
      <c r="CT333" s="36" t="str">
        <f t="shared" si="5"/>
        <v>1bn - 50bn</v>
      </c>
      <c r="CU333" s="36" t="str">
        <f>VLOOKUP(CK333,Mapping!B:C,2,FALSE)</f>
        <v>US/CA</v>
      </c>
    </row>
    <row r="334" spans="1:99" ht="16" customHeight="1" x14ac:dyDescent="0.35">
      <c r="A334" s="12" t="s">
        <v>605</v>
      </c>
      <c r="B334" s="12" t="s">
        <v>925</v>
      </c>
      <c r="C334" s="12">
        <v>332</v>
      </c>
      <c r="D334" s="12">
        <v>9159</v>
      </c>
      <c r="E334" s="37">
        <v>16433394</v>
      </c>
      <c r="G334" s="37">
        <v>456027</v>
      </c>
      <c r="H334" s="12">
        <v>0.01</v>
      </c>
      <c r="I334" s="37"/>
      <c r="K334" s="37"/>
      <c r="M334" s="37">
        <v>2366803</v>
      </c>
      <c r="N334" s="12">
        <v>0.03</v>
      </c>
      <c r="O334" s="37"/>
      <c r="Q334" s="12">
        <v>24121</v>
      </c>
      <c r="R334" s="37"/>
      <c r="T334" s="37">
        <v>380148</v>
      </c>
      <c r="U334" s="12">
        <v>0.01</v>
      </c>
      <c r="V334" s="37"/>
      <c r="X334" s="37">
        <v>675410</v>
      </c>
      <c r="Y334" s="12">
        <v>0.01</v>
      </c>
      <c r="Z334" s="37">
        <v>300017</v>
      </c>
      <c r="AA334" s="12">
        <v>0</v>
      </c>
      <c r="AB334" s="37"/>
      <c r="AD334" s="37">
        <v>432310</v>
      </c>
      <c r="AE334" s="12">
        <v>0.01</v>
      </c>
      <c r="AF334" s="37"/>
      <c r="AH334" s="37">
        <v>3046000</v>
      </c>
      <c r="AI334" s="12">
        <v>0.04</v>
      </c>
      <c r="AN334" s="37">
        <v>7418584</v>
      </c>
      <c r="AO334" s="12">
        <v>0.11</v>
      </c>
      <c r="AP334" s="37">
        <v>1358095</v>
      </c>
      <c r="AQ334" s="12">
        <v>0.02</v>
      </c>
      <c r="AR334" s="37"/>
      <c r="AT334" s="37"/>
      <c r="AV334" s="37"/>
      <c r="AX334" s="37"/>
      <c r="BA334" s="12">
        <v>6610</v>
      </c>
      <c r="BB334" s="12">
        <v>18865</v>
      </c>
      <c r="BC334" s="12">
        <v>10146</v>
      </c>
      <c r="BH334" s="12">
        <v>5882</v>
      </c>
      <c r="BI334" s="12">
        <v>44050</v>
      </c>
      <c r="BJ334" s="12">
        <v>3880</v>
      </c>
      <c r="BK334" s="12">
        <v>3396</v>
      </c>
      <c r="BN334" s="12">
        <v>0</v>
      </c>
      <c r="BQ334" s="12">
        <v>0.01</v>
      </c>
      <c r="BV334" s="12">
        <v>0.01</v>
      </c>
      <c r="BY334" s="12">
        <v>0.01</v>
      </c>
      <c r="BZ334" s="12">
        <v>0</v>
      </c>
      <c r="CB334" s="12">
        <v>0</v>
      </c>
      <c r="CC334" s="12">
        <v>0</v>
      </c>
      <c r="CD334" s="12">
        <v>0</v>
      </c>
      <c r="CE334" s="12">
        <v>0</v>
      </c>
      <c r="CG334" s="12" t="s">
        <v>929</v>
      </c>
      <c r="CH334" s="12">
        <v>22.786999999999999</v>
      </c>
      <c r="CI334" s="12" t="s">
        <v>1200</v>
      </c>
      <c r="CJ334" s="12" t="s">
        <v>931</v>
      </c>
      <c r="CK334" s="12" t="s">
        <v>932</v>
      </c>
      <c r="CL334" s="37">
        <v>7012221322</v>
      </c>
      <c r="CM334" s="12">
        <v>818</v>
      </c>
      <c r="CN334" s="12" t="s">
        <v>1509</v>
      </c>
      <c r="CO334" s="12" t="s">
        <v>1507</v>
      </c>
      <c r="CP334" s="12">
        <v>64055.02922797823</v>
      </c>
      <c r="CQ334" s="12">
        <v>71</v>
      </c>
      <c r="CS334" s="12"/>
      <c r="CT334" s="36" t="str">
        <f t="shared" si="5"/>
        <v>1bn - 50bn</v>
      </c>
      <c r="CU334" s="36" t="str">
        <f>VLOOKUP(CK334,Mapping!B:C,2,FALSE)</f>
        <v>US/CA</v>
      </c>
    </row>
    <row r="335" spans="1:99" ht="16" customHeight="1" x14ac:dyDescent="0.35">
      <c r="A335" s="12" t="s">
        <v>607</v>
      </c>
      <c r="B335" s="12" t="s">
        <v>933</v>
      </c>
      <c r="C335" s="12">
        <v>333</v>
      </c>
      <c r="D335" s="12">
        <v>8966</v>
      </c>
      <c r="E335" s="37">
        <v>525766</v>
      </c>
      <c r="G335" s="37">
        <v>525766</v>
      </c>
      <c r="H335" s="12">
        <v>0.11</v>
      </c>
      <c r="I335" s="37"/>
      <c r="K335" s="37"/>
      <c r="M335" s="37"/>
      <c r="O335" s="37"/>
      <c r="R335" s="37"/>
      <c r="T335" s="37"/>
      <c r="V335" s="37"/>
      <c r="X335" s="37"/>
      <c r="Z335" s="37"/>
      <c r="AB335" s="37"/>
      <c r="AD335" s="37"/>
      <c r="AF335" s="37"/>
      <c r="AH335" s="37"/>
      <c r="AN335" s="37"/>
      <c r="AP335" s="37"/>
      <c r="AR335" s="37"/>
      <c r="AT335" s="37"/>
      <c r="AV335" s="37"/>
      <c r="AX335" s="37"/>
      <c r="BN335" s="12">
        <v>0</v>
      </c>
      <c r="CG335" s="12" t="s">
        <v>996</v>
      </c>
      <c r="CH335" s="12">
        <v>133.17500000000001</v>
      </c>
      <c r="CI335" s="12" t="s">
        <v>1201</v>
      </c>
      <c r="CJ335" s="12"/>
      <c r="CK335" s="12" t="s">
        <v>990</v>
      </c>
      <c r="CL335" s="37">
        <v>495784232</v>
      </c>
      <c r="CM335" s="12">
        <v>12905</v>
      </c>
      <c r="CN335" s="12" t="s">
        <v>1506</v>
      </c>
      <c r="CO335" s="12" t="s">
        <v>1507</v>
      </c>
      <c r="CP335" s="12">
        <v>8001.914936504736</v>
      </c>
      <c r="CQ335" s="12">
        <v>56</v>
      </c>
      <c r="CS335" s="12"/>
      <c r="CT335" s="36" t="str">
        <f t="shared" si="5"/>
        <v>500mn</v>
      </c>
      <c r="CU335" s="36" t="str">
        <f>VLOOKUP(CK335,Mapping!B:C,2,FALSE)</f>
        <v>EU</v>
      </c>
    </row>
    <row r="336" spans="1:99" ht="16" customHeight="1" x14ac:dyDescent="0.35">
      <c r="A336" s="12" t="s">
        <v>609</v>
      </c>
      <c r="B336" s="12" t="s">
        <v>933</v>
      </c>
      <c r="C336" s="12">
        <v>334</v>
      </c>
      <c r="D336" s="12">
        <v>8950</v>
      </c>
      <c r="E336" s="37">
        <v>6303845</v>
      </c>
      <c r="G336" s="37">
        <v>445621</v>
      </c>
      <c r="H336" s="12">
        <v>0.01</v>
      </c>
      <c r="I336" s="37"/>
      <c r="K336" s="37">
        <v>506496</v>
      </c>
      <c r="L336" s="12">
        <v>0.01</v>
      </c>
      <c r="M336" s="37">
        <v>511877</v>
      </c>
      <c r="N336" s="12">
        <v>0.01</v>
      </c>
      <c r="O336" s="37"/>
      <c r="Q336" s="12">
        <v>15545</v>
      </c>
      <c r="R336" s="37">
        <v>72197</v>
      </c>
      <c r="S336" s="12">
        <v>0</v>
      </c>
      <c r="T336" s="37"/>
      <c r="V336" s="37"/>
      <c r="X336" s="37"/>
      <c r="Z336" s="37">
        <v>124194</v>
      </c>
      <c r="AA336" s="12">
        <v>0</v>
      </c>
      <c r="AB336" s="37"/>
      <c r="AD336" s="37">
        <v>715874</v>
      </c>
      <c r="AE336" s="12">
        <v>0.01</v>
      </c>
      <c r="AF336" s="37"/>
      <c r="AH336" s="37">
        <v>1963023</v>
      </c>
      <c r="AI336" s="12">
        <v>0.04</v>
      </c>
      <c r="AN336" s="37">
        <v>1894644</v>
      </c>
      <c r="AO336" s="12">
        <v>0.04</v>
      </c>
      <c r="AP336" s="37"/>
      <c r="AR336" s="37">
        <v>69919</v>
      </c>
      <c r="AS336" s="12">
        <v>0</v>
      </c>
      <c r="AT336" s="37"/>
      <c r="AV336" s="37"/>
      <c r="AX336" s="37"/>
      <c r="AZ336" s="12">
        <v>6820</v>
      </c>
      <c r="BB336" s="12">
        <v>4080</v>
      </c>
      <c r="BC336" s="12">
        <v>4200</v>
      </c>
      <c r="BE336" s="12">
        <v>1875</v>
      </c>
      <c r="BG336" s="12">
        <v>8200</v>
      </c>
      <c r="BI336" s="12">
        <v>11250</v>
      </c>
      <c r="BJ336" s="12">
        <v>6425</v>
      </c>
      <c r="BM336" s="12">
        <v>0</v>
      </c>
      <c r="BN336" s="12">
        <v>0</v>
      </c>
      <c r="BQ336" s="12">
        <v>0</v>
      </c>
      <c r="BS336" s="12">
        <v>0</v>
      </c>
      <c r="BX336" s="12">
        <v>0</v>
      </c>
      <c r="BY336" s="12">
        <v>0</v>
      </c>
      <c r="CB336" s="12">
        <v>0</v>
      </c>
      <c r="CC336" s="12">
        <v>0</v>
      </c>
      <c r="CD336" s="12">
        <v>0</v>
      </c>
      <c r="CG336" s="12" t="s">
        <v>940</v>
      </c>
      <c r="CH336" s="12">
        <v>33.273000000000003</v>
      </c>
      <c r="CI336" s="12" t="s">
        <v>1189</v>
      </c>
      <c r="CJ336" s="12" t="s">
        <v>1185</v>
      </c>
      <c r="CK336" s="12" t="s">
        <v>932</v>
      </c>
      <c r="CL336" s="37">
        <v>5012511860</v>
      </c>
      <c r="CM336" s="12">
        <v>1007</v>
      </c>
      <c r="CN336" s="12" t="s">
        <v>1506</v>
      </c>
      <c r="CO336" s="12" t="s">
        <v>1507</v>
      </c>
      <c r="CP336" s="12">
        <v>66249.042531747633</v>
      </c>
      <c r="CQ336" s="12">
        <v>71</v>
      </c>
      <c r="CS336" s="12"/>
      <c r="CT336" s="36" t="str">
        <f t="shared" si="5"/>
        <v>1bn - 50bn</v>
      </c>
      <c r="CU336" s="36" t="str">
        <f>VLOOKUP(CK336,Mapping!B:C,2,FALSE)</f>
        <v>US/CA</v>
      </c>
    </row>
    <row r="337" spans="1:99" ht="16" customHeight="1" x14ac:dyDescent="0.35">
      <c r="A337" s="12" t="s">
        <v>610</v>
      </c>
      <c r="B337" s="12" t="s">
        <v>925</v>
      </c>
      <c r="C337" s="12">
        <v>335</v>
      </c>
      <c r="D337" s="12">
        <v>8936</v>
      </c>
      <c r="E337" s="37">
        <v>13908874</v>
      </c>
      <c r="G337" s="37">
        <v>444923</v>
      </c>
      <c r="H337" s="12">
        <v>0.02</v>
      </c>
      <c r="I337" s="37"/>
      <c r="K337" s="37"/>
      <c r="M337" s="37">
        <v>8544328</v>
      </c>
      <c r="N337" s="12">
        <v>0.47</v>
      </c>
      <c r="O337" s="37"/>
      <c r="Q337" s="12">
        <v>8072</v>
      </c>
      <c r="R337" s="37"/>
      <c r="T337" s="37">
        <v>0</v>
      </c>
      <c r="U337" s="12">
        <v>0</v>
      </c>
      <c r="V337" s="37"/>
      <c r="X337" s="37">
        <v>2880352</v>
      </c>
      <c r="Y337" s="12">
        <v>0.16</v>
      </c>
      <c r="Z337" s="37">
        <v>0</v>
      </c>
      <c r="AA337" s="12">
        <v>0</v>
      </c>
      <c r="AB337" s="37"/>
      <c r="AD337" s="37">
        <v>1019939</v>
      </c>
      <c r="AE337" s="12">
        <v>0.06</v>
      </c>
      <c r="AF337" s="37"/>
      <c r="AH337" s="37">
        <v>1019332</v>
      </c>
      <c r="AI337" s="12">
        <v>0.06</v>
      </c>
      <c r="AN337" s="37">
        <v>0</v>
      </c>
      <c r="AO337" s="12">
        <v>0</v>
      </c>
      <c r="AP337" s="37">
        <v>0</v>
      </c>
      <c r="AQ337" s="12">
        <v>0</v>
      </c>
      <c r="AR337" s="37"/>
      <c r="AT337" s="37"/>
      <c r="AV337" s="37"/>
      <c r="AX337" s="37"/>
      <c r="BA337" s="12">
        <v>28189</v>
      </c>
      <c r="BB337" s="12">
        <v>68104</v>
      </c>
      <c r="BC337" s="12">
        <v>0</v>
      </c>
      <c r="BH337" s="12">
        <v>0</v>
      </c>
      <c r="BI337" s="12">
        <v>0</v>
      </c>
      <c r="BJ337" s="12">
        <v>9154</v>
      </c>
      <c r="BK337" s="12">
        <v>0</v>
      </c>
      <c r="BN337" s="12">
        <v>0</v>
      </c>
      <c r="BQ337" s="12">
        <v>0</v>
      </c>
      <c r="BV337" s="12">
        <v>0</v>
      </c>
      <c r="BY337" s="12">
        <v>0</v>
      </c>
      <c r="BZ337" s="12">
        <v>0</v>
      </c>
      <c r="CB337" s="12">
        <v>0</v>
      </c>
      <c r="CC337" s="12">
        <v>0</v>
      </c>
      <c r="CD337" s="12">
        <v>0</v>
      </c>
      <c r="CE337" s="12">
        <v>0</v>
      </c>
      <c r="CG337" s="12" t="s">
        <v>996</v>
      </c>
      <c r="CH337" s="12">
        <v>252.19300000000001</v>
      </c>
      <c r="CI337" s="12" t="s">
        <v>1016</v>
      </c>
      <c r="CJ337" s="12" t="s">
        <v>1017</v>
      </c>
      <c r="CK337" s="12" t="s">
        <v>932</v>
      </c>
      <c r="CL337" s="37">
        <v>1799664159</v>
      </c>
      <c r="CM337" s="12">
        <v>12073</v>
      </c>
      <c r="CN337" s="12" t="s">
        <v>1522</v>
      </c>
      <c r="CO337" s="12" t="s">
        <v>1507</v>
      </c>
      <c r="CP337" s="12">
        <v>15511.751662971175</v>
      </c>
      <c r="CQ337" s="12">
        <v>62</v>
      </c>
      <c r="CS337" s="12"/>
      <c r="CT337" s="36" t="str">
        <f t="shared" si="5"/>
        <v>1bn - 50bn</v>
      </c>
      <c r="CU337" s="36" t="str">
        <f>VLOOKUP(CK337,Mapping!B:C,2,FALSE)</f>
        <v>US/CA</v>
      </c>
    </row>
    <row r="338" spans="1:99" ht="16" customHeight="1" x14ac:dyDescent="0.35">
      <c r="A338" s="12" t="s">
        <v>24</v>
      </c>
      <c r="B338" s="12" t="s">
        <v>933</v>
      </c>
      <c r="C338" s="12">
        <v>2</v>
      </c>
      <c r="D338" s="12">
        <v>11223376</v>
      </c>
      <c r="E338" s="37">
        <v>2253224486</v>
      </c>
      <c r="F338" s="12">
        <v>28650</v>
      </c>
      <c r="G338" s="37">
        <v>558811891</v>
      </c>
      <c r="H338" s="12">
        <v>0.46</v>
      </c>
      <c r="I338" s="37">
        <v>1237779</v>
      </c>
      <c r="J338" s="12">
        <v>0</v>
      </c>
      <c r="K338" s="37">
        <v>57808469</v>
      </c>
      <c r="L338" s="12">
        <v>0.05</v>
      </c>
      <c r="M338" s="37">
        <v>5057544</v>
      </c>
      <c r="N338" s="12">
        <v>0</v>
      </c>
      <c r="O338" s="37">
        <v>21723066</v>
      </c>
      <c r="P338" s="12">
        <v>0.02</v>
      </c>
      <c r="Q338" s="12">
        <v>6106854</v>
      </c>
      <c r="R338" s="37">
        <v>90720059</v>
      </c>
      <c r="S338" s="12">
        <v>0.08</v>
      </c>
      <c r="T338" s="37">
        <v>9078222</v>
      </c>
      <c r="U338" s="12">
        <v>0.01</v>
      </c>
      <c r="V338" s="37">
        <v>1738553</v>
      </c>
      <c r="W338" s="12">
        <v>0</v>
      </c>
      <c r="X338" s="37">
        <v>62934706</v>
      </c>
      <c r="Y338" s="12">
        <v>0.05</v>
      </c>
      <c r="Z338" s="37">
        <v>1611802</v>
      </c>
      <c r="AA338" s="12">
        <v>0</v>
      </c>
      <c r="AB338" s="37"/>
      <c r="AD338" s="37">
        <v>591708500</v>
      </c>
      <c r="AE338" s="12">
        <v>0.49</v>
      </c>
      <c r="AF338" s="37"/>
      <c r="AH338" s="37">
        <v>771173523</v>
      </c>
      <c r="AI338" s="12">
        <v>0.64</v>
      </c>
      <c r="AK338" s="12">
        <v>79900</v>
      </c>
      <c r="AL338" s="12">
        <v>1430400</v>
      </c>
      <c r="AN338" s="37">
        <v>12997258</v>
      </c>
      <c r="AO338" s="12">
        <v>0.01</v>
      </c>
      <c r="AP338" s="37">
        <v>12532940</v>
      </c>
      <c r="AQ338" s="12">
        <v>0.01</v>
      </c>
      <c r="AR338" s="37">
        <v>54088660</v>
      </c>
      <c r="AS338" s="12">
        <v>0.05</v>
      </c>
      <c r="AT338" s="37">
        <v>1514</v>
      </c>
      <c r="AU338" s="12">
        <v>0</v>
      </c>
      <c r="AV338" s="37"/>
      <c r="AX338" s="37"/>
      <c r="AZ338" s="12">
        <v>6833820</v>
      </c>
      <c r="BA338" s="12">
        <v>615920</v>
      </c>
      <c r="BB338" s="12">
        <v>40312</v>
      </c>
      <c r="BC338" s="12">
        <v>54508</v>
      </c>
      <c r="BD338" s="12">
        <v>142</v>
      </c>
      <c r="BE338" s="12">
        <v>1450487</v>
      </c>
      <c r="BG338" s="12">
        <v>935900</v>
      </c>
      <c r="BH338" s="12">
        <v>54281</v>
      </c>
      <c r="BI338" s="12">
        <v>77175</v>
      </c>
      <c r="BJ338" s="12">
        <v>5310613</v>
      </c>
      <c r="BK338" s="12">
        <v>81099</v>
      </c>
      <c r="BM338" s="12">
        <v>1.62</v>
      </c>
      <c r="BN338" s="12">
        <v>1.63</v>
      </c>
      <c r="BO338" s="12">
        <v>0</v>
      </c>
      <c r="BQ338" s="12">
        <v>1.46</v>
      </c>
      <c r="BS338" s="12">
        <v>0.01</v>
      </c>
      <c r="BT338" s="12">
        <v>0</v>
      </c>
      <c r="BU338" s="12">
        <v>0.01</v>
      </c>
      <c r="BV338" s="12">
        <v>0.05</v>
      </c>
      <c r="BX338" s="12">
        <v>0.12</v>
      </c>
      <c r="BY338" s="12">
        <v>0.01</v>
      </c>
      <c r="BZ338" s="12">
        <v>0.01</v>
      </c>
      <c r="CB338" s="12">
        <v>1.83</v>
      </c>
      <c r="CC338" s="12">
        <v>0</v>
      </c>
      <c r="CD338" s="12">
        <v>0</v>
      </c>
      <c r="CE338" s="12">
        <v>0</v>
      </c>
      <c r="CF338" s="12">
        <v>0</v>
      </c>
      <c r="CG338" s="12" t="s">
        <v>940</v>
      </c>
      <c r="CH338" s="12">
        <v>53.081000000000003</v>
      </c>
      <c r="CI338" s="12" t="s">
        <v>941</v>
      </c>
      <c r="CJ338" s="12" t="s">
        <v>941</v>
      </c>
      <c r="CK338" s="12" t="s">
        <v>932</v>
      </c>
      <c r="CL338" s="37">
        <v>117758479640</v>
      </c>
      <c r="CM338" s="12">
        <v>972</v>
      </c>
      <c r="CN338" s="12" t="s">
        <v>1506</v>
      </c>
      <c r="CO338" s="12" t="s">
        <v>1508</v>
      </c>
      <c r="CP338" s="12">
        <v>-9673967.3251360599</v>
      </c>
      <c r="CQ338" s="12">
        <v>87</v>
      </c>
      <c r="CR338" s="12">
        <v>46086.736111111109</v>
      </c>
      <c r="CS338" s="12" t="s">
        <v>1532</v>
      </c>
      <c r="CT338" s="36" t="str">
        <f t="shared" si="5"/>
        <v>100bn</v>
      </c>
      <c r="CU338" s="36" t="str">
        <f>VLOOKUP(CK338,Mapping!B:C,2,FALSE)</f>
        <v>US/CA</v>
      </c>
    </row>
    <row r="339" spans="1:99" ht="16" customHeight="1" x14ac:dyDescent="0.35">
      <c r="A339" s="12" t="s">
        <v>466</v>
      </c>
      <c r="B339" s="12" t="s">
        <v>933</v>
      </c>
      <c r="C339" s="12">
        <v>337</v>
      </c>
      <c r="D339" s="12">
        <v>8742</v>
      </c>
      <c r="E339" s="37">
        <v>59087116</v>
      </c>
      <c r="F339" s="12">
        <v>16006</v>
      </c>
      <c r="G339" s="37">
        <v>600226</v>
      </c>
      <c r="H339" s="12">
        <v>0</v>
      </c>
      <c r="I339" s="37">
        <v>853299</v>
      </c>
      <c r="J339" s="12">
        <v>0</v>
      </c>
      <c r="K339" s="37">
        <v>13340007</v>
      </c>
      <c r="L339" s="12">
        <v>0.05</v>
      </c>
      <c r="M339" s="37">
        <v>1117221</v>
      </c>
      <c r="N339" s="12">
        <v>0</v>
      </c>
      <c r="O339" s="37">
        <v>8922688</v>
      </c>
      <c r="P339" s="12">
        <v>0.04</v>
      </c>
      <c r="Q339" s="12">
        <v>5386</v>
      </c>
      <c r="R339" s="37">
        <v>1365557</v>
      </c>
      <c r="S339" s="12">
        <v>0.01</v>
      </c>
      <c r="T339" s="37">
        <v>7717815</v>
      </c>
      <c r="U339" s="12">
        <v>0.03</v>
      </c>
      <c r="V339" s="37">
        <v>2990434</v>
      </c>
      <c r="W339" s="12">
        <v>0.01</v>
      </c>
      <c r="X339" s="37">
        <v>3100525</v>
      </c>
      <c r="Y339" s="12">
        <v>0.01</v>
      </c>
      <c r="Z339" s="37"/>
      <c r="AB339" s="37">
        <v>2806760</v>
      </c>
      <c r="AC339" s="12">
        <v>0.01</v>
      </c>
      <c r="AD339" s="37">
        <v>2145479</v>
      </c>
      <c r="AE339" s="12">
        <v>0.01</v>
      </c>
      <c r="AF339" s="37">
        <v>877656</v>
      </c>
      <c r="AG339" s="12">
        <v>0</v>
      </c>
      <c r="AH339" s="37">
        <v>680144</v>
      </c>
      <c r="AI339" s="12">
        <v>0</v>
      </c>
      <c r="AJ339" s="12">
        <v>169473</v>
      </c>
      <c r="AK339" s="12">
        <v>154936</v>
      </c>
      <c r="AL339" s="12">
        <v>609321</v>
      </c>
      <c r="AM339" s="12">
        <v>34515</v>
      </c>
      <c r="AN339" s="37">
        <v>11906785</v>
      </c>
      <c r="AO339" s="12">
        <v>0.05</v>
      </c>
      <c r="AP339" s="37">
        <v>398978</v>
      </c>
      <c r="AQ339" s="12">
        <v>0</v>
      </c>
      <c r="AR339" s="37">
        <v>185369</v>
      </c>
      <c r="AS339" s="12">
        <v>0</v>
      </c>
      <c r="AT339" s="37"/>
      <c r="AV339" s="37"/>
      <c r="AX339" s="37">
        <v>78173</v>
      </c>
      <c r="AY339" s="12">
        <v>0</v>
      </c>
      <c r="AZ339" s="12">
        <v>128551</v>
      </c>
      <c r="BA339" s="12">
        <v>31428</v>
      </c>
      <c r="BB339" s="12">
        <v>8905</v>
      </c>
      <c r="BE339" s="12">
        <v>4971</v>
      </c>
      <c r="BF339" s="12">
        <v>57946</v>
      </c>
      <c r="BG339" s="12">
        <v>220487</v>
      </c>
      <c r="BH339" s="12">
        <v>1728</v>
      </c>
      <c r="BI339" s="12">
        <v>70700</v>
      </c>
      <c r="BJ339" s="12">
        <v>16282</v>
      </c>
      <c r="BK339" s="12">
        <v>68946</v>
      </c>
      <c r="BM339" s="12">
        <v>0.01</v>
      </c>
      <c r="BN339" s="12">
        <v>0</v>
      </c>
      <c r="BO339" s="12">
        <v>0</v>
      </c>
      <c r="BP339" s="12">
        <v>0</v>
      </c>
      <c r="BQ339" s="12">
        <v>0</v>
      </c>
      <c r="BR339" s="12">
        <v>0.01</v>
      </c>
      <c r="BS339" s="12">
        <v>0</v>
      </c>
      <c r="BT339" s="12">
        <v>0</v>
      </c>
      <c r="BU339" s="12">
        <v>0</v>
      </c>
      <c r="BV339" s="12">
        <v>0</v>
      </c>
      <c r="BW339" s="12">
        <v>0</v>
      </c>
      <c r="BX339" s="12">
        <v>0</v>
      </c>
      <c r="BY339" s="12">
        <v>0.01</v>
      </c>
      <c r="BZ339" s="12">
        <v>0</v>
      </c>
      <c r="CB339" s="12">
        <v>0.01</v>
      </c>
      <c r="CC339" s="12">
        <v>0</v>
      </c>
      <c r="CE339" s="12">
        <v>0</v>
      </c>
      <c r="CG339" s="12" t="s">
        <v>929</v>
      </c>
      <c r="CH339" s="12">
        <v>26.861999999999998</v>
      </c>
      <c r="CI339" s="12" t="s">
        <v>1009</v>
      </c>
      <c r="CJ339" s="12"/>
      <c r="CK339" s="12" t="s">
        <v>1010</v>
      </c>
      <c r="CL339" s="37">
        <v>25331586127</v>
      </c>
      <c r="CM339" s="12">
        <v>605</v>
      </c>
      <c r="CN339" s="12" t="s">
        <v>1506</v>
      </c>
      <c r="CO339" s="12" t="s">
        <v>1507</v>
      </c>
      <c r="CP339" s="12">
        <v>311063.65652086271</v>
      </c>
      <c r="CQ339" s="12">
        <v>83</v>
      </c>
      <c r="CS339" s="12"/>
      <c r="CT339" s="36" t="str">
        <f t="shared" si="5"/>
        <v>1bn - 50bn</v>
      </c>
      <c r="CU339" s="36" t="str">
        <f>VLOOKUP(CK339,Mapping!B:C,2,FALSE)</f>
        <v>Africa</v>
      </c>
    </row>
    <row r="340" spans="1:99" ht="16" customHeight="1" x14ac:dyDescent="0.35">
      <c r="A340" s="12" t="s">
        <v>513</v>
      </c>
      <c r="B340" s="12" t="s">
        <v>933</v>
      </c>
      <c r="C340" s="12">
        <v>338</v>
      </c>
      <c r="D340" s="12">
        <v>8699</v>
      </c>
      <c r="E340" s="37">
        <v>21853981</v>
      </c>
      <c r="F340" s="12">
        <v>9050</v>
      </c>
      <c r="G340" s="37">
        <v>433123</v>
      </c>
      <c r="H340" s="12">
        <v>0.34</v>
      </c>
      <c r="I340" s="37">
        <v>439807</v>
      </c>
      <c r="J340" s="12">
        <v>0.34</v>
      </c>
      <c r="K340" s="37">
        <v>7584466</v>
      </c>
      <c r="L340" s="12">
        <v>5.94</v>
      </c>
      <c r="M340" s="37">
        <v>574732</v>
      </c>
      <c r="N340" s="12">
        <v>0.45</v>
      </c>
      <c r="O340" s="37">
        <v>5729945</v>
      </c>
      <c r="P340" s="12">
        <v>4.49</v>
      </c>
      <c r="R340" s="37">
        <v>1367916</v>
      </c>
      <c r="S340" s="12">
        <v>1.07</v>
      </c>
      <c r="T340" s="37">
        <v>1966674</v>
      </c>
      <c r="U340" s="12">
        <v>1.54</v>
      </c>
      <c r="V340" s="37"/>
      <c r="X340" s="37">
        <v>2595883</v>
      </c>
      <c r="Y340" s="12">
        <v>2.0299999999999998</v>
      </c>
      <c r="Z340" s="37"/>
      <c r="AB340" s="37">
        <v>0</v>
      </c>
      <c r="AC340" s="12">
        <v>0</v>
      </c>
      <c r="AD340" s="37"/>
      <c r="AF340" s="37">
        <v>1161435</v>
      </c>
      <c r="AG340" s="12">
        <v>0.91</v>
      </c>
      <c r="AH340" s="37"/>
      <c r="AJ340" s="12">
        <v>0</v>
      </c>
      <c r="AL340" s="12">
        <v>377300</v>
      </c>
      <c r="AN340" s="37"/>
      <c r="AP340" s="37"/>
      <c r="AR340" s="37"/>
      <c r="AT340" s="37"/>
      <c r="AV340" s="37"/>
      <c r="AX340" s="37"/>
      <c r="AZ340" s="12">
        <v>129219</v>
      </c>
      <c r="BA340" s="12">
        <v>25405</v>
      </c>
      <c r="BB340" s="12">
        <v>4581</v>
      </c>
      <c r="BF340" s="12">
        <v>86100</v>
      </c>
      <c r="BG340" s="12">
        <v>122790</v>
      </c>
      <c r="BK340" s="12">
        <v>17569</v>
      </c>
      <c r="BN340" s="12">
        <v>0</v>
      </c>
      <c r="BO340" s="12">
        <v>0</v>
      </c>
      <c r="BP340" s="12">
        <v>0</v>
      </c>
      <c r="BR340" s="12">
        <v>0</v>
      </c>
      <c r="BS340" s="12">
        <v>0</v>
      </c>
      <c r="BU340" s="12">
        <v>0</v>
      </c>
      <c r="BX340" s="12">
        <v>0</v>
      </c>
      <c r="BZ340" s="12">
        <v>0</v>
      </c>
      <c r="CC340" s="12">
        <v>0</v>
      </c>
      <c r="CE340" s="12">
        <v>0</v>
      </c>
      <c r="CG340" s="12" t="s">
        <v>940</v>
      </c>
      <c r="CH340" s="12">
        <v>80.844999999999999</v>
      </c>
      <c r="CI340" s="12" t="s">
        <v>1102</v>
      </c>
      <c r="CJ340" s="12"/>
      <c r="CK340" s="12" t="s">
        <v>951</v>
      </c>
      <c r="CL340" s="37">
        <v>127601295</v>
      </c>
      <c r="CM340" s="12">
        <v>5379</v>
      </c>
      <c r="CN340" s="12" t="s">
        <v>1506</v>
      </c>
      <c r="CO340" s="12" t="s">
        <v>1507</v>
      </c>
      <c r="CP340" s="12">
        <v>-746.03910501914936</v>
      </c>
      <c r="CQ340" s="12">
        <v>98</v>
      </c>
      <c r="CR340" s="12">
        <v>45981.0625</v>
      </c>
      <c r="CS340" s="12"/>
      <c r="CT340" s="36" t="str">
        <f t="shared" si="5"/>
        <v>500mn</v>
      </c>
      <c r="CU340" s="36" t="str">
        <f>VLOOKUP(CK340,Mapping!B:C,2,FALSE)</f>
        <v>HK</v>
      </c>
    </row>
    <row r="341" spans="1:99" ht="16" customHeight="1" x14ac:dyDescent="0.35">
      <c r="A341" s="12" t="s">
        <v>614</v>
      </c>
      <c r="B341" s="12" t="s">
        <v>933</v>
      </c>
      <c r="C341" s="12">
        <v>339</v>
      </c>
      <c r="D341" s="12">
        <v>8690</v>
      </c>
      <c r="E341" s="37">
        <v>92247403</v>
      </c>
      <c r="G341" s="37">
        <v>432675</v>
      </c>
      <c r="H341" s="12">
        <v>0</v>
      </c>
      <c r="I341" s="37"/>
      <c r="K341" s="37"/>
      <c r="M341" s="37"/>
      <c r="O341" s="37">
        <v>1102433</v>
      </c>
      <c r="P341" s="12">
        <v>0</v>
      </c>
      <c r="Q341" s="12">
        <v>151473</v>
      </c>
      <c r="R341" s="37"/>
      <c r="T341" s="37">
        <v>136791</v>
      </c>
      <c r="U341" s="12">
        <v>0</v>
      </c>
      <c r="V341" s="37"/>
      <c r="X341" s="37">
        <v>2040126</v>
      </c>
      <c r="Y341" s="12">
        <v>0.01</v>
      </c>
      <c r="Z341" s="37">
        <v>892541</v>
      </c>
      <c r="AA341" s="12">
        <v>0</v>
      </c>
      <c r="AB341" s="37"/>
      <c r="AD341" s="37">
        <v>500944</v>
      </c>
      <c r="AE341" s="12">
        <v>0</v>
      </c>
      <c r="AF341" s="37"/>
      <c r="AH341" s="37">
        <v>19128010</v>
      </c>
      <c r="AI341" s="12">
        <v>0.06</v>
      </c>
      <c r="AL341" s="12">
        <v>72592</v>
      </c>
      <c r="AN341" s="37">
        <v>64712618</v>
      </c>
      <c r="AO341" s="12">
        <v>0.2</v>
      </c>
      <c r="AP341" s="37">
        <v>3301265</v>
      </c>
      <c r="AQ341" s="12">
        <v>0.01</v>
      </c>
      <c r="AR341" s="37"/>
      <c r="AT341" s="37"/>
      <c r="AV341" s="37"/>
      <c r="AX341" s="37"/>
      <c r="BA341" s="12">
        <v>19966</v>
      </c>
      <c r="BC341" s="12">
        <v>30184</v>
      </c>
      <c r="BH341" s="12">
        <v>14298</v>
      </c>
      <c r="BI341" s="12">
        <v>384250</v>
      </c>
      <c r="BJ341" s="12">
        <v>4496</v>
      </c>
      <c r="BK341" s="12">
        <v>1222</v>
      </c>
      <c r="BN341" s="12">
        <v>0</v>
      </c>
      <c r="BQ341" s="12">
        <v>0.04</v>
      </c>
      <c r="BU341" s="12">
        <v>0</v>
      </c>
      <c r="BV341" s="12">
        <v>0.01</v>
      </c>
      <c r="BY341" s="12">
        <v>0.05</v>
      </c>
      <c r="BZ341" s="12">
        <v>0</v>
      </c>
      <c r="CB341" s="12">
        <v>0</v>
      </c>
      <c r="CD341" s="12">
        <v>0</v>
      </c>
      <c r="CE341" s="12">
        <v>0</v>
      </c>
      <c r="CG341" s="12" t="s">
        <v>940</v>
      </c>
      <c r="CH341" s="12">
        <v>115.431</v>
      </c>
      <c r="CI341" s="12" t="s">
        <v>960</v>
      </c>
      <c r="CJ341" s="12"/>
      <c r="CK341" s="12" t="s">
        <v>961</v>
      </c>
      <c r="CL341" s="37">
        <v>32936316878</v>
      </c>
      <c r="CM341" s="12">
        <v>10477</v>
      </c>
      <c r="CN341" s="12" t="s">
        <v>1506</v>
      </c>
      <c r="CO341" s="12" t="s">
        <v>1507</v>
      </c>
      <c r="CP341" s="12">
        <v>297441.34247127594</v>
      </c>
      <c r="CQ341" s="12">
        <v>66</v>
      </c>
      <c r="CS341" s="12"/>
      <c r="CT341" s="36" t="str">
        <f t="shared" si="5"/>
        <v>1bn - 50bn</v>
      </c>
      <c r="CU341" s="36" t="str">
        <f>VLOOKUP(CK341,Mapping!B:C,2,FALSE)</f>
        <v>EU</v>
      </c>
    </row>
    <row r="342" spans="1:99" ht="16" customHeight="1" x14ac:dyDescent="0.35">
      <c r="A342" s="12" t="s">
        <v>615</v>
      </c>
      <c r="B342" s="12" t="s">
        <v>933</v>
      </c>
      <c r="C342" s="12">
        <v>340</v>
      </c>
      <c r="D342" s="12">
        <v>8600</v>
      </c>
      <c r="E342" s="37">
        <v>11308945</v>
      </c>
      <c r="G342" s="37">
        <v>404200</v>
      </c>
      <c r="H342" s="12">
        <v>0.04</v>
      </c>
      <c r="I342" s="37"/>
      <c r="K342" s="37">
        <v>3675183</v>
      </c>
      <c r="L342" s="12">
        <v>0.4</v>
      </c>
      <c r="M342" s="37"/>
      <c r="O342" s="37">
        <v>4331249</v>
      </c>
      <c r="P342" s="12">
        <v>0.47</v>
      </c>
      <c r="R342" s="37"/>
      <c r="T342" s="37"/>
      <c r="V342" s="37">
        <v>2898313</v>
      </c>
      <c r="W342" s="12">
        <v>0.31</v>
      </c>
      <c r="X342" s="37"/>
      <c r="Z342" s="37"/>
      <c r="AB342" s="37"/>
      <c r="AD342" s="37"/>
      <c r="AF342" s="37"/>
      <c r="AH342" s="37"/>
      <c r="AK342" s="12">
        <v>133200</v>
      </c>
      <c r="AL342" s="12">
        <v>285200</v>
      </c>
      <c r="AN342" s="37"/>
      <c r="AP342" s="37"/>
      <c r="AR342" s="37">
        <v>0</v>
      </c>
      <c r="AS342" s="12">
        <v>0</v>
      </c>
      <c r="AT342" s="37"/>
      <c r="AV342" s="37"/>
      <c r="AX342" s="37"/>
      <c r="BE342" s="12">
        <v>0</v>
      </c>
      <c r="BG342" s="12">
        <v>59500</v>
      </c>
      <c r="BM342" s="12">
        <v>0</v>
      </c>
      <c r="BN342" s="12">
        <v>0</v>
      </c>
      <c r="BS342" s="12">
        <v>0</v>
      </c>
      <c r="BT342" s="12">
        <v>0</v>
      </c>
      <c r="BU342" s="12">
        <v>0</v>
      </c>
      <c r="CG342" s="12" t="s">
        <v>940</v>
      </c>
      <c r="CH342" s="12">
        <v>64.846999999999994</v>
      </c>
      <c r="CI342" s="12" t="s">
        <v>1056</v>
      </c>
      <c r="CJ342" s="12"/>
      <c r="CK342" s="12" t="s">
        <v>1057</v>
      </c>
      <c r="CL342" s="37">
        <v>926194920</v>
      </c>
      <c r="CM342" s="12">
        <v>1027</v>
      </c>
      <c r="CN342" s="12" t="s">
        <v>1506</v>
      </c>
      <c r="CO342" s="12" t="s">
        <v>1507</v>
      </c>
      <c r="CP342" s="12">
        <v>77517.798830880871</v>
      </c>
      <c r="CQ342" s="12">
        <v>86</v>
      </c>
      <c r="CS342" s="12"/>
      <c r="CT342" s="36" t="str">
        <f t="shared" si="5"/>
        <v>500mn - 1bn</v>
      </c>
      <c r="CU342" s="36" t="str">
        <f>VLOOKUP(CK342,Mapping!B:C,2,FALSE)</f>
        <v>Asia</v>
      </c>
    </row>
    <row r="343" spans="1:99" ht="16" customHeight="1" x14ac:dyDescent="0.35">
      <c r="A343" s="12" t="s">
        <v>139</v>
      </c>
      <c r="B343" s="12" t="s">
        <v>933</v>
      </c>
      <c r="C343" s="12">
        <v>58</v>
      </c>
      <c r="D343" s="12">
        <v>405000</v>
      </c>
      <c r="E343" s="37">
        <v>1200224535</v>
      </c>
      <c r="F343" s="12">
        <v>142850</v>
      </c>
      <c r="G343" s="37">
        <v>20164950</v>
      </c>
      <c r="H343" s="12">
        <v>0.02</v>
      </c>
      <c r="I343" s="37">
        <v>9861465</v>
      </c>
      <c r="J343" s="12">
        <v>0.01</v>
      </c>
      <c r="K343" s="37">
        <v>474093838</v>
      </c>
      <c r="L343" s="12">
        <v>0.41</v>
      </c>
      <c r="M343" s="37">
        <v>8640430</v>
      </c>
      <c r="N343" s="12">
        <v>0.01</v>
      </c>
      <c r="O343" s="37">
        <v>377008263</v>
      </c>
      <c r="P343" s="12">
        <v>0.32</v>
      </c>
      <c r="Q343" s="12">
        <v>82710</v>
      </c>
      <c r="R343" s="37">
        <v>52197823</v>
      </c>
      <c r="S343" s="12">
        <v>0.04</v>
      </c>
      <c r="T343" s="37">
        <v>783580</v>
      </c>
      <c r="U343" s="12">
        <v>0</v>
      </c>
      <c r="V343" s="37">
        <v>2108102</v>
      </c>
      <c r="W343" s="12">
        <v>0</v>
      </c>
      <c r="X343" s="37">
        <v>40720671</v>
      </c>
      <c r="Y343" s="12">
        <v>0.03</v>
      </c>
      <c r="Z343" s="37">
        <v>6883896</v>
      </c>
      <c r="AA343" s="12">
        <v>0.01</v>
      </c>
      <c r="AB343" s="37">
        <v>37673155</v>
      </c>
      <c r="AC343" s="12">
        <v>0.03</v>
      </c>
      <c r="AD343" s="37">
        <v>28832711</v>
      </c>
      <c r="AE343" s="12">
        <v>0.02</v>
      </c>
      <c r="AF343" s="37">
        <v>7276259</v>
      </c>
      <c r="AG343" s="12">
        <v>0.01</v>
      </c>
      <c r="AH343" s="37">
        <v>10444619</v>
      </c>
      <c r="AI343" s="12">
        <v>0.01</v>
      </c>
      <c r="AJ343" s="12">
        <v>2419534</v>
      </c>
      <c r="AK343" s="12">
        <v>85600</v>
      </c>
      <c r="AL343" s="12">
        <v>19057004</v>
      </c>
      <c r="AM343" s="12">
        <v>50800</v>
      </c>
      <c r="AN343" s="37">
        <v>114120724</v>
      </c>
      <c r="AO343" s="12">
        <v>0.1</v>
      </c>
      <c r="AP343" s="37">
        <v>6234030</v>
      </c>
      <c r="AQ343" s="12">
        <v>0.01</v>
      </c>
      <c r="AR343" s="37">
        <v>3067178</v>
      </c>
      <c r="AS343" s="12">
        <v>0</v>
      </c>
      <c r="AT343" s="37">
        <v>0</v>
      </c>
      <c r="AU343" s="12">
        <v>0</v>
      </c>
      <c r="AV343" s="37"/>
      <c r="AX343" s="37">
        <v>112841</v>
      </c>
      <c r="AY343" s="12">
        <v>0</v>
      </c>
      <c r="AZ343" s="12">
        <v>3980339</v>
      </c>
      <c r="BA343" s="12">
        <v>398519</v>
      </c>
      <c r="BB343" s="12">
        <v>68870</v>
      </c>
      <c r="BC343" s="12">
        <v>232800</v>
      </c>
      <c r="BD343" s="12">
        <v>0</v>
      </c>
      <c r="BE343" s="12">
        <v>32769</v>
      </c>
      <c r="BF343" s="12">
        <v>427142</v>
      </c>
      <c r="BG343" s="12">
        <v>6050852</v>
      </c>
      <c r="BH343" s="12">
        <v>27000</v>
      </c>
      <c r="BI343" s="12">
        <v>677625</v>
      </c>
      <c r="BJ343" s="12">
        <v>258775</v>
      </c>
      <c r="BK343" s="12">
        <v>7000</v>
      </c>
      <c r="BM343" s="12">
        <v>0.04</v>
      </c>
      <c r="BN343" s="12">
        <v>0.06</v>
      </c>
      <c r="BO343" s="12">
        <v>0.02</v>
      </c>
      <c r="BP343" s="12">
        <v>0.02</v>
      </c>
      <c r="BQ343" s="12">
        <v>0.02</v>
      </c>
      <c r="BR343" s="12">
        <v>0.1</v>
      </c>
      <c r="BS343" s="12">
        <v>7.0000000000000007E-2</v>
      </c>
      <c r="BT343" s="12">
        <v>0</v>
      </c>
      <c r="BU343" s="12">
        <v>0.1</v>
      </c>
      <c r="BV343" s="12">
        <v>0.02</v>
      </c>
      <c r="BW343" s="12">
        <v>0</v>
      </c>
      <c r="BX343" s="12">
        <v>7.0000000000000007E-2</v>
      </c>
      <c r="BY343" s="12">
        <v>0.09</v>
      </c>
      <c r="BZ343" s="12">
        <v>0.01</v>
      </c>
      <c r="CB343" s="12">
        <v>0.09</v>
      </c>
      <c r="CC343" s="12">
        <v>0</v>
      </c>
      <c r="CD343" s="12">
        <v>0.02</v>
      </c>
      <c r="CE343" s="12">
        <v>0</v>
      </c>
      <c r="CF343" s="12">
        <v>0</v>
      </c>
      <c r="CG343" s="12" t="s">
        <v>929</v>
      </c>
      <c r="CH343" s="12">
        <v>18.63</v>
      </c>
      <c r="CI343" s="12" t="s">
        <v>989</v>
      </c>
      <c r="CJ343" s="12"/>
      <c r="CK343" s="12" t="s">
        <v>990</v>
      </c>
      <c r="CL343" s="37">
        <v>115653967899</v>
      </c>
      <c r="CM343" s="12">
        <v>2101</v>
      </c>
      <c r="CN343" s="12" t="s">
        <v>1506</v>
      </c>
      <c r="CO343" s="12" t="s">
        <v>1508</v>
      </c>
      <c r="CP343" s="12">
        <v>-28456.42007659746</v>
      </c>
      <c r="CQ343" s="12">
        <v>79</v>
      </c>
      <c r="CS343" s="12"/>
      <c r="CT343" s="36" t="str">
        <f t="shared" si="5"/>
        <v>100bn</v>
      </c>
      <c r="CU343" s="36" t="str">
        <f>VLOOKUP(CK343,Mapping!B:C,2,FALSE)</f>
        <v>EU</v>
      </c>
    </row>
    <row r="344" spans="1:99" ht="16" customHeight="1" x14ac:dyDescent="0.35">
      <c r="A344" s="12" t="s">
        <v>621</v>
      </c>
      <c r="B344" s="12" t="s">
        <v>925</v>
      </c>
      <c r="C344" s="12">
        <v>342</v>
      </c>
      <c r="D344" s="12">
        <v>7922</v>
      </c>
      <c r="E344" s="37">
        <v>7022803</v>
      </c>
      <c r="G344" s="37">
        <v>394436</v>
      </c>
      <c r="H344" s="12">
        <v>0.01</v>
      </c>
      <c r="I344" s="37"/>
      <c r="K344" s="37"/>
      <c r="M344" s="37">
        <v>2210354</v>
      </c>
      <c r="N344" s="12">
        <v>0.03</v>
      </c>
      <c r="O344" s="37"/>
      <c r="Q344" s="12">
        <v>1908</v>
      </c>
      <c r="R344" s="37"/>
      <c r="T344" s="37">
        <v>705222</v>
      </c>
      <c r="U344" s="12">
        <v>0.01</v>
      </c>
      <c r="V344" s="37"/>
      <c r="X344" s="37">
        <v>362943</v>
      </c>
      <c r="Y344" s="12">
        <v>0.01</v>
      </c>
      <c r="Z344" s="37">
        <v>498107</v>
      </c>
      <c r="AA344" s="12">
        <v>0.01</v>
      </c>
      <c r="AB344" s="37"/>
      <c r="AD344" s="37">
        <v>370026</v>
      </c>
      <c r="AE344" s="12">
        <v>0.01</v>
      </c>
      <c r="AF344" s="37"/>
      <c r="AH344" s="37">
        <v>240942</v>
      </c>
      <c r="AI344" s="12">
        <v>0</v>
      </c>
      <c r="AN344" s="37">
        <v>1524136</v>
      </c>
      <c r="AO344" s="12">
        <v>0.02</v>
      </c>
      <c r="AP344" s="37">
        <v>510498</v>
      </c>
      <c r="AQ344" s="12">
        <v>0.01</v>
      </c>
      <c r="AR344" s="37">
        <v>206139</v>
      </c>
      <c r="AS344" s="12">
        <v>0</v>
      </c>
      <c r="AT344" s="37"/>
      <c r="AV344" s="37"/>
      <c r="AX344" s="37"/>
      <c r="BA344" s="12">
        <v>3552</v>
      </c>
      <c r="BB344" s="12">
        <v>17618</v>
      </c>
      <c r="BC344" s="12">
        <v>16845</v>
      </c>
      <c r="BE344" s="12">
        <v>5528</v>
      </c>
      <c r="BH344" s="12">
        <v>2211</v>
      </c>
      <c r="BI344" s="12">
        <v>9050</v>
      </c>
      <c r="BJ344" s="12">
        <v>3321</v>
      </c>
      <c r="BK344" s="12">
        <v>6300</v>
      </c>
      <c r="BM344" s="12">
        <v>0.01</v>
      </c>
      <c r="BN344" s="12">
        <v>0</v>
      </c>
      <c r="BQ344" s="12">
        <v>0</v>
      </c>
      <c r="BV344" s="12">
        <v>0</v>
      </c>
      <c r="BY344" s="12">
        <v>0</v>
      </c>
      <c r="BZ344" s="12">
        <v>0</v>
      </c>
      <c r="CB344" s="12">
        <v>0</v>
      </c>
      <c r="CC344" s="12">
        <v>0</v>
      </c>
      <c r="CD344" s="12">
        <v>0</v>
      </c>
      <c r="CE344" s="12">
        <v>0</v>
      </c>
      <c r="CG344" s="12" t="s">
        <v>996</v>
      </c>
      <c r="CH344" s="12">
        <v>11.238</v>
      </c>
      <c r="CI344" s="12" t="s">
        <v>1206</v>
      </c>
      <c r="CJ344" s="12" t="s">
        <v>968</v>
      </c>
      <c r="CK344" s="12" t="s">
        <v>932</v>
      </c>
      <c r="CL344" s="37">
        <v>7181595835</v>
      </c>
      <c r="CM344" s="12">
        <v>11683</v>
      </c>
      <c r="CN344" s="12" t="s">
        <v>1509</v>
      </c>
      <c r="CO344" s="12" t="s">
        <v>1507</v>
      </c>
      <c r="CP344" s="12">
        <v>23590.667204192705</v>
      </c>
      <c r="CQ344" s="12">
        <v>68</v>
      </c>
      <c r="CS344" s="12"/>
      <c r="CT344" s="36" t="str">
        <f t="shared" si="5"/>
        <v>1bn - 50bn</v>
      </c>
      <c r="CU344" s="36" t="str">
        <f>VLOOKUP(CK344,Mapping!B:C,2,FALSE)</f>
        <v>US/CA</v>
      </c>
    </row>
    <row r="345" spans="1:99" ht="16" customHeight="1" x14ac:dyDescent="0.35">
      <c r="A345" s="12" t="s">
        <v>622</v>
      </c>
      <c r="B345" s="12" t="s">
        <v>925</v>
      </c>
      <c r="C345" s="12">
        <v>343</v>
      </c>
      <c r="D345" s="12">
        <v>7863</v>
      </c>
      <c r="E345" s="37">
        <v>14850782</v>
      </c>
      <c r="G345" s="37">
        <v>391499</v>
      </c>
      <c r="H345" s="12">
        <v>0.02</v>
      </c>
      <c r="I345" s="37"/>
      <c r="K345" s="37"/>
      <c r="M345" s="37">
        <v>4688817</v>
      </c>
      <c r="N345" s="12">
        <v>0.25</v>
      </c>
      <c r="O345" s="37"/>
      <c r="Q345" s="12">
        <v>25976</v>
      </c>
      <c r="R345" s="37"/>
      <c r="T345" s="37">
        <v>1035557</v>
      </c>
      <c r="U345" s="12">
        <v>0.05</v>
      </c>
      <c r="V345" s="37"/>
      <c r="X345" s="37">
        <v>80313</v>
      </c>
      <c r="Y345" s="12">
        <v>0</v>
      </c>
      <c r="Z345" s="37">
        <v>813944</v>
      </c>
      <c r="AA345" s="12">
        <v>0.04</v>
      </c>
      <c r="AB345" s="37"/>
      <c r="AD345" s="37">
        <v>905845</v>
      </c>
      <c r="AE345" s="12">
        <v>0.05</v>
      </c>
      <c r="AF345" s="37"/>
      <c r="AH345" s="37">
        <v>3280249</v>
      </c>
      <c r="AI345" s="12">
        <v>0.17</v>
      </c>
      <c r="AN345" s="37">
        <v>3654558</v>
      </c>
      <c r="AO345" s="12">
        <v>0.19</v>
      </c>
      <c r="AP345" s="37"/>
      <c r="AR345" s="37"/>
      <c r="AT345" s="37"/>
      <c r="AV345" s="37"/>
      <c r="AX345" s="37"/>
      <c r="BA345" s="12">
        <v>786</v>
      </c>
      <c r="BB345" s="12">
        <v>37373</v>
      </c>
      <c r="BC345" s="12">
        <v>27526</v>
      </c>
      <c r="BI345" s="12">
        <v>21700</v>
      </c>
      <c r="BJ345" s="12">
        <v>8130</v>
      </c>
      <c r="BK345" s="12">
        <v>9251</v>
      </c>
      <c r="BN345" s="12">
        <v>0</v>
      </c>
      <c r="BQ345" s="12">
        <v>0.01</v>
      </c>
      <c r="BY345" s="12">
        <v>0</v>
      </c>
      <c r="BZ345" s="12">
        <v>0</v>
      </c>
      <c r="CB345" s="12">
        <v>0</v>
      </c>
      <c r="CC345" s="12">
        <v>0</v>
      </c>
      <c r="CD345" s="12">
        <v>0</v>
      </c>
      <c r="CE345" s="12">
        <v>0</v>
      </c>
      <c r="CG345" s="12" t="s">
        <v>929</v>
      </c>
      <c r="CH345" s="12">
        <v>38.933</v>
      </c>
      <c r="CI345" s="12" t="s">
        <v>1207</v>
      </c>
      <c r="CJ345" s="12"/>
      <c r="CK345" s="12" t="s">
        <v>1208</v>
      </c>
      <c r="CL345" s="37">
        <v>1900917214</v>
      </c>
      <c r="CM345" s="12">
        <v>664</v>
      </c>
      <c r="CN345" s="12" t="s">
        <v>1506</v>
      </c>
      <c r="CO345" s="12" t="s">
        <v>1507</v>
      </c>
      <c r="CP345" s="12">
        <v>21497.419875025196</v>
      </c>
      <c r="CQ345" s="12">
        <v>95</v>
      </c>
      <c r="CS345" s="12"/>
      <c r="CT345" s="36" t="str">
        <f t="shared" si="5"/>
        <v>1bn - 50bn</v>
      </c>
      <c r="CU345" s="36" t="str">
        <f>VLOOKUP(CK345,Mapping!B:C,2,FALSE)</f>
        <v>EU</v>
      </c>
    </row>
    <row r="346" spans="1:99" ht="16" customHeight="1" x14ac:dyDescent="0.35">
      <c r="A346" s="12" t="s">
        <v>623</v>
      </c>
      <c r="B346" s="12" t="s">
        <v>925</v>
      </c>
      <c r="C346" s="12">
        <v>344</v>
      </c>
      <c r="D346" s="12">
        <v>7780</v>
      </c>
      <c r="E346" s="37">
        <v>20404160</v>
      </c>
      <c r="G346" s="37">
        <v>387366</v>
      </c>
      <c r="H346" s="12">
        <v>0</v>
      </c>
      <c r="I346" s="37"/>
      <c r="K346" s="37"/>
      <c r="M346" s="37">
        <v>2059551</v>
      </c>
      <c r="N346" s="12">
        <v>0.01</v>
      </c>
      <c r="O346" s="37"/>
      <c r="Q346" s="12">
        <v>31372</v>
      </c>
      <c r="R346" s="37"/>
      <c r="T346" s="37">
        <v>237313</v>
      </c>
      <c r="U346" s="12">
        <v>0</v>
      </c>
      <c r="V346" s="37"/>
      <c r="X346" s="37">
        <v>388693</v>
      </c>
      <c r="Y346" s="12">
        <v>0</v>
      </c>
      <c r="Z346" s="37">
        <v>239014</v>
      </c>
      <c r="AA346" s="12">
        <v>0</v>
      </c>
      <c r="AB346" s="37"/>
      <c r="AD346" s="37">
        <v>454705</v>
      </c>
      <c r="AE346" s="12">
        <v>0</v>
      </c>
      <c r="AF346" s="37"/>
      <c r="AH346" s="37">
        <v>3961656</v>
      </c>
      <c r="AI346" s="12">
        <v>0.02</v>
      </c>
      <c r="AN346" s="37">
        <v>10508959</v>
      </c>
      <c r="AO346" s="12">
        <v>0.06</v>
      </c>
      <c r="AP346" s="37">
        <v>2166903</v>
      </c>
      <c r="AQ346" s="12">
        <v>0.01</v>
      </c>
      <c r="AR346" s="37"/>
      <c r="AT346" s="37"/>
      <c r="AV346" s="37"/>
      <c r="AX346" s="37"/>
      <c r="BA346" s="12">
        <v>3804</v>
      </c>
      <c r="BB346" s="12">
        <v>16416</v>
      </c>
      <c r="BC346" s="12">
        <v>8083</v>
      </c>
      <c r="BH346" s="12">
        <v>9385</v>
      </c>
      <c r="BI346" s="12">
        <v>62400</v>
      </c>
      <c r="BJ346" s="12">
        <v>4081</v>
      </c>
      <c r="BK346" s="12">
        <v>2120</v>
      </c>
      <c r="BN346" s="12">
        <v>0</v>
      </c>
      <c r="BQ346" s="12">
        <v>0.01</v>
      </c>
      <c r="BV346" s="12">
        <v>0.01</v>
      </c>
      <c r="BY346" s="12">
        <v>0.01</v>
      </c>
      <c r="BZ346" s="12">
        <v>0</v>
      </c>
      <c r="CB346" s="12">
        <v>0</v>
      </c>
      <c r="CC346" s="12">
        <v>0</v>
      </c>
      <c r="CD346" s="12">
        <v>0</v>
      </c>
      <c r="CE346" s="12">
        <v>0</v>
      </c>
      <c r="CG346" s="12" t="s">
        <v>991</v>
      </c>
      <c r="CH346" s="12">
        <v>23.846</v>
      </c>
      <c r="CI346" s="12" t="s">
        <v>965</v>
      </c>
      <c r="CJ346" s="12" t="s">
        <v>966</v>
      </c>
      <c r="CK346" s="12" t="s">
        <v>932</v>
      </c>
      <c r="CL346" s="37">
        <v>18403138598</v>
      </c>
      <c r="CM346" s="12">
        <v>11064</v>
      </c>
      <c r="CN346" s="12" t="s">
        <v>1522</v>
      </c>
      <c r="CO346" s="12" t="s">
        <v>1507</v>
      </c>
      <c r="CP346" s="12">
        <v>66291.473493247322</v>
      </c>
      <c r="CQ346" s="12">
        <v>63</v>
      </c>
      <c r="CS346" s="12"/>
      <c r="CT346" s="36" t="str">
        <f t="shared" si="5"/>
        <v>1bn - 50bn</v>
      </c>
      <c r="CU346" s="36" t="str">
        <f>VLOOKUP(CK346,Mapping!B:C,2,FALSE)</f>
        <v>US/CA</v>
      </c>
    </row>
    <row r="347" spans="1:99" ht="16" customHeight="1" x14ac:dyDescent="0.35">
      <c r="A347" s="12" t="s">
        <v>624</v>
      </c>
      <c r="B347" s="12" t="s">
        <v>925</v>
      </c>
      <c r="C347" s="12">
        <v>345</v>
      </c>
      <c r="D347" s="12">
        <v>7699</v>
      </c>
      <c r="E347" s="37">
        <v>27745676</v>
      </c>
      <c r="G347" s="37">
        <v>553635</v>
      </c>
      <c r="H347" s="12">
        <v>0.01</v>
      </c>
      <c r="I347" s="37"/>
      <c r="K347" s="37"/>
      <c r="M347" s="37">
        <v>11162214</v>
      </c>
      <c r="N347" s="12">
        <v>0.22</v>
      </c>
      <c r="O347" s="37"/>
      <c r="Q347" s="12">
        <v>9078</v>
      </c>
      <c r="R347" s="37"/>
      <c r="T347" s="37">
        <v>1033113</v>
      </c>
      <c r="U347" s="12">
        <v>0.02</v>
      </c>
      <c r="V347" s="37"/>
      <c r="X347" s="37">
        <v>1715704</v>
      </c>
      <c r="Y347" s="12">
        <v>0.03</v>
      </c>
      <c r="Z347" s="37">
        <v>1469899</v>
      </c>
      <c r="AA347" s="12">
        <v>0.03</v>
      </c>
      <c r="AB347" s="37"/>
      <c r="AD347" s="37">
        <v>282618</v>
      </c>
      <c r="AE347" s="12">
        <v>0.01</v>
      </c>
      <c r="AF347" s="37"/>
      <c r="AH347" s="37">
        <v>1232066</v>
      </c>
      <c r="AI347" s="12">
        <v>0.02</v>
      </c>
      <c r="AN347" s="37">
        <v>6147919</v>
      </c>
      <c r="AO347" s="12">
        <v>0.12</v>
      </c>
      <c r="AP347" s="37">
        <v>4148508</v>
      </c>
      <c r="AQ347" s="12">
        <v>0.08</v>
      </c>
      <c r="AR347" s="37"/>
      <c r="AT347" s="37"/>
      <c r="AV347" s="37"/>
      <c r="AX347" s="37"/>
      <c r="BA347" s="12">
        <v>15131</v>
      </c>
      <c r="BB347" s="12">
        <v>76151</v>
      </c>
      <c r="BC347" s="12">
        <v>51216</v>
      </c>
      <c r="BH347" s="12">
        <v>14643</v>
      </c>
      <c r="BI347" s="12">
        <v>28700</v>
      </c>
      <c r="BJ347" s="12">
        <v>2163</v>
      </c>
      <c r="BK347" s="12">
        <v>7507</v>
      </c>
      <c r="BN347" s="12">
        <v>0</v>
      </c>
      <c r="BQ347" s="12">
        <v>0</v>
      </c>
      <c r="BV347" s="12">
        <v>0.01</v>
      </c>
      <c r="BY347" s="12">
        <v>0</v>
      </c>
      <c r="BZ347" s="12">
        <v>0</v>
      </c>
      <c r="CB347" s="12">
        <v>0</v>
      </c>
      <c r="CC347" s="12">
        <v>0</v>
      </c>
      <c r="CD347" s="12">
        <v>0</v>
      </c>
      <c r="CE347" s="12">
        <v>0</v>
      </c>
      <c r="CG347" s="12" t="s">
        <v>929</v>
      </c>
      <c r="CH347" s="12">
        <v>105.229</v>
      </c>
      <c r="CI347" s="12" t="s">
        <v>941</v>
      </c>
      <c r="CJ347" s="12" t="s">
        <v>941</v>
      </c>
      <c r="CK347" s="12" t="s">
        <v>932</v>
      </c>
      <c r="CL347" s="37">
        <v>5099324135</v>
      </c>
      <c r="CM347" s="12">
        <v>11815</v>
      </c>
      <c r="CN347" s="12" t="s">
        <v>1509</v>
      </c>
      <c r="CO347" s="12" t="s">
        <v>1507</v>
      </c>
      <c r="CP347" s="12">
        <v>20234.609957669825</v>
      </c>
      <c r="CQ347" s="12">
        <v>75</v>
      </c>
      <c r="CS347" s="12"/>
      <c r="CT347" s="36" t="str">
        <f t="shared" si="5"/>
        <v>1bn - 50bn</v>
      </c>
      <c r="CU347" s="36" t="str">
        <f>VLOOKUP(CK347,Mapping!B:C,2,FALSE)</f>
        <v>US/CA</v>
      </c>
    </row>
    <row r="348" spans="1:99" ht="16" customHeight="1" x14ac:dyDescent="0.35">
      <c r="A348" s="12" t="s">
        <v>702</v>
      </c>
      <c r="B348" s="12" t="s">
        <v>925</v>
      </c>
      <c r="C348" s="12">
        <v>397</v>
      </c>
      <c r="D348" s="12">
        <v>4071</v>
      </c>
      <c r="E348" s="37">
        <v>463481024</v>
      </c>
      <c r="G348" s="37">
        <v>202695</v>
      </c>
      <c r="H348" s="12">
        <v>0</v>
      </c>
      <c r="I348" s="37"/>
      <c r="K348" s="37"/>
      <c r="M348" s="37">
        <v>967046</v>
      </c>
      <c r="N348" s="12">
        <v>0</v>
      </c>
      <c r="O348" s="37"/>
      <c r="Q348" s="12">
        <v>784138</v>
      </c>
      <c r="R348" s="37"/>
      <c r="T348" s="37">
        <v>518506</v>
      </c>
      <c r="U348" s="12">
        <v>0</v>
      </c>
      <c r="V348" s="37"/>
      <c r="X348" s="37">
        <v>6701680</v>
      </c>
      <c r="Y348" s="12">
        <v>0.01</v>
      </c>
      <c r="Z348" s="37">
        <v>155183</v>
      </c>
      <c r="AA348" s="12">
        <v>0</v>
      </c>
      <c r="AB348" s="37"/>
      <c r="AD348" s="37">
        <v>144846</v>
      </c>
      <c r="AE348" s="12">
        <v>0</v>
      </c>
      <c r="AF348" s="37"/>
      <c r="AH348" s="37">
        <v>99020947</v>
      </c>
      <c r="AI348" s="12">
        <v>0.08</v>
      </c>
      <c r="AN348" s="37">
        <v>264904914</v>
      </c>
      <c r="AO348" s="12">
        <v>0.23</v>
      </c>
      <c r="AP348" s="37">
        <v>87490686</v>
      </c>
      <c r="AQ348" s="12">
        <v>7.0000000000000007E-2</v>
      </c>
      <c r="AR348" s="37">
        <v>80435</v>
      </c>
      <c r="AS348" s="12">
        <v>0</v>
      </c>
      <c r="AT348" s="37">
        <v>3274560</v>
      </c>
      <c r="AU348" s="12">
        <v>0</v>
      </c>
      <c r="AV348" s="37">
        <v>19526</v>
      </c>
      <c r="AW348" s="12">
        <v>0</v>
      </c>
      <c r="AX348" s="37"/>
      <c r="BA348" s="12">
        <v>65587</v>
      </c>
      <c r="BB348" s="12">
        <v>7708</v>
      </c>
      <c r="BC348" s="12">
        <v>5248</v>
      </c>
      <c r="BD348" s="12">
        <v>307182</v>
      </c>
      <c r="BE348" s="12">
        <v>2157</v>
      </c>
      <c r="BH348" s="12">
        <v>378928</v>
      </c>
      <c r="BI348" s="12">
        <v>1572950</v>
      </c>
      <c r="BJ348" s="12">
        <v>1300</v>
      </c>
      <c r="BK348" s="12">
        <v>4632</v>
      </c>
      <c r="BL348" s="12">
        <v>7205</v>
      </c>
      <c r="BM348" s="12">
        <v>0</v>
      </c>
      <c r="BN348" s="12">
        <v>0</v>
      </c>
      <c r="BQ348" s="12">
        <v>0.19</v>
      </c>
      <c r="BV348" s="12">
        <v>0.32</v>
      </c>
      <c r="BY348" s="12">
        <v>0.2</v>
      </c>
      <c r="BZ348" s="12">
        <v>0</v>
      </c>
      <c r="CA348" s="12">
        <v>0.01</v>
      </c>
      <c r="CB348" s="12">
        <v>0</v>
      </c>
      <c r="CC348" s="12">
        <v>0</v>
      </c>
      <c r="CD348" s="12">
        <v>0</v>
      </c>
      <c r="CE348" s="12">
        <v>0</v>
      </c>
      <c r="CF348" s="12">
        <v>0.26</v>
      </c>
      <c r="CG348" s="12" t="s">
        <v>934</v>
      </c>
      <c r="CH348" s="12">
        <v>7.0960000000000001</v>
      </c>
      <c r="CI348" s="12" t="s">
        <v>967</v>
      </c>
      <c r="CJ348" s="12" t="s">
        <v>968</v>
      </c>
      <c r="CK348" s="12" t="s">
        <v>932</v>
      </c>
      <c r="CL348" s="37">
        <v>116840939195</v>
      </c>
      <c r="CM348" s="12">
        <v>10233</v>
      </c>
      <c r="CN348" s="12" t="s">
        <v>1506</v>
      </c>
      <c r="CO348" s="12" t="s">
        <v>1507</v>
      </c>
      <c r="CP348" s="12">
        <v>1431939.0647046966</v>
      </c>
      <c r="CQ348" s="12">
        <v>70</v>
      </c>
      <c r="CS348" s="12"/>
      <c r="CT348" s="36" t="str">
        <f t="shared" si="5"/>
        <v>100bn</v>
      </c>
      <c r="CU348" s="36" t="str">
        <f>VLOOKUP(CK348,Mapping!B:C,2,FALSE)</f>
        <v>US/CA</v>
      </c>
    </row>
    <row r="349" spans="1:99" ht="16" customHeight="1" x14ac:dyDescent="0.35">
      <c r="A349" s="12" t="s">
        <v>628</v>
      </c>
      <c r="B349" s="12" t="s">
        <v>925</v>
      </c>
      <c r="C349" s="12">
        <v>347</v>
      </c>
      <c r="D349" s="12">
        <v>7606</v>
      </c>
      <c r="E349" s="37">
        <v>12737583</v>
      </c>
      <c r="G349" s="37">
        <v>378703</v>
      </c>
      <c r="H349" s="12">
        <v>0.01</v>
      </c>
      <c r="I349" s="37"/>
      <c r="K349" s="37"/>
      <c r="M349" s="37">
        <v>3346269</v>
      </c>
      <c r="N349" s="12">
        <v>0.1</v>
      </c>
      <c r="O349" s="37"/>
      <c r="Q349" s="12">
        <v>9619</v>
      </c>
      <c r="R349" s="37"/>
      <c r="T349" s="37">
        <v>1553503</v>
      </c>
      <c r="U349" s="12">
        <v>0.05</v>
      </c>
      <c r="V349" s="37"/>
      <c r="X349" s="37">
        <v>1093428</v>
      </c>
      <c r="Y349" s="12">
        <v>0.03</v>
      </c>
      <c r="Z349" s="37">
        <v>888253</v>
      </c>
      <c r="AA349" s="12">
        <v>0.03</v>
      </c>
      <c r="AB349" s="37"/>
      <c r="AD349" s="37">
        <v>690470</v>
      </c>
      <c r="AE349" s="12">
        <v>0.02</v>
      </c>
      <c r="AF349" s="37"/>
      <c r="AH349" s="37">
        <v>1214687</v>
      </c>
      <c r="AI349" s="12">
        <v>0.04</v>
      </c>
      <c r="AN349" s="37">
        <v>2985117</v>
      </c>
      <c r="AO349" s="12">
        <v>0.09</v>
      </c>
      <c r="AP349" s="37">
        <v>587153</v>
      </c>
      <c r="AQ349" s="12">
        <v>0.02</v>
      </c>
      <c r="AR349" s="37"/>
      <c r="AT349" s="37"/>
      <c r="AV349" s="37"/>
      <c r="AX349" s="37"/>
      <c r="BA349" s="12">
        <v>10701</v>
      </c>
      <c r="BB349" s="12">
        <v>26672</v>
      </c>
      <c r="BC349" s="12">
        <v>30039</v>
      </c>
      <c r="BH349" s="12">
        <v>2543</v>
      </c>
      <c r="BI349" s="12">
        <v>17725</v>
      </c>
      <c r="BJ349" s="12">
        <v>6197</v>
      </c>
      <c r="BK349" s="12">
        <v>13878</v>
      </c>
      <c r="BN349" s="12">
        <v>0</v>
      </c>
      <c r="BQ349" s="12">
        <v>0</v>
      </c>
      <c r="BV349" s="12">
        <v>0</v>
      </c>
      <c r="BY349" s="12">
        <v>0</v>
      </c>
      <c r="BZ349" s="12">
        <v>0</v>
      </c>
      <c r="CB349" s="12">
        <v>0</v>
      </c>
      <c r="CC349" s="12">
        <v>0</v>
      </c>
      <c r="CD349" s="12">
        <v>0</v>
      </c>
      <c r="CE349" s="12">
        <v>0</v>
      </c>
      <c r="CG349" s="12" t="s">
        <v>940</v>
      </c>
      <c r="CH349" s="12">
        <v>36.000999999999998</v>
      </c>
      <c r="CI349" s="12" t="s">
        <v>941</v>
      </c>
      <c r="CJ349" s="12" t="s">
        <v>941</v>
      </c>
      <c r="CK349" s="12" t="s">
        <v>932</v>
      </c>
      <c r="CL349" s="37">
        <v>3241687058</v>
      </c>
      <c r="CM349" s="12">
        <v>1057</v>
      </c>
      <c r="CN349" s="12" t="s">
        <v>1509</v>
      </c>
      <c r="CO349" s="12" t="s">
        <v>1507</v>
      </c>
      <c r="CP349" s="12">
        <v>16874.722838137473</v>
      </c>
      <c r="CQ349" s="12">
        <v>80</v>
      </c>
      <c r="CS349" s="12"/>
      <c r="CT349" s="36" t="str">
        <f t="shared" si="5"/>
        <v>1bn - 50bn</v>
      </c>
      <c r="CU349" s="36" t="str">
        <f>VLOOKUP(CK349,Mapping!B:C,2,FALSE)</f>
        <v>US/CA</v>
      </c>
    </row>
    <row r="350" spans="1:99" ht="16" customHeight="1" x14ac:dyDescent="0.35">
      <c r="A350" s="12" t="s">
        <v>630</v>
      </c>
      <c r="B350" s="12" t="s">
        <v>925</v>
      </c>
      <c r="C350" s="12">
        <v>348</v>
      </c>
      <c r="D350" s="12">
        <v>7368</v>
      </c>
      <c r="E350" s="37">
        <v>2960326</v>
      </c>
      <c r="G350" s="37">
        <v>366853</v>
      </c>
      <c r="H350" s="12">
        <v>0.32</v>
      </c>
      <c r="I350" s="37"/>
      <c r="K350" s="37">
        <v>432313</v>
      </c>
      <c r="L350" s="12">
        <v>0.37</v>
      </c>
      <c r="M350" s="37"/>
      <c r="O350" s="37"/>
      <c r="R350" s="37"/>
      <c r="T350" s="37"/>
      <c r="V350" s="37"/>
      <c r="X350" s="37">
        <v>122616</v>
      </c>
      <c r="Y350" s="12">
        <v>0.11</v>
      </c>
      <c r="Z350" s="37">
        <v>1036488</v>
      </c>
      <c r="AA350" s="12">
        <v>0.89</v>
      </c>
      <c r="AB350" s="37"/>
      <c r="AD350" s="37"/>
      <c r="AF350" s="37"/>
      <c r="AH350" s="37"/>
      <c r="AN350" s="37">
        <v>1002056</v>
      </c>
      <c r="AO350" s="12">
        <v>0.86</v>
      </c>
      <c r="AP350" s="37"/>
      <c r="AR350" s="37"/>
      <c r="AT350" s="37"/>
      <c r="AV350" s="37"/>
      <c r="AX350" s="37"/>
      <c r="BA350" s="12">
        <v>1200</v>
      </c>
      <c r="BC350" s="12">
        <v>35052</v>
      </c>
      <c r="BG350" s="12">
        <v>6999</v>
      </c>
      <c r="BI350" s="12">
        <v>5950</v>
      </c>
      <c r="BN350" s="12">
        <v>0</v>
      </c>
      <c r="BS350" s="12">
        <v>0</v>
      </c>
      <c r="BY350" s="12">
        <v>0</v>
      </c>
      <c r="BZ350" s="12">
        <v>0</v>
      </c>
      <c r="CD350" s="12">
        <v>0</v>
      </c>
      <c r="CG350" s="12" t="s">
        <v>940</v>
      </c>
      <c r="CH350" s="12">
        <v>91.216999999999999</v>
      </c>
      <c r="CI350" s="12" t="s">
        <v>1009</v>
      </c>
      <c r="CJ350" s="12"/>
      <c r="CK350" s="12" t="s">
        <v>1010</v>
      </c>
      <c r="CL350" s="37">
        <v>115921914</v>
      </c>
      <c r="CM350" s="12">
        <v>1287</v>
      </c>
      <c r="CN350" s="12" t="s">
        <v>1506</v>
      </c>
      <c r="CO350" s="12" t="s">
        <v>1507</v>
      </c>
      <c r="CP350" s="12">
        <v>2605.5835517032856</v>
      </c>
      <c r="CQ350" s="12">
        <v>95</v>
      </c>
      <c r="CS350" s="12"/>
      <c r="CT350" s="36" t="str">
        <f t="shared" si="5"/>
        <v>500mn</v>
      </c>
      <c r="CU350" s="36" t="str">
        <f>VLOOKUP(CK350,Mapping!B:C,2,FALSE)</f>
        <v>Africa</v>
      </c>
    </row>
    <row r="351" spans="1:99" ht="16" customHeight="1" x14ac:dyDescent="0.35">
      <c r="A351" s="12" t="s">
        <v>631</v>
      </c>
      <c r="B351" s="12" t="s">
        <v>925</v>
      </c>
      <c r="C351" s="12">
        <v>349</v>
      </c>
      <c r="D351" s="12">
        <v>7362</v>
      </c>
      <c r="E351" s="37">
        <v>9232250</v>
      </c>
      <c r="G351" s="37">
        <v>366554</v>
      </c>
      <c r="H351" s="12">
        <v>0.03</v>
      </c>
      <c r="I351" s="37"/>
      <c r="K351" s="37"/>
      <c r="M351" s="37">
        <v>708096</v>
      </c>
      <c r="N351" s="12">
        <v>0.06</v>
      </c>
      <c r="O351" s="37"/>
      <c r="Q351" s="12">
        <v>2150</v>
      </c>
      <c r="R351" s="37"/>
      <c r="T351" s="37">
        <v>0</v>
      </c>
      <c r="U351" s="12">
        <v>0</v>
      </c>
      <c r="V351" s="37"/>
      <c r="X351" s="37">
        <v>1276739</v>
      </c>
      <c r="Y351" s="12">
        <v>0.1</v>
      </c>
      <c r="Z351" s="37">
        <v>719379</v>
      </c>
      <c r="AA351" s="12">
        <v>0.06</v>
      </c>
      <c r="AB351" s="37"/>
      <c r="AD351" s="37">
        <v>564899</v>
      </c>
      <c r="AE351" s="12">
        <v>0.05</v>
      </c>
      <c r="AF351" s="37"/>
      <c r="AH351" s="37">
        <v>271502</v>
      </c>
      <c r="AI351" s="12">
        <v>0.02</v>
      </c>
      <c r="AN351" s="37">
        <v>2214628</v>
      </c>
      <c r="AO351" s="12">
        <v>0.18</v>
      </c>
      <c r="AP351" s="37">
        <v>760552</v>
      </c>
      <c r="AQ351" s="12">
        <v>0.06</v>
      </c>
      <c r="AR351" s="37">
        <v>0</v>
      </c>
      <c r="AS351" s="12">
        <v>0</v>
      </c>
      <c r="AT351" s="37">
        <v>2349901</v>
      </c>
      <c r="AU351" s="12">
        <v>0.19</v>
      </c>
      <c r="AV351" s="37"/>
      <c r="AX351" s="37"/>
      <c r="BA351" s="12">
        <v>12495</v>
      </c>
      <c r="BB351" s="12">
        <v>5644</v>
      </c>
      <c r="BC351" s="12">
        <v>24328</v>
      </c>
      <c r="BD351" s="12">
        <v>220441</v>
      </c>
      <c r="BE351" s="12">
        <v>0</v>
      </c>
      <c r="BH351" s="12">
        <v>3294</v>
      </c>
      <c r="BI351" s="12">
        <v>13150</v>
      </c>
      <c r="BJ351" s="12">
        <v>5070</v>
      </c>
      <c r="BK351" s="12">
        <v>0</v>
      </c>
      <c r="BM351" s="12">
        <v>0</v>
      </c>
      <c r="BN351" s="12">
        <v>0</v>
      </c>
      <c r="BQ351" s="12">
        <v>0</v>
      </c>
      <c r="BV351" s="12">
        <v>0</v>
      </c>
      <c r="BY351" s="12">
        <v>0</v>
      </c>
      <c r="BZ351" s="12">
        <v>0</v>
      </c>
      <c r="CB351" s="12">
        <v>0</v>
      </c>
      <c r="CC351" s="12">
        <v>0</v>
      </c>
      <c r="CD351" s="12">
        <v>0</v>
      </c>
      <c r="CE351" s="12">
        <v>0</v>
      </c>
      <c r="CF351" s="12">
        <v>0.19</v>
      </c>
      <c r="CG351" s="12" t="s">
        <v>976</v>
      </c>
      <c r="CH351" s="12">
        <v>164.905</v>
      </c>
      <c r="CI351" s="12" t="s">
        <v>941</v>
      </c>
      <c r="CJ351" s="12" t="s">
        <v>941</v>
      </c>
      <c r="CK351" s="12" t="s">
        <v>932</v>
      </c>
      <c r="CL351" s="37">
        <v>1243364388</v>
      </c>
      <c r="CM351" s="12">
        <v>12372</v>
      </c>
      <c r="CN351" s="12" t="s">
        <v>1533</v>
      </c>
      <c r="CO351" s="12" t="s">
        <v>1507</v>
      </c>
      <c r="CP351" s="12">
        <v>11875.065510985689</v>
      </c>
      <c r="CQ351" s="12">
        <v>48</v>
      </c>
      <c r="CS351" s="12"/>
      <c r="CT351" s="36" t="str">
        <f t="shared" si="5"/>
        <v>1bn - 50bn</v>
      </c>
      <c r="CU351" s="36" t="str">
        <f>VLOOKUP(CK351,Mapping!B:C,2,FALSE)</f>
        <v>US/CA</v>
      </c>
    </row>
    <row r="352" spans="1:99" ht="16" customHeight="1" x14ac:dyDescent="0.35">
      <c r="A352" s="12" t="s">
        <v>637</v>
      </c>
      <c r="B352" s="12" t="s">
        <v>925</v>
      </c>
      <c r="C352" s="12">
        <v>350</v>
      </c>
      <c r="D352" s="12">
        <v>7036</v>
      </c>
      <c r="E352" s="37">
        <v>26306931</v>
      </c>
      <c r="G352" s="37">
        <v>350322</v>
      </c>
      <c r="H352" s="12">
        <v>0</v>
      </c>
      <c r="I352" s="37"/>
      <c r="K352" s="37"/>
      <c r="M352" s="37">
        <v>5066451</v>
      </c>
      <c r="N352" s="12">
        <v>0.04</v>
      </c>
      <c r="O352" s="37"/>
      <c r="Q352" s="12">
        <v>21482</v>
      </c>
      <c r="R352" s="37"/>
      <c r="T352" s="37">
        <v>1043841</v>
      </c>
      <c r="U352" s="12">
        <v>0.01</v>
      </c>
      <c r="V352" s="37"/>
      <c r="X352" s="37">
        <v>7974025</v>
      </c>
      <c r="Y352" s="12">
        <v>7.0000000000000007E-2</v>
      </c>
      <c r="Z352" s="37"/>
      <c r="AB352" s="37"/>
      <c r="AD352" s="37"/>
      <c r="AF352" s="37"/>
      <c r="AH352" s="37">
        <v>2712747</v>
      </c>
      <c r="AI352" s="12">
        <v>0.02</v>
      </c>
      <c r="AN352" s="37">
        <v>7010183</v>
      </c>
      <c r="AO352" s="12">
        <v>0.06</v>
      </c>
      <c r="AP352" s="37">
        <v>1724517</v>
      </c>
      <c r="AQ352" s="12">
        <v>0.01</v>
      </c>
      <c r="AR352" s="37">
        <v>424845</v>
      </c>
      <c r="AS352" s="12">
        <v>0</v>
      </c>
      <c r="AT352" s="37"/>
      <c r="AV352" s="37"/>
      <c r="AX352" s="37"/>
      <c r="BA352" s="12">
        <v>78039</v>
      </c>
      <c r="BB352" s="12">
        <v>40383</v>
      </c>
      <c r="BE352" s="12">
        <v>11393</v>
      </c>
      <c r="BH352" s="12">
        <v>7469</v>
      </c>
      <c r="BI352" s="12">
        <v>41625</v>
      </c>
      <c r="BK352" s="12">
        <v>9325</v>
      </c>
      <c r="BM352" s="12">
        <v>0.01</v>
      </c>
      <c r="BN352" s="12">
        <v>0</v>
      </c>
      <c r="BQ352" s="12">
        <v>0.01</v>
      </c>
      <c r="BV352" s="12">
        <v>0.01</v>
      </c>
      <c r="BY352" s="12">
        <v>0.01</v>
      </c>
      <c r="BZ352" s="12">
        <v>0</v>
      </c>
      <c r="CC352" s="12">
        <v>0</v>
      </c>
      <c r="CE352" s="12">
        <v>0</v>
      </c>
      <c r="CG352" s="12" t="s">
        <v>996</v>
      </c>
      <c r="CH352" s="12">
        <v>32.457999999999998</v>
      </c>
      <c r="CI352" s="12" t="s">
        <v>1211</v>
      </c>
      <c r="CJ352" s="12" t="s">
        <v>1212</v>
      </c>
      <c r="CK352" s="12" t="s">
        <v>932</v>
      </c>
      <c r="CL352" s="37">
        <v>11759248191</v>
      </c>
      <c r="CM352" s="12">
        <v>11125</v>
      </c>
      <c r="CN352" s="12" t="s">
        <v>1506</v>
      </c>
      <c r="CO352" s="12" t="s">
        <v>1507</v>
      </c>
      <c r="CP352" s="12">
        <v>58400.705502922799</v>
      </c>
      <c r="CQ352" s="12">
        <v>65</v>
      </c>
      <c r="CS352" s="12"/>
      <c r="CT352" s="36" t="str">
        <f t="shared" si="5"/>
        <v>1bn - 50bn</v>
      </c>
      <c r="CU352" s="36" t="str">
        <f>VLOOKUP(CK352,Mapping!B:C,2,FALSE)</f>
        <v>US/CA</v>
      </c>
    </row>
    <row r="353" spans="1:99" ht="16" customHeight="1" x14ac:dyDescent="0.35">
      <c r="A353" s="12" t="s">
        <v>640</v>
      </c>
      <c r="B353" s="12" t="s">
        <v>925</v>
      </c>
      <c r="C353" s="12">
        <v>351</v>
      </c>
      <c r="D353" s="12">
        <v>6938</v>
      </c>
      <c r="E353" s="37">
        <v>53132329</v>
      </c>
      <c r="G353" s="37">
        <v>498912</v>
      </c>
      <c r="H353" s="12">
        <v>0</v>
      </c>
      <c r="I353" s="37"/>
      <c r="K353" s="37"/>
      <c r="M353" s="37">
        <v>18309894</v>
      </c>
      <c r="N353" s="12">
        <v>7.0000000000000007E-2</v>
      </c>
      <c r="O353" s="37"/>
      <c r="Q353" s="12">
        <v>38670</v>
      </c>
      <c r="R353" s="37"/>
      <c r="T353" s="37">
        <v>1399183</v>
      </c>
      <c r="U353" s="12">
        <v>0.01</v>
      </c>
      <c r="V353" s="37"/>
      <c r="X353" s="37">
        <v>515131</v>
      </c>
      <c r="Y353" s="12">
        <v>0</v>
      </c>
      <c r="Z353" s="37">
        <v>3082524</v>
      </c>
      <c r="AA353" s="12">
        <v>0.01</v>
      </c>
      <c r="AB353" s="37"/>
      <c r="AD353" s="37">
        <v>4476020</v>
      </c>
      <c r="AE353" s="12">
        <v>0.02</v>
      </c>
      <c r="AF353" s="37"/>
      <c r="AH353" s="37">
        <v>5248292</v>
      </c>
      <c r="AI353" s="12">
        <v>0.02</v>
      </c>
      <c r="AN353" s="37">
        <v>17972487</v>
      </c>
      <c r="AO353" s="12">
        <v>0.06</v>
      </c>
      <c r="AP353" s="37">
        <v>1391902</v>
      </c>
      <c r="AQ353" s="12">
        <v>0.01</v>
      </c>
      <c r="AR353" s="37">
        <v>237984</v>
      </c>
      <c r="AS353" s="12">
        <v>0</v>
      </c>
      <c r="AT353" s="37"/>
      <c r="AV353" s="37"/>
      <c r="AX353" s="37"/>
      <c r="BA353" s="12">
        <v>4543</v>
      </c>
      <c r="BB353" s="12">
        <v>124914</v>
      </c>
      <c r="BC353" s="12">
        <v>107405</v>
      </c>
      <c r="BE353" s="12">
        <v>2898</v>
      </c>
      <c r="BH353" s="12">
        <v>4913</v>
      </c>
      <c r="BI353" s="12">
        <v>83900</v>
      </c>
      <c r="BJ353" s="12">
        <v>34257</v>
      </c>
      <c r="BK353" s="12">
        <v>10167</v>
      </c>
      <c r="BM353" s="12">
        <v>0</v>
      </c>
      <c r="BN353" s="12">
        <v>0</v>
      </c>
      <c r="BQ353" s="12">
        <v>0.01</v>
      </c>
      <c r="BV353" s="12">
        <v>0</v>
      </c>
      <c r="BY353" s="12">
        <v>0.01</v>
      </c>
      <c r="BZ353" s="12">
        <v>0</v>
      </c>
      <c r="CB353" s="12">
        <v>0.01</v>
      </c>
      <c r="CC353" s="12">
        <v>0.01</v>
      </c>
      <c r="CD353" s="12">
        <v>0.01</v>
      </c>
      <c r="CE353" s="12">
        <v>0</v>
      </c>
      <c r="CG353" s="12" t="s">
        <v>991</v>
      </c>
      <c r="CH353" s="12">
        <v>37.259</v>
      </c>
      <c r="CI353" s="12" t="s">
        <v>1213</v>
      </c>
      <c r="CJ353" s="12" t="s">
        <v>1214</v>
      </c>
      <c r="CK353" s="12" t="s">
        <v>932</v>
      </c>
      <c r="CL353" s="37">
        <v>27614681431</v>
      </c>
      <c r="CM353" s="12">
        <v>10725</v>
      </c>
      <c r="CN353" s="12" t="s">
        <v>1534</v>
      </c>
      <c r="CO353" s="12" t="s">
        <v>1507</v>
      </c>
      <c r="CP353" s="12">
        <v>133546.64382181011</v>
      </c>
      <c r="CQ353" s="12">
        <v>54</v>
      </c>
      <c r="CS353" s="12"/>
      <c r="CT353" s="36" t="str">
        <f t="shared" si="5"/>
        <v>1bn - 50bn</v>
      </c>
      <c r="CU353" s="36" t="str">
        <f>VLOOKUP(CK353,Mapping!B:C,2,FALSE)</f>
        <v>US/CA</v>
      </c>
    </row>
    <row r="354" spans="1:99" ht="16" customHeight="1" x14ac:dyDescent="0.35">
      <c r="A354" s="12" t="s">
        <v>639</v>
      </c>
      <c r="B354" s="12" t="s">
        <v>925</v>
      </c>
      <c r="C354" s="12">
        <v>352</v>
      </c>
      <c r="D354" s="12">
        <v>6774</v>
      </c>
      <c r="E354" s="37">
        <v>11074882</v>
      </c>
      <c r="F354" s="12">
        <v>170</v>
      </c>
      <c r="G354" s="37">
        <v>430691</v>
      </c>
      <c r="H354" s="12">
        <v>7.0000000000000007E-2</v>
      </c>
      <c r="I354" s="37">
        <v>10737</v>
      </c>
      <c r="J354" s="12">
        <v>0</v>
      </c>
      <c r="K354" s="37">
        <v>5560167</v>
      </c>
      <c r="L354" s="12">
        <v>0.86</v>
      </c>
      <c r="M354" s="37"/>
      <c r="O354" s="37">
        <v>2802149</v>
      </c>
      <c r="P354" s="12">
        <v>0.44</v>
      </c>
      <c r="Q354" s="12">
        <v>159</v>
      </c>
      <c r="R354" s="37">
        <v>1125197</v>
      </c>
      <c r="S354" s="12">
        <v>0.17</v>
      </c>
      <c r="T354" s="37"/>
      <c r="V354" s="37"/>
      <c r="X354" s="37">
        <v>212662</v>
      </c>
      <c r="Y354" s="12">
        <v>0.03</v>
      </c>
      <c r="Z354" s="37"/>
      <c r="AB354" s="37"/>
      <c r="AD354" s="37"/>
      <c r="AF354" s="37"/>
      <c r="AH354" s="37">
        <v>18994</v>
      </c>
      <c r="AI354" s="12">
        <v>0</v>
      </c>
      <c r="AL354" s="12">
        <v>123217</v>
      </c>
      <c r="AN354" s="37"/>
      <c r="AP354" s="37"/>
      <c r="AR354" s="37">
        <v>914285</v>
      </c>
      <c r="AS354" s="12">
        <v>0.14000000000000001</v>
      </c>
      <c r="AT354" s="37"/>
      <c r="AV354" s="37"/>
      <c r="AX354" s="37"/>
      <c r="AZ354" s="12">
        <v>83804</v>
      </c>
      <c r="BA354" s="12">
        <v>1609</v>
      </c>
      <c r="BE354" s="12">
        <v>9768</v>
      </c>
      <c r="BG354" s="12">
        <v>65272</v>
      </c>
      <c r="BM354" s="12">
        <v>0.01</v>
      </c>
      <c r="BN354" s="12">
        <v>0</v>
      </c>
      <c r="BO354" s="12">
        <v>0</v>
      </c>
      <c r="BQ354" s="12">
        <v>0</v>
      </c>
      <c r="BS354" s="12">
        <v>0</v>
      </c>
      <c r="BU354" s="12">
        <v>0</v>
      </c>
      <c r="BX354" s="12">
        <v>0</v>
      </c>
      <c r="BZ354" s="12">
        <v>0</v>
      </c>
      <c r="CG354" s="12" t="s">
        <v>940</v>
      </c>
      <c r="CH354" s="12">
        <v>107.79</v>
      </c>
      <c r="CI354" s="12" t="s">
        <v>1153</v>
      </c>
      <c r="CJ354" s="12"/>
      <c r="CK354" s="12" t="s">
        <v>1154</v>
      </c>
      <c r="CL354" s="37">
        <v>641106036</v>
      </c>
      <c r="CM354" s="12">
        <v>14060</v>
      </c>
      <c r="CN354" s="12" t="s">
        <v>1506</v>
      </c>
      <c r="CO354" s="12" t="s">
        <v>1507</v>
      </c>
      <c r="CP354" s="12">
        <v>801.83430759927433</v>
      </c>
      <c r="CQ354" s="12">
        <v>96</v>
      </c>
      <c r="CS354" s="12"/>
      <c r="CT354" s="36" t="str">
        <f t="shared" si="5"/>
        <v>500mn - 1bn</v>
      </c>
      <c r="CU354" s="36" t="str">
        <f>VLOOKUP(CK354,Mapping!B:C,2,FALSE)</f>
        <v>Oceania</v>
      </c>
    </row>
    <row r="355" spans="1:99" ht="16" customHeight="1" x14ac:dyDescent="0.35">
      <c r="A355" s="12" t="s">
        <v>276</v>
      </c>
      <c r="B355" s="12" t="s">
        <v>933</v>
      </c>
      <c r="E355" s="37">
        <v>1024652754</v>
      </c>
      <c r="F355" s="12">
        <v>121602</v>
      </c>
      <c r="G355" s="37" t="s">
        <v>1505</v>
      </c>
      <c r="I355" s="37">
        <v>5909549</v>
      </c>
      <c r="J355" s="12">
        <v>0.01</v>
      </c>
      <c r="K355" s="37">
        <v>475226566</v>
      </c>
      <c r="L355" s="12">
        <v>0.41</v>
      </c>
      <c r="M355" s="37">
        <v>104005587</v>
      </c>
      <c r="N355" s="12">
        <v>0.09</v>
      </c>
      <c r="O355" s="37">
        <v>17616216</v>
      </c>
      <c r="P355" s="12">
        <v>0.02</v>
      </c>
      <c r="Q355" s="12">
        <v>1047700</v>
      </c>
      <c r="R355" s="37">
        <v>396838</v>
      </c>
      <c r="S355" s="12">
        <v>0</v>
      </c>
      <c r="T355" s="37"/>
      <c r="V355" s="37"/>
      <c r="X355" s="37"/>
      <c r="Z355" s="37"/>
      <c r="AB355" s="37"/>
      <c r="AD355" s="37"/>
      <c r="AF355" s="37">
        <v>4618814</v>
      </c>
      <c r="AG355" s="12">
        <v>0</v>
      </c>
      <c r="AH355" s="37">
        <v>132303556</v>
      </c>
      <c r="AI355" s="12">
        <v>0.11</v>
      </c>
      <c r="AL355" s="12">
        <v>1159976</v>
      </c>
      <c r="AN355" s="37">
        <v>129391554</v>
      </c>
      <c r="AO355" s="12">
        <v>0.11</v>
      </c>
      <c r="AP355" s="37">
        <v>39928962</v>
      </c>
      <c r="AQ355" s="12">
        <v>0.03</v>
      </c>
      <c r="AR355" s="37">
        <v>115255112</v>
      </c>
      <c r="AS355" s="12">
        <v>0.1</v>
      </c>
      <c r="AT355" s="37"/>
      <c r="AV355" s="37"/>
      <c r="AX355" s="37"/>
      <c r="AZ355" s="12">
        <v>37487</v>
      </c>
      <c r="BB355" s="12">
        <v>828994</v>
      </c>
      <c r="BE355" s="12">
        <v>3090778</v>
      </c>
      <c r="BF355" s="12">
        <v>342404</v>
      </c>
      <c r="BG355" s="12">
        <v>7693761</v>
      </c>
      <c r="BH355" s="12">
        <v>172935</v>
      </c>
      <c r="BI355" s="12">
        <v>768300</v>
      </c>
      <c r="BM355" s="12">
        <v>3.45</v>
      </c>
      <c r="BO355" s="12">
        <v>0.02</v>
      </c>
      <c r="BP355" s="12">
        <v>0.01</v>
      </c>
      <c r="BQ355" s="12">
        <v>0.25</v>
      </c>
      <c r="BS355" s="12">
        <v>0.08</v>
      </c>
      <c r="BU355" s="12">
        <v>0.01</v>
      </c>
      <c r="BV355" s="12">
        <v>0.15</v>
      </c>
      <c r="BX355" s="12">
        <v>0</v>
      </c>
      <c r="BY355" s="12">
        <v>0.1</v>
      </c>
      <c r="CC355" s="12">
        <v>0.03</v>
      </c>
      <c r="CG355" s="12" t="s">
        <v>940</v>
      </c>
      <c r="CH355" s="12">
        <v>41.561999999999998</v>
      </c>
      <c r="CI355" s="12" t="s">
        <v>1081</v>
      </c>
      <c r="CJ355" s="12" t="s">
        <v>1082</v>
      </c>
      <c r="CK355" s="12" t="s">
        <v>932</v>
      </c>
      <c r="CL355" s="37">
        <v>116194236811</v>
      </c>
      <c r="CN355" s="12" t="s">
        <v>1506</v>
      </c>
      <c r="CS355" s="12"/>
      <c r="CT355" s="36" t="str">
        <f t="shared" si="5"/>
        <v>100bn</v>
      </c>
      <c r="CU355" s="36" t="str">
        <f>VLOOKUP(CK355,Mapping!B:C,2,FALSE)</f>
        <v>US/CA</v>
      </c>
    </row>
    <row r="356" spans="1:99" ht="16" customHeight="1" x14ac:dyDescent="0.35">
      <c r="A356" s="12" t="s">
        <v>644</v>
      </c>
      <c r="B356" s="12" t="s">
        <v>925</v>
      </c>
      <c r="C356" s="12">
        <v>354</v>
      </c>
      <c r="D356" s="12">
        <v>6629</v>
      </c>
      <c r="E356" s="37">
        <v>13968221</v>
      </c>
      <c r="G356" s="37">
        <v>330058</v>
      </c>
      <c r="H356" s="12">
        <v>0</v>
      </c>
      <c r="I356" s="37"/>
      <c r="K356" s="37"/>
      <c r="M356" s="37">
        <v>6385036</v>
      </c>
      <c r="N356" s="12">
        <v>0.09</v>
      </c>
      <c r="O356" s="37"/>
      <c r="Q356" s="12">
        <v>3297</v>
      </c>
      <c r="R356" s="37"/>
      <c r="T356" s="37"/>
      <c r="V356" s="37"/>
      <c r="X356" s="37">
        <v>2744350</v>
      </c>
      <c r="Y356" s="12">
        <v>0.04</v>
      </c>
      <c r="Z356" s="37">
        <v>890057</v>
      </c>
      <c r="AA356" s="12">
        <v>0.01</v>
      </c>
      <c r="AB356" s="37"/>
      <c r="AD356" s="37">
        <v>350416</v>
      </c>
      <c r="AE356" s="12">
        <v>0.01</v>
      </c>
      <c r="AF356" s="37"/>
      <c r="AH356" s="37">
        <v>416345</v>
      </c>
      <c r="AI356" s="12">
        <v>0.01</v>
      </c>
      <c r="AN356" s="37">
        <v>0</v>
      </c>
      <c r="AO356" s="12">
        <v>0</v>
      </c>
      <c r="AP356" s="37">
        <v>2377705</v>
      </c>
      <c r="AQ356" s="12">
        <v>0.04</v>
      </c>
      <c r="AR356" s="37">
        <v>474254</v>
      </c>
      <c r="AS356" s="12">
        <v>0.01</v>
      </c>
      <c r="AT356" s="37"/>
      <c r="AV356" s="37"/>
      <c r="AX356" s="37"/>
      <c r="BA356" s="12">
        <v>26858</v>
      </c>
      <c r="BB356" s="12">
        <v>50893</v>
      </c>
      <c r="BC356" s="12">
        <v>30100</v>
      </c>
      <c r="BE356" s="12">
        <v>12718</v>
      </c>
      <c r="BH356" s="12">
        <v>10298</v>
      </c>
      <c r="BI356" s="12">
        <v>0</v>
      </c>
      <c r="BJ356" s="12">
        <v>3145</v>
      </c>
      <c r="BM356" s="12">
        <v>0.01</v>
      </c>
      <c r="BN356" s="12">
        <v>0</v>
      </c>
      <c r="BQ356" s="12">
        <v>0</v>
      </c>
      <c r="BV356" s="12">
        <v>0.01</v>
      </c>
      <c r="BY356" s="12">
        <v>0</v>
      </c>
      <c r="BZ356" s="12">
        <v>0</v>
      </c>
      <c r="CB356" s="12">
        <v>0</v>
      </c>
      <c r="CC356" s="12">
        <v>0</v>
      </c>
      <c r="CD356" s="12">
        <v>0</v>
      </c>
      <c r="CG356" s="12" t="s">
        <v>959</v>
      </c>
      <c r="CH356" s="12">
        <v>225.87700000000001</v>
      </c>
      <c r="CI356" s="12" t="s">
        <v>1016</v>
      </c>
      <c r="CJ356" s="12" t="s">
        <v>1017</v>
      </c>
      <c r="CK356" s="12" t="s">
        <v>932</v>
      </c>
      <c r="CL356" s="37">
        <v>6745000834</v>
      </c>
      <c r="CM356" s="12">
        <v>10893</v>
      </c>
      <c r="CN356" s="12" t="s">
        <v>1506</v>
      </c>
      <c r="CO356" s="12" t="s">
        <v>1507</v>
      </c>
      <c r="CP356" s="12">
        <v>92189.619028421701</v>
      </c>
      <c r="CQ356" s="12">
        <v>49</v>
      </c>
      <c r="CS356" s="12"/>
      <c r="CT356" s="36" t="str">
        <f t="shared" si="5"/>
        <v>1bn - 50bn</v>
      </c>
      <c r="CU356" s="36" t="str">
        <f>VLOOKUP(CK356,Mapping!B:C,2,FALSE)</f>
        <v>US/CA</v>
      </c>
    </row>
    <row r="357" spans="1:99" ht="16" customHeight="1" x14ac:dyDescent="0.35">
      <c r="A357" s="12" t="s">
        <v>645</v>
      </c>
      <c r="B357" s="12" t="s">
        <v>925</v>
      </c>
      <c r="C357" s="12">
        <v>355</v>
      </c>
      <c r="D357" s="12">
        <v>6575</v>
      </c>
      <c r="E357" s="37">
        <v>25632729</v>
      </c>
      <c r="G357" s="37">
        <v>327369</v>
      </c>
      <c r="H357" s="12">
        <v>0.01</v>
      </c>
      <c r="I357" s="37"/>
      <c r="K357" s="37"/>
      <c r="M357" s="37">
        <v>5675434</v>
      </c>
      <c r="N357" s="12">
        <v>0.14000000000000001</v>
      </c>
      <c r="O357" s="37"/>
      <c r="Q357" s="12">
        <v>36044</v>
      </c>
      <c r="R357" s="37"/>
      <c r="T357" s="37">
        <v>624066</v>
      </c>
      <c r="U357" s="12">
        <v>0.02</v>
      </c>
      <c r="V357" s="37"/>
      <c r="X357" s="37">
        <v>0</v>
      </c>
      <c r="Y357" s="12">
        <v>0</v>
      </c>
      <c r="Z357" s="37">
        <v>862586</v>
      </c>
      <c r="AA357" s="12">
        <v>0.02</v>
      </c>
      <c r="AB357" s="37"/>
      <c r="AD357" s="37">
        <v>618938</v>
      </c>
      <c r="AE357" s="12">
        <v>0.02</v>
      </c>
      <c r="AF357" s="37"/>
      <c r="AH357" s="37">
        <v>4551636</v>
      </c>
      <c r="AI357" s="12">
        <v>0.11</v>
      </c>
      <c r="AN357" s="37">
        <v>6993342</v>
      </c>
      <c r="AO357" s="12">
        <v>0.17</v>
      </c>
      <c r="AP357" s="37">
        <v>5979358</v>
      </c>
      <c r="AQ357" s="12">
        <v>0.14000000000000001</v>
      </c>
      <c r="AR357" s="37">
        <v>0</v>
      </c>
      <c r="AS357" s="12">
        <v>0</v>
      </c>
      <c r="AT357" s="37"/>
      <c r="AV357" s="37"/>
      <c r="AX357" s="37"/>
      <c r="BA357" s="12">
        <v>0</v>
      </c>
      <c r="BB357" s="12">
        <v>45237</v>
      </c>
      <c r="BC357" s="12">
        <v>29171</v>
      </c>
      <c r="BE357" s="12">
        <v>0</v>
      </c>
      <c r="BH357" s="12">
        <v>25897</v>
      </c>
      <c r="BI357" s="12">
        <v>41525</v>
      </c>
      <c r="BJ357" s="12">
        <v>5555</v>
      </c>
      <c r="BK357" s="12">
        <v>5575</v>
      </c>
      <c r="BM357" s="12">
        <v>0</v>
      </c>
      <c r="BN357" s="12">
        <v>0</v>
      </c>
      <c r="BQ357" s="12">
        <v>0.01</v>
      </c>
      <c r="BV357" s="12">
        <v>0.02</v>
      </c>
      <c r="BY357" s="12">
        <v>0.01</v>
      </c>
      <c r="BZ357" s="12">
        <v>0</v>
      </c>
      <c r="CB357" s="12">
        <v>0</v>
      </c>
      <c r="CC357" s="12">
        <v>0</v>
      </c>
      <c r="CD357" s="12">
        <v>0</v>
      </c>
      <c r="CE357" s="12">
        <v>0</v>
      </c>
      <c r="CG357" s="12" t="s">
        <v>991</v>
      </c>
      <c r="CH357" s="12">
        <v>37.526000000000003</v>
      </c>
      <c r="CI357" s="12" t="s">
        <v>1215</v>
      </c>
      <c r="CJ357" s="12" t="s">
        <v>1216</v>
      </c>
      <c r="CK357" s="12" t="s">
        <v>932</v>
      </c>
      <c r="CL357" s="37">
        <v>4116319946</v>
      </c>
      <c r="CM357" s="12">
        <v>11341</v>
      </c>
      <c r="CN357" s="12" t="s">
        <v>1531</v>
      </c>
      <c r="CO357" s="12" t="s">
        <v>1507</v>
      </c>
      <c r="CP357" s="12">
        <v>39406.631727474305</v>
      </c>
      <c r="CQ357" s="12">
        <v>78</v>
      </c>
      <c r="CS357" s="12"/>
      <c r="CT357" s="36" t="str">
        <f t="shared" si="5"/>
        <v>1bn - 50bn</v>
      </c>
      <c r="CU357" s="36" t="str">
        <f>VLOOKUP(CK357,Mapping!B:C,2,FALSE)</f>
        <v>US/CA</v>
      </c>
    </row>
    <row r="358" spans="1:99" ht="16" customHeight="1" x14ac:dyDescent="0.35">
      <c r="A358" s="12" t="s">
        <v>646</v>
      </c>
      <c r="B358" s="12" t="s">
        <v>925</v>
      </c>
      <c r="C358" s="12">
        <v>356</v>
      </c>
      <c r="D358" s="12">
        <v>6541</v>
      </c>
      <c r="E358" s="37">
        <v>52721006</v>
      </c>
      <c r="G358" s="37">
        <v>325676</v>
      </c>
      <c r="H358" s="12">
        <v>0</v>
      </c>
      <c r="I358" s="37"/>
      <c r="K358" s="37"/>
      <c r="M358" s="37">
        <v>1714411</v>
      </c>
      <c r="N358" s="12">
        <v>0.01</v>
      </c>
      <c r="O358" s="37"/>
      <c r="Q358" s="12">
        <v>9116</v>
      </c>
      <c r="R358" s="37"/>
      <c r="T358" s="37"/>
      <c r="V358" s="37"/>
      <c r="X358" s="37">
        <v>213658</v>
      </c>
      <c r="Y358" s="12">
        <v>0</v>
      </c>
      <c r="Z358" s="37">
        <v>0</v>
      </c>
      <c r="AA358" s="12">
        <v>0</v>
      </c>
      <c r="AB358" s="37"/>
      <c r="AD358" s="37"/>
      <c r="AF358" s="37"/>
      <c r="AH358" s="37">
        <v>1151168</v>
      </c>
      <c r="AI358" s="12">
        <v>0</v>
      </c>
      <c r="AN358" s="37">
        <v>14900322</v>
      </c>
      <c r="AO358" s="12">
        <v>0.06</v>
      </c>
      <c r="AP358" s="37">
        <v>34415771</v>
      </c>
      <c r="AQ358" s="12">
        <v>0.14000000000000001</v>
      </c>
      <c r="AR358" s="37">
        <v>0</v>
      </c>
      <c r="AS358" s="12">
        <v>0</v>
      </c>
      <c r="AT358" s="37">
        <v>0</v>
      </c>
      <c r="AU358" s="12">
        <v>0</v>
      </c>
      <c r="AV358" s="37"/>
      <c r="AX358" s="37"/>
      <c r="BA358" s="12">
        <v>2091</v>
      </c>
      <c r="BB358" s="12">
        <v>13665</v>
      </c>
      <c r="BC358" s="12">
        <v>0</v>
      </c>
      <c r="BD358" s="12">
        <v>0</v>
      </c>
      <c r="BE358" s="12">
        <v>0</v>
      </c>
      <c r="BH358" s="12">
        <v>149057</v>
      </c>
      <c r="BI358" s="12">
        <v>88475</v>
      </c>
      <c r="BM358" s="12">
        <v>0</v>
      </c>
      <c r="BN358" s="12">
        <v>0</v>
      </c>
      <c r="BQ358" s="12">
        <v>0</v>
      </c>
      <c r="BV358" s="12">
        <v>0.13</v>
      </c>
      <c r="BY358" s="12">
        <v>0.01</v>
      </c>
      <c r="BZ358" s="12">
        <v>0</v>
      </c>
      <c r="CC358" s="12">
        <v>0</v>
      </c>
      <c r="CD358" s="12">
        <v>0</v>
      </c>
      <c r="CF358" s="12">
        <v>0</v>
      </c>
      <c r="CG358" s="12" t="s">
        <v>940</v>
      </c>
      <c r="CH358" s="12">
        <v>42.139000000000003</v>
      </c>
      <c r="CI358" s="12" t="s">
        <v>967</v>
      </c>
      <c r="CJ358" s="12" t="s">
        <v>968</v>
      </c>
      <c r="CK358" s="12" t="s">
        <v>932</v>
      </c>
      <c r="CL358" s="37">
        <v>24257486125</v>
      </c>
      <c r="CM358" s="12">
        <v>367</v>
      </c>
      <c r="CN358" s="12" t="s">
        <v>1506</v>
      </c>
      <c r="CO358" s="12" t="s">
        <v>1507</v>
      </c>
      <c r="CP358" s="12">
        <v>366324.75307397702</v>
      </c>
      <c r="CQ358" s="12">
        <v>61</v>
      </c>
      <c r="CS358" s="12"/>
      <c r="CT358" s="36" t="str">
        <f t="shared" si="5"/>
        <v>1bn - 50bn</v>
      </c>
      <c r="CU358" s="36" t="str">
        <f>VLOOKUP(CK358,Mapping!B:C,2,FALSE)</f>
        <v>US/CA</v>
      </c>
    </row>
    <row r="359" spans="1:99" ht="16" customHeight="1" x14ac:dyDescent="0.35">
      <c r="A359" s="12" t="s">
        <v>358</v>
      </c>
      <c r="B359" s="12" t="s">
        <v>933</v>
      </c>
      <c r="C359" s="12">
        <v>357</v>
      </c>
      <c r="D359" s="12">
        <v>6367</v>
      </c>
      <c r="E359" s="37">
        <v>85524347</v>
      </c>
      <c r="F359" s="12">
        <v>44938</v>
      </c>
      <c r="G359" s="37">
        <v>457851</v>
      </c>
      <c r="H359" s="12">
        <v>0.01</v>
      </c>
      <c r="I359" s="37">
        <v>2183873</v>
      </c>
      <c r="J359" s="12">
        <v>0.06</v>
      </c>
      <c r="K359" s="37">
        <v>24052375</v>
      </c>
      <c r="L359" s="12">
        <v>0.68</v>
      </c>
      <c r="M359" s="37"/>
      <c r="O359" s="37">
        <v>22819106</v>
      </c>
      <c r="P359" s="12">
        <v>0.64</v>
      </c>
      <c r="Q359" s="12">
        <v>1400</v>
      </c>
      <c r="R359" s="37">
        <v>1525341</v>
      </c>
      <c r="S359" s="12">
        <v>0.04</v>
      </c>
      <c r="T359" s="37">
        <v>224045</v>
      </c>
      <c r="U359" s="12">
        <v>0.01</v>
      </c>
      <c r="V359" s="37">
        <v>13244637</v>
      </c>
      <c r="W359" s="12">
        <v>0.37</v>
      </c>
      <c r="X359" s="37">
        <v>1723074</v>
      </c>
      <c r="Y359" s="12">
        <v>0.05</v>
      </c>
      <c r="Z359" s="37"/>
      <c r="AB359" s="37">
        <v>1711190</v>
      </c>
      <c r="AC359" s="12">
        <v>0.05</v>
      </c>
      <c r="AD359" s="37">
        <v>372381</v>
      </c>
      <c r="AE359" s="12">
        <v>0.01</v>
      </c>
      <c r="AF359" s="37">
        <v>3102555</v>
      </c>
      <c r="AG359" s="12">
        <v>0.09</v>
      </c>
      <c r="AH359" s="37">
        <v>176792</v>
      </c>
      <c r="AI359" s="12">
        <v>0</v>
      </c>
      <c r="AJ359" s="12">
        <v>118450</v>
      </c>
      <c r="AK359" s="12">
        <v>608694</v>
      </c>
      <c r="AL359" s="12">
        <v>1502571</v>
      </c>
      <c r="AM359" s="12">
        <v>128800</v>
      </c>
      <c r="AN359" s="37">
        <v>13559696</v>
      </c>
      <c r="AO359" s="12">
        <v>0.38</v>
      </c>
      <c r="AP359" s="37"/>
      <c r="AR359" s="37"/>
      <c r="AT359" s="37"/>
      <c r="AV359" s="37"/>
      <c r="AX359" s="37">
        <v>371431</v>
      </c>
      <c r="AY359" s="12">
        <v>0.01</v>
      </c>
      <c r="AZ359" s="12">
        <v>144090</v>
      </c>
      <c r="BA359" s="12">
        <v>15196</v>
      </c>
      <c r="BF359" s="12">
        <v>230000</v>
      </c>
      <c r="BG359" s="12">
        <v>389400</v>
      </c>
      <c r="BI359" s="12">
        <v>63300</v>
      </c>
      <c r="BJ359" s="12">
        <v>2850</v>
      </c>
      <c r="BK359" s="12">
        <v>1628</v>
      </c>
      <c r="BN359" s="12">
        <v>0</v>
      </c>
      <c r="BO359" s="12">
        <v>0.01</v>
      </c>
      <c r="BP359" s="12">
        <v>0.01</v>
      </c>
      <c r="BQ359" s="12">
        <v>0</v>
      </c>
      <c r="BR359" s="12">
        <v>0</v>
      </c>
      <c r="BS359" s="12">
        <v>0</v>
      </c>
      <c r="BT359" s="12">
        <v>0.02</v>
      </c>
      <c r="BU359" s="12">
        <v>0.01</v>
      </c>
      <c r="BW359" s="12">
        <v>0.01</v>
      </c>
      <c r="BX359" s="12">
        <v>0</v>
      </c>
      <c r="BY359" s="12">
        <v>0.01</v>
      </c>
      <c r="BZ359" s="12">
        <v>0</v>
      </c>
      <c r="CB359" s="12">
        <v>0</v>
      </c>
      <c r="CE359" s="12">
        <v>0</v>
      </c>
      <c r="CG359" s="12" t="s">
        <v>929</v>
      </c>
      <c r="CH359" s="12">
        <v>35.960999999999999</v>
      </c>
      <c r="CI359" s="12" t="s">
        <v>987</v>
      </c>
      <c r="CJ359" s="12"/>
      <c r="CK359" s="12" t="s">
        <v>979</v>
      </c>
      <c r="CL359" s="37">
        <v>3530916768</v>
      </c>
      <c r="CM359" s="12">
        <v>1990</v>
      </c>
      <c r="CN359" s="12" t="s">
        <v>1506</v>
      </c>
      <c r="CO359" s="12" t="s">
        <v>1507</v>
      </c>
      <c r="CP359" s="12">
        <v>1799.1735537190082</v>
      </c>
      <c r="CQ359" s="12">
        <v>95</v>
      </c>
      <c r="CS359" s="12"/>
      <c r="CT359" s="36" t="str">
        <f t="shared" si="5"/>
        <v>1bn - 50bn</v>
      </c>
      <c r="CU359" s="36" t="str">
        <f>VLOOKUP(CK359,Mapping!B:C,2,FALSE)</f>
        <v>EU</v>
      </c>
    </row>
    <row r="360" spans="1:99" ht="16" customHeight="1" x14ac:dyDescent="0.35">
      <c r="A360" s="12" t="s">
        <v>442</v>
      </c>
      <c r="B360" s="12" t="s">
        <v>925</v>
      </c>
      <c r="C360" s="12">
        <v>219</v>
      </c>
      <c r="D360" s="12">
        <v>28040</v>
      </c>
      <c r="E360" s="37">
        <v>197643227</v>
      </c>
      <c r="G360" s="37">
        <v>1396112</v>
      </c>
      <c r="H360" s="12">
        <v>0</v>
      </c>
      <c r="I360" s="37"/>
      <c r="K360" s="37"/>
      <c r="M360" s="37">
        <v>110113733</v>
      </c>
      <c r="N360" s="12">
        <v>0.1</v>
      </c>
      <c r="O360" s="37"/>
      <c r="Q360" s="12">
        <v>128049</v>
      </c>
      <c r="R360" s="37"/>
      <c r="T360" s="37">
        <v>1063206</v>
      </c>
      <c r="U360" s="12">
        <v>0</v>
      </c>
      <c r="V360" s="37"/>
      <c r="X360" s="37">
        <v>6593062</v>
      </c>
      <c r="Y360" s="12">
        <v>0.01</v>
      </c>
      <c r="Z360" s="37"/>
      <c r="AB360" s="37"/>
      <c r="AD360" s="37">
        <v>12943327</v>
      </c>
      <c r="AE360" s="12">
        <v>0.01</v>
      </c>
      <c r="AF360" s="37"/>
      <c r="AH360" s="37">
        <v>16170028</v>
      </c>
      <c r="AI360" s="12">
        <v>0.01</v>
      </c>
      <c r="AN360" s="37">
        <v>34941446</v>
      </c>
      <c r="AO360" s="12">
        <v>0.03</v>
      </c>
      <c r="AP360" s="37">
        <v>14422313</v>
      </c>
      <c r="AQ360" s="12">
        <v>0.01</v>
      </c>
      <c r="AR360" s="37">
        <v>0</v>
      </c>
      <c r="AS360" s="12">
        <v>0</v>
      </c>
      <c r="AT360" s="37">
        <v>0</v>
      </c>
      <c r="AU360" s="12">
        <v>0</v>
      </c>
      <c r="AV360" s="37"/>
      <c r="AX360" s="37"/>
      <c r="BA360" s="12">
        <v>64524</v>
      </c>
      <c r="BB360" s="12">
        <v>877680</v>
      </c>
      <c r="BD360" s="12">
        <v>0</v>
      </c>
      <c r="BE360" s="12">
        <v>0</v>
      </c>
      <c r="BH360" s="12">
        <v>62464</v>
      </c>
      <c r="BI360" s="12">
        <v>207475</v>
      </c>
      <c r="BJ360" s="12">
        <v>116167</v>
      </c>
      <c r="BK360" s="12">
        <v>9498</v>
      </c>
      <c r="BM360" s="12">
        <v>0</v>
      </c>
      <c r="BN360" s="12">
        <v>0</v>
      </c>
      <c r="BQ360" s="12">
        <v>0.03</v>
      </c>
      <c r="BV360" s="12">
        <v>0.05</v>
      </c>
      <c r="BY360" s="12">
        <v>0.03</v>
      </c>
      <c r="BZ360" s="12">
        <v>0</v>
      </c>
      <c r="CB360" s="12">
        <v>0.04</v>
      </c>
      <c r="CC360" s="12">
        <v>0.04</v>
      </c>
      <c r="CE360" s="12">
        <v>0</v>
      </c>
      <c r="CF360" s="12">
        <v>0</v>
      </c>
      <c r="CG360" s="12" t="s">
        <v>998</v>
      </c>
      <c r="CH360" s="12">
        <v>44.125999999999998</v>
      </c>
      <c r="CI360" s="12" t="s">
        <v>983</v>
      </c>
      <c r="CJ360" s="12" t="s">
        <v>984</v>
      </c>
      <c r="CK360" s="12" t="s">
        <v>985</v>
      </c>
      <c r="CL360" s="37">
        <v>114638949450</v>
      </c>
      <c r="CN360" s="12" t="s">
        <v>998</v>
      </c>
      <c r="CS360" s="12"/>
      <c r="CT360" s="36" t="str">
        <f t="shared" si="5"/>
        <v>100bn</v>
      </c>
      <c r="CU360" s="36" t="str">
        <f>VLOOKUP(CK360,Mapping!B:C,2,FALSE)</f>
        <v>US/CA</v>
      </c>
    </row>
    <row r="361" spans="1:99" ht="16" customHeight="1" x14ac:dyDescent="0.35">
      <c r="A361" s="12" t="s">
        <v>647</v>
      </c>
      <c r="B361" s="12" t="s">
        <v>925</v>
      </c>
      <c r="C361" s="12">
        <v>359</v>
      </c>
      <c r="D361" s="12">
        <v>6195</v>
      </c>
      <c r="E361" s="37">
        <v>18790295</v>
      </c>
      <c r="G361" s="37">
        <v>308449</v>
      </c>
      <c r="H361" s="12">
        <v>0.01</v>
      </c>
      <c r="I361" s="37"/>
      <c r="K361" s="37"/>
      <c r="M361" s="37">
        <v>1456089</v>
      </c>
      <c r="N361" s="12">
        <v>0.03</v>
      </c>
      <c r="O361" s="37"/>
      <c r="Q361" s="12">
        <v>24579</v>
      </c>
      <c r="R361" s="37"/>
      <c r="T361" s="37">
        <v>403432</v>
      </c>
      <c r="U361" s="12">
        <v>0.01</v>
      </c>
      <c r="V361" s="37"/>
      <c r="X361" s="37">
        <v>462160</v>
      </c>
      <c r="Y361" s="12">
        <v>0.01</v>
      </c>
      <c r="Z361" s="37">
        <v>150156</v>
      </c>
      <c r="AA361" s="12">
        <v>0</v>
      </c>
      <c r="AB361" s="37"/>
      <c r="AD361" s="37">
        <v>243564</v>
      </c>
      <c r="AE361" s="12">
        <v>0</v>
      </c>
      <c r="AF361" s="37"/>
      <c r="AH361" s="37">
        <v>3103836</v>
      </c>
      <c r="AI361" s="12">
        <v>0.06</v>
      </c>
      <c r="AN361" s="37">
        <v>12193087</v>
      </c>
      <c r="AO361" s="12">
        <v>0.22</v>
      </c>
      <c r="AP361" s="37">
        <v>444925</v>
      </c>
      <c r="AQ361" s="12">
        <v>0.01</v>
      </c>
      <c r="AR361" s="37">
        <v>22859</v>
      </c>
      <c r="AS361" s="12">
        <v>0</v>
      </c>
      <c r="AT361" s="37">
        <v>1738</v>
      </c>
      <c r="AU361" s="12">
        <v>0</v>
      </c>
      <c r="AV361" s="37"/>
      <c r="AX361" s="37"/>
      <c r="BA361" s="12">
        <v>4523</v>
      </c>
      <c r="BB361" s="12">
        <v>11606</v>
      </c>
      <c r="BC361" s="12">
        <v>5078</v>
      </c>
      <c r="BD361" s="12">
        <v>163</v>
      </c>
      <c r="BE361" s="12">
        <v>613</v>
      </c>
      <c r="BH361" s="12">
        <v>1927</v>
      </c>
      <c r="BI361" s="12">
        <v>72400</v>
      </c>
      <c r="BJ361" s="12">
        <v>2186</v>
      </c>
      <c r="BK361" s="12">
        <v>3604</v>
      </c>
      <c r="BM361" s="12">
        <v>0</v>
      </c>
      <c r="BN361" s="12">
        <v>0</v>
      </c>
      <c r="BQ361" s="12">
        <v>0.01</v>
      </c>
      <c r="BV361" s="12">
        <v>0</v>
      </c>
      <c r="BY361" s="12">
        <v>0.01</v>
      </c>
      <c r="BZ361" s="12">
        <v>0</v>
      </c>
      <c r="CB361" s="12">
        <v>0</v>
      </c>
      <c r="CC361" s="12">
        <v>0</v>
      </c>
      <c r="CD361" s="12">
        <v>0</v>
      </c>
      <c r="CE361" s="12">
        <v>0</v>
      </c>
      <c r="CF361" s="12">
        <v>0</v>
      </c>
      <c r="CG361" s="12" t="s">
        <v>940</v>
      </c>
      <c r="CH361" s="12">
        <v>18.375</v>
      </c>
      <c r="CI361" s="12" t="s">
        <v>938</v>
      </c>
      <c r="CJ361" s="12" t="s">
        <v>931</v>
      </c>
      <c r="CK361" s="12" t="s">
        <v>932</v>
      </c>
      <c r="CL361" s="37">
        <v>5549414692</v>
      </c>
      <c r="CM361" s="12">
        <v>1704</v>
      </c>
      <c r="CN361" s="12" t="s">
        <v>1509</v>
      </c>
      <c r="CO361" s="12" t="s">
        <v>1507</v>
      </c>
      <c r="CP361" s="12">
        <v>16535.839548478129</v>
      </c>
      <c r="CQ361" s="12">
        <v>64</v>
      </c>
      <c r="CS361" s="12"/>
      <c r="CT361" s="36" t="str">
        <f t="shared" si="5"/>
        <v>1bn - 50bn</v>
      </c>
      <c r="CU361" s="36" t="str">
        <f>VLOOKUP(CK361,Mapping!B:C,2,FALSE)</f>
        <v>US/CA</v>
      </c>
    </row>
    <row r="362" spans="1:99" ht="16" customHeight="1" x14ac:dyDescent="0.35">
      <c r="A362" s="12" t="s">
        <v>650</v>
      </c>
      <c r="B362" s="12" t="s">
        <v>925</v>
      </c>
      <c r="C362" s="12">
        <v>360</v>
      </c>
      <c r="D362" s="12">
        <v>6002</v>
      </c>
      <c r="E362" s="37">
        <v>2515820</v>
      </c>
      <c r="G362" s="37">
        <v>298840</v>
      </c>
      <c r="H362" s="12">
        <v>0.08</v>
      </c>
      <c r="I362" s="37"/>
      <c r="K362" s="37"/>
      <c r="M362" s="37">
        <v>534460</v>
      </c>
      <c r="N362" s="12">
        <v>0.14000000000000001</v>
      </c>
      <c r="O362" s="37"/>
      <c r="R362" s="37"/>
      <c r="T362" s="37">
        <v>551416</v>
      </c>
      <c r="U362" s="12">
        <v>0.14000000000000001</v>
      </c>
      <c r="V362" s="37"/>
      <c r="X362" s="37">
        <v>286615</v>
      </c>
      <c r="Y362" s="12">
        <v>7.0000000000000007E-2</v>
      </c>
      <c r="Z362" s="37"/>
      <c r="AB362" s="37"/>
      <c r="AD362" s="37">
        <v>612921</v>
      </c>
      <c r="AE362" s="12">
        <v>0.16</v>
      </c>
      <c r="AF362" s="37"/>
      <c r="AH362" s="37"/>
      <c r="AN362" s="37">
        <v>231568</v>
      </c>
      <c r="AO362" s="12">
        <v>0.06</v>
      </c>
      <c r="AP362" s="37"/>
      <c r="AR362" s="37"/>
      <c r="AT362" s="37"/>
      <c r="AV362" s="37"/>
      <c r="AX362" s="37"/>
      <c r="BA362" s="12">
        <v>2805</v>
      </c>
      <c r="BB362" s="12">
        <v>4260</v>
      </c>
      <c r="BI362" s="12">
        <v>1375</v>
      </c>
      <c r="BJ362" s="12">
        <v>5501</v>
      </c>
      <c r="BK362" s="12">
        <v>4926</v>
      </c>
      <c r="BN362" s="12">
        <v>0</v>
      </c>
      <c r="BY362" s="12">
        <v>0</v>
      </c>
      <c r="BZ362" s="12">
        <v>0</v>
      </c>
      <c r="CB362" s="12">
        <v>0</v>
      </c>
      <c r="CC362" s="12">
        <v>0</v>
      </c>
      <c r="CE362" s="12">
        <v>0</v>
      </c>
      <c r="CG362" s="12" t="s">
        <v>929</v>
      </c>
      <c r="CH362" s="12">
        <v>8.9239999999999995</v>
      </c>
      <c r="CI362" s="12" t="s">
        <v>1217</v>
      </c>
      <c r="CJ362" s="12" t="s">
        <v>931</v>
      </c>
      <c r="CK362" s="12" t="s">
        <v>932</v>
      </c>
      <c r="CL362" s="37">
        <v>389512552</v>
      </c>
      <c r="CM362" s="12">
        <v>1366</v>
      </c>
      <c r="CN362" s="12" t="s">
        <v>1509</v>
      </c>
      <c r="CO362" s="12" t="s">
        <v>1507</v>
      </c>
      <c r="CP362" s="12">
        <v>6807.5186454343884</v>
      </c>
      <c r="CQ362" s="12">
        <v>80</v>
      </c>
      <c r="CS362" s="12"/>
      <c r="CT362" s="36" t="str">
        <f t="shared" si="5"/>
        <v>500mn</v>
      </c>
      <c r="CU362" s="36" t="str">
        <f>VLOOKUP(CK362,Mapping!B:C,2,FALSE)</f>
        <v>US/CA</v>
      </c>
    </row>
    <row r="363" spans="1:99" ht="16" customHeight="1" x14ac:dyDescent="0.35">
      <c r="A363" s="12" t="s">
        <v>651</v>
      </c>
      <c r="B363" s="12" t="s">
        <v>925</v>
      </c>
      <c r="C363" s="12">
        <v>361</v>
      </c>
      <c r="D363" s="12">
        <v>6000</v>
      </c>
      <c r="E363" s="37">
        <v>944490</v>
      </c>
      <c r="G363" s="37">
        <v>431460</v>
      </c>
      <c r="H363" s="12">
        <v>0.62</v>
      </c>
      <c r="I363" s="37"/>
      <c r="K363" s="37"/>
      <c r="M363" s="37">
        <v>513030</v>
      </c>
      <c r="N363" s="12">
        <v>0.73</v>
      </c>
      <c r="O363" s="37"/>
      <c r="R363" s="37"/>
      <c r="T363" s="37"/>
      <c r="V363" s="37"/>
      <c r="X363" s="37"/>
      <c r="Z363" s="37"/>
      <c r="AB363" s="37"/>
      <c r="AD363" s="37"/>
      <c r="AF363" s="37"/>
      <c r="AH363" s="37"/>
      <c r="AN363" s="37"/>
      <c r="AP363" s="37"/>
      <c r="AR363" s="37"/>
      <c r="AT363" s="37"/>
      <c r="AV363" s="37"/>
      <c r="AX363" s="37"/>
      <c r="BB363" s="12">
        <v>3500</v>
      </c>
      <c r="BN363" s="12">
        <v>0</v>
      </c>
      <c r="CC363" s="12">
        <v>0</v>
      </c>
      <c r="CG363" s="12" t="s">
        <v>929</v>
      </c>
      <c r="CH363" s="12">
        <v>36.899000000000001</v>
      </c>
      <c r="CI363" s="12" t="s">
        <v>1218</v>
      </c>
      <c r="CJ363" s="12"/>
      <c r="CK363" s="12" t="s">
        <v>979</v>
      </c>
      <c r="CL363" s="37">
        <v>69902959</v>
      </c>
      <c r="CM363" s="12">
        <v>2495</v>
      </c>
      <c r="CN363" s="12" t="s">
        <v>1506</v>
      </c>
      <c r="CO363" s="12" t="s">
        <v>1507</v>
      </c>
      <c r="CP363" s="12">
        <v>2064.1806087482364</v>
      </c>
      <c r="CQ363" s="12">
        <v>73</v>
      </c>
      <c r="CS363" s="12"/>
      <c r="CT363" s="36" t="str">
        <f t="shared" si="5"/>
        <v>500mn</v>
      </c>
      <c r="CU363" s="36" t="str">
        <f>VLOOKUP(CK363,Mapping!B:C,2,FALSE)</f>
        <v>EU</v>
      </c>
    </row>
    <row r="364" spans="1:99" ht="16" customHeight="1" x14ac:dyDescent="0.35">
      <c r="A364" s="12" t="s">
        <v>652</v>
      </c>
      <c r="B364" s="12" t="s">
        <v>925</v>
      </c>
      <c r="C364" s="12">
        <v>362</v>
      </c>
      <c r="D364" s="12">
        <v>5960</v>
      </c>
      <c r="E364" s="37">
        <v>57801733</v>
      </c>
      <c r="G364" s="37">
        <v>296748</v>
      </c>
      <c r="H364" s="12">
        <v>0.01</v>
      </c>
      <c r="I364" s="37"/>
      <c r="K364" s="37"/>
      <c r="M364" s="37">
        <v>1301271</v>
      </c>
      <c r="N364" s="12">
        <v>0.03</v>
      </c>
      <c r="O364" s="37"/>
      <c r="Q364" s="12">
        <v>86750</v>
      </c>
      <c r="R364" s="37"/>
      <c r="T364" s="37">
        <v>309402</v>
      </c>
      <c r="U364" s="12">
        <v>0.01</v>
      </c>
      <c r="V364" s="37">
        <v>886734</v>
      </c>
      <c r="W364" s="12">
        <v>0.02</v>
      </c>
      <c r="X364" s="37">
        <v>13228325</v>
      </c>
      <c r="Y364" s="12">
        <v>0.26</v>
      </c>
      <c r="Z364" s="37">
        <v>410077</v>
      </c>
      <c r="AA364" s="12">
        <v>0.01</v>
      </c>
      <c r="AB364" s="37"/>
      <c r="AD364" s="37">
        <v>548298</v>
      </c>
      <c r="AE364" s="12">
        <v>0.01</v>
      </c>
      <c r="AF364" s="37">
        <v>1243658</v>
      </c>
      <c r="AG364" s="12">
        <v>0.02</v>
      </c>
      <c r="AH364" s="37">
        <v>10954790</v>
      </c>
      <c r="AI364" s="12">
        <v>0.22</v>
      </c>
      <c r="AK364" s="12">
        <v>29145</v>
      </c>
      <c r="AN364" s="37">
        <v>27295505</v>
      </c>
      <c r="AO364" s="12">
        <v>0.54</v>
      </c>
      <c r="AP364" s="37">
        <v>1326925</v>
      </c>
      <c r="AQ364" s="12">
        <v>0.03</v>
      </c>
      <c r="AR364" s="37"/>
      <c r="AT364" s="37">
        <v>0</v>
      </c>
      <c r="AU364" s="12">
        <v>0</v>
      </c>
      <c r="AV364" s="37"/>
      <c r="AX364" s="37"/>
      <c r="BA364" s="12">
        <v>129461</v>
      </c>
      <c r="BB364" s="12">
        <v>10372</v>
      </c>
      <c r="BC364" s="12">
        <v>13868</v>
      </c>
      <c r="BD364" s="12">
        <v>0</v>
      </c>
      <c r="BF364" s="12">
        <v>72669</v>
      </c>
      <c r="BH364" s="12">
        <v>5747</v>
      </c>
      <c r="BI364" s="12">
        <v>162075</v>
      </c>
      <c r="BJ364" s="12">
        <v>4921</v>
      </c>
      <c r="BK364" s="12">
        <v>2764</v>
      </c>
      <c r="BN364" s="12">
        <v>0</v>
      </c>
      <c r="BP364" s="12">
        <v>0</v>
      </c>
      <c r="BQ364" s="12">
        <v>0.02</v>
      </c>
      <c r="BT364" s="12">
        <v>0</v>
      </c>
      <c r="BV364" s="12">
        <v>0</v>
      </c>
      <c r="BY364" s="12">
        <v>0.02</v>
      </c>
      <c r="BZ364" s="12">
        <v>0</v>
      </c>
      <c r="CB364" s="12">
        <v>0</v>
      </c>
      <c r="CC364" s="12">
        <v>0</v>
      </c>
      <c r="CD364" s="12">
        <v>0</v>
      </c>
      <c r="CE364" s="12">
        <v>0</v>
      </c>
      <c r="CF364" s="12">
        <v>0</v>
      </c>
      <c r="CG364" s="12" t="s">
        <v>959</v>
      </c>
      <c r="CH364" s="12">
        <v>36.237000000000002</v>
      </c>
      <c r="CI364" s="12" t="s">
        <v>941</v>
      </c>
      <c r="CJ364" s="12" t="s">
        <v>941</v>
      </c>
      <c r="CK364" s="12" t="s">
        <v>932</v>
      </c>
      <c r="CL364" s="37">
        <v>5011779646</v>
      </c>
      <c r="CM364" s="12">
        <v>11106</v>
      </c>
      <c r="CN364" s="12" t="s">
        <v>1506</v>
      </c>
      <c r="CO364" s="12" t="s">
        <v>1507</v>
      </c>
      <c r="CP364" s="12">
        <v>61248.558758314859</v>
      </c>
      <c r="CQ364" s="12">
        <v>79</v>
      </c>
      <c r="CS364" s="12"/>
      <c r="CT364" s="36" t="str">
        <f t="shared" si="5"/>
        <v>1bn - 50bn</v>
      </c>
      <c r="CU364" s="36" t="str">
        <f>VLOOKUP(CK364,Mapping!B:C,2,FALSE)</f>
        <v>US/CA</v>
      </c>
    </row>
    <row r="365" spans="1:99" ht="16" customHeight="1" x14ac:dyDescent="0.35">
      <c r="A365" s="12" t="s">
        <v>654</v>
      </c>
      <c r="B365" s="12" t="s">
        <v>925</v>
      </c>
      <c r="C365" s="12">
        <v>363</v>
      </c>
      <c r="D365" s="12">
        <v>5851</v>
      </c>
      <c r="E365" s="37">
        <v>24006672</v>
      </c>
      <c r="G365" s="37">
        <v>291321</v>
      </c>
      <c r="H365" s="12">
        <v>0</v>
      </c>
      <c r="I365" s="37"/>
      <c r="K365" s="37"/>
      <c r="M365" s="37">
        <v>3770198</v>
      </c>
      <c r="N365" s="12">
        <v>0.03</v>
      </c>
      <c r="O365" s="37"/>
      <c r="Q365" s="12">
        <v>12339</v>
      </c>
      <c r="R365" s="37"/>
      <c r="T365" s="37">
        <v>211119</v>
      </c>
      <c r="U365" s="12">
        <v>0</v>
      </c>
      <c r="V365" s="37"/>
      <c r="X365" s="37"/>
      <c r="Z365" s="37"/>
      <c r="AB365" s="37"/>
      <c r="AD365" s="37">
        <v>216489</v>
      </c>
      <c r="AE365" s="12">
        <v>0</v>
      </c>
      <c r="AF365" s="37"/>
      <c r="AH365" s="37">
        <v>1558169</v>
      </c>
      <c r="AI365" s="12">
        <v>0.01</v>
      </c>
      <c r="AN365" s="37">
        <v>5679722</v>
      </c>
      <c r="AO365" s="12">
        <v>0.04</v>
      </c>
      <c r="AP365" s="37">
        <v>12279654</v>
      </c>
      <c r="AQ365" s="12">
        <v>0.09</v>
      </c>
      <c r="AR365" s="37"/>
      <c r="AT365" s="37"/>
      <c r="AV365" s="37"/>
      <c r="AX365" s="37"/>
      <c r="BB365" s="12">
        <v>30051</v>
      </c>
      <c r="BH365" s="12">
        <v>53184</v>
      </c>
      <c r="BI365" s="12">
        <v>33725</v>
      </c>
      <c r="BJ365" s="12">
        <v>1943</v>
      </c>
      <c r="BK365" s="12">
        <v>1886</v>
      </c>
      <c r="BN365" s="12">
        <v>0</v>
      </c>
      <c r="BQ365" s="12">
        <v>0</v>
      </c>
      <c r="BV365" s="12">
        <v>0.05</v>
      </c>
      <c r="BY365" s="12">
        <v>0</v>
      </c>
      <c r="CB365" s="12">
        <v>0</v>
      </c>
      <c r="CC365" s="12">
        <v>0</v>
      </c>
      <c r="CE365" s="12">
        <v>0</v>
      </c>
      <c r="CG365" s="12" t="s">
        <v>934</v>
      </c>
      <c r="CH365" s="12">
        <v>22.902999999999999</v>
      </c>
      <c r="CI365" s="12" t="s">
        <v>1135</v>
      </c>
      <c r="CJ365" s="12" t="s">
        <v>1183</v>
      </c>
      <c r="CK365" s="12" t="s">
        <v>932</v>
      </c>
      <c r="CL365" s="37">
        <v>13485396374</v>
      </c>
      <c r="CM365" s="12">
        <v>11222</v>
      </c>
      <c r="CN365" s="12" t="s">
        <v>1509</v>
      </c>
      <c r="CO365" s="12" t="s">
        <v>1507</v>
      </c>
      <c r="CP365" s="12">
        <v>47960.854666397907</v>
      </c>
      <c r="CQ365" s="12">
        <v>68</v>
      </c>
      <c r="CS365" s="12"/>
      <c r="CT365" s="36" t="str">
        <f t="shared" si="5"/>
        <v>1bn - 50bn</v>
      </c>
      <c r="CU365" s="36" t="str">
        <f>VLOOKUP(CK365,Mapping!B:C,2,FALSE)</f>
        <v>US/CA</v>
      </c>
    </row>
    <row r="366" spans="1:99" ht="16" customHeight="1" x14ac:dyDescent="0.35">
      <c r="A366" s="12" t="s">
        <v>655</v>
      </c>
      <c r="B366" s="12" t="s">
        <v>925</v>
      </c>
      <c r="C366" s="12">
        <v>364</v>
      </c>
      <c r="D366" s="12">
        <v>5841</v>
      </c>
      <c r="E366" s="37">
        <v>20961252</v>
      </c>
      <c r="G366" s="37">
        <v>290823</v>
      </c>
      <c r="H366" s="12">
        <v>0.01</v>
      </c>
      <c r="I366" s="37"/>
      <c r="K366" s="37">
        <v>18689317</v>
      </c>
      <c r="L366" s="12">
        <v>0.45</v>
      </c>
      <c r="M366" s="37">
        <v>1003340</v>
      </c>
      <c r="N366" s="12">
        <v>0.02</v>
      </c>
      <c r="O366" s="37"/>
      <c r="R366" s="37"/>
      <c r="T366" s="37">
        <v>0</v>
      </c>
      <c r="U366" s="12">
        <v>0</v>
      </c>
      <c r="V366" s="37"/>
      <c r="X366" s="37">
        <v>0</v>
      </c>
      <c r="Y366" s="12">
        <v>0</v>
      </c>
      <c r="Z366" s="37">
        <v>76764</v>
      </c>
      <c r="AA366" s="12">
        <v>0</v>
      </c>
      <c r="AB366" s="37"/>
      <c r="AD366" s="37"/>
      <c r="AF366" s="37"/>
      <c r="AH366" s="37"/>
      <c r="AN366" s="37">
        <v>901008</v>
      </c>
      <c r="AO366" s="12">
        <v>0.02</v>
      </c>
      <c r="AP366" s="37"/>
      <c r="AR366" s="37"/>
      <c r="AT366" s="37"/>
      <c r="AV366" s="37"/>
      <c r="AX366" s="37"/>
      <c r="BA366" s="12">
        <v>0</v>
      </c>
      <c r="BB366" s="12">
        <v>6845</v>
      </c>
      <c r="BC366" s="12">
        <v>2596</v>
      </c>
      <c r="BG366" s="12">
        <v>313100</v>
      </c>
      <c r="BI366" s="12">
        <v>5350</v>
      </c>
      <c r="BK366" s="12">
        <v>0</v>
      </c>
      <c r="BN366" s="12">
        <v>0</v>
      </c>
      <c r="BS366" s="12">
        <v>0</v>
      </c>
      <c r="BY366" s="12">
        <v>0</v>
      </c>
      <c r="BZ366" s="12">
        <v>0</v>
      </c>
      <c r="CC366" s="12">
        <v>0</v>
      </c>
      <c r="CD366" s="12">
        <v>0</v>
      </c>
      <c r="CE366" s="12">
        <v>0</v>
      </c>
      <c r="CG366" s="12" t="s">
        <v>929</v>
      </c>
      <c r="CH366" s="12">
        <v>49.307000000000002</v>
      </c>
      <c r="CI366" s="12" t="s">
        <v>953</v>
      </c>
      <c r="CJ366" s="12"/>
      <c r="CK366" s="12" t="s">
        <v>954</v>
      </c>
      <c r="CL366" s="37">
        <v>4121510439</v>
      </c>
      <c r="CM366" s="12">
        <v>1597</v>
      </c>
      <c r="CN366" s="12" t="s">
        <v>1509</v>
      </c>
      <c r="CO366" s="12" t="s">
        <v>1507</v>
      </c>
      <c r="CP366" s="12">
        <v>53247.288853053826</v>
      </c>
      <c r="CQ366" s="12">
        <v>63</v>
      </c>
      <c r="CS366" s="12"/>
      <c r="CT366" s="36" t="str">
        <f t="shared" si="5"/>
        <v>1bn - 50bn</v>
      </c>
      <c r="CU366" s="36" t="str">
        <f>VLOOKUP(CK366,Mapping!B:C,2,FALSE)</f>
        <v>EU</v>
      </c>
    </row>
    <row r="367" spans="1:99" ht="16" customHeight="1" x14ac:dyDescent="0.35">
      <c r="A367" s="12" t="s">
        <v>656</v>
      </c>
      <c r="B367" s="12" t="s">
        <v>925</v>
      </c>
      <c r="C367" s="12">
        <v>365</v>
      </c>
      <c r="D367" s="12">
        <v>5835</v>
      </c>
      <c r="E367" s="37">
        <v>10946021</v>
      </c>
      <c r="G367" s="37">
        <v>419595</v>
      </c>
      <c r="H367" s="12">
        <v>0.01</v>
      </c>
      <c r="I367" s="37"/>
      <c r="K367" s="37"/>
      <c r="M367" s="37">
        <v>2072788</v>
      </c>
      <c r="N367" s="12">
        <v>0.04</v>
      </c>
      <c r="O367" s="37"/>
      <c r="Q367" s="12">
        <v>8197</v>
      </c>
      <c r="R367" s="37"/>
      <c r="T367" s="37">
        <v>188264</v>
      </c>
      <c r="U367" s="12">
        <v>0</v>
      </c>
      <c r="V367" s="37"/>
      <c r="X367" s="37">
        <v>157499</v>
      </c>
      <c r="Y367" s="12">
        <v>0</v>
      </c>
      <c r="Z367" s="37">
        <v>54501</v>
      </c>
      <c r="AA367" s="12">
        <v>0</v>
      </c>
      <c r="AB367" s="37"/>
      <c r="AD367" s="37">
        <v>426866</v>
      </c>
      <c r="AE367" s="12">
        <v>0.01</v>
      </c>
      <c r="AF367" s="37"/>
      <c r="AH367" s="37">
        <v>1112497</v>
      </c>
      <c r="AI367" s="12">
        <v>0.02</v>
      </c>
      <c r="AN367" s="37">
        <v>5392817</v>
      </c>
      <c r="AO367" s="12">
        <v>0.1</v>
      </c>
      <c r="AP367" s="37">
        <v>808850</v>
      </c>
      <c r="AQ367" s="12">
        <v>0.01</v>
      </c>
      <c r="AR367" s="37">
        <v>311645</v>
      </c>
      <c r="AS367" s="12">
        <v>0.01</v>
      </c>
      <c r="AT367" s="37">
        <v>699</v>
      </c>
      <c r="AU367" s="12">
        <v>0</v>
      </c>
      <c r="AV367" s="37"/>
      <c r="AX367" s="37"/>
      <c r="BA367" s="12">
        <v>1389</v>
      </c>
      <c r="BB367" s="12">
        <v>14141</v>
      </c>
      <c r="BC367" s="12">
        <v>1899</v>
      </c>
      <c r="BD367" s="12">
        <v>48</v>
      </c>
      <c r="BE367" s="12">
        <v>3795</v>
      </c>
      <c r="BH367" s="12">
        <v>2855</v>
      </c>
      <c r="BI367" s="12">
        <v>25175</v>
      </c>
      <c r="BJ367" s="12">
        <v>3267</v>
      </c>
      <c r="BK367" s="12">
        <v>1368</v>
      </c>
      <c r="BM367" s="12">
        <v>0</v>
      </c>
      <c r="BN367" s="12">
        <v>0</v>
      </c>
      <c r="BQ367" s="12">
        <v>0</v>
      </c>
      <c r="BV367" s="12">
        <v>0</v>
      </c>
      <c r="BY367" s="12">
        <v>0</v>
      </c>
      <c r="BZ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 t="s">
        <v>934</v>
      </c>
      <c r="CH367" s="12">
        <v>37.81</v>
      </c>
      <c r="CI367" s="12" t="s">
        <v>1219</v>
      </c>
      <c r="CJ367" s="12" t="s">
        <v>931</v>
      </c>
      <c r="CK367" s="12" t="s">
        <v>932</v>
      </c>
      <c r="CL367" s="37">
        <v>5633973666</v>
      </c>
      <c r="CM367" s="12">
        <v>12000</v>
      </c>
      <c r="CN367" s="12" t="s">
        <v>1509</v>
      </c>
      <c r="CO367" s="12" t="s">
        <v>1507</v>
      </c>
      <c r="CP367" s="12">
        <v>16493.912517637571</v>
      </c>
      <c r="CQ367" s="12">
        <v>57</v>
      </c>
      <c r="CS367" s="12"/>
      <c r="CT367" s="36" t="str">
        <f t="shared" si="5"/>
        <v>1bn - 50bn</v>
      </c>
      <c r="CU367" s="36" t="str">
        <f>VLOOKUP(CK367,Mapping!B:C,2,FALSE)</f>
        <v>US/CA</v>
      </c>
    </row>
    <row r="368" spans="1:99" ht="16" customHeight="1" x14ac:dyDescent="0.35">
      <c r="A368" s="12" t="s">
        <v>657</v>
      </c>
      <c r="B368" s="12" t="s">
        <v>925</v>
      </c>
      <c r="C368" s="12">
        <v>366</v>
      </c>
      <c r="D368" s="12">
        <v>5821</v>
      </c>
      <c r="E368" s="37">
        <v>22608814</v>
      </c>
      <c r="G368" s="37">
        <v>289828</v>
      </c>
      <c r="H368" s="12">
        <v>0</v>
      </c>
      <c r="I368" s="37"/>
      <c r="K368" s="37"/>
      <c r="M368" s="37">
        <v>5841418</v>
      </c>
      <c r="N368" s="12">
        <v>0.06</v>
      </c>
      <c r="O368" s="37"/>
      <c r="Q368" s="12">
        <v>45448</v>
      </c>
      <c r="R368" s="37"/>
      <c r="T368" s="37">
        <v>1311265</v>
      </c>
      <c r="U368" s="12">
        <v>0.01</v>
      </c>
      <c r="V368" s="37"/>
      <c r="X368" s="37"/>
      <c r="Z368" s="37">
        <v>0</v>
      </c>
      <c r="AA368" s="12">
        <v>0</v>
      </c>
      <c r="AB368" s="37"/>
      <c r="AD368" s="37">
        <v>225848</v>
      </c>
      <c r="AE368" s="12">
        <v>0</v>
      </c>
      <c r="AF368" s="37"/>
      <c r="AH368" s="37">
        <v>5739173</v>
      </c>
      <c r="AI368" s="12">
        <v>0.06</v>
      </c>
      <c r="AN368" s="37">
        <v>7919612</v>
      </c>
      <c r="AO368" s="12">
        <v>0.08</v>
      </c>
      <c r="AP368" s="37">
        <v>1281670</v>
      </c>
      <c r="AQ368" s="12">
        <v>0.01</v>
      </c>
      <c r="AR368" s="37"/>
      <c r="AT368" s="37"/>
      <c r="AV368" s="37"/>
      <c r="AX368" s="37"/>
      <c r="BB368" s="12">
        <v>46560</v>
      </c>
      <c r="BC368" s="12">
        <v>0</v>
      </c>
      <c r="BH368" s="12">
        <v>5551</v>
      </c>
      <c r="BI368" s="12">
        <v>47025</v>
      </c>
      <c r="BJ368" s="12">
        <v>2027</v>
      </c>
      <c r="BK368" s="12">
        <v>11714</v>
      </c>
      <c r="BN368" s="12">
        <v>0</v>
      </c>
      <c r="BQ368" s="12">
        <v>0.01</v>
      </c>
      <c r="BV368" s="12">
        <v>0</v>
      </c>
      <c r="BY368" s="12">
        <v>0.01</v>
      </c>
      <c r="CB368" s="12">
        <v>0</v>
      </c>
      <c r="CC368" s="12">
        <v>0</v>
      </c>
      <c r="CD368" s="12">
        <v>0</v>
      </c>
      <c r="CE368" s="12">
        <v>0</v>
      </c>
      <c r="CG368" s="12" t="s">
        <v>1058</v>
      </c>
      <c r="CH368" s="12">
        <v>36.051000000000002</v>
      </c>
      <c r="CI368" s="12" t="s">
        <v>1071</v>
      </c>
      <c r="CJ368" s="12" t="s">
        <v>1072</v>
      </c>
      <c r="CK368" s="12" t="s">
        <v>932</v>
      </c>
      <c r="CL368" s="37">
        <v>9980720259</v>
      </c>
      <c r="CM368" s="12">
        <v>863</v>
      </c>
      <c r="CN368" s="12" t="s">
        <v>1509</v>
      </c>
      <c r="CO368" s="12" t="s">
        <v>1507</v>
      </c>
      <c r="CP368" s="12">
        <v>66643.70086676073</v>
      </c>
      <c r="CQ368" s="12">
        <v>72</v>
      </c>
      <c r="CS368" s="12"/>
      <c r="CT368" s="36" t="str">
        <f t="shared" si="5"/>
        <v>1bn - 50bn</v>
      </c>
      <c r="CU368" s="36" t="str">
        <f>VLOOKUP(CK368,Mapping!B:C,2,FALSE)</f>
        <v>US/CA</v>
      </c>
    </row>
    <row r="369" spans="1:99" ht="16" customHeight="1" x14ac:dyDescent="0.35">
      <c r="A369" s="12" t="s">
        <v>1370</v>
      </c>
      <c r="B369" s="12" t="s">
        <v>933</v>
      </c>
      <c r="E369" s="37">
        <v>900434602</v>
      </c>
      <c r="G369" s="37" t="s">
        <v>1505</v>
      </c>
      <c r="I369" s="37"/>
      <c r="K369" s="37">
        <v>110843065</v>
      </c>
      <c r="L369" s="12">
        <v>0.1</v>
      </c>
      <c r="M369" s="37">
        <v>957009</v>
      </c>
      <c r="N369" s="12">
        <v>0</v>
      </c>
      <c r="O369" s="37"/>
      <c r="Q369" s="12">
        <v>5626038</v>
      </c>
      <c r="R369" s="37"/>
      <c r="T369" s="37"/>
      <c r="V369" s="37"/>
      <c r="X369" s="37"/>
      <c r="Z369" s="37"/>
      <c r="AB369" s="37"/>
      <c r="AD369" s="37"/>
      <c r="AF369" s="37"/>
      <c r="AH369" s="37">
        <v>710456079</v>
      </c>
      <c r="AI369" s="12">
        <v>0.62</v>
      </c>
      <c r="AN369" s="37">
        <v>45635658</v>
      </c>
      <c r="AO369" s="12">
        <v>0.04</v>
      </c>
      <c r="AP369" s="37">
        <v>32542791</v>
      </c>
      <c r="AQ369" s="12">
        <v>0.03</v>
      </c>
      <c r="AR369" s="37"/>
      <c r="AT369" s="37"/>
      <c r="AV369" s="37"/>
      <c r="AX369" s="37"/>
      <c r="BB369" s="12">
        <v>7628</v>
      </c>
      <c r="BG369" s="12">
        <v>1793234</v>
      </c>
      <c r="BH369" s="12">
        <v>140945</v>
      </c>
      <c r="BI369" s="12">
        <v>270975</v>
      </c>
      <c r="BQ369" s="12">
        <v>1.34</v>
      </c>
      <c r="BS369" s="12">
        <v>0.02</v>
      </c>
      <c r="BV369" s="12">
        <v>0.12</v>
      </c>
      <c r="BY369" s="12">
        <v>0.03</v>
      </c>
      <c r="CC369" s="12">
        <v>0</v>
      </c>
      <c r="CG369" s="12" t="s">
        <v>940</v>
      </c>
      <c r="CH369" s="12">
        <v>32.066000000000003</v>
      </c>
      <c r="CI369" s="12" t="s">
        <v>941</v>
      </c>
      <c r="CJ369" s="12" t="s">
        <v>941</v>
      </c>
      <c r="CK369" s="12" t="s">
        <v>932</v>
      </c>
      <c r="CL369" s="37">
        <v>113903765414</v>
      </c>
      <c r="CN369" s="12" t="s">
        <v>1506</v>
      </c>
      <c r="CS369" s="12"/>
      <c r="CT369" s="36" t="str">
        <f t="shared" si="5"/>
        <v>100bn</v>
      </c>
      <c r="CU369" s="36" t="str">
        <f>VLOOKUP(CK369,Mapping!B:C,2,FALSE)</f>
        <v>US/CA</v>
      </c>
    </row>
    <row r="370" spans="1:99" ht="16" customHeight="1" x14ac:dyDescent="0.35">
      <c r="A370" s="12" t="s">
        <v>635</v>
      </c>
      <c r="B370" s="12" t="s">
        <v>933</v>
      </c>
      <c r="C370" s="12">
        <v>368</v>
      </c>
      <c r="D370" s="12">
        <v>5800</v>
      </c>
      <c r="E370" s="37">
        <v>423435545</v>
      </c>
      <c r="F370" s="12">
        <v>1400</v>
      </c>
      <c r="G370" s="37">
        <v>288782</v>
      </c>
      <c r="H370" s="12">
        <v>0</v>
      </c>
      <c r="I370" s="37">
        <v>68036</v>
      </c>
      <c r="J370" s="12">
        <v>0</v>
      </c>
      <c r="K370" s="37">
        <v>7430664</v>
      </c>
      <c r="L370" s="12">
        <v>0.02</v>
      </c>
      <c r="M370" s="37">
        <v>2388633</v>
      </c>
      <c r="N370" s="12">
        <v>0.01</v>
      </c>
      <c r="O370" s="37">
        <v>1122298</v>
      </c>
      <c r="P370" s="12">
        <v>0</v>
      </c>
      <c r="Q370" s="12">
        <v>1426</v>
      </c>
      <c r="R370" s="37">
        <v>148628</v>
      </c>
      <c r="S370" s="12">
        <v>0</v>
      </c>
      <c r="T370" s="37">
        <v>358208</v>
      </c>
      <c r="U370" s="12">
        <v>0</v>
      </c>
      <c r="V370" s="37">
        <v>100092</v>
      </c>
      <c r="W370" s="12">
        <v>0</v>
      </c>
      <c r="X370" s="37">
        <v>724865</v>
      </c>
      <c r="Y370" s="12">
        <v>0</v>
      </c>
      <c r="Z370" s="37">
        <v>408066</v>
      </c>
      <c r="AA370" s="12">
        <v>0</v>
      </c>
      <c r="AB370" s="37">
        <v>105734</v>
      </c>
      <c r="AC370" s="12">
        <v>0</v>
      </c>
      <c r="AD370" s="37"/>
      <c r="AF370" s="37">
        <v>24281</v>
      </c>
      <c r="AG370" s="12">
        <v>0</v>
      </c>
      <c r="AH370" s="37">
        <v>180075</v>
      </c>
      <c r="AI370" s="12">
        <v>0</v>
      </c>
      <c r="AJ370" s="12">
        <v>7319</v>
      </c>
      <c r="AK370" s="12">
        <v>4600</v>
      </c>
      <c r="AL370" s="12">
        <v>73900</v>
      </c>
      <c r="AM370" s="12">
        <v>2400</v>
      </c>
      <c r="AN370" s="37">
        <v>410017803</v>
      </c>
      <c r="AO370" s="12">
        <v>1.37</v>
      </c>
      <c r="AP370" s="37">
        <v>0</v>
      </c>
      <c r="AQ370" s="12">
        <v>0</v>
      </c>
      <c r="AR370" s="37">
        <v>63393</v>
      </c>
      <c r="AS370" s="12">
        <v>0</v>
      </c>
      <c r="AT370" s="37"/>
      <c r="AV370" s="37"/>
      <c r="AX370" s="37">
        <v>5987</v>
      </c>
      <c r="AY370" s="12">
        <v>0</v>
      </c>
      <c r="AZ370" s="12">
        <v>14040</v>
      </c>
      <c r="BA370" s="12">
        <v>7094</v>
      </c>
      <c r="BB370" s="12">
        <v>19039</v>
      </c>
      <c r="BC370" s="12">
        <v>13800</v>
      </c>
      <c r="BE370" s="12">
        <v>1700</v>
      </c>
      <c r="BF370" s="12">
        <v>1800</v>
      </c>
      <c r="BG370" s="12">
        <v>120300</v>
      </c>
      <c r="BH370" s="12">
        <v>0</v>
      </c>
      <c r="BI370" s="12">
        <v>2434600</v>
      </c>
      <c r="BK370" s="12">
        <v>3200</v>
      </c>
      <c r="BM370" s="12">
        <v>0</v>
      </c>
      <c r="BN370" s="12">
        <v>0</v>
      </c>
      <c r="BO370" s="12">
        <v>0</v>
      </c>
      <c r="BP370" s="12">
        <v>0</v>
      </c>
      <c r="BQ370" s="12">
        <v>0</v>
      </c>
      <c r="BR370" s="12">
        <v>0</v>
      </c>
      <c r="BS370" s="12">
        <v>0</v>
      </c>
      <c r="BT370" s="12">
        <v>0</v>
      </c>
      <c r="BU370" s="12">
        <v>0</v>
      </c>
      <c r="BV370" s="12">
        <v>0</v>
      </c>
      <c r="BW370" s="12">
        <v>0</v>
      </c>
      <c r="BX370" s="12">
        <v>0</v>
      </c>
      <c r="BY370" s="12">
        <v>0.31</v>
      </c>
      <c r="BZ370" s="12">
        <v>0</v>
      </c>
      <c r="CC370" s="12">
        <v>0</v>
      </c>
      <c r="CD370" s="12">
        <v>0</v>
      </c>
      <c r="CE370" s="12">
        <v>0</v>
      </c>
      <c r="CG370" s="12" t="s">
        <v>929</v>
      </c>
      <c r="CH370" s="12">
        <v>53.899000000000001</v>
      </c>
      <c r="CI370" s="12" t="s">
        <v>953</v>
      </c>
      <c r="CJ370" s="12"/>
      <c r="CK370" s="12" t="s">
        <v>954</v>
      </c>
      <c r="CL370" s="37">
        <v>29111214196</v>
      </c>
      <c r="CM370" s="12">
        <v>47</v>
      </c>
      <c r="CN370" s="12" t="s">
        <v>1506</v>
      </c>
      <c r="CO370" s="12" t="s">
        <v>1517</v>
      </c>
      <c r="CP370" s="12">
        <v>540348.74017335218</v>
      </c>
      <c r="CQ370" s="12">
        <v>96</v>
      </c>
      <c r="CR370" s="12">
        <v>45981.270833333336</v>
      </c>
      <c r="CS370" s="12"/>
      <c r="CT370" s="36" t="str">
        <f t="shared" si="5"/>
        <v>1bn - 50bn</v>
      </c>
      <c r="CU370" s="36" t="str">
        <f>VLOOKUP(CK370,Mapping!B:C,2,FALSE)</f>
        <v>EU</v>
      </c>
    </row>
    <row r="371" spans="1:99" ht="16" customHeight="1" x14ac:dyDescent="0.35">
      <c r="A371" s="12" t="s">
        <v>1371</v>
      </c>
      <c r="B371" s="12" t="s">
        <v>933</v>
      </c>
      <c r="E371" s="37">
        <v>1207955313</v>
      </c>
      <c r="G371" s="37" t="s">
        <v>1505</v>
      </c>
      <c r="I371" s="37"/>
      <c r="K371" s="37">
        <v>398104666</v>
      </c>
      <c r="L371" s="12">
        <v>0.38</v>
      </c>
      <c r="M371" s="37"/>
      <c r="O371" s="37">
        <v>182458192</v>
      </c>
      <c r="P371" s="12">
        <v>0.17</v>
      </c>
      <c r="Q371" s="12">
        <v>811304</v>
      </c>
      <c r="R371" s="37">
        <v>135937484</v>
      </c>
      <c r="S371" s="12">
        <v>0.13</v>
      </c>
      <c r="T371" s="37"/>
      <c r="V371" s="37">
        <v>38893475</v>
      </c>
      <c r="W371" s="12">
        <v>0.04</v>
      </c>
      <c r="X371" s="37"/>
      <c r="Z371" s="37"/>
      <c r="AB371" s="37">
        <v>48239122</v>
      </c>
      <c r="AC371" s="12">
        <v>0.05</v>
      </c>
      <c r="AD371" s="37"/>
      <c r="AF371" s="37"/>
      <c r="AH371" s="37">
        <v>102451469</v>
      </c>
      <c r="AI371" s="12">
        <v>0.1</v>
      </c>
      <c r="AJ371" s="12">
        <v>2753709</v>
      </c>
      <c r="AK371" s="12">
        <v>2181716</v>
      </c>
      <c r="AL371" s="12">
        <v>17190706</v>
      </c>
      <c r="AN371" s="37">
        <v>176163999</v>
      </c>
      <c r="AO371" s="12">
        <v>0.17</v>
      </c>
      <c r="AP371" s="37">
        <v>125706906</v>
      </c>
      <c r="AQ371" s="12">
        <v>0.12</v>
      </c>
      <c r="AR371" s="37"/>
      <c r="AT371" s="37"/>
      <c r="AV371" s="37"/>
      <c r="AX371" s="37"/>
      <c r="AZ371" s="12">
        <v>6956827</v>
      </c>
      <c r="BG371" s="12">
        <v>7411716</v>
      </c>
      <c r="BH371" s="12">
        <v>544445</v>
      </c>
      <c r="BI371" s="12">
        <v>1046025</v>
      </c>
      <c r="BQ371" s="12">
        <v>0.19</v>
      </c>
      <c r="BR371" s="12">
        <v>0.11</v>
      </c>
      <c r="BS371" s="12">
        <v>0.08</v>
      </c>
      <c r="BT371" s="12">
        <v>7.0000000000000007E-2</v>
      </c>
      <c r="BU371" s="12">
        <v>0.09</v>
      </c>
      <c r="BV371" s="12">
        <v>0.47</v>
      </c>
      <c r="BX371" s="12">
        <v>0.12</v>
      </c>
      <c r="BY371" s="12">
        <v>0.13</v>
      </c>
      <c r="CG371" s="12" t="s">
        <v>929</v>
      </c>
      <c r="CH371" s="12">
        <v>35.152999999999999</v>
      </c>
      <c r="CI371" s="12" t="s">
        <v>1122</v>
      </c>
      <c r="CJ371" s="12" t="s">
        <v>1123</v>
      </c>
      <c r="CK371" s="12" t="s">
        <v>985</v>
      </c>
      <c r="CL371" s="37">
        <v>112432302468</v>
      </c>
      <c r="CN371" s="12" t="s">
        <v>1520</v>
      </c>
      <c r="CS371" s="12"/>
      <c r="CT371" s="36" t="str">
        <f t="shared" si="5"/>
        <v>100bn</v>
      </c>
      <c r="CU371" s="36" t="str">
        <f>VLOOKUP(CK371,Mapping!B:C,2,FALSE)</f>
        <v>US/CA</v>
      </c>
    </row>
    <row r="372" spans="1:99" ht="16" customHeight="1" x14ac:dyDescent="0.35">
      <c r="A372" s="12" t="s">
        <v>661</v>
      </c>
      <c r="B372" s="12" t="s">
        <v>925</v>
      </c>
      <c r="C372" s="12">
        <v>370</v>
      </c>
      <c r="D372" s="12">
        <v>5750</v>
      </c>
      <c r="E372" s="37">
        <v>286293</v>
      </c>
      <c r="G372" s="37">
        <v>286293</v>
      </c>
      <c r="H372" s="12">
        <v>0.01</v>
      </c>
      <c r="I372" s="37"/>
      <c r="K372" s="37"/>
      <c r="M372" s="37"/>
      <c r="O372" s="37"/>
      <c r="R372" s="37"/>
      <c r="T372" s="37"/>
      <c r="V372" s="37"/>
      <c r="X372" s="37"/>
      <c r="Z372" s="37"/>
      <c r="AB372" s="37"/>
      <c r="AD372" s="37"/>
      <c r="AF372" s="37"/>
      <c r="AH372" s="37"/>
      <c r="AN372" s="37"/>
      <c r="AP372" s="37"/>
      <c r="AR372" s="37"/>
      <c r="AT372" s="37"/>
      <c r="AV372" s="37"/>
      <c r="AX372" s="37"/>
      <c r="BN372" s="12">
        <v>0</v>
      </c>
      <c r="CG372" s="12" t="s">
        <v>940</v>
      </c>
      <c r="CH372" s="12">
        <v>44.738999999999997</v>
      </c>
      <c r="CI372" s="12" t="s">
        <v>971</v>
      </c>
      <c r="CJ372" s="12" t="s">
        <v>972</v>
      </c>
      <c r="CK372" s="12" t="s">
        <v>932</v>
      </c>
      <c r="CL372" s="37">
        <v>3022860151</v>
      </c>
      <c r="CM372" s="12">
        <v>667</v>
      </c>
      <c r="CN372" s="12" t="s">
        <v>1506</v>
      </c>
      <c r="CO372" s="12" t="s">
        <v>1507</v>
      </c>
      <c r="CP372" s="12">
        <v>384222.27373513399</v>
      </c>
      <c r="CQ372" s="12">
        <v>95</v>
      </c>
      <c r="CS372" s="12"/>
      <c r="CT372" s="36" t="str">
        <f t="shared" si="5"/>
        <v>1bn - 50bn</v>
      </c>
      <c r="CU372" s="36" t="str">
        <f>VLOOKUP(CK372,Mapping!B:C,2,FALSE)</f>
        <v>US/CA</v>
      </c>
    </row>
    <row r="373" spans="1:99" ht="16" customHeight="1" x14ac:dyDescent="0.35">
      <c r="A373" s="12" t="s">
        <v>662</v>
      </c>
      <c r="B373" s="12" t="s">
        <v>925</v>
      </c>
      <c r="C373" s="12">
        <v>371</v>
      </c>
      <c r="D373" s="12">
        <v>5664</v>
      </c>
      <c r="E373" s="37">
        <v>61423250</v>
      </c>
      <c r="G373" s="37">
        <v>282011</v>
      </c>
      <c r="H373" s="12">
        <v>0.04</v>
      </c>
      <c r="I373" s="37"/>
      <c r="K373" s="37"/>
      <c r="M373" s="37">
        <v>6245775</v>
      </c>
      <c r="N373" s="12">
        <v>0.87</v>
      </c>
      <c r="O373" s="37"/>
      <c r="Q373" s="12">
        <v>37411</v>
      </c>
      <c r="R373" s="37"/>
      <c r="T373" s="37">
        <v>0</v>
      </c>
      <c r="U373" s="12">
        <v>0</v>
      </c>
      <c r="V373" s="37"/>
      <c r="X373" s="37">
        <v>42247036</v>
      </c>
      <c r="Y373" s="12">
        <v>5.91</v>
      </c>
      <c r="Z373" s="37">
        <v>7231580</v>
      </c>
      <c r="AA373" s="12">
        <v>1.01</v>
      </c>
      <c r="AB373" s="37"/>
      <c r="AD373" s="37">
        <v>692587</v>
      </c>
      <c r="AE373" s="12">
        <v>0.1</v>
      </c>
      <c r="AF373" s="37"/>
      <c r="AH373" s="37">
        <v>4724261</v>
      </c>
      <c r="AI373" s="12">
        <v>0.66</v>
      </c>
      <c r="AN373" s="37"/>
      <c r="AP373" s="37"/>
      <c r="AR373" s="37"/>
      <c r="AT373" s="37"/>
      <c r="AV373" s="37"/>
      <c r="AX373" s="37"/>
      <c r="BA373" s="12">
        <v>413457</v>
      </c>
      <c r="BB373" s="12">
        <v>49783</v>
      </c>
      <c r="BC373" s="12">
        <v>244558</v>
      </c>
      <c r="BJ373" s="12">
        <v>6216</v>
      </c>
      <c r="BK373" s="12">
        <v>0</v>
      </c>
      <c r="BN373" s="12">
        <v>0</v>
      </c>
      <c r="BQ373" s="12">
        <v>0.01</v>
      </c>
      <c r="BZ373" s="12">
        <v>0.01</v>
      </c>
      <c r="CB373" s="12">
        <v>0</v>
      </c>
      <c r="CC373" s="12">
        <v>0</v>
      </c>
      <c r="CD373" s="12">
        <v>0.02</v>
      </c>
      <c r="CE373" s="12">
        <v>0</v>
      </c>
      <c r="CG373" s="12" t="s">
        <v>976</v>
      </c>
      <c r="CH373" s="12">
        <v>170.15899999999999</v>
      </c>
      <c r="CI373" s="12" t="s">
        <v>950</v>
      </c>
      <c r="CJ373" s="12"/>
      <c r="CK373" s="12" t="s">
        <v>951</v>
      </c>
      <c r="CL373" s="37">
        <v>714986063</v>
      </c>
      <c r="CM373" s="12">
        <v>10901</v>
      </c>
      <c r="CN373" s="12" t="s">
        <v>1513</v>
      </c>
      <c r="CO373" s="12" t="s">
        <v>1507</v>
      </c>
      <c r="CP373" s="12">
        <v>91225.639991937103</v>
      </c>
      <c r="CQ373" s="12">
        <v>90</v>
      </c>
      <c r="CR373" s="12">
        <v>46034.416666666664</v>
      </c>
      <c r="CS373" s="12"/>
      <c r="CT373" s="36" t="str">
        <f t="shared" si="5"/>
        <v>500mn - 1bn</v>
      </c>
      <c r="CU373" s="36" t="str">
        <f>VLOOKUP(CK373,Mapping!B:C,2,FALSE)</f>
        <v>HK</v>
      </c>
    </row>
    <row r="374" spans="1:99" ht="16" customHeight="1" x14ac:dyDescent="0.35">
      <c r="A374" s="12" t="s">
        <v>664</v>
      </c>
      <c r="B374" s="12" t="s">
        <v>925</v>
      </c>
      <c r="C374" s="12">
        <v>372</v>
      </c>
      <c r="D374" s="12">
        <v>5638</v>
      </c>
      <c r="E374" s="37">
        <v>6069723</v>
      </c>
      <c r="G374" s="37">
        <v>280716</v>
      </c>
      <c r="H374" s="12">
        <v>0</v>
      </c>
      <c r="I374" s="37"/>
      <c r="K374" s="37"/>
      <c r="M374" s="37">
        <v>1206298</v>
      </c>
      <c r="N374" s="12">
        <v>0.01</v>
      </c>
      <c r="O374" s="37"/>
      <c r="Q374" s="12">
        <v>0</v>
      </c>
      <c r="R374" s="37"/>
      <c r="T374" s="37"/>
      <c r="V374" s="37"/>
      <c r="X374" s="37">
        <v>2506578</v>
      </c>
      <c r="Y374" s="12">
        <v>0.02</v>
      </c>
      <c r="Z374" s="37">
        <v>1790227</v>
      </c>
      <c r="AA374" s="12">
        <v>0.02</v>
      </c>
      <c r="AB374" s="37"/>
      <c r="AD374" s="37">
        <v>285904</v>
      </c>
      <c r="AE374" s="12">
        <v>0</v>
      </c>
      <c r="AF374" s="37"/>
      <c r="AH374" s="37">
        <v>0</v>
      </c>
      <c r="AI374" s="12">
        <v>0</v>
      </c>
      <c r="AN374" s="37">
        <v>0</v>
      </c>
      <c r="AO374" s="12">
        <v>0</v>
      </c>
      <c r="AP374" s="37"/>
      <c r="AR374" s="37"/>
      <c r="AT374" s="37"/>
      <c r="AV374" s="37"/>
      <c r="AX374" s="37"/>
      <c r="BA374" s="12">
        <v>24531</v>
      </c>
      <c r="BB374" s="12">
        <v>9615</v>
      </c>
      <c r="BC374" s="12">
        <v>60542</v>
      </c>
      <c r="BI374" s="12">
        <v>0</v>
      </c>
      <c r="BJ374" s="12">
        <v>2566</v>
      </c>
      <c r="BN374" s="12">
        <v>0</v>
      </c>
      <c r="BQ374" s="12">
        <v>0</v>
      </c>
      <c r="BY374" s="12">
        <v>0</v>
      </c>
      <c r="BZ374" s="12">
        <v>0</v>
      </c>
      <c r="CB374" s="12">
        <v>0</v>
      </c>
      <c r="CC374" s="12">
        <v>0</v>
      </c>
      <c r="CD374" s="12">
        <v>0</v>
      </c>
      <c r="CG374" s="12" t="s">
        <v>940</v>
      </c>
      <c r="CH374" s="12">
        <v>4.375</v>
      </c>
      <c r="CI374" s="12" t="s">
        <v>988</v>
      </c>
      <c r="CJ374" s="12"/>
      <c r="CK374" s="12" t="s">
        <v>988</v>
      </c>
      <c r="CL374" s="37">
        <v>11579533907</v>
      </c>
      <c r="CM374" s="12">
        <v>3404</v>
      </c>
      <c r="CN374" s="12" t="s">
        <v>1535</v>
      </c>
      <c r="CO374" s="12" t="s">
        <v>1507</v>
      </c>
      <c r="CP374" s="12">
        <v>29397.742390647047</v>
      </c>
      <c r="CQ374" s="12">
        <v>72</v>
      </c>
      <c r="CS374" s="12"/>
      <c r="CT374" s="36" t="str">
        <f t="shared" si="5"/>
        <v>1bn - 50bn</v>
      </c>
      <c r="CU374" s="36" t="str">
        <f>VLOOKUP(CK374,Mapping!B:C,2,FALSE)</f>
        <v>SG</v>
      </c>
    </row>
    <row r="375" spans="1:99" ht="16" customHeight="1" x14ac:dyDescent="0.35">
      <c r="A375" s="12" t="s">
        <v>666</v>
      </c>
      <c r="B375" s="12" t="s">
        <v>925</v>
      </c>
      <c r="C375" s="12">
        <v>373</v>
      </c>
      <c r="D375" s="12">
        <v>5550</v>
      </c>
      <c r="E375" s="37">
        <v>7641886</v>
      </c>
      <c r="G375" s="37">
        <v>399101</v>
      </c>
      <c r="H375" s="12">
        <v>0.02</v>
      </c>
      <c r="I375" s="37"/>
      <c r="K375" s="37">
        <v>822201</v>
      </c>
      <c r="L375" s="12">
        <v>0.04</v>
      </c>
      <c r="M375" s="37"/>
      <c r="O375" s="37">
        <v>1099520</v>
      </c>
      <c r="P375" s="12">
        <v>0.05</v>
      </c>
      <c r="Q375" s="12">
        <v>6060</v>
      </c>
      <c r="R375" s="37"/>
      <c r="T375" s="37"/>
      <c r="V375" s="37">
        <v>201322</v>
      </c>
      <c r="W375" s="12">
        <v>0.01</v>
      </c>
      <c r="X375" s="37"/>
      <c r="Z375" s="37"/>
      <c r="AB375" s="37"/>
      <c r="AD375" s="37"/>
      <c r="AF375" s="37"/>
      <c r="AH375" s="37">
        <v>822463</v>
      </c>
      <c r="AI375" s="12">
        <v>0.04</v>
      </c>
      <c r="AK375" s="12">
        <v>7300</v>
      </c>
      <c r="AL375" s="12">
        <v>59915</v>
      </c>
      <c r="AN375" s="37">
        <v>3106091</v>
      </c>
      <c r="AO375" s="12">
        <v>0.15</v>
      </c>
      <c r="AP375" s="37">
        <v>468028</v>
      </c>
      <c r="AQ375" s="12">
        <v>0.02</v>
      </c>
      <c r="AR375" s="37">
        <v>707053</v>
      </c>
      <c r="AS375" s="12">
        <v>0.03</v>
      </c>
      <c r="AT375" s="37"/>
      <c r="AV375" s="37">
        <v>16107</v>
      </c>
      <c r="AW375" s="12">
        <v>0</v>
      </c>
      <c r="AX375" s="37"/>
      <c r="BE375" s="12">
        <v>8610</v>
      </c>
      <c r="BG375" s="12">
        <v>10681</v>
      </c>
      <c r="BH375" s="12">
        <v>1652</v>
      </c>
      <c r="BI375" s="12">
        <v>14500</v>
      </c>
      <c r="BL375" s="12">
        <v>5554</v>
      </c>
      <c r="BM375" s="12">
        <v>0.01</v>
      </c>
      <c r="BN375" s="12">
        <v>0</v>
      </c>
      <c r="BQ375" s="12">
        <v>0</v>
      </c>
      <c r="BS375" s="12">
        <v>0</v>
      </c>
      <c r="BT375" s="12">
        <v>0</v>
      </c>
      <c r="BU375" s="12">
        <v>0</v>
      </c>
      <c r="BV375" s="12">
        <v>0</v>
      </c>
      <c r="BY375" s="12">
        <v>0</v>
      </c>
      <c r="CA375" s="12">
        <v>0</v>
      </c>
      <c r="CG375" s="12" t="s">
        <v>991</v>
      </c>
      <c r="CH375" s="12">
        <v>217.78299999999999</v>
      </c>
      <c r="CI375" s="12" t="s">
        <v>1016</v>
      </c>
      <c r="CJ375" s="12" t="s">
        <v>1017</v>
      </c>
      <c r="CK375" s="12" t="s">
        <v>932</v>
      </c>
      <c r="CL375" s="37">
        <v>2075798239</v>
      </c>
      <c r="CM375" s="12">
        <v>12574</v>
      </c>
      <c r="CN375" s="12" t="s">
        <v>1520</v>
      </c>
      <c r="CO375" s="12" t="s">
        <v>1507</v>
      </c>
      <c r="CP375" s="12">
        <v>10115.299334811531</v>
      </c>
      <c r="CQ375" s="12">
        <v>83</v>
      </c>
      <c r="CS375" s="12"/>
      <c r="CT375" s="36" t="str">
        <f t="shared" si="5"/>
        <v>1bn - 50bn</v>
      </c>
      <c r="CU375" s="36" t="str">
        <f>VLOOKUP(CK375,Mapping!B:C,2,FALSE)</f>
        <v>US/CA</v>
      </c>
    </row>
    <row r="376" spans="1:99" ht="16" customHeight="1" x14ac:dyDescent="0.35">
      <c r="A376" s="12" t="s">
        <v>667</v>
      </c>
      <c r="B376" s="12" t="s">
        <v>925</v>
      </c>
      <c r="C376" s="12">
        <v>374</v>
      </c>
      <c r="D376" s="12">
        <v>5500</v>
      </c>
      <c r="E376" s="37">
        <v>941920</v>
      </c>
      <c r="G376" s="37">
        <v>273845</v>
      </c>
      <c r="H376" s="12">
        <v>0.05</v>
      </c>
      <c r="I376" s="37"/>
      <c r="K376" s="37"/>
      <c r="M376" s="37">
        <v>668075</v>
      </c>
      <c r="N376" s="12">
        <v>0.12</v>
      </c>
      <c r="O376" s="37"/>
      <c r="R376" s="37"/>
      <c r="T376" s="37"/>
      <c r="V376" s="37"/>
      <c r="X376" s="37"/>
      <c r="Z376" s="37"/>
      <c r="AB376" s="37"/>
      <c r="AD376" s="37">
        <v>0</v>
      </c>
      <c r="AE376" s="12">
        <v>0</v>
      </c>
      <c r="AF376" s="37"/>
      <c r="AH376" s="37"/>
      <c r="AN376" s="37">
        <v>0</v>
      </c>
      <c r="AO376" s="12">
        <v>0</v>
      </c>
      <c r="AP376" s="37"/>
      <c r="AR376" s="37">
        <v>0</v>
      </c>
      <c r="AS376" s="12">
        <v>0</v>
      </c>
      <c r="AT376" s="37"/>
      <c r="AV376" s="37"/>
      <c r="AX376" s="37"/>
      <c r="BB376" s="12">
        <v>5325</v>
      </c>
      <c r="BE376" s="12">
        <v>0</v>
      </c>
      <c r="BI376" s="12">
        <v>0</v>
      </c>
      <c r="BJ376" s="12">
        <v>0</v>
      </c>
      <c r="BM376" s="12">
        <v>0</v>
      </c>
      <c r="BN376" s="12">
        <v>0</v>
      </c>
      <c r="BY376" s="12">
        <v>0</v>
      </c>
      <c r="CB376" s="12">
        <v>0</v>
      </c>
      <c r="CC376" s="12">
        <v>0</v>
      </c>
      <c r="CG376" s="12" t="s">
        <v>976</v>
      </c>
      <c r="CH376" s="12">
        <v>47.682000000000002</v>
      </c>
      <c r="CI376" s="12" t="s">
        <v>941</v>
      </c>
      <c r="CJ376" s="12" t="s">
        <v>941</v>
      </c>
      <c r="CK376" s="12" t="s">
        <v>932</v>
      </c>
      <c r="CL376" s="37">
        <v>541612305</v>
      </c>
      <c r="CM376" s="12">
        <v>2466</v>
      </c>
      <c r="CN376" s="12" t="s">
        <v>1513</v>
      </c>
      <c r="CO376" s="12" t="s">
        <v>1507</v>
      </c>
      <c r="CP376" s="12">
        <v>45762.568030638984</v>
      </c>
      <c r="CQ376" s="12">
        <v>36</v>
      </c>
      <c r="CS376" s="12"/>
      <c r="CT376" s="36" t="str">
        <f t="shared" si="5"/>
        <v>500mn - 1bn</v>
      </c>
      <c r="CU376" s="36" t="str">
        <f>VLOOKUP(CK376,Mapping!B:C,2,FALSE)</f>
        <v>US/CA</v>
      </c>
    </row>
    <row r="377" spans="1:99" ht="16" customHeight="1" x14ac:dyDescent="0.35">
      <c r="A377" s="12" t="s">
        <v>669</v>
      </c>
      <c r="B377" s="12" t="s">
        <v>925</v>
      </c>
      <c r="C377" s="12">
        <v>375</v>
      </c>
      <c r="D377" s="12">
        <v>5484</v>
      </c>
      <c r="E377" s="37">
        <v>2567712</v>
      </c>
      <c r="G377" s="37">
        <v>273048</v>
      </c>
      <c r="H377" s="12">
        <v>0.08</v>
      </c>
      <c r="I377" s="37"/>
      <c r="K377" s="37"/>
      <c r="M377" s="37">
        <v>0</v>
      </c>
      <c r="N377" s="12">
        <v>0</v>
      </c>
      <c r="O377" s="37"/>
      <c r="R377" s="37"/>
      <c r="T377" s="37"/>
      <c r="V377" s="37"/>
      <c r="X377" s="37">
        <v>705042</v>
      </c>
      <c r="Y377" s="12">
        <v>0.2</v>
      </c>
      <c r="Z377" s="37">
        <v>398101</v>
      </c>
      <c r="AA377" s="12">
        <v>0.11</v>
      </c>
      <c r="AB377" s="37"/>
      <c r="AD377" s="37"/>
      <c r="AF377" s="37"/>
      <c r="AH377" s="37"/>
      <c r="AN377" s="37">
        <v>1191521</v>
      </c>
      <c r="AO377" s="12">
        <v>0.33</v>
      </c>
      <c r="AP377" s="37"/>
      <c r="AR377" s="37"/>
      <c r="AT377" s="37"/>
      <c r="AV377" s="37"/>
      <c r="AX377" s="37"/>
      <c r="BA377" s="12">
        <v>6900</v>
      </c>
      <c r="BB377" s="12">
        <v>0</v>
      </c>
      <c r="BC377" s="12">
        <v>13463</v>
      </c>
      <c r="BI377" s="12">
        <v>7075</v>
      </c>
      <c r="BN377" s="12">
        <v>0</v>
      </c>
      <c r="BY377" s="12">
        <v>0</v>
      </c>
      <c r="BZ377" s="12">
        <v>0</v>
      </c>
      <c r="CC377" s="12">
        <v>0</v>
      </c>
      <c r="CD377" s="12">
        <v>0</v>
      </c>
      <c r="CG377" s="12" t="s">
        <v>996</v>
      </c>
      <c r="CH377" s="12">
        <v>120.623</v>
      </c>
      <c r="CI377" s="12" t="s">
        <v>967</v>
      </c>
      <c r="CJ377" s="12" t="s">
        <v>968</v>
      </c>
      <c r="CK377" s="12" t="s">
        <v>932</v>
      </c>
      <c r="CL377" s="37">
        <v>356105892</v>
      </c>
      <c r="CM377" s="12">
        <v>11603</v>
      </c>
      <c r="CN377" s="12" t="s">
        <v>1509</v>
      </c>
      <c r="CO377" s="12" t="s">
        <v>1507</v>
      </c>
      <c r="CP377" s="12">
        <v>26218.5446482564</v>
      </c>
      <c r="CQ377" s="12">
        <v>58</v>
      </c>
      <c r="CS377" s="12"/>
      <c r="CT377" s="36" t="str">
        <f t="shared" si="5"/>
        <v>500mn</v>
      </c>
      <c r="CU377" s="36" t="str">
        <f>VLOOKUP(CK377,Mapping!B:C,2,FALSE)</f>
        <v>US/CA</v>
      </c>
    </row>
    <row r="378" spans="1:99" ht="16" customHeight="1" x14ac:dyDescent="0.35">
      <c r="A378" s="12" t="s">
        <v>670</v>
      </c>
      <c r="B378" s="12" t="s">
        <v>925</v>
      </c>
      <c r="C378" s="12">
        <v>376</v>
      </c>
      <c r="D378" s="12">
        <v>5465</v>
      </c>
      <c r="E378" s="37">
        <v>4488675</v>
      </c>
      <c r="G378" s="37">
        <v>272102</v>
      </c>
      <c r="H378" s="12">
        <v>0</v>
      </c>
      <c r="I378" s="37"/>
      <c r="K378" s="37"/>
      <c r="M378" s="37">
        <v>743601</v>
      </c>
      <c r="N378" s="12">
        <v>0.01</v>
      </c>
      <c r="O378" s="37"/>
      <c r="Q378" s="12">
        <v>6832</v>
      </c>
      <c r="R378" s="37"/>
      <c r="T378" s="37"/>
      <c r="V378" s="37"/>
      <c r="X378" s="37"/>
      <c r="Z378" s="37">
        <v>0</v>
      </c>
      <c r="AA378" s="12">
        <v>0</v>
      </c>
      <c r="AB378" s="37"/>
      <c r="AD378" s="37">
        <v>359330</v>
      </c>
      <c r="AE378" s="12">
        <v>0.01</v>
      </c>
      <c r="AF378" s="37"/>
      <c r="AH378" s="37">
        <v>862745</v>
      </c>
      <c r="AI378" s="12">
        <v>0.01</v>
      </c>
      <c r="AN378" s="37">
        <v>1267306</v>
      </c>
      <c r="AO378" s="12">
        <v>0.02</v>
      </c>
      <c r="AP378" s="37">
        <v>983591</v>
      </c>
      <c r="AQ378" s="12">
        <v>0.02</v>
      </c>
      <c r="AR378" s="37"/>
      <c r="AT378" s="37"/>
      <c r="AV378" s="37"/>
      <c r="AX378" s="37"/>
      <c r="BB378" s="12">
        <v>5927</v>
      </c>
      <c r="BC378" s="12">
        <v>0</v>
      </c>
      <c r="BH378" s="12">
        <v>4260</v>
      </c>
      <c r="BI378" s="12">
        <v>7525</v>
      </c>
      <c r="BJ378" s="12">
        <v>3225</v>
      </c>
      <c r="BN378" s="12">
        <v>0</v>
      </c>
      <c r="BQ378" s="12">
        <v>0</v>
      </c>
      <c r="BV378" s="12">
        <v>0</v>
      </c>
      <c r="BY378" s="12">
        <v>0</v>
      </c>
      <c r="CB378" s="12">
        <v>0</v>
      </c>
      <c r="CC378" s="12">
        <v>0</v>
      </c>
      <c r="CD378" s="12">
        <v>0</v>
      </c>
      <c r="CG378" s="12" t="s">
        <v>996</v>
      </c>
      <c r="CH378" s="12">
        <v>22.832000000000001</v>
      </c>
      <c r="CI378" s="12" t="s">
        <v>992</v>
      </c>
      <c r="CJ378" s="12" t="s">
        <v>993</v>
      </c>
      <c r="CK378" s="12" t="s">
        <v>932</v>
      </c>
      <c r="CL378" s="37">
        <v>5753947863</v>
      </c>
      <c r="CM378" s="12">
        <v>11759</v>
      </c>
      <c r="CN378" s="12" t="s">
        <v>1509</v>
      </c>
      <c r="CO378" s="12" t="s">
        <v>1507</v>
      </c>
      <c r="CP378" s="12">
        <v>21342.672848216083</v>
      </c>
      <c r="CQ378" s="12">
        <v>70</v>
      </c>
      <c r="CS378" s="12"/>
      <c r="CT378" s="36" t="str">
        <f t="shared" si="5"/>
        <v>1bn - 50bn</v>
      </c>
      <c r="CU378" s="36" t="str">
        <f>VLOOKUP(CK378,Mapping!B:C,2,FALSE)</f>
        <v>US/CA</v>
      </c>
    </row>
    <row r="379" spans="1:99" ht="16" customHeight="1" x14ac:dyDescent="0.35">
      <c r="A379" s="12" t="s">
        <v>160</v>
      </c>
      <c r="B379" s="12" t="s">
        <v>925</v>
      </c>
      <c r="C379" s="12">
        <v>66</v>
      </c>
      <c r="D379" s="12">
        <v>370430</v>
      </c>
      <c r="E379" s="37">
        <v>801775010</v>
      </c>
      <c r="F379" s="12">
        <v>24338</v>
      </c>
      <c r="G379" s="37">
        <v>18443710</v>
      </c>
      <c r="H379" s="12">
        <v>0.02</v>
      </c>
      <c r="I379" s="37">
        <v>1182765</v>
      </c>
      <c r="J379" s="12">
        <v>0</v>
      </c>
      <c r="K379" s="37">
        <v>18304697</v>
      </c>
      <c r="L379" s="12">
        <v>0.02</v>
      </c>
      <c r="M379" s="37">
        <v>71939893</v>
      </c>
      <c r="N379" s="12">
        <v>0.06</v>
      </c>
      <c r="O379" s="37">
        <v>13223522</v>
      </c>
      <c r="P379" s="12">
        <v>0.01</v>
      </c>
      <c r="Q379" s="12">
        <v>491758</v>
      </c>
      <c r="R379" s="37"/>
      <c r="T379" s="37">
        <v>1249586</v>
      </c>
      <c r="U379" s="12">
        <v>0</v>
      </c>
      <c r="V379" s="37">
        <v>6957605</v>
      </c>
      <c r="W379" s="12">
        <v>0.01</v>
      </c>
      <c r="X379" s="37">
        <v>60611337</v>
      </c>
      <c r="Y379" s="12">
        <v>0.05</v>
      </c>
      <c r="Z379" s="37">
        <v>5137876</v>
      </c>
      <c r="AA379" s="12">
        <v>0</v>
      </c>
      <c r="AB379" s="37">
        <v>3590652</v>
      </c>
      <c r="AC379" s="12">
        <v>0</v>
      </c>
      <c r="AD379" s="37">
        <v>31762277</v>
      </c>
      <c r="AE379" s="12">
        <v>0.03</v>
      </c>
      <c r="AF379" s="37"/>
      <c r="AH379" s="37">
        <v>62099200</v>
      </c>
      <c r="AI379" s="12">
        <v>0.06</v>
      </c>
      <c r="AJ379" s="12">
        <v>248548</v>
      </c>
      <c r="AK379" s="12">
        <v>319756</v>
      </c>
      <c r="AL379" s="12">
        <v>870730</v>
      </c>
      <c r="AM379" s="12">
        <v>0</v>
      </c>
      <c r="AN379" s="37">
        <v>351974331</v>
      </c>
      <c r="AO379" s="12">
        <v>0.31</v>
      </c>
      <c r="AP379" s="37">
        <v>129418694</v>
      </c>
      <c r="AQ379" s="12">
        <v>0.12</v>
      </c>
      <c r="AR379" s="37">
        <v>24349289</v>
      </c>
      <c r="AS379" s="12">
        <v>0.02</v>
      </c>
      <c r="AT379" s="37">
        <v>1384030</v>
      </c>
      <c r="AU379" s="12">
        <v>0</v>
      </c>
      <c r="AV379" s="37">
        <v>145546</v>
      </c>
      <c r="AW379" s="12">
        <v>0</v>
      </c>
      <c r="AX379" s="37">
        <v>0</v>
      </c>
      <c r="AY379" s="12">
        <v>0</v>
      </c>
      <c r="BA379" s="12">
        <v>593182</v>
      </c>
      <c r="BB379" s="12">
        <v>573409</v>
      </c>
      <c r="BC379" s="12">
        <v>173753</v>
      </c>
      <c r="BD379" s="12">
        <v>129834</v>
      </c>
      <c r="BE379" s="12">
        <v>652971</v>
      </c>
      <c r="BG379" s="12">
        <v>296347</v>
      </c>
      <c r="BH379" s="12">
        <v>560521</v>
      </c>
      <c r="BI379" s="12">
        <v>2089950</v>
      </c>
      <c r="BJ379" s="12">
        <v>285068</v>
      </c>
      <c r="BK379" s="12">
        <v>11163</v>
      </c>
      <c r="BL379" s="12">
        <v>53707</v>
      </c>
      <c r="BM379" s="12">
        <v>0.73</v>
      </c>
      <c r="BN379" s="12">
        <v>0.05</v>
      </c>
      <c r="BO379" s="12">
        <v>0</v>
      </c>
      <c r="BQ379" s="12">
        <v>0.12</v>
      </c>
      <c r="BR379" s="12">
        <v>0.01</v>
      </c>
      <c r="BS379" s="12">
        <v>0</v>
      </c>
      <c r="BT379" s="12">
        <v>0.01</v>
      </c>
      <c r="BU379" s="12">
        <v>0</v>
      </c>
      <c r="BV379" s="12">
        <v>0.48</v>
      </c>
      <c r="BW379" s="12">
        <v>0</v>
      </c>
      <c r="BY379" s="12">
        <v>0.27</v>
      </c>
      <c r="BZ379" s="12">
        <v>0.01</v>
      </c>
      <c r="CA379" s="12">
        <v>0.05</v>
      </c>
      <c r="CB379" s="12">
        <v>0.1</v>
      </c>
      <c r="CC379" s="12">
        <v>0.02</v>
      </c>
      <c r="CD379" s="12">
        <v>0.01</v>
      </c>
      <c r="CE379" s="12">
        <v>0</v>
      </c>
      <c r="CF379" s="12">
        <v>0.11</v>
      </c>
      <c r="CG379" s="12" t="s">
        <v>940</v>
      </c>
      <c r="CH379" s="12">
        <v>32.015999999999998</v>
      </c>
      <c r="CI379" s="12" t="s">
        <v>1039</v>
      </c>
      <c r="CJ379" s="12" t="s">
        <v>936</v>
      </c>
      <c r="CK379" s="12" t="s">
        <v>932</v>
      </c>
      <c r="CL379" s="37">
        <v>111562425544</v>
      </c>
      <c r="CM379" s="12">
        <v>117</v>
      </c>
      <c r="CN379" s="12" t="s">
        <v>1506</v>
      </c>
      <c r="CO379" s="12" t="s">
        <v>1515</v>
      </c>
      <c r="CP379" s="12">
        <v>1145774.2189074783</v>
      </c>
      <c r="CQ379" s="12">
        <v>80</v>
      </c>
      <c r="CS379" s="12"/>
      <c r="CT379" s="36" t="str">
        <f t="shared" si="5"/>
        <v>100bn</v>
      </c>
      <c r="CU379" s="36" t="str">
        <f>VLOOKUP(CK379,Mapping!B:C,2,FALSE)</f>
        <v>US/CA</v>
      </c>
    </row>
    <row r="380" spans="1:99" ht="16" customHeight="1" x14ac:dyDescent="0.35">
      <c r="A380" s="12" t="s">
        <v>254</v>
      </c>
      <c r="B380" s="12" t="s">
        <v>933</v>
      </c>
      <c r="C380" s="12">
        <v>111</v>
      </c>
      <c r="D380" s="12">
        <v>140707</v>
      </c>
      <c r="E380" s="37">
        <v>332035443</v>
      </c>
      <c r="F380" s="12">
        <v>8007</v>
      </c>
      <c r="G380" s="37">
        <v>7005802</v>
      </c>
      <c r="H380" s="12">
        <v>0.01</v>
      </c>
      <c r="I380" s="37">
        <v>426863</v>
      </c>
      <c r="J380" s="12">
        <v>0</v>
      </c>
      <c r="K380" s="37">
        <v>73582881</v>
      </c>
      <c r="L380" s="12">
        <v>7.0000000000000007E-2</v>
      </c>
      <c r="M380" s="37">
        <v>0</v>
      </c>
      <c r="N380" s="12">
        <v>0</v>
      </c>
      <c r="O380" s="37">
        <v>45764500</v>
      </c>
      <c r="P380" s="12">
        <v>0.04</v>
      </c>
      <c r="Q380" s="12">
        <v>64008</v>
      </c>
      <c r="R380" s="37">
        <v>5521049</v>
      </c>
      <c r="S380" s="12">
        <v>0.01</v>
      </c>
      <c r="T380" s="37">
        <v>8435686</v>
      </c>
      <c r="U380" s="12">
        <v>0.01</v>
      </c>
      <c r="V380" s="37">
        <v>626306</v>
      </c>
      <c r="W380" s="12">
        <v>0</v>
      </c>
      <c r="X380" s="37">
        <v>28291292</v>
      </c>
      <c r="Y380" s="12">
        <v>0.03</v>
      </c>
      <c r="Z380" s="37">
        <v>7108746</v>
      </c>
      <c r="AA380" s="12">
        <v>0.01</v>
      </c>
      <c r="AB380" s="37">
        <v>672246</v>
      </c>
      <c r="AC380" s="12">
        <v>0</v>
      </c>
      <c r="AD380" s="37">
        <v>5428605</v>
      </c>
      <c r="AE380" s="12">
        <v>0.01</v>
      </c>
      <c r="AF380" s="37">
        <v>330823</v>
      </c>
      <c r="AG380" s="12">
        <v>0</v>
      </c>
      <c r="AH380" s="37">
        <v>8082930</v>
      </c>
      <c r="AI380" s="12">
        <v>0.01</v>
      </c>
      <c r="AJ380" s="12">
        <v>45300</v>
      </c>
      <c r="AK380" s="12">
        <v>27421</v>
      </c>
      <c r="AL380" s="12">
        <v>2179918</v>
      </c>
      <c r="AM380" s="12">
        <v>328810</v>
      </c>
      <c r="AN380" s="37">
        <v>87519922</v>
      </c>
      <c r="AO380" s="12">
        <v>0.08</v>
      </c>
      <c r="AP380" s="37">
        <v>50627019</v>
      </c>
      <c r="AQ380" s="12">
        <v>0.05</v>
      </c>
      <c r="AR380" s="37">
        <v>1651201</v>
      </c>
      <c r="AS380" s="12">
        <v>0</v>
      </c>
      <c r="AT380" s="37">
        <v>0</v>
      </c>
      <c r="AU380" s="12">
        <v>0</v>
      </c>
      <c r="AV380" s="37"/>
      <c r="AX380" s="37">
        <v>959572</v>
      </c>
      <c r="AY380" s="12">
        <v>0</v>
      </c>
      <c r="AZ380" s="12">
        <v>453754</v>
      </c>
      <c r="BA380" s="12">
        <v>276877</v>
      </c>
      <c r="BB380" s="12">
        <v>0</v>
      </c>
      <c r="BC380" s="12">
        <v>240404</v>
      </c>
      <c r="BD380" s="12">
        <v>0</v>
      </c>
      <c r="BE380" s="12">
        <v>44280</v>
      </c>
      <c r="BF380" s="12">
        <v>19894</v>
      </c>
      <c r="BG380" s="12">
        <v>982871</v>
      </c>
      <c r="BH380" s="12">
        <v>219269</v>
      </c>
      <c r="BI380" s="12">
        <v>519675</v>
      </c>
      <c r="BJ380" s="12">
        <v>48722</v>
      </c>
      <c r="BK380" s="12">
        <v>75359</v>
      </c>
      <c r="BM380" s="12">
        <v>0.05</v>
      </c>
      <c r="BN380" s="12">
        <v>0.02</v>
      </c>
      <c r="BO380" s="12">
        <v>0</v>
      </c>
      <c r="BP380" s="12">
        <v>0</v>
      </c>
      <c r="BQ380" s="12">
        <v>0.02</v>
      </c>
      <c r="BR380" s="12">
        <v>0</v>
      </c>
      <c r="BS380" s="12">
        <v>0.01</v>
      </c>
      <c r="BT380" s="12">
        <v>0</v>
      </c>
      <c r="BU380" s="12">
        <v>0.01</v>
      </c>
      <c r="BV380" s="12">
        <v>0.19</v>
      </c>
      <c r="BW380" s="12">
        <v>0.01</v>
      </c>
      <c r="BX380" s="12">
        <v>0.01</v>
      </c>
      <c r="BY380" s="12">
        <v>7.0000000000000007E-2</v>
      </c>
      <c r="BZ380" s="12">
        <v>0</v>
      </c>
      <c r="CB380" s="12">
        <v>0.02</v>
      </c>
      <c r="CC380" s="12">
        <v>0</v>
      </c>
      <c r="CD380" s="12">
        <v>0.02</v>
      </c>
      <c r="CE380" s="12">
        <v>0</v>
      </c>
      <c r="CF380" s="12">
        <v>0</v>
      </c>
      <c r="CG380" s="12" t="s">
        <v>940</v>
      </c>
      <c r="CH380" s="12">
        <v>31.498000000000001</v>
      </c>
      <c r="CI380" s="12" t="s">
        <v>983</v>
      </c>
      <c r="CJ380" s="12" t="s">
        <v>984</v>
      </c>
      <c r="CK380" s="12" t="s">
        <v>985</v>
      </c>
      <c r="CL380" s="37">
        <v>107539291488</v>
      </c>
      <c r="CM380" s="12">
        <v>224</v>
      </c>
      <c r="CN380" s="12" t="s">
        <v>1506</v>
      </c>
      <c r="CO380" s="12" t="s">
        <v>1515</v>
      </c>
      <c r="CP380" s="12">
        <v>1843214.5333602095</v>
      </c>
      <c r="CQ380" s="12">
        <v>72</v>
      </c>
      <c r="CR380" s="12">
        <v>45988.291666666664</v>
      </c>
      <c r="CS380" s="12"/>
      <c r="CT380" s="36" t="str">
        <f t="shared" si="5"/>
        <v>100bn</v>
      </c>
      <c r="CU380" s="36" t="str">
        <f>VLOOKUP(CK380,Mapping!B:C,2,FALSE)</f>
        <v>US/CA</v>
      </c>
    </row>
    <row r="381" spans="1:99" ht="16" customHeight="1" x14ac:dyDescent="0.35">
      <c r="A381" s="12" t="s">
        <v>169</v>
      </c>
      <c r="B381" s="12" t="s">
        <v>933</v>
      </c>
      <c r="C381" s="12">
        <v>547</v>
      </c>
      <c r="D381" s="12">
        <v>0</v>
      </c>
      <c r="E381" s="37">
        <v>901043803</v>
      </c>
      <c r="F381" s="12">
        <v>355663</v>
      </c>
      <c r="G381" s="37">
        <v>0</v>
      </c>
      <c r="H381" s="12">
        <v>0</v>
      </c>
      <c r="I381" s="37">
        <v>17284319</v>
      </c>
      <c r="J381" s="12">
        <v>0.02</v>
      </c>
      <c r="K381" s="37">
        <v>383959883</v>
      </c>
      <c r="L381" s="12">
        <v>0.34</v>
      </c>
      <c r="M381" s="37">
        <v>3235613</v>
      </c>
      <c r="N381" s="12">
        <v>0</v>
      </c>
      <c r="O381" s="37">
        <v>240388398</v>
      </c>
      <c r="P381" s="12">
        <v>0.21</v>
      </c>
      <c r="Q381" s="12">
        <v>252369</v>
      </c>
      <c r="R381" s="37">
        <v>35230217</v>
      </c>
      <c r="S381" s="12">
        <v>0.03</v>
      </c>
      <c r="T381" s="37">
        <v>107127</v>
      </c>
      <c r="U381" s="12">
        <v>0</v>
      </c>
      <c r="V381" s="37">
        <v>34835719</v>
      </c>
      <c r="W381" s="12">
        <v>0.03</v>
      </c>
      <c r="X381" s="37">
        <v>19656162</v>
      </c>
      <c r="Y381" s="12">
        <v>0.02</v>
      </c>
      <c r="Z381" s="37">
        <v>1005143</v>
      </c>
      <c r="AA381" s="12">
        <v>0</v>
      </c>
      <c r="AB381" s="37">
        <v>28408306</v>
      </c>
      <c r="AC381" s="12">
        <v>0.03</v>
      </c>
      <c r="AD381" s="37">
        <v>767350</v>
      </c>
      <c r="AE381" s="12">
        <v>0</v>
      </c>
      <c r="AF381" s="37">
        <v>10511753</v>
      </c>
      <c r="AG381" s="12">
        <v>0.01</v>
      </c>
      <c r="AH381" s="37">
        <v>31869157</v>
      </c>
      <c r="AI381" s="12">
        <v>0.03</v>
      </c>
      <c r="AJ381" s="12">
        <v>1966447</v>
      </c>
      <c r="AK381" s="12">
        <v>1600972</v>
      </c>
      <c r="AL381" s="12">
        <v>15828869</v>
      </c>
      <c r="AM381" s="12">
        <v>867701</v>
      </c>
      <c r="AN381" s="37">
        <v>68594533</v>
      </c>
      <c r="AO381" s="12">
        <v>0.06</v>
      </c>
      <c r="AP381" s="37">
        <v>22610596</v>
      </c>
      <c r="AQ381" s="12">
        <v>0.02</v>
      </c>
      <c r="AR381" s="37"/>
      <c r="AT381" s="37">
        <v>586289</v>
      </c>
      <c r="AU381" s="12">
        <v>0</v>
      </c>
      <c r="AV381" s="37"/>
      <c r="AX381" s="37">
        <v>1993238</v>
      </c>
      <c r="AY381" s="12">
        <v>0</v>
      </c>
      <c r="AZ381" s="12">
        <v>3327992</v>
      </c>
      <c r="BA381" s="12">
        <v>192368</v>
      </c>
      <c r="BB381" s="12">
        <v>25790</v>
      </c>
      <c r="BC381" s="12">
        <v>33992</v>
      </c>
      <c r="BD381" s="12">
        <v>54999</v>
      </c>
      <c r="BF381" s="12">
        <v>779262</v>
      </c>
      <c r="BG381" s="12">
        <v>5896224</v>
      </c>
      <c r="BH381" s="12">
        <v>97928</v>
      </c>
      <c r="BI381" s="12">
        <v>407300</v>
      </c>
      <c r="BJ381" s="12">
        <v>6887</v>
      </c>
      <c r="BK381" s="12">
        <v>957</v>
      </c>
      <c r="BN381" s="12">
        <v>0</v>
      </c>
      <c r="BO381" s="12">
        <v>0.05</v>
      </c>
      <c r="BP381" s="12">
        <v>0.03</v>
      </c>
      <c r="BQ381" s="12">
        <v>0.06</v>
      </c>
      <c r="BR381" s="12">
        <v>0.08</v>
      </c>
      <c r="BS381" s="12">
        <v>0.06</v>
      </c>
      <c r="BT381" s="12">
        <v>0.05</v>
      </c>
      <c r="BU381" s="12">
        <v>0.08</v>
      </c>
      <c r="BV381" s="12">
        <v>0.08</v>
      </c>
      <c r="BW381" s="12">
        <v>0.04</v>
      </c>
      <c r="BX381" s="12">
        <v>0.06</v>
      </c>
      <c r="BY381" s="12">
        <v>0.05</v>
      </c>
      <c r="BZ381" s="12">
        <v>0</v>
      </c>
      <c r="CB381" s="12">
        <v>0</v>
      </c>
      <c r="CC381" s="12">
        <v>0</v>
      </c>
      <c r="CD381" s="12">
        <v>0</v>
      </c>
      <c r="CE381" s="12">
        <v>0</v>
      </c>
      <c r="CF381" s="12">
        <v>0.05</v>
      </c>
      <c r="CG381" s="12" t="s">
        <v>929</v>
      </c>
      <c r="CH381" s="12">
        <v>20.645</v>
      </c>
      <c r="CI381" s="12" t="s">
        <v>978</v>
      </c>
      <c r="CJ381" s="12"/>
      <c r="CK381" s="12" t="s">
        <v>979</v>
      </c>
      <c r="CL381" s="37">
        <v>111827730159</v>
      </c>
      <c r="CM381" s="12">
        <v>1085</v>
      </c>
      <c r="CN381" s="12" t="s">
        <v>1506</v>
      </c>
      <c r="CO381" s="12" t="s">
        <v>1507</v>
      </c>
      <c r="CP381" s="12">
        <v>180860.16932070148</v>
      </c>
      <c r="CQ381" s="12">
        <v>69</v>
      </c>
      <c r="CS381" s="12"/>
      <c r="CT381" s="36" t="str">
        <f t="shared" si="5"/>
        <v>100bn</v>
      </c>
      <c r="CU381" s="36" t="str">
        <f>VLOOKUP(CK381,Mapping!B:C,2,FALSE)</f>
        <v>EU</v>
      </c>
    </row>
    <row r="382" spans="1:99" ht="16" customHeight="1" x14ac:dyDescent="0.35">
      <c r="A382" s="12" t="s">
        <v>1372</v>
      </c>
      <c r="B382" s="12" t="s">
        <v>933</v>
      </c>
      <c r="E382" s="37">
        <v>727225597</v>
      </c>
      <c r="G382" s="37" t="s">
        <v>1505</v>
      </c>
      <c r="I382" s="37"/>
      <c r="K382" s="37">
        <v>13715289</v>
      </c>
      <c r="L382" s="12">
        <v>0.01</v>
      </c>
      <c r="M382" s="37"/>
      <c r="O382" s="37">
        <v>22886368</v>
      </c>
      <c r="P382" s="12">
        <v>0.02</v>
      </c>
      <c r="R382" s="37"/>
      <c r="T382" s="37"/>
      <c r="V382" s="37"/>
      <c r="X382" s="37">
        <v>6064076</v>
      </c>
      <c r="Y382" s="12">
        <v>0.01</v>
      </c>
      <c r="Z382" s="37">
        <v>1866872</v>
      </c>
      <c r="AA382" s="12">
        <v>0</v>
      </c>
      <c r="AB382" s="37">
        <v>1100622</v>
      </c>
      <c r="AC382" s="12">
        <v>0</v>
      </c>
      <c r="AD382" s="37"/>
      <c r="AF382" s="37"/>
      <c r="AH382" s="37"/>
      <c r="AJ382" s="12">
        <v>76186</v>
      </c>
      <c r="AL382" s="12">
        <v>1507000</v>
      </c>
      <c r="AM382" s="12">
        <v>4369200</v>
      </c>
      <c r="AN382" s="37">
        <v>515225589</v>
      </c>
      <c r="AO382" s="12">
        <v>0.49</v>
      </c>
      <c r="AP382" s="37">
        <v>156330078</v>
      </c>
      <c r="AQ382" s="12">
        <v>0.15</v>
      </c>
      <c r="AR382" s="37"/>
      <c r="AT382" s="37"/>
      <c r="AV382" s="37"/>
      <c r="AX382" s="37">
        <v>10036703</v>
      </c>
      <c r="AY382" s="12">
        <v>0.01</v>
      </c>
      <c r="BA382" s="12">
        <v>59347</v>
      </c>
      <c r="BC382" s="12">
        <v>63134</v>
      </c>
      <c r="BG382" s="12">
        <v>222046</v>
      </c>
      <c r="BH382" s="12">
        <v>677076</v>
      </c>
      <c r="BI382" s="12">
        <v>2405200</v>
      </c>
      <c r="BR382" s="12">
        <v>0</v>
      </c>
      <c r="BS382" s="12">
        <v>0</v>
      </c>
      <c r="BU382" s="12">
        <v>0.01</v>
      </c>
      <c r="BV382" s="12">
        <v>0.57999999999999996</v>
      </c>
      <c r="BW382" s="12">
        <v>0.19</v>
      </c>
      <c r="BY382" s="12">
        <v>0.31</v>
      </c>
      <c r="BZ382" s="12">
        <v>0</v>
      </c>
      <c r="CD382" s="12">
        <v>0.01</v>
      </c>
      <c r="CG382" s="12" t="s">
        <v>929</v>
      </c>
      <c r="CH382" s="12">
        <v>44.408999999999999</v>
      </c>
      <c r="CI382" s="12" t="s">
        <v>967</v>
      </c>
      <c r="CJ382" s="12" t="s">
        <v>968</v>
      </c>
      <c r="CK382" s="12" t="s">
        <v>932</v>
      </c>
      <c r="CL382" s="37">
        <v>104642641588</v>
      </c>
      <c r="CN382" s="12" t="s">
        <v>1506</v>
      </c>
      <c r="CS382" s="12"/>
      <c r="CT382" s="36" t="str">
        <f t="shared" si="5"/>
        <v>100bn</v>
      </c>
      <c r="CU382" s="36" t="str">
        <f>VLOOKUP(CK382,Mapping!B:C,2,FALSE)</f>
        <v>US/CA</v>
      </c>
    </row>
    <row r="383" spans="1:99" ht="16" customHeight="1" x14ac:dyDescent="0.35">
      <c r="A383" s="12" t="s">
        <v>679</v>
      </c>
      <c r="B383" s="12" t="s">
        <v>925</v>
      </c>
      <c r="C383" s="12">
        <v>381</v>
      </c>
      <c r="D383" s="12">
        <v>5062</v>
      </c>
      <c r="E383" s="37">
        <v>1157256</v>
      </c>
      <c r="G383" s="37">
        <v>252037</v>
      </c>
      <c r="H383" s="12">
        <v>0.02</v>
      </c>
      <c r="I383" s="37"/>
      <c r="K383" s="37"/>
      <c r="M383" s="37"/>
      <c r="O383" s="37"/>
      <c r="R383" s="37"/>
      <c r="T383" s="37"/>
      <c r="V383" s="37"/>
      <c r="X383" s="37"/>
      <c r="Z383" s="37"/>
      <c r="AB383" s="37"/>
      <c r="AD383" s="37"/>
      <c r="AF383" s="37"/>
      <c r="AH383" s="37"/>
      <c r="AN383" s="37">
        <v>905219</v>
      </c>
      <c r="AO383" s="12">
        <v>7.0000000000000007E-2</v>
      </c>
      <c r="AP383" s="37"/>
      <c r="AR383" s="37"/>
      <c r="AT383" s="37"/>
      <c r="AV383" s="37"/>
      <c r="AX383" s="37"/>
      <c r="BI383" s="12">
        <v>5375</v>
      </c>
      <c r="BN383" s="12">
        <v>0</v>
      </c>
      <c r="BY383" s="12">
        <v>0</v>
      </c>
      <c r="CG383" s="12" t="s">
        <v>934</v>
      </c>
      <c r="CH383" s="12">
        <v>16.273</v>
      </c>
      <c r="CI383" s="12" t="s">
        <v>1146</v>
      </c>
      <c r="CJ383" s="12" t="s">
        <v>931</v>
      </c>
      <c r="CK383" s="12" t="s">
        <v>932</v>
      </c>
      <c r="CL383" s="37">
        <v>1360754586</v>
      </c>
      <c r="CM383" s="12">
        <v>10899</v>
      </c>
      <c r="CN383" s="12" t="s">
        <v>1509</v>
      </c>
      <c r="CO383" s="12" t="s">
        <v>1507</v>
      </c>
      <c r="CP383" s="12">
        <v>91362.00362830075</v>
      </c>
      <c r="CQ383" s="12">
        <v>50</v>
      </c>
      <c r="CS383" s="12"/>
      <c r="CT383" s="36" t="str">
        <f t="shared" si="5"/>
        <v>1bn - 50bn</v>
      </c>
      <c r="CU383" s="36" t="str">
        <f>VLOOKUP(CK383,Mapping!B:C,2,FALSE)</f>
        <v>US/CA</v>
      </c>
    </row>
    <row r="384" spans="1:99" ht="16" customHeight="1" x14ac:dyDescent="0.35">
      <c r="A384" s="12" t="s">
        <v>680</v>
      </c>
      <c r="B384" s="12" t="s">
        <v>925</v>
      </c>
      <c r="C384" s="12">
        <v>382</v>
      </c>
      <c r="D384" s="12">
        <v>5000</v>
      </c>
      <c r="E384" s="37">
        <v>533918</v>
      </c>
      <c r="G384" s="37">
        <v>293200</v>
      </c>
      <c r="H384" s="12">
        <v>3.06</v>
      </c>
      <c r="I384" s="37"/>
      <c r="K384" s="37"/>
      <c r="M384" s="37"/>
      <c r="O384" s="37"/>
      <c r="R384" s="37"/>
      <c r="T384" s="37"/>
      <c r="V384" s="37"/>
      <c r="X384" s="37">
        <v>240718</v>
      </c>
      <c r="Y384" s="12">
        <v>2.5099999999999998</v>
      </c>
      <c r="Z384" s="37"/>
      <c r="AB384" s="37"/>
      <c r="AD384" s="37"/>
      <c r="AF384" s="37"/>
      <c r="AH384" s="37"/>
      <c r="AN384" s="37"/>
      <c r="AP384" s="37"/>
      <c r="AR384" s="37"/>
      <c r="AT384" s="37"/>
      <c r="AV384" s="37"/>
      <c r="AX384" s="37"/>
      <c r="BA384" s="12">
        <v>2300</v>
      </c>
      <c r="BN384" s="12">
        <v>0</v>
      </c>
      <c r="BZ384" s="12">
        <v>0</v>
      </c>
      <c r="CG384" s="12"/>
      <c r="CH384" s="12">
        <v>162.376</v>
      </c>
      <c r="CI384" s="12" t="s">
        <v>950</v>
      </c>
      <c r="CJ384" s="12"/>
      <c r="CK384" s="12" t="s">
        <v>951</v>
      </c>
      <c r="CL384" s="37">
        <v>9593775</v>
      </c>
      <c r="CM384" s="12">
        <v>13695</v>
      </c>
      <c r="CN384" s="12" t="s">
        <v>1535</v>
      </c>
      <c r="CO384" s="12" t="s">
        <v>1507</v>
      </c>
      <c r="CP384" s="12">
        <v>3984.6401935093727</v>
      </c>
      <c r="CQ384" s="12">
        <v>93</v>
      </c>
      <c r="CS384" s="12"/>
      <c r="CT384" s="36" t="str">
        <f t="shared" si="5"/>
        <v>500mn</v>
      </c>
      <c r="CU384" s="36" t="str">
        <f>VLOOKUP(CK384,Mapping!B:C,2,FALSE)</f>
        <v>HK</v>
      </c>
    </row>
    <row r="385" spans="1:99" ht="16" customHeight="1" x14ac:dyDescent="0.35">
      <c r="A385" s="12" t="s">
        <v>684</v>
      </c>
      <c r="B385" s="12" t="s">
        <v>925</v>
      </c>
      <c r="C385" s="12">
        <v>383</v>
      </c>
      <c r="D385" s="12">
        <v>4943</v>
      </c>
      <c r="E385" s="37">
        <v>16990763</v>
      </c>
      <c r="G385" s="37">
        <v>246112</v>
      </c>
      <c r="H385" s="12">
        <v>0</v>
      </c>
      <c r="I385" s="37"/>
      <c r="K385" s="37"/>
      <c r="M385" s="37">
        <v>7190113</v>
      </c>
      <c r="N385" s="12">
        <v>0.04</v>
      </c>
      <c r="O385" s="37"/>
      <c r="R385" s="37"/>
      <c r="T385" s="37">
        <v>1174586</v>
      </c>
      <c r="U385" s="12">
        <v>0.01</v>
      </c>
      <c r="V385" s="37"/>
      <c r="X385" s="37">
        <v>377862</v>
      </c>
      <c r="Y385" s="12">
        <v>0</v>
      </c>
      <c r="Z385" s="37">
        <v>336832</v>
      </c>
      <c r="AA385" s="12">
        <v>0</v>
      </c>
      <c r="AB385" s="37"/>
      <c r="AD385" s="37"/>
      <c r="AF385" s="37"/>
      <c r="AH385" s="37"/>
      <c r="AN385" s="37">
        <v>4900812</v>
      </c>
      <c r="AO385" s="12">
        <v>0.03</v>
      </c>
      <c r="AP385" s="37">
        <v>2764446</v>
      </c>
      <c r="AQ385" s="12">
        <v>0.01</v>
      </c>
      <c r="AR385" s="37">
        <v>0</v>
      </c>
      <c r="AS385" s="12">
        <v>0</v>
      </c>
      <c r="AT385" s="37"/>
      <c r="AV385" s="37"/>
      <c r="AX385" s="37"/>
      <c r="BA385" s="12">
        <v>3698</v>
      </c>
      <c r="BB385" s="12">
        <v>57310</v>
      </c>
      <c r="BC385" s="12">
        <v>11391</v>
      </c>
      <c r="BE385" s="12">
        <v>0</v>
      </c>
      <c r="BH385" s="12">
        <v>11973</v>
      </c>
      <c r="BI385" s="12">
        <v>29100</v>
      </c>
      <c r="BK385" s="12">
        <v>10493</v>
      </c>
      <c r="BM385" s="12">
        <v>0</v>
      </c>
      <c r="BN385" s="12">
        <v>0</v>
      </c>
      <c r="BV385" s="12">
        <v>0.01</v>
      </c>
      <c r="BY385" s="12">
        <v>0</v>
      </c>
      <c r="BZ385" s="12">
        <v>0</v>
      </c>
      <c r="CC385" s="12">
        <v>0</v>
      </c>
      <c r="CD385" s="12">
        <v>0</v>
      </c>
      <c r="CE385" s="12">
        <v>0</v>
      </c>
      <c r="CG385" s="12" t="s">
        <v>940</v>
      </c>
      <c r="CH385" s="12">
        <v>24.385999999999999</v>
      </c>
      <c r="CI385" s="12" t="s">
        <v>1073</v>
      </c>
      <c r="CJ385" s="12" t="s">
        <v>946</v>
      </c>
      <c r="CK385" s="12" t="s">
        <v>932</v>
      </c>
      <c r="CL385" s="37">
        <v>18492153571</v>
      </c>
      <c r="CM385" s="12">
        <v>1310</v>
      </c>
      <c r="CN385" s="12" t="s">
        <v>1509</v>
      </c>
      <c r="CO385" s="12" t="s">
        <v>1507</v>
      </c>
      <c r="CP385" s="12">
        <v>98769.643217093326</v>
      </c>
      <c r="CQ385" s="12">
        <v>57</v>
      </c>
      <c r="CS385" s="12"/>
      <c r="CT385" s="36" t="str">
        <f t="shared" si="5"/>
        <v>1bn - 50bn</v>
      </c>
      <c r="CU385" s="36" t="str">
        <f>VLOOKUP(CK385,Mapping!B:C,2,FALSE)</f>
        <v>US/CA</v>
      </c>
    </row>
    <row r="386" spans="1:99" ht="16" customHeight="1" x14ac:dyDescent="0.35">
      <c r="A386" s="12" t="s">
        <v>685</v>
      </c>
      <c r="B386" s="12" t="s">
        <v>925</v>
      </c>
      <c r="C386" s="12">
        <v>384</v>
      </c>
      <c r="D386" s="12">
        <v>4912</v>
      </c>
      <c r="E386" s="37">
        <v>9620951</v>
      </c>
      <c r="G386" s="37">
        <v>244568</v>
      </c>
      <c r="H386" s="12">
        <v>0.06</v>
      </c>
      <c r="I386" s="37"/>
      <c r="K386" s="37"/>
      <c r="M386" s="37"/>
      <c r="O386" s="37"/>
      <c r="R386" s="37"/>
      <c r="T386" s="37"/>
      <c r="V386" s="37"/>
      <c r="X386" s="37"/>
      <c r="Z386" s="37"/>
      <c r="AB386" s="37"/>
      <c r="AD386" s="37"/>
      <c r="AF386" s="37"/>
      <c r="AH386" s="37"/>
      <c r="AN386" s="37">
        <v>9376383</v>
      </c>
      <c r="AO386" s="12">
        <v>2.2400000000000002</v>
      </c>
      <c r="AP386" s="37"/>
      <c r="AR386" s="37"/>
      <c r="AT386" s="37"/>
      <c r="AV386" s="37"/>
      <c r="AX386" s="37"/>
      <c r="BI386" s="12">
        <v>55675</v>
      </c>
      <c r="BN386" s="12">
        <v>0</v>
      </c>
      <c r="BY386" s="12">
        <v>0.01</v>
      </c>
      <c r="CG386" s="12" t="s">
        <v>929</v>
      </c>
      <c r="CH386" s="12">
        <v>29.954999999999998</v>
      </c>
      <c r="CI386" s="12" t="s">
        <v>953</v>
      </c>
      <c r="CJ386" s="12"/>
      <c r="CK386" s="12" t="s">
        <v>954</v>
      </c>
      <c r="CL386" s="37">
        <v>419079667</v>
      </c>
      <c r="CM386" s="12">
        <v>861</v>
      </c>
      <c r="CN386" s="12" t="s">
        <v>1509</v>
      </c>
      <c r="CO386" s="12" t="s">
        <v>1507</v>
      </c>
      <c r="CP386" s="12">
        <v>6609.4738963918571</v>
      </c>
      <c r="CQ386" s="12">
        <v>91</v>
      </c>
      <c r="CS386" s="12"/>
      <c r="CT386" s="36" t="str">
        <f t="shared" si="5"/>
        <v>500mn</v>
      </c>
      <c r="CU386" s="36" t="str">
        <f>VLOOKUP(CK386,Mapping!B:C,2,FALSE)</f>
        <v>EU</v>
      </c>
    </row>
    <row r="387" spans="1:99" ht="16" customHeight="1" x14ac:dyDescent="0.35">
      <c r="A387" s="12" t="s">
        <v>687</v>
      </c>
      <c r="B387" s="12" t="s">
        <v>925</v>
      </c>
      <c r="C387" s="12">
        <v>385</v>
      </c>
      <c r="D387" s="12">
        <v>4853</v>
      </c>
      <c r="E387" s="37">
        <v>92788596</v>
      </c>
      <c r="G387" s="37">
        <v>364946</v>
      </c>
      <c r="H387" s="12">
        <v>0.01</v>
      </c>
      <c r="I387" s="37"/>
      <c r="K387" s="37"/>
      <c r="M387" s="37">
        <v>21500147</v>
      </c>
      <c r="N387" s="12">
        <v>0.43</v>
      </c>
      <c r="O387" s="37"/>
      <c r="Q387" s="12">
        <v>22749</v>
      </c>
      <c r="R387" s="37"/>
      <c r="T387" s="37">
        <v>4400262</v>
      </c>
      <c r="U387" s="12">
        <v>0.09</v>
      </c>
      <c r="V387" s="37"/>
      <c r="X387" s="37">
        <v>4162033</v>
      </c>
      <c r="Y387" s="12">
        <v>0.08</v>
      </c>
      <c r="Z387" s="37">
        <v>12301102</v>
      </c>
      <c r="AA387" s="12">
        <v>0.25</v>
      </c>
      <c r="AB387" s="37"/>
      <c r="AD387" s="37">
        <v>1622616</v>
      </c>
      <c r="AE387" s="12">
        <v>0.03</v>
      </c>
      <c r="AF387" s="37"/>
      <c r="AH387" s="37">
        <v>2762184</v>
      </c>
      <c r="AI387" s="12">
        <v>0.06</v>
      </c>
      <c r="AN387" s="37">
        <v>45505048</v>
      </c>
      <c r="AO387" s="12">
        <v>0.92</v>
      </c>
      <c r="AP387" s="37"/>
      <c r="AR387" s="37"/>
      <c r="AT387" s="37">
        <v>170258</v>
      </c>
      <c r="AU387" s="12">
        <v>0</v>
      </c>
      <c r="AV387" s="37"/>
      <c r="AX387" s="37"/>
      <c r="BA387" s="12">
        <v>31490</v>
      </c>
      <c r="BB387" s="12">
        <v>120294</v>
      </c>
      <c r="BC387" s="12">
        <v>351661</v>
      </c>
      <c r="BD387" s="12">
        <v>10471</v>
      </c>
      <c r="BI387" s="12">
        <v>210700</v>
      </c>
      <c r="BJ387" s="12">
        <v>12314</v>
      </c>
      <c r="BK387" s="12">
        <v>28951</v>
      </c>
      <c r="BN387" s="12">
        <v>0</v>
      </c>
      <c r="BQ387" s="12">
        <v>0.01</v>
      </c>
      <c r="BY387" s="12">
        <v>0.03</v>
      </c>
      <c r="BZ387" s="12">
        <v>0</v>
      </c>
      <c r="CB387" s="12">
        <v>0</v>
      </c>
      <c r="CC387" s="12">
        <v>0.01</v>
      </c>
      <c r="CD387" s="12">
        <v>0.03</v>
      </c>
      <c r="CE387" s="12">
        <v>0</v>
      </c>
      <c r="CF387" s="12">
        <v>0.01</v>
      </c>
      <c r="CG387" s="12" t="s">
        <v>940</v>
      </c>
      <c r="CH387" s="12">
        <v>184.64599999999999</v>
      </c>
      <c r="CI387" s="12" t="s">
        <v>1016</v>
      </c>
      <c r="CJ387" s="12" t="s">
        <v>1017</v>
      </c>
      <c r="CK387" s="12" t="s">
        <v>932</v>
      </c>
      <c r="CL387" s="37">
        <v>4963073409</v>
      </c>
      <c r="CM387" s="12">
        <v>11171</v>
      </c>
      <c r="CN387" s="12" t="s">
        <v>1522</v>
      </c>
      <c r="CO387" s="12" t="s">
        <v>1507</v>
      </c>
      <c r="CP387" s="12">
        <v>53640.939326748638</v>
      </c>
      <c r="CQ387" s="12">
        <v>56</v>
      </c>
      <c r="CS387" s="12"/>
      <c r="CT387" s="36" t="str">
        <f t="shared" ref="CT387:CT450" si="6">IF(CL387&gt;100000000000, "100bn", IF(CL387&gt;50000000000, "50bn - 100bn",IF(CL387&gt;1000000000, "1bn - 50bn", IF(CL387&gt;500000000, "500mn - 1bn", "500mn"))))</f>
        <v>1bn - 50bn</v>
      </c>
      <c r="CU387" s="36" t="str">
        <f>VLOOKUP(CK387,Mapping!B:C,2,FALSE)</f>
        <v>US/CA</v>
      </c>
    </row>
    <row r="388" spans="1:99" ht="16" customHeight="1" x14ac:dyDescent="0.35">
      <c r="A388" s="12" t="s">
        <v>1373</v>
      </c>
      <c r="B388" s="12" t="s">
        <v>925</v>
      </c>
      <c r="E388" s="37">
        <v>195696642</v>
      </c>
      <c r="G388" s="37" t="s">
        <v>1505</v>
      </c>
      <c r="I388" s="37"/>
      <c r="K388" s="37"/>
      <c r="M388" s="37">
        <v>4787052</v>
      </c>
      <c r="N388" s="12">
        <v>0</v>
      </c>
      <c r="O388" s="37"/>
      <c r="Q388" s="12">
        <v>193642</v>
      </c>
      <c r="R388" s="37"/>
      <c r="T388" s="37">
        <v>2051412</v>
      </c>
      <c r="U388" s="12">
        <v>0</v>
      </c>
      <c r="V388" s="37"/>
      <c r="X388" s="37">
        <v>18433068</v>
      </c>
      <c r="Y388" s="12">
        <v>0.02</v>
      </c>
      <c r="Z388" s="37">
        <v>581257</v>
      </c>
      <c r="AA388" s="12">
        <v>0</v>
      </c>
      <c r="AB388" s="37"/>
      <c r="AD388" s="37">
        <v>793310</v>
      </c>
      <c r="AE388" s="12">
        <v>0</v>
      </c>
      <c r="AF388" s="37"/>
      <c r="AH388" s="37">
        <v>24453112</v>
      </c>
      <c r="AI388" s="12">
        <v>0.02</v>
      </c>
      <c r="AN388" s="37">
        <v>120183584</v>
      </c>
      <c r="AO388" s="12">
        <v>0.12</v>
      </c>
      <c r="AP388" s="37">
        <v>24413847</v>
      </c>
      <c r="AQ388" s="12">
        <v>0.02</v>
      </c>
      <c r="AR388" s="37">
        <v>0</v>
      </c>
      <c r="AS388" s="12">
        <v>0</v>
      </c>
      <c r="AT388" s="37"/>
      <c r="AV388" s="37"/>
      <c r="AX388" s="37"/>
      <c r="BA388" s="12">
        <v>180398</v>
      </c>
      <c r="BB388" s="12">
        <v>38156</v>
      </c>
      <c r="BC388" s="12">
        <v>19657</v>
      </c>
      <c r="BE388" s="12">
        <v>0</v>
      </c>
      <c r="BH388" s="12">
        <v>105738</v>
      </c>
      <c r="BI388" s="12">
        <v>713625</v>
      </c>
      <c r="BJ388" s="12">
        <v>7120</v>
      </c>
      <c r="BK388" s="12">
        <v>18326</v>
      </c>
      <c r="BM388" s="12">
        <v>0</v>
      </c>
      <c r="BQ388" s="12">
        <v>0.05</v>
      </c>
      <c r="BV388" s="12">
        <v>0.09</v>
      </c>
      <c r="BY388" s="12">
        <v>0.09</v>
      </c>
      <c r="BZ388" s="12">
        <v>0</v>
      </c>
      <c r="CB388" s="12">
        <v>0</v>
      </c>
      <c r="CC388" s="12">
        <v>0</v>
      </c>
      <c r="CD388" s="12">
        <v>0</v>
      </c>
      <c r="CE388" s="12">
        <v>0</v>
      </c>
      <c r="CG388" s="12" t="s">
        <v>929</v>
      </c>
      <c r="CH388" s="12">
        <v>25.738</v>
      </c>
      <c r="CI388" s="12" t="s">
        <v>967</v>
      </c>
      <c r="CJ388" s="12" t="s">
        <v>968</v>
      </c>
      <c r="CK388" s="12" t="s">
        <v>932</v>
      </c>
      <c r="CL388" s="37">
        <v>104138007016</v>
      </c>
      <c r="CN388" s="12" t="s">
        <v>1509</v>
      </c>
      <c r="CS388" s="12"/>
      <c r="CT388" s="36" t="str">
        <f t="shared" si="6"/>
        <v>100bn</v>
      </c>
      <c r="CU388" s="36" t="str">
        <f>VLOOKUP(CK388,Mapping!B:C,2,FALSE)</f>
        <v>US/CA</v>
      </c>
    </row>
    <row r="389" spans="1:99" ht="16" customHeight="1" x14ac:dyDescent="0.35">
      <c r="A389" s="12" t="s">
        <v>392</v>
      </c>
      <c r="B389" s="12" t="s">
        <v>933</v>
      </c>
      <c r="C389" s="12">
        <v>387</v>
      </c>
      <c r="D389" s="12">
        <v>4799</v>
      </c>
      <c r="E389" s="37">
        <v>30781138</v>
      </c>
      <c r="F389" s="12">
        <v>35250</v>
      </c>
      <c r="G389" s="37">
        <v>225553</v>
      </c>
      <c r="H389" s="12">
        <v>0.05</v>
      </c>
      <c r="I389" s="37">
        <v>2451858</v>
      </c>
      <c r="J389" s="12">
        <v>0.56000000000000005</v>
      </c>
      <c r="K389" s="37">
        <v>13502438</v>
      </c>
      <c r="L389" s="12">
        <v>3.1</v>
      </c>
      <c r="M389" s="37">
        <v>1150516</v>
      </c>
      <c r="N389" s="12">
        <v>0.26</v>
      </c>
      <c r="O389" s="37">
        <v>4538448</v>
      </c>
      <c r="P389" s="12">
        <v>1.04</v>
      </c>
      <c r="R389" s="37"/>
      <c r="T389" s="37"/>
      <c r="V389" s="37"/>
      <c r="X389" s="37">
        <v>7037954</v>
      </c>
      <c r="Y389" s="12">
        <v>1.62</v>
      </c>
      <c r="Z389" s="37"/>
      <c r="AB389" s="37"/>
      <c r="AD389" s="37"/>
      <c r="AF389" s="37">
        <v>340603</v>
      </c>
      <c r="AG389" s="12">
        <v>0.08</v>
      </c>
      <c r="AH389" s="37"/>
      <c r="AL389" s="12">
        <v>427600</v>
      </c>
      <c r="AN389" s="37"/>
      <c r="AP389" s="37"/>
      <c r="AR389" s="37">
        <v>1533768</v>
      </c>
      <c r="AS389" s="12">
        <v>0.35</v>
      </c>
      <c r="AT389" s="37"/>
      <c r="AV389" s="37"/>
      <c r="AX389" s="37"/>
      <c r="BA389" s="12">
        <v>68878</v>
      </c>
      <c r="BB389" s="12">
        <v>13569</v>
      </c>
      <c r="BE389" s="12">
        <v>16501</v>
      </c>
      <c r="BF389" s="12">
        <v>31200</v>
      </c>
      <c r="BG389" s="12">
        <v>218600</v>
      </c>
      <c r="BM389" s="12">
        <v>0.02</v>
      </c>
      <c r="BN389" s="12">
        <v>0</v>
      </c>
      <c r="BO389" s="12">
        <v>0.01</v>
      </c>
      <c r="BP389" s="12">
        <v>0</v>
      </c>
      <c r="BS389" s="12">
        <v>0</v>
      </c>
      <c r="BU389" s="12">
        <v>0</v>
      </c>
      <c r="BZ389" s="12">
        <v>0</v>
      </c>
      <c r="CC389" s="12">
        <v>0</v>
      </c>
      <c r="CG389" s="12" t="s">
        <v>940</v>
      </c>
      <c r="CH389" s="12">
        <v>61.817</v>
      </c>
      <c r="CI389" s="12" t="s">
        <v>1042</v>
      </c>
      <c r="CJ389" s="12"/>
      <c r="CK389" s="12" t="s">
        <v>1043</v>
      </c>
      <c r="CL389" s="37">
        <v>416494679</v>
      </c>
      <c r="CM389" s="12">
        <v>1072</v>
      </c>
      <c r="CN389" s="12" t="s">
        <v>1506</v>
      </c>
      <c r="CO389" s="12" t="s">
        <v>1507</v>
      </c>
      <c r="CP389" s="12">
        <v>30573.573876234634</v>
      </c>
      <c r="CQ389" s="12">
        <v>99</v>
      </c>
      <c r="CS389" s="12"/>
      <c r="CT389" s="36" t="str">
        <f t="shared" si="6"/>
        <v>500mn</v>
      </c>
      <c r="CU389" s="36" t="str">
        <f>VLOOKUP(CK389,Mapping!B:C,2,FALSE)</f>
        <v>Asia</v>
      </c>
    </row>
    <row r="390" spans="1:99" ht="16" customHeight="1" x14ac:dyDescent="0.35">
      <c r="A390" s="12" t="s">
        <v>690</v>
      </c>
      <c r="B390" s="12" t="s">
        <v>925</v>
      </c>
      <c r="C390" s="12">
        <v>388</v>
      </c>
      <c r="D390" s="12">
        <v>4720</v>
      </c>
      <c r="E390" s="37">
        <v>584937</v>
      </c>
      <c r="G390" s="37">
        <v>324075</v>
      </c>
      <c r="H390" s="12">
        <v>0.11</v>
      </c>
      <c r="I390" s="37"/>
      <c r="K390" s="37"/>
      <c r="M390" s="37"/>
      <c r="O390" s="37"/>
      <c r="R390" s="37"/>
      <c r="T390" s="37"/>
      <c r="V390" s="37"/>
      <c r="X390" s="37"/>
      <c r="Z390" s="37"/>
      <c r="AB390" s="37"/>
      <c r="AD390" s="37"/>
      <c r="AF390" s="37"/>
      <c r="AH390" s="37"/>
      <c r="AN390" s="37"/>
      <c r="AP390" s="37">
        <v>260862</v>
      </c>
      <c r="AQ390" s="12">
        <v>0.09</v>
      </c>
      <c r="AR390" s="37"/>
      <c r="AT390" s="37"/>
      <c r="AV390" s="37"/>
      <c r="AX390" s="37"/>
      <c r="BH390" s="12">
        <v>1400</v>
      </c>
      <c r="BN390" s="12">
        <v>0</v>
      </c>
      <c r="BV390" s="12">
        <v>0</v>
      </c>
      <c r="CG390" s="12" t="s">
        <v>940</v>
      </c>
      <c r="CI390" s="12" t="s">
        <v>1224</v>
      </c>
      <c r="CJ390" s="12" t="s">
        <v>968</v>
      </c>
      <c r="CK390" s="12" t="s">
        <v>932</v>
      </c>
      <c r="CL390" s="37">
        <v>355197</v>
      </c>
      <c r="CN390" s="12" t="s">
        <v>1509</v>
      </c>
      <c r="CS390" s="12"/>
      <c r="CT390" s="36" t="str">
        <f t="shared" si="6"/>
        <v>500mn</v>
      </c>
      <c r="CU390" s="36" t="str">
        <f>VLOOKUP(CK390,Mapping!B:C,2,FALSE)</f>
        <v>US/CA</v>
      </c>
    </row>
    <row r="391" spans="1:99" ht="16" customHeight="1" x14ac:dyDescent="0.35">
      <c r="A391" s="12" t="s">
        <v>1374</v>
      </c>
      <c r="B391" s="12" t="s">
        <v>925</v>
      </c>
      <c r="E391" s="37">
        <v>3318062173</v>
      </c>
      <c r="G391" s="37" t="s">
        <v>1505</v>
      </c>
      <c r="I391" s="37"/>
      <c r="K391" s="37"/>
      <c r="M391" s="37"/>
      <c r="O391" s="37">
        <v>2773895937</v>
      </c>
      <c r="P391" s="12">
        <v>2.75</v>
      </c>
      <c r="R391" s="37">
        <v>544166236</v>
      </c>
      <c r="S391" s="12">
        <v>0.54</v>
      </c>
      <c r="T391" s="37"/>
      <c r="V391" s="37"/>
      <c r="X391" s="37"/>
      <c r="Z391" s="37"/>
      <c r="AB391" s="37"/>
      <c r="AD391" s="37"/>
      <c r="AF391" s="37"/>
      <c r="AH391" s="37"/>
      <c r="AL391" s="12">
        <v>198305770</v>
      </c>
      <c r="AN391" s="37"/>
      <c r="AP391" s="37"/>
      <c r="AR391" s="37"/>
      <c r="AT391" s="37"/>
      <c r="AV391" s="37"/>
      <c r="AX391" s="37"/>
      <c r="AZ391" s="12">
        <v>51289665</v>
      </c>
      <c r="BU391" s="12">
        <v>1.03</v>
      </c>
      <c r="BX391" s="12">
        <v>0.92</v>
      </c>
      <c r="CG391" s="12"/>
      <c r="CH391" s="12">
        <v>8.8559999999999999</v>
      </c>
      <c r="CI391" s="12" t="s">
        <v>938</v>
      </c>
      <c r="CJ391" s="12" t="s">
        <v>931</v>
      </c>
      <c r="CK391" s="12" t="s">
        <v>932</v>
      </c>
      <c r="CL391" s="37">
        <v>103412673349</v>
      </c>
      <c r="CN391" s="12" t="s">
        <v>1536</v>
      </c>
      <c r="CS391" s="12"/>
      <c r="CT391" s="36" t="str">
        <f t="shared" si="6"/>
        <v>100bn</v>
      </c>
      <c r="CU391" s="36" t="str">
        <f>VLOOKUP(CK391,Mapping!B:C,2,FALSE)</f>
        <v>US/CA</v>
      </c>
    </row>
    <row r="392" spans="1:99" ht="16" customHeight="1" x14ac:dyDescent="0.35">
      <c r="A392" s="12" t="s">
        <v>693</v>
      </c>
      <c r="B392" s="12" t="s">
        <v>925</v>
      </c>
      <c r="C392" s="12">
        <v>390</v>
      </c>
      <c r="D392" s="12">
        <v>4545</v>
      </c>
      <c r="E392" s="37">
        <v>326831</v>
      </c>
      <c r="G392" s="37">
        <v>326831</v>
      </c>
      <c r="H392" s="12">
        <v>0.1</v>
      </c>
      <c r="I392" s="37"/>
      <c r="K392" s="37"/>
      <c r="M392" s="37"/>
      <c r="O392" s="37"/>
      <c r="R392" s="37"/>
      <c r="T392" s="37"/>
      <c r="V392" s="37"/>
      <c r="X392" s="37"/>
      <c r="Z392" s="37"/>
      <c r="AB392" s="37"/>
      <c r="AD392" s="37"/>
      <c r="AF392" s="37"/>
      <c r="AH392" s="37"/>
      <c r="AN392" s="37"/>
      <c r="AP392" s="37"/>
      <c r="AR392" s="37"/>
      <c r="AT392" s="37"/>
      <c r="AV392" s="37"/>
      <c r="AX392" s="37"/>
      <c r="BN392" s="12">
        <v>0</v>
      </c>
      <c r="CG392" s="12" t="s">
        <v>934</v>
      </c>
      <c r="CH392" s="12">
        <v>25.460999999999999</v>
      </c>
      <c r="CI392" s="12" t="s">
        <v>1227</v>
      </c>
      <c r="CJ392" s="12" t="s">
        <v>1185</v>
      </c>
      <c r="CK392" s="12" t="s">
        <v>932</v>
      </c>
      <c r="CL392" s="37">
        <v>339980187</v>
      </c>
      <c r="CM392" s="12">
        <v>12891</v>
      </c>
      <c r="CN392" s="12" t="s">
        <v>1509</v>
      </c>
      <c r="CO392" s="12" t="s">
        <v>1507</v>
      </c>
      <c r="CP392" s="12">
        <v>8066.6599475912117</v>
      </c>
      <c r="CQ392" s="12">
        <v>73</v>
      </c>
      <c r="CS392" s="12"/>
      <c r="CT392" s="36" t="str">
        <f t="shared" si="6"/>
        <v>500mn</v>
      </c>
      <c r="CU392" s="36" t="str">
        <f>VLOOKUP(CK392,Mapping!B:C,2,FALSE)</f>
        <v>US/CA</v>
      </c>
    </row>
    <row r="393" spans="1:99" ht="16" customHeight="1" x14ac:dyDescent="0.35">
      <c r="A393" s="12" t="s">
        <v>694</v>
      </c>
      <c r="B393" s="12" t="s">
        <v>925</v>
      </c>
      <c r="C393" s="12">
        <v>391</v>
      </c>
      <c r="D393" s="12">
        <v>4500</v>
      </c>
      <c r="E393" s="37">
        <v>4217781</v>
      </c>
      <c r="G393" s="37">
        <v>323595</v>
      </c>
      <c r="H393" s="12">
        <v>0.03</v>
      </c>
      <c r="I393" s="37"/>
      <c r="K393" s="37"/>
      <c r="M393" s="37">
        <v>43974</v>
      </c>
      <c r="N393" s="12">
        <v>0</v>
      </c>
      <c r="O393" s="37"/>
      <c r="Q393" s="12">
        <v>823</v>
      </c>
      <c r="R393" s="37"/>
      <c r="T393" s="37"/>
      <c r="V393" s="37"/>
      <c r="X393" s="37">
        <v>256828</v>
      </c>
      <c r="Y393" s="12">
        <v>0.03</v>
      </c>
      <c r="Z393" s="37"/>
      <c r="AB393" s="37"/>
      <c r="AD393" s="37"/>
      <c r="AF393" s="37"/>
      <c r="AH393" s="37">
        <v>111698</v>
      </c>
      <c r="AI393" s="12">
        <v>0.01</v>
      </c>
      <c r="AN393" s="37">
        <v>3175711</v>
      </c>
      <c r="AO393" s="12">
        <v>0.33</v>
      </c>
      <c r="AP393" s="37">
        <v>305975</v>
      </c>
      <c r="AQ393" s="12">
        <v>0.03</v>
      </c>
      <c r="AR393" s="37"/>
      <c r="AT393" s="37"/>
      <c r="AV393" s="37"/>
      <c r="AX393" s="37"/>
      <c r="BA393" s="12">
        <v>2265</v>
      </c>
      <c r="BB393" s="12">
        <v>300</v>
      </c>
      <c r="BH393" s="12">
        <v>1080</v>
      </c>
      <c r="BI393" s="12">
        <v>14825</v>
      </c>
      <c r="BN393" s="12">
        <v>0</v>
      </c>
      <c r="BQ393" s="12">
        <v>0</v>
      </c>
      <c r="BV393" s="12">
        <v>0</v>
      </c>
      <c r="BY393" s="12">
        <v>0</v>
      </c>
      <c r="BZ393" s="12">
        <v>0</v>
      </c>
      <c r="CC393" s="12">
        <v>0</v>
      </c>
      <c r="CG393" s="12" t="s">
        <v>929</v>
      </c>
      <c r="CH393" s="12">
        <v>17.414999999999999</v>
      </c>
      <c r="CI393" s="12" t="s">
        <v>1229</v>
      </c>
      <c r="CJ393" s="12"/>
      <c r="CK393" s="12" t="s">
        <v>1134</v>
      </c>
      <c r="CL393" s="37">
        <v>991325513</v>
      </c>
      <c r="CM393" s="12">
        <v>2885</v>
      </c>
      <c r="CN393" s="12" t="s">
        <v>1506</v>
      </c>
      <c r="CO393" s="12" t="s">
        <v>1507</v>
      </c>
      <c r="CP393" s="12">
        <v>5744.2047974198749</v>
      </c>
      <c r="CQ393" s="12">
        <v>50</v>
      </c>
      <c r="CS393" s="12"/>
      <c r="CT393" s="36" t="str">
        <f t="shared" si="6"/>
        <v>500mn - 1bn</v>
      </c>
      <c r="CU393" s="36" t="str">
        <f>VLOOKUP(CK393,Mapping!B:C,2,FALSE)</f>
        <v>Middle East</v>
      </c>
    </row>
    <row r="394" spans="1:99" ht="16" customHeight="1" x14ac:dyDescent="0.35">
      <c r="A394" s="12" t="s">
        <v>699</v>
      </c>
      <c r="B394" s="12" t="s">
        <v>925</v>
      </c>
      <c r="C394" s="12">
        <v>392</v>
      </c>
      <c r="D394" s="12">
        <v>4305</v>
      </c>
      <c r="E394" s="37">
        <v>34053929</v>
      </c>
      <c r="G394" s="37">
        <v>214346</v>
      </c>
      <c r="H394" s="12">
        <v>0</v>
      </c>
      <c r="I394" s="37"/>
      <c r="K394" s="37"/>
      <c r="M394" s="37">
        <v>3691786</v>
      </c>
      <c r="N394" s="12">
        <v>0.01</v>
      </c>
      <c r="O394" s="37"/>
      <c r="Q394" s="12">
        <v>1060</v>
      </c>
      <c r="R394" s="37"/>
      <c r="T394" s="37">
        <v>514252</v>
      </c>
      <c r="U394" s="12">
        <v>0</v>
      </c>
      <c r="V394" s="37"/>
      <c r="X394" s="37">
        <v>153883</v>
      </c>
      <c r="Y394" s="12">
        <v>0</v>
      </c>
      <c r="Z394" s="37">
        <v>176562</v>
      </c>
      <c r="AA394" s="12">
        <v>0</v>
      </c>
      <c r="AB394" s="37"/>
      <c r="AD394" s="37">
        <v>91922</v>
      </c>
      <c r="AE394" s="12">
        <v>0</v>
      </c>
      <c r="AF394" s="37"/>
      <c r="AH394" s="37">
        <v>133857</v>
      </c>
      <c r="AI394" s="12">
        <v>0</v>
      </c>
      <c r="AN394" s="37">
        <v>19224321</v>
      </c>
      <c r="AO394" s="12">
        <v>0.06</v>
      </c>
      <c r="AP394" s="37">
        <v>9853000</v>
      </c>
      <c r="AQ394" s="12">
        <v>0.03</v>
      </c>
      <c r="AR394" s="37"/>
      <c r="AT394" s="37"/>
      <c r="AV394" s="37"/>
      <c r="AX394" s="37"/>
      <c r="BA394" s="12">
        <v>1506</v>
      </c>
      <c r="BB394" s="12">
        <v>29426</v>
      </c>
      <c r="BC394" s="12">
        <v>5971</v>
      </c>
      <c r="BH394" s="12">
        <v>42674</v>
      </c>
      <c r="BI394" s="12">
        <v>114150</v>
      </c>
      <c r="BJ394" s="12">
        <v>825</v>
      </c>
      <c r="BK394" s="12">
        <v>4594</v>
      </c>
      <c r="BN394" s="12">
        <v>0</v>
      </c>
      <c r="BQ394" s="12">
        <v>0</v>
      </c>
      <c r="BV394" s="12">
        <v>0.04</v>
      </c>
      <c r="BY394" s="12">
        <v>0.01</v>
      </c>
      <c r="BZ394" s="12">
        <v>0</v>
      </c>
      <c r="CB394" s="12">
        <v>0</v>
      </c>
      <c r="CC394" s="12">
        <v>0</v>
      </c>
      <c r="CD394" s="12">
        <v>0</v>
      </c>
      <c r="CE394" s="12">
        <v>0</v>
      </c>
      <c r="CG394" s="12" t="s">
        <v>991</v>
      </c>
      <c r="CH394" s="12">
        <v>16.550999999999998</v>
      </c>
      <c r="CI394" s="12" t="s">
        <v>983</v>
      </c>
      <c r="CJ394" s="12" t="s">
        <v>984</v>
      </c>
      <c r="CK394" s="12" t="s">
        <v>985</v>
      </c>
      <c r="CL394" s="37">
        <v>33646638045</v>
      </c>
      <c r="CM394" s="12">
        <v>10331</v>
      </c>
      <c r="CN394" s="12" t="s">
        <v>1506</v>
      </c>
      <c r="CO394" s="12" t="s">
        <v>1507</v>
      </c>
      <c r="CP394" s="12">
        <v>620242.14876033063</v>
      </c>
      <c r="CQ394" s="12">
        <v>44</v>
      </c>
      <c r="CS394" s="12"/>
      <c r="CT394" s="36" t="str">
        <f t="shared" si="6"/>
        <v>1bn - 50bn</v>
      </c>
      <c r="CU394" s="36" t="str">
        <f>VLOOKUP(CK394,Mapping!B:C,2,FALSE)</f>
        <v>US/CA</v>
      </c>
    </row>
    <row r="395" spans="1:99" ht="16" customHeight="1" x14ac:dyDescent="0.35">
      <c r="A395" s="12" t="s">
        <v>700</v>
      </c>
      <c r="B395" s="12" t="s">
        <v>925</v>
      </c>
      <c r="C395" s="12">
        <v>393</v>
      </c>
      <c r="D395" s="12">
        <v>4192</v>
      </c>
      <c r="E395" s="37">
        <v>29792461</v>
      </c>
      <c r="G395" s="37">
        <v>249131</v>
      </c>
      <c r="H395" s="12">
        <v>0.01</v>
      </c>
      <c r="I395" s="37"/>
      <c r="K395" s="37"/>
      <c r="M395" s="37"/>
      <c r="O395" s="37">
        <v>24900</v>
      </c>
      <c r="P395" s="12">
        <v>0</v>
      </c>
      <c r="Q395" s="12">
        <v>65509</v>
      </c>
      <c r="R395" s="37">
        <v>2659591</v>
      </c>
      <c r="S395" s="12">
        <v>7.0000000000000007E-2</v>
      </c>
      <c r="T395" s="37"/>
      <c r="V395" s="37"/>
      <c r="X395" s="37"/>
      <c r="Z395" s="37"/>
      <c r="AB395" s="37"/>
      <c r="AD395" s="37"/>
      <c r="AF395" s="37"/>
      <c r="AH395" s="37">
        <v>8307196</v>
      </c>
      <c r="AI395" s="12">
        <v>0.21</v>
      </c>
      <c r="AL395" s="12">
        <v>2346</v>
      </c>
      <c r="AN395" s="37">
        <v>17737237</v>
      </c>
      <c r="AO395" s="12">
        <v>0.44</v>
      </c>
      <c r="AP395" s="37">
        <v>814406</v>
      </c>
      <c r="AQ395" s="12">
        <v>0.02</v>
      </c>
      <c r="AR395" s="37"/>
      <c r="AT395" s="37"/>
      <c r="AV395" s="37"/>
      <c r="AX395" s="37"/>
      <c r="AZ395" s="12">
        <v>136109</v>
      </c>
      <c r="BH395" s="12">
        <v>5502</v>
      </c>
      <c r="BI395" s="12">
        <v>105275</v>
      </c>
      <c r="BN395" s="12">
        <v>0</v>
      </c>
      <c r="BQ395" s="12">
        <v>0.02</v>
      </c>
      <c r="BU395" s="12">
        <v>0</v>
      </c>
      <c r="BV395" s="12">
        <v>0</v>
      </c>
      <c r="BX395" s="12">
        <v>0</v>
      </c>
      <c r="BY395" s="12">
        <v>0.01</v>
      </c>
      <c r="CG395" s="12" t="s">
        <v>959</v>
      </c>
      <c r="CH395" s="12">
        <v>266.79199999999997</v>
      </c>
      <c r="CI395" s="12" t="s">
        <v>938</v>
      </c>
      <c r="CJ395" s="12" t="s">
        <v>931</v>
      </c>
      <c r="CK395" s="12" t="s">
        <v>932</v>
      </c>
      <c r="CL395" s="37">
        <v>4024519362</v>
      </c>
      <c r="CM395" s="12">
        <v>11538</v>
      </c>
      <c r="CN395" s="12" t="s">
        <v>1509</v>
      </c>
      <c r="CO395" s="12" t="s">
        <v>1507</v>
      </c>
      <c r="CP395" s="12">
        <v>28915.299334811527</v>
      </c>
      <c r="CQ395" s="12">
        <v>82</v>
      </c>
      <c r="CS395" s="12"/>
      <c r="CT395" s="36" t="str">
        <f t="shared" si="6"/>
        <v>1bn - 50bn</v>
      </c>
      <c r="CU395" s="36" t="str">
        <f>VLOOKUP(CK395,Mapping!B:C,2,FALSE)</f>
        <v>US/CA</v>
      </c>
    </row>
    <row r="396" spans="1:99" ht="16" customHeight="1" x14ac:dyDescent="0.35">
      <c r="A396" s="12" t="s">
        <v>558</v>
      </c>
      <c r="B396" s="12" t="s">
        <v>925</v>
      </c>
      <c r="C396" s="12">
        <v>394</v>
      </c>
      <c r="D396" s="12">
        <v>4126</v>
      </c>
      <c r="E396" s="37">
        <v>7385280</v>
      </c>
      <c r="F396" s="12">
        <v>8900</v>
      </c>
      <c r="G396" s="37">
        <v>223670</v>
      </c>
      <c r="H396" s="12">
        <v>0</v>
      </c>
      <c r="I396" s="37">
        <v>474470</v>
      </c>
      <c r="J396" s="12">
        <v>0.01</v>
      </c>
      <c r="K396" s="37">
        <v>4049929</v>
      </c>
      <c r="L396" s="12">
        <v>0.05</v>
      </c>
      <c r="M396" s="37">
        <v>36135</v>
      </c>
      <c r="N396" s="12">
        <v>0</v>
      </c>
      <c r="O396" s="37">
        <v>1233408</v>
      </c>
      <c r="P396" s="12">
        <v>0.01</v>
      </c>
      <c r="R396" s="37">
        <v>0</v>
      </c>
      <c r="S396" s="12">
        <v>0</v>
      </c>
      <c r="T396" s="37"/>
      <c r="V396" s="37"/>
      <c r="X396" s="37"/>
      <c r="Z396" s="37">
        <v>313115</v>
      </c>
      <c r="AA396" s="12">
        <v>0</v>
      </c>
      <c r="AB396" s="37">
        <v>714243</v>
      </c>
      <c r="AC396" s="12">
        <v>0.01</v>
      </c>
      <c r="AD396" s="37"/>
      <c r="AF396" s="37">
        <v>173423</v>
      </c>
      <c r="AG396" s="12">
        <v>0</v>
      </c>
      <c r="AH396" s="37"/>
      <c r="AJ396" s="12">
        <v>48130</v>
      </c>
      <c r="AL396" s="12">
        <v>76716</v>
      </c>
      <c r="AN396" s="37"/>
      <c r="AP396" s="37"/>
      <c r="AR396" s="37">
        <v>166887</v>
      </c>
      <c r="AS396" s="12">
        <v>0</v>
      </c>
      <c r="AT396" s="37"/>
      <c r="AV396" s="37"/>
      <c r="AX396" s="37"/>
      <c r="AZ396" s="12">
        <v>0</v>
      </c>
      <c r="BB396" s="12">
        <v>274</v>
      </c>
      <c r="BC396" s="12">
        <v>10327</v>
      </c>
      <c r="BE396" s="12">
        <v>3535</v>
      </c>
      <c r="BF396" s="12">
        <v>11450</v>
      </c>
      <c r="BG396" s="12">
        <v>67848</v>
      </c>
      <c r="BM396" s="12">
        <v>0</v>
      </c>
      <c r="BN396" s="12">
        <v>0</v>
      </c>
      <c r="BO396" s="12">
        <v>0</v>
      </c>
      <c r="BP396" s="12">
        <v>0</v>
      </c>
      <c r="BR396" s="12">
        <v>0</v>
      </c>
      <c r="BS396" s="12">
        <v>0</v>
      </c>
      <c r="BU396" s="12">
        <v>0</v>
      </c>
      <c r="BX396" s="12">
        <v>0</v>
      </c>
      <c r="CC396" s="12">
        <v>0</v>
      </c>
      <c r="CD396" s="12">
        <v>0</v>
      </c>
      <c r="CG396" s="12" t="s">
        <v>940</v>
      </c>
      <c r="CH396" s="12">
        <v>181.12799999999999</v>
      </c>
      <c r="CI396" s="12" t="s">
        <v>953</v>
      </c>
      <c r="CJ396" s="12"/>
      <c r="CK396" s="12" t="s">
        <v>954</v>
      </c>
      <c r="CL396" s="37">
        <v>4166300676</v>
      </c>
      <c r="CM396" s="12">
        <v>14338</v>
      </c>
      <c r="CN396" s="12" t="s">
        <v>1509</v>
      </c>
      <c r="CO396" s="12" t="s">
        <v>1507</v>
      </c>
      <c r="CP396" s="12">
        <v>-3688.5708526506755</v>
      </c>
      <c r="CQ396" s="12">
        <v>97</v>
      </c>
      <c r="CS396" s="12"/>
      <c r="CT396" s="36" t="str">
        <f t="shared" si="6"/>
        <v>1bn - 50bn</v>
      </c>
      <c r="CU396" s="36" t="str">
        <f>VLOOKUP(CK396,Mapping!B:C,2,FALSE)</f>
        <v>EU</v>
      </c>
    </row>
    <row r="397" spans="1:99" ht="16" customHeight="1" x14ac:dyDescent="0.35">
      <c r="A397" s="12" t="s">
        <v>1375</v>
      </c>
      <c r="B397" s="12" t="s">
        <v>933</v>
      </c>
      <c r="E397" s="37">
        <v>470036217</v>
      </c>
      <c r="G397" s="37" t="s">
        <v>1505</v>
      </c>
      <c r="I397" s="37"/>
      <c r="K397" s="37"/>
      <c r="M397" s="37"/>
      <c r="O397" s="37"/>
      <c r="Q397" s="12">
        <v>700795</v>
      </c>
      <c r="R397" s="37"/>
      <c r="T397" s="37"/>
      <c r="V397" s="37"/>
      <c r="X397" s="37">
        <v>35061209</v>
      </c>
      <c r="Y397" s="12">
        <v>0.03</v>
      </c>
      <c r="Z397" s="37"/>
      <c r="AB397" s="37"/>
      <c r="AD397" s="37"/>
      <c r="AF397" s="37"/>
      <c r="AH397" s="37">
        <v>95111897</v>
      </c>
      <c r="AI397" s="12">
        <v>0.09</v>
      </c>
      <c r="AN397" s="37">
        <v>281904571</v>
      </c>
      <c r="AO397" s="12">
        <v>0.27</v>
      </c>
      <c r="AP397" s="37">
        <v>56553209</v>
      </c>
      <c r="AQ397" s="12">
        <v>0.05</v>
      </c>
      <c r="AR397" s="37"/>
      <c r="AT397" s="37">
        <v>1405331</v>
      </c>
      <c r="AU397" s="12">
        <v>0</v>
      </c>
      <c r="AV397" s="37"/>
      <c r="AX397" s="37"/>
      <c r="BA397" s="12">
        <v>309209</v>
      </c>
      <c r="BD397" s="12">
        <v>96520</v>
      </c>
      <c r="BH397" s="12">
        <v>199616</v>
      </c>
      <c r="BI397" s="12">
        <v>1316000</v>
      </c>
      <c r="BQ397" s="12">
        <v>0.17</v>
      </c>
      <c r="BV397" s="12">
        <v>0.17</v>
      </c>
      <c r="BY397" s="12">
        <v>0.17</v>
      </c>
      <c r="BZ397" s="12">
        <v>0.01</v>
      </c>
      <c r="CF397" s="12">
        <v>0.08</v>
      </c>
      <c r="CG397" s="12" t="s">
        <v>934</v>
      </c>
      <c r="CH397" s="12">
        <v>7.8940000000000001</v>
      </c>
      <c r="CI397" s="12" t="s">
        <v>1537</v>
      </c>
      <c r="CJ397" s="12" t="s">
        <v>931</v>
      </c>
      <c r="CK397" s="12" t="s">
        <v>932</v>
      </c>
      <c r="CL397" s="37">
        <v>102729954519</v>
      </c>
      <c r="CN397" s="12" t="s">
        <v>1520</v>
      </c>
      <c r="CS397" s="12"/>
      <c r="CT397" s="36" t="str">
        <f t="shared" si="6"/>
        <v>100bn</v>
      </c>
      <c r="CU397" s="36" t="str">
        <f>VLOOKUP(CK397,Mapping!B:C,2,FALSE)</f>
        <v>US/CA</v>
      </c>
    </row>
    <row r="398" spans="1:99" ht="16" customHeight="1" x14ac:dyDescent="0.35">
      <c r="A398" s="12" t="s">
        <v>701</v>
      </c>
      <c r="B398" s="12" t="s">
        <v>925</v>
      </c>
      <c r="C398" s="12">
        <v>396</v>
      </c>
      <c r="D398" s="12">
        <v>4074</v>
      </c>
      <c r="E398" s="37">
        <v>8799789</v>
      </c>
      <c r="G398" s="37">
        <v>202844</v>
      </c>
      <c r="H398" s="12">
        <v>0</v>
      </c>
      <c r="I398" s="37"/>
      <c r="K398" s="37"/>
      <c r="M398" s="37">
        <v>1032536</v>
      </c>
      <c r="N398" s="12">
        <v>0.01</v>
      </c>
      <c r="O398" s="37"/>
      <c r="Q398" s="12">
        <v>5487</v>
      </c>
      <c r="R398" s="37"/>
      <c r="T398" s="37"/>
      <c r="V398" s="37"/>
      <c r="X398" s="37"/>
      <c r="Z398" s="37">
        <v>263410</v>
      </c>
      <c r="AA398" s="12">
        <v>0</v>
      </c>
      <c r="AB398" s="37"/>
      <c r="AD398" s="37"/>
      <c r="AF398" s="37"/>
      <c r="AH398" s="37">
        <v>692898</v>
      </c>
      <c r="AI398" s="12">
        <v>0.01</v>
      </c>
      <c r="AN398" s="37">
        <v>3940860</v>
      </c>
      <c r="AO398" s="12">
        <v>0.05</v>
      </c>
      <c r="AP398" s="37">
        <v>2667241</v>
      </c>
      <c r="AQ398" s="12">
        <v>0.03</v>
      </c>
      <c r="AR398" s="37">
        <v>0</v>
      </c>
      <c r="AS398" s="12">
        <v>0</v>
      </c>
      <c r="AT398" s="37"/>
      <c r="AV398" s="37"/>
      <c r="AX398" s="37"/>
      <c r="BB398" s="12">
        <v>8230</v>
      </c>
      <c r="BC398" s="12">
        <v>8908</v>
      </c>
      <c r="BE398" s="12">
        <v>0</v>
      </c>
      <c r="BH398" s="12">
        <v>11552</v>
      </c>
      <c r="BI398" s="12">
        <v>23400</v>
      </c>
      <c r="BM398" s="12">
        <v>0</v>
      </c>
      <c r="BN398" s="12">
        <v>0</v>
      </c>
      <c r="BQ398" s="12">
        <v>0</v>
      </c>
      <c r="BV398" s="12">
        <v>0.01</v>
      </c>
      <c r="BY398" s="12">
        <v>0</v>
      </c>
      <c r="CC398" s="12">
        <v>0</v>
      </c>
      <c r="CD398" s="12">
        <v>0</v>
      </c>
      <c r="CG398" s="12" t="s">
        <v>940</v>
      </c>
      <c r="CH398" s="12">
        <v>26.349</v>
      </c>
      <c r="CI398" s="12" t="s">
        <v>1230</v>
      </c>
      <c r="CJ398" s="12" t="s">
        <v>993</v>
      </c>
      <c r="CK398" s="12" t="s">
        <v>932</v>
      </c>
      <c r="CL398" s="37">
        <v>7990798610</v>
      </c>
      <c r="CM398" s="12">
        <v>1383</v>
      </c>
      <c r="CN398" s="12" t="s">
        <v>1506</v>
      </c>
      <c r="CO398" s="12" t="s">
        <v>1507</v>
      </c>
      <c r="CP398" s="12">
        <v>21859.564603910505</v>
      </c>
      <c r="CQ398" s="12">
        <v>66</v>
      </c>
      <c r="CS398" s="12"/>
      <c r="CT398" s="36" t="str">
        <f t="shared" si="6"/>
        <v>1bn - 50bn</v>
      </c>
      <c r="CU398" s="36" t="str">
        <f>VLOOKUP(CK398,Mapping!B:C,2,FALSE)</f>
        <v>US/CA</v>
      </c>
    </row>
    <row r="399" spans="1:99" ht="16" customHeight="1" x14ac:dyDescent="0.35">
      <c r="A399" s="12" t="s">
        <v>409</v>
      </c>
      <c r="B399" s="12" t="s">
        <v>933</v>
      </c>
      <c r="E399" s="37">
        <v>293548762</v>
      </c>
      <c r="F399" s="12">
        <v>36100</v>
      </c>
      <c r="G399" s="37" t="s">
        <v>1505</v>
      </c>
      <c r="I399" s="37">
        <v>1754368</v>
      </c>
      <c r="J399" s="12">
        <v>0</v>
      </c>
      <c r="K399" s="37">
        <v>58593352</v>
      </c>
      <c r="L399" s="12">
        <v>0.06</v>
      </c>
      <c r="M399" s="37">
        <v>72636698</v>
      </c>
      <c r="N399" s="12">
        <v>7.0000000000000007E-2</v>
      </c>
      <c r="O399" s="37">
        <v>44407921</v>
      </c>
      <c r="P399" s="12">
        <v>0.04</v>
      </c>
      <c r="Q399" s="12">
        <v>126176</v>
      </c>
      <c r="R399" s="37">
        <v>2838114</v>
      </c>
      <c r="S399" s="12">
        <v>0</v>
      </c>
      <c r="T399" s="37"/>
      <c r="V399" s="37">
        <v>2661139</v>
      </c>
      <c r="W399" s="12">
        <v>0</v>
      </c>
      <c r="X399" s="37">
        <v>27975351</v>
      </c>
      <c r="Y399" s="12">
        <v>0.03</v>
      </c>
      <c r="Z399" s="37"/>
      <c r="AB399" s="37">
        <v>1921386</v>
      </c>
      <c r="AC399" s="12">
        <v>0</v>
      </c>
      <c r="AD399" s="37">
        <v>0</v>
      </c>
      <c r="AE399" s="12">
        <v>0</v>
      </c>
      <c r="AF399" s="37">
        <v>1628841</v>
      </c>
      <c r="AG399" s="12">
        <v>0</v>
      </c>
      <c r="AH399" s="37">
        <v>15933505</v>
      </c>
      <c r="AI399" s="12">
        <v>0.02</v>
      </c>
      <c r="AJ399" s="12">
        <v>133000</v>
      </c>
      <c r="AK399" s="12">
        <v>122300</v>
      </c>
      <c r="AL399" s="12">
        <v>2924131</v>
      </c>
      <c r="AM399" s="12">
        <v>302000</v>
      </c>
      <c r="AN399" s="37">
        <v>48852343</v>
      </c>
      <c r="AO399" s="12">
        <v>0.05</v>
      </c>
      <c r="AP399" s="37">
        <v>10618169</v>
      </c>
      <c r="AQ399" s="12">
        <v>0.01</v>
      </c>
      <c r="AR399" s="37"/>
      <c r="AT399" s="37">
        <v>3033836</v>
      </c>
      <c r="AU399" s="12">
        <v>0</v>
      </c>
      <c r="AV399" s="37"/>
      <c r="AX399" s="37">
        <v>693739</v>
      </c>
      <c r="AY399" s="12">
        <v>0</v>
      </c>
      <c r="AZ399" s="12">
        <v>268100</v>
      </c>
      <c r="BA399" s="12">
        <v>273785</v>
      </c>
      <c r="BB399" s="12">
        <v>578963</v>
      </c>
      <c r="BD399" s="12">
        <v>284600</v>
      </c>
      <c r="BF399" s="12">
        <v>120750</v>
      </c>
      <c r="BG399" s="12">
        <v>948607</v>
      </c>
      <c r="BH399" s="12">
        <v>45988</v>
      </c>
      <c r="BI399" s="12">
        <v>290075</v>
      </c>
      <c r="BJ399" s="12">
        <v>0</v>
      </c>
      <c r="BO399" s="12">
        <v>0.01</v>
      </c>
      <c r="BP399" s="12">
        <v>0.01</v>
      </c>
      <c r="BQ399" s="12">
        <v>0.03</v>
      </c>
      <c r="BR399" s="12">
        <v>0.01</v>
      </c>
      <c r="BS399" s="12">
        <v>0.01</v>
      </c>
      <c r="BT399" s="12">
        <v>0</v>
      </c>
      <c r="BU399" s="12">
        <v>0.02</v>
      </c>
      <c r="BV399" s="12">
        <v>0.04</v>
      </c>
      <c r="BW399" s="12">
        <v>0.01</v>
      </c>
      <c r="BX399" s="12">
        <v>0</v>
      </c>
      <c r="BY399" s="12">
        <v>0.04</v>
      </c>
      <c r="BZ399" s="12">
        <v>0</v>
      </c>
      <c r="CB399" s="12">
        <v>0</v>
      </c>
      <c r="CC399" s="12">
        <v>0.02</v>
      </c>
      <c r="CF399" s="12">
        <v>0.24</v>
      </c>
      <c r="CG399" s="12" t="s">
        <v>940</v>
      </c>
      <c r="CH399" s="12">
        <v>51.314</v>
      </c>
      <c r="CI399" s="12" t="s">
        <v>941</v>
      </c>
      <c r="CJ399" s="12" t="s">
        <v>941</v>
      </c>
      <c r="CK399" s="12" t="s">
        <v>932</v>
      </c>
      <c r="CL399" s="37">
        <v>101973974446</v>
      </c>
      <c r="CN399" s="12" t="s">
        <v>1506</v>
      </c>
      <c r="CR399" s="12">
        <v>46086.847222222219</v>
      </c>
      <c r="CS399" s="12"/>
      <c r="CT399" s="36" t="str">
        <f t="shared" si="6"/>
        <v>100bn</v>
      </c>
      <c r="CU399" s="36" t="str">
        <f>VLOOKUP(CK399,Mapping!B:C,2,FALSE)</f>
        <v>US/CA</v>
      </c>
    </row>
    <row r="400" spans="1:99" ht="16" customHeight="1" x14ac:dyDescent="0.35">
      <c r="A400" s="12" t="s">
        <v>707</v>
      </c>
      <c r="B400" s="12" t="s">
        <v>925</v>
      </c>
      <c r="C400" s="12">
        <v>398</v>
      </c>
      <c r="D400" s="12">
        <v>3970</v>
      </c>
      <c r="E400" s="37">
        <v>7765639</v>
      </c>
      <c r="G400" s="37">
        <v>197666</v>
      </c>
      <c r="H400" s="12">
        <v>0.01</v>
      </c>
      <c r="I400" s="37"/>
      <c r="K400" s="37"/>
      <c r="M400" s="37">
        <v>1609150</v>
      </c>
      <c r="N400" s="12">
        <v>0.06</v>
      </c>
      <c r="O400" s="37"/>
      <c r="Q400" s="12">
        <v>4862</v>
      </c>
      <c r="R400" s="37"/>
      <c r="T400" s="37">
        <v>356529</v>
      </c>
      <c r="U400" s="12">
        <v>0.01</v>
      </c>
      <c r="V400" s="37"/>
      <c r="X400" s="37">
        <v>489851</v>
      </c>
      <c r="Y400" s="12">
        <v>0.02</v>
      </c>
      <c r="Z400" s="37">
        <v>297060</v>
      </c>
      <c r="AA400" s="12">
        <v>0.01</v>
      </c>
      <c r="AB400" s="37"/>
      <c r="AD400" s="37">
        <v>199999</v>
      </c>
      <c r="AE400" s="12">
        <v>0.01</v>
      </c>
      <c r="AF400" s="37"/>
      <c r="AH400" s="37">
        <v>613973</v>
      </c>
      <c r="AI400" s="12">
        <v>0.02</v>
      </c>
      <c r="AN400" s="37">
        <v>3229315</v>
      </c>
      <c r="AO400" s="12">
        <v>0.12</v>
      </c>
      <c r="AP400" s="37">
        <v>772096</v>
      </c>
      <c r="AQ400" s="12">
        <v>0.03</v>
      </c>
      <c r="AR400" s="37"/>
      <c r="AT400" s="37"/>
      <c r="AV400" s="37"/>
      <c r="AX400" s="37"/>
      <c r="BA400" s="12">
        <v>4794</v>
      </c>
      <c r="BB400" s="12">
        <v>12826</v>
      </c>
      <c r="BC400" s="12">
        <v>10046</v>
      </c>
      <c r="BH400" s="12">
        <v>3344</v>
      </c>
      <c r="BI400" s="12">
        <v>19175</v>
      </c>
      <c r="BJ400" s="12">
        <v>1795</v>
      </c>
      <c r="BK400" s="12">
        <v>3185</v>
      </c>
      <c r="BN400" s="12">
        <v>0</v>
      </c>
      <c r="BQ400" s="12">
        <v>0</v>
      </c>
      <c r="BV400" s="12">
        <v>0</v>
      </c>
      <c r="BY400" s="12">
        <v>0</v>
      </c>
      <c r="BZ400" s="12">
        <v>0</v>
      </c>
      <c r="CB400" s="12">
        <v>0</v>
      </c>
      <c r="CC400" s="12">
        <v>0</v>
      </c>
      <c r="CD400" s="12">
        <v>0</v>
      </c>
      <c r="CE400" s="12">
        <v>0</v>
      </c>
      <c r="CG400" s="12" t="s">
        <v>940</v>
      </c>
      <c r="CH400" s="12">
        <v>17.042999999999999</v>
      </c>
      <c r="CI400" s="12" t="s">
        <v>1231</v>
      </c>
      <c r="CJ400" s="12" t="s">
        <v>968</v>
      </c>
      <c r="CK400" s="12" t="s">
        <v>932</v>
      </c>
      <c r="CL400" s="37">
        <v>2682498766</v>
      </c>
      <c r="CM400" s="12">
        <v>1767</v>
      </c>
      <c r="CN400" s="12" t="s">
        <v>1509</v>
      </c>
      <c r="CO400" s="12" t="s">
        <v>1507</v>
      </c>
      <c r="CP400" s="12">
        <v>16183.390445474704</v>
      </c>
      <c r="CQ400" s="12">
        <v>65</v>
      </c>
      <c r="CS400" s="12"/>
      <c r="CT400" s="36" t="str">
        <f t="shared" si="6"/>
        <v>1bn - 50bn</v>
      </c>
      <c r="CU400" s="36" t="str">
        <f>VLOOKUP(CK400,Mapping!B:C,2,FALSE)</f>
        <v>US/CA</v>
      </c>
    </row>
    <row r="401" spans="1:99" ht="16" customHeight="1" x14ac:dyDescent="0.35">
      <c r="A401" s="12" t="s">
        <v>708</v>
      </c>
      <c r="B401" s="12" t="s">
        <v>925</v>
      </c>
      <c r="C401" s="12">
        <v>399</v>
      </c>
      <c r="D401" s="12">
        <v>3966</v>
      </c>
      <c r="E401" s="37">
        <v>2263140</v>
      </c>
      <c r="G401" s="37">
        <v>197467</v>
      </c>
      <c r="H401" s="12">
        <v>0</v>
      </c>
      <c r="I401" s="37"/>
      <c r="K401" s="37"/>
      <c r="M401" s="37"/>
      <c r="O401" s="37"/>
      <c r="Q401" s="12">
        <v>7278</v>
      </c>
      <c r="R401" s="37"/>
      <c r="T401" s="37"/>
      <c r="V401" s="37"/>
      <c r="X401" s="37"/>
      <c r="Z401" s="37">
        <v>20315</v>
      </c>
      <c r="AA401" s="12">
        <v>0</v>
      </c>
      <c r="AB401" s="37"/>
      <c r="AD401" s="37"/>
      <c r="AF401" s="37"/>
      <c r="AH401" s="37">
        <v>919066</v>
      </c>
      <c r="AI401" s="12">
        <v>0.01</v>
      </c>
      <c r="AN401" s="37">
        <v>484187</v>
      </c>
      <c r="AO401" s="12">
        <v>0</v>
      </c>
      <c r="AP401" s="37">
        <v>642105</v>
      </c>
      <c r="AQ401" s="12">
        <v>0.01</v>
      </c>
      <c r="AR401" s="37"/>
      <c r="AT401" s="37"/>
      <c r="AV401" s="37"/>
      <c r="AX401" s="37"/>
      <c r="BC401" s="12">
        <v>687</v>
      </c>
      <c r="BH401" s="12">
        <v>2781</v>
      </c>
      <c r="BI401" s="12">
        <v>2875</v>
      </c>
      <c r="BN401" s="12">
        <v>0</v>
      </c>
      <c r="BQ401" s="12">
        <v>0</v>
      </c>
      <c r="BV401" s="12">
        <v>0</v>
      </c>
      <c r="BY401" s="12">
        <v>0</v>
      </c>
      <c r="CD401" s="12">
        <v>0</v>
      </c>
      <c r="CG401" s="12" t="s">
        <v>976</v>
      </c>
      <c r="CH401" s="12">
        <v>69.076999999999998</v>
      </c>
      <c r="CI401" s="12" t="s">
        <v>1232</v>
      </c>
      <c r="CJ401" s="12" t="s">
        <v>1017</v>
      </c>
      <c r="CK401" s="12" t="s">
        <v>932</v>
      </c>
      <c r="CL401" s="37">
        <v>12313575878</v>
      </c>
      <c r="CM401" s="12">
        <v>1102</v>
      </c>
      <c r="CN401" s="12" t="s">
        <v>1506</v>
      </c>
      <c r="CO401" s="12" t="s">
        <v>1507</v>
      </c>
      <c r="CP401" s="12">
        <v>96048.840959483961</v>
      </c>
      <c r="CQ401" s="12">
        <v>63</v>
      </c>
      <c r="CS401" s="12"/>
      <c r="CT401" s="36" t="str">
        <f t="shared" si="6"/>
        <v>1bn - 50bn</v>
      </c>
      <c r="CU401" s="36" t="str">
        <f>VLOOKUP(CK401,Mapping!B:C,2,FALSE)</f>
        <v>US/CA</v>
      </c>
    </row>
    <row r="402" spans="1:99" ht="16" customHeight="1" x14ac:dyDescent="0.35">
      <c r="A402" s="12" t="s">
        <v>711</v>
      </c>
      <c r="B402" s="12" t="s">
        <v>925</v>
      </c>
      <c r="C402" s="12">
        <v>400</v>
      </c>
      <c r="D402" s="12">
        <v>3751</v>
      </c>
      <c r="E402" s="37">
        <v>11794901</v>
      </c>
      <c r="G402" s="37">
        <v>186762</v>
      </c>
      <c r="H402" s="12">
        <v>0</v>
      </c>
      <c r="I402" s="37"/>
      <c r="K402" s="37"/>
      <c r="M402" s="37">
        <v>3123327</v>
      </c>
      <c r="N402" s="12">
        <v>0.05</v>
      </c>
      <c r="O402" s="37"/>
      <c r="Q402" s="12">
        <v>17808</v>
      </c>
      <c r="R402" s="37"/>
      <c r="T402" s="37">
        <v>1940816</v>
      </c>
      <c r="U402" s="12">
        <v>0.03</v>
      </c>
      <c r="V402" s="37"/>
      <c r="X402" s="37">
        <v>468802</v>
      </c>
      <c r="Y402" s="12">
        <v>0.01</v>
      </c>
      <c r="Z402" s="37">
        <v>1840378</v>
      </c>
      <c r="AA402" s="12">
        <v>0.03</v>
      </c>
      <c r="AB402" s="37"/>
      <c r="AD402" s="37">
        <v>364343</v>
      </c>
      <c r="AE402" s="12">
        <v>0.01</v>
      </c>
      <c r="AF402" s="37"/>
      <c r="AH402" s="37">
        <v>2248794</v>
      </c>
      <c r="AI402" s="12">
        <v>0.04</v>
      </c>
      <c r="AN402" s="37">
        <v>1591501</v>
      </c>
      <c r="AO402" s="12">
        <v>0.03</v>
      </c>
      <c r="AP402" s="37">
        <v>14777</v>
      </c>
      <c r="AQ402" s="12">
        <v>0</v>
      </c>
      <c r="AR402" s="37">
        <v>15401</v>
      </c>
      <c r="AS402" s="12">
        <v>0</v>
      </c>
      <c r="AT402" s="37"/>
      <c r="AV402" s="37"/>
      <c r="AX402" s="37"/>
      <c r="BA402" s="12">
        <v>4588</v>
      </c>
      <c r="BB402" s="12">
        <v>24895</v>
      </c>
      <c r="BC402" s="12">
        <v>62238</v>
      </c>
      <c r="BE402" s="12">
        <v>413</v>
      </c>
      <c r="BH402" s="12">
        <v>64</v>
      </c>
      <c r="BI402" s="12">
        <v>9450</v>
      </c>
      <c r="BJ402" s="12">
        <v>3270</v>
      </c>
      <c r="BK402" s="12">
        <v>17338</v>
      </c>
      <c r="BM402" s="12">
        <v>0</v>
      </c>
      <c r="BN402" s="12">
        <v>0</v>
      </c>
      <c r="BQ402" s="12">
        <v>0</v>
      </c>
      <c r="BV402" s="12">
        <v>0</v>
      </c>
      <c r="BY402" s="12">
        <v>0</v>
      </c>
      <c r="BZ402" s="12">
        <v>0</v>
      </c>
      <c r="CB402" s="12">
        <v>0</v>
      </c>
      <c r="CC402" s="12">
        <v>0</v>
      </c>
      <c r="CD402" s="12">
        <v>0</v>
      </c>
      <c r="CE402" s="12">
        <v>0</v>
      </c>
      <c r="CG402" s="12" t="s">
        <v>959</v>
      </c>
      <c r="CH402" s="12">
        <v>22.481999999999999</v>
      </c>
      <c r="CI402" s="12" t="s">
        <v>1233</v>
      </c>
      <c r="CJ402" s="12" t="s">
        <v>1097</v>
      </c>
      <c r="CK402" s="12" t="s">
        <v>932</v>
      </c>
      <c r="CL402" s="37">
        <v>6007491754</v>
      </c>
      <c r="CM402" s="12">
        <v>1023</v>
      </c>
      <c r="CN402" s="12" t="s">
        <v>1509</v>
      </c>
      <c r="CO402" s="12" t="s">
        <v>1507</v>
      </c>
      <c r="CP402" s="12">
        <v>86976.718403547682</v>
      </c>
      <c r="CQ402" s="12">
        <v>60</v>
      </c>
      <c r="CS402" s="12"/>
      <c r="CT402" s="36" t="str">
        <f t="shared" si="6"/>
        <v>1bn - 50bn</v>
      </c>
      <c r="CU402" s="36" t="str">
        <f>VLOOKUP(CK402,Mapping!B:C,2,FALSE)</f>
        <v>US/CA</v>
      </c>
    </row>
    <row r="403" spans="1:99" ht="16" customHeight="1" x14ac:dyDescent="0.35">
      <c r="A403" s="12" t="s">
        <v>716</v>
      </c>
      <c r="B403" s="12" t="s">
        <v>933</v>
      </c>
      <c r="C403" s="12">
        <v>401</v>
      </c>
      <c r="D403" s="12">
        <v>3500</v>
      </c>
      <c r="E403" s="37">
        <v>1293755</v>
      </c>
      <c r="G403" s="37">
        <v>205240</v>
      </c>
      <c r="H403" s="12">
        <v>0.24</v>
      </c>
      <c r="I403" s="37"/>
      <c r="K403" s="37"/>
      <c r="M403" s="37">
        <v>170115</v>
      </c>
      <c r="N403" s="12">
        <v>0.2</v>
      </c>
      <c r="O403" s="37"/>
      <c r="R403" s="37"/>
      <c r="T403" s="37"/>
      <c r="V403" s="37"/>
      <c r="X403" s="37"/>
      <c r="Z403" s="37">
        <v>489600</v>
      </c>
      <c r="AA403" s="12">
        <v>0.56999999999999995</v>
      </c>
      <c r="AB403" s="37"/>
      <c r="AD403" s="37">
        <v>428800</v>
      </c>
      <c r="AE403" s="12">
        <v>0.5</v>
      </c>
      <c r="AF403" s="37"/>
      <c r="AH403" s="37"/>
      <c r="AN403" s="37"/>
      <c r="AP403" s="37"/>
      <c r="AR403" s="37"/>
      <c r="AT403" s="37"/>
      <c r="AV403" s="37"/>
      <c r="AX403" s="37"/>
      <c r="BB403" s="12">
        <v>1500</v>
      </c>
      <c r="BC403" s="12">
        <v>15000</v>
      </c>
      <c r="BJ403" s="12">
        <v>5000</v>
      </c>
      <c r="BN403" s="12">
        <v>0</v>
      </c>
      <c r="CB403" s="12">
        <v>0</v>
      </c>
      <c r="CC403" s="12">
        <v>0</v>
      </c>
      <c r="CD403" s="12">
        <v>0</v>
      </c>
      <c r="CG403" s="12" t="s">
        <v>929</v>
      </c>
      <c r="CH403" s="12">
        <v>140.84200000000001</v>
      </c>
      <c r="CI403" s="12" t="s">
        <v>960</v>
      </c>
      <c r="CJ403" s="12"/>
      <c r="CK403" s="12" t="s">
        <v>961</v>
      </c>
      <c r="CL403" s="37">
        <v>85738201</v>
      </c>
      <c r="CM403" s="12">
        <v>13687</v>
      </c>
      <c r="CN403" s="12" t="s">
        <v>1506</v>
      </c>
      <c r="CO403" s="12" t="s">
        <v>1507</v>
      </c>
      <c r="CP403" s="12">
        <v>4049.8286635758918</v>
      </c>
      <c r="CQ403" s="12">
        <v>91</v>
      </c>
      <c r="CS403" s="12"/>
      <c r="CT403" s="36" t="str">
        <f t="shared" si="6"/>
        <v>500mn</v>
      </c>
      <c r="CU403" s="36" t="str">
        <f>VLOOKUP(CK403,Mapping!B:C,2,FALSE)</f>
        <v>EU</v>
      </c>
    </row>
    <row r="404" spans="1:99" ht="16" customHeight="1" x14ac:dyDescent="0.35">
      <c r="A404" s="12" t="s">
        <v>717</v>
      </c>
      <c r="B404" s="12" t="s">
        <v>925</v>
      </c>
      <c r="C404" s="12">
        <v>402</v>
      </c>
      <c r="D404" s="12">
        <v>3442</v>
      </c>
      <c r="E404" s="37">
        <v>13890531</v>
      </c>
      <c r="G404" s="37">
        <v>171377</v>
      </c>
      <c r="H404" s="12">
        <v>0</v>
      </c>
      <c r="I404" s="37"/>
      <c r="K404" s="37"/>
      <c r="M404" s="37">
        <v>1746278</v>
      </c>
      <c r="N404" s="12">
        <v>0.01</v>
      </c>
      <c r="O404" s="37"/>
      <c r="Q404" s="12">
        <v>84636</v>
      </c>
      <c r="R404" s="37"/>
      <c r="T404" s="37">
        <v>267425</v>
      </c>
      <c r="U404" s="12">
        <v>0</v>
      </c>
      <c r="V404" s="37"/>
      <c r="X404" s="37"/>
      <c r="Z404" s="37">
        <v>23538</v>
      </c>
      <c r="AA404" s="12">
        <v>0</v>
      </c>
      <c r="AB404" s="37"/>
      <c r="AD404" s="37">
        <v>83342</v>
      </c>
      <c r="AE404" s="12">
        <v>0</v>
      </c>
      <c r="AF404" s="37"/>
      <c r="AH404" s="37">
        <v>10687834</v>
      </c>
      <c r="AI404" s="12">
        <v>0.04</v>
      </c>
      <c r="AN404" s="37">
        <v>223147</v>
      </c>
      <c r="AO404" s="12">
        <v>0</v>
      </c>
      <c r="AP404" s="37">
        <v>687590</v>
      </c>
      <c r="AQ404" s="12">
        <v>0</v>
      </c>
      <c r="AR404" s="37">
        <v>0</v>
      </c>
      <c r="AS404" s="12">
        <v>0</v>
      </c>
      <c r="AT404" s="37"/>
      <c r="AV404" s="37"/>
      <c r="AX404" s="37"/>
      <c r="BB404" s="12">
        <v>13919</v>
      </c>
      <c r="BC404" s="12">
        <v>796</v>
      </c>
      <c r="BE404" s="12">
        <v>0</v>
      </c>
      <c r="BH404" s="12">
        <v>2978</v>
      </c>
      <c r="BI404" s="12">
        <v>1325</v>
      </c>
      <c r="BJ404" s="12">
        <v>748</v>
      </c>
      <c r="BK404" s="12">
        <v>2389</v>
      </c>
      <c r="BM404" s="12">
        <v>0</v>
      </c>
      <c r="BN404" s="12">
        <v>0</v>
      </c>
      <c r="BQ404" s="12">
        <v>0.02</v>
      </c>
      <c r="BV404" s="12">
        <v>0</v>
      </c>
      <c r="BY404" s="12">
        <v>0</v>
      </c>
      <c r="CB404" s="12">
        <v>0</v>
      </c>
      <c r="CC404" s="12">
        <v>0</v>
      </c>
      <c r="CD404" s="12">
        <v>0</v>
      </c>
      <c r="CE404" s="12">
        <v>0</v>
      </c>
      <c r="CG404" s="12" t="s">
        <v>940</v>
      </c>
      <c r="CH404" s="12">
        <v>38.981999999999999</v>
      </c>
      <c r="CI404" s="12" t="s">
        <v>941</v>
      </c>
      <c r="CJ404" s="12" t="s">
        <v>941</v>
      </c>
      <c r="CK404" s="12" t="s">
        <v>932</v>
      </c>
      <c r="CL404" s="37">
        <v>26889955455</v>
      </c>
      <c r="CM404" s="12">
        <v>1089</v>
      </c>
      <c r="CN404" s="12" t="s">
        <v>1509</v>
      </c>
      <c r="CO404" s="12" t="s">
        <v>1507</v>
      </c>
      <c r="CP404" s="12">
        <v>194663.39447691996</v>
      </c>
      <c r="CQ404" s="12">
        <v>61</v>
      </c>
      <c r="CS404" s="12"/>
      <c r="CT404" s="36" t="str">
        <f t="shared" si="6"/>
        <v>1bn - 50bn</v>
      </c>
      <c r="CU404" s="36" t="str">
        <f>VLOOKUP(CK404,Mapping!B:C,2,FALSE)</f>
        <v>US/CA</v>
      </c>
    </row>
    <row r="405" spans="1:99" ht="16" customHeight="1" x14ac:dyDescent="0.35">
      <c r="A405" s="12" t="s">
        <v>567</v>
      </c>
      <c r="B405" s="12" t="s">
        <v>925</v>
      </c>
      <c r="C405" s="12">
        <v>403</v>
      </c>
      <c r="D405" s="12">
        <v>3400</v>
      </c>
      <c r="E405" s="37">
        <v>7243021</v>
      </c>
      <c r="F405" s="12">
        <v>8700</v>
      </c>
      <c r="G405" s="37">
        <v>184314</v>
      </c>
      <c r="H405" s="12">
        <v>0.06</v>
      </c>
      <c r="I405" s="37">
        <v>463808</v>
      </c>
      <c r="J405" s="12">
        <v>0.15</v>
      </c>
      <c r="K405" s="37">
        <v>4188831</v>
      </c>
      <c r="L405" s="12">
        <v>1.34</v>
      </c>
      <c r="M405" s="37">
        <v>0</v>
      </c>
      <c r="N405" s="12">
        <v>0</v>
      </c>
      <c r="O405" s="37">
        <v>1030605</v>
      </c>
      <c r="P405" s="12">
        <v>0.33</v>
      </c>
      <c r="R405" s="37"/>
      <c r="T405" s="37"/>
      <c r="V405" s="37"/>
      <c r="X405" s="37"/>
      <c r="Z405" s="37"/>
      <c r="AB405" s="37"/>
      <c r="AD405" s="37">
        <v>822445</v>
      </c>
      <c r="AE405" s="12">
        <v>0.26</v>
      </c>
      <c r="AF405" s="37"/>
      <c r="AH405" s="37"/>
      <c r="AL405" s="12">
        <v>64102</v>
      </c>
      <c r="AN405" s="37"/>
      <c r="AP405" s="37"/>
      <c r="AR405" s="37">
        <v>553018</v>
      </c>
      <c r="AS405" s="12">
        <v>0.18</v>
      </c>
      <c r="AT405" s="37"/>
      <c r="AV405" s="37"/>
      <c r="AX405" s="37"/>
      <c r="BB405" s="12">
        <v>0</v>
      </c>
      <c r="BE405" s="12">
        <v>11714</v>
      </c>
      <c r="BG405" s="12">
        <v>70175</v>
      </c>
      <c r="BJ405" s="12">
        <v>6500</v>
      </c>
      <c r="BM405" s="12">
        <v>0.01</v>
      </c>
      <c r="BN405" s="12">
        <v>0</v>
      </c>
      <c r="BO405" s="12">
        <v>0</v>
      </c>
      <c r="BS405" s="12">
        <v>0</v>
      </c>
      <c r="BU405" s="12">
        <v>0</v>
      </c>
      <c r="CB405" s="12">
        <v>0</v>
      </c>
      <c r="CC405" s="12">
        <v>0</v>
      </c>
      <c r="CG405" s="12" t="s">
        <v>991</v>
      </c>
      <c r="CH405" s="12">
        <v>57.256</v>
      </c>
      <c r="CI405" s="12" t="s">
        <v>1188</v>
      </c>
      <c r="CJ405" s="12"/>
      <c r="CK405" s="12" t="s">
        <v>1010</v>
      </c>
      <c r="CL405" s="37">
        <v>313072184</v>
      </c>
      <c r="CM405" s="12">
        <v>12720</v>
      </c>
      <c r="CN405" s="12" t="s">
        <v>1509</v>
      </c>
      <c r="CO405" s="12" t="s">
        <v>1507</v>
      </c>
      <c r="CP405" s="12">
        <v>9037.0892965127987</v>
      </c>
      <c r="CQ405" s="12">
        <v>98</v>
      </c>
      <c r="CS405" s="12"/>
      <c r="CT405" s="36" t="str">
        <f t="shared" si="6"/>
        <v>500mn</v>
      </c>
      <c r="CU405" s="36" t="str">
        <f>VLOOKUP(CK405,Mapping!B:C,2,FALSE)</f>
        <v>Africa</v>
      </c>
    </row>
    <row r="406" spans="1:99" ht="16" customHeight="1" x14ac:dyDescent="0.35">
      <c r="A406" s="12" t="s">
        <v>719</v>
      </c>
      <c r="B406" s="12" t="s">
        <v>925</v>
      </c>
      <c r="C406" s="12">
        <v>404</v>
      </c>
      <c r="D406" s="12">
        <v>3210</v>
      </c>
      <c r="E406" s="37">
        <v>392783</v>
      </c>
      <c r="G406" s="37">
        <v>159826</v>
      </c>
      <c r="H406" s="12">
        <v>0.18</v>
      </c>
      <c r="I406" s="37"/>
      <c r="K406" s="37"/>
      <c r="M406" s="37">
        <v>12546</v>
      </c>
      <c r="N406" s="12">
        <v>0.01</v>
      </c>
      <c r="O406" s="37"/>
      <c r="R406" s="37"/>
      <c r="T406" s="37">
        <v>0</v>
      </c>
      <c r="U406" s="12">
        <v>0</v>
      </c>
      <c r="V406" s="37"/>
      <c r="X406" s="37">
        <v>0</v>
      </c>
      <c r="Y406" s="12">
        <v>0</v>
      </c>
      <c r="Z406" s="37">
        <v>14903</v>
      </c>
      <c r="AA406" s="12">
        <v>0.02</v>
      </c>
      <c r="AB406" s="37"/>
      <c r="AD406" s="37">
        <v>43565</v>
      </c>
      <c r="AE406" s="12">
        <v>0.05</v>
      </c>
      <c r="AF406" s="37"/>
      <c r="AH406" s="37"/>
      <c r="AN406" s="37">
        <v>0</v>
      </c>
      <c r="AO406" s="12">
        <v>0</v>
      </c>
      <c r="AP406" s="37">
        <v>50334</v>
      </c>
      <c r="AQ406" s="12">
        <v>0.06</v>
      </c>
      <c r="AR406" s="37">
        <v>40944</v>
      </c>
      <c r="AS406" s="12">
        <v>0.05</v>
      </c>
      <c r="AT406" s="37">
        <v>70665</v>
      </c>
      <c r="AU406" s="12">
        <v>0.08</v>
      </c>
      <c r="AV406" s="37"/>
      <c r="AX406" s="37"/>
      <c r="BA406" s="12">
        <v>0</v>
      </c>
      <c r="BB406" s="12">
        <v>100</v>
      </c>
      <c r="BC406" s="12">
        <v>504</v>
      </c>
      <c r="BD406" s="12">
        <v>6629</v>
      </c>
      <c r="BE406" s="12">
        <v>1098</v>
      </c>
      <c r="BH406" s="12">
        <v>218</v>
      </c>
      <c r="BI406" s="12">
        <v>0</v>
      </c>
      <c r="BJ406" s="12">
        <v>391</v>
      </c>
      <c r="BK406" s="12">
        <v>0</v>
      </c>
      <c r="BM406" s="12">
        <v>0</v>
      </c>
      <c r="BN406" s="12">
        <v>0</v>
      </c>
      <c r="BV406" s="12">
        <v>0</v>
      </c>
      <c r="BY406" s="12">
        <v>0</v>
      </c>
      <c r="BZ406" s="12">
        <v>0</v>
      </c>
      <c r="CB406" s="12">
        <v>0</v>
      </c>
      <c r="CC406" s="12">
        <v>0</v>
      </c>
      <c r="CD406" s="12">
        <v>0</v>
      </c>
      <c r="CE406" s="12">
        <v>0</v>
      </c>
      <c r="CF406" s="12">
        <v>0.01</v>
      </c>
      <c r="CG406" s="12" t="s">
        <v>976</v>
      </c>
      <c r="CH406" s="12">
        <v>218.13</v>
      </c>
      <c r="CI406" s="12" t="s">
        <v>953</v>
      </c>
      <c r="CJ406" s="12"/>
      <c r="CK406" s="12" t="s">
        <v>954</v>
      </c>
      <c r="CL406" s="37">
        <v>89164355</v>
      </c>
      <c r="CM406" s="12">
        <v>14332</v>
      </c>
      <c r="CN406" s="12" t="s">
        <v>1513</v>
      </c>
      <c r="CO406" s="12" t="s">
        <v>1507</v>
      </c>
      <c r="CP406" s="12">
        <v>-1168.3128401531949</v>
      </c>
      <c r="CQ406" s="12">
        <v>68</v>
      </c>
      <c r="CS406" s="12"/>
      <c r="CT406" s="36" t="str">
        <f t="shared" si="6"/>
        <v>500mn</v>
      </c>
      <c r="CU406" s="36" t="str">
        <f>VLOOKUP(CK406,Mapping!B:C,2,FALSE)</f>
        <v>EU</v>
      </c>
    </row>
    <row r="407" spans="1:99" ht="16" customHeight="1" x14ac:dyDescent="0.35">
      <c r="A407" s="12" t="s">
        <v>720</v>
      </c>
      <c r="B407" s="12" t="s">
        <v>925</v>
      </c>
      <c r="C407" s="12">
        <v>405</v>
      </c>
      <c r="D407" s="12">
        <v>3130</v>
      </c>
      <c r="E407" s="37">
        <v>11907266</v>
      </c>
      <c r="G407" s="37">
        <v>155843</v>
      </c>
      <c r="H407" s="12">
        <v>0</v>
      </c>
      <c r="I407" s="37"/>
      <c r="K407" s="37"/>
      <c r="M407" s="37">
        <v>2660128</v>
      </c>
      <c r="N407" s="12">
        <v>0.03</v>
      </c>
      <c r="O407" s="37"/>
      <c r="Q407" s="12">
        <v>9696</v>
      </c>
      <c r="R407" s="37"/>
      <c r="T407" s="37">
        <v>206641</v>
      </c>
      <c r="U407" s="12">
        <v>0</v>
      </c>
      <c r="V407" s="37"/>
      <c r="X407" s="37">
        <v>1808382</v>
      </c>
      <c r="Y407" s="12">
        <v>0.02</v>
      </c>
      <c r="Z407" s="37">
        <v>235762</v>
      </c>
      <c r="AA407" s="12">
        <v>0</v>
      </c>
      <c r="AB407" s="37"/>
      <c r="AD407" s="37">
        <v>286015</v>
      </c>
      <c r="AE407" s="12">
        <v>0</v>
      </c>
      <c r="AF407" s="37"/>
      <c r="AH407" s="37">
        <v>1224411</v>
      </c>
      <c r="AI407" s="12">
        <v>0.01</v>
      </c>
      <c r="AN407" s="37">
        <v>4547146</v>
      </c>
      <c r="AO407" s="12">
        <v>0.04</v>
      </c>
      <c r="AP407" s="37">
        <v>723378</v>
      </c>
      <c r="AQ407" s="12">
        <v>0.01</v>
      </c>
      <c r="AR407" s="37">
        <v>55637</v>
      </c>
      <c r="AS407" s="12">
        <v>0</v>
      </c>
      <c r="AT407" s="37">
        <v>3923</v>
      </c>
      <c r="AU407" s="12">
        <v>0</v>
      </c>
      <c r="AV407" s="37"/>
      <c r="AX407" s="37"/>
      <c r="BA407" s="12">
        <v>17698</v>
      </c>
      <c r="BB407" s="12">
        <v>21203</v>
      </c>
      <c r="BC407" s="12">
        <v>7973</v>
      </c>
      <c r="BD407" s="12">
        <v>368</v>
      </c>
      <c r="BE407" s="12">
        <v>1492</v>
      </c>
      <c r="BH407" s="12">
        <v>3133</v>
      </c>
      <c r="BI407" s="12">
        <v>27000</v>
      </c>
      <c r="BJ407" s="12">
        <v>2567</v>
      </c>
      <c r="BK407" s="12">
        <v>1846</v>
      </c>
      <c r="BM407" s="12">
        <v>0</v>
      </c>
      <c r="BN407" s="12">
        <v>0</v>
      </c>
      <c r="BQ407" s="12">
        <v>0</v>
      </c>
      <c r="BV407" s="12">
        <v>0</v>
      </c>
      <c r="BY407" s="12">
        <v>0</v>
      </c>
      <c r="BZ407" s="12">
        <v>0</v>
      </c>
      <c r="CB407" s="12">
        <v>0</v>
      </c>
      <c r="CC407" s="12">
        <v>0</v>
      </c>
      <c r="CD407" s="12">
        <v>0</v>
      </c>
      <c r="CE407" s="12">
        <v>0</v>
      </c>
      <c r="CF407" s="12">
        <v>0</v>
      </c>
      <c r="CG407" s="12" t="s">
        <v>934</v>
      </c>
      <c r="CH407" s="12">
        <v>58.46</v>
      </c>
      <c r="CI407" s="12" t="s">
        <v>938</v>
      </c>
      <c r="CJ407" s="12" t="s">
        <v>931</v>
      </c>
      <c r="CK407" s="12" t="s">
        <v>932</v>
      </c>
      <c r="CL407" s="37">
        <v>10514292320</v>
      </c>
      <c r="CM407" s="12">
        <v>11699</v>
      </c>
      <c r="CN407" s="12" t="s">
        <v>1509</v>
      </c>
      <c r="CO407" s="12" t="s">
        <v>1507</v>
      </c>
      <c r="CP407" s="12">
        <v>23001.773835920176</v>
      </c>
      <c r="CQ407" s="12">
        <v>50</v>
      </c>
      <c r="CS407" s="12"/>
      <c r="CT407" s="36" t="str">
        <f t="shared" si="6"/>
        <v>1bn - 50bn</v>
      </c>
      <c r="CU407" s="36" t="str">
        <f>VLOOKUP(CK407,Mapping!B:C,2,FALSE)</f>
        <v>US/CA</v>
      </c>
    </row>
    <row r="408" spans="1:99" ht="16" customHeight="1" x14ac:dyDescent="0.35">
      <c r="A408" s="12" t="s">
        <v>721</v>
      </c>
      <c r="B408" s="12" t="s">
        <v>925</v>
      </c>
      <c r="C408" s="12">
        <v>406</v>
      </c>
      <c r="D408" s="12">
        <v>3107</v>
      </c>
      <c r="E408" s="37">
        <v>6698953</v>
      </c>
      <c r="G408" s="37">
        <v>154698</v>
      </c>
      <c r="H408" s="12">
        <v>0</v>
      </c>
      <c r="I408" s="37"/>
      <c r="K408" s="37"/>
      <c r="M408" s="37">
        <v>868685</v>
      </c>
      <c r="N408" s="12">
        <v>0</v>
      </c>
      <c r="O408" s="37"/>
      <c r="Q408" s="12">
        <v>11731</v>
      </c>
      <c r="R408" s="37"/>
      <c r="T408" s="37">
        <v>24067</v>
      </c>
      <c r="U408" s="12">
        <v>0</v>
      </c>
      <c r="V408" s="37"/>
      <c r="X408" s="37">
        <v>38113</v>
      </c>
      <c r="Y408" s="12">
        <v>0</v>
      </c>
      <c r="Z408" s="37">
        <v>116654</v>
      </c>
      <c r="AA408" s="12">
        <v>0</v>
      </c>
      <c r="AB408" s="37"/>
      <c r="AD408" s="37">
        <v>28189</v>
      </c>
      <c r="AE408" s="12">
        <v>0</v>
      </c>
      <c r="AF408" s="37"/>
      <c r="AH408" s="37">
        <v>1481391</v>
      </c>
      <c r="AI408" s="12">
        <v>0.01</v>
      </c>
      <c r="AN408" s="37">
        <v>3418780</v>
      </c>
      <c r="AO408" s="12">
        <v>0.01</v>
      </c>
      <c r="AP408" s="37">
        <v>522273</v>
      </c>
      <c r="AQ408" s="12">
        <v>0</v>
      </c>
      <c r="AR408" s="37">
        <v>32181</v>
      </c>
      <c r="AS408" s="12">
        <v>0</v>
      </c>
      <c r="AT408" s="37">
        <v>13922</v>
      </c>
      <c r="AU408" s="12">
        <v>0</v>
      </c>
      <c r="AV408" s="37"/>
      <c r="AX408" s="37"/>
      <c r="BA408" s="12">
        <v>373</v>
      </c>
      <c r="BB408" s="12">
        <v>6924</v>
      </c>
      <c r="BC408" s="12">
        <v>3945</v>
      </c>
      <c r="BD408" s="12">
        <v>1306</v>
      </c>
      <c r="BE408" s="12">
        <v>863</v>
      </c>
      <c r="BH408" s="12">
        <v>2262</v>
      </c>
      <c r="BI408" s="12">
        <v>20300</v>
      </c>
      <c r="BJ408" s="12">
        <v>253</v>
      </c>
      <c r="BK408" s="12">
        <v>215</v>
      </c>
      <c r="BM408" s="12">
        <v>0</v>
      </c>
      <c r="BN408" s="12">
        <v>0</v>
      </c>
      <c r="BQ408" s="12">
        <v>0</v>
      </c>
      <c r="BV408" s="12">
        <v>0</v>
      </c>
      <c r="BY408" s="12">
        <v>0</v>
      </c>
      <c r="BZ408" s="12">
        <v>0</v>
      </c>
      <c r="CB408" s="12">
        <v>0</v>
      </c>
      <c r="CC408" s="12">
        <v>0</v>
      </c>
      <c r="CD408" s="12">
        <v>0</v>
      </c>
      <c r="CE408" s="12">
        <v>0</v>
      </c>
      <c r="CF408" s="12">
        <v>0</v>
      </c>
      <c r="CG408" s="12" t="s">
        <v>934</v>
      </c>
      <c r="CH408" s="12">
        <v>13.134</v>
      </c>
      <c r="CI408" s="12" t="s">
        <v>1234</v>
      </c>
      <c r="CJ408" s="12" t="s">
        <v>931</v>
      </c>
      <c r="CK408" s="12" t="s">
        <v>932</v>
      </c>
      <c r="CL408" s="37">
        <v>24599550429</v>
      </c>
      <c r="CM408" s="12">
        <v>11352</v>
      </c>
      <c r="CN408" s="12" t="s">
        <v>1506</v>
      </c>
      <c r="CO408" s="12" t="s">
        <v>1507</v>
      </c>
      <c r="CP408" s="12">
        <v>38839.024390243903</v>
      </c>
      <c r="CQ408" s="12">
        <v>47</v>
      </c>
      <c r="CS408" s="12"/>
      <c r="CT408" s="36" t="str">
        <f t="shared" si="6"/>
        <v>1bn - 50bn</v>
      </c>
      <c r="CU408" s="36" t="str">
        <f>VLOOKUP(CK408,Mapping!B:C,2,FALSE)</f>
        <v>US/CA</v>
      </c>
    </row>
    <row r="409" spans="1:99" ht="16" customHeight="1" x14ac:dyDescent="0.35">
      <c r="A409" s="12" t="s">
        <v>722</v>
      </c>
      <c r="B409" s="12" t="s">
        <v>925</v>
      </c>
      <c r="C409" s="12">
        <v>407</v>
      </c>
      <c r="D409" s="12">
        <v>3100</v>
      </c>
      <c r="E409" s="37">
        <v>4433773</v>
      </c>
      <c r="G409" s="37">
        <v>154349</v>
      </c>
      <c r="H409" s="12">
        <v>0.01</v>
      </c>
      <c r="I409" s="37"/>
      <c r="K409" s="37"/>
      <c r="M409" s="37">
        <v>1989294</v>
      </c>
      <c r="N409" s="12">
        <v>0.18</v>
      </c>
      <c r="O409" s="37"/>
      <c r="Q409" s="12">
        <v>15603</v>
      </c>
      <c r="R409" s="37"/>
      <c r="T409" s="37"/>
      <c r="V409" s="37"/>
      <c r="X409" s="37"/>
      <c r="Z409" s="37"/>
      <c r="AB409" s="37"/>
      <c r="AD409" s="37"/>
      <c r="AF409" s="37"/>
      <c r="AH409" s="37">
        <v>1970347</v>
      </c>
      <c r="AI409" s="12">
        <v>0.18</v>
      </c>
      <c r="AN409" s="37">
        <v>0</v>
      </c>
      <c r="AO409" s="12">
        <v>0</v>
      </c>
      <c r="AP409" s="37">
        <v>319783</v>
      </c>
      <c r="AQ409" s="12">
        <v>0.03</v>
      </c>
      <c r="AR409" s="37"/>
      <c r="AT409" s="37"/>
      <c r="AV409" s="37"/>
      <c r="AX409" s="37"/>
      <c r="BB409" s="12">
        <v>15856</v>
      </c>
      <c r="BH409" s="12">
        <v>1385</v>
      </c>
      <c r="BI409" s="12">
        <v>0</v>
      </c>
      <c r="BN409" s="12">
        <v>0</v>
      </c>
      <c r="BQ409" s="12">
        <v>0</v>
      </c>
      <c r="BV409" s="12">
        <v>0</v>
      </c>
      <c r="BY409" s="12">
        <v>0</v>
      </c>
      <c r="CC409" s="12">
        <v>0</v>
      </c>
      <c r="CG409" s="12" t="s">
        <v>959</v>
      </c>
      <c r="CH409" s="12">
        <v>37.512</v>
      </c>
      <c r="CI409" s="12" t="s">
        <v>1064</v>
      </c>
      <c r="CJ409" s="12"/>
      <c r="CK409" s="12" t="s">
        <v>1064</v>
      </c>
      <c r="CL409" s="37">
        <v>1104662271</v>
      </c>
      <c r="CM409" s="12">
        <v>1075</v>
      </c>
      <c r="CN409" s="12" t="s">
        <v>1509</v>
      </c>
      <c r="CO409" s="12" t="s">
        <v>1507</v>
      </c>
      <c r="CP409" s="12">
        <v>17744.305583551704</v>
      </c>
      <c r="CQ409" s="12">
        <v>86</v>
      </c>
      <c r="CS409" s="12"/>
      <c r="CT409" s="36" t="str">
        <f t="shared" si="6"/>
        <v>1bn - 50bn</v>
      </c>
      <c r="CU409" s="36" t="str">
        <f>VLOOKUP(CK409,Mapping!B:C,2,FALSE)</f>
        <v>EU</v>
      </c>
    </row>
    <row r="410" spans="1:99" ht="16" customHeight="1" x14ac:dyDescent="0.35">
      <c r="A410" s="12" t="s">
        <v>724</v>
      </c>
      <c r="B410" s="12" t="s">
        <v>925</v>
      </c>
      <c r="C410" s="12">
        <v>408</v>
      </c>
      <c r="D410" s="12">
        <v>3061</v>
      </c>
      <c r="E410" s="37">
        <v>2253580</v>
      </c>
      <c r="G410" s="37">
        <v>194618</v>
      </c>
      <c r="H410" s="12">
        <v>0.02</v>
      </c>
      <c r="I410" s="37"/>
      <c r="K410" s="37"/>
      <c r="M410" s="37">
        <v>398012</v>
      </c>
      <c r="N410" s="12">
        <v>0.04</v>
      </c>
      <c r="O410" s="37"/>
      <c r="Q410" s="12">
        <v>4173</v>
      </c>
      <c r="R410" s="37"/>
      <c r="T410" s="37">
        <v>77808</v>
      </c>
      <c r="U410" s="12">
        <v>0.01</v>
      </c>
      <c r="V410" s="37"/>
      <c r="X410" s="37">
        <v>228416</v>
      </c>
      <c r="Y410" s="12">
        <v>0.02</v>
      </c>
      <c r="Z410" s="37">
        <v>108310</v>
      </c>
      <c r="AA410" s="12">
        <v>0.01</v>
      </c>
      <c r="AB410" s="37"/>
      <c r="AD410" s="37">
        <v>25492</v>
      </c>
      <c r="AE410" s="12">
        <v>0</v>
      </c>
      <c r="AF410" s="37"/>
      <c r="AH410" s="37">
        <v>498507</v>
      </c>
      <c r="AI410" s="12">
        <v>0.05</v>
      </c>
      <c r="AN410" s="37">
        <v>585078</v>
      </c>
      <c r="AO410" s="12">
        <v>0.05</v>
      </c>
      <c r="AP410" s="37">
        <v>119015</v>
      </c>
      <c r="AQ410" s="12">
        <v>0.01</v>
      </c>
      <c r="AR410" s="37">
        <v>18324</v>
      </c>
      <c r="AS410" s="12">
        <v>0</v>
      </c>
      <c r="AT410" s="37"/>
      <c r="AV410" s="37"/>
      <c r="AX410" s="37"/>
      <c r="BA410" s="12">
        <v>1930</v>
      </c>
      <c r="BB410" s="12">
        <v>3010</v>
      </c>
      <c r="BC410" s="12">
        <v>2634</v>
      </c>
      <c r="BE410" s="12">
        <v>187</v>
      </c>
      <c r="BH410" s="12">
        <v>708</v>
      </c>
      <c r="BI410" s="12">
        <v>3175</v>
      </c>
      <c r="BJ410" s="12">
        <v>277</v>
      </c>
      <c r="BK410" s="12">
        <v>756</v>
      </c>
      <c r="BM410" s="12">
        <v>0</v>
      </c>
      <c r="BN410" s="12">
        <v>0</v>
      </c>
      <c r="BQ410" s="12">
        <v>0</v>
      </c>
      <c r="BV410" s="12">
        <v>0</v>
      </c>
      <c r="BY410" s="12">
        <v>0</v>
      </c>
      <c r="BZ410" s="12">
        <v>0</v>
      </c>
      <c r="CB410" s="12">
        <v>0</v>
      </c>
      <c r="CC410" s="12">
        <v>0</v>
      </c>
      <c r="CD410" s="12">
        <v>0</v>
      </c>
      <c r="CE410" s="12">
        <v>0</v>
      </c>
      <c r="CG410" s="12" t="s">
        <v>929</v>
      </c>
      <c r="CH410" s="12">
        <v>18.988</v>
      </c>
      <c r="CI410" s="12" t="s">
        <v>1235</v>
      </c>
      <c r="CJ410" s="12" t="s">
        <v>931</v>
      </c>
      <c r="CK410" s="12" t="s">
        <v>932</v>
      </c>
      <c r="CL410" s="37">
        <v>1083853083</v>
      </c>
      <c r="CM410" s="12">
        <v>2836</v>
      </c>
      <c r="CN410" s="12" t="s">
        <v>1509</v>
      </c>
      <c r="CO410" s="12" t="s">
        <v>1507</v>
      </c>
      <c r="CP410" s="12">
        <v>3390.2640596653901</v>
      </c>
      <c r="CQ410" s="12">
        <v>57</v>
      </c>
      <c r="CS410" s="12"/>
      <c r="CT410" s="36" t="str">
        <f t="shared" si="6"/>
        <v>1bn - 50bn</v>
      </c>
      <c r="CU410" s="36" t="str">
        <f>VLOOKUP(CK410,Mapping!B:C,2,FALSE)</f>
        <v>US/CA</v>
      </c>
    </row>
    <row r="411" spans="1:99" ht="16" customHeight="1" x14ac:dyDescent="0.35">
      <c r="A411" s="12" t="s">
        <v>727</v>
      </c>
      <c r="B411" s="12" t="s">
        <v>925</v>
      </c>
      <c r="C411" s="12">
        <v>409</v>
      </c>
      <c r="D411" s="12">
        <v>3000</v>
      </c>
      <c r="E411" s="37">
        <v>2509644</v>
      </c>
      <c r="G411" s="37">
        <v>162630</v>
      </c>
      <c r="H411" s="12">
        <v>0.48</v>
      </c>
      <c r="I411" s="37"/>
      <c r="K411" s="37"/>
      <c r="M411" s="37">
        <v>712152</v>
      </c>
      <c r="N411" s="12">
        <v>2.09</v>
      </c>
      <c r="O411" s="37"/>
      <c r="R411" s="37"/>
      <c r="T411" s="37"/>
      <c r="V411" s="37"/>
      <c r="X411" s="37">
        <v>279664</v>
      </c>
      <c r="Y411" s="12">
        <v>0.82</v>
      </c>
      <c r="Z411" s="37">
        <v>773160</v>
      </c>
      <c r="AA411" s="12">
        <v>2.27</v>
      </c>
      <c r="AB411" s="37"/>
      <c r="AD411" s="37">
        <v>582038</v>
      </c>
      <c r="AE411" s="12">
        <v>1.71</v>
      </c>
      <c r="AF411" s="37"/>
      <c r="AH411" s="37"/>
      <c r="AN411" s="37"/>
      <c r="AP411" s="37"/>
      <c r="AR411" s="37"/>
      <c r="AT411" s="37"/>
      <c r="AV411" s="37"/>
      <c r="AX411" s="37"/>
      <c r="BA411" s="12">
        <v>2800</v>
      </c>
      <c r="BB411" s="12">
        <v>5400</v>
      </c>
      <c r="BC411" s="12">
        <v>25500</v>
      </c>
      <c r="BJ411" s="12">
        <v>4600</v>
      </c>
      <c r="BN411" s="12">
        <v>0</v>
      </c>
      <c r="BZ411" s="12">
        <v>0</v>
      </c>
      <c r="CB411" s="12">
        <v>0</v>
      </c>
      <c r="CC411" s="12">
        <v>0</v>
      </c>
      <c r="CD411" s="12">
        <v>0</v>
      </c>
      <c r="CG411" s="12" t="s">
        <v>934</v>
      </c>
      <c r="CH411" s="12">
        <v>96.338999999999999</v>
      </c>
      <c r="CI411" s="12" t="s">
        <v>1236</v>
      </c>
      <c r="CJ411" s="12"/>
      <c r="CK411" s="12" t="s">
        <v>1151</v>
      </c>
      <c r="CL411" s="37">
        <v>34120515</v>
      </c>
      <c r="CM411" s="12">
        <v>12927</v>
      </c>
      <c r="CN411" s="12" t="s">
        <v>1506</v>
      </c>
      <c r="CO411" s="12" t="s">
        <v>1507</v>
      </c>
      <c r="CP411" s="12">
        <v>7882.8260431364633</v>
      </c>
      <c r="CQ411" s="12">
        <v>85</v>
      </c>
      <c r="CS411" s="12"/>
      <c r="CT411" s="36" t="str">
        <f t="shared" si="6"/>
        <v>500mn</v>
      </c>
      <c r="CU411" s="36" t="str">
        <f>VLOOKUP(CK411,Mapping!B:C,2,FALSE)</f>
        <v>EU</v>
      </c>
    </row>
    <row r="412" spans="1:99" ht="16" customHeight="1" x14ac:dyDescent="0.35">
      <c r="A412" s="12" t="s">
        <v>729</v>
      </c>
      <c r="B412" s="12" t="s">
        <v>925</v>
      </c>
      <c r="C412" s="12">
        <v>409</v>
      </c>
      <c r="D412" s="12">
        <v>3000</v>
      </c>
      <c r="E412" s="37">
        <v>2173403</v>
      </c>
      <c r="G412" s="37">
        <v>162630</v>
      </c>
      <c r="H412" s="12">
        <v>0.99</v>
      </c>
      <c r="I412" s="37"/>
      <c r="K412" s="37"/>
      <c r="M412" s="37">
        <v>573678</v>
      </c>
      <c r="N412" s="12">
        <v>3.48</v>
      </c>
      <c r="O412" s="37"/>
      <c r="Q412" s="12">
        <v>3250</v>
      </c>
      <c r="R412" s="37"/>
      <c r="T412" s="37"/>
      <c r="V412" s="37"/>
      <c r="X412" s="37"/>
      <c r="Z412" s="37">
        <v>454800</v>
      </c>
      <c r="AA412" s="12">
        <v>2.76</v>
      </c>
      <c r="AB412" s="37"/>
      <c r="AD412" s="37"/>
      <c r="AF412" s="37"/>
      <c r="AH412" s="37">
        <v>456170</v>
      </c>
      <c r="AI412" s="12">
        <v>2.77</v>
      </c>
      <c r="AN412" s="37">
        <v>526125</v>
      </c>
      <c r="AO412" s="12">
        <v>3.2</v>
      </c>
      <c r="AP412" s="37"/>
      <c r="AR412" s="37"/>
      <c r="AT412" s="37"/>
      <c r="AV412" s="37"/>
      <c r="AX412" s="37"/>
      <c r="BB412" s="12">
        <v>4350</v>
      </c>
      <c r="BC412" s="12">
        <v>15000</v>
      </c>
      <c r="BI412" s="12">
        <v>3125</v>
      </c>
      <c r="BN412" s="12">
        <v>0</v>
      </c>
      <c r="BQ412" s="12">
        <v>0</v>
      </c>
      <c r="BY412" s="12">
        <v>0</v>
      </c>
      <c r="CC412" s="12">
        <v>0</v>
      </c>
      <c r="CD412" s="12">
        <v>0</v>
      </c>
      <c r="CG412" s="12"/>
      <c r="CH412" s="12">
        <v>43.003999999999998</v>
      </c>
      <c r="CI412" s="12"/>
      <c r="CJ412" s="12"/>
      <c r="CK412" s="12" t="s">
        <v>1010</v>
      </c>
      <c r="CL412" s="37">
        <v>16466841</v>
      </c>
      <c r="CM412" s="12">
        <v>13496</v>
      </c>
      <c r="CN412" s="12" t="s">
        <v>1506</v>
      </c>
      <c r="CO412" s="12" t="s">
        <v>1507</v>
      </c>
      <c r="CP412" s="12">
        <v>4994.9808506349527</v>
      </c>
      <c r="CQ412" s="12">
        <v>99</v>
      </c>
      <c r="CS412" s="12"/>
      <c r="CT412" s="36" t="str">
        <f t="shared" si="6"/>
        <v>500mn</v>
      </c>
      <c r="CU412" s="36" t="str">
        <f>VLOOKUP(CK412,Mapping!B:C,2,FALSE)</f>
        <v>Africa</v>
      </c>
    </row>
    <row r="413" spans="1:99" ht="16" customHeight="1" x14ac:dyDescent="0.35">
      <c r="A413" s="12" t="s">
        <v>731</v>
      </c>
      <c r="B413" s="12" t="s">
        <v>925</v>
      </c>
      <c r="C413" s="12">
        <v>411</v>
      </c>
      <c r="D413" s="12">
        <v>2941</v>
      </c>
      <c r="E413" s="37">
        <v>3873230</v>
      </c>
      <c r="G413" s="37">
        <v>146432</v>
      </c>
      <c r="H413" s="12">
        <v>0.01</v>
      </c>
      <c r="I413" s="37"/>
      <c r="K413" s="37"/>
      <c r="M413" s="37">
        <v>172006</v>
      </c>
      <c r="N413" s="12">
        <v>0.01</v>
      </c>
      <c r="O413" s="37"/>
      <c r="Q413" s="12">
        <v>3463</v>
      </c>
      <c r="R413" s="37"/>
      <c r="T413" s="37">
        <v>56194</v>
      </c>
      <c r="U413" s="12">
        <v>0</v>
      </c>
      <c r="V413" s="37"/>
      <c r="X413" s="37">
        <v>39339</v>
      </c>
      <c r="Y413" s="12">
        <v>0</v>
      </c>
      <c r="Z413" s="37">
        <v>1715</v>
      </c>
      <c r="AA413" s="12">
        <v>0</v>
      </c>
      <c r="AB413" s="37"/>
      <c r="AD413" s="37">
        <v>17270</v>
      </c>
      <c r="AE413" s="12">
        <v>0</v>
      </c>
      <c r="AF413" s="37"/>
      <c r="AH413" s="37">
        <v>437308</v>
      </c>
      <c r="AI413" s="12">
        <v>0.02</v>
      </c>
      <c r="AN413" s="37">
        <v>2610398</v>
      </c>
      <c r="AO413" s="12">
        <v>0.09</v>
      </c>
      <c r="AP413" s="37">
        <v>386972</v>
      </c>
      <c r="AQ413" s="12">
        <v>0.01</v>
      </c>
      <c r="AR413" s="37">
        <v>820</v>
      </c>
      <c r="AS413" s="12">
        <v>0</v>
      </c>
      <c r="AT413" s="37">
        <v>4776</v>
      </c>
      <c r="AU413" s="12">
        <v>0</v>
      </c>
      <c r="AV413" s="37"/>
      <c r="AX413" s="37"/>
      <c r="BA413" s="12">
        <v>385</v>
      </c>
      <c r="BB413" s="12">
        <v>1371</v>
      </c>
      <c r="BC413" s="12">
        <v>58</v>
      </c>
      <c r="BD413" s="12">
        <v>448</v>
      </c>
      <c r="BE413" s="12">
        <v>22</v>
      </c>
      <c r="BH413" s="12">
        <v>1676</v>
      </c>
      <c r="BI413" s="12">
        <v>15500</v>
      </c>
      <c r="BJ413" s="12">
        <v>155</v>
      </c>
      <c r="BK413" s="12">
        <v>502</v>
      </c>
      <c r="BM413" s="12">
        <v>0</v>
      </c>
      <c r="BN413" s="12">
        <v>0</v>
      </c>
      <c r="BQ413" s="12">
        <v>0</v>
      </c>
      <c r="BV413" s="12">
        <v>0</v>
      </c>
      <c r="BY413" s="12">
        <v>0</v>
      </c>
      <c r="BZ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 t="s">
        <v>934</v>
      </c>
      <c r="CH413" s="12">
        <v>60.488</v>
      </c>
      <c r="CI413" s="12" t="s">
        <v>967</v>
      </c>
      <c r="CJ413" s="12" t="s">
        <v>968</v>
      </c>
      <c r="CK413" s="12" t="s">
        <v>932</v>
      </c>
      <c r="CL413" s="37">
        <v>2818540364</v>
      </c>
      <c r="CM413" s="12">
        <v>13004</v>
      </c>
      <c r="CN413" s="12" t="s">
        <v>1509</v>
      </c>
      <c r="CO413" s="12" t="s">
        <v>1507</v>
      </c>
      <c r="CP413" s="12">
        <v>7439.1050191493641</v>
      </c>
      <c r="CQ413" s="12">
        <v>64</v>
      </c>
      <c r="CS413" s="12"/>
      <c r="CT413" s="36" t="str">
        <f t="shared" si="6"/>
        <v>1bn - 50bn</v>
      </c>
      <c r="CU413" s="36" t="str">
        <f>VLOOKUP(CK413,Mapping!B:C,2,FALSE)</f>
        <v>US/CA</v>
      </c>
    </row>
    <row r="414" spans="1:99" ht="16" customHeight="1" x14ac:dyDescent="0.35">
      <c r="A414" s="12" t="s">
        <v>616</v>
      </c>
      <c r="B414" s="12" t="s">
        <v>933</v>
      </c>
      <c r="C414" s="12">
        <v>412</v>
      </c>
      <c r="D414" s="12">
        <v>2900</v>
      </c>
      <c r="E414" s="37">
        <v>14031175</v>
      </c>
      <c r="F414" s="12">
        <v>5700</v>
      </c>
      <c r="G414" s="37">
        <v>184382</v>
      </c>
      <c r="H414" s="12">
        <v>0.01</v>
      </c>
      <c r="I414" s="37">
        <v>277006</v>
      </c>
      <c r="J414" s="12">
        <v>0.01</v>
      </c>
      <c r="K414" s="37">
        <v>3582531</v>
      </c>
      <c r="L414" s="12">
        <v>0.17</v>
      </c>
      <c r="M414" s="37"/>
      <c r="O414" s="37">
        <v>2809541</v>
      </c>
      <c r="P414" s="12">
        <v>0.13</v>
      </c>
      <c r="Q414" s="12">
        <v>12282</v>
      </c>
      <c r="R414" s="37">
        <v>582232</v>
      </c>
      <c r="S414" s="12">
        <v>0.03</v>
      </c>
      <c r="T414" s="37"/>
      <c r="V414" s="37"/>
      <c r="X414" s="37">
        <v>1074218</v>
      </c>
      <c r="Y414" s="12">
        <v>0.05</v>
      </c>
      <c r="Z414" s="37"/>
      <c r="AB414" s="37">
        <v>346716</v>
      </c>
      <c r="AC414" s="12">
        <v>0.02</v>
      </c>
      <c r="AD414" s="37"/>
      <c r="AF414" s="37">
        <v>445149</v>
      </c>
      <c r="AG414" s="12">
        <v>0.02</v>
      </c>
      <c r="AH414" s="37">
        <v>1550971</v>
      </c>
      <c r="AI414" s="12">
        <v>7.0000000000000007E-2</v>
      </c>
      <c r="AJ414" s="12">
        <v>24000</v>
      </c>
      <c r="AL414" s="12">
        <v>185000</v>
      </c>
      <c r="AN414" s="37">
        <v>2559875</v>
      </c>
      <c r="AO414" s="12">
        <v>0.12</v>
      </c>
      <c r="AP414" s="37">
        <v>618554</v>
      </c>
      <c r="AQ414" s="12">
        <v>0.03</v>
      </c>
      <c r="AR414" s="37"/>
      <c r="AT414" s="37"/>
      <c r="AV414" s="37"/>
      <c r="AX414" s="37"/>
      <c r="AZ414" s="12">
        <v>55000</v>
      </c>
      <c r="BA414" s="12">
        <v>10513</v>
      </c>
      <c r="BF414" s="12">
        <v>33000</v>
      </c>
      <c r="BG414" s="12">
        <v>58000</v>
      </c>
      <c r="BH414" s="12">
        <v>2679</v>
      </c>
      <c r="BI414" s="12">
        <v>15200</v>
      </c>
      <c r="BN414" s="12">
        <v>0</v>
      </c>
      <c r="BO414" s="12">
        <v>0</v>
      </c>
      <c r="BP414" s="12">
        <v>0</v>
      </c>
      <c r="BQ414" s="12">
        <v>0</v>
      </c>
      <c r="BR414" s="12">
        <v>0</v>
      </c>
      <c r="BS414" s="12">
        <v>0</v>
      </c>
      <c r="BU414" s="12">
        <v>0</v>
      </c>
      <c r="BV414" s="12">
        <v>0</v>
      </c>
      <c r="BX414" s="12">
        <v>0</v>
      </c>
      <c r="BY414" s="12">
        <v>0</v>
      </c>
      <c r="BZ414" s="12">
        <v>0</v>
      </c>
      <c r="CG414" s="12" t="s">
        <v>940</v>
      </c>
      <c r="CH414" s="12">
        <v>13.77</v>
      </c>
      <c r="CI414" s="12" t="s">
        <v>1204</v>
      </c>
      <c r="CJ414" s="12"/>
      <c r="CK414" s="12" t="s">
        <v>1078</v>
      </c>
      <c r="CL414" s="37">
        <v>2156999765</v>
      </c>
      <c r="CM414" s="12">
        <v>1231</v>
      </c>
      <c r="CN414" s="12" t="s">
        <v>1506</v>
      </c>
      <c r="CO414" s="12" t="s">
        <v>1507</v>
      </c>
      <c r="CP414" s="12">
        <v>10402.35839548478</v>
      </c>
      <c r="CQ414" s="12">
        <v>83</v>
      </c>
      <c r="CS414" s="12"/>
      <c r="CT414" s="36" t="str">
        <f t="shared" si="6"/>
        <v>1bn - 50bn</v>
      </c>
      <c r="CU414" s="36" t="str">
        <f>VLOOKUP(CK414,Mapping!B:C,2,FALSE)</f>
        <v>EU</v>
      </c>
    </row>
    <row r="415" spans="1:99" ht="16" customHeight="1" x14ac:dyDescent="0.35">
      <c r="A415" s="12" t="s">
        <v>735</v>
      </c>
      <c r="B415" s="12" t="s">
        <v>933</v>
      </c>
      <c r="C415" s="12">
        <v>413</v>
      </c>
      <c r="D415" s="12">
        <v>2780</v>
      </c>
      <c r="E415" s="37">
        <v>5653090</v>
      </c>
      <c r="G415" s="37">
        <v>199910</v>
      </c>
      <c r="H415" s="12">
        <v>0.27</v>
      </c>
      <c r="I415" s="37"/>
      <c r="K415" s="37"/>
      <c r="M415" s="37">
        <v>1897625</v>
      </c>
      <c r="N415" s="12">
        <v>2.5499999999999998</v>
      </c>
      <c r="O415" s="37">
        <v>869927</v>
      </c>
      <c r="P415" s="12">
        <v>1.17</v>
      </c>
      <c r="R415" s="37"/>
      <c r="T415" s="37"/>
      <c r="V415" s="37"/>
      <c r="X415" s="37"/>
      <c r="Z415" s="37"/>
      <c r="AB415" s="37"/>
      <c r="AD415" s="37">
        <v>121514</v>
      </c>
      <c r="AE415" s="12">
        <v>0.16</v>
      </c>
      <c r="AF415" s="37">
        <v>114458</v>
      </c>
      <c r="AG415" s="12">
        <v>0.15</v>
      </c>
      <c r="AH415" s="37"/>
      <c r="AL415" s="12">
        <v>47404</v>
      </c>
      <c r="AN415" s="37">
        <v>1290635</v>
      </c>
      <c r="AO415" s="12">
        <v>1.73</v>
      </c>
      <c r="AP415" s="37">
        <v>1159021</v>
      </c>
      <c r="AQ415" s="12">
        <v>1.56</v>
      </c>
      <c r="AR415" s="37"/>
      <c r="AT415" s="37"/>
      <c r="AV415" s="37"/>
      <c r="AX415" s="37"/>
      <c r="BB415" s="12">
        <v>12946</v>
      </c>
      <c r="BF415" s="12">
        <v>6773</v>
      </c>
      <c r="BH415" s="12">
        <v>4091</v>
      </c>
      <c r="BI415" s="12">
        <v>6025</v>
      </c>
      <c r="BJ415" s="12">
        <v>930</v>
      </c>
      <c r="BN415" s="12">
        <v>0</v>
      </c>
      <c r="BP415" s="12">
        <v>0</v>
      </c>
      <c r="BU415" s="12">
        <v>0</v>
      </c>
      <c r="BV415" s="12">
        <v>0</v>
      </c>
      <c r="BY415" s="12">
        <v>0</v>
      </c>
      <c r="CB415" s="12">
        <v>0</v>
      </c>
      <c r="CC415" s="12">
        <v>0</v>
      </c>
      <c r="CG415" s="12" t="s">
        <v>976</v>
      </c>
      <c r="CH415" s="12">
        <v>48.834000000000003</v>
      </c>
      <c r="CI415" s="12" t="s">
        <v>953</v>
      </c>
      <c r="CJ415" s="12"/>
      <c r="CK415" s="12" t="s">
        <v>954</v>
      </c>
      <c r="CL415" s="37">
        <v>74429133</v>
      </c>
      <c r="CM415" s="12">
        <v>963</v>
      </c>
      <c r="CN415" s="12" t="s">
        <v>1513</v>
      </c>
      <c r="CO415" s="12" t="s">
        <v>1507</v>
      </c>
      <c r="CP415" s="12">
        <v>5516.9723845998788</v>
      </c>
      <c r="CQ415" s="12">
        <v>99</v>
      </c>
      <c r="CS415" s="12"/>
      <c r="CT415" s="36" t="str">
        <f t="shared" si="6"/>
        <v>500mn</v>
      </c>
      <c r="CU415" s="36" t="str">
        <f>VLOOKUP(CK415,Mapping!B:C,2,FALSE)</f>
        <v>EU</v>
      </c>
    </row>
    <row r="416" spans="1:99" ht="16" customHeight="1" x14ac:dyDescent="0.35">
      <c r="A416" s="12" t="s">
        <v>230</v>
      </c>
      <c r="B416" s="12" t="s">
        <v>933</v>
      </c>
      <c r="C416" s="12">
        <v>101</v>
      </c>
      <c r="D416" s="12">
        <v>178858</v>
      </c>
      <c r="E416" s="37">
        <v>270848068</v>
      </c>
      <c r="F416" s="12">
        <v>7016</v>
      </c>
      <c r="G416" s="37">
        <v>8905340</v>
      </c>
      <c r="H416" s="12">
        <v>0.01</v>
      </c>
      <c r="I416" s="37">
        <v>340960</v>
      </c>
      <c r="J416" s="12">
        <v>0</v>
      </c>
      <c r="K416" s="37">
        <v>10177246</v>
      </c>
      <c r="L416" s="12">
        <v>0.01</v>
      </c>
      <c r="M416" s="37">
        <v>0</v>
      </c>
      <c r="N416" s="12">
        <v>0</v>
      </c>
      <c r="O416" s="37"/>
      <c r="Q416" s="12">
        <v>32810</v>
      </c>
      <c r="R416" s="37">
        <v>5407742</v>
      </c>
      <c r="S416" s="12">
        <v>0.01</v>
      </c>
      <c r="T416" s="37"/>
      <c r="V416" s="37">
        <v>0</v>
      </c>
      <c r="W416" s="12">
        <v>0</v>
      </c>
      <c r="X416" s="37"/>
      <c r="Z416" s="37">
        <v>1604498</v>
      </c>
      <c r="AA416" s="12">
        <v>0</v>
      </c>
      <c r="AB416" s="37">
        <v>5287933</v>
      </c>
      <c r="AC416" s="12">
        <v>0.01</v>
      </c>
      <c r="AD416" s="37">
        <v>0</v>
      </c>
      <c r="AE416" s="12">
        <v>0</v>
      </c>
      <c r="AF416" s="37"/>
      <c r="AH416" s="37">
        <v>4143247</v>
      </c>
      <c r="AI416" s="12">
        <v>0</v>
      </c>
      <c r="AJ416" s="12">
        <v>356333</v>
      </c>
      <c r="AK416" s="12">
        <v>0</v>
      </c>
      <c r="AN416" s="37">
        <v>225715255</v>
      </c>
      <c r="AO416" s="12">
        <v>0.22</v>
      </c>
      <c r="AP416" s="37">
        <v>9265847</v>
      </c>
      <c r="AQ416" s="12">
        <v>0.01</v>
      </c>
      <c r="AR416" s="37">
        <v>0</v>
      </c>
      <c r="AS416" s="12">
        <v>0</v>
      </c>
      <c r="AT416" s="37"/>
      <c r="AV416" s="37"/>
      <c r="AX416" s="37"/>
      <c r="AZ416" s="12">
        <v>504752</v>
      </c>
      <c r="BB416" s="12">
        <v>0</v>
      </c>
      <c r="BC416" s="12">
        <v>54261</v>
      </c>
      <c r="BE416" s="12">
        <v>0</v>
      </c>
      <c r="BG416" s="12">
        <v>165413</v>
      </c>
      <c r="BH416" s="12">
        <v>40131</v>
      </c>
      <c r="BI416" s="12">
        <v>1340250</v>
      </c>
      <c r="BJ416" s="12">
        <v>0</v>
      </c>
      <c r="BM416" s="12">
        <v>0</v>
      </c>
      <c r="BN416" s="12">
        <v>0.03</v>
      </c>
      <c r="BO416" s="12">
        <v>0</v>
      </c>
      <c r="BQ416" s="12">
        <v>0.01</v>
      </c>
      <c r="BR416" s="12">
        <v>0.01</v>
      </c>
      <c r="BS416" s="12">
        <v>0</v>
      </c>
      <c r="BT416" s="12">
        <v>0</v>
      </c>
      <c r="BV416" s="12">
        <v>0.03</v>
      </c>
      <c r="BX416" s="12">
        <v>0.01</v>
      </c>
      <c r="BY416" s="12">
        <v>0.17</v>
      </c>
      <c r="CB416" s="12">
        <v>0</v>
      </c>
      <c r="CC416" s="12">
        <v>0</v>
      </c>
      <c r="CD416" s="12">
        <v>0</v>
      </c>
      <c r="CG416" s="12" t="s">
        <v>940</v>
      </c>
      <c r="CH416" s="12">
        <v>46.713999999999999</v>
      </c>
      <c r="CI416" s="12" t="s">
        <v>983</v>
      </c>
      <c r="CJ416" s="12" t="s">
        <v>984</v>
      </c>
      <c r="CK416" s="12" t="s">
        <v>985</v>
      </c>
      <c r="CL416" s="37">
        <v>101256224973</v>
      </c>
      <c r="CM416" s="12">
        <v>93</v>
      </c>
      <c r="CN416" s="12" t="s">
        <v>1506</v>
      </c>
      <c r="CO416" s="12" t="s">
        <v>1510</v>
      </c>
      <c r="CP416" s="12">
        <v>2130638.0165289259</v>
      </c>
      <c r="CQ416" s="12">
        <v>73</v>
      </c>
      <c r="CS416" s="12"/>
      <c r="CT416" s="36" t="str">
        <f t="shared" si="6"/>
        <v>100bn</v>
      </c>
      <c r="CU416" s="36" t="str">
        <f>VLOOKUP(CK416,Mapping!B:C,2,FALSE)</f>
        <v>US/CA</v>
      </c>
    </row>
    <row r="417" spans="1:99" ht="16" customHeight="1" x14ac:dyDescent="0.35">
      <c r="A417" s="12" t="s">
        <v>723</v>
      </c>
      <c r="B417" s="12" t="s">
        <v>933</v>
      </c>
      <c r="C417" s="12">
        <v>415</v>
      </c>
      <c r="D417" s="12">
        <v>2611</v>
      </c>
      <c r="E417" s="37">
        <v>453266317</v>
      </c>
      <c r="F417" s="12">
        <v>450</v>
      </c>
      <c r="G417" s="37">
        <v>130002</v>
      </c>
      <c r="H417" s="12">
        <v>0</v>
      </c>
      <c r="I417" s="37">
        <v>32038</v>
      </c>
      <c r="J417" s="12">
        <v>0</v>
      </c>
      <c r="K417" s="37">
        <v>6290184</v>
      </c>
      <c r="L417" s="12">
        <v>0.02</v>
      </c>
      <c r="M417" s="37">
        <v>17847814</v>
      </c>
      <c r="N417" s="12">
        <v>0.06</v>
      </c>
      <c r="O417" s="37">
        <v>38538</v>
      </c>
      <c r="P417" s="12">
        <v>0</v>
      </c>
      <c r="Q417" s="12">
        <v>119155</v>
      </c>
      <c r="R417" s="37">
        <v>334518</v>
      </c>
      <c r="S417" s="12">
        <v>0</v>
      </c>
      <c r="T417" s="37">
        <v>8064717</v>
      </c>
      <c r="U417" s="12">
        <v>0.03</v>
      </c>
      <c r="V417" s="37"/>
      <c r="X417" s="37">
        <v>326007027</v>
      </c>
      <c r="Y417" s="12">
        <v>1.18</v>
      </c>
      <c r="Z417" s="37">
        <v>6068888</v>
      </c>
      <c r="AA417" s="12">
        <v>0.02</v>
      </c>
      <c r="AB417" s="37"/>
      <c r="AD417" s="37">
        <v>4877745</v>
      </c>
      <c r="AE417" s="12">
        <v>0.02</v>
      </c>
      <c r="AF417" s="37"/>
      <c r="AH417" s="37">
        <v>15046893</v>
      </c>
      <c r="AI417" s="12">
        <v>0.05</v>
      </c>
      <c r="AL417" s="12">
        <v>2100</v>
      </c>
      <c r="AN417" s="37">
        <v>41677958</v>
      </c>
      <c r="AO417" s="12">
        <v>0.15</v>
      </c>
      <c r="AP417" s="37">
        <v>21076794</v>
      </c>
      <c r="AQ417" s="12">
        <v>0.08</v>
      </c>
      <c r="AR417" s="37">
        <v>5773201</v>
      </c>
      <c r="AS417" s="12">
        <v>0.02</v>
      </c>
      <c r="AT417" s="37"/>
      <c r="AV417" s="37"/>
      <c r="AX417" s="37"/>
      <c r="AZ417" s="12">
        <v>31600</v>
      </c>
      <c r="BA417" s="12">
        <v>3190517</v>
      </c>
      <c r="BB417" s="12">
        <v>142259</v>
      </c>
      <c r="BC417" s="12">
        <v>205238</v>
      </c>
      <c r="BE417" s="12">
        <v>154819</v>
      </c>
      <c r="BG417" s="12">
        <v>101836</v>
      </c>
      <c r="BH417" s="12">
        <v>91285</v>
      </c>
      <c r="BI417" s="12">
        <v>247475</v>
      </c>
      <c r="BJ417" s="12">
        <v>43778</v>
      </c>
      <c r="BK417" s="12">
        <v>72045</v>
      </c>
      <c r="BM417" s="12">
        <v>0.17</v>
      </c>
      <c r="BN417" s="12">
        <v>0</v>
      </c>
      <c r="BO417" s="12">
        <v>0</v>
      </c>
      <c r="BQ417" s="12">
        <v>0.03</v>
      </c>
      <c r="BS417" s="12">
        <v>0</v>
      </c>
      <c r="BU417" s="12">
        <v>0</v>
      </c>
      <c r="BV417" s="12">
        <v>0.08</v>
      </c>
      <c r="BX417" s="12">
        <v>0</v>
      </c>
      <c r="BY417" s="12">
        <v>0.03</v>
      </c>
      <c r="BZ417" s="12">
        <v>0.06</v>
      </c>
      <c r="CB417" s="12">
        <v>0.02</v>
      </c>
      <c r="CC417" s="12">
        <v>0.01</v>
      </c>
      <c r="CD417" s="12">
        <v>0.02</v>
      </c>
      <c r="CE417" s="12">
        <v>0</v>
      </c>
      <c r="CG417" s="12" t="s">
        <v>940</v>
      </c>
      <c r="CH417" s="12">
        <v>47.354999999999997</v>
      </c>
      <c r="CI417" s="12" t="s">
        <v>1011</v>
      </c>
      <c r="CJ417" s="12" t="s">
        <v>1012</v>
      </c>
      <c r="CK417" s="12" t="s">
        <v>1013</v>
      </c>
      <c r="CL417" s="37">
        <v>26196155364</v>
      </c>
      <c r="CM417" s="12">
        <v>279</v>
      </c>
      <c r="CN417" s="12" t="s">
        <v>1506</v>
      </c>
      <c r="CO417" s="12" t="s">
        <v>1507</v>
      </c>
      <c r="CP417" s="12">
        <v>330120.64099979837</v>
      </c>
      <c r="CQ417" s="12">
        <v>82</v>
      </c>
      <c r="CS417" s="12"/>
      <c r="CT417" s="36" t="str">
        <f t="shared" si="6"/>
        <v>1bn - 50bn</v>
      </c>
      <c r="CU417" s="36" t="str">
        <f>VLOOKUP(CK417,Mapping!B:C,2,FALSE)</f>
        <v>Oceania</v>
      </c>
    </row>
    <row r="418" spans="1:99" ht="16" customHeight="1" x14ac:dyDescent="0.35">
      <c r="A418" s="12" t="s">
        <v>738</v>
      </c>
      <c r="B418" s="12" t="s">
        <v>925</v>
      </c>
      <c r="C418" s="12">
        <v>416</v>
      </c>
      <c r="D418" s="12">
        <v>2566</v>
      </c>
      <c r="E418" s="37">
        <v>402827</v>
      </c>
      <c r="G418" s="37">
        <v>127761</v>
      </c>
      <c r="H418" s="12">
        <v>0.01</v>
      </c>
      <c r="I418" s="37"/>
      <c r="K418" s="37">
        <v>34343</v>
      </c>
      <c r="L418" s="12">
        <v>0</v>
      </c>
      <c r="M418" s="37">
        <v>76405</v>
      </c>
      <c r="N418" s="12">
        <v>0.01</v>
      </c>
      <c r="O418" s="37"/>
      <c r="R418" s="37"/>
      <c r="T418" s="37">
        <v>0</v>
      </c>
      <c r="U418" s="12">
        <v>0</v>
      </c>
      <c r="V418" s="37"/>
      <c r="X418" s="37"/>
      <c r="Z418" s="37">
        <v>114229</v>
      </c>
      <c r="AA418" s="12">
        <v>0.01</v>
      </c>
      <c r="AB418" s="37"/>
      <c r="AD418" s="37"/>
      <c r="AF418" s="37"/>
      <c r="AH418" s="37"/>
      <c r="AN418" s="37">
        <v>16841</v>
      </c>
      <c r="AO418" s="12">
        <v>0</v>
      </c>
      <c r="AP418" s="37">
        <v>33248</v>
      </c>
      <c r="AQ418" s="12">
        <v>0</v>
      </c>
      <c r="AR418" s="37"/>
      <c r="AT418" s="37">
        <v>0</v>
      </c>
      <c r="AU418" s="12">
        <v>0</v>
      </c>
      <c r="AV418" s="37"/>
      <c r="AX418" s="37"/>
      <c r="BB418" s="12">
        <v>609</v>
      </c>
      <c r="BC418" s="12">
        <v>3863</v>
      </c>
      <c r="BD418" s="12">
        <v>0</v>
      </c>
      <c r="BG418" s="12">
        <v>556</v>
      </c>
      <c r="BH418" s="12">
        <v>144</v>
      </c>
      <c r="BI418" s="12">
        <v>100</v>
      </c>
      <c r="BK418" s="12">
        <v>0</v>
      </c>
      <c r="BN418" s="12">
        <v>0</v>
      </c>
      <c r="BS418" s="12">
        <v>0</v>
      </c>
      <c r="BV418" s="12">
        <v>0</v>
      </c>
      <c r="BY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 t="s">
        <v>940</v>
      </c>
      <c r="CH418" s="12">
        <v>33.75</v>
      </c>
      <c r="CI418" s="12" t="s">
        <v>938</v>
      </c>
      <c r="CJ418" s="12" t="s">
        <v>931</v>
      </c>
      <c r="CK418" s="12" t="s">
        <v>932</v>
      </c>
      <c r="CL418" s="37">
        <v>874633347</v>
      </c>
      <c r="CM418" s="12">
        <v>2461</v>
      </c>
      <c r="CN418" s="12" t="s">
        <v>1509</v>
      </c>
      <c r="CO418" s="12" t="s">
        <v>1507</v>
      </c>
      <c r="CP418" s="12">
        <v>4300.3225156218505</v>
      </c>
      <c r="CQ418" s="12">
        <v>70</v>
      </c>
      <c r="CS418" s="12"/>
      <c r="CT418" s="36" t="str">
        <f t="shared" si="6"/>
        <v>500mn - 1bn</v>
      </c>
      <c r="CU418" s="36" t="str">
        <f>VLOOKUP(CK418,Mapping!B:C,2,FALSE)</f>
        <v>US/CA</v>
      </c>
    </row>
    <row r="419" spans="1:99" ht="16" customHeight="1" x14ac:dyDescent="0.35">
      <c r="A419" s="12" t="s">
        <v>75</v>
      </c>
      <c r="B419" s="12" t="s">
        <v>925</v>
      </c>
      <c r="C419" s="12">
        <v>14</v>
      </c>
      <c r="D419" s="12">
        <v>2239671</v>
      </c>
      <c r="E419" s="37">
        <v>1439029069</v>
      </c>
      <c r="G419" s="37">
        <v>111513219</v>
      </c>
      <c r="H419" s="12">
        <v>7.0000000000000007E-2</v>
      </c>
      <c r="I419" s="37"/>
      <c r="K419" s="37"/>
      <c r="M419" s="37">
        <v>164761851</v>
      </c>
      <c r="N419" s="12">
        <v>0.11</v>
      </c>
      <c r="O419" s="37"/>
      <c r="Q419" s="12">
        <v>2222194</v>
      </c>
      <c r="R419" s="37"/>
      <c r="T419" s="37">
        <v>79266281</v>
      </c>
      <c r="U419" s="12">
        <v>0.05</v>
      </c>
      <c r="V419" s="37"/>
      <c r="X419" s="37">
        <v>503344913</v>
      </c>
      <c r="Y419" s="12">
        <v>0.33</v>
      </c>
      <c r="Z419" s="37"/>
      <c r="AB419" s="37"/>
      <c r="AD419" s="37"/>
      <c r="AF419" s="37"/>
      <c r="AH419" s="37">
        <v>280618658</v>
      </c>
      <c r="AI419" s="12">
        <v>0.19</v>
      </c>
      <c r="AN419" s="37">
        <v>236076853</v>
      </c>
      <c r="AO419" s="12">
        <v>0.16</v>
      </c>
      <c r="AP419" s="37"/>
      <c r="AR419" s="37">
        <v>63447294</v>
      </c>
      <c r="AS419" s="12">
        <v>0.04</v>
      </c>
      <c r="AT419" s="37"/>
      <c r="AV419" s="37"/>
      <c r="AX419" s="37"/>
      <c r="BA419" s="12">
        <v>4926061</v>
      </c>
      <c r="BB419" s="12">
        <v>1313262</v>
      </c>
      <c r="BE419" s="12">
        <v>1701456</v>
      </c>
      <c r="BI419" s="12">
        <v>1401775</v>
      </c>
      <c r="BK419" s="12">
        <v>708114</v>
      </c>
      <c r="BM419" s="12">
        <v>1.9</v>
      </c>
      <c r="BN419" s="12">
        <v>0.32</v>
      </c>
      <c r="BQ419" s="12">
        <v>0.53</v>
      </c>
      <c r="BY419" s="12">
        <v>0.18</v>
      </c>
      <c r="BZ419" s="12">
        <v>0.09</v>
      </c>
      <c r="CC419" s="12">
        <v>0.05</v>
      </c>
      <c r="CE419" s="12">
        <v>0.02</v>
      </c>
      <c r="CG419" s="12" t="s">
        <v>929</v>
      </c>
      <c r="CH419" s="12">
        <v>11.68</v>
      </c>
      <c r="CI419" s="12" t="s">
        <v>988</v>
      </c>
      <c r="CJ419" s="12"/>
      <c r="CK419" s="12" t="s">
        <v>988</v>
      </c>
      <c r="CL419" s="37">
        <v>151489365884</v>
      </c>
      <c r="CM419" s="12">
        <v>48</v>
      </c>
      <c r="CN419" s="12" t="s">
        <v>1511</v>
      </c>
      <c r="CO419" s="12" t="s">
        <v>1512</v>
      </c>
      <c r="CP419" s="12">
        <v>10790538.802660754</v>
      </c>
      <c r="CQ419" s="12">
        <v>79</v>
      </c>
      <c r="CR419" s="12">
        <v>46086.847222222219</v>
      </c>
      <c r="CS419" s="12"/>
      <c r="CT419" s="36" t="str">
        <f t="shared" si="6"/>
        <v>100bn</v>
      </c>
      <c r="CU419" s="36" t="str">
        <f>VLOOKUP(CK419,Mapping!B:C,2,FALSE)</f>
        <v>SG</v>
      </c>
    </row>
    <row r="420" spans="1:99" ht="16" customHeight="1" x14ac:dyDescent="0.35">
      <c r="A420" s="12" t="s">
        <v>739</v>
      </c>
      <c r="B420" s="12" t="s">
        <v>925</v>
      </c>
      <c r="C420" s="12">
        <v>418</v>
      </c>
      <c r="D420" s="12">
        <v>2462</v>
      </c>
      <c r="E420" s="37">
        <v>847367</v>
      </c>
      <c r="G420" s="37">
        <v>177042</v>
      </c>
      <c r="H420" s="12">
        <v>0.01</v>
      </c>
      <c r="I420" s="37"/>
      <c r="K420" s="37">
        <v>315225</v>
      </c>
      <c r="L420" s="12">
        <v>0.01</v>
      </c>
      <c r="M420" s="37">
        <v>186596</v>
      </c>
      <c r="N420" s="12">
        <v>0.01</v>
      </c>
      <c r="O420" s="37"/>
      <c r="R420" s="37"/>
      <c r="T420" s="37"/>
      <c r="V420" s="37">
        <v>168504</v>
      </c>
      <c r="W420" s="12">
        <v>0.01</v>
      </c>
      <c r="X420" s="37"/>
      <c r="Z420" s="37"/>
      <c r="AB420" s="37"/>
      <c r="AD420" s="37"/>
      <c r="AF420" s="37"/>
      <c r="AH420" s="37"/>
      <c r="AK420" s="12">
        <v>6110</v>
      </c>
      <c r="AN420" s="37"/>
      <c r="AP420" s="37"/>
      <c r="AR420" s="37"/>
      <c r="AT420" s="37"/>
      <c r="AV420" s="37"/>
      <c r="AX420" s="37"/>
      <c r="BB420" s="12">
        <v>1273</v>
      </c>
      <c r="BG420" s="12">
        <v>4095</v>
      </c>
      <c r="BN420" s="12">
        <v>0</v>
      </c>
      <c r="BS420" s="12">
        <v>0</v>
      </c>
      <c r="BT420" s="12">
        <v>0</v>
      </c>
      <c r="CC420" s="12">
        <v>0</v>
      </c>
      <c r="CG420" s="12" t="s">
        <v>929</v>
      </c>
      <c r="CH420" s="12">
        <v>36.752000000000002</v>
      </c>
      <c r="CI420" s="12" t="s">
        <v>1042</v>
      </c>
      <c r="CJ420" s="12"/>
      <c r="CK420" s="12" t="s">
        <v>1043</v>
      </c>
      <c r="CL420" s="37">
        <v>3175126468</v>
      </c>
      <c r="CM420" s="12">
        <v>1916</v>
      </c>
      <c r="CN420" s="12" t="s">
        <v>1506</v>
      </c>
      <c r="CO420" s="12" t="s">
        <v>1507</v>
      </c>
      <c r="CP420" s="12">
        <v>155460.00806289056</v>
      </c>
      <c r="CQ420" s="12">
        <v>87</v>
      </c>
      <c r="CS420" s="12"/>
      <c r="CT420" s="36" t="str">
        <f t="shared" si="6"/>
        <v>1bn - 50bn</v>
      </c>
      <c r="CU420" s="36" t="str">
        <f>VLOOKUP(CK420,Mapping!B:C,2,FALSE)</f>
        <v>Asia</v>
      </c>
    </row>
    <row r="421" spans="1:99" ht="16" customHeight="1" x14ac:dyDescent="0.35">
      <c r="A421" s="12" t="s">
        <v>740</v>
      </c>
      <c r="B421" s="12" t="s">
        <v>933</v>
      </c>
      <c r="C421" s="12">
        <v>419</v>
      </c>
      <c r="D421" s="12">
        <v>2382</v>
      </c>
      <c r="E421" s="37">
        <v>54805083</v>
      </c>
      <c r="F421" s="12">
        <v>0</v>
      </c>
      <c r="G421" s="37">
        <v>163548</v>
      </c>
      <c r="H421" s="12">
        <v>0</v>
      </c>
      <c r="I421" s="37">
        <v>0</v>
      </c>
      <c r="J421" s="12">
        <v>0</v>
      </c>
      <c r="K421" s="37">
        <v>46302232</v>
      </c>
      <c r="L421" s="12">
        <v>1.06</v>
      </c>
      <c r="M421" s="37"/>
      <c r="O421" s="37">
        <v>6520230</v>
      </c>
      <c r="P421" s="12">
        <v>0.15</v>
      </c>
      <c r="R421" s="37">
        <v>1654085</v>
      </c>
      <c r="S421" s="12">
        <v>0.04</v>
      </c>
      <c r="T421" s="37"/>
      <c r="V421" s="37"/>
      <c r="X421" s="37">
        <v>69508</v>
      </c>
      <c r="Y421" s="12">
        <v>0</v>
      </c>
      <c r="Z421" s="37"/>
      <c r="AB421" s="37"/>
      <c r="AD421" s="37"/>
      <c r="AF421" s="37">
        <v>95480</v>
      </c>
      <c r="AG421" s="12">
        <v>0</v>
      </c>
      <c r="AH421" s="37"/>
      <c r="AL421" s="12">
        <v>355300</v>
      </c>
      <c r="AM421" s="12">
        <v>0</v>
      </c>
      <c r="AN421" s="37"/>
      <c r="AP421" s="37"/>
      <c r="AR421" s="37"/>
      <c r="AT421" s="37"/>
      <c r="AV421" s="37"/>
      <c r="AX421" s="37">
        <v>0</v>
      </c>
      <c r="AY421" s="12">
        <v>0</v>
      </c>
      <c r="AZ421" s="12">
        <v>124600</v>
      </c>
      <c r="BA421" s="12">
        <v>613</v>
      </c>
      <c r="BF421" s="12">
        <v>5650</v>
      </c>
      <c r="BG421" s="12">
        <v>601500</v>
      </c>
      <c r="BN421" s="12">
        <v>0</v>
      </c>
      <c r="BO421" s="12">
        <v>0</v>
      </c>
      <c r="BP421" s="12">
        <v>0</v>
      </c>
      <c r="BS421" s="12">
        <v>0.01</v>
      </c>
      <c r="BU421" s="12">
        <v>0</v>
      </c>
      <c r="BW421" s="12">
        <v>0</v>
      </c>
      <c r="BX421" s="12">
        <v>0</v>
      </c>
      <c r="BZ421" s="12">
        <v>0</v>
      </c>
      <c r="CG421" s="12" t="s">
        <v>940</v>
      </c>
      <c r="CH421" s="12">
        <v>66.997</v>
      </c>
      <c r="CI421" s="12" t="s">
        <v>999</v>
      </c>
      <c r="CJ421" s="12"/>
      <c r="CK421" s="12" t="s">
        <v>927</v>
      </c>
      <c r="CL421" s="37">
        <v>4475344044</v>
      </c>
      <c r="CM421" s="12">
        <v>2686</v>
      </c>
      <c r="CN421" s="12" t="s">
        <v>1506</v>
      </c>
      <c r="CO421" s="12" t="s">
        <v>1507</v>
      </c>
      <c r="CP421" s="12">
        <v>234595.56541019955</v>
      </c>
      <c r="CQ421" s="12">
        <v>73</v>
      </c>
      <c r="CS421" s="12"/>
      <c r="CT421" s="36" t="str">
        <f t="shared" si="6"/>
        <v>1bn - 50bn</v>
      </c>
      <c r="CU421" s="36" t="str">
        <f>VLOOKUP(CK421,Mapping!B:C,2,FALSE)</f>
        <v>CN</v>
      </c>
    </row>
    <row r="422" spans="1:99" ht="16" customHeight="1" x14ac:dyDescent="0.35">
      <c r="A422" s="12" t="s">
        <v>743</v>
      </c>
      <c r="B422" s="12" t="s">
        <v>925</v>
      </c>
      <c r="C422" s="12">
        <v>420</v>
      </c>
      <c r="D422" s="12">
        <v>2248</v>
      </c>
      <c r="E422" s="37">
        <v>1605948</v>
      </c>
      <c r="F422" s="12">
        <v>0</v>
      </c>
      <c r="G422" s="37">
        <v>142928</v>
      </c>
      <c r="H422" s="12">
        <v>0.04</v>
      </c>
      <c r="I422" s="37">
        <v>0</v>
      </c>
      <c r="J422" s="12">
        <v>0</v>
      </c>
      <c r="K422" s="37">
        <v>202950</v>
      </c>
      <c r="L422" s="12">
        <v>0.06</v>
      </c>
      <c r="M422" s="37">
        <v>555563</v>
      </c>
      <c r="N422" s="12">
        <v>0.15</v>
      </c>
      <c r="O422" s="37">
        <v>0</v>
      </c>
      <c r="P422" s="12">
        <v>0</v>
      </c>
      <c r="Q422" s="12">
        <v>645</v>
      </c>
      <c r="R422" s="37">
        <v>62886</v>
      </c>
      <c r="S422" s="12">
        <v>0.02</v>
      </c>
      <c r="T422" s="37"/>
      <c r="V422" s="37"/>
      <c r="X422" s="37">
        <v>67419</v>
      </c>
      <c r="Y422" s="12">
        <v>0.02</v>
      </c>
      <c r="Z422" s="37"/>
      <c r="AB422" s="37">
        <v>44609</v>
      </c>
      <c r="AC422" s="12">
        <v>0.01</v>
      </c>
      <c r="AD422" s="37">
        <v>165286</v>
      </c>
      <c r="AE422" s="12">
        <v>0.04</v>
      </c>
      <c r="AF422" s="37">
        <v>233250</v>
      </c>
      <c r="AG422" s="12">
        <v>0.06</v>
      </c>
      <c r="AH422" s="37">
        <v>90532</v>
      </c>
      <c r="AI422" s="12">
        <v>0.02</v>
      </c>
      <c r="AJ422" s="12">
        <v>3006</v>
      </c>
      <c r="AL422" s="12">
        <v>0</v>
      </c>
      <c r="AN422" s="37">
        <v>40525</v>
      </c>
      <c r="AO422" s="12">
        <v>0.01</v>
      </c>
      <c r="AP422" s="37"/>
      <c r="AR422" s="37"/>
      <c r="AT422" s="37"/>
      <c r="AV422" s="37"/>
      <c r="AX422" s="37"/>
      <c r="AZ422" s="12">
        <v>5920</v>
      </c>
      <c r="BA422" s="12">
        <v>675</v>
      </c>
      <c r="BB422" s="12">
        <v>4310</v>
      </c>
      <c r="BF422" s="12">
        <v>15400</v>
      </c>
      <c r="BG422" s="12">
        <v>3400</v>
      </c>
      <c r="BI422" s="12">
        <v>175</v>
      </c>
      <c r="BJ422" s="12">
        <v>1796</v>
      </c>
      <c r="BN422" s="12">
        <v>0</v>
      </c>
      <c r="BO422" s="12">
        <v>0</v>
      </c>
      <c r="BP422" s="12">
        <v>0</v>
      </c>
      <c r="BQ422" s="12">
        <v>0</v>
      </c>
      <c r="BR422" s="12">
        <v>0</v>
      </c>
      <c r="BS422" s="12">
        <v>0</v>
      </c>
      <c r="BU422" s="12">
        <v>0</v>
      </c>
      <c r="BX422" s="12">
        <v>0</v>
      </c>
      <c r="BY422" s="12">
        <v>0</v>
      </c>
      <c r="BZ422" s="12">
        <v>0</v>
      </c>
      <c r="CB422" s="12">
        <v>0</v>
      </c>
      <c r="CC422" s="12">
        <v>0</v>
      </c>
      <c r="CG422" s="12" t="s">
        <v>959</v>
      </c>
      <c r="CH422" s="12">
        <v>57.034999999999997</v>
      </c>
      <c r="CI422" s="12" t="s">
        <v>1064</v>
      </c>
      <c r="CJ422" s="12"/>
      <c r="CK422" s="12" t="s">
        <v>1064</v>
      </c>
      <c r="CL422" s="37">
        <v>360182531</v>
      </c>
      <c r="CM422" s="12">
        <v>3723</v>
      </c>
      <c r="CN422" s="12" t="s">
        <v>1506</v>
      </c>
      <c r="CO422" s="12" t="s">
        <v>1507</v>
      </c>
      <c r="CP422" s="12">
        <v>1773.352146744608</v>
      </c>
      <c r="CQ422" s="12">
        <v>56</v>
      </c>
      <c r="CS422" s="12"/>
      <c r="CT422" s="36" t="str">
        <f t="shared" si="6"/>
        <v>500mn</v>
      </c>
      <c r="CU422" s="36" t="str">
        <f>VLOOKUP(CK422,Mapping!B:C,2,FALSE)</f>
        <v>EU</v>
      </c>
    </row>
    <row r="423" spans="1:99" ht="16" customHeight="1" x14ac:dyDescent="0.35">
      <c r="A423" s="12" t="s">
        <v>744</v>
      </c>
      <c r="B423" s="12" t="s">
        <v>925</v>
      </c>
      <c r="C423" s="12">
        <v>421</v>
      </c>
      <c r="D423" s="12">
        <v>2215</v>
      </c>
      <c r="E423" s="37">
        <v>73070224</v>
      </c>
      <c r="G423" s="37">
        <v>110285</v>
      </c>
      <c r="H423" s="12">
        <v>0</v>
      </c>
      <c r="I423" s="37"/>
      <c r="K423" s="37"/>
      <c r="M423" s="37">
        <v>1418200</v>
      </c>
      <c r="N423" s="12">
        <v>0</v>
      </c>
      <c r="O423" s="37"/>
      <c r="Q423" s="12">
        <v>224732</v>
      </c>
      <c r="R423" s="37"/>
      <c r="T423" s="37">
        <v>78134</v>
      </c>
      <c r="U423" s="12">
        <v>0</v>
      </c>
      <c r="V423" s="37"/>
      <c r="X423" s="37">
        <v>81437</v>
      </c>
      <c r="Y423" s="12">
        <v>0</v>
      </c>
      <c r="Z423" s="37">
        <v>86433</v>
      </c>
      <c r="AA423" s="12">
        <v>0</v>
      </c>
      <c r="AB423" s="37"/>
      <c r="AD423" s="37">
        <v>110863</v>
      </c>
      <c r="AE423" s="12">
        <v>0</v>
      </c>
      <c r="AF423" s="37"/>
      <c r="AH423" s="37">
        <v>28379157</v>
      </c>
      <c r="AI423" s="12">
        <v>7.0000000000000007E-2</v>
      </c>
      <c r="AN423" s="37">
        <v>26247135</v>
      </c>
      <c r="AO423" s="12">
        <v>7.0000000000000007E-2</v>
      </c>
      <c r="AP423" s="37">
        <v>16367330</v>
      </c>
      <c r="AQ423" s="12">
        <v>0.04</v>
      </c>
      <c r="AR423" s="37">
        <v>1193</v>
      </c>
      <c r="AS423" s="12">
        <v>0</v>
      </c>
      <c r="AT423" s="37">
        <v>190057</v>
      </c>
      <c r="AU423" s="12">
        <v>0</v>
      </c>
      <c r="AV423" s="37"/>
      <c r="AX423" s="37"/>
      <c r="BA423" s="12">
        <v>797</v>
      </c>
      <c r="BB423" s="12">
        <v>11304</v>
      </c>
      <c r="BC423" s="12">
        <v>2923</v>
      </c>
      <c r="BD423" s="12">
        <v>17829</v>
      </c>
      <c r="BE423" s="12">
        <v>32</v>
      </c>
      <c r="BH423" s="12">
        <v>70888</v>
      </c>
      <c r="BI423" s="12">
        <v>155850</v>
      </c>
      <c r="BJ423" s="12">
        <v>995</v>
      </c>
      <c r="BK423" s="12">
        <v>698</v>
      </c>
      <c r="BM423" s="12">
        <v>0</v>
      </c>
      <c r="BN423" s="12">
        <v>0</v>
      </c>
      <c r="BQ423" s="12">
        <v>0.05</v>
      </c>
      <c r="BV423" s="12">
        <v>0.06</v>
      </c>
      <c r="BY423" s="12">
        <v>0.02</v>
      </c>
      <c r="BZ423" s="12">
        <v>0</v>
      </c>
      <c r="CB423" s="12">
        <v>0</v>
      </c>
      <c r="CC423" s="12">
        <v>0</v>
      </c>
      <c r="CD423" s="12">
        <v>0</v>
      </c>
      <c r="CE423" s="12">
        <v>0</v>
      </c>
      <c r="CF423" s="12">
        <v>0.02</v>
      </c>
      <c r="CG423" s="12" t="s">
        <v>940</v>
      </c>
      <c r="CH423" s="12">
        <v>31.082999999999998</v>
      </c>
      <c r="CI423" s="12" t="s">
        <v>1211</v>
      </c>
      <c r="CJ423" s="12" t="s">
        <v>1212</v>
      </c>
      <c r="CK423" s="12" t="s">
        <v>932</v>
      </c>
      <c r="CL423" s="37">
        <v>38026647869</v>
      </c>
      <c r="CM423" s="12">
        <v>1177</v>
      </c>
      <c r="CN423" s="12" t="s">
        <v>1509</v>
      </c>
      <c r="CO423" s="12" t="s">
        <v>1507</v>
      </c>
      <c r="CP423" s="12">
        <v>179070.08667607338</v>
      </c>
      <c r="CQ423" s="12">
        <v>54</v>
      </c>
      <c r="CS423" s="12"/>
      <c r="CT423" s="36" t="str">
        <f t="shared" si="6"/>
        <v>1bn - 50bn</v>
      </c>
      <c r="CU423" s="36" t="str">
        <f>VLOOKUP(CK423,Mapping!B:C,2,FALSE)</f>
        <v>US/CA</v>
      </c>
    </row>
    <row r="424" spans="1:99" ht="16" customHeight="1" x14ac:dyDescent="0.35">
      <c r="A424" s="12" t="s">
        <v>746</v>
      </c>
      <c r="B424" s="12" t="s">
        <v>933</v>
      </c>
      <c r="C424" s="12">
        <v>422</v>
      </c>
      <c r="D424" s="12">
        <v>2078</v>
      </c>
      <c r="E424" s="37">
        <v>2173112</v>
      </c>
      <c r="G424" s="37">
        <v>149429</v>
      </c>
      <c r="H424" s="12">
        <v>0.05</v>
      </c>
      <c r="I424" s="37"/>
      <c r="K424" s="37"/>
      <c r="M424" s="37">
        <v>770424</v>
      </c>
      <c r="N424" s="12">
        <v>0.28000000000000003</v>
      </c>
      <c r="O424" s="37"/>
      <c r="R424" s="37"/>
      <c r="T424" s="37">
        <v>194595</v>
      </c>
      <c r="U424" s="12">
        <v>7.0000000000000007E-2</v>
      </c>
      <c r="V424" s="37"/>
      <c r="X424" s="37">
        <v>185506</v>
      </c>
      <c r="Y424" s="12">
        <v>7.0000000000000007E-2</v>
      </c>
      <c r="Z424" s="37">
        <v>133713</v>
      </c>
      <c r="AA424" s="12">
        <v>0.05</v>
      </c>
      <c r="AB424" s="37"/>
      <c r="AD424" s="37">
        <v>705825</v>
      </c>
      <c r="AE424" s="12">
        <v>0.26</v>
      </c>
      <c r="AF424" s="37"/>
      <c r="AH424" s="37"/>
      <c r="AN424" s="37"/>
      <c r="AP424" s="37">
        <v>33620</v>
      </c>
      <c r="AQ424" s="12">
        <v>0.01</v>
      </c>
      <c r="AR424" s="37"/>
      <c r="AT424" s="37"/>
      <c r="AV424" s="37"/>
      <c r="AX424" s="37"/>
      <c r="BA424" s="12">
        <v>1636</v>
      </c>
      <c r="BB424" s="12">
        <v>5256</v>
      </c>
      <c r="BC424" s="12">
        <v>4659</v>
      </c>
      <c r="BH424" s="12">
        <v>200</v>
      </c>
      <c r="BJ424" s="12">
        <v>5402</v>
      </c>
      <c r="BK424" s="12">
        <v>1414</v>
      </c>
      <c r="BN424" s="12">
        <v>0</v>
      </c>
      <c r="BV424" s="12">
        <v>0</v>
      </c>
      <c r="BZ424" s="12">
        <v>0</v>
      </c>
      <c r="CB424" s="12">
        <v>0</v>
      </c>
      <c r="CC424" s="12">
        <v>0</v>
      </c>
      <c r="CD424" s="12">
        <v>0</v>
      </c>
      <c r="CE424" s="12">
        <v>0</v>
      </c>
      <c r="CG424" s="12" t="s">
        <v>959</v>
      </c>
      <c r="CH424" s="12">
        <v>70.209000000000003</v>
      </c>
      <c r="CI424" s="12" t="s">
        <v>1237</v>
      </c>
      <c r="CJ424" s="12"/>
      <c r="CK424" s="12" t="s">
        <v>1048</v>
      </c>
      <c r="CL424" s="37">
        <v>276458231</v>
      </c>
      <c r="CM424" s="12">
        <v>2109</v>
      </c>
      <c r="CN424" s="12" t="s">
        <v>1506</v>
      </c>
      <c r="CO424" s="12" t="s">
        <v>1507</v>
      </c>
      <c r="CP424" s="12">
        <v>3315.7024793388427</v>
      </c>
      <c r="CQ424" s="12">
        <v>83</v>
      </c>
      <c r="CS424" s="12"/>
      <c r="CT424" s="36" t="str">
        <f t="shared" si="6"/>
        <v>500mn</v>
      </c>
      <c r="CU424" s="36" t="str">
        <f>VLOOKUP(CK424,Mapping!B:C,2,FALSE)</f>
        <v>EU</v>
      </c>
    </row>
    <row r="425" spans="1:99" ht="16" customHeight="1" x14ac:dyDescent="0.35">
      <c r="A425" s="12" t="s">
        <v>714</v>
      </c>
      <c r="B425" s="12" t="s">
        <v>925</v>
      </c>
      <c r="C425" s="12">
        <v>423</v>
      </c>
      <c r="D425" s="12">
        <v>2002</v>
      </c>
      <c r="E425" s="37">
        <v>455075428</v>
      </c>
      <c r="F425" s="12">
        <v>1650</v>
      </c>
      <c r="G425" s="37">
        <v>99680</v>
      </c>
      <c r="H425" s="12">
        <v>0</v>
      </c>
      <c r="I425" s="37">
        <v>80186</v>
      </c>
      <c r="J425" s="12">
        <v>0</v>
      </c>
      <c r="K425" s="37">
        <v>1124174</v>
      </c>
      <c r="L425" s="12">
        <v>0.02</v>
      </c>
      <c r="M425" s="37">
        <v>51439</v>
      </c>
      <c r="N425" s="12">
        <v>0</v>
      </c>
      <c r="O425" s="37">
        <v>375863461</v>
      </c>
      <c r="P425" s="12">
        <v>5.41</v>
      </c>
      <c r="R425" s="37">
        <v>77548619</v>
      </c>
      <c r="S425" s="12">
        <v>1.1200000000000001</v>
      </c>
      <c r="T425" s="37"/>
      <c r="V425" s="37"/>
      <c r="X425" s="37">
        <v>160014</v>
      </c>
      <c r="Y425" s="12">
        <v>0</v>
      </c>
      <c r="Z425" s="37">
        <v>54675</v>
      </c>
      <c r="AA425" s="12">
        <v>0</v>
      </c>
      <c r="AB425" s="37">
        <v>93180</v>
      </c>
      <c r="AC425" s="12">
        <v>0</v>
      </c>
      <c r="AD425" s="37"/>
      <c r="AF425" s="37"/>
      <c r="AH425" s="37"/>
      <c r="AJ425" s="12">
        <v>6450</v>
      </c>
      <c r="AL425" s="12">
        <v>26870472</v>
      </c>
      <c r="AN425" s="37"/>
      <c r="AP425" s="37"/>
      <c r="AR425" s="37"/>
      <c r="AT425" s="37"/>
      <c r="AV425" s="37"/>
      <c r="AX425" s="37"/>
      <c r="AZ425" s="12">
        <v>7309242</v>
      </c>
      <c r="BA425" s="12">
        <v>1566</v>
      </c>
      <c r="BB425" s="12">
        <v>410</v>
      </c>
      <c r="BC425" s="12">
        <v>1849</v>
      </c>
      <c r="BG425" s="12">
        <v>18200</v>
      </c>
      <c r="BN425" s="12">
        <v>0</v>
      </c>
      <c r="BO425" s="12">
        <v>0</v>
      </c>
      <c r="BR425" s="12">
        <v>0</v>
      </c>
      <c r="BS425" s="12">
        <v>0</v>
      </c>
      <c r="BU425" s="12">
        <v>0.14000000000000001</v>
      </c>
      <c r="BX425" s="12">
        <v>0.13</v>
      </c>
      <c r="BZ425" s="12">
        <v>0</v>
      </c>
      <c r="CC425" s="12">
        <v>0</v>
      </c>
      <c r="CD425" s="12">
        <v>0</v>
      </c>
      <c r="CG425" s="12"/>
      <c r="CH425" s="12">
        <v>28.858000000000001</v>
      </c>
      <c r="CI425" s="12" t="s">
        <v>1064</v>
      </c>
      <c r="CJ425" s="12"/>
      <c r="CK425" s="12" t="s">
        <v>1064</v>
      </c>
      <c r="CL425" s="37">
        <v>6927212607</v>
      </c>
      <c r="CM425" s="12">
        <v>10274</v>
      </c>
      <c r="CN425" s="12" t="s">
        <v>1506</v>
      </c>
      <c r="CO425" s="12" t="s">
        <v>1507</v>
      </c>
      <c r="CP425" s="12">
        <v>982321.00382987305</v>
      </c>
      <c r="CQ425" s="12">
        <v>90</v>
      </c>
      <c r="CS425" s="12"/>
      <c r="CT425" s="36" t="str">
        <f t="shared" si="6"/>
        <v>1bn - 50bn</v>
      </c>
      <c r="CU425" s="36" t="str">
        <f>VLOOKUP(CK425,Mapping!B:C,2,FALSE)</f>
        <v>EU</v>
      </c>
    </row>
    <row r="426" spans="1:99" ht="16" customHeight="1" x14ac:dyDescent="0.35">
      <c r="A426" s="12" t="s">
        <v>747</v>
      </c>
      <c r="B426" s="12" t="s">
        <v>933</v>
      </c>
      <c r="C426" s="12">
        <v>424</v>
      </c>
      <c r="D426" s="12">
        <v>1995</v>
      </c>
      <c r="E426" s="37">
        <v>618628</v>
      </c>
      <c r="G426" s="37">
        <v>99331</v>
      </c>
      <c r="H426" s="12">
        <v>0.02</v>
      </c>
      <c r="I426" s="37"/>
      <c r="K426" s="37"/>
      <c r="M426" s="37"/>
      <c r="O426" s="37"/>
      <c r="R426" s="37"/>
      <c r="T426" s="37"/>
      <c r="V426" s="37"/>
      <c r="X426" s="37"/>
      <c r="Z426" s="37"/>
      <c r="AB426" s="37"/>
      <c r="AD426" s="37">
        <v>75918</v>
      </c>
      <c r="AE426" s="12">
        <v>0.02</v>
      </c>
      <c r="AF426" s="37"/>
      <c r="AH426" s="37"/>
      <c r="AN426" s="37">
        <v>408361</v>
      </c>
      <c r="AO426" s="12">
        <v>0.09</v>
      </c>
      <c r="AP426" s="37"/>
      <c r="AR426" s="37"/>
      <c r="AT426" s="37">
        <v>35018</v>
      </c>
      <c r="AU426" s="12">
        <v>0.01</v>
      </c>
      <c r="AV426" s="37"/>
      <c r="AX426" s="37"/>
      <c r="BD426" s="12">
        <v>3285</v>
      </c>
      <c r="BI426" s="12">
        <v>2425</v>
      </c>
      <c r="BJ426" s="12">
        <v>600</v>
      </c>
      <c r="BN426" s="12">
        <v>0</v>
      </c>
      <c r="BY426" s="12">
        <v>0</v>
      </c>
      <c r="CB426" s="12">
        <v>0</v>
      </c>
      <c r="CF426" s="12">
        <v>0</v>
      </c>
      <c r="CG426" s="12" t="s">
        <v>940</v>
      </c>
      <c r="CH426" s="12">
        <v>9.3179999999999996</v>
      </c>
      <c r="CI426" s="12" t="s">
        <v>1238</v>
      </c>
      <c r="CJ426" s="12"/>
      <c r="CK426" s="12" t="s">
        <v>1173</v>
      </c>
      <c r="CL426" s="37">
        <v>408132451</v>
      </c>
      <c r="CM426" s="12">
        <v>3074</v>
      </c>
      <c r="CN426" s="12" t="s">
        <v>1506</v>
      </c>
      <c r="CO426" s="12" t="s">
        <v>1507</v>
      </c>
      <c r="CP426" s="12">
        <v>3849.2037895585572</v>
      </c>
      <c r="CQ426" s="12">
        <v>64</v>
      </c>
      <c r="CS426" s="12"/>
      <c r="CT426" s="36" t="str">
        <f t="shared" si="6"/>
        <v>500mn</v>
      </c>
      <c r="CU426" s="36" t="str">
        <f>VLOOKUP(CK426,Mapping!B:C,2,FALSE)</f>
        <v>EU</v>
      </c>
    </row>
    <row r="427" spans="1:99" ht="16" customHeight="1" x14ac:dyDescent="0.35">
      <c r="A427" s="12" t="s">
        <v>749</v>
      </c>
      <c r="B427" s="12" t="s">
        <v>925</v>
      </c>
      <c r="C427" s="12">
        <v>425</v>
      </c>
      <c r="D427" s="12">
        <v>1977</v>
      </c>
      <c r="E427" s="37">
        <v>5948355</v>
      </c>
      <c r="G427" s="37">
        <v>98435</v>
      </c>
      <c r="H427" s="12">
        <v>0</v>
      </c>
      <c r="I427" s="37"/>
      <c r="K427" s="37"/>
      <c r="M427" s="37">
        <v>2828496</v>
      </c>
      <c r="N427" s="12">
        <v>0.08</v>
      </c>
      <c r="O427" s="37"/>
      <c r="Q427" s="12">
        <v>8159</v>
      </c>
      <c r="R427" s="37"/>
      <c r="T427" s="37">
        <v>94030</v>
      </c>
      <c r="U427" s="12">
        <v>0</v>
      </c>
      <c r="V427" s="37"/>
      <c r="X427" s="37">
        <v>275682</v>
      </c>
      <c r="Y427" s="12">
        <v>0.01</v>
      </c>
      <c r="Z427" s="37">
        <v>344550</v>
      </c>
      <c r="AA427" s="12">
        <v>0.01</v>
      </c>
      <c r="AB427" s="37"/>
      <c r="AD427" s="37">
        <v>626069</v>
      </c>
      <c r="AE427" s="12">
        <v>0.02</v>
      </c>
      <c r="AF427" s="37"/>
      <c r="AH427" s="37">
        <v>1030319</v>
      </c>
      <c r="AI427" s="12">
        <v>0.03</v>
      </c>
      <c r="AN427" s="37">
        <v>353667</v>
      </c>
      <c r="AO427" s="12">
        <v>0.01</v>
      </c>
      <c r="AP427" s="37">
        <v>236200</v>
      </c>
      <c r="AQ427" s="12">
        <v>0.01</v>
      </c>
      <c r="AR427" s="37">
        <v>52392</v>
      </c>
      <c r="AS427" s="12">
        <v>0</v>
      </c>
      <c r="AT427" s="37">
        <v>7249</v>
      </c>
      <c r="AU427" s="12">
        <v>0</v>
      </c>
      <c r="AV427" s="37">
        <v>1266</v>
      </c>
      <c r="AW427" s="12">
        <v>0</v>
      </c>
      <c r="AX427" s="37"/>
      <c r="BA427" s="12">
        <v>2698</v>
      </c>
      <c r="BB427" s="12">
        <v>22545</v>
      </c>
      <c r="BC427" s="12">
        <v>11652</v>
      </c>
      <c r="BD427" s="12">
        <v>680</v>
      </c>
      <c r="BE427" s="12">
        <v>1405</v>
      </c>
      <c r="BH427" s="12">
        <v>1023</v>
      </c>
      <c r="BI427" s="12">
        <v>2100</v>
      </c>
      <c r="BJ427" s="12">
        <v>5619</v>
      </c>
      <c r="BK427" s="12">
        <v>840</v>
      </c>
      <c r="BL427" s="12">
        <v>467</v>
      </c>
      <c r="BM427" s="12">
        <v>0</v>
      </c>
      <c r="BN427" s="12">
        <v>0</v>
      </c>
      <c r="BQ427" s="12">
        <v>0</v>
      </c>
      <c r="BV427" s="12">
        <v>0</v>
      </c>
      <c r="BY427" s="12">
        <v>0</v>
      </c>
      <c r="BZ427" s="12">
        <v>0</v>
      </c>
      <c r="CA427" s="12">
        <v>0</v>
      </c>
      <c r="CB427" s="12">
        <v>0</v>
      </c>
      <c r="CC427" s="12">
        <v>0</v>
      </c>
      <c r="CD427" s="12">
        <v>0</v>
      </c>
      <c r="CE427" s="12">
        <v>0</v>
      </c>
      <c r="CF427" s="12">
        <v>0</v>
      </c>
      <c r="CG427" s="12" t="s">
        <v>998</v>
      </c>
      <c r="CH427" s="12">
        <v>18.044</v>
      </c>
      <c r="CI427" s="12" t="s">
        <v>1056</v>
      </c>
      <c r="CJ427" s="12"/>
      <c r="CK427" s="12" t="s">
        <v>1057</v>
      </c>
      <c r="CL427" s="37">
        <v>3641436427</v>
      </c>
      <c r="CN427" s="12" t="s">
        <v>998</v>
      </c>
      <c r="CS427" s="12"/>
      <c r="CT427" s="36" t="str">
        <f t="shared" si="6"/>
        <v>1bn - 50bn</v>
      </c>
      <c r="CU427" s="36" t="str">
        <f>VLOOKUP(CK427,Mapping!B:C,2,FALSE)</f>
        <v>Asia</v>
      </c>
    </row>
    <row r="428" spans="1:99" ht="16" customHeight="1" x14ac:dyDescent="0.35">
      <c r="A428" s="12" t="s">
        <v>751</v>
      </c>
      <c r="B428" s="12" t="s">
        <v>925</v>
      </c>
      <c r="C428" s="12">
        <v>426</v>
      </c>
      <c r="D428" s="12">
        <v>1903</v>
      </c>
      <c r="E428" s="37">
        <v>1739709</v>
      </c>
      <c r="G428" s="37">
        <v>136845</v>
      </c>
      <c r="H428" s="12">
        <v>0.13</v>
      </c>
      <c r="I428" s="37"/>
      <c r="K428" s="37">
        <v>585032</v>
      </c>
      <c r="L428" s="12">
        <v>0.55000000000000004</v>
      </c>
      <c r="M428" s="37">
        <v>408958</v>
      </c>
      <c r="N428" s="12">
        <v>0.38</v>
      </c>
      <c r="O428" s="37">
        <v>150481</v>
      </c>
      <c r="P428" s="12">
        <v>0.14000000000000001</v>
      </c>
      <c r="R428" s="37">
        <v>13673</v>
      </c>
      <c r="S428" s="12">
        <v>0.01</v>
      </c>
      <c r="T428" s="37"/>
      <c r="V428" s="37">
        <v>16547</v>
      </c>
      <c r="W428" s="12">
        <v>0.02</v>
      </c>
      <c r="X428" s="37">
        <v>237212</v>
      </c>
      <c r="Y428" s="12">
        <v>0.22</v>
      </c>
      <c r="Z428" s="37"/>
      <c r="AB428" s="37"/>
      <c r="AD428" s="37"/>
      <c r="AF428" s="37">
        <v>190961</v>
      </c>
      <c r="AG428" s="12">
        <v>0.18</v>
      </c>
      <c r="AH428" s="37"/>
      <c r="AK428" s="12">
        <v>600</v>
      </c>
      <c r="AL428" s="12">
        <v>8200</v>
      </c>
      <c r="AN428" s="37"/>
      <c r="AP428" s="37"/>
      <c r="AR428" s="37"/>
      <c r="AT428" s="37"/>
      <c r="AV428" s="37"/>
      <c r="AX428" s="37"/>
      <c r="AZ428" s="12">
        <v>1030</v>
      </c>
      <c r="BA428" s="12">
        <v>2092</v>
      </c>
      <c r="BB428" s="12">
        <v>2790</v>
      </c>
      <c r="BF428" s="12">
        <v>11300</v>
      </c>
      <c r="BG428" s="12">
        <v>7600</v>
      </c>
      <c r="BN428" s="12">
        <v>0</v>
      </c>
      <c r="BP428" s="12">
        <v>0</v>
      </c>
      <c r="BS428" s="12">
        <v>0</v>
      </c>
      <c r="BT428" s="12">
        <v>0</v>
      </c>
      <c r="BU428" s="12">
        <v>0</v>
      </c>
      <c r="BX428" s="12">
        <v>0</v>
      </c>
      <c r="BZ428" s="12">
        <v>0</v>
      </c>
      <c r="CC428" s="12">
        <v>0</v>
      </c>
      <c r="CG428" s="12" t="s">
        <v>940</v>
      </c>
      <c r="CH428" s="12">
        <v>66.918999999999997</v>
      </c>
      <c r="CI428" s="12" t="s">
        <v>1239</v>
      </c>
      <c r="CJ428" s="12"/>
      <c r="CK428" s="12" t="s">
        <v>1240</v>
      </c>
      <c r="CL428" s="37">
        <v>107216724</v>
      </c>
      <c r="CM428" s="12">
        <v>4653</v>
      </c>
      <c r="CN428" s="12" t="s">
        <v>1506</v>
      </c>
      <c r="CO428" s="12" t="s">
        <v>1507</v>
      </c>
      <c r="CP428" s="12">
        <v>855.41221527917764</v>
      </c>
      <c r="CQ428" s="12">
        <v>99</v>
      </c>
      <c r="CS428" s="12"/>
      <c r="CT428" s="36" t="str">
        <f t="shared" si="6"/>
        <v>500mn</v>
      </c>
      <c r="CU428" s="36" t="str">
        <f>VLOOKUP(CK428,Mapping!B:C,2,FALSE)</f>
        <v>Asia</v>
      </c>
    </row>
    <row r="429" spans="1:99" ht="16" customHeight="1" x14ac:dyDescent="0.35">
      <c r="A429" s="12" t="s">
        <v>753</v>
      </c>
      <c r="B429" s="12" t="s">
        <v>933</v>
      </c>
      <c r="C429" s="12">
        <v>427</v>
      </c>
      <c r="D429" s="12">
        <v>1897</v>
      </c>
      <c r="E429" s="37">
        <v>27028164</v>
      </c>
      <c r="G429" s="37">
        <v>102836</v>
      </c>
      <c r="H429" s="12">
        <v>0</v>
      </c>
      <c r="I429" s="37"/>
      <c r="K429" s="37"/>
      <c r="M429" s="37"/>
      <c r="O429" s="37">
        <v>653055</v>
      </c>
      <c r="P429" s="12">
        <v>0.02</v>
      </c>
      <c r="Q429" s="12">
        <v>73304</v>
      </c>
      <c r="R429" s="37">
        <v>15800408</v>
      </c>
      <c r="S429" s="12">
        <v>0.37</v>
      </c>
      <c r="T429" s="37">
        <v>151118</v>
      </c>
      <c r="U429" s="12">
        <v>0</v>
      </c>
      <c r="V429" s="37"/>
      <c r="X429" s="37"/>
      <c r="Z429" s="37"/>
      <c r="AB429" s="37"/>
      <c r="AD429" s="37"/>
      <c r="AF429" s="37"/>
      <c r="AH429" s="37">
        <v>10288949</v>
      </c>
      <c r="AI429" s="12">
        <v>0.24</v>
      </c>
      <c r="AL429" s="12">
        <v>40619</v>
      </c>
      <c r="AN429" s="37">
        <v>0</v>
      </c>
      <c r="AO429" s="12">
        <v>0</v>
      </c>
      <c r="AP429" s="37"/>
      <c r="AR429" s="37"/>
      <c r="AT429" s="37">
        <v>31798</v>
      </c>
      <c r="AU429" s="12">
        <v>0</v>
      </c>
      <c r="AV429" s="37"/>
      <c r="AX429" s="37"/>
      <c r="AZ429" s="12">
        <v>1487421</v>
      </c>
      <c r="BD429" s="12">
        <v>2857</v>
      </c>
      <c r="BI429" s="12">
        <v>0</v>
      </c>
      <c r="BK429" s="12">
        <v>1286</v>
      </c>
      <c r="BN429" s="12">
        <v>0</v>
      </c>
      <c r="BQ429" s="12">
        <v>0.02</v>
      </c>
      <c r="BU429" s="12">
        <v>0</v>
      </c>
      <c r="BX429" s="12">
        <v>0.03</v>
      </c>
      <c r="BY429" s="12">
        <v>0</v>
      </c>
      <c r="CE429" s="12">
        <v>0</v>
      </c>
      <c r="CF429" s="12">
        <v>0</v>
      </c>
      <c r="CG429" s="12" t="s">
        <v>940</v>
      </c>
      <c r="CH429" s="12">
        <v>72.635999999999996</v>
      </c>
      <c r="CI429" s="12" t="s">
        <v>1026</v>
      </c>
      <c r="CJ429" s="12"/>
      <c r="CK429" s="12" t="s">
        <v>1027</v>
      </c>
      <c r="CL429" s="37">
        <v>4307810958</v>
      </c>
      <c r="CM429" s="12">
        <v>635</v>
      </c>
      <c r="CN429" s="12" t="s">
        <v>1506</v>
      </c>
      <c r="CO429" s="12" t="s">
        <v>1507</v>
      </c>
      <c r="CP429" s="12">
        <v>129496.8957871397</v>
      </c>
      <c r="CQ429" s="12">
        <v>83</v>
      </c>
      <c r="CS429" s="12"/>
      <c r="CT429" s="36" t="str">
        <f t="shared" si="6"/>
        <v>1bn - 50bn</v>
      </c>
      <c r="CU429" s="36" t="str">
        <f>VLOOKUP(CK429,Mapping!B:C,2,FALSE)</f>
        <v>EU</v>
      </c>
    </row>
    <row r="430" spans="1:99" ht="16" customHeight="1" x14ac:dyDescent="0.35">
      <c r="A430" s="12" t="s">
        <v>754</v>
      </c>
      <c r="B430" s="12" t="s">
        <v>933</v>
      </c>
      <c r="C430" s="12">
        <v>428</v>
      </c>
      <c r="D430" s="12">
        <v>1882</v>
      </c>
      <c r="E430" s="37">
        <v>43619736</v>
      </c>
      <c r="G430" s="37">
        <v>93705</v>
      </c>
      <c r="H430" s="12">
        <v>0</v>
      </c>
      <c r="I430" s="37"/>
      <c r="K430" s="37">
        <v>22705215</v>
      </c>
      <c r="L430" s="12">
        <v>0.62</v>
      </c>
      <c r="M430" s="37"/>
      <c r="O430" s="37">
        <v>15210749</v>
      </c>
      <c r="P430" s="12">
        <v>0.42</v>
      </c>
      <c r="R430" s="37">
        <v>171037</v>
      </c>
      <c r="S430" s="12">
        <v>0</v>
      </c>
      <c r="T430" s="37">
        <v>0</v>
      </c>
      <c r="U430" s="12">
        <v>0</v>
      </c>
      <c r="V430" s="37"/>
      <c r="X430" s="37">
        <v>292088</v>
      </c>
      <c r="Y430" s="12">
        <v>0.01</v>
      </c>
      <c r="Z430" s="37"/>
      <c r="AB430" s="37">
        <v>372135</v>
      </c>
      <c r="AC430" s="12">
        <v>0.01</v>
      </c>
      <c r="AD430" s="37"/>
      <c r="AF430" s="37">
        <v>3629597</v>
      </c>
      <c r="AG430" s="12">
        <v>0.1</v>
      </c>
      <c r="AH430" s="37"/>
      <c r="AJ430" s="12">
        <v>22839</v>
      </c>
      <c r="AL430" s="12">
        <v>969066</v>
      </c>
      <c r="AN430" s="37">
        <v>690421</v>
      </c>
      <c r="AO430" s="12">
        <v>0.02</v>
      </c>
      <c r="AP430" s="37">
        <v>163427</v>
      </c>
      <c r="AQ430" s="12">
        <v>0</v>
      </c>
      <c r="AR430" s="37">
        <v>291362</v>
      </c>
      <c r="AS430" s="12">
        <v>0.01</v>
      </c>
      <c r="AT430" s="37"/>
      <c r="AV430" s="37"/>
      <c r="AX430" s="37"/>
      <c r="AZ430" s="12">
        <v>12884</v>
      </c>
      <c r="BA430" s="12">
        <v>2468</v>
      </c>
      <c r="BE430" s="12">
        <v>3548</v>
      </c>
      <c r="BF430" s="12">
        <v>239639</v>
      </c>
      <c r="BG430" s="12">
        <v>386743</v>
      </c>
      <c r="BH430" s="12">
        <v>658</v>
      </c>
      <c r="BI430" s="12">
        <v>4100</v>
      </c>
      <c r="BK430" s="12">
        <v>0</v>
      </c>
      <c r="BM430" s="12">
        <v>0</v>
      </c>
      <c r="BN430" s="12">
        <v>0</v>
      </c>
      <c r="BP430" s="12">
        <v>0.01</v>
      </c>
      <c r="BR430" s="12">
        <v>0</v>
      </c>
      <c r="BS430" s="12">
        <v>0</v>
      </c>
      <c r="BU430" s="12">
        <v>0.01</v>
      </c>
      <c r="BV430" s="12">
        <v>0</v>
      </c>
      <c r="BX430" s="12">
        <v>0</v>
      </c>
      <c r="BY430" s="12">
        <v>0</v>
      </c>
      <c r="BZ430" s="12">
        <v>0</v>
      </c>
      <c r="CE430" s="12">
        <v>0</v>
      </c>
      <c r="CG430" s="12" t="s">
        <v>940</v>
      </c>
      <c r="CH430" s="12">
        <v>52.691000000000003</v>
      </c>
      <c r="CI430" s="12" t="s">
        <v>1241</v>
      </c>
      <c r="CJ430" s="12"/>
      <c r="CK430" s="12" t="s">
        <v>1029</v>
      </c>
      <c r="CL430" s="37">
        <v>3668501117</v>
      </c>
      <c r="CM430" s="12">
        <v>1592</v>
      </c>
      <c r="CN430" s="12" t="s">
        <v>1506</v>
      </c>
      <c r="CO430" s="12" t="s">
        <v>1507</v>
      </c>
      <c r="CP430" s="12">
        <v>37951.622656722429</v>
      </c>
      <c r="CQ430" s="12">
        <v>68</v>
      </c>
      <c r="CS430" s="12"/>
      <c r="CT430" s="36" t="str">
        <f t="shared" si="6"/>
        <v>1bn - 50bn</v>
      </c>
      <c r="CU430" s="36" t="str">
        <f>VLOOKUP(CK430,Mapping!B:C,2,FALSE)</f>
        <v>EU</v>
      </c>
    </row>
    <row r="431" spans="1:99" ht="16" customHeight="1" x14ac:dyDescent="0.35">
      <c r="A431" s="12" t="s">
        <v>756</v>
      </c>
      <c r="B431" s="12" t="s">
        <v>925</v>
      </c>
      <c r="C431" s="12">
        <v>429</v>
      </c>
      <c r="D431" s="12">
        <v>1835</v>
      </c>
      <c r="E431" s="37">
        <v>91365</v>
      </c>
      <c r="G431" s="37">
        <v>91365</v>
      </c>
      <c r="H431" s="12">
        <v>0.05</v>
      </c>
      <c r="I431" s="37"/>
      <c r="K431" s="37"/>
      <c r="M431" s="37"/>
      <c r="O431" s="37"/>
      <c r="R431" s="37"/>
      <c r="T431" s="37"/>
      <c r="V431" s="37"/>
      <c r="X431" s="37"/>
      <c r="Z431" s="37"/>
      <c r="AB431" s="37"/>
      <c r="AD431" s="37"/>
      <c r="AF431" s="37"/>
      <c r="AH431" s="37"/>
      <c r="AN431" s="37"/>
      <c r="AP431" s="37"/>
      <c r="AR431" s="37"/>
      <c r="AT431" s="37"/>
      <c r="AV431" s="37"/>
      <c r="AX431" s="37"/>
      <c r="BN431" s="12">
        <v>0</v>
      </c>
      <c r="CG431" s="12"/>
      <c r="CH431" s="12">
        <v>74.012</v>
      </c>
      <c r="CI431" s="12" t="s">
        <v>1242</v>
      </c>
      <c r="CJ431" s="12" t="s">
        <v>975</v>
      </c>
      <c r="CK431" s="12" t="s">
        <v>932</v>
      </c>
      <c r="CL431" s="37">
        <v>197512660</v>
      </c>
      <c r="CM431" s="12">
        <v>13949</v>
      </c>
      <c r="CN431" s="12" t="s">
        <v>1509</v>
      </c>
      <c r="CO431" s="12" t="s">
        <v>1507</v>
      </c>
      <c r="CP431" s="12">
        <v>1285.1441241685143</v>
      </c>
      <c r="CQ431" s="12">
        <v>34</v>
      </c>
      <c r="CS431" s="12"/>
      <c r="CT431" s="36" t="str">
        <f t="shared" si="6"/>
        <v>500mn</v>
      </c>
      <c r="CU431" s="36" t="str">
        <f>VLOOKUP(CK431,Mapping!B:C,2,FALSE)</f>
        <v>US/CA</v>
      </c>
    </row>
    <row r="432" spans="1:99" ht="16" customHeight="1" x14ac:dyDescent="0.35">
      <c r="A432" s="12" t="s">
        <v>758</v>
      </c>
      <c r="B432" s="12" t="s">
        <v>925</v>
      </c>
      <c r="C432" s="12">
        <v>430</v>
      </c>
      <c r="D432" s="12">
        <v>1765</v>
      </c>
      <c r="E432" s="37">
        <v>38853516</v>
      </c>
      <c r="G432" s="37">
        <v>87879</v>
      </c>
      <c r="H432" s="12">
        <v>0</v>
      </c>
      <c r="I432" s="37"/>
      <c r="K432" s="37">
        <v>382965</v>
      </c>
      <c r="L432" s="12">
        <v>0</v>
      </c>
      <c r="M432" s="37">
        <v>36496063</v>
      </c>
      <c r="N432" s="12">
        <v>0.18</v>
      </c>
      <c r="O432" s="37"/>
      <c r="Q432" s="12">
        <v>461</v>
      </c>
      <c r="R432" s="37">
        <v>74301</v>
      </c>
      <c r="S432" s="12">
        <v>0</v>
      </c>
      <c r="T432" s="37"/>
      <c r="V432" s="37"/>
      <c r="X432" s="37">
        <v>162466</v>
      </c>
      <c r="Y432" s="12">
        <v>0</v>
      </c>
      <c r="Z432" s="37">
        <v>425039</v>
      </c>
      <c r="AA432" s="12">
        <v>0</v>
      </c>
      <c r="AB432" s="37">
        <v>2969</v>
      </c>
      <c r="AC432" s="12">
        <v>0</v>
      </c>
      <c r="AD432" s="37">
        <v>454697</v>
      </c>
      <c r="AE432" s="12">
        <v>0</v>
      </c>
      <c r="AF432" s="37"/>
      <c r="AH432" s="37">
        <v>62567</v>
      </c>
      <c r="AI432" s="12">
        <v>0</v>
      </c>
      <c r="AJ432" s="12">
        <v>207</v>
      </c>
      <c r="AN432" s="37">
        <v>105258</v>
      </c>
      <c r="AO432" s="12">
        <v>0</v>
      </c>
      <c r="AP432" s="37"/>
      <c r="AR432" s="37">
        <v>599312</v>
      </c>
      <c r="AS432" s="12">
        <v>0</v>
      </c>
      <c r="AT432" s="37"/>
      <c r="AV432" s="37"/>
      <c r="AX432" s="37"/>
      <c r="AZ432" s="12">
        <v>5597</v>
      </c>
      <c r="BA432" s="12">
        <v>1590</v>
      </c>
      <c r="BB432" s="12">
        <v>290898</v>
      </c>
      <c r="BC432" s="12">
        <v>14374</v>
      </c>
      <c r="BE432" s="12">
        <v>7298</v>
      </c>
      <c r="BG432" s="12">
        <v>4975</v>
      </c>
      <c r="BI432" s="12">
        <v>625</v>
      </c>
      <c r="BJ432" s="12">
        <v>3480</v>
      </c>
      <c r="BM432" s="12">
        <v>0.01</v>
      </c>
      <c r="BN432" s="12">
        <v>0</v>
      </c>
      <c r="BQ432" s="12">
        <v>0</v>
      </c>
      <c r="BR432" s="12">
        <v>0</v>
      </c>
      <c r="BS432" s="12">
        <v>0</v>
      </c>
      <c r="BX432" s="12">
        <v>0</v>
      </c>
      <c r="BY432" s="12">
        <v>0</v>
      </c>
      <c r="BZ432" s="12">
        <v>0</v>
      </c>
      <c r="CB432" s="12">
        <v>0</v>
      </c>
      <c r="CC432" s="12">
        <v>0.01</v>
      </c>
      <c r="CD432" s="12">
        <v>0</v>
      </c>
      <c r="CG432" s="12" t="s">
        <v>940</v>
      </c>
      <c r="CH432" s="12">
        <v>43.210999999999999</v>
      </c>
      <c r="CI432" s="12" t="s">
        <v>1243</v>
      </c>
      <c r="CJ432" s="12"/>
      <c r="CK432" s="12" t="s">
        <v>1134</v>
      </c>
      <c r="CL432" s="37">
        <v>22104660718</v>
      </c>
      <c r="CM432" s="12">
        <v>1000</v>
      </c>
      <c r="CN432" s="12" t="s">
        <v>1506</v>
      </c>
      <c r="CO432" s="12" t="s">
        <v>1507</v>
      </c>
      <c r="CP432" s="12">
        <v>914525.68030638993</v>
      </c>
      <c r="CQ432" s="12">
        <v>54</v>
      </c>
      <c r="CS432" s="12"/>
      <c r="CT432" s="36" t="str">
        <f t="shared" si="6"/>
        <v>1bn - 50bn</v>
      </c>
      <c r="CU432" s="36" t="str">
        <f>VLOOKUP(CK432,Mapping!B:C,2,FALSE)</f>
        <v>Middle East</v>
      </c>
    </row>
    <row r="433" spans="1:99" ht="16" customHeight="1" x14ac:dyDescent="0.35">
      <c r="A433" s="12" t="s">
        <v>759</v>
      </c>
      <c r="B433" s="12" t="s">
        <v>925</v>
      </c>
      <c r="C433" s="12">
        <v>431</v>
      </c>
      <c r="D433" s="12">
        <v>1760</v>
      </c>
      <c r="E433" s="37">
        <v>59010403</v>
      </c>
      <c r="F433" s="12">
        <v>0</v>
      </c>
      <c r="G433" s="37">
        <v>87630</v>
      </c>
      <c r="H433" s="12">
        <v>0</v>
      </c>
      <c r="I433" s="37">
        <v>0</v>
      </c>
      <c r="J433" s="12">
        <v>0</v>
      </c>
      <c r="K433" s="37">
        <v>7838332</v>
      </c>
      <c r="L433" s="12">
        <v>0.02</v>
      </c>
      <c r="M433" s="37">
        <v>3934175</v>
      </c>
      <c r="N433" s="12">
        <v>0.01</v>
      </c>
      <c r="O433" s="37">
        <v>30578435</v>
      </c>
      <c r="P433" s="12">
        <v>7.0000000000000007E-2</v>
      </c>
      <c r="Q433" s="12">
        <v>598</v>
      </c>
      <c r="R433" s="37"/>
      <c r="T433" s="37">
        <v>0</v>
      </c>
      <c r="U433" s="12">
        <v>0</v>
      </c>
      <c r="V433" s="37">
        <v>2837387</v>
      </c>
      <c r="W433" s="12">
        <v>0.01</v>
      </c>
      <c r="X433" s="37">
        <v>68767</v>
      </c>
      <c r="Y433" s="12">
        <v>0</v>
      </c>
      <c r="Z433" s="37">
        <v>1774</v>
      </c>
      <c r="AA433" s="12">
        <v>0</v>
      </c>
      <c r="AB433" s="37"/>
      <c r="AD433" s="37">
        <v>115877</v>
      </c>
      <c r="AE433" s="12">
        <v>0</v>
      </c>
      <c r="AF433" s="37"/>
      <c r="AH433" s="37">
        <v>75515</v>
      </c>
      <c r="AI433" s="12">
        <v>0</v>
      </c>
      <c r="AK433" s="12">
        <v>130400</v>
      </c>
      <c r="AL433" s="12">
        <v>2013500</v>
      </c>
      <c r="AN433" s="37">
        <v>12896210</v>
      </c>
      <c r="AO433" s="12">
        <v>0.03</v>
      </c>
      <c r="AP433" s="37">
        <v>576301</v>
      </c>
      <c r="AQ433" s="12">
        <v>0</v>
      </c>
      <c r="AR433" s="37"/>
      <c r="AT433" s="37"/>
      <c r="AV433" s="37"/>
      <c r="AX433" s="37"/>
      <c r="BA433" s="12">
        <v>673</v>
      </c>
      <c r="BB433" s="12">
        <v>31358</v>
      </c>
      <c r="BC433" s="12">
        <v>60</v>
      </c>
      <c r="BG433" s="12">
        <v>126900</v>
      </c>
      <c r="BH433" s="12">
        <v>2496</v>
      </c>
      <c r="BI433" s="12">
        <v>76575</v>
      </c>
      <c r="BJ433" s="12">
        <v>1040</v>
      </c>
      <c r="BK433" s="12">
        <v>0</v>
      </c>
      <c r="BN433" s="12">
        <v>0</v>
      </c>
      <c r="BO433" s="12">
        <v>0</v>
      </c>
      <c r="BQ433" s="12">
        <v>0</v>
      </c>
      <c r="BS433" s="12">
        <v>0</v>
      </c>
      <c r="BT433" s="12">
        <v>0</v>
      </c>
      <c r="BU433" s="12">
        <v>0.01</v>
      </c>
      <c r="BV433" s="12">
        <v>0</v>
      </c>
      <c r="BY433" s="12">
        <v>0.01</v>
      </c>
      <c r="BZ433" s="12">
        <v>0</v>
      </c>
      <c r="CB433" s="12">
        <v>0</v>
      </c>
      <c r="CC433" s="12">
        <v>0</v>
      </c>
      <c r="CD433" s="12">
        <v>0</v>
      </c>
      <c r="CE433" s="12">
        <v>0</v>
      </c>
      <c r="CG433" s="12" t="s">
        <v>940</v>
      </c>
      <c r="CH433" s="12">
        <v>30.911999999999999</v>
      </c>
      <c r="CI433" s="12" t="s">
        <v>987</v>
      </c>
      <c r="CJ433" s="12"/>
      <c r="CK433" s="12" t="s">
        <v>979</v>
      </c>
      <c r="CL433" s="37">
        <v>42853693268</v>
      </c>
      <c r="CM433" s="12">
        <v>622</v>
      </c>
      <c r="CN433" s="12" t="s">
        <v>1506</v>
      </c>
      <c r="CO433" s="12" t="s">
        <v>1507</v>
      </c>
      <c r="CP433" s="12">
        <v>248495.9483975005</v>
      </c>
      <c r="CQ433" s="12">
        <v>76</v>
      </c>
      <c r="CR433" s="12">
        <v>41586.125</v>
      </c>
      <c r="CS433" s="12"/>
      <c r="CT433" s="36" t="str">
        <f t="shared" si="6"/>
        <v>1bn - 50bn</v>
      </c>
      <c r="CU433" s="36" t="str">
        <f>VLOOKUP(CK433,Mapping!B:C,2,FALSE)</f>
        <v>EU</v>
      </c>
    </row>
    <row r="434" spans="1:99" ht="16" customHeight="1" x14ac:dyDescent="0.35">
      <c r="A434" s="12" t="s">
        <v>762</v>
      </c>
      <c r="B434" s="12" t="s">
        <v>933</v>
      </c>
      <c r="C434" s="12">
        <v>432</v>
      </c>
      <c r="D434" s="12">
        <v>1723</v>
      </c>
      <c r="E434" s="37">
        <v>78777228</v>
      </c>
      <c r="G434" s="37">
        <v>85788</v>
      </c>
      <c r="H434" s="12">
        <v>0</v>
      </c>
      <c r="I434" s="37"/>
      <c r="K434" s="37"/>
      <c r="M434" s="37">
        <v>424306</v>
      </c>
      <c r="N434" s="12">
        <v>0</v>
      </c>
      <c r="O434" s="37"/>
      <c r="Q434" s="12">
        <v>30248</v>
      </c>
      <c r="R434" s="37"/>
      <c r="T434" s="37">
        <v>257686</v>
      </c>
      <c r="U434" s="12">
        <v>0</v>
      </c>
      <c r="V434" s="37"/>
      <c r="X434" s="37">
        <v>145607</v>
      </c>
      <c r="Y434" s="12">
        <v>0</v>
      </c>
      <c r="Z434" s="37"/>
      <c r="AB434" s="37"/>
      <c r="AD434" s="37">
        <v>92701</v>
      </c>
      <c r="AE434" s="12">
        <v>0</v>
      </c>
      <c r="AF434" s="37"/>
      <c r="AH434" s="37">
        <v>3819717</v>
      </c>
      <c r="AI434" s="12">
        <v>0.01</v>
      </c>
      <c r="AN434" s="37">
        <v>16176049</v>
      </c>
      <c r="AO434" s="12">
        <v>0.05</v>
      </c>
      <c r="AP434" s="37">
        <v>57775374</v>
      </c>
      <c r="AQ434" s="12">
        <v>0.19</v>
      </c>
      <c r="AR434" s="37">
        <v>0</v>
      </c>
      <c r="AS434" s="12">
        <v>0</v>
      </c>
      <c r="AT434" s="37">
        <v>0</v>
      </c>
      <c r="AU434" s="12">
        <v>0</v>
      </c>
      <c r="AV434" s="37"/>
      <c r="AX434" s="37"/>
      <c r="BA434" s="12">
        <v>1425</v>
      </c>
      <c r="BB434" s="12">
        <v>3382</v>
      </c>
      <c r="BD434" s="12">
        <v>0</v>
      </c>
      <c r="BE434" s="12">
        <v>0</v>
      </c>
      <c r="BH434" s="12">
        <v>250229</v>
      </c>
      <c r="BI434" s="12">
        <v>96050</v>
      </c>
      <c r="BJ434" s="12">
        <v>832</v>
      </c>
      <c r="BK434" s="12">
        <v>2302</v>
      </c>
      <c r="BM434" s="12">
        <v>0</v>
      </c>
      <c r="BN434" s="12">
        <v>0</v>
      </c>
      <c r="BQ434" s="12">
        <v>0.01</v>
      </c>
      <c r="BV434" s="12">
        <v>0.21</v>
      </c>
      <c r="BY434" s="12">
        <v>0.01</v>
      </c>
      <c r="BZ434" s="12">
        <v>0</v>
      </c>
      <c r="CB434" s="12">
        <v>0</v>
      </c>
      <c r="CC434" s="12">
        <v>0</v>
      </c>
      <c r="CE434" s="12">
        <v>0</v>
      </c>
      <c r="CF434" s="12">
        <v>0</v>
      </c>
      <c r="CG434" s="12" t="s">
        <v>929</v>
      </c>
      <c r="CH434" s="12">
        <v>15.781000000000001</v>
      </c>
      <c r="CI434" s="12" t="s">
        <v>1016</v>
      </c>
      <c r="CJ434" s="12" t="s">
        <v>1017</v>
      </c>
      <c r="CK434" s="12" t="s">
        <v>932</v>
      </c>
      <c r="CL434" s="37">
        <v>30906087922</v>
      </c>
      <c r="CM434" s="12">
        <v>708</v>
      </c>
      <c r="CN434" s="12" t="s">
        <v>1506</v>
      </c>
      <c r="CO434" s="12" t="s">
        <v>1507</v>
      </c>
      <c r="CP434" s="12">
        <v>164590.42531747633</v>
      </c>
      <c r="CQ434" s="12">
        <v>65</v>
      </c>
      <c r="CS434" s="12"/>
      <c r="CT434" s="36" t="str">
        <f t="shared" si="6"/>
        <v>1bn - 50bn</v>
      </c>
      <c r="CU434" s="36" t="str">
        <f>VLOOKUP(CK434,Mapping!B:C,2,FALSE)</f>
        <v>US/CA</v>
      </c>
    </row>
    <row r="435" spans="1:99" ht="16" customHeight="1" x14ac:dyDescent="0.35">
      <c r="A435" s="12" t="s">
        <v>763</v>
      </c>
      <c r="B435" s="12" t="s">
        <v>925</v>
      </c>
      <c r="C435" s="12">
        <v>433</v>
      </c>
      <c r="D435" s="12">
        <v>1620</v>
      </c>
      <c r="E435" s="37">
        <v>57214523</v>
      </c>
      <c r="G435" s="37">
        <v>80660</v>
      </c>
      <c r="H435" s="12">
        <v>0</v>
      </c>
      <c r="I435" s="37"/>
      <c r="K435" s="37"/>
      <c r="M435" s="37">
        <v>21567703</v>
      </c>
      <c r="N435" s="12">
        <v>0.04</v>
      </c>
      <c r="O435" s="37"/>
      <c r="Q435" s="12">
        <v>71732</v>
      </c>
      <c r="R435" s="37"/>
      <c r="T435" s="37">
        <v>309962</v>
      </c>
      <c r="U435" s="12">
        <v>0</v>
      </c>
      <c r="V435" s="37"/>
      <c r="X435" s="37">
        <v>1066861</v>
      </c>
      <c r="Y435" s="12">
        <v>0</v>
      </c>
      <c r="Z435" s="37">
        <v>2077559</v>
      </c>
      <c r="AA435" s="12">
        <v>0</v>
      </c>
      <c r="AB435" s="37"/>
      <c r="AD435" s="37">
        <v>667963</v>
      </c>
      <c r="AE435" s="12">
        <v>0</v>
      </c>
      <c r="AF435" s="37"/>
      <c r="AH435" s="37">
        <v>9058317</v>
      </c>
      <c r="AI435" s="12">
        <v>0.02</v>
      </c>
      <c r="AN435" s="37">
        <v>15241358</v>
      </c>
      <c r="AO435" s="12">
        <v>0.03</v>
      </c>
      <c r="AP435" s="37">
        <v>7080935</v>
      </c>
      <c r="AQ435" s="12">
        <v>0.01</v>
      </c>
      <c r="AR435" s="37">
        <v>8241</v>
      </c>
      <c r="AS435" s="12">
        <v>0</v>
      </c>
      <c r="AT435" s="37">
        <v>54856</v>
      </c>
      <c r="AU435" s="12">
        <v>0</v>
      </c>
      <c r="AV435" s="37">
        <v>108</v>
      </c>
      <c r="AW435" s="12">
        <v>0</v>
      </c>
      <c r="AX435" s="37"/>
      <c r="BA435" s="12">
        <v>10441</v>
      </c>
      <c r="BB435" s="12">
        <v>171909</v>
      </c>
      <c r="BC435" s="12">
        <v>70259</v>
      </c>
      <c r="BD435" s="12">
        <v>5146</v>
      </c>
      <c r="BE435" s="12">
        <v>221</v>
      </c>
      <c r="BH435" s="12">
        <v>30668</v>
      </c>
      <c r="BI435" s="12">
        <v>90500</v>
      </c>
      <c r="BJ435" s="12">
        <v>5995</v>
      </c>
      <c r="BK435" s="12">
        <v>2769</v>
      </c>
      <c r="BL435" s="12">
        <v>40</v>
      </c>
      <c r="BM435" s="12">
        <v>0</v>
      </c>
      <c r="BN435" s="12">
        <v>0</v>
      </c>
      <c r="BQ435" s="12">
        <v>0.02</v>
      </c>
      <c r="BV435" s="12">
        <v>0.03</v>
      </c>
      <c r="BY435" s="12">
        <v>0.01</v>
      </c>
      <c r="BZ435" s="12">
        <v>0</v>
      </c>
      <c r="CA435" s="12">
        <v>0</v>
      </c>
      <c r="CB435" s="12">
        <v>0</v>
      </c>
      <c r="CC435" s="12">
        <v>0.01</v>
      </c>
      <c r="CD435" s="12">
        <v>0.01</v>
      </c>
      <c r="CE435" s="12">
        <v>0</v>
      </c>
      <c r="CF435" s="12">
        <v>0</v>
      </c>
      <c r="CG435" s="12" t="s">
        <v>929</v>
      </c>
      <c r="CH435" s="12">
        <v>32.22</v>
      </c>
      <c r="CI435" s="12" t="s">
        <v>1245</v>
      </c>
      <c r="CJ435" s="12" t="s">
        <v>1246</v>
      </c>
      <c r="CK435" s="12" t="s">
        <v>932</v>
      </c>
      <c r="CL435" s="37">
        <v>49705682417</v>
      </c>
      <c r="CM435" s="12">
        <v>1717</v>
      </c>
      <c r="CN435" s="12" t="s">
        <v>1509</v>
      </c>
      <c r="CO435" s="12" t="s">
        <v>1507</v>
      </c>
      <c r="CP435" s="12">
        <v>145513.92864341865</v>
      </c>
      <c r="CQ435" s="12">
        <v>49</v>
      </c>
      <c r="CS435" s="12"/>
      <c r="CT435" s="36" t="str">
        <f t="shared" si="6"/>
        <v>1bn - 50bn</v>
      </c>
      <c r="CU435" s="36" t="str">
        <f>VLOOKUP(CK435,Mapping!B:C,2,FALSE)</f>
        <v>US/CA</v>
      </c>
    </row>
    <row r="436" spans="1:99" ht="16" customHeight="1" x14ac:dyDescent="0.35">
      <c r="A436" s="12" t="s">
        <v>764</v>
      </c>
      <c r="B436" s="12" t="s">
        <v>925</v>
      </c>
      <c r="C436" s="12">
        <v>434</v>
      </c>
      <c r="D436" s="12">
        <v>1606</v>
      </c>
      <c r="E436" s="37">
        <v>393562</v>
      </c>
      <c r="G436" s="37">
        <v>79963</v>
      </c>
      <c r="H436" s="12">
        <v>0.02</v>
      </c>
      <c r="I436" s="37"/>
      <c r="K436" s="37"/>
      <c r="M436" s="37">
        <v>23963</v>
      </c>
      <c r="N436" s="12">
        <v>0.01</v>
      </c>
      <c r="O436" s="37"/>
      <c r="Q436" s="12">
        <v>1632</v>
      </c>
      <c r="R436" s="37"/>
      <c r="T436" s="37">
        <v>224</v>
      </c>
      <c r="U436" s="12">
        <v>0</v>
      </c>
      <c r="V436" s="37"/>
      <c r="X436" s="37">
        <v>409</v>
      </c>
      <c r="Y436" s="12">
        <v>0</v>
      </c>
      <c r="Z436" s="37">
        <v>8694</v>
      </c>
      <c r="AA436" s="12">
        <v>0</v>
      </c>
      <c r="AB436" s="37"/>
      <c r="AD436" s="37">
        <v>6351</v>
      </c>
      <c r="AE436" s="12">
        <v>0</v>
      </c>
      <c r="AF436" s="37"/>
      <c r="AH436" s="37">
        <v>206089</v>
      </c>
      <c r="AI436" s="12">
        <v>0.05</v>
      </c>
      <c r="AN436" s="37">
        <v>63155</v>
      </c>
      <c r="AO436" s="12">
        <v>0.01</v>
      </c>
      <c r="AP436" s="37">
        <v>4618</v>
      </c>
      <c r="AQ436" s="12">
        <v>0</v>
      </c>
      <c r="AR436" s="37"/>
      <c r="AT436" s="37">
        <v>96</v>
      </c>
      <c r="AU436" s="12">
        <v>0</v>
      </c>
      <c r="AV436" s="37"/>
      <c r="AX436" s="37"/>
      <c r="BA436" s="12">
        <v>4</v>
      </c>
      <c r="BB436" s="12">
        <v>191</v>
      </c>
      <c r="BC436" s="12">
        <v>294</v>
      </c>
      <c r="BD436" s="12">
        <v>9</v>
      </c>
      <c r="BH436" s="12">
        <v>20</v>
      </c>
      <c r="BI436" s="12">
        <v>375</v>
      </c>
      <c r="BJ436" s="12">
        <v>57</v>
      </c>
      <c r="BK436" s="12">
        <v>2</v>
      </c>
      <c r="BN436" s="12">
        <v>0</v>
      </c>
      <c r="BQ436" s="12">
        <v>0</v>
      </c>
      <c r="BV436" s="12">
        <v>0</v>
      </c>
      <c r="BY436" s="12">
        <v>0</v>
      </c>
      <c r="BZ436" s="12">
        <v>0</v>
      </c>
      <c r="CB436" s="12">
        <v>0</v>
      </c>
      <c r="CC436" s="12">
        <v>0</v>
      </c>
      <c r="CD436" s="12">
        <v>0</v>
      </c>
      <c r="CE436" s="12">
        <v>0</v>
      </c>
      <c r="CF436" s="12">
        <v>0</v>
      </c>
      <c r="CG436" s="12" t="s">
        <v>934</v>
      </c>
      <c r="CH436" s="12">
        <v>17.927</v>
      </c>
      <c r="CI436" s="12" t="s">
        <v>1247</v>
      </c>
      <c r="CJ436" s="12" t="s">
        <v>1248</v>
      </c>
      <c r="CK436" s="12" t="s">
        <v>932</v>
      </c>
      <c r="CL436" s="37">
        <v>440081391</v>
      </c>
      <c r="CM436" s="12">
        <v>14333</v>
      </c>
      <c r="CN436" s="12" t="s">
        <v>1509</v>
      </c>
      <c r="CO436" s="12" t="s">
        <v>1507</v>
      </c>
      <c r="CP436" s="12">
        <v>-1238.0770006047169</v>
      </c>
      <c r="CQ436" s="12">
        <v>68</v>
      </c>
      <c r="CS436" s="12"/>
      <c r="CT436" s="36" t="str">
        <f t="shared" si="6"/>
        <v>500mn</v>
      </c>
      <c r="CU436" s="36" t="str">
        <f>VLOOKUP(CK436,Mapping!B:C,2,FALSE)</f>
        <v>US/CA</v>
      </c>
    </row>
    <row r="437" spans="1:99" ht="16" customHeight="1" x14ac:dyDescent="0.35">
      <c r="A437" s="12" t="s">
        <v>766</v>
      </c>
      <c r="B437" s="12" t="s">
        <v>933</v>
      </c>
      <c r="C437" s="12">
        <v>435</v>
      </c>
      <c r="D437" s="12">
        <v>1565</v>
      </c>
      <c r="E437" s="37">
        <v>5453427</v>
      </c>
      <c r="G437" s="37">
        <v>84839</v>
      </c>
      <c r="H437" s="12">
        <v>0.01</v>
      </c>
      <c r="I437" s="37"/>
      <c r="K437" s="37">
        <v>444605</v>
      </c>
      <c r="L437" s="12">
        <v>0.06</v>
      </c>
      <c r="M437" s="37">
        <v>1040565</v>
      </c>
      <c r="N437" s="12">
        <v>0.13</v>
      </c>
      <c r="O437" s="37"/>
      <c r="Q437" s="12">
        <v>1000</v>
      </c>
      <c r="R437" s="37"/>
      <c r="T437" s="37"/>
      <c r="V437" s="37">
        <v>220637</v>
      </c>
      <c r="W437" s="12">
        <v>0.03</v>
      </c>
      <c r="X437" s="37">
        <v>248910</v>
      </c>
      <c r="Y437" s="12">
        <v>0.03</v>
      </c>
      <c r="Z437" s="37"/>
      <c r="AB437" s="37"/>
      <c r="AD437" s="37"/>
      <c r="AF437" s="37"/>
      <c r="AH437" s="37">
        <v>140360</v>
      </c>
      <c r="AI437" s="12">
        <v>0.02</v>
      </c>
      <c r="AK437" s="12">
        <v>10140</v>
      </c>
      <c r="AN437" s="37">
        <v>84180</v>
      </c>
      <c r="AO437" s="12">
        <v>0.01</v>
      </c>
      <c r="AP437" s="37">
        <v>67060</v>
      </c>
      <c r="AQ437" s="12">
        <v>0.01</v>
      </c>
      <c r="AR437" s="37"/>
      <c r="AT437" s="37">
        <v>3122271</v>
      </c>
      <c r="AU437" s="12">
        <v>0.39</v>
      </c>
      <c r="AV437" s="37"/>
      <c r="AX437" s="37"/>
      <c r="BA437" s="12">
        <v>2436</v>
      </c>
      <c r="BB437" s="12">
        <v>8294</v>
      </c>
      <c r="BD437" s="12">
        <v>292896</v>
      </c>
      <c r="BG437" s="12">
        <v>7198</v>
      </c>
      <c r="BH437" s="12">
        <v>270</v>
      </c>
      <c r="BI437" s="12">
        <v>500</v>
      </c>
      <c r="BN437" s="12">
        <v>0</v>
      </c>
      <c r="BQ437" s="12">
        <v>0</v>
      </c>
      <c r="BS437" s="12">
        <v>0</v>
      </c>
      <c r="BT437" s="12">
        <v>0</v>
      </c>
      <c r="BV437" s="12">
        <v>0</v>
      </c>
      <c r="BY437" s="12">
        <v>0</v>
      </c>
      <c r="BZ437" s="12">
        <v>0</v>
      </c>
      <c r="CC437" s="12">
        <v>0</v>
      </c>
      <c r="CF437" s="12">
        <v>0.25</v>
      </c>
      <c r="CG437" s="12" t="s">
        <v>980</v>
      </c>
      <c r="CH437" s="12">
        <v>86.77</v>
      </c>
      <c r="CI437" s="12" t="s">
        <v>1150</v>
      </c>
      <c r="CJ437" s="12"/>
      <c r="CK437" s="12" t="s">
        <v>1151</v>
      </c>
      <c r="CL437" s="37">
        <v>804358206</v>
      </c>
      <c r="CM437" s="12">
        <v>2132</v>
      </c>
      <c r="CN437" s="12" t="s">
        <v>1506</v>
      </c>
      <c r="CO437" s="12" t="s">
        <v>1507</v>
      </c>
      <c r="CP437" s="12">
        <v>4532.1709332795808</v>
      </c>
      <c r="CQ437" s="12">
        <v>77</v>
      </c>
      <c r="CS437" s="12"/>
      <c r="CT437" s="36" t="str">
        <f t="shared" si="6"/>
        <v>500mn - 1bn</v>
      </c>
      <c r="CU437" s="36" t="str">
        <f>VLOOKUP(CK437,Mapping!B:C,2,FALSE)</f>
        <v>EU</v>
      </c>
    </row>
    <row r="438" spans="1:99" ht="16" customHeight="1" x14ac:dyDescent="0.35">
      <c r="A438" s="12" t="s">
        <v>334</v>
      </c>
      <c r="B438" s="12" t="s">
        <v>933</v>
      </c>
      <c r="C438" s="12">
        <v>436</v>
      </c>
      <c r="D438" s="12">
        <v>1352</v>
      </c>
      <c r="E438" s="37">
        <v>54991592</v>
      </c>
      <c r="F438" s="12">
        <v>62569</v>
      </c>
      <c r="G438" s="37">
        <v>79281</v>
      </c>
      <c r="H438" s="12">
        <v>0</v>
      </c>
      <c r="I438" s="37">
        <v>3040695</v>
      </c>
      <c r="J438" s="12">
        <v>0.05</v>
      </c>
      <c r="K438" s="37">
        <v>20604312</v>
      </c>
      <c r="L438" s="12">
        <v>0.34</v>
      </c>
      <c r="M438" s="37">
        <v>86148</v>
      </c>
      <c r="N438" s="12">
        <v>0</v>
      </c>
      <c r="O438" s="37">
        <v>15365272</v>
      </c>
      <c r="P438" s="12">
        <v>0.25</v>
      </c>
      <c r="Q438" s="12">
        <v>22818</v>
      </c>
      <c r="R438" s="37">
        <v>1295472</v>
      </c>
      <c r="S438" s="12">
        <v>0.02</v>
      </c>
      <c r="T438" s="37"/>
      <c r="V438" s="37">
        <v>1106371</v>
      </c>
      <c r="W438" s="12">
        <v>0.02</v>
      </c>
      <c r="X438" s="37">
        <v>1781123</v>
      </c>
      <c r="Y438" s="12">
        <v>0.03</v>
      </c>
      <c r="Z438" s="37"/>
      <c r="AB438" s="37">
        <v>864657</v>
      </c>
      <c r="AC438" s="12">
        <v>0.01</v>
      </c>
      <c r="AD438" s="37"/>
      <c r="AF438" s="37">
        <v>742679</v>
      </c>
      <c r="AG438" s="12">
        <v>0.01</v>
      </c>
      <c r="AH438" s="37">
        <v>2881457</v>
      </c>
      <c r="AI438" s="12">
        <v>0.05</v>
      </c>
      <c r="AJ438" s="12">
        <v>48590</v>
      </c>
      <c r="AK438" s="12">
        <v>36364</v>
      </c>
      <c r="AL438" s="12">
        <v>1011758</v>
      </c>
      <c r="AM438" s="12">
        <v>28184</v>
      </c>
      <c r="AN438" s="37">
        <v>6113385</v>
      </c>
      <c r="AO438" s="12">
        <v>0.1</v>
      </c>
      <c r="AP438" s="37">
        <v>909937</v>
      </c>
      <c r="AQ438" s="12">
        <v>0.01</v>
      </c>
      <c r="AR438" s="37"/>
      <c r="AT438" s="37">
        <v>37516</v>
      </c>
      <c r="AU438" s="12">
        <v>0</v>
      </c>
      <c r="AV438" s="37"/>
      <c r="AX438" s="37">
        <v>83287</v>
      </c>
      <c r="AY438" s="12">
        <v>0</v>
      </c>
      <c r="AZ438" s="12">
        <v>96486</v>
      </c>
      <c r="BA438" s="12">
        <v>13476</v>
      </c>
      <c r="BB438" s="12">
        <v>482</v>
      </c>
      <c r="BD438" s="12">
        <v>2540</v>
      </c>
      <c r="BF438" s="12">
        <v>43396</v>
      </c>
      <c r="BG438" s="12">
        <v>333577</v>
      </c>
      <c r="BH438" s="12">
        <v>3941</v>
      </c>
      <c r="BI438" s="12">
        <v>36300</v>
      </c>
      <c r="BN438" s="12">
        <v>0</v>
      </c>
      <c r="BO438" s="12">
        <v>0.01</v>
      </c>
      <c r="BP438" s="12">
        <v>0</v>
      </c>
      <c r="BQ438" s="12">
        <v>0.01</v>
      </c>
      <c r="BR438" s="12">
        <v>0</v>
      </c>
      <c r="BS438" s="12">
        <v>0</v>
      </c>
      <c r="BT438" s="12">
        <v>0</v>
      </c>
      <c r="BU438" s="12">
        <v>0.01</v>
      </c>
      <c r="BV438" s="12">
        <v>0</v>
      </c>
      <c r="BW438" s="12">
        <v>0</v>
      </c>
      <c r="BX438" s="12">
        <v>0</v>
      </c>
      <c r="BY438" s="12">
        <v>0</v>
      </c>
      <c r="BZ438" s="12">
        <v>0</v>
      </c>
      <c r="CC438" s="12">
        <v>0</v>
      </c>
      <c r="CF438" s="12">
        <v>0</v>
      </c>
      <c r="CG438" s="12" t="s">
        <v>940</v>
      </c>
      <c r="CH438" s="12">
        <v>28.268000000000001</v>
      </c>
      <c r="CI438" s="12" t="s">
        <v>1104</v>
      </c>
      <c r="CJ438" s="12"/>
      <c r="CK438" s="12" t="s">
        <v>979</v>
      </c>
      <c r="CL438" s="37">
        <v>6146815967</v>
      </c>
      <c r="CM438" s="12">
        <v>5385</v>
      </c>
      <c r="CN438" s="12" t="s">
        <v>1506</v>
      </c>
      <c r="CO438" s="12" t="s">
        <v>1507</v>
      </c>
      <c r="CP438" s="12">
        <v>-19368.050796210438</v>
      </c>
      <c r="CQ438" s="12">
        <v>77</v>
      </c>
      <c r="CS438" s="12"/>
      <c r="CT438" s="36" t="str">
        <f t="shared" si="6"/>
        <v>1bn - 50bn</v>
      </c>
      <c r="CU438" s="36" t="str">
        <f>VLOOKUP(CK438,Mapping!B:C,2,FALSE)</f>
        <v>EU</v>
      </c>
    </row>
    <row r="439" spans="1:99" ht="16" customHeight="1" x14ac:dyDescent="0.35">
      <c r="A439" s="12" t="s">
        <v>43</v>
      </c>
      <c r="B439" s="12" t="s">
        <v>933</v>
      </c>
      <c r="E439" s="37">
        <v>6285861746</v>
      </c>
      <c r="F439" s="12">
        <v>3614450</v>
      </c>
      <c r="G439" s="37" t="s">
        <v>1505</v>
      </c>
      <c r="I439" s="37">
        <v>175653100</v>
      </c>
      <c r="J439" s="12">
        <v>0.14000000000000001</v>
      </c>
      <c r="K439" s="37">
        <v>1533004186</v>
      </c>
      <c r="L439" s="12">
        <v>1.21</v>
      </c>
      <c r="M439" s="37"/>
      <c r="O439" s="37">
        <v>1421540425</v>
      </c>
      <c r="P439" s="12">
        <v>1.1200000000000001</v>
      </c>
      <c r="Q439" s="12">
        <v>40362</v>
      </c>
      <c r="R439" s="37">
        <v>1020278130</v>
      </c>
      <c r="S439" s="12">
        <v>0.81</v>
      </c>
      <c r="T439" s="37"/>
      <c r="V439" s="37">
        <v>795534357</v>
      </c>
      <c r="W439" s="12">
        <v>0.63</v>
      </c>
      <c r="X439" s="37">
        <v>7248138</v>
      </c>
      <c r="Y439" s="12">
        <v>0.01</v>
      </c>
      <c r="Z439" s="37"/>
      <c r="AB439" s="37">
        <v>720899687</v>
      </c>
      <c r="AC439" s="12">
        <v>0.56999999999999995</v>
      </c>
      <c r="AD439" s="37"/>
      <c r="AF439" s="37">
        <v>489597900</v>
      </c>
      <c r="AG439" s="12">
        <v>0.39</v>
      </c>
      <c r="AH439" s="37">
        <v>5477931</v>
      </c>
      <c r="AI439" s="12">
        <v>0</v>
      </c>
      <c r="AJ439" s="12">
        <v>50265635</v>
      </c>
      <c r="AK439" s="12">
        <v>36560986</v>
      </c>
      <c r="AL439" s="12">
        <v>93604256</v>
      </c>
      <c r="AM439" s="12">
        <v>33680744</v>
      </c>
      <c r="AN439" s="37">
        <v>16671142</v>
      </c>
      <c r="AO439" s="12">
        <v>0.01</v>
      </c>
      <c r="AP439" s="37">
        <v>2828850</v>
      </c>
      <c r="AQ439" s="12">
        <v>0</v>
      </c>
      <c r="AR439" s="37">
        <v>0</v>
      </c>
      <c r="AS439" s="12">
        <v>0</v>
      </c>
      <c r="AT439" s="37"/>
      <c r="AV439" s="37"/>
      <c r="AX439" s="37">
        <v>97127900</v>
      </c>
      <c r="AY439" s="12">
        <v>0.08</v>
      </c>
      <c r="AZ439" s="12">
        <v>96379691</v>
      </c>
      <c r="BA439" s="12">
        <v>70935</v>
      </c>
      <c r="BE439" s="12">
        <v>0</v>
      </c>
      <c r="BF439" s="12">
        <v>36295092</v>
      </c>
      <c r="BG439" s="12">
        <v>24818831</v>
      </c>
      <c r="BH439" s="12">
        <v>9985</v>
      </c>
      <c r="BI439" s="12">
        <v>77825</v>
      </c>
      <c r="BM439" s="12">
        <v>0</v>
      </c>
      <c r="BO439" s="12">
        <v>0.52</v>
      </c>
      <c r="BP439" s="12">
        <v>1.56</v>
      </c>
      <c r="BQ439" s="12">
        <v>0.01</v>
      </c>
      <c r="BR439" s="12">
        <v>2.0099999999999998</v>
      </c>
      <c r="BS439" s="12">
        <v>0.27</v>
      </c>
      <c r="BT439" s="12">
        <v>1.1399999999999999</v>
      </c>
      <c r="BU439" s="12">
        <v>0.49</v>
      </c>
      <c r="BV439" s="12">
        <v>0.01</v>
      </c>
      <c r="BW439" s="12">
        <v>1.43</v>
      </c>
      <c r="BX439" s="12">
        <v>1.72</v>
      </c>
      <c r="BY439" s="12">
        <v>0.01</v>
      </c>
      <c r="BZ439" s="12">
        <v>0</v>
      </c>
      <c r="CG439" s="12" t="s">
        <v>963</v>
      </c>
      <c r="CH439" s="12">
        <v>22.83</v>
      </c>
      <c r="CI439" s="12" t="s">
        <v>964</v>
      </c>
      <c r="CJ439" s="12"/>
      <c r="CK439" s="12" t="s">
        <v>927</v>
      </c>
      <c r="CL439" s="37">
        <v>135091551532</v>
      </c>
      <c r="CN439" s="12" t="s">
        <v>1506</v>
      </c>
      <c r="CR439" s="12">
        <v>46037.041666666664</v>
      </c>
      <c r="CS439" s="12"/>
      <c r="CT439" s="36" t="str">
        <f t="shared" si="6"/>
        <v>100bn</v>
      </c>
      <c r="CU439" s="36" t="str">
        <f>VLOOKUP(CK439,Mapping!B:C,2,FALSE)</f>
        <v>CN</v>
      </c>
    </row>
    <row r="440" spans="1:99" ht="16" customHeight="1" x14ac:dyDescent="0.35">
      <c r="A440" s="12" t="s">
        <v>775</v>
      </c>
      <c r="B440" s="12" t="s">
        <v>925</v>
      </c>
      <c r="C440" s="12">
        <v>438</v>
      </c>
      <c r="D440" s="12">
        <v>1238</v>
      </c>
      <c r="E440" s="37">
        <v>17539592</v>
      </c>
      <c r="G440" s="37">
        <v>61640</v>
      </c>
      <c r="H440" s="12">
        <v>0</v>
      </c>
      <c r="I440" s="37"/>
      <c r="K440" s="37"/>
      <c r="M440" s="37">
        <v>81674</v>
      </c>
      <c r="N440" s="12">
        <v>0</v>
      </c>
      <c r="O440" s="37"/>
      <c r="Q440" s="12">
        <v>11996</v>
      </c>
      <c r="R440" s="37"/>
      <c r="T440" s="37">
        <v>672</v>
      </c>
      <c r="U440" s="12">
        <v>0</v>
      </c>
      <c r="V440" s="37"/>
      <c r="X440" s="37">
        <v>4747385</v>
      </c>
      <c r="Y440" s="12">
        <v>0.12</v>
      </c>
      <c r="Z440" s="37">
        <v>0</v>
      </c>
      <c r="AA440" s="12">
        <v>0</v>
      </c>
      <c r="AB440" s="37"/>
      <c r="AD440" s="37">
        <v>0</v>
      </c>
      <c r="AE440" s="12">
        <v>0</v>
      </c>
      <c r="AF440" s="37"/>
      <c r="AH440" s="37">
        <v>1514855</v>
      </c>
      <c r="AI440" s="12">
        <v>0.04</v>
      </c>
      <c r="AN440" s="37">
        <v>10588955</v>
      </c>
      <c r="AO440" s="12">
        <v>0.27</v>
      </c>
      <c r="AP440" s="37">
        <v>334098</v>
      </c>
      <c r="AQ440" s="12">
        <v>0.01</v>
      </c>
      <c r="AR440" s="37">
        <v>86401</v>
      </c>
      <c r="AS440" s="12">
        <v>0</v>
      </c>
      <c r="AT440" s="37">
        <v>123912</v>
      </c>
      <c r="AU440" s="12">
        <v>0</v>
      </c>
      <c r="AV440" s="37">
        <v>0</v>
      </c>
      <c r="AW440" s="12">
        <v>0</v>
      </c>
      <c r="AX440" s="37"/>
      <c r="BA440" s="12">
        <v>46461</v>
      </c>
      <c r="BB440" s="12">
        <v>651</v>
      </c>
      <c r="BC440" s="12">
        <v>0</v>
      </c>
      <c r="BD440" s="12">
        <v>11624</v>
      </c>
      <c r="BE440" s="12">
        <v>2317</v>
      </c>
      <c r="BH440" s="12">
        <v>1447</v>
      </c>
      <c r="BI440" s="12">
        <v>62875</v>
      </c>
      <c r="BJ440" s="12">
        <v>0</v>
      </c>
      <c r="BK440" s="12">
        <v>6</v>
      </c>
      <c r="BL440" s="12">
        <v>0</v>
      </c>
      <c r="BM440" s="12">
        <v>0</v>
      </c>
      <c r="BN440" s="12">
        <v>0</v>
      </c>
      <c r="BQ440" s="12">
        <v>0</v>
      </c>
      <c r="BV440" s="12">
        <v>0</v>
      </c>
      <c r="BY440" s="12">
        <v>0.01</v>
      </c>
      <c r="BZ440" s="12">
        <v>0</v>
      </c>
      <c r="CA440" s="12">
        <v>0</v>
      </c>
      <c r="CB440" s="12">
        <v>0</v>
      </c>
      <c r="CC440" s="12">
        <v>0</v>
      </c>
      <c r="CD440" s="12">
        <v>0</v>
      </c>
      <c r="CE440" s="12">
        <v>0</v>
      </c>
      <c r="CF440" s="12">
        <v>0.01</v>
      </c>
      <c r="CG440" s="12" t="s">
        <v>976</v>
      </c>
      <c r="CH440" s="12">
        <v>167.989</v>
      </c>
      <c r="CI440" s="12" t="s">
        <v>941</v>
      </c>
      <c r="CJ440" s="12" t="s">
        <v>941</v>
      </c>
      <c r="CK440" s="12" t="s">
        <v>932</v>
      </c>
      <c r="CL440" s="37">
        <v>3844373223</v>
      </c>
      <c r="CM440" s="12">
        <v>11238</v>
      </c>
      <c r="CN440" s="12" t="s">
        <v>1522</v>
      </c>
      <c r="CO440" s="12" t="s">
        <v>1507</v>
      </c>
      <c r="CP440" s="12">
        <v>45863.797621447287</v>
      </c>
      <c r="CQ440" s="12">
        <v>57</v>
      </c>
      <c r="CS440" s="12"/>
      <c r="CT440" s="36" t="str">
        <f t="shared" si="6"/>
        <v>1bn - 50bn</v>
      </c>
      <c r="CU440" s="36" t="str">
        <f>VLOOKUP(CK440,Mapping!B:C,2,FALSE)</f>
        <v>US/CA</v>
      </c>
    </row>
    <row r="441" spans="1:99" ht="16" customHeight="1" x14ac:dyDescent="0.35">
      <c r="A441" s="12" t="s">
        <v>706</v>
      </c>
      <c r="B441" s="12" t="s">
        <v>933</v>
      </c>
      <c r="C441" s="12">
        <v>439</v>
      </c>
      <c r="D441" s="12">
        <v>1229</v>
      </c>
      <c r="E441" s="37">
        <v>5125750</v>
      </c>
      <c r="F441" s="12">
        <v>2765</v>
      </c>
      <c r="G441" s="37">
        <v>88377</v>
      </c>
      <c r="H441" s="12">
        <v>0</v>
      </c>
      <c r="I441" s="37">
        <v>160625</v>
      </c>
      <c r="J441" s="12">
        <v>0</v>
      </c>
      <c r="K441" s="37">
        <v>599273</v>
      </c>
      <c r="L441" s="12">
        <v>0.01</v>
      </c>
      <c r="M441" s="37">
        <v>1015348</v>
      </c>
      <c r="N441" s="12">
        <v>0.02</v>
      </c>
      <c r="O441" s="37">
        <v>1656946</v>
      </c>
      <c r="P441" s="12">
        <v>0.03</v>
      </c>
      <c r="Q441" s="12">
        <v>63</v>
      </c>
      <c r="R441" s="37">
        <v>261202</v>
      </c>
      <c r="S441" s="12">
        <v>0</v>
      </c>
      <c r="T441" s="37">
        <v>312535</v>
      </c>
      <c r="U441" s="12">
        <v>0.01</v>
      </c>
      <c r="V441" s="37"/>
      <c r="X441" s="37">
        <v>332459</v>
      </c>
      <c r="Y441" s="12">
        <v>0.01</v>
      </c>
      <c r="Z441" s="37">
        <v>139539</v>
      </c>
      <c r="AA441" s="12">
        <v>0</v>
      </c>
      <c r="AB441" s="37">
        <v>20939</v>
      </c>
      <c r="AC441" s="12">
        <v>0</v>
      </c>
      <c r="AD441" s="37">
        <v>34561</v>
      </c>
      <c r="AE441" s="12">
        <v>0</v>
      </c>
      <c r="AF441" s="37">
        <v>214184</v>
      </c>
      <c r="AG441" s="12">
        <v>0</v>
      </c>
      <c r="AH441" s="37">
        <v>7956</v>
      </c>
      <c r="AI441" s="12">
        <v>0</v>
      </c>
      <c r="AJ441" s="12">
        <v>1460</v>
      </c>
      <c r="AL441" s="12">
        <v>109105</v>
      </c>
      <c r="AN441" s="37">
        <v>277881</v>
      </c>
      <c r="AO441" s="12">
        <v>0</v>
      </c>
      <c r="AP441" s="37">
        <v>3925</v>
      </c>
      <c r="AQ441" s="12">
        <v>0</v>
      </c>
      <c r="AR441" s="37"/>
      <c r="AT441" s="37"/>
      <c r="AV441" s="37"/>
      <c r="AX441" s="37"/>
      <c r="AZ441" s="12">
        <v>19676</v>
      </c>
      <c r="BA441" s="12">
        <v>2932</v>
      </c>
      <c r="BB441" s="12">
        <v>8093</v>
      </c>
      <c r="BC441" s="12">
        <v>4862</v>
      </c>
      <c r="BF441" s="12">
        <v>15878</v>
      </c>
      <c r="BG441" s="12">
        <v>7785</v>
      </c>
      <c r="BH441" s="12">
        <v>17</v>
      </c>
      <c r="BI441" s="12">
        <v>1650</v>
      </c>
      <c r="BJ441" s="12">
        <v>403</v>
      </c>
      <c r="BK441" s="12">
        <v>2271</v>
      </c>
      <c r="BN441" s="12">
        <v>0</v>
      </c>
      <c r="BO441" s="12">
        <v>0</v>
      </c>
      <c r="BP441" s="12">
        <v>0</v>
      </c>
      <c r="BQ441" s="12">
        <v>0</v>
      </c>
      <c r="BR441" s="12">
        <v>0</v>
      </c>
      <c r="BS441" s="12">
        <v>0</v>
      </c>
      <c r="BU441" s="12">
        <v>0</v>
      </c>
      <c r="BV441" s="12">
        <v>0</v>
      </c>
      <c r="BX441" s="12">
        <v>0</v>
      </c>
      <c r="BY441" s="12">
        <v>0</v>
      </c>
      <c r="BZ441" s="12">
        <v>0</v>
      </c>
      <c r="CB441" s="12">
        <v>0</v>
      </c>
      <c r="CC441" s="12">
        <v>0</v>
      </c>
      <c r="CD441" s="12">
        <v>0</v>
      </c>
      <c r="CE441" s="12">
        <v>0</v>
      </c>
      <c r="CG441" s="12" t="s">
        <v>929</v>
      </c>
      <c r="CH441" s="12">
        <v>42.113999999999997</v>
      </c>
      <c r="CI441" s="12" t="s">
        <v>1042</v>
      </c>
      <c r="CJ441" s="12"/>
      <c r="CK441" s="12" t="s">
        <v>1043</v>
      </c>
      <c r="CL441" s="37">
        <v>6552274741</v>
      </c>
      <c r="CM441" s="12">
        <v>1034</v>
      </c>
      <c r="CN441" s="12" t="s">
        <v>1506</v>
      </c>
      <c r="CO441" s="12" t="s">
        <v>1507</v>
      </c>
      <c r="CP441" s="12">
        <v>217772.88853053821</v>
      </c>
      <c r="CQ441" s="12">
        <v>81</v>
      </c>
      <c r="CS441" s="12"/>
      <c r="CT441" s="36" t="str">
        <f t="shared" si="6"/>
        <v>1bn - 50bn</v>
      </c>
      <c r="CU441" s="36" t="str">
        <f>VLOOKUP(CK441,Mapping!B:C,2,FALSE)</f>
        <v>Asia</v>
      </c>
    </row>
    <row r="442" spans="1:99" ht="16" customHeight="1" x14ac:dyDescent="0.35">
      <c r="A442" s="12" t="s">
        <v>777</v>
      </c>
      <c r="B442" s="12" t="s">
        <v>925</v>
      </c>
      <c r="C442" s="12">
        <v>440</v>
      </c>
      <c r="D442" s="12">
        <v>1216</v>
      </c>
      <c r="E442" s="37">
        <v>3935712</v>
      </c>
      <c r="G442" s="37">
        <v>60545</v>
      </c>
      <c r="H442" s="12">
        <v>0</v>
      </c>
      <c r="I442" s="37"/>
      <c r="K442" s="37"/>
      <c r="M442" s="37">
        <v>656030</v>
      </c>
      <c r="N442" s="12">
        <v>0.01</v>
      </c>
      <c r="O442" s="37"/>
      <c r="Q442" s="12">
        <v>3886</v>
      </c>
      <c r="R442" s="37"/>
      <c r="T442" s="37">
        <v>560</v>
      </c>
      <c r="U442" s="12">
        <v>0</v>
      </c>
      <c r="V442" s="37"/>
      <c r="X442" s="37">
        <v>138965</v>
      </c>
      <c r="Y442" s="12">
        <v>0</v>
      </c>
      <c r="Z442" s="37">
        <v>29452</v>
      </c>
      <c r="AA442" s="12">
        <v>0</v>
      </c>
      <c r="AB442" s="37"/>
      <c r="AD442" s="37">
        <v>99164</v>
      </c>
      <c r="AE442" s="12">
        <v>0</v>
      </c>
      <c r="AF442" s="37"/>
      <c r="AH442" s="37">
        <v>490724</v>
      </c>
      <c r="AI442" s="12">
        <v>0.01</v>
      </c>
      <c r="AN442" s="37">
        <v>1149417</v>
      </c>
      <c r="AO442" s="12">
        <v>0.02</v>
      </c>
      <c r="AP442" s="37">
        <v>972970</v>
      </c>
      <c r="AQ442" s="12">
        <v>0.02</v>
      </c>
      <c r="AR442" s="37">
        <v>337885</v>
      </c>
      <c r="AS442" s="12">
        <v>0.01</v>
      </c>
      <c r="AT442" s="37"/>
      <c r="AV442" s="37"/>
      <c r="AX442" s="37"/>
      <c r="BA442" s="12">
        <v>1360</v>
      </c>
      <c r="BB442" s="12">
        <v>5229</v>
      </c>
      <c r="BC442" s="12">
        <v>996</v>
      </c>
      <c r="BE442" s="12">
        <v>9061</v>
      </c>
      <c r="BH442" s="12">
        <v>4214</v>
      </c>
      <c r="BI442" s="12">
        <v>6825</v>
      </c>
      <c r="BJ442" s="12">
        <v>890</v>
      </c>
      <c r="BK442" s="12">
        <v>5</v>
      </c>
      <c r="BM442" s="12">
        <v>0.01</v>
      </c>
      <c r="BN442" s="12">
        <v>0</v>
      </c>
      <c r="BQ442" s="12">
        <v>0</v>
      </c>
      <c r="BV442" s="12">
        <v>0</v>
      </c>
      <c r="BY442" s="12">
        <v>0</v>
      </c>
      <c r="BZ442" s="12">
        <v>0</v>
      </c>
      <c r="CB442" s="12">
        <v>0</v>
      </c>
      <c r="CC442" s="12">
        <v>0</v>
      </c>
      <c r="CD442" s="12">
        <v>0</v>
      </c>
      <c r="CE442" s="12">
        <v>0</v>
      </c>
      <c r="CG442" s="12" t="s">
        <v>991</v>
      </c>
      <c r="CH442" s="12">
        <v>42.493000000000002</v>
      </c>
      <c r="CI442" s="12" t="s">
        <v>1250</v>
      </c>
      <c r="CJ442" s="12" t="s">
        <v>946</v>
      </c>
      <c r="CK442" s="12" t="s">
        <v>932</v>
      </c>
      <c r="CL442" s="37">
        <v>4825833546</v>
      </c>
      <c r="CM442" s="12">
        <v>11283</v>
      </c>
      <c r="CN442" s="12" t="s">
        <v>1509</v>
      </c>
      <c r="CO442" s="12" t="s">
        <v>1507</v>
      </c>
      <c r="CP442" s="12">
        <v>42685.889941544046</v>
      </c>
      <c r="CQ442" s="12">
        <v>53</v>
      </c>
      <c r="CS442" s="12"/>
      <c r="CT442" s="36" t="str">
        <f t="shared" si="6"/>
        <v>1bn - 50bn</v>
      </c>
      <c r="CU442" s="36" t="str">
        <f>VLOOKUP(CK442,Mapping!B:C,2,FALSE)</f>
        <v>US/CA</v>
      </c>
    </row>
    <row r="443" spans="1:99" ht="16" customHeight="1" x14ac:dyDescent="0.35">
      <c r="A443" s="12" t="s">
        <v>778</v>
      </c>
      <c r="B443" s="12" t="s">
        <v>933</v>
      </c>
      <c r="C443" s="12">
        <v>441</v>
      </c>
      <c r="D443" s="12">
        <v>1176</v>
      </c>
      <c r="E443" s="37">
        <v>19862837</v>
      </c>
      <c r="G443" s="37">
        <v>63751</v>
      </c>
      <c r="H443" s="12">
        <v>0</v>
      </c>
      <c r="I443" s="37"/>
      <c r="K443" s="37"/>
      <c r="M443" s="37">
        <v>5279952</v>
      </c>
      <c r="N443" s="12">
        <v>0.03</v>
      </c>
      <c r="O443" s="37"/>
      <c r="Q443" s="12">
        <v>12946</v>
      </c>
      <c r="R443" s="37"/>
      <c r="T443" s="37">
        <v>74031</v>
      </c>
      <c r="U443" s="12">
        <v>0</v>
      </c>
      <c r="V443" s="37"/>
      <c r="X443" s="37"/>
      <c r="Z443" s="37">
        <v>3325557</v>
      </c>
      <c r="AA443" s="12">
        <v>0.02</v>
      </c>
      <c r="AB443" s="37"/>
      <c r="AD443" s="37">
        <v>3413444</v>
      </c>
      <c r="AE443" s="12">
        <v>0.02</v>
      </c>
      <c r="AF443" s="37"/>
      <c r="AH443" s="37">
        <v>1634821</v>
      </c>
      <c r="AI443" s="12">
        <v>0.01</v>
      </c>
      <c r="AN443" s="37">
        <v>6071281</v>
      </c>
      <c r="AO443" s="12">
        <v>0.04</v>
      </c>
      <c r="AP443" s="37"/>
      <c r="AR443" s="37"/>
      <c r="AT443" s="37"/>
      <c r="AV443" s="37"/>
      <c r="AX443" s="37"/>
      <c r="BB443" s="12">
        <v>42039</v>
      </c>
      <c r="BC443" s="12">
        <v>112397</v>
      </c>
      <c r="BI443" s="12">
        <v>36050</v>
      </c>
      <c r="BJ443" s="12">
        <v>30563</v>
      </c>
      <c r="BK443" s="12">
        <v>630</v>
      </c>
      <c r="BN443" s="12">
        <v>0</v>
      </c>
      <c r="BQ443" s="12">
        <v>0</v>
      </c>
      <c r="BY443" s="12">
        <v>0</v>
      </c>
      <c r="CB443" s="12">
        <v>0.01</v>
      </c>
      <c r="CC443" s="12">
        <v>0</v>
      </c>
      <c r="CD443" s="12">
        <v>0.01</v>
      </c>
      <c r="CE443" s="12">
        <v>0</v>
      </c>
      <c r="CG443" s="12" t="s">
        <v>940</v>
      </c>
      <c r="CH443" s="12">
        <v>30.41</v>
      </c>
      <c r="CI443" s="12" t="s">
        <v>1251</v>
      </c>
      <c r="CJ443" s="12"/>
      <c r="CK443" s="12" t="s">
        <v>1252</v>
      </c>
      <c r="CL443" s="37">
        <v>16465662897</v>
      </c>
      <c r="CM443" s="12">
        <v>1221</v>
      </c>
      <c r="CN443" s="12" t="s">
        <v>1506</v>
      </c>
      <c r="CO443" s="12" t="s">
        <v>1507</v>
      </c>
      <c r="CP443" s="12">
        <v>58552.791775851641</v>
      </c>
      <c r="CQ443" s="12">
        <v>93</v>
      </c>
      <c r="CS443" s="12"/>
      <c r="CT443" s="36" t="str">
        <f t="shared" si="6"/>
        <v>1bn - 50bn</v>
      </c>
      <c r="CU443" s="36" t="str">
        <f>VLOOKUP(CK443,Mapping!B:C,2,FALSE)</f>
        <v>LATAM</v>
      </c>
    </row>
    <row r="444" spans="1:99" ht="16" customHeight="1" x14ac:dyDescent="0.35">
      <c r="A444" s="12" t="s">
        <v>779</v>
      </c>
      <c r="B444" s="12" t="s">
        <v>933</v>
      </c>
      <c r="C444" s="12">
        <v>442</v>
      </c>
      <c r="D444" s="12">
        <v>1146</v>
      </c>
      <c r="E444" s="37">
        <v>7551893</v>
      </c>
      <c r="G444" s="37">
        <v>57059</v>
      </c>
      <c r="H444" s="12">
        <v>0</v>
      </c>
      <c r="I444" s="37"/>
      <c r="K444" s="37">
        <v>728860</v>
      </c>
      <c r="L444" s="12">
        <v>0.04</v>
      </c>
      <c r="M444" s="37">
        <v>1534501</v>
      </c>
      <c r="N444" s="12">
        <v>0.09</v>
      </c>
      <c r="O444" s="37">
        <v>478381</v>
      </c>
      <c r="P444" s="12">
        <v>0.03</v>
      </c>
      <c r="Q444" s="12">
        <v>44</v>
      </c>
      <c r="R444" s="37"/>
      <c r="T444" s="37"/>
      <c r="V444" s="37"/>
      <c r="X444" s="37"/>
      <c r="Z444" s="37">
        <v>1159144</v>
      </c>
      <c r="AA444" s="12">
        <v>7.0000000000000007E-2</v>
      </c>
      <c r="AB444" s="37"/>
      <c r="AD444" s="37">
        <v>349970</v>
      </c>
      <c r="AE444" s="12">
        <v>0.02</v>
      </c>
      <c r="AF444" s="37"/>
      <c r="AH444" s="37">
        <v>5556</v>
      </c>
      <c r="AI444" s="12">
        <v>0</v>
      </c>
      <c r="AL444" s="12">
        <v>31500</v>
      </c>
      <c r="AN444" s="37">
        <v>1943985</v>
      </c>
      <c r="AO444" s="12">
        <v>0.11</v>
      </c>
      <c r="AP444" s="37">
        <v>991903</v>
      </c>
      <c r="AQ444" s="12">
        <v>0.06</v>
      </c>
      <c r="AR444" s="37">
        <v>302534</v>
      </c>
      <c r="AS444" s="12">
        <v>0.02</v>
      </c>
      <c r="AT444" s="37"/>
      <c r="AV444" s="37"/>
      <c r="AX444" s="37"/>
      <c r="BB444" s="12">
        <v>12231</v>
      </c>
      <c r="BC444" s="12">
        <v>39200</v>
      </c>
      <c r="BE444" s="12">
        <v>8113</v>
      </c>
      <c r="BG444" s="12">
        <v>11800</v>
      </c>
      <c r="BH444" s="12">
        <v>4296</v>
      </c>
      <c r="BI444" s="12">
        <v>9075</v>
      </c>
      <c r="BJ444" s="12">
        <v>3141</v>
      </c>
      <c r="BM444" s="12">
        <v>0.01</v>
      </c>
      <c r="BN444" s="12">
        <v>0</v>
      </c>
      <c r="BQ444" s="12">
        <v>0</v>
      </c>
      <c r="BS444" s="12">
        <v>0</v>
      </c>
      <c r="BU444" s="12">
        <v>0</v>
      </c>
      <c r="BV444" s="12">
        <v>0</v>
      </c>
      <c r="BY444" s="12">
        <v>0</v>
      </c>
      <c r="CB444" s="12">
        <v>0</v>
      </c>
      <c r="CC444" s="12">
        <v>0</v>
      </c>
      <c r="CD444" s="12">
        <v>0</v>
      </c>
      <c r="CG444" s="12" t="s">
        <v>929</v>
      </c>
      <c r="CH444" s="12">
        <v>89.694999999999993</v>
      </c>
      <c r="CI444" s="12" t="s">
        <v>1064</v>
      </c>
      <c r="CJ444" s="12"/>
      <c r="CK444" s="12" t="s">
        <v>1064</v>
      </c>
      <c r="CL444" s="37">
        <v>1697458251</v>
      </c>
      <c r="CM444" s="12">
        <v>870</v>
      </c>
      <c r="CN444" s="12" t="s">
        <v>1506</v>
      </c>
      <c r="CO444" s="12" t="s">
        <v>1507</v>
      </c>
      <c r="CP444" s="12">
        <v>39867.647651683124</v>
      </c>
      <c r="CQ444" s="12">
        <v>89</v>
      </c>
      <c r="CS444" s="12"/>
      <c r="CT444" s="36" t="str">
        <f t="shared" si="6"/>
        <v>1bn - 50bn</v>
      </c>
      <c r="CU444" s="36" t="str">
        <f>VLOOKUP(CK444,Mapping!B:C,2,FALSE)</f>
        <v>EU</v>
      </c>
    </row>
    <row r="445" spans="1:99" ht="16" customHeight="1" x14ac:dyDescent="0.35">
      <c r="A445" s="12" t="s">
        <v>767</v>
      </c>
      <c r="B445" s="12" t="s">
        <v>925</v>
      </c>
      <c r="C445" s="12">
        <v>443</v>
      </c>
      <c r="D445" s="12">
        <v>1139</v>
      </c>
      <c r="E445" s="37">
        <v>2655399</v>
      </c>
      <c r="F445" s="12">
        <v>415</v>
      </c>
      <c r="G445" s="37">
        <v>61745</v>
      </c>
      <c r="H445" s="12">
        <v>0.11</v>
      </c>
      <c r="I445" s="37">
        <v>24108</v>
      </c>
      <c r="J445" s="12">
        <v>0.04</v>
      </c>
      <c r="K445" s="37"/>
      <c r="M445" s="37">
        <v>810139</v>
      </c>
      <c r="N445" s="12">
        <v>1.45</v>
      </c>
      <c r="O445" s="37"/>
      <c r="Q445" s="12">
        <v>353</v>
      </c>
      <c r="R445" s="37"/>
      <c r="T445" s="37"/>
      <c r="V445" s="37"/>
      <c r="X445" s="37">
        <v>142229</v>
      </c>
      <c r="Y445" s="12">
        <v>0.25</v>
      </c>
      <c r="Z445" s="37"/>
      <c r="AB445" s="37"/>
      <c r="AD445" s="37"/>
      <c r="AF445" s="37"/>
      <c r="AH445" s="37">
        <v>49547</v>
      </c>
      <c r="AI445" s="12">
        <v>0.09</v>
      </c>
      <c r="AN445" s="37">
        <v>1048041</v>
      </c>
      <c r="AO445" s="12">
        <v>1.87</v>
      </c>
      <c r="AP445" s="37">
        <v>519590</v>
      </c>
      <c r="AQ445" s="12">
        <v>0.93</v>
      </c>
      <c r="AR445" s="37"/>
      <c r="AT445" s="37"/>
      <c r="AV445" s="37"/>
      <c r="AX445" s="37"/>
      <c r="BA445" s="12">
        <v>1424</v>
      </c>
      <c r="BB445" s="12">
        <v>6143</v>
      </c>
      <c r="BH445" s="12">
        <v>2092</v>
      </c>
      <c r="BI445" s="12">
        <v>6225</v>
      </c>
      <c r="BN445" s="12">
        <v>0</v>
      </c>
      <c r="BO445" s="12">
        <v>0</v>
      </c>
      <c r="BQ445" s="12">
        <v>0</v>
      </c>
      <c r="BV445" s="12">
        <v>0</v>
      </c>
      <c r="BY445" s="12">
        <v>0</v>
      </c>
      <c r="BZ445" s="12">
        <v>0</v>
      </c>
      <c r="CC445" s="12">
        <v>0</v>
      </c>
      <c r="CG445" s="12" t="s">
        <v>929</v>
      </c>
      <c r="CH445" s="12">
        <v>12.327</v>
      </c>
      <c r="CI445" s="12" t="s">
        <v>983</v>
      </c>
      <c r="CJ445" s="12" t="s">
        <v>984</v>
      </c>
      <c r="CK445" s="12" t="s">
        <v>985</v>
      </c>
      <c r="CL445" s="37">
        <v>55928777</v>
      </c>
      <c r="CM445" s="12">
        <v>978</v>
      </c>
      <c r="CN445" s="12" t="s">
        <v>1506</v>
      </c>
      <c r="CO445" s="12" t="s">
        <v>1507</v>
      </c>
      <c r="CP445" s="12">
        <v>3296.4120137069144</v>
      </c>
      <c r="CQ445" s="12">
        <v>95</v>
      </c>
      <c r="CS445" s="12"/>
      <c r="CT445" s="36" t="str">
        <f t="shared" si="6"/>
        <v>500mn</v>
      </c>
      <c r="CU445" s="36" t="str">
        <f>VLOOKUP(CK445,Mapping!B:C,2,FALSE)</f>
        <v>US/CA</v>
      </c>
    </row>
    <row r="446" spans="1:99" ht="16" customHeight="1" x14ac:dyDescent="0.35">
      <c r="A446" s="12" t="s">
        <v>302</v>
      </c>
      <c r="B446" s="12" t="s">
        <v>925</v>
      </c>
      <c r="C446" s="12">
        <v>444</v>
      </c>
      <c r="D446" s="12">
        <v>1100</v>
      </c>
      <c r="E446" s="37">
        <v>94003795</v>
      </c>
      <c r="F446" s="12">
        <v>88050</v>
      </c>
      <c r="G446" s="37">
        <v>79101</v>
      </c>
      <c r="H446" s="12">
        <v>0</v>
      </c>
      <c r="I446" s="37">
        <v>5593962</v>
      </c>
      <c r="J446" s="12">
        <v>0.22</v>
      </c>
      <c r="K446" s="37">
        <v>51390473</v>
      </c>
      <c r="L446" s="12">
        <v>2.0699999999999998</v>
      </c>
      <c r="M446" s="37"/>
      <c r="O446" s="37">
        <v>23970735</v>
      </c>
      <c r="P446" s="12">
        <v>0.96</v>
      </c>
      <c r="R446" s="37">
        <v>5416133</v>
      </c>
      <c r="S446" s="12">
        <v>0.22</v>
      </c>
      <c r="T446" s="37"/>
      <c r="V446" s="37"/>
      <c r="X446" s="37"/>
      <c r="Z446" s="37"/>
      <c r="AB446" s="37">
        <v>7553391</v>
      </c>
      <c r="AC446" s="12">
        <v>0.3</v>
      </c>
      <c r="AD446" s="37"/>
      <c r="AF446" s="37"/>
      <c r="AH446" s="37"/>
      <c r="AJ446" s="12">
        <v>365400</v>
      </c>
      <c r="AL446" s="12">
        <v>1306212</v>
      </c>
      <c r="AN446" s="37"/>
      <c r="AP446" s="37"/>
      <c r="AR446" s="37"/>
      <c r="AT446" s="37"/>
      <c r="AV446" s="37"/>
      <c r="AX446" s="37"/>
      <c r="AZ446" s="12">
        <v>407990</v>
      </c>
      <c r="BG446" s="12">
        <v>667600</v>
      </c>
      <c r="BN446" s="12">
        <v>0</v>
      </c>
      <c r="BO446" s="12">
        <v>0.01</v>
      </c>
      <c r="BR446" s="12">
        <v>0.01</v>
      </c>
      <c r="BS446" s="12">
        <v>0.01</v>
      </c>
      <c r="BU446" s="12">
        <v>0.01</v>
      </c>
      <c r="BX446" s="12">
        <v>0.01</v>
      </c>
      <c r="CG446" s="12" t="s">
        <v>929</v>
      </c>
      <c r="CH446" s="12">
        <v>24.359000000000002</v>
      </c>
      <c r="CI446" s="12" t="s">
        <v>950</v>
      </c>
      <c r="CJ446" s="12"/>
      <c r="CK446" s="12" t="s">
        <v>951</v>
      </c>
      <c r="CL446" s="37">
        <v>2560513616</v>
      </c>
      <c r="CM446" s="12">
        <v>729</v>
      </c>
      <c r="CN446" s="12" t="s">
        <v>1506</v>
      </c>
      <c r="CO446" s="12" t="s">
        <v>1507</v>
      </c>
      <c r="CP446" s="12">
        <v>372175.67022777663</v>
      </c>
      <c r="CQ446" s="12">
        <v>96</v>
      </c>
      <c r="CS446" s="12"/>
      <c r="CT446" s="36" t="str">
        <f t="shared" si="6"/>
        <v>1bn - 50bn</v>
      </c>
      <c r="CU446" s="36" t="str">
        <f>VLOOKUP(CK446,Mapping!B:C,2,FALSE)</f>
        <v>HK</v>
      </c>
    </row>
    <row r="447" spans="1:99" ht="16" customHeight="1" x14ac:dyDescent="0.35">
      <c r="A447" s="12" t="s">
        <v>783</v>
      </c>
      <c r="B447" s="12" t="s">
        <v>925</v>
      </c>
      <c r="C447" s="12">
        <v>445</v>
      </c>
      <c r="D447" s="12">
        <v>1031</v>
      </c>
      <c r="E447" s="37">
        <v>2149199</v>
      </c>
      <c r="G447" s="37">
        <v>51333</v>
      </c>
      <c r="H447" s="12">
        <v>0.01</v>
      </c>
      <c r="I447" s="37"/>
      <c r="K447" s="37"/>
      <c r="M447" s="37">
        <v>754266</v>
      </c>
      <c r="N447" s="12">
        <v>0.08</v>
      </c>
      <c r="O447" s="37"/>
      <c r="Q447" s="12">
        <v>4155</v>
      </c>
      <c r="R447" s="37"/>
      <c r="T447" s="37">
        <v>206753</v>
      </c>
      <c r="U447" s="12">
        <v>0.02</v>
      </c>
      <c r="V447" s="37"/>
      <c r="X447" s="37"/>
      <c r="Z447" s="37"/>
      <c r="AB447" s="37"/>
      <c r="AD447" s="37"/>
      <c r="AF447" s="37"/>
      <c r="AH447" s="37">
        <v>524693</v>
      </c>
      <c r="AI447" s="12">
        <v>0.06</v>
      </c>
      <c r="AN447" s="37">
        <v>488397</v>
      </c>
      <c r="AO447" s="12">
        <v>0.05</v>
      </c>
      <c r="AP447" s="37">
        <v>123757</v>
      </c>
      <c r="AQ447" s="12">
        <v>0.01</v>
      </c>
      <c r="AR447" s="37"/>
      <c r="AT447" s="37">
        <v>0</v>
      </c>
      <c r="AU447" s="12">
        <v>0</v>
      </c>
      <c r="AV447" s="37"/>
      <c r="AX447" s="37"/>
      <c r="BB447" s="12">
        <v>6012</v>
      </c>
      <c r="BD447" s="12">
        <v>0</v>
      </c>
      <c r="BH447" s="12">
        <v>536</v>
      </c>
      <c r="BI447" s="12">
        <v>2900</v>
      </c>
      <c r="BK447" s="12">
        <v>1847</v>
      </c>
      <c r="BN447" s="12">
        <v>0</v>
      </c>
      <c r="BQ447" s="12">
        <v>0</v>
      </c>
      <c r="BV447" s="12">
        <v>0</v>
      </c>
      <c r="BY447" s="12">
        <v>0</v>
      </c>
      <c r="CC447" s="12">
        <v>0</v>
      </c>
      <c r="CE447" s="12">
        <v>0</v>
      </c>
      <c r="CF447" s="12">
        <v>0</v>
      </c>
      <c r="CG447" s="12" t="s">
        <v>934</v>
      </c>
      <c r="CH447" s="12">
        <v>111.367</v>
      </c>
      <c r="CI447" s="12" t="s">
        <v>1129</v>
      </c>
      <c r="CJ447" s="12" t="s">
        <v>1130</v>
      </c>
      <c r="CK447" s="12" t="s">
        <v>932</v>
      </c>
      <c r="CL447" s="37">
        <v>774078199</v>
      </c>
      <c r="CM447" s="12">
        <v>11728</v>
      </c>
      <c r="CN447" s="12" t="s">
        <v>1534</v>
      </c>
      <c r="CO447" s="12" t="s">
        <v>1507</v>
      </c>
      <c r="CP447" s="12">
        <v>22044.567627494456</v>
      </c>
      <c r="CQ447" s="12">
        <v>78</v>
      </c>
      <c r="CS447" s="12"/>
      <c r="CT447" s="36" t="str">
        <f t="shared" si="6"/>
        <v>500mn - 1bn</v>
      </c>
      <c r="CU447" s="36" t="str">
        <f>VLOOKUP(CK447,Mapping!B:C,2,FALSE)</f>
        <v>US/CA</v>
      </c>
    </row>
    <row r="448" spans="1:99" ht="16" customHeight="1" x14ac:dyDescent="0.35">
      <c r="A448" s="12" t="s">
        <v>784</v>
      </c>
      <c r="B448" s="12" t="s">
        <v>933</v>
      </c>
      <c r="C448" s="12">
        <v>446</v>
      </c>
      <c r="D448" s="12">
        <v>1025</v>
      </c>
      <c r="E448" s="37">
        <v>3859898</v>
      </c>
      <c r="G448" s="37">
        <v>51035</v>
      </c>
      <c r="H448" s="12">
        <v>0.01</v>
      </c>
      <c r="I448" s="37"/>
      <c r="K448" s="37"/>
      <c r="M448" s="37">
        <v>2878178</v>
      </c>
      <c r="N448" s="12">
        <v>0.47</v>
      </c>
      <c r="O448" s="37"/>
      <c r="Q448" s="12">
        <v>1752</v>
      </c>
      <c r="R448" s="37"/>
      <c r="T448" s="37"/>
      <c r="V448" s="37"/>
      <c r="X448" s="37">
        <v>17882</v>
      </c>
      <c r="Y448" s="12">
        <v>0</v>
      </c>
      <c r="Z448" s="37">
        <v>25135</v>
      </c>
      <c r="AA448" s="12">
        <v>0</v>
      </c>
      <c r="AB448" s="37"/>
      <c r="AD448" s="37">
        <v>26184</v>
      </c>
      <c r="AE448" s="12">
        <v>0</v>
      </c>
      <c r="AF448" s="37"/>
      <c r="AH448" s="37">
        <v>221243</v>
      </c>
      <c r="AI448" s="12">
        <v>0.04</v>
      </c>
      <c r="AN448" s="37">
        <v>589445</v>
      </c>
      <c r="AO448" s="12">
        <v>0.1</v>
      </c>
      <c r="AP448" s="37">
        <v>50796</v>
      </c>
      <c r="AQ448" s="12">
        <v>0.01</v>
      </c>
      <c r="AR448" s="37"/>
      <c r="AT448" s="37"/>
      <c r="AV448" s="37"/>
      <c r="AX448" s="37"/>
      <c r="BA448" s="12">
        <v>175</v>
      </c>
      <c r="BB448" s="12">
        <v>22941</v>
      </c>
      <c r="BC448" s="12">
        <v>850</v>
      </c>
      <c r="BH448" s="12">
        <v>220</v>
      </c>
      <c r="BI448" s="12">
        <v>3500</v>
      </c>
      <c r="BJ448" s="12">
        <v>235</v>
      </c>
      <c r="BN448" s="12">
        <v>0</v>
      </c>
      <c r="BQ448" s="12">
        <v>0</v>
      </c>
      <c r="BV448" s="12">
        <v>0</v>
      </c>
      <c r="BY448" s="12">
        <v>0</v>
      </c>
      <c r="BZ448" s="12">
        <v>0</v>
      </c>
      <c r="CB448" s="12">
        <v>0</v>
      </c>
      <c r="CC448" s="12">
        <v>0</v>
      </c>
      <c r="CD448" s="12">
        <v>0</v>
      </c>
      <c r="CG448" s="12"/>
      <c r="CH448" s="12">
        <v>84.331000000000003</v>
      </c>
      <c r="CI448" s="12" t="s">
        <v>1023</v>
      </c>
      <c r="CJ448" s="12"/>
      <c r="CK448" s="12" t="s">
        <v>979</v>
      </c>
      <c r="CL448" s="37">
        <v>611776662</v>
      </c>
      <c r="CM448" s="12">
        <v>13288</v>
      </c>
      <c r="CN448" s="12" t="s">
        <v>1506</v>
      </c>
      <c r="CO448" s="12" t="s">
        <v>1507</v>
      </c>
      <c r="CP448" s="12">
        <v>6043.2372505543235</v>
      </c>
      <c r="CQ448" s="12">
        <v>66</v>
      </c>
      <c r="CS448" s="12"/>
      <c r="CT448" s="36" t="str">
        <f t="shared" si="6"/>
        <v>500mn - 1bn</v>
      </c>
      <c r="CU448" s="36" t="str">
        <f>VLOOKUP(CK448,Mapping!B:C,2,FALSE)</f>
        <v>EU</v>
      </c>
    </row>
    <row r="449" spans="1:99" ht="16" customHeight="1" x14ac:dyDescent="0.35">
      <c r="A449" s="12" t="s">
        <v>785</v>
      </c>
      <c r="B449" s="12" t="s">
        <v>925</v>
      </c>
      <c r="C449" s="12">
        <v>447</v>
      </c>
      <c r="D449" s="12">
        <v>1019</v>
      </c>
      <c r="E449" s="37">
        <v>43179671</v>
      </c>
      <c r="G449" s="37">
        <v>50736</v>
      </c>
      <c r="H449" s="12">
        <v>0</v>
      </c>
      <c r="I449" s="37"/>
      <c r="K449" s="37"/>
      <c r="M449" s="37">
        <v>1756064</v>
      </c>
      <c r="N449" s="12">
        <v>0.01</v>
      </c>
      <c r="O449" s="37"/>
      <c r="Q449" s="12">
        <v>9126</v>
      </c>
      <c r="R449" s="37"/>
      <c r="T449" s="37">
        <v>1169437</v>
      </c>
      <c r="U449" s="12">
        <v>0</v>
      </c>
      <c r="V449" s="37"/>
      <c r="X449" s="37"/>
      <c r="Z449" s="37">
        <v>163877</v>
      </c>
      <c r="AA449" s="12">
        <v>0</v>
      </c>
      <c r="AB449" s="37"/>
      <c r="AD449" s="37">
        <v>1226</v>
      </c>
      <c r="AE449" s="12">
        <v>0</v>
      </c>
      <c r="AF449" s="37"/>
      <c r="AH449" s="37">
        <v>1152431</v>
      </c>
      <c r="AI449" s="12">
        <v>0</v>
      </c>
      <c r="AN449" s="37">
        <v>37442376</v>
      </c>
      <c r="AO449" s="12">
        <v>0.11</v>
      </c>
      <c r="AP449" s="37">
        <v>1443524</v>
      </c>
      <c r="AQ449" s="12">
        <v>0</v>
      </c>
      <c r="AR449" s="37"/>
      <c r="AT449" s="37"/>
      <c r="AV449" s="37"/>
      <c r="AX449" s="37"/>
      <c r="BB449" s="12">
        <v>13997</v>
      </c>
      <c r="BC449" s="12">
        <v>5542</v>
      </c>
      <c r="BH449" s="12">
        <v>6252</v>
      </c>
      <c r="BI449" s="12">
        <v>222325</v>
      </c>
      <c r="BJ449" s="12">
        <v>11</v>
      </c>
      <c r="BK449" s="12">
        <v>10447</v>
      </c>
      <c r="BN449" s="12">
        <v>0</v>
      </c>
      <c r="BQ449" s="12">
        <v>0</v>
      </c>
      <c r="BV449" s="12">
        <v>0.01</v>
      </c>
      <c r="BY449" s="12">
        <v>0.03</v>
      </c>
      <c r="CB449" s="12">
        <v>0</v>
      </c>
      <c r="CC449" s="12">
        <v>0</v>
      </c>
      <c r="CD449" s="12">
        <v>0</v>
      </c>
      <c r="CE449" s="12">
        <v>0</v>
      </c>
      <c r="CG449" s="12" t="s">
        <v>929</v>
      </c>
      <c r="CH449" s="12">
        <v>15.144</v>
      </c>
      <c r="CI449" s="12" t="s">
        <v>1254</v>
      </c>
      <c r="CJ449" s="12" t="s">
        <v>1072</v>
      </c>
      <c r="CK449" s="12" t="s">
        <v>932</v>
      </c>
      <c r="CL449" s="37">
        <v>34346480312</v>
      </c>
      <c r="CM449" s="12">
        <v>787</v>
      </c>
      <c r="CN449" s="12" t="s">
        <v>1535</v>
      </c>
      <c r="CO449" s="12" t="s">
        <v>1507</v>
      </c>
      <c r="CP449" s="12">
        <v>129727.97823019551</v>
      </c>
      <c r="CQ449" s="12">
        <v>62</v>
      </c>
      <c r="CS449" s="12"/>
      <c r="CT449" s="36" t="str">
        <f t="shared" si="6"/>
        <v>1bn - 50bn</v>
      </c>
      <c r="CU449" s="36" t="str">
        <f>VLOOKUP(CK449,Mapping!B:C,2,FALSE)</f>
        <v>US/CA</v>
      </c>
    </row>
    <row r="450" spans="1:99" ht="16" customHeight="1" x14ac:dyDescent="0.35">
      <c r="A450" s="12" t="s">
        <v>750</v>
      </c>
      <c r="B450" s="12" t="s">
        <v>933</v>
      </c>
      <c r="C450" s="12">
        <v>448</v>
      </c>
      <c r="D450" s="12">
        <v>1015</v>
      </c>
      <c r="E450" s="37">
        <v>282273708</v>
      </c>
      <c r="F450" s="12">
        <v>953</v>
      </c>
      <c r="G450" s="37">
        <v>55023</v>
      </c>
      <c r="H450" s="12">
        <v>0</v>
      </c>
      <c r="I450" s="37">
        <v>46313</v>
      </c>
      <c r="J450" s="12">
        <v>0</v>
      </c>
      <c r="K450" s="37">
        <v>46110742</v>
      </c>
      <c r="L450" s="12">
        <v>0.13</v>
      </c>
      <c r="M450" s="37">
        <v>47530343</v>
      </c>
      <c r="N450" s="12">
        <v>0.13</v>
      </c>
      <c r="O450" s="37"/>
      <c r="Q450" s="12">
        <v>256813</v>
      </c>
      <c r="R450" s="37"/>
      <c r="T450" s="37">
        <v>0</v>
      </c>
      <c r="U450" s="12">
        <v>0</v>
      </c>
      <c r="V450" s="37">
        <v>14354763</v>
      </c>
      <c r="W450" s="12">
        <v>0.04</v>
      </c>
      <c r="X450" s="37">
        <v>18859941</v>
      </c>
      <c r="Y450" s="12">
        <v>0.05</v>
      </c>
      <c r="Z450" s="37">
        <v>14745798</v>
      </c>
      <c r="AA450" s="12">
        <v>0.04</v>
      </c>
      <c r="AB450" s="37"/>
      <c r="AD450" s="37">
        <v>16010220</v>
      </c>
      <c r="AE450" s="12">
        <v>0.04</v>
      </c>
      <c r="AF450" s="37"/>
      <c r="AH450" s="37">
        <v>35979867</v>
      </c>
      <c r="AI450" s="12">
        <v>0.1</v>
      </c>
      <c r="AK450" s="12">
        <v>628482</v>
      </c>
      <c r="AN450" s="37">
        <v>78684121</v>
      </c>
      <c r="AO450" s="12">
        <v>0.22</v>
      </c>
      <c r="AP450" s="37">
        <v>9896577</v>
      </c>
      <c r="AQ450" s="12">
        <v>0.03</v>
      </c>
      <c r="AR450" s="37"/>
      <c r="AT450" s="37"/>
      <c r="AV450" s="37"/>
      <c r="AX450" s="37"/>
      <c r="BA450" s="12">
        <v>188826</v>
      </c>
      <c r="BB450" s="12">
        <v>360406</v>
      </c>
      <c r="BC450" s="12">
        <v>486339</v>
      </c>
      <c r="BG450" s="12">
        <v>772488</v>
      </c>
      <c r="BH450" s="12">
        <v>40593</v>
      </c>
      <c r="BI450" s="12">
        <v>461522</v>
      </c>
      <c r="BJ450" s="12">
        <v>126533</v>
      </c>
      <c r="BK450" s="12">
        <v>0</v>
      </c>
      <c r="BN450" s="12">
        <v>0</v>
      </c>
      <c r="BO450" s="12">
        <v>0</v>
      </c>
      <c r="BQ450" s="12">
        <v>0.06</v>
      </c>
      <c r="BS450" s="12">
        <v>0.01</v>
      </c>
      <c r="BT450" s="12">
        <v>0.02</v>
      </c>
      <c r="BV450" s="12">
        <v>0.03</v>
      </c>
      <c r="BY450" s="12">
        <v>0.06</v>
      </c>
      <c r="BZ450" s="12">
        <v>0</v>
      </c>
      <c r="CB450" s="12">
        <v>0.04</v>
      </c>
      <c r="CC450" s="12">
        <v>0.02</v>
      </c>
      <c r="CD450" s="12">
        <v>0.04</v>
      </c>
      <c r="CE450" s="12">
        <v>0</v>
      </c>
      <c r="CG450" s="12" t="s">
        <v>934</v>
      </c>
      <c r="CH450" s="12">
        <v>22.297000000000001</v>
      </c>
      <c r="CI450" s="12" t="s">
        <v>1011</v>
      </c>
      <c r="CJ450" s="12" t="s">
        <v>1012</v>
      </c>
      <c r="CK450" s="12" t="s">
        <v>1013</v>
      </c>
      <c r="CL450" s="37">
        <v>36110711870</v>
      </c>
      <c r="CM450" s="12">
        <v>10595</v>
      </c>
      <c r="CN450" s="12" t="s">
        <v>1506</v>
      </c>
      <c r="CO450" s="12" t="s">
        <v>1507</v>
      </c>
      <c r="CP450" s="12">
        <v>197579.86293086069</v>
      </c>
      <c r="CQ450" s="12">
        <v>79</v>
      </c>
      <c r="CS450" s="12"/>
      <c r="CT450" s="36" t="str">
        <f t="shared" si="6"/>
        <v>1bn - 50bn</v>
      </c>
      <c r="CU450" s="36" t="str">
        <f>VLOOKUP(CK450,Mapping!B:C,2,FALSE)</f>
        <v>Oceania</v>
      </c>
    </row>
    <row r="451" spans="1:99" ht="16" customHeight="1" x14ac:dyDescent="0.35">
      <c r="A451" s="12" t="s">
        <v>786</v>
      </c>
      <c r="B451" s="12" t="s">
        <v>933</v>
      </c>
      <c r="C451" s="12">
        <v>449</v>
      </c>
      <c r="D451" s="12">
        <v>1000</v>
      </c>
      <c r="E451" s="37">
        <v>324257794</v>
      </c>
      <c r="G451" s="37">
        <v>58640</v>
      </c>
      <c r="H451" s="12">
        <v>0</v>
      </c>
      <c r="I451" s="37"/>
      <c r="K451" s="37">
        <v>135335209</v>
      </c>
      <c r="L451" s="12">
        <v>0.34</v>
      </c>
      <c r="M451" s="37"/>
      <c r="O451" s="37">
        <v>131740990</v>
      </c>
      <c r="P451" s="12">
        <v>0.33</v>
      </c>
      <c r="R451" s="37"/>
      <c r="T451" s="37">
        <v>223880</v>
      </c>
      <c r="U451" s="12">
        <v>0</v>
      </c>
      <c r="V451" s="37">
        <v>56316803</v>
      </c>
      <c r="W451" s="12">
        <v>0.14000000000000001</v>
      </c>
      <c r="X451" s="37">
        <v>156990</v>
      </c>
      <c r="Y451" s="12">
        <v>0</v>
      </c>
      <c r="Z451" s="37">
        <v>130560</v>
      </c>
      <c r="AA451" s="12">
        <v>0</v>
      </c>
      <c r="AB451" s="37"/>
      <c r="AD451" s="37"/>
      <c r="AF451" s="37"/>
      <c r="AH451" s="37"/>
      <c r="AK451" s="12">
        <v>2543700</v>
      </c>
      <c r="AL451" s="12">
        <v>8510724</v>
      </c>
      <c r="AN451" s="37">
        <v>294722</v>
      </c>
      <c r="AO451" s="12">
        <v>0</v>
      </c>
      <c r="AP451" s="37"/>
      <c r="AR451" s="37"/>
      <c r="AT451" s="37"/>
      <c r="AV451" s="37"/>
      <c r="AX451" s="37"/>
      <c r="BA451" s="12">
        <v>1500</v>
      </c>
      <c r="BC451" s="12">
        <v>4000</v>
      </c>
      <c r="BG451" s="12">
        <v>2217100</v>
      </c>
      <c r="BI451" s="12">
        <v>1750</v>
      </c>
      <c r="BK451" s="12">
        <v>2000</v>
      </c>
      <c r="BN451" s="12">
        <v>0</v>
      </c>
      <c r="BS451" s="12">
        <v>0.02</v>
      </c>
      <c r="BT451" s="12">
        <v>0.08</v>
      </c>
      <c r="BU451" s="12">
        <v>0.04</v>
      </c>
      <c r="BY451" s="12">
        <v>0</v>
      </c>
      <c r="BZ451" s="12">
        <v>0</v>
      </c>
      <c r="CD451" s="12">
        <v>0</v>
      </c>
      <c r="CE451" s="12">
        <v>0</v>
      </c>
      <c r="CG451" s="12" t="s">
        <v>940</v>
      </c>
      <c r="CH451" s="12">
        <v>31.617999999999999</v>
      </c>
      <c r="CI451" s="12" t="s">
        <v>1255</v>
      </c>
      <c r="CJ451" s="12"/>
      <c r="CK451" s="12" t="s">
        <v>1038</v>
      </c>
      <c r="CL451" s="37">
        <v>39389958023</v>
      </c>
      <c r="CM451" s="12">
        <v>691</v>
      </c>
      <c r="CN451" s="12" t="s">
        <v>1506</v>
      </c>
      <c r="CO451" s="12" t="s">
        <v>1507</v>
      </c>
      <c r="CP451" s="12">
        <v>1038723.4226970369</v>
      </c>
      <c r="CQ451" s="12">
        <v>72</v>
      </c>
      <c r="CS451" s="12"/>
      <c r="CT451" s="36" t="str">
        <f t="shared" ref="CT451:CT514" si="7">IF(CL451&gt;100000000000, "100bn", IF(CL451&gt;50000000000, "50bn - 100bn",IF(CL451&gt;1000000000, "1bn - 50bn", IF(CL451&gt;500000000, "500mn - 1bn", "500mn"))))</f>
        <v>1bn - 50bn</v>
      </c>
      <c r="CU451" s="36" t="str">
        <f>VLOOKUP(CK451,Mapping!B:C,2,FALSE)</f>
        <v>EU</v>
      </c>
    </row>
    <row r="452" spans="1:99" ht="16" customHeight="1" x14ac:dyDescent="0.35">
      <c r="A452" s="12" t="s">
        <v>787</v>
      </c>
      <c r="B452" s="12" t="s">
        <v>933</v>
      </c>
      <c r="C452" s="12">
        <v>449</v>
      </c>
      <c r="D452" s="12">
        <v>1000</v>
      </c>
      <c r="E452" s="37">
        <v>358872</v>
      </c>
      <c r="G452" s="37">
        <v>49790</v>
      </c>
      <c r="H452" s="12">
        <v>0.01</v>
      </c>
      <c r="I452" s="37"/>
      <c r="K452" s="37">
        <v>123536</v>
      </c>
      <c r="L452" s="12">
        <v>0.02</v>
      </c>
      <c r="M452" s="37"/>
      <c r="O452" s="37">
        <v>91120</v>
      </c>
      <c r="P452" s="12">
        <v>0.01</v>
      </c>
      <c r="R452" s="37"/>
      <c r="T452" s="37"/>
      <c r="V452" s="37"/>
      <c r="X452" s="37"/>
      <c r="Z452" s="37"/>
      <c r="AB452" s="37"/>
      <c r="AD452" s="37"/>
      <c r="AF452" s="37">
        <v>94426</v>
      </c>
      <c r="AG452" s="12">
        <v>0.01</v>
      </c>
      <c r="AH452" s="37"/>
      <c r="AL452" s="12">
        <v>6000</v>
      </c>
      <c r="AN452" s="37"/>
      <c r="AP452" s="37"/>
      <c r="AR452" s="37"/>
      <c r="AT452" s="37"/>
      <c r="AV452" s="37"/>
      <c r="AX452" s="37"/>
      <c r="BF452" s="12">
        <v>7000</v>
      </c>
      <c r="BG452" s="12">
        <v>2000</v>
      </c>
      <c r="BN452" s="12">
        <v>0</v>
      </c>
      <c r="BP452" s="12">
        <v>0</v>
      </c>
      <c r="BS452" s="12">
        <v>0</v>
      </c>
      <c r="BU452" s="12">
        <v>0</v>
      </c>
      <c r="CG452" s="12" t="s">
        <v>940</v>
      </c>
      <c r="CH452" s="12">
        <v>62.616999999999997</v>
      </c>
      <c r="CI452" s="12" t="s">
        <v>987</v>
      </c>
      <c r="CJ452" s="12"/>
      <c r="CK452" s="12" t="s">
        <v>979</v>
      </c>
      <c r="CL452" s="37">
        <v>714034288</v>
      </c>
      <c r="CM452" s="12">
        <v>1584</v>
      </c>
      <c r="CN452" s="12" t="s">
        <v>1506</v>
      </c>
      <c r="CO452" s="12" t="s">
        <v>1507</v>
      </c>
      <c r="CP452" s="12">
        <v>1176.4362023785527</v>
      </c>
      <c r="CQ452" s="12">
        <v>98</v>
      </c>
      <c r="CS452" s="12"/>
      <c r="CT452" s="36" t="str">
        <f t="shared" si="7"/>
        <v>500mn - 1bn</v>
      </c>
      <c r="CU452" s="36" t="str">
        <f>VLOOKUP(CK452,Mapping!B:C,2,FALSE)</f>
        <v>EU</v>
      </c>
    </row>
    <row r="453" spans="1:99" ht="16" customHeight="1" x14ac:dyDescent="0.35">
      <c r="A453" s="12" t="s">
        <v>370</v>
      </c>
      <c r="B453" s="12" t="s">
        <v>925</v>
      </c>
      <c r="C453" s="12">
        <v>449</v>
      </c>
      <c r="D453" s="12">
        <v>1000</v>
      </c>
      <c r="E453" s="37">
        <v>458971927</v>
      </c>
      <c r="F453" s="12">
        <v>45650</v>
      </c>
      <c r="G453" s="37">
        <v>68660</v>
      </c>
      <c r="H453" s="12">
        <v>0</v>
      </c>
      <c r="I453" s="37">
        <v>2218474</v>
      </c>
      <c r="J453" s="12">
        <v>0.02</v>
      </c>
      <c r="K453" s="37">
        <v>230143674</v>
      </c>
      <c r="L453" s="12">
        <v>2.56</v>
      </c>
      <c r="M453" s="37"/>
      <c r="O453" s="37">
        <v>167219420</v>
      </c>
      <c r="P453" s="12">
        <v>1.86</v>
      </c>
      <c r="R453" s="37">
        <v>11621532</v>
      </c>
      <c r="S453" s="12">
        <v>0.13</v>
      </c>
      <c r="T453" s="37"/>
      <c r="V453" s="37">
        <v>2639031</v>
      </c>
      <c r="W453" s="12">
        <v>0.03</v>
      </c>
      <c r="X453" s="37">
        <v>7400795</v>
      </c>
      <c r="Y453" s="12">
        <v>0.08</v>
      </c>
      <c r="Z453" s="37"/>
      <c r="AB453" s="37">
        <v>58508</v>
      </c>
      <c r="AC453" s="12">
        <v>0</v>
      </c>
      <c r="AD453" s="37">
        <v>31543002</v>
      </c>
      <c r="AE453" s="12">
        <v>0.35</v>
      </c>
      <c r="AF453" s="37">
        <v>6058831</v>
      </c>
      <c r="AG453" s="12">
        <v>7.0000000000000007E-2</v>
      </c>
      <c r="AH453" s="37"/>
      <c r="AJ453" s="12">
        <v>4050</v>
      </c>
      <c r="AK453" s="12">
        <v>121284</v>
      </c>
      <c r="AL453" s="12">
        <v>11010907</v>
      </c>
      <c r="AN453" s="37"/>
      <c r="AP453" s="37"/>
      <c r="AR453" s="37"/>
      <c r="AT453" s="37"/>
      <c r="AV453" s="37"/>
      <c r="AX453" s="37"/>
      <c r="AZ453" s="12">
        <v>1097818</v>
      </c>
      <c r="BA453" s="12">
        <v>72429</v>
      </c>
      <c r="BF453" s="12">
        <v>449156</v>
      </c>
      <c r="BG453" s="12">
        <v>3725950</v>
      </c>
      <c r="BJ453" s="12">
        <v>283100</v>
      </c>
      <c r="BN453" s="12">
        <v>0</v>
      </c>
      <c r="BO453" s="12">
        <v>0.01</v>
      </c>
      <c r="BP453" s="12">
        <v>0.02</v>
      </c>
      <c r="BR453" s="12">
        <v>0</v>
      </c>
      <c r="BS453" s="12">
        <v>0.04</v>
      </c>
      <c r="BT453" s="12">
        <v>0</v>
      </c>
      <c r="BU453" s="12">
        <v>0.06</v>
      </c>
      <c r="BX453" s="12">
        <v>0.02</v>
      </c>
      <c r="BZ453" s="12">
        <v>0</v>
      </c>
      <c r="CB453" s="12">
        <v>0.1</v>
      </c>
      <c r="CG453" s="12" t="s">
        <v>940</v>
      </c>
      <c r="CH453" s="12">
        <v>81.040999999999997</v>
      </c>
      <c r="CI453" s="12"/>
      <c r="CJ453" s="12"/>
      <c r="CK453" s="12" t="s">
        <v>951</v>
      </c>
      <c r="CL453" s="37">
        <v>8987112922</v>
      </c>
      <c r="CM453" s="12">
        <v>806</v>
      </c>
      <c r="CN453" s="12" t="s">
        <v>1506</v>
      </c>
      <c r="CO453" s="12" t="s">
        <v>1507</v>
      </c>
      <c r="CP453" s="12">
        <v>651562.64865954441</v>
      </c>
      <c r="CQ453" s="12">
        <v>94</v>
      </c>
      <c r="CS453" s="12"/>
      <c r="CT453" s="36" t="str">
        <f t="shared" si="7"/>
        <v>1bn - 50bn</v>
      </c>
      <c r="CU453" s="36" t="str">
        <f>VLOOKUP(CK453,Mapping!B:C,2,FALSE)</f>
        <v>HK</v>
      </c>
    </row>
    <row r="454" spans="1:99" ht="16" customHeight="1" x14ac:dyDescent="0.35">
      <c r="A454" s="12" t="s">
        <v>790</v>
      </c>
      <c r="B454" s="12" t="s">
        <v>933</v>
      </c>
      <c r="C454" s="12">
        <v>452</v>
      </c>
      <c r="D454" s="12">
        <v>915</v>
      </c>
      <c r="E454" s="37">
        <v>2225824</v>
      </c>
      <c r="G454" s="37">
        <v>65798</v>
      </c>
      <c r="H454" s="12">
        <v>0.01</v>
      </c>
      <c r="I454" s="37"/>
      <c r="K454" s="37">
        <v>100841</v>
      </c>
      <c r="L454" s="12">
        <v>0.02</v>
      </c>
      <c r="M454" s="37">
        <v>1080295</v>
      </c>
      <c r="N454" s="12">
        <v>0.22</v>
      </c>
      <c r="O454" s="37"/>
      <c r="R454" s="37"/>
      <c r="T454" s="37"/>
      <c r="V454" s="37"/>
      <c r="X454" s="37">
        <v>317492</v>
      </c>
      <c r="Y454" s="12">
        <v>7.0000000000000007E-2</v>
      </c>
      <c r="Z454" s="37">
        <v>40180</v>
      </c>
      <c r="AA454" s="12">
        <v>0.01</v>
      </c>
      <c r="AB454" s="37"/>
      <c r="AD454" s="37"/>
      <c r="AF454" s="37"/>
      <c r="AH454" s="37"/>
      <c r="AN454" s="37">
        <v>621218</v>
      </c>
      <c r="AO454" s="12">
        <v>0.13</v>
      </c>
      <c r="AP454" s="37"/>
      <c r="AR454" s="37"/>
      <c r="AT454" s="37"/>
      <c r="AV454" s="37"/>
      <c r="AX454" s="37"/>
      <c r="BA454" s="12">
        <v>2800</v>
      </c>
      <c r="BB454" s="12">
        <v>7370</v>
      </c>
      <c r="BC454" s="12">
        <v>1400</v>
      </c>
      <c r="BG454" s="12">
        <v>1310</v>
      </c>
      <c r="BI454" s="12">
        <v>2900</v>
      </c>
      <c r="BN454" s="12">
        <v>0</v>
      </c>
      <c r="BS454" s="12">
        <v>0</v>
      </c>
      <c r="BY454" s="12">
        <v>0</v>
      </c>
      <c r="BZ454" s="12">
        <v>0</v>
      </c>
      <c r="CC454" s="12">
        <v>0</v>
      </c>
      <c r="CD454" s="12">
        <v>0</v>
      </c>
      <c r="CG454" s="12" t="s">
        <v>959</v>
      </c>
      <c r="CH454" s="12">
        <v>43.973999999999997</v>
      </c>
      <c r="CI454" s="12" t="s">
        <v>1131</v>
      </c>
      <c r="CJ454" s="12"/>
      <c r="CK454" s="12" t="s">
        <v>1132</v>
      </c>
      <c r="CL454" s="37">
        <v>484434317</v>
      </c>
      <c r="CM454" s="12">
        <v>909</v>
      </c>
      <c r="CN454" s="12" t="s">
        <v>1506</v>
      </c>
      <c r="CO454" s="12" t="s">
        <v>1507</v>
      </c>
      <c r="CP454" s="12">
        <v>432003.22515621851</v>
      </c>
      <c r="CQ454" s="12">
        <v>66</v>
      </c>
      <c r="CS454" s="12"/>
      <c r="CT454" s="36" t="str">
        <f t="shared" si="7"/>
        <v>500mn</v>
      </c>
      <c r="CU454" s="36" t="str">
        <f>VLOOKUP(CK454,Mapping!B:C,2,FALSE)</f>
        <v>Asia</v>
      </c>
    </row>
    <row r="455" spans="1:99" ht="16" customHeight="1" x14ac:dyDescent="0.35">
      <c r="A455" s="12" t="s">
        <v>791</v>
      </c>
      <c r="B455" s="12" t="s">
        <v>925</v>
      </c>
      <c r="C455" s="12">
        <v>453</v>
      </c>
      <c r="D455" s="12">
        <v>909</v>
      </c>
      <c r="E455" s="37">
        <v>4742421</v>
      </c>
      <c r="G455" s="37">
        <v>65366</v>
      </c>
      <c r="H455" s="12">
        <v>0</v>
      </c>
      <c r="I455" s="37"/>
      <c r="K455" s="37"/>
      <c r="M455" s="37">
        <v>434903</v>
      </c>
      <c r="N455" s="12">
        <v>0.02</v>
      </c>
      <c r="O455" s="37"/>
      <c r="Q455" s="12">
        <v>8314</v>
      </c>
      <c r="R455" s="37"/>
      <c r="T455" s="37">
        <v>92205</v>
      </c>
      <c r="U455" s="12">
        <v>0</v>
      </c>
      <c r="V455" s="37"/>
      <c r="X455" s="37">
        <v>175414</v>
      </c>
      <c r="Y455" s="12">
        <v>0.01</v>
      </c>
      <c r="Z455" s="37">
        <v>32259</v>
      </c>
      <c r="AA455" s="12">
        <v>0</v>
      </c>
      <c r="AB455" s="37"/>
      <c r="AD455" s="37">
        <v>121383</v>
      </c>
      <c r="AE455" s="12">
        <v>0</v>
      </c>
      <c r="AF455" s="37"/>
      <c r="AH455" s="37">
        <v>1128376</v>
      </c>
      <c r="AI455" s="12">
        <v>0.04</v>
      </c>
      <c r="AN455" s="37">
        <v>1354898</v>
      </c>
      <c r="AO455" s="12">
        <v>0.05</v>
      </c>
      <c r="AP455" s="37">
        <v>1284244</v>
      </c>
      <c r="AQ455" s="12">
        <v>0.05</v>
      </c>
      <c r="AR455" s="37">
        <v>46644</v>
      </c>
      <c r="AS455" s="12">
        <v>0</v>
      </c>
      <c r="AT455" s="37">
        <v>6654</v>
      </c>
      <c r="AU455" s="12">
        <v>0</v>
      </c>
      <c r="AV455" s="37">
        <v>75</v>
      </c>
      <c r="AW455" s="12">
        <v>0</v>
      </c>
      <c r="AX455" s="37"/>
      <c r="BA455" s="12">
        <v>1547</v>
      </c>
      <c r="BB455" s="12">
        <v>2967</v>
      </c>
      <c r="BC455" s="12">
        <v>1124</v>
      </c>
      <c r="BD455" s="12">
        <v>457</v>
      </c>
      <c r="BE455" s="12">
        <v>568</v>
      </c>
      <c r="BH455" s="12">
        <v>4533</v>
      </c>
      <c r="BI455" s="12">
        <v>6325</v>
      </c>
      <c r="BJ455" s="12">
        <v>929</v>
      </c>
      <c r="BK455" s="12">
        <v>670</v>
      </c>
      <c r="BL455" s="12">
        <v>26</v>
      </c>
      <c r="BM455" s="12">
        <v>0</v>
      </c>
      <c r="BN455" s="12">
        <v>0</v>
      </c>
      <c r="BQ455" s="12">
        <v>0</v>
      </c>
      <c r="BV455" s="12">
        <v>0</v>
      </c>
      <c r="BY455" s="12">
        <v>0</v>
      </c>
      <c r="BZ455" s="12">
        <v>0</v>
      </c>
      <c r="CA455" s="12">
        <v>0</v>
      </c>
      <c r="CB455" s="12">
        <v>0</v>
      </c>
      <c r="CC455" s="12">
        <v>0</v>
      </c>
      <c r="CD455" s="12">
        <v>0</v>
      </c>
      <c r="CE455" s="12">
        <v>0</v>
      </c>
      <c r="CF455" s="12">
        <v>0</v>
      </c>
      <c r="CG455" s="12" t="s">
        <v>934</v>
      </c>
      <c r="CH455" s="12">
        <v>35.079000000000001</v>
      </c>
      <c r="CI455" s="12" t="s">
        <v>1135</v>
      </c>
      <c r="CJ455" s="12" t="s">
        <v>1183</v>
      </c>
      <c r="CK455" s="12" t="s">
        <v>932</v>
      </c>
      <c r="CL455" s="37">
        <v>2710453029</v>
      </c>
      <c r="CM455" s="12">
        <v>12172</v>
      </c>
      <c r="CN455" s="12" t="s">
        <v>1509</v>
      </c>
      <c r="CO455" s="12" t="s">
        <v>1507</v>
      </c>
      <c r="CP455" s="12">
        <v>14057.286837331185</v>
      </c>
      <c r="CQ455" s="12">
        <v>58</v>
      </c>
      <c r="CS455" s="12"/>
      <c r="CT455" s="36" t="str">
        <f t="shared" si="7"/>
        <v>1bn - 50bn</v>
      </c>
      <c r="CU455" s="36" t="str">
        <f>VLOOKUP(CK455,Mapping!B:C,2,FALSE)</f>
        <v>US/CA</v>
      </c>
    </row>
    <row r="456" spans="1:99" ht="16" customHeight="1" x14ac:dyDescent="0.35">
      <c r="A456" s="12" t="s">
        <v>1376</v>
      </c>
      <c r="B456" s="12" t="s">
        <v>933</v>
      </c>
      <c r="E456" s="37">
        <v>736212796</v>
      </c>
      <c r="G456" s="37" t="s">
        <v>1505</v>
      </c>
      <c r="I456" s="37"/>
      <c r="K456" s="37"/>
      <c r="M456" s="37"/>
      <c r="O456" s="37">
        <v>735444663</v>
      </c>
      <c r="P456" s="12">
        <v>0.73</v>
      </c>
      <c r="R456" s="37"/>
      <c r="T456" s="37"/>
      <c r="V456" s="37"/>
      <c r="X456" s="37"/>
      <c r="Z456" s="37"/>
      <c r="AB456" s="37"/>
      <c r="AD456" s="37"/>
      <c r="AF456" s="37"/>
      <c r="AH456" s="37"/>
      <c r="AL456" s="12">
        <v>48426868</v>
      </c>
      <c r="AN456" s="37"/>
      <c r="AP456" s="37"/>
      <c r="AR456" s="37"/>
      <c r="AT456" s="37"/>
      <c r="AV456" s="37">
        <v>768133</v>
      </c>
      <c r="AW456" s="12">
        <v>0</v>
      </c>
      <c r="AX456" s="37"/>
      <c r="BL456" s="12">
        <v>283444</v>
      </c>
      <c r="BU456" s="12">
        <v>0.25</v>
      </c>
      <c r="CA456" s="12">
        <v>0.25</v>
      </c>
      <c r="CG456" s="12" t="s">
        <v>929</v>
      </c>
      <c r="CH456" s="12">
        <v>25.321999999999999</v>
      </c>
      <c r="CI456" s="12" t="s">
        <v>941</v>
      </c>
      <c r="CJ456" s="12" t="s">
        <v>941</v>
      </c>
      <c r="CK456" s="12" t="s">
        <v>932</v>
      </c>
      <c r="CL456" s="37">
        <v>100137455667</v>
      </c>
      <c r="CN456" s="12" t="s">
        <v>1506</v>
      </c>
      <c r="CS456" s="12"/>
      <c r="CT456" s="36" t="str">
        <f t="shared" si="7"/>
        <v>100bn</v>
      </c>
      <c r="CU456" s="36" t="str">
        <f>VLOOKUP(CK456,Mapping!B:C,2,FALSE)</f>
        <v>US/CA</v>
      </c>
    </row>
    <row r="457" spans="1:99" ht="16" customHeight="1" x14ac:dyDescent="0.35">
      <c r="A457" s="12" t="s">
        <v>795</v>
      </c>
      <c r="B457" s="12" t="s">
        <v>925</v>
      </c>
      <c r="C457" s="12">
        <v>455</v>
      </c>
      <c r="D457" s="12">
        <v>840</v>
      </c>
      <c r="E457" s="37">
        <v>878487</v>
      </c>
      <c r="G457" s="37">
        <v>41824</v>
      </c>
      <c r="H457" s="12">
        <v>0</v>
      </c>
      <c r="I457" s="37"/>
      <c r="K457" s="37"/>
      <c r="M457" s="37">
        <v>97482</v>
      </c>
      <c r="N457" s="12">
        <v>0</v>
      </c>
      <c r="O457" s="37"/>
      <c r="Q457" s="12">
        <v>2934</v>
      </c>
      <c r="R457" s="37"/>
      <c r="T457" s="37">
        <v>24515</v>
      </c>
      <c r="U457" s="12">
        <v>0</v>
      </c>
      <c r="V457" s="37"/>
      <c r="X457" s="37"/>
      <c r="Z457" s="37"/>
      <c r="AB457" s="37"/>
      <c r="AD457" s="37">
        <v>0</v>
      </c>
      <c r="AE457" s="12">
        <v>0</v>
      </c>
      <c r="AF457" s="37"/>
      <c r="AH457" s="37">
        <v>370506</v>
      </c>
      <c r="AI457" s="12">
        <v>0.01</v>
      </c>
      <c r="AN457" s="37">
        <v>332615</v>
      </c>
      <c r="AO457" s="12">
        <v>0.01</v>
      </c>
      <c r="AP457" s="37">
        <v>11545</v>
      </c>
      <c r="AQ457" s="12">
        <v>0</v>
      </c>
      <c r="AR457" s="37"/>
      <c r="AT457" s="37"/>
      <c r="AV457" s="37"/>
      <c r="AX457" s="37"/>
      <c r="BB457" s="12">
        <v>777</v>
      </c>
      <c r="BH457" s="12">
        <v>50</v>
      </c>
      <c r="BI457" s="12">
        <v>1975</v>
      </c>
      <c r="BJ457" s="12">
        <v>0</v>
      </c>
      <c r="BK457" s="12">
        <v>219</v>
      </c>
      <c r="BN457" s="12">
        <v>0</v>
      </c>
      <c r="BQ457" s="12">
        <v>0</v>
      </c>
      <c r="BV457" s="12">
        <v>0</v>
      </c>
      <c r="BY457" s="12">
        <v>0</v>
      </c>
      <c r="CB457" s="12">
        <v>0</v>
      </c>
      <c r="CC457" s="12">
        <v>0</v>
      </c>
      <c r="CE457" s="12">
        <v>0</v>
      </c>
      <c r="CG457" s="12" t="s">
        <v>998</v>
      </c>
      <c r="CH457" s="12">
        <v>34.826999999999998</v>
      </c>
      <c r="CI457" s="12" t="s">
        <v>1256</v>
      </c>
      <c r="CJ457" s="12" t="s">
        <v>1185</v>
      </c>
      <c r="CK457" s="12" t="s">
        <v>932</v>
      </c>
      <c r="CL457" s="37">
        <v>5587973915</v>
      </c>
      <c r="CN457" s="12" t="s">
        <v>998</v>
      </c>
      <c r="CS457" s="12"/>
      <c r="CT457" s="36" t="str">
        <f t="shared" si="7"/>
        <v>1bn - 50bn</v>
      </c>
      <c r="CU457" s="36" t="str">
        <f>VLOOKUP(CK457,Mapping!B:C,2,FALSE)</f>
        <v>US/CA</v>
      </c>
    </row>
    <row r="458" spans="1:99" ht="16" customHeight="1" x14ac:dyDescent="0.35">
      <c r="A458" s="12" t="s">
        <v>796</v>
      </c>
      <c r="B458" s="12" t="s">
        <v>925</v>
      </c>
      <c r="C458" s="12">
        <v>456</v>
      </c>
      <c r="D458" s="12">
        <v>827</v>
      </c>
      <c r="E458" s="37">
        <v>8234613</v>
      </c>
      <c r="G458" s="37">
        <v>41176</v>
      </c>
      <c r="H458" s="12">
        <v>0</v>
      </c>
      <c r="I458" s="37"/>
      <c r="K458" s="37"/>
      <c r="M458" s="37">
        <v>624665</v>
      </c>
      <c r="N458" s="12">
        <v>0.02</v>
      </c>
      <c r="O458" s="37"/>
      <c r="Q458" s="12">
        <v>4755</v>
      </c>
      <c r="R458" s="37"/>
      <c r="T458" s="37">
        <v>18470</v>
      </c>
      <c r="U458" s="12">
        <v>0</v>
      </c>
      <c r="V458" s="37"/>
      <c r="X458" s="37">
        <v>38113</v>
      </c>
      <c r="Y458" s="12">
        <v>0</v>
      </c>
      <c r="Z458" s="37">
        <v>269678</v>
      </c>
      <c r="AA458" s="12">
        <v>0.01</v>
      </c>
      <c r="AB458" s="37"/>
      <c r="AD458" s="37">
        <v>94707</v>
      </c>
      <c r="AE458" s="12">
        <v>0</v>
      </c>
      <c r="AF458" s="37"/>
      <c r="AH458" s="37">
        <v>600461</v>
      </c>
      <c r="AI458" s="12">
        <v>0.02</v>
      </c>
      <c r="AN458" s="37">
        <v>5300793</v>
      </c>
      <c r="AO458" s="12">
        <v>0.15</v>
      </c>
      <c r="AP458" s="37">
        <v>1054936</v>
      </c>
      <c r="AQ458" s="12">
        <v>0.03</v>
      </c>
      <c r="AR458" s="37"/>
      <c r="AT458" s="37">
        <v>191614</v>
      </c>
      <c r="AU458" s="12">
        <v>0.01</v>
      </c>
      <c r="AV458" s="37"/>
      <c r="AX458" s="37"/>
      <c r="BA458" s="12">
        <v>373</v>
      </c>
      <c r="BB458" s="12">
        <v>4979</v>
      </c>
      <c r="BC458" s="12">
        <v>9120</v>
      </c>
      <c r="BD458" s="12">
        <v>17975</v>
      </c>
      <c r="BH458" s="12">
        <v>4569</v>
      </c>
      <c r="BI458" s="12">
        <v>31475</v>
      </c>
      <c r="BJ458" s="12">
        <v>850</v>
      </c>
      <c r="BK458" s="12">
        <v>165</v>
      </c>
      <c r="BN458" s="12">
        <v>0</v>
      </c>
      <c r="BQ458" s="12">
        <v>0</v>
      </c>
      <c r="BV458" s="12">
        <v>0</v>
      </c>
      <c r="BY458" s="12">
        <v>0</v>
      </c>
      <c r="BZ458" s="12">
        <v>0</v>
      </c>
      <c r="CB458" s="12">
        <v>0</v>
      </c>
      <c r="CC458" s="12">
        <v>0</v>
      </c>
      <c r="CD458" s="12">
        <v>0</v>
      </c>
      <c r="CE458" s="12">
        <v>0</v>
      </c>
      <c r="CF458" s="12">
        <v>0.02</v>
      </c>
      <c r="CG458" s="12" t="s">
        <v>934</v>
      </c>
      <c r="CH458" s="12">
        <v>93.295000000000002</v>
      </c>
      <c r="CI458" s="12" t="s">
        <v>1096</v>
      </c>
      <c r="CJ458" s="12" t="s">
        <v>1097</v>
      </c>
      <c r="CK458" s="12" t="s">
        <v>932</v>
      </c>
      <c r="CL458" s="37">
        <v>3537672831</v>
      </c>
      <c r="CM458" s="12">
        <v>12071</v>
      </c>
      <c r="CN458" s="12" t="s">
        <v>1509</v>
      </c>
      <c r="CO458" s="12" t="s">
        <v>1507</v>
      </c>
      <c r="CP458" s="12">
        <v>15515.682322112476</v>
      </c>
      <c r="CQ458" s="12">
        <v>60</v>
      </c>
      <c r="CS458" s="12"/>
      <c r="CT458" s="36" t="str">
        <f t="shared" si="7"/>
        <v>1bn - 50bn</v>
      </c>
      <c r="CU458" s="36" t="str">
        <f>VLOOKUP(CK458,Mapping!B:C,2,FALSE)</f>
        <v>US/CA</v>
      </c>
    </row>
    <row r="459" spans="1:99" ht="16" customHeight="1" x14ac:dyDescent="0.35">
      <c r="A459" s="12" t="s">
        <v>426</v>
      </c>
      <c r="B459" s="12" t="s">
        <v>925</v>
      </c>
      <c r="C459" s="12">
        <v>204</v>
      </c>
      <c r="D459" s="12">
        <v>32874</v>
      </c>
      <c r="E459" s="37">
        <v>163525500</v>
      </c>
      <c r="G459" s="37">
        <v>1636796</v>
      </c>
      <c r="H459" s="12">
        <v>0</v>
      </c>
      <c r="I459" s="37"/>
      <c r="K459" s="37"/>
      <c r="M459" s="37">
        <v>71083503</v>
      </c>
      <c r="N459" s="12">
        <v>7.0000000000000007E-2</v>
      </c>
      <c r="O459" s="37"/>
      <c r="Q459" s="12">
        <v>292604</v>
      </c>
      <c r="R459" s="37"/>
      <c r="T459" s="37">
        <v>1448504</v>
      </c>
      <c r="U459" s="12">
        <v>0</v>
      </c>
      <c r="V459" s="37"/>
      <c r="X459" s="37">
        <v>43324</v>
      </c>
      <c r="Y459" s="12">
        <v>0</v>
      </c>
      <c r="Z459" s="37">
        <v>274114</v>
      </c>
      <c r="AA459" s="12">
        <v>0</v>
      </c>
      <c r="AB459" s="37"/>
      <c r="AD459" s="37">
        <v>8192378</v>
      </c>
      <c r="AE459" s="12">
        <v>0.01</v>
      </c>
      <c r="AF459" s="37"/>
      <c r="AH459" s="37">
        <v>36950033</v>
      </c>
      <c r="AI459" s="12">
        <v>0.04</v>
      </c>
      <c r="AN459" s="37">
        <v>41429549</v>
      </c>
      <c r="AO459" s="12">
        <v>0.04</v>
      </c>
      <c r="AP459" s="37">
        <v>2457593</v>
      </c>
      <c r="AQ459" s="12">
        <v>0</v>
      </c>
      <c r="AR459" s="37">
        <v>37</v>
      </c>
      <c r="AS459" s="12">
        <v>0</v>
      </c>
      <c r="AT459" s="37">
        <v>9669</v>
      </c>
      <c r="AU459" s="12">
        <v>0</v>
      </c>
      <c r="AV459" s="37"/>
      <c r="AX459" s="37"/>
      <c r="BA459" s="12">
        <v>424</v>
      </c>
      <c r="BB459" s="12">
        <v>566583</v>
      </c>
      <c r="BC459" s="12">
        <v>9270</v>
      </c>
      <c r="BD459" s="12">
        <v>907</v>
      </c>
      <c r="BE459" s="12">
        <v>1</v>
      </c>
      <c r="BH459" s="12">
        <v>10644</v>
      </c>
      <c r="BI459" s="12">
        <v>246000</v>
      </c>
      <c r="BJ459" s="12">
        <v>73527</v>
      </c>
      <c r="BK459" s="12">
        <v>12940</v>
      </c>
      <c r="BM459" s="12">
        <v>0</v>
      </c>
      <c r="BN459" s="12">
        <v>0</v>
      </c>
      <c r="BQ459" s="12">
        <v>7.0000000000000007E-2</v>
      </c>
      <c r="BV459" s="12">
        <v>0.01</v>
      </c>
      <c r="BY459" s="12">
        <v>0.03</v>
      </c>
      <c r="BZ459" s="12">
        <v>0</v>
      </c>
      <c r="CB459" s="12">
        <v>0.03</v>
      </c>
      <c r="CC459" s="12">
        <v>0.02</v>
      </c>
      <c r="CD459" s="12">
        <v>0</v>
      </c>
      <c r="CE459" s="12">
        <v>0</v>
      </c>
      <c r="CF459" s="12">
        <v>0</v>
      </c>
      <c r="CG459" s="12" t="s">
        <v>929</v>
      </c>
      <c r="CH459" s="12">
        <v>53.436999999999998</v>
      </c>
      <c r="CI459" s="12" t="s">
        <v>983</v>
      </c>
      <c r="CJ459" s="12" t="s">
        <v>984</v>
      </c>
      <c r="CK459" s="12" t="s">
        <v>985</v>
      </c>
      <c r="CL459" s="37">
        <v>99970365620</v>
      </c>
      <c r="CM459" s="12">
        <v>563</v>
      </c>
      <c r="CN459" s="12" t="s">
        <v>1509</v>
      </c>
      <c r="CO459" s="12" t="s">
        <v>1507</v>
      </c>
      <c r="CP459" s="12">
        <v>1761878.2906672042</v>
      </c>
      <c r="CQ459" s="12">
        <v>48</v>
      </c>
      <c r="CS459" s="12"/>
      <c r="CT459" s="36" t="str">
        <f t="shared" si="7"/>
        <v>50bn - 100bn</v>
      </c>
      <c r="CU459" s="36" t="str">
        <f>VLOOKUP(CK459,Mapping!B:C,2,FALSE)</f>
        <v>US/CA</v>
      </c>
    </row>
    <row r="460" spans="1:99" ht="16" customHeight="1" x14ac:dyDescent="0.35">
      <c r="A460" s="12" t="s">
        <v>741</v>
      </c>
      <c r="B460" s="12" t="s">
        <v>933</v>
      </c>
      <c r="C460" s="12">
        <v>458</v>
      </c>
      <c r="D460" s="12">
        <v>762</v>
      </c>
      <c r="E460" s="37">
        <v>21649234</v>
      </c>
      <c r="F460" s="12">
        <v>1550</v>
      </c>
      <c r="G460" s="37">
        <v>54795</v>
      </c>
      <c r="H460" s="12">
        <v>0</v>
      </c>
      <c r="I460" s="37">
        <v>118693</v>
      </c>
      <c r="J460" s="12">
        <v>0</v>
      </c>
      <c r="K460" s="37">
        <v>12316471</v>
      </c>
      <c r="L460" s="12">
        <v>0.32</v>
      </c>
      <c r="M460" s="37"/>
      <c r="O460" s="37">
        <v>8237915</v>
      </c>
      <c r="P460" s="12">
        <v>0.21</v>
      </c>
      <c r="R460" s="37"/>
      <c r="T460" s="37"/>
      <c r="V460" s="37">
        <v>24340</v>
      </c>
      <c r="W460" s="12">
        <v>0</v>
      </c>
      <c r="X460" s="37">
        <v>174050</v>
      </c>
      <c r="Y460" s="12">
        <v>0</v>
      </c>
      <c r="Z460" s="37"/>
      <c r="AB460" s="37"/>
      <c r="AD460" s="37"/>
      <c r="AF460" s="37"/>
      <c r="AH460" s="37"/>
      <c r="AK460" s="12">
        <v>800</v>
      </c>
      <c r="AL460" s="12">
        <v>448900</v>
      </c>
      <c r="AN460" s="37">
        <v>722970</v>
      </c>
      <c r="AO460" s="12">
        <v>0.02</v>
      </c>
      <c r="AP460" s="37"/>
      <c r="AR460" s="37"/>
      <c r="AT460" s="37"/>
      <c r="AV460" s="37"/>
      <c r="AX460" s="37"/>
      <c r="BA460" s="12">
        <v>1663</v>
      </c>
      <c r="BG460" s="12">
        <v>160000</v>
      </c>
      <c r="BI460" s="12">
        <v>3375</v>
      </c>
      <c r="BN460" s="12">
        <v>0</v>
      </c>
      <c r="BO460" s="12">
        <v>0</v>
      </c>
      <c r="BS460" s="12">
        <v>0</v>
      </c>
      <c r="BT460" s="12">
        <v>0</v>
      </c>
      <c r="BU460" s="12">
        <v>0</v>
      </c>
      <c r="BY460" s="12">
        <v>0</v>
      </c>
      <c r="BZ460" s="12">
        <v>0</v>
      </c>
      <c r="CG460" s="12" t="s">
        <v>940</v>
      </c>
      <c r="CH460" s="12">
        <v>36.598999999999997</v>
      </c>
      <c r="CI460" s="12" t="s">
        <v>988</v>
      </c>
      <c r="CJ460" s="12"/>
      <c r="CK460" s="12" t="s">
        <v>988</v>
      </c>
      <c r="CL460" s="37">
        <v>3891864528</v>
      </c>
      <c r="CM460" s="12">
        <v>2140</v>
      </c>
      <c r="CN460" s="12" t="s">
        <v>1506</v>
      </c>
      <c r="CO460" s="12" t="s">
        <v>1507</v>
      </c>
      <c r="CP460" s="12">
        <v>33272.666801048174</v>
      </c>
      <c r="CQ460" s="12">
        <v>82</v>
      </c>
      <c r="CS460" s="12"/>
      <c r="CT460" s="36" t="str">
        <f t="shared" si="7"/>
        <v>1bn - 50bn</v>
      </c>
      <c r="CU460" s="36" t="str">
        <f>VLOOKUP(CK460,Mapping!B:C,2,FALSE)</f>
        <v>SG</v>
      </c>
    </row>
    <row r="461" spans="1:99" ht="16" customHeight="1" x14ac:dyDescent="0.35">
      <c r="A461" s="12" t="s">
        <v>800</v>
      </c>
      <c r="B461" s="12" t="s">
        <v>925</v>
      </c>
      <c r="C461" s="12">
        <v>459</v>
      </c>
      <c r="D461" s="12">
        <v>734</v>
      </c>
      <c r="E461" s="37">
        <v>5466894</v>
      </c>
      <c r="G461" s="37">
        <v>36546</v>
      </c>
      <c r="H461" s="12">
        <v>0.01</v>
      </c>
      <c r="I461" s="37"/>
      <c r="K461" s="37">
        <v>494142</v>
      </c>
      <c r="L461" s="12">
        <v>0.09</v>
      </c>
      <c r="M461" s="37">
        <v>2202576</v>
      </c>
      <c r="N461" s="12">
        <v>0.4</v>
      </c>
      <c r="O461" s="37"/>
      <c r="Q461" s="12">
        <v>128</v>
      </c>
      <c r="R461" s="37"/>
      <c r="T461" s="37">
        <v>1543653</v>
      </c>
      <c r="U461" s="12">
        <v>0.28000000000000003</v>
      </c>
      <c r="V461" s="37"/>
      <c r="X461" s="37"/>
      <c r="Z461" s="37">
        <v>318084</v>
      </c>
      <c r="AA461" s="12">
        <v>0.06</v>
      </c>
      <c r="AB461" s="37"/>
      <c r="AD461" s="37">
        <v>641111</v>
      </c>
      <c r="AE461" s="12">
        <v>0.12</v>
      </c>
      <c r="AF461" s="37"/>
      <c r="AH461" s="37">
        <v>16164</v>
      </c>
      <c r="AI461" s="12">
        <v>0</v>
      </c>
      <c r="AN461" s="37">
        <v>206306</v>
      </c>
      <c r="AO461" s="12">
        <v>0.04</v>
      </c>
      <c r="AP461" s="37">
        <v>8312</v>
      </c>
      <c r="AQ461" s="12">
        <v>0</v>
      </c>
      <c r="AR461" s="37"/>
      <c r="AT461" s="37"/>
      <c r="AV461" s="37"/>
      <c r="AX461" s="37"/>
      <c r="BB461" s="12">
        <v>17556</v>
      </c>
      <c r="BC461" s="12">
        <v>10757</v>
      </c>
      <c r="BG461" s="12">
        <v>8000</v>
      </c>
      <c r="BH461" s="12">
        <v>36</v>
      </c>
      <c r="BI461" s="12">
        <v>1225</v>
      </c>
      <c r="BJ461" s="12">
        <v>5754</v>
      </c>
      <c r="BK461" s="12">
        <v>13790</v>
      </c>
      <c r="BN461" s="12">
        <v>0</v>
      </c>
      <c r="BQ461" s="12">
        <v>0</v>
      </c>
      <c r="BS461" s="12">
        <v>0</v>
      </c>
      <c r="BV461" s="12">
        <v>0</v>
      </c>
      <c r="BY461" s="12">
        <v>0</v>
      </c>
      <c r="CB461" s="12">
        <v>0</v>
      </c>
      <c r="CC461" s="12">
        <v>0</v>
      </c>
      <c r="CD461" s="12">
        <v>0</v>
      </c>
      <c r="CE461" s="12">
        <v>0</v>
      </c>
      <c r="CG461" s="12" t="s">
        <v>940</v>
      </c>
      <c r="CH461" s="12">
        <v>34.893999999999998</v>
      </c>
      <c r="CI461" s="12" t="s">
        <v>1047</v>
      </c>
      <c r="CJ461" s="12"/>
      <c r="CK461" s="12" t="s">
        <v>1048</v>
      </c>
      <c r="CL461" s="37">
        <v>546066331</v>
      </c>
      <c r="CM461" s="12">
        <v>3616</v>
      </c>
      <c r="CN461" s="12" t="s">
        <v>1506</v>
      </c>
      <c r="CO461" s="12" t="s">
        <v>1507</v>
      </c>
      <c r="CP461" s="12">
        <v>262.66881677081233</v>
      </c>
      <c r="CQ461" s="12">
        <v>64</v>
      </c>
      <c r="CS461" s="12"/>
      <c r="CT461" s="36" t="str">
        <f t="shared" si="7"/>
        <v>500mn - 1bn</v>
      </c>
      <c r="CU461" s="36" t="str">
        <f>VLOOKUP(CK461,Mapping!B:C,2,FALSE)</f>
        <v>EU</v>
      </c>
    </row>
    <row r="462" spans="1:99" ht="16" customHeight="1" x14ac:dyDescent="0.35">
      <c r="A462" s="12" t="s">
        <v>802</v>
      </c>
      <c r="B462" s="12" t="s">
        <v>925</v>
      </c>
      <c r="C462" s="12">
        <v>460</v>
      </c>
      <c r="D462" s="12">
        <v>706</v>
      </c>
      <c r="E462" s="37">
        <v>12248971</v>
      </c>
      <c r="G462" s="37">
        <v>35152</v>
      </c>
      <c r="H462" s="12">
        <v>0</v>
      </c>
      <c r="I462" s="37"/>
      <c r="K462" s="37"/>
      <c r="M462" s="37">
        <v>98737</v>
      </c>
      <c r="N462" s="12">
        <v>0</v>
      </c>
      <c r="O462" s="37"/>
      <c r="Q462" s="12">
        <v>17285</v>
      </c>
      <c r="R462" s="37"/>
      <c r="T462" s="37">
        <v>139589</v>
      </c>
      <c r="U462" s="12">
        <v>0</v>
      </c>
      <c r="V462" s="37"/>
      <c r="X462" s="37">
        <v>1226</v>
      </c>
      <c r="Y462" s="12">
        <v>0</v>
      </c>
      <c r="Z462" s="37">
        <v>6298</v>
      </c>
      <c r="AA462" s="12">
        <v>0</v>
      </c>
      <c r="AB462" s="37"/>
      <c r="AD462" s="37">
        <v>35877</v>
      </c>
      <c r="AE462" s="12">
        <v>0</v>
      </c>
      <c r="AF462" s="37"/>
      <c r="AH462" s="37">
        <v>2182750</v>
      </c>
      <c r="AI462" s="12">
        <v>0.01</v>
      </c>
      <c r="AN462" s="37">
        <v>9018505</v>
      </c>
      <c r="AO462" s="12">
        <v>0.02</v>
      </c>
      <c r="AP462" s="37">
        <v>717375</v>
      </c>
      <c r="AQ462" s="12">
        <v>0</v>
      </c>
      <c r="AR462" s="37">
        <v>13462</v>
      </c>
      <c r="AS462" s="12">
        <v>0</v>
      </c>
      <c r="AT462" s="37">
        <v>0</v>
      </c>
      <c r="AU462" s="12">
        <v>0</v>
      </c>
      <c r="AV462" s="37"/>
      <c r="AX462" s="37"/>
      <c r="BA462" s="12">
        <v>12</v>
      </c>
      <c r="BB462" s="12">
        <v>787</v>
      </c>
      <c r="BC462" s="12">
        <v>213</v>
      </c>
      <c r="BD462" s="12">
        <v>0</v>
      </c>
      <c r="BE462" s="12">
        <v>361</v>
      </c>
      <c r="BH462" s="12">
        <v>3107</v>
      </c>
      <c r="BI462" s="12">
        <v>53550</v>
      </c>
      <c r="BJ462" s="12">
        <v>322</v>
      </c>
      <c r="BK462" s="12">
        <v>1247</v>
      </c>
      <c r="BM462" s="12">
        <v>0</v>
      </c>
      <c r="BN462" s="12">
        <v>0</v>
      </c>
      <c r="BQ462" s="12">
        <v>0</v>
      </c>
      <c r="BV462" s="12">
        <v>0</v>
      </c>
      <c r="BY462" s="12">
        <v>0.01</v>
      </c>
      <c r="BZ462" s="12">
        <v>0</v>
      </c>
      <c r="CB462" s="12">
        <v>0</v>
      </c>
      <c r="CC462" s="12">
        <v>0</v>
      </c>
      <c r="CD462" s="12">
        <v>0</v>
      </c>
      <c r="CE462" s="12">
        <v>0</v>
      </c>
      <c r="CF462" s="12">
        <v>0</v>
      </c>
      <c r="CG462" s="12" t="s">
        <v>940</v>
      </c>
      <c r="CH462" s="12">
        <v>26.768000000000001</v>
      </c>
      <c r="CI462" s="12" t="s">
        <v>941</v>
      </c>
      <c r="CJ462" s="12" t="s">
        <v>941</v>
      </c>
      <c r="CK462" s="12" t="s">
        <v>932</v>
      </c>
      <c r="CL462" s="37">
        <v>37404359520</v>
      </c>
      <c r="CM462" s="12">
        <v>902</v>
      </c>
      <c r="CN462" s="12" t="s">
        <v>1506</v>
      </c>
      <c r="CO462" s="12" t="s">
        <v>1507</v>
      </c>
      <c r="CP462" s="12">
        <v>362243.64039508166</v>
      </c>
      <c r="CQ462" s="12">
        <v>55</v>
      </c>
      <c r="CS462" s="12"/>
      <c r="CT462" s="36" t="str">
        <f t="shared" si="7"/>
        <v>1bn - 50bn</v>
      </c>
      <c r="CU462" s="36" t="str">
        <f>VLOOKUP(CK462,Mapping!B:C,2,FALSE)</f>
        <v>US/CA</v>
      </c>
    </row>
    <row r="463" spans="1:99" ht="16" customHeight="1" x14ac:dyDescent="0.35">
      <c r="A463" s="12" t="s">
        <v>805</v>
      </c>
      <c r="B463" s="12" t="s">
        <v>925</v>
      </c>
      <c r="C463" s="12">
        <v>461</v>
      </c>
      <c r="D463" s="12">
        <v>672</v>
      </c>
      <c r="E463" s="37">
        <v>65790234</v>
      </c>
      <c r="G463" s="37">
        <v>33459</v>
      </c>
      <c r="H463" s="12">
        <v>0</v>
      </c>
      <c r="I463" s="37"/>
      <c r="K463" s="37"/>
      <c r="M463" s="37">
        <v>145785</v>
      </c>
      <c r="N463" s="12">
        <v>0</v>
      </c>
      <c r="O463" s="37"/>
      <c r="Q463" s="12">
        <v>42192</v>
      </c>
      <c r="R463" s="37"/>
      <c r="T463" s="37">
        <v>15448</v>
      </c>
      <c r="U463" s="12">
        <v>0</v>
      </c>
      <c r="V463" s="37"/>
      <c r="X463" s="37">
        <v>38726</v>
      </c>
      <c r="Y463" s="12">
        <v>0</v>
      </c>
      <c r="Z463" s="37">
        <v>19989</v>
      </c>
      <c r="AA463" s="12">
        <v>0</v>
      </c>
      <c r="AB463" s="37"/>
      <c r="AD463" s="37">
        <v>18384</v>
      </c>
      <c r="AE463" s="12">
        <v>0</v>
      </c>
      <c r="AF463" s="37"/>
      <c r="AH463" s="37">
        <v>5328006</v>
      </c>
      <c r="AI463" s="12">
        <v>0.02</v>
      </c>
      <c r="AN463" s="37">
        <v>50965924</v>
      </c>
      <c r="AO463" s="12">
        <v>0.19</v>
      </c>
      <c r="AP463" s="37">
        <v>9087830</v>
      </c>
      <c r="AQ463" s="12">
        <v>0.03</v>
      </c>
      <c r="AR463" s="37"/>
      <c r="AT463" s="37">
        <v>136683</v>
      </c>
      <c r="AU463" s="12">
        <v>0</v>
      </c>
      <c r="AV463" s="37"/>
      <c r="AX463" s="37"/>
      <c r="BA463" s="12">
        <v>379</v>
      </c>
      <c r="BB463" s="12">
        <v>1162</v>
      </c>
      <c r="BC463" s="12">
        <v>676</v>
      </c>
      <c r="BD463" s="12">
        <v>12822</v>
      </c>
      <c r="BH463" s="12">
        <v>39360</v>
      </c>
      <c r="BI463" s="12">
        <v>302625</v>
      </c>
      <c r="BJ463" s="12">
        <v>165</v>
      </c>
      <c r="BK463" s="12">
        <v>138</v>
      </c>
      <c r="BN463" s="12">
        <v>0</v>
      </c>
      <c r="BQ463" s="12">
        <v>0.01</v>
      </c>
      <c r="BV463" s="12">
        <v>0.03</v>
      </c>
      <c r="BY463" s="12">
        <v>0.04</v>
      </c>
      <c r="BZ463" s="12">
        <v>0</v>
      </c>
      <c r="CB463" s="12">
        <v>0</v>
      </c>
      <c r="CC463" s="12">
        <v>0</v>
      </c>
      <c r="CD463" s="12">
        <v>0</v>
      </c>
      <c r="CE463" s="12">
        <v>0</v>
      </c>
      <c r="CF463" s="12">
        <v>0.01</v>
      </c>
      <c r="CG463" s="12" t="s">
        <v>934</v>
      </c>
      <c r="CH463" s="12">
        <v>31.864999999999998</v>
      </c>
      <c r="CI463" s="12" t="s">
        <v>1084</v>
      </c>
      <c r="CJ463" s="12" t="s">
        <v>1046</v>
      </c>
      <c r="CK463" s="12" t="s">
        <v>932</v>
      </c>
      <c r="CL463" s="37">
        <v>27026704776</v>
      </c>
      <c r="CM463" s="12">
        <v>10592</v>
      </c>
      <c r="CN463" s="12" t="s">
        <v>1506</v>
      </c>
      <c r="CO463" s="12" t="s">
        <v>1507</v>
      </c>
      <c r="CP463" s="12">
        <v>198310.28018544649</v>
      </c>
      <c r="CQ463" s="12">
        <v>61</v>
      </c>
      <c r="CS463" s="12"/>
      <c r="CT463" s="36" t="str">
        <f t="shared" si="7"/>
        <v>1bn - 50bn</v>
      </c>
      <c r="CU463" s="36" t="str">
        <f>VLOOKUP(CK463,Mapping!B:C,2,FALSE)</f>
        <v>US/CA</v>
      </c>
    </row>
    <row r="464" spans="1:99" ht="16" customHeight="1" x14ac:dyDescent="0.35">
      <c r="A464" s="12" t="s">
        <v>806</v>
      </c>
      <c r="B464" s="12" t="s">
        <v>925</v>
      </c>
      <c r="C464" s="12">
        <v>462</v>
      </c>
      <c r="D464" s="12">
        <v>670</v>
      </c>
      <c r="E464" s="37">
        <v>2132675</v>
      </c>
      <c r="G464" s="37">
        <v>33359</v>
      </c>
      <c r="H464" s="12">
        <v>0</v>
      </c>
      <c r="I464" s="37"/>
      <c r="K464" s="37"/>
      <c r="M464" s="37">
        <v>344388</v>
      </c>
      <c r="N464" s="12">
        <v>0</v>
      </c>
      <c r="O464" s="37"/>
      <c r="Q464" s="12">
        <v>9373</v>
      </c>
      <c r="R464" s="37"/>
      <c r="T464" s="37">
        <v>163880</v>
      </c>
      <c r="U464" s="12">
        <v>0</v>
      </c>
      <c r="V464" s="37"/>
      <c r="X464" s="37">
        <v>8072</v>
      </c>
      <c r="Y464" s="12">
        <v>0</v>
      </c>
      <c r="Z464" s="37">
        <v>9344</v>
      </c>
      <c r="AA464" s="12">
        <v>0</v>
      </c>
      <c r="AB464" s="37"/>
      <c r="AD464" s="37">
        <v>6240</v>
      </c>
      <c r="AE464" s="12">
        <v>0</v>
      </c>
      <c r="AF464" s="37"/>
      <c r="AH464" s="37">
        <v>1183622</v>
      </c>
      <c r="AI464" s="12">
        <v>0.01</v>
      </c>
      <c r="AN464" s="37">
        <v>341036</v>
      </c>
      <c r="AO464" s="12">
        <v>0</v>
      </c>
      <c r="AP464" s="37">
        <v>37404</v>
      </c>
      <c r="AQ464" s="12">
        <v>0</v>
      </c>
      <c r="AR464" s="37">
        <v>0</v>
      </c>
      <c r="AS464" s="12">
        <v>0</v>
      </c>
      <c r="AT464" s="37">
        <v>5330</v>
      </c>
      <c r="AU464" s="12">
        <v>0</v>
      </c>
      <c r="AV464" s="37"/>
      <c r="AX464" s="37"/>
      <c r="BA464" s="12">
        <v>79</v>
      </c>
      <c r="BB464" s="12">
        <v>2745</v>
      </c>
      <c r="BC464" s="12">
        <v>316</v>
      </c>
      <c r="BD464" s="12">
        <v>500</v>
      </c>
      <c r="BE464" s="12">
        <v>0</v>
      </c>
      <c r="BH464" s="12">
        <v>162</v>
      </c>
      <c r="BI464" s="12">
        <v>2025</v>
      </c>
      <c r="BJ464" s="12">
        <v>56</v>
      </c>
      <c r="BK464" s="12">
        <v>1464</v>
      </c>
      <c r="BM464" s="12">
        <v>0</v>
      </c>
      <c r="BN464" s="12">
        <v>0</v>
      </c>
      <c r="BQ464" s="12">
        <v>0</v>
      </c>
      <c r="BV464" s="12">
        <v>0</v>
      </c>
      <c r="BY464" s="12">
        <v>0</v>
      </c>
      <c r="BZ464" s="12">
        <v>0</v>
      </c>
      <c r="CB464" s="12">
        <v>0</v>
      </c>
      <c r="CC464" s="12">
        <v>0</v>
      </c>
      <c r="CD464" s="12">
        <v>0</v>
      </c>
      <c r="CE464" s="12">
        <v>0</v>
      </c>
      <c r="CF464" s="12">
        <v>0</v>
      </c>
      <c r="CG464" s="12" t="s">
        <v>998</v>
      </c>
      <c r="CH464" s="12">
        <v>15.542</v>
      </c>
      <c r="CI464" s="12" t="s">
        <v>1059</v>
      </c>
      <c r="CJ464" s="12" t="s">
        <v>936</v>
      </c>
      <c r="CK464" s="12" t="s">
        <v>932</v>
      </c>
      <c r="CL464" s="37">
        <v>13195521522</v>
      </c>
      <c r="CM464" s="12">
        <v>7149</v>
      </c>
      <c r="CN464" s="12" t="s">
        <v>998</v>
      </c>
      <c r="CO464" s="12" t="s">
        <v>1507</v>
      </c>
      <c r="CQ464" s="12">
        <v>67</v>
      </c>
      <c r="CS464" s="12"/>
      <c r="CT464" s="36" t="str">
        <f t="shared" si="7"/>
        <v>1bn - 50bn</v>
      </c>
      <c r="CU464" s="36" t="str">
        <f>VLOOKUP(CK464,Mapping!B:C,2,FALSE)</f>
        <v>US/CA</v>
      </c>
    </row>
    <row r="465" spans="1:99" ht="16" customHeight="1" x14ac:dyDescent="0.35">
      <c r="A465" s="12" t="s">
        <v>808</v>
      </c>
      <c r="B465" s="12" t="s">
        <v>933</v>
      </c>
      <c r="C465" s="12">
        <v>463</v>
      </c>
      <c r="D465" s="12">
        <v>620</v>
      </c>
      <c r="E465" s="37">
        <v>8979576</v>
      </c>
      <c r="F465" s="12">
        <v>0</v>
      </c>
      <c r="G465" s="37">
        <v>33610</v>
      </c>
      <c r="H465" s="12">
        <v>0.01</v>
      </c>
      <c r="I465" s="37">
        <v>0</v>
      </c>
      <c r="J465" s="12">
        <v>0</v>
      </c>
      <c r="K465" s="37">
        <v>3044252</v>
      </c>
      <c r="L465" s="12">
        <v>0.97</v>
      </c>
      <c r="M465" s="37">
        <v>41938</v>
      </c>
      <c r="N465" s="12">
        <v>0.01</v>
      </c>
      <c r="O465" s="37">
        <v>2821294</v>
      </c>
      <c r="P465" s="12">
        <v>0.9</v>
      </c>
      <c r="Q465" s="12">
        <v>126</v>
      </c>
      <c r="R465" s="37"/>
      <c r="T465" s="37">
        <v>0</v>
      </c>
      <c r="U465" s="12">
        <v>0</v>
      </c>
      <c r="V465" s="37">
        <v>1909455</v>
      </c>
      <c r="W465" s="12">
        <v>0.61</v>
      </c>
      <c r="X465" s="37">
        <v>482221</v>
      </c>
      <c r="Y465" s="12">
        <v>0.15</v>
      </c>
      <c r="Z465" s="37"/>
      <c r="AB465" s="37">
        <v>0</v>
      </c>
      <c r="AC465" s="12">
        <v>0</v>
      </c>
      <c r="AD465" s="37"/>
      <c r="AF465" s="37">
        <v>502851</v>
      </c>
      <c r="AG465" s="12">
        <v>0.16</v>
      </c>
      <c r="AH465" s="37">
        <v>17685</v>
      </c>
      <c r="AI465" s="12">
        <v>0.01</v>
      </c>
      <c r="AJ465" s="12">
        <v>0</v>
      </c>
      <c r="AK465" s="12">
        <v>83600</v>
      </c>
      <c r="AL465" s="12">
        <v>175480</v>
      </c>
      <c r="AM465" s="12">
        <v>0</v>
      </c>
      <c r="AN465" s="37">
        <v>126270</v>
      </c>
      <c r="AO465" s="12">
        <v>0.04</v>
      </c>
      <c r="AP465" s="37"/>
      <c r="AR465" s="37">
        <v>0</v>
      </c>
      <c r="AS465" s="12">
        <v>0</v>
      </c>
      <c r="AT465" s="37"/>
      <c r="AV465" s="37"/>
      <c r="AX465" s="37">
        <v>0</v>
      </c>
      <c r="AY465" s="12">
        <v>0</v>
      </c>
      <c r="BA465" s="12">
        <v>4828</v>
      </c>
      <c r="BB465" s="12">
        <v>318</v>
      </c>
      <c r="BE465" s="12">
        <v>0</v>
      </c>
      <c r="BF465" s="12">
        <v>33200</v>
      </c>
      <c r="BG465" s="12">
        <v>51000</v>
      </c>
      <c r="BI465" s="12">
        <v>750</v>
      </c>
      <c r="BK465" s="12">
        <v>0</v>
      </c>
      <c r="BM465" s="12">
        <v>0</v>
      </c>
      <c r="BN465" s="12">
        <v>0</v>
      </c>
      <c r="BO465" s="12">
        <v>0</v>
      </c>
      <c r="BP465" s="12">
        <v>0</v>
      </c>
      <c r="BQ465" s="12">
        <v>0</v>
      </c>
      <c r="BR465" s="12">
        <v>0</v>
      </c>
      <c r="BS465" s="12">
        <v>0</v>
      </c>
      <c r="BT465" s="12">
        <v>0</v>
      </c>
      <c r="BU465" s="12">
        <v>0</v>
      </c>
      <c r="BW465" s="12">
        <v>0</v>
      </c>
      <c r="BY465" s="12">
        <v>0</v>
      </c>
      <c r="BZ465" s="12">
        <v>0</v>
      </c>
      <c r="CC465" s="12">
        <v>0</v>
      </c>
      <c r="CE465" s="12">
        <v>0</v>
      </c>
      <c r="CG465" s="12"/>
      <c r="CH465" s="12">
        <v>67.875</v>
      </c>
      <c r="CI465" s="12" t="s">
        <v>1053</v>
      </c>
      <c r="CJ465" s="12"/>
      <c r="CK465" s="12" t="s">
        <v>1054</v>
      </c>
      <c r="CL465" s="37">
        <v>313351456</v>
      </c>
      <c r="CM465" s="12">
        <v>12704</v>
      </c>
      <c r="CN465" s="12" t="s">
        <v>1506</v>
      </c>
      <c r="CO465" s="12" t="s">
        <v>1507</v>
      </c>
      <c r="CP465" s="12">
        <v>9144.2451118726076</v>
      </c>
      <c r="CQ465" s="12">
        <v>89</v>
      </c>
      <c r="CS465" s="12"/>
      <c r="CT465" s="36" t="str">
        <f t="shared" si="7"/>
        <v>500mn</v>
      </c>
      <c r="CU465" s="36" t="str">
        <f>VLOOKUP(CK465,Mapping!B:C,2,FALSE)</f>
        <v>EU</v>
      </c>
    </row>
    <row r="466" spans="1:99" ht="16" customHeight="1" x14ac:dyDescent="0.35">
      <c r="A466" s="12" t="s">
        <v>810</v>
      </c>
      <c r="B466" s="12" t="s">
        <v>925</v>
      </c>
      <c r="C466" s="12">
        <v>464</v>
      </c>
      <c r="D466" s="12">
        <v>611</v>
      </c>
      <c r="E466" s="37">
        <v>3346292</v>
      </c>
      <c r="G466" s="37">
        <v>30422</v>
      </c>
      <c r="H466" s="12">
        <v>0</v>
      </c>
      <c r="I466" s="37"/>
      <c r="K466" s="37"/>
      <c r="M466" s="37">
        <v>2758364</v>
      </c>
      <c r="N466" s="12">
        <v>0.11</v>
      </c>
      <c r="O466" s="37"/>
      <c r="Q466" s="12">
        <v>0</v>
      </c>
      <c r="R466" s="37"/>
      <c r="T466" s="37">
        <v>29552</v>
      </c>
      <c r="U466" s="12">
        <v>0</v>
      </c>
      <c r="V466" s="37"/>
      <c r="X466" s="37"/>
      <c r="Z466" s="37"/>
      <c r="AB466" s="37"/>
      <c r="AD466" s="37">
        <v>18273</v>
      </c>
      <c r="AE466" s="12">
        <v>0</v>
      </c>
      <c r="AF466" s="37"/>
      <c r="AH466" s="37">
        <v>0</v>
      </c>
      <c r="AI466" s="12">
        <v>0</v>
      </c>
      <c r="AN466" s="37">
        <v>294722</v>
      </c>
      <c r="AO466" s="12">
        <v>0.01</v>
      </c>
      <c r="AP466" s="37">
        <v>214959</v>
      </c>
      <c r="AQ466" s="12">
        <v>0.01</v>
      </c>
      <c r="AR466" s="37"/>
      <c r="AT466" s="37"/>
      <c r="AV466" s="37"/>
      <c r="AX466" s="37"/>
      <c r="BB466" s="12">
        <v>21986</v>
      </c>
      <c r="BH466" s="12">
        <v>931</v>
      </c>
      <c r="BI466" s="12">
        <v>1750</v>
      </c>
      <c r="BJ466" s="12">
        <v>164</v>
      </c>
      <c r="BK466" s="12">
        <v>264</v>
      </c>
      <c r="BN466" s="12">
        <v>0</v>
      </c>
      <c r="BQ466" s="12">
        <v>0</v>
      </c>
      <c r="BV466" s="12">
        <v>0</v>
      </c>
      <c r="BY466" s="12">
        <v>0</v>
      </c>
      <c r="CB466" s="12">
        <v>0</v>
      </c>
      <c r="CC466" s="12">
        <v>0</v>
      </c>
      <c r="CE466" s="12">
        <v>0</v>
      </c>
      <c r="CG466" s="12" t="s">
        <v>929</v>
      </c>
      <c r="CH466" s="12">
        <v>48.744</v>
      </c>
      <c r="CI466" s="12" t="s">
        <v>1261</v>
      </c>
      <c r="CJ466" s="12" t="s">
        <v>1248</v>
      </c>
      <c r="CK466" s="12" t="s">
        <v>932</v>
      </c>
      <c r="CL466" s="37">
        <v>2391523204</v>
      </c>
      <c r="CM466" s="12">
        <v>2479</v>
      </c>
      <c r="CN466" s="12" t="s">
        <v>1509</v>
      </c>
      <c r="CO466" s="12" t="s">
        <v>1507</v>
      </c>
      <c r="CP466" s="12">
        <v>12445.293287643621</v>
      </c>
      <c r="CQ466" s="12">
        <v>54</v>
      </c>
      <c r="CS466" s="12"/>
      <c r="CT466" s="36" t="str">
        <f t="shared" si="7"/>
        <v>1bn - 50bn</v>
      </c>
      <c r="CU466" s="36" t="str">
        <f>VLOOKUP(CK466,Mapping!B:C,2,FALSE)</f>
        <v>US/CA</v>
      </c>
    </row>
    <row r="467" spans="1:99" ht="16" customHeight="1" x14ac:dyDescent="0.35">
      <c r="A467" s="12" t="s">
        <v>78</v>
      </c>
      <c r="B467" s="12" t="s">
        <v>925</v>
      </c>
      <c r="C467" s="12">
        <v>15</v>
      </c>
      <c r="D467" s="12">
        <v>1917605</v>
      </c>
      <c r="E467" s="37">
        <v>860056524</v>
      </c>
      <c r="G467" s="37">
        <v>95477553</v>
      </c>
      <c r="H467" s="12">
        <v>0.1</v>
      </c>
      <c r="I467" s="37"/>
      <c r="K467" s="37">
        <v>5399744</v>
      </c>
      <c r="L467" s="12">
        <v>0.01</v>
      </c>
      <c r="M467" s="37">
        <v>36203365</v>
      </c>
      <c r="N467" s="12">
        <v>0.04</v>
      </c>
      <c r="O467" s="37">
        <v>4575953</v>
      </c>
      <c r="P467" s="12">
        <v>0</v>
      </c>
      <c r="Q467" s="12">
        <v>1249191</v>
      </c>
      <c r="R467" s="37">
        <v>43022</v>
      </c>
      <c r="S467" s="12">
        <v>0</v>
      </c>
      <c r="T467" s="37">
        <v>8299344</v>
      </c>
      <c r="U467" s="12">
        <v>0.01</v>
      </c>
      <c r="V467" s="37"/>
      <c r="X467" s="37">
        <v>91612544</v>
      </c>
      <c r="Y467" s="12">
        <v>0.1</v>
      </c>
      <c r="Z467" s="37">
        <v>14287100</v>
      </c>
      <c r="AA467" s="12">
        <v>0.01</v>
      </c>
      <c r="AB467" s="37">
        <v>0</v>
      </c>
      <c r="AC467" s="12">
        <v>0</v>
      </c>
      <c r="AD467" s="37">
        <v>15197354</v>
      </c>
      <c r="AE467" s="12">
        <v>0.02</v>
      </c>
      <c r="AF467" s="37">
        <v>656049</v>
      </c>
      <c r="AG467" s="12">
        <v>0</v>
      </c>
      <c r="AH467" s="37">
        <v>157747839</v>
      </c>
      <c r="AI467" s="12">
        <v>0.16</v>
      </c>
      <c r="AJ467" s="12">
        <v>0</v>
      </c>
      <c r="AL467" s="12">
        <v>261996</v>
      </c>
      <c r="AN467" s="37">
        <v>359022407</v>
      </c>
      <c r="AO467" s="12">
        <v>0.37</v>
      </c>
      <c r="AP467" s="37">
        <v>58191438</v>
      </c>
      <c r="AQ467" s="12">
        <v>0.06</v>
      </c>
      <c r="AR467" s="37">
        <v>13159044</v>
      </c>
      <c r="AS467" s="12">
        <v>0.01</v>
      </c>
      <c r="AT467" s="37">
        <v>183768</v>
      </c>
      <c r="AU467" s="12">
        <v>0</v>
      </c>
      <c r="AV467" s="37"/>
      <c r="AX467" s="37"/>
      <c r="AZ467" s="12">
        <v>4050</v>
      </c>
      <c r="BA467" s="12">
        <v>896580</v>
      </c>
      <c r="BB467" s="12">
        <v>288565</v>
      </c>
      <c r="BC467" s="12">
        <v>483162</v>
      </c>
      <c r="BD467" s="12">
        <v>17239</v>
      </c>
      <c r="BE467" s="12">
        <v>352884</v>
      </c>
      <c r="BF467" s="12">
        <v>39480</v>
      </c>
      <c r="BG467" s="12">
        <v>81500</v>
      </c>
      <c r="BH467" s="12">
        <v>252031</v>
      </c>
      <c r="BI467" s="12">
        <v>2131800</v>
      </c>
      <c r="BJ467" s="12">
        <v>136397</v>
      </c>
      <c r="BK467" s="12">
        <v>74141</v>
      </c>
      <c r="BM467" s="12">
        <v>0.39</v>
      </c>
      <c r="BN467" s="12">
        <v>0.28000000000000003</v>
      </c>
      <c r="BP467" s="12">
        <v>0</v>
      </c>
      <c r="BQ467" s="12">
        <v>0.3</v>
      </c>
      <c r="BR467" s="12">
        <v>0</v>
      </c>
      <c r="BS467" s="12">
        <v>0</v>
      </c>
      <c r="BU467" s="12">
        <v>0</v>
      </c>
      <c r="BV467" s="12">
        <v>0.22</v>
      </c>
      <c r="BX467" s="12">
        <v>0</v>
      </c>
      <c r="BY467" s="12">
        <v>0.28000000000000003</v>
      </c>
      <c r="BZ467" s="12">
        <v>0.02</v>
      </c>
      <c r="CB467" s="12">
        <v>0.05</v>
      </c>
      <c r="CC467" s="12">
        <v>0.01</v>
      </c>
      <c r="CD467" s="12">
        <v>0.04</v>
      </c>
      <c r="CE467" s="12">
        <v>0</v>
      </c>
      <c r="CF467" s="12">
        <v>0.01</v>
      </c>
      <c r="CG467" s="12" t="s">
        <v>991</v>
      </c>
      <c r="CH467" s="12">
        <v>27.454000000000001</v>
      </c>
      <c r="CI467" s="12" t="s">
        <v>992</v>
      </c>
      <c r="CJ467" s="12" t="s">
        <v>993</v>
      </c>
      <c r="CK467" s="12" t="s">
        <v>932</v>
      </c>
      <c r="CL467" s="37">
        <v>95903858678</v>
      </c>
      <c r="CM467" s="12">
        <v>14364</v>
      </c>
      <c r="CN467" s="12" t="s">
        <v>1506</v>
      </c>
      <c r="CO467" s="12" t="s">
        <v>1507</v>
      </c>
      <c r="CP467" s="12">
        <v>-368363.05180407176</v>
      </c>
      <c r="CQ467" s="12">
        <v>77</v>
      </c>
      <c r="CS467" s="12"/>
      <c r="CT467" s="36" t="str">
        <f t="shared" si="7"/>
        <v>50bn - 100bn</v>
      </c>
      <c r="CU467" s="36" t="str">
        <f>VLOOKUP(CK467,Mapping!B:C,2,FALSE)</f>
        <v>US/CA</v>
      </c>
    </row>
    <row r="468" spans="1:99" ht="16" customHeight="1" x14ac:dyDescent="0.35">
      <c r="A468" s="12" t="s">
        <v>812</v>
      </c>
      <c r="B468" s="12" t="s">
        <v>925</v>
      </c>
      <c r="C468" s="12">
        <v>466</v>
      </c>
      <c r="D468" s="12">
        <v>533</v>
      </c>
      <c r="E468" s="37">
        <v>97489861</v>
      </c>
      <c r="G468" s="37">
        <v>26538</v>
      </c>
      <c r="H468" s="12">
        <v>0</v>
      </c>
      <c r="I468" s="37"/>
      <c r="K468" s="37"/>
      <c r="M468" s="37">
        <v>5251881</v>
      </c>
      <c r="N468" s="12">
        <v>0.04</v>
      </c>
      <c r="O468" s="37"/>
      <c r="Q468" s="12">
        <v>21864</v>
      </c>
      <c r="R468" s="37"/>
      <c r="T468" s="37">
        <v>82276</v>
      </c>
      <c r="U468" s="12">
        <v>0</v>
      </c>
      <c r="V468" s="37"/>
      <c r="X468" s="37">
        <v>14158163</v>
      </c>
      <c r="Y468" s="12">
        <v>0.1</v>
      </c>
      <c r="Z468" s="37">
        <v>174729</v>
      </c>
      <c r="AA468" s="12">
        <v>0</v>
      </c>
      <c r="AB468" s="37"/>
      <c r="AD468" s="37">
        <v>58830</v>
      </c>
      <c r="AE468" s="12">
        <v>0</v>
      </c>
      <c r="AF468" s="37"/>
      <c r="AH468" s="37">
        <v>2760986</v>
      </c>
      <c r="AI468" s="12">
        <v>0.02</v>
      </c>
      <c r="AN468" s="37">
        <v>74476350</v>
      </c>
      <c r="AO468" s="12">
        <v>0.5</v>
      </c>
      <c r="AP468" s="37">
        <v>500108</v>
      </c>
      <c r="AQ468" s="12">
        <v>0</v>
      </c>
      <c r="AR468" s="37"/>
      <c r="AT468" s="37"/>
      <c r="AV468" s="37"/>
      <c r="AX468" s="37"/>
      <c r="BA468" s="12">
        <v>138561</v>
      </c>
      <c r="BB468" s="12">
        <v>41861</v>
      </c>
      <c r="BC468" s="12">
        <v>5909</v>
      </c>
      <c r="BH468" s="12">
        <v>2166</v>
      </c>
      <c r="BI468" s="12">
        <v>442225</v>
      </c>
      <c r="BJ468" s="12">
        <v>528</v>
      </c>
      <c r="BK468" s="12">
        <v>735</v>
      </c>
      <c r="BN468" s="12">
        <v>0</v>
      </c>
      <c r="BQ468" s="12">
        <v>0.01</v>
      </c>
      <c r="BV468" s="12">
        <v>0</v>
      </c>
      <c r="BY468" s="12">
        <v>0.06</v>
      </c>
      <c r="BZ468" s="12">
        <v>0</v>
      </c>
      <c r="CB468" s="12">
        <v>0</v>
      </c>
      <c r="CC468" s="12">
        <v>0</v>
      </c>
      <c r="CD468" s="12">
        <v>0</v>
      </c>
      <c r="CE468" s="12">
        <v>0</v>
      </c>
      <c r="CG468" s="12" t="s">
        <v>959</v>
      </c>
      <c r="CH468" s="12">
        <v>121.988</v>
      </c>
      <c r="CI468" s="12" t="s">
        <v>989</v>
      </c>
      <c r="CJ468" s="12"/>
      <c r="CK468" s="12" t="s">
        <v>990</v>
      </c>
      <c r="CL468" s="37">
        <v>14720115885</v>
      </c>
      <c r="CM468" s="12">
        <v>10712</v>
      </c>
      <c r="CN468" s="12" t="s">
        <v>1506</v>
      </c>
      <c r="CO468" s="12" t="s">
        <v>1507</v>
      </c>
      <c r="CP468" s="12">
        <v>138934.58980044344</v>
      </c>
      <c r="CQ468" s="12">
        <v>76</v>
      </c>
      <c r="CS468" s="12"/>
      <c r="CT468" s="36" t="str">
        <f t="shared" si="7"/>
        <v>1bn - 50bn</v>
      </c>
      <c r="CU468" s="36" t="str">
        <f>VLOOKUP(CK468,Mapping!B:C,2,FALSE)</f>
        <v>EU</v>
      </c>
    </row>
    <row r="469" spans="1:99" ht="16" customHeight="1" x14ac:dyDescent="0.35">
      <c r="A469" s="12" t="s">
        <v>813</v>
      </c>
      <c r="B469" s="12" t="s">
        <v>925</v>
      </c>
      <c r="C469" s="12">
        <v>467</v>
      </c>
      <c r="D469" s="12">
        <v>512</v>
      </c>
      <c r="E469" s="37">
        <v>638885</v>
      </c>
      <c r="G469" s="37">
        <v>25492</v>
      </c>
      <c r="H469" s="12">
        <v>0</v>
      </c>
      <c r="I469" s="37"/>
      <c r="K469" s="37"/>
      <c r="M469" s="37">
        <v>35756</v>
      </c>
      <c r="N469" s="12">
        <v>0.01</v>
      </c>
      <c r="O469" s="37"/>
      <c r="Q469" s="12">
        <v>223</v>
      </c>
      <c r="R469" s="37"/>
      <c r="T469" s="37"/>
      <c r="V469" s="37"/>
      <c r="X469" s="37"/>
      <c r="Z469" s="37">
        <v>118</v>
      </c>
      <c r="AA469" s="12">
        <v>0</v>
      </c>
      <c r="AB469" s="37"/>
      <c r="AD469" s="37">
        <v>780</v>
      </c>
      <c r="AE469" s="12">
        <v>0</v>
      </c>
      <c r="AF469" s="37"/>
      <c r="AH469" s="37">
        <v>28160</v>
      </c>
      <c r="AI469" s="12">
        <v>0</v>
      </c>
      <c r="AN469" s="37">
        <v>244199</v>
      </c>
      <c r="AO469" s="12">
        <v>0.04</v>
      </c>
      <c r="AP469" s="37">
        <v>303389</v>
      </c>
      <c r="AQ469" s="12">
        <v>0.05</v>
      </c>
      <c r="AR469" s="37"/>
      <c r="AT469" s="37">
        <v>991</v>
      </c>
      <c r="AU469" s="12">
        <v>0</v>
      </c>
      <c r="AV469" s="37"/>
      <c r="AX469" s="37"/>
      <c r="BB469" s="12">
        <v>285</v>
      </c>
      <c r="BC469" s="12">
        <v>4</v>
      </c>
      <c r="BD469" s="12">
        <v>93</v>
      </c>
      <c r="BH469" s="12">
        <v>1314</v>
      </c>
      <c r="BI469" s="12">
        <v>1450</v>
      </c>
      <c r="BJ469" s="12">
        <v>7</v>
      </c>
      <c r="BN469" s="12">
        <v>0</v>
      </c>
      <c r="BQ469" s="12">
        <v>0</v>
      </c>
      <c r="BV469" s="12">
        <v>0</v>
      </c>
      <c r="BY469" s="12">
        <v>0</v>
      </c>
      <c r="CB469" s="12">
        <v>0</v>
      </c>
      <c r="CC469" s="12">
        <v>0</v>
      </c>
      <c r="CD469" s="12">
        <v>0</v>
      </c>
      <c r="CF469" s="12">
        <v>0</v>
      </c>
      <c r="CG469" s="12" t="s">
        <v>934</v>
      </c>
      <c r="CH469" s="12">
        <v>57.124000000000002</v>
      </c>
      <c r="CI469" s="12" t="s">
        <v>1262</v>
      </c>
      <c r="CJ469" s="12" t="s">
        <v>1149</v>
      </c>
      <c r="CK469" s="12" t="s">
        <v>932</v>
      </c>
      <c r="CL469" s="37">
        <v>618453599</v>
      </c>
      <c r="CM469" s="12">
        <v>13971</v>
      </c>
      <c r="CN469" s="12" t="s">
        <v>1509</v>
      </c>
      <c r="CO469" s="12" t="s">
        <v>1507</v>
      </c>
      <c r="CP469" s="12">
        <v>1151.3606127796816</v>
      </c>
      <c r="CQ469" s="12">
        <v>57</v>
      </c>
      <c r="CS469" s="12"/>
      <c r="CT469" s="36" t="str">
        <f t="shared" si="7"/>
        <v>500mn - 1bn</v>
      </c>
      <c r="CU469" s="36" t="str">
        <f>VLOOKUP(CK469,Mapping!B:C,2,FALSE)</f>
        <v>US/CA</v>
      </c>
    </row>
    <row r="470" spans="1:99" ht="16" customHeight="1" x14ac:dyDescent="0.35">
      <c r="A470" s="12" t="s">
        <v>814</v>
      </c>
      <c r="B470" s="12" t="s">
        <v>925</v>
      </c>
      <c r="C470" s="12">
        <v>468</v>
      </c>
      <c r="D470" s="12">
        <v>482</v>
      </c>
      <c r="E470" s="37">
        <v>2261598</v>
      </c>
      <c r="G470" s="37">
        <v>22654</v>
      </c>
      <c r="H470" s="12">
        <v>0.01</v>
      </c>
      <c r="I470" s="37"/>
      <c r="K470" s="37"/>
      <c r="M470" s="37">
        <v>97632</v>
      </c>
      <c r="N470" s="12">
        <v>0.02</v>
      </c>
      <c r="O470" s="37"/>
      <c r="Q470" s="12">
        <v>13583</v>
      </c>
      <c r="R470" s="37"/>
      <c r="T470" s="37">
        <v>31350</v>
      </c>
      <c r="U470" s="12">
        <v>0.01</v>
      </c>
      <c r="V470" s="37"/>
      <c r="X470" s="37"/>
      <c r="Z470" s="37">
        <v>47597</v>
      </c>
      <c r="AA470" s="12">
        <v>0.01</v>
      </c>
      <c r="AB470" s="37"/>
      <c r="AD470" s="37"/>
      <c r="AF470" s="37"/>
      <c r="AH470" s="37">
        <v>2059590</v>
      </c>
      <c r="AI470" s="12">
        <v>0.46</v>
      </c>
      <c r="AN470" s="37"/>
      <c r="AP470" s="37"/>
      <c r="AR470" s="37">
        <v>2775</v>
      </c>
      <c r="AS470" s="12">
        <v>0</v>
      </c>
      <c r="AT470" s="37"/>
      <c r="AV470" s="37"/>
      <c r="AX470" s="37"/>
      <c r="BB470" s="12">
        <v>1356</v>
      </c>
      <c r="BC470" s="12">
        <v>1842</v>
      </c>
      <c r="BE470" s="12">
        <v>33</v>
      </c>
      <c r="BK470" s="12">
        <v>328</v>
      </c>
      <c r="BM470" s="12">
        <v>0</v>
      </c>
      <c r="BN470" s="12">
        <v>0</v>
      </c>
      <c r="BQ470" s="12">
        <v>0</v>
      </c>
      <c r="CC470" s="12">
        <v>0</v>
      </c>
      <c r="CD470" s="12">
        <v>0</v>
      </c>
      <c r="CE470" s="12">
        <v>0</v>
      </c>
      <c r="CG470" s="12"/>
      <c r="CI470" s="12" t="s">
        <v>1016</v>
      </c>
      <c r="CJ470" s="12" t="s">
        <v>1017</v>
      </c>
      <c r="CK470" s="12" t="s">
        <v>932</v>
      </c>
      <c r="CL470" s="37">
        <v>976578</v>
      </c>
      <c r="CN470" s="12" t="s">
        <v>1509</v>
      </c>
      <c r="CS470" s="12"/>
      <c r="CT470" s="36" t="str">
        <f t="shared" si="7"/>
        <v>500mn</v>
      </c>
      <c r="CU470" s="36" t="str">
        <f>VLOOKUP(CK470,Mapping!B:C,2,FALSE)</f>
        <v>US/CA</v>
      </c>
    </row>
    <row r="471" spans="1:99" ht="16" customHeight="1" x14ac:dyDescent="0.35">
      <c r="A471" s="12" t="s">
        <v>815</v>
      </c>
      <c r="B471" s="12" t="s">
        <v>925</v>
      </c>
      <c r="C471" s="12">
        <v>469</v>
      </c>
      <c r="D471" s="12">
        <v>470</v>
      </c>
      <c r="E471" s="37">
        <v>7435480</v>
      </c>
      <c r="G471" s="37">
        <v>23401</v>
      </c>
      <c r="H471" s="12">
        <v>0</v>
      </c>
      <c r="I471" s="37"/>
      <c r="K471" s="37">
        <v>417488</v>
      </c>
      <c r="L471" s="12">
        <v>7.0000000000000007E-2</v>
      </c>
      <c r="M471" s="37">
        <v>226079</v>
      </c>
      <c r="N471" s="12">
        <v>0.04</v>
      </c>
      <c r="O471" s="37"/>
      <c r="Q471" s="12">
        <v>46873</v>
      </c>
      <c r="R471" s="37"/>
      <c r="T471" s="37"/>
      <c r="V471" s="37">
        <v>21759</v>
      </c>
      <c r="W471" s="12">
        <v>0</v>
      </c>
      <c r="X471" s="37"/>
      <c r="Z471" s="37"/>
      <c r="AB471" s="37"/>
      <c r="AD471" s="37"/>
      <c r="AF471" s="37"/>
      <c r="AH471" s="37">
        <v>5919122</v>
      </c>
      <c r="AI471" s="12">
        <v>0.94</v>
      </c>
      <c r="AK471" s="12">
        <v>1000</v>
      </c>
      <c r="AN471" s="37">
        <v>206306</v>
      </c>
      <c r="AO471" s="12">
        <v>0.03</v>
      </c>
      <c r="AP471" s="37">
        <v>621325</v>
      </c>
      <c r="AQ471" s="12">
        <v>0.1</v>
      </c>
      <c r="AR471" s="37">
        <v>0</v>
      </c>
      <c r="AS471" s="12">
        <v>0</v>
      </c>
      <c r="AT471" s="37"/>
      <c r="AV471" s="37"/>
      <c r="AX471" s="37"/>
      <c r="BB471" s="12">
        <v>1802</v>
      </c>
      <c r="BE471" s="12">
        <v>0</v>
      </c>
      <c r="BG471" s="12">
        <v>6759</v>
      </c>
      <c r="BH471" s="12">
        <v>2691</v>
      </c>
      <c r="BI471" s="12">
        <v>1225</v>
      </c>
      <c r="BM471" s="12">
        <v>0</v>
      </c>
      <c r="BN471" s="12">
        <v>0</v>
      </c>
      <c r="BQ471" s="12">
        <v>0.01</v>
      </c>
      <c r="BS471" s="12">
        <v>0</v>
      </c>
      <c r="BT471" s="12">
        <v>0</v>
      </c>
      <c r="BV471" s="12">
        <v>0</v>
      </c>
      <c r="BY471" s="12">
        <v>0</v>
      </c>
      <c r="CC471" s="12">
        <v>0</v>
      </c>
      <c r="CG471" s="12" t="s">
        <v>929</v>
      </c>
      <c r="CH471" s="12">
        <v>107.642</v>
      </c>
      <c r="CI471" s="12" t="s">
        <v>1064</v>
      </c>
      <c r="CJ471" s="12"/>
      <c r="CK471" s="12" t="s">
        <v>1064</v>
      </c>
      <c r="CL471" s="37">
        <v>637693295</v>
      </c>
      <c r="CM471" s="12">
        <v>10856</v>
      </c>
      <c r="CN471" s="12" t="s">
        <v>1506</v>
      </c>
      <c r="CO471" s="12" t="s">
        <v>1507</v>
      </c>
      <c r="CP471" s="12">
        <v>97771.598468050797</v>
      </c>
      <c r="CQ471" s="12">
        <v>93</v>
      </c>
      <c r="CS471" s="12"/>
      <c r="CT471" s="36" t="str">
        <f t="shared" si="7"/>
        <v>500mn - 1bn</v>
      </c>
      <c r="CU471" s="36" t="str">
        <f>VLOOKUP(CK471,Mapping!B:C,2,FALSE)</f>
        <v>EU</v>
      </c>
    </row>
    <row r="472" spans="1:99" ht="16" customHeight="1" x14ac:dyDescent="0.35">
      <c r="A472" s="12" t="s">
        <v>817</v>
      </c>
      <c r="B472" s="12" t="s">
        <v>925</v>
      </c>
      <c r="C472" s="12">
        <v>470</v>
      </c>
      <c r="D472" s="12">
        <v>434</v>
      </c>
      <c r="E472" s="37">
        <v>612202</v>
      </c>
      <c r="G472" s="37">
        <v>21609</v>
      </c>
      <c r="H472" s="12">
        <v>0.01</v>
      </c>
      <c r="I472" s="37"/>
      <c r="K472" s="37"/>
      <c r="M472" s="37">
        <v>142899</v>
      </c>
      <c r="N472" s="12">
        <v>0.04</v>
      </c>
      <c r="O472" s="37"/>
      <c r="Q472" s="12">
        <v>1070</v>
      </c>
      <c r="R472" s="37"/>
      <c r="T472" s="37">
        <v>203843</v>
      </c>
      <c r="U472" s="12">
        <v>0.06</v>
      </c>
      <c r="V472" s="37"/>
      <c r="X472" s="37">
        <v>8277</v>
      </c>
      <c r="Y472" s="12">
        <v>0</v>
      </c>
      <c r="Z472" s="37">
        <v>90721</v>
      </c>
      <c r="AA472" s="12">
        <v>0.03</v>
      </c>
      <c r="AB472" s="37"/>
      <c r="AD472" s="37"/>
      <c r="AF472" s="37"/>
      <c r="AH472" s="37">
        <v>135120</v>
      </c>
      <c r="AI472" s="12">
        <v>0.04</v>
      </c>
      <c r="AN472" s="37"/>
      <c r="AP472" s="37"/>
      <c r="AR472" s="37">
        <v>9733</v>
      </c>
      <c r="AS472" s="12">
        <v>0</v>
      </c>
      <c r="AT472" s="37"/>
      <c r="AV472" s="37"/>
      <c r="AX472" s="37"/>
      <c r="BA472" s="12">
        <v>81</v>
      </c>
      <c r="BB472" s="12">
        <v>1139</v>
      </c>
      <c r="BC472" s="12">
        <v>3068</v>
      </c>
      <c r="BE472" s="12">
        <v>261</v>
      </c>
      <c r="BK472" s="12">
        <v>1821</v>
      </c>
      <c r="BM472" s="12">
        <v>0</v>
      </c>
      <c r="BN472" s="12">
        <v>0</v>
      </c>
      <c r="BQ472" s="12">
        <v>0</v>
      </c>
      <c r="BZ472" s="12">
        <v>0</v>
      </c>
      <c r="CC472" s="12">
        <v>0</v>
      </c>
      <c r="CD472" s="12">
        <v>0</v>
      </c>
      <c r="CE472" s="12">
        <v>0</v>
      </c>
      <c r="CG472" s="12" t="s">
        <v>934</v>
      </c>
      <c r="CH472" s="12">
        <v>6.6050000000000004</v>
      </c>
      <c r="CI472" s="12" t="s">
        <v>1189</v>
      </c>
      <c r="CJ472" s="12" t="s">
        <v>1185</v>
      </c>
      <c r="CK472" s="12" t="s">
        <v>932</v>
      </c>
      <c r="CL472" s="37">
        <v>358188151</v>
      </c>
      <c r="CM472" s="12">
        <v>13976</v>
      </c>
      <c r="CN472" s="12" t="s">
        <v>1509</v>
      </c>
      <c r="CO472" s="12" t="s">
        <v>1507</v>
      </c>
      <c r="CP472" s="12">
        <v>1139.4073775448499</v>
      </c>
      <c r="CQ472" s="12">
        <v>52</v>
      </c>
      <c r="CS472" s="12"/>
      <c r="CT472" s="36" t="str">
        <f t="shared" si="7"/>
        <v>500mn</v>
      </c>
      <c r="CU472" s="36" t="str">
        <f>VLOOKUP(CK472,Mapping!B:C,2,FALSE)</f>
        <v>US/CA</v>
      </c>
    </row>
    <row r="473" spans="1:99" ht="16" customHeight="1" x14ac:dyDescent="0.35">
      <c r="A473" s="12" t="s">
        <v>818</v>
      </c>
      <c r="B473" s="12" t="s">
        <v>933</v>
      </c>
      <c r="C473" s="12">
        <v>471</v>
      </c>
      <c r="D473" s="12">
        <v>423</v>
      </c>
      <c r="E473" s="37">
        <v>4656801</v>
      </c>
      <c r="G473" s="37">
        <v>21061</v>
      </c>
      <c r="H473" s="12">
        <v>0</v>
      </c>
      <c r="I473" s="37"/>
      <c r="K473" s="37"/>
      <c r="M473" s="37">
        <v>109527</v>
      </c>
      <c r="N473" s="12">
        <v>0.01</v>
      </c>
      <c r="O473" s="37"/>
      <c r="R473" s="37"/>
      <c r="T473" s="37">
        <v>24515</v>
      </c>
      <c r="U473" s="12">
        <v>0</v>
      </c>
      <c r="V473" s="37"/>
      <c r="X473" s="37"/>
      <c r="Z473" s="37"/>
      <c r="AB473" s="37"/>
      <c r="AD473" s="37"/>
      <c r="AF473" s="37"/>
      <c r="AH473" s="37"/>
      <c r="AN473" s="37">
        <v>2795652</v>
      </c>
      <c r="AO473" s="12">
        <v>0.28999999999999998</v>
      </c>
      <c r="AP473" s="37">
        <v>1706046</v>
      </c>
      <c r="AQ473" s="12">
        <v>0.18</v>
      </c>
      <c r="AR473" s="37"/>
      <c r="AT473" s="37"/>
      <c r="AV473" s="37"/>
      <c r="AX473" s="37"/>
      <c r="BB473" s="12">
        <v>873</v>
      </c>
      <c r="BH473" s="12">
        <v>7389</v>
      </c>
      <c r="BI473" s="12">
        <v>16600</v>
      </c>
      <c r="BK473" s="12">
        <v>219</v>
      </c>
      <c r="BN473" s="12">
        <v>0</v>
      </c>
      <c r="BV473" s="12">
        <v>0.01</v>
      </c>
      <c r="BY473" s="12">
        <v>0</v>
      </c>
      <c r="CC473" s="12">
        <v>0</v>
      </c>
      <c r="CE473" s="12">
        <v>0</v>
      </c>
      <c r="CG473" s="12" t="s">
        <v>929</v>
      </c>
      <c r="CH473" s="12">
        <v>59.091000000000001</v>
      </c>
      <c r="CI473" s="12" t="s">
        <v>1016</v>
      </c>
      <c r="CJ473" s="12" t="s">
        <v>1017</v>
      </c>
      <c r="CK473" s="12" t="s">
        <v>932</v>
      </c>
      <c r="CL473" s="37">
        <v>943975390</v>
      </c>
      <c r="CM473" s="12">
        <v>838</v>
      </c>
      <c r="CN473" s="12" t="s">
        <v>1509</v>
      </c>
      <c r="CO473" s="12" t="s">
        <v>1507</v>
      </c>
      <c r="CP473" s="12">
        <v>16002.13666599476</v>
      </c>
      <c r="CQ473" s="12">
        <v>75</v>
      </c>
      <c r="CS473" s="12"/>
      <c r="CT473" s="36" t="str">
        <f t="shared" si="7"/>
        <v>500mn - 1bn</v>
      </c>
      <c r="CU473" s="36" t="str">
        <f>VLOOKUP(CK473,Mapping!B:C,2,FALSE)</f>
        <v>US/CA</v>
      </c>
    </row>
    <row r="474" spans="1:99" ht="16" customHeight="1" x14ac:dyDescent="0.35">
      <c r="A474" s="12" t="s">
        <v>819</v>
      </c>
      <c r="B474" s="12" t="s">
        <v>925</v>
      </c>
      <c r="C474" s="12">
        <v>472</v>
      </c>
      <c r="D474" s="12">
        <v>419</v>
      </c>
      <c r="E474" s="37">
        <v>10418317</v>
      </c>
      <c r="G474" s="37">
        <v>20862</v>
      </c>
      <c r="H474" s="12">
        <v>0</v>
      </c>
      <c r="I474" s="37"/>
      <c r="K474" s="37"/>
      <c r="M474" s="37">
        <v>2977166</v>
      </c>
      <c r="N474" s="12">
        <v>0.04</v>
      </c>
      <c r="O474" s="37"/>
      <c r="Q474" s="12">
        <v>9928</v>
      </c>
      <c r="R474" s="37"/>
      <c r="T474" s="37">
        <v>31231</v>
      </c>
      <c r="U474" s="12">
        <v>0</v>
      </c>
      <c r="V474" s="37"/>
      <c r="X474" s="37">
        <v>1343667</v>
      </c>
      <c r="Y474" s="12">
        <v>0.02</v>
      </c>
      <c r="Z474" s="37">
        <v>182388</v>
      </c>
      <c r="AA474" s="12">
        <v>0</v>
      </c>
      <c r="AB474" s="37"/>
      <c r="AD474" s="37">
        <v>132701</v>
      </c>
      <c r="AE474" s="12">
        <v>0</v>
      </c>
      <c r="AF474" s="37"/>
      <c r="AH474" s="37">
        <v>1253708</v>
      </c>
      <c r="AI474" s="12">
        <v>0.02</v>
      </c>
      <c r="AN474" s="37">
        <v>2623029</v>
      </c>
      <c r="AO474" s="12">
        <v>0.03</v>
      </c>
      <c r="AP474" s="37">
        <v>1831189</v>
      </c>
      <c r="AQ474" s="12">
        <v>0.02</v>
      </c>
      <c r="AR474" s="37">
        <v>9136</v>
      </c>
      <c r="AS474" s="12">
        <v>0</v>
      </c>
      <c r="AT474" s="37">
        <v>13240</v>
      </c>
      <c r="AU474" s="12">
        <v>0</v>
      </c>
      <c r="AV474" s="37"/>
      <c r="AX474" s="37"/>
      <c r="BA474" s="12">
        <v>13150</v>
      </c>
      <c r="BB474" s="12">
        <v>23730</v>
      </c>
      <c r="BC474" s="12">
        <v>6168</v>
      </c>
      <c r="BD474" s="12">
        <v>1242</v>
      </c>
      <c r="BE474" s="12">
        <v>245</v>
      </c>
      <c r="BH474" s="12">
        <v>7931</v>
      </c>
      <c r="BI474" s="12">
        <v>15575</v>
      </c>
      <c r="BJ474" s="12">
        <v>1191</v>
      </c>
      <c r="BK474" s="12">
        <v>279</v>
      </c>
      <c r="BM474" s="12">
        <v>0</v>
      </c>
      <c r="BN474" s="12">
        <v>0</v>
      </c>
      <c r="BQ474" s="12">
        <v>0</v>
      </c>
      <c r="BV474" s="12">
        <v>0.01</v>
      </c>
      <c r="BY474" s="12">
        <v>0</v>
      </c>
      <c r="BZ474" s="12">
        <v>0</v>
      </c>
      <c r="CB474" s="12">
        <v>0</v>
      </c>
      <c r="CC474" s="12">
        <v>0</v>
      </c>
      <c r="CD474" s="12">
        <v>0</v>
      </c>
      <c r="CE474" s="12">
        <v>0</v>
      </c>
      <c r="CF474" s="12">
        <v>0</v>
      </c>
      <c r="CG474" s="12" t="s">
        <v>991</v>
      </c>
      <c r="CH474" s="12">
        <v>34.509</v>
      </c>
      <c r="CI474" s="12" t="s">
        <v>1020</v>
      </c>
      <c r="CJ474" s="12" t="s">
        <v>1021</v>
      </c>
      <c r="CK474" s="12" t="s">
        <v>932</v>
      </c>
      <c r="CL474" s="37">
        <v>7520212163</v>
      </c>
      <c r="CM474" s="12">
        <v>11194</v>
      </c>
      <c r="CN474" s="12" t="s">
        <v>1509</v>
      </c>
      <c r="CO474" s="12" t="s">
        <v>1507</v>
      </c>
      <c r="CP474" s="12">
        <v>50985.285224753075</v>
      </c>
      <c r="CQ474" s="12">
        <v>51</v>
      </c>
      <c r="CS474" s="12"/>
      <c r="CT474" s="36" t="str">
        <f t="shared" si="7"/>
        <v>1bn - 50bn</v>
      </c>
      <c r="CU474" s="36" t="str">
        <f>VLOOKUP(CK474,Mapping!B:C,2,FALSE)</f>
        <v>US/CA</v>
      </c>
    </row>
    <row r="475" spans="1:99" ht="16" customHeight="1" x14ac:dyDescent="0.35">
      <c r="A475" s="12" t="s">
        <v>821</v>
      </c>
      <c r="B475" s="12" t="s">
        <v>933</v>
      </c>
      <c r="C475" s="12">
        <v>473</v>
      </c>
      <c r="D475" s="12">
        <v>398</v>
      </c>
      <c r="E475" s="37">
        <v>128550250</v>
      </c>
      <c r="G475" s="37">
        <v>19816</v>
      </c>
      <c r="H475" s="12">
        <v>0</v>
      </c>
      <c r="I475" s="37"/>
      <c r="K475" s="37"/>
      <c r="M475" s="37">
        <v>4076948</v>
      </c>
      <c r="N475" s="12">
        <v>0.02</v>
      </c>
      <c r="O475" s="37"/>
      <c r="Q475" s="12">
        <v>7170</v>
      </c>
      <c r="R475" s="37"/>
      <c r="T475" s="37">
        <v>25858</v>
      </c>
      <c r="U475" s="12">
        <v>0</v>
      </c>
      <c r="V475" s="37"/>
      <c r="X475" s="37">
        <v>2759</v>
      </c>
      <c r="Y475" s="12">
        <v>0</v>
      </c>
      <c r="Z475" s="37">
        <v>114051</v>
      </c>
      <c r="AA475" s="12">
        <v>0</v>
      </c>
      <c r="AB475" s="37"/>
      <c r="AD475" s="37">
        <v>45125</v>
      </c>
      <c r="AE475" s="12">
        <v>0</v>
      </c>
      <c r="AF475" s="37"/>
      <c r="AH475" s="37">
        <v>905428</v>
      </c>
      <c r="AI475" s="12">
        <v>0</v>
      </c>
      <c r="AN475" s="37">
        <v>122886610</v>
      </c>
      <c r="AO475" s="12">
        <v>0.65</v>
      </c>
      <c r="AP475" s="37">
        <v>472632</v>
      </c>
      <c r="AQ475" s="12">
        <v>0</v>
      </c>
      <c r="AR475" s="37">
        <v>0</v>
      </c>
      <c r="AS475" s="12">
        <v>0</v>
      </c>
      <c r="AT475" s="37">
        <v>1023</v>
      </c>
      <c r="AU475" s="12">
        <v>0</v>
      </c>
      <c r="AV475" s="37"/>
      <c r="AX475" s="37"/>
      <c r="BA475" s="12">
        <v>27</v>
      </c>
      <c r="BB475" s="12">
        <v>32496</v>
      </c>
      <c r="BC475" s="12">
        <v>3857</v>
      </c>
      <c r="BD475" s="12">
        <v>96</v>
      </c>
      <c r="BE475" s="12">
        <v>0</v>
      </c>
      <c r="BH475" s="12">
        <v>2047</v>
      </c>
      <c r="BI475" s="12">
        <v>729675</v>
      </c>
      <c r="BJ475" s="12">
        <v>405</v>
      </c>
      <c r="BK475" s="12">
        <v>231</v>
      </c>
      <c r="BM475" s="12">
        <v>0</v>
      </c>
      <c r="BN475" s="12">
        <v>0</v>
      </c>
      <c r="BQ475" s="12">
        <v>0</v>
      </c>
      <c r="BV475" s="12">
        <v>0</v>
      </c>
      <c r="BY475" s="12">
        <v>0.09</v>
      </c>
      <c r="BZ475" s="12">
        <v>0</v>
      </c>
      <c r="CB475" s="12">
        <v>0</v>
      </c>
      <c r="CC475" s="12">
        <v>0</v>
      </c>
      <c r="CD475" s="12">
        <v>0</v>
      </c>
      <c r="CE475" s="12">
        <v>0</v>
      </c>
      <c r="CF475" s="12">
        <v>0</v>
      </c>
      <c r="CG475" s="12" t="s">
        <v>929</v>
      </c>
      <c r="CH475" s="12">
        <v>35.262</v>
      </c>
      <c r="CI475" s="12" t="s">
        <v>941</v>
      </c>
      <c r="CJ475" s="12" t="s">
        <v>941</v>
      </c>
      <c r="CK475" s="12" t="s">
        <v>932</v>
      </c>
      <c r="CL475" s="37">
        <v>18907992430</v>
      </c>
      <c r="CM475" s="12">
        <v>228</v>
      </c>
      <c r="CN475" s="12" t="s">
        <v>1506</v>
      </c>
      <c r="CO475" s="12" t="s">
        <v>1507</v>
      </c>
      <c r="CP475" s="12">
        <v>182993.93267486393</v>
      </c>
      <c r="CQ475" s="12">
        <v>84</v>
      </c>
      <c r="CS475" s="12"/>
      <c r="CT475" s="36" t="str">
        <f t="shared" si="7"/>
        <v>1bn - 50bn</v>
      </c>
      <c r="CU475" s="36" t="str">
        <f>VLOOKUP(CK475,Mapping!B:C,2,FALSE)</f>
        <v>US/CA</v>
      </c>
    </row>
    <row r="476" spans="1:99" ht="16" customHeight="1" x14ac:dyDescent="0.35">
      <c r="A476" s="12" t="s">
        <v>822</v>
      </c>
      <c r="B476" s="12" t="s">
        <v>925</v>
      </c>
      <c r="C476" s="12">
        <v>474</v>
      </c>
      <c r="D476" s="12">
        <v>376</v>
      </c>
      <c r="E476" s="37">
        <v>1975158</v>
      </c>
      <c r="G476" s="37">
        <v>18721</v>
      </c>
      <c r="H476" s="12">
        <v>0</v>
      </c>
      <c r="I476" s="37"/>
      <c r="K476" s="37"/>
      <c r="M476" s="37">
        <v>555788</v>
      </c>
      <c r="N476" s="12">
        <v>0.06</v>
      </c>
      <c r="O476" s="37"/>
      <c r="Q476" s="12">
        <v>2171</v>
      </c>
      <c r="R476" s="37"/>
      <c r="T476" s="37">
        <v>25970</v>
      </c>
      <c r="U476" s="12">
        <v>0</v>
      </c>
      <c r="V476" s="37"/>
      <c r="X476" s="37">
        <v>102895</v>
      </c>
      <c r="Y476" s="12">
        <v>0.01</v>
      </c>
      <c r="Z476" s="37">
        <v>9137</v>
      </c>
      <c r="AA476" s="12">
        <v>0</v>
      </c>
      <c r="AB476" s="37"/>
      <c r="AD476" s="37">
        <v>17047</v>
      </c>
      <c r="AE476" s="12">
        <v>0</v>
      </c>
      <c r="AF476" s="37"/>
      <c r="AH476" s="37">
        <v>274154</v>
      </c>
      <c r="AI476" s="12">
        <v>0.03</v>
      </c>
      <c r="AN476" s="37">
        <v>715754</v>
      </c>
      <c r="AO476" s="12">
        <v>7.0000000000000007E-2</v>
      </c>
      <c r="AP476" s="37">
        <v>251439</v>
      </c>
      <c r="AQ476" s="12">
        <v>0.03</v>
      </c>
      <c r="AR476" s="37"/>
      <c r="AT476" s="37">
        <v>4253</v>
      </c>
      <c r="AU476" s="12">
        <v>0</v>
      </c>
      <c r="AV476" s="37"/>
      <c r="AX476" s="37"/>
      <c r="BA476" s="12">
        <v>1007</v>
      </c>
      <c r="BB476" s="12">
        <v>4430</v>
      </c>
      <c r="BC476" s="12">
        <v>309</v>
      </c>
      <c r="BD476" s="12">
        <v>399</v>
      </c>
      <c r="BH476" s="12">
        <v>1089</v>
      </c>
      <c r="BI476" s="12">
        <v>4250</v>
      </c>
      <c r="BJ476" s="12">
        <v>153</v>
      </c>
      <c r="BK476" s="12">
        <v>232</v>
      </c>
      <c r="BN476" s="12">
        <v>0</v>
      </c>
      <c r="BQ476" s="12">
        <v>0</v>
      </c>
      <c r="BV476" s="12">
        <v>0</v>
      </c>
      <c r="BY476" s="12">
        <v>0</v>
      </c>
      <c r="BZ476" s="12">
        <v>0</v>
      </c>
      <c r="CB476" s="12">
        <v>0</v>
      </c>
      <c r="CC476" s="12">
        <v>0</v>
      </c>
      <c r="CD476" s="12">
        <v>0</v>
      </c>
      <c r="CE476" s="12">
        <v>0</v>
      </c>
      <c r="CF476" s="12">
        <v>0</v>
      </c>
      <c r="CG476" s="12" t="s">
        <v>934</v>
      </c>
      <c r="CH476" s="12">
        <v>24.533000000000001</v>
      </c>
      <c r="CI476" s="12" t="s">
        <v>1264</v>
      </c>
      <c r="CJ476" s="12" t="s">
        <v>1114</v>
      </c>
      <c r="CK476" s="12" t="s">
        <v>932</v>
      </c>
      <c r="CL476" s="37">
        <v>967451522</v>
      </c>
      <c r="CM476" s="12">
        <v>13452</v>
      </c>
      <c r="CN476" s="12" t="s">
        <v>1509</v>
      </c>
      <c r="CO476" s="12" t="s">
        <v>1507</v>
      </c>
      <c r="CP476" s="12">
        <v>5252.9731908889335</v>
      </c>
      <c r="CQ476" s="12">
        <v>63</v>
      </c>
      <c r="CS476" s="12"/>
      <c r="CT476" s="36" t="str">
        <f t="shared" si="7"/>
        <v>500mn - 1bn</v>
      </c>
      <c r="CU476" s="36" t="str">
        <f>VLOOKUP(CK476,Mapping!B:C,2,FALSE)</f>
        <v>US/CA</v>
      </c>
    </row>
    <row r="477" spans="1:99" ht="16" customHeight="1" x14ac:dyDescent="0.35">
      <c r="A477" s="12" t="s">
        <v>823</v>
      </c>
      <c r="B477" s="12" t="s">
        <v>925</v>
      </c>
      <c r="C477" s="12">
        <v>475</v>
      </c>
      <c r="D477" s="12">
        <v>370</v>
      </c>
      <c r="E477" s="37">
        <v>1344349</v>
      </c>
      <c r="G477" s="37">
        <v>18422</v>
      </c>
      <c r="H477" s="12">
        <v>0.01</v>
      </c>
      <c r="I477" s="37"/>
      <c r="K477" s="37"/>
      <c r="M477" s="37">
        <v>683130</v>
      </c>
      <c r="N477" s="12">
        <v>0.28000000000000003</v>
      </c>
      <c r="O477" s="37"/>
      <c r="Q477" s="12">
        <v>910</v>
      </c>
      <c r="R477" s="37"/>
      <c r="T477" s="37">
        <v>560</v>
      </c>
      <c r="U477" s="12">
        <v>0</v>
      </c>
      <c r="V477" s="37"/>
      <c r="X477" s="37"/>
      <c r="Z477" s="37">
        <v>127210</v>
      </c>
      <c r="AA477" s="12">
        <v>0.05</v>
      </c>
      <c r="AB477" s="37"/>
      <c r="AD477" s="37">
        <v>54484</v>
      </c>
      <c r="AE477" s="12">
        <v>0.02</v>
      </c>
      <c r="AF477" s="37"/>
      <c r="AH477" s="37">
        <v>114915</v>
      </c>
      <c r="AI477" s="12">
        <v>0.05</v>
      </c>
      <c r="AN477" s="37">
        <v>113679</v>
      </c>
      <c r="AO477" s="12">
        <v>0.05</v>
      </c>
      <c r="AP477" s="37">
        <v>231352</v>
      </c>
      <c r="AQ477" s="12">
        <v>0.1</v>
      </c>
      <c r="AR477" s="37">
        <v>597</v>
      </c>
      <c r="AS477" s="12">
        <v>0</v>
      </c>
      <c r="AT477" s="37"/>
      <c r="AV477" s="37"/>
      <c r="AX477" s="37"/>
      <c r="BB477" s="12">
        <v>5445</v>
      </c>
      <c r="BC477" s="12">
        <v>4302</v>
      </c>
      <c r="BE477" s="12">
        <v>16</v>
      </c>
      <c r="BH477" s="12">
        <v>1002</v>
      </c>
      <c r="BI477" s="12">
        <v>675</v>
      </c>
      <c r="BJ477" s="12">
        <v>489</v>
      </c>
      <c r="BK477" s="12">
        <v>5</v>
      </c>
      <c r="BM477" s="12">
        <v>0</v>
      </c>
      <c r="BN477" s="12">
        <v>0</v>
      </c>
      <c r="BQ477" s="12">
        <v>0</v>
      </c>
      <c r="BV477" s="12">
        <v>0</v>
      </c>
      <c r="BY477" s="12">
        <v>0</v>
      </c>
      <c r="CB477" s="12">
        <v>0</v>
      </c>
      <c r="CC477" s="12">
        <v>0</v>
      </c>
      <c r="CD477" s="12">
        <v>0</v>
      </c>
      <c r="CE477" s="12">
        <v>0</v>
      </c>
      <c r="CG477" s="12" t="s">
        <v>963</v>
      </c>
      <c r="CH477" s="12">
        <v>101.821</v>
      </c>
      <c r="CI477" s="12" t="s">
        <v>1056</v>
      </c>
      <c r="CJ477" s="12"/>
      <c r="CK477" s="12" t="s">
        <v>1057</v>
      </c>
      <c r="CL477" s="37">
        <v>240729739</v>
      </c>
      <c r="CM477" s="12">
        <v>13772</v>
      </c>
      <c r="CN477" s="12" t="s">
        <v>1509</v>
      </c>
      <c r="CO477" s="12" t="s">
        <v>1507</v>
      </c>
      <c r="CP477" s="12">
        <v>2955.6944164482966</v>
      </c>
      <c r="CQ477" s="12">
        <v>57</v>
      </c>
      <c r="CS477" s="12"/>
      <c r="CT477" s="36" t="str">
        <f t="shared" si="7"/>
        <v>500mn</v>
      </c>
      <c r="CU477" s="36" t="str">
        <f>VLOOKUP(CK477,Mapping!B:C,2,FALSE)</f>
        <v>Asia</v>
      </c>
    </row>
    <row r="478" spans="1:99" ht="16" customHeight="1" x14ac:dyDescent="0.35">
      <c r="A478" s="12" t="s">
        <v>491</v>
      </c>
      <c r="B478" s="12" t="s">
        <v>933</v>
      </c>
      <c r="C478" s="12">
        <v>476</v>
      </c>
      <c r="D478" s="12">
        <v>328</v>
      </c>
      <c r="E478" s="37">
        <v>41815871</v>
      </c>
      <c r="F478" s="12">
        <v>20390</v>
      </c>
      <c r="G478" s="37">
        <v>19234</v>
      </c>
      <c r="H478" s="12">
        <v>0</v>
      </c>
      <c r="I478" s="37">
        <v>1451665</v>
      </c>
      <c r="J478" s="12">
        <v>0.01</v>
      </c>
      <c r="K478" s="37">
        <v>14186265</v>
      </c>
      <c r="L478" s="12">
        <v>0.09</v>
      </c>
      <c r="M478" s="37"/>
      <c r="O478" s="37">
        <v>13919011</v>
      </c>
      <c r="P478" s="12">
        <v>0.09</v>
      </c>
      <c r="Q478" s="12">
        <v>6203</v>
      </c>
      <c r="R478" s="37">
        <v>931239</v>
      </c>
      <c r="S478" s="12">
        <v>0.01</v>
      </c>
      <c r="T478" s="37"/>
      <c r="V478" s="37">
        <v>3782820</v>
      </c>
      <c r="W478" s="12">
        <v>0.02</v>
      </c>
      <c r="X478" s="37">
        <v>2039677</v>
      </c>
      <c r="Y478" s="12">
        <v>0.01</v>
      </c>
      <c r="Z478" s="37"/>
      <c r="AB478" s="37">
        <v>152281</v>
      </c>
      <c r="AC478" s="12">
        <v>0</v>
      </c>
      <c r="AD478" s="37"/>
      <c r="AF478" s="37">
        <v>1763884</v>
      </c>
      <c r="AG478" s="12">
        <v>0.01</v>
      </c>
      <c r="AH478" s="37">
        <v>838470</v>
      </c>
      <c r="AI478" s="12">
        <v>0.01</v>
      </c>
      <c r="AJ478" s="12">
        <v>10618</v>
      </c>
      <c r="AK478" s="12">
        <v>137166</v>
      </c>
      <c r="AL478" s="12">
        <v>758474</v>
      </c>
      <c r="AN478" s="37">
        <v>2508216</v>
      </c>
      <c r="AO478" s="12">
        <v>0.02</v>
      </c>
      <c r="AP478" s="37">
        <v>223109</v>
      </c>
      <c r="AQ478" s="12">
        <v>0</v>
      </c>
      <c r="AR478" s="37"/>
      <c r="AT478" s="37"/>
      <c r="AV478" s="37"/>
      <c r="AX478" s="37"/>
      <c r="AZ478" s="12">
        <v>70149</v>
      </c>
      <c r="BA478" s="12">
        <v>18176</v>
      </c>
      <c r="BF478" s="12">
        <v>104377</v>
      </c>
      <c r="BG478" s="12">
        <v>184290</v>
      </c>
      <c r="BH478" s="12">
        <v>846</v>
      </c>
      <c r="BI478" s="12">
        <v>12728</v>
      </c>
      <c r="BN478" s="12">
        <v>0</v>
      </c>
      <c r="BO478" s="12">
        <v>0</v>
      </c>
      <c r="BP478" s="12">
        <v>0</v>
      </c>
      <c r="BQ478" s="12">
        <v>0</v>
      </c>
      <c r="BR478" s="12">
        <v>0</v>
      </c>
      <c r="BS478" s="12">
        <v>0</v>
      </c>
      <c r="BT478" s="12">
        <v>0</v>
      </c>
      <c r="BU478" s="12">
        <v>0</v>
      </c>
      <c r="BV478" s="12">
        <v>0</v>
      </c>
      <c r="BX478" s="12">
        <v>0</v>
      </c>
      <c r="BY478" s="12">
        <v>0</v>
      </c>
      <c r="BZ478" s="12">
        <v>0</v>
      </c>
      <c r="CG478" s="12" t="s">
        <v>929</v>
      </c>
      <c r="CH478" s="12">
        <v>30.515000000000001</v>
      </c>
      <c r="CI478" s="12" t="s">
        <v>1042</v>
      </c>
      <c r="CJ478" s="12"/>
      <c r="CK478" s="12" t="s">
        <v>1043</v>
      </c>
      <c r="CL478" s="37">
        <v>18750161846</v>
      </c>
      <c r="CM478" s="12">
        <v>1233</v>
      </c>
      <c r="CN478" s="12" t="s">
        <v>1506</v>
      </c>
      <c r="CO478" s="12" t="s">
        <v>1507</v>
      </c>
      <c r="CP478" s="12">
        <v>146840.2539810522</v>
      </c>
      <c r="CQ478" s="12">
        <v>80</v>
      </c>
      <c r="CS478" s="12"/>
      <c r="CT478" s="36" t="str">
        <f t="shared" si="7"/>
        <v>1bn - 50bn</v>
      </c>
      <c r="CU478" s="36" t="str">
        <f>VLOOKUP(CK478,Mapping!B:C,2,FALSE)</f>
        <v>Asia</v>
      </c>
    </row>
    <row r="479" spans="1:99" ht="16" customHeight="1" x14ac:dyDescent="0.35">
      <c r="A479" s="12" t="s">
        <v>780</v>
      </c>
      <c r="B479" s="12" t="s">
        <v>925</v>
      </c>
      <c r="C479" s="12">
        <v>477</v>
      </c>
      <c r="D479" s="12">
        <v>316</v>
      </c>
      <c r="E479" s="37">
        <v>11318665</v>
      </c>
      <c r="F479" s="12">
        <v>792</v>
      </c>
      <c r="G479" s="37">
        <v>22724</v>
      </c>
      <c r="H479" s="12">
        <v>0</v>
      </c>
      <c r="I479" s="37">
        <v>56386</v>
      </c>
      <c r="J479" s="12">
        <v>0</v>
      </c>
      <c r="K479" s="37">
        <v>755923</v>
      </c>
      <c r="L479" s="12">
        <v>0.01</v>
      </c>
      <c r="M479" s="37">
        <v>5233932</v>
      </c>
      <c r="N479" s="12">
        <v>0.05</v>
      </c>
      <c r="O479" s="37">
        <v>63530</v>
      </c>
      <c r="P479" s="12">
        <v>0</v>
      </c>
      <c r="Q479" s="12">
        <v>3961</v>
      </c>
      <c r="R479" s="37">
        <v>306470</v>
      </c>
      <c r="S479" s="12">
        <v>0</v>
      </c>
      <c r="T479" s="37">
        <v>27524</v>
      </c>
      <c r="U479" s="12">
        <v>0</v>
      </c>
      <c r="V479" s="37">
        <v>20629</v>
      </c>
      <c r="W479" s="12">
        <v>0</v>
      </c>
      <c r="X479" s="37">
        <v>486330</v>
      </c>
      <c r="Y479" s="12">
        <v>0</v>
      </c>
      <c r="Z479" s="37">
        <v>372268</v>
      </c>
      <c r="AA479" s="12">
        <v>0</v>
      </c>
      <c r="AB479" s="37">
        <v>60795</v>
      </c>
      <c r="AC479" s="12">
        <v>0</v>
      </c>
      <c r="AD479" s="37">
        <v>1344099</v>
      </c>
      <c r="AE479" s="12">
        <v>0.01</v>
      </c>
      <c r="AF479" s="37">
        <v>36992</v>
      </c>
      <c r="AG479" s="12">
        <v>0</v>
      </c>
      <c r="AH479" s="37">
        <v>524199</v>
      </c>
      <c r="AI479" s="12">
        <v>0.01</v>
      </c>
      <c r="AJ479" s="12">
        <v>4239</v>
      </c>
      <c r="AK479" s="12">
        <v>748</v>
      </c>
      <c r="AL479" s="12">
        <v>7037</v>
      </c>
      <c r="AN479" s="37">
        <v>1494137</v>
      </c>
      <c r="AO479" s="12">
        <v>0.01</v>
      </c>
      <c r="AP479" s="37">
        <v>205336</v>
      </c>
      <c r="AQ479" s="12">
        <v>0</v>
      </c>
      <c r="AR479" s="37"/>
      <c r="AT479" s="37">
        <v>307391</v>
      </c>
      <c r="AU479" s="12">
        <v>0</v>
      </c>
      <c r="AV479" s="37"/>
      <c r="AX479" s="37"/>
      <c r="AZ479" s="12">
        <v>23086</v>
      </c>
      <c r="BA479" s="12">
        <v>4289</v>
      </c>
      <c r="BB479" s="12">
        <v>35707</v>
      </c>
      <c r="BC479" s="12">
        <v>12971</v>
      </c>
      <c r="BD479" s="12">
        <v>21112</v>
      </c>
      <c r="BF479" s="12">
        <v>2189</v>
      </c>
      <c r="BG479" s="12">
        <v>9820</v>
      </c>
      <c r="BH479" s="12">
        <v>1102</v>
      </c>
      <c r="BI479" s="12">
        <v>6975</v>
      </c>
      <c r="BJ479" s="12">
        <v>10287</v>
      </c>
      <c r="BK479" s="12">
        <v>200</v>
      </c>
      <c r="BN479" s="12">
        <v>0</v>
      </c>
      <c r="BO479" s="12">
        <v>0</v>
      </c>
      <c r="BP479" s="12">
        <v>0</v>
      </c>
      <c r="BQ479" s="12">
        <v>0</v>
      </c>
      <c r="BR479" s="12">
        <v>0</v>
      </c>
      <c r="BS479" s="12">
        <v>0</v>
      </c>
      <c r="BT479" s="12">
        <v>0</v>
      </c>
      <c r="BU479" s="12">
        <v>0</v>
      </c>
      <c r="BV479" s="12">
        <v>0</v>
      </c>
      <c r="BX479" s="12">
        <v>0</v>
      </c>
      <c r="BY479" s="12">
        <v>0</v>
      </c>
      <c r="BZ479" s="12">
        <v>0</v>
      </c>
      <c r="CB479" s="12">
        <v>0</v>
      </c>
      <c r="CC479" s="12">
        <v>0</v>
      </c>
      <c r="CD479" s="12">
        <v>0</v>
      </c>
      <c r="CE479" s="12">
        <v>0</v>
      </c>
      <c r="CF479" s="12">
        <v>0.02</v>
      </c>
      <c r="CG479" s="12" t="s">
        <v>940</v>
      </c>
      <c r="CH479" s="12">
        <v>15.177</v>
      </c>
      <c r="CI479" s="12" t="s">
        <v>1243</v>
      </c>
      <c r="CJ479" s="12"/>
      <c r="CK479" s="12" t="s">
        <v>1134</v>
      </c>
      <c r="CL479" s="37">
        <v>10366982586</v>
      </c>
      <c r="CM479" s="12">
        <v>1959</v>
      </c>
      <c r="CN479" s="12" t="s">
        <v>1506</v>
      </c>
      <c r="CO479" s="12" t="s">
        <v>1507</v>
      </c>
      <c r="CP479" s="12">
        <v>38997.86333400524</v>
      </c>
      <c r="CQ479" s="12">
        <v>70</v>
      </c>
      <c r="CS479" s="12"/>
      <c r="CT479" s="36" t="str">
        <f t="shared" si="7"/>
        <v>1bn - 50bn</v>
      </c>
      <c r="CU479" s="36" t="str">
        <f>VLOOKUP(CK479,Mapping!B:C,2,FALSE)</f>
        <v>Middle East</v>
      </c>
    </row>
    <row r="480" spans="1:99" ht="16" customHeight="1" x14ac:dyDescent="0.35">
      <c r="A480" s="12" t="s">
        <v>244</v>
      </c>
      <c r="B480" s="12" t="s">
        <v>933</v>
      </c>
      <c r="C480" s="12">
        <v>236</v>
      </c>
      <c r="D480" s="12">
        <v>24946</v>
      </c>
      <c r="E480" s="37">
        <v>750714330</v>
      </c>
      <c r="F480" s="12">
        <v>140872</v>
      </c>
      <c r="G480" s="37">
        <v>1242061</v>
      </c>
      <c r="H480" s="12">
        <v>0</v>
      </c>
      <c r="I480" s="37">
        <v>7291180</v>
      </c>
      <c r="J480" s="12">
        <v>0.01</v>
      </c>
      <c r="K480" s="37">
        <v>203332708</v>
      </c>
      <c r="L480" s="12">
        <v>0.21</v>
      </c>
      <c r="M480" s="37">
        <v>179159515</v>
      </c>
      <c r="N480" s="12">
        <v>0.19</v>
      </c>
      <c r="O480" s="37">
        <v>12309277</v>
      </c>
      <c r="P480" s="12">
        <v>0.01</v>
      </c>
      <c r="Q480" s="12">
        <v>279595</v>
      </c>
      <c r="R480" s="37">
        <v>60668608</v>
      </c>
      <c r="S480" s="12">
        <v>0.06</v>
      </c>
      <c r="T480" s="37">
        <v>10470980</v>
      </c>
      <c r="U480" s="12">
        <v>0.01</v>
      </c>
      <c r="V480" s="37"/>
      <c r="X480" s="37">
        <v>47421942</v>
      </c>
      <c r="Y480" s="12">
        <v>0.05</v>
      </c>
      <c r="Z480" s="37">
        <v>1552366</v>
      </c>
      <c r="AA480" s="12">
        <v>0</v>
      </c>
      <c r="AB480" s="37">
        <v>9717223</v>
      </c>
      <c r="AC480" s="12">
        <v>0.01</v>
      </c>
      <c r="AD480" s="37">
        <v>94399704</v>
      </c>
      <c r="AE480" s="12">
        <v>0.1</v>
      </c>
      <c r="AF480" s="37"/>
      <c r="AH480" s="37">
        <v>35307257</v>
      </c>
      <c r="AI480" s="12">
        <v>0.04</v>
      </c>
      <c r="AJ480" s="12">
        <v>593404</v>
      </c>
      <c r="AL480" s="12">
        <v>725656</v>
      </c>
      <c r="AM480" s="12">
        <v>788600</v>
      </c>
      <c r="AN480" s="37">
        <v>78442472</v>
      </c>
      <c r="AO480" s="12">
        <v>0.08</v>
      </c>
      <c r="AP480" s="37">
        <v>6545732</v>
      </c>
      <c r="AQ480" s="12">
        <v>0.01</v>
      </c>
      <c r="AR480" s="37">
        <v>0</v>
      </c>
      <c r="AS480" s="12">
        <v>0</v>
      </c>
      <c r="AT480" s="37">
        <v>1101604</v>
      </c>
      <c r="AU480" s="12">
        <v>0</v>
      </c>
      <c r="AV480" s="37"/>
      <c r="AX480" s="37">
        <v>1751701</v>
      </c>
      <c r="AY480" s="12">
        <v>0</v>
      </c>
      <c r="AZ480" s="12">
        <v>5421959</v>
      </c>
      <c r="BA480" s="12">
        <v>464102</v>
      </c>
      <c r="BB480" s="12">
        <v>1428021</v>
      </c>
      <c r="BC480" s="12">
        <v>52498</v>
      </c>
      <c r="BD480" s="12">
        <v>103340</v>
      </c>
      <c r="BE480" s="12">
        <v>0</v>
      </c>
      <c r="BG480" s="12">
        <v>3441105</v>
      </c>
      <c r="BH480" s="12">
        <v>28350</v>
      </c>
      <c r="BI480" s="12">
        <v>465775</v>
      </c>
      <c r="BJ480" s="12">
        <v>847242</v>
      </c>
      <c r="BK480" s="12">
        <v>93541</v>
      </c>
      <c r="BM480" s="12">
        <v>0</v>
      </c>
      <c r="BN480" s="12">
        <v>0</v>
      </c>
      <c r="BO480" s="12">
        <v>0.02</v>
      </c>
      <c r="BQ480" s="12">
        <v>7.0000000000000007E-2</v>
      </c>
      <c r="BR480" s="12">
        <v>0.02</v>
      </c>
      <c r="BS480" s="12">
        <v>0.04</v>
      </c>
      <c r="BU480" s="12">
        <v>0</v>
      </c>
      <c r="BV480" s="12">
        <v>0.02</v>
      </c>
      <c r="BW480" s="12">
        <v>0.03</v>
      </c>
      <c r="BX480" s="12">
        <v>0.1</v>
      </c>
      <c r="BY480" s="12">
        <v>0.06</v>
      </c>
      <c r="BZ480" s="12">
        <v>0.01</v>
      </c>
      <c r="CB480" s="12">
        <v>0.28999999999999998</v>
      </c>
      <c r="CC480" s="12">
        <v>0.06</v>
      </c>
      <c r="CD480" s="12">
        <v>0</v>
      </c>
      <c r="CE480" s="12">
        <v>0</v>
      </c>
      <c r="CF480" s="12">
        <v>0.09</v>
      </c>
      <c r="CG480" s="12" t="s">
        <v>934</v>
      </c>
      <c r="CH480" s="12">
        <v>35.115000000000002</v>
      </c>
      <c r="CI480" s="12" t="s">
        <v>941</v>
      </c>
      <c r="CJ480" s="12" t="s">
        <v>941</v>
      </c>
      <c r="CK480" s="12" t="s">
        <v>932</v>
      </c>
      <c r="CL480" s="37">
        <v>95366463259</v>
      </c>
      <c r="CM480" s="12">
        <v>10259</v>
      </c>
      <c r="CN480" s="12" t="s">
        <v>1506</v>
      </c>
      <c r="CO480" s="12" t="s">
        <v>1507</v>
      </c>
      <c r="CP480" s="12">
        <v>1137214.4930457568</v>
      </c>
      <c r="CQ480" s="12">
        <v>64</v>
      </c>
      <c r="CS480" s="12"/>
      <c r="CT480" s="36" t="str">
        <f t="shared" si="7"/>
        <v>50bn - 100bn</v>
      </c>
      <c r="CU480" s="36" t="str">
        <f>VLOOKUP(CK480,Mapping!B:C,2,FALSE)</f>
        <v>US/CA</v>
      </c>
    </row>
    <row r="481" spans="1:99" ht="16" customHeight="1" x14ac:dyDescent="0.35">
      <c r="A481" s="12" t="s">
        <v>88</v>
      </c>
      <c r="B481" s="12" t="s">
        <v>933</v>
      </c>
      <c r="E481" s="37">
        <v>3000185523</v>
      </c>
      <c r="F481" s="12">
        <v>1435380</v>
      </c>
      <c r="G481" s="37" t="s">
        <v>1505</v>
      </c>
      <c r="I481" s="37">
        <v>102191818</v>
      </c>
      <c r="J481" s="12">
        <v>0.09</v>
      </c>
      <c r="K481" s="37">
        <v>1569290783</v>
      </c>
      <c r="L481" s="12">
        <v>1.4</v>
      </c>
      <c r="M481" s="37"/>
      <c r="O481" s="37">
        <v>853947891</v>
      </c>
      <c r="P481" s="12">
        <v>0.76</v>
      </c>
      <c r="Q481" s="12">
        <v>0</v>
      </c>
      <c r="R481" s="37">
        <v>95144126</v>
      </c>
      <c r="S481" s="12">
        <v>0.08</v>
      </c>
      <c r="T481" s="37"/>
      <c r="V481" s="37">
        <v>196161352</v>
      </c>
      <c r="W481" s="12">
        <v>0.17</v>
      </c>
      <c r="X481" s="37">
        <v>0</v>
      </c>
      <c r="Y481" s="12">
        <v>0</v>
      </c>
      <c r="Z481" s="37"/>
      <c r="AB481" s="37">
        <v>108064933</v>
      </c>
      <c r="AC481" s="12">
        <v>0.1</v>
      </c>
      <c r="AD481" s="37"/>
      <c r="AF481" s="37">
        <v>73035382</v>
      </c>
      <c r="AG481" s="12">
        <v>0.06</v>
      </c>
      <c r="AH481" s="37">
        <v>0</v>
      </c>
      <c r="AI481" s="12">
        <v>0</v>
      </c>
      <c r="AJ481" s="12">
        <v>7534963</v>
      </c>
      <c r="AK481" s="12">
        <v>7112860</v>
      </c>
      <c r="AL481" s="12">
        <v>46533283</v>
      </c>
      <c r="AM481" s="12">
        <v>814638</v>
      </c>
      <c r="AN481" s="37">
        <v>0</v>
      </c>
      <c r="AO481" s="12">
        <v>0</v>
      </c>
      <c r="AP481" s="37"/>
      <c r="AR481" s="37"/>
      <c r="AT481" s="37"/>
      <c r="AV481" s="37"/>
      <c r="AX481" s="37">
        <v>2349238</v>
      </c>
      <c r="AY481" s="12">
        <v>0</v>
      </c>
      <c r="AZ481" s="12">
        <v>7167079</v>
      </c>
      <c r="BA481" s="12">
        <v>0</v>
      </c>
      <c r="BF481" s="12">
        <v>4321834</v>
      </c>
      <c r="BG481" s="12">
        <v>20386240</v>
      </c>
      <c r="BI481" s="12">
        <v>0</v>
      </c>
      <c r="BO481" s="12">
        <v>0.21</v>
      </c>
      <c r="BP481" s="12">
        <v>0.19</v>
      </c>
      <c r="BQ481" s="12">
        <v>0</v>
      </c>
      <c r="BR481" s="12">
        <v>0.3</v>
      </c>
      <c r="BS481" s="12">
        <v>0.22</v>
      </c>
      <c r="BT481" s="12">
        <v>0.22</v>
      </c>
      <c r="BU481" s="12">
        <v>0.24</v>
      </c>
      <c r="BW481" s="12">
        <v>0.03</v>
      </c>
      <c r="BX481" s="12">
        <v>0.13</v>
      </c>
      <c r="BY481" s="12">
        <v>0</v>
      </c>
      <c r="BZ481" s="12">
        <v>0</v>
      </c>
      <c r="CG481" s="12" t="s">
        <v>996</v>
      </c>
      <c r="CH481" s="12">
        <v>31.806999999999999</v>
      </c>
      <c r="CI481" s="12" t="s">
        <v>997</v>
      </c>
      <c r="CJ481" s="12"/>
      <c r="CK481" s="12" t="s">
        <v>970</v>
      </c>
      <c r="CL481" s="37">
        <v>108431834004</v>
      </c>
      <c r="CN481" s="12" t="s">
        <v>1506</v>
      </c>
      <c r="CS481" s="12"/>
      <c r="CT481" s="36" t="str">
        <f t="shared" si="7"/>
        <v>100bn</v>
      </c>
      <c r="CU481" s="36" t="str">
        <f>VLOOKUP(CK481,Mapping!B:C,2,FALSE)</f>
        <v>EU</v>
      </c>
    </row>
    <row r="482" spans="1:99" ht="16" customHeight="1" x14ac:dyDescent="0.35">
      <c r="A482" s="12" t="s">
        <v>826</v>
      </c>
      <c r="B482" s="12" t="s">
        <v>933</v>
      </c>
      <c r="C482" s="12">
        <v>480</v>
      </c>
      <c r="D482" s="12">
        <v>300</v>
      </c>
      <c r="E482" s="37">
        <v>33937</v>
      </c>
      <c r="G482" s="37">
        <v>20598</v>
      </c>
      <c r="H482" s="12">
        <v>0</v>
      </c>
      <c r="I482" s="37"/>
      <c r="K482" s="37"/>
      <c r="M482" s="37">
        <v>13339</v>
      </c>
      <c r="N482" s="12">
        <v>0</v>
      </c>
      <c r="O482" s="37"/>
      <c r="R482" s="37"/>
      <c r="T482" s="37"/>
      <c r="V482" s="37"/>
      <c r="X482" s="37"/>
      <c r="Z482" s="37"/>
      <c r="AB482" s="37"/>
      <c r="AD482" s="37"/>
      <c r="AF482" s="37"/>
      <c r="AH482" s="37"/>
      <c r="AN482" s="37"/>
      <c r="AP482" s="37"/>
      <c r="AR482" s="37"/>
      <c r="AT482" s="37"/>
      <c r="AV482" s="37"/>
      <c r="AX482" s="37"/>
      <c r="BB482" s="12">
        <v>91</v>
      </c>
      <c r="BN482" s="12">
        <v>0</v>
      </c>
      <c r="CC482" s="12">
        <v>0</v>
      </c>
      <c r="CG482" s="12" t="s">
        <v>929</v>
      </c>
      <c r="CH482" s="12">
        <v>66.043000000000006</v>
      </c>
      <c r="CI482" s="12" t="s">
        <v>1131</v>
      </c>
      <c r="CJ482" s="12"/>
      <c r="CK482" s="12" t="s">
        <v>1132</v>
      </c>
      <c r="CL482" s="37">
        <v>746068018</v>
      </c>
      <c r="CM482" s="12">
        <v>2796</v>
      </c>
      <c r="CN482" s="12" t="s">
        <v>1506</v>
      </c>
      <c r="CO482" s="12" t="s">
        <v>1507</v>
      </c>
      <c r="CP482" s="12">
        <v>679031.74763152585</v>
      </c>
      <c r="CQ482" s="12">
        <v>39</v>
      </c>
      <c r="CS482" s="12"/>
      <c r="CT482" s="36" t="str">
        <f t="shared" si="7"/>
        <v>500mn - 1bn</v>
      </c>
      <c r="CU482" s="36" t="str">
        <f>VLOOKUP(CK482,Mapping!B:C,2,FALSE)</f>
        <v>Asia</v>
      </c>
    </row>
    <row r="483" spans="1:99" ht="16" customHeight="1" x14ac:dyDescent="0.35">
      <c r="A483" s="12" t="s">
        <v>827</v>
      </c>
      <c r="B483" s="12" t="s">
        <v>925</v>
      </c>
      <c r="C483" s="12">
        <v>481</v>
      </c>
      <c r="D483" s="12">
        <v>286</v>
      </c>
      <c r="E483" s="37">
        <v>452170</v>
      </c>
      <c r="G483" s="37">
        <v>14240</v>
      </c>
      <c r="H483" s="12">
        <v>0</v>
      </c>
      <c r="I483" s="37"/>
      <c r="K483" s="37"/>
      <c r="M483" s="37">
        <v>96981</v>
      </c>
      <c r="N483" s="12">
        <v>0.02</v>
      </c>
      <c r="O483" s="37"/>
      <c r="Q483" s="12">
        <v>1344</v>
      </c>
      <c r="R483" s="37"/>
      <c r="T483" s="37">
        <v>11866</v>
      </c>
      <c r="U483" s="12">
        <v>0</v>
      </c>
      <c r="V483" s="37"/>
      <c r="X483" s="37"/>
      <c r="Z483" s="37">
        <v>18008</v>
      </c>
      <c r="AA483" s="12">
        <v>0</v>
      </c>
      <c r="AB483" s="37"/>
      <c r="AD483" s="37">
        <v>20613</v>
      </c>
      <c r="AE483" s="12">
        <v>0.01</v>
      </c>
      <c r="AF483" s="37"/>
      <c r="AH483" s="37">
        <v>169720</v>
      </c>
      <c r="AI483" s="12">
        <v>0.04</v>
      </c>
      <c r="AN483" s="37">
        <v>88417</v>
      </c>
      <c r="AO483" s="12">
        <v>0.02</v>
      </c>
      <c r="AP483" s="37">
        <v>32325</v>
      </c>
      <c r="AQ483" s="12">
        <v>0.01</v>
      </c>
      <c r="AR483" s="37"/>
      <c r="AT483" s="37"/>
      <c r="AV483" s="37"/>
      <c r="AX483" s="37"/>
      <c r="BB483" s="12">
        <v>773</v>
      </c>
      <c r="BC483" s="12">
        <v>609</v>
      </c>
      <c r="BH483" s="12">
        <v>140</v>
      </c>
      <c r="BI483" s="12">
        <v>525</v>
      </c>
      <c r="BJ483" s="12">
        <v>185</v>
      </c>
      <c r="BK483" s="12">
        <v>106</v>
      </c>
      <c r="BN483" s="12">
        <v>0</v>
      </c>
      <c r="BQ483" s="12">
        <v>0</v>
      </c>
      <c r="BV483" s="12">
        <v>0</v>
      </c>
      <c r="BY483" s="12">
        <v>0</v>
      </c>
      <c r="CB483" s="12">
        <v>0</v>
      </c>
      <c r="CC483" s="12">
        <v>0</v>
      </c>
      <c r="CD483" s="12">
        <v>0</v>
      </c>
      <c r="CE483" s="12">
        <v>0</v>
      </c>
      <c r="CG483" s="12" t="s">
        <v>934</v>
      </c>
      <c r="CH483" s="12">
        <v>51.277000000000001</v>
      </c>
      <c r="CI483" s="12" t="s">
        <v>938</v>
      </c>
      <c r="CJ483" s="12" t="s">
        <v>931</v>
      </c>
      <c r="CK483" s="12" t="s">
        <v>932</v>
      </c>
      <c r="CL483" s="37">
        <v>396949402</v>
      </c>
      <c r="CM483" s="12">
        <v>14147</v>
      </c>
      <c r="CN483" s="12" t="s">
        <v>1509</v>
      </c>
      <c r="CO483" s="12" t="s">
        <v>1507</v>
      </c>
      <c r="CP483" s="12">
        <v>508.42572062084258</v>
      </c>
      <c r="CQ483" s="12">
        <v>60</v>
      </c>
      <c r="CS483" s="12"/>
      <c r="CT483" s="36" t="str">
        <f t="shared" si="7"/>
        <v>500mn</v>
      </c>
      <c r="CU483" s="36" t="str">
        <f>VLOOKUP(CK483,Mapping!B:C,2,FALSE)</f>
        <v>US/CA</v>
      </c>
    </row>
    <row r="484" spans="1:99" ht="16" customHeight="1" x14ac:dyDescent="0.35">
      <c r="A484" s="12" t="s">
        <v>828</v>
      </c>
      <c r="B484" s="12" t="s">
        <v>933</v>
      </c>
      <c r="C484" s="12">
        <v>482</v>
      </c>
      <c r="D484" s="12">
        <v>270</v>
      </c>
      <c r="E484" s="37">
        <v>106452263</v>
      </c>
      <c r="F484" s="12">
        <v>0</v>
      </c>
      <c r="G484" s="37">
        <v>13443</v>
      </c>
      <c r="H484" s="12">
        <v>0</v>
      </c>
      <c r="I484" s="37">
        <v>0</v>
      </c>
      <c r="J484" s="12">
        <v>0</v>
      </c>
      <c r="K484" s="37">
        <v>753567</v>
      </c>
      <c r="L484" s="12">
        <v>0.01</v>
      </c>
      <c r="M484" s="37">
        <v>50560</v>
      </c>
      <c r="N484" s="12">
        <v>0</v>
      </c>
      <c r="O484" s="37">
        <v>410041</v>
      </c>
      <c r="P484" s="12">
        <v>0.01</v>
      </c>
      <c r="R484" s="37"/>
      <c r="T484" s="37">
        <v>3358</v>
      </c>
      <c r="U484" s="12">
        <v>0</v>
      </c>
      <c r="V484" s="37"/>
      <c r="X484" s="37">
        <v>11369262</v>
      </c>
      <c r="Y484" s="12">
        <v>0.18</v>
      </c>
      <c r="Z484" s="37">
        <v>524601</v>
      </c>
      <c r="AA484" s="12">
        <v>0.01</v>
      </c>
      <c r="AB484" s="37">
        <v>1690242</v>
      </c>
      <c r="AC484" s="12">
        <v>0.03</v>
      </c>
      <c r="AD484" s="37">
        <v>3565</v>
      </c>
      <c r="AE484" s="12">
        <v>0</v>
      </c>
      <c r="AF484" s="37"/>
      <c r="AH484" s="37"/>
      <c r="AJ484" s="12">
        <v>117000</v>
      </c>
      <c r="AL484" s="12">
        <v>27000</v>
      </c>
      <c r="AN484" s="37">
        <v>530500</v>
      </c>
      <c r="AO484" s="12">
        <v>0.01</v>
      </c>
      <c r="AP484" s="37"/>
      <c r="AR484" s="37">
        <v>91103124</v>
      </c>
      <c r="AS484" s="12">
        <v>1.41</v>
      </c>
      <c r="AT484" s="37"/>
      <c r="AV484" s="37"/>
      <c r="AX484" s="37"/>
      <c r="BA484" s="12">
        <v>111267</v>
      </c>
      <c r="BB484" s="12">
        <v>403</v>
      </c>
      <c r="BC484" s="12">
        <v>17741</v>
      </c>
      <c r="BE484" s="12">
        <v>2443098</v>
      </c>
      <c r="BG484" s="12">
        <v>12200</v>
      </c>
      <c r="BI484" s="12">
        <v>3150</v>
      </c>
      <c r="BJ484" s="12">
        <v>32</v>
      </c>
      <c r="BK484" s="12">
        <v>30</v>
      </c>
      <c r="BM484" s="12">
        <v>2.73</v>
      </c>
      <c r="BN484" s="12">
        <v>0</v>
      </c>
      <c r="BO484" s="12">
        <v>0</v>
      </c>
      <c r="BR484" s="12">
        <v>0</v>
      </c>
      <c r="BS484" s="12">
        <v>0</v>
      </c>
      <c r="BU484" s="12">
        <v>0</v>
      </c>
      <c r="BY484" s="12">
        <v>0</v>
      </c>
      <c r="BZ484" s="12">
        <v>0</v>
      </c>
      <c r="CB484" s="12">
        <v>0</v>
      </c>
      <c r="CC484" s="12">
        <v>0</v>
      </c>
      <c r="CD484" s="12">
        <v>0</v>
      </c>
      <c r="CE484" s="12">
        <v>0</v>
      </c>
      <c r="CG484" s="12" t="s">
        <v>959</v>
      </c>
      <c r="CH484" s="12">
        <v>38.052999999999997</v>
      </c>
      <c r="CI484" s="12" t="s">
        <v>988</v>
      </c>
      <c r="CJ484" s="12"/>
      <c r="CK484" s="12" t="s">
        <v>988</v>
      </c>
      <c r="CL484" s="37">
        <v>6495454402</v>
      </c>
      <c r="CM484" s="12">
        <v>89</v>
      </c>
      <c r="CN484" s="12" t="s">
        <v>1506</v>
      </c>
      <c r="CO484" s="12" t="s">
        <v>1510</v>
      </c>
      <c r="CP484" s="12">
        <v>954222.05200564407</v>
      </c>
      <c r="CQ484" s="12">
        <v>97</v>
      </c>
      <c r="CR484" s="12">
        <v>45981.3125</v>
      </c>
      <c r="CS484" s="12"/>
      <c r="CT484" s="36" t="str">
        <f t="shared" si="7"/>
        <v>1bn - 50bn</v>
      </c>
      <c r="CU484" s="36" t="str">
        <f>VLOOKUP(CK484,Mapping!B:C,2,FALSE)</f>
        <v>SG</v>
      </c>
    </row>
    <row r="485" spans="1:99" ht="16" customHeight="1" x14ac:dyDescent="0.35">
      <c r="A485" s="12" t="s">
        <v>829</v>
      </c>
      <c r="B485" s="12" t="s">
        <v>925</v>
      </c>
      <c r="C485" s="12">
        <v>483</v>
      </c>
      <c r="D485" s="12">
        <v>265</v>
      </c>
      <c r="E485" s="37">
        <v>252867</v>
      </c>
      <c r="G485" s="37">
        <v>13194</v>
      </c>
      <c r="H485" s="12">
        <v>0</v>
      </c>
      <c r="I485" s="37"/>
      <c r="K485" s="37"/>
      <c r="M485" s="37">
        <v>59970</v>
      </c>
      <c r="N485" s="12">
        <v>0.01</v>
      </c>
      <c r="O485" s="37"/>
      <c r="Q485" s="12">
        <v>152</v>
      </c>
      <c r="R485" s="37"/>
      <c r="T485" s="37"/>
      <c r="V485" s="37"/>
      <c r="X485" s="37">
        <v>8379</v>
      </c>
      <c r="Y485" s="12">
        <v>0</v>
      </c>
      <c r="Z485" s="37"/>
      <c r="AB485" s="37"/>
      <c r="AD485" s="37">
        <v>557</v>
      </c>
      <c r="AE485" s="12">
        <v>0</v>
      </c>
      <c r="AF485" s="37"/>
      <c r="AH485" s="37">
        <v>19195</v>
      </c>
      <c r="AI485" s="12">
        <v>0</v>
      </c>
      <c r="AN485" s="37">
        <v>151572</v>
      </c>
      <c r="AO485" s="12">
        <v>0.03</v>
      </c>
      <c r="AP485" s="37"/>
      <c r="AR485" s="37"/>
      <c r="AT485" s="37"/>
      <c r="AV485" s="37"/>
      <c r="AX485" s="37"/>
      <c r="BA485" s="12">
        <v>82</v>
      </c>
      <c r="BB485" s="12">
        <v>478</v>
      </c>
      <c r="BI485" s="12">
        <v>900</v>
      </c>
      <c r="BJ485" s="12">
        <v>5</v>
      </c>
      <c r="BN485" s="12">
        <v>0</v>
      </c>
      <c r="BQ485" s="12">
        <v>0</v>
      </c>
      <c r="BY485" s="12">
        <v>0</v>
      </c>
      <c r="BZ485" s="12">
        <v>0</v>
      </c>
      <c r="CB485" s="12">
        <v>0</v>
      </c>
      <c r="CC485" s="12">
        <v>0</v>
      </c>
      <c r="CG485" s="12" t="s">
        <v>929</v>
      </c>
      <c r="CH485" s="12">
        <v>12.180999999999999</v>
      </c>
      <c r="CI485" s="12" t="s">
        <v>1265</v>
      </c>
      <c r="CJ485" s="12" t="s">
        <v>936</v>
      </c>
      <c r="CK485" s="12" t="s">
        <v>932</v>
      </c>
      <c r="CL485" s="37">
        <v>561723917</v>
      </c>
      <c r="CM485" s="12">
        <v>3379</v>
      </c>
      <c r="CN485" s="12" t="s">
        <v>1509</v>
      </c>
      <c r="CO485" s="12" t="s">
        <v>1507</v>
      </c>
      <c r="CP485" s="12">
        <v>1096.4523281596453</v>
      </c>
      <c r="CQ485" s="12">
        <v>60</v>
      </c>
      <c r="CS485" s="12"/>
      <c r="CT485" s="36" t="str">
        <f t="shared" si="7"/>
        <v>500mn - 1bn</v>
      </c>
      <c r="CU485" s="36" t="str">
        <f>VLOOKUP(CK485,Mapping!B:C,2,FALSE)</f>
        <v>US/CA</v>
      </c>
    </row>
    <row r="486" spans="1:99" ht="16" customHeight="1" x14ac:dyDescent="0.35">
      <c r="A486" s="12" t="s">
        <v>831</v>
      </c>
      <c r="B486" s="12" t="s">
        <v>925</v>
      </c>
      <c r="C486" s="12">
        <v>484</v>
      </c>
      <c r="D486" s="12">
        <v>251</v>
      </c>
      <c r="E486" s="37">
        <v>1693867</v>
      </c>
      <c r="G486" s="37">
        <v>12497</v>
      </c>
      <c r="H486" s="12">
        <v>0</v>
      </c>
      <c r="I486" s="37"/>
      <c r="K486" s="37"/>
      <c r="M486" s="37">
        <v>528814</v>
      </c>
      <c r="N486" s="12">
        <v>0.01</v>
      </c>
      <c r="O486" s="37"/>
      <c r="Q486" s="12">
        <v>874</v>
      </c>
      <c r="R486" s="37"/>
      <c r="T486" s="37">
        <v>240559</v>
      </c>
      <c r="U486" s="12">
        <v>0</v>
      </c>
      <c r="V486" s="37"/>
      <c r="X486" s="37">
        <v>8890</v>
      </c>
      <c r="Y486" s="12">
        <v>0</v>
      </c>
      <c r="Z486" s="37">
        <v>129043</v>
      </c>
      <c r="AA486" s="12">
        <v>0</v>
      </c>
      <c r="AB486" s="37"/>
      <c r="AD486" s="37">
        <v>84234</v>
      </c>
      <c r="AE486" s="12">
        <v>0</v>
      </c>
      <c r="AF486" s="37"/>
      <c r="AH486" s="37">
        <v>110369</v>
      </c>
      <c r="AI486" s="12">
        <v>0</v>
      </c>
      <c r="AN486" s="37">
        <v>416822</v>
      </c>
      <c r="AO486" s="12">
        <v>0.01</v>
      </c>
      <c r="AP486" s="37">
        <v>161392</v>
      </c>
      <c r="AQ486" s="12">
        <v>0</v>
      </c>
      <c r="AR486" s="37"/>
      <c r="AT486" s="37">
        <v>1247</v>
      </c>
      <c r="AU486" s="12">
        <v>0</v>
      </c>
      <c r="AV486" s="37"/>
      <c r="AX486" s="37"/>
      <c r="BA486" s="12">
        <v>87</v>
      </c>
      <c r="BB486" s="12">
        <v>4215</v>
      </c>
      <c r="BC486" s="12">
        <v>4364</v>
      </c>
      <c r="BD486" s="12">
        <v>117</v>
      </c>
      <c r="BH486" s="12">
        <v>699</v>
      </c>
      <c r="BI486" s="12">
        <v>2475</v>
      </c>
      <c r="BJ486" s="12">
        <v>756</v>
      </c>
      <c r="BK486" s="12">
        <v>2149</v>
      </c>
      <c r="BN486" s="12">
        <v>0</v>
      </c>
      <c r="BQ486" s="12">
        <v>0</v>
      </c>
      <c r="BV486" s="12">
        <v>0</v>
      </c>
      <c r="BY486" s="12">
        <v>0</v>
      </c>
      <c r="BZ486" s="12">
        <v>0</v>
      </c>
      <c r="CB486" s="12">
        <v>0</v>
      </c>
      <c r="CC486" s="12">
        <v>0</v>
      </c>
      <c r="CD486" s="12">
        <v>0</v>
      </c>
      <c r="CE486" s="12">
        <v>0</v>
      </c>
      <c r="CF486" s="12">
        <v>0</v>
      </c>
      <c r="CG486" s="12" t="s">
        <v>998</v>
      </c>
      <c r="CH486" s="12">
        <v>44.652000000000001</v>
      </c>
      <c r="CI486" s="12" t="s">
        <v>1267</v>
      </c>
      <c r="CJ486" s="12" t="s">
        <v>1082</v>
      </c>
      <c r="CK486" s="12" t="s">
        <v>932</v>
      </c>
      <c r="CL486" s="37">
        <v>6467269438</v>
      </c>
      <c r="CM486" s="12">
        <v>7470</v>
      </c>
      <c r="CN486" s="12" t="s">
        <v>998</v>
      </c>
      <c r="CO486" s="12" t="s">
        <v>1507</v>
      </c>
      <c r="CQ486" s="12">
        <v>47</v>
      </c>
      <c r="CS486" s="12"/>
      <c r="CT486" s="36" t="str">
        <f t="shared" si="7"/>
        <v>1bn - 50bn</v>
      </c>
      <c r="CU486" s="36" t="str">
        <f>VLOOKUP(CK486,Mapping!B:C,2,FALSE)</f>
        <v>US/CA</v>
      </c>
    </row>
    <row r="487" spans="1:99" ht="16" customHeight="1" x14ac:dyDescent="0.35">
      <c r="A487" s="12" t="s">
        <v>455</v>
      </c>
      <c r="B487" s="12" t="s">
        <v>933</v>
      </c>
      <c r="C487" s="12">
        <v>485</v>
      </c>
      <c r="D487" s="12">
        <v>242</v>
      </c>
      <c r="E487" s="37">
        <v>82609369</v>
      </c>
      <c r="F487" s="12">
        <v>26332</v>
      </c>
      <c r="G487" s="37">
        <v>17402</v>
      </c>
      <c r="H487" s="12">
        <v>0</v>
      </c>
      <c r="I487" s="37">
        <v>1279668</v>
      </c>
      <c r="J487" s="12">
        <v>0.01</v>
      </c>
      <c r="K487" s="37">
        <v>30881359</v>
      </c>
      <c r="L487" s="12">
        <v>0.26</v>
      </c>
      <c r="M487" s="37">
        <v>544984</v>
      </c>
      <c r="N487" s="12">
        <v>0</v>
      </c>
      <c r="O487" s="37">
        <v>16722615</v>
      </c>
      <c r="P487" s="12">
        <v>0.14000000000000001</v>
      </c>
      <c r="Q487" s="12">
        <v>3065</v>
      </c>
      <c r="R487" s="37">
        <v>1854482</v>
      </c>
      <c r="S487" s="12">
        <v>0.02</v>
      </c>
      <c r="T487" s="37">
        <v>12111</v>
      </c>
      <c r="U487" s="12">
        <v>0</v>
      </c>
      <c r="V487" s="37">
        <v>2129150</v>
      </c>
      <c r="W487" s="12">
        <v>0.02</v>
      </c>
      <c r="X487" s="37">
        <v>380197</v>
      </c>
      <c r="Y487" s="12">
        <v>0</v>
      </c>
      <c r="Z487" s="37">
        <v>85124</v>
      </c>
      <c r="AA487" s="12">
        <v>0</v>
      </c>
      <c r="AB487" s="37">
        <v>15088186</v>
      </c>
      <c r="AC487" s="12">
        <v>0.12</v>
      </c>
      <c r="AD487" s="37">
        <v>11079493</v>
      </c>
      <c r="AE487" s="12">
        <v>0.09</v>
      </c>
      <c r="AF487" s="37">
        <v>29776</v>
      </c>
      <c r="AG487" s="12">
        <v>0</v>
      </c>
      <c r="AH487" s="37">
        <v>415982</v>
      </c>
      <c r="AI487" s="12">
        <v>0</v>
      </c>
      <c r="AJ487" s="12">
        <v>1044417</v>
      </c>
      <c r="AK487" s="12">
        <v>97851</v>
      </c>
      <c r="AL487" s="12">
        <v>1101135</v>
      </c>
      <c r="AM487" s="12">
        <v>27200</v>
      </c>
      <c r="AN487" s="37">
        <v>1686929</v>
      </c>
      <c r="AO487" s="12">
        <v>0.01</v>
      </c>
      <c r="AP487" s="37">
        <v>314474</v>
      </c>
      <c r="AQ487" s="12">
        <v>0</v>
      </c>
      <c r="AR487" s="37"/>
      <c r="AT487" s="37">
        <v>24955</v>
      </c>
      <c r="AU487" s="12">
        <v>0</v>
      </c>
      <c r="AV487" s="37"/>
      <c r="AX487" s="37">
        <v>62482</v>
      </c>
      <c r="AY487" s="12">
        <v>0</v>
      </c>
      <c r="AZ487" s="12">
        <v>175182</v>
      </c>
      <c r="BA487" s="12">
        <v>3353</v>
      </c>
      <c r="BB487" s="12">
        <v>3718</v>
      </c>
      <c r="BC487" s="12">
        <v>2966</v>
      </c>
      <c r="BD487" s="12">
        <v>2341</v>
      </c>
      <c r="BF487" s="12">
        <v>1762</v>
      </c>
      <c r="BG487" s="12">
        <v>499959</v>
      </c>
      <c r="BH487" s="12">
        <v>1110</v>
      </c>
      <c r="BI487" s="12">
        <v>7875</v>
      </c>
      <c r="BJ487" s="12">
        <v>99439</v>
      </c>
      <c r="BK487" s="12">
        <v>88</v>
      </c>
      <c r="BN487" s="12">
        <v>0</v>
      </c>
      <c r="BO487" s="12">
        <v>0</v>
      </c>
      <c r="BP487" s="12">
        <v>0</v>
      </c>
      <c r="BQ487" s="12">
        <v>0</v>
      </c>
      <c r="BR487" s="12">
        <v>0.04</v>
      </c>
      <c r="BS487" s="12">
        <v>0.01</v>
      </c>
      <c r="BT487" s="12">
        <v>0</v>
      </c>
      <c r="BU487" s="12">
        <v>0.01</v>
      </c>
      <c r="BV487" s="12">
        <v>0</v>
      </c>
      <c r="BW487" s="12">
        <v>0</v>
      </c>
      <c r="BX487" s="12">
        <v>0</v>
      </c>
      <c r="BY487" s="12">
        <v>0</v>
      </c>
      <c r="BZ487" s="12">
        <v>0</v>
      </c>
      <c r="CB487" s="12">
        <v>0.03</v>
      </c>
      <c r="CC487" s="12">
        <v>0</v>
      </c>
      <c r="CD487" s="12">
        <v>0</v>
      </c>
      <c r="CE487" s="12">
        <v>0</v>
      </c>
      <c r="CF487" s="12">
        <v>0</v>
      </c>
      <c r="CG487" s="12" t="s">
        <v>929</v>
      </c>
      <c r="CH487" s="12">
        <v>34.122</v>
      </c>
      <c r="CI487" s="12" t="s">
        <v>1156</v>
      </c>
      <c r="CJ487" s="12"/>
      <c r="CK487" s="12" t="s">
        <v>1029</v>
      </c>
      <c r="CL487" s="37">
        <v>12048758022</v>
      </c>
      <c r="CM487" s="12">
        <v>1242</v>
      </c>
      <c r="CN487" s="12" t="s">
        <v>1506</v>
      </c>
      <c r="CO487" s="12" t="s">
        <v>1507</v>
      </c>
      <c r="CP487" s="12">
        <v>123053.83995162265</v>
      </c>
      <c r="CQ487" s="12">
        <v>68</v>
      </c>
      <c r="CS487" s="12"/>
      <c r="CT487" s="36" t="str">
        <f t="shared" si="7"/>
        <v>1bn - 50bn</v>
      </c>
      <c r="CU487" s="36" t="str">
        <f>VLOOKUP(CK487,Mapping!B:C,2,FALSE)</f>
        <v>EU</v>
      </c>
    </row>
    <row r="488" spans="1:99" ht="16" customHeight="1" x14ac:dyDescent="0.35">
      <c r="A488" s="12" t="s">
        <v>833</v>
      </c>
      <c r="B488" s="12" t="s">
        <v>925</v>
      </c>
      <c r="C488" s="12">
        <v>486</v>
      </c>
      <c r="D488" s="12">
        <v>235</v>
      </c>
      <c r="E488" s="37">
        <v>4299351</v>
      </c>
      <c r="G488" s="37">
        <v>11701</v>
      </c>
      <c r="H488" s="12">
        <v>0</v>
      </c>
      <c r="I488" s="37"/>
      <c r="K488" s="37"/>
      <c r="M488" s="37">
        <v>2064695</v>
      </c>
      <c r="N488" s="12">
        <v>0.02</v>
      </c>
      <c r="O488" s="37"/>
      <c r="Q488" s="12">
        <v>1131</v>
      </c>
      <c r="R488" s="37"/>
      <c r="T488" s="37">
        <v>353618</v>
      </c>
      <c r="U488" s="12">
        <v>0</v>
      </c>
      <c r="V488" s="37"/>
      <c r="X488" s="37">
        <v>348434</v>
      </c>
      <c r="Y488" s="12">
        <v>0</v>
      </c>
      <c r="Z488" s="37">
        <v>8487</v>
      </c>
      <c r="AA488" s="12">
        <v>0</v>
      </c>
      <c r="AB488" s="37"/>
      <c r="AD488" s="37">
        <v>521000</v>
      </c>
      <c r="AE488" s="12">
        <v>0.01</v>
      </c>
      <c r="AF488" s="37"/>
      <c r="AH488" s="37">
        <v>142823</v>
      </c>
      <c r="AI488" s="12">
        <v>0</v>
      </c>
      <c r="AN488" s="37">
        <v>463135</v>
      </c>
      <c r="AO488" s="12">
        <v>0.01</v>
      </c>
      <c r="AP488" s="37">
        <v>192562</v>
      </c>
      <c r="AQ488" s="12">
        <v>0</v>
      </c>
      <c r="AR488" s="37">
        <v>191894</v>
      </c>
      <c r="AS488" s="12">
        <v>0</v>
      </c>
      <c r="AT488" s="37">
        <v>1002</v>
      </c>
      <c r="AU488" s="12">
        <v>0</v>
      </c>
      <c r="AV488" s="37"/>
      <c r="AX488" s="37"/>
      <c r="BA488" s="12">
        <v>3410</v>
      </c>
      <c r="BB488" s="12">
        <v>16457</v>
      </c>
      <c r="BC488" s="12">
        <v>287</v>
      </c>
      <c r="BD488" s="12">
        <v>94</v>
      </c>
      <c r="BE488" s="12">
        <v>5146</v>
      </c>
      <c r="BH488" s="12">
        <v>834</v>
      </c>
      <c r="BI488" s="12">
        <v>2750</v>
      </c>
      <c r="BJ488" s="12">
        <v>4676</v>
      </c>
      <c r="BK488" s="12">
        <v>3159</v>
      </c>
      <c r="BM488" s="12">
        <v>0.01</v>
      </c>
      <c r="BN488" s="12">
        <v>0</v>
      </c>
      <c r="BQ488" s="12">
        <v>0</v>
      </c>
      <c r="BV488" s="12">
        <v>0</v>
      </c>
      <c r="BY488" s="12">
        <v>0</v>
      </c>
      <c r="BZ488" s="12">
        <v>0</v>
      </c>
      <c r="CB488" s="12">
        <v>0</v>
      </c>
      <c r="CC488" s="12">
        <v>0</v>
      </c>
      <c r="CD488" s="12">
        <v>0</v>
      </c>
      <c r="CE488" s="12">
        <v>0</v>
      </c>
      <c r="CF488" s="12">
        <v>0</v>
      </c>
      <c r="CG488" s="12" t="s">
        <v>934</v>
      </c>
      <c r="CH488" s="12">
        <v>13.86</v>
      </c>
      <c r="CI488" s="12" t="s">
        <v>1268</v>
      </c>
      <c r="CJ488" s="12" t="s">
        <v>1248</v>
      </c>
      <c r="CK488" s="12" t="s">
        <v>932</v>
      </c>
      <c r="CL488" s="37">
        <v>8736021651</v>
      </c>
      <c r="CM488" s="12">
        <v>11909</v>
      </c>
      <c r="CN488" s="12" t="s">
        <v>1509</v>
      </c>
      <c r="CO488" s="12" t="s">
        <v>1507</v>
      </c>
      <c r="CP488" s="12">
        <v>18019.875025196532</v>
      </c>
      <c r="CQ488" s="12">
        <v>55</v>
      </c>
      <c r="CS488" s="12"/>
      <c r="CT488" s="36" t="str">
        <f t="shared" si="7"/>
        <v>1bn - 50bn</v>
      </c>
      <c r="CU488" s="36" t="str">
        <f>VLOOKUP(CK488,Mapping!B:C,2,FALSE)</f>
        <v>US/CA</v>
      </c>
    </row>
    <row r="489" spans="1:99" ht="16" customHeight="1" x14ac:dyDescent="0.35">
      <c r="A489" s="12" t="s">
        <v>834</v>
      </c>
      <c r="B489" s="12" t="s">
        <v>925</v>
      </c>
      <c r="C489" s="12">
        <v>487</v>
      </c>
      <c r="D489" s="12">
        <v>231</v>
      </c>
      <c r="E489" s="37">
        <v>418514</v>
      </c>
      <c r="G489" s="37">
        <v>11501</v>
      </c>
      <c r="H489" s="12">
        <v>0</v>
      </c>
      <c r="I489" s="37"/>
      <c r="K489" s="37"/>
      <c r="M489" s="37">
        <v>39144</v>
      </c>
      <c r="N489" s="12">
        <v>0.01</v>
      </c>
      <c r="O489" s="37"/>
      <c r="Q489" s="12">
        <v>124</v>
      </c>
      <c r="R489" s="37"/>
      <c r="T489" s="37">
        <v>672</v>
      </c>
      <c r="U489" s="12">
        <v>0</v>
      </c>
      <c r="V489" s="37"/>
      <c r="X489" s="37">
        <v>3985</v>
      </c>
      <c r="Y489" s="12">
        <v>0</v>
      </c>
      <c r="Z489" s="37">
        <v>6979</v>
      </c>
      <c r="AA489" s="12">
        <v>0</v>
      </c>
      <c r="AB489" s="37"/>
      <c r="AD489" s="37">
        <v>5125</v>
      </c>
      <c r="AE489" s="12">
        <v>0</v>
      </c>
      <c r="AF489" s="37"/>
      <c r="AH489" s="37">
        <v>15659</v>
      </c>
      <c r="AI489" s="12">
        <v>0</v>
      </c>
      <c r="AN489" s="37">
        <v>328405</v>
      </c>
      <c r="AO489" s="12">
        <v>0.05</v>
      </c>
      <c r="AP489" s="37">
        <v>5541</v>
      </c>
      <c r="AQ489" s="12">
        <v>0</v>
      </c>
      <c r="AR489" s="37">
        <v>970</v>
      </c>
      <c r="AS489" s="12">
        <v>0</v>
      </c>
      <c r="AT489" s="37">
        <v>533</v>
      </c>
      <c r="AU489" s="12">
        <v>0</v>
      </c>
      <c r="AV489" s="37"/>
      <c r="AX489" s="37"/>
      <c r="BA489" s="12">
        <v>39</v>
      </c>
      <c r="BB489" s="12">
        <v>312</v>
      </c>
      <c r="BC489" s="12">
        <v>236</v>
      </c>
      <c r="BD489" s="12">
        <v>50</v>
      </c>
      <c r="BE489" s="12">
        <v>26</v>
      </c>
      <c r="BH489" s="12">
        <v>24</v>
      </c>
      <c r="BI489" s="12">
        <v>1950</v>
      </c>
      <c r="BJ489" s="12">
        <v>46</v>
      </c>
      <c r="BK489" s="12">
        <v>6</v>
      </c>
      <c r="BM489" s="12">
        <v>0</v>
      </c>
      <c r="BN489" s="12">
        <v>0</v>
      </c>
      <c r="BQ489" s="12">
        <v>0</v>
      </c>
      <c r="BV489" s="12">
        <v>0</v>
      </c>
      <c r="BY489" s="12">
        <v>0</v>
      </c>
      <c r="BZ489" s="12">
        <v>0</v>
      </c>
      <c r="CB489" s="12">
        <v>0</v>
      </c>
      <c r="CC489" s="12">
        <v>0</v>
      </c>
      <c r="CD489" s="12">
        <v>0</v>
      </c>
      <c r="CE489" s="12">
        <v>0</v>
      </c>
      <c r="CF489" s="12">
        <v>0</v>
      </c>
      <c r="CG489" s="12" t="s">
        <v>934</v>
      </c>
      <c r="CH489" s="12">
        <v>30.699000000000002</v>
      </c>
      <c r="CI489" s="12" t="s">
        <v>1110</v>
      </c>
      <c r="CJ489" s="12" t="s">
        <v>1111</v>
      </c>
      <c r="CK489" s="12" t="s">
        <v>932</v>
      </c>
      <c r="CL489" s="37">
        <v>718502549</v>
      </c>
      <c r="CM489" s="12">
        <v>13988</v>
      </c>
      <c r="CN489" s="12" t="s">
        <v>1509</v>
      </c>
      <c r="CO489" s="12" t="s">
        <v>1507</v>
      </c>
      <c r="CP489" s="12">
        <v>1098.7704091916951</v>
      </c>
      <c r="CQ489" s="12">
        <v>60</v>
      </c>
      <c r="CS489" s="12"/>
      <c r="CT489" s="36" t="str">
        <f t="shared" si="7"/>
        <v>500mn - 1bn</v>
      </c>
      <c r="CU489" s="36" t="str">
        <f>VLOOKUP(CK489,Mapping!B:C,2,FALSE)</f>
        <v>US/CA</v>
      </c>
    </row>
    <row r="490" spans="1:99" ht="16" customHeight="1" x14ac:dyDescent="0.35">
      <c r="A490" s="12" t="s">
        <v>835</v>
      </c>
      <c r="B490" s="12" t="s">
        <v>925</v>
      </c>
      <c r="C490" s="12">
        <v>488</v>
      </c>
      <c r="D490" s="12">
        <v>230</v>
      </c>
      <c r="E490" s="37">
        <v>220200</v>
      </c>
      <c r="G490" s="37">
        <v>11452</v>
      </c>
      <c r="H490" s="12">
        <v>0</v>
      </c>
      <c r="I490" s="37"/>
      <c r="K490" s="37"/>
      <c r="M490" s="37">
        <v>74649</v>
      </c>
      <c r="N490" s="12">
        <v>0</v>
      </c>
      <c r="O490" s="37"/>
      <c r="Q490" s="12">
        <v>72</v>
      </c>
      <c r="R490" s="37"/>
      <c r="T490" s="37">
        <v>14664</v>
      </c>
      <c r="U490" s="12">
        <v>0</v>
      </c>
      <c r="V490" s="37"/>
      <c r="X490" s="37">
        <v>9911</v>
      </c>
      <c r="Y490" s="12">
        <v>0</v>
      </c>
      <c r="Z490" s="37">
        <v>1272</v>
      </c>
      <c r="AA490" s="12">
        <v>0</v>
      </c>
      <c r="AB490" s="37"/>
      <c r="AD490" s="37"/>
      <c r="AF490" s="37"/>
      <c r="AH490" s="37">
        <v>9092</v>
      </c>
      <c r="AI490" s="12">
        <v>0</v>
      </c>
      <c r="AN490" s="37">
        <v>79996</v>
      </c>
      <c r="AO490" s="12">
        <v>0</v>
      </c>
      <c r="AP490" s="37">
        <v>19164</v>
      </c>
      <c r="AQ490" s="12">
        <v>0</v>
      </c>
      <c r="AR490" s="37"/>
      <c r="AT490" s="37">
        <v>0</v>
      </c>
      <c r="AU490" s="12">
        <v>0</v>
      </c>
      <c r="AV490" s="37"/>
      <c r="AX490" s="37"/>
      <c r="BA490" s="12">
        <v>97</v>
      </c>
      <c r="BB490" s="12">
        <v>595</v>
      </c>
      <c r="BC490" s="12">
        <v>43</v>
      </c>
      <c r="BD490" s="12">
        <v>0</v>
      </c>
      <c r="BH490" s="12">
        <v>83</v>
      </c>
      <c r="BI490" s="12">
        <v>475</v>
      </c>
      <c r="BK490" s="12">
        <v>131</v>
      </c>
      <c r="BN490" s="12">
        <v>0</v>
      </c>
      <c r="BQ490" s="12">
        <v>0</v>
      </c>
      <c r="BV490" s="12">
        <v>0</v>
      </c>
      <c r="BY490" s="12">
        <v>0</v>
      </c>
      <c r="BZ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 t="s">
        <v>991</v>
      </c>
      <c r="CH490" s="12">
        <v>10.236000000000001</v>
      </c>
      <c r="CI490" s="12" t="s">
        <v>1269</v>
      </c>
      <c r="CJ490" s="12" t="s">
        <v>936</v>
      </c>
      <c r="CK490" s="12" t="s">
        <v>932</v>
      </c>
      <c r="CL490" s="37">
        <v>1787411693</v>
      </c>
      <c r="CM490" s="12">
        <v>13858</v>
      </c>
      <c r="CN490" s="12" t="s">
        <v>1509</v>
      </c>
      <c r="CO490" s="12" t="s">
        <v>1507</v>
      </c>
      <c r="CP490" s="12">
        <v>1933.5013102197138</v>
      </c>
      <c r="CQ490" s="12">
        <v>65</v>
      </c>
      <c r="CS490" s="12"/>
      <c r="CT490" s="36" t="str">
        <f t="shared" si="7"/>
        <v>1bn - 50bn</v>
      </c>
      <c r="CU490" s="36" t="str">
        <f>VLOOKUP(CK490,Mapping!B:C,2,FALSE)</f>
        <v>US/CA</v>
      </c>
    </row>
    <row r="491" spans="1:99" ht="16" customHeight="1" x14ac:dyDescent="0.35">
      <c r="A491" s="12" t="s">
        <v>836</v>
      </c>
      <c r="B491" s="12" t="s">
        <v>925</v>
      </c>
      <c r="C491" s="12">
        <v>489</v>
      </c>
      <c r="D491" s="12">
        <v>229</v>
      </c>
      <c r="E491" s="37">
        <v>1454353</v>
      </c>
      <c r="G491" s="37">
        <v>11402</v>
      </c>
      <c r="H491" s="12">
        <v>0</v>
      </c>
      <c r="I491" s="37"/>
      <c r="K491" s="37"/>
      <c r="M491" s="37">
        <v>55830</v>
      </c>
      <c r="N491" s="12">
        <v>0</v>
      </c>
      <c r="O491" s="37">
        <v>214418</v>
      </c>
      <c r="P491" s="12">
        <v>0</v>
      </c>
      <c r="Q491" s="12">
        <v>135</v>
      </c>
      <c r="R491" s="37">
        <v>2244</v>
      </c>
      <c r="S491" s="12">
        <v>0</v>
      </c>
      <c r="T491" s="37">
        <v>23284</v>
      </c>
      <c r="U491" s="12">
        <v>0</v>
      </c>
      <c r="V491" s="37"/>
      <c r="X491" s="37">
        <v>2248</v>
      </c>
      <c r="Y491" s="12">
        <v>0</v>
      </c>
      <c r="Z491" s="37">
        <v>148</v>
      </c>
      <c r="AA491" s="12">
        <v>0</v>
      </c>
      <c r="AB491" s="37"/>
      <c r="AD491" s="37">
        <v>891</v>
      </c>
      <c r="AE491" s="12">
        <v>0</v>
      </c>
      <c r="AF491" s="37"/>
      <c r="AH491" s="37">
        <v>17048</v>
      </c>
      <c r="AI491" s="12">
        <v>0</v>
      </c>
      <c r="AL491" s="12">
        <v>12743</v>
      </c>
      <c r="AN491" s="37">
        <v>1048370</v>
      </c>
      <c r="AO491" s="12">
        <v>0</v>
      </c>
      <c r="AP491" s="37">
        <v>75039</v>
      </c>
      <c r="AQ491" s="12">
        <v>0</v>
      </c>
      <c r="AR491" s="37">
        <v>3431</v>
      </c>
      <c r="AS491" s="12">
        <v>0</v>
      </c>
      <c r="AT491" s="37"/>
      <c r="AV491" s="37"/>
      <c r="AX491" s="37"/>
      <c r="AZ491" s="12">
        <v>212</v>
      </c>
      <c r="BA491" s="12">
        <v>22</v>
      </c>
      <c r="BB491" s="12">
        <v>445</v>
      </c>
      <c r="BC491" s="12">
        <v>5</v>
      </c>
      <c r="BE491" s="12">
        <v>92</v>
      </c>
      <c r="BH491" s="12">
        <v>325</v>
      </c>
      <c r="BI491" s="12">
        <v>6225</v>
      </c>
      <c r="BJ491" s="12">
        <v>8</v>
      </c>
      <c r="BK491" s="12">
        <v>208</v>
      </c>
      <c r="BM491" s="12">
        <v>0</v>
      </c>
      <c r="BN491" s="12">
        <v>0</v>
      </c>
      <c r="BQ491" s="12">
        <v>0</v>
      </c>
      <c r="BU491" s="12">
        <v>0</v>
      </c>
      <c r="BV491" s="12">
        <v>0</v>
      </c>
      <c r="BX491" s="12">
        <v>0</v>
      </c>
      <c r="BY491" s="12">
        <v>0</v>
      </c>
      <c r="BZ491" s="12">
        <v>0</v>
      </c>
      <c r="CB491" s="12">
        <v>0</v>
      </c>
      <c r="CC491" s="12">
        <v>0</v>
      </c>
      <c r="CD491" s="12">
        <v>0</v>
      </c>
      <c r="CE491" s="12">
        <v>0</v>
      </c>
      <c r="CG491" s="12" t="s">
        <v>976</v>
      </c>
      <c r="CH491" s="12">
        <v>33.298999999999999</v>
      </c>
      <c r="CI491" s="12" t="s">
        <v>967</v>
      </c>
      <c r="CJ491" s="12" t="s">
        <v>968</v>
      </c>
      <c r="CK491" s="12" t="s">
        <v>932</v>
      </c>
      <c r="CL491" s="37">
        <v>33455158758</v>
      </c>
      <c r="CM491" s="12">
        <v>3702</v>
      </c>
      <c r="CN491" s="12" t="s">
        <v>1513</v>
      </c>
      <c r="CO491" s="12" t="s">
        <v>1507</v>
      </c>
      <c r="CP491" s="12">
        <v>4142.6123765369884</v>
      </c>
      <c r="CQ491" s="12">
        <v>62</v>
      </c>
      <c r="CS491" s="12"/>
      <c r="CT491" s="36" t="str">
        <f t="shared" si="7"/>
        <v>1bn - 50bn</v>
      </c>
      <c r="CU491" s="36" t="str">
        <f>VLOOKUP(CK491,Mapping!B:C,2,FALSE)</f>
        <v>US/CA</v>
      </c>
    </row>
    <row r="492" spans="1:99" ht="16" customHeight="1" x14ac:dyDescent="0.35">
      <c r="A492" s="12" t="s">
        <v>837</v>
      </c>
      <c r="B492" s="12" t="s">
        <v>925</v>
      </c>
      <c r="C492" s="12">
        <v>490</v>
      </c>
      <c r="D492" s="12">
        <v>221</v>
      </c>
      <c r="E492" s="37">
        <v>3025940</v>
      </c>
      <c r="G492" s="37">
        <v>11004</v>
      </c>
      <c r="H492" s="12">
        <v>0</v>
      </c>
      <c r="I492" s="37"/>
      <c r="K492" s="37"/>
      <c r="M492" s="37">
        <v>23336</v>
      </c>
      <c r="N492" s="12">
        <v>0</v>
      </c>
      <c r="O492" s="37"/>
      <c r="Q492" s="12">
        <v>18</v>
      </c>
      <c r="R492" s="37"/>
      <c r="T492" s="37"/>
      <c r="V492" s="37"/>
      <c r="X492" s="37"/>
      <c r="Z492" s="37"/>
      <c r="AB492" s="37"/>
      <c r="AD492" s="37"/>
      <c r="AF492" s="37"/>
      <c r="AH492" s="37">
        <v>2273</v>
      </c>
      <c r="AI492" s="12">
        <v>0</v>
      </c>
      <c r="AN492" s="37">
        <v>2989327</v>
      </c>
      <c r="AO492" s="12">
        <v>0.14000000000000001</v>
      </c>
      <c r="AP492" s="37"/>
      <c r="AR492" s="37"/>
      <c r="AT492" s="37"/>
      <c r="AV492" s="37"/>
      <c r="AX492" s="37"/>
      <c r="BB492" s="12">
        <v>186</v>
      </c>
      <c r="BI492" s="12">
        <v>17750</v>
      </c>
      <c r="BN492" s="12">
        <v>0</v>
      </c>
      <c r="BQ492" s="12">
        <v>0</v>
      </c>
      <c r="BY492" s="12">
        <v>0</v>
      </c>
      <c r="CC492" s="12">
        <v>0</v>
      </c>
      <c r="CG492" s="12" t="s">
        <v>959</v>
      </c>
      <c r="CH492" s="12">
        <v>19.050999999999998</v>
      </c>
      <c r="CI492" s="12" t="s">
        <v>1020</v>
      </c>
      <c r="CJ492" s="12" t="s">
        <v>1021</v>
      </c>
      <c r="CK492" s="12" t="s">
        <v>932</v>
      </c>
      <c r="CL492" s="37">
        <v>2150923063</v>
      </c>
      <c r="CM492" s="12">
        <v>1321</v>
      </c>
      <c r="CN492" s="12" t="s">
        <v>1509</v>
      </c>
      <c r="CO492" s="12" t="s">
        <v>1507</v>
      </c>
      <c r="CP492" s="12">
        <v>16324.027413827856</v>
      </c>
      <c r="CQ492" s="12">
        <v>63</v>
      </c>
      <c r="CS492" s="12"/>
      <c r="CT492" s="36" t="str">
        <f t="shared" si="7"/>
        <v>1bn - 50bn</v>
      </c>
      <c r="CU492" s="36" t="str">
        <f>VLOOKUP(CK492,Mapping!B:C,2,FALSE)</f>
        <v>US/CA</v>
      </c>
    </row>
    <row r="493" spans="1:99" ht="16" customHeight="1" x14ac:dyDescent="0.35">
      <c r="A493" s="12" t="s">
        <v>838</v>
      </c>
      <c r="B493" s="12" t="s">
        <v>925</v>
      </c>
      <c r="C493" s="12">
        <v>491</v>
      </c>
      <c r="D493" s="12">
        <v>212</v>
      </c>
      <c r="E493" s="37">
        <v>185746672</v>
      </c>
      <c r="G493" s="37">
        <v>10555</v>
      </c>
      <c r="H493" s="12">
        <v>0</v>
      </c>
      <c r="I493" s="37"/>
      <c r="K493" s="37"/>
      <c r="M493" s="37">
        <v>7084224</v>
      </c>
      <c r="N493" s="12">
        <v>0.02</v>
      </c>
      <c r="O493" s="37"/>
      <c r="Q493" s="12">
        <v>203090</v>
      </c>
      <c r="R493" s="37"/>
      <c r="T493" s="37">
        <v>2656560</v>
      </c>
      <c r="U493" s="12">
        <v>0.01</v>
      </c>
      <c r="V493" s="37"/>
      <c r="X493" s="37">
        <v>67993331</v>
      </c>
      <c r="Y493" s="12">
        <v>0.18</v>
      </c>
      <c r="Z493" s="37">
        <v>2120169</v>
      </c>
      <c r="AA493" s="12">
        <v>0.01</v>
      </c>
      <c r="AB493" s="37"/>
      <c r="AD493" s="37">
        <v>769467</v>
      </c>
      <c r="AE493" s="12">
        <v>0</v>
      </c>
      <c r="AF493" s="37"/>
      <c r="AH493" s="37">
        <v>25646205</v>
      </c>
      <c r="AI493" s="12">
        <v>7.0000000000000007E-2</v>
      </c>
      <c r="AN493" s="37">
        <v>67929303</v>
      </c>
      <c r="AO493" s="12">
        <v>0.18</v>
      </c>
      <c r="AP493" s="37">
        <v>11532956</v>
      </c>
      <c r="AQ493" s="12">
        <v>0.03</v>
      </c>
      <c r="AR493" s="37"/>
      <c r="AT493" s="37">
        <v>3902</v>
      </c>
      <c r="AU493" s="12">
        <v>0</v>
      </c>
      <c r="AV493" s="37"/>
      <c r="AX493" s="37"/>
      <c r="BA493" s="12">
        <v>665427</v>
      </c>
      <c r="BB493" s="12">
        <v>56466</v>
      </c>
      <c r="BC493" s="12">
        <v>71700</v>
      </c>
      <c r="BD493" s="12">
        <v>366</v>
      </c>
      <c r="BH493" s="12">
        <v>49950</v>
      </c>
      <c r="BI493" s="12">
        <v>403350</v>
      </c>
      <c r="BJ493" s="12">
        <v>6906</v>
      </c>
      <c r="BK493" s="12">
        <v>23732</v>
      </c>
      <c r="BN493" s="12">
        <v>0</v>
      </c>
      <c r="BQ493" s="12">
        <v>0.05</v>
      </c>
      <c r="BV493" s="12">
        <v>0.04</v>
      </c>
      <c r="BY493" s="12">
        <v>0.05</v>
      </c>
      <c r="BZ493" s="12">
        <v>0.01</v>
      </c>
      <c r="CB493" s="12">
        <v>0</v>
      </c>
      <c r="CC493" s="12">
        <v>0</v>
      </c>
      <c r="CD493" s="12">
        <v>0.01</v>
      </c>
      <c r="CE493" s="12">
        <v>0</v>
      </c>
      <c r="CF493" s="12">
        <v>0</v>
      </c>
      <c r="CG493" s="12" t="s">
        <v>998</v>
      </c>
      <c r="CH493" s="12">
        <v>50.03</v>
      </c>
      <c r="CI493" s="12" t="s">
        <v>953</v>
      </c>
      <c r="CJ493" s="12"/>
      <c r="CK493" s="12" t="s">
        <v>954</v>
      </c>
      <c r="CL493" s="37">
        <v>36849059803</v>
      </c>
      <c r="CN493" s="12" t="s">
        <v>998</v>
      </c>
      <c r="CS493" s="12"/>
      <c r="CT493" s="36" t="str">
        <f t="shared" si="7"/>
        <v>1bn - 50bn</v>
      </c>
      <c r="CU493" s="36" t="str">
        <f>VLOOKUP(CK493,Mapping!B:C,2,FALSE)</f>
        <v>EU</v>
      </c>
    </row>
    <row r="494" spans="1:99" ht="16" customHeight="1" x14ac:dyDescent="0.35">
      <c r="A494" s="12" t="s">
        <v>842</v>
      </c>
      <c r="B494" s="12" t="s">
        <v>925</v>
      </c>
      <c r="C494" s="12">
        <v>492</v>
      </c>
      <c r="D494" s="12">
        <v>198</v>
      </c>
      <c r="E494" s="37">
        <v>174882</v>
      </c>
      <c r="G494" s="37">
        <v>9858</v>
      </c>
      <c r="H494" s="12">
        <v>0</v>
      </c>
      <c r="I494" s="37"/>
      <c r="K494" s="37"/>
      <c r="M494" s="37">
        <v>41025</v>
      </c>
      <c r="N494" s="12">
        <v>0.01</v>
      </c>
      <c r="O494" s="37"/>
      <c r="Q494" s="12">
        <v>21</v>
      </c>
      <c r="R494" s="37"/>
      <c r="T494" s="37">
        <v>50933</v>
      </c>
      <c r="U494" s="12">
        <v>0.01</v>
      </c>
      <c r="V494" s="37"/>
      <c r="X494" s="37"/>
      <c r="Z494" s="37"/>
      <c r="AB494" s="37"/>
      <c r="AD494" s="37"/>
      <c r="AF494" s="37"/>
      <c r="AH494" s="37">
        <v>2652</v>
      </c>
      <c r="AI494" s="12">
        <v>0</v>
      </c>
      <c r="AN494" s="37">
        <v>63155</v>
      </c>
      <c r="AO494" s="12">
        <v>0.02</v>
      </c>
      <c r="AP494" s="37"/>
      <c r="AR494" s="37"/>
      <c r="AT494" s="37">
        <v>7259</v>
      </c>
      <c r="AU494" s="12">
        <v>0</v>
      </c>
      <c r="AV494" s="37"/>
      <c r="AX494" s="37"/>
      <c r="BB494" s="12">
        <v>327</v>
      </c>
      <c r="BD494" s="12">
        <v>681</v>
      </c>
      <c r="BI494" s="12">
        <v>375</v>
      </c>
      <c r="BK494" s="12">
        <v>455</v>
      </c>
      <c r="BN494" s="12">
        <v>0</v>
      </c>
      <c r="BQ494" s="12">
        <v>0</v>
      </c>
      <c r="BY494" s="12">
        <v>0</v>
      </c>
      <c r="CC494" s="12">
        <v>0</v>
      </c>
      <c r="CE494" s="12">
        <v>0</v>
      </c>
      <c r="CF494" s="12">
        <v>0</v>
      </c>
      <c r="CG494" s="12"/>
      <c r="CH494" s="12">
        <v>9.1989999999999998</v>
      </c>
      <c r="CI494" s="12" t="s">
        <v>1271</v>
      </c>
      <c r="CJ494" s="12" t="s">
        <v>1212</v>
      </c>
      <c r="CK494" s="12" t="s">
        <v>932</v>
      </c>
      <c r="CL494" s="37">
        <v>338852599</v>
      </c>
      <c r="CM494" s="12">
        <v>13995</v>
      </c>
      <c r="CN494" s="12" t="s">
        <v>1535</v>
      </c>
      <c r="CO494" s="12" t="s">
        <v>1507</v>
      </c>
      <c r="CP494" s="12">
        <v>1078.2100382987301</v>
      </c>
      <c r="CQ494" s="12">
        <v>57</v>
      </c>
      <c r="CS494" s="12"/>
      <c r="CT494" s="36" t="str">
        <f t="shared" si="7"/>
        <v>500mn</v>
      </c>
      <c r="CU494" s="36" t="str">
        <f>VLOOKUP(CK494,Mapping!B:C,2,FALSE)</f>
        <v>US/CA</v>
      </c>
    </row>
    <row r="495" spans="1:99" ht="16" customHeight="1" x14ac:dyDescent="0.35">
      <c r="A495" s="12" t="s">
        <v>843</v>
      </c>
      <c r="B495" s="12" t="s">
        <v>925</v>
      </c>
      <c r="C495" s="12">
        <v>493</v>
      </c>
      <c r="D495" s="12">
        <v>194</v>
      </c>
      <c r="E495" s="37">
        <v>254281</v>
      </c>
      <c r="G495" s="37">
        <v>9659</v>
      </c>
      <c r="H495" s="12">
        <v>0</v>
      </c>
      <c r="I495" s="37"/>
      <c r="K495" s="37"/>
      <c r="M495" s="37">
        <v>55077</v>
      </c>
      <c r="N495" s="12">
        <v>0.01</v>
      </c>
      <c r="O495" s="37"/>
      <c r="Q495" s="12">
        <v>1045</v>
      </c>
      <c r="R495" s="37"/>
      <c r="T495" s="37">
        <v>8172</v>
      </c>
      <c r="U495" s="12">
        <v>0</v>
      </c>
      <c r="V495" s="37"/>
      <c r="X495" s="37"/>
      <c r="Z495" s="37"/>
      <c r="AB495" s="37"/>
      <c r="AD495" s="37"/>
      <c r="AF495" s="37"/>
      <c r="AH495" s="37">
        <v>131963</v>
      </c>
      <c r="AI495" s="12">
        <v>0.03</v>
      </c>
      <c r="AN495" s="37"/>
      <c r="AP495" s="37">
        <v>49410</v>
      </c>
      <c r="AQ495" s="12">
        <v>0.01</v>
      </c>
      <c r="AR495" s="37">
        <v>0</v>
      </c>
      <c r="AS495" s="12">
        <v>0</v>
      </c>
      <c r="AT495" s="37"/>
      <c r="AV495" s="37"/>
      <c r="AX495" s="37"/>
      <c r="BB495" s="12">
        <v>439</v>
      </c>
      <c r="BE495" s="12">
        <v>0</v>
      </c>
      <c r="BH495" s="12">
        <v>214</v>
      </c>
      <c r="BK495" s="12">
        <v>73</v>
      </c>
      <c r="BM495" s="12">
        <v>0</v>
      </c>
      <c r="BN495" s="12">
        <v>0</v>
      </c>
      <c r="BQ495" s="12">
        <v>0</v>
      </c>
      <c r="BV495" s="12">
        <v>0</v>
      </c>
      <c r="CC495" s="12">
        <v>0</v>
      </c>
      <c r="CE495" s="12">
        <v>0</v>
      </c>
      <c r="CG495" s="12" t="s">
        <v>929</v>
      </c>
      <c r="CH495" s="12">
        <v>34.950000000000003</v>
      </c>
      <c r="CI495" s="12" t="s">
        <v>1272</v>
      </c>
      <c r="CJ495" s="12" t="s">
        <v>1183</v>
      </c>
      <c r="CK495" s="12" t="s">
        <v>932</v>
      </c>
      <c r="CL495" s="37">
        <v>498738873</v>
      </c>
      <c r="CM495" s="12">
        <v>2428</v>
      </c>
      <c r="CN495" s="12" t="s">
        <v>1509</v>
      </c>
      <c r="CO495" s="12" t="s">
        <v>1507</v>
      </c>
      <c r="CP495" s="12">
        <v>2251.8443862124573</v>
      </c>
      <c r="CQ495" s="12">
        <v>72</v>
      </c>
      <c r="CS495" s="12"/>
      <c r="CT495" s="36" t="str">
        <f t="shared" si="7"/>
        <v>500mn</v>
      </c>
      <c r="CU495" s="36" t="str">
        <f>VLOOKUP(CK495,Mapping!B:C,2,FALSE)</f>
        <v>US/CA</v>
      </c>
    </row>
    <row r="496" spans="1:99" ht="16" customHeight="1" x14ac:dyDescent="0.35">
      <c r="A496" s="12" t="s">
        <v>204</v>
      </c>
      <c r="B496" s="12" t="s">
        <v>925</v>
      </c>
      <c r="C496" s="12">
        <v>85</v>
      </c>
      <c r="D496" s="12">
        <v>233580</v>
      </c>
      <c r="E496" s="37">
        <v>624706717</v>
      </c>
      <c r="G496" s="37">
        <v>11629948</v>
      </c>
      <c r="H496" s="12">
        <v>0.01</v>
      </c>
      <c r="I496" s="37"/>
      <c r="K496" s="37"/>
      <c r="M496" s="37">
        <v>107147357</v>
      </c>
      <c r="N496" s="12">
        <v>0.11</v>
      </c>
      <c r="O496" s="37"/>
      <c r="Q496" s="12">
        <v>855957</v>
      </c>
      <c r="R496" s="37"/>
      <c r="T496" s="37">
        <v>13001719</v>
      </c>
      <c r="U496" s="12">
        <v>0.01</v>
      </c>
      <c r="V496" s="37"/>
      <c r="X496" s="37">
        <v>18056739</v>
      </c>
      <c r="Y496" s="12">
        <v>0.02</v>
      </c>
      <c r="Z496" s="37">
        <v>17886568</v>
      </c>
      <c r="AA496" s="12">
        <v>0.02</v>
      </c>
      <c r="AB496" s="37"/>
      <c r="AD496" s="37">
        <v>44862037</v>
      </c>
      <c r="AE496" s="12">
        <v>0.05</v>
      </c>
      <c r="AF496" s="37"/>
      <c r="AH496" s="37">
        <v>108090250</v>
      </c>
      <c r="AI496" s="12">
        <v>0.11</v>
      </c>
      <c r="AN496" s="37">
        <v>298701152</v>
      </c>
      <c r="AO496" s="12">
        <v>0.32</v>
      </c>
      <c r="AP496" s="37">
        <v>2952852</v>
      </c>
      <c r="AQ496" s="12">
        <v>0</v>
      </c>
      <c r="AR496" s="37">
        <v>2378095</v>
      </c>
      <c r="AS496" s="12">
        <v>0</v>
      </c>
      <c r="AT496" s="37"/>
      <c r="AV496" s="37"/>
      <c r="AX496" s="37"/>
      <c r="BA496" s="12">
        <v>176715</v>
      </c>
      <c r="BB496" s="12">
        <v>854036</v>
      </c>
      <c r="BC496" s="12">
        <v>604889</v>
      </c>
      <c r="BE496" s="12">
        <v>63773</v>
      </c>
      <c r="BH496" s="12">
        <v>12789</v>
      </c>
      <c r="BI496" s="12">
        <v>1773625</v>
      </c>
      <c r="BJ496" s="12">
        <v>402639</v>
      </c>
      <c r="BK496" s="12">
        <v>116149</v>
      </c>
      <c r="BM496" s="12">
        <v>7.0000000000000007E-2</v>
      </c>
      <c r="BN496" s="12">
        <v>0.03</v>
      </c>
      <c r="BQ496" s="12">
        <v>0.2</v>
      </c>
      <c r="BV496" s="12">
        <v>0.01</v>
      </c>
      <c r="BY496" s="12">
        <v>0.23</v>
      </c>
      <c r="BZ496" s="12">
        <v>0</v>
      </c>
      <c r="CB496" s="12">
        <v>0.14000000000000001</v>
      </c>
      <c r="CC496" s="12">
        <v>0.04</v>
      </c>
      <c r="CD496" s="12">
        <v>0.05</v>
      </c>
      <c r="CE496" s="12">
        <v>0</v>
      </c>
      <c r="CG496" s="12" t="s">
        <v>940</v>
      </c>
      <c r="CH496" s="12">
        <v>196.083</v>
      </c>
      <c r="CI496" s="12" t="s">
        <v>941</v>
      </c>
      <c r="CJ496" s="12" t="s">
        <v>941</v>
      </c>
      <c r="CK496" s="12" t="s">
        <v>932</v>
      </c>
      <c r="CL496" s="37">
        <v>94546029292</v>
      </c>
      <c r="CM496" s="12">
        <v>10230</v>
      </c>
      <c r="CN496" s="12" t="s">
        <v>1522</v>
      </c>
      <c r="CO496" s="12" t="s">
        <v>1507</v>
      </c>
      <c r="CP496" s="12">
        <v>1495405.4626083451</v>
      </c>
      <c r="CQ496" s="12">
        <v>61</v>
      </c>
      <c r="CS496" s="12"/>
      <c r="CT496" s="36" t="str">
        <f t="shared" si="7"/>
        <v>50bn - 100bn</v>
      </c>
      <c r="CU496" s="36" t="str">
        <f>VLOOKUP(CK496,Mapping!B:C,2,FALSE)</f>
        <v>US/CA</v>
      </c>
    </row>
    <row r="497" spans="1:99" ht="16" customHeight="1" x14ac:dyDescent="0.35">
      <c r="A497" s="12" t="s">
        <v>845</v>
      </c>
      <c r="B497" s="12" t="s">
        <v>925</v>
      </c>
      <c r="C497" s="12">
        <v>495</v>
      </c>
      <c r="D497" s="12">
        <v>167</v>
      </c>
      <c r="E497" s="37">
        <v>532818</v>
      </c>
      <c r="F497" s="12">
        <v>0</v>
      </c>
      <c r="G497" s="37">
        <v>11466</v>
      </c>
      <c r="H497" s="12">
        <v>0.01</v>
      </c>
      <c r="I497" s="37">
        <v>0</v>
      </c>
      <c r="J497" s="12">
        <v>0</v>
      </c>
      <c r="K497" s="37"/>
      <c r="M497" s="37">
        <v>397708</v>
      </c>
      <c r="N497" s="12">
        <v>0.24</v>
      </c>
      <c r="O497" s="37"/>
      <c r="Q497" s="12">
        <v>197</v>
      </c>
      <c r="R497" s="37"/>
      <c r="T497" s="37">
        <v>24067</v>
      </c>
      <c r="U497" s="12">
        <v>0.01</v>
      </c>
      <c r="V497" s="37"/>
      <c r="X497" s="37"/>
      <c r="Z497" s="37">
        <v>0</v>
      </c>
      <c r="AA497" s="12">
        <v>0</v>
      </c>
      <c r="AB497" s="37"/>
      <c r="AD497" s="37"/>
      <c r="AF497" s="37"/>
      <c r="AH497" s="37">
        <v>24877</v>
      </c>
      <c r="AI497" s="12">
        <v>0.01</v>
      </c>
      <c r="AN497" s="37">
        <v>63155</v>
      </c>
      <c r="AO497" s="12">
        <v>0.04</v>
      </c>
      <c r="AP497" s="37">
        <v>11545</v>
      </c>
      <c r="AQ497" s="12">
        <v>0.01</v>
      </c>
      <c r="AR497" s="37"/>
      <c r="AT497" s="37"/>
      <c r="AV497" s="37"/>
      <c r="AX497" s="37"/>
      <c r="BB497" s="12">
        <v>3170</v>
      </c>
      <c r="BC497" s="12">
        <v>0</v>
      </c>
      <c r="BH497" s="12">
        <v>50</v>
      </c>
      <c r="BI497" s="12">
        <v>375</v>
      </c>
      <c r="BK497" s="12">
        <v>215</v>
      </c>
      <c r="BN497" s="12">
        <v>0</v>
      </c>
      <c r="BO497" s="12">
        <v>0</v>
      </c>
      <c r="BQ497" s="12">
        <v>0</v>
      </c>
      <c r="BV497" s="12">
        <v>0</v>
      </c>
      <c r="BY497" s="12">
        <v>0</v>
      </c>
      <c r="CC497" s="12">
        <v>0</v>
      </c>
      <c r="CD497" s="12">
        <v>0</v>
      </c>
      <c r="CE497" s="12">
        <v>0</v>
      </c>
      <c r="CG497" s="12" t="s">
        <v>929</v>
      </c>
      <c r="CH497" s="12">
        <v>27.475999999999999</v>
      </c>
      <c r="CI497" s="12" t="s">
        <v>1273</v>
      </c>
      <c r="CJ497" s="12" t="s">
        <v>1015</v>
      </c>
      <c r="CK497" s="12" t="s">
        <v>932</v>
      </c>
      <c r="CL497" s="37">
        <v>165961125</v>
      </c>
      <c r="CM497" s="12">
        <v>2015</v>
      </c>
      <c r="CN497" s="12" t="s">
        <v>1509</v>
      </c>
      <c r="CO497" s="12" t="s">
        <v>1507</v>
      </c>
      <c r="CP497" s="12">
        <v>3352.5700463616204</v>
      </c>
      <c r="CQ497" s="12">
        <v>72</v>
      </c>
      <c r="CS497" s="12"/>
      <c r="CT497" s="36" t="str">
        <f t="shared" si="7"/>
        <v>500mn</v>
      </c>
      <c r="CU497" s="36" t="str">
        <f>VLOOKUP(CK497,Mapping!B:C,2,FALSE)</f>
        <v>US/CA</v>
      </c>
    </row>
    <row r="498" spans="1:99" ht="16" customHeight="1" x14ac:dyDescent="0.35">
      <c r="A498" s="12" t="s">
        <v>846</v>
      </c>
      <c r="B498" s="12" t="s">
        <v>925</v>
      </c>
      <c r="C498" s="12">
        <v>496</v>
      </c>
      <c r="D498" s="12">
        <v>157</v>
      </c>
      <c r="E498" s="37">
        <v>162011</v>
      </c>
      <c r="G498" s="37">
        <v>7817</v>
      </c>
      <c r="H498" s="12">
        <v>0</v>
      </c>
      <c r="I498" s="37"/>
      <c r="K498" s="37"/>
      <c r="M498" s="37">
        <v>14553</v>
      </c>
      <c r="N498" s="12">
        <v>0</v>
      </c>
      <c r="O498" s="37"/>
      <c r="Q498" s="12">
        <v>111</v>
      </c>
      <c r="R498" s="37"/>
      <c r="T498" s="37">
        <v>7948</v>
      </c>
      <c r="U498" s="12">
        <v>0</v>
      </c>
      <c r="V498" s="37"/>
      <c r="X498" s="37">
        <v>8890</v>
      </c>
      <c r="Y498" s="12">
        <v>0</v>
      </c>
      <c r="Z498" s="37">
        <v>17683</v>
      </c>
      <c r="AA498" s="12">
        <v>0</v>
      </c>
      <c r="AB498" s="37"/>
      <c r="AD498" s="37">
        <v>3343</v>
      </c>
      <c r="AE498" s="12">
        <v>0</v>
      </c>
      <c r="AF498" s="37"/>
      <c r="AH498" s="37">
        <v>14017</v>
      </c>
      <c r="AI498" s="12">
        <v>0</v>
      </c>
      <c r="AN498" s="37">
        <v>75786</v>
      </c>
      <c r="AO498" s="12">
        <v>0.01</v>
      </c>
      <c r="AP498" s="37">
        <v>8543</v>
      </c>
      <c r="AQ498" s="12">
        <v>0</v>
      </c>
      <c r="AR498" s="37">
        <v>3431</v>
      </c>
      <c r="AS498" s="12">
        <v>0</v>
      </c>
      <c r="AT498" s="37">
        <v>0</v>
      </c>
      <c r="AU498" s="12">
        <v>0</v>
      </c>
      <c r="AV498" s="37"/>
      <c r="AX498" s="37"/>
      <c r="BA498" s="12">
        <v>87</v>
      </c>
      <c r="BB498" s="12">
        <v>116</v>
      </c>
      <c r="BC498" s="12">
        <v>598</v>
      </c>
      <c r="BD498" s="12">
        <v>0</v>
      </c>
      <c r="BE498" s="12">
        <v>92</v>
      </c>
      <c r="BH498" s="12">
        <v>37</v>
      </c>
      <c r="BI498" s="12">
        <v>450</v>
      </c>
      <c r="BJ498" s="12">
        <v>30</v>
      </c>
      <c r="BK498" s="12">
        <v>71</v>
      </c>
      <c r="BM498" s="12">
        <v>0</v>
      </c>
      <c r="BN498" s="12">
        <v>0</v>
      </c>
      <c r="BQ498" s="12">
        <v>0</v>
      </c>
      <c r="BV498" s="12">
        <v>0</v>
      </c>
      <c r="BY498" s="12">
        <v>0</v>
      </c>
      <c r="BZ498" s="12">
        <v>0</v>
      </c>
      <c r="CB498" s="12">
        <v>0</v>
      </c>
      <c r="CC498" s="12">
        <v>0</v>
      </c>
      <c r="CD498" s="12">
        <v>0</v>
      </c>
      <c r="CE498" s="12">
        <v>0</v>
      </c>
      <c r="CF498" s="12">
        <v>0</v>
      </c>
      <c r="CG498" s="12" t="s">
        <v>996</v>
      </c>
      <c r="CH498" s="12">
        <v>11.788</v>
      </c>
      <c r="CI498" s="12" t="s">
        <v>1179</v>
      </c>
      <c r="CJ498" s="12" t="s">
        <v>931</v>
      </c>
      <c r="CK498" s="12" t="s">
        <v>932</v>
      </c>
      <c r="CL498" s="37">
        <v>639105700</v>
      </c>
      <c r="CM498" s="12">
        <v>4270</v>
      </c>
      <c r="CN498" s="12" t="s">
        <v>1506</v>
      </c>
      <c r="CO498" s="12" t="s">
        <v>1507</v>
      </c>
      <c r="CP498" s="12">
        <v>514.23100181415032</v>
      </c>
      <c r="CQ498" s="12">
        <v>62</v>
      </c>
      <c r="CS498" s="12"/>
      <c r="CT498" s="36" t="str">
        <f t="shared" si="7"/>
        <v>500mn - 1bn</v>
      </c>
      <c r="CU498" s="36" t="str">
        <f>VLOOKUP(CK498,Mapping!B:C,2,FALSE)</f>
        <v>US/CA</v>
      </c>
    </row>
    <row r="499" spans="1:99" ht="16" customHeight="1" x14ac:dyDescent="0.35">
      <c r="A499" s="12" t="s">
        <v>847</v>
      </c>
      <c r="B499" s="12" t="s">
        <v>925</v>
      </c>
      <c r="C499" s="12">
        <v>497</v>
      </c>
      <c r="D499" s="12">
        <v>150</v>
      </c>
      <c r="E499" s="37">
        <v>17573</v>
      </c>
      <c r="G499" s="37">
        <v>10787</v>
      </c>
      <c r="H499" s="12">
        <v>0</v>
      </c>
      <c r="I499" s="37"/>
      <c r="K499" s="37"/>
      <c r="M499" s="37"/>
      <c r="O499" s="37"/>
      <c r="Q499" s="12">
        <v>50</v>
      </c>
      <c r="R499" s="37"/>
      <c r="T499" s="37"/>
      <c r="V499" s="37"/>
      <c r="X499" s="37"/>
      <c r="Z499" s="37"/>
      <c r="AB499" s="37"/>
      <c r="AD499" s="37"/>
      <c r="AF499" s="37"/>
      <c r="AH499" s="37">
        <v>6786</v>
      </c>
      <c r="AI499" s="12">
        <v>0</v>
      </c>
      <c r="AN499" s="37"/>
      <c r="AP499" s="37"/>
      <c r="AR499" s="37"/>
      <c r="AT499" s="37"/>
      <c r="AV499" s="37"/>
      <c r="AX499" s="37"/>
      <c r="BN499" s="12">
        <v>0</v>
      </c>
      <c r="BQ499" s="12">
        <v>0</v>
      </c>
      <c r="CG499" s="12" t="s">
        <v>929</v>
      </c>
      <c r="CH499" s="12">
        <v>8.9190000000000005</v>
      </c>
      <c r="CI499" s="12" t="s">
        <v>1179</v>
      </c>
      <c r="CJ499" s="12" t="s">
        <v>931</v>
      </c>
      <c r="CK499" s="12" t="s">
        <v>932</v>
      </c>
      <c r="CL499" s="37">
        <v>244054820</v>
      </c>
      <c r="CM499" s="12">
        <v>3640</v>
      </c>
      <c r="CN499" s="12" t="s">
        <v>1509</v>
      </c>
      <c r="CO499" s="12" t="s">
        <v>1507</v>
      </c>
      <c r="CP499" s="12">
        <v>2495.1824228986093</v>
      </c>
      <c r="CQ499" s="12">
        <v>50</v>
      </c>
      <c r="CS499" s="12"/>
      <c r="CT499" s="36" t="str">
        <f t="shared" si="7"/>
        <v>500mn</v>
      </c>
      <c r="CU499" s="36" t="str">
        <f>VLOOKUP(CK499,Mapping!B:C,2,FALSE)</f>
        <v>US/CA</v>
      </c>
    </row>
    <row r="500" spans="1:99" ht="16" customHeight="1" x14ac:dyDescent="0.35">
      <c r="A500" s="12" t="s">
        <v>848</v>
      </c>
      <c r="B500" s="12" t="s">
        <v>925</v>
      </c>
      <c r="C500" s="12">
        <v>498</v>
      </c>
      <c r="D500" s="12">
        <v>140</v>
      </c>
      <c r="E500" s="37">
        <v>5045209</v>
      </c>
      <c r="G500" s="37">
        <v>6971</v>
      </c>
      <c r="H500" s="12">
        <v>0</v>
      </c>
      <c r="I500" s="37"/>
      <c r="K500" s="37"/>
      <c r="M500" s="37">
        <v>3559049</v>
      </c>
      <c r="N500" s="12">
        <v>0.64</v>
      </c>
      <c r="O500" s="37">
        <v>45560</v>
      </c>
      <c r="P500" s="12">
        <v>0.01</v>
      </c>
      <c r="R500" s="37"/>
      <c r="T500" s="37"/>
      <c r="V500" s="37"/>
      <c r="X500" s="37">
        <v>0</v>
      </c>
      <c r="Y500" s="12">
        <v>0</v>
      </c>
      <c r="Z500" s="37">
        <v>82796</v>
      </c>
      <c r="AA500" s="12">
        <v>0.01</v>
      </c>
      <c r="AB500" s="37"/>
      <c r="AD500" s="37">
        <v>446571</v>
      </c>
      <c r="AE500" s="12">
        <v>0.08</v>
      </c>
      <c r="AF500" s="37">
        <v>846458</v>
      </c>
      <c r="AG500" s="12">
        <v>0.15</v>
      </c>
      <c r="AH500" s="37"/>
      <c r="AL500" s="12">
        <v>3000</v>
      </c>
      <c r="AN500" s="37">
        <v>42103</v>
      </c>
      <c r="AO500" s="12">
        <v>0.01</v>
      </c>
      <c r="AP500" s="37">
        <v>15701</v>
      </c>
      <c r="AQ500" s="12">
        <v>0</v>
      </c>
      <c r="AR500" s="37"/>
      <c r="AT500" s="37">
        <v>0</v>
      </c>
      <c r="AU500" s="12">
        <v>0</v>
      </c>
      <c r="AV500" s="37"/>
      <c r="AX500" s="37"/>
      <c r="BA500" s="12">
        <v>0</v>
      </c>
      <c r="BB500" s="12">
        <v>28368</v>
      </c>
      <c r="BC500" s="12">
        <v>2800</v>
      </c>
      <c r="BD500" s="12">
        <v>0</v>
      </c>
      <c r="BF500" s="12">
        <v>62750</v>
      </c>
      <c r="BH500" s="12">
        <v>68</v>
      </c>
      <c r="BI500" s="12">
        <v>250</v>
      </c>
      <c r="BJ500" s="12">
        <v>4008</v>
      </c>
      <c r="BN500" s="12">
        <v>0</v>
      </c>
      <c r="BP500" s="12">
        <v>0</v>
      </c>
      <c r="BU500" s="12">
        <v>0</v>
      </c>
      <c r="BV500" s="12">
        <v>0</v>
      </c>
      <c r="BY500" s="12">
        <v>0</v>
      </c>
      <c r="BZ500" s="12">
        <v>0</v>
      </c>
      <c r="CB500" s="12">
        <v>0</v>
      </c>
      <c r="CC500" s="12">
        <v>0</v>
      </c>
      <c r="CD500" s="12">
        <v>0</v>
      </c>
      <c r="CF500" s="12">
        <v>0</v>
      </c>
      <c r="CG500" s="12" t="s">
        <v>1058</v>
      </c>
      <c r="CH500" s="12">
        <v>78.043000000000006</v>
      </c>
      <c r="CI500" s="12" t="s">
        <v>1047</v>
      </c>
      <c r="CJ500" s="12"/>
      <c r="CK500" s="12" t="s">
        <v>1048</v>
      </c>
      <c r="CL500" s="37">
        <v>555597231</v>
      </c>
      <c r="CM500" s="12">
        <v>2029</v>
      </c>
      <c r="CN500" s="12" t="s">
        <v>1506</v>
      </c>
      <c r="CO500" s="12" t="s">
        <v>1507</v>
      </c>
      <c r="CP500" s="12">
        <v>9810.3003426728483</v>
      </c>
      <c r="CQ500" s="12">
        <v>89</v>
      </c>
      <c r="CS500" s="12"/>
      <c r="CT500" s="36" t="str">
        <f t="shared" si="7"/>
        <v>500mn - 1bn</v>
      </c>
      <c r="CU500" s="36" t="str">
        <f>VLOOKUP(CK500,Mapping!B:C,2,FALSE)</f>
        <v>EU</v>
      </c>
    </row>
    <row r="501" spans="1:99" ht="16" customHeight="1" x14ac:dyDescent="0.35">
      <c r="A501" s="12" t="s">
        <v>849</v>
      </c>
      <c r="B501" s="12" t="s">
        <v>925</v>
      </c>
      <c r="C501" s="12">
        <v>499</v>
      </c>
      <c r="D501" s="12">
        <v>137</v>
      </c>
      <c r="E501" s="37">
        <v>1055066</v>
      </c>
      <c r="G501" s="37">
        <v>6821</v>
      </c>
      <c r="H501" s="12">
        <v>0</v>
      </c>
      <c r="I501" s="37"/>
      <c r="K501" s="37"/>
      <c r="M501" s="37">
        <v>823269</v>
      </c>
      <c r="N501" s="12">
        <v>0.13</v>
      </c>
      <c r="O501" s="37"/>
      <c r="Q501" s="12">
        <v>348</v>
      </c>
      <c r="R501" s="37"/>
      <c r="T501" s="37">
        <v>38843</v>
      </c>
      <c r="U501" s="12">
        <v>0.01</v>
      </c>
      <c r="V501" s="37"/>
      <c r="X501" s="37">
        <v>46798</v>
      </c>
      <c r="Y501" s="12">
        <v>0.01</v>
      </c>
      <c r="Z501" s="37"/>
      <c r="AB501" s="37"/>
      <c r="AD501" s="37">
        <v>3343</v>
      </c>
      <c r="AE501" s="12">
        <v>0</v>
      </c>
      <c r="AF501" s="37"/>
      <c r="AH501" s="37">
        <v>43945</v>
      </c>
      <c r="AI501" s="12">
        <v>0.01</v>
      </c>
      <c r="AN501" s="37">
        <v>46314</v>
      </c>
      <c r="AO501" s="12">
        <v>0.01</v>
      </c>
      <c r="AP501" s="37">
        <v>45024</v>
      </c>
      <c r="AQ501" s="12">
        <v>0.01</v>
      </c>
      <c r="AR501" s="37">
        <v>709</v>
      </c>
      <c r="AS501" s="12">
        <v>0</v>
      </c>
      <c r="AT501" s="37"/>
      <c r="AV501" s="37"/>
      <c r="AX501" s="37"/>
      <c r="BA501" s="12">
        <v>458</v>
      </c>
      <c r="BB501" s="12">
        <v>6562</v>
      </c>
      <c r="BE501" s="12">
        <v>19</v>
      </c>
      <c r="BH501" s="12">
        <v>195</v>
      </c>
      <c r="BI501" s="12">
        <v>275</v>
      </c>
      <c r="BJ501" s="12">
        <v>30</v>
      </c>
      <c r="BK501" s="12">
        <v>347</v>
      </c>
      <c r="BM501" s="12">
        <v>0</v>
      </c>
      <c r="BN501" s="12">
        <v>0</v>
      </c>
      <c r="BQ501" s="12">
        <v>0</v>
      </c>
      <c r="BV501" s="12">
        <v>0</v>
      </c>
      <c r="BY501" s="12">
        <v>0</v>
      </c>
      <c r="BZ501" s="12">
        <v>0</v>
      </c>
      <c r="CB501" s="12">
        <v>0</v>
      </c>
      <c r="CC501" s="12">
        <v>0</v>
      </c>
      <c r="CE501" s="12">
        <v>0</v>
      </c>
      <c r="CG501" s="12" t="s">
        <v>959</v>
      </c>
      <c r="CH501" s="12">
        <v>16.556999999999999</v>
      </c>
      <c r="CI501" s="12" t="s">
        <v>1193</v>
      </c>
      <c r="CJ501" s="12" t="s">
        <v>931</v>
      </c>
      <c r="CK501" s="12" t="s">
        <v>932</v>
      </c>
      <c r="CL501" s="37">
        <v>636732021</v>
      </c>
      <c r="CM501" s="12">
        <v>3292</v>
      </c>
      <c r="CN501" s="12" t="s">
        <v>1509</v>
      </c>
      <c r="CO501" s="12" t="s">
        <v>1507</v>
      </c>
      <c r="CP501" s="12">
        <v>1830.2963112275752</v>
      </c>
      <c r="CQ501" s="12">
        <v>61</v>
      </c>
      <c r="CS501" s="12"/>
      <c r="CT501" s="36" t="str">
        <f t="shared" si="7"/>
        <v>500mn - 1bn</v>
      </c>
      <c r="CU501" s="36" t="str">
        <f>VLOOKUP(CK501,Mapping!B:C,2,FALSE)</f>
        <v>US/CA</v>
      </c>
    </row>
    <row r="502" spans="1:99" ht="16" customHeight="1" x14ac:dyDescent="0.35">
      <c r="A502" s="12" t="s">
        <v>850</v>
      </c>
      <c r="B502" s="12" t="s">
        <v>925</v>
      </c>
      <c r="C502" s="12">
        <v>500</v>
      </c>
      <c r="D502" s="12">
        <v>136</v>
      </c>
      <c r="E502" s="37">
        <v>3016721</v>
      </c>
      <c r="G502" s="37">
        <v>6771</v>
      </c>
      <c r="H502" s="12">
        <v>0</v>
      </c>
      <c r="I502" s="37"/>
      <c r="K502" s="37"/>
      <c r="M502" s="37">
        <v>543242</v>
      </c>
      <c r="N502" s="12">
        <v>0.02</v>
      </c>
      <c r="O502" s="37"/>
      <c r="Q502" s="12">
        <v>7278</v>
      </c>
      <c r="R502" s="37"/>
      <c r="T502" s="37">
        <v>10634</v>
      </c>
      <c r="U502" s="12">
        <v>0</v>
      </c>
      <c r="V502" s="37"/>
      <c r="X502" s="37">
        <v>70504</v>
      </c>
      <c r="Y502" s="12">
        <v>0</v>
      </c>
      <c r="Z502" s="37">
        <v>29777</v>
      </c>
      <c r="AA502" s="12">
        <v>0</v>
      </c>
      <c r="AB502" s="37"/>
      <c r="AD502" s="37">
        <v>159219</v>
      </c>
      <c r="AE502" s="12">
        <v>0.01</v>
      </c>
      <c r="AF502" s="37"/>
      <c r="AH502" s="37">
        <v>919066</v>
      </c>
      <c r="AI502" s="12">
        <v>0.03</v>
      </c>
      <c r="AN502" s="37">
        <v>1090473</v>
      </c>
      <c r="AO502" s="12">
        <v>0.03</v>
      </c>
      <c r="AP502" s="37">
        <v>184019</v>
      </c>
      <c r="AQ502" s="12">
        <v>0.01</v>
      </c>
      <c r="AR502" s="37">
        <v>2014</v>
      </c>
      <c r="AS502" s="12">
        <v>0</v>
      </c>
      <c r="AT502" s="37">
        <v>1002</v>
      </c>
      <c r="AU502" s="12">
        <v>0</v>
      </c>
      <c r="AV502" s="37"/>
      <c r="AX502" s="37"/>
      <c r="BA502" s="12">
        <v>690</v>
      </c>
      <c r="BB502" s="12">
        <v>4330</v>
      </c>
      <c r="BC502" s="12">
        <v>1007</v>
      </c>
      <c r="BD502" s="12">
        <v>94</v>
      </c>
      <c r="BE502" s="12">
        <v>54</v>
      </c>
      <c r="BH502" s="12">
        <v>797</v>
      </c>
      <c r="BI502" s="12">
        <v>6475</v>
      </c>
      <c r="BJ502" s="12">
        <v>1429</v>
      </c>
      <c r="BK502" s="12">
        <v>95</v>
      </c>
      <c r="BM502" s="12">
        <v>0</v>
      </c>
      <c r="BN502" s="12">
        <v>0</v>
      </c>
      <c r="BQ502" s="12">
        <v>0</v>
      </c>
      <c r="BV502" s="12">
        <v>0</v>
      </c>
      <c r="BY502" s="12">
        <v>0</v>
      </c>
      <c r="BZ502" s="12">
        <v>0</v>
      </c>
      <c r="CB502" s="12">
        <v>0</v>
      </c>
      <c r="CC502" s="12">
        <v>0</v>
      </c>
      <c r="CD502" s="12">
        <v>0</v>
      </c>
      <c r="CE502" s="12">
        <v>0</v>
      </c>
      <c r="CF502" s="12">
        <v>0</v>
      </c>
      <c r="CG502" s="12" t="s">
        <v>934</v>
      </c>
      <c r="CH502" s="12">
        <v>42.938000000000002</v>
      </c>
      <c r="CI502" s="12" t="s">
        <v>1274</v>
      </c>
      <c r="CJ502" s="12" t="s">
        <v>1046</v>
      </c>
      <c r="CK502" s="12" t="s">
        <v>932</v>
      </c>
      <c r="CL502" s="37">
        <v>3119246736</v>
      </c>
      <c r="CM502" s="12">
        <v>12053</v>
      </c>
      <c r="CN502" s="12" t="s">
        <v>1509</v>
      </c>
      <c r="CO502" s="12" t="s">
        <v>1507</v>
      </c>
      <c r="CP502" s="12">
        <v>15684.539407377544</v>
      </c>
      <c r="CQ502" s="12">
        <v>56</v>
      </c>
      <c r="CS502" s="12"/>
      <c r="CT502" s="36" t="str">
        <f t="shared" si="7"/>
        <v>1bn - 50bn</v>
      </c>
      <c r="CU502" s="36" t="str">
        <f>VLOOKUP(CK502,Mapping!B:C,2,FALSE)</f>
        <v>US/CA</v>
      </c>
    </row>
    <row r="503" spans="1:99" ht="16" customHeight="1" x14ac:dyDescent="0.35">
      <c r="A503" s="12" t="s">
        <v>642</v>
      </c>
      <c r="B503" s="12" t="s">
        <v>925</v>
      </c>
      <c r="C503" s="12">
        <v>353</v>
      </c>
      <c r="D503" s="12">
        <v>6662</v>
      </c>
      <c r="E503" s="37">
        <v>180551817</v>
      </c>
      <c r="G503" s="37">
        <v>331701</v>
      </c>
      <c r="H503" s="12">
        <v>0</v>
      </c>
      <c r="I503" s="37"/>
      <c r="K503" s="37"/>
      <c r="M503" s="37">
        <v>68878669</v>
      </c>
      <c r="N503" s="12">
        <v>7.0000000000000007E-2</v>
      </c>
      <c r="O503" s="37"/>
      <c r="Q503" s="12">
        <v>74680</v>
      </c>
      <c r="R503" s="37"/>
      <c r="T503" s="37">
        <v>7328376</v>
      </c>
      <c r="U503" s="12">
        <v>0.01</v>
      </c>
      <c r="V503" s="37"/>
      <c r="X503" s="37">
        <v>835219</v>
      </c>
      <c r="Y503" s="12">
        <v>0</v>
      </c>
      <c r="Z503" s="37">
        <v>37945614</v>
      </c>
      <c r="AA503" s="12">
        <v>0.04</v>
      </c>
      <c r="AB503" s="37"/>
      <c r="AD503" s="37">
        <v>1473641</v>
      </c>
      <c r="AE503" s="12">
        <v>0</v>
      </c>
      <c r="AF503" s="37"/>
      <c r="AH503" s="37">
        <v>9430590</v>
      </c>
      <c r="AI503" s="12">
        <v>0.01</v>
      </c>
      <c r="AN503" s="37">
        <v>39214920</v>
      </c>
      <c r="AO503" s="12">
        <v>0.04</v>
      </c>
      <c r="AP503" s="37">
        <v>12594819</v>
      </c>
      <c r="AQ503" s="12">
        <v>0.01</v>
      </c>
      <c r="AR503" s="37">
        <v>2518268</v>
      </c>
      <c r="AS503" s="12">
        <v>0</v>
      </c>
      <c r="AT503" s="37">
        <v>0</v>
      </c>
      <c r="AU503" s="12">
        <v>0</v>
      </c>
      <c r="AV503" s="37"/>
      <c r="AX503" s="37"/>
      <c r="BA503" s="12">
        <v>8174</v>
      </c>
      <c r="BB503" s="12">
        <v>549009</v>
      </c>
      <c r="BC503" s="12">
        <v>1283247</v>
      </c>
      <c r="BD503" s="12">
        <v>0</v>
      </c>
      <c r="BE503" s="12">
        <v>67532</v>
      </c>
      <c r="BH503" s="12">
        <v>54549</v>
      </c>
      <c r="BI503" s="12">
        <v>232850</v>
      </c>
      <c r="BJ503" s="12">
        <v>13226</v>
      </c>
      <c r="BK503" s="12">
        <v>65467</v>
      </c>
      <c r="BM503" s="12">
        <v>0.08</v>
      </c>
      <c r="BN503" s="12">
        <v>0</v>
      </c>
      <c r="BQ503" s="12">
        <v>0.02</v>
      </c>
      <c r="BV503" s="12">
        <v>0.05</v>
      </c>
      <c r="BY503" s="12">
        <v>0.03</v>
      </c>
      <c r="BZ503" s="12">
        <v>0</v>
      </c>
      <c r="CB503" s="12">
        <v>0</v>
      </c>
      <c r="CC503" s="12">
        <v>0.02</v>
      </c>
      <c r="CD503" s="12">
        <v>0.1</v>
      </c>
      <c r="CE503" s="12">
        <v>0</v>
      </c>
      <c r="CF503" s="12">
        <v>0</v>
      </c>
      <c r="CG503" s="12" t="s">
        <v>959</v>
      </c>
      <c r="CH503" s="12">
        <v>18.173999999999999</v>
      </c>
      <c r="CI503" s="12" t="s">
        <v>1016</v>
      </c>
      <c r="CJ503" s="12" t="s">
        <v>1017</v>
      </c>
      <c r="CK503" s="12" t="s">
        <v>932</v>
      </c>
      <c r="CL503" s="37">
        <v>94219501918</v>
      </c>
      <c r="CM503" s="12">
        <v>860</v>
      </c>
      <c r="CN503" s="12" t="s">
        <v>1506</v>
      </c>
      <c r="CO503" s="12" t="s">
        <v>1507</v>
      </c>
      <c r="CP503" s="12">
        <v>417669.07881475508</v>
      </c>
      <c r="CQ503" s="12">
        <v>53</v>
      </c>
      <c r="CS503" s="12"/>
      <c r="CT503" s="36" t="str">
        <f t="shared" si="7"/>
        <v>50bn - 100bn</v>
      </c>
      <c r="CU503" s="36" t="str">
        <f>VLOOKUP(CK503,Mapping!B:C,2,FALSE)</f>
        <v>US/CA</v>
      </c>
    </row>
    <row r="504" spans="1:99" ht="16" customHeight="1" x14ac:dyDescent="0.35">
      <c r="A504" s="12" t="s">
        <v>776</v>
      </c>
      <c r="B504" s="12" t="s">
        <v>933</v>
      </c>
      <c r="C504" s="12">
        <v>502</v>
      </c>
      <c r="D504" s="12">
        <v>124</v>
      </c>
      <c r="E504" s="37">
        <v>20988208</v>
      </c>
      <c r="F504" s="12">
        <v>1100</v>
      </c>
      <c r="G504" s="37">
        <v>9325</v>
      </c>
      <c r="H504" s="12">
        <v>0</v>
      </c>
      <c r="I504" s="37">
        <v>53457</v>
      </c>
      <c r="J504" s="12">
        <v>0</v>
      </c>
      <c r="K504" s="37">
        <v>3960125</v>
      </c>
      <c r="L504" s="12">
        <v>0.03</v>
      </c>
      <c r="M504" s="37">
        <v>10162636</v>
      </c>
      <c r="N504" s="12">
        <v>0.08</v>
      </c>
      <c r="O504" s="37">
        <v>1684152</v>
      </c>
      <c r="P504" s="12">
        <v>0.01</v>
      </c>
      <c r="R504" s="37">
        <v>2063964</v>
      </c>
      <c r="S504" s="12">
        <v>0.02</v>
      </c>
      <c r="T504" s="37"/>
      <c r="V504" s="37">
        <v>3054549</v>
      </c>
      <c r="W504" s="12">
        <v>0.02</v>
      </c>
      <c r="X504" s="37">
        <v>0</v>
      </c>
      <c r="Y504" s="12">
        <v>0</v>
      </c>
      <c r="Z504" s="37"/>
      <c r="AB504" s="37"/>
      <c r="AD504" s="37"/>
      <c r="AF504" s="37"/>
      <c r="AH504" s="37"/>
      <c r="AK504" s="12">
        <v>113635</v>
      </c>
      <c r="AL504" s="12">
        <v>120400</v>
      </c>
      <c r="AN504" s="37"/>
      <c r="AP504" s="37"/>
      <c r="AR504" s="37"/>
      <c r="AT504" s="37"/>
      <c r="AV504" s="37"/>
      <c r="AX504" s="37"/>
      <c r="AZ504" s="12">
        <v>129300</v>
      </c>
      <c r="BA504" s="12">
        <v>0</v>
      </c>
      <c r="BB504" s="12">
        <v>81003</v>
      </c>
      <c r="BG504" s="12">
        <v>61800</v>
      </c>
      <c r="BN504" s="12">
        <v>0</v>
      </c>
      <c r="BO504" s="12">
        <v>0</v>
      </c>
      <c r="BS504" s="12">
        <v>0</v>
      </c>
      <c r="BT504" s="12">
        <v>0</v>
      </c>
      <c r="BU504" s="12">
        <v>0</v>
      </c>
      <c r="BX504" s="12">
        <v>0</v>
      </c>
      <c r="BZ504" s="12">
        <v>0</v>
      </c>
      <c r="CC504" s="12">
        <v>0</v>
      </c>
      <c r="CG504" s="12" t="s">
        <v>929</v>
      </c>
      <c r="CH504" s="12">
        <v>39.622</v>
      </c>
      <c r="CI504" s="12" t="s">
        <v>953</v>
      </c>
      <c r="CJ504" s="12"/>
      <c r="CK504" s="12" t="s">
        <v>954</v>
      </c>
      <c r="CL504" s="37">
        <v>13359292062</v>
      </c>
      <c r="CM504" s="12">
        <v>503</v>
      </c>
      <c r="CN504" s="12" t="s">
        <v>1509</v>
      </c>
      <c r="CO504" s="12" t="s">
        <v>1507</v>
      </c>
      <c r="CP504" s="12">
        <v>317883.22918766382</v>
      </c>
      <c r="CQ504" s="12">
        <v>80</v>
      </c>
      <c r="CS504" s="12"/>
      <c r="CT504" s="36" t="str">
        <f t="shared" si="7"/>
        <v>1bn - 50bn</v>
      </c>
      <c r="CU504" s="36" t="str">
        <f>VLOOKUP(CK504,Mapping!B:C,2,FALSE)</f>
        <v>EU</v>
      </c>
    </row>
    <row r="505" spans="1:99" ht="16" customHeight="1" x14ac:dyDescent="0.35">
      <c r="A505" s="12" t="s">
        <v>852</v>
      </c>
      <c r="B505" s="12" t="s">
        <v>925</v>
      </c>
      <c r="C505" s="12">
        <v>503</v>
      </c>
      <c r="D505" s="12">
        <v>122</v>
      </c>
      <c r="E505" s="37">
        <v>141311</v>
      </c>
      <c r="G505" s="37">
        <v>6074</v>
      </c>
      <c r="H505" s="12">
        <v>0</v>
      </c>
      <c r="I505" s="37"/>
      <c r="K505" s="37"/>
      <c r="M505" s="37">
        <v>59594</v>
      </c>
      <c r="N505" s="12">
        <v>0.01</v>
      </c>
      <c r="O505" s="37"/>
      <c r="R505" s="37"/>
      <c r="T505" s="37">
        <v>64030</v>
      </c>
      <c r="U505" s="12">
        <v>0.01</v>
      </c>
      <c r="V505" s="37"/>
      <c r="X505" s="37"/>
      <c r="Z505" s="37">
        <v>4938</v>
      </c>
      <c r="AA505" s="12">
        <v>0</v>
      </c>
      <c r="AB505" s="37"/>
      <c r="AD505" s="37"/>
      <c r="AF505" s="37"/>
      <c r="AH505" s="37"/>
      <c r="AN505" s="37"/>
      <c r="AP505" s="37">
        <v>0</v>
      </c>
      <c r="AQ505" s="12">
        <v>0</v>
      </c>
      <c r="AR505" s="37">
        <v>6675</v>
      </c>
      <c r="AS505" s="12">
        <v>0</v>
      </c>
      <c r="AT505" s="37"/>
      <c r="AV505" s="37"/>
      <c r="AX505" s="37"/>
      <c r="BB505" s="12">
        <v>475</v>
      </c>
      <c r="BC505" s="12">
        <v>167</v>
      </c>
      <c r="BE505" s="12">
        <v>179</v>
      </c>
      <c r="BH505" s="12">
        <v>0</v>
      </c>
      <c r="BK505" s="12">
        <v>572</v>
      </c>
      <c r="BM505" s="12">
        <v>0</v>
      </c>
      <c r="BN505" s="12">
        <v>0</v>
      </c>
      <c r="BV505" s="12">
        <v>0</v>
      </c>
      <c r="CC505" s="12">
        <v>0</v>
      </c>
      <c r="CD505" s="12">
        <v>0</v>
      </c>
      <c r="CE505" s="12">
        <v>0</v>
      </c>
      <c r="CG505" s="12" t="s">
        <v>976</v>
      </c>
      <c r="CH505" s="12">
        <v>273.93200000000002</v>
      </c>
      <c r="CI505" s="12" t="s">
        <v>941</v>
      </c>
      <c r="CJ505" s="12" t="s">
        <v>941</v>
      </c>
      <c r="CK505" s="12" t="s">
        <v>932</v>
      </c>
      <c r="CL505" s="37">
        <v>1040458992</v>
      </c>
      <c r="CM505" s="12">
        <v>13857</v>
      </c>
      <c r="CN505" s="12" t="s">
        <v>1509</v>
      </c>
      <c r="CO505" s="12" t="s">
        <v>1507</v>
      </c>
      <c r="CP505" s="12">
        <v>1949.5867768595042</v>
      </c>
      <c r="CQ505" s="12">
        <v>40</v>
      </c>
      <c r="CS505" s="12"/>
      <c r="CT505" s="36" t="str">
        <f t="shared" si="7"/>
        <v>1bn - 50bn</v>
      </c>
      <c r="CU505" s="36" t="str">
        <f>VLOOKUP(CK505,Mapping!B:C,2,FALSE)</f>
        <v>US/CA</v>
      </c>
    </row>
    <row r="506" spans="1:99" ht="16" customHeight="1" x14ac:dyDescent="0.35">
      <c r="A506" s="12" t="s">
        <v>853</v>
      </c>
      <c r="B506" s="12" t="s">
        <v>925</v>
      </c>
      <c r="C506" s="12">
        <v>504</v>
      </c>
      <c r="D506" s="12">
        <v>118</v>
      </c>
      <c r="E506" s="37">
        <v>324883</v>
      </c>
      <c r="G506" s="37">
        <v>8874</v>
      </c>
      <c r="H506" s="12">
        <v>0.01</v>
      </c>
      <c r="I506" s="37"/>
      <c r="K506" s="37"/>
      <c r="M506" s="37">
        <v>148346</v>
      </c>
      <c r="N506" s="12">
        <v>0.09</v>
      </c>
      <c r="O506" s="37"/>
      <c r="Q506" s="12">
        <v>34</v>
      </c>
      <c r="R506" s="37"/>
      <c r="T506" s="37">
        <v>9271</v>
      </c>
      <c r="U506" s="12">
        <v>0.01</v>
      </c>
      <c r="V506" s="37"/>
      <c r="X506" s="37">
        <v>35818</v>
      </c>
      <c r="Y506" s="12">
        <v>0.02</v>
      </c>
      <c r="Z506" s="37">
        <v>26235</v>
      </c>
      <c r="AA506" s="12">
        <v>0.02</v>
      </c>
      <c r="AB506" s="37"/>
      <c r="AD506" s="37">
        <v>44802</v>
      </c>
      <c r="AE506" s="12">
        <v>0.03</v>
      </c>
      <c r="AF506" s="37"/>
      <c r="AH506" s="37">
        <v>4128</v>
      </c>
      <c r="AI506" s="12">
        <v>0</v>
      </c>
      <c r="AN506" s="37">
        <v>21597</v>
      </c>
      <c r="AO506" s="12">
        <v>0.01</v>
      </c>
      <c r="AP506" s="37">
        <v>9619</v>
      </c>
      <c r="AQ506" s="12">
        <v>0.01</v>
      </c>
      <c r="AR506" s="37">
        <v>16193</v>
      </c>
      <c r="AS506" s="12">
        <v>0.01</v>
      </c>
      <c r="AT506" s="37"/>
      <c r="AV506" s="37"/>
      <c r="AX506" s="37"/>
      <c r="BA506" s="12">
        <v>271</v>
      </c>
      <c r="BB506" s="12">
        <v>830</v>
      </c>
      <c r="BC506" s="12">
        <v>750</v>
      </c>
      <c r="BE506" s="12">
        <v>173</v>
      </c>
      <c r="BH506" s="12">
        <v>45</v>
      </c>
      <c r="BI506" s="12">
        <v>100</v>
      </c>
      <c r="BJ506" s="12">
        <v>340</v>
      </c>
      <c r="BK506" s="12">
        <v>61</v>
      </c>
      <c r="BM506" s="12">
        <v>0</v>
      </c>
      <c r="BN506" s="12">
        <v>0</v>
      </c>
      <c r="BQ506" s="12">
        <v>0</v>
      </c>
      <c r="BV506" s="12">
        <v>0</v>
      </c>
      <c r="BY506" s="12">
        <v>0</v>
      </c>
      <c r="BZ506" s="12">
        <v>0</v>
      </c>
      <c r="CB506" s="12">
        <v>0</v>
      </c>
      <c r="CC506" s="12">
        <v>0</v>
      </c>
      <c r="CD506" s="12">
        <v>0</v>
      </c>
      <c r="CE506" s="12">
        <v>0</v>
      </c>
      <c r="CG506" s="12" t="s">
        <v>934</v>
      </c>
      <c r="CH506" s="12">
        <v>11.909000000000001</v>
      </c>
      <c r="CI506" s="12" t="s">
        <v>1275</v>
      </c>
      <c r="CJ506" s="12" t="s">
        <v>975</v>
      </c>
      <c r="CK506" s="12" t="s">
        <v>932</v>
      </c>
      <c r="CL506" s="37">
        <v>169819886</v>
      </c>
      <c r="CM506" s="12">
        <v>14252</v>
      </c>
      <c r="CN506" s="12" t="s">
        <v>1509</v>
      </c>
      <c r="CO506" s="12" t="s">
        <v>1507</v>
      </c>
      <c r="CP506" s="12">
        <v>222.35436403950817</v>
      </c>
      <c r="CQ506" s="12">
        <v>68</v>
      </c>
      <c r="CS506" s="12"/>
      <c r="CT506" s="36" t="str">
        <f t="shared" si="7"/>
        <v>500mn</v>
      </c>
      <c r="CU506" s="36" t="str">
        <f>VLOOKUP(CK506,Mapping!B:C,2,FALSE)</f>
        <v>US/CA</v>
      </c>
    </row>
    <row r="507" spans="1:99" ht="16" customHeight="1" x14ac:dyDescent="0.35">
      <c r="A507" s="12" t="s">
        <v>854</v>
      </c>
      <c r="B507" s="12" t="s">
        <v>925</v>
      </c>
      <c r="C507" s="12">
        <v>505</v>
      </c>
      <c r="D507" s="12">
        <v>112</v>
      </c>
      <c r="E507" s="37">
        <v>12552</v>
      </c>
      <c r="G507" s="37">
        <v>5576</v>
      </c>
      <c r="H507" s="12">
        <v>0</v>
      </c>
      <c r="I507" s="37"/>
      <c r="K507" s="37"/>
      <c r="M507" s="37">
        <v>0</v>
      </c>
      <c r="N507" s="12">
        <v>0</v>
      </c>
      <c r="O507" s="37"/>
      <c r="R507" s="37"/>
      <c r="T507" s="37"/>
      <c r="V507" s="37"/>
      <c r="X507" s="37"/>
      <c r="Z507" s="37">
        <v>4436</v>
      </c>
      <c r="AA507" s="12">
        <v>0</v>
      </c>
      <c r="AB507" s="37"/>
      <c r="AD507" s="37"/>
      <c r="AF507" s="37"/>
      <c r="AH507" s="37"/>
      <c r="AN507" s="37"/>
      <c r="AP507" s="37">
        <v>2540</v>
      </c>
      <c r="AQ507" s="12">
        <v>0</v>
      </c>
      <c r="AR507" s="37"/>
      <c r="AT507" s="37"/>
      <c r="AV507" s="37"/>
      <c r="AX507" s="37"/>
      <c r="BB507" s="12">
        <v>0</v>
      </c>
      <c r="BC507" s="12">
        <v>150</v>
      </c>
      <c r="BH507" s="12">
        <v>11</v>
      </c>
      <c r="BN507" s="12">
        <v>0</v>
      </c>
      <c r="BV507" s="12">
        <v>0</v>
      </c>
      <c r="CC507" s="12">
        <v>0</v>
      </c>
      <c r="CD507" s="12">
        <v>0</v>
      </c>
      <c r="CG507" s="12" t="s">
        <v>934</v>
      </c>
      <c r="CH507" s="12">
        <v>22.004999999999999</v>
      </c>
      <c r="CI507" s="12" t="s">
        <v>1276</v>
      </c>
      <c r="CJ507" s="12" t="s">
        <v>936</v>
      </c>
      <c r="CK507" s="12" t="s">
        <v>932</v>
      </c>
      <c r="CL507" s="37">
        <v>116965854</v>
      </c>
      <c r="CM507" s="12">
        <v>14305</v>
      </c>
      <c r="CN507" s="12" t="s">
        <v>1509</v>
      </c>
      <c r="CO507" s="12" t="s">
        <v>1507</v>
      </c>
      <c r="CP507" s="12">
        <v>82.140697440032255</v>
      </c>
      <c r="CQ507" s="12">
        <v>55</v>
      </c>
      <c r="CS507" s="12"/>
      <c r="CT507" s="36" t="str">
        <f t="shared" si="7"/>
        <v>500mn</v>
      </c>
      <c r="CU507" s="36" t="str">
        <f>VLOOKUP(CK507,Mapping!B:C,2,FALSE)</f>
        <v>US/CA</v>
      </c>
    </row>
    <row r="508" spans="1:99" ht="16" customHeight="1" x14ac:dyDescent="0.35">
      <c r="A508" s="12" t="s">
        <v>855</v>
      </c>
      <c r="B508" s="12" t="s">
        <v>925</v>
      </c>
      <c r="C508" s="12">
        <v>506</v>
      </c>
      <c r="D508" s="12">
        <v>108</v>
      </c>
      <c r="E508" s="37">
        <v>15703906</v>
      </c>
      <c r="G508" s="37">
        <v>6867</v>
      </c>
      <c r="H508" s="12">
        <v>0</v>
      </c>
      <c r="I508" s="37"/>
      <c r="K508" s="37"/>
      <c r="M508" s="37"/>
      <c r="O508" s="37">
        <v>16817</v>
      </c>
      <c r="P508" s="12">
        <v>0</v>
      </c>
      <c r="Q508" s="12">
        <v>1951</v>
      </c>
      <c r="R508" s="37"/>
      <c r="T508" s="37"/>
      <c r="V508" s="37">
        <v>14340</v>
      </c>
      <c r="W508" s="12">
        <v>0</v>
      </c>
      <c r="X508" s="37"/>
      <c r="Z508" s="37"/>
      <c r="AB508" s="37"/>
      <c r="AD508" s="37"/>
      <c r="AF508" s="37"/>
      <c r="AH508" s="37">
        <v>246372</v>
      </c>
      <c r="AI508" s="12">
        <v>0.02</v>
      </c>
      <c r="AK508" s="12">
        <v>706</v>
      </c>
      <c r="AL508" s="12">
        <v>1022</v>
      </c>
      <c r="AN508" s="37">
        <v>8896406</v>
      </c>
      <c r="AO508" s="12">
        <v>0.74</v>
      </c>
      <c r="AP508" s="37">
        <v>6523104</v>
      </c>
      <c r="AQ508" s="12">
        <v>0.54</v>
      </c>
      <c r="AR508" s="37"/>
      <c r="AT508" s="37"/>
      <c r="AV508" s="37"/>
      <c r="AX508" s="37"/>
      <c r="BH508" s="12">
        <v>28252</v>
      </c>
      <c r="BI508" s="12">
        <v>52825</v>
      </c>
      <c r="BN508" s="12">
        <v>0</v>
      </c>
      <c r="BQ508" s="12">
        <v>0</v>
      </c>
      <c r="BT508" s="12">
        <v>0</v>
      </c>
      <c r="BU508" s="12">
        <v>0</v>
      </c>
      <c r="BV508" s="12">
        <v>0.02</v>
      </c>
      <c r="BY508" s="12">
        <v>0.01</v>
      </c>
      <c r="CG508" s="12" t="s">
        <v>940</v>
      </c>
      <c r="CH508" s="12">
        <v>35.289000000000001</v>
      </c>
      <c r="CI508" s="12" t="s">
        <v>1194</v>
      </c>
      <c r="CJ508" s="12"/>
      <c r="CK508" s="12" t="s">
        <v>1154</v>
      </c>
      <c r="CL508" s="37">
        <v>1201228843</v>
      </c>
      <c r="CM508" s="12">
        <v>497</v>
      </c>
      <c r="CN508" s="12" t="s">
        <v>1506</v>
      </c>
      <c r="CO508" s="12" t="s">
        <v>1507</v>
      </c>
      <c r="CP508" s="12">
        <v>22546.986494658337</v>
      </c>
      <c r="CQ508" s="12">
        <v>90</v>
      </c>
      <c r="CS508" s="12"/>
      <c r="CT508" s="36" t="str">
        <f t="shared" si="7"/>
        <v>1bn - 50bn</v>
      </c>
      <c r="CU508" s="36" t="str">
        <f>VLOOKUP(CK508,Mapping!B:C,2,FALSE)</f>
        <v>Oceania</v>
      </c>
    </row>
    <row r="509" spans="1:99" ht="16" customHeight="1" x14ac:dyDescent="0.35">
      <c r="A509" s="12" t="s">
        <v>857</v>
      </c>
      <c r="B509" s="12" t="s">
        <v>925</v>
      </c>
      <c r="C509" s="12">
        <v>507</v>
      </c>
      <c r="D509" s="12">
        <v>100</v>
      </c>
      <c r="E509" s="37">
        <v>19771</v>
      </c>
      <c r="G509" s="37">
        <v>4979</v>
      </c>
      <c r="H509" s="12">
        <v>0</v>
      </c>
      <c r="I509" s="37"/>
      <c r="K509" s="37"/>
      <c r="M509" s="37">
        <v>753</v>
      </c>
      <c r="N509" s="12">
        <v>0</v>
      </c>
      <c r="O509" s="37"/>
      <c r="R509" s="37"/>
      <c r="T509" s="37"/>
      <c r="V509" s="37"/>
      <c r="X509" s="37">
        <v>715</v>
      </c>
      <c r="Y509" s="12">
        <v>0</v>
      </c>
      <c r="Z509" s="37">
        <v>0</v>
      </c>
      <c r="AA509" s="12">
        <v>0</v>
      </c>
      <c r="AB509" s="37"/>
      <c r="AD509" s="37"/>
      <c r="AF509" s="37"/>
      <c r="AH509" s="37"/>
      <c r="AN509" s="37">
        <v>12631</v>
      </c>
      <c r="AO509" s="12">
        <v>0.01</v>
      </c>
      <c r="AP509" s="37">
        <v>693</v>
      </c>
      <c r="AQ509" s="12">
        <v>0</v>
      </c>
      <c r="AR509" s="37"/>
      <c r="AT509" s="37"/>
      <c r="AV509" s="37"/>
      <c r="AX509" s="37"/>
      <c r="BA509" s="12">
        <v>7</v>
      </c>
      <c r="BB509" s="12">
        <v>6</v>
      </c>
      <c r="BC509" s="12">
        <v>0</v>
      </c>
      <c r="BH509" s="12">
        <v>3</v>
      </c>
      <c r="BI509" s="12">
        <v>75</v>
      </c>
      <c r="BN509" s="12">
        <v>0</v>
      </c>
      <c r="BV509" s="12">
        <v>0</v>
      </c>
      <c r="BY509" s="12">
        <v>0</v>
      </c>
      <c r="BZ509" s="12">
        <v>0</v>
      </c>
      <c r="CC509" s="12">
        <v>0</v>
      </c>
      <c r="CD509" s="12">
        <v>0</v>
      </c>
      <c r="CG509" s="12" t="s">
        <v>934</v>
      </c>
      <c r="CH509" s="12">
        <v>43.552</v>
      </c>
      <c r="CI509" s="12" t="s">
        <v>1113</v>
      </c>
      <c r="CJ509" s="12" t="s">
        <v>1114</v>
      </c>
      <c r="CK509" s="12" t="s">
        <v>932</v>
      </c>
      <c r="CL509" s="37">
        <v>180565880</v>
      </c>
      <c r="CM509" s="12">
        <v>14208</v>
      </c>
      <c r="CN509" s="12" t="s">
        <v>1509</v>
      </c>
      <c r="CO509" s="12" t="s">
        <v>1507</v>
      </c>
      <c r="CP509" s="12">
        <v>323.74521265873818</v>
      </c>
      <c r="CQ509" s="12">
        <v>51</v>
      </c>
      <c r="CS509" s="12"/>
      <c r="CT509" s="36" t="str">
        <f t="shared" si="7"/>
        <v>500mn</v>
      </c>
      <c r="CU509" s="36" t="str">
        <f>VLOOKUP(CK509,Mapping!B:C,2,FALSE)</f>
        <v>US/CA</v>
      </c>
    </row>
    <row r="510" spans="1:99" ht="16" customHeight="1" x14ac:dyDescent="0.35">
      <c r="A510" s="12" t="s">
        <v>858</v>
      </c>
      <c r="B510" s="12" t="s">
        <v>925</v>
      </c>
      <c r="C510" s="12">
        <v>507</v>
      </c>
      <c r="D510" s="12">
        <v>100</v>
      </c>
      <c r="E510" s="37">
        <v>1503306</v>
      </c>
      <c r="G510" s="37">
        <v>7191</v>
      </c>
      <c r="H510" s="12">
        <v>0</v>
      </c>
      <c r="I510" s="37"/>
      <c r="K510" s="37"/>
      <c r="M510" s="37">
        <v>296385</v>
      </c>
      <c r="N510" s="12">
        <v>0.01</v>
      </c>
      <c r="O510" s="37"/>
      <c r="Q510" s="12">
        <v>3123</v>
      </c>
      <c r="R510" s="37"/>
      <c r="T510" s="37">
        <v>12386</v>
      </c>
      <c r="U510" s="12">
        <v>0</v>
      </c>
      <c r="V510" s="37"/>
      <c r="X510" s="37">
        <v>5329</v>
      </c>
      <c r="Y510" s="12">
        <v>0</v>
      </c>
      <c r="Z510" s="37">
        <v>28958</v>
      </c>
      <c r="AA510" s="12">
        <v>0</v>
      </c>
      <c r="AB510" s="37"/>
      <c r="AD510" s="37">
        <v>915</v>
      </c>
      <c r="AE510" s="12">
        <v>0</v>
      </c>
      <c r="AF510" s="37"/>
      <c r="AH510" s="37">
        <v>423854</v>
      </c>
      <c r="AI510" s="12">
        <v>0.01</v>
      </c>
      <c r="AN510" s="37">
        <v>680127</v>
      </c>
      <c r="AO510" s="12">
        <v>0.02</v>
      </c>
      <c r="AP510" s="37">
        <v>44763</v>
      </c>
      <c r="AQ510" s="12">
        <v>0</v>
      </c>
      <c r="AR510" s="37">
        <v>2464</v>
      </c>
      <c r="AS510" s="12">
        <v>0</v>
      </c>
      <c r="AT510" s="37">
        <v>102</v>
      </c>
      <c r="AU510" s="12">
        <v>0</v>
      </c>
      <c r="AV510" s="37">
        <v>832</v>
      </c>
      <c r="AW510" s="12">
        <v>0</v>
      </c>
      <c r="AX510" s="37"/>
      <c r="BA510" s="12">
        <v>47</v>
      </c>
      <c r="BB510" s="12">
        <v>2022</v>
      </c>
      <c r="BC510" s="12">
        <v>1009</v>
      </c>
      <c r="BD510" s="12">
        <v>7</v>
      </c>
      <c r="BE510" s="12">
        <v>30</v>
      </c>
      <c r="BH510" s="12">
        <v>158</v>
      </c>
      <c r="BI510" s="12">
        <v>3175</v>
      </c>
      <c r="BJ510" s="12">
        <v>7</v>
      </c>
      <c r="BK510" s="12">
        <v>90</v>
      </c>
      <c r="BL510" s="12">
        <v>287</v>
      </c>
      <c r="BM510" s="12">
        <v>0</v>
      </c>
      <c r="BN510" s="12">
        <v>0</v>
      </c>
      <c r="BQ510" s="12">
        <v>0</v>
      </c>
      <c r="BV510" s="12">
        <v>0</v>
      </c>
      <c r="BY510" s="12">
        <v>0</v>
      </c>
      <c r="BZ510" s="12">
        <v>0</v>
      </c>
      <c r="CA510" s="12">
        <v>0</v>
      </c>
      <c r="CB510" s="12">
        <v>0</v>
      </c>
      <c r="CC510" s="12">
        <v>0</v>
      </c>
      <c r="CD510" s="12">
        <v>0</v>
      </c>
      <c r="CE510" s="12">
        <v>0</v>
      </c>
      <c r="CF510" s="12">
        <v>0</v>
      </c>
      <c r="CG510" s="12" t="s">
        <v>934</v>
      </c>
      <c r="CH510" s="12">
        <v>21.414999999999999</v>
      </c>
      <c r="CI510" s="12" t="s">
        <v>1277</v>
      </c>
      <c r="CJ510" s="12" t="s">
        <v>931</v>
      </c>
      <c r="CK510" s="12" t="s">
        <v>932</v>
      </c>
      <c r="CL510" s="37">
        <v>2956884002</v>
      </c>
      <c r="CM510" s="12">
        <v>12866</v>
      </c>
      <c r="CN510" s="12" t="s">
        <v>1509</v>
      </c>
      <c r="CO510" s="12" t="s">
        <v>1507</v>
      </c>
      <c r="CP510" s="12">
        <v>8216.9522273735129</v>
      </c>
      <c r="CQ510" s="12">
        <v>54</v>
      </c>
      <c r="CS510" s="12"/>
      <c r="CT510" s="36" t="str">
        <f t="shared" si="7"/>
        <v>1bn - 50bn</v>
      </c>
      <c r="CU510" s="36" t="str">
        <f>VLOOKUP(CK510,Mapping!B:C,2,FALSE)</f>
        <v>US/CA</v>
      </c>
    </row>
    <row r="511" spans="1:99" ht="16" customHeight="1" x14ac:dyDescent="0.35">
      <c r="A511" s="12" t="s">
        <v>859</v>
      </c>
      <c r="B511" s="12" t="s">
        <v>925</v>
      </c>
      <c r="C511" s="12">
        <v>507</v>
      </c>
      <c r="D511" s="12">
        <v>100</v>
      </c>
      <c r="E511" s="37">
        <v>3088591</v>
      </c>
      <c r="G511" s="37">
        <v>4979</v>
      </c>
      <c r="H511" s="12">
        <v>0</v>
      </c>
      <c r="I511" s="37"/>
      <c r="K511" s="37"/>
      <c r="M511" s="37">
        <v>330336</v>
      </c>
      <c r="N511" s="12">
        <v>0.01</v>
      </c>
      <c r="O511" s="37"/>
      <c r="Q511" s="12">
        <v>282</v>
      </c>
      <c r="R511" s="37"/>
      <c r="T511" s="37">
        <v>22388</v>
      </c>
      <c r="U511" s="12">
        <v>0</v>
      </c>
      <c r="V511" s="37"/>
      <c r="X511" s="37">
        <v>2146</v>
      </c>
      <c r="Y511" s="12">
        <v>0</v>
      </c>
      <c r="Z511" s="37">
        <v>7806</v>
      </c>
      <c r="AA511" s="12">
        <v>0</v>
      </c>
      <c r="AB511" s="37"/>
      <c r="AD511" s="37">
        <v>11142</v>
      </c>
      <c r="AE511" s="12">
        <v>0</v>
      </c>
      <c r="AF511" s="37"/>
      <c r="AH511" s="37">
        <v>35611</v>
      </c>
      <c r="AI511" s="12">
        <v>0</v>
      </c>
      <c r="AN511" s="37">
        <v>1898854</v>
      </c>
      <c r="AO511" s="12">
        <v>0.06</v>
      </c>
      <c r="AP511" s="37">
        <v>775329</v>
      </c>
      <c r="AQ511" s="12">
        <v>0.03</v>
      </c>
      <c r="AR511" s="37"/>
      <c r="AT511" s="37"/>
      <c r="AV511" s="37"/>
      <c r="AX511" s="37"/>
      <c r="BA511" s="12">
        <v>21</v>
      </c>
      <c r="BB511" s="12">
        <v>2633</v>
      </c>
      <c r="BC511" s="12">
        <v>264</v>
      </c>
      <c r="BH511" s="12">
        <v>3358</v>
      </c>
      <c r="BI511" s="12">
        <v>11275</v>
      </c>
      <c r="BJ511" s="12">
        <v>100</v>
      </c>
      <c r="BK511" s="12">
        <v>200</v>
      </c>
      <c r="BN511" s="12">
        <v>0</v>
      </c>
      <c r="BQ511" s="12">
        <v>0</v>
      </c>
      <c r="BV511" s="12">
        <v>0</v>
      </c>
      <c r="BY511" s="12">
        <v>0</v>
      </c>
      <c r="BZ511" s="12">
        <v>0</v>
      </c>
      <c r="CB511" s="12">
        <v>0</v>
      </c>
      <c r="CC511" s="12">
        <v>0</v>
      </c>
      <c r="CD511" s="12">
        <v>0</v>
      </c>
      <c r="CE511" s="12">
        <v>0</v>
      </c>
      <c r="CG511" s="12" t="s">
        <v>991</v>
      </c>
      <c r="CH511" s="12">
        <v>47.262999999999998</v>
      </c>
      <c r="CI511" s="12" t="s">
        <v>1278</v>
      </c>
      <c r="CJ511" s="12" t="s">
        <v>1109</v>
      </c>
      <c r="CK511" s="12" t="s">
        <v>932</v>
      </c>
      <c r="CL511" s="37">
        <v>2930825811</v>
      </c>
      <c r="CM511" s="12">
        <v>12544</v>
      </c>
      <c r="CN511" s="12" t="s">
        <v>1509</v>
      </c>
      <c r="CO511" s="12" t="s">
        <v>1507</v>
      </c>
      <c r="CP511" s="12">
        <v>10311.973392461196</v>
      </c>
      <c r="CQ511" s="12">
        <v>60</v>
      </c>
      <c r="CS511" s="12"/>
      <c r="CT511" s="36" t="str">
        <f t="shared" si="7"/>
        <v>1bn - 50bn</v>
      </c>
      <c r="CU511" s="36" t="str">
        <f>VLOOKUP(CK511,Mapping!B:C,2,FALSE)</f>
        <v>US/CA</v>
      </c>
    </row>
    <row r="512" spans="1:99" ht="16" customHeight="1" x14ac:dyDescent="0.35">
      <c r="A512" s="12" t="s">
        <v>860</v>
      </c>
      <c r="B512" s="12" t="s">
        <v>925</v>
      </c>
      <c r="C512" s="12">
        <v>510</v>
      </c>
      <c r="D512" s="12">
        <v>92</v>
      </c>
      <c r="E512" s="37">
        <v>93509</v>
      </c>
      <c r="G512" s="37">
        <v>4581</v>
      </c>
      <c r="H512" s="12">
        <v>0</v>
      </c>
      <c r="I512" s="37"/>
      <c r="K512" s="37"/>
      <c r="M512" s="37">
        <v>67999</v>
      </c>
      <c r="N512" s="12">
        <v>0.01</v>
      </c>
      <c r="O512" s="37"/>
      <c r="Q512" s="12">
        <v>5</v>
      </c>
      <c r="R512" s="37"/>
      <c r="T512" s="37">
        <v>8396</v>
      </c>
      <c r="U512" s="12">
        <v>0</v>
      </c>
      <c r="V512" s="37"/>
      <c r="X512" s="37">
        <v>613</v>
      </c>
      <c r="Y512" s="12">
        <v>0</v>
      </c>
      <c r="Z512" s="37">
        <v>9108</v>
      </c>
      <c r="AA512" s="12">
        <v>0</v>
      </c>
      <c r="AB512" s="37"/>
      <c r="AD512" s="37">
        <v>334</v>
      </c>
      <c r="AE512" s="12">
        <v>0</v>
      </c>
      <c r="AF512" s="37"/>
      <c r="AH512" s="37">
        <v>631</v>
      </c>
      <c r="AI512" s="12">
        <v>0</v>
      </c>
      <c r="AN512" s="37"/>
      <c r="AP512" s="37">
        <v>1847</v>
      </c>
      <c r="AQ512" s="12">
        <v>0</v>
      </c>
      <c r="AR512" s="37"/>
      <c r="AT512" s="37"/>
      <c r="AV512" s="37"/>
      <c r="AX512" s="37"/>
      <c r="BA512" s="12">
        <v>6</v>
      </c>
      <c r="BB512" s="12">
        <v>542</v>
      </c>
      <c r="BC512" s="12">
        <v>308</v>
      </c>
      <c r="BH512" s="12">
        <v>8</v>
      </c>
      <c r="BJ512" s="12">
        <v>3</v>
      </c>
      <c r="BK512" s="12">
        <v>75</v>
      </c>
      <c r="BN512" s="12">
        <v>0</v>
      </c>
      <c r="BQ512" s="12">
        <v>0</v>
      </c>
      <c r="BV512" s="12">
        <v>0</v>
      </c>
      <c r="BZ512" s="12">
        <v>0</v>
      </c>
      <c r="CB512" s="12">
        <v>0</v>
      </c>
      <c r="CC512" s="12">
        <v>0</v>
      </c>
      <c r="CD512" s="12">
        <v>0</v>
      </c>
      <c r="CE512" s="12">
        <v>0</v>
      </c>
      <c r="CG512" s="12" t="s">
        <v>991</v>
      </c>
      <c r="CH512" s="12">
        <v>41.125999999999998</v>
      </c>
      <c r="CI512" s="12" t="s">
        <v>1279</v>
      </c>
      <c r="CJ512" s="12" t="s">
        <v>1130</v>
      </c>
      <c r="CK512" s="12" t="s">
        <v>932</v>
      </c>
      <c r="CL512" s="37">
        <v>802560011</v>
      </c>
      <c r="CM512" s="12">
        <v>13986</v>
      </c>
      <c r="CN512" s="12" t="s">
        <v>1534</v>
      </c>
      <c r="CO512" s="12" t="s">
        <v>1507</v>
      </c>
      <c r="CP512" s="12">
        <v>1099.4960693408589</v>
      </c>
      <c r="CQ512" s="12">
        <v>58</v>
      </c>
      <c r="CS512" s="12"/>
      <c r="CT512" s="36" t="str">
        <f t="shared" si="7"/>
        <v>500mn - 1bn</v>
      </c>
      <c r="CU512" s="36" t="str">
        <f>VLOOKUP(CK512,Mapping!B:C,2,FALSE)</f>
        <v>US/CA</v>
      </c>
    </row>
    <row r="513" spans="1:99" ht="16" customHeight="1" x14ac:dyDescent="0.35">
      <c r="A513" s="12" t="s">
        <v>861</v>
      </c>
      <c r="B513" s="12" t="s">
        <v>925</v>
      </c>
      <c r="C513" s="12">
        <v>511</v>
      </c>
      <c r="D513" s="12">
        <v>89</v>
      </c>
      <c r="E513" s="37">
        <v>71716344</v>
      </c>
      <c r="G513" s="37">
        <v>6400</v>
      </c>
      <c r="H513" s="12">
        <v>0</v>
      </c>
      <c r="I513" s="37"/>
      <c r="K513" s="37"/>
      <c r="M513" s="37">
        <v>1090115</v>
      </c>
      <c r="N513" s="12">
        <v>0.01</v>
      </c>
      <c r="O513" s="37"/>
      <c r="Q513" s="12">
        <v>29878</v>
      </c>
      <c r="R513" s="37"/>
      <c r="T513" s="37">
        <v>423732</v>
      </c>
      <c r="U513" s="12">
        <v>0</v>
      </c>
      <c r="V513" s="37"/>
      <c r="X513" s="37">
        <v>2495</v>
      </c>
      <c r="Y513" s="12">
        <v>0</v>
      </c>
      <c r="Z513" s="37">
        <v>36679</v>
      </c>
      <c r="AA513" s="12">
        <v>0</v>
      </c>
      <c r="AB513" s="37"/>
      <c r="AD513" s="37">
        <v>308358</v>
      </c>
      <c r="AE513" s="12">
        <v>0</v>
      </c>
      <c r="AF513" s="37"/>
      <c r="AH513" s="37">
        <v>4055042</v>
      </c>
      <c r="AI513" s="12">
        <v>0.02</v>
      </c>
      <c r="AN513" s="37">
        <v>65570661</v>
      </c>
      <c r="AO513" s="12">
        <v>0.37</v>
      </c>
      <c r="AP513" s="37">
        <v>221548</v>
      </c>
      <c r="AQ513" s="12">
        <v>0</v>
      </c>
      <c r="AR513" s="37">
        <v>1314</v>
      </c>
      <c r="AS513" s="12">
        <v>0</v>
      </c>
      <c r="AT513" s="37"/>
      <c r="AV513" s="37"/>
      <c r="AX513" s="37"/>
      <c r="BA513" s="12">
        <v>22</v>
      </c>
      <c r="BB513" s="12">
        <v>7437</v>
      </c>
      <c r="BC513" s="12">
        <v>1278</v>
      </c>
      <c r="BE513" s="12">
        <v>16</v>
      </c>
      <c r="BH513" s="12">
        <v>782</v>
      </c>
      <c r="BI513" s="12">
        <v>306100</v>
      </c>
      <c r="BJ513" s="12">
        <v>2360</v>
      </c>
      <c r="BK513" s="12">
        <v>3079</v>
      </c>
      <c r="BM513" s="12">
        <v>0</v>
      </c>
      <c r="BN513" s="12">
        <v>0</v>
      </c>
      <c r="BQ513" s="12">
        <v>0.01</v>
      </c>
      <c r="BV513" s="12">
        <v>0</v>
      </c>
      <c r="BY513" s="12">
        <v>0.04</v>
      </c>
      <c r="BZ513" s="12">
        <v>0</v>
      </c>
      <c r="CB513" s="12">
        <v>0</v>
      </c>
      <c r="CC513" s="12">
        <v>0</v>
      </c>
      <c r="CD513" s="12">
        <v>0</v>
      </c>
      <c r="CE513" s="12">
        <v>0</v>
      </c>
      <c r="CG513" s="12" t="s">
        <v>940</v>
      </c>
      <c r="CH513" s="12">
        <v>12.67</v>
      </c>
      <c r="CI513" s="12" t="s">
        <v>1280</v>
      </c>
      <c r="CJ513" s="12" t="s">
        <v>1114</v>
      </c>
      <c r="CK513" s="12" t="s">
        <v>932</v>
      </c>
      <c r="CL513" s="37">
        <v>17637641589</v>
      </c>
      <c r="CM513" s="12">
        <v>952</v>
      </c>
      <c r="CN513" s="12" t="s">
        <v>1506</v>
      </c>
      <c r="CO513" s="12" t="s">
        <v>1507</v>
      </c>
      <c r="CP513" s="12">
        <v>53001.088490223745</v>
      </c>
      <c r="CQ513" s="12">
        <v>73</v>
      </c>
      <c r="CS513" s="12"/>
      <c r="CT513" s="36" t="str">
        <f t="shared" si="7"/>
        <v>1bn - 50bn</v>
      </c>
      <c r="CU513" s="36" t="str">
        <f>VLOOKUP(CK513,Mapping!B:C,2,FALSE)</f>
        <v>US/CA</v>
      </c>
    </row>
    <row r="514" spans="1:99" ht="16" customHeight="1" x14ac:dyDescent="0.35">
      <c r="A514" s="12" t="s">
        <v>62</v>
      </c>
      <c r="B514" s="12" t="s">
        <v>933</v>
      </c>
      <c r="C514" s="12">
        <v>9</v>
      </c>
      <c r="D514" s="12">
        <v>2611584</v>
      </c>
      <c r="E514" s="37">
        <v>3184048297</v>
      </c>
      <c r="F514" s="12">
        <v>452850</v>
      </c>
      <c r="G514" s="37">
        <v>130030767</v>
      </c>
      <c r="H514" s="12">
        <v>0.12</v>
      </c>
      <c r="I514" s="37">
        <v>22007361</v>
      </c>
      <c r="J514" s="12">
        <v>0.02</v>
      </c>
      <c r="K514" s="37">
        <v>995094006</v>
      </c>
      <c r="L514" s="12">
        <v>0.95</v>
      </c>
      <c r="M514" s="37">
        <v>1294496</v>
      </c>
      <c r="N514" s="12">
        <v>0</v>
      </c>
      <c r="O514" s="37">
        <v>670557209</v>
      </c>
      <c r="P514" s="12">
        <v>0.64</v>
      </c>
      <c r="Q514" s="12">
        <v>971118</v>
      </c>
      <c r="R514" s="37">
        <v>34417295</v>
      </c>
      <c r="S514" s="12">
        <v>0.03</v>
      </c>
      <c r="T514" s="37">
        <v>16231412</v>
      </c>
      <c r="U514" s="12">
        <v>0.02</v>
      </c>
      <c r="V514" s="37">
        <v>129904341</v>
      </c>
      <c r="W514" s="12">
        <v>0.12</v>
      </c>
      <c r="X514" s="37">
        <v>254723807</v>
      </c>
      <c r="Y514" s="12">
        <v>0.24</v>
      </c>
      <c r="Z514" s="37">
        <v>157219166</v>
      </c>
      <c r="AA514" s="12">
        <v>0.15</v>
      </c>
      <c r="AB514" s="37">
        <v>33303305</v>
      </c>
      <c r="AC514" s="12">
        <v>0.03</v>
      </c>
      <c r="AD514" s="37">
        <v>164241659</v>
      </c>
      <c r="AE514" s="12">
        <v>0.16</v>
      </c>
      <c r="AF514" s="37">
        <v>14967804</v>
      </c>
      <c r="AG514" s="12">
        <v>0.01</v>
      </c>
      <c r="AH514" s="37">
        <v>122632781</v>
      </c>
      <c r="AI514" s="12">
        <v>0.12</v>
      </c>
      <c r="AJ514" s="12">
        <v>2305283</v>
      </c>
      <c r="AK514" s="12">
        <v>5970114</v>
      </c>
      <c r="AL514" s="12">
        <v>44154220</v>
      </c>
      <c r="AM514" s="12">
        <v>16209918</v>
      </c>
      <c r="AN514" s="37">
        <v>227504641</v>
      </c>
      <c r="AO514" s="12">
        <v>0.22</v>
      </c>
      <c r="AP514" s="37">
        <v>171628618</v>
      </c>
      <c r="AQ514" s="12">
        <v>0.16</v>
      </c>
      <c r="AR514" s="37">
        <v>1053032</v>
      </c>
      <c r="AS514" s="12">
        <v>0</v>
      </c>
      <c r="AT514" s="37"/>
      <c r="AV514" s="37"/>
      <c r="AX514" s="37">
        <v>37236597</v>
      </c>
      <c r="AY514" s="12">
        <v>0.04</v>
      </c>
      <c r="AZ514" s="12">
        <v>3251200</v>
      </c>
      <c r="BA514" s="12">
        <v>2492893</v>
      </c>
      <c r="BB514" s="12">
        <v>10318</v>
      </c>
      <c r="BC514" s="12">
        <v>5316847</v>
      </c>
      <c r="BE514" s="12">
        <v>28239</v>
      </c>
      <c r="BF514" s="12">
        <v>1109600</v>
      </c>
      <c r="BG514" s="12">
        <v>16110243</v>
      </c>
      <c r="BH514" s="12">
        <v>743335</v>
      </c>
      <c r="BI514" s="12">
        <v>1350875</v>
      </c>
      <c r="BJ514" s="12">
        <v>1474077</v>
      </c>
      <c r="BK514" s="12">
        <v>145001</v>
      </c>
      <c r="BM514" s="12">
        <v>0.03</v>
      </c>
      <c r="BN514" s="12">
        <v>0.38</v>
      </c>
      <c r="BO514" s="12">
        <v>7.0000000000000007E-2</v>
      </c>
      <c r="BP514" s="12">
        <v>0.05</v>
      </c>
      <c r="BQ514" s="12">
        <v>0.23</v>
      </c>
      <c r="BR514" s="12">
        <v>0.09</v>
      </c>
      <c r="BS514" s="12">
        <v>0.18</v>
      </c>
      <c r="BT514" s="12">
        <v>0.19</v>
      </c>
      <c r="BU514" s="12">
        <v>0.23</v>
      </c>
      <c r="BV514" s="12">
        <v>0.64</v>
      </c>
      <c r="BW514" s="12">
        <v>0.69</v>
      </c>
      <c r="BX514" s="12">
        <v>0.06</v>
      </c>
      <c r="BY514" s="12">
        <v>0.17</v>
      </c>
      <c r="BZ514" s="12">
        <v>0.04</v>
      </c>
      <c r="CB514" s="12">
        <v>0.51</v>
      </c>
      <c r="CC514" s="12">
        <v>0</v>
      </c>
      <c r="CD514" s="12">
        <v>0.43</v>
      </c>
      <c r="CE514" s="12">
        <v>0</v>
      </c>
      <c r="CG514" s="12" t="s">
        <v>929</v>
      </c>
      <c r="CH514" s="12">
        <v>41.247</v>
      </c>
      <c r="CI514" s="12" t="s">
        <v>969</v>
      </c>
      <c r="CJ514" s="12"/>
      <c r="CK514" s="12" t="s">
        <v>970</v>
      </c>
      <c r="CL514" s="37">
        <v>104891331129</v>
      </c>
      <c r="CM514" s="12">
        <v>3679</v>
      </c>
      <c r="CN514" s="12" t="s">
        <v>1506</v>
      </c>
      <c r="CO514" s="12" t="s">
        <v>1508</v>
      </c>
      <c r="CP514" s="12">
        <v>-1074478.2100382987</v>
      </c>
      <c r="CQ514" s="12">
        <v>93</v>
      </c>
      <c r="CR514" s="12">
        <v>45981.270833333336</v>
      </c>
      <c r="CS514" s="12"/>
      <c r="CT514" s="36" t="str">
        <f t="shared" si="7"/>
        <v>100bn</v>
      </c>
      <c r="CU514" s="36" t="str">
        <f>VLOOKUP(CK514,Mapping!B:C,2,FALSE)</f>
        <v>EU</v>
      </c>
    </row>
    <row r="515" spans="1:99" ht="16" customHeight="1" x14ac:dyDescent="0.35">
      <c r="A515" s="12" t="s">
        <v>862</v>
      </c>
      <c r="B515" s="12" t="s">
        <v>925</v>
      </c>
      <c r="C515" s="12">
        <v>513</v>
      </c>
      <c r="D515" s="12">
        <v>86</v>
      </c>
      <c r="E515" s="37">
        <v>1674410</v>
      </c>
      <c r="G515" s="37">
        <v>4282</v>
      </c>
      <c r="H515" s="12">
        <v>0</v>
      </c>
      <c r="I515" s="37"/>
      <c r="K515" s="37"/>
      <c r="M515" s="37">
        <v>25468</v>
      </c>
      <c r="N515" s="12">
        <v>0</v>
      </c>
      <c r="O515" s="37"/>
      <c r="R515" s="37"/>
      <c r="T515" s="37"/>
      <c r="V515" s="37"/>
      <c r="X515" s="37"/>
      <c r="Z515" s="37"/>
      <c r="AB515" s="37"/>
      <c r="AD515" s="37"/>
      <c r="AF515" s="37"/>
      <c r="AH515" s="37"/>
      <c r="AN515" s="37">
        <v>1595711</v>
      </c>
      <c r="AO515" s="12">
        <v>0.03</v>
      </c>
      <c r="AP515" s="37">
        <v>48949</v>
      </c>
      <c r="AQ515" s="12">
        <v>0</v>
      </c>
      <c r="AR515" s="37"/>
      <c r="AT515" s="37"/>
      <c r="AV515" s="37"/>
      <c r="AX515" s="37"/>
      <c r="BB515" s="12">
        <v>203</v>
      </c>
      <c r="BH515" s="12">
        <v>212</v>
      </c>
      <c r="BI515" s="12">
        <v>9475</v>
      </c>
      <c r="BN515" s="12">
        <v>0</v>
      </c>
      <c r="BV515" s="12">
        <v>0</v>
      </c>
      <c r="BY515" s="12">
        <v>0</v>
      </c>
      <c r="CC515" s="12">
        <v>0</v>
      </c>
      <c r="CG515" s="12" t="s">
        <v>929</v>
      </c>
      <c r="CH515" s="12">
        <v>14.718999999999999</v>
      </c>
      <c r="CI515" s="12" t="s">
        <v>1281</v>
      </c>
      <c r="CJ515" s="12" t="s">
        <v>1046</v>
      </c>
      <c r="CK515" s="12" t="s">
        <v>932</v>
      </c>
      <c r="CL515" s="37">
        <v>5078983977</v>
      </c>
      <c r="CM515" s="12">
        <v>2322</v>
      </c>
      <c r="CN515" s="12" t="s">
        <v>1509</v>
      </c>
      <c r="CO515" s="12" t="s">
        <v>1507</v>
      </c>
      <c r="CP515" s="12">
        <v>12315.218705906069</v>
      </c>
      <c r="CQ515" s="12">
        <v>54</v>
      </c>
      <c r="CS515" s="12"/>
      <c r="CT515" s="36" t="str">
        <f t="shared" ref="CT515:CT578" si="8">IF(CL515&gt;100000000000, "100bn", IF(CL515&gt;50000000000, "50bn - 100bn",IF(CL515&gt;1000000000, "1bn - 50bn", IF(CL515&gt;500000000, "500mn - 1bn", "500mn"))))</f>
        <v>1bn - 50bn</v>
      </c>
      <c r="CU515" s="36" t="str">
        <f>VLOOKUP(CK515,Mapping!B:C,2,FALSE)</f>
        <v>US/CA</v>
      </c>
    </row>
    <row r="516" spans="1:99" ht="16" customHeight="1" x14ac:dyDescent="0.35">
      <c r="A516" s="12" t="s">
        <v>474</v>
      </c>
      <c r="B516" s="12" t="s">
        <v>925</v>
      </c>
      <c r="C516" s="12">
        <v>246</v>
      </c>
      <c r="D516" s="12">
        <v>22827</v>
      </c>
      <c r="E516" s="37">
        <v>104604163</v>
      </c>
      <c r="G516" s="37">
        <v>1136556</v>
      </c>
      <c r="H516" s="12">
        <v>0</v>
      </c>
      <c r="I516" s="37"/>
      <c r="K516" s="37"/>
      <c r="M516" s="37">
        <v>16284959</v>
      </c>
      <c r="N516" s="12">
        <v>0.02</v>
      </c>
      <c r="O516" s="37"/>
      <c r="Q516" s="12">
        <v>148123</v>
      </c>
      <c r="R516" s="37"/>
      <c r="T516" s="37">
        <v>1239624</v>
      </c>
      <c r="U516" s="12">
        <v>0</v>
      </c>
      <c r="V516" s="37"/>
      <c r="X516" s="37">
        <v>2298335</v>
      </c>
      <c r="Y516" s="12">
        <v>0</v>
      </c>
      <c r="Z516" s="37">
        <v>2248237</v>
      </c>
      <c r="AA516" s="12">
        <v>0</v>
      </c>
      <c r="AB516" s="37"/>
      <c r="AD516" s="37">
        <v>4968441</v>
      </c>
      <c r="AE516" s="12">
        <v>0.01</v>
      </c>
      <c r="AF516" s="37"/>
      <c r="AH516" s="37">
        <v>18704972</v>
      </c>
      <c r="AI516" s="12">
        <v>0.02</v>
      </c>
      <c r="AN516" s="37">
        <v>47054536</v>
      </c>
      <c r="AO516" s="12">
        <v>0.05</v>
      </c>
      <c r="AP516" s="37">
        <v>10668503</v>
      </c>
      <c r="AQ516" s="12">
        <v>0.01</v>
      </c>
      <c r="AR516" s="37">
        <v>0</v>
      </c>
      <c r="AS516" s="12">
        <v>0</v>
      </c>
      <c r="AT516" s="37"/>
      <c r="AV516" s="37"/>
      <c r="AX516" s="37"/>
      <c r="BA516" s="12">
        <v>22493</v>
      </c>
      <c r="BB516" s="12">
        <v>129802</v>
      </c>
      <c r="BC516" s="12">
        <v>76031</v>
      </c>
      <c r="BE516" s="12">
        <v>0</v>
      </c>
      <c r="BH516" s="12">
        <v>46206</v>
      </c>
      <c r="BI516" s="12">
        <v>279400</v>
      </c>
      <c r="BJ516" s="12">
        <v>44592</v>
      </c>
      <c r="BK516" s="12">
        <v>11074</v>
      </c>
      <c r="BM516" s="12">
        <v>0</v>
      </c>
      <c r="BN516" s="12">
        <v>0</v>
      </c>
      <c r="BQ516" s="12">
        <v>0.04</v>
      </c>
      <c r="BV516" s="12">
        <v>0.04</v>
      </c>
      <c r="BY516" s="12">
        <v>0.04</v>
      </c>
      <c r="BZ516" s="12">
        <v>0</v>
      </c>
      <c r="CB516" s="12">
        <v>0.02</v>
      </c>
      <c r="CC516" s="12">
        <v>0.01</v>
      </c>
      <c r="CD516" s="12">
        <v>0.01</v>
      </c>
      <c r="CE516" s="12">
        <v>0</v>
      </c>
      <c r="CG516" s="12" t="s">
        <v>991</v>
      </c>
      <c r="CH516" s="12">
        <v>19.359000000000002</v>
      </c>
      <c r="CI516" s="12" t="s">
        <v>1161</v>
      </c>
      <c r="CJ516" s="12" t="s">
        <v>1017</v>
      </c>
      <c r="CK516" s="12" t="s">
        <v>932</v>
      </c>
      <c r="CL516" s="37">
        <v>93993168882</v>
      </c>
      <c r="CM516" s="12">
        <v>10495</v>
      </c>
      <c r="CN516" s="12" t="s">
        <v>1509</v>
      </c>
      <c r="CO516" s="12" t="s">
        <v>1507</v>
      </c>
      <c r="CP516" s="12">
        <v>282152.26768796612</v>
      </c>
      <c r="CQ516" s="12">
        <v>55</v>
      </c>
      <c r="CS516" s="12"/>
      <c r="CT516" s="36" t="str">
        <f t="shared" si="8"/>
        <v>50bn - 100bn</v>
      </c>
      <c r="CU516" s="36" t="str">
        <f>VLOOKUP(CK516,Mapping!B:C,2,FALSE)</f>
        <v>US/CA</v>
      </c>
    </row>
    <row r="517" spans="1:99" ht="16" customHeight="1" x14ac:dyDescent="0.35">
      <c r="A517" s="12" t="s">
        <v>85</v>
      </c>
      <c r="B517" s="12" t="s">
        <v>925</v>
      </c>
      <c r="C517" s="12">
        <v>19</v>
      </c>
      <c r="D517" s="12">
        <v>1533164</v>
      </c>
      <c r="E517" s="37">
        <v>661924334</v>
      </c>
      <c r="G517" s="37">
        <v>76336236</v>
      </c>
      <c r="H517" s="12">
        <v>0.08</v>
      </c>
      <c r="I517" s="37"/>
      <c r="K517" s="37"/>
      <c r="M517" s="37">
        <v>72163714</v>
      </c>
      <c r="N517" s="12">
        <v>0.08</v>
      </c>
      <c r="O517" s="37"/>
      <c r="Q517" s="12">
        <v>3033731</v>
      </c>
      <c r="R517" s="37"/>
      <c r="T517" s="37">
        <v>5645918</v>
      </c>
      <c r="U517" s="12">
        <v>0.01</v>
      </c>
      <c r="V517" s="37"/>
      <c r="X517" s="37">
        <v>32961735</v>
      </c>
      <c r="Y517" s="12">
        <v>0.04</v>
      </c>
      <c r="Z517" s="37">
        <v>944170</v>
      </c>
      <c r="AA517" s="12">
        <v>0</v>
      </c>
      <c r="AB517" s="37"/>
      <c r="AD517" s="37">
        <v>27788928</v>
      </c>
      <c r="AE517" s="12">
        <v>0.03</v>
      </c>
      <c r="AF517" s="37"/>
      <c r="AH517" s="37">
        <v>383099551</v>
      </c>
      <c r="AI517" s="12">
        <v>0.41</v>
      </c>
      <c r="AN517" s="37">
        <v>58729754</v>
      </c>
      <c r="AO517" s="12">
        <v>0.06</v>
      </c>
      <c r="AP517" s="37">
        <v>0</v>
      </c>
      <c r="AQ517" s="12">
        <v>0</v>
      </c>
      <c r="AR517" s="37">
        <v>3524278</v>
      </c>
      <c r="AS517" s="12">
        <v>0</v>
      </c>
      <c r="AT517" s="37">
        <v>730050</v>
      </c>
      <c r="AU517" s="12">
        <v>0</v>
      </c>
      <c r="AV517" s="37"/>
      <c r="AX517" s="37"/>
      <c r="BA517" s="12">
        <v>322585</v>
      </c>
      <c r="BB517" s="12">
        <v>575193</v>
      </c>
      <c r="BC517" s="12">
        <v>31930</v>
      </c>
      <c r="BD517" s="12">
        <v>68485</v>
      </c>
      <c r="BE517" s="12">
        <v>94510</v>
      </c>
      <c r="BH517" s="12">
        <v>0</v>
      </c>
      <c r="BI517" s="12">
        <v>348725</v>
      </c>
      <c r="BJ517" s="12">
        <v>249407</v>
      </c>
      <c r="BK517" s="12">
        <v>50437</v>
      </c>
      <c r="BM517" s="12">
        <v>0.11</v>
      </c>
      <c r="BN517" s="12">
        <v>0.22</v>
      </c>
      <c r="BQ517" s="12">
        <v>0.72</v>
      </c>
      <c r="BV517" s="12">
        <v>0</v>
      </c>
      <c r="BY517" s="12">
        <v>0.05</v>
      </c>
      <c r="BZ517" s="12">
        <v>0.01</v>
      </c>
      <c r="CB517" s="12">
        <v>0.09</v>
      </c>
      <c r="CC517" s="12">
        <v>0.02</v>
      </c>
      <c r="CD517" s="12">
        <v>0</v>
      </c>
      <c r="CE517" s="12">
        <v>0</v>
      </c>
      <c r="CF517" s="12">
        <v>0.06</v>
      </c>
      <c r="CG517" s="12" t="s">
        <v>976</v>
      </c>
      <c r="CH517" s="12">
        <v>127.124</v>
      </c>
      <c r="CI517" s="12" t="s">
        <v>941</v>
      </c>
      <c r="CJ517" s="12" t="s">
        <v>941</v>
      </c>
      <c r="CK517" s="12" t="s">
        <v>932</v>
      </c>
      <c r="CL517" s="37">
        <v>93255633648</v>
      </c>
      <c r="CM517" s="12">
        <v>14363</v>
      </c>
      <c r="CN517" s="12" t="s">
        <v>1513</v>
      </c>
      <c r="CO517" s="12" t="s">
        <v>1507</v>
      </c>
      <c r="CP517" s="12">
        <v>-244008.86917960091</v>
      </c>
      <c r="CQ517" s="12">
        <v>63</v>
      </c>
      <c r="CS517" s="12"/>
      <c r="CT517" s="36" t="str">
        <f t="shared" si="8"/>
        <v>50bn - 100bn</v>
      </c>
      <c r="CU517" s="36" t="str">
        <f>VLOOKUP(CK517,Mapping!B:C,2,FALSE)</f>
        <v>US/CA</v>
      </c>
    </row>
    <row r="518" spans="1:99" ht="16" customHeight="1" x14ac:dyDescent="0.35">
      <c r="A518" s="12" t="s">
        <v>868</v>
      </c>
      <c r="B518" s="12" t="s">
        <v>925</v>
      </c>
      <c r="C518" s="12">
        <v>516</v>
      </c>
      <c r="D518" s="12">
        <v>57</v>
      </c>
      <c r="E518" s="37">
        <v>146723</v>
      </c>
      <c r="G518" s="37">
        <v>2838</v>
      </c>
      <c r="H518" s="12">
        <v>0</v>
      </c>
      <c r="I518" s="37"/>
      <c r="K518" s="37"/>
      <c r="M518" s="37">
        <v>57586</v>
      </c>
      <c r="N518" s="12">
        <v>0.01</v>
      </c>
      <c r="O518" s="37"/>
      <c r="Q518" s="12">
        <v>34</v>
      </c>
      <c r="R518" s="37"/>
      <c r="T518" s="37">
        <v>20261</v>
      </c>
      <c r="U518" s="12">
        <v>0</v>
      </c>
      <c r="V518" s="37"/>
      <c r="X518" s="37"/>
      <c r="Z518" s="37">
        <v>1331</v>
      </c>
      <c r="AA518" s="12">
        <v>0</v>
      </c>
      <c r="AB518" s="37"/>
      <c r="AD518" s="37">
        <v>15933</v>
      </c>
      <c r="AE518" s="12">
        <v>0</v>
      </c>
      <c r="AF518" s="37"/>
      <c r="AH518" s="37">
        <v>4294</v>
      </c>
      <c r="AI518" s="12">
        <v>0</v>
      </c>
      <c r="AN518" s="37">
        <v>29472</v>
      </c>
      <c r="AO518" s="12">
        <v>0</v>
      </c>
      <c r="AP518" s="37">
        <v>15008</v>
      </c>
      <c r="AQ518" s="12">
        <v>0</v>
      </c>
      <c r="AR518" s="37"/>
      <c r="AT518" s="37"/>
      <c r="AV518" s="37"/>
      <c r="AX518" s="37"/>
      <c r="BB518" s="12">
        <v>459</v>
      </c>
      <c r="BC518" s="12">
        <v>45</v>
      </c>
      <c r="BH518" s="12">
        <v>65</v>
      </c>
      <c r="BI518" s="12">
        <v>175</v>
      </c>
      <c r="BJ518" s="12">
        <v>143</v>
      </c>
      <c r="BK518" s="12">
        <v>181</v>
      </c>
      <c r="BN518" s="12">
        <v>0</v>
      </c>
      <c r="BQ518" s="12">
        <v>0</v>
      </c>
      <c r="BV518" s="12">
        <v>0</v>
      </c>
      <c r="BY518" s="12">
        <v>0</v>
      </c>
      <c r="CB518" s="12">
        <v>0</v>
      </c>
      <c r="CC518" s="12">
        <v>0</v>
      </c>
      <c r="CD518" s="12">
        <v>0</v>
      </c>
      <c r="CE518" s="12">
        <v>0</v>
      </c>
      <c r="CG518" s="12" t="s">
        <v>934</v>
      </c>
      <c r="CH518" s="12">
        <v>41.48</v>
      </c>
      <c r="CI518" s="12" t="s">
        <v>965</v>
      </c>
      <c r="CJ518" s="12" t="s">
        <v>966</v>
      </c>
      <c r="CK518" s="12" t="s">
        <v>932</v>
      </c>
      <c r="CL518" s="37">
        <v>891491004</v>
      </c>
      <c r="CM518" s="12">
        <v>14070</v>
      </c>
      <c r="CN518" s="12" t="s">
        <v>1509</v>
      </c>
      <c r="CO518" s="12" t="s">
        <v>1507</v>
      </c>
      <c r="CP518" s="12">
        <v>770.91312235436396</v>
      </c>
      <c r="CQ518" s="12">
        <v>58</v>
      </c>
      <c r="CS518" s="12"/>
      <c r="CT518" s="36" t="str">
        <f t="shared" si="8"/>
        <v>500mn - 1bn</v>
      </c>
      <c r="CU518" s="36" t="str">
        <f>VLOOKUP(CK518,Mapping!B:C,2,FALSE)</f>
        <v>US/CA</v>
      </c>
    </row>
    <row r="519" spans="1:99" ht="16" customHeight="1" x14ac:dyDescent="0.35">
      <c r="A519" s="12" t="s">
        <v>869</v>
      </c>
      <c r="B519" s="12" t="s">
        <v>925</v>
      </c>
      <c r="C519" s="12">
        <v>517</v>
      </c>
      <c r="D519" s="12">
        <v>52</v>
      </c>
      <c r="E519" s="37">
        <v>3007718</v>
      </c>
      <c r="G519" s="37">
        <v>3739</v>
      </c>
      <c r="H519" s="12">
        <v>0</v>
      </c>
      <c r="I519" s="37"/>
      <c r="K519" s="37"/>
      <c r="M519" s="37">
        <v>1112102</v>
      </c>
      <c r="N519" s="12">
        <v>7.0000000000000007E-2</v>
      </c>
      <c r="O519" s="37"/>
      <c r="Q519" s="12">
        <v>158</v>
      </c>
      <c r="R519" s="37"/>
      <c r="T519" s="37">
        <v>270699</v>
      </c>
      <c r="U519" s="12">
        <v>0.02</v>
      </c>
      <c r="V519" s="37"/>
      <c r="X519" s="37"/>
      <c r="Z519" s="37">
        <v>215824</v>
      </c>
      <c r="AA519" s="12">
        <v>0.01</v>
      </c>
      <c r="AB519" s="37"/>
      <c r="AD519" s="37">
        <v>24825</v>
      </c>
      <c r="AE519" s="12">
        <v>0</v>
      </c>
      <c r="AF519" s="37"/>
      <c r="AH519" s="37">
        <v>21444</v>
      </c>
      <c r="AI519" s="12">
        <v>0</v>
      </c>
      <c r="AN519" s="37">
        <v>1312056</v>
      </c>
      <c r="AO519" s="12">
        <v>0.09</v>
      </c>
      <c r="AP519" s="37">
        <v>47029</v>
      </c>
      <c r="AQ519" s="12">
        <v>0</v>
      </c>
      <c r="AR519" s="37"/>
      <c r="AT519" s="37"/>
      <c r="AV519" s="37"/>
      <c r="AX519" s="37"/>
      <c r="BB519" s="12">
        <v>7587</v>
      </c>
      <c r="BC519" s="12">
        <v>7520</v>
      </c>
      <c r="BH519" s="12">
        <v>166</v>
      </c>
      <c r="BI519" s="12">
        <v>6125</v>
      </c>
      <c r="BJ519" s="12">
        <v>190</v>
      </c>
      <c r="BK519" s="12">
        <v>1967</v>
      </c>
      <c r="BN519" s="12">
        <v>0</v>
      </c>
      <c r="BQ519" s="12">
        <v>0</v>
      </c>
      <c r="BV519" s="12">
        <v>0</v>
      </c>
      <c r="BY519" s="12">
        <v>0</v>
      </c>
      <c r="CB519" s="12">
        <v>0</v>
      </c>
      <c r="CC519" s="12">
        <v>0</v>
      </c>
      <c r="CD519" s="12">
        <v>0</v>
      </c>
      <c r="CE519" s="12">
        <v>0</v>
      </c>
      <c r="CG519" s="12" t="s">
        <v>996</v>
      </c>
      <c r="CH519" s="12">
        <v>36.277999999999999</v>
      </c>
      <c r="CI519" s="12" t="s">
        <v>1127</v>
      </c>
      <c r="CJ519" s="12" t="s">
        <v>966</v>
      </c>
      <c r="CK519" s="12" t="s">
        <v>932</v>
      </c>
      <c r="CL519" s="37">
        <v>1499154892</v>
      </c>
      <c r="CM519" s="12">
        <v>2564</v>
      </c>
      <c r="CN519" s="12" t="s">
        <v>1509</v>
      </c>
      <c r="CO519" s="12" t="s">
        <v>1507</v>
      </c>
      <c r="CP519" s="12">
        <v>4362.8905462608345</v>
      </c>
      <c r="CQ519" s="12">
        <v>55</v>
      </c>
      <c r="CS519" s="12"/>
      <c r="CT519" s="36" t="str">
        <f t="shared" si="8"/>
        <v>1bn - 50bn</v>
      </c>
      <c r="CU519" s="36" t="str">
        <f>VLOOKUP(CK519,Mapping!B:C,2,FALSE)</f>
        <v>US/CA</v>
      </c>
    </row>
    <row r="520" spans="1:99" ht="16" customHeight="1" x14ac:dyDescent="0.35">
      <c r="A520" s="12" t="s">
        <v>872</v>
      </c>
      <c r="B520" s="12" t="s">
        <v>925</v>
      </c>
      <c r="C520" s="12">
        <v>518</v>
      </c>
      <c r="D520" s="12">
        <v>48</v>
      </c>
      <c r="E520" s="37">
        <v>8454325</v>
      </c>
      <c r="G520" s="37">
        <v>2390</v>
      </c>
      <c r="H520" s="12">
        <v>0</v>
      </c>
      <c r="I520" s="37"/>
      <c r="K520" s="37"/>
      <c r="M520" s="37">
        <v>59468</v>
      </c>
      <c r="N520" s="12">
        <v>0.01</v>
      </c>
      <c r="O520" s="37"/>
      <c r="Q520" s="12">
        <v>14241</v>
      </c>
      <c r="R520" s="37"/>
      <c r="T520" s="37">
        <v>1299176</v>
      </c>
      <c r="U520" s="12">
        <v>0.15</v>
      </c>
      <c r="V520" s="37"/>
      <c r="X520" s="37">
        <v>3583861</v>
      </c>
      <c r="Y520" s="12">
        <v>0.41</v>
      </c>
      <c r="Z520" s="37"/>
      <c r="AB520" s="37"/>
      <c r="AD520" s="37">
        <v>1711077</v>
      </c>
      <c r="AE520" s="12">
        <v>0.2</v>
      </c>
      <c r="AF520" s="37"/>
      <c r="AH520" s="37">
        <v>1798353</v>
      </c>
      <c r="AI520" s="12">
        <v>0.21</v>
      </c>
      <c r="AN520" s="37"/>
      <c r="AP520" s="37"/>
      <c r="AR520" s="37"/>
      <c r="AT520" s="37"/>
      <c r="AV520" s="37"/>
      <c r="AX520" s="37"/>
      <c r="BA520" s="12">
        <v>35074</v>
      </c>
      <c r="BB520" s="12">
        <v>474</v>
      </c>
      <c r="BJ520" s="12">
        <v>15357</v>
      </c>
      <c r="BK520" s="12">
        <v>11606</v>
      </c>
      <c r="BN520" s="12">
        <v>0</v>
      </c>
      <c r="BQ520" s="12">
        <v>0</v>
      </c>
      <c r="BZ520" s="12">
        <v>0</v>
      </c>
      <c r="CB520" s="12">
        <v>0.01</v>
      </c>
      <c r="CC520" s="12">
        <v>0</v>
      </c>
      <c r="CE520" s="12">
        <v>0</v>
      </c>
      <c r="CG520" s="12" t="s">
        <v>976</v>
      </c>
      <c r="CH520" s="12">
        <v>286.79899999999998</v>
      </c>
      <c r="CI520" s="12" t="s">
        <v>1103</v>
      </c>
      <c r="CJ520" s="12" t="s">
        <v>972</v>
      </c>
      <c r="CK520" s="12" t="s">
        <v>932</v>
      </c>
      <c r="CL520" s="37">
        <v>866035748</v>
      </c>
      <c r="CM520" s="12">
        <v>11351</v>
      </c>
      <c r="CN520" s="12" t="s">
        <v>1513</v>
      </c>
      <c r="CO520" s="12" t="s">
        <v>1507</v>
      </c>
      <c r="CP520" s="12">
        <v>38873.694819592827</v>
      </c>
      <c r="CQ520" s="12">
        <v>62</v>
      </c>
      <c r="CS520" s="12"/>
      <c r="CT520" s="36" t="str">
        <f t="shared" si="8"/>
        <v>500mn - 1bn</v>
      </c>
      <c r="CU520" s="36" t="str">
        <f>VLOOKUP(CK520,Mapping!B:C,2,FALSE)</f>
        <v>US/CA</v>
      </c>
    </row>
    <row r="521" spans="1:99" ht="16" customHeight="1" x14ac:dyDescent="0.35">
      <c r="A521" s="12" t="s">
        <v>874</v>
      </c>
      <c r="B521" s="12" t="s">
        <v>925</v>
      </c>
      <c r="C521" s="12">
        <v>519</v>
      </c>
      <c r="D521" s="12">
        <v>47</v>
      </c>
      <c r="E521" s="37">
        <v>39816</v>
      </c>
      <c r="G521" s="37">
        <v>2340</v>
      </c>
      <c r="H521" s="12">
        <v>0</v>
      </c>
      <c r="I521" s="37"/>
      <c r="K521" s="37"/>
      <c r="M521" s="37">
        <v>12671</v>
      </c>
      <c r="N521" s="12">
        <v>0.01</v>
      </c>
      <c r="O521" s="37"/>
      <c r="Q521" s="12">
        <v>35</v>
      </c>
      <c r="R521" s="37"/>
      <c r="T521" s="37">
        <v>448</v>
      </c>
      <c r="U521" s="12">
        <v>0</v>
      </c>
      <c r="V521" s="37"/>
      <c r="X521" s="37">
        <v>2657</v>
      </c>
      <c r="Y521" s="12">
        <v>0</v>
      </c>
      <c r="Z521" s="37">
        <v>3312</v>
      </c>
      <c r="AA521" s="12">
        <v>0</v>
      </c>
      <c r="AB521" s="37"/>
      <c r="AD521" s="37">
        <v>1560</v>
      </c>
      <c r="AE521" s="12">
        <v>0</v>
      </c>
      <c r="AF521" s="37"/>
      <c r="AH521" s="37">
        <v>4420</v>
      </c>
      <c r="AI521" s="12">
        <v>0</v>
      </c>
      <c r="AN521" s="37">
        <v>4210</v>
      </c>
      <c r="AO521" s="12">
        <v>0</v>
      </c>
      <c r="AP521" s="37">
        <v>4618</v>
      </c>
      <c r="AQ521" s="12">
        <v>0</v>
      </c>
      <c r="AR521" s="37">
        <v>3580</v>
      </c>
      <c r="AS521" s="12">
        <v>0</v>
      </c>
      <c r="AT521" s="37"/>
      <c r="AV521" s="37"/>
      <c r="AX521" s="37"/>
      <c r="BA521" s="12">
        <v>26</v>
      </c>
      <c r="BB521" s="12">
        <v>101</v>
      </c>
      <c r="BC521" s="12">
        <v>112</v>
      </c>
      <c r="BE521" s="12">
        <v>96</v>
      </c>
      <c r="BH521" s="12">
        <v>20</v>
      </c>
      <c r="BI521" s="12">
        <v>25</v>
      </c>
      <c r="BJ521" s="12">
        <v>14</v>
      </c>
      <c r="BK521" s="12">
        <v>4</v>
      </c>
      <c r="BM521" s="12">
        <v>0</v>
      </c>
      <c r="BN521" s="12">
        <v>0</v>
      </c>
      <c r="BQ521" s="12">
        <v>0</v>
      </c>
      <c r="BV521" s="12">
        <v>0</v>
      </c>
      <c r="BY521" s="12">
        <v>0</v>
      </c>
      <c r="BZ521" s="12">
        <v>0</v>
      </c>
      <c r="CB521" s="12">
        <v>0</v>
      </c>
      <c r="CC521" s="12">
        <v>0</v>
      </c>
      <c r="CD521" s="12">
        <v>0</v>
      </c>
      <c r="CE521" s="12">
        <v>0</v>
      </c>
      <c r="CG521" s="12" t="s">
        <v>934</v>
      </c>
      <c r="CH521" s="12">
        <v>18.056000000000001</v>
      </c>
      <c r="CI521" s="12" t="s">
        <v>1283</v>
      </c>
      <c r="CJ521" s="12" t="s">
        <v>968</v>
      </c>
      <c r="CK521" s="12" t="s">
        <v>932</v>
      </c>
      <c r="CL521" s="37">
        <v>109013117</v>
      </c>
      <c r="CM521" s="12">
        <v>14289</v>
      </c>
      <c r="CN521" s="12" t="s">
        <v>1509</v>
      </c>
      <c r="CO521" s="12" t="s">
        <v>1507</v>
      </c>
      <c r="CP521" s="12">
        <v>120.2378552711147</v>
      </c>
      <c r="CQ521" s="12">
        <v>67</v>
      </c>
      <c r="CS521" s="12"/>
      <c r="CT521" s="36" t="str">
        <f t="shared" si="8"/>
        <v>500mn</v>
      </c>
      <c r="CU521" s="36" t="str">
        <f>VLOOKUP(CK521,Mapping!B:C,2,FALSE)</f>
        <v>US/CA</v>
      </c>
    </row>
    <row r="522" spans="1:99" ht="16" customHeight="1" x14ac:dyDescent="0.35">
      <c r="A522" s="12" t="s">
        <v>875</v>
      </c>
      <c r="B522" s="12" t="s">
        <v>925</v>
      </c>
      <c r="C522" s="12">
        <v>520</v>
      </c>
      <c r="D522" s="12">
        <v>45</v>
      </c>
      <c r="E522" s="37">
        <v>764019</v>
      </c>
      <c r="G522" s="37">
        <v>2241</v>
      </c>
      <c r="H522" s="12">
        <v>0</v>
      </c>
      <c r="I522" s="37"/>
      <c r="K522" s="37"/>
      <c r="M522" s="37">
        <v>12671</v>
      </c>
      <c r="N522" s="12">
        <v>0</v>
      </c>
      <c r="O522" s="37"/>
      <c r="Q522" s="12">
        <v>2755</v>
      </c>
      <c r="R522" s="37"/>
      <c r="T522" s="37">
        <v>784</v>
      </c>
      <c r="U522" s="12">
        <v>0</v>
      </c>
      <c r="V522" s="37"/>
      <c r="X522" s="37">
        <v>4700</v>
      </c>
      <c r="Y522" s="12">
        <v>0</v>
      </c>
      <c r="Z522" s="37">
        <v>3903</v>
      </c>
      <c r="AA522" s="12">
        <v>0</v>
      </c>
      <c r="AB522" s="37"/>
      <c r="AD522" s="37">
        <v>2228</v>
      </c>
      <c r="AE522" s="12">
        <v>0</v>
      </c>
      <c r="AF522" s="37"/>
      <c r="AH522" s="37">
        <v>347901</v>
      </c>
      <c r="AI522" s="12">
        <v>0.1</v>
      </c>
      <c r="AN522" s="37">
        <v>164202</v>
      </c>
      <c r="AO522" s="12">
        <v>0.05</v>
      </c>
      <c r="AP522" s="37">
        <v>222116</v>
      </c>
      <c r="AQ522" s="12">
        <v>0.06</v>
      </c>
      <c r="AR522" s="37"/>
      <c r="AT522" s="37">
        <v>3273</v>
      </c>
      <c r="AU522" s="12">
        <v>0</v>
      </c>
      <c r="AV522" s="37"/>
      <c r="AX522" s="37"/>
      <c r="BA522" s="12">
        <v>46</v>
      </c>
      <c r="BB522" s="12">
        <v>101</v>
      </c>
      <c r="BC522" s="12">
        <v>132</v>
      </c>
      <c r="BD522" s="12">
        <v>307</v>
      </c>
      <c r="BH522" s="12">
        <v>962</v>
      </c>
      <c r="BI522" s="12">
        <v>975</v>
      </c>
      <c r="BJ522" s="12">
        <v>20</v>
      </c>
      <c r="BK522" s="12">
        <v>7</v>
      </c>
      <c r="BN522" s="12">
        <v>0</v>
      </c>
      <c r="BQ522" s="12">
        <v>0</v>
      </c>
      <c r="BV522" s="12">
        <v>0</v>
      </c>
      <c r="BY522" s="12">
        <v>0</v>
      </c>
      <c r="BZ522" s="12">
        <v>0</v>
      </c>
      <c r="CB522" s="12">
        <v>0</v>
      </c>
      <c r="CC522" s="12">
        <v>0</v>
      </c>
      <c r="CD522" s="12">
        <v>0</v>
      </c>
      <c r="CE522" s="12">
        <v>0</v>
      </c>
      <c r="CF522" s="12">
        <v>0</v>
      </c>
      <c r="CG522" s="12" t="s">
        <v>934</v>
      </c>
      <c r="CH522" s="12">
        <v>31.774999999999999</v>
      </c>
      <c r="CI522" s="12" t="s">
        <v>1171</v>
      </c>
      <c r="CJ522" s="12" t="s">
        <v>1114</v>
      </c>
      <c r="CK522" s="12" t="s">
        <v>932</v>
      </c>
      <c r="CL522" s="37">
        <v>360316477</v>
      </c>
      <c r="CM522" s="12">
        <v>13912</v>
      </c>
      <c r="CN522" s="12" t="s">
        <v>1509</v>
      </c>
      <c r="CO522" s="12" t="s">
        <v>1507</v>
      </c>
      <c r="CP522" s="12">
        <v>1520.1370691392865</v>
      </c>
      <c r="CQ522" s="12">
        <v>65</v>
      </c>
      <c r="CS522" s="12"/>
      <c r="CT522" s="36" t="str">
        <f t="shared" si="8"/>
        <v>500mn</v>
      </c>
      <c r="CU522" s="36" t="str">
        <f>VLOOKUP(CK522,Mapping!B:C,2,FALSE)</f>
        <v>US/CA</v>
      </c>
    </row>
    <row r="523" spans="1:99" ht="16" customHeight="1" x14ac:dyDescent="0.35">
      <c r="A523" s="12" t="s">
        <v>876</v>
      </c>
      <c r="B523" s="12" t="s">
        <v>925</v>
      </c>
      <c r="C523" s="12">
        <v>521</v>
      </c>
      <c r="D523" s="12">
        <v>44</v>
      </c>
      <c r="E523" s="37">
        <v>40707</v>
      </c>
      <c r="G523" s="37">
        <v>2191</v>
      </c>
      <c r="H523" s="12">
        <v>0</v>
      </c>
      <c r="I523" s="37"/>
      <c r="K523" s="37"/>
      <c r="M523" s="37"/>
      <c r="O523" s="37"/>
      <c r="Q523" s="12">
        <v>87</v>
      </c>
      <c r="R523" s="37"/>
      <c r="T523" s="37"/>
      <c r="V523" s="37"/>
      <c r="X523" s="37"/>
      <c r="Z523" s="37"/>
      <c r="AB523" s="37"/>
      <c r="AD523" s="37">
        <v>1114</v>
      </c>
      <c r="AE523" s="12">
        <v>0</v>
      </c>
      <c r="AF523" s="37"/>
      <c r="AH523" s="37">
        <v>10986</v>
      </c>
      <c r="AI523" s="12">
        <v>0.01</v>
      </c>
      <c r="AN523" s="37">
        <v>25262</v>
      </c>
      <c r="AO523" s="12">
        <v>0.01</v>
      </c>
      <c r="AP523" s="37">
        <v>1154</v>
      </c>
      <c r="AQ523" s="12">
        <v>0</v>
      </c>
      <c r="AR523" s="37"/>
      <c r="AT523" s="37"/>
      <c r="AV523" s="37"/>
      <c r="AX523" s="37"/>
      <c r="BH523" s="12">
        <v>5</v>
      </c>
      <c r="BI523" s="12">
        <v>150</v>
      </c>
      <c r="BJ523" s="12">
        <v>10</v>
      </c>
      <c r="BN523" s="12">
        <v>0</v>
      </c>
      <c r="BQ523" s="12">
        <v>0</v>
      </c>
      <c r="BV523" s="12">
        <v>0</v>
      </c>
      <c r="BY523" s="12">
        <v>0</v>
      </c>
      <c r="CB523" s="12">
        <v>0</v>
      </c>
      <c r="CG523" s="12" t="s">
        <v>934</v>
      </c>
      <c r="CH523" s="12">
        <v>55.415999999999997</v>
      </c>
      <c r="CI523" s="12" t="s">
        <v>1284</v>
      </c>
      <c r="CJ523" s="12" t="s">
        <v>1097</v>
      </c>
      <c r="CK523" s="12" t="s">
        <v>932</v>
      </c>
      <c r="CL523" s="37">
        <v>192695081</v>
      </c>
      <c r="CM523" s="12">
        <v>14120</v>
      </c>
      <c r="CN523" s="12" t="s">
        <v>1509</v>
      </c>
      <c r="CO523" s="12" t="s">
        <v>1507</v>
      </c>
      <c r="CP523" s="12">
        <v>580.77000604716795</v>
      </c>
      <c r="CQ523" s="12">
        <v>65</v>
      </c>
      <c r="CS523" s="12"/>
      <c r="CT523" s="36" t="str">
        <f t="shared" si="8"/>
        <v>500mn</v>
      </c>
      <c r="CU523" s="36" t="str">
        <f>VLOOKUP(CK523,Mapping!B:C,2,FALSE)</f>
        <v>US/CA</v>
      </c>
    </row>
    <row r="524" spans="1:99" ht="16" customHeight="1" x14ac:dyDescent="0.35">
      <c r="A524" s="12" t="s">
        <v>877</v>
      </c>
      <c r="B524" s="12" t="s">
        <v>925</v>
      </c>
      <c r="C524" s="12">
        <v>522</v>
      </c>
      <c r="D524" s="12">
        <v>39</v>
      </c>
      <c r="E524" s="37">
        <v>4790181</v>
      </c>
      <c r="G524" s="37">
        <v>1942</v>
      </c>
      <c r="H524" s="12">
        <v>0</v>
      </c>
      <c r="I524" s="37"/>
      <c r="K524" s="37"/>
      <c r="M524" s="37">
        <v>37387</v>
      </c>
      <c r="N524" s="12">
        <v>0</v>
      </c>
      <c r="O524" s="37"/>
      <c r="Q524" s="12">
        <v>8626</v>
      </c>
      <c r="R524" s="37"/>
      <c r="T524" s="37">
        <v>5149</v>
      </c>
      <c r="U524" s="12">
        <v>0</v>
      </c>
      <c r="V524" s="37"/>
      <c r="X524" s="37">
        <v>61206</v>
      </c>
      <c r="Y524" s="12">
        <v>0</v>
      </c>
      <c r="Z524" s="37"/>
      <c r="AB524" s="37"/>
      <c r="AD524" s="37">
        <v>9248</v>
      </c>
      <c r="AE524" s="12">
        <v>0</v>
      </c>
      <c r="AF524" s="37"/>
      <c r="AH524" s="37">
        <v>1089291</v>
      </c>
      <c r="AI524" s="12">
        <v>0.05</v>
      </c>
      <c r="AN524" s="37">
        <v>2639871</v>
      </c>
      <c r="AO524" s="12">
        <v>0.12</v>
      </c>
      <c r="AP524" s="37">
        <v>919866</v>
      </c>
      <c r="AQ524" s="12">
        <v>0.04</v>
      </c>
      <c r="AR524" s="37">
        <v>0</v>
      </c>
      <c r="AS524" s="12">
        <v>0</v>
      </c>
      <c r="AT524" s="37">
        <v>25733</v>
      </c>
      <c r="AU524" s="12">
        <v>0</v>
      </c>
      <c r="AV524" s="37">
        <v>488</v>
      </c>
      <c r="AW524" s="12">
        <v>0</v>
      </c>
      <c r="AX524" s="37"/>
      <c r="BA524" s="12">
        <v>599</v>
      </c>
      <c r="BB524" s="12">
        <v>298</v>
      </c>
      <c r="BD524" s="12">
        <v>2414</v>
      </c>
      <c r="BE524" s="12">
        <v>0</v>
      </c>
      <c r="BH524" s="12">
        <v>3984</v>
      </c>
      <c r="BI524" s="12">
        <v>15675</v>
      </c>
      <c r="BJ524" s="12">
        <v>83</v>
      </c>
      <c r="BK524" s="12">
        <v>46</v>
      </c>
      <c r="BL524" s="12">
        <v>180</v>
      </c>
      <c r="BM524" s="12">
        <v>0</v>
      </c>
      <c r="BN524" s="12">
        <v>0</v>
      </c>
      <c r="BQ524" s="12">
        <v>0</v>
      </c>
      <c r="BV524" s="12">
        <v>0</v>
      </c>
      <c r="BY524" s="12">
        <v>0</v>
      </c>
      <c r="BZ524" s="12">
        <v>0</v>
      </c>
      <c r="CA524" s="12">
        <v>0</v>
      </c>
      <c r="CB524" s="12">
        <v>0</v>
      </c>
      <c r="CC524" s="12">
        <v>0</v>
      </c>
      <c r="CE524" s="12">
        <v>0</v>
      </c>
      <c r="CF524" s="12">
        <v>0</v>
      </c>
      <c r="CG524" s="12" t="s">
        <v>980</v>
      </c>
      <c r="CH524" s="12">
        <v>28.117000000000001</v>
      </c>
      <c r="CI524" s="12" t="s">
        <v>1285</v>
      </c>
      <c r="CJ524" s="12" t="s">
        <v>931</v>
      </c>
      <c r="CK524" s="12" t="s">
        <v>932</v>
      </c>
      <c r="CL524" s="37">
        <v>2138637656</v>
      </c>
      <c r="CM524" s="12">
        <v>1438</v>
      </c>
      <c r="CN524" s="12" t="s">
        <v>1509</v>
      </c>
      <c r="CO524" s="12" t="s">
        <v>1507</v>
      </c>
      <c r="CP524" s="12">
        <v>25348.679701673049</v>
      </c>
      <c r="CQ524" s="12">
        <v>63</v>
      </c>
      <c r="CS524" s="12"/>
      <c r="CT524" s="36" t="str">
        <f t="shared" si="8"/>
        <v>1bn - 50bn</v>
      </c>
      <c r="CU524" s="36" t="str">
        <f>VLOOKUP(CK524,Mapping!B:C,2,FALSE)</f>
        <v>US/CA</v>
      </c>
    </row>
    <row r="525" spans="1:99" ht="16" customHeight="1" x14ac:dyDescent="0.35">
      <c r="A525" s="12" t="s">
        <v>878</v>
      </c>
      <c r="B525" s="12" t="s">
        <v>925</v>
      </c>
      <c r="C525" s="12">
        <v>523</v>
      </c>
      <c r="D525" s="12">
        <v>38</v>
      </c>
      <c r="E525" s="37">
        <v>298557</v>
      </c>
      <c r="G525" s="37">
        <v>1892</v>
      </c>
      <c r="H525" s="12">
        <v>0</v>
      </c>
      <c r="I525" s="37"/>
      <c r="K525" s="37"/>
      <c r="M525" s="37">
        <v>31114</v>
      </c>
      <c r="N525" s="12">
        <v>0.01</v>
      </c>
      <c r="O525" s="37"/>
      <c r="Q525" s="12">
        <v>226</v>
      </c>
      <c r="R525" s="37"/>
      <c r="T525" s="37">
        <v>97164</v>
      </c>
      <c r="U525" s="12">
        <v>0.02</v>
      </c>
      <c r="V525" s="37"/>
      <c r="X525" s="37">
        <v>1226</v>
      </c>
      <c r="Y525" s="12">
        <v>0</v>
      </c>
      <c r="Z525" s="37">
        <v>2218</v>
      </c>
      <c r="AA525" s="12">
        <v>0</v>
      </c>
      <c r="AB525" s="37"/>
      <c r="AD525" s="37">
        <v>1560</v>
      </c>
      <c r="AE525" s="12">
        <v>0</v>
      </c>
      <c r="AF525" s="37"/>
      <c r="AH525" s="37">
        <v>28539</v>
      </c>
      <c r="AI525" s="12">
        <v>0.01</v>
      </c>
      <c r="AN525" s="37">
        <v>92627</v>
      </c>
      <c r="AO525" s="12">
        <v>0.02</v>
      </c>
      <c r="AP525" s="37">
        <v>41098</v>
      </c>
      <c r="AQ525" s="12">
        <v>0.01</v>
      </c>
      <c r="AR525" s="37">
        <v>1119</v>
      </c>
      <c r="AS525" s="12">
        <v>0</v>
      </c>
      <c r="AT525" s="37"/>
      <c r="AV525" s="37"/>
      <c r="AX525" s="37"/>
      <c r="BA525" s="12">
        <v>12</v>
      </c>
      <c r="BB525" s="12">
        <v>248</v>
      </c>
      <c r="BC525" s="12">
        <v>75</v>
      </c>
      <c r="BE525" s="12">
        <v>30</v>
      </c>
      <c r="BH525" s="12">
        <v>178</v>
      </c>
      <c r="BI525" s="12">
        <v>550</v>
      </c>
      <c r="BJ525" s="12">
        <v>14</v>
      </c>
      <c r="BK525" s="12">
        <v>868</v>
      </c>
      <c r="BM525" s="12">
        <v>0</v>
      </c>
      <c r="BN525" s="12">
        <v>0</v>
      </c>
      <c r="BQ525" s="12">
        <v>0</v>
      </c>
      <c r="BV525" s="12">
        <v>0</v>
      </c>
      <c r="BY525" s="12">
        <v>0</v>
      </c>
      <c r="BZ525" s="12">
        <v>0</v>
      </c>
      <c r="CB525" s="12">
        <v>0</v>
      </c>
      <c r="CC525" s="12">
        <v>0</v>
      </c>
      <c r="CD525" s="12">
        <v>0</v>
      </c>
      <c r="CE525" s="12">
        <v>0</v>
      </c>
      <c r="CG525" s="12" t="s">
        <v>934</v>
      </c>
      <c r="CH525" s="12">
        <v>57.070999999999998</v>
      </c>
      <c r="CI525" s="12" t="s">
        <v>1050</v>
      </c>
      <c r="CJ525" s="12" t="s">
        <v>946</v>
      </c>
      <c r="CK525" s="12" t="s">
        <v>932</v>
      </c>
      <c r="CL525" s="37">
        <v>475548066</v>
      </c>
      <c r="CM525" s="12">
        <v>13804</v>
      </c>
      <c r="CN525" s="12" t="s">
        <v>1509</v>
      </c>
      <c r="CO525" s="12" t="s">
        <v>1507</v>
      </c>
      <c r="CP525" s="12">
        <v>2531.2638580931266</v>
      </c>
      <c r="CQ525" s="12">
        <v>60</v>
      </c>
      <c r="CS525" s="12"/>
      <c r="CT525" s="36" t="str">
        <f t="shared" si="8"/>
        <v>500mn</v>
      </c>
      <c r="CU525" s="36" t="str">
        <f>VLOOKUP(CK525,Mapping!B:C,2,FALSE)</f>
        <v>US/CA</v>
      </c>
    </row>
    <row r="526" spans="1:99" ht="16" customHeight="1" x14ac:dyDescent="0.35">
      <c r="A526" s="12" t="s">
        <v>221</v>
      </c>
      <c r="B526" s="12" t="s">
        <v>933</v>
      </c>
      <c r="C526" s="12">
        <v>115</v>
      </c>
      <c r="D526" s="12">
        <v>128163</v>
      </c>
      <c r="E526" s="37">
        <v>1997512338</v>
      </c>
      <c r="F526" s="12">
        <v>65900</v>
      </c>
      <c r="G526" s="37">
        <v>6381236</v>
      </c>
      <c r="H526" s="12">
        <v>0.01</v>
      </c>
      <c r="I526" s="37">
        <v>3202573</v>
      </c>
      <c r="J526" s="12">
        <v>0</v>
      </c>
      <c r="K526" s="37">
        <v>140529538</v>
      </c>
      <c r="L526" s="12">
        <v>0.15</v>
      </c>
      <c r="M526" s="37">
        <v>817497</v>
      </c>
      <c r="N526" s="12">
        <v>0</v>
      </c>
      <c r="O526" s="37">
        <v>72235727</v>
      </c>
      <c r="P526" s="12">
        <v>0.08</v>
      </c>
      <c r="Q526" s="12">
        <v>4904261</v>
      </c>
      <c r="R526" s="37">
        <v>5760176</v>
      </c>
      <c r="S526" s="12">
        <v>0.01</v>
      </c>
      <c r="T526" s="37">
        <v>1424101</v>
      </c>
      <c r="U526" s="12">
        <v>0</v>
      </c>
      <c r="V526" s="37">
        <v>57627258</v>
      </c>
      <c r="W526" s="12">
        <v>0.06</v>
      </c>
      <c r="X526" s="37">
        <v>16851321</v>
      </c>
      <c r="Y526" s="12">
        <v>0.02</v>
      </c>
      <c r="Z526" s="37">
        <v>149595</v>
      </c>
      <c r="AA526" s="12">
        <v>0</v>
      </c>
      <c r="AB526" s="37">
        <v>19165657</v>
      </c>
      <c r="AC526" s="12">
        <v>0.02</v>
      </c>
      <c r="AD526" s="37">
        <v>603228</v>
      </c>
      <c r="AE526" s="12">
        <v>0</v>
      </c>
      <c r="AF526" s="37">
        <v>18309933</v>
      </c>
      <c r="AG526" s="12">
        <v>0.02</v>
      </c>
      <c r="AH526" s="37">
        <v>619310079</v>
      </c>
      <c r="AI526" s="12">
        <v>0.67</v>
      </c>
      <c r="AJ526" s="12">
        <v>1326663</v>
      </c>
      <c r="AK526" s="12">
        <v>2239950</v>
      </c>
      <c r="AL526" s="12">
        <v>3803131</v>
      </c>
      <c r="AM526" s="12">
        <v>3861600</v>
      </c>
      <c r="AN526" s="37">
        <v>709935738</v>
      </c>
      <c r="AO526" s="12">
        <v>0.77</v>
      </c>
      <c r="AP526" s="37">
        <v>306714507</v>
      </c>
      <c r="AQ526" s="12">
        <v>0.33</v>
      </c>
      <c r="AR526" s="37">
        <v>6919458</v>
      </c>
      <c r="AS526" s="12">
        <v>0.01</v>
      </c>
      <c r="AT526" s="37">
        <v>644610</v>
      </c>
      <c r="AU526" s="12">
        <v>0</v>
      </c>
      <c r="AV526" s="37">
        <v>2059435</v>
      </c>
      <c r="AW526" s="12">
        <v>0</v>
      </c>
      <c r="AX526" s="37">
        <v>8870671</v>
      </c>
      <c r="AY526" s="12">
        <v>0.01</v>
      </c>
      <c r="AZ526" s="12">
        <v>544130</v>
      </c>
      <c r="BA526" s="12">
        <v>164918</v>
      </c>
      <c r="BB526" s="12">
        <v>6516</v>
      </c>
      <c r="BC526" s="12">
        <v>5059</v>
      </c>
      <c r="BD526" s="12">
        <v>60470</v>
      </c>
      <c r="BE526" s="12">
        <v>185558</v>
      </c>
      <c r="BF526" s="12">
        <v>1397750</v>
      </c>
      <c r="BG526" s="12">
        <v>1844564</v>
      </c>
      <c r="BH526" s="12">
        <v>1328401</v>
      </c>
      <c r="BI526" s="12">
        <v>4215450</v>
      </c>
      <c r="BJ526" s="12">
        <v>5414</v>
      </c>
      <c r="BK526" s="12">
        <v>12722</v>
      </c>
      <c r="BL526" s="12">
        <v>759939</v>
      </c>
      <c r="BM526" s="12">
        <v>0.21</v>
      </c>
      <c r="BN526" s="12">
        <v>0.02</v>
      </c>
      <c r="BO526" s="12">
        <v>0.01</v>
      </c>
      <c r="BP526" s="12">
        <v>0.06</v>
      </c>
      <c r="BQ526" s="12">
        <v>1.17</v>
      </c>
      <c r="BR526" s="12">
        <v>0.05</v>
      </c>
      <c r="BS526" s="12">
        <v>0.02</v>
      </c>
      <c r="BT526" s="12">
        <v>7.0000000000000007E-2</v>
      </c>
      <c r="BU526" s="12">
        <v>0.02</v>
      </c>
      <c r="BV526" s="12">
        <v>1.1399999999999999</v>
      </c>
      <c r="BW526" s="12">
        <v>0.16</v>
      </c>
      <c r="BX526" s="12">
        <v>0.01</v>
      </c>
      <c r="BY526" s="12">
        <v>0.54</v>
      </c>
      <c r="BZ526" s="12">
        <v>0</v>
      </c>
      <c r="CA526" s="12">
        <v>0.66</v>
      </c>
      <c r="CB526" s="12">
        <v>0</v>
      </c>
      <c r="CC526" s="12">
        <v>0</v>
      </c>
      <c r="CD526" s="12">
        <v>0</v>
      </c>
      <c r="CE526" s="12">
        <v>0</v>
      </c>
      <c r="CF526" s="12">
        <v>0.05</v>
      </c>
      <c r="CG526" s="12" t="s">
        <v>980</v>
      </c>
      <c r="CH526" s="12">
        <v>69.75</v>
      </c>
      <c r="CI526" s="12" t="s">
        <v>967</v>
      </c>
      <c r="CJ526" s="12" t="s">
        <v>968</v>
      </c>
      <c r="CK526" s="12" t="s">
        <v>932</v>
      </c>
      <c r="CL526" s="37">
        <v>92354601750</v>
      </c>
      <c r="CM526" s="12">
        <v>10281</v>
      </c>
      <c r="CN526" s="12" t="s">
        <v>1506</v>
      </c>
      <c r="CO526" s="12" t="s">
        <v>1507</v>
      </c>
      <c r="CP526" s="12">
        <v>899635.57750453544</v>
      </c>
      <c r="CQ526" s="12">
        <v>94</v>
      </c>
      <c r="CS526" s="12"/>
      <c r="CT526" s="36" t="str">
        <f t="shared" si="8"/>
        <v>50bn - 100bn</v>
      </c>
      <c r="CU526" s="36" t="str">
        <f>VLOOKUP(CK526,Mapping!B:C,2,FALSE)</f>
        <v>US/CA</v>
      </c>
    </row>
    <row r="527" spans="1:99" ht="16" customHeight="1" x14ac:dyDescent="0.35">
      <c r="A527" s="12" t="s">
        <v>537</v>
      </c>
      <c r="B527" s="12" t="s">
        <v>925</v>
      </c>
      <c r="C527" s="12">
        <v>525</v>
      </c>
      <c r="D527" s="12">
        <v>34</v>
      </c>
      <c r="E527" s="37">
        <v>29421162</v>
      </c>
      <c r="F527" s="12">
        <v>14750</v>
      </c>
      <c r="G527" s="37">
        <v>1693</v>
      </c>
      <c r="H527" s="12">
        <v>0</v>
      </c>
      <c r="I527" s="37">
        <v>763423</v>
      </c>
      <c r="J527" s="12">
        <v>0.01</v>
      </c>
      <c r="K527" s="37">
        <v>0</v>
      </c>
      <c r="L527" s="12">
        <v>0</v>
      </c>
      <c r="M527" s="37">
        <v>2977040</v>
      </c>
      <c r="N527" s="12">
        <v>0.03</v>
      </c>
      <c r="O527" s="37">
        <v>5339941</v>
      </c>
      <c r="P527" s="12">
        <v>0.06</v>
      </c>
      <c r="Q527" s="12">
        <v>67908</v>
      </c>
      <c r="R527" s="37"/>
      <c r="T527" s="37">
        <v>122798</v>
      </c>
      <c r="U527" s="12">
        <v>0</v>
      </c>
      <c r="V527" s="37">
        <v>1091095</v>
      </c>
      <c r="W527" s="12">
        <v>0.01</v>
      </c>
      <c r="X527" s="37">
        <v>2026638</v>
      </c>
      <c r="Y527" s="12">
        <v>0.02</v>
      </c>
      <c r="Z527" s="37"/>
      <c r="AB527" s="37"/>
      <c r="AD527" s="37">
        <v>174595</v>
      </c>
      <c r="AE527" s="12">
        <v>0</v>
      </c>
      <c r="AF527" s="37">
        <v>770151</v>
      </c>
      <c r="AG527" s="12">
        <v>0.01</v>
      </c>
      <c r="AH527" s="37">
        <v>8575422</v>
      </c>
      <c r="AI527" s="12">
        <v>0.09</v>
      </c>
      <c r="AK527" s="12">
        <v>45900</v>
      </c>
      <c r="AL527" s="12">
        <v>314800</v>
      </c>
      <c r="AN527" s="37">
        <v>6488103</v>
      </c>
      <c r="AO527" s="12">
        <v>7.0000000000000007E-2</v>
      </c>
      <c r="AP527" s="37">
        <v>1090263</v>
      </c>
      <c r="AQ527" s="12">
        <v>0.01</v>
      </c>
      <c r="AR527" s="37"/>
      <c r="AT527" s="37"/>
      <c r="AV527" s="37"/>
      <c r="AX527" s="37"/>
      <c r="BA527" s="12">
        <v>19834</v>
      </c>
      <c r="BB527" s="12">
        <v>23729</v>
      </c>
      <c r="BF527" s="12">
        <v>43850</v>
      </c>
      <c r="BG527" s="12">
        <v>0</v>
      </c>
      <c r="BH527" s="12">
        <v>4722</v>
      </c>
      <c r="BI527" s="12">
        <v>38525</v>
      </c>
      <c r="BJ527" s="12">
        <v>1567</v>
      </c>
      <c r="BK527" s="12">
        <v>1097</v>
      </c>
      <c r="BN527" s="12">
        <v>0</v>
      </c>
      <c r="BO527" s="12">
        <v>0</v>
      </c>
      <c r="BP527" s="12">
        <v>0</v>
      </c>
      <c r="BQ527" s="12">
        <v>0.02</v>
      </c>
      <c r="BS527" s="12">
        <v>0</v>
      </c>
      <c r="BT527" s="12">
        <v>0</v>
      </c>
      <c r="BU527" s="12">
        <v>0</v>
      </c>
      <c r="BV527" s="12">
        <v>0</v>
      </c>
      <c r="BY527" s="12">
        <v>0</v>
      </c>
      <c r="BZ527" s="12">
        <v>0</v>
      </c>
      <c r="CB527" s="12">
        <v>0</v>
      </c>
      <c r="CC527" s="12">
        <v>0</v>
      </c>
      <c r="CE527" s="12">
        <v>0</v>
      </c>
      <c r="CG527" s="12" t="s">
        <v>934</v>
      </c>
      <c r="CH527" s="12">
        <v>79.814999999999998</v>
      </c>
      <c r="CI527" s="12" t="s">
        <v>1071</v>
      </c>
      <c r="CJ527" s="12" t="s">
        <v>1072</v>
      </c>
      <c r="CK527" s="12" t="s">
        <v>932</v>
      </c>
      <c r="CL527" s="37">
        <v>9487723126</v>
      </c>
      <c r="CM527" s="12">
        <v>11212</v>
      </c>
      <c r="CN527" s="12" t="s">
        <v>1506</v>
      </c>
      <c r="CO527" s="12" t="s">
        <v>1507</v>
      </c>
      <c r="CP527" s="12">
        <v>48904.757105422294</v>
      </c>
      <c r="CQ527" s="12">
        <v>85</v>
      </c>
      <c r="CS527" s="12"/>
      <c r="CT527" s="36" t="str">
        <f t="shared" si="8"/>
        <v>1bn - 50bn</v>
      </c>
      <c r="CU527" s="36" t="str">
        <f>VLOOKUP(CK527,Mapping!B:C,2,FALSE)</f>
        <v>US/CA</v>
      </c>
    </row>
    <row r="528" spans="1:99" ht="16" customHeight="1" x14ac:dyDescent="0.35">
      <c r="A528" s="12" t="s">
        <v>880</v>
      </c>
      <c r="B528" s="12" t="s">
        <v>925</v>
      </c>
      <c r="C528" s="12">
        <v>526</v>
      </c>
      <c r="D528" s="12">
        <v>30</v>
      </c>
      <c r="E528" s="37">
        <v>955455</v>
      </c>
      <c r="G528" s="37">
        <v>2157</v>
      </c>
      <c r="H528" s="12">
        <v>0</v>
      </c>
      <c r="I528" s="37"/>
      <c r="K528" s="37"/>
      <c r="M528" s="37">
        <v>12606</v>
      </c>
      <c r="N528" s="12">
        <v>0.01</v>
      </c>
      <c r="O528" s="37"/>
      <c r="R528" s="37"/>
      <c r="T528" s="37"/>
      <c r="V528" s="37"/>
      <c r="X528" s="37"/>
      <c r="Z528" s="37"/>
      <c r="AB528" s="37"/>
      <c r="AD528" s="37"/>
      <c r="AF528" s="37"/>
      <c r="AH528" s="37"/>
      <c r="AN528" s="37">
        <v>915761</v>
      </c>
      <c r="AO528" s="12">
        <v>0.55000000000000004</v>
      </c>
      <c r="AP528" s="37">
        <v>24931</v>
      </c>
      <c r="AQ528" s="12">
        <v>0.01</v>
      </c>
      <c r="AR528" s="37"/>
      <c r="AT528" s="37"/>
      <c r="AV528" s="37"/>
      <c r="AX528" s="37"/>
      <c r="BB528" s="12">
        <v>86</v>
      </c>
      <c r="BH528" s="12">
        <v>88</v>
      </c>
      <c r="BI528" s="12">
        <v>4275</v>
      </c>
      <c r="BN528" s="12">
        <v>0</v>
      </c>
      <c r="BV528" s="12">
        <v>0</v>
      </c>
      <c r="BY528" s="12">
        <v>0</v>
      </c>
      <c r="CC528" s="12">
        <v>0</v>
      </c>
      <c r="CG528" s="12" t="s">
        <v>934</v>
      </c>
      <c r="CH528" s="12">
        <v>48.594000000000001</v>
      </c>
      <c r="CI528" s="12" t="s">
        <v>1286</v>
      </c>
      <c r="CJ528" s="12" t="s">
        <v>946</v>
      </c>
      <c r="CK528" s="12" t="s">
        <v>932</v>
      </c>
      <c r="CL528" s="37">
        <v>173980783</v>
      </c>
      <c r="CM528" s="12">
        <v>14108</v>
      </c>
      <c r="CN528" s="12" t="s">
        <v>1509</v>
      </c>
      <c r="CO528" s="12" t="s">
        <v>1507</v>
      </c>
      <c r="CP528" s="12">
        <v>621.66901834307589</v>
      </c>
      <c r="CQ528" s="12">
        <v>78</v>
      </c>
      <c r="CS528" s="12"/>
      <c r="CT528" s="36" t="str">
        <f t="shared" si="8"/>
        <v>500mn</v>
      </c>
      <c r="CU528" s="36" t="str">
        <f>VLOOKUP(CK528,Mapping!B:C,2,FALSE)</f>
        <v>US/CA</v>
      </c>
    </row>
    <row r="529" spans="1:99" ht="16" customHeight="1" x14ac:dyDescent="0.35">
      <c r="A529" s="12" t="s">
        <v>881</v>
      </c>
      <c r="B529" s="12" t="s">
        <v>933</v>
      </c>
      <c r="C529" s="12">
        <v>527</v>
      </c>
      <c r="D529" s="12">
        <v>27</v>
      </c>
      <c r="E529" s="37">
        <v>86505</v>
      </c>
      <c r="G529" s="37">
        <v>1942</v>
      </c>
      <c r="H529" s="12">
        <v>0</v>
      </c>
      <c r="I529" s="37"/>
      <c r="K529" s="37"/>
      <c r="M529" s="37">
        <v>54528</v>
      </c>
      <c r="N529" s="12">
        <v>0.06</v>
      </c>
      <c r="O529" s="37">
        <v>16516</v>
      </c>
      <c r="P529" s="12">
        <v>0.02</v>
      </c>
      <c r="R529" s="37"/>
      <c r="T529" s="37"/>
      <c r="V529" s="37"/>
      <c r="X529" s="37"/>
      <c r="Z529" s="37"/>
      <c r="AB529" s="37"/>
      <c r="AD529" s="37">
        <v>0</v>
      </c>
      <c r="AE529" s="12">
        <v>0</v>
      </c>
      <c r="AF529" s="37">
        <v>13519</v>
      </c>
      <c r="AG529" s="12">
        <v>0.01</v>
      </c>
      <c r="AH529" s="37"/>
      <c r="AL529" s="12">
        <v>900</v>
      </c>
      <c r="AN529" s="37"/>
      <c r="AP529" s="37"/>
      <c r="AR529" s="37"/>
      <c r="AT529" s="37"/>
      <c r="AV529" s="37"/>
      <c r="AX529" s="37"/>
      <c r="BB529" s="12">
        <v>372</v>
      </c>
      <c r="BF529" s="12">
        <v>800</v>
      </c>
      <c r="BJ529" s="12">
        <v>0</v>
      </c>
      <c r="BN529" s="12">
        <v>0</v>
      </c>
      <c r="BP529" s="12">
        <v>0</v>
      </c>
      <c r="BU529" s="12">
        <v>0</v>
      </c>
      <c r="CB529" s="12">
        <v>0</v>
      </c>
      <c r="CC529" s="12">
        <v>0</v>
      </c>
      <c r="CG529" s="12" t="s">
        <v>929</v>
      </c>
      <c r="CH529" s="12">
        <v>48.906999999999996</v>
      </c>
      <c r="CI529" s="12" t="s">
        <v>1042</v>
      </c>
      <c r="CJ529" s="12"/>
      <c r="CK529" s="12" t="s">
        <v>1043</v>
      </c>
      <c r="CL529" s="37">
        <v>81408908</v>
      </c>
      <c r="CM529" s="12">
        <v>4077</v>
      </c>
      <c r="CN529" s="12" t="s">
        <v>1506</v>
      </c>
      <c r="CO529" s="12" t="s">
        <v>1507</v>
      </c>
      <c r="CP529" s="12">
        <v>4843.761338439831</v>
      </c>
      <c r="CQ529" s="12">
        <v>68</v>
      </c>
      <c r="CS529" s="12"/>
      <c r="CT529" s="36" t="str">
        <f t="shared" si="8"/>
        <v>500mn</v>
      </c>
      <c r="CU529" s="36" t="str">
        <f>VLOOKUP(CK529,Mapping!B:C,2,FALSE)</f>
        <v>Asia</v>
      </c>
    </row>
    <row r="530" spans="1:99" ht="16" customHeight="1" x14ac:dyDescent="0.35">
      <c r="A530" s="12" t="s">
        <v>882</v>
      </c>
      <c r="B530" s="12" t="s">
        <v>925</v>
      </c>
      <c r="C530" s="12">
        <v>528</v>
      </c>
      <c r="D530" s="12">
        <v>25</v>
      </c>
      <c r="E530" s="37">
        <v>2357927</v>
      </c>
      <c r="G530" s="37">
        <v>1245</v>
      </c>
      <c r="H530" s="12">
        <v>0</v>
      </c>
      <c r="I530" s="37"/>
      <c r="K530" s="37"/>
      <c r="M530" s="37">
        <v>3764</v>
      </c>
      <c r="N530" s="12">
        <v>0</v>
      </c>
      <c r="O530" s="37"/>
      <c r="Q530" s="12">
        <v>6596</v>
      </c>
      <c r="R530" s="37"/>
      <c r="T530" s="37">
        <v>2127</v>
      </c>
      <c r="U530" s="12">
        <v>0</v>
      </c>
      <c r="V530" s="37"/>
      <c r="X530" s="37">
        <v>2248</v>
      </c>
      <c r="Y530" s="12">
        <v>0</v>
      </c>
      <c r="Z530" s="37">
        <v>1597</v>
      </c>
      <c r="AA530" s="12">
        <v>0</v>
      </c>
      <c r="AB530" s="37"/>
      <c r="AD530" s="37">
        <v>1226</v>
      </c>
      <c r="AE530" s="12">
        <v>0</v>
      </c>
      <c r="AF530" s="37"/>
      <c r="AH530" s="37">
        <v>832943</v>
      </c>
      <c r="AI530" s="12">
        <v>0.08</v>
      </c>
      <c r="AN530" s="37">
        <v>736806</v>
      </c>
      <c r="AO530" s="12">
        <v>7.0000000000000007E-2</v>
      </c>
      <c r="AP530" s="37">
        <v>775790</v>
      </c>
      <c r="AQ530" s="12">
        <v>0.08</v>
      </c>
      <c r="AR530" s="37"/>
      <c r="AT530" s="37">
        <v>181</v>
      </c>
      <c r="AU530" s="12">
        <v>0</v>
      </c>
      <c r="AV530" s="37"/>
      <c r="AX530" s="37"/>
      <c r="BA530" s="12">
        <v>22</v>
      </c>
      <c r="BB530" s="12">
        <v>30</v>
      </c>
      <c r="BC530" s="12">
        <v>54</v>
      </c>
      <c r="BD530" s="12">
        <v>17</v>
      </c>
      <c r="BH530" s="12">
        <v>3360</v>
      </c>
      <c r="BI530" s="12">
        <v>4375</v>
      </c>
      <c r="BJ530" s="12">
        <v>11</v>
      </c>
      <c r="BK530" s="12">
        <v>19</v>
      </c>
      <c r="BN530" s="12">
        <v>0</v>
      </c>
      <c r="BQ530" s="12">
        <v>0</v>
      </c>
      <c r="BV530" s="12">
        <v>0</v>
      </c>
      <c r="BY530" s="12">
        <v>0</v>
      </c>
      <c r="BZ530" s="12">
        <v>0</v>
      </c>
      <c r="CB530" s="12">
        <v>0</v>
      </c>
      <c r="CC530" s="12">
        <v>0</v>
      </c>
      <c r="CD530" s="12">
        <v>0</v>
      </c>
      <c r="CE530" s="12">
        <v>0</v>
      </c>
      <c r="CF530" s="12">
        <v>0</v>
      </c>
      <c r="CG530" s="12" t="s">
        <v>934</v>
      </c>
      <c r="CH530" s="12">
        <v>35.360999999999997</v>
      </c>
      <c r="CI530" s="12" t="s">
        <v>1287</v>
      </c>
      <c r="CJ530" s="12" t="s">
        <v>1246</v>
      </c>
      <c r="CK530" s="12" t="s">
        <v>932</v>
      </c>
      <c r="CL530" s="37">
        <v>1013413778</v>
      </c>
      <c r="CM530" s="12">
        <v>13201</v>
      </c>
      <c r="CN530" s="12" t="s">
        <v>1509</v>
      </c>
      <c r="CO530" s="12" t="s">
        <v>1507</v>
      </c>
      <c r="CP530" s="12">
        <v>6481.8786534972787</v>
      </c>
      <c r="CQ530" s="12">
        <v>65</v>
      </c>
      <c r="CS530" s="12"/>
      <c r="CT530" s="36" t="str">
        <f t="shared" si="8"/>
        <v>1bn - 50bn</v>
      </c>
      <c r="CU530" s="36" t="str">
        <f>VLOOKUP(CK530,Mapping!B:C,2,FALSE)</f>
        <v>US/CA</v>
      </c>
    </row>
    <row r="531" spans="1:99" ht="16" customHeight="1" x14ac:dyDescent="0.35">
      <c r="A531" s="12" t="s">
        <v>883</v>
      </c>
      <c r="B531" s="12" t="s">
        <v>925</v>
      </c>
      <c r="C531" s="12">
        <v>529</v>
      </c>
      <c r="D531" s="12">
        <v>23</v>
      </c>
      <c r="E531" s="37">
        <v>1039984</v>
      </c>
      <c r="G531" s="37">
        <v>1145</v>
      </c>
      <c r="H531" s="12">
        <v>0</v>
      </c>
      <c r="I531" s="37"/>
      <c r="K531" s="37"/>
      <c r="M531" s="37">
        <v>324690</v>
      </c>
      <c r="N531" s="12">
        <v>0.02</v>
      </c>
      <c r="O531" s="37"/>
      <c r="Q531" s="12">
        <v>1866</v>
      </c>
      <c r="R531" s="37"/>
      <c r="T531" s="37">
        <v>1679</v>
      </c>
      <c r="U531" s="12">
        <v>0</v>
      </c>
      <c r="V531" s="37"/>
      <c r="X531" s="37">
        <v>6437</v>
      </c>
      <c r="Y531" s="12">
        <v>0</v>
      </c>
      <c r="Z531" s="37">
        <v>3548</v>
      </c>
      <c r="AA531" s="12">
        <v>0</v>
      </c>
      <c r="AB531" s="37"/>
      <c r="AD531" s="37">
        <v>11365</v>
      </c>
      <c r="AE531" s="12">
        <v>0</v>
      </c>
      <c r="AF531" s="37"/>
      <c r="AH531" s="37">
        <v>235638</v>
      </c>
      <c r="AI531" s="12">
        <v>0.01</v>
      </c>
      <c r="AN531" s="37">
        <v>387349</v>
      </c>
      <c r="AO531" s="12">
        <v>0.02</v>
      </c>
      <c r="AP531" s="37">
        <v>60031</v>
      </c>
      <c r="AQ531" s="12">
        <v>0</v>
      </c>
      <c r="AR531" s="37"/>
      <c r="AT531" s="37">
        <v>8102</v>
      </c>
      <c r="AU531" s="12">
        <v>0</v>
      </c>
      <c r="AV531" s="37"/>
      <c r="AX531" s="37"/>
      <c r="BA531" s="12">
        <v>63</v>
      </c>
      <c r="BB531" s="12">
        <v>2588</v>
      </c>
      <c r="BC531" s="12">
        <v>120</v>
      </c>
      <c r="BD531" s="12">
        <v>760</v>
      </c>
      <c r="BH531" s="12">
        <v>260</v>
      </c>
      <c r="BI531" s="12">
        <v>2300</v>
      </c>
      <c r="BJ531" s="12">
        <v>102</v>
      </c>
      <c r="BK531" s="12">
        <v>15</v>
      </c>
      <c r="BN531" s="12">
        <v>0</v>
      </c>
      <c r="BQ531" s="12">
        <v>0</v>
      </c>
      <c r="BV531" s="12">
        <v>0</v>
      </c>
      <c r="BY531" s="12">
        <v>0</v>
      </c>
      <c r="BZ531" s="12">
        <v>0</v>
      </c>
      <c r="CB531" s="12">
        <v>0</v>
      </c>
      <c r="CC531" s="12">
        <v>0</v>
      </c>
      <c r="CD531" s="12">
        <v>0</v>
      </c>
      <c r="CE531" s="12">
        <v>0</v>
      </c>
      <c r="CF531" s="12">
        <v>0</v>
      </c>
      <c r="CG531" s="12" t="s">
        <v>934</v>
      </c>
      <c r="CH531" s="12">
        <v>50.639000000000003</v>
      </c>
      <c r="CI531" s="12" t="s">
        <v>965</v>
      </c>
      <c r="CJ531" s="12" t="s">
        <v>966</v>
      </c>
      <c r="CK531" s="12" t="s">
        <v>932</v>
      </c>
      <c r="CL531" s="37">
        <v>2162145104</v>
      </c>
      <c r="CM531" s="12">
        <v>13802</v>
      </c>
      <c r="CN531" s="12" t="s">
        <v>1509</v>
      </c>
      <c r="CO531" s="12" t="s">
        <v>1507</v>
      </c>
      <c r="CP531" s="12">
        <v>2534.9526305180407</v>
      </c>
      <c r="CQ531" s="12">
        <v>57</v>
      </c>
      <c r="CS531" s="12"/>
      <c r="CT531" s="36" t="str">
        <f t="shared" si="8"/>
        <v>1bn - 50bn</v>
      </c>
      <c r="CU531" s="36" t="str">
        <f>VLOOKUP(CK531,Mapping!B:C,2,FALSE)</f>
        <v>US/CA</v>
      </c>
    </row>
    <row r="532" spans="1:99" ht="16" customHeight="1" x14ac:dyDescent="0.35">
      <c r="A532" s="12" t="s">
        <v>885</v>
      </c>
      <c r="B532" s="12" t="s">
        <v>925</v>
      </c>
      <c r="C532" s="12">
        <v>530</v>
      </c>
      <c r="D532" s="12">
        <v>22</v>
      </c>
      <c r="E532" s="37">
        <v>131520</v>
      </c>
      <c r="G532" s="37">
        <v>1095</v>
      </c>
      <c r="H532" s="12">
        <v>0</v>
      </c>
      <c r="I532" s="37"/>
      <c r="K532" s="37"/>
      <c r="M532" s="37">
        <v>2258</v>
      </c>
      <c r="N532" s="12">
        <v>0</v>
      </c>
      <c r="O532" s="37"/>
      <c r="Q532" s="12">
        <v>60</v>
      </c>
      <c r="R532" s="37"/>
      <c r="T532" s="37">
        <v>896</v>
      </c>
      <c r="U532" s="12">
        <v>0</v>
      </c>
      <c r="V532" s="37"/>
      <c r="X532" s="37"/>
      <c r="Z532" s="37"/>
      <c r="AB532" s="37"/>
      <c r="AD532" s="37"/>
      <c r="AF532" s="37"/>
      <c r="AH532" s="37">
        <v>7577</v>
      </c>
      <c r="AI532" s="12">
        <v>0.01</v>
      </c>
      <c r="AN532" s="37">
        <v>109468</v>
      </c>
      <c r="AO532" s="12">
        <v>0.08</v>
      </c>
      <c r="AP532" s="37">
        <v>9928</v>
      </c>
      <c r="AQ532" s="12">
        <v>0.01</v>
      </c>
      <c r="AR532" s="37">
        <v>298</v>
      </c>
      <c r="AS532" s="12">
        <v>0</v>
      </c>
      <c r="AT532" s="37"/>
      <c r="AV532" s="37"/>
      <c r="AX532" s="37"/>
      <c r="BB532" s="12">
        <v>18</v>
      </c>
      <c r="BE532" s="12">
        <v>8</v>
      </c>
      <c r="BH532" s="12">
        <v>43</v>
      </c>
      <c r="BI532" s="12">
        <v>650</v>
      </c>
      <c r="BK532" s="12">
        <v>8</v>
      </c>
      <c r="BM532" s="12">
        <v>0</v>
      </c>
      <c r="BN532" s="12">
        <v>0</v>
      </c>
      <c r="BQ532" s="12">
        <v>0</v>
      </c>
      <c r="BV532" s="12">
        <v>0</v>
      </c>
      <c r="BY532" s="12">
        <v>0</v>
      </c>
      <c r="CC532" s="12">
        <v>0</v>
      </c>
      <c r="CE532" s="12">
        <v>0</v>
      </c>
      <c r="CG532" s="12" t="s">
        <v>934</v>
      </c>
      <c r="CH532" s="12">
        <v>52.246000000000002</v>
      </c>
      <c r="CI532" s="12" t="s">
        <v>1235</v>
      </c>
      <c r="CJ532" s="12" t="s">
        <v>931</v>
      </c>
      <c r="CK532" s="12" t="s">
        <v>932</v>
      </c>
      <c r="CL532" s="37">
        <v>130205131</v>
      </c>
      <c r="CM532" s="12">
        <v>14154</v>
      </c>
      <c r="CN532" s="12" t="s">
        <v>1509</v>
      </c>
      <c r="CO532" s="12" t="s">
        <v>1507</v>
      </c>
      <c r="CP532" s="12">
        <v>478.41161056238661</v>
      </c>
      <c r="CQ532" s="12">
        <v>65</v>
      </c>
      <c r="CS532" s="12"/>
      <c r="CT532" s="36" t="str">
        <f t="shared" si="8"/>
        <v>500mn</v>
      </c>
      <c r="CU532" s="36" t="str">
        <f>VLOOKUP(CK532,Mapping!B:C,2,FALSE)</f>
        <v>US/CA</v>
      </c>
    </row>
    <row r="533" spans="1:99" ht="16" customHeight="1" x14ac:dyDescent="0.35">
      <c r="A533" s="12" t="s">
        <v>886</v>
      </c>
      <c r="B533" s="12" t="s">
        <v>925</v>
      </c>
      <c r="C533" s="12">
        <v>531</v>
      </c>
      <c r="D533" s="12">
        <v>18</v>
      </c>
      <c r="E533" s="37">
        <v>17603</v>
      </c>
      <c r="G533" s="37">
        <v>896</v>
      </c>
      <c r="H533" s="12">
        <v>0</v>
      </c>
      <c r="I533" s="37"/>
      <c r="K533" s="37"/>
      <c r="M533" s="37">
        <v>0</v>
      </c>
      <c r="N533" s="12">
        <v>0</v>
      </c>
      <c r="O533" s="37"/>
      <c r="R533" s="37"/>
      <c r="T533" s="37">
        <v>0</v>
      </c>
      <c r="U533" s="12">
        <v>0</v>
      </c>
      <c r="V533" s="37"/>
      <c r="X533" s="37"/>
      <c r="Z533" s="37">
        <v>2070</v>
      </c>
      <c r="AA533" s="12">
        <v>0</v>
      </c>
      <c r="AB533" s="37"/>
      <c r="AD533" s="37">
        <v>2006</v>
      </c>
      <c r="AE533" s="12">
        <v>0</v>
      </c>
      <c r="AF533" s="37"/>
      <c r="AH533" s="37"/>
      <c r="AN533" s="37">
        <v>12631</v>
      </c>
      <c r="AO533" s="12">
        <v>0</v>
      </c>
      <c r="AP533" s="37"/>
      <c r="AR533" s="37">
        <v>0</v>
      </c>
      <c r="AS533" s="12">
        <v>0</v>
      </c>
      <c r="AT533" s="37"/>
      <c r="AV533" s="37"/>
      <c r="AX533" s="37"/>
      <c r="BB533" s="12">
        <v>0</v>
      </c>
      <c r="BC533" s="12">
        <v>70</v>
      </c>
      <c r="BE533" s="12">
        <v>0</v>
      </c>
      <c r="BI533" s="12">
        <v>75</v>
      </c>
      <c r="BJ533" s="12">
        <v>18</v>
      </c>
      <c r="BK533" s="12">
        <v>0</v>
      </c>
      <c r="BM533" s="12">
        <v>0</v>
      </c>
      <c r="BN533" s="12">
        <v>0</v>
      </c>
      <c r="BY533" s="12">
        <v>0</v>
      </c>
      <c r="CB533" s="12">
        <v>0</v>
      </c>
      <c r="CC533" s="12">
        <v>0</v>
      </c>
      <c r="CD533" s="12">
        <v>0</v>
      </c>
      <c r="CE533" s="12">
        <v>0</v>
      </c>
      <c r="CG533" s="12" t="s">
        <v>940</v>
      </c>
      <c r="CH533" s="12">
        <v>58.423000000000002</v>
      </c>
      <c r="CI533" s="12" t="s">
        <v>953</v>
      </c>
      <c r="CJ533" s="12"/>
      <c r="CK533" s="12" t="s">
        <v>954</v>
      </c>
      <c r="CL533" s="37">
        <v>3189465458</v>
      </c>
      <c r="CM533" s="12">
        <v>4647</v>
      </c>
      <c r="CN533" s="12" t="s">
        <v>1509</v>
      </c>
      <c r="CO533" s="12" t="s">
        <v>1507</v>
      </c>
      <c r="CP533" s="12">
        <v>831.58637371497673</v>
      </c>
      <c r="CQ533" s="12">
        <v>48</v>
      </c>
      <c r="CS533" s="12"/>
      <c r="CT533" s="36" t="str">
        <f t="shared" si="8"/>
        <v>1bn - 50bn</v>
      </c>
      <c r="CU533" s="36" t="str">
        <f>VLOOKUP(CK533,Mapping!B:C,2,FALSE)</f>
        <v>EU</v>
      </c>
    </row>
    <row r="534" spans="1:99" ht="16" customHeight="1" x14ac:dyDescent="0.35">
      <c r="A534" s="12" t="s">
        <v>887</v>
      </c>
      <c r="B534" s="12" t="s">
        <v>925</v>
      </c>
      <c r="C534" s="12">
        <v>532</v>
      </c>
      <c r="D534" s="12">
        <v>17</v>
      </c>
      <c r="E534" s="37">
        <v>435039</v>
      </c>
      <c r="G534" s="37">
        <v>846</v>
      </c>
      <c r="H534" s="12">
        <v>0</v>
      </c>
      <c r="I534" s="37"/>
      <c r="K534" s="37"/>
      <c r="M534" s="37">
        <v>174138</v>
      </c>
      <c r="N534" s="12">
        <v>0.01</v>
      </c>
      <c r="O534" s="37"/>
      <c r="Q534" s="12">
        <v>79</v>
      </c>
      <c r="R534" s="37"/>
      <c r="T534" s="37">
        <v>2351</v>
      </c>
      <c r="U534" s="12">
        <v>0</v>
      </c>
      <c r="V534" s="37"/>
      <c r="X534" s="37">
        <v>5824</v>
      </c>
      <c r="Y534" s="12">
        <v>0</v>
      </c>
      <c r="Z534" s="37">
        <v>109616</v>
      </c>
      <c r="AA534" s="12">
        <v>0.01</v>
      </c>
      <c r="AB534" s="37"/>
      <c r="AD534" s="37">
        <v>3900</v>
      </c>
      <c r="AE534" s="12">
        <v>0</v>
      </c>
      <c r="AF534" s="37"/>
      <c r="AH534" s="37">
        <v>9976</v>
      </c>
      <c r="AI534" s="12">
        <v>0</v>
      </c>
      <c r="AN534" s="37">
        <v>126310</v>
      </c>
      <c r="AO534" s="12">
        <v>0.01</v>
      </c>
      <c r="AP534" s="37">
        <v>2078</v>
      </c>
      <c r="AQ534" s="12">
        <v>0</v>
      </c>
      <c r="AR534" s="37"/>
      <c r="AT534" s="37"/>
      <c r="AV534" s="37"/>
      <c r="AX534" s="37"/>
      <c r="BA534" s="12">
        <v>57</v>
      </c>
      <c r="BB534" s="12">
        <v>1388</v>
      </c>
      <c r="BC534" s="12">
        <v>3707</v>
      </c>
      <c r="BH534" s="12">
        <v>9</v>
      </c>
      <c r="BI534" s="12">
        <v>750</v>
      </c>
      <c r="BJ534" s="12">
        <v>35</v>
      </c>
      <c r="BK534" s="12">
        <v>21</v>
      </c>
      <c r="BN534" s="12">
        <v>0</v>
      </c>
      <c r="BQ534" s="12">
        <v>0</v>
      </c>
      <c r="BV534" s="12">
        <v>0</v>
      </c>
      <c r="BY534" s="12">
        <v>0</v>
      </c>
      <c r="BZ534" s="12">
        <v>0</v>
      </c>
      <c r="CB534" s="12">
        <v>0</v>
      </c>
      <c r="CC534" s="12">
        <v>0</v>
      </c>
      <c r="CD534" s="12">
        <v>0</v>
      </c>
      <c r="CE534" s="12">
        <v>0</v>
      </c>
      <c r="CG534" s="12" t="s">
        <v>929</v>
      </c>
      <c r="CH534" s="12">
        <v>12.904999999999999</v>
      </c>
      <c r="CI534" s="12" t="s">
        <v>1016</v>
      </c>
      <c r="CJ534" s="12" t="s">
        <v>1017</v>
      </c>
      <c r="CK534" s="12" t="s">
        <v>932</v>
      </c>
      <c r="CL534" s="37">
        <v>1657956569</v>
      </c>
      <c r="CM534" s="12">
        <v>1543</v>
      </c>
      <c r="CN534" s="12" t="s">
        <v>1506</v>
      </c>
      <c r="CO534" s="12" t="s">
        <v>1507</v>
      </c>
      <c r="CP534" s="12">
        <v>8325.2973190888933</v>
      </c>
      <c r="CQ534" s="12">
        <v>67</v>
      </c>
      <c r="CS534" s="12"/>
      <c r="CT534" s="36" t="str">
        <f t="shared" si="8"/>
        <v>1bn - 50bn</v>
      </c>
      <c r="CU534" s="36" t="str">
        <f>VLOOKUP(CK534,Mapping!B:C,2,FALSE)</f>
        <v>US/CA</v>
      </c>
    </row>
    <row r="535" spans="1:99" ht="16" customHeight="1" x14ac:dyDescent="0.35">
      <c r="A535" s="12" t="s">
        <v>888</v>
      </c>
      <c r="B535" s="12" t="s">
        <v>925</v>
      </c>
      <c r="C535" s="12">
        <v>532</v>
      </c>
      <c r="D535" s="12">
        <v>17</v>
      </c>
      <c r="E535" s="37">
        <v>170453</v>
      </c>
      <c r="G535" s="37">
        <v>846</v>
      </c>
      <c r="H535" s="12">
        <v>0</v>
      </c>
      <c r="I535" s="37"/>
      <c r="K535" s="37"/>
      <c r="M535" s="37">
        <v>6649</v>
      </c>
      <c r="N535" s="12">
        <v>0</v>
      </c>
      <c r="O535" s="37"/>
      <c r="Q535" s="12">
        <v>159</v>
      </c>
      <c r="R535" s="37"/>
      <c r="T535" s="37">
        <v>1119</v>
      </c>
      <c r="U535" s="12">
        <v>0</v>
      </c>
      <c r="V535" s="37"/>
      <c r="X535" s="37">
        <v>2963</v>
      </c>
      <c r="Y535" s="12">
        <v>0</v>
      </c>
      <c r="Z535" s="37">
        <v>917</v>
      </c>
      <c r="AA535" s="12">
        <v>0</v>
      </c>
      <c r="AB535" s="37"/>
      <c r="AD535" s="37">
        <v>2674</v>
      </c>
      <c r="AE535" s="12">
        <v>0</v>
      </c>
      <c r="AF535" s="37"/>
      <c r="AH535" s="37">
        <v>20079</v>
      </c>
      <c r="AI535" s="12">
        <v>0</v>
      </c>
      <c r="AN535" s="37">
        <v>117889</v>
      </c>
      <c r="AO535" s="12">
        <v>0.01</v>
      </c>
      <c r="AP535" s="37">
        <v>17317</v>
      </c>
      <c r="AQ535" s="12">
        <v>0</v>
      </c>
      <c r="AR535" s="37">
        <v>0</v>
      </c>
      <c r="AS535" s="12">
        <v>0</v>
      </c>
      <c r="AT535" s="37"/>
      <c r="AV535" s="37"/>
      <c r="AX535" s="37"/>
      <c r="BA535" s="12">
        <v>29</v>
      </c>
      <c r="BB535" s="12">
        <v>53</v>
      </c>
      <c r="BC535" s="12">
        <v>31</v>
      </c>
      <c r="BE535" s="12">
        <v>0</v>
      </c>
      <c r="BH535" s="12">
        <v>75</v>
      </c>
      <c r="BI535" s="12">
        <v>700</v>
      </c>
      <c r="BJ535" s="12">
        <v>24</v>
      </c>
      <c r="BK535" s="12">
        <v>10</v>
      </c>
      <c r="BM535" s="12">
        <v>0</v>
      </c>
      <c r="BN535" s="12">
        <v>0</v>
      </c>
      <c r="BQ535" s="12">
        <v>0</v>
      </c>
      <c r="BV535" s="12">
        <v>0</v>
      </c>
      <c r="BY535" s="12">
        <v>0</v>
      </c>
      <c r="BZ535" s="12">
        <v>0</v>
      </c>
      <c r="CB535" s="12">
        <v>0</v>
      </c>
      <c r="CC535" s="12">
        <v>0</v>
      </c>
      <c r="CD535" s="12">
        <v>0</v>
      </c>
      <c r="CE535" s="12">
        <v>0</v>
      </c>
      <c r="CG535" s="12" t="s">
        <v>934</v>
      </c>
      <c r="CH535" s="12">
        <v>47.658000000000001</v>
      </c>
      <c r="CI535" s="12" t="s">
        <v>1221</v>
      </c>
      <c r="CJ535" s="12" t="s">
        <v>968</v>
      </c>
      <c r="CK535" s="12" t="s">
        <v>932</v>
      </c>
      <c r="CL535" s="37">
        <v>1325556818</v>
      </c>
      <c r="CM535" s="12">
        <v>13847</v>
      </c>
      <c r="CN535" s="12" t="s">
        <v>1509</v>
      </c>
      <c r="CO535" s="12" t="s">
        <v>1507</v>
      </c>
      <c r="CP535" s="12">
        <v>2129.7319088893369</v>
      </c>
      <c r="CQ535" s="12">
        <v>54</v>
      </c>
      <c r="CS535" s="12"/>
      <c r="CT535" s="36" t="str">
        <f t="shared" si="8"/>
        <v>1bn - 50bn</v>
      </c>
      <c r="CU535" s="36" t="str">
        <f>VLOOKUP(CK535,Mapping!B:C,2,FALSE)</f>
        <v>US/CA</v>
      </c>
    </row>
    <row r="536" spans="1:99" ht="16" customHeight="1" x14ac:dyDescent="0.35">
      <c r="A536" s="12" t="s">
        <v>889</v>
      </c>
      <c r="B536" s="12" t="s">
        <v>925</v>
      </c>
      <c r="C536" s="12">
        <v>534</v>
      </c>
      <c r="D536" s="12">
        <v>16</v>
      </c>
      <c r="E536" s="37">
        <v>1595629</v>
      </c>
      <c r="G536" s="37">
        <v>797</v>
      </c>
      <c r="H536" s="12">
        <v>0</v>
      </c>
      <c r="I536" s="37"/>
      <c r="K536" s="37"/>
      <c r="M536" s="37">
        <v>10664</v>
      </c>
      <c r="N536" s="12">
        <v>0</v>
      </c>
      <c r="O536" s="37"/>
      <c r="R536" s="37"/>
      <c r="T536" s="37">
        <v>1679</v>
      </c>
      <c r="U536" s="12">
        <v>0</v>
      </c>
      <c r="V536" s="37"/>
      <c r="X536" s="37">
        <v>2248</v>
      </c>
      <c r="Y536" s="12">
        <v>0</v>
      </c>
      <c r="Z536" s="37">
        <v>1597</v>
      </c>
      <c r="AA536" s="12">
        <v>0</v>
      </c>
      <c r="AB536" s="37"/>
      <c r="AD536" s="37"/>
      <c r="AF536" s="37"/>
      <c r="AH536" s="37"/>
      <c r="AN536" s="37"/>
      <c r="AP536" s="37">
        <v>201798</v>
      </c>
      <c r="AQ536" s="12">
        <v>0.02</v>
      </c>
      <c r="AR536" s="37"/>
      <c r="AT536" s="37">
        <v>1376846</v>
      </c>
      <c r="AU536" s="12">
        <v>0.13</v>
      </c>
      <c r="AV536" s="37"/>
      <c r="AX536" s="37"/>
      <c r="BA536" s="12">
        <v>22</v>
      </c>
      <c r="BB536" s="12">
        <v>85</v>
      </c>
      <c r="BC536" s="12">
        <v>54</v>
      </c>
      <c r="BD536" s="12">
        <v>129160</v>
      </c>
      <c r="BH536" s="12">
        <v>874</v>
      </c>
      <c r="BK536" s="12">
        <v>15</v>
      </c>
      <c r="BN536" s="12">
        <v>0</v>
      </c>
      <c r="BV536" s="12">
        <v>0</v>
      </c>
      <c r="BZ536" s="12">
        <v>0</v>
      </c>
      <c r="CC536" s="12">
        <v>0</v>
      </c>
      <c r="CD536" s="12">
        <v>0</v>
      </c>
      <c r="CE536" s="12">
        <v>0</v>
      </c>
      <c r="CF536" s="12">
        <v>0.11</v>
      </c>
      <c r="CG536" s="12" t="s">
        <v>929</v>
      </c>
      <c r="CH536" s="12">
        <v>18.132000000000001</v>
      </c>
      <c r="CI536" s="12" t="s">
        <v>1288</v>
      </c>
      <c r="CJ536" s="12" t="s">
        <v>1149</v>
      </c>
      <c r="CK536" s="12" t="s">
        <v>932</v>
      </c>
      <c r="CL536" s="37">
        <v>1024683517</v>
      </c>
      <c r="CM536" s="12">
        <v>1538</v>
      </c>
      <c r="CN536" s="12" t="s">
        <v>1509</v>
      </c>
      <c r="CO536" s="12" t="s">
        <v>1507</v>
      </c>
      <c r="CP536" s="12">
        <v>4368.070953436807</v>
      </c>
      <c r="CQ536" s="12">
        <v>84</v>
      </c>
      <c r="CS536" s="12"/>
      <c r="CT536" s="36" t="str">
        <f t="shared" si="8"/>
        <v>1bn - 50bn</v>
      </c>
      <c r="CU536" s="36" t="str">
        <f>VLOOKUP(CK536,Mapping!B:C,2,FALSE)</f>
        <v>US/CA</v>
      </c>
    </row>
    <row r="537" spans="1:99" ht="16" customHeight="1" x14ac:dyDescent="0.35">
      <c r="A537" s="12" t="s">
        <v>890</v>
      </c>
      <c r="B537" s="12" t="s">
        <v>925</v>
      </c>
      <c r="C537" s="12">
        <v>534</v>
      </c>
      <c r="D537" s="12">
        <v>16</v>
      </c>
      <c r="E537" s="37">
        <v>132915</v>
      </c>
      <c r="G537" s="37">
        <v>797</v>
      </c>
      <c r="H537" s="12">
        <v>0</v>
      </c>
      <c r="I537" s="37"/>
      <c r="K537" s="37"/>
      <c r="M537" s="37">
        <v>9410</v>
      </c>
      <c r="N537" s="12">
        <v>0</v>
      </c>
      <c r="O537" s="37"/>
      <c r="Q537" s="12">
        <v>0</v>
      </c>
      <c r="R537" s="37"/>
      <c r="T537" s="37">
        <v>448</v>
      </c>
      <c r="U537" s="12">
        <v>0</v>
      </c>
      <c r="V537" s="37"/>
      <c r="X537" s="37">
        <v>3065</v>
      </c>
      <c r="Y537" s="12">
        <v>0</v>
      </c>
      <c r="Z537" s="37">
        <v>118280</v>
      </c>
      <c r="AA537" s="12">
        <v>0.02</v>
      </c>
      <c r="AB537" s="37"/>
      <c r="AD537" s="37">
        <v>446</v>
      </c>
      <c r="AE537" s="12">
        <v>0</v>
      </c>
      <c r="AF537" s="37"/>
      <c r="AH537" s="37">
        <v>0</v>
      </c>
      <c r="AI537" s="12">
        <v>0</v>
      </c>
      <c r="AN537" s="37"/>
      <c r="AP537" s="37"/>
      <c r="AR537" s="37">
        <v>0</v>
      </c>
      <c r="AS537" s="12">
        <v>0</v>
      </c>
      <c r="AT537" s="37">
        <v>469</v>
      </c>
      <c r="AU537" s="12">
        <v>0</v>
      </c>
      <c r="AV537" s="37"/>
      <c r="AX537" s="37"/>
      <c r="BA537" s="12">
        <v>30</v>
      </c>
      <c r="BB537" s="12">
        <v>75</v>
      </c>
      <c r="BC537" s="12">
        <v>4000</v>
      </c>
      <c r="BD537" s="12">
        <v>44</v>
      </c>
      <c r="BE537" s="12">
        <v>0</v>
      </c>
      <c r="BJ537" s="12">
        <v>4</v>
      </c>
      <c r="BK537" s="12">
        <v>4</v>
      </c>
      <c r="BM537" s="12">
        <v>0</v>
      </c>
      <c r="BN537" s="12">
        <v>0</v>
      </c>
      <c r="BQ537" s="12">
        <v>0</v>
      </c>
      <c r="BZ537" s="12">
        <v>0</v>
      </c>
      <c r="CB537" s="12">
        <v>0</v>
      </c>
      <c r="CC537" s="12">
        <v>0</v>
      </c>
      <c r="CD537" s="12">
        <v>0</v>
      </c>
      <c r="CE537" s="12">
        <v>0</v>
      </c>
      <c r="CF537" s="12">
        <v>0</v>
      </c>
      <c r="CG537" s="12" t="s">
        <v>934</v>
      </c>
      <c r="CH537" s="12">
        <v>63.603000000000002</v>
      </c>
      <c r="CI537" s="12" t="s">
        <v>1289</v>
      </c>
      <c r="CJ537" s="12" t="s">
        <v>936</v>
      </c>
      <c r="CK537" s="12" t="s">
        <v>932</v>
      </c>
      <c r="CL537" s="37">
        <v>558046045</v>
      </c>
      <c r="CM537" s="12">
        <v>14241</v>
      </c>
      <c r="CN537" s="12" t="s">
        <v>1509</v>
      </c>
      <c r="CO537" s="12" t="s">
        <v>1507</v>
      </c>
      <c r="CP537" s="12">
        <v>247.20822414835717</v>
      </c>
      <c r="CQ537" s="12">
        <v>57</v>
      </c>
      <c r="CS537" s="12"/>
      <c r="CT537" s="36" t="str">
        <f t="shared" si="8"/>
        <v>500mn - 1bn</v>
      </c>
      <c r="CU537" s="36" t="str">
        <f>VLOOKUP(CK537,Mapping!B:C,2,FALSE)</f>
        <v>US/CA</v>
      </c>
    </row>
    <row r="538" spans="1:99" ht="16" customHeight="1" x14ac:dyDescent="0.35">
      <c r="A538" s="12" t="s">
        <v>891</v>
      </c>
      <c r="B538" s="12" t="s">
        <v>925</v>
      </c>
      <c r="C538" s="12">
        <v>534</v>
      </c>
      <c r="D538" s="12">
        <v>16</v>
      </c>
      <c r="E538" s="37">
        <v>1394207</v>
      </c>
      <c r="G538" s="37">
        <v>797</v>
      </c>
      <c r="H538" s="12">
        <v>0</v>
      </c>
      <c r="I538" s="37"/>
      <c r="K538" s="37"/>
      <c r="M538" s="37">
        <v>511500</v>
      </c>
      <c r="N538" s="12">
        <v>0.05</v>
      </c>
      <c r="O538" s="37"/>
      <c r="Q538" s="12">
        <v>636</v>
      </c>
      <c r="R538" s="37"/>
      <c r="T538" s="37">
        <v>1791</v>
      </c>
      <c r="U538" s="12">
        <v>0</v>
      </c>
      <c r="V538" s="37"/>
      <c r="X538" s="37">
        <v>1124</v>
      </c>
      <c r="Y538" s="12">
        <v>0</v>
      </c>
      <c r="Z538" s="37"/>
      <c r="AB538" s="37"/>
      <c r="AD538" s="37">
        <v>8022</v>
      </c>
      <c r="AE538" s="12">
        <v>0</v>
      </c>
      <c r="AF538" s="37"/>
      <c r="AH538" s="37">
        <v>80314</v>
      </c>
      <c r="AI538" s="12">
        <v>0.01</v>
      </c>
      <c r="AN538" s="37">
        <v>741016</v>
      </c>
      <c r="AO538" s="12">
        <v>7.0000000000000007E-2</v>
      </c>
      <c r="AP538" s="37">
        <v>48487</v>
      </c>
      <c r="AQ538" s="12">
        <v>0</v>
      </c>
      <c r="AR538" s="37">
        <v>1156</v>
      </c>
      <c r="AS538" s="12">
        <v>0</v>
      </c>
      <c r="AT538" s="37"/>
      <c r="AV538" s="37"/>
      <c r="AX538" s="37"/>
      <c r="BA538" s="12">
        <v>11</v>
      </c>
      <c r="BB538" s="12">
        <v>4077</v>
      </c>
      <c r="BE538" s="12">
        <v>31</v>
      </c>
      <c r="BH538" s="12">
        <v>210</v>
      </c>
      <c r="BI538" s="12">
        <v>4400</v>
      </c>
      <c r="BJ538" s="12">
        <v>72</v>
      </c>
      <c r="BK538" s="12">
        <v>16</v>
      </c>
      <c r="BM538" s="12">
        <v>0</v>
      </c>
      <c r="BN538" s="12">
        <v>0</v>
      </c>
      <c r="BQ538" s="12">
        <v>0</v>
      </c>
      <c r="BV538" s="12">
        <v>0</v>
      </c>
      <c r="BY538" s="12">
        <v>0</v>
      </c>
      <c r="BZ538" s="12">
        <v>0</v>
      </c>
      <c r="CB538" s="12">
        <v>0</v>
      </c>
      <c r="CC538" s="12">
        <v>0</v>
      </c>
      <c r="CE538" s="12">
        <v>0</v>
      </c>
      <c r="CG538" s="12" t="s">
        <v>991</v>
      </c>
      <c r="CH538" s="12">
        <v>22.236000000000001</v>
      </c>
      <c r="CI538" s="12" t="s">
        <v>1290</v>
      </c>
      <c r="CJ538" s="12" t="s">
        <v>1114</v>
      </c>
      <c r="CK538" s="12" t="s">
        <v>932</v>
      </c>
      <c r="CL538" s="37">
        <v>1100251081</v>
      </c>
      <c r="CM538" s="12">
        <v>13272</v>
      </c>
      <c r="CN538" s="12" t="s">
        <v>1534</v>
      </c>
      <c r="CO538" s="12" t="s">
        <v>1507</v>
      </c>
      <c r="CP538" s="12">
        <v>6128.7845192501509</v>
      </c>
      <c r="CQ538" s="12">
        <v>66</v>
      </c>
      <c r="CS538" s="12"/>
      <c r="CT538" s="36" t="str">
        <f t="shared" si="8"/>
        <v>1bn - 50bn</v>
      </c>
      <c r="CU538" s="36" t="str">
        <f>VLOOKUP(CK538,Mapping!B:C,2,FALSE)</f>
        <v>US/CA</v>
      </c>
    </row>
    <row r="539" spans="1:99" ht="16" customHeight="1" x14ac:dyDescent="0.35">
      <c r="A539" s="12" t="s">
        <v>892</v>
      </c>
      <c r="B539" s="12" t="s">
        <v>925</v>
      </c>
      <c r="C539" s="12">
        <v>537</v>
      </c>
      <c r="D539" s="12">
        <v>15</v>
      </c>
      <c r="E539" s="37">
        <v>70015450</v>
      </c>
      <c r="G539" s="37">
        <v>747</v>
      </c>
      <c r="H539" s="12">
        <v>0</v>
      </c>
      <c r="I539" s="37"/>
      <c r="K539" s="37"/>
      <c r="M539" s="37">
        <v>45953865</v>
      </c>
      <c r="N539" s="12">
        <v>0.23</v>
      </c>
      <c r="O539" s="37"/>
      <c r="Q539" s="12">
        <v>35406</v>
      </c>
      <c r="R539" s="37"/>
      <c r="T539" s="37">
        <v>129627</v>
      </c>
      <c r="U539" s="12">
        <v>0</v>
      </c>
      <c r="V539" s="37"/>
      <c r="X539" s="37">
        <v>94517</v>
      </c>
      <c r="Y539" s="12">
        <v>0</v>
      </c>
      <c r="Z539" s="37">
        <v>39180</v>
      </c>
      <c r="AA539" s="12">
        <v>0</v>
      </c>
      <c r="AB539" s="37"/>
      <c r="AD539" s="37">
        <v>44568</v>
      </c>
      <c r="AE539" s="12">
        <v>0</v>
      </c>
      <c r="AF539" s="37"/>
      <c r="AH539" s="37">
        <v>4471070</v>
      </c>
      <c r="AI539" s="12">
        <v>0.02</v>
      </c>
      <c r="AN539" s="37">
        <v>18420150</v>
      </c>
      <c r="AO539" s="12">
        <v>0.09</v>
      </c>
      <c r="AP539" s="37">
        <v>846905</v>
      </c>
      <c r="AQ539" s="12">
        <v>0</v>
      </c>
      <c r="AR539" s="37">
        <v>11672</v>
      </c>
      <c r="AS539" s="12">
        <v>0</v>
      </c>
      <c r="AT539" s="37">
        <v>2740</v>
      </c>
      <c r="AU539" s="12">
        <v>0</v>
      </c>
      <c r="AV539" s="37">
        <v>409</v>
      </c>
      <c r="AW539" s="12">
        <v>0</v>
      </c>
      <c r="AX539" s="37"/>
      <c r="BA539" s="12">
        <v>925</v>
      </c>
      <c r="BB539" s="12">
        <v>366283</v>
      </c>
      <c r="BC539" s="12">
        <v>1325</v>
      </c>
      <c r="BD539" s="12">
        <v>257</v>
      </c>
      <c r="BE539" s="12">
        <v>313</v>
      </c>
      <c r="BH539" s="12">
        <v>3668</v>
      </c>
      <c r="BI539" s="12">
        <v>109375</v>
      </c>
      <c r="BJ539" s="12">
        <v>400</v>
      </c>
      <c r="BK539" s="12">
        <v>1158</v>
      </c>
      <c r="BL539" s="12">
        <v>151</v>
      </c>
      <c r="BM539" s="12">
        <v>0</v>
      </c>
      <c r="BN539" s="12">
        <v>0</v>
      </c>
      <c r="BQ539" s="12">
        <v>0.01</v>
      </c>
      <c r="BV539" s="12">
        <v>0</v>
      </c>
      <c r="BY539" s="12">
        <v>0.01</v>
      </c>
      <c r="BZ539" s="12">
        <v>0</v>
      </c>
      <c r="CA539" s="12">
        <v>0</v>
      </c>
      <c r="CB539" s="12">
        <v>0</v>
      </c>
      <c r="CC539" s="12">
        <v>0.02</v>
      </c>
      <c r="CD539" s="12">
        <v>0</v>
      </c>
      <c r="CE539" s="12">
        <v>0</v>
      </c>
      <c r="CF539" s="12">
        <v>0</v>
      </c>
      <c r="CG539" s="12" t="s">
        <v>929</v>
      </c>
      <c r="CH539" s="12">
        <v>36.430999999999997</v>
      </c>
      <c r="CI539" s="12" t="s">
        <v>941</v>
      </c>
      <c r="CJ539" s="12" t="s">
        <v>941</v>
      </c>
      <c r="CK539" s="12" t="s">
        <v>932</v>
      </c>
      <c r="CL539" s="37">
        <v>19608011524</v>
      </c>
      <c r="CM539" s="12">
        <v>1474</v>
      </c>
      <c r="CN539" s="12" t="s">
        <v>1509</v>
      </c>
      <c r="CO539" s="12" t="s">
        <v>1507</v>
      </c>
      <c r="CP539" s="12">
        <v>84832.71517839146</v>
      </c>
      <c r="CQ539" s="12">
        <v>51</v>
      </c>
      <c r="CS539" s="12"/>
      <c r="CT539" s="36" t="str">
        <f t="shared" si="8"/>
        <v>1bn - 50bn</v>
      </c>
      <c r="CU539" s="36" t="str">
        <f>VLOOKUP(CK539,Mapping!B:C,2,FALSE)</f>
        <v>US/CA</v>
      </c>
    </row>
    <row r="540" spans="1:99" ht="16" customHeight="1" x14ac:dyDescent="0.35">
      <c r="A540" s="12" t="s">
        <v>893</v>
      </c>
      <c r="B540" s="12" t="s">
        <v>925</v>
      </c>
      <c r="C540" s="12">
        <v>538</v>
      </c>
      <c r="D540" s="12">
        <v>12</v>
      </c>
      <c r="E540" s="37">
        <v>24891537</v>
      </c>
      <c r="G540" s="37">
        <v>597</v>
      </c>
      <c r="H540" s="12">
        <v>0</v>
      </c>
      <c r="I540" s="37"/>
      <c r="K540" s="37"/>
      <c r="M540" s="37">
        <v>610488</v>
      </c>
      <c r="N540" s="12">
        <v>0.01</v>
      </c>
      <c r="O540" s="37">
        <v>69436</v>
      </c>
      <c r="P540" s="12">
        <v>0</v>
      </c>
      <c r="Q540" s="12">
        <v>140975</v>
      </c>
      <c r="R540" s="37">
        <v>1355</v>
      </c>
      <c r="S540" s="12">
        <v>0</v>
      </c>
      <c r="T540" s="37">
        <v>47127</v>
      </c>
      <c r="U540" s="12">
        <v>0</v>
      </c>
      <c r="V540" s="37"/>
      <c r="X540" s="37">
        <v>31063</v>
      </c>
      <c r="Y540" s="12">
        <v>0</v>
      </c>
      <c r="Z540" s="37">
        <v>769</v>
      </c>
      <c r="AA540" s="12">
        <v>0</v>
      </c>
      <c r="AB540" s="37"/>
      <c r="AD540" s="37">
        <v>1652581</v>
      </c>
      <c r="AE540" s="12">
        <v>0.02</v>
      </c>
      <c r="AF540" s="37"/>
      <c r="AH540" s="37">
        <v>17802323</v>
      </c>
      <c r="AI540" s="12">
        <v>0.19</v>
      </c>
      <c r="AL540" s="12">
        <v>4964</v>
      </c>
      <c r="AN540" s="37">
        <v>3549300</v>
      </c>
      <c r="AO540" s="12">
        <v>0.04</v>
      </c>
      <c r="AP540" s="37">
        <v>1126051</v>
      </c>
      <c r="AQ540" s="12">
        <v>0.01</v>
      </c>
      <c r="AR540" s="37">
        <v>447</v>
      </c>
      <c r="AS540" s="12">
        <v>0</v>
      </c>
      <c r="AT540" s="37"/>
      <c r="AV540" s="37"/>
      <c r="AX540" s="37"/>
      <c r="AZ540" s="12">
        <v>128</v>
      </c>
      <c r="BA540" s="12">
        <v>304</v>
      </c>
      <c r="BB540" s="12">
        <v>4866</v>
      </c>
      <c r="BC540" s="12">
        <v>26</v>
      </c>
      <c r="BE540" s="12">
        <v>12</v>
      </c>
      <c r="BH540" s="12">
        <v>4877</v>
      </c>
      <c r="BI540" s="12">
        <v>21075</v>
      </c>
      <c r="BJ540" s="12">
        <v>14832</v>
      </c>
      <c r="BK540" s="12">
        <v>421</v>
      </c>
      <c r="BM540" s="12">
        <v>0</v>
      </c>
      <c r="BN540" s="12">
        <v>0</v>
      </c>
      <c r="BQ540" s="12">
        <v>0.03</v>
      </c>
      <c r="BU540" s="12">
        <v>0</v>
      </c>
      <c r="BV540" s="12">
        <v>0</v>
      </c>
      <c r="BX540" s="12">
        <v>0</v>
      </c>
      <c r="BY540" s="12">
        <v>0</v>
      </c>
      <c r="BZ540" s="12">
        <v>0</v>
      </c>
      <c r="CB540" s="12">
        <v>0.01</v>
      </c>
      <c r="CC540" s="12">
        <v>0</v>
      </c>
      <c r="CD540" s="12">
        <v>0</v>
      </c>
      <c r="CE540" s="12">
        <v>0</v>
      </c>
      <c r="CG540" s="12" t="s">
        <v>1058</v>
      </c>
      <c r="CH540" s="12">
        <v>35.529000000000003</v>
      </c>
      <c r="CI540" s="12" t="s">
        <v>1016</v>
      </c>
      <c r="CJ540" s="12" t="s">
        <v>1017</v>
      </c>
      <c r="CK540" s="12" t="s">
        <v>932</v>
      </c>
      <c r="CL540" s="37">
        <v>9450005220</v>
      </c>
      <c r="CM540" s="12">
        <v>536</v>
      </c>
      <c r="CN540" s="12" t="s">
        <v>1509</v>
      </c>
      <c r="CO540" s="12" t="s">
        <v>1507</v>
      </c>
      <c r="CP540" s="12">
        <v>131542.65269098972</v>
      </c>
      <c r="CQ540" s="12">
        <v>72</v>
      </c>
      <c r="CS540" s="12"/>
      <c r="CT540" s="36" t="str">
        <f t="shared" si="8"/>
        <v>1bn - 50bn</v>
      </c>
      <c r="CU540" s="36" t="str">
        <f>VLOOKUP(CK540,Mapping!B:C,2,FALSE)</f>
        <v>US/CA</v>
      </c>
    </row>
    <row r="541" spans="1:99" ht="16" customHeight="1" x14ac:dyDescent="0.35">
      <c r="A541" s="12" t="s">
        <v>894</v>
      </c>
      <c r="B541" s="12" t="s">
        <v>925</v>
      </c>
      <c r="C541" s="12">
        <v>539</v>
      </c>
      <c r="D541" s="12">
        <v>9</v>
      </c>
      <c r="E541" s="37">
        <v>146137</v>
      </c>
      <c r="G541" s="37">
        <v>448</v>
      </c>
      <c r="H541" s="12">
        <v>0</v>
      </c>
      <c r="I541" s="37"/>
      <c r="K541" s="37"/>
      <c r="M541" s="37">
        <v>26974</v>
      </c>
      <c r="N541" s="12">
        <v>0.03</v>
      </c>
      <c r="O541" s="37"/>
      <c r="Q541" s="12">
        <v>192</v>
      </c>
      <c r="R541" s="37"/>
      <c r="T541" s="37">
        <v>1119</v>
      </c>
      <c r="U541" s="12">
        <v>0</v>
      </c>
      <c r="V541" s="37"/>
      <c r="X541" s="37">
        <v>3270</v>
      </c>
      <c r="Y541" s="12">
        <v>0</v>
      </c>
      <c r="Z541" s="37">
        <v>2247</v>
      </c>
      <c r="AA541" s="12">
        <v>0</v>
      </c>
      <c r="AB541" s="37"/>
      <c r="AD541" s="37"/>
      <c r="AF541" s="37"/>
      <c r="AH541" s="37">
        <v>24246</v>
      </c>
      <c r="AI541" s="12">
        <v>0.02</v>
      </c>
      <c r="AN541" s="37">
        <v>25262</v>
      </c>
      <c r="AO541" s="12">
        <v>0.02</v>
      </c>
      <c r="AP541" s="37">
        <v>62571</v>
      </c>
      <c r="AQ541" s="12">
        <v>0.06</v>
      </c>
      <c r="AR541" s="37"/>
      <c r="AT541" s="37"/>
      <c r="AV541" s="37"/>
      <c r="AX541" s="37"/>
      <c r="BA541" s="12">
        <v>32</v>
      </c>
      <c r="BB541" s="12">
        <v>215</v>
      </c>
      <c r="BC541" s="12">
        <v>76</v>
      </c>
      <c r="BH541" s="12">
        <v>271</v>
      </c>
      <c r="BI541" s="12">
        <v>150</v>
      </c>
      <c r="BK541" s="12">
        <v>10</v>
      </c>
      <c r="BN541" s="12">
        <v>0</v>
      </c>
      <c r="BQ541" s="12">
        <v>0</v>
      </c>
      <c r="BV541" s="12">
        <v>0</v>
      </c>
      <c r="BY541" s="12">
        <v>0</v>
      </c>
      <c r="BZ541" s="12">
        <v>0</v>
      </c>
      <c r="CC541" s="12">
        <v>0</v>
      </c>
      <c r="CD541" s="12">
        <v>0</v>
      </c>
      <c r="CE541" s="12">
        <v>0</v>
      </c>
      <c r="CG541" s="12" t="s">
        <v>959</v>
      </c>
      <c r="CI541" s="12" t="s">
        <v>1291</v>
      </c>
      <c r="CJ541" s="12" t="s">
        <v>1097</v>
      </c>
      <c r="CK541" s="12" t="s">
        <v>932</v>
      </c>
      <c r="CL541" s="37">
        <v>107378065</v>
      </c>
      <c r="CM541" s="12">
        <v>14206</v>
      </c>
      <c r="CN541" s="12" t="s">
        <v>1509</v>
      </c>
      <c r="CO541" s="12" t="s">
        <v>1507</v>
      </c>
      <c r="CP541" s="12">
        <v>325.74077806893774</v>
      </c>
      <c r="CQ541" s="12">
        <v>68</v>
      </c>
      <c r="CS541" s="12"/>
      <c r="CT541" s="36" t="str">
        <f t="shared" si="8"/>
        <v>500mn</v>
      </c>
      <c r="CU541" s="36" t="str">
        <f>VLOOKUP(CK541,Mapping!B:C,2,FALSE)</f>
        <v>US/CA</v>
      </c>
    </row>
    <row r="542" spans="1:99" ht="16" customHeight="1" x14ac:dyDescent="0.35">
      <c r="A542" s="12" t="s">
        <v>209</v>
      </c>
      <c r="B542" s="12" t="s">
        <v>933</v>
      </c>
      <c r="E542" s="37">
        <v>499582528</v>
      </c>
      <c r="F542" s="12">
        <v>227599</v>
      </c>
      <c r="G542" s="37" t="s">
        <v>1505</v>
      </c>
      <c r="I542" s="37">
        <v>11060734</v>
      </c>
      <c r="J542" s="12">
        <v>0.01</v>
      </c>
      <c r="K542" s="37">
        <v>104043879</v>
      </c>
      <c r="L542" s="12">
        <v>0.11</v>
      </c>
      <c r="M542" s="37">
        <v>30957380</v>
      </c>
      <c r="N542" s="12">
        <v>0.03</v>
      </c>
      <c r="O542" s="37">
        <v>46094891</v>
      </c>
      <c r="P542" s="12">
        <v>0.05</v>
      </c>
      <c r="Q542" s="12">
        <v>38734</v>
      </c>
      <c r="R542" s="37">
        <v>0</v>
      </c>
      <c r="S542" s="12">
        <v>0</v>
      </c>
      <c r="T542" s="37">
        <v>721901</v>
      </c>
      <c r="U542" s="12">
        <v>0</v>
      </c>
      <c r="V542" s="37">
        <v>21289979</v>
      </c>
      <c r="W542" s="12">
        <v>0.02</v>
      </c>
      <c r="X542" s="37">
        <v>19871149</v>
      </c>
      <c r="Y542" s="12">
        <v>0.02</v>
      </c>
      <c r="Z542" s="37">
        <v>0</v>
      </c>
      <c r="AA542" s="12">
        <v>0</v>
      </c>
      <c r="AB542" s="37">
        <v>158912</v>
      </c>
      <c r="AC542" s="12">
        <v>0</v>
      </c>
      <c r="AD542" s="37">
        <v>5879633</v>
      </c>
      <c r="AE542" s="12">
        <v>0.01</v>
      </c>
      <c r="AF542" s="37">
        <v>19496415</v>
      </c>
      <c r="AG542" s="12">
        <v>0.02</v>
      </c>
      <c r="AH542" s="37">
        <v>4891330</v>
      </c>
      <c r="AI542" s="12">
        <v>0.01</v>
      </c>
      <c r="AJ542" s="12">
        <v>11000</v>
      </c>
      <c r="AK542" s="12">
        <v>978440</v>
      </c>
      <c r="AL542" s="12">
        <v>3035213</v>
      </c>
      <c r="AN542" s="37">
        <v>190411722</v>
      </c>
      <c r="AO542" s="12">
        <v>0.2</v>
      </c>
      <c r="AP542" s="37">
        <v>42338068</v>
      </c>
      <c r="AQ542" s="12">
        <v>0.04</v>
      </c>
      <c r="AR542" s="37">
        <v>2366535</v>
      </c>
      <c r="AS542" s="12">
        <v>0</v>
      </c>
      <c r="AT542" s="37"/>
      <c r="AV542" s="37"/>
      <c r="AX542" s="37"/>
      <c r="AZ542" s="12">
        <v>0</v>
      </c>
      <c r="BA542" s="12">
        <v>194472</v>
      </c>
      <c r="BB542" s="12">
        <v>246751</v>
      </c>
      <c r="BC542" s="12">
        <v>0</v>
      </c>
      <c r="BE542" s="12">
        <v>63463</v>
      </c>
      <c r="BF542" s="12">
        <v>1445317</v>
      </c>
      <c r="BG542" s="12">
        <v>1684436</v>
      </c>
      <c r="BH542" s="12">
        <v>183369</v>
      </c>
      <c r="BI542" s="12">
        <v>1130625</v>
      </c>
      <c r="BJ542" s="12">
        <v>52770</v>
      </c>
      <c r="BK542" s="12">
        <v>6449</v>
      </c>
      <c r="BM542" s="12">
        <v>7.0000000000000007E-2</v>
      </c>
      <c r="BO542" s="12">
        <v>0.03</v>
      </c>
      <c r="BP542" s="12">
        <v>0.06</v>
      </c>
      <c r="BQ542" s="12">
        <v>0.01</v>
      </c>
      <c r="BR542" s="12">
        <v>0</v>
      </c>
      <c r="BS542" s="12">
        <v>0.02</v>
      </c>
      <c r="BT542" s="12">
        <v>0.03</v>
      </c>
      <c r="BU542" s="12">
        <v>0.02</v>
      </c>
      <c r="BV542" s="12">
        <v>0.16</v>
      </c>
      <c r="BX542" s="12">
        <v>0</v>
      </c>
      <c r="BY542" s="12">
        <v>0.15</v>
      </c>
      <c r="BZ542" s="12">
        <v>0</v>
      </c>
      <c r="CB542" s="12">
        <v>0.02</v>
      </c>
      <c r="CC542" s="12">
        <v>0.01</v>
      </c>
      <c r="CD542" s="12">
        <v>0</v>
      </c>
      <c r="CE542" s="12">
        <v>0</v>
      </c>
      <c r="CG542" s="12" t="s">
        <v>940</v>
      </c>
      <c r="CH542" s="12">
        <v>46.012</v>
      </c>
      <c r="CI542" s="12" t="s">
        <v>989</v>
      </c>
      <c r="CJ542" s="12"/>
      <c r="CK542" s="12" t="s">
        <v>990</v>
      </c>
      <c r="CL542" s="37">
        <v>95508207044</v>
      </c>
      <c r="CN542" s="12" t="s">
        <v>1506</v>
      </c>
      <c r="CS542" s="12"/>
      <c r="CT542" s="36" t="str">
        <f t="shared" si="8"/>
        <v>50bn - 100bn</v>
      </c>
      <c r="CU542" s="36" t="str">
        <f>VLOOKUP(CK542,Mapping!B:C,2,FALSE)</f>
        <v>EU</v>
      </c>
    </row>
    <row r="543" spans="1:99" ht="16" customHeight="1" x14ac:dyDescent="0.35">
      <c r="A543" s="12" t="s">
        <v>896</v>
      </c>
      <c r="B543" s="12" t="s">
        <v>925</v>
      </c>
      <c r="C543" s="12">
        <v>540</v>
      </c>
      <c r="D543" s="12">
        <v>6</v>
      </c>
      <c r="E543" s="37">
        <v>307082</v>
      </c>
      <c r="G543" s="37">
        <v>299</v>
      </c>
      <c r="H543" s="12">
        <v>0</v>
      </c>
      <c r="I543" s="37"/>
      <c r="K543" s="37"/>
      <c r="M543" s="37">
        <v>281909</v>
      </c>
      <c r="N543" s="12">
        <v>0.01</v>
      </c>
      <c r="O543" s="37"/>
      <c r="Q543" s="12">
        <v>8</v>
      </c>
      <c r="R543" s="37"/>
      <c r="T543" s="37"/>
      <c r="V543" s="37"/>
      <c r="X543" s="37"/>
      <c r="Z543" s="37"/>
      <c r="AB543" s="37"/>
      <c r="AD543" s="37">
        <v>4457</v>
      </c>
      <c r="AE543" s="12">
        <v>0</v>
      </c>
      <c r="AF543" s="37"/>
      <c r="AH543" s="37">
        <v>1010</v>
      </c>
      <c r="AI543" s="12">
        <v>0</v>
      </c>
      <c r="AN543" s="37">
        <v>8421</v>
      </c>
      <c r="AO543" s="12">
        <v>0</v>
      </c>
      <c r="AP543" s="37">
        <v>3002</v>
      </c>
      <c r="AQ543" s="12">
        <v>0</v>
      </c>
      <c r="AR543" s="37"/>
      <c r="AT543" s="37">
        <v>7984</v>
      </c>
      <c r="AU543" s="12">
        <v>0</v>
      </c>
      <c r="AV543" s="37"/>
      <c r="AX543" s="37"/>
      <c r="BB543" s="12">
        <v>2247</v>
      </c>
      <c r="BD543" s="12">
        <v>749</v>
      </c>
      <c r="BH543" s="12">
        <v>13</v>
      </c>
      <c r="BI543" s="12">
        <v>50</v>
      </c>
      <c r="BJ543" s="12">
        <v>40</v>
      </c>
      <c r="BN543" s="12">
        <v>0</v>
      </c>
      <c r="BQ543" s="12">
        <v>0</v>
      </c>
      <c r="BV543" s="12">
        <v>0</v>
      </c>
      <c r="BY543" s="12">
        <v>0</v>
      </c>
      <c r="CB543" s="12">
        <v>0</v>
      </c>
      <c r="CC543" s="12">
        <v>0</v>
      </c>
      <c r="CF543" s="12">
        <v>0</v>
      </c>
      <c r="CG543" s="12" t="s">
        <v>940</v>
      </c>
      <c r="CH543" s="12">
        <v>7.8</v>
      </c>
      <c r="CI543" s="12" t="s">
        <v>1292</v>
      </c>
      <c r="CJ543" s="12" t="s">
        <v>1072</v>
      </c>
      <c r="CK543" s="12" t="s">
        <v>932</v>
      </c>
      <c r="CL543" s="37">
        <v>3406879864</v>
      </c>
      <c r="CM543" s="12">
        <v>2520</v>
      </c>
      <c r="CN543" s="12" t="s">
        <v>1509</v>
      </c>
      <c r="CO543" s="12" t="s">
        <v>1507</v>
      </c>
      <c r="CP543" s="12">
        <v>24505.38197943963</v>
      </c>
      <c r="CQ543" s="12">
        <v>47</v>
      </c>
      <c r="CS543" s="12"/>
      <c r="CT543" s="36" t="str">
        <f t="shared" si="8"/>
        <v>1bn - 50bn</v>
      </c>
      <c r="CU543" s="36" t="str">
        <f>VLOOKUP(CK543,Mapping!B:C,2,FALSE)</f>
        <v>US/CA</v>
      </c>
    </row>
    <row r="544" spans="1:99" ht="16" customHeight="1" x14ac:dyDescent="0.35">
      <c r="A544" s="12" t="s">
        <v>897</v>
      </c>
      <c r="B544" s="12" t="s">
        <v>925</v>
      </c>
      <c r="C544" s="12">
        <v>540</v>
      </c>
      <c r="D544" s="12">
        <v>6</v>
      </c>
      <c r="E544" s="37">
        <v>194443</v>
      </c>
      <c r="G544" s="37">
        <v>299</v>
      </c>
      <c r="H544" s="12">
        <v>0</v>
      </c>
      <c r="I544" s="37"/>
      <c r="K544" s="37"/>
      <c r="M544" s="37"/>
      <c r="O544" s="37"/>
      <c r="Q544" s="12">
        <v>646</v>
      </c>
      <c r="R544" s="37"/>
      <c r="T544" s="37"/>
      <c r="V544" s="37"/>
      <c r="X544" s="37">
        <v>32187</v>
      </c>
      <c r="Y544" s="12">
        <v>0.02</v>
      </c>
      <c r="Z544" s="37">
        <v>207</v>
      </c>
      <c r="AA544" s="12">
        <v>0</v>
      </c>
      <c r="AB544" s="37"/>
      <c r="AD544" s="37"/>
      <c r="AF544" s="37"/>
      <c r="AH544" s="37">
        <v>81577</v>
      </c>
      <c r="AI544" s="12">
        <v>0.05</v>
      </c>
      <c r="AN544" s="37">
        <v>75786</v>
      </c>
      <c r="AO544" s="12">
        <v>0.04</v>
      </c>
      <c r="AP544" s="37">
        <v>4387</v>
      </c>
      <c r="AQ544" s="12">
        <v>0</v>
      </c>
      <c r="AR544" s="37"/>
      <c r="AT544" s="37"/>
      <c r="AV544" s="37"/>
      <c r="AX544" s="37"/>
      <c r="BA544" s="12">
        <v>315</v>
      </c>
      <c r="BC544" s="12">
        <v>7</v>
      </c>
      <c r="BH544" s="12">
        <v>19</v>
      </c>
      <c r="BI544" s="12">
        <v>450</v>
      </c>
      <c r="BN544" s="12">
        <v>0</v>
      </c>
      <c r="BQ544" s="12">
        <v>0</v>
      </c>
      <c r="BV544" s="12">
        <v>0</v>
      </c>
      <c r="BY544" s="12">
        <v>0</v>
      </c>
      <c r="BZ544" s="12">
        <v>0</v>
      </c>
      <c r="CD544" s="12">
        <v>0</v>
      </c>
      <c r="CG544" s="12" t="s">
        <v>934</v>
      </c>
      <c r="CH544" s="12">
        <v>69.462999999999994</v>
      </c>
      <c r="CI544" s="12" t="s">
        <v>1293</v>
      </c>
      <c r="CJ544" s="12" t="s">
        <v>1017</v>
      </c>
      <c r="CK544" s="12" t="s">
        <v>932</v>
      </c>
      <c r="CL544" s="37">
        <v>168867694</v>
      </c>
      <c r="CM544" s="12">
        <v>13932</v>
      </c>
      <c r="CN544" s="12" t="s">
        <v>1509</v>
      </c>
      <c r="CO544" s="12" t="s">
        <v>1507</v>
      </c>
      <c r="CP544" s="12">
        <v>1372.0419270308405</v>
      </c>
      <c r="CQ544" s="12">
        <v>65</v>
      </c>
      <c r="CS544" s="12"/>
      <c r="CT544" s="36" t="str">
        <f t="shared" si="8"/>
        <v>500mn</v>
      </c>
      <c r="CU544" s="36" t="str">
        <f>VLOOKUP(CK544,Mapping!B:C,2,FALSE)</f>
        <v>US/CA</v>
      </c>
    </row>
    <row r="545" spans="1:99" ht="16" customHeight="1" x14ac:dyDescent="0.35">
      <c r="A545" s="12" t="s">
        <v>898</v>
      </c>
      <c r="B545" s="12" t="s">
        <v>925</v>
      </c>
      <c r="C545" s="12">
        <v>543</v>
      </c>
      <c r="D545" s="12">
        <v>5</v>
      </c>
      <c r="E545" s="37">
        <v>176005</v>
      </c>
      <c r="G545" s="37">
        <v>249</v>
      </c>
      <c r="H545" s="12">
        <v>0</v>
      </c>
      <c r="I545" s="37"/>
      <c r="K545" s="37"/>
      <c r="M545" s="37">
        <v>54701</v>
      </c>
      <c r="N545" s="12">
        <v>0.01</v>
      </c>
      <c r="O545" s="37"/>
      <c r="Q545" s="12">
        <v>66</v>
      </c>
      <c r="R545" s="37"/>
      <c r="T545" s="37">
        <v>58545</v>
      </c>
      <c r="U545" s="12">
        <v>0.01</v>
      </c>
      <c r="V545" s="37"/>
      <c r="X545" s="37">
        <v>6744</v>
      </c>
      <c r="Y545" s="12">
        <v>0</v>
      </c>
      <c r="Z545" s="37">
        <v>16707</v>
      </c>
      <c r="AA545" s="12">
        <v>0</v>
      </c>
      <c r="AB545" s="37"/>
      <c r="AD545" s="37">
        <v>7242</v>
      </c>
      <c r="AE545" s="12">
        <v>0</v>
      </c>
      <c r="AF545" s="37"/>
      <c r="AH545" s="37">
        <v>8334</v>
      </c>
      <c r="AI545" s="12">
        <v>0</v>
      </c>
      <c r="AN545" s="37">
        <v>12631</v>
      </c>
      <c r="AO545" s="12">
        <v>0</v>
      </c>
      <c r="AP545" s="37">
        <v>10852</v>
      </c>
      <c r="AQ545" s="12">
        <v>0</v>
      </c>
      <c r="AR545" s="37"/>
      <c r="AT545" s="37"/>
      <c r="AV545" s="37"/>
      <c r="AX545" s="37"/>
      <c r="BA545" s="12">
        <v>66</v>
      </c>
      <c r="BB545" s="12">
        <v>436</v>
      </c>
      <c r="BC545" s="12">
        <v>565</v>
      </c>
      <c r="BH545" s="12">
        <v>47</v>
      </c>
      <c r="BI545" s="12">
        <v>75</v>
      </c>
      <c r="BJ545" s="12">
        <v>65</v>
      </c>
      <c r="BK545" s="12">
        <v>523</v>
      </c>
      <c r="BN545" s="12">
        <v>0</v>
      </c>
      <c r="BQ545" s="12">
        <v>0</v>
      </c>
      <c r="BV545" s="12">
        <v>0</v>
      </c>
      <c r="BY545" s="12">
        <v>0</v>
      </c>
      <c r="BZ545" s="12">
        <v>0</v>
      </c>
      <c r="CB545" s="12">
        <v>0</v>
      </c>
      <c r="CC545" s="12">
        <v>0</v>
      </c>
      <c r="CD545" s="12">
        <v>0</v>
      </c>
      <c r="CE545" s="12">
        <v>0</v>
      </c>
      <c r="CG545" s="12" t="s">
        <v>940</v>
      </c>
      <c r="CH545" s="12">
        <v>28.416</v>
      </c>
      <c r="CI545" s="12" t="s">
        <v>1294</v>
      </c>
      <c r="CJ545" s="12" t="s">
        <v>931</v>
      </c>
      <c r="CK545" s="12" t="s">
        <v>932</v>
      </c>
      <c r="CL545" s="37">
        <v>390779510</v>
      </c>
      <c r="CM545" s="12">
        <v>4139</v>
      </c>
      <c r="CN545" s="12" t="s">
        <v>1509</v>
      </c>
      <c r="CO545" s="12" t="s">
        <v>1507</v>
      </c>
      <c r="CP545" s="12">
        <v>429.89316670026204</v>
      </c>
      <c r="CQ545" s="12">
        <v>69</v>
      </c>
      <c r="CS545" s="12"/>
      <c r="CT545" s="36" t="str">
        <f t="shared" si="8"/>
        <v>500mn</v>
      </c>
      <c r="CU545" s="36" t="str">
        <f>VLOOKUP(CK545,Mapping!B:C,2,FALSE)</f>
        <v>US/CA</v>
      </c>
    </row>
    <row r="546" spans="1:99" ht="16" customHeight="1" x14ac:dyDescent="0.35">
      <c r="A546" s="12" t="s">
        <v>899</v>
      </c>
      <c r="B546" s="12" t="s">
        <v>925</v>
      </c>
      <c r="C546" s="12">
        <v>544</v>
      </c>
      <c r="D546" s="12">
        <v>4</v>
      </c>
      <c r="E546" s="37">
        <v>31520227</v>
      </c>
      <c r="G546" s="37">
        <v>199</v>
      </c>
      <c r="H546" s="12">
        <v>0</v>
      </c>
      <c r="I546" s="37"/>
      <c r="K546" s="37"/>
      <c r="M546" s="37">
        <v>27225</v>
      </c>
      <c r="N546" s="12">
        <v>0</v>
      </c>
      <c r="O546" s="37"/>
      <c r="Q546" s="12">
        <v>1865</v>
      </c>
      <c r="R546" s="37"/>
      <c r="T546" s="37"/>
      <c r="V546" s="37"/>
      <c r="X546" s="37"/>
      <c r="Z546" s="37"/>
      <c r="AB546" s="37"/>
      <c r="AD546" s="37"/>
      <c r="AF546" s="37"/>
      <c r="AH546" s="37">
        <v>235512</v>
      </c>
      <c r="AI546" s="12">
        <v>0</v>
      </c>
      <c r="AN546" s="37">
        <v>29564867</v>
      </c>
      <c r="AO546" s="12">
        <v>0.33</v>
      </c>
      <c r="AP546" s="37">
        <v>1692424</v>
      </c>
      <c r="AQ546" s="12">
        <v>0.02</v>
      </c>
      <c r="AR546" s="37">
        <v>0</v>
      </c>
      <c r="AS546" s="12">
        <v>0</v>
      </c>
      <c r="AT546" s="37">
        <v>0</v>
      </c>
      <c r="AU546" s="12">
        <v>0</v>
      </c>
      <c r="AV546" s="37"/>
      <c r="AX546" s="37"/>
      <c r="BB546" s="12">
        <v>217</v>
      </c>
      <c r="BD546" s="12">
        <v>0</v>
      </c>
      <c r="BE546" s="12">
        <v>0</v>
      </c>
      <c r="BH546" s="12">
        <v>7330</v>
      </c>
      <c r="BI546" s="12">
        <v>175550</v>
      </c>
      <c r="BM546" s="12">
        <v>0</v>
      </c>
      <c r="BN546" s="12">
        <v>0</v>
      </c>
      <c r="BQ546" s="12">
        <v>0</v>
      </c>
      <c r="BV546" s="12">
        <v>0.01</v>
      </c>
      <c r="BY546" s="12">
        <v>0.02</v>
      </c>
      <c r="CC546" s="12">
        <v>0</v>
      </c>
      <c r="CF546" s="12">
        <v>0</v>
      </c>
      <c r="CG546" s="12" t="s">
        <v>959</v>
      </c>
      <c r="CH546" s="12">
        <v>16.178000000000001</v>
      </c>
      <c r="CI546" s="12" t="s">
        <v>1085</v>
      </c>
      <c r="CJ546" s="12" t="s">
        <v>966</v>
      </c>
      <c r="CK546" s="12" t="s">
        <v>932</v>
      </c>
      <c r="CL546" s="37">
        <v>8869986902</v>
      </c>
      <c r="CM546" s="12">
        <v>612</v>
      </c>
      <c r="CN546" s="12" t="s">
        <v>1506</v>
      </c>
      <c r="CO546" s="12" t="s">
        <v>1507</v>
      </c>
      <c r="CP546" s="12">
        <v>49652.953033662568</v>
      </c>
      <c r="CQ546" s="12">
        <v>74</v>
      </c>
      <c r="CS546" s="12"/>
      <c r="CT546" s="36" t="str">
        <f t="shared" si="8"/>
        <v>1bn - 50bn</v>
      </c>
      <c r="CU546" s="36" t="str">
        <f>VLOOKUP(CK546,Mapping!B:C,2,FALSE)</f>
        <v>US/CA</v>
      </c>
    </row>
    <row r="547" spans="1:99" ht="16" customHeight="1" x14ac:dyDescent="0.35">
      <c r="A547" s="12" t="s">
        <v>900</v>
      </c>
      <c r="B547" s="12" t="s">
        <v>925</v>
      </c>
      <c r="C547" s="12">
        <v>545</v>
      </c>
      <c r="D547" s="12">
        <v>2</v>
      </c>
      <c r="E547" s="37">
        <v>26614</v>
      </c>
      <c r="G547" s="37">
        <v>100</v>
      </c>
      <c r="H547" s="12">
        <v>0</v>
      </c>
      <c r="I547" s="37"/>
      <c r="K547" s="37"/>
      <c r="M547" s="37"/>
      <c r="O547" s="37"/>
      <c r="Q547" s="12">
        <v>14</v>
      </c>
      <c r="R547" s="37"/>
      <c r="T547" s="37"/>
      <c r="V547" s="37"/>
      <c r="X547" s="37"/>
      <c r="Z547" s="37"/>
      <c r="AB547" s="37"/>
      <c r="AD547" s="37"/>
      <c r="AF547" s="37"/>
      <c r="AH547" s="37">
        <v>1768</v>
      </c>
      <c r="AI547" s="12">
        <v>0</v>
      </c>
      <c r="AN547" s="37">
        <v>21052</v>
      </c>
      <c r="AO547" s="12">
        <v>0</v>
      </c>
      <c r="AP547" s="37">
        <v>3694</v>
      </c>
      <c r="AQ547" s="12">
        <v>0</v>
      </c>
      <c r="AR547" s="37"/>
      <c r="AT547" s="37"/>
      <c r="AV547" s="37"/>
      <c r="AX547" s="37"/>
      <c r="BH547" s="12">
        <v>16</v>
      </c>
      <c r="BI547" s="12">
        <v>125</v>
      </c>
      <c r="BN547" s="12">
        <v>0</v>
      </c>
      <c r="BQ547" s="12">
        <v>0</v>
      </c>
      <c r="BV547" s="12">
        <v>0</v>
      </c>
      <c r="BY547" s="12">
        <v>0</v>
      </c>
      <c r="CG547" s="12" t="s">
        <v>934</v>
      </c>
      <c r="CH547" s="12">
        <v>6.077</v>
      </c>
      <c r="CI547" s="12" t="s">
        <v>1295</v>
      </c>
      <c r="CJ547" s="12" t="s">
        <v>936</v>
      </c>
      <c r="CK547" s="12" t="s">
        <v>932</v>
      </c>
      <c r="CL547" s="37">
        <v>928206230</v>
      </c>
      <c r="CM547" s="12">
        <v>14092</v>
      </c>
      <c r="CN547" s="12" t="s">
        <v>1509</v>
      </c>
      <c r="CO547" s="12" t="s">
        <v>1507</v>
      </c>
      <c r="CP547" s="12">
        <v>689.47792783712964</v>
      </c>
      <c r="CQ547" s="12">
        <v>54</v>
      </c>
      <c r="CS547" s="12"/>
      <c r="CT547" s="36" t="str">
        <f t="shared" si="8"/>
        <v>500mn - 1bn</v>
      </c>
      <c r="CU547" s="36" t="str">
        <f>VLOOKUP(CK547,Mapping!B:C,2,FALSE)</f>
        <v>US/CA</v>
      </c>
    </row>
    <row r="548" spans="1:99" ht="16" customHeight="1" x14ac:dyDescent="0.35">
      <c r="A548" s="12" t="s">
        <v>902</v>
      </c>
      <c r="B548" s="12" t="s">
        <v>925</v>
      </c>
      <c r="C548" s="12">
        <v>546</v>
      </c>
      <c r="D548" s="12">
        <v>1</v>
      </c>
      <c r="E548" s="37">
        <v>52970741</v>
      </c>
      <c r="G548" s="37">
        <v>50</v>
      </c>
      <c r="H548" s="12">
        <v>0</v>
      </c>
      <c r="I548" s="37"/>
      <c r="K548" s="37"/>
      <c r="M548" s="37">
        <v>130729</v>
      </c>
      <c r="N548" s="12">
        <v>0</v>
      </c>
      <c r="O548" s="37"/>
      <c r="Q548" s="12">
        <v>3208</v>
      </c>
      <c r="R548" s="37"/>
      <c r="T548" s="37">
        <v>1039587</v>
      </c>
      <c r="U548" s="12">
        <v>0.01</v>
      </c>
      <c r="V548" s="37"/>
      <c r="X548" s="37">
        <v>54360</v>
      </c>
      <c r="Y548" s="12">
        <v>0</v>
      </c>
      <c r="Z548" s="37">
        <v>75315</v>
      </c>
      <c r="AA548" s="12">
        <v>0</v>
      </c>
      <c r="AB548" s="37"/>
      <c r="AD548" s="37">
        <v>11253</v>
      </c>
      <c r="AE548" s="12">
        <v>0</v>
      </c>
      <c r="AF548" s="37"/>
      <c r="AH548" s="37">
        <v>405106</v>
      </c>
      <c r="AI548" s="12">
        <v>0</v>
      </c>
      <c r="AN548" s="37">
        <v>51003816</v>
      </c>
      <c r="AO548" s="12">
        <v>0.28000000000000003</v>
      </c>
      <c r="AP548" s="37">
        <v>250285</v>
      </c>
      <c r="AQ548" s="12">
        <v>0</v>
      </c>
      <c r="AR548" s="37">
        <v>37</v>
      </c>
      <c r="AS548" s="12">
        <v>0</v>
      </c>
      <c r="AT548" s="37">
        <v>203</v>
      </c>
      <c r="AU548" s="12">
        <v>0</v>
      </c>
      <c r="AV548" s="37"/>
      <c r="AX548" s="37"/>
      <c r="BA548" s="12">
        <v>532</v>
      </c>
      <c r="BB548" s="12">
        <v>1042</v>
      </c>
      <c r="BC548" s="12">
        <v>2547</v>
      </c>
      <c r="BD548" s="12">
        <v>19</v>
      </c>
      <c r="BE548" s="12">
        <v>1</v>
      </c>
      <c r="BH548" s="12">
        <v>1084</v>
      </c>
      <c r="BI548" s="12">
        <v>302850</v>
      </c>
      <c r="BJ548" s="12">
        <v>101</v>
      </c>
      <c r="BK548" s="12">
        <v>9287</v>
      </c>
      <c r="BM548" s="12">
        <v>0</v>
      </c>
      <c r="BN548" s="12">
        <v>0</v>
      </c>
      <c r="BQ548" s="12">
        <v>0</v>
      </c>
      <c r="BV548" s="12">
        <v>0</v>
      </c>
      <c r="BY548" s="12">
        <v>0.04</v>
      </c>
      <c r="BZ548" s="12">
        <v>0</v>
      </c>
      <c r="CB548" s="12">
        <v>0</v>
      </c>
      <c r="CC548" s="12">
        <v>0</v>
      </c>
      <c r="CD548" s="12">
        <v>0</v>
      </c>
      <c r="CE548" s="12">
        <v>0</v>
      </c>
      <c r="CF548" s="12">
        <v>0</v>
      </c>
      <c r="CG548" s="12" t="s">
        <v>940</v>
      </c>
      <c r="CH548" s="12">
        <v>12.795999999999999</v>
      </c>
      <c r="CI548" s="12" t="s">
        <v>1113</v>
      </c>
      <c r="CJ548" s="12" t="s">
        <v>1114</v>
      </c>
      <c r="CK548" s="12" t="s">
        <v>932</v>
      </c>
      <c r="CL548" s="37">
        <v>18117656645</v>
      </c>
      <c r="CM548" s="12">
        <v>649</v>
      </c>
      <c r="CN548" s="12" t="s">
        <v>1506</v>
      </c>
      <c r="CO548" s="12" t="s">
        <v>1507</v>
      </c>
      <c r="CP548" s="12">
        <v>157794.19471880668</v>
      </c>
      <c r="CQ548" s="12">
        <v>65</v>
      </c>
      <c r="CS548" s="12"/>
      <c r="CT548" s="36" t="str">
        <f t="shared" si="8"/>
        <v>1bn - 50bn</v>
      </c>
      <c r="CU548" s="36" t="str">
        <f>VLOOKUP(CK548,Mapping!B:C,2,FALSE)</f>
        <v>US/CA</v>
      </c>
    </row>
    <row r="549" spans="1:99" ht="16" customHeight="1" x14ac:dyDescent="0.35">
      <c r="A549" s="12" t="s">
        <v>1538</v>
      </c>
      <c r="B549" s="12" t="s">
        <v>925</v>
      </c>
      <c r="C549" s="12">
        <v>547</v>
      </c>
      <c r="D549" s="12">
        <v>0</v>
      </c>
      <c r="E549" s="37">
        <v>22601</v>
      </c>
      <c r="G549" s="37">
        <v>0</v>
      </c>
      <c r="H549" s="12">
        <v>0</v>
      </c>
      <c r="I549" s="37"/>
      <c r="K549" s="37"/>
      <c r="M549" s="37">
        <v>9660</v>
      </c>
      <c r="N549" s="12">
        <v>0</v>
      </c>
      <c r="O549" s="37"/>
      <c r="Q549" s="12">
        <v>0</v>
      </c>
      <c r="R549" s="37"/>
      <c r="T549" s="37">
        <v>8731</v>
      </c>
      <c r="U549" s="12">
        <v>0</v>
      </c>
      <c r="V549" s="37"/>
      <c r="X549" s="37"/>
      <c r="Z549" s="37"/>
      <c r="AB549" s="37"/>
      <c r="AD549" s="37"/>
      <c r="AF549" s="37"/>
      <c r="AH549" s="37">
        <v>0</v>
      </c>
      <c r="AI549" s="12">
        <v>0</v>
      </c>
      <c r="AN549" s="37">
        <v>4210</v>
      </c>
      <c r="AO549" s="12">
        <v>0</v>
      </c>
      <c r="AP549" s="37"/>
      <c r="AR549" s="37"/>
      <c r="AT549" s="37"/>
      <c r="AV549" s="37"/>
      <c r="AX549" s="37"/>
      <c r="BB549" s="12">
        <v>77</v>
      </c>
      <c r="BI549" s="12">
        <v>25</v>
      </c>
      <c r="BK549" s="12">
        <v>78</v>
      </c>
      <c r="BN549" s="12">
        <v>0</v>
      </c>
      <c r="BQ549" s="12">
        <v>0</v>
      </c>
      <c r="BY549" s="12">
        <v>0</v>
      </c>
      <c r="CC549" s="12">
        <v>0</v>
      </c>
      <c r="CE549" s="12">
        <v>0</v>
      </c>
      <c r="CG549" s="12" t="s">
        <v>929</v>
      </c>
      <c r="CH549" s="12">
        <v>67.254999999999995</v>
      </c>
      <c r="CI549" s="12" t="s">
        <v>1539</v>
      </c>
      <c r="CJ549" s="12" t="s">
        <v>1248</v>
      </c>
      <c r="CK549" s="12" t="s">
        <v>932</v>
      </c>
      <c r="CL549" s="37">
        <v>371540680</v>
      </c>
      <c r="CM549" s="12">
        <v>3498</v>
      </c>
      <c r="CN549" s="12" t="s">
        <v>1509</v>
      </c>
      <c r="CO549" s="12" t="s">
        <v>1507</v>
      </c>
      <c r="CP549" s="12">
        <v>2788.5305381979438</v>
      </c>
      <c r="CQ549" s="12">
        <v>63</v>
      </c>
      <c r="CS549" s="12"/>
      <c r="CT549" s="36" t="str">
        <f t="shared" si="8"/>
        <v>500mn</v>
      </c>
      <c r="CU549" s="36" t="str">
        <f>VLOOKUP(CK549,Mapping!B:C,2,FALSE)</f>
        <v>US/CA</v>
      </c>
    </row>
    <row r="550" spans="1:99" ht="16" customHeight="1" x14ac:dyDescent="0.35">
      <c r="A550" s="12" t="s">
        <v>1540</v>
      </c>
      <c r="B550" s="12" t="s">
        <v>925</v>
      </c>
      <c r="C550" s="12">
        <v>547</v>
      </c>
      <c r="D550" s="12">
        <v>0</v>
      </c>
      <c r="E550" s="37">
        <v>715069</v>
      </c>
      <c r="G550" s="37">
        <v>0</v>
      </c>
      <c r="H550" s="12">
        <v>0</v>
      </c>
      <c r="I550" s="37"/>
      <c r="K550" s="37"/>
      <c r="M550" s="37">
        <v>223695</v>
      </c>
      <c r="N550" s="12">
        <v>0.01</v>
      </c>
      <c r="O550" s="37"/>
      <c r="Q550" s="12">
        <v>309</v>
      </c>
      <c r="R550" s="37"/>
      <c r="T550" s="37">
        <v>217276</v>
      </c>
      <c r="U550" s="12">
        <v>0.01</v>
      </c>
      <c r="V550" s="37"/>
      <c r="X550" s="37">
        <v>0</v>
      </c>
      <c r="Y550" s="12">
        <v>0</v>
      </c>
      <c r="Z550" s="37">
        <v>0</v>
      </c>
      <c r="AA550" s="12">
        <v>0</v>
      </c>
      <c r="AB550" s="37"/>
      <c r="AD550" s="37">
        <v>23732</v>
      </c>
      <c r="AE550" s="12">
        <v>0</v>
      </c>
      <c r="AF550" s="37"/>
      <c r="AH550" s="37">
        <v>39021</v>
      </c>
      <c r="AI550" s="12">
        <v>0</v>
      </c>
      <c r="AN550" s="37">
        <v>185254</v>
      </c>
      <c r="AO550" s="12">
        <v>0.01</v>
      </c>
      <c r="AP550" s="37">
        <v>26091</v>
      </c>
      <c r="AQ550" s="12">
        <v>0</v>
      </c>
      <c r="AR550" s="37">
        <v>0</v>
      </c>
      <c r="AS550" s="12">
        <v>0</v>
      </c>
      <c r="AT550" s="37"/>
      <c r="AV550" s="37"/>
      <c r="AX550" s="37"/>
      <c r="BA550" s="12">
        <v>0</v>
      </c>
      <c r="BB550" s="12">
        <v>1783</v>
      </c>
      <c r="BC550" s="12">
        <v>0</v>
      </c>
      <c r="BE550" s="12">
        <v>0</v>
      </c>
      <c r="BH550" s="12">
        <v>113</v>
      </c>
      <c r="BI550" s="12">
        <v>1100</v>
      </c>
      <c r="BJ550" s="12">
        <v>213</v>
      </c>
      <c r="BK550" s="12">
        <v>1941</v>
      </c>
      <c r="BM550" s="12">
        <v>0</v>
      </c>
      <c r="BN550" s="12">
        <v>0</v>
      </c>
      <c r="BQ550" s="12">
        <v>0</v>
      </c>
      <c r="BV550" s="12">
        <v>0</v>
      </c>
      <c r="BY550" s="12">
        <v>0</v>
      </c>
      <c r="BZ550" s="12">
        <v>0</v>
      </c>
      <c r="CB550" s="12">
        <v>0</v>
      </c>
      <c r="CC550" s="12">
        <v>0</v>
      </c>
      <c r="CD550" s="12">
        <v>0</v>
      </c>
      <c r="CE550" s="12">
        <v>0</v>
      </c>
      <c r="CG550" s="12" t="s">
        <v>934</v>
      </c>
      <c r="CH550" s="12">
        <v>27.983000000000001</v>
      </c>
      <c r="CI550" s="12" t="s">
        <v>1541</v>
      </c>
      <c r="CJ550" s="12" t="s">
        <v>1185</v>
      </c>
      <c r="CK550" s="12" t="s">
        <v>932</v>
      </c>
      <c r="CL550" s="37">
        <v>1931274271</v>
      </c>
      <c r="CM550" s="12">
        <v>13467</v>
      </c>
      <c r="CN550" s="12" t="s">
        <v>1509</v>
      </c>
      <c r="CO550" s="12" t="s">
        <v>1507</v>
      </c>
      <c r="CP550" s="12">
        <v>5176.0129006248735</v>
      </c>
      <c r="CQ550" s="12">
        <v>46</v>
      </c>
      <c r="CS550" s="12"/>
      <c r="CT550" s="36" t="str">
        <f t="shared" si="8"/>
        <v>1bn - 50bn</v>
      </c>
      <c r="CU550" s="36" t="str">
        <f>VLOOKUP(CK550,Mapping!B:C,2,FALSE)</f>
        <v>US/CA</v>
      </c>
    </row>
    <row r="551" spans="1:99" ht="16" customHeight="1" x14ac:dyDescent="0.35">
      <c r="A551" s="12" t="s">
        <v>1542</v>
      </c>
      <c r="B551" s="12" t="s">
        <v>925</v>
      </c>
      <c r="C551" s="12">
        <v>547</v>
      </c>
      <c r="D551" s="12">
        <v>0</v>
      </c>
      <c r="E551" s="37">
        <v>132162</v>
      </c>
      <c r="G551" s="37">
        <v>0</v>
      </c>
      <c r="H551" s="12">
        <v>0</v>
      </c>
      <c r="I551" s="37"/>
      <c r="K551" s="37"/>
      <c r="M551" s="37">
        <v>65867</v>
      </c>
      <c r="N551" s="12">
        <v>0.23</v>
      </c>
      <c r="O551" s="37"/>
      <c r="R551" s="37"/>
      <c r="T551" s="37">
        <v>0</v>
      </c>
      <c r="U551" s="12">
        <v>0</v>
      </c>
      <c r="V551" s="37"/>
      <c r="X551" s="37">
        <v>0</v>
      </c>
      <c r="Y551" s="12">
        <v>0</v>
      </c>
      <c r="Z551" s="37">
        <v>0</v>
      </c>
      <c r="AA551" s="12">
        <v>0</v>
      </c>
      <c r="AB551" s="37"/>
      <c r="AD551" s="37">
        <v>66295</v>
      </c>
      <c r="AE551" s="12">
        <v>0.23</v>
      </c>
      <c r="AF551" s="37"/>
      <c r="AH551" s="37"/>
      <c r="AN551" s="37"/>
      <c r="AP551" s="37"/>
      <c r="AR551" s="37"/>
      <c r="AT551" s="37"/>
      <c r="AV551" s="37"/>
      <c r="AX551" s="37"/>
      <c r="BA551" s="12">
        <v>0</v>
      </c>
      <c r="BB551" s="12">
        <v>525</v>
      </c>
      <c r="BC551" s="12">
        <v>0</v>
      </c>
      <c r="BJ551" s="12">
        <v>595</v>
      </c>
      <c r="BK551" s="12">
        <v>0</v>
      </c>
      <c r="BN551" s="12">
        <v>0</v>
      </c>
      <c r="BZ551" s="12">
        <v>0</v>
      </c>
      <c r="CB551" s="12">
        <v>0</v>
      </c>
      <c r="CC551" s="12">
        <v>0</v>
      </c>
      <c r="CD551" s="12">
        <v>0</v>
      </c>
      <c r="CE551" s="12">
        <v>0</v>
      </c>
      <c r="CG551" s="12" t="s">
        <v>929</v>
      </c>
      <c r="CH551" s="12">
        <v>112.15</v>
      </c>
      <c r="CI551" s="12" t="s">
        <v>1543</v>
      </c>
      <c r="CJ551" s="12"/>
      <c r="CK551" s="12" t="s">
        <v>1048</v>
      </c>
      <c r="CL551" s="37">
        <v>28211020</v>
      </c>
      <c r="CM551" s="12">
        <v>14025</v>
      </c>
      <c r="CN551" s="12" t="s">
        <v>1506</v>
      </c>
      <c r="CO551" s="12" t="s">
        <v>1507</v>
      </c>
      <c r="CP551" s="12">
        <v>938.54061681112682</v>
      </c>
      <c r="CQ551" s="12">
        <v>94</v>
      </c>
      <c r="CS551" s="12"/>
      <c r="CT551" s="36" t="str">
        <f t="shared" si="8"/>
        <v>500mn</v>
      </c>
      <c r="CU551" s="36" t="str">
        <f>VLOOKUP(CK551,Mapping!B:C,2,FALSE)</f>
        <v>EU</v>
      </c>
    </row>
    <row r="552" spans="1:99" ht="16" customHeight="1" x14ac:dyDescent="0.35">
      <c r="A552" s="12" t="s">
        <v>1544</v>
      </c>
      <c r="B552" s="12" t="s">
        <v>925</v>
      </c>
      <c r="C552" s="12">
        <v>547</v>
      </c>
      <c r="D552" s="12">
        <v>0</v>
      </c>
      <c r="E552" s="37">
        <v>7385274</v>
      </c>
      <c r="G552" s="37">
        <v>0</v>
      </c>
      <c r="H552" s="12">
        <v>0</v>
      </c>
      <c r="I552" s="37"/>
      <c r="K552" s="37"/>
      <c r="M552" s="37"/>
      <c r="O552" s="37"/>
      <c r="Q552" s="12">
        <v>16463</v>
      </c>
      <c r="R552" s="37"/>
      <c r="T552" s="37">
        <v>647125</v>
      </c>
      <c r="U552" s="12">
        <v>0.17</v>
      </c>
      <c r="V552" s="37"/>
      <c r="X552" s="37"/>
      <c r="Z552" s="37"/>
      <c r="AB552" s="37"/>
      <c r="AD552" s="37"/>
      <c r="AF552" s="37"/>
      <c r="AH552" s="37">
        <v>2078948</v>
      </c>
      <c r="AI552" s="12">
        <v>0.54</v>
      </c>
      <c r="AN552" s="37">
        <v>3747185</v>
      </c>
      <c r="AO552" s="12">
        <v>0.97</v>
      </c>
      <c r="AP552" s="37">
        <v>912016</v>
      </c>
      <c r="AQ552" s="12">
        <v>0.24</v>
      </c>
      <c r="AR552" s="37">
        <v>0</v>
      </c>
      <c r="AS552" s="12">
        <v>0</v>
      </c>
      <c r="AT552" s="37"/>
      <c r="AV552" s="37"/>
      <c r="AX552" s="37"/>
      <c r="BE552" s="12">
        <v>0</v>
      </c>
      <c r="BH552" s="12">
        <v>3950</v>
      </c>
      <c r="BI552" s="12">
        <v>22250</v>
      </c>
      <c r="BK552" s="12">
        <v>5781</v>
      </c>
      <c r="BM552" s="12">
        <v>0</v>
      </c>
      <c r="BN552" s="12">
        <v>0</v>
      </c>
      <c r="BQ552" s="12">
        <v>0</v>
      </c>
      <c r="BV552" s="12">
        <v>0</v>
      </c>
      <c r="BY552" s="12">
        <v>0</v>
      </c>
      <c r="CE552" s="12">
        <v>0</v>
      </c>
      <c r="CG552" s="12" t="s">
        <v>976</v>
      </c>
      <c r="CH552" s="12">
        <v>269.01499999999999</v>
      </c>
      <c r="CI552" s="12" t="s">
        <v>941</v>
      </c>
      <c r="CJ552" s="12" t="s">
        <v>941</v>
      </c>
      <c r="CK552" s="12" t="s">
        <v>932</v>
      </c>
      <c r="CL552" s="37">
        <v>386999868</v>
      </c>
      <c r="CM552" s="12">
        <v>11957</v>
      </c>
      <c r="CN552" s="12" t="s">
        <v>1513</v>
      </c>
      <c r="CO552" s="12" t="s">
        <v>1507</v>
      </c>
      <c r="CP552" s="12">
        <v>17207.478330981656</v>
      </c>
      <c r="CQ552" s="12">
        <v>86</v>
      </c>
      <c r="CS552" s="12"/>
      <c r="CT552" s="36" t="str">
        <f t="shared" si="8"/>
        <v>500mn</v>
      </c>
      <c r="CU552" s="36" t="str">
        <f>VLOOKUP(CK552,Mapping!B:C,2,FALSE)</f>
        <v>US/CA</v>
      </c>
    </row>
    <row r="553" spans="1:99" ht="16" customHeight="1" x14ac:dyDescent="0.35">
      <c r="A553" s="12" t="s">
        <v>1545</v>
      </c>
      <c r="B553" s="12" t="s">
        <v>933</v>
      </c>
      <c r="C553" s="12">
        <v>547</v>
      </c>
      <c r="D553" s="12">
        <v>0</v>
      </c>
      <c r="E553" s="37">
        <v>20471680</v>
      </c>
      <c r="G553" s="37">
        <v>0</v>
      </c>
      <c r="H553" s="12">
        <v>0</v>
      </c>
      <c r="I553" s="37"/>
      <c r="K553" s="37">
        <v>11065914</v>
      </c>
      <c r="L553" s="12">
        <v>0.37</v>
      </c>
      <c r="M553" s="37"/>
      <c r="O553" s="37">
        <v>7505915</v>
      </c>
      <c r="P553" s="12">
        <v>0.25</v>
      </c>
      <c r="R553" s="37">
        <v>0</v>
      </c>
      <c r="S553" s="12">
        <v>0</v>
      </c>
      <c r="T553" s="37">
        <v>0</v>
      </c>
      <c r="U553" s="12">
        <v>0</v>
      </c>
      <c r="V553" s="37"/>
      <c r="X553" s="37"/>
      <c r="Z553" s="37"/>
      <c r="AB553" s="37"/>
      <c r="AD553" s="37"/>
      <c r="AF553" s="37">
        <v>1899851</v>
      </c>
      <c r="AG553" s="12">
        <v>0.06</v>
      </c>
      <c r="AH553" s="37"/>
      <c r="AL553" s="12">
        <v>466856</v>
      </c>
      <c r="AN553" s="37"/>
      <c r="AP553" s="37"/>
      <c r="AR553" s="37"/>
      <c r="AT553" s="37"/>
      <c r="AV553" s="37"/>
      <c r="AX553" s="37"/>
      <c r="AZ553" s="12">
        <v>0</v>
      </c>
      <c r="BF553" s="12">
        <v>125435</v>
      </c>
      <c r="BG553" s="12">
        <v>185386</v>
      </c>
      <c r="BK553" s="12">
        <v>0</v>
      </c>
      <c r="BN553" s="12">
        <v>0</v>
      </c>
      <c r="BP553" s="12">
        <v>0.01</v>
      </c>
      <c r="BS553" s="12">
        <v>0</v>
      </c>
      <c r="BU553" s="12">
        <v>0</v>
      </c>
      <c r="BX553" s="12">
        <v>0</v>
      </c>
      <c r="CE553" s="12">
        <v>0</v>
      </c>
      <c r="CG553" s="12" t="s">
        <v>929</v>
      </c>
      <c r="CH553" s="12">
        <v>45.304000000000002</v>
      </c>
      <c r="CI553" s="12" t="s">
        <v>1241</v>
      </c>
      <c r="CJ553" s="12"/>
      <c r="CK553" s="12" t="s">
        <v>1029</v>
      </c>
      <c r="CL553" s="37">
        <v>2964287075</v>
      </c>
      <c r="CM553" s="12">
        <v>1886</v>
      </c>
      <c r="CN553" s="12" t="s">
        <v>1506</v>
      </c>
      <c r="CO553" s="12" t="s">
        <v>1507</v>
      </c>
      <c r="CP553" s="12">
        <v>72953.094134247134</v>
      </c>
      <c r="CQ553" s="12">
        <v>73</v>
      </c>
      <c r="CS553" s="12"/>
      <c r="CT553" s="36" t="str">
        <f t="shared" si="8"/>
        <v>1bn - 50bn</v>
      </c>
      <c r="CU553" s="36" t="str">
        <f>VLOOKUP(CK553,Mapping!B:C,2,FALSE)</f>
        <v>EU</v>
      </c>
    </row>
    <row r="554" spans="1:99" ht="16" customHeight="1" x14ac:dyDescent="0.35">
      <c r="A554" s="12" t="s">
        <v>1546</v>
      </c>
      <c r="B554" s="12" t="s">
        <v>925</v>
      </c>
      <c r="C554" s="12">
        <v>547</v>
      </c>
      <c r="D554" s="12">
        <v>0</v>
      </c>
      <c r="E554" s="37">
        <v>9725680</v>
      </c>
      <c r="G554" s="37">
        <v>0</v>
      </c>
      <c r="H554" s="12">
        <v>0</v>
      </c>
      <c r="I554" s="37"/>
      <c r="K554" s="37"/>
      <c r="M554" s="37">
        <v>10915</v>
      </c>
      <c r="N554" s="12">
        <v>0</v>
      </c>
      <c r="O554" s="37"/>
      <c r="Q554" s="12">
        <v>1005</v>
      </c>
      <c r="R554" s="37">
        <v>14799</v>
      </c>
      <c r="S554" s="12">
        <v>0</v>
      </c>
      <c r="T554" s="37">
        <v>13209</v>
      </c>
      <c r="U554" s="12">
        <v>0</v>
      </c>
      <c r="V554" s="37"/>
      <c r="X554" s="37"/>
      <c r="Z554" s="37">
        <v>680</v>
      </c>
      <c r="AA554" s="12">
        <v>0</v>
      </c>
      <c r="AB554" s="37"/>
      <c r="AD554" s="37">
        <v>0</v>
      </c>
      <c r="AE554" s="12">
        <v>0</v>
      </c>
      <c r="AF554" s="37"/>
      <c r="AH554" s="37">
        <v>126911</v>
      </c>
      <c r="AI554" s="12">
        <v>0.01</v>
      </c>
      <c r="AN554" s="37">
        <v>9405855</v>
      </c>
      <c r="AO554" s="12">
        <v>0.38</v>
      </c>
      <c r="AP554" s="37">
        <v>153311</v>
      </c>
      <c r="AQ554" s="12">
        <v>0.01</v>
      </c>
      <c r="AR554" s="37"/>
      <c r="AT554" s="37"/>
      <c r="AV554" s="37"/>
      <c r="AX554" s="37"/>
      <c r="AZ554" s="12">
        <v>1398</v>
      </c>
      <c r="BB554" s="12">
        <v>87</v>
      </c>
      <c r="BC554" s="12">
        <v>23</v>
      </c>
      <c r="BH554" s="12">
        <v>664</v>
      </c>
      <c r="BI554" s="12">
        <v>55850</v>
      </c>
      <c r="BJ554" s="12">
        <v>0</v>
      </c>
      <c r="BK554" s="12">
        <v>118</v>
      </c>
      <c r="BN554" s="12">
        <v>0</v>
      </c>
      <c r="BQ554" s="12">
        <v>0</v>
      </c>
      <c r="BV554" s="12">
        <v>0</v>
      </c>
      <c r="BX554" s="12">
        <v>0</v>
      </c>
      <c r="BY554" s="12">
        <v>0.01</v>
      </c>
      <c r="CB554" s="12">
        <v>0</v>
      </c>
      <c r="CC554" s="12">
        <v>0</v>
      </c>
      <c r="CD554" s="12">
        <v>0</v>
      </c>
      <c r="CE554" s="12">
        <v>0</v>
      </c>
      <c r="CG554" s="12" t="s">
        <v>940</v>
      </c>
      <c r="CH554" s="12">
        <v>13.586</v>
      </c>
      <c r="CI554" s="12" t="s">
        <v>1290</v>
      </c>
      <c r="CJ554" s="12" t="s">
        <v>1114</v>
      </c>
      <c r="CK554" s="12" t="s">
        <v>932</v>
      </c>
      <c r="CL554" s="37">
        <v>2446174783</v>
      </c>
      <c r="CM554" s="12">
        <v>1391</v>
      </c>
      <c r="CN554" s="12" t="s">
        <v>1509</v>
      </c>
      <c r="CO554" s="12" t="s">
        <v>1507</v>
      </c>
      <c r="CP554" s="12">
        <v>12056.077403749245</v>
      </c>
      <c r="CQ554" s="12">
        <v>66</v>
      </c>
      <c r="CS554" s="12"/>
      <c r="CT554" s="36" t="str">
        <f t="shared" si="8"/>
        <v>1bn - 50bn</v>
      </c>
      <c r="CU554" s="36" t="str">
        <f>VLOOKUP(CK554,Mapping!B:C,2,FALSE)</f>
        <v>US/CA</v>
      </c>
    </row>
    <row r="555" spans="1:99" ht="16" customHeight="1" x14ac:dyDescent="0.35">
      <c r="A555" s="12" t="s">
        <v>1547</v>
      </c>
      <c r="B555" s="12" t="s">
        <v>933</v>
      </c>
      <c r="C555" s="12">
        <v>547</v>
      </c>
      <c r="D555" s="12">
        <v>0</v>
      </c>
      <c r="E555" s="37">
        <v>10657145</v>
      </c>
      <c r="G555" s="37">
        <v>0</v>
      </c>
      <c r="H555" s="12">
        <v>0</v>
      </c>
      <c r="I555" s="37"/>
      <c r="K555" s="37">
        <v>0</v>
      </c>
      <c r="L555" s="12">
        <v>0</v>
      </c>
      <c r="M555" s="37">
        <v>3438411</v>
      </c>
      <c r="N555" s="12">
        <v>0.23</v>
      </c>
      <c r="O555" s="37"/>
      <c r="Q555" s="12">
        <v>8232</v>
      </c>
      <c r="R555" s="37"/>
      <c r="T555" s="37">
        <v>0</v>
      </c>
      <c r="U555" s="12">
        <v>0</v>
      </c>
      <c r="V555" s="37"/>
      <c r="X555" s="37">
        <v>361566</v>
      </c>
      <c r="Y555" s="12">
        <v>0.02</v>
      </c>
      <c r="Z555" s="37">
        <v>1516568</v>
      </c>
      <c r="AA555" s="12">
        <v>0.1</v>
      </c>
      <c r="AB555" s="37"/>
      <c r="AD555" s="37">
        <v>833959</v>
      </c>
      <c r="AE555" s="12">
        <v>0.06</v>
      </c>
      <c r="AF555" s="37"/>
      <c r="AH555" s="37">
        <v>1155444</v>
      </c>
      <c r="AI555" s="12">
        <v>0.08</v>
      </c>
      <c r="AN555" s="37">
        <v>3165168</v>
      </c>
      <c r="AO555" s="12">
        <v>0.21</v>
      </c>
      <c r="AP555" s="37">
        <v>186029</v>
      </c>
      <c r="AQ555" s="12">
        <v>0.01</v>
      </c>
      <c r="AR555" s="37"/>
      <c r="AT555" s="37"/>
      <c r="AV555" s="37"/>
      <c r="AX555" s="37"/>
      <c r="BA555" s="12">
        <v>3620</v>
      </c>
      <c r="BB555" s="12">
        <v>27365</v>
      </c>
      <c r="BC555" s="12">
        <v>50391</v>
      </c>
      <c r="BG555" s="12">
        <v>0</v>
      </c>
      <c r="BH555" s="12">
        <v>749</v>
      </c>
      <c r="BI555" s="12">
        <v>18800</v>
      </c>
      <c r="BJ555" s="12">
        <v>6591</v>
      </c>
      <c r="BK555" s="12">
        <v>0</v>
      </c>
      <c r="BN555" s="12">
        <v>0</v>
      </c>
      <c r="BQ555" s="12">
        <v>0</v>
      </c>
      <c r="BS555" s="12">
        <v>0</v>
      </c>
      <c r="BV555" s="12">
        <v>0</v>
      </c>
      <c r="BY555" s="12">
        <v>0</v>
      </c>
      <c r="BZ555" s="12">
        <v>0</v>
      </c>
      <c r="CB555" s="12">
        <v>0</v>
      </c>
      <c r="CC555" s="12">
        <v>0</v>
      </c>
      <c r="CD555" s="12">
        <v>0</v>
      </c>
      <c r="CE555" s="12">
        <v>0</v>
      </c>
      <c r="CG555" s="12" t="s">
        <v>959</v>
      </c>
      <c r="CH555" s="12">
        <v>58.353000000000002</v>
      </c>
      <c r="CI555" s="12" t="s">
        <v>1150</v>
      </c>
      <c r="CJ555" s="12"/>
      <c r="CK555" s="12" t="s">
        <v>1151</v>
      </c>
      <c r="CL555" s="37">
        <v>1458596530</v>
      </c>
      <c r="CM555" s="12">
        <v>2067</v>
      </c>
      <c r="CN555" s="12" t="s">
        <v>1506</v>
      </c>
      <c r="CO555" s="12" t="s">
        <v>1507</v>
      </c>
      <c r="CP555" s="12">
        <v>7311.2477323120338</v>
      </c>
      <c r="CQ555" s="12">
        <v>72</v>
      </c>
      <c r="CS555" s="12"/>
      <c r="CT555" s="36" t="str">
        <f t="shared" si="8"/>
        <v>1bn - 50bn</v>
      </c>
      <c r="CU555" s="36" t="str">
        <f>VLOOKUP(CK555,Mapping!B:C,2,FALSE)</f>
        <v>EU</v>
      </c>
    </row>
    <row r="556" spans="1:99" ht="16" customHeight="1" x14ac:dyDescent="0.35">
      <c r="A556" s="12" t="s">
        <v>1548</v>
      </c>
      <c r="B556" s="12" t="s">
        <v>925</v>
      </c>
      <c r="C556" s="12">
        <v>547</v>
      </c>
      <c r="D556" s="12">
        <v>0</v>
      </c>
      <c r="E556" s="37">
        <v>1003680</v>
      </c>
      <c r="G556" s="37">
        <v>0</v>
      </c>
      <c r="H556" s="12">
        <v>0</v>
      </c>
      <c r="I556" s="37"/>
      <c r="K556" s="37"/>
      <c r="M556" s="37">
        <v>1003680</v>
      </c>
      <c r="N556" s="12">
        <v>0.12</v>
      </c>
      <c r="O556" s="37"/>
      <c r="R556" s="37"/>
      <c r="T556" s="37"/>
      <c r="V556" s="37"/>
      <c r="X556" s="37"/>
      <c r="Z556" s="37"/>
      <c r="AB556" s="37"/>
      <c r="AD556" s="37"/>
      <c r="AF556" s="37"/>
      <c r="AH556" s="37"/>
      <c r="AN556" s="37"/>
      <c r="AP556" s="37"/>
      <c r="AR556" s="37"/>
      <c r="AT556" s="37"/>
      <c r="AV556" s="37"/>
      <c r="AX556" s="37"/>
      <c r="BB556" s="12">
        <v>8000</v>
      </c>
      <c r="BN556" s="12">
        <v>0</v>
      </c>
      <c r="CC556" s="12">
        <v>0</v>
      </c>
      <c r="CG556" s="12" t="s">
        <v>976</v>
      </c>
      <c r="CH556" s="12">
        <v>167.14400000000001</v>
      </c>
      <c r="CI556" s="12" t="s">
        <v>1549</v>
      </c>
      <c r="CJ556" s="12" t="s">
        <v>966</v>
      </c>
      <c r="CK556" s="12" t="s">
        <v>932</v>
      </c>
      <c r="CL556" s="37">
        <v>812724803</v>
      </c>
      <c r="CM556" s="12">
        <v>10919</v>
      </c>
      <c r="CN556" s="12" t="s">
        <v>1513</v>
      </c>
      <c r="CO556" s="12" t="s">
        <v>1507</v>
      </c>
      <c r="CP556" s="12">
        <v>87833.763354162467</v>
      </c>
      <c r="CQ556" s="12">
        <v>37</v>
      </c>
      <c r="CS556" s="12"/>
      <c r="CT556" s="36" t="str">
        <f t="shared" si="8"/>
        <v>500mn - 1bn</v>
      </c>
      <c r="CU556" s="36" t="str">
        <f>VLOOKUP(CK556,Mapping!B:C,2,FALSE)</f>
        <v>US/CA</v>
      </c>
    </row>
    <row r="557" spans="1:99" ht="16" customHeight="1" x14ac:dyDescent="0.35">
      <c r="A557" s="12" t="s">
        <v>1550</v>
      </c>
      <c r="B557" s="12" t="s">
        <v>925</v>
      </c>
      <c r="C557" s="12">
        <v>547</v>
      </c>
      <c r="D557" s="12">
        <v>0</v>
      </c>
      <c r="E557" s="37">
        <v>0</v>
      </c>
      <c r="G557" s="37">
        <v>0</v>
      </c>
      <c r="H557" s="12">
        <v>0</v>
      </c>
      <c r="I557" s="37"/>
      <c r="K557" s="37">
        <v>0</v>
      </c>
      <c r="L557" s="12">
        <v>0</v>
      </c>
      <c r="M557" s="37"/>
      <c r="O557" s="37">
        <v>0</v>
      </c>
      <c r="P557" s="12">
        <v>0</v>
      </c>
      <c r="R557" s="37"/>
      <c r="T557" s="37"/>
      <c r="V557" s="37">
        <v>0</v>
      </c>
      <c r="W557" s="12">
        <v>0</v>
      </c>
      <c r="X557" s="37"/>
      <c r="Z557" s="37"/>
      <c r="AB557" s="37">
        <v>0</v>
      </c>
      <c r="AC557" s="12">
        <v>0</v>
      </c>
      <c r="AD557" s="37"/>
      <c r="AF557" s="37"/>
      <c r="AH557" s="37"/>
      <c r="AJ557" s="12">
        <v>0</v>
      </c>
      <c r="AK557" s="12">
        <v>0</v>
      </c>
      <c r="AL557" s="12">
        <v>0</v>
      </c>
      <c r="AN557" s="37">
        <v>0</v>
      </c>
      <c r="AO557" s="12">
        <v>0</v>
      </c>
      <c r="AP557" s="37"/>
      <c r="AR557" s="37"/>
      <c r="AT557" s="37"/>
      <c r="AV557" s="37"/>
      <c r="AX557" s="37"/>
      <c r="BG557" s="12">
        <v>0</v>
      </c>
      <c r="BI557" s="12">
        <v>0</v>
      </c>
      <c r="BN557" s="12">
        <v>0</v>
      </c>
      <c r="BR557" s="12">
        <v>0</v>
      </c>
      <c r="BS557" s="12">
        <v>0</v>
      </c>
      <c r="BT557" s="12">
        <v>0</v>
      </c>
      <c r="BU557" s="12">
        <v>0</v>
      </c>
      <c r="BY557" s="12">
        <v>0</v>
      </c>
      <c r="CG557" s="12" t="s">
        <v>940</v>
      </c>
      <c r="CI557" s="12" t="s">
        <v>1551</v>
      </c>
      <c r="CJ557" s="12" t="s">
        <v>1116</v>
      </c>
      <c r="CK557" s="12" t="s">
        <v>985</v>
      </c>
      <c r="CL557" s="37">
        <v>3492831</v>
      </c>
      <c r="CN557" s="12" t="s">
        <v>1506</v>
      </c>
      <c r="CS557" s="12"/>
      <c r="CT557" s="36" t="str">
        <f t="shared" si="8"/>
        <v>500mn</v>
      </c>
      <c r="CU557" s="36" t="str">
        <f>VLOOKUP(CK557,Mapping!B:C,2,FALSE)</f>
        <v>US/CA</v>
      </c>
    </row>
    <row r="558" spans="1:99" ht="16" customHeight="1" x14ac:dyDescent="0.35">
      <c r="A558" s="12" t="s">
        <v>1552</v>
      </c>
      <c r="B558" s="12" t="s">
        <v>925</v>
      </c>
      <c r="C558" s="12">
        <v>547</v>
      </c>
      <c r="D558" s="12">
        <v>0</v>
      </c>
      <c r="E558" s="37">
        <v>24469773</v>
      </c>
      <c r="G558" s="37">
        <v>0</v>
      </c>
      <c r="H558" s="12">
        <v>0</v>
      </c>
      <c r="I558" s="37"/>
      <c r="K558" s="37">
        <v>8931622</v>
      </c>
      <c r="L558" s="12">
        <v>2.0099999999999998</v>
      </c>
      <c r="M558" s="37">
        <v>14754096</v>
      </c>
      <c r="N558" s="12">
        <v>3.32</v>
      </c>
      <c r="O558" s="37"/>
      <c r="R558" s="37">
        <v>535705</v>
      </c>
      <c r="S558" s="12">
        <v>0.12</v>
      </c>
      <c r="T558" s="37"/>
      <c r="V558" s="37">
        <v>0</v>
      </c>
      <c r="W558" s="12">
        <v>0</v>
      </c>
      <c r="X558" s="37"/>
      <c r="Z558" s="37"/>
      <c r="AB558" s="37"/>
      <c r="AD558" s="37"/>
      <c r="AF558" s="37"/>
      <c r="AH558" s="37"/>
      <c r="AK558" s="12">
        <v>0</v>
      </c>
      <c r="AM558" s="12">
        <v>124800</v>
      </c>
      <c r="AN558" s="37">
        <v>0</v>
      </c>
      <c r="AO558" s="12">
        <v>0</v>
      </c>
      <c r="AP558" s="37"/>
      <c r="AR558" s="37"/>
      <c r="AT558" s="37"/>
      <c r="AV558" s="37"/>
      <c r="AX558" s="37">
        <v>248350</v>
      </c>
      <c r="AY558" s="12">
        <v>0.06</v>
      </c>
      <c r="AZ558" s="12">
        <v>33560</v>
      </c>
      <c r="BB558" s="12">
        <v>117600</v>
      </c>
      <c r="BG558" s="12">
        <v>144600</v>
      </c>
      <c r="BI558" s="12">
        <v>0</v>
      </c>
      <c r="BN558" s="12">
        <v>0</v>
      </c>
      <c r="BS558" s="12">
        <v>0</v>
      </c>
      <c r="BT558" s="12">
        <v>0</v>
      </c>
      <c r="BW558" s="12">
        <v>0.01</v>
      </c>
      <c r="BX558" s="12">
        <v>0</v>
      </c>
      <c r="BY558" s="12">
        <v>0</v>
      </c>
      <c r="CC558" s="12">
        <v>0</v>
      </c>
      <c r="CG558" s="12" t="s">
        <v>940</v>
      </c>
      <c r="CH558" s="12">
        <v>106.932</v>
      </c>
      <c r="CI558" s="12" t="s">
        <v>1003</v>
      </c>
      <c r="CJ558" s="12"/>
      <c r="CK558" s="12" t="s">
        <v>954</v>
      </c>
      <c r="CL558" s="37">
        <v>443092817</v>
      </c>
      <c r="CM558" s="12">
        <v>10857</v>
      </c>
      <c r="CN558" s="12" t="s">
        <v>1506</v>
      </c>
      <c r="CO558" s="12" t="s">
        <v>1507</v>
      </c>
      <c r="CP558" s="12">
        <v>97619.431566216503</v>
      </c>
      <c r="CQ558" s="12">
        <v>92</v>
      </c>
      <c r="CR558" s="12">
        <v>45993.375</v>
      </c>
      <c r="CS558" s="12"/>
      <c r="CT558" s="36" t="str">
        <f t="shared" si="8"/>
        <v>500mn</v>
      </c>
      <c r="CU558" s="36" t="str">
        <f>VLOOKUP(CK558,Mapping!B:C,2,FALSE)</f>
        <v>EU</v>
      </c>
    </row>
    <row r="559" spans="1:99" ht="16" customHeight="1" x14ac:dyDescent="0.35">
      <c r="A559" s="12" t="s">
        <v>1553</v>
      </c>
      <c r="B559" s="12" t="s">
        <v>933</v>
      </c>
      <c r="C559" s="12">
        <v>547</v>
      </c>
      <c r="D559" s="12">
        <v>0</v>
      </c>
      <c r="E559" s="37">
        <v>65969530</v>
      </c>
      <c r="F559" s="12">
        <v>0</v>
      </c>
      <c r="G559" s="37">
        <v>0</v>
      </c>
      <c r="H559" s="12">
        <v>0</v>
      </c>
      <c r="I559" s="37">
        <v>0</v>
      </c>
      <c r="J559" s="12">
        <v>0</v>
      </c>
      <c r="K559" s="37">
        <v>41373778</v>
      </c>
      <c r="L559" s="12">
        <v>0.31</v>
      </c>
      <c r="M559" s="37"/>
      <c r="O559" s="37">
        <v>21881659</v>
      </c>
      <c r="P559" s="12">
        <v>0.17</v>
      </c>
      <c r="R559" s="37"/>
      <c r="T559" s="37">
        <v>0</v>
      </c>
      <c r="U559" s="12">
        <v>0</v>
      </c>
      <c r="V559" s="37">
        <v>1986323</v>
      </c>
      <c r="W559" s="12">
        <v>0.02</v>
      </c>
      <c r="X559" s="37"/>
      <c r="Z559" s="37"/>
      <c r="AB559" s="37"/>
      <c r="AD559" s="37"/>
      <c r="AF559" s="37">
        <v>727770</v>
      </c>
      <c r="AG559" s="12">
        <v>0.01</v>
      </c>
      <c r="AH559" s="37"/>
      <c r="AK559" s="12">
        <v>102600</v>
      </c>
      <c r="AL559" s="12">
        <v>1399400</v>
      </c>
      <c r="AN559" s="37"/>
      <c r="AP559" s="37"/>
      <c r="AR559" s="37">
        <v>0</v>
      </c>
      <c r="AS559" s="12">
        <v>0</v>
      </c>
      <c r="AT559" s="37"/>
      <c r="AV559" s="37"/>
      <c r="AX559" s="37"/>
      <c r="BE559" s="12">
        <v>0</v>
      </c>
      <c r="BF559" s="12">
        <v>48050</v>
      </c>
      <c r="BG559" s="12">
        <v>668500</v>
      </c>
      <c r="BK559" s="12">
        <v>0</v>
      </c>
      <c r="BM559" s="12">
        <v>0</v>
      </c>
      <c r="BN559" s="12">
        <v>0</v>
      </c>
      <c r="BO559" s="12">
        <v>0</v>
      </c>
      <c r="BP559" s="12">
        <v>0</v>
      </c>
      <c r="BS559" s="12">
        <v>0.01</v>
      </c>
      <c r="BT559" s="12">
        <v>0</v>
      </c>
      <c r="BU559" s="12">
        <v>0.01</v>
      </c>
      <c r="CE559" s="12">
        <v>0</v>
      </c>
      <c r="CG559" s="12" t="s">
        <v>940</v>
      </c>
      <c r="CH559" s="12">
        <v>87.691000000000003</v>
      </c>
      <c r="CI559" s="12" t="s">
        <v>1103</v>
      </c>
      <c r="CJ559" s="12" t="s">
        <v>972</v>
      </c>
      <c r="CK559" s="12" t="s">
        <v>932</v>
      </c>
      <c r="CL559" s="37">
        <v>13227381046</v>
      </c>
      <c r="CM559" s="12">
        <v>1569</v>
      </c>
      <c r="CN559" s="12" t="s">
        <v>1506</v>
      </c>
      <c r="CO559" s="12" t="s">
        <v>1507</v>
      </c>
      <c r="CP559" s="12">
        <v>509027.37351340457</v>
      </c>
      <c r="CQ559" s="12">
        <v>56</v>
      </c>
      <c r="CS559" s="12"/>
      <c r="CT559" s="36" t="str">
        <f t="shared" si="8"/>
        <v>1bn - 50bn</v>
      </c>
      <c r="CU559" s="36" t="str">
        <f>VLOOKUP(CK559,Mapping!B:C,2,FALSE)</f>
        <v>US/CA</v>
      </c>
    </row>
    <row r="560" spans="1:99" ht="16" customHeight="1" x14ac:dyDescent="0.35">
      <c r="A560" s="12" t="s">
        <v>1554</v>
      </c>
      <c r="B560" s="12" t="s">
        <v>925</v>
      </c>
      <c r="C560" s="12">
        <v>547</v>
      </c>
      <c r="D560" s="12">
        <v>0</v>
      </c>
      <c r="E560" s="37">
        <v>17768429</v>
      </c>
      <c r="G560" s="37">
        <v>0</v>
      </c>
      <c r="H560" s="12">
        <v>0</v>
      </c>
      <c r="I560" s="37"/>
      <c r="K560" s="37"/>
      <c r="M560" s="37">
        <v>586902</v>
      </c>
      <c r="N560" s="12">
        <v>0.04</v>
      </c>
      <c r="O560" s="37"/>
      <c r="Q560" s="12">
        <v>64653</v>
      </c>
      <c r="R560" s="37"/>
      <c r="T560" s="37">
        <v>415297</v>
      </c>
      <c r="U560" s="12">
        <v>0.03</v>
      </c>
      <c r="V560" s="37"/>
      <c r="X560" s="37">
        <v>477181</v>
      </c>
      <c r="Y560" s="12">
        <v>0.03</v>
      </c>
      <c r="Z560" s="37">
        <v>794546</v>
      </c>
      <c r="AA560" s="12">
        <v>0.06</v>
      </c>
      <c r="AB560" s="37"/>
      <c r="AD560" s="37">
        <v>452699</v>
      </c>
      <c r="AE560" s="12">
        <v>0.03</v>
      </c>
      <c r="AF560" s="37"/>
      <c r="AH560" s="37">
        <v>8164381</v>
      </c>
      <c r="AI560" s="12">
        <v>0.56999999999999995</v>
      </c>
      <c r="AN560" s="37">
        <v>5932341</v>
      </c>
      <c r="AO560" s="12">
        <v>0.41</v>
      </c>
      <c r="AP560" s="37">
        <v>434304</v>
      </c>
      <c r="AQ560" s="12">
        <v>0.03</v>
      </c>
      <c r="AR560" s="37"/>
      <c r="AT560" s="37"/>
      <c r="AV560" s="37">
        <v>510778</v>
      </c>
      <c r="AW560" s="12">
        <v>0.04</v>
      </c>
      <c r="AX560" s="37"/>
      <c r="BA560" s="12">
        <v>4670</v>
      </c>
      <c r="BB560" s="12">
        <v>4678</v>
      </c>
      <c r="BC560" s="12">
        <v>26870</v>
      </c>
      <c r="BH560" s="12">
        <v>1881</v>
      </c>
      <c r="BI560" s="12">
        <v>35225</v>
      </c>
      <c r="BJ560" s="12">
        <v>4063</v>
      </c>
      <c r="BK560" s="12">
        <v>3710</v>
      </c>
      <c r="BL560" s="12">
        <v>188479</v>
      </c>
      <c r="BN560" s="12">
        <v>0</v>
      </c>
      <c r="BQ560" s="12">
        <v>0.02</v>
      </c>
      <c r="BV560" s="12">
        <v>0</v>
      </c>
      <c r="BY560" s="12">
        <v>0</v>
      </c>
      <c r="BZ560" s="12">
        <v>0</v>
      </c>
      <c r="CA560" s="12">
        <v>0.16</v>
      </c>
      <c r="CB560" s="12">
        <v>0</v>
      </c>
      <c r="CC560" s="12">
        <v>0</v>
      </c>
      <c r="CD560" s="12">
        <v>0</v>
      </c>
      <c r="CE560" s="12">
        <v>0</v>
      </c>
      <c r="CG560" s="12" t="s">
        <v>980</v>
      </c>
      <c r="CH560" s="12">
        <v>81.338999999999999</v>
      </c>
      <c r="CI560" s="12" t="s">
        <v>1555</v>
      </c>
      <c r="CJ560" s="12"/>
      <c r="CK560" s="12" t="s">
        <v>990</v>
      </c>
      <c r="CL560" s="37">
        <v>1437456998</v>
      </c>
      <c r="CM560" s="12">
        <v>379</v>
      </c>
      <c r="CN560" s="12" t="s">
        <v>1506</v>
      </c>
      <c r="CO560" s="12" t="s">
        <v>1507</v>
      </c>
      <c r="CP560" s="12">
        <v>49386.514815561379</v>
      </c>
      <c r="CQ560" s="12">
        <v>85</v>
      </c>
      <c r="CS560" s="12"/>
      <c r="CT560" s="36" t="str">
        <f t="shared" si="8"/>
        <v>1bn - 50bn</v>
      </c>
      <c r="CU560" s="36" t="str">
        <f>VLOOKUP(CK560,Mapping!B:C,2,FALSE)</f>
        <v>EU</v>
      </c>
    </row>
    <row r="561" spans="1:99" ht="16" customHeight="1" x14ac:dyDescent="0.35">
      <c r="A561" s="12" t="s">
        <v>1556</v>
      </c>
      <c r="B561" s="12" t="s">
        <v>925</v>
      </c>
      <c r="C561" s="12">
        <v>547</v>
      </c>
      <c r="D561" s="12">
        <v>0</v>
      </c>
      <c r="E561" s="37">
        <v>12661873</v>
      </c>
      <c r="G561" s="37">
        <v>0</v>
      </c>
      <c r="H561" s="12">
        <v>0</v>
      </c>
      <c r="I561" s="37"/>
      <c r="K561" s="37"/>
      <c r="M561" s="37">
        <v>7227625</v>
      </c>
      <c r="N561" s="12">
        <v>0.38</v>
      </c>
      <c r="O561" s="37"/>
      <c r="Q561" s="12">
        <v>1600</v>
      </c>
      <c r="R561" s="37"/>
      <c r="T561" s="37">
        <v>212462</v>
      </c>
      <c r="U561" s="12">
        <v>0.01</v>
      </c>
      <c r="V561" s="37"/>
      <c r="X561" s="37"/>
      <c r="Z561" s="37">
        <v>0</v>
      </c>
      <c r="AA561" s="12">
        <v>0</v>
      </c>
      <c r="AB561" s="37"/>
      <c r="AD561" s="37">
        <v>4970558</v>
      </c>
      <c r="AE561" s="12">
        <v>0.26</v>
      </c>
      <c r="AF561" s="37"/>
      <c r="AH561" s="37">
        <v>202048</v>
      </c>
      <c r="AI561" s="12">
        <v>0.01</v>
      </c>
      <c r="AN561" s="37"/>
      <c r="AP561" s="37">
        <v>49180</v>
      </c>
      <c r="AQ561" s="12">
        <v>0</v>
      </c>
      <c r="AR561" s="37"/>
      <c r="AT561" s="37"/>
      <c r="AV561" s="37"/>
      <c r="AX561" s="37"/>
      <c r="BB561" s="12">
        <v>57609</v>
      </c>
      <c r="BC561" s="12">
        <v>0</v>
      </c>
      <c r="BH561" s="12">
        <v>213</v>
      </c>
      <c r="BJ561" s="12">
        <v>44611</v>
      </c>
      <c r="BK561" s="12">
        <v>1898</v>
      </c>
      <c r="BN561" s="12">
        <v>0</v>
      </c>
      <c r="BQ561" s="12">
        <v>0</v>
      </c>
      <c r="BV561" s="12">
        <v>0</v>
      </c>
      <c r="CB561" s="12">
        <v>0.02</v>
      </c>
      <c r="CC561" s="12">
        <v>0</v>
      </c>
      <c r="CD561" s="12">
        <v>0</v>
      </c>
      <c r="CE561" s="12">
        <v>0</v>
      </c>
      <c r="CG561" s="12" t="s">
        <v>996</v>
      </c>
      <c r="CH561" s="12">
        <v>73.457999999999998</v>
      </c>
      <c r="CI561" s="12" t="s">
        <v>1557</v>
      </c>
      <c r="CJ561" s="12"/>
      <c r="CK561" s="12" t="s">
        <v>979</v>
      </c>
      <c r="CL561" s="37">
        <v>1916446023</v>
      </c>
      <c r="CM561" s="12">
        <v>2057</v>
      </c>
      <c r="CN561" s="12" t="s">
        <v>1535</v>
      </c>
      <c r="CO561" s="12" t="s">
        <v>1507</v>
      </c>
      <c r="CP561" s="12">
        <v>68442.430961499689</v>
      </c>
      <c r="CQ561" s="12">
        <v>51</v>
      </c>
      <c r="CS561" s="12"/>
      <c r="CT561" s="36" t="str">
        <f t="shared" si="8"/>
        <v>1bn - 50bn</v>
      </c>
      <c r="CU561" s="36" t="str">
        <f>VLOOKUP(CK561,Mapping!B:C,2,FALSE)</f>
        <v>EU</v>
      </c>
    </row>
    <row r="562" spans="1:99" ht="16" customHeight="1" x14ac:dyDescent="0.35">
      <c r="A562" s="12" t="s">
        <v>1558</v>
      </c>
      <c r="B562" s="12" t="s">
        <v>925</v>
      </c>
      <c r="C562" s="12">
        <v>547</v>
      </c>
      <c r="D562" s="12">
        <v>0</v>
      </c>
      <c r="E562" s="37">
        <v>102972608</v>
      </c>
      <c r="G562" s="37">
        <v>0</v>
      </c>
      <c r="H562" s="12">
        <v>0</v>
      </c>
      <c r="I562" s="37"/>
      <c r="K562" s="37"/>
      <c r="M562" s="37">
        <v>1238165</v>
      </c>
      <c r="N562" s="12">
        <v>0.01</v>
      </c>
      <c r="O562" s="37"/>
      <c r="Q562" s="12">
        <v>18943</v>
      </c>
      <c r="R562" s="37"/>
      <c r="T562" s="37">
        <v>1455</v>
      </c>
      <c r="U562" s="12">
        <v>0</v>
      </c>
      <c r="V562" s="37"/>
      <c r="X562" s="37">
        <v>76124</v>
      </c>
      <c r="Y562" s="12">
        <v>0</v>
      </c>
      <c r="Z562" s="37">
        <v>0</v>
      </c>
      <c r="AA562" s="12">
        <v>0</v>
      </c>
      <c r="AB562" s="37"/>
      <c r="AD562" s="37">
        <v>0</v>
      </c>
      <c r="AE562" s="12">
        <v>0</v>
      </c>
      <c r="AF562" s="37"/>
      <c r="AH562" s="37">
        <v>2392122</v>
      </c>
      <c r="AI562" s="12">
        <v>0.02</v>
      </c>
      <c r="AN562" s="37">
        <v>50641729</v>
      </c>
      <c r="AO562" s="12">
        <v>0.48</v>
      </c>
      <c r="AP562" s="37">
        <v>48574638</v>
      </c>
      <c r="AQ562" s="12">
        <v>0.46</v>
      </c>
      <c r="AR562" s="37">
        <v>0</v>
      </c>
      <c r="AS562" s="12">
        <v>0</v>
      </c>
      <c r="AT562" s="37">
        <v>48375</v>
      </c>
      <c r="AU562" s="12">
        <v>0</v>
      </c>
      <c r="AV562" s="37"/>
      <c r="AX562" s="37"/>
      <c r="BA562" s="12">
        <v>745</v>
      </c>
      <c r="BB562" s="12">
        <v>9869</v>
      </c>
      <c r="BC562" s="12">
        <v>0</v>
      </c>
      <c r="BD562" s="12">
        <v>4538</v>
      </c>
      <c r="BE562" s="12">
        <v>0</v>
      </c>
      <c r="BH562" s="12">
        <v>210380</v>
      </c>
      <c r="BI562" s="12">
        <v>300700</v>
      </c>
      <c r="BJ562" s="12">
        <v>0</v>
      </c>
      <c r="BK562" s="12">
        <v>13</v>
      </c>
      <c r="BM562" s="12">
        <v>0</v>
      </c>
      <c r="BN562" s="12">
        <v>0</v>
      </c>
      <c r="BQ562" s="12">
        <v>0</v>
      </c>
      <c r="BV562" s="12">
        <v>0.18</v>
      </c>
      <c r="BY562" s="12">
        <v>0.04</v>
      </c>
      <c r="BZ562" s="12">
        <v>0</v>
      </c>
      <c r="CB562" s="12">
        <v>0</v>
      </c>
      <c r="CC562" s="12">
        <v>0</v>
      </c>
      <c r="CD562" s="12">
        <v>0</v>
      </c>
      <c r="CE562" s="12">
        <v>0</v>
      </c>
      <c r="CF562" s="12">
        <v>0</v>
      </c>
      <c r="CG562" s="12" t="s">
        <v>998</v>
      </c>
      <c r="CH562" s="12">
        <v>196.846</v>
      </c>
      <c r="CI562" s="12" t="s">
        <v>941</v>
      </c>
      <c r="CJ562" s="12" t="s">
        <v>941</v>
      </c>
      <c r="CK562" s="12" t="s">
        <v>932</v>
      </c>
      <c r="CL562" s="37">
        <v>10580717042</v>
      </c>
      <c r="CM562" s="12">
        <v>6347</v>
      </c>
      <c r="CN562" s="12" t="s">
        <v>998</v>
      </c>
      <c r="CO562" s="12" t="s">
        <v>1507</v>
      </c>
      <c r="CQ562" s="12">
        <v>67</v>
      </c>
      <c r="CS562" s="12"/>
      <c r="CT562" s="36" t="str">
        <f t="shared" si="8"/>
        <v>1bn - 50bn</v>
      </c>
      <c r="CU562" s="36" t="str">
        <f>VLOOKUP(CK562,Mapping!B:C,2,FALSE)</f>
        <v>US/CA</v>
      </c>
    </row>
    <row r="563" spans="1:99" ht="16" customHeight="1" x14ac:dyDescent="0.35">
      <c r="A563" s="12" t="s">
        <v>1559</v>
      </c>
      <c r="B563" s="12" t="s">
        <v>925</v>
      </c>
      <c r="C563" s="12">
        <v>547</v>
      </c>
      <c r="D563" s="12">
        <v>0</v>
      </c>
      <c r="E563" s="37">
        <v>3411117</v>
      </c>
      <c r="G563" s="37">
        <v>0</v>
      </c>
      <c r="H563" s="12">
        <v>0</v>
      </c>
      <c r="I563" s="37"/>
      <c r="K563" s="37"/>
      <c r="M563" s="37">
        <v>991134</v>
      </c>
      <c r="N563" s="12">
        <v>0.2</v>
      </c>
      <c r="O563" s="37"/>
      <c r="R563" s="37"/>
      <c r="T563" s="37"/>
      <c r="V563" s="37"/>
      <c r="X563" s="37"/>
      <c r="Z563" s="37">
        <v>901885</v>
      </c>
      <c r="AA563" s="12">
        <v>0.18</v>
      </c>
      <c r="AB563" s="37"/>
      <c r="AD563" s="37">
        <v>1518098</v>
      </c>
      <c r="AE563" s="12">
        <v>0.3</v>
      </c>
      <c r="AF563" s="37"/>
      <c r="AH563" s="37"/>
      <c r="AN563" s="37"/>
      <c r="AP563" s="37"/>
      <c r="AR563" s="37"/>
      <c r="AT563" s="37"/>
      <c r="AV563" s="37"/>
      <c r="AX563" s="37"/>
      <c r="BB563" s="12">
        <v>7900</v>
      </c>
      <c r="BC563" s="12">
        <v>30500</v>
      </c>
      <c r="BJ563" s="12">
        <v>13625</v>
      </c>
      <c r="BN563" s="12">
        <v>0</v>
      </c>
      <c r="CB563" s="12">
        <v>0</v>
      </c>
      <c r="CC563" s="12">
        <v>0</v>
      </c>
      <c r="CD563" s="12">
        <v>0</v>
      </c>
      <c r="CG563" s="12" t="s">
        <v>940</v>
      </c>
      <c r="CH563" s="12">
        <v>135.273</v>
      </c>
      <c r="CI563" s="12" t="s">
        <v>983</v>
      </c>
      <c r="CJ563" s="12" t="s">
        <v>984</v>
      </c>
      <c r="CK563" s="12" t="s">
        <v>985</v>
      </c>
      <c r="CL563" s="37">
        <v>498166853</v>
      </c>
      <c r="CM563" s="12">
        <v>11314</v>
      </c>
      <c r="CN563" s="12" t="s">
        <v>1506</v>
      </c>
      <c r="CO563" s="12" t="s">
        <v>1507</v>
      </c>
      <c r="CP563" s="12">
        <v>40914.251159040512</v>
      </c>
      <c r="CQ563" s="12">
        <v>79</v>
      </c>
      <c r="CS563" s="12"/>
      <c r="CT563" s="36" t="str">
        <f t="shared" si="8"/>
        <v>500mn</v>
      </c>
      <c r="CU563" s="36" t="str">
        <f>VLOOKUP(CK563,Mapping!B:C,2,FALSE)</f>
        <v>US/CA</v>
      </c>
    </row>
    <row r="564" spans="1:99" ht="16" customHeight="1" x14ac:dyDescent="0.35">
      <c r="A564" s="12" t="s">
        <v>1560</v>
      </c>
      <c r="B564" s="12" t="s">
        <v>925</v>
      </c>
      <c r="C564" s="12">
        <v>547</v>
      </c>
      <c r="D564" s="12">
        <v>0</v>
      </c>
      <c r="E564" s="37">
        <v>0</v>
      </c>
      <c r="G564" s="37">
        <v>0</v>
      </c>
      <c r="H564" s="12">
        <v>0</v>
      </c>
      <c r="I564" s="37"/>
      <c r="K564" s="37"/>
      <c r="M564" s="37">
        <v>0</v>
      </c>
      <c r="N564" s="12">
        <v>0</v>
      </c>
      <c r="O564" s="37"/>
      <c r="Q564" s="12">
        <v>0</v>
      </c>
      <c r="R564" s="37"/>
      <c r="T564" s="37"/>
      <c r="V564" s="37"/>
      <c r="X564" s="37">
        <v>0</v>
      </c>
      <c r="Y564" s="12">
        <v>0</v>
      </c>
      <c r="Z564" s="37">
        <v>0</v>
      </c>
      <c r="AA564" s="12">
        <v>0</v>
      </c>
      <c r="AB564" s="37"/>
      <c r="AD564" s="37"/>
      <c r="AF564" s="37"/>
      <c r="AH564" s="37">
        <v>0</v>
      </c>
      <c r="AI564" s="12">
        <v>0</v>
      </c>
      <c r="AN564" s="37"/>
      <c r="AP564" s="37">
        <v>0</v>
      </c>
      <c r="AQ564" s="12">
        <v>0</v>
      </c>
      <c r="AR564" s="37"/>
      <c r="AT564" s="37"/>
      <c r="AV564" s="37"/>
      <c r="AX564" s="37"/>
      <c r="BA564" s="12">
        <v>0</v>
      </c>
      <c r="BB564" s="12">
        <v>0</v>
      </c>
      <c r="BC564" s="12">
        <v>0</v>
      </c>
      <c r="BH564" s="12">
        <v>0</v>
      </c>
      <c r="BN564" s="12">
        <v>0</v>
      </c>
      <c r="BQ564" s="12">
        <v>0</v>
      </c>
      <c r="BV564" s="12">
        <v>0</v>
      </c>
      <c r="BZ564" s="12">
        <v>0</v>
      </c>
      <c r="CC564" s="12">
        <v>0</v>
      </c>
      <c r="CD564" s="12">
        <v>0</v>
      </c>
      <c r="CG564" s="12" t="s">
        <v>929</v>
      </c>
      <c r="CH564" s="12">
        <v>341.14299999999997</v>
      </c>
      <c r="CI564" s="12" t="s">
        <v>1561</v>
      </c>
      <c r="CJ564" s="12" t="s">
        <v>941</v>
      </c>
      <c r="CK564" s="12" t="s">
        <v>932</v>
      </c>
      <c r="CL564" s="37">
        <v>81947389</v>
      </c>
      <c r="CM564" s="12">
        <v>12202</v>
      </c>
      <c r="CN564" s="12" t="s">
        <v>1509</v>
      </c>
      <c r="CO564" s="12" t="s">
        <v>1507</v>
      </c>
      <c r="CP564" s="12">
        <v>13673.211046160048</v>
      </c>
      <c r="CQ564" s="12">
        <v>35</v>
      </c>
      <c r="CS564" s="12"/>
      <c r="CT564" s="36" t="str">
        <f t="shared" si="8"/>
        <v>500mn</v>
      </c>
      <c r="CU564" s="36" t="str">
        <f>VLOOKUP(CK564,Mapping!B:C,2,FALSE)</f>
        <v>US/CA</v>
      </c>
    </row>
    <row r="565" spans="1:99" ht="16" customHeight="1" x14ac:dyDescent="0.35">
      <c r="A565" s="12" t="s">
        <v>676</v>
      </c>
      <c r="B565" s="12" t="s">
        <v>933</v>
      </c>
      <c r="C565" s="12">
        <v>547</v>
      </c>
      <c r="D565" s="12">
        <v>0</v>
      </c>
      <c r="E565" s="37">
        <v>7459657</v>
      </c>
      <c r="F565" s="12">
        <v>5264</v>
      </c>
      <c r="G565" s="37">
        <v>0</v>
      </c>
      <c r="H565" s="12">
        <v>0</v>
      </c>
      <c r="I565" s="37">
        <v>374770</v>
      </c>
      <c r="J565" s="12">
        <v>0.06</v>
      </c>
      <c r="K565" s="37">
        <v>2725019</v>
      </c>
      <c r="L565" s="12">
        <v>0.44</v>
      </c>
      <c r="M565" s="37"/>
      <c r="O565" s="37">
        <v>2227118</v>
      </c>
      <c r="P565" s="12">
        <v>0.36</v>
      </c>
      <c r="Q565" s="12">
        <v>0</v>
      </c>
      <c r="R565" s="37">
        <v>1541246</v>
      </c>
      <c r="S565" s="12">
        <v>0.25</v>
      </c>
      <c r="T565" s="37"/>
      <c r="V565" s="37">
        <v>399749</v>
      </c>
      <c r="W565" s="12">
        <v>0.06</v>
      </c>
      <c r="X565" s="37">
        <v>41894</v>
      </c>
      <c r="Y565" s="12">
        <v>0.01</v>
      </c>
      <c r="Z565" s="37"/>
      <c r="AB565" s="37"/>
      <c r="AD565" s="37">
        <v>0</v>
      </c>
      <c r="AE565" s="12">
        <v>0</v>
      </c>
      <c r="AF565" s="37">
        <v>86186</v>
      </c>
      <c r="AG565" s="12">
        <v>0.01</v>
      </c>
      <c r="AH565" s="37">
        <v>0</v>
      </c>
      <c r="AI565" s="12">
        <v>0</v>
      </c>
      <c r="AK565" s="12">
        <v>14495</v>
      </c>
      <c r="AL565" s="12">
        <v>121360</v>
      </c>
      <c r="AM565" s="12">
        <v>783</v>
      </c>
      <c r="AN565" s="37"/>
      <c r="AP565" s="37">
        <v>61417</v>
      </c>
      <c r="AQ565" s="12">
        <v>0.01</v>
      </c>
      <c r="AR565" s="37"/>
      <c r="AT565" s="37"/>
      <c r="AV565" s="37"/>
      <c r="AX565" s="37">
        <v>2258</v>
      </c>
      <c r="AY565" s="12">
        <v>0</v>
      </c>
      <c r="AZ565" s="12">
        <v>116100</v>
      </c>
      <c r="BA565" s="12">
        <v>410</v>
      </c>
      <c r="BF565" s="12">
        <v>5100</v>
      </c>
      <c r="BG565" s="12">
        <v>35400</v>
      </c>
      <c r="BH565" s="12">
        <v>266</v>
      </c>
      <c r="BJ565" s="12">
        <v>0</v>
      </c>
      <c r="BN565" s="12">
        <v>0</v>
      </c>
      <c r="BO565" s="12">
        <v>0</v>
      </c>
      <c r="BP565" s="12">
        <v>0</v>
      </c>
      <c r="BQ565" s="12">
        <v>0</v>
      </c>
      <c r="BS565" s="12">
        <v>0</v>
      </c>
      <c r="BT565" s="12">
        <v>0</v>
      </c>
      <c r="BU565" s="12">
        <v>0</v>
      </c>
      <c r="BV565" s="12">
        <v>0</v>
      </c>
      <c r="BW565" s="12">
        <v>0</v>
      </c>
      <c r="BX565" s="12">
        <v>0</v>
      </c>
      <c r="BZ565" s="12">
        <v>0</v>
      </c>
      <c r="CB565" s="12">
        <v>0</v>
      </c>
      <c r="CG565" s="12" t="s">
        <v>940</v>
      </c>
      <c r="CH565" s="12">
        <v>165.06800000000001</v>
      </c>
      <c r="CI565" s="12" t="s">
        <v>950</v>
      </c>
      <c r="CJ565" s="12"/>
      <c r="CK565" s="12" t="s">
        <v>951</v>
      </c>
      <c r="CL565" s="37">
        <v>625869740</v>
      </c>
      <c r="CM565" s="12">
        <v>11140</v>
      </c>
      <c r="CN565" s="12" t="s">
        <v>1506</v>
      </c>
      <c r="CO565" s="12" t="s">
        <v>1507</v>
      </c>
      <c r="CP565" s="12">
        <v>56949.586776859505</v>
      </c>
      <c r="CQ565" s="12">
        <v>93</v>
      </c>
      <c r="CS565" s="12"/>
      <c r="CT565" s="36" t="str">
        <f t="shared" si="8"/>
        <v>500mn - 1bn</v>
      </c>
      <c r="CU565" s="36" t="str">
        <f>VLOOKUP(CK565,Mapping!B:C,2,FALSE)</f>
        <v>HK</v>
      </c>
    </row>
    <row r="566" spans="1:99" ht="16" customHeight="1" x14ac:dyDescent="0.35">
      <c r="A566" s="12" t="s">
        <v>1562</v>
      </c>
      <c r="B566" s="12" t="s">
        <v>925</v>
      </c>
      <c r="C566" s="12">
        <v>547</v>
      </c>
      <c r="D566" s="12">
        <v>0</v>
      </c>
      <c r="E566" s="37">
        <v>8026101</v>
      </c>
      <c r="G566" s="37">
        <v>0</v>
      </c>
      <c r="H566" s="12">
        <v>0</v>
      </c>
      <c r="I566" s="37"/>
      <c r="K566" s="37"/>
      <c r="M566" s="37">
        <v>1825443</v>
      </c>
      <c r="N566" s="12">
        <v>0.04</v>
      </c>
      <c r="O566" s="37"/>
      <c r="Q566" s="12">
        <v>6899</v>
      </c>
      <c r="R566" s="37"/>
      <c r="T566" s="37">
        <v>0</v>
      </c>
      <c r="U566" s="12">
        <v>0</v>
      </c>
      <c r="V566" s="37"/>
      <c r="X566" s="37">
        <v>746118</v>
      </c>
      <c r="Y566" s="12">
        <v>0.02</v>
      </c>
      <c r="Z566" s="37"/>
      <c r="AB566" s="37"/>
      <c r="AD566" s="37">
        <v>623952</v>
      </c>
      <c r="AE566" s="12">
        <v>0.01</v>
      </c>
      <c r="AF566" s="37"/>
      <c r="AH566" s="37">
        <v>871206</v>
      </c>
      <c r="AI566" s="12">
        <v>0.02</v>
      </c>
      <c r="AN566" s="37">
        <v>2315676</v>
      </c>
      <c r="AO566" s="12">
        <v>0.06</v>
      </c>
      <c r="AP566" s="37">
        <v>1643706</v>
      </c>
      <c r="AQ566" s="12">
        <v>0.04</v>
      </c>
      <c r="AR566" s="37">
        <v>0</v>
      </c>
      <c r="AS566" s="12">
        <v>0</v>
      </c>
      <c r="AT566" s="37"/>
      <c r="AV566" s="37"/>
      <c r="AX566" s="37"/>
      <c r="BA566" s="12">
        <v>7302</v>
      </c>
      <c r="BB566" s="12">
        <v>14550</v>
      </c>
      <c r="BE566" s="12">
        <v>0</v>
      </c>
      <c r="BH566" s="12">
        <v>7119</v>
      </c>
      <c r="BI566" s="12">
        <v>13750</v>
      </c>
      <c r="BJ566" s="12">
        <v>5600</v>
      </c>
      <c r="BK566" s="12">
        <v>0</v>
      </c>
      <c r="BM566" s="12">
        <v>0</v>
      </c>
      <c r="BN566" s="12">
        <v>0</v>
      </c>
      <c r="BQ566" s="12">
        <v>0</v>
      </c>
      <c r="BV566" s="12">
        <v>0.01</v>
      </c>
      <c r="BY566" s="12">
        <v>0</v>
      </c>
      <c r="BZ566" s="12">
        <v>0</v>
      </c>
      <c r="CB566" s="12">
        <v>0</v>
      </c>
      <c r="CC566" s="12">
        <v>0</v>
      </c>
      <c r="CE566" s="12">
        <v>0</v>
      </c>
      <c r="CG566" s="12" t="s">
        <v>976</v>
      </c>
      <c r="CH566" s="12">
        <v>153.92699999999999</v>
      </c>
      <c r="CI566" s="12" t="s">
        <v>941</v>
      </c>
      <c r="CJ566" s="12" t="s">
        <v>941</v>
      </c>
      <c r="CK566" s="12" t="s">
        <v>932</v>
      </c>
      <c r="CL566" s="37">
        <v>4185110580</v>
      </c>
      <c r="CM566" s="12">
        <v>11058</v>
      </c>
      <c r="CN566" s="12" t="s">
        <v>1534</v>
      </c>
      <c r="CO566" s="12" t="s">
        <v>1507</v>
      </c>
      <c r="CP566" s="12">
        <v>67262.547873412623</v>
      </c>
      <c r="CQ566" s="12">
        <v>40</v>
      </c>
      <c r="CS566" s="12"/>
      <c r="CT566" s="36" t="str">
        <f t="shared" si="8"/>
        <v>1bn - 50bn</v>
      </c>
      <c r="CU566" s="36" t="str">
        <f>VLOOKUP(CK566,Mapping!B:C,2,FALSE)</f>
        <v>US/CA</v>
      </c>
    </row>
    <row r="567" spans="1:99" ht="16" customHeight="1" x14ac:dyDescent="0.35">
      <c r="A567" s="12" t="s">
        <v>1563</v>
      </c>
      <c r="B567" s="12" t="s">
        <v>925</v>
      </c>
      <c r="C567" s="12">
        <v>547</v>
      </c>
      <c r="D567" s="12">
        <v>0</v>
      </c>
      <c r="E567" s="37">
        <v>3081701</v>
      </c>
      <c r="G567" s="37">
        <v>0</v>
      </c>
      <c r="H567" s="12">
        <v>0</v>
      </c>
      <c r="I567" s="37"/>
      <c r="K567" s="37"/>
      <c r="M567" s="37">
        <v>635831</v>
      </c>
      <c r="N567" s="12">
        <v>0.16</v>
      </c>
      <c r="O567" s="37"/>
      <c r="Q567" s="12">
        <v>0</v>
      </c>
      <c r="R567" s="37"/>
      <c r="T567" s="37"/>
      <c r="V567" s="37"/>
      <c r="X567" s="37">
        <v>777896</v>
      </c>
      <c r="Y567" s="12">
        <v>0.19</v>
      </c>
      <c r="Z567" s="37">
        <v>0</v>
      </c>
      <c r="AA567" s="12">
        <v>0</v>
      </c>
      <c r="AB567" s="37"/>
      <c r="AD567" s="37"/>
      <c r="AF567" s="37"/>
      <c r="AH567" s="37">
        <v>0</v>
      </c>
      <c r="AI567" s="12">
        <v>0</v>
      </c>
      <c r="AN567" s="37">
        <v>555762</v>
      </c>
      <c r="AO567" s="12">
        <v>0.14000000000000001</v>
      </c>
      <c r="AP567" s="37">
        <v>558754</v>
      </c>
      <c r="AQ567" s="12">
        <v>0.14000000000000001</v>
      </c>
      <c r="AR567" s="37">
        <v>553458</v>
      </c>
      <c r="AS567" s="12">
        <v>0.14000000000000001</v>
      </c>
      <c r="AT567" s="37"/>
      <c r="AV567" s="37"/>
      <c r="AX567" s="37"/>
      <c r="BA567" s="12">
        <v>7613</v>
      </c>
      <c r="BB567" s="12">
        <v>5068</v>
      </c>
      <c r="BC567" s="12">
        <v>0</v>
      </c>
      <c r="BE567" s="12">
        <v>14842</v>
      </c>
      <c r="BH567" s="12">
        <v>2420</v>
      </c>
      <c r="BI567" s="12">
        <v>3300</v>
      </c>
      <c r="BM567" s="12">
        <v>0.02</v>
      </c>
      <c r="BN567" s="12">
        <v>0</v>
      </c>
      <c r="BQ567" s="12">
        <v>0</v>
      </c>
      <c r="BV567" s="12">
        <v>0</v>
      </c>
      <c r="BY567" s="12">
        <v>0</v>
      </c>
      <c r="BZ567" s="12">
        <v>0</v>
      </c>
      <c r="CC567" s="12">
        <v>0</v>
      </c>
      <c r="CD567" s="12">
        <v>0</v>
      </c>
      <c r="CG567" s="12" t="s">
        <v>940</v>
      </c>
      <c r="CH567" s="12">
        <v>267.50099999999998</v>
      </c>
      <c r="CI567" s="12" t="s">
        <v>965</v>
      </c>
      <c r="CJ567" s="12" t="s">
        <v>966</v>
      </c>
      <c r="CK567" s="12" t="s">
        <v>932</v>
      </c>
      <c r="CL567" s="37">
        <v>402317355</v>
      </c>
      <c r="CM567" s="12">
        <v>11804</v>
      </c>
      <c r="CN567" s="12" t="s">
        <v>1509</v>
      </c>
      <c r="CO567" s="12" t="s">
        <v>1507</v>
      </c>
      <c r="CP567" s="12">
        <v>20505.341664986896</v>
      </c>
      <c r="CQ567" s="12">
        <v>53</v>
      </c>
      <c r="CS567" s="12"/>
      <c r="CT567" s="36" t="str">
        <f t="shared" si="8"/>
        <v>500mn</v>
      </c>
      <c r="CU567" s="36" t="str">
        <f>VLOOKUP(CK567,Mapping!B:C,2,FALSE)</f>
        <v>US/CA</v>
      </c>
    </row>
    <row r="568" spans="1:99" ht="16" customHeight="1" x14ac:dyDescent="0.35">
      <c r="A568" s="12" t="s">
        <v>1564</v>
      </c>
      <c r="B568" s="12" t="s">
        <v>925</v>
      </c>
      <c r="C568" s="12">
        <v>547</v>
      </c>
      <c r="D568" s="12">
        <v>0</v>
      </c>
      <c r="E568" s="37">
        <v>6484426</v>
      </c>
      <c r="G568" s="37">
        <v>0</v>
      </c>
      <c r="H568" s="12">
        <v>0</v>
      </c>
      <c r="I568" s="37"/>
      <c r="K568" s="37"/>
      <c r="M568" s="37">
        <v>567330</v>
      </c>
      <c r="N568" s="12">
        <v>0.04</v>
      </c>
      <c r="O568" s="37"/>
      <c r="R568" s="37"/>
      <c r="T568" s="37">
        <v>281081</v>
      </c>
      <c r="U568" s="12">
        <v>0.02</v>
      </c>
      <c r="V568" s="37"/>
      <c r="X568" s="37">
        <v>247684</v>
      </c>
      <c r="Y568" s="12">
        <v>0.02</v>
      </c>
      <c r="Z568" s="37">
        <v>219557</v>
      </c>
      <c r="AA568" s="12">
        <v>0.01</v>
      </c>
      <c r="AB568" s="37"/>
      <c r="AD568" s="37"/>
      <c r="AF568" s="37"/>
      <c r="AH568" s="37"/>
      <c r="AN568" s="37">
        <v>4776954</v>
      </c>
      <c r="AO568" s="12">
        <v>0.31</v>
      </c>
      <c r="AP568" s="37">
        <v>391820</v>
      </c>
      <c r="AQ568" s="12">
        <v>0.03</v>
      </c>
      <c r="AR568" s="37"/>
      <c r="AT568" s="37"/>
      <c r="AV568" s="37"/>
      <c r="AX568" s="37"/>
      <c r="BA568" s="12">
        <v>2424</v>
      </c>
      <c r="BB568" s="12">
        <v>4522</v>
      </c>
      <c r="BC568" s="12">
        <v>7425</v>
      </c>
      <c r="BH568" s="12">
        <v>1697</v>
      </c>
      <c r="BI568" s="12">
        <v>22300</v>
      </c>
      <c r="BK568" s="12">
        <v>2511</v>
      </c>
      <c r="BN568" s="12">
        <v>0</v>
      </c>
      <c r="BV568" s="12">
        <v>0</v>
      </c>
      <c r="BY568" s="12">
        <v>0</v>
      </c>
      <c r="BZ568" s="12">
        <v>0</v>
      </c>
      <c r="CC568" s="12">
        <v>0</v>
      </c>
      <c r="CD568" s="12">
        <v>0</v>
      </c>
      <c r="CE568" s="12">
        <v>0</v>
      </c>
      <c r="CG568" s="12" t="s">
        <v>996</v>
      </c>
      <c r="CH568" s="12">
        <v>20.968</v>
      </c>
      <c r="CI568" s="12" t="s">
        <v>941</v>
      </c>
      <c r="CJ568" s="12" t="s">
        <v>941</v>
      </c>
      <c r="CK568" s="12" t="s">
        <v>932</v>
      </c>
      <c r="CL568" s="37">
        <v>1556056861</v>
      </c>
      <c r="CM568" s="12">
        <v>12580</v>
      </c>
      <c r="CN568" s="12" t="s">
        <v>1509</v>
      </c>
      <c r="CO568" s="12" t="s">
        <v>1507</v>
      </c>
      <c r="CP568" s="12">
        <v>10064.523281596452</v>
      </c>
      <c r="CQ568" s="12">
        <v>79</v>
      </c>
      <c r="CS568" s="12"/>
      <c r="CT568" s="36" t="str">
        <f t="shared" si="8"/>
        <v>1bn - 50bn</v>
      </c>
      <c r="CU568" s="36" t="str">
        <f>VLOOKUP(CK568,Mapping!B:C,2,FALSE)</f>
        <v>US/CA</v>
      </c>
    </row>
    <row r="569" spans="1:99" ht="16" customHeight="1" x14ac:dyDescent="0.35">
      <c r="A569" s="12" t="s">
        <v>1565</v>
      </c>
      <c r="B569" s="12" t="s">
        <v>925</v>
      </c>
      <c r="C569" s="12">
        <v>547</v>
      </c>
      <c r="D569" s="12">
        <v>0</v>
      </c>
      <c r="E569" s="37">
        <v>4582737</v>
      </c>
      <c r="G569" s="37">
        <v>0</v>
      </c>
      <c r="H569" s="12">
        <v>0</v>
      </c>
      <c r="I569" s="37"/>
      <c r="K569" s="37"/>
      <c r="M569" s="37">
        <v>0</v>
      </c>
      <c r="N569" s="12">
        <v>0</v>
      </c>
      <c r="O569" s="37"/>
      <c r="Q569" s="12">
        <v>2948</v>
      </c>
      <c r="R569" s="37"/>
      <c r="T569" s="37">
        <v>0</v>
      </c>
      <c r="U569" s="12">
        <v>0</v>
      </c>
      <c r="V569" s="37"/>
      <c r="X569" s="37">
        <v>1580009</v>
      </c>
      <c r="Y569" s="12">
        <v>0.28999999999999998</v>
      </c>
      <c r="Z569" s="37">
        <v>0</v>
      </c>
      <c r="AA569" s="12">
        <v>0</v>
      </c>
      <c r="AB569" s="37"/>
      <c r="AD569" s="37">
        <v>0</v>
      </c>
      <c r="AE569" s="12">
        <v>0</v>
      </c>
      <c r="AF569" s="37"/>
      <c r="AH569" s="37">
        <v>372273</v>
      </c>
      <c r="AI569" s="12">
        <v>7.0000000000000007E-2</v>
      </c>
      <c r="AN569" s="37">
        <v>1578870</v>
      </c>
      <c r="AO569" s="12">
        <v>0.28999999999999998</v>
      </c>
      <c r="AP569" s="37">
        <v>316781</v>
      </c>
      <c r="AQ569" s="12">
        <v>0.06</v>
      </c>
      <c r="AR569" s="37">
        <v>734799</v>
      </c>
      <c r="AS569" s="12">
        <v>0.14000000000000001</v>
      </c>
      <c r="AT569" s="37">
        <v>0</v>
      </c>
      <c r="AU569" s="12">
        <v>0</v>
      </c>
      <c r="AV569" s="37">
        <v>5</v>
      </c>
      <c r="AW569" s="12">
        <v>0</v>
      </c>
      <c r="AX569" s="37"/>
      <c r="BA569" s="12">
        <v>15463</v>
      </c>
      <c r="BB569" s="12">
        <v>0</v>
      </c>
      <c r="BC569" s="12">
        <v>0</v>
      </c>
      <c r="BD569" s="12">
        <v>0</v>
      </c>
      <c r="BE569" s="12">
        <v>19705</v>
      </c>
      <c r="BH569" s="12">
        <v>1372</v>
      </c>
      <c r="BI569" s="12">
        <v>9375</v>
      </c>
      <c r="BJ569" s="12">
        <v>0</v>
      </c>
      <c r="BK569" s="12">
        <v>0</v>
      </c>
      <c r="BL569" s="12">
        <v>2</v>
      </c>
      <c r="BM569" s="12">
        <v>0.02</v>
      </c>
      <c r="BN569" s="12">
        <v>0</v>
      </c>
      <c r="BQ569" s="12">
        <v>0</v>
      </c>
      <c r="BV569" s="12">
        <v>0</v>
      </c>
      <c r="BY569" s="12">
        <v>0</v>
      </c>
      <c r="BZ569" s="12">
        <v>0</v>
      </c>
      <c r="CA569" s="12">
        <v>0</v>
      </c>
      <c r="CB569" s="12">
        <v>0</v>
      </c>
      <c r="CC569" s="12">
        <v>0</v>
      </c>
      <c r="CD569" s="12">
        <v>0</v>
      </c>
      <c r="CE569" s="12">
        <v>0</v>
      </c>
      <c r="CF569" s="12">
        <v>0</v>
      </c>
      <c r="CG569" s="12" t="s">
        <v>940</v>
      </c>
      <c r="CH569" s="12">
        <v>325.15800000000002</v>
      </c>
      <c r="CI569" s="12" t="s">
        <v>950</v>
      </c>
      <c r="CJ569" s="12"/>
      <c r="CK569" s="12" t="s">
        <v>951</v>
      </c>
      <c r="CL569" s="37">
        <v>540439361</v>
      </c>
      <c r="CM569" s="12">
        <v>12354</v>
      </c>
      <c r="CN569" s="12" t="s">
        <v>1509</v>
      </c>
      <c r="CO569" s="12" t="s">
        <v>1507</v>
      </c>
      <c r="CP569" s="12">
        <v>12035.718605119935</v>
      </c>
      <c r="CQ569" s="12">
        <v>57</v>
      </c>
      <c r="CS569" s="12"/>
      <c r="CT569" s="36" t="str">
        <f t="shared" si="8"/>
        <v>500mn - 1bn</v>
      </c>
      <c r="CU569" s="36" t="str">
        <f>VLOOKUP(CK569,Mapping!B:C,2,FALSE)</f>
        <v>HK</v>
      </c>
    </row>
    <row r="570" spans="1:99" ht="16" customHeight="1" x14ac:dyDescent="0.35">
      <c r="A570" s="12" t="s">
        <v>1566</v>
      </c>
      <c r="B570" s="12" t="s">
        <v>933</v>
      </c>
      <c r="C570" s="12">
        <v>547</v>
      </c>
      <c r="D570" s="12">
        <v>0</v>
      </c>
      <c r="E570" s="37">
        <v>289886770</v>
      </c>
      <c r="G570" s="37">
        <v>0</v>
      </c>
      <c r="H570" s="12">
        <v>0</v>
      </c>
      <c r="I570" s="37"/>
      <c r="K570" s="37">
        <v>141896687</v>
      </c>
      <c r="L570" s="12">
        <v>0.43</v>
      </c>
      <c r="M570" s="37">
        <v>24923165</v>
      </c>
      <c r="N570" s="12">
        <v>0.08</v>
      </c>
      <c r="O570" s="37">
        <v>112157203</v>
      </c>
      <c r="P570" s="12">
        <v>0.34</v>
      </c>
      <c r="R570" s="37"/>
      <c r="T570" s="37"/>
      <c r="V570" s="37">
        <v>10417494</v>
      </c>
      <c r="W570" s="12">
        <v>0.03</v>
      </c>
      <c r="X570" s="37">
        <v>342762</v>
      </c>
      <c r="Y570" s="12">
        <v>0</v>
      </c>
      <c r="Z570" s="37"/>
      <c r="AB570" s="37"/>
      <c r="AD570" s="37"/>
      <c r="AF570" s="37"/>
      <c r="AH570" s="37"/>
      <c r="AK570" s="12">
        <v>456100</v>
      </c>
      <c r="AL570" s="12">
        <v>6976000</v>
      </c>
      <c r="AN570" s="37">
        <v>149459</v>
      </c>
      <c r="AO570" s="12">
        <v>0</v>
      </c>
      <c r="AP570" s="37"/>
      <c r="AR570" s="37"/>
      <c r="AT570" s="37"/>
      <c r="AV570" s="37"/>
      <c r="AX570" s="37"/>
      <c r="BA570" s="12">
        <v>3275</v>
      </c>
      <c r="BB570" s="12">
        <v>189076</v>
      </c>
      <c r="BG570" s="12">
        <v>2377179</v>
      </c>
      <c r="BI570" s="12">
        <v>800</v>
      </c>
      <c r="BN570" s="12">
        <v>0</v>
      </c>
      <c r="BS570" s="12">
        <v>0.03</v>
      </c>
      <c r="BT570" s="12">
        <v>0.01</v>
      </c>
      <c r="BU570" s="12">
        <v>0.04</v>
      </c>
      <c r="BY570" s="12">
        <v>0</v>
      </c>
      <c r="BZ570" s="12">
        <v>0</v>
      </c>
      <c r="CC570" s="12">
        <v>0.01</v>
      </c>
      <c r="CG570" s="12" t="s">
        <v>940</v>
      </c>
      <c r="CH570" s="12">
        <v>38.598999999999997</v>
      </c>
      <c r="CI570" s="12" t="s">
        <v>1150</v>
      </c>
      <c r="CJ570" s="12"/>
      <c r="CK570" s="12" t="s">
        <v>1151</v>
      </c>
      <c r="CL570" s="37">
        <v>32877120305</v>
      </c>
      <c r="CM570" s="12">
        <v>1142</v>
      </c>
      <c r="CN570" s="12" t="s">
        <v>1506</v>
      </c>
      <c r="CO570" s="12" t="s">
        <v>1507</v>
      </c>
      <c r="CP570" s="12">
        <v>504119.25015117921</v>
      </c>
      <c r="CQ570" s="12">
        <v>70</v>
      </c>
      <c r="CS570" s="12"/>
      <c r="CT570" s="36" t="str">
        <f t="shared" si="8"/>
        <v>1bn - 50bn</v>
      </c>
      <c r="CU570" s="36" t="str">
        <f>VLOOKUP(CK570,Mapping!B:C,2,FALSE)</f>
        <v>EU</v>
      </c>
    </row>
    <row r="571" spans="1:99" ht="16" customHeight="1" x14ac:dyDescent="0.35">
      <c r="A571" s="12" t="s">
        <v>1567</v>
      </c>
      <c r="B571" s="12" t="s">
        <v>925</v>
      </c>
      <c r="C571" s="12">
        <v>547</v>
      </c>
      <c r="D571" s="12">
        <v>0</v>
      </c>
      <c r="E571" s="37">
        <v>14684069</v>
      </c>
      <c r="G571" s="37">
        <v>0</v>
      </c>
      <c r="H571" s="12">
        <v>0</v>
      </c>
      <c r="I571" s="37"/>
      <c r="K571" s="37"/>
      <c r="M571" s="37">
        <v>1979884</v>
      </c>
      <c r="N571" s="12">
        <v>0.04</v>
      </c>
      <c r="O571" s="37"/>
      <c r="Q571" s="12">
        <v>24275</v>
      </c>
      <c r="R571" s="37"/>
      <c r="T571" s="37">
        <v>1313840</v>
      </c>
      <c r="U571" s="12">
        <v>0.03</v>
      </c>
      <c r="V571" s="37"/>
      <c r="X571" s="37"/>
      <c r="Z571" s="37">
        <v>547015</v>
      </c>
      <c r="AA571" s="12">
        <v>0.01</v>
      </c>
      <c r="AB571" s="37"/>
      <c r="AD571" s="37"/>
      <c r="AF571" s="37"/>
      <c r="AH571" s="37">
        <v>3065447</v>
      </c>
      <c r="AI571" s="12">
        <v>7.0000000000000007E-2</v>
      </c>
      <c r="AN571" s="37">
        <v>6239694</v>
      </c>
      <c r="AO571" s="12">
        <v>0.14000000000000001</v>
      </c>
      <c r="AP571" s="37">
        <v>1538189</v>
      </c>
      <c r="AQ571" s="12">
        <v>0.03</v>
      </c>
      <c r="AR571" s="37"/>
      <c r="AT571" s="37"/>
      <c r="AV571" s="37"/>
      <c r="AX571" s="37"/>
      <c r="BB571" s="12">
        <v>15781</v>
      </c>
      <c r="BC571" s="12">
        <v>18499</v>
      </c>
      <c r="BH571" s="12">
        <v>6662</v>
      </c>
      <c r="BI571" s="12">
        <v>37050</v>
      </c>
      <c r="BK571" s="12">
        <v>11737</v>
      </c>
      <c r="BN571" s="12">
        <v>0</v>
      </c>
      <c r="BQ571" s="12">
        <v>0.01</v>
      </c>
      <c r="BV571" s="12">
        <v>0.01</v>
      </c>
      <c r="BY571" s="12">
        <v>0</v>
      </c>
      <c r="CC571" s="12">
        <v>0</v>
      </c>
      <c r="CD571" s="12">
        <v>0</v>
      </c>
      <c r="CE571" s="12">
        <v>0</v>
      </c>
      <c r="CG571" s="12" t="s">
        <v>934</v>
      </c>
      <c r="CH571" s="12">
        <v>68.367999999999995</v>
      </c>
      <c r="CI571" s="12" t="s">
        <v>1568</v>
      </c>
      <c r="CJ571" s="12" t="s">
        <v>936</v>
      </c>
      <c r="CK571" s="12" t="s">
        <v>932</v>
      </c>
      <c r="CL571" s="37">
        <v>4405909335</v>
      </c>
      <c r="CM571" s="12">
        <v>11223</v>
      </c>
      <c r="CN571" s="12" t="s">
        <v>1509</v>
      </c>
      <c r="CO571" s="12" t="s">
        <v>1507</v>
      </c>
      <c r="CP571" s="12">
        <v>47715.460592622454</v>
      </c>
      <c r="CQ571" s="12">
        <v>67</v>
      </c>
      <c r="CS571" s="12"/>
      <c r="CT571" s="36" t="str">
        <f t="shared" si="8"/>
        <v>1bn - 50bn</v>
      </c>
      <c r="CU571" s="36" t="str">
        <f>VLOOKUP(CK571,Mapping!B:C,2,FALSE)</f>
        <v>US/CA</v>
      </c>
    </row>
    <row r="572" spans="1:99" ht="16" customHeight="1" x14ac:dyDescent="0.35">
      <c r="A572" s="12" t="s">
        <v>1569</v>
      </c>
      <c r="B572" s="12" t="s">
        <v>925</v>
      </c>
      <c r="C572" s="12">
        <v>547</v>
      </c>
      <c r="D572" s="12">
        <v>0</v>
      </c>
      <c r="E572" s="37">
        <v>3253488</v>
      </c>
      <c r="G572" s="37">
        <v>0</v>
      </c>
      <c r="H572" s="12">
        <v>0</v>
      </c>
      <c r="I572" s="37"/>
      <c r="K572" s="37"/>
      <c r="M572" s="37">
        <v>364461</v>
      </c>
      <c r="N572" s="12">
        <v>0.12</v>
      </c>
      <c r="O572" s="37"/>
      <c r="Q572" s="12">
        <v>7441</v>
      </c>
      <c r="R572" s="37"/>
      <c r="T572" s="37">
        <v>0</v>
      </c>
      <c r="U572" s="12">
        <v>0</v>
      </c>
      <c r="V572" s="37"/>
      <c r="X572" s="37"/>
      <c r="Z572" s="37">
        <v>0</v>
      </c>
      <c r="AA572" s="12">
        <v>0</v>
      </c>
      <c r="AB572" s="37"/>
      <c r="AD572" s="37">
        <v>0</v>
      </c>
      <c r="AE572" s="12">
        <v>0</v>
      </c>
      <c r="AF572" s="37"/>
      <c r="AH572" s="37">
        <v>939649</v>
      </c>
      <c r="AI572" s="12">
        <v>0.31</v>
      </c>
      <c r="AN572" s="37">
        <v>1949378</v>
      </c>
      <c r="AO572" s="12">
        <v>0.65</v>
      </c>
      <c r="AP572" s="37">
        <v>0</v>
      </c>
      <c r="AQ572" s="12">
        <v>0</v>
      </c>
      <c r="AR572" s="37"/>
      <c r="AT572" s="37"/>
      <c r="AV572" s="37"/>
      <c r="AX572" s="37"/>
      <c r="BB572" s="12">
        <v>2905</v>
      </c>
      <c r="BC572" s="12">
        <v>0</v>
      </c>
      <c r="BH572" s="12">
        <v>0</v>
      </c>
      <c r="BI572" s="12">
        <v>11575</v>
      </c>
      <c r="BJ572" s="12">
        <v>0</v>
      </c>
      <c r="BK572" s="12">
        <v>0</v>
      </c>
      <c r="BN572" s="12">
        <v>0</v>
      </c>
      <c r="BQ572" s="12">
        <v>0</v>
      </c>
      <c r="BV572" s="12">
        <v>0</v>
      </c>
      <c r="BY572" s="12">
        <v>0</v>
      </c>
      <c r="CB572" s="12">
        <v>0</v>
      </c>
      <c r="CC572" s="12">
        <v>0</v>
      </c>
      <c r="CD572" s="12">
        <v>0</v>
      </c>
      <c r="CE572" s="12">
        <v>0</v>
      </c>
      <c r="CG572" s="12" t="s">
        <v>934</v>
      </c>
      <c r="CH572" s="12">
        <v>120.501</v>
      </c>
      <c r="CI572" s="12" t="s">
        <v>1570</v>
      </c>
      <c r="CJ572" s="12" t="s">
        <v>1021</v>
      </c>
      <c r="CK572" s="12" t="s">
        <v>932</v>
      </c>
      <c r="CL572" s="37">
        <v>300672708</v>
      </c>
      <c r="CM572" s="12">
        <v>12322</v>
      </c>
      <c r="CN572" s="12" t="s">
        <v>1509</v>
      </c>
      <c r="CO572" s="12" t="s">
        <v>1507</v>
      </c>
      <c r="CP572" s="12">
        <v>12405.603708929651</v>
      </c>
      <c r="CQ572" s="12">
        <v>85</v>
      </c>
      <c r="CS572" s="12"/>
      <c r="CT572" s="36" t="str">
        <f t="shared" si="8"/>
        <v>500mn</v>
      </c>
      <c r="CU572" s="36" t="str">
        <f>VLOOKUP(CK572,Mapping!B:C,2,FALSE)</f>
        <v>US/CA</v>
      </c>
    </row>
    <row r="573" spans="1:99" ht="16" customHeight="1" x14ac:dyDescent="0.35">
      <c r="A573" s="12" t="s">
        <v>1571</v>
      </c>
      <c r="B573" s="12" t="s">
        <v>925</v>
      </c>
      <c r="C573" s="12">
        <v>547</v>
      </c>
      <c r="D573" s="12">
        <v>0</v>
      </c>
      <c r="E573" s="37">
        <v>14530028</v>
      </c>
      <c r="G573" s="37">
        <v>0</v>
      </c>
      <c r="H573" s="12">
        <v>0</v>
      </c>
      <c r="I573" s="37"/>
      <c r="K573" s="37"/>
      <c r="M573" s="37">
        <v>2195550</v>
      </c>
      <c r="N573" s="12">
        <v>0.1</v>
      </c>
      <c r="O573" s="37"/>
      <c r="R573" s="37"/>
      <c r="T573" s="37">
        <v>805968</v>
      </c>
      <c r="U573" s="12">
        <v>0.04</v>
      </c>
      <c r="V573" s="37"/>
      <c r="X573" s="37">
        <v>5793606</v>
      </c>
      <c r="Y573" s="12">
        <v>0.27</v>
      </c>
      <c r="Z573" s="37">
        <v>0</v>
      </c>
      <c r="AA573" s="12">
        <v>0</v>
      </c>
      <c r="AB573" s="37"/>
      <c r="AD573" s="37">
        <v>4623930</v>
      </c>
      <c r="AE573" s="12">
        <v>0.21</v>
      </c>
      <c r="AF573" s="37"/>
      <c r="AH573" s="37"/>
      <c r="AN573" s="37"/>
      <c r="AP573" s="37">
        <v>461780</v>
      </c>
      <c r="AQ573" s="12">
        <v>0.02</v>
      </c>
      <c r="AR573" s="37"/>
      <c r="AT573" s="37">
        <v>649194</v>
      </c>
      <c r="AU573" s="12">
        <v>0.03</v>
      </c>
      <c r="AV573" s="37"/>
      <c r="AX573" s="37"/>
      <c r="BA573" s="12">
        <v>56700</v>
      </c>
      <c r="BB573" s="12">
        <v>17500</v>
      </c>
      <c r="BC573" s="12">
        <v>0</v>
      </c>
      <c r="BD573" s="12">
        <v>60900</v>
      </c>
      <c r="BH573" s="12">
        <v>2000</v>
      </c>
      <c r="BJ573" s="12">
        <v>41500</v>
      </c>
      <c r="BK573" s="12">
        <v>7200</v>
      </c>
      <c r="BN573" s="12">
        <v>0</v>
      </c>
      <c r="BV573" s="12">
        <v>0</v>
      </c>
      <c r="BZ573" s="12">
        <v>0</v>
      </c>
      <c r="CB573" s="12">
        <v>0.01</v>
      </c>
      <c r="CC573" s="12">
        <v>0</v>
      </c>
      <c r="CD573" s="12">
        <v>0</v>
      </c>
      <c r="CE573" s="12">
        <v>0</v>
      </c>
      <c r="CF573" s="12">
        <v>0.05</v>
      </c>
      <c r="CG573" s="12" t="s">
        <v>976</v>
      </c>
      <c r="CH573" s="12">
        <v>115.288</v>
      </c>
      <c r="CI573" s="12" t="s">
        <v>941</v>
      </c>
      <c r="CJ573" s="12" t="s">
        <v>941</v>
      </c>
      <c r="CK573" s="12" t="s">
        <v>932</v>
      </c>
      <c r="CL573" s="37">
        <v>2176556770</v>
      </c>
      <c r="CM573" s="12">
        <v>10730</v>
      </c>
      <c r="CN573" s="12" t="s">
        <v>1513</v>
      </c>
      <c r="CO573" s="12" t="s">
        <v>1507</v>
      </c>
      <c r="CP573" s="12">
        <v>131400.50393065915</v>
      </c>
      <c r="CQ573" s="12">
        <v>37</v>
      </c>
      <c r="CS573" s="12"/>
      <c r="CT573" s="36" t="str">
        <f t="shared" si="8"/>
        <v>1bn - 50bn</v>
      </c>
      <c r="CU573" s="36" t="str">
        <f>VLOOKUP(CK573,Mapping!B:C,2,FALSE)</f>
        <v>US/CA</v>
      </c>
    </row>
    <row r="574" spans="1:99" ht="16" customHeight="1" x14ac:dyDescent="0.35">
      <c r="A574" s="12" t="s">
        <v>1572</v>
      </c>
      <c r="B574" s="12" t="s">
        <v>925</v>
      </c>
      <c r="C574" s="12">
        <v>547</v>
      </c>
      <c r="D574" s="12">
        <v>0</v>
      </c>
      <c r="E574" s="37">
        <v>651331308</v>
      </c>
      <c r="G574" s="37">
        <v>0</v>
      </c>
      <c r="H574" s="12">
        <v>0</v>
      </c>
      <c r="I574" s="37"/>
      <c r="K574" s="37">
        <v>490603841</v>
      </c>
      <c r="L574" s="12">
        <v>1.46</v>
      </c>
      <c r="M574" s="37">
        <v>134102939</v>
      </c>
      <c r="N574" s="12">
        <v>0.4</v>
      </c>
      <c r="O574" s="37"/>
      <c r="R574" s="37"/>
      <c r="T574" s="37">
        <v>0</v>
      </c>
      <c r="U574" s="12">
        <v>0</v>
      </c>
      <c r="V574" s="37"/>
      <c r="X574" s="37">
        <v>24217682</v>
      </c>
      <c r="Y574" s="12">
        <v>7.0000000000000007E-2</v>
      </c>
      <c r="Z574" s="37"/>
      <c r="AB574" s="37"/>
      <c r="AD574" s="37"/>
      <c r="AF574" s="37"/>
      <c r="AH574" s="37"/>
      <c r="AN574" s="37"/>
      <c r="AP574" s="37"/>
      <c r="AR574" s="37">
        <v>2406846</v>
      </c>
      <c r="AS574" s="12">
        <v>0.01</v>
      </c>
      <c r="AT574" s="37"/>
      <c r="AV574" s="37"/>
      <c r="AX574" s="37"/>
      <c r="BA574" s="12">
        <v>237010</v>
      </c>
      <c r="BB574" s="12">
        <v>1068890</v>
      </c>
      <c r="BE574" s="12">
        <v>64544</v>
      </c>
      <c r="BG574" s="12">
        <v>7942714</v>
      </c>
      <c r="BK574" s="12">
        <v>0</v>
      </c>
      <c r="BM574" s="12">
        <v>7.0000000000000007E-2</v>
      </c>
      <c r="BN574" s="12">
        <v>0</v>
      </c>
      <c r="BS574" s="12">
        <v>0.09</v>
      </c>
      <c r="BZ574" s="12">
        <v>0</v>
      </c>
      <c r="CC574" s="12">
        <v>0.04</v>
      </c>
      <c r="CE574" s="12">
        <v>0</v>
      </c>
      <c r="CG574" s="12" t="s">
        <v>929</v>
      </c>
      <c r="CH574" s="12">
        <v>52.997</v>
      </c>
      <c r="CI574" s="12" t="s">
        <v>930</v>
      </c>
      <c r="CJ574" s="12" t="s">
        <v>931</v>
      </c>
      <c r="CK574" s="12" t="s">
        <v>932</v>
      </c>
      <c r="CL574" s="37">
        <v>33431354927</v>
      </c>
      <c r="CM574" s="12">
        <v>427</v>
      </c>
      <c r="CN574" s="12" t="s">
        <v>1506</v>
      </c>
      <c r="CO574" s="12" t="s">
        <v>1507</v>
      </c>
      <c r="CP574" s="12">
        <v>1894523.7250554324</v>
      </c>
      <c r="CQ574" s="12">
        <v>89</v>
      </c>
      <c r="CS574" s="12"/>
      <c r="CT574" s="36" t="str">
        <f t="shared" si="8"/>
        <v>1bn - 50bn</v>
      </c>
      <c r="CU574" s="36" t="str">
        <f>VLOOKUP(CK574,Mapping!B:C,2,FALSE)</f>
        <v>US/CA</v>
      </c>
    </row>
    <row r="575" spans="1:99" ht="16" customHeight="1" x14ac:dyDescent="0.35">
      <c r="A575" s="12" t="s">
        <v>1573</v>
      </c>
      <c r="B575" s="12" t="s">
        <v>925</v>
      </c>
      <c r="C575" s="12">
        <v>547</v>
      </c>
      <c r="D575" s="12">
        <v>0</v>
      </c>
      <c r="E575" s="37">
        <v>7152471</v>
      </c>
      <c r="G575" s="37">
        <v>0</v>
      </c>
      <c r="H575" s="12">
        <v>0</v>
      </c>
      <c r="I575" s="37"/>
      <c r="K575" s="37"/>
      <c r="M575" s="37">
        <v>0</v>
      </c>
      <c r="N575" s="12">
        <v>0</v>
      </c>
      <c r="O575" s="37"/>
      <c r="Q575" s="12">
        <v>8009</v>
      </c>
      <c r="R575" s="37"/>
      <c r="T575" s="37"/>
      <c r="V575" s="37"/>
      <c r="X575" s="37">
        <v>510900</v>
      </c>
      <c r="Y575" s="12">
        <v>0.01</v>
      </c>
      <c r="Z575" s="37">
        <v>0</v>
      </c>
      <c r="AA575" s="12">
        <v>0</v>
      </c>
      <c r="AB575" s="37"/>
      <c r="AD575" s="37"/>
      <c r="AF575" s="37"/>
      <c r="AH575" s="37">
        <v>1011377</v>
      </c>
      <c r="AI575" s="12">
        <v>0.02</v>
      </c>
      <c r="AN575" s="37">
        <v>4900812</v>
      </c>
      <c r="AO575" s="12">
        <v>0.12</v>
      </c>
      <c r="AP575" s="37">
        <v>729382</v>
      </c>
      <c r="AQ575" s="12">
        <v>0.02</v>
      </c>
      <c r="AR575" s="37"/>
      <c r="AT575" s="37"/>
      <c r="AV575" s="37"/>
      <c r="AX575" s="37"/>
      <c r="BA575" s="12">
        <v>5000</v>
      </c>
      <c r="BB575" s="12">
        <v>0</v>
      </c>
      <c r="BC575" s="12">
        <v>0</v>
      </c>
      <c r="BH575" s="12">
        <v>3159</v>
      </c>
      <c r="BI575" s="12">
        <v>29100</v>
      </c>
      <c r="BN575" s="12">
        <v>0</v>
      </c>
      <c r="BQ575" s="12">
        <v>0</v>
      </c>
      <c r="BV575" s="12">
        <v>0</v>
      </c>
      <c r="BY575" s="12">
        <v>0</v>
      </c>
      <c r="BZ575" s="12">
        <v>0</v>
      </c>
      <c r="CC575" s="12">
        <v>0</v>
      </c>
      <c r="CD575" s="12">
        <v>0</v>
      </c>
      <c r="CG575" s="12" t="s">
        <v>976</v>
      </c>
      <c r="CH575" s="12">
        <v>200.71799999999999</v>
      </c>
      <c r="CI575" s="12" t="s">
        <v>941</v>
      </c>
      <c r="CJ575" s="12" t="s">
        <v>941</v>
      </c>
      <c r="CK575" s="12" t="s">
        <v>932</v>
      </c>
      <c r="CL575" s="37">
        <v>4260621003</v>
      </c>
      <c r="CM575" s="12">
        <v>10831</v>
      </c>
      <c r="CN575" s="12" t="s">
        <v>1513</v>
      </c>
      <c r="CO575" s="12" t="s">
        <v>1507</v>
      </c>
      <c r="CP575" s="12">
        <v>102654.72686958275</v>
      </c>
      <c r="CQ575" s="12">
        <v>51</v>
      </c>
      <c r="CS575" s="12"/>
      <c r="CT575" s="36" t="str">
        <f t="shared" si="8"/>
        <v>1bn - 50bn</v>
      </c>
      <c r="CU575" s="36" t="str">
        <f>VLOOKUP(CK575,Mapping!B:C,2,FALSE)</f>
        <v>US/CA</v>
      </c>
    </row>
    <row r="576" spans="1:99" ht="16" customHeight="1" x14ac:dyDescent="0.35">
      <c r="A576" s="12" t="s">
        <v>97</v>
      </c>
      <c r="B576" s="12" t="s">
        <v>933</v>
      </c>
      <c r="E576" s="37">
        <v>589928211</v>
      </c>
      <c r="F576" s="12">
        <v>1016655</v>
      </c>
      <c r="G576" s="37" t="s">
        <v>1505</v>
      </c>
      <c r="I576" s="37">
        <v>49406854</v>
      </c>
      <c r="J576" s="12">
        <v>0.05</v>
      </c>
      <c r="K576" s="37">
        <v>53209857</v>
      </c>
      <c r="L576" s="12">
        <v>0.06</v>
      </c>
      <c r="M576" s="37">
        <v>0</v>
      </c>
      <c r="N576" s="12">
        <v>0</v>
      </c>
      <c r="O576" s="37">
        <v>109458587</v>
      </c>
      <c r="P576" s="12">
        <v>0.12</v>
      </c>
      <c r="Q576" s="12">
        <v>81214</v>
      </c>
      <c r="R576" s="37">
        <v>1638251</v>
      </c>
      <c r="S576" s="12">
        <v>0</v>
      </c>
      <c r="T576" s="37">
        <v>2549434</v>
      </c>
      <c r="U576" s="12">
        <v>0</v>
      </c>
      <c r="V576" s="37">
        <v>643830</v>
      </c>
      <c r="W576" s="12">
        <v>0</v>
      </c>
      <c r="X576" s="37">
        <v>4686077</v>
      </c>
      <c r="Y576" s="12">
        <v>0.01</v>
      </c>
      <c r="Z576" s="37">
        <v>349517400</v>
      </c>
      <c r="AA576" s="12">
        <v>0.38</v>
      </c>
      <c r="AB576" s="37">
        <v>0</v>
      </c>
      <c r="AC576" s="12">
        <v>0</v>
      </c>
      <c r="AD576" s="37">
        <v>0</v>
      </c>
      <c r="AE576" s="12">
        <v>0</v>
      </c>
      <c r="AF576" s="37">
        <v>1328366</v>
      </c>
      <c r="AG576" s="12">
        <v>0</v>
      </c>
      <c r="AH576" s="37">
        <v>10255704</v>
      </c>
      <c r="AI576" s="12">
        <v>0.01</v>
      </c>
      <c r="AJ576" s="12">
        <v>0</v>
      </c>
      <c r="AK576" s="12">
        <v>29589</v>
      </c>
      <c r="AL576" s="12">
        <v>7207526</v>
      </c>
      <c r="AN576" s="37">
        <v>559973</v>
      </c>
      <c r="AO576" s="12">
        <v>0</v>
      </c>
      <c r="AP576" s="37">
        <v>5877998</v>
      </c>
      <c r="AQ576" s="12">
        <v>0.01</v>
      </c>
      <c r="AR576" s="37">
        <v>775818</v>
      </c>
      <c r="AS576" s="12">
        <v>0</v>
      </c>
      <c r="AT576" s="37">
        <v>20062</v>
      </c>
      <c r="AU576" s="12">
        <v>0</v>
      </c>
      <c r="AV576" s="37"/>
      <c r="AX576" s="37"/>
      <c r="AZ576" s="12">
        <v>154756</v>
      </c>
      <c r="BA576" s="12">
        <v>45861</v>
      </c>
      <c r="BB576" s="12">
        <v>0</v>
      </c>
      <c r="BC576" s="12">
        <v>11820000</v>
      </c>
      <c r="BD576" s="12">
        <v>1882</v>
      </c>
      <c r="BE576" s="12">
        <v>20805</v>
      </c>
      <c r="BF576" s="12">
        <v>98475</v>
      </c>
      <c r="BG576" s="12">
        <v>861450</v>
      </c>
      <c r="BH576" s="12">
        <v>25458</v>
      </c>
      <c r="BI576" s="12">
        <v>3325</v>
      </c>
      <c r="BJ576" s="12">
        <v>0</v>
      </c>
      <c r="BK576" s="12">
        <v>22775</v>
      </c>
      <c r="BM576" s="12">
        <v>0.02</v>
      </c>
      <c r="BO576" s="12">
        <v>0.15</v>
      </c>
      <c r="BP576" s="12">
        <v>0</v>
      </c>
      <c r="BQ576" s="12">
        <v>0.02</v>
      </c>
      <c r="BR576" s="12">
        <v>0</v>
      </c>
      <c r="BS576" s="12">
        <v>0.01</v>
      </c>
      <c r="BT576" s="12">
        <v>0</v>
      </c>
      <c r="BU576" s="12">
        <v>0.04</v>
      </c>
      <c r="BV576" s="12">
        <v>0.02</v>
      </c>
      <c r="BX576" s="12">
        <v>0</v>
      </c>
      <c r="BY576" s="12">
        <v>0</v>
      </c>
      <c r="BZ576" s="12">
        <v>0</v>
      </c>
      <c r="CB576" s="12">
        <v>0</v>
      </c>
      <c r="CC576" s="12">
        <v>0</v>
      </c>
      <c r="CD576" s="12">
        <v>0.95</v>
      </c>
      <c r="CE576" s="12">
        <v>0</v>
      </c>
      <c r="CF576" s="12">
        <v>0</v>
      </c>
      <c r="CG576" s="12" t="s">
        <v>940</v>
      </c>
      <c r="CH576" s="12">
        <v>55.459000000000003</v>
      </c>
      <c r="CI576" s="12" t="s">
        <v>983</v>
      </c>
      <c r="CJ576" s="12" t="s">
        <v>984</v>
      </c>
      <c r="CK576" s="12" t="s">
        <v>985</v>
      </c>
      <c r="CL576" s="37">
        <v>92161044648</v>
      </c>
      <c r="CN576" s="12" t="s">
        <v>1506</v>
      </c>
      <c r="CR576" s="12">
        <v>45995.097222222219</v>
      </c>
      <c r="CS576" s="12"/>
      <c r="CT576" s="36" t="str">
        <f t="shared" si="8"/>
        <v>50bn - 100bn</v>
      </c>
      <c r="CU576" s="36" t="str">
        <f>VLOOKUP(CK576,Mapping!B:C,2,FALSE)</f>
        <v>US/CA</v>
      </c>
    </row>
    <row r="577" spans="1:99" ht="16" customHeight="1" x14ac:dyDescent="0.35">
      <c r="A577" s="12" t="s">
        <v>1574</v>
      </c>
      <c r="B577" s="12" t="s">
        <v>933</v>
      </c>
      <c r="C577" s="12">
        <v>547</v>
      </c>
      <c r="D577" s="12">
        <v>0</v>
      </c>
      <c r="E577" s="37">
        <v>606306819</v>
      </c>
      <c r="G577" s="37">
        <v>0</v>
      </c>
      <c r="H577" s="12">
        <v>0</v>
      </c>
      <c r="I577" s="37"/>
      <c r="K577" s="37">
        <v>302865707</v>
      </c>
      <c r="L577" s="12">
        <v>0.61</v>
      </c>
      <c r="M577" s="37">
        <v>120221418</v>
      </c>
      <c r="N577" s="12">
        <v>0.24</v>
      </c>
      <c r="O577" s="37">
        <v>70145714</v>
      </c>
      <c r="P577" s="12">
        <v>0.14000000000000001</v>
      </c>
      <c r="Q577" s="12">
        <v>1651</v>
      </c>
      <c r="R577" s="37">
        <v>0</v>
      </c>
      <c r="S577" s="12">
        <v>0</v>
      </c>
      <c r="T577" s="37">
        <v>0</v>
      </c>
      <c r="U577" s="12">
        <v>0</v>
      </c>
      <c r="V577" s="37">
        <v>237631</v>
      </c>
      <c r="W577" s="12">
        <v>0</v>
      </c>
      <c r="X577" s="37">
        <v>9008904</v>
      </c>
      <c r="Y577" s="12">
        <v>0.02</v>
      </c>
      <c r="Z577" s="37"/>
      <c r="AB577" s="37"/>
      <c r="AD577" s="37">
        <v>4061148</v>
      </c>
      <c r="AE577" s="12">
        <v>0.01</v>
      </c>
      <c r="AF577" s="37">
        <v>4987681</v>
      </c>
      <c r="AG577" s="12">
        <v>0.01</v>
      </c>
      <c r="AH577" s="37">
        <v>208488</v>
      </c>
      <c r="AI577" s="12">
        <v>0</v>
      </c>
      <c r="AK577" s="12">
        <v>10404</v>
      </c>
      <c r="AL577" s="12">
        <v>3369472</v>
      </c>
      <c r="AN577" s="37">
        <v>73769017</v>
      </c>
      <c r="AO577" s="12">
        <v>0.15</v>
      </c>
      <c r="AP577" s="37">
        <v>20801111</v>
      </c>
      <c r="AQ577" s="12">
        <v>0.04</v>
      </c>
      <c r="AR577" s="37">
        <v>0</v>
      </c>
      <c r="AS577" s="12">
        <v>0</v>
      </c>
      <c r="AT577" s="37"/>
      <c r="AV577" s="37"/>
      <c r="AX577" s="37"/>
      <c r="AZ577" s="12">
        <v>0</v>
      </c>
      <c r="BA577" s="12">
        <v>88167</v>
      </c>
      <c r="BB577" s="12">
        <v>958245</v>
      </c>
      <c r="BE577" s="12">
        <v>0</v>
      </c>
      <c r="BF577" s="12">
        <v>369749</v>
      </c>
      <c r="BG577" s="12">
        <v>3655085</v>
      </c>
      <c r="BH577" s="12">
        <v>90091</v>
      </c>
      <c r="BI577" s="12">
        <v>438025</v>
      </c>
      <c r="BJ577" s="12">
        <v>36449</v>
      </c>
      <c r="BK577" s="12">
        <v>0</v>
      </c>
      <c r="BM577" s="12">
        <v>0</v>
      </c>
      <c r="BN577" s="12">
        <v>0</v>
      </c>
      <c r="BP577" s="12">
        <v>0.02</v>
      </c>
      <c r="BQ577" s="12">
        <v>0</v>
      </c>
      <c r="BS577" s="12">
        <v>0.04</v>
      </c>
      <c r="BT577" s="12">
        <v>0</v>
      </c>
      <c r="BU577" s="12">
        <v>0.02</v>
      </c>
      <c r="BV577" s="12">
        <v>0.08</v>
      </c>
      <c r="BX577" s="12">
        <v>0</v>
      </c>
      <c r="BY577" s="12">
        <v>0.06</v>
      </c>
      <c r="BZ577" s="12">
        <v>0</v>
      </c>
      <c r="CB577" s="12">
        <v>0.01</v>
      </c>
      <c r="CC577" s="12">
        <v>0.04</v>
      </c>
      <c r="CE577" s="12">
        <v>0</v>
      </c>
      <c r="CG577" s="12" t="s">
        <v>929</v>
      </c>
      <c r="CH577" s="12">
        <v>36.445</v>
      </c>
      <c r="CI577" s="12" t="s">
        <v>983</v>
      </c>
      <c r="CJ577" s="12" t="s">
        <v>984</v>
      </c>
      <c r="CK577" s="12" t="s">
        <v>985</v>
      </c>
      <c r="CL577" s="37">
        <v>49744203272</v>
      </c>
      <c r="CM577" s="12">
        <v>317</v>
      </c>
      <c r="CN577" s="12" t="s">
        <v>1506</v>
      </c>
      <c r="CO577" s="12" t="s">
        <v>1507</v>
      </c>
      <c r="CP577" s="12">
        <v>560382.24148357182</v>
      </c>
      <c r="CQ577" s="12">
        <v>86</v>
      </c>
      <c r="CS577" s="12"/>
      <c r="CT577" s="36" t="str">
        <f t="shared" si="8"/>
        <v>1bn - 50bn</v>
      </c>
      <c r="CU577" s="36" t="str">
        <f>VLOOKUP(CK577,Mapping!B:C,2,FALSE)</f>
        <v>US/CA</v>
      </c>
    </row>
    <row r="578" spans="1:99" ht="16" customHeight="1" x14ac:dyDescent="0.35">
      <c r="A578" s="12" t="s">
        <v>653</v>
      </c>
      <c r="B578" s="12" t="s">
        <v>933</v>
      </c>
      <c r="C578" s="12">
        <v>547</v>
      </c>
      <c r="D578" s="12">
        <v>0</v>
      </c>
      <c r="E578" s="37">
        <v>97374710</v>
      </c>
      <c r="F578" s="12">
        <v>5950</v>
      </c>
      <c r="G578" s="37">
        <v>0</v>
      </c>
      <c r="H578" s="12">
        <v>0</v>
      </c>
      <c r="I578" s="37">
        <v>289155</v>
      </c>
      <c r="J578" s="12">
        <v>0</v>
      </c>
      <c r="K578" s="37">
        <v>70503373</v>
      </c>
      <c r="L578" s="12">
        <v>0.17</v>
      </c>
      <c r="M578" s="37"/>
      <c r="O578" s="37">
        <v>1318692</v>
      </c>
      <c r="P578" s="12">
        <v>0</v>
      </c>
      <c r="Q578" s="12">
        <v>73531</v>
      </c>
      <c r="R578" s="37">
        <v>22763</v>
      </c>
      <c r="S578" s="12">
        <v>0</v>
      </c>
      <c r="T578" s="37"/>
      <c r="V578" s="37">
        <v>1201973</v>
      </c>
      <c r="W578" s="12">
        <v>0</v>
      </c>
      <c r="X578" s="37">
        <v>2245712</v>
      </c>
      <c r="Y578" s="12">
        <v>0.01</v>
      </c>
      <c r="Z578" s="37"/>
      <c r="AB578" s="37"/>
      <c r="AD578" s="37"/>
      <c r="AF578" s="37"/>
      <c r="AH578" s="37">
        <v>9285495</v>
      </c>
      <c r="AI578" s="12">
        <v>0.02</v>
      </c>
      <c r="AK578" s="12">
        <v>55240</v>
      </c>
      <c r="AL578" s="12">
        <v>86832</v>
      </c>
      <c r="AN578" s="37">
        <v>4846078</v>
      </c>
      <c r="AO578" s="12">
        <v>0.01</v>
      </c>
      <c r="AP578" s="37">
        <v>3103392</v>
      </c>
      <c r="AQ578" s="12">
        <v>0.01</v>
      </c>
      <c r="AR578" s="37">
        <v>0</v>
      </c>
      <c r="AS578" s="12">
        <v>0</v>
      </c>
      <c r="AT578" s="37">
        <v>4558077</v>
      </c>
      <c r="AU578" s="12">
        <v>0.01</v>
      </c>
      <c r="AV578" s="37"/>
      <c r="AX578" s="37"/>
      <c r="AZ578" s="12">
        <v>1426</v>
      </c>
      <c r="BA578" s="12">
        <v>21978</v>
      </c>
      <c r="BD578" s="12">
        <v>427587</v>
      </c>
      <c r="BE578" s="12">
        <v>0</v>
      </c>
      <c r="BG578" s="12">
        <v>1113231</v>
      </c>
      <c r="BH578" s="12">
        <v>13441</v>
      </c>
      <c r="BI578" s="12">
        <v>28775</v>
      </c>
      <c r="BM578" s="12">
        <v>0</v>
      </c>
      <c r="BN578" s="12">
        <v>0</v>
      </c>
      <c r="BO578" s="12">
        <v>0</v>
      </c>
      <c r="BQ578" s="12">
        <v>0.02</v>
      </c>
      <c r="BS578" s="12">
        <v>0.01</v>
      </c>
      <c r="BT578" s="12">
        <v>0</v>
      </c>
      <c r="BU578" s="12">
        <v>0</v>
      </c>
      <c r="BV578" s="12">
        <v>0.01</v>
      </c>
      <c r="BX578" s="12">
        <v>0</v>
      </c>
      <c r="BY578" s="12">
        <v>0</v>
      </c>
      <c r="BZ578" s="12">
        <v>0</v>
      </c>
      <c r="CF578" s="12">
        <v>0.37</v>
      </c>
      <c r="CG578" s="12" t="s">
        <v>940</v>
      </c>
      <c r="CH578" s="12">
        <v>53.677999999999997</v>
      </c>
      <c r="CI578" s="12" t="s">
        <v>953</v>
      </c>
      <c r="CJ578" s="12"/>
      <c r="CK578" s="12" t="s">
        <v>954</v>
      </c>
      <c r="CL578" s="37">
        <v>42003260588</v>
      </c>
      <c r="CM578" s="12">
        <v>482</v>
      </c>
      <c r="CN578" s="12" t="s">
        <v>1506</v>
      </c>
      <c r="CO578" s="12" t="s">
        <v>1515</v>
      </c>
      <c r="CP578" s="12">
        <v>364600.54424511187</v>
      </c>
      <c r="CQ578" s="12">
        <v>78</v>
      </c>
      <c r="CR578" s="12">
        <v>45981.0625</v>
      </c>
      <c r="CS578" s="12"/>
      <c r="CT578" s="36" t="str">
        <f t="shared" si="8"/>
        <v>1bn - 50bn</v>
      </c>
      <c r="CU578" s="36" t="str">
        <f>VLOOKUP(CK578,Mapping!B:C,2,FALSE)</f>
        <v>EU</v>
      </c>
    </row>
    <row r="579" spans="1:99" ht="16" customHeight="1" x14ac:dyDescent="0.35">
      <c r="A579" s="12" t="s">
        <v>1575</v>
      </c>
      <c r="B579" s="12" t="s">
        <v>933</v>
      </c>
      <c r="C579" s="12">
        <v>547</v>
      </c>
      <c r="D579" s="12">
        <v>0</v>
      </c>
      <c r="E579" s="37">
        <v>346240214</v>
      </c>
      <c r="F579" s="12">
        <v>0</v>
      </c>
      <c r="G579" s="37">
        <v>0</v>
      </c>
      <c r="H579" s="12">
        <v>0</v>
      </c>
      <c r="I579" s="37">
        <v>0</v>
      </c>
      <c r="J579" s="12">
        <v>0</v>
      </c>
      <c r="K579" s="37">
        <v>33039588</v>
      </c>
      <c r="L579" s="12">
        <v>0.13</v>
      </c>
      <c r="M579" s="37">
        <v>12359692</v>
      </c>
      <c r="N579" s="12">
        <v>0.05</v>
      </c>
      <c r="O579" s="37">
        <v>16904324</v>
      </c>
      <c r="P579" s="12">
        <v>7.0000000000000007E-2</v>
      </c>
      <c r="Q579" s="12">
        <v>253463</v>
      </c>
      <c r="R579" s="37"/>
      <c r="T579" s="37"/>
      <c r="V579" s="37">
        <v>38631116</v>
      </c>
      <c r="W579" s="12">
        <v>0.15</v>
      </c>
      <c r="X579" s="37">
        <v>3722213</v>
      </c>
      <c r="Y579" s="12">
        <v>0.01</v>
      </c>
      <c r="Z579" s="37"/>
      <c r="AB579" s="37">
        <v>20043817</v>
      </c>
      <c r="AC579" s="12">
        <v>0.08</v>
      </c>
      <c r="AD579" s="37"/>
      <c r="AF579" s="37"/>
      <c r="AH579" s="37">
        <v>32007308</v>
      </c>
      <c r="AI579" s="12">
        <v>0.13</v>
      </c>
      <c r="AJ579" s="12">
        <v>1387450</v>
      </c>
      <c r="AK579" s="12">
        <v>1775400</v>
      </c>
      <c r="AL579" s="12">
        <v>1113100</v>
      </c>
      <c r="AN579" s="37">
        <v>113851263</v>
      </c>
      <c r="AO579" s="12">
        <v>0.45</v>
      </c>
      <c r="AP579" s="37">
        <v>75680893</v>
      </c>
      <c r="AQ579" s="12">
        <v>0.3</v>
      </c>
      <c r="AR579" s="37">
        <v>0</v>
      </c>
      <c r="AS579" s="12">
        <v>0</v>
      </c>
      <c r="AT579" s="37"/>
      <c r="AV579" s="37"/>
      <c r="AX579" s="37"/>
      <c r="BA579" s="12">
        <v>36428</v>
      </c>
      <c r="BB579" s="12">
        <v>98515</v>
      </c>
      <c r="BE579" s="12">
        <v>0</v>
      </c>
      <c r="BG579" s="12">
        <v>534900</v>
      </c>
      <c r="BH579" s="12">
        <v>327779</v>
      </c>
      <c r="BI579" s="12">
        <v>676025</v>
      </c>
      <c r="BM579" s="12">
        <v>0</v>
      </c>
      <c r="BN579" s="12">
        <v>0</v>
      </c>
      <c r="BO579" s="12">
        <v>0</v>
      </c>
      <c r="BQ579" s="12">
        <v>0.06</v>
      </c>
      <c r="BR579" s="12">
        <v>0.06</v>
      </c>
      <c r="BS579" s="12">
        <v>0.01</v>
      </c>
      <c r="BT579" s="12">
        <v>0.06</v>
      </c>
      <c r="BU579" s="12">
        <v>0.01</v>
      </c>
      <c r="BV579" s="12">
        <v>0.28000000000000003</v>
      </c>
      <c r="BY579" s="12">
        <v>0.09</v>
      </c>
      <c r="BZ579" s="12">
        <v>0</v>
      </c>
      <c r="CC579" s="12">
        <v>0</v>
      </c>
      <c r="CG579" s="12" t="s">
        <v>929</v>
      </c>
      <c r="CH579" s="12">
        <v>43.262999999999998</v>
      </c>
      <c r="CI579" s="12" t="s">
        <v>953</v>
      </c>
      <c r="CJ579" s="12"/>
      <c r="CK579" s="12" t="s">
        <v>954</v>
      </c>
      <c r="CL579" s="37">
        <v>25391659459</v>
      </c>
      <c r="CM579" s="12">
        <v>174</v>
      </c>
      <c r="CN579" s="12" t="s">
        <v>1506</v>
      </c>
      <c r="CO579" s="12" t="s">
        <v>1507</v>
      </c>
      <c r="CP579" s="12">
        <v>294321.81011892762</v>
      </c>
      <c r="CQ579" s="12">
        <v>92</v>
      </c>
      <c r="CS579" s="12"/>
      <c r="CT579" s="36" t="str">
        <f t="shared" ref="CT579:CT642" si="9">IF(CL579&gt;100000000000, "100bn", IF(CL579&gt;50000000000, "50bn - 100bn",IF(CL579&gt;1000000000, "1bn - 50bn", IF(CL579&gt;500000000, "500mn - 1bn", "500mn"))))</f>
        <v>1bn - 50bn</v>
      </c>
      <c r="CU579" s="36" t="str">
        <f>VLOOKUP(CK579,Mapping!B:C,2,FALSE)</f>
        <v>EU</v>
      </c>
    </row>
    <row r="580" spans="1:99" ht="16" customHeight="1" x14ac:dyDescent="0.35">
      <c r="A580" s="12" t="s">
        <v>1377</v>
      </c>
      <c r="B580" s="12" t="s">
        <v>925</v>
      </c>
      <c r="E580" s="37">
        <v>426085328</v>
      </c>
      <c r="G580" s="37" t="s">
        <v>1505</v>
      </c>
      <c r="I580" s="37"/>
      <c r="K580" s="37">
        <v>13131831</v>
      </c>
      <c r="L580" s="12">
        <v>0.01</v>
      </c>
      <c r="M580" s="37">
        <v>23298800</v>
      </c>
      <c r="N580" s="12">
        <v>0.03</v>
      </c>
      <c r="O580" s="37">
        <v>11930677</v>
      </c>
      <c r="P580" s="12">
        <v>0.01</v>
      </c>
      <c r="Q580" s="12">
        <v>822563</v>
      </c>
      <c r="R580" s="37"/>
      <c r="T580" s="37">
        <v>57089</v>
      </c>
      <c r="U580" s="12">
        <v>0</v>
      </c>
      <c r="V580" s="37"/>
      <c r="X580" s="37">
        <v>1331814</v>
      </c>
      <c r="Y580" s="12">
        <v>0</v>
      </c>
      <c r="Z580" s="37"/>
      <c r="AB580" s="37"/>
      <c r="AD580" s="37">
        <v>0</v>
      </c>
      <c r="AE580" s="12">
        <v>0</v>
      </c>
      <c r="AF580" s="37"/>
      <c r="AH580" s="37">
        <v>103873256</v>
      </c>
      <c r="AI580" s="12">
        <v>0.11</v>
      </c>
      <c r="AL580" s="12">
        <v>785600</v>
      </c>
      <c r="AN580" s="37">
        <v>229146666</v>
      </c>
      <c r="AO580" s="12">
        <v>0.25</v>
      </c>
      <c r="AP580" s="37">
        <v>43315195</v>
      </c>
      <c r="AQ580" s="12">
        <v>0.05</v>
      </c>
      <c r="AR580" s="37"/>
      <c r="AT580" s="37"/>
      <c r="AV580" s="37"/>
      <c r="AX580" s="37"/>
      <c r="BA580" s="12">
        <v>13034</v>
      </c>
      <c r="BB580" s="12">
        <v>185707</v>
      </c>
      <c r="BG580" s="12">
        <v>212600</v>
      </c>
      <c r="BH580" s="12">
        <v>187601</v>
      </c>
      <c r="BI580" s="12">
        <v>1360625</v>
      </c>
      <c r="BJ580" s="12">
        <v>0</v>
      </c>
      <c r="BK580" s="12">
        <v>510</v>
      </c>
      <c r="BQ580" s="12">
        <v>0.2</v>
      </c>
      <c r="BS580" s="12">
        <v>0</v>
      </c>
      <c r="BU580" s="12">
        <v>0</v>
      </c>
      <c r="BV580" s="12">
        <v>0.16</v>
      </c>
      <c r="BY580" s="12">
        <v>0.18</v>
      </c>
      <c r="BZ580" s="12">
        <v>0</v>
      </c>
      <c r="CB580" s="12">
        <v>0</v>
      </c>
      <c r="CC580" s="12">
        <v>0.01</v>
      </c>
      <c r="CE580" s="12">
        <v>0</v>
      </c>
      <c r="CG580" s="12" t="s">
        <v>929</v>
      </c>
      <c r="CH580" s="12">
        <v>15.212999999999999</v>
      </c>
      <c r="CI580" s="12" t="s">
        <v>967</v>
      </c>
      <c r="CJ580" s="12" t="s">
        <v>968</v>
      </c>
      <c r="CK580" s="12" t="s">
        <v>932</v>
      </c>
      <c r="CL580" s="37">
        <v>91963204655</v>
      </c>
      <c r="CN580" s="12" t="s">
        <v>1506</v>
      </c>
      <c r="CS580" s="12"/>
      <c r="CT580" s="36" t="str">
        <f t="shared" si="9"/>
        <v>50bn - 100bn</v>
      </c>
      <c r="CU580" s="36" t="str">
        <f>VLOOKUP(CK580,Mapping!B:C,2,FALSE)</f>
        <v>US/CA</v>
      </c>
    </row>
    <row r="581" spans="1:99" ht="16" customHeight="1" x14ac:dyDescent="0.35">
      <c r="A581" s="12" t="s">
        <v>1576</v>
      </c>
      <c r="B581" s="12" t="s">
        <v>925</v>
      </c>
      <c r="C581" s="12">
        <v>547</v>
      </c>
      <c r="D581" s="12">
        <v>0</v>
      </c>
      <c r="E581" s="37">
        <v>163863781</v>
      </c>
      <c r="G581" s="37">
        <v>0</v>
      </c>
      <c r="H581" s="12">
        <v>0</v>
      </c>
      <c r="I581" s="37"/>
      <c r="K581" s="37"/>
      <c r="M581" s="37"/>
      <c r="O581" s="37"/>
      <c r="R581" s="37"/>
      <c r="T581" s="37"/>
      <c r="V581" s="37"/>
      <c r="X581" s="37"/>
      <c r="Z581" s="37">
        <v>163863781</v>
      </c>
      <c r="AA581" s="12">
        <v>34.659999999999997</v>
      </c>
      <c r="AB581" s="37"/>
      <c r="AD581" s="37"/>
      <c r="AF581" s="37"/>
      <c r="AH581" s="37"/>
      <c r="AN581" s="37"/>
      <c r="AP581" s="37"/>
      <c r="AR581" s="37"/>
      <c r="AT581" s="37"/>
      <c r="AV581" s="37"/>
      <c r="AX581" s="37"/>
      <c r="BC581" s="12">
        <v>5541555</v>
      </c>
      <c r="BN581" s="12">
        <v>0</v>
      </c>
      <c r="CD581" s="12">
        <v>0.44</v>
      </c>
      <c r="CG581" s="12" t="s">
        <v>976</v>
      </c>
      <c r="CH581" s="12">
        <v>43.834000000000003</v>
      </c>
      <c r="CI581" s="12" t="s">
        <v>950</v>
      </c>
      <c r="CJ581" s="12"/>
      <c r="CK581" s="12" t="s">
        <v>951</v>
      </c>
      <c r="CL581" s="37">
        <v>472750590</v>
      </c>
      <c r="CM581" s="12">
        <v>9056</v>
      </c>
      <c r="CN581" s="12" t="s">
        <v>1513</v>
      </c>
      <c r="CO581" s="12" t="s">
        <v>1507</v>
      </c>
      <c r="CQ581" s="12">
        <v>95</v>
      </c>
      <c r="CR581" s="12">
        <v>46086.878472222219</v>
      </c>
      <c r="CS581" s="12"/>
      <c r="CT581" s="36" t="str">
        <f t="shared" si="9"/>
        <v>500mn</v>
      </c>
      <c r="CU581" s="36" t="str">
        <f>VLOOKUP(CK581,Mapping!B:C,2,FALSE)</f>
        <v>HK</v>
      </c>
    </row>
    <row r="582" spans="1:99" ht="16" customHeight="1" x14ac:dyDescent="0.35">
      <c r="A582" s="12" t="s">
        <v>1577</v>
      </c>
      <c r="B582" s="12" t="s">
        <v>925</v>
      </c>
      <c r="C582" s="12">
        <v>547</v>
      </c>
      <c r="D582" s="12">
        <v>0</v>
      </c>
      <c r="E582" s="37">
        <v>488165</v>
      </c>
      <c r="G582" s="37">
        <v>0</v>
      </c>
      <c r="H582" s="12">
        <v>0</v>
      </c>
      <c r="I582" s="37"/>
      <c r="K582" s="37"/>
      <c r="M582" s="37">
        <v>488165</v>
      </c>
      <c r="N582" s="12">
        <v>0.13</v>
      </c>
      <c r="O582" s="37"/>
      <c r="R582" s="37"/>
      <c r="T582" s="37"/>
      <c r="V582" s="37"/>
      <c r="X582" s="37"/>
      <c r="Z582" s="37"/>
      <c r="AB582" s="37"/>
      <c r="AD582" s="37"/>
      <c r="AF582" s="37"/>
      <c r="AH582" s="37"/>
      <c r="AN582" s="37"/>
      <c r="AP582" s="37"/>
      <c r="AR582" s="37"/>
      <c r="AT582" s="37"/>
      <c r="AV582" s="37"/>
      <c r="AX582" s="37"/>
      <c r="BB582" s="12">
        <v>3891</v>
      </c>
      <c r="BN582" s="12">
        <v>0</v>
      </c>
      <c r="CC582" s="12">
        <v>0</v>
      </c>
      <c r="CG582" s="12" t="s">
        <v>934</v>
      </c>
      <c r="CH582" s="12">
        <v>33.167999999999999</v>
      </c>
      <c r="CI582" s="12" t="s">
        <v>1578</v>
      </c>
      <c r="CJ582" s="12" t="s">
        <v>1080</v>
      </c>
      <c r="CK582" s="12" t="s">
        <v>932</v>
      </c>
      <c r="CL582" s="37">
        <v>367918928</v>
      </c>
      <c r="CM582" s="12">
        <v>12295</v>
      </c>
      <c r="CN582" s="12" t="s">
        <v>1509</v>
      </c>
      <c r="CO582" s="12" t="s">
        <v>1507</v>
      </c>
      <c r="CP582" s="12">
        <v>12620.439427534771</v>
      </c>
      <c r="CQ582" s="12">
        <v>44</v>
      </c>
      <c r="CS582" s="12"/>
      <c r="CT582" s="36" t="str">
        <f t="shared" si="9"/>
        <v>500mn</v>
      </c>
      <c r="CU582" s="36" t="str">
        <f>VLOOKUP(CK582,Mapping!B:C,2,FALSE)</f>
        <v>US/CA</v>
      </c>
    </row>
    <row r="583" spans="1:99" ht="16" customHeight="1" x14ac:dyDescent="0.35">
      <c r="A583" s="12" t="s">
        <v>1579</v>
      </c>
      <c r="B583" s="12" t="s">
        <v>925</v>
      </c>
      <c r="C583" s="12">
        <v>547</v>
      </c>
      <c r="D583" s="12">
        <v>0</v>
      </c>
      <c r="E583" s="37">
        <v>734634</v>
      </c>
      <c r="G583" s="37">
        <v>0</v>
      </c>
      <c r="H583" s="12">
        <v>0</v>
      </c>
      <c r="I583" s="37"/>
      <c r="K583" s="37"/>
      <c r="M583" s="37">
        <v>0</v>
      </c>
      <c r="N583" s="12">
        <v>0</v>
      </c>
      <c r="O583" s="37"/>
      <c r="Q583" s="12">
        <v>0</v>
      </c>
      <c r="R583" s="37"/>
      <c r="T583" s="37"/>
      <c r="V583" s="37"/>
      <c r="X583" s="37"/>
      <c r="Z583" s="37"/>
      <c r="AB583" s="37"/>
      <c r="AD583" s="37"/>
      <c r="AF583" s="37"/>
      <c r="AH583" s="37">
        <v>0</v>
      </c>
      <c r="AI583" s="12">
        <v>0</v>
      </c>
      <c r="AN583" s="37"/>
      <c r="AP583" s="37">
        <v>0</v>
      </c>
      <c r="AQ583" s="12">
        <v>0</v>
      </c>
      <c r="AR583" s="37"/>
      <c r="AT583" s="37">
        <v>734634</v>
      </c>
      <c r="AU583" s="12">
        <v>0.02</v>
      </c>
      <c r="AV583" s="37"/>
      <c r="AX583" s="37"/>
      <c r="BB583" s="12">
        <v>0</v>
      </c>
      <c r="BD583" s="12">
        <v>68915</v>
      </c>
      <c r="BH583" s="12">
        <v>0</v>
      </c>
      <c r="BN583" s="12">
        <v>0</v>
      </c>
      <c r="BQ583" s="12">
        <v>0</v>
      </c>
      <c r="BV583" s="12">
        <v>0</v>
      </c>
      <c r="CC583" s="12">
        <v>0</v>
      </c>
      <c r="CF583" s="12">
        <v>0.06</v>
      </c>
      <c r="CG583" s="12" t="s">
        <v>940</v>
      </c>
      <c r="CH583" s="12">
        <v>41.694000000000003</v>
      </c>
      <c r="CI583" s="12" t="s">
        <v>1282</v>
      </c>
      <c r="CJ583" s="12" t="s">
        <v>946</v>
      </c>
      <c r="CK583" s="12" t="s">
        <v>932</v>
      </c>
      <c r="CL583" s="37">
        <v>4614309983</v>
      </c>
      <c r="CM583" s="12">
        <v>1908</v>
      </c>
      <c r="CN583" s="12" t="s">
        <v>1509</v>
      </c>
      <c r="CO583" s="12" t="s">
        <v>1507</v>
      </c>
      <c r="CP583" s="12">
        <v>61081.394880064501</v>
      </c>
      <c r="CQ583" s="12">
        <v>50</v>
      </c>
      <c r="CS583" s="12"/>
      <c r="CT583" s="36" t="str">
        <f t="shared" si="9"/>
        <v>1bn - 50bn</v>
      </c>
      <c r="CU583" s="36" t="str">
        <f>VLOOKUP(CK583,Mapping!B:C,2,FALSE)</f>
        <v>US/CA</v>
      </c>
    </row>
    <row r="584" spans="1:99" ht="16" customHeight="1" x14ac:dyDescent="0.35">
      <c r="A584" s="12" t="s">
        <v>293</v>
      </c>
      <c r="B584" s="12" t="s">
        <v>933</v>
      </c>
      <c r="C584" s="12">
        <v>547</v>
      </c>
      <c r="D584" s="12">
        <v>0</v>
      </c>
      <c r="E584" s="37">
        <v>223644558</v>
      </c>
      <c r="F584" s="12">
        <v>99045</v>
      </c>
      <c r="G584" s="37">
        <v>0</v>
      </c>
      <c r="H584" s="12">
        <v>0</v>
      </c>
      <c r="I584" s="37">
        <v>4813336</v>
      </c>
      <c r="J584" s="12">
        <v>0.02</v>
      </c>
      <c r="K584" s="37">
        <v>63657878</v>
      </c>
      <c r="L584" s="12">
        <v>0.27</v>
      </c>
      <c r="M584" s="37">
        <v>2783706</v>
      </c>
      <c r="N584" s="12">
        <v>0.01</v>
      </c>
      <c r="O584" s="37">
        <v>73124314</v>
      </c>
      <c r="P584" s="12">
        <v>0.31</v>
      </c>
      <c r="Q584" s="12">
        <v>121593</v>
      </c>
      <c r="R584" s="37">
        <v>1803859</v>
      </c>
      <c r="S584" s="12">
        <v>0.01</v>
      </c>
      <c r="T584" s="37">
        <v>2525926</v>
      </c>
      <c r="U584" s="12">
        <v>0.01</v>
      </c>
      <c r="V584" s="37">
        <v>6537589</v>
      </c>
      <c r="W584" s="12">
        <v>0.03</v>
      </c>
      <c r="X584" s="37">
        <v>2947689</v>
      </c>
      <c r="Y584" s="12">
        <v>0.01</v>
      </c>
      <c r="Z584" s="37">
        <v>473120</v>
      </c>
      <c r="AA584" s="12">
        <v>0</v>
      </c>
      <c r="AB584" s="37">
        <v>6030221</v>
      </c>
      <c r="AC584" s="12">
        <v>0.03</v>
      </c>
      <c r="AD584" s="37">
        <v>57938</v>
      </c>
      <c r="AE584" s="12">
        <v>0</v>
      </c>
      <c r="AF584" s="37">
        <v>4856173</v>
      </c>
      <c r="AG584" s="12">
        <v>0.02</v>
      </c>
      <c r="AH584" s="37">
        <v>15354764</v>
      </c>
      <c r="AI584" s="12">
        <v>0.06</v>
      </c>
      <c r="AJ584" s="12">
        <v>417417</v>
      </c>
      <c r="AK584" s="12">
        <v>300453</v>
      </c>
      <c r="AL584" s="12">
        <v>4815021</v>
      </c>
      <c r="AM584" s="12">
        <v>251000</v>
      </c>
      <c r="AN584" s="37">
        <v>34874081</v>
      </c>
      <c r="AO584" s="12">
        <v>0.15</v>
      </c>
      <c r="AP584" s="37">
        <v>3227380</v>
      </c>
      <c r="AQ584" s="12">
        <v>0.01</v>
      </c>
      <c r="AR584" s="37">
        <v>0</v>
      </c>
      <c r="AS584" s="12">
        <v>0</v>
      </c>
      <c r="AT584" s="37">
        <v>0</v>
      </c>
      <c r="AU584" s="12">
        <v>0</v>
      </c>
      <c r="AV584" s="37"/>
      <c r="AX584" s="37">
        <v>576584</v>
      </c>
      <c r="AY584" s="12">
        <v>0</v>
      </c>
      <c r="AZ584" s="12">
        <v>170400</v>
      </c>
      <c r="BA584" s="12">
        <v>28848</v>
      </c>
      <c r="BB584" s="12">
        <v>22188</v>
      </c>
      <c r="BC584" s="12">
        <v>16000</v>
      </c>
      <c r="BD584" s="12">
        <v>0</v>
      </c>
      <c r="BE584" s="12">
        <v>0</v>
      </c>
      <c r="BF584" s="12">
        <v>360000</v>
      </c>
      <c r="BG584" s="12">
        <v>1030600</v>
      </c>
      <c r="BH584" s="12">
        <v>13978</v>
      </c>
      <c r="BI584" s="12">
        <v>207075</v>
      </c>
      <c r="BJ584" s="12">
        <v>520</v>
      </c>
      <c r="BK584" s="12">
        <v>22565</v>
      </c>
      <c r="BM584" s="12">
        <v>0</v>
      </c>
      <c r="BN584" s="12">
        <v>0</v>
      </c>
      <c r="BO584" s="12">
        <v>0.01</v>
      </c>
      <c r="BP584" s="12">
        <v>0.02</v>
      </c>
      <c r="BQ584" s="12">
        <v>0.03</v>
      </c>
      <c r="BR584" s="12">
        <v>0.02</v>
      </c>
      <c r="BS584" s="12">
        <v>0.01</v>
      </c>
      <c r="BT584" s="12">
        <v>0.01</v>
      </c>
      <c r="BU584" s="12">
        <v>0.03</v>
      </c>
      <c r="BV584" s="12">
        <v>0.01</v>
      </c>
      <c r="BW584" s="12">
        <v>0.01</v>
      </c>
      <c r="BX584" s="12">
        <v>0</v>
      </c>
      <c r="BY584" s="12">
        <v>0.03</v>
      </c>
      <c r="BZ584" s="12">
        <v>0</v>
      </c>
      <c r="CB584" s="12">
        <v>0</v>
      </c>
      <c r="CC584" s="12">
        <v>0</v>
      </c>
      <c r="CD584" s="12">
        <v>0</v>
      </c>
      <c r="CE584" s="12">
        <v>0</v>
      </c>
      <c r="CF584" s="12">
        <v>0</v>
      </c>
      <c r="CG584" s="12" t="s">
        <v>940</v>
      </c>
      <c r="CH584" s="12">
        <v>45.305</v>
      </c>
      <c r="CI584" s="12" t="s">
        <v>1037</v>
      </c>
      <c r="CJ584" s="12"/>
      <c r="CK584" s="12" t="s">
        <v>1038</v>
      </c>
      <c r="CL584" s="37">
        <v>23895479613</v>
      </c>
      <c r="CM584" s="12">
        <v>926</v>
      </c>
      <c r="CN584" s="12" t="s">
        <v>1506</v>
      </c>
      <c r="CO584" s="12" t="s">
        <v>1507</v>
      </c>
      <c r="CP584" s="12">
        <v>38070.711550090702</v>
      </c>
      <c r="CQ584" s="12">
        <v>85</v>
      </c>
      <c r="CS584" s="12"/>
      <c r="CT584" s="36" t="str">
        <f t="shared" si="9"/>
        <v>1bn - 50bn</v>
      </c>
      <c r="CU584" s="36" t="str">
        <f>VLOOKUP(CK584,Mapping!B:C,2,FALSE)</f>
        <v>EU</v>
      </c>
    </row>
    <row r="585" spans="1:99" ht="16" customHeight="1" x14ac:dyDescent="0.35">
      <c r="A585" s="12" t="s">
        <v>1580</v>
      </c>
      <c r="B585" s="12" t="s">
        <v>933</v>
      </c>
      <c r="C585" s="12">
        <v>547</v>
      </c>
      <c r="D585" s="12">
        <v>0</v>
      </c>
      <c r="E585" s="37">
        <v>238687437</v>
      </c>
      <c r="G585" s="37">
        <v>0</v>
      </c>
      <c r="H585" s="12">
        <v>0</v>
      </c>
      <c r="I585" s="37"/>
      <c r="K585" s="37">
        <v>200943295</v>
      </c>
      <c r="L585" s="12">
        <v>1.96</v>
      </c>
      <c r="M585" s="37">
        <v>183078</v>
      </c>
      <c r="N585" s="12">
        <v>0</v>
      </c>
      <c r="O585" s="37">
        <v>31302882</v>
      </c>
      <c r="P585" s="12">
        <v>0.31</v>
      </c>
      <c r="R585" s="37"/>
      <c r="T585" s="37"/>
      <c r="V585" s="37">
        <v>104605</v>
      </c>
      <c r="W585" s="12">
        <v>0</v>
      </c>
      <c r="X585" s="37"/>
      <c r="Z585" s="37">
        <v>87174</v>
      </c>
      <c r="AA585" s="12">
        <v>0</v>
      </c>
      <c r="AB585" s="37"/>
      <c r="AD585" s="37">
        <v>78265</v>
      </c>
      <c r="AE585" s="12">
        <v>0</v>
      </c>
      <c r="AF585" s="37"/>
      <c r="AH585" s="37"/>
      <c r="AK585" s="12">
        <v>5150</v>
      </c>
      <c r="AL585" s="12">
        <v>1705755</v>
      </c>
      <c r="AN585" s="37">
        <v>4220000</v>
      </c>
      <c r="AO585" s="12">
        <v>0.04</v>
      </c>
      <c r="AP585" s="37">
        <v>1768138</v>
      </c>
      <c r="AQ585" s="12">
        <v>0.02</v>
      </c>
      <c r="AR585" s="37"/>
      <c r="AT585" s="37"/>
      <c r="AV585" s="37"/>
      <c r="AX585" s="37"/>
      <c r="BB585" s="12">
        <v>1249</v>
      </c>
      <c r="BC585" s="12">
        <v>2120</v>
      </c>
      <c r="BG585" s="12">
        <v>2610401</v>
      </c>
      <c r="BH585" s="12">
        <v>6241</v>
      </c>
      <c r="BI585" s="12">
        <v>19700</v>
      </c>
      <c r="BJ585" s="12">
        <v>599</v>
      </c>
      <c r="BN585" s="12">
        <v>0</v>
      </c>
      <c r="BS585" s="12">
        <v>0.03</v>
      </c>
      <c r="BT585" s="12">
        <v>0</v>
      </c>
      <c r="BU585" s="12">
        <v>0.01</v>
      </c>
      <c r="BV585" s="12">
        <v>0.01</v>
      </c>
      <c r="BY585" s="12">
        <v>0</v>
      </c>
      <c r="CB585" s="12">
        <v>0</v>
      </c>
      <c r="CC585" s="12">
        <v>0</v>
      </c>
      <c r="CD585" s="12">
        <v>0</v>
      </c>
      <c r="CG585" s="12" t="s">
        <v>991</v>
      </c>
      <c r="CH585" s="12">
        <v>62.494999999999997</v>
      </c>
      <c r="CI585" s="12" t="s">
        <v>1581</v>
      </c>
      <c r="CJ585" s="12"/>
      <c r="CK585" s="12" t="s">
        <v>1064</v>
      </c>
      <c r="CL585" s="37">
        <v>10000967664</v>
      </c>
      <c r="CM585" s="12">
        <v>10575</v>
      </c>
      <c r="CN585" s="12" t="s">
        <v>1506</v>
      </c>
      <c r="CO585" s="12" t="s">
        <v>1507</v>
      </c>
      <c r="CP585" s="12">
        <v>207328.90546260835</v>
      </c>
      <c r="CQ585" s="12">
        <v>79</v>
      </c>
      <c r="CS585" s="12"/>
      <c r="CT585" s="36" t="str">
        <f t="shared" si="9"/>
        <v>1bn - 50bn</v>
      </c>
      <c r="CU585" s="36" t="str">
        <f>VLOOKUP(CK585,Mapping!B:C,2,FALSE)</f>
        <v>EU</v>
      </c>
    </row>
    <row r="586" spans="1:99" ht="16" customHeight="1" x14ac:dyDescent="0.35">
      <c r="A586" s="12" t="s">
        <v>1582</v>
      </c>
      <c r="B586" s="12" t="s">
        <v>925</v>
      </c>
      <c r="C586" s="12">
        <v>547</v>
      </c>
      <c r="D586" s="12">
        <v>0</v>
      </c>
      <c r="E586" s="37">
        <v>485799</v>
      </c>
      <c r="G586" s="37">
        <v>0</v>
      </c>
      <c r="H586" s="12">
        <v>0</v>
      </c>
      <c r="I586" s="37"/>
      <c r="K586" s="37"/>
      <c r="M586" s="37"/>
      <c r="O586" s="37"/>
      <c r="Q586" s="12">
        <v>3847</v>
      </c>
      <c r="R586" s="37"/>
      <c r="T586" s="37"/>
      <c r="V586" s="37"/>
      <c r="X586" s="37"/>
      <c r="Z586" s="37"/>
      <c r="AB586" s="37"/>
      <c r="AD586" s="37"/>
      <c r="AF586" s="37"/>
      <c r="AH586" s="37">
        <v>485799</v>
      </c>
      <c r="AI586" s="12">
        <v>1.78</v>
      </c>
      <c r="AN586" s="37"/>
      <c r="AP586" s="37"/>
      <c r="AR586" s="37"/>
      <c r="AT586" s="37"/>
      <c r="AV586" s="37"/>
      <c r="AX586" s="37"/>
      <c r="BN586" s="12">
        <v>0</v>
      </c>
      <c r="BQ586" s="12">
        <v>0</v>
      </c>
      <c r="CG586" s="12" t="s">
        <v>976</v>
      </c>
      <c r="CH586" s="12">
        <v>271.37299999999999</v>
      </c>
      <c r="CI586" s="12" t="s">
        <v>1022</v>
      </c>
      <c r="CJ586" s="12" t="s">
        <v>931</v>
      </c>
      <c r="CK586" s="12" t="s">
        <v>932</v>
      </c>
      <c r="CL586" s="37">
        <v>27339486</v>
      </c>
      <c r="CM586" s="12">
        <v>11661</v>
      </c>
      <c r="CN586" s="12" t="s">
        <v>1513</v>
      </c>
      <c r="CO586" s="12" t="s">
        <v>1507</v>
      </c>
      <c r="CP586" s="12">
        <v>24175.811328361215</v>
      </c>
      <c r="CQ586" s="12">
        <v>55</v>
      </c>
      <c r="CS586" s="12"/>
      <c r="CT586" s="36" t="str">
        <f t="shared" si="9"/>
        <v>500mn</v>
      </c>
      <c r="CU586" s="36" t="str">
        <f>VLOOKUP(CK586,Mapping!B:C,2,FALSE)</f>
        <v>US/CA</v>
      </c>
    </row>
    <row r="587" spans="1:99" ht="16" customHeight="1" x14ac:dyDescent="0.35">
      <c r="A587" s="12" t="s">
        <v>1583</v>
      </c>
      <c r="B587" s="12" t="s">
        <v>925</v>
      </c>
      <c r="C587" s="12">
        <v>547</v>
      </c>
      <c r="D587" s="12">
        <v>0</v>
      </c>
      <c r="E587" s="37">
        <v>477626</v>
      </c>
      <c r="G587" s="37">
        <v>0</v>
      </c>
      <c r="H587" s="12">
        <v>0</v>
      </c>
      <c r="I587" s="37"/>
      <c r="K587" s="37"/>
      <c r="M587" s="37">
        <v>477626</v>
      </c>
      <c r="N587" s="12">
        <v>0.05</v>
      </c>
      <c r="O587" s="37"/>
      <c r="R587" s="37"/>
      <c r="T587" s="37"/>
      <c r="V587" s="37"/>
      <c r="X587" s="37"/>
      <c r="Z587" s="37"/>
      <c r="AB587" s="37"/>
      <c r="AD587" s="37">
        <v>0</v>
      </c>
      <c r="AE587" s="12">
        <v>0</v>
      </c>
      <c r="AF587" s="37"/>
      <c r="AH587" s="37"/>
      <c r="AN587" s="37"/>
      <c r="AP587" s="37"/>
      <c r="AR587" s="37"/>
      <c r="AT587" s="37"/>
      <c r="AV587" s="37"/>
      <c r="AX587" s="37"/>
      <c r="BB587" s="12">
        <v>3807</v>
      </c>
      <c r="BJ587" s="12">
        <v>0</v>
      </c>
      <c r="BN587" s="12">
        <v>0</v>
      </c>
      <c r="CB587" s="12">
        <v>0</v>
      </c>
      <c r="CC587" s="12">
        <v>0</v>
      </c>
      <c r="CG587" s="12" t="s">
        <v>929</v>
      </c>
      <c r="CH587" s="12">
        <v>44.831000000000003</v>
      </c>
      <c r="CI587" s="12" t="s">
        <v>1584</v>
      </c>
      <c r="CJ587" s="12" t="s">
        <v>931</v>
      </c>
      <c r="CK587" s="12" t="s">
        <v>932</v>
      </c>
      <c r="CL587" s="37">
        <v>900057974</v>
      </c>
      <c r="CM587" s="12">
        <v>11203</v>
      </c>
      <c r="CN587" s="12" t="s">
        <v>1509</v>
      </c>
      <c r="CO587" s="12" t="s">
        <v>1507</v>
      </c>
      <c r="CP587" s="12">
        <v>49971.779883088086</v>
      </c>
      <c r="CQ587" s="12">
        <v>63</v>
      </c>
      <c r="CS587" s="12"/>
      <c r="CT587" s="36" t="str">
        <f t="shared" si="9"/>
        <v>500mn - 1bn</v>
      </c>
      <c r="CU587" s="36" t="str">
        <f>VLOOKUP(CK587,Mapping!B:C,2,FALSE)</f>
        <v>US/CA</v>
      </c>
    </row>
    <row r="588" spans="1:99" ht="16" customHeight="1" x14ac:dyDescent="0.35">
      <c r="A588" s="12" t="s">
        <v>1585</v>
      </c>
      <c r="B588" s="12" t="s">
        <v>933</v>
      </c>
      <c r="C588" s="12">
        <v>547</v>
      </c>
      <c r="D588" s="12">
        <v>0</v>
      </c>
      <c r="E588" s="37">
        <v>934880795</v>
      </c>
      <c r="G588" s="37">
        <v>0</v>
      </c>
      <c r="H588" s="12">
        <v>0</v>
      </c>
      <c r="I588" s="37"/>
      <c r="K588" s="37">
        <v>528594377</v>
      </c>
      <c r="L588" s="12">
        <v>2.2799999999999998</v>
      </c>
      <c r="M588" s="37"/>
      <c r="O588" s="37">
        <v>305347589</v>
      </c>
      <c r="P588" s="12">
        <v>1.32</v>
      </c>
      <c r="R588" s="37"/>
      <c r="T588" s="37"/>
      <c r="V588" s="37">
        <v>12850928</v>
      </c>
      <c r="W588" s="12">
        <v>0.06</v>
      </c>
      <c r="X588" s="37"/>
      <c r="Z588" s="37"/>
      <c r="AB588" s="37">
        <v>0</v>
      </c>
      <c r="AC588" s="12">
        <v>0</v>
      </c>
      <c r="AD588" s="37"/>
      <c r="AF588" s="37">
        <v>88087901</v>
      </c>
      <c r="AG588" s="12">
        <v>0.38</v>
      </c>
      <c r="AH588" s="37"/>
      <c r="AJ588" s="12">
        <v>0</v>
      </c>
      <c r="AK588" s="12">
        <v>590600</v>
      </c>
      <c r="AL588" s="12">
        <v>19527400</v>
      </c>
      <c r="AN588" s="37"/>
      <c r="AP588" s="37"/>
      <c r="AR588" s="37">
        <v>0</v>
      </c>
      <c r="AS588" s="12">
        <v>0</v>
      </c>
      <c r="AT588" s="37"/>
      <c r="AV588" s="37"/>
      <c r="AX588" s="37"/>
      <c r="BE588" s="12">
        <v>0</v>
      </c>
      <c r="BF588" s="12">
        <v>6274200</v>
      </c>
      <c r="BG588" s="12">
        <v>8322030</v>
      </c>
      <c r="BM588" s="12">
        <v>0</v>
      </c>
      <c r="BN588" s="12">
        <v>0</v>
      </c>
      <c r="BP588" s="12">
        <v>0.27</v>
      </c>
      <c r="BR588" s="12">
        <v>0</v>
      </c>
      <c r="BS588" s="12">
        <v>0.09</v>
      </c>
      <c r="BT588" s="12">
        <v>0.02</v>
      </c>
      <c r="BU588" s="12">
        <v>0.1</v>
      </c>
      <c r="CG588" s="12" t="s">
        <v>940</v>
      </c>
      <c r="CH588" s="12">
        <v>106.955</v>
      </c>
      <c r="CI588" s="12" t="s">
        <v>1016</v>
      </c>
      <c r="CJ588" s="12" t="s">
        <v>1017</v>
      </c>
      <c r="CK588" s="12" t="s">
        <v>932</v>
      </c>
      <c r="CL588" s="37">
        <v>23210939594</v>
      </c>
      <c r="CM588" s="12">
        <v>10223</v>
      </c>
      <c r="CN588" s="12" t="s">
        <v>1506</v>
      </c>
      <c r="CO588" s="12" t="s">
        <v>1507</v>
      </c>
      <c r="CP588" s="12">
        <v>1628750.7155815361</v>
      </c>
      <c r="CQ588" s="12">
        <v>45</v>
      </c>
      <c r="CR588" s="12">
        <v>41586.041666666664</v>
      </c>
      <c r="CS588" s="12"/>
      <c r="CT588" s="36" t="str">
        <f t="shared" si="9"/>
        <v>1bn - 50bn</v>
      </c>
      <c r="CU588" s="36" t="str">
        <f>VLOOKUP(CK588,Mapping!B:C,2,FALSE)</f>
        <v>US/CA</v>
      </c>
    </row>
    <row r="589" spans="1:99" ht="16" customHeight="1" x14ac:dyDescent="0.35">
      <c r="A589" s="12" t="s">
        <v>1586</v>
      </c>
      <c r="B589" s="12" t="s">
        <v>925</v>
      </c>
      <c r="C589" s="12">
        <v>547</v>
      </c>
      <c r="D589" s="12">
        <v>0</v>
      </c>
      <c r="E589" s="37">
        <v>282160</v>
      </c>
      <c r="G589" s="37">
        <v>0</v>
      </c>
      <c r="H589" s="12">
        <v>0</v>
      </c>
      <c r="I589" s="37"/>
      <c r="K589" s="37"/>
      <c r="M589" s="37">
        <v>282160</v>
      </c>
      <c r="N589" s="12">
        <v>0.02</v>
      </c>
      <c r="O589" s="37"/>
      <c r="R589" s="37"/>
      <c r="T589" s="37"/>
      <c r="V589" s="37"/>
      <c r="X589" s="37">
        <v>0</v>
      </c>
      <c r="Y589" s="12">
        <v>0</v>
      </c>
      <c r="Z589" s="37">
        <v>0</v>
      </c>
      <c r="AA589" s="12">
        <v>0</v>
      </c>
      <c r="AB589" s="37"/>
      <c r="AD589" s="37">
        <v>0</v>
      </c>
      <c r="AE589" s="12">
        <v>0</v>
      </c>
      <c r="AF589" s="37"/>
      <c r="AH589" s="37"/>
      <c r="AN589" s="37">
        <v>0</v>
      </c>
      <c r="AO589" s="12">
        <v>0</v>
      </c>
      <c r="AP589" s="37">
        <v>0</v>
      </c>
      <c r="AQ589" s="12">
        <v>0</v>
      </c>
      <c r="AR589" s="37">
        <v>0</v>
      </c>
      <c r="AS589" s="12">
        <v>0</v>
      </c>
      <c r="AT589" s="37"/>
      <c r="AV589" s="37"/>
      <c r="AX589" s="37"/>
      <c r="BA589" s="12">
        <v>0</v>
      </c>
      <c r="BB589" s="12">
        <v>2249</v>
      </c>
      <c r="BC589" s="12">
        <v>0</v>
      </c>
      <c r="BE589" s="12">
        <v>0</v>
      </c>
      <c r="BH589" s="12">
        <v>0</v>
      </c>
      <c r="BI589" s="12">
        <v>0</v>
      </c>
      <c r="BJ589" s="12">
        <v>0</v>
      </c>
      <c r="BM589" s="12">
        <v>0</v>
      </c>
      <c r="BN589" s="12">
        <v>0</v>
      </c>
      <c r="BV589" s="12">
        <v>0</v>
      </c>
      <c r="BY589" s="12">
        <v>0</v>
      </c>
      <c r="BZ589" s="12">
        <v>0</v>
      </c>
      <c r="CB589" s="12">
        <v>0</v>
      </c>
      <c r="CC589" s="12">
        <v>0</v>
      </c>
      <c r="CD589" s="12">
        <v>0</v>
      </c>
      <c r="CG589" s="12" t="s">
        <v>996</v>
      </c>
      <c r="CH589" s="12">
        <v>192.477</v>
      </c>
      <c r="CI589" s="12" t="s">
        <v>1016</v>
      </c>
      <c r="CJ589" s="12" t="s">
        <v>1017</v>
      </c>
      <c r="CK589" s="12" t="s">
        <v>932</v>
      </c>
      <c r="CL589" s="37">
        <v>1234319940</v>
      </c>
      <c r="CM589" s="12">
        <v>12915</v>
      </c>
      <c r="CN589" s="12" t="s">
        <v>1522</v>
      </c>
      <c r="CO589" s="12" t="s">
        <v>1507</v>
      </c>
      <c r="CP589" s="12">
        <v>7937.0489820600678</v>
      </c>
      <c r="CQ589" s="12">
        <v>44</v>
      </c>
      <c r="CS589" s="12"/>
      <c r="CT589" s="36" t="str">
        <f t="shared" si="9"/>
        <v>1bn - 50bn</v>
      </c>
      <c r="CU589" s="36" t="str">
        <f>VLOOKUP(CK589,Mapping!B:C,2,FALSE)</f>
        <v>US/CA</v>
      </c>
    </row>
    <row r="590" spans="1:99" ht="16" customHeight="1" x14ac:dyDescent="0.35">
      <c r="A590" s="12" t="s">
        <v>137</v>
      </c>
      <c r="B590" s="12" t="s">
        <v>933</v>
      </c>
      <c r="E590" s="37">
        <v>1241956972</v>
      </c>
      <c r="F590" s="12">
        <v>582150</v>
      </c>
      <c r="G590" s="37" t="s">
        <v>1505</v>
      </c>
      <c r="I590" s="37">
        <v>28291013</v>
      </c>
      <c r="J590" s="12">
        <v>0.03</v>
      </c>
      <c r="K590" s="37">
        <v>380464841</v>
      </c>
      <c r="L590" s="12">
        <v>0.4</v>
      </c>
      <c r="M590" s="37"/>
      <c r="O590" s="37">
        <v>412463373</v>
      </c>
      <c r="P590" s="12">
        <v>0.43</v>
      </c>
      <c r="Q590" s="12">
        <v>281276</v>
      </c>
      <c r="R590" s="37">
        <v>51882124</v>
      </c>
      <c r="S590" s="12">
        <v>0.05</v>
      </c>
      <c r="T590" s="37"/>
      <c r="V590" s="37">
        <v>51305795</v>
      </c>
      <c r="W590" s="12">
        <v>0.05</v>
      </c>
      <c r="X590" s="37">
        <v>75007477</v>
      </c>
      <c r="Y590" s="12">
        <v>0.08</v>
      </c>
      <c r="Z590" s="37"/>
      <c r="AB590" s="37">
        <v>34140004</v>
      </c>
      <c r="AC590" s="12">
        <v>0.04</v>
      </c>
      <c r="AD590" s="37">
        <v>1361664</v>
      </c>
      <c r="AE590" s="12">
        <v>0</v>
      </c>
      <c r="AF590" s="37">
        <v>30362547</v>
      </c>
      <c r="AG590" s="12">
        <v>0.03</v>
      </c>
      <c r="AH590" s="37">
        <v>35519533</v>
      </c>
      <c r="AI590" s="12">
        <v>0.04</v>
      </c>
      <c r="AJ590" s="12">
        <v>2363200</v>
      </c>
      <c r="AK590" s="12">
        <v>2357900</v>
      </c>
      <c r="AL590" s="12">
        <v>27159500</v>
      </c>
      <c r="AM590" s="12">
        <v>1613200</v>
      </c>
      <c r="AN590" s="37">
        <v>126347493</v>
      </c>
      <c r="AO590" s="12">
        <v>0.13</v>
      </c>
      <c r="AP590" s="37">
        <v>11105347</v>
      </c>
      <c r="AQ590" s="12">
        <v>0.01</v>
      </c>
      <c r="AR590" s="37"/>
      <c r="AT590" s="37"/>
      <c r="AV590" s="37"/>
      <c r="AX590" s="37">
        <v>3705761</v>
      </c>
      <c r="AY590" s="12">
        <v>0</v>
      </c>
      <c r="AZ590" s="12">
        <v>4901000</v>
      </c>
      <c r="BA590" s="12">
        <v>734072</v>
      </c>
      <c r="BF590" s="12">
        <v>2250850</v>
      </c>
      <c r="BG590" s="12">
        <v>6159600</v>
      </c>
      <c r="BH590" s="12">
        <v>48098</v>
      </c>
      <c r="BI590" s="12">
        <v>750225</v>
      </c>
      <c r="BJ590" s="12">
        <v>12221</v>
      </c>
      <c r="BO590" s="12">
        <v>0.08</v>
      </c>
      <c r="BP590" s="12">
        <v>0.1</v>
      </c>
      <c r="BQ590" s="12">
        <v>7.0000000000000007E-2</v>
      </c>
      <c r="BR590" s="12">
        <v>0.09</v>
      </c>
      <c r="BS590" s="12">
        <v>7.0000000000000007E-2</v>
      </c>
      <c r="BT590" s="12">
        <v>7.0000000000000007E-2</v>
      </c>
      <c r="BU590" s="12">
        <v>0.14000000000000001</v>
      </c>
      <c r="BV590" s="12">
        <v>0.04</v>
      </c>
      <c r="BW590" s="12">
        <v>7.0000000000000007E-2</v>
      </c>
      <c r="BX590" s="12">
        <v>0.09</v>
      </c>
      <c r="BY590" s="12">
        <v>0.1</v>
      </c>
      <c r="BZ590" s="12">
        <v>0.01</v>
      </c>
      <c r="CB590" s="12">
        <v>0</v>
      </c>
      <c r="CG590" s="12" t="s">
        <v>940</v>
      </c>
      <c r="CH590" s="12">
        <v>16.606000000000002</v>
      </c>
      <c r="CI590" s="12" t="s">
        <v>953</v>
      </c>
      <c r="CJ590" s="12"/>
      <c r="CK590" s="12" t="s">
        <v>954</v>
      </c>
      <c r="CL590" s="37">
        <v>94805007860</v>
      </c>
      <c r="CN590" s="12" t="s">
        <v>1506</v>
      </c>
      <c r="CS590" s="12"/>
      <c r="CT590" s="36" t="str">
        <f t="shared" si="9"/>
        <v>50bn - 100bn</v>
      </c>
      <c r="CU590" s="36" t="str">
        <f>VLOOKUP(CK590,Mapping!B:C,2,FALSE)</f>
        <v>EU</v>
      </c>
    </row>
    <row r="591" spans="1:99" ht="16" customHeight="1" x14ac:dyDescent="0.35">
      <c r="A591" s="12" t="s">
        <v>1378</v>
      </c>
      <c r="B591" s="12" t="s">
        <v>925</v>
      </c>
      <c r="E591" s="37">
        <v>2698624932</v>
      </c>
      <c r="G591" s="37" t="s">
        <v>1505</v>
      </c>
      <c r="I591" s="37"/>
      <c r="K591" s="37"/>
      <c r="M591" s="37">
        <v>1686308</v>
      </c>
      <c r="N591" s="12">
        <v>0</v>
      </c>
      <c r="O591" s="37">
        <v>277131588</v>
      </c>
      <c r="P591" s="12">
        <v>0.3</v>
      </c>
      <c r="Q591" s="12">
        <v>19162235</v>
      </c>
      <c r="R591" s="37"/>
      <c r="T591" s="37"/>
      <c r="V591" s="37"/>
      <c r="X591" s="37"/>
      <c r="Z591" s="37"/>
      <c r="AB591" s="37"/>
      <c r="AD591" s="37"/>
      <c r="AF591" s="37"/>
      <c r="AH591" s="37">
        <v>2419807036</v>
      </c>
      <c r="AI591" s="12">
        <v>2.66</v>
      </c>
      <c r="AL591" s="12">
        <v>18248300</v>
      </c>
      <c r="AN591" s="37">
        <v>0</v>
      </c>
      <c r="AO591" s="12">
        <v>0</v>
      </c>
      <c r="AP591" s="37"/>
      <c r="AR591" s="37"/>
      <c r="AT591" s="37"/>
      <c r="AV591" s="37"/>
      <c r="AX591" s="37"/>
      <c r="BB591" s="12">
        <v>13441</v>
      </c>
      <c r="BI591" s="12">
        <v>0</v>
      </c>
      <c r="BQ591" s="12">
        <v>4.57</v>
      </c>
      <c r="BU591" s="12">
        <v>0.1</v>
      </c>
      <c r="BY591" s="12">
        <v>0</v>
      </c>
      <c r="CC591" s="12">
        <v>0</v>
      </c>
      <c r="CG591" s="12" t="s">
        <v>929</v>
      </c>
      <c r="CH591" s="12">
        <v>48.555</v>
      </c>
      <c r="CI591" s="12" t="s">
        <v>1016</v>
      </c>
      <c r="CJ591" s="12" t="s">
        <v>1017</v>
      </c>
      <c r="CK591" s="12" t="s">
        <v>932</v>
      </c>
      <c r="CL591" s="37">
        <v>90657146736</v>
      </c>
      <c r="CN591" s="12" t="s">
        <v>1506</v>
      </c>
      <c r="CS591" s="12"/>
      <c r="CT591" s="36" t="str">
        <f t="shared" si="9"/>
        <v>50bn - 100bn</v>
      </c>
      <c r="CU591" s="36" t="str">
        <f>VLOOKUP(CK591,Mapping!B:C,2,FALSE)</f>
        <v>US/CA</v>
      </c>
    </row>
    <row r="592" spans="1:99" ht="16" customHeight="1" x14ac:dyDescent="0.35">
      <c r="A592" s="12" t="s">
        <v>1587</v>
      </c>
      <c r="B592" s="12" t="s">
        <v>925</v>
      </c>
      <c r="C592" s="12">
        <v>547</v>
      </c>
      <c r="D592" s="12">
        <v>0</v>
      </c>
      <c r="E592" s="37">
        <v>850496</v>
      </c>
      <c r="G592" s="37">
        <v>0</v>
      </c>
      <c r="H592" s="12">
        <v>0</v>
      </c>
      <c r="I592" s="37"/>
      <c r="K592" s="37"/>
      <c r="M592" s="37"/>
      <c r="O592" s="37"/>
      <c r="Q592" s="12">
        <v>6735</v>
      </c>
      <c r="R592" s="37"/>
      <c r="T592" s="37"/>
      <c r="V592" s="37"/>
      <c r="X592" s="37">
        <v>0</v>
      </c>
      <c r="Y592" s="12">
        <v>0</v>
      </c>
      <c r="Z592" s="37"/>
      <c r="AB592" s="37"/>
      <c r="AD592" s="37"/>
      <c r="AF592" s="37"/>
      <c r="AH592" s="37">
        <v>850496</v>
      </c>
      <c r="AI592" s="12">
        <v>0.14000000000000001</v>
      </c>
      <c r="AN592" s="37"/>
      <c r="AP592" s="37"/>
      <c r="AR592" s="37"/>
      <c r="AT592" s="37"/>
      <c r="AV592" s="37"/>
      <c r="AX592" s="37"/>
      <c r="BA592" s="12">
        <v>0</v>
      </c>
      <c r="BN592" s="12">
        <v>0</v>
      </c>
      <c r="BQ592" s="12">
        <v>0</v>
      </c>
      <c r="BZ592" s="12">
        <v>0</v>
      </c>
      <c r="CG592" s="12" t="s">
        <v>976</v>
      </c>
      <c r="CH592" s="12">
        <v>271.995</v>
      </c>
      <c r="CI592" s="12" t="s">
        <v>988</v>
      </c>
      <c r="CJ592" s="12"/>
      <c r="CK592" s="12" t="s">
        <v>988</v>
      </c>
      <c r="CL592" s="37">
        <v>602039243</v>
      </c>
      <c r="CM592" s="12">
        <v>11857</v>
      </c>
      <c r="CN592" s="12" t="s">
        <v>1513</v>
      </c>
      <c r="CO592" s="12" t="s">
        <v>1507</v>
      </c>
      <c r="CP592" s="12">
        <v>19242.672848216083</v>
      </c>
      <c r="CQ592" s="12">
        <v>51</v>
      </c>
      <c r="CS592" s="12"/>
      <c r="CT592" s="36" t="str">
        <f t="shared" si="9"/>
        <v>500mn - 1bn</v>
      </c>
      <c r="CU592" s="36" t="str">
        <f>VLOOKUP(CK592,Mapping!B:C,2,FALSE)</f>
        <v>SG</v>
      </c>
    </row>
    <row r="593" spans="1:99" ht="16" customHeight="1" x14ac:dyDescent="0.35">
      <c r="A593" s="12" t="s">
        <v>1588</v>
      </c>
      <c r="B593" s="12" t="s">
        <v>933</v>
      </c>
      <c r="C593" s="12">
        <v>547</v>
      </c>
      <c r="D593" s="12">
        <v>0</v>
      </c>
      <c r="E593" s="37">
        <v>10188115</v>
      </c>
      <c r="G593" s="37">
        <v>0</v>
      </c>
      <c r="H593" s="12">
        <v>0</v>
      </c>
      <c r="I593" s="37"/>
      <c r="K593" s="37"/>
      <c r="M593" s="37"/>
      <c r="O593" s="37"/>
      <c r="R593" s="37"/>
      <c r="T593" s="37"/>
      <c r="V593" s="37"/>
      <c r="X593" s="37"/>
      <c r="Z593" s="37"/>
      <c r="AB593" s="37"/>
      <c r="AD593" s="37"/>
      <c r="AF593" s="37"/>
      <c r="AH593" s="37"/>
      <c r="AN593" s="37">
        <v>311564</v>
      </c>
      <c r="AO593" s="12">
        <v>0</v>
      </c>
      <c r="AP593" s="37">
        <v>9876551</v>
      </c>
      <c r="AQ593" s="12">
        <v>0.06</v>
      </c>
      <c r="AR593" s="37"/>
      <c r="AT593" s="37"/>
      <c r="AV593" s="37"/>
      <c r="AX593" s="37"/>
      <c r="BH593" s="12">
        <v>42776</v>
      </c>
      <c r="BI593" s="12">
        <v>1850</v>
      </c>
      <c r="BN593" s="12">
        <v>0</v>
      </c>
      <c r="BV593" s="12">
        <v>0.04</v>
      </c>
      <c r="BY593" s="12">
        <v>0</v>
      </c>
      <c r="CG593" s="12" t="s">
        <v>940</v>
      </c>
      <c r="CH593" s="12">
        <v>45.463000000000001</v>
      </c>
      <c r="CI593" s="12" t="s">
        <v>1105</v>
      </c>
      <c r="CJ593" s="12" t="s">
        <v>946</v>
      </c>
      <c r="CK593" s="12" t="s">
        <v>932</v>
      </c>
      <c r="CL593" s="37">
        <v>15674007339</v>
      </c>
      <c r="CM593" s="12">
        <v>260</v>
      </c>
      <c r="CN593" s="12" t="s">
        <v>1506</v>
      </c>
      <c r="CO593" s="12" t="s">
        <v>1507</v>
      </c>
      <c r="CP593" s="12">
        <v>956525.01511791977</v>
      </c>
      <c r="CQ593" s="12">
        <v>58</v>
      </c>
      <c r="CS593" s="12"/>
      <c r="CT593" s="36" t="str">
        <f t="shared" si="9"/>
        <v>1bn - 50bn</v>
      </c>
      <c r="CU593" s="36" t="str">
        <f>VLOOKUP(CK593,Mapping!B:C,2,FALSE)</f>
        <v>US/CA</v>
      </c>
    </row>
    <row r="594" spans="1:99" ht="16" customHeight="1" x14ac:dyDescent="0.35">
      <c r="A594" s="12" t="s">
        <v>177</v>
      </c>
      <c r="B594" s="12" t="s">
        <v>933</v>
      </c>
      <c r="C594" s="12">
        <v>547</v>
      </c>
      <c r="D594" s="12">
        <v>0</v>
      </c>
      <c r="E594" s="37">
        <v>658264422</v>
      </c>
      <c r="F594" s="12">
        <v>330650</v>
      </c>
      <c r="G594" s="37">
        <v>0</v>
      </c>
      <c r="H594" s="12">
        <v>0</v>
      </c>
      <c r="I594" s="37">
        <v>16068751</v>
      </c>
      <c r="J594" s="12">
        <v>7.0000000000000007E-2</v>
      </c>
      <c r="K594" s="37">
        <v>234464330</v>
      </c>
      <c r="L594" s="12">
        <v>1.0900000000000001</v>
      </c>
      <c r="M594" s="37"/>
      <c r="O594" s="37">
        <v>180768287</v>
      </c>
      <c r="P594" s="12">
        <v>0.84</v>
      </c>
      <c r="Q594" s="12">
        <v>54554</v>
      </c>
      <c r="R594" s="37">
        <v>13440445</v>
      </c>
      <c r="S594" s="12">
        <v>0.06</v>
      </c>
      <c r="T594" s="37"/>
      <c r="V594" s="37">
        <v>15747065</v>
      </c>
      <c r="W594" s="12">
        <v>7.0000000000000007E-2</v>
      </c>
      <c r="X594" s="37">
        <v>133110397</v>
      </c>
      <c r="Y594" s="12">
        <v>0.62</v>
      </c>
      <c r="Z594" s="37"/>
      <c r="AB594" s="37">
        <v>27744994</v>
      </c>
      <c r="AC594" s="12">
        <v>0.13</v>
      </c>
      <c r="AD594" s="37"/>
      <c r="AF594" s="37">
        <v>2394120</v>
      </c>
      <c r="AG594" s="12">
        <v>0.01</v>
      </c>
      <c r="AH594" s="37">
        <v>6889079</v>
      </c>
      <c r="AI594" s="12">
        <v>0.03</v>
      </c>
      <c r="AJ594" s="12">
        <v>1920532</v>
      </c>
      <c r="AK594" s="12">
        <v>723700</v>
      </c>
      <c r="AL594" s="12">
        <v>11903060</v>
      </c>
      <c r="AM594" s="12">
        <v>6086000</v>
      </c>
      <c r="AN594" s="37">
        <v>12715166</v>
      </c>
      <c r="AO594" s="12">
        <v>0.06</v>
      </c>
      <c r="AP594" s="37">
        <v>941339</v>
      </c>
      <c r="AQ594" s="12">
        <v>0</v>
      </c>
      <c r="AR594" s="37"/>
      <c r="AT594" s="37"/>
      <c r="AV594" s="37"/>
      <c r="AX594" s="37">
        <v>13980449</v>
      </c>
      <c r="AY594" s="12">
        <v>7.0000000000000007E-2</v>
      </c>
      <c r="AZ594" s="12">
        <v>1269640</v>
      </c>
      <c r="BA594" s="12">
        <v>1302705</v>
      </c>
      <c r="BF594" s="12">
        <v>177482</v>
      </c>
      <c r="BG594" s="12">
        <v>3795900</v>
      </c>
      <c r="BH594" s="12">
        <v>4077</v>
      </c>
      <c r="BI594" s="12">
        <v>75500</v>
      </c>
      <c r="BN594" s="12">
        <v>0</v>
      </c>
      <c r="BO594" s="12">
        <v>0.05</v>
      </c>
      <c r="BP594" s="12">
        <v>0.01</v>
      </c>
      <c r="BQ594" s="12">
        <v>0.01</v>
      </c>
      <c r="BR594" s="12">
        <v>0.08</v>
      </c>
      <c r="BS594" s="12">
        <v>0.04</v>
      </c>
      <c r="BT594" s="12">
        <v>0.02</v>
      </c>
      <c r="BU594" s="12">
        <v>0.06</v>
      </c>
      <c r="BV594" s="12">
        <v>0</v>
      </c>
      <c r="BW594" s="12">
        <v>0.26</v>
      </c>
      <c r="BX594" s="12">
        <v>0.02</v>
      </c>
      <c r="BY594" s="12">
        <v>0.01</v>
      </c>
      <c r="BZ594" s="12">
        <v>0.02</v>
      </c>
      <c r="CG594" s="12" t="s">
        <v>940</v>
      </c>
      <c r="CH594" s="12">
        <v>56.901000000000003</v>
      </c>
      <c r="CI594" s="12" t="s">
        <v>988</v>
      </c>
      <c r="CJ594" s="12"/>
      <c r="CK594" s="12" t="s">
        <v>988</v>
      </c>
      <c r="CL594" s="37">
        <v>21355291393</v>
      </c>
      <c r="CM594" s="12">
        <v>390</v>
      </c>
      <c r="CN594" s="12" t="s">
        <v>1506</v>
      </c>
      <c r="CO594" s="12" t="s">
        <v>1507</v>
      </c>
      <c r="CP594" s="12">
        <v>176093.99314654304</v>
      </c>
      <c r="CQ594" s="12">
        <v>87</v>
      </c>
      <c r="CR594" s="12">
        <v>45987.25</v>
      </c>
      <c r="CS594" s="12"/>
      <c r="CT594" s="36" t="str">
        <f t="shared" si="9"/>
        <v>1bn - 50bn</v>
      </c>
      <c r="CU594" s="36" t="str">
        <f>VLOOKUP(CK594,Mapping!B:C,2,FALSE)</f>
        <v>SG</v>
      </c>
    </row>
    <row r="595" spans="1:99" ht="16" customHeight="1" x14ac:dyDescent="0.35">
      <c r="A595" s="12" t="s">
        <v>1589</v>
      </c>
      <c r="B595" s="12" t="s">
        <v>933</v>
      </c>
      <c r="C595" s="12">
        <v>547</v>
      </c>
      <c r="D595" s="12">
        <v>0</v>
      </c>
      <c r="E595" s="37">
        <v>9704543</v>
      </c>
      <c r="G595" s="37">
        <v>0</v>
      </c>
      <c r="H595" s="12">
        <v>0</v>
      </c>
      <c r="I595" s="37"/>
      <c r="K595" s="37">
        <v>7596387</v>
      </c>
      <c r="L595" s="12">
        <v>0.59</v>
      </c>
      <c r="M595" s="37"/>
      <c r="O595" s="37"/>
      <c r="Q595" s="12">
        <v>7048</v>
      </c>
      <c r="R595" s="37">
        <v>1218135</v>
      </c>
      <c r="S595" s="12">
        <v>0.1</v>
      </c>
      <c r="T595" s="37"/>
      <c r="V595" s="37"/>
      <c r="X595" s="37"/>
      <c r="Z595" s="37"/>
      <c r="AB595" s="37"/>
      <c r="AD595" s="37"/>
      <c r="AF595" s="37"/>
      <c r="AH595" s="37">
        <v>890021</v>
      </c>
      <c r="AI595" s="12">
        <v>7.0000000000000007E-2</v>
      </c>
      <c r="AN595" s="37"/>
      <c r="AP595" s="37"/>
      <c r="AR595" s="37"/>
      <c r="AT595" s="37"/>
      <c r="AV595" s="37"/>
      <c r="AX595" s="37"/>
      <c r="AZ595" s="12">
        <v>90726</v>
      </c>
      <c r="BG595" s="12">
        <v>122983</v>
      </c>
      <c r="BN595" s="12">
        <v>0</v>
      </c>
      <c r="BQ595" s="12">
        <v>0</v>
      </c>
      <c r="BS595" s="12">
        <v>0</v>
      </c>
      <c r="BX595" s="12">
        <v>0</v>
      </c>
      <c r="CG595" s="12" t="s">
        <v>940</v>
      </c>
      <c r="CH595" s="12">
        <v>46.392000000000003</v>
      </c>
      <c r="CI595" s="12" t="s">
        <v>1236</v>
      </c>
      <c r="CJ595" s="12"/>
      <c r="CK595" s="12" t="s">
        <v>1151</v>
      </c>
      <c r="CL595" s="37">
        <v>1279322338</v>
      </c>
      <c r="CM595" s="12">
        <v>1149</v>
      </c>
      <c r="CN595" s="12" t="s">
        <v>1506</v>
      </c>
      <c r="CO595" s="12" t="s">
        <v>1507</v>
      </c>
      <c r="CP595" s="12">
        <v>59739.93146543036</v>
      </c>
      <c r="CQ595" s="12">
        <v>70</v>
      </c>
      <c r="CS595" s="12"/>
      <c r="CT595" s="36" t="str">
        <f t="shared" si="9"/>
        <v>1bn - 50bn</v>
      </c>
      <c r="CU595" s="36" t="str">
        <f>VLOOKUP(CK595,Mapping!B:C,2,FALSE)</f>
        <v>EU</v>
      </c>
    </row>
    <row r="596" spans="1:99" ht="16" customHeight="1" x14ac:dyDescent="0.35">
      <c r="A596" s="12" t="s">
        <v>1590</v>
      </c>
      <c r="B596" s="12" t="s">
        <v>925</v>
      </c>
      <c r="C596" s="12">
        <v>547</v>
      </c>
      <c r="D596" s="12">
        <v>0</v>
      </c>
      <c r="E596" s="37">
        <v>14512188</v>
      </c>
      <c r="G596" s="37">
        <v>0</v>
      </c>
      <c r="H596" s="12">
        <v>0</v>
      </c>
      <c r="I596" s="37"/>
      <c r="K596" s="37"/>
      <c r="M596" s="37">
        <v>193961</v>
      </c>
      <c r="N596" s="12">
        <v>0</v>
      </c>
      <c r="O596" s="37"/>
      <c r="R596" s="37"/>
      <c r="T596" s="37">
        <v>0</v>
      </c>
      <c r="U596" s="12">
        <v>0</v>
      </c>
      <c r="V596" s="37"/>
      <c r="X596" s="37"/>
      <c r="Z596" s="37"/>
      <c r="AB596" s="37"/>
      <c r="AD596" s="37">
        <v>9681729</v>
      </c>
      <c r="AE596" s="12">
        <v>0.1</v>
      </c>
      <c r="AF596" s="37"/>
      <c r="AH596" s="37"/>
      <c r="AN596" s="37">
        <v>3477724</v>
      </c>
      <c r="AO596" s="12">
        <v>0.03</v>
      </c>
      <c r="AP596" s="37">
        <v>0</v>
      </c>
      <c r="AQ596" s="12">
        <v>0</v>
      </c>
      <c r="AR596" s="37">
        <v>0</v>
      </c>
      <c r="AS596" s="12">
        <v>0</v>
      </c>
      <c r="AT596" s="37">
        <v>1158774</v>
      </c>
      <c r="AU596" s="12">
        <v>0.01</v>
      </c>
      <c r="AV596" s="37"/>
      <c r="AX596" s="37"/>
      <c r="BB596" s="12">
        <v>1546</v>
      </c>
      <c r="BD596" s="12">
        <v>108703</v>
      </c>
      <c r="BE596" s="12">
        <v>0</v>
      </c>
      <c r="BH596" s="12">
        <v>0</v>
      </c>
      <c r="BI596" s="12">
        <v>20650</v>
      </c>
      <c r="BJ596" s="12">
        <v>86894</v>
      </c>
      <c r="BK596" s="12">
        <v>0</v>
      </c>
      <c r="BM596" s="12">
        <v>0</v>
      </c>
      <c r="BN596" s="12">
        <v>0</v>
      </c>
      <c r="BV596" s="12">
        <v>0</v>
      </c>
      <c r="BY596" s="12">
        <v>0</v>
      </c>
      <c r="CB596" s="12">
        <v>0.03</v>
      </c>
      <c r="CC596" s="12">
        <v>0</v>
      </c>
      <c r="CE596" s="12">
        <v>0</v>
      </c>
      <c r="CF596" s="12">
        <v>0.09</v>
      </c>
      <c r="CG596" s="12" t="s">
        <v>976</v>
      </c>
      <c r="CH596" s="12">
        <v>243.23699999999999</v>
      </c>
      <c r="CI596" s="12" t="s">
        <v>941</v>
      </c>
      <c r="CJ596" s="12" t="s">
        <v>941</v>
      </c>
      <c r="CK596" s="12" t="s">
        <v>932</v>
      </c>
      <c r="CL596" s="37">
        <v>10032044376</v>
      </c>
      <c r="CM596" s="12">
        <v>10508</v>
      </c>
      <c r="CN596" s="12" t="s">
        <v>1513</v>
      </c>
      <c r="CO596" s="12" t="s">
        <v>1507</v>
      </c>
      <c r="CP596" s="12">
        <v>263392.82402741385</v>
      </c>
      <c r="CQ596" s="12">
        <v>49</v>
      </c>
      <c r="CS596" s="12"/>
      <c r="CT596" s="36" t="str">
        <f t="shared" si="9"/>
        <v>1bn - 50bn</v>
      </c>
      <c r="CU596" s="36" t="str">
        <f>VLOOKUP(CK596,Mapping!B:C,2,FALSE)</f>
        <v>US/CA</v>
      </c>
    </row>
    <row r="597" spans="1:99" ht="16" customHeight="1" x14ac:dyDescent="0.35">
      <c r="A597" s="12" t="s">
        <v>1591</v>
      </c>
      <c r="B597" s="12" t="s">
        <v>925</v>
      </c>
      <c r="C597" s="12">
        <v>547</v>
      </c>
      <c r="D597" s="12">
        <v>0</v>
      </c>
      <c r="E597" s="37">
        <v>0</v>
      </c>
      <c r="G597" s="37">
        <v>0</v>
      </c>
      <c r="H597" s="12">
        <v>0</v>
      </c>
      <c r="I597" s="37"/>
      <c r="K597" s="37"/>
      <c r="M597" s="37"/>
      <c r="O597" s="37"/>
      <c r="R597" s="37"/>
      <c r="T597" s="37"/>
      <c r="V597" s="37"/>
      <c r="X597" s="37"/>
      <c r="Z597" s="37"/>
      <c r="AB597" s="37"/>
      <c r="AD597" s="37"/>
      <c r="AF597" s="37"/>
      <c r="AH597" s="37"/>
      <c r="AN597" s="37"/>
      <c r="AP597" s="37"/>
      <c r="AR597" s="37"/>
      <c r="AT597" s="37"/>
      <c r="AV597" s="37"/>
      <c r="AX597" s="37"/>
      <c r="BN597" s="12">
        <v>0</v>
      </c>
      <c r="CG597" s="12" t="s">
        <v>996</v>
      </c>
      <c r="CH597" s="12">
        <v>48.222999999999999</v>
      </c>
      <c r="CI597" s="12" t="s">
        <v>1592</v>
      </c>
      <c r="CJ597" s="12" t="s">
        <v>936</v>
      </c>
      <c r="CK597" s="12" t="s">
        <v>932</v>
      </c>
      <c r="CL597" s="37">
        <v>607559894</v>
      </c>
      <c r="CM597" s="12">
        <v>11184</v>
      </c>
      <c r="CN597" s="12" t="s">
        <v>1509</v>
      </c>
      <c r="CO597" s="12" t="s">
        <v>1507</v>
      </c>
      <c r="CP597" s="12">
        <v>51940.133037694017</v>
      </c>
      <c r="CQ597" s="12">
        <v>23</v>
      </c>
      <c r="CS597" s="12"/>
      <c r="CT597" s="36" t="str">
        <f t="shared" si="9"/>
        <v>500mn - 1bn</v>
      </c>
      <c r="CU597" s="36" t="str">
        <f>VLOOKUP(CK597,Mapping!B:C,2,FALSE)</f>
        <v>US/CA</v>
      </c>
    </row>
    <row r="598" spans="1:99" ht="16" customHeight="1" x14ac:dyDescent="0.35">
      <c r="A598" s="12" t="s">
        <v>755</v>
      </c>
      <c r="B598" s="12" t="s">
        <v>933</v>
      </c>
      <c r="C598" s="12">
        <v>547</v>
      </c>
      <c r="D598" s="12">
        <v>0</v>
      </c>
      <c r="E598" s="37">
        <v>4487540</v>
      </c>
      <c r="F598" s="12">
        <v>1850</v>
      </c>
      <c r="G598" s="37">
        <v>0</v>
      </c>
      <c r="H598" s="12">
        <v>0</v>
      </c>
      <c r="I598" s="37">
        <v>89905</v>
      </c>
      <c r="J598" s="12">
        <v>0</v>
      </c>
      <c r="K598" s="37">
        <v>821264</v>
      </c>
      <c r="L598" s="12">
        <v>0.01</v>
      </c>
      <c r="M598" s="37">
        <v>1142188</v>
      </c>
      <c r="N598" s="12">
        <v>0.01</v>
      </c>
      <c r="O598" s="37">
        <v>574179</v>
      </c>
      <c r="P598" s="12">
        <v>0.01</v>
      </c>
      <c r="Q598" s="12">
        <v>0</v>
      </c>
      <c r="R598" s="37">
        <v>12851</v>
      </c>
      <c r="S598" s="12">
        <v>0</v>
      </c>
      <c r="T598" s="37"/>
      <c r="V598" s="37">
        <v>158363</v>
      </c>
      <c r="W598" s="12">
        <v>0</v>
      </c>
      <c r="X598" s="37"/>
      <c r="Z598" s="37"/>
      <c r="AB598" s="37">
        <v>40898</v>
      </c>
      <c r="AC598" s="12">
        <v>0</v>
      </c>
      <c r="AD598" s="37"/>
      <c r="AF598" s="37">
        <v>0</v>
      </c>
      <c r="AG598" s="12">
        <v>0</v>
      </c>
      <c r="AH598" s="37">
        <v>0</v>
      </c>
      <c r="AI598" s="12">
        <v>0</v>
      </c>
      <c r="AJ598" s="12">
        <v>2831</v>
      </c>
      <c r="AK598" s="12">
        <v>7278</v>
      </c>
      <c r="AL598" s="12">
        <v>37808</v>
      </c>
      <c r="AN598" s="37">
        <v>1073632</v>
      </c>
      <c r="AO598" s="12">
        <v>0.01</v>
      </c>
      <c r="AP598" s="37">
        <v>516270</v>
      </c>
      <c r="AQ598" s="12">
        <v>0.01</v>
      </c>
      <c r="AR598" s="37">
        <v>0</v>
      </c>
      <c r="AS598" s="12">
        <v>0</v>
      </c>
      <c r="AT598" s="37">
        <v>57990</v>
      </c>
      <c r="AU598" s="12">
        <v>0</v>
      </c>
      <c r="AV598" s="37"/>
      <c r="AX598" s="37"/>
      <c r="AZ598" s="12">
        <v>1214</v>
      </c>
      <c r="BB598" s="12">
        <v>9104</v>
      </c>
      <c r="BD598" s="12">
        <v>5440</v>
      </c>
      <c r="BE598" s="12">
        <v>0</v>
      </c>
      <c r="BF598" s="12">
        <v>0</v>
      </c>
      <c r="BG598" s="12">
        <v>13296</v>
      </c>
      <c r="BH598" s="12">
        <v>2236</v>
      </c>
      <c r="BI598" s="12">
        <v>6375</v>
      </c>
      <c r="BM598" s="12">
        <v>0</v>
      </c>
      <c r="BN598" s="12">
        <v>0</v>
      </c>
      <c r="BO598" s="12">
        <v>0</v>
      </c>
      <c r="BP598" s="12">
        <v>0</v>
      </c>
      <c r="BQ598" s="12">
        <v>0</v>
      </c>
      <c r="BR598" s="12">
        <v>0</v>
      </c>
      <c r="BS598" s="12">
        <v>0</v>
      </c>
      <c r="BT598" s="12">
        <v>0</v>
      </c>
      <c r="BU598" s="12">
        <v>0</v>
      </c>
      <c r="BV598" s="12">
        <v>0</v>
      </c>
      <c r="BX598" s="12">
        <v>0</v>
      </c>
      <c r="BY598" s="12">
        <v>0</v>
      </c>
      <c r="CC598" s="12">
        <v>0</v>
      </c>
      <c r="CF598" s="12">
        <v>0</v>
      </c>
      <c r="CG598" s="12" t="s">
        <v>963</v>
      </c>
      <c r="CH598" s="12">
        <v>42.365000000000002</v>
      </c>
      <c r="CI598" s="12" t="s">
        <v>941</v>
      </c>
      <c r="CJ598" s="12" t="s">
        <v>941</v>
      </c>
      <c r="CK598" s="12" t="s">
        <v>932</v>
      </c>
      <c r="CL598" s="37">
        <v>10030903166</v>
      </c>
      <c r="CM598" s="12">
        <v>868</v>
      </c>
      <c r="CN598" s="12" t="s">
        <v>1506</v>
      </c>
      <c r="CO598" s="12" t="s">
        <v>1507</v>
      </c>
      <c r="CP598" s="12">
        <v>220799.35496875629</v>
      </c>
      <c r="CQ598" s="12">
        <v>77</v>
      </c>
      <c r="CS598" s="12"/>
      <c r="CT598" s="36" t="str">
        <f t="shared" si="9"/>
        <v>1bn - 50bn</v>
      </c>
      <c r="CU598" s="36" t="str">
        <f>VLOOKUP(CK598,Mapping!B:C,2,FALSE)</f>
        <v>US/CA</v>
      </c>
    </row>
    <row r="599" spans="1:99" ht="16" customHeight="1" x14ac:dyDescent="0.35">
      <c r="A599" s="12" t="s">
        <v>1593</v>
      </c>
      <c r="B599" s="12" t="s">
        <v>933</v>
      </c>
      <c r="C599" s="12">
        <v>547</v>
      </c>
      <c r="D599" s="12">
        <v>0</v>
      </c>
      <c r="E599" s="37">
        <v>16348522</v>
      </c>
      <c r="G599" s="37">
        <v>0</v>
      </c>
      <c r="H599" s="12">
        <v>0</v>
      </c>
      <c r="I599" s="37"/>
      <c r="K599" s="37">
        <v>5899317</v>
      </c>
      <c r="L599" s="12">
        <v>0.03</v>
      </c>
      <c r="M599" s="37">
        <v>17439</v>
      </c>
      <c r="N599" s="12">
        <v>0</v>
      </c>
      <c r="O599" s="37">
        <v>2343597</v>
      </c>
      <c r="P599" s="12">
        <v>0.01</v>
      </c>
      <c r="Q599" s="12">
        <v>13759</v>
      </c>
      <c r="R599" s="37"/>
      <c r="T599" s="37"/>
      <c r="V599" s="37"/>
      <c r="X599" s="37"/>
      <c r="Z599" s="37">
        <v>88710</v>
      </c>
      <c r="AA599" s="12">
        <v>0</v>
      </c>
      <c r="AB599" s="37"/>
      <c r="AD599" s="37"/>
      <c r="AF599" s="37"/>
      <c r="AH599" s="37">
        <v>1737487</v>
      </c>
      <c r="AI599" s="12">
        <v>0.01</v>
      </c>
      <c r="AL599" s="12">
        <v>154319</v>
      </c>
      <c r="AN599" s="37">
        <v>5747087</v>
      </c>
      <c r="AO599" s="12">
        <v>0.03</v>
      </c>
      <c r="AP599" s="37">
        <v>514885</v>
      </c>
      <c r="AQ599" s="12">
        <v>0</v>
      </c>
      <c r="AR599" s="37">
        <v>0</v>
      </c>
      <c r="AS599" s="12">
        <v>0</v>
      </c>
      <c r="AT599" s="37"/>
      <c r="AV599" s="37"/>
      <c r="AX599" s="37"/>
      <c r="BB599" s="12">
        <v>139</v>
      </c>
      <c r="BC599" s="12">
        <v>3000</v>
      </c>
      <c r="BE599" s="12">
        <v>0</v>
      </c>
      <c r="BG599" s="12">
        <v>95508</v>
      </c>
      <c r="BH599" s="12">
        <v>2230</v>
      </c>
      <c r="BI599" s="12">
        <v>34125</v>
      </c>
      <c r="BM599" s="12">
        <v>0</v>
      </c>
      <c r="BN599" s="12">
        <v>0</v>
      </c>
      <c r="BQ599" s="12">
        <v>0</v>
      </c>
      <c r="BS599" s="12">
        <v>0</v>
      </c>
      <c r="BU599" s="12">
        <v>0</v>
      </c>
      <c r="BV599" s="12">
        <v>0</v>
      </c>
      <c r="BY599" s="12">
        <v>0</v>
      </c>
      <c r="CC599" s="12">
        <v>0</v>
      </c>
      <c r="CD599" s="12">
        <v>0</v>
      </c>
      <c r="CG599" s="12" t="s">
        <v>929</v>
      </c>
      <c r="CH599" s="12">
        <v>52.459000000000003</v>
      </c>
      <c r="CI599" s="12" t="s">
        <v>1059</v>
      </c>
      <c r="CJ599" s="12" t="s">
        <v>936</v>
      </c>
      <c r="CK599" s="12" t="s">
        <v>932</v>
      </c>
      <c r="CL599" s="37">
        <v>21333921437</v>
      </c>
      <c r="CM599" s="12">
        <v>947</v>
      </c>
      <c r="CN599" s="12" t="s">
        <v>1506</v>
      </c>
      <c r="CO599" s="12" t="s">
        <v>1507</v>
      </c>
      <c r="CP599" s="12">
        <v>444709.11106631724</v>
      </c>
      <c r="CQ599" s="12">
        <v>51</v>
      </c>
      <c r="CS599" s="12"/>
      <c r="CT599" s="36" t="str">
        <f t="shared" si="9"/>
        <v>1bn - 50bn</v>
      </c>
      <c r="CU599" s="36" t="str">
        <f>VLOOKUP(CK599,Mapping!B:C,2,FALSE)</f>
        <v>US/CA</v>
      </c>
    </row>
    <row r="600" spans="1:99" ht="16" customHeight="1" x14ac:dyDescent="0.35">
      <c r="A600" s="12" t="s">
        <v>287</v>
      </c>
      <c r="B600" s="12" t="s">
        <v>933</v>
      </c>
      <c r="C600" s="12">
        <v>547</v>
      </c>
      <c r="D600" s="12">
        <v>0</v>
      </c>
      <c r="E600" s="37">
        <v>281729172</v>
      </c>
      <c r="F600" s="12">
        <v>107297</v>
      </c>
      <c r="G600" s="37">
        <v>0</v>
      </c>
      <c r="H600" s="12">
        <v>0</v>
      </c>
      <c r="I600" s="37">
        <v>5214362</v>
      </c>
      <c r="J600" s="12">
        <v>0.05</v>
      </c>
      <c r="K600" s="37">
        <v>130454795</v>
      </c>
      <c r="L600" s="12">
        <v>1.37</v>
      </c>
      <c r="M600" s="37">
        <v>0</v>
      </c>
      <c r="N600" s="12">
        <v>0</v>
      </c>
      <c r="O600" s="37">
        <v>87274969</v>
      </c>
      <c r="P600" s="12">
        <v>0.92</v>
      </c>
      <c r="Q600" s="12">
        <v>540</v>
      </c>
      <c r="R600" s="37">
        <v>13904124</v>
      </c>
      <c r="S600" s="12">
        <v>0.15</v>
      </c>
      <c r="T600" s="37">
        <v>0</v>
      </c>
      <c r="U600" s="12">
        <v>0</v>
      </c>
      <c r="V600" s="37">
        <v>14284744</v>
      </c>
      <c r="W600" s="12">
        <v>0.15</v>
      </c>
      <c r="X600" s="37">
        <v>326772</v>
      </c>
      <c r="Y600" s="12">
        <v>0</v>
      </c>
      <c r="Z600" s="37">
        <v>2363234</v>
      </c>
      <c r="AA600" s="12">
        <v>0.02</v>
      </c>
      <c r="AB600" s="37">
        <v>14759296</v>
      </c>
      <c r="AC600" s="12">
        <v>0.16</v>
      </c>
      <c r="AD600" s="37">
        <v>0</v>
      </c>
      <c r="AE600" s="12">
        <v>0</v>
      </c>
      <c r="AF600" s="37">
        <v>12375228</v>
      </c>
      <c r="AG600" s="12">
        <v>0.13</v>
      </c>
      <c r="AH600" s="37">
        <v>68191</v>
      </c>
      <c r="AI600" s="12">
        <v>0</v>
      </c>
      <c r="AJ600" s="12">
        <v>1021651</v>
      </c>
      <c r="AK600" s="12">
        <v>656495</v>
      </c>
      <c r="AL600" s="12">
        <v>5746800</v>
      </c>
      <c r="AM600" s="12">
        <v>52800</v>
      </c>
      <c r="AN600" s="37">
        <v>168413</v>
      </c>
      <c r="AO600" s="12">
        <v>0</v>
      </c>
      <c r="AP600" s="37">
        <v>413755</v>
      </c>
      <c r="AQ600" s="12">
        <v>0</v>
      </c>
      <c r="AR600" s="37">
        <v>0</v>
      </c>
      <c r="AS600" s="12">
        <v>0</v>
      </c>
      <c r="AT600" s="37"/>
      <c r="AV600" s="37"/>
      <c r="AX600" s="37">
        <v>121289</v>
      </c>
      <c r="AY600" s="12">
        <v>0</v>
      </c>
      <c r="AZ600" s="12">
        <v>1313441</v>
      </c>
      <c r="BA600" s="12">
        <v>3198</v>
      </c>
      <c r="BB600" s="12">
        <v>0</v>
      </c>
      <c r="BC600" s="12">
        <v>79920</v>
      </c>
      <c r="BE600" s="12">
        <v>0</v>
      </c>
      <c r="BF600" s="12">
        <v>917406</v>
      </c>
      <c r="BG600" s="12">
        <v>2112020</v>
      </c>
      <c r="BH600" s="12">
        <v>1792</v>
      </c>
      <c r="BI600" s="12">
        <v>1000</v>
      </c>
      <c r="BJ600" s="12">
        <v>0</v>
      </c>
      <c r="BK600" s="12">
        <v>0</v>
      </c>
      <c r="BM600" s="12">
        <v>0</v>
      </c>
      <c r="BN600" s="12">
        <v>0</v>
      </c>
      <c r="BO600" s="12">
        <v>0.02</v>
      </c>
      <c r="BP600" s="12">
        <v>0.04</v>
      </c>
      <c r="BQ600" s="12">
        <v>0</v>
      </c>
      <c r="BR600" s="12">
        <v>0.04</v>
      </c>
      <c r="BS600" s="12">
        <v>0.02</v>
      </c>
      <c r="BT600" s="12">
        <v>0.02</v>
      </c>
      <c r="BU600" s="12">
        <v>0.03</v>
      </c>
      <c r="BV600" s="12">
        <v>0</v>
      </c>
      <c r="BW600" s="12">
        <v>0</v>
      </c>
      <c r="BX600" s="12">
        <v>0.02</v>
      </c>
      <c r="BY600" s="12">
        <v>0</v>
      </c>
      <c r="BZ600" s="12">
        <v>0</v>
      </c>
      <c r="CB600" s="12">
        <v>0</v>
      </c>
      <c r="CC600" s="12">
        <v>0</v>
      </c>
      <c r="CD600" s="12">
        <v>0.01</v>
      </c>
      <c r="CE600" s="12">
        <v>0</v>
      </c>
      <c r="CG600" s="12" t="s">
        <v>940</v>
      </c>
      <c r="CH600" s="12">
        <v>67.822999999999993</v>
      </c>
      <c r="CI600" s="12" t="s">
        <v>1053</v>
      </c>
      <c r="CJ600" s="12"/>
      <c r="CK600" s="12" t="s">
        <v>1054</v>
      </c>
      <c r="CL600" s="37">
        <v>9498218856</v>
      </c>
      <c r="CM600" s="12">
        <v>1883</v>
      </c>
      <c r="CN600" s="12" t="s">
        <v>1506</v>
      </c>
      <c r="CO600" s="12" t="s">
        <v>1507</v>
      </c>
      <c r="CP600" s="12">
        <v>18346.78492239468</v>
      </c>
      <c r="CQ600" s="12">
        <v>75</v>
      </c>
      <c r="CS600" s="12"/>
      <c r="CT600" s="36" t="str">
        <f t="shared" si="9"/>
        <v>1bn - 50bn</v>
      </c>
      <c r="CU600" s="36" t="str">
        <f>VLOOKUP(CK600,Mapping!B:C,2,FALSE)</f>
        <v>EU</v>
      </c>
    </row>
    <row r="601" spans="1:99" ht="16" customHeight="1" x14ac:dyDescent="0.35">
      <c r="A601" s="12" t="s">
        <v>332</v>
      </c>
      <c r="B601" s="12" t="s">
        <v>925</v>
      </c>
      <c r="C601" s="12">
        <v>155</v>
      </c>
      <c r="D601" s="12">
        <v>64904</v>
      </c>
      <c r="E601" s="37">
        <v>1563084192</v>
      </c>
      <c r="G601" s="37">
        <v>3231570</v>
      </c>
      <c r="H601" s="12">
        <v>0</v>
      </c>
      <c r="I601" s="37"/>
      <c r="K601" s="37"/>
      <c r="M601" s="37">
        <v>186455641</v>
      </c>
      <c r="N601" s="12">
        <v>0.21</v>
      </c>
      <c r="O601" s="37"/>
      <c r="Q601" s="12">
        <v>504000</v>
      </c>
      <c r="R601" s="37"/>
      <c r="T601" s="37">
        <v>0</v>
      </c>
      <c r="U601" s="12">
        <v>0</v>
      </c>
      <c r="V601" s="37"/>
      <c r="X601" s="37">
        <v>643919968</v>
      </c>
      <c r="Y601" s="12">
        <v>0.71</v>
      </c>
      <c r="Z601" s="37">
        <v>128180509</v>
      </c>
      <c r="AA601" s="12">
        <v>0.14000000000000001</v>
      </c>
      <c r="AB601" s="37"/>
      <c r="AD601" s="37">
        <v>42931797</v>
      </c>
      <c r="AE601" s="12">
        <v>0.05</v>
      </c>
      <c r="AF601" s="37"/>
      <c r="AH601" s="37">
        <v>63645120</v>
      </c>
      <c r="AI601" s="12">
        <v>7.0000000000000007E-2</v>
      </c>
      <c r="AN601" s="37">
        <v>412236642</v>
      </c>
      <c r="AO601" s="12">
        <v>0.46</v>
      </c>
      <c r="AP601" s="37">
        <v>74173874</v>
      </c>
      <c r="AQ601" s="12">
        <v>0.08</v>
      </c>
      <c r="AR601" s="37">
        <v>474739</v>
      </c>
      <c r="AS601" s="12">
        <v>0</v>
      </c>
      <c r="AT601" s="37">
        <v>7834332</v>
      </c>
      <c r="AU601" s="12">
        <v>0.01</v>
      </c>
      <c r="AV601" s="37"/>
      <c r="AX601" s="37"/>
      <c r="BA601" s="12">
        <v>6301820</v>
      </c>
      <c r="BB601" s="12">
        <v>1486176</v>
      </c>
      <c r="BC601" s="12">
        <v>4334816</v>
      </c>
      <c r="BD601" s="12">
        <v>734928</v>
      </c>
      <c r="BE601" s="12">
        <v>12731</v>
      </c>
      <c r="BH601" s="12">
        <v>321252</v>
      </c>
      <c r="BI601" s="12">
        <v>2447775</v>
      </c>
      <c r="BJ601" s="12">
        <v>385315</v>
      </c>
      <c r="BK601" s="12">
        <v>0</v>
      </c>
      <c r="BM601" s="12">
        <v>0.01</v>
      </c>
      <c r="BN601" s="12">
        <v>0.01</v>
      </c>
      <c r="BQ601" s="12">
        <v>0.12</v>
      </c>
      <c r="BV601" s="12">
        <v>0.27</v>
      </c>
      <c r="BY601" s="12">
        <v>0.32</v>
      </c>
      <c r="BZ601" s="12">
        <v>0.11</v>
      </c>
      <c r="CB601" s="12">
        <v>0.13</v>
      </c>
      <c r="CC601" s="12">
        <v>0.06</v>
      </c>
      <c r="CD601" s="12">
        <v>0.35</v>
      </c>
      <c r="CE601" s="12">
        <v>0</v>
      </c>
      <c r="CF601" s="12">
        <v>0.63</v>
      </c>
      <c r="CG601" s="12" t="s">
        <v>998</v>
      </c>
      <c r="CH601" s="12">
        <v>167.065</v>
      </c>
      <c r="CI601" s="12" t="s">
        <v>941</v>
      </c>
      <c r="CJ601" s="12" t="s">
        <v>941</v>
      </c>
      <c r="CK601" s="12" t="s">
        <v>932</v>
      </c>
      <c r="CL601" s="37">
        <v>90324009029</v>
      </c>
      <c r="CN601" s="12" t="s">
        <v>998</v>
      </c>
      <c r="CS601" s="12"/>
      <c r="CT601" s="36" t="str">
        <f t="shared" si="9"/>
        <v>50bn - 100bn</v>
      </c>
      <c r="CU601" s="36" t="str">
        <f>VLOOKUP(CK601,Mapping!B:C,2,FALSE)</f>
        <v>US/CA</v>
      </c>
    </row>
    <row r="602" spans="1:99" ht="16" customHeight="1" x14ac:dyDescent="0.35">
      <c r="A602" s="12" t="s">
        <v>1594</v>
      </c>
      <c r="B602" s="12" t="s">
        <v>933</v>
      </c>
      <c r="C602" s="12">
        <v>547</v>
      </c>
      <c r="D602" s="12">
        <v>0</v>
      </c>
      <c r="E602" s="37">
        <v>1266487</v>
      </c>
      <c r="G602" s="37">
        <v>0</v>
      </c>
      <c r="H602" s="12">
        <v>0</v>
      </c>
      <c r="I602" s="37"/>
      <c r="K602" s="37"/>
      <c r="M602" s="37">
        <v>221186</v>
      </c>
      <c r="N602" s="12">
        <v>0.03</v>
      </c>
      <c r="O602" s="37"/>
      <c r="R602" s="37"/>
      <c r="T602" s="37"/>
      <c r="V602" s="37"/>
      <c r="X602" s="37">
        <v>1045301</v>
      </c>
      <c r="Y602" s="12">
        <v>0.15</v>
      </c>
      <c r="Z602" s="37"/>
      <c r="AB602" s="37"/>
      <c r="AD602" s="37"/>
      <c r="AF602" s="37"/>
      <c r="AH602" s="37"/>
      <c r="AN602" s="37"/>
      <c r="AP602" s="37"/>
      <c r="AR602" s="37"/>
      <c r="AT602" s="37"/>
      <c r="AV602" s="37"/>
      <c r="AX602" s="37"/>
      <c r="BA602" s="12">
        <v>10230</v>
      </c>
      <c r="BB602" s="12">
        <v>1763</v>
      </c>
      <c r="BN602" s="12">
        <v>0</v>
      </c>
      <c r="BZ602" s="12">
        <v>0</v>
      </c>
      <c r="CC602" s="12">
        <v>0</v>
      </c>
      <c r="CG602" s="12" t="s">
        <v>996</v>
      </c>
      <c r="CH602" s="12">
        <v>161.82400000000001</v>
      </c>
      <c r="CI602" s="12" t="s">
        <v>1192</v>
      </c>
      <c r="CJ602" s="12" t="s">
        <v>1140</v>
      </c>
      <c r="CK602" s="12" t="s">
        <v>932</v>
      </c>
      <c r="CL602" s="37">
        <v>674241464</v>
      </c>
      <c r="CM602" s="12">
        <v>11936</v>
      </c>
      <c r="CN602" s="12" t="s">
        <v>1506</v>
      </c>
      <c r="CO602" s="12" t="s">
        <v>1507</v>
      </c>
      <c r="CP602" s="12">
        <v>17533.944769199759</v>
      </c>
      <c r="CQ602" s="12">
        <v>54</v>
      </c>
      <c r="CS602" s="12"/>
      <c r="CT602" s="36" t="str">
        <f t="shared" si="9"/>
        <v>500mn - 1bn</v>
      </c>
      <c r="CU602" s="36" t="str">
        <f>VLOOKUP(CK602,Mapping!B:C,2,FALSE)</f>
        <v>US/CA</v>
      </c>
    </row>
    <row r="603" spans="1:99" ht="16" customHeight="1" x14ac:dyDescent="0.35">
      <c r="A603" s="12" t="s">
        <v>1595</v>
      </c>
      <c r="B603" s="12" t="s">
        <v>925</v>
      </c>
      <c r="C603" s="12">
        <v>547</v>
      </c>
      <c r="D603" s="12">
        <v>0</v>
      </c>
      <c r="E603" s="37">
        <v>2854317</v>
      </c>
      <c r="G603" s="37">
        <v>0</v>
      </c>
      <c r="H603" s="12">
        <v>0</v>
      </c>
      <c r="I603" s="37"/>
      <c r="K603" s="37"/>
      <c r="M603" s="37">
        <v>2598402</v>
      </c>
      <c r="N603" s="12">
        <v>0.08</v>
      </c>
      <c r="O603" s="37"/>
      <c r="R603" s="37"/>
      <c r="T603" s="37">
        <v>0</v>
      </c>
      <c r="U603" s="12">
        <v>0</v>
      </c>
      <c r="V603" s="37"/>
      <c r="X603" s="37"/>
      <c r="Z603" s="37">
        <v>0</v>
      </c>
      <c r="AA603" s="12">
        <v>0</v>
      </c>
      <c r="AB603" s="37"/>
      <c r="AD603" s="37">
        <v>0</v>
      </c>
      <c r="AE603" s="12">
        <v>0</v>
      </c>
      <c r="AF603" s="37"/>
      <c r="AH603" s="37"/>
      <c r="AN603" s="37"/>
      <c r="AP603" s="37"/>
      <c r="AR603" s="37"/>
      <c r="AT603" s="37">
        <v>255915</v>
      </c>
      <c r="AU603" s="12">
        <v>0.01</v>
      </c>
      <c r="AV603" s="37"/>
      <c r="AX603" s="37"/>
      <c r="BB603" s="12">
        <v>20711</v>
      </c>
      <c r="BC603" s="12">
        <v>0</v>
      </c>
      <c r="BD603" s="12">
        <v>24007</v>
      </c>
      <c r="BJ603" s="12">
        <v>0</v>
      </c>
      <c r="BK603" s="12">
        <v>0</v>
      </c>
      <c r="BN603" s="12">
        <v>0</v>
      </c>
      <c r="CB603" s="12">
        <v>0</v>
      </c>
      <c r="CC603" s="12">
        <v>0</v>
      </c>
      <c r="CD603" s="12">
        <v>0</v>
      </c>
      <c r="CE603" s="12">
        <v>0</v>
      </c>
      <c r="CF603" s="12">
        <v>0.02</v>
      </c>
      <c r="CG603" s="12" t="s">
        <v>998</v>
      </c>
      <c r="CH603" s="12">
        <v>290.52199999999999</v>
      </c>
      <c r="CI603" s="12" t="s">
        <v>941</v>
      </c>
      <c r="CJ603" s="12" t="s">
        <v>941</v>
      </c>
      <c r="CK603" s="12" t="s">
        <v>932</v>
      </c>
      <c r="CL603" s="37">
        <v>3160527773</v>
      </c>
      <c r="CN603" s="12" t="s">
        <v>998</v>
      </c>
      <c r="CS603" s="12"/>
      <c r="CT603" s="36" t="str">
        <f t="shared" si="9"/>
        <v>1bn - 50bn</v>
      </c>
      <c r="CU603" s="36" t="str">
        <f>VLOOKUP(CK603,Mapping!B:C,2,FALSE)</f>
        <v>US/CA</v>
      </c>
    </row>
    <row r="604" spans="1:99" ht="16" customHeight="1" x14ac:dyDescent="0.35">
      <c r="A604" s="12" t="s">
        <v>1596</v>
      </c>
      <c r="B604" s="12" t="s">
        <v>925</v>
      </c>
      <c r="C604" s="12">
        <v>547</v>
      </c>
      <c r="D604" s="12">
        <v>0</v>
      </c>
      <c r="E604" s="37">
        <v>28282951</v>
      </c>
      <c r="G604" s="37">
        <v>0</v>
      </c>
      <c r="H604" s="12">
        <v>0</v>
      </c>
      <c r="I604" s="37"/>
      <c r="K604" s="37"/>
      <c r="M604" s="37">
        <v>6577366</v>
      </c>
      <c r="N604" s="12">
        <v>7.0000000000000007E-2</v>
      </c>
      <c r="O604" s="37"/>
      <c r="R604" s="37"/>
      <c r="T604" s="37"/>
      <c r="V604" s="37"/>
      <c r="X604" s="37"/>
      <c r="Z604" s="37"/>
      <c r="AB604" s="37"/>
      <c r="AD604" s="37">
        <v>843449</v>
      </c>
      <c r="AE604" s="12">
        <v>0.01</v>
      </c>
      <c r="AF604" s="37"/>
      <c r="AH604" s="37"/>
      <c r="AN604" s="37">
        <v>20862136</v>
      </c>
      <c r="AO604" s="12">
        <v>0.23</v>
      </c>
      <c r="AP604" s="37"/>
      <c r="AR604" s="37"/>
      <c r="AT604" s="37"/>
      <c r="AV604" s="37"/>
      <c r="AX604" s="37"/>
      <c r="BB604" s="12">
        <v>52426</v>
      </c>
      <c r="BI604" s="12">
        <v>123875</v>
      </c>
      <c r="BJ604" s="12">
        <v>7570</v>
      </c>
      <c r="BN604" s="12">
        <v>0</v>
      </c>
      <c r="BY604" s="12">
        <v>0.02</v>
      </c>
      <c r="CB604" s="12">
        <v>0</v>
      </c>
      <c r="CC604" s="12">
        <v>0</v>
      </c>
      <c r="CG604" s="12" t="s">
        <v>940</v>
      </c>
      <c r="CH604" s="12">
        <v>29.536999999999999</v>
      </c>
      <c r="CI604" s="12" t="s">
        <v>1206</v>
      </c>
      <c r="CJ604" s="12" t="s">
        <v>968</v>
      </c>
      <c r="CK604" s="12" t="s">
        <v>932</v>
      </c>
      <c r="CL604" s="37">
        <v>8979103908</v>
      </c>
      <c r="CM604" s="12">
        <v>278</v>
      </c>
      <c r="CN604" s="12" t="s">
        <v>1528</v>
      </c>
      <c r="CO604" s="12" t="s">
        <v>1507</v>
      </c>
      <c r="CP604" s="12">
        <v>202712.63858093126</v>
      </c>
      <c r="CQ604" s="12">
        <v>81</v>
      </c>
      <c r="CS604" s="12"/>
      <c r="CT604" s="36" t="str">
        <f t="shared" si="9"/>
        <v>1bn - 50bn</v>
      </c>
      <c r="CU604" s="36" t="str">
        <f>VLOOKUP(CK604,Mapping!B:C,2,FALSE)</f>
        <v>US/CA</v>
      </c>
    </row>
    <row r="605" spans="1:99" ht="16" customHeight="1" x14ac:dyDescent="0.35">
      <c r="A605" s="12" t="s">
        <v>1597</v>
      </c>
      <c r="B605" s="12" t="s">
        <v>925</v>
      </c>
      <c r="C605" s="12">
        <v>547</v>
      </c>
      <c r="D605" s="12">
        <v>0</v>
      </c>
      <c r="E605" s="37">
        <v>2938548</v>
      </c>
      <c r="G605" s="37">
        <v>0</v>
      </c>
      <c r="H605" s="12">
        <v>0</v>
      </c>
      <c r="I605" s="37"/>
      <c r="K605" s="37"/>
      <c r="M605" s="37"/>
      <c r="O605" s="37"/>
      <c r="Q605" s="12">
        <v>14431</v>
      </c>
      <c r="R605" s="37"/>
      <c r="T605" s="37">
        <v>0</v>
      </c>
      <c r="U605" s="12">
        <v>0</v>
      </c>
      <c r="V605" s="37"/>
      <c r="X605" s="37"/>
      <c r="Z605" s="37">
        <v>0</v>
      </c>
      <c r="AA605" s="12">
        <v>0</v>
      </c>
      <c r="AB605" s="37"/>
      <c r="AD605" s="37">
        <v>0</v>
      </c>
      <c r="AE605" s="12">
        <v>0</v>
      </c>
      <c r="AF605" s="37"/>
      <c r="AH605" s="37">
        <v>1822347</v>
      </c>
      <c r="AI605" s="12">
        <v>0.31</v>
      </c>
      <c r="AN605" s="37">
        <v>471556</v>
      </c>
      <c r="AO605" s="12">
        <v>0.08</v>
      </c>
      <c r="AP605" s="37">
        <v>644645</v>
      </c>
      <c r="AQ605" s="12">
        <v>0.11</v>
      </c>
      <c r="AR605" s="37"/>
      <c r="AT605" s="37"/>
      <c r="AV605" s="37"/>
      <c r="AX605" s="37"/>
      <c r="BC605" s="12">
        <v>0</v>
      </c>
      <c r="BH605" s="12">
        <v>2792</v>
      </c>
      <c r="BI605" s="12">
        <v>2800</v>
      </c>
      <c r="BJ605" s="12">
        <v>0</v>
      </c>
      <c r="BK605" s="12">
        <v>0</v>
      </c>
      <c r="BN605" s="12">
        <v>0</v>
      </c>
      <c r="BQ605" s="12">
        <v>0</v>
      </c>
      <c r="BV605" s="12">
        <v>0</v>
      </c>
      <c r="BY605" s="12">
        <v>0</v>
      </c>
      <c r="CB605" s="12">
        <v>0</v>
      </c>
      <c r="CD605" s="12">
        <v>0</v>
      </c>
      <c r="CE605" s="12">
        <v>0</v>
      </c>
      <c r="CG605" s="12" t="s">
        <v>976</v>
      </c>
      <c r="CH605" s="12">
        <v>266.16699999999997</v>
      </c>
      <c r="CI605" s="12" t="s">
        <v>1103</v>
      </c>
      <c r="CJ605" s="12" t="s">
        <v>972</v>
      </c>
      <c r="CK605" s="12" t="s">
        <v>932</v>
      </c>
      <c r="CL605" s="37">
        <v>588394511</v>
      </c>
      <c r="CM605" s="12">
        <v>11776</v>
      </c>
      <c r="CN605" s="12" t="s">
        <v>1513</v>
      </c>
      <c r="CO605" s="12" t="s">
        <v>1507</v>
      </c>
      <c r="CP605" s="12">
        <v>21049.324732916753</v>
      </c>
      <c r="CQ605" s="12">
        <v>69</v>
      </c>
      <c r="CS605" s="12"/>
      <c r="CT605" s="36" t="str">
        <f t="shared" si="9"/>
        <v>500mn - 1bn</v>
      </c>
      <c r="CU605" s="36" t="str">
        <f>VLOOKUP(CK605,Mapping!B:C,2,FALSE)</f>
        <v>US/CA</v>
      </c>
    </row>
    <row r="606" spans="1:99" ht="16" customHeight="1" x14ac:dyDescent="0.35">
      <c r="A606" s="12" t="s">
        <v>1598</v>
      </c>
      <c r="B606" s="12" t="s">
        <v>933</v>
      </c>
      <c r="C606" s="12">
        <v>547</v>
      </c>
      <c r="D606" s="12">
        <v>0</v>
      </c>
      <c r="E606" s="37">
        <v>1044841</v>
      </c>
      <c r="G606" s="37">
        <v>0</v>
      </c>
      <c r="H606" s="12">
        <v>0</v>
      </c>
      <c r="I606" s="37"/>
      <c r="K606" s="37"/>
      <c r="M606" s="37">
        <v>0</v>
      </c>
      <c r="N606" s="12">
        <v>0</v>
      </c>
      <c r="O606" s="37"/>
      <c r="Q606" s="12">
        <v>8274</v>
      </c>
      <c r="R606" s="37"/>
      <c r="T606" s="37"/>
      <c r="V606" s="37"/>
      <c r="X606" s="37"/>
      <c r="Z606" s="37"/>
      <c r="AB606" s="37"/>
      <c r="AD606" s="37">
        <v>0</v>
      </c>
      <c r="AE606" s="12">
        <v>0</v>
      </c>
      <c r="AF606" s="37"/>
      <c r="AH606" s="37">
        <v>1044841</v>
      </c>
      <c r="AI606" s="12">
        <v>0</v>
      </c>
      <c r="AN606" s="37"/>
      <c r="AP606" s="37">
        <v>0</v>
      </c>
      <c r="AQ606" s="12">
        <v>0</v>
      </c>
      <c r="AR606" s="37"/>
      <c r="AT606" s="37"/>
      <c r="AV606" s="37"/>
      <c r="AX606" s="37"/>
      <c r="BB606" s="12">
        <v>0</v>
      </c>
      <c r="BH606" s="12">
        <v>0</v>
      </c>
      <c r="BJ606" s="12">
        <v>0</v>
      </c>
      <c r="BN606" s="12">
        <v>0</v>
      </c>
      <c r="BQ606" s="12">
        <v>0</v>
      </c>
      <c r="BV606" s="12">
        <v>0</v>
      </c>
      <c r="CB606" s="12">
        <v>0</v>
      </c>
      <c r="CC606" s="12">
        <v>0</v>
      </c>
      <c r="CG606" s="12" t="s">
        <v>963</v>
      </c>
      <c r="CH606" s="12">
        <v>48.250999999999998</v>
      </c>
      <c r="CI606" s="12" t="s">
        <v>941</v>
      </c>
      <c r="CJ606" s="12" t="s">
        <v>941</v>
      </c>
      <c r="CK606" s="12" t="s">
        <v>932</v>
      </c>
      <c r="CL606" s="37">
        <v>21944140826</v>
      </c>
      <c r="CM606" s="12">
        <v>1609</v>
      </c>
      <c r="CN606" s="12" t="s">
        <v>1506</v>
      </c>
      <c r="CO606" s="12" t="s">
        <v>1507</v>
      </c>
      <c r="CP606" s="12">
        <v>1003622.8179802459</v>
      </c>
      <c r="CQ606" s="12">
        <v>35</v>
      </c>
      <c r="CR606" s="12">
        <v>41585.291666666664</v>
      </c>
      <c r="CS606" s="12"/>
      <c r="CT606" s="36" t="str">
        <f t="shared" si="9"/>
        <v>1bn - 50bn</v>
      </c>
      <c r="CU606" s="36" t="str">
        <f>VLOOKUP(CK606,Mapping!B:C,2,FALSE)</f>
        <v>US/CA</v>
      </c>
    </row>
    <row r="607" spans="1:99" ht="16" customHeight="1" x14ac:dyDescent="0.35">
      <c r="A607" s="12" t="s">
        <v>1599</v>
      </c>
      <c r="B607" s="12" t="s">
        <v>925</v>
      </c>
      <c r="C607" s="12">
        <v>547</v>
      </c>
      <c r="D607" s="12">
        <v>0</v>
      </c>
      <c r="E607" s="37">
        <v>8421</v>
      </c>
      <c r="G607" s="37">
        <v>0</v>
      </c>
      <c r="H607" s="12">
        <v>0</v>
      </c>
      <c r="I607" s="37"/>
      <c r="K607" s="37"/>
      <c r="M607" s="37">
        <v>0</v>
      </c>
      <c r="N607" s="12">
        <v>0</v>
      </c>
      <c r="O607" s="37"/>
      <c r="R607" s="37"/>
      <c r="T607" s="37"/>
      <c r="V607" s="37"/>
      <c r="X607" s="37"/>
      <c r="Z607" s="37"/>
      <c r="AB607" s="37"/>
      <c r="AD607" s="37"/>
      <c r="AF607" s="37"/>
      <c r="AH607" s="37"/>
      <c r="AN607" s="37">
        <v>8421</v>
      </c>
      <c r="AO607" s="12">
        <v>0</v>
      </c>
      <c r="AP607" s="37"/>
      <c r="AR607" s="37"/>
      <c r="AT607" s="37"/>
      <c r="AV607" s="37"/>
      <c r="AX607" s="37"/>
      <c r="BB607" s="12">
        <v>0</v>
      </c>
      <c r="BI607" s="12">
        <v>50</v>
      </c>
      <c r="BN607" s="12">
        <v>0</v>
      </c>
      <c r="BY607" s="12">
        <v>0</v>
      </c>
      <c r="CC607" s="12">
        <v>0</v>
      </c>
      <c r="CG607" s="12" t="s">
        <v>929</v>
      </c>
      <c r="CH607" s="12">
        <v>58.665999999999997</v>
      </c>
      <c r="CI607" s="12" t="s">
        <v>1549</v>
      </c>
      <c r="CJ607" s="12" t="s">
        <v>966</v>
      </c>
      <c r="CK607" s="12" t="s">
        <v>932</v>
      </c>
      <c r="CL607" s="37">
        <v>455544891</v>
      </c>
      <c r="CM607" s="12">
        <v>2424</v>
      </c>
      <c r="CN607" s="12" t="s">
        <v>1509</v>
      </c>
      <c r="CO607" s="12" t="s">
        <v>1507</v>
      </c>
      <c r="CP607" s="12">
        <v>30799.173553719007</v>
      </c>
      <c r="CQ607" s="12">
        <v>54</v>
      </c>
      <c r="CS607" s="12"/>
      <c r="CT607" s="36" t="str">
        <f t="shared" si="9"/>
        <v>500mn</v>
      </c>
      <c r="CU607" s="36" t="str">
        <f>VLOOKUP(CK607,Mapping!B:C,2,FALSE)</f>
        <v>US/CA</v>
      </c>
    </row>
    <row r="608" spans="1:99" ht="16" customHeight="1" x14ac:dyDescent="0.35">
      <c r="A608" s="12" t="s">
        <v>1600</v>
      </c>
      <c r="B608" s="12" t="s">
        <v>925</v>
      </c>
      <c r="C608" s="12">
        <v>547</v>
      </c>
      <c r="D608" s="12">
        <v>0</v>
      </c>
      <c r="E608" s="37">
        <v>2084532</v>
      </c>
      <c r="G608" s="37">
        <v>0</v>
      </c>
      <c r="H608" s="12">
        <v>0</v>
      </c>
      <c r="I608" s="37"/>
      <c r="K608" s="37"/>
      <c r="M608" s="37">
        <v>279023</v>
      </c>
      <c r="N608" s="12">
        <v>0.01</v>
      </c>
      <c r="O608" s="37"/>
      <c r="Q608" s="12">
        <v>2418</v>
      </c>
      <c r="R608" s="37"/>
      <c r="T608" s="37">
        <v>0</v>
      </c>
      <c r="U608" s="12">
        <v>0</v>
      </c>
      <c r="V608" s="37"/>
      <c r="X608" s="37">
        <v>0</v>
      </c>
      <c r="Y608" s="12">
        <v>0</v>
      </c>
      <c r="Z608" s="37">
        <v>0</v>
      </c>
      <c r="AA608" s="12">
        <v>0</v>
      </c>
      <c r="AB608" s="37"/>
      <c r="AD608" s="37">
        <v>245904</v>
      </c>
      <c r="AE608" s="12">
        <v>0.01</v>
      </c>
      <c r="AF608" s="37"/>
      <c r="AH608" s="37">
        <v>305345</v>
      </c>
      <c r="AI608" s="12">
        <v>0.01</v>
      </c>
      <c r="AN608" s="37">
        <v>892588</v>
      </c>
      <c r="AO608" s="12">
        <v>0.03</v>
      </c>
      <c r="AP608" s="37">
        <v>216344</v>
      </c>
      <c r="AQ608" s="12">
        <v>0.01</v>
      </c>
      <c r="AR608" s="37"/>
      <c r="AT608" s="37">
        <v>145328</v>
      </c>
      <c r="AU608" s="12">
        <v>0.01</v>
      </c>
      <c r="AV608" s="37"/>
      <c r="AX608" s="37"/>
      <c r="BA608" s="12">
        <v>0</v>
      </c>
      <c r="BB608" s="12">
        <v>2224</v>
      </c>
      <c r="BC608" s="12">
        <v>0</v>
      </c>
      <c r="BD608" s="12">
        <v>13633</v>
      </c>
      <c r="BH608" s="12">
        <v>937</v>
      </c>
      <c r="BI608" s="12">
        <v>5300</v>
      </c>
      <c r="BJ608" s="12">
        <v>2207</v>
      </c>
      <c r="BK608" s="12">
        <v>0</v>
      </c>
      <c r="BN608" s="12">
        <v>0</v>
      </c>
      <c r="BQ608" s="12">
        <v>0</v>
      </c>
      <c r="BV608" s="12">
        <v>0</v>
      </c>
      <c r="BY608" s="12">
        <v>0</v>
      </c>
      <c r="BZ608" s="12">
        <v>0</v>
      </c>
      <c r="CB608" s="12">
        <v>0</v>
      </c>
      <c r="CC608" s="12">
        <v>0</v>
      </c>
      <c r="CD608" s="12">
        <v>0</v>
      </c>
      <c r="CE608" s="12">
        <v>0</v>
      </c>
      <c r="CF608" s="12">
        <v>0.01</v>
      </c>
      <c r="CG608" s="12" t="s">
        <v>998</v>
      </c>
      <c r="CH608" s="12">
        <v>222.62100000000001</v>
      </c>
      <c r="CI608" s="12" t="s">
        <v>941</v>
      </c>
      <c r="CJ608" s="12" t="s">
        <v>941</v>
      </c>
      <c r="CK608" s="12" t="s">
        <v>932</v>
      </c>
      <c r="CL608" s="37">
        <v>2830295581</v>
      </c>
      <c r="CN608" s="12" t="s">
        <v>998</v>
      </c>
      <c r="CS608" s="12"/>
      <c r="CT608" s="36" t="str">
        <f t="shared" si="9"/>
        <v>1bn - 50bn</v>
      </c>
      <c r="CU608" s="36" t="str">
        <f>VLOOKUP(CK608,Mapping!B:C,2,FALSE)</f>
        <v>US/CA</v>
      </c>
    </row>
    <row r="609" spans="1:99" ht="16" customHeight="1" x14ac:dyDescent="0.35">
      <c r="A609" s="12" t="s">
        <v>29</v>
      </c>
      <c r="B609" s="12" t="s">
        <v>933</v>
      </c>
      <c r="C609" s="12">
        <v>437</v>
      </c>
      <c r="D609" s="12">
        <v>1294</v>
      </c>
      <c r="E609" s="37">
        <v>9773436862</v>
      </c>
      <c r="F609" s="12">
        <v>6767649</v>
      </c>
      <c r="G609" s="37">
        <v>93052</v>
      </c>
      <c r="H609" s="12">
        <v>0</v>
      </c>
      <c r="I609" s="37">
        <v>481822481</v>
      </c>
      <c r="J609" s="12">
        <v>0.38</v>
      </c>
      <c r="K609" s="37">
        <v>3624433845</v>
      </c>
      <c r="L609" s="12">
        <v>2.85</v>
      </c>
      <c r="M609" s="37"/>
      <c r="O609" s="37">
        <v>3197821079</v>
      </c>
      <c r="P609" s="12">
        <v>2.5099999999999998</v>
      </c>
      <c r="Q609" s="12">
        <v>14963</v>
      </c>
      <c r="R609" s="37">
        <v>759769180</v>
      </c>
      <c r="S609" s="12">
        <v>0.6</v>
      </c>
      <c r="T609" s="37"/>
      <c r="V609" s="37">
        <v>498707377</v>
      </c>
      <c r="W609" s="12">
        <v>0.39</v>
      </c>
      <c r="X609" s="37">
        <v>469318156</v>
      </c>
      <c r="Y609" s="12">
        <v>0.37</v>
      </c>
      <c r="Z609" s="37"/>
      <c r="AB609" s="37">
        <v>358458506</v>
      </c>
      <c r="AC609" s="12">
        <v>0.28000000000000003</v>
      </c>
      <c r="AD609" s="37">
        <v>0</v>
      </c>
      <c r="AE609" s="12">
        <v>0</v>
      </c>
      <c r="AF609" s="37">
        <v>323460714</v>
      </c>
      <c r="AG609" s="12">
        <v>0.25</v>
      </c>
      <c r="AH609" s="37">
        <v>1889528</v>
      </c>
      <c r="AI609" s="12">
        <v>0</v>
      </c>
      <c r="AJ609" s="12">
        <v>24993969</v>
      </c>
      <c r="AK609" s="12">
        <v>18083255</v>
      </c>
      <c r="AL609" s="12">
        <v>174255496</v>
      </c>
      <c r="AM609" s="12">
        <v>18306800</v>
      </c>
      <c r="AN609" s="37">
        <v>4757662</v>
      </c>
      <c r="AO609" s="12">
        <v>0</v>
      </c>
      <c r="AP609" s="37">
        <v>112474</v>
      </c>
      <c r="AQ609" s="12">
        <v>0</v>
      </c>
      <c r="AR609" s="37"/>
      <c r="AT609" s="37"/>
      <c r="AV609" s="37"/>
      <c r="AX609" s="37">
        <v>52792808</v>
      </c>
      <c r="AY609" s="12">
        <v>0.04</v>
      </c>
      <c r="AZ609" s="12">
        <v>57232390</v>
      </c>
      <c r="BA609" s="12">
        <v>4593053</v>
      </c>
      <c r="BF609" s="12">
        <v>19140634</v>
      </c>
      <c r="BG609" s="12">
        <v>47084058</v>
      </c>
      <c r="BH609" s="12">
        <v>397</v>
      </c>
      <c r="BI609" s="12">
        <v>28250</v>
      </c>
      <c r="BJ609" s="12">
        <v>0</v>
      </c>
      <c r="BN609" s="12">
        <v>0</v>
      </c>
      <c r="BO609" s="12">
        <v>0.98</v>
      </c>
      <c r="BP609" s="12">
        <v>0.82</v>
      </c>
      <c r="BQ609" s="12">
        <v>0</v>
      </c>
      <c r="BR609" s="12">
        <v>1</v>
      </c>
      <c r="BS609" s="12">
        <v>0.52</v>
      </c>
      <c r="BT609" s="12">
        <v>0.56000000000000005</v>
      </c>
      <c r="BU609" s="12">
        <v>0.91</v>
      </c>
      <c r="BV609" s="12">
        <v>0</v>
      </c>
      <c r="BW609" s="12">
        <v>0.78</v>
      </c>
      <c r="BX609" s="12">
        <v>1.02</v>
      </c>
      <c r="BY609" s="12">
        <v>0</v>
      </c>
      <c r="BZ609" s="12">
        <v>0.08</v>
      </c>
      <c r="CB609" s="12">
        <v>0</v>
      </c>
      <c r="CG609" s="12" t="s">
        <v>940</v>
      </c>
      <c r="CH609" s="12">
        <v>26.808</v>
      </c>
      <c r="CI609" s="12" t="s">
        <v>947</v>
      </c>
      <c r="CJ609" s="12"/>
      <c r="CK609" s="12" t="s">
        <v>927</v>
      </c>
      <c r="CL609" s="37">
        <v>123951792127</v>
      </c>
      <c r="CM609" s="12">
        <v>320</v>
      </c>
      <c r="CN609" s="12" t="s">
        <v>1506</v>
      </c>
      <c r="CO609" s="12" t="s">
        <v>1507</v>
      </c>
      <c r="CP609" s="12">
        <v>2974297.8431767789</v>
      </c>
      <c r="CQ609" s="12">
        <v>83</v>
      </c>
      <c r="CR609" s="12">
        <v>46037.291666666664</v>
      </c>
      <c r="CS609" s="12"/>
      <c r="CT609" s="36" t="str">
        <f t="shared" si="9"/>
        <v>100bn</v>
      </c>
      <c r="CU609" s="36" t="str">
        <f>VLOOKUP(CK609,Mapping!B:C,2,FALSE)</f>
        <v>CN</v>
      </c>
    </row>
    <row r="610" spans="1:99" ht="16" customHeight="1" x14ac:dyDescent="0.35">
      <c r="A610" s="12" t="s">
        <v>1601</v>
      </c>
      <c r="B610" s="12" t="s">
        <v>925</v>
      </c>
      <c r="C610" s="12">
        <v>547</v>
      </c>
      <c r="D610" s="12">
        <v>0</v>
      </c>
      <c r="E610" s="37">
        <v>25664223</v>
      </c>
      <c r="G610" s="37">
        <v>0</v>
      </c>
      <c r="H610" s="12">
        <v>0</v>
      </c>
      <c r="I610" s="37"/>
      <c r="K610" s="37"/>
      <c r="M610" s="37">
        <v>25664223</v>
      </c>
      <c r="N610" s="12">
        <v>31.82</v>
      </c>
      <c r="O610" s="37"/>
      <c r="R610" s="37"/>
      <c r="T610" s="37"/>
      <c r="V610" s="37"/>
      <c r="X610" s="37"/>
      <c r="Z610" s="37"/>
      <c r="AB610" s="37"/>
      <c r="AD610" s="37">
        <v>0</v>
      </c>
      <c r="AE610" s="12">
        <v>0</v>
      </c>
      <c r="AF610" s="37"/>
      <c r="AH610" s="37"/>
      <c r="AN610" s="37"/>
      <c r="AP610" s="37"/>
      <c r="AR610" s="37"/>
      <c r="AT610" s="37"/>
      <c r="AV610" s="37"/>
      <c r="AX610" s="37"/>
      <c r="BB610" s="12">
        <v>204561</v>
      </c>
      <c r="BJ610" s="12">
        <v>0</v>
      </c>
      <c r="BN610" s="12">
        <v>0</v>
      </c>
      <c r="CB610" s="12">
        <v>0</v>
      </c>
      <c r="CC610" s="12">
        <v>0.01</v>
      </c>
      <c r="CG610" s="12" t="s">
        <v>976</v>
      </c>
      <c r="CH610" s="12">
        <v>103.818</v>
      </c>
      <c r="CI610" s="12" t="s">
        <v>956</v>
      </c>
      <c r="CJ610" s="12"/>
      <c r="CK610" s="12" t="s">
        <v>951</v>
      </c>
      <c r="CL610" s="37">
        <v>80660747</v>
      </c>
      <c r="CM610" s="12">
        <v>9014</v>
      </c>
      <c r="CN610" s="12" t="s">
        <v>1513</v>
      </c>
      <c r="CO610" s="12" t="s">
        <v>1507</v>
      </c>
      <c r="CQ610" s="12">
        <v>91</v>
      </c>
      <c r="CS610" s="12"/>
      <c r="CT610" s="36" t="str">
        <f t="shared" si="9"/>
        <v>500mn</v>
      </c>
      <c r="CU610" s="36" t="str">
        <f>VLOOKUP(CK610,Mapping!B:C,2,FALSE)</f>
        <v>HK</v>
      </c>
    </row>
    <row r="611" spans="1:99" ht="16" customHeight="1" x14ac:dyDescent="0.35">
      <c r="A611" s="12" t="s">
        <v>1602</v>
      </c>
      <c r="B611" s="12" t="s">
        <v>925</v>
      </c>
      <c r="C611" s="12">
        <v>547</v>
      </c>
      <c r="D611" s="12">
        <v>0</v>
      </c>
      <c r="E611" s="37">
        <v>0</v>
      </c>
      <c r="G611" s="37">
        <v>0</v>
      </c>
      <c r="H611" s="12">
        <v>0</v>
      </c>
      <c r="I611" s="37"/>
      <c r="K611" s="37"/>
      <c r="M611" s="37"/>
      <c r="O611" s="37"/>
      <c r="R611" s="37"/>
      <c r="T611" s="37">
        <v>0</v>
      </c>
      <c r="U611" s="12">
        <v>0</v>
      </c>
      <c r="V611" s="37"/>
      <c r="X611" s="37">
        <v>0</v>
      </c>
      <c r="Y611" s="12">
        <v>0</v>
      </c>
      <c r="Z611" s="37"/>
      <c r="AB611" s="37"/>
      <c r="AD611" s="37">
        <v>0</v>
      </c>
      <c r="AE611" s="12">
        <v>0</v>
      </c>
      <c r="AF611" s="37"/>
      <c r="AH611" s="37"/>
      <c r="AN611" s="37"/>
      <c r="AP611" s="37"/>
      <c r="AR611" s="37"/>
      <c r="AT611" s="37"/>
      <c r="AV611" s="37"/>
      <c r="AX611" s="37"/>
      <c r="BA611" s="12">
        <v>0</v>
      </c>
      <c r="BJ611" s="12">
        <v>0</v>
      </c>
      <c r="BK611" s="12">
        <v>0</v>
      </c>
      <c r="BN611" s="12">
        <v>0</v>
      </c>
      <c r="BZ611" s="12">
        <v>0</v>
      </c>
      <c r="CB611" s="12">
        <v>0</v>
      </c>
      <c r="CE611" s="12">
        <v>0</v>
      </c>
      <c r="CG611" s="12" t="s">
        <v>976</v>
      </c>
      <c r="CH611" s="12">
        <v>271.74599999999998</v>
      </c>
      <c r="CI611" s="12" t="s">
        <v>950</v>
      </c>
      <c r="CJ611" s="12"/>
      <c r="CK611" s="12" t="s">
        <v>951</v>
      </c>
      <c r="CL611" s="37">
        <v>578099519</v>
      </c>
      <c r="CM611" s="12">
        <v>10497</v>
      </c>
      <c r="CN611" s="12" t="s">
        <v>1513</v>
      </c>
      <c r="CO611" s="12" t="s">
        <v>1507</v>
      </c>
      <c r="CP611" s="12">
        <v>279001.6932070147</v>
      </c>
      <c r="CQ611" s="12">
        <v>15</v>
      </c>
      <c r="CR611" s="12">
        <v>45987.083333333336</v>
      </c>
      <c r="CS611" s="12"/>
      <c r="CT611" s="36" t="str">
        <f t="shared" si="9"/>
        <v>500mn - 1bn</v>
      </c>
      <c r="CU611" s="36" t="str">
        <f>VLOOKUP(CK611,Mapping!B:C,2,FALSE)</f>
        <v>HK</v>
      </c>
    </row>
    <row r="612" spans="1:99" ht="16" customHeight="1" x14ac:dyDescent="0.35">
      <c r="A612" s="12" t="s">
        <v>1603</v>
      </c>
      <c r="B612" s="12" t="s">
        <v>925</v>
      </c>
      <c r="C612" s="12">
        <v>547</v>
      </c>
      <c r="D612" s="12">
        <v>0</v>
      </c>
      <c r="E612" s="37">
        <v>5270277</v>
      </c>
      <c r="G612" s="37">
        <v>0</v>
      </c>
      <c r="H612" s="12">
        <v>0</v>
      </c>
      <c r="I612" s="37"/>
      <c r="K612" s="37"/>
      <c r="M612" s="37">
        <v>3620274</v>
      </c>
      <c r="N612" s="12">
        <v>1.29</v>
      </c>
      <c r="O612" s="37"/>
      <c r="R612" s="37"/>
      <c r="T612" s="37"/>
      <c r="V612" s="37"/>
      <c r="X612" s="37">
        <v>1650003</v>
      </c>
      <c r="Y612" s="12">
        <v>0.59</v>
      </c>
      <c r="Z612" s="37"/>
      <c r="AB612" s="37"/>
      <c r="AD612" s="37"/>
      <c r="AF612" s="37"/>
      <c r="AH612" s="37"/>
      <c r="AN612" s="37"/>
      <c r="AP612" s="37"/>
      <c r="AR612" s="37"/>
      <c r="AT612" s="37"/>
      <c r="AV612" s="37"/>
      <c r="AX612" s="37"/>
      <c r="BA612" s="12">
        <v>16148</v>
      </c>
      <c r="BB612" s="12">
        <v>28856</v>
      </c>
      <c r="BN612" s="12">
        <v>0</v>
      </c>
      <c r="BZ612" s="12">
        <v>0</v>
      </c>
      <c r="CC612" s="12">
        <v>0</v>
      </c>
      <c r="CG612" s="12" t="s">
        <v>940</v>
      </c>
      <c r="CH612" s="12">
        <v>25.427</v>
      </c>
      <c r="CI612" s="12" t="s">
        <v>941</v>
      </c>
      <c r="CJ612" s="12" t="s">
        <v>941</v>
      </c>
      <c r="CK612" s="12" t="s">
        <v>932</v>
      </c>
      <c r="CL612" s="37">
        <v>281482538</v>
      </c>
      <c r="CM612" s="12">
        <v>1869</v>
      </c>
      <c r="CN612" s="12" t="s">
        <v>1509</v>
      </c>
      <c r="CO612" s="12" t="s">
        <v>1507</v>
      </c>
      <c r="CP612" s="12">
        <v>53822.253577907679</v>
      </c>
      <c r="CQ612" s="12">
        <v>94</v>
      </c>
      <c r="CS612" s="12"/>
      <c r="CT612" s="36" t="str">
        <f t="shared" si="9"/>
        <v>500mn</v>
      </c>
      <c r="CU612" s="36" t="str">
        <f>VLOOKUP(CK612,Mapping!B:C,2,FALSE)</f>
        <v>US/CA</v>
      </c>
    </row>
    <row r="613" spans="1:99" ht="16" customHeight="1" x14ac:dyDescent="0.35">
      <c r="A613" s="12" t="s">
        <v>1604</v>
      </c>
      <c r="B613" s="12" t="s">
        <v>925</v>
      </c>
      <c r="C613" s="12">
        <v>547</v>
      </c>
      <c r="D613" s="12">
        <v>0</v>
      </c>
      <c r="E613" s="37">
        <v>164275938</v>
      </c>
      <c r="G613" s="37">
        <v>0</v>
      </c>
      <c r="H613" s="12">
        <v>0</v>
      </c>
      <c r="I613" s="37"/>
      <c r="K613" s="37"/>
      <c r="M613" s="37">
        <v>12299220</v>
      </c>
      <c r="N613" s="12">
        <v>0.05</v>
      </c>
      <c r="O613" s="37"/>
      <c r="R613" s="37"/>
      <c r="T613" s="37">
        <v>3171484</v>
      </c>
      <c r="U613" s="12">
        <v>0.01</v>
      </c>
      <c r="V613" s="37"/>
      <c r="X613" s="37">
        <v>13781119</v>
      </c>
      <c r="Y613" s="12">
        <v>0.05</v>
      </c>
      <c r="Z613" s="37">
        <v>0</v>
      </c>
      <c r="AA613" s="12">
        <v>0</v>
      </c>
      <c r="AB613" s="37"/>
      <c r="AD613" s="37">
        <v>8507697</v>
      </c>
      <c r="AE613" s="12">
        <v>0.03</v>
      </c>
      <c r="AF613" s="37"/>
      <c r="AH613" s="37"/>
      <c r="AN613" s="37">
        <v>118789968</v>
      </c>
      <c r="AO613" s="12">
        <v>0.46</v>
      </c>
      <c r="AP613" s="37">
        <v>0</v>
      </c>
      <c r="AQ613" s="12">
        <v>0</v>
      </c>
      <c r="AR613" s="37">
        <v>7694456</v>
      </c>
      <c r="AS613" s="12">
        <v>0.03</v>
      </c>
      <c r="AT613" s="37"/>
      <c r="AV613" s="37">
        <v>31994</v>
      </c>
      <c r="AW613" s="12">
        <v>0</v>
      </c>
      <c r="AX613" s="37"/>
      <c r="BA613" s="12">
        <v>134871</v>
      </c>
      <c r="BB613" s="12">
        <v>98033</v>
      </c>
      <c r="BC613" s="12">
        <v>0</v>
      </c>
      <c r="BE613" s="12">
        <v>206341</v>
      </c>
      <c r="BH613" s="12">
        <v>0</v>
      </c>
      <c r="BI613" s="12">
        <v>705350</v>
      </c>
      <c r="BJ613" s="12">
        <v>76357</v>
      </c>
      <c r="BK613" s="12">
        <v>28332</v>
      </c>
      <c r="BL613" s="12">
        <v>11806</v>
      </c>
      <c r="BM613" s="12">
        <v>0.23</v>
      </c>
      <c r="BN613" s="12">
        <v>0</v>
      </c>
      <c r="BV613" s="12">
        <v>0</v>
      </c>
      <c r="BY613" s="12">
        <v>0.09</v>
      </c>
      <c r="BZ613" s="12">
        <v>0</v>
      </c>
      <c r="CA613" s="12">
        <v>0.01</v>
      </c>
      <c r="CB613" s="12">
        <v>0.03</v>
      </c>
      <c r="CC613" s="12">
        <v>0</v>
      </c>
      <c r="CD613" s="12">
        <v>0</v>
      </c>
      <c r="CE613" s="12">
        <v>0</v>
      </c>
      <c r="CG613" s="12" t="s">
        <v>998</v>
      </c>
      <c r="CH613" s="12">
        <v>181.53</v>
      </c>
      <c r="CI613" s="12" t="s">
        <v>941</v>
      </c>
      <c r="CJ613" s="12" t="s">
        <v>941</v>
      </c>
      <c r="CK613" s="12" t="s">
        <v>932</v>
      </c>
      <c r="CL613" s="37">
        <v>25911244403</v>
      </c>
      <c r="CN613" s="12" t="s">
        <v>998</v>
      </c>
      <c r="CS613" s="12"/>
      <c r="CT613" s="36" t="str">
        <f t="shared" si="9"/>
        <v>1bn - 50bn</v>
      </c>
      <c r="CU613" s="36" t="str">
        <f>VLOOKUP(CK613,Mapping!B:C,2,FALSE)</f>
        <v>US/CA</v>
      </c>
    </row>
    <row r="614" spans="1:99" ht="16" customHeight="1" x14ac:dyDescent="0.35">
      <c r="A614" s="12" t="s">
        <v>1605</v>
      </c>
      <c r="B614" s="12" t="s">
        <v>925</v>
      </c>
      <c r="C614" s="12">
        <v>547</v>
      </c>
      <c r="D614" s="12">
        <v>0</v>
      </c>
      <c r="E614" s="37">
        <v>189964851</v>
      </c>
      <c r="G614" s="37">
        <v>0</v>
      </c>
      <c r="H614" s="12">
        <v>0</v>
      </c>
      <c r="I614" s="37"/>
      <c r="K614" s="37"/>
      <c r="M614" s="37">
        <v>7695465</v>
      </c>
      <c r="N614" s="12">
        <v>0.04</v>
      </c>
      <c r="O614" s="37"/>
      <c r="Q614" s="12">
        <v>630080</v>
      </c>
      <c r="R614" s="37"/>
      <c r="T614" s="37">
        <v>914438</v>
      </c>
      <c r="U614" s="12">
        <v>0</v>
      </c>
      <c r="V614" s="37"/>
      <c r="X614" s="37">
        <v>1192747</v>
      </c>
      <c r="Y614" s="12">
        <v>0.01</v>
      </c>
      <c r="Z614" s="37">
        <v>3625992</v>
      </c>
      <c r="AA614" s="12">
        <v>0.02</v>
      </c>
      <c r="AB614" s="37"/>
      <c r="AD614" s="37">
        <v>1195648</v>
      </c>
      <c r="AE614" s="12">
        <v>0.01</v>
      </c>
      <c r="AF614" s="37"/>
      <c r="AH614" s="37">
        <v>79566502</v>
      </c>
      <c r="AI614" s="12">
        <v>0.37</v>
      </c>
      <c r="AN614" s="37">
        <v>52309016</v>
      </c>
      <c r="AO614" s="12">
        <v>0.24</v>
      </c>
      <c r="AP614" s="37">
        <v>43465043</v>
      </c>
      <c r="AQ614" s="12">
        <v>0.2</v>
      </c>
      <c r="AR614" s="37"/>
      <c r="AT614" s="37"/>
      <c r="AV614" s="37"/>
      <c r="AX614" s="37"/>
      <c r="BA614" s="12">
        <v>11673</v>
      </c>
      <c r="BB614" s="12">
        <v>61338</v>
      </c>
      <c r="BC614" s="12">
        <v>122624</v>
      </c>
      <c r="BH614" s="12">
        <v>188250</v>
      </c>
      <c r="BI614" s="12">
        <v>310600</v>
      </c>
      <c r="BJ614" s="12">
        <v>10731</v>
      </c>
      <c r="BK614" s="12">
        <v>8169</v>
      </c>
      <c r="BN614" s="12">
        <v>0</v>
      </c>
      <c r="BQ614" s="12">
        <v>0.15</v>
      </c>
      <c r="BV614" s="12">
        <v>0.16</v>
      </c>
      <c r="BY614" s="12">
        <v>0.04</v>
      </c>
      <c r="BZ614" s="12">
        <v>0</v>
      </c>
      <c r="CB614" s="12">
        <v>0</v>
      </c>
      <c r="CC614" s="12">
        <v>0</v>
      </c>
      <c r="CD614" s="12">
        <v>0.01</v>
      </c>
      <c r="CE614" s="12">
        <v>0</v>
      </c>
      <c r="CG614" s="12" t="s">
        <v>940</v>
      </c>
      <c r="CH614" s="12">
        <v>49.49</v>
      </c>
      <c r="CI614" s="12" t="s">
        <v>1285</v>
      </c>
      <c r="CJ614" s="12" t="s">
        <v>931</v>
      </c>
      <c r="CK614" s="12" t="s">
        <v>932</v>
      </c>
      <c r="CL614" s="37">
        <v>21616085947</v>
      </c>
      <c r="CM614" s="12">
        <v>143</v>
      </c>
      <c r="CN614" s="12" t="s">
        <v>1509</v>
      </c>
      <c r="CO614" s="12" t="s">
        <v>1507</v>
      </c>
      <c r="CP614" s="12">
        <v>479520.47974198754</v>
      </c>
      <c r="CQ614" s="12">
        <v>81</v>
      </c>
      <c r="CS614" s="12"/>
      <c r="CT614" s="36" t="str">
        <f t="shared" si="9"/>
        <v>1bn - 50bn</v>
      </c>
      <c r="CU614" s="36" t="str">
        <f>VLOOKUP(CK614,Mapping!B:C,2,FALSE)</f>
        <v>US/CA</v>
      </c>
    </row>
    <row r="615" spans="1:99" ht="16" customHeight="1" x14ac:dyDescent="0.35">
      <c r="A615" s="12" t="s">
        <v>1606</v>
      </c>
      <c r="B615" s="12" t="s">
        <v>925</v>
      </c>
      <c r="C615" s="12">
        <v>547</v>
      </c>
      <c r="D615" s="12">
        <v>0</v>
      </c>
      <c r="E615" s="37">
        <v>128765286</v>
      </c>
      <c r="G615" s="37">
        <v>0</v>
      </c>
      <c r="H615" s="12">
        <v>0</v>
      </c>
      <c r="I615" s="37"/>
      <c r="K615" s="37"/>
      <c r="M615" s="37">
        <v>3448644</v>
      </c>
      <c r="N615" s="12">
        <v>0.01</v>
      </c>
      <c r="O615" s="37"/>
      <c r="Q615" s="12">
        <v>199639</v>
      </c>
      <c r="R615" s="37"/>
      <c r="T615" s="37">
        <v>0</v>
      </c>
      <c r="U615" s="12">
        <v>0</v>
      </c>
      <c r="V615" s="37"/>
      <c r="X615" s="37">
        <v>1661140</v>
      </c>
      <c r="Y615" s="12">
        <v>0</v>
      </c>
      <c r="Z615" s="37">
        <v>10025028</v>
      </c>
      <c r="AA615" s="12">
        <v>0.02</v>
      </c>
      <c r="AB615" s="37"/>
      <c r="AD615" s="37"/>
      <c r="AF615" s="37"/>
      <c r="AH615" s="37">
        <v>25210413</v>
      </c>
      <c r="AI615" s="12">
        <v>0.06</v>
      </c>
      <c r="AN615" s="37">
        <v>76025748</v>
      </c>
      <c r="AO615" s="12">
        <v>0.18</v>
      </c>
      <c r="AP615" s="37">
        <v>11903303</v>
      </c>
      <c r="AQ615" s="12">
        <v>0.03</v>
      </c>
      <c r="AR615" s="37"/>
      <c r="AT615" s="37">
        <v>491010</v>
      </c>
      <c r="AU615" s="12">
        <v>0</v>
      </c>
      <c r="AV615" s="37"/>
      <c r="AX615" s="37"/>
      <c r="BA615" s="12">
        <v>16257</v>
      </c>
      <c r="BB615" s="12">
        <v>27488</v>
      </c>
      <c r="BC615" s="12">
        <v>339027</v>
      </c>
      <c r="BD615" s="12">
        <v>46061</v>
      </c>
      <c r="BH615" s="12">
        <v>51554</v>
      </c>
      <c r="BI615" s="12">
        <v>451425</v>
      </c>
      <c r="BK615" s="12">
        <v>0</v>
      </c>
      <c r="BN615" s="12">
        <v>0</v>
      </c>
      <c r="BQ615" s="12">
        <v>0.05</v>
      </c>
      <c r="BV615" s="12">
        <v>0.04</v>
      </c>
      <c r="BY615" s="12">
        <v>0.06</v>
      </c>
      <c r="BZ615" s="12">
        <v>0</v>
      </c>
      <c r="CC615" s="12">
        <v>0</v>
      </c>
      <c r="CD615" s="12">
        <v>0.03</v>
      </c>
      <c r="CE615" s="12">
        <v>0</v>
      </c>
      <c r="CF615" s="12">
        <v>0.04</v>
      </c>
      <c r="CG615" s="12" t="s">
        <v>980</v>
      </c>
      <c r="CH615" s="12">
        <v>13.105</v>
      </c>
      <c r="CI615" s="12" t="s">
        <v>983</v>
      </c>
      <c r="CJ615" s="12" t="s">
        <v>984</v>
      </c>
      <c r="CK615" s="12" t="s">
        <v>985</v>
      </c>
      <c r="CL615" s="37">
        <v>40969780020</v>
      </c>
      <c r="CM615" s="12">
        <v>584</v>
      </c>
      <c r="CN615" s="12" t="s">
        <v>1506</v>
      </c>
      <c r="CO615" s="12" t="s">
        <v>1507</v>
      </c>
      <c r="CP615" s="12">
        <v>486697.6416045152</v>
      </c>
      <c r="CQ615" s="12">
        <v>57</v>
      </c>
      <c r="CS615" s="12"/>
      <c r="CT615" s="36" t="str">
        <f t="shared" si="9"/>
        <v>1bn - 50bn</v>
      </c>
      <c r="CU615" s="36" t="str">
        <f>VLOOKUP(CK615,Mapping!B:C,2,FALSE)</f>
        <v>US/CA</v>
      </c>
    </row>
    <row r="616" spans="1:99" ht="16" customHeight="1" x14ac:dyDescent="0.35">
      <c r="A616" s="12" t="s">
        <v>1607</v>
      </c>
      <c r="B616" s="12" t="s">
        <v>933</v>
      </c>
      <c r="C616" s="12">
        <v>547</v>
      </c>
      <c r="D616" s="12">
        <v>0</v>
      </c>
      <c r="E616" s="37">
        <v>9527794</v>
      </c>
      <c r="G616" s="37">
        <v>0</v>
      </c>
      <c r="H616" s="12">
        <v>0</v>
      </c>
      <c r="I616" s="37"/>
      <c r="K616" s="37">
        <v>826824</v>
      </c>
      <c r="L616" s="12">
        <v>0.08</v>
      </c>
      <c r="M616" s="37">
        <v>0</v>
      </c>
      <c r="N616" s="12">
        <v>0</v>
      </c>
      <c r="O616" s="37">
        <v>137617</v>
      </c>
      <c r="P616" s="12">
        <v>0.01</v>
      </c>
      <c r="Q616" s="12">
        <v>5770</v>
      </c>
      <c r="R616" s="37">
        <v>9027</v>
      </c>
      <c r="S616" s="12">
        <v>0</v>
      </c>
      <c r="T616" s="37">
        <v>18716</v>
      </c>
      <c r="U616" s="12">
        <v>0</v>
      </c>
      <c r="V616" s="37"/>
      <c r="X616" s="37">
        <v>227234</v>
      </c>
      <c r="Y616" s="12">
        <v>0.02</v>
      </c>
      <c r="Z616" s="37">
        <v>36449</v>
      </c>
      <c r="AA616" s="12">
        <v>0</v>
      </c>
      <c r="AB616" s="37"/>
      <c r="AD616" s="37">
        <v>21298</v>
      </c>
      <c r="AE616" s="12">
        <v>0</v>
      </c>
      <c r="AF616" s="37"/>
      <c r="AH616" s="37">
        <v>783104</v>
      </c>
      <c r="AI616" s="12">
        <v>7.0000000000000007E-2</v>
      </c>
      <c r="AL616" s="12">
        <v>7499</v>
      </c>
      <c r="AN616" s="37">
        <v>7267183</v>
      </c>
      <c r="AO616" s="12">
        <v>0.69</v>
      </c>
      <c r="AP616" s="37">
        <v>123523</v>
      </c>
      <c r="AQ616" s="12">
        <v>0.01</v>
      </c>
      <c r="AR616" s="37"/>
      <c r="AT616" s="37">
        <v>76819</v>
      </c>
      <c r="AU616" s="12">
        <v>0.01</v>
      </c>
      <c r="AV616" s="37"/>
      <c r="AX616" s="37"/>
      <c r="AZ616" s="12">
        <v>680</v>
      </c>
      <c r="BA616" s="12">
        <v>2004</v>
      </c>
      <c r="BB616" s="12">
        <v>0</v>
      </c>
      <c r="BC616" s="12">
        <v>1270</v>
      </c>
      <c r="BD616" s="12">
        <v>5276</v>
      </c>
      <c r="BG616" s="12">
        <v>13386</v>
      </c>
      <c r="BH616" s="12">
        <v>436</v>
      </c>
      <c r="BI616" s="12">
        <v>33925</v>
      </c>
      <c r="BJ616" s="12">
        <v>163</v>
      </c>
      <c r="BK616" s="12">
        <v>136</v>
      </c>
      <c r="BN616" s="12">
        <v>0</v>
      </c>
      <c r="BQ616" s="12">
        <v>0</v>
      </c>
      <c r="BS616" s="12">
        <v>0</v>
      </c>
      <c r="BU616" s="12">
        <v>0</v>
      </c>
      <c r="BV616" s="12">
        <v>0</v>
      </c>
      <c r="BX616" s="12">
        <v>0</v>
      </c>
      <c r="BY616" s="12">
        <v>0</v>
      </c>
      <c r="BZ616" s="12">
        <v>0</v>
      </c>
      <c r="CB616" s="12">
        <v>0</v>
      </c>
      <c r="CC616" s="12">
        <v>0</v>
      </c>
      <c r="CD616" s="12">
        <v>0</v>
      </c>
      <c r="CE616" s="12">
        <v>0</v>
      </c>
      <c r="CF616" s="12">
        <v>0</v>
      </c>
      <c r="CG616" s="12" t="s">
        <v>991</v>
      </c>
      <c r="CH616" s="12">
        <v>27.148</v>
      </c>
      <c r="CI616" s="12" t="s">
        <v>1064</v>
      </c>
      <c r="CJ616" s="12"/>
      <c r="CK616" s="12" t="s">
        <v>1064</v>
      </c>
      <c r="CL616" s="37">
        <v>1024234412</v>
      </c>
      <c r="CM616" s="12">
        <v>13402</v>
      </c>
      <c r="CN616" s="12" t="s">
        <v>1506</v>
      </c>
      <c r="CO616" s="12" t="s">
        <v>1507</v>
      </c>
      <c r="CP616" s="12">
        <v>5507.0953436807094</v>
      </c>
      <c r="CQ616" s="12">
        <v>83</v>
      </c>
      <c r="CS616" s="12"/>
      <c r="CT616" s="36" t="str">
        <f t="shared" si="9"/>
        <v>1bn - 50bn</v>
      </c>
      <c r="CU616" s="36" t="str">
        <f>VLOOKUP(CK616,Mapping!B:C,2,FALSE)</f>
        <v>EU</v>
      </c>
    </row>
    <row r="617" spans="1:99" ht="16" customHeight="1" x14ac:dyDescent="0.35">
      <c r="A617" s="12" t="s">
        <v>1608</v>
      </c>
      <c r="B617" s="12" t="s">
        <v>925</v>
      </c>
      <c r="C617" s="12">
        <v>547</v>
      </c>
      <c r="D617" s="12">
        <v>0</v>
      </c>
      <c r="E617" s="37">
        <v>0</v>
      </c>
      <c r="G617" s="37">
        <v>0</v>
      </c>
      <c r="H617" s="12">
        <v>0</v>
      </c>
      <c r="I617" s="37"/>
      <c r="K617" s="37"/>
      <c r="M617" s="37"/>
      <c r="O617" s="37"/>
      <c r="R617" s="37"/>
      <c r="T617" s="37"/>
      <c r="V617" s="37"/>
      <c r="X617" s="37"/>
      <c r="Z617" s="37"/>
      <c r="AB617" s="37"/>
      <c r="AD617" s="37"/>
      <c r="AF617" s="37"/>
      <c r="AH617" s="37"/>
      <c r="AN617" s="37"/>
      <c r="AP617" s="37"/>
      <c r="AR617" s="37"/>
      <c r="AT617" s="37"/>
      <c r="AV617" s="37"/>
      <c r="AX617" s="37"/>
      <c r="BN617" s="12">
        <v>0</v>
      </c>
      <c r="CG617" s="12" t="s">
        <v>929</v>
      </c>
      <c r="CH617" s="12">
        <v>18.440999999999999</v>
      </c>
      <c r="CI617" s="12" t="s">
        <v>1609</v>
      </c>
      <c r="CJ617" s="12" t="s">
        <v>1111</v>
      </c>
      <c r="CK617" s="12" t="s">
        <v>932</v>
      </c>
      <c r="CL617" s="37">
        <v>946633557</v>
      </c>
      <c r="CM617" s="12">
        <v>4761</v>
      </c>
      <c r="CN617" s="12" t="s">
        <v>1509</v>
      </c>
      <c r="CO617" s="12" t="s">
        <v>1507</v>
      </c>
      <c r="CP617" s="12">
        <v>6501.1288046764766</v>
      </c>
      <c r="CQ617" s="12">
        <v>22</v>
      </c>
      <c r="CS617" s="12"/>
      <c r="CT617" s="36" t="str">
        <f t="shared" si="9"/>
        <v>500mn - 1bn</v>
      </c>
      <c r="CU617" s="36" t="str">
        <f>VLOOKUP(CK617,Mapping!B:C,2,FALSE)</f>
        <v>US/CA</v>
      </c>
    </row>
    <row r="618" spans="1:99" ht="16" customHeight="1" x14ac:dyDescent="0.35">
      <c r="A618" s="12" t="s">
        <v>133</v>
      </c>
      <c r="B618" s="12" t="s">
        <v>933</v>
      </c>
      <c r="E618" s="37">
        <v>1022100882</v>
      </c>
      <c r="F618" s="12">
        <v>608521</v>
      </c>
      <c r="G618" s="37" t="s">
        <v>1505</v>
      </c>
      <c r="I618" s="37">
        <v>29572577</v>
      </c>
      <c r="J618" s="12">
        <v>0.03</v>
      </c>
      <c r="K618" s="37">
        <v>349514178</v>
      </c>
      <c r="L618" s="12">
        <v>0.38</v>
      </c>
      <c r="M618" s="37">
        <v>0</v>
      </c>
      <c r="N618" s="12">
        <v>0</v>
      </c>
      <c r="O618" s="37">
        <v>234469713</v>
      </c>
      <c r="P618" s="12">
        <v>0.25</v>
      </c>
      <c r="Q618" s="12">
        <v>372125</v>
      </c>
      <c r="R618" s="37">
        <v>46717064</v>
      </c>
      <c r="S618" s="12">
        <v>0.05</v>
      </c>
      <c r="T618" s="37">
        <v>0</v>
      </c>
      <c r="U618" s="12">
        <v>0</v>
      </c>
      <c r="V618" s="37">
        <v>35804238</v>
      </c>
      <c r="W618" s="12">
        <v>0.04</v>
      </c>
      <c r="X618" s="37">
        <v>66491898</v>
      </c>
      <c r="Y618" s="12">
        <v>7.0000000000000007E-2</v>
      </c>
      <c r="Z618" s="37">
        <v>0</v>
      </c>
      <c r="AA618" s="12">
        <v>0</v>
      </c>
      <c r="AB618" s="37">
        <v>34997852</v>
      </c>
      <c r="AC618" s="12">
        <v>0.04</v>
      </c>
      <c r="AD618" s="37">
        <v>0</v>
      </c>
      <c r="AE618" s="12">
        <v>0</v>
      </c>
      <c r="AF618" s="37">
        <v>31034506</v>
      </c>
      <c r="AG618" s="12">
        <v>0.03</v>
      </c>
      <c r="AH618" s="37">
        <v>46991945</v>
      </c>
      <c r="AI618" s="12">
        <v>0.05</v>
      </c>
      <c r="AJ618" s="12">
        <v>2422581</v>
      </c>
      <c r="AK618" s="12">
        <v>1645483</v>
      </c>
      <c r="AL618" s="12">
        <v>15439141</v>
      </c>
      <c r="AM618" s="12">
        <v>906128</v>
      </c>
      <c r="AN618" s="37">
        <v>119648874</v>
      </c>
      <c r="AO618" s="12">
        <v>0.13</v>
      </c>
      <c r="AP618" s="37">
        <v>23974232</v>
      </c>
      <c r="AQ618" s="12">
        <v>0.03</v>
      </c>
      <c r="AR618" s="37">
        <v>802294</v>
      </c>
      <c r="AS618" s="12">
        <v>0</v>
      </c>
      <c r="AT618" s="37"/>
      <c r="AV618" s="37"/>
      <c r="AX618" s="37">
        <v>2081511</v>
      </c>
      <c r="AY618" s="12">
        <v>0</v>
      </c>
      <c r="AZ618" s="12">
        <v>4413087</v>
      </c>
      <c r="BA618" s="12">
        <v>650733</v>
      </c>
      <c r="BB618" s="12">
        <v>0</v>
      </c>
      <c r="BC618" s="12">
        <v>0</v>
      </c>
      <c r="BE618" s="12">
        <v>21515</v>
      </c>
      <c r="BF618" s="12">
        <v>2300664</v>
      </c>
      <c r="BG618" s="12">
        <v>5658519</v>
      </c>
      <c r="BH618" s="12">
        <v>103834</v>
      </c>
      <c r="BI618" s="12">
        <v>710450</v>
      </c>
      <c r="BJ618" s="12">
        <v>0</v>
      </c>
      <c r="BK618" s="12">
        <v>0</v>
      </c>
      <c r="BM618" s="12">
        <v>0.02</v>
      </c>
      <c r="BO618" s="12">
        <v>0.09</v>
      </c>
      <c r="BP618" s="12">
        <v>0.1</v>
      </c>
      <c r="BQ618" s="12">
        <v>0.09</v>
      </c>
      <c r="BR618" s="12">
        <v>0.1</v>
      </c>
      <c r="BS618" s="12">
        <v>0.06</v>
      </c>
      <c r="BT618" s="12">
        <v>0.05</v>
      </c>
      <c r="BU618" s="12">
        <v>0.08</v>
      </c>
      <c r="BV618" s="12">
        <v>0.09</v>
      </c>
      <c r="BW618" s="12">
        <v>0.04</v>
      </c>
      <c r="BX618" s="12">
        <v>0.08</v>
      </c>
      <c r="BY618" s="12">
        <v>0.09</v>
      </c>
      <c r="BZ618" s="12">
        <v>0.01</v>
      </c>
      <c r="CB618" s="12">
        <v>0</v>
      </c>
      <c r="CC618" s="12">
        <v>0</v>
      </c>
      <c r="CD618" s="12">
        <v>0</v>
      </c>
      <c r="CE618" s="12">
        <v>0</v>
      </c>
      <c r="CG618" s="12" t="s">
        <v>940</v>
      </c>
      <c r="CH618" s="12">
        <v>22.521000000000001</v>
      </c>
      <c r="CI618" s="12" t="s">
        <v>953</v>
      </c>
      <c r="CJ618" s="12"/>
      <c r="CK618" s="12" t="s">
        <v>954</v>
      </c>
      <c r="CL618" s="37">
        <v>91342112159</v>
      </c>
      <c r="CN618" s="12" t="s">
        <v>1506</v>
      </c>
      <c r="CS618" s="12"/>
      <c r="CT618" s="36" t="str">
        <f t="shared" si="9"/>
        <v>50bn - 100bn</v>
      </c>
      <c r="CU618" s="36" t="str">
        <f>VLOOKUP(CK618,Mapping!B:C,2,FALSE)</f>
        <v>EU</v>
      </c>
    </row>
    <row r="619" spans="1:99" ht="16" customHeight="1" x14ac:dyDescent="0.35">
      <c r="A619" s="12" t="s">
        <v>215</v>
      </c>
      <c r="B619" s="12" t="s">
        <v>933</v>
      </c>
      <c r="C619" s="12">
        <v>98</v>
      </c>
      <c r="D619" s="12">
        <v>182284</v>
      </c>
      <c r="E619" s="37">
        <v>807861188</v>
      </c>
      <c r="F619" s="12">
        <v>26800</v>
      </c>
      <c r="G619" s="37">
        <v>9075920</v>
      </c>
      <c r="H619" s="12">
        <v>0.01</v>
      </c>
      <c r="I619" s="37">
        <v>1702648</v>
      </c>
      <c r="J619" s="12">
        <v>0</v>
      </c>
      <c r="K619" s="37">
        <v>230127075</v>
      </c>
      <c r="L619" s="12">
        <v>0.26</v>
      </c>
      <c r="M619" s="37">
        <v>11636791</v>
      </c>
      <c r="N619" s="12">
        <v>0.01</v>
      </c>
      <c r="O619" s="37">
        <v>117083766</v>
      </c>
      <c r="P619" s="12">
        <v>0.13</v>
      </c>
      <c r="Q619" s="12">
        <v>486775</v>
      </c>
      <c r="R619" s="37">
        <v>80222800</v>
      </c>
      <c r="S619" s="12">
        <v>0.09</v>
      </c>
      <c r="T619" s="37">
        <v>3641072</v>
      </c>
      <c r="U619" s="12">
        <v>0</v>
      </c>
      <c r="V619" s="37">
        <v>42067388</v>
      </c>
      <c r="W619" s="12">
        <v>0.05</v>
      </c>
      <c r="X619" s="37">
        <v>5241834</v>
      </c>
      <c r="Y619" s="12">
        <v>0.01</v>
      </c>
      <c r="Z619" s="37">
        <v>2554848</v>
      </c>
      <c r="AA619" s="12">
        <v>0</v>
      </c>
      <c r="AB619" s="37">
        <v>14438843</v>
      </c>
      <c r="AC619" s="12">
        <v>0.02</v>
      </c>
      <c r="AD619" s="37">
        <v>7152607</v>
      </c>
      <c r="AE619" s="12">
        <v>0.01</v>
      </c>
      <c r="AF619" s="37">
        <v>16343823</v>
      </c>
      <c r="AG619" s="12">
        <v>0.02</v>
      </c>
      <c r="AH619" s="37">
        <v>61469947</v>
      </c>
      <c r="AI619" s="12">
        <v>7.0000000000000007E-2</v>
      </c>
      <c r="AJ619" s="12">
        <v>698488</v>
      </c>
      <c r="AK619" s="12">
        <v>2071100</v>
      </c>
      <c r="AL619" s="12">
        <v>7115400</v>
      </c>
      <c r="AN619" s="37">
        <v>163722504</v>
      </c>
      <c r="AO619" s="12">
        <v>0.19</v>
      </c>
      <c r="AP619" s="37">
        <v>32679016</v>
      </c>
      <c r="AQ619" s="12">
        <v>0.04</v>
      </c>
      <c r="AR619" s="37">
        <v>4855307</v>
      </c>
      <c r="AS619" s="12">
        <v>0.01</v>
      </c>
      <c r="AT619" s="37">
        <v>3817026</v>
      </c>
      <c r="AU619" s="12">
        <v>0</v>
      </c>
      <c r="AV619" s="37">
        <v>27973</v>
      </c>
      <c r="AW619" s="12">
        <v>0</v>
      </c>
      <c r="AX619" s="37"/>
      <c r="AZ619" s="12">
        <v>4005373</v>
      </c>
      <c r="BA619" s="12">
        <v>51300</v>
      </c>
      <c r="BB619" s="12">
        <v>92753</v>
      </c>
      <c r="BC619" s="12">
        <v>86400</v>
      </c>
      <c r="BD619" s="12">
        <v>358070</v>
      </c>
      <c r="BE619" s="12">
        <v>130204</v>
      </c>
      <c r="BF619" s="12">
        <v>1413400</v>
      </c>
      <c r="BG619" s="12">
        <v>3601836</v>
      </c>
      <c r="BH619" s="12">
        <v>141535</v>
      </c>
      <c r="BI619" s="12">
        <v>972150</v>
      </c>
      <c r="BJ619" s="12">
        <v>64195</v>
      </c>
      <c r="BK619" s="12">
        <v>32527</v>
      </c>
      <c r="BL619" s="12">
        <v>10322</v>
      </c>
      <c r="BM619" s="12">
        <v>0.15</v>
      </c>
      <c r="BN619" s="12">
        <v>0.03</v>
      </c>
      <c r="BO619" s="12">
        <v>0</v>
      </c>
      <c r="BP619" s="12">
        <v>0.06</v>
      </c>
      <c r="BQ619" s="12">
        <v>0.12</v>
      </c>
      <c r="BR619" s="12">
        <v>0.03</v>
      </c>
      <c r="BS619" s="12">
        <v>0.04</v>
      </c>
      <c r="BT619" s="12">
        <v>0.06</v>
      </c>
      <c r="BU619" s="12">
        <v>0.04</v>
      </c>
      <c r="BV619" s="12">
        <v>0.12</v>
      </c>
      <c r="BX619" s="12">
        <v>7.0000000000000007E-2</v>
      </c>
      <c r="BY619" s="12">
        <v>0.13</v>
      </c>
      <c r="BZ619" s="12">
        <v>0</v>
      </c>
      <c r="CA619" s="12">
        <v>0.01</v>
      </c>
      <c r="CB619" s="12">
        <v>0.02</v>
      </c>
      <c r="CC619" s="12">
        <v>0</v>
      </c>
      <c r="CD619" s="12">
        <v>0.01</v>
      </c>
      <c r="CE619" s="12">
        <v>0</v>
      </c>
      <c r="CF619" s="12">
        <v>0.31</v>
      </c>
      <c r="CG619" s="12" t="s">
        <v>934</v>
      </c>
      <c r="CH619" s="12">
        <v>11.066000000000001</v>
      </c>
      <c r="CI619" s="12" t="s">
        <v>1066</v>
      </c>
      <c r="CJ619" s="12" t="s">
        <v>941</v>
      </c>
      <c r="CK619" s="12" t="s">
        <v>932</v>
      </c>
      <c r="CL619" s="37">
        <v>90186114771</v>
      </c>
      <c r="CM619" s="12">
        <v>10393</v>
      </c>
      <c r="CN619" s="12" t="s">
        <v>1520</v>
      </c>
      <c r="CO619" s="12" t="s">
        <v>1507</v>
      </c>
      <c r="CP619" s="12">
        <v>433714.8558758315</v>
      </c>
      <c r="CQ619" s="12">
        <v>81</v>
      </c>
      <c r="CS619" s="12"/>
      <c r="CT619" s="36" t="str">
        <f t="shared" si="9"/>
        <v>50bn - 100bn</v>
      </c>
      <c r="CU619" s="36" t="str">
        <f>VLOOKUP(CK619,Mapping!B:C,2,FALSE)</f>
        <v>US/CA</v>
      </c>
    </row>
    <row r="620" spans="1:99" ht="16" customHeight="1" x14ac:dyDescent="0.35">
      <c r="A620" s="12" t="s">
        <v>1610</v>
      </c>
      <c r="B620" s="12" t="s">
        <v>925</v>
      </c>
      <c r="C620" s="12">
        <v>547</v>
      </c>
      <c r="D620" s="12">
        <v>0</v>
      </c>
      <c r="E620" s="37">
        <v>32388513</v>
      </c>
      <c r="G620" s="37">
        <v>0</v>
      </c>
      <c r="H620" s="12">
        <v>0</v>
      </c>
      <c r="I620" s="37"/>
      <c r="K620" s="37"/>
      <c r="M620" s="37">
        <v>704583</v>
      </c>
      <c r="N620" s="12">
        <v>0.01</v>
      </c>
      <c r="O620" s="37"/>
      <c r="Q620" s="12">
        <v>97339</v>
      </c>
      <c r="R620" s="37"/>
      <c r="T620" s="37"/>
      <c r="V620" s="37"/>
      <c r="X620" s="37"/>
      <c r="Z620" s="37">
        <v>0</v>
      </c>
      <c r="AA620" s="12">
        <v>0</v>
      </c>
      <c r="AB620" s="37"/>
      <c r="AD620" s="37">
        <v>0</v>
      </c>
      <c r="AE620" s="12">
        <v>0</v>
      </c>
      <c r="AF620" s="37"/>
      <c r="AH620" s="37">
        <v>12291969</v>
      </c>
      <c r="AI620" s="12">
        <v>0.15</v>
      </c>
      <c r="AN620" s="37">
        <v>17005482</v>
      </c>
      <c r="AO620" s="12">
        <v>0.2</v>
      </c>
      <c r="AP620" s="37">
        <v>2386479</v>
      </c>
      <c r="AQ620" s="12">
        <v>0.03</v>
      </c>
      <c r="AR620" s="37"/>
      <c r="AT620" s="37"/>
      <c r="AV620" s="37"/>
      <c r="AX620" s="37"/>
      <c r="BB620" s="12">
        <v>5616</v>
      </c>
      <c r="BC620" s="12">
        <v>0</v>
      </c>
      <c r="BH620" s="12">
        <v>10336</v>
      </c>
      <c r="BI620" s="12">
        <v>100975</v>
      </c>
      <c r="BJ620" s="12">
        <v>0</v>
      </c>
      <c r="BN620" s="12">
        <v>0</v>
      </c>
      <c r="BQ620" s="12">
        <v>0.02</v>
      </c>
      <c r="BV620" s="12">
        <v>0.01</v>
      </c>
      <c r="BY620" s="12">
        <v>0.01</v>
      </c>
      <c r="CB620" s="12">
        <v>0</v>
      </c>
      <c r="CC620" s="12">
        <v>0</v>
      </c>
      <c r="CD620" s="12">
        <v>0</v>
      </c>
      <c r="CG620" s="12" t="s">
        <v>998</v>
      </c>
      <c r="CH620" s="12">
        <v>182.28</v>
      </c>
      <c r="CI620" s="12" t="s">
        <v>941</v>
      </c>
      <c r="CJ620" s="12" t="s">
        <v>941</v>
      </c>
      <c r="CK620" s="12" t="s">
        <v>932</v>
      </c>
      <c r="CL620" s="37">
        <v>8447303645</v>
      </c>
      <c r="CN620" s="12" t="s">
        <v>998</v>
      </c>
      <c r="CS620" s="12"/>
      <c r="CT620" s="36" t="str">
        <f t="shared" si="9"/>
        <v>1bn - 50bn</v>
      </c>
      <c r="CU620" s="36" t="str">
        <f>VLOOKUP(CK620,Mapping!B:C,2,FALSE)</f>
        <v>US/CA</v>
      </c>
    </row>
    <row r="621" spans="1:99" ht="16" customHeight="1" x14ac:dyDescent="0.35">
      <c r="A621" s="12" t="s">
        <v>410</v>
      </c>
      <c r="B621" s="12" t="s">
        <v>925</v>
      </c>
      <c r="C621" s="12">
        <v>197</v>
      </c>
      <c r="D621" s="12">
        <v>35949</v>
      </c>
      <c r="E621" s="37">
        <v>149265992</v>
      </c>
      <c r="G621" s="37">
        <v>1789901</v>
      </c>
      <c r="H621" s="12">
        <v>0</v>
      </c>
      <c r="I621" s="37"/>
      <c r="K621" s="37"/>
      <c r="M621" s="37">
        <v>23428777</v>
      </c>
      <c r="N621" s="12">
        <v>0.03</v>
      </c>
      <c r="O621" s="37"/>
      <c r="Q621" s="12">
        <v>700958</v>
      </c>
      <c r="R621" s="37"/>
      <c r="T621" s="37">
        <v>3244021</v>
      </c>
      <c r="U621" s="12">
        <v>0</v>
      </c>
      <c r="V621" s="37"/>
      <c r="X621" s="37"/>
      <c r="Z621" s="37">
        <v>817965</v>
      </c>
      <c r="AA621" s="12">
        <v>0</v>
      </c>
      <c r="AB621" s="37"/>
      <c r="AD621" s="37">
        <v>1339157</v>
      </c>
      <c r="AE621" s="12">
        <v>0</v>
      </c>
      <c r="AF621" s="37"/>
      <c r="AH621" s="37">
        <v>88516976</v>
      </c>
      <c r="AI621" s="12">
        <v>0.1</v>
      </c>
      <c r="AN621" s="37">
        <v>24946146</v>
      </c>
      <c r="AO621" s="12">
        <v>0.03</v>
      </c>
      <c r="AP621" s="37">
        <v>4821214</v>
      </c>
      <c r="AQ621" s="12">
        <v>0.01</v>
      </c>
      <c r="AR621" s="37">
        <v>203044</v>
      </c>
      <c r="AS621" s="12">
        <v>0</v>
      </c>
      <c r="AT621" s="37">
        <v>158791</v>
      </c>
      <c r="AU621" s="12">
        <v>0</v>
      </c>
      <c r="AV621" s="37"/>
      <c r="AX621" s="37"/>
      <c r="BB621" s="12">
        <v>186743</v>
      </c>
      <c r="BC621" s="12">
        <v>27662</v>
      </c>
      <c r="BD621" s="12">
        <v>14896</v>
      </c>
      <c r="BE621" s="12">
        <v>5445</v>
      </c>
      <c r="BH621" s="12">
        <v>20881</v>
      </c>
      <c r="BI621" s="12">
        <v>148125</v>
      </c>
      <c r="BJ621" s="12">
        <v>12019</v>
      </c>
      <c r="BK621" s="12">
        <v>28980</v>
      </c>
      <c r="BM621" s="12">
        <v>0.01</v>
      </c>
      <c r="BN621" s="12">
        <v>0.01</v>
      </c>
      <c r="BQ621" s="12">
        <v>0.17</v>
      </c>
      <c r="BV621" s="12">
        <v>0.02</v>
      </c>
      <c r="BY621" s="12">
        <v>0.02</v>
      </c>
      <c r="CB621" s="12">
        <v>0</v>
      </c>
      <c r="CC621" s="12">
        <v>0.01</v>
      </c>
      <c r="CD621" s="12">
        <v>0</v>
      </c>
      <c r="CE621" s="12">
        <v>0</v>
      </c>
      <c r="CF621" s="12">
        <v>0.01</v>
      </c>
      <c r="CG621" s="12" t="s">
        <v>998</v>
      </c>
      <c r="CH621" s="12">
        <v>18.616</v>
      </c>
      <c r="CI621" s="12" t="s">
        <v>1084</v>
      </c>
      <c r="CJ621" s="12" t="s">
        <v>1046</v>
      </c>
      <c r="CK621" s="12" t="s">
        <v>932</v>
      </c>
      <c r="CL621" s="37">
        <v>90027019295</v>
      </c>
      <c r="CM621" s="12">
        <v>6272</v>
      </c>
      <c r="CN621" s="12" t="s">
        <v>998</v>
      </c>
      <c r="CO621" s="12" t="s">
        <v>1507</v>
      </c>
      <c r="CQ621" s="12">
        <v>65</v>
      </c>
      <c r="CS621" s="12"/>
      <c r="CT621" s="36" t="str">
        <f t="shared" si="9"/>
        <v>50bn - 100bn</v>
      </c>
      <c r="CU621" s="36" t="str">
        <f>VLOOKUP(CK621,Mapping!B:C,2,FALSE)</f>
        <v>US/CA</v>
      </c>
    </row>
    <row r="622" spans="1:99" ht="16" customHeight="1" x14ac:dyDescent="0.35">
      <c r="A622" s="12" t="s">
        <v>1611</v>
      </c>
      <c r="B622" s="12" t="s">
        <v>933</v>
      </c>
      <c r="C622" s="12">
        <v>547</v>
      </c>
      <c r="D622" s="12">
        <v>0</v>
      </c>
      <c r="E622" s="37">
        <v>2370665</v>
      </c>
      <c r="G622" s="37">
        <v>0</v>
      </c>
      <c r="H622" s="12">
        <v>0</v>
      </c>
      <c r="I622" s="37"/>
      <c r="K622" s="37"/>
      <c r="M622" s="37">
        <v>1430746</v>
      </c>
      <c r="N622" s="12">
        <v>0.12</v>
      </c>
      <c r="O622" s="37"/>
      <c r="Q622" s="12">
        <v>0</v>
      </c>
      <c r="R622" s="37"/>
      <c r="T622" s="37"/>
      <c r="V622" s="37"/>
      <c r="X622" s="37">
        <v>2044</v>
      </c>
      <c r="Y622" s="12">
        <v>0</v>
      </c>
      <c r="Z622" s="37"/>
      <c r="AB622" s="37"/>
      <c r="AD622" s="37"/>
      <c r="AF622" s="37"/>
      <c r="AH622" s="37">
        <v>0</v>
      </c>
      <c r="AI622" s="12">
        <v>0</v>
      </c>
      <c r="AN622" s="37"/>
      <c r="AP622" s="37">
        <v>937875</v>
      </c>
      <c r="AQ622" s="12">
        <v>0.08</v>
      </c>
      <c r="AR622" s="37"/>
      <c r="AT622" s="37"/>
      <c r="AV622" s="37"/>
      <c r="AX622" s="37"/>
      <c r="BA622" s="12">
        <v>20</v>
      </c>
      <c r="BB622" s="12">
        <v>11404</v>
      </c>
      <c r="BH622" s="12">
        <v>4062</v>
      </c>
      <c r="BN622" s="12">
        <v>0</v>
      </c>
      <c r="BQ622" s="12">
        <v>0</v>
      </c>
      <c r="BV622" s="12">
        <v>0</v>
      </c>
      <c r="BZ622" s="12">
        <v>0</v>
      </c>
      <c r="CC622" s="12">
        <v>0</v>
      </c>
      <c r="CG622" s="12" t="s">
        <v>959</v>
      </c>
      <c r="CH622" s="12">
        <v>85.504999999999995</v>
      </c>
      <c r="CI622" s="12" t="s">
        <v>1047</v>
      </c>
      <c r="CJ622" s="12"/>
      <c r="CK622" s="12" t="s">
        <v>1048</v>
      </c>
      <c r="CL622" s="37">
        <v>1194446496</v>
      </c>
      <c r="CM622" s="12">
        <v>1789</v>
      </c>
      <c r="CN622" s="12" t="s">
        <v>1506</v>
      </c>
      <c r="CO622" s="12" t="s">
        <v>1507</v>
      </c>
      <c r="CP622" s="12">
        <v>19900.120943358193</v>
      </c>
      <c r="CQ622" s="12">
        <v>82</v>
      </c>
      <c r="CS622" s="12"/>
      <c r="CT622" s="36" t="str">
        <f t="shared" si="9"/>
        <v>1bn - 50bn</v>
      </c>
      <c r="CU622" s="36" t="str">
        <f>VLOOKUP(CK622,Mapping!B:C,2,FALSE)</f>
        <v>EU</v>
      </c>
    </row>
    <row r="623" spans="1:99" ht="16" customHeight="1" x14ac:dyDescent="0.35">
      <c r="A623" s="12" t="s">
        <v>1612</v>
      </c>
      <c r="B623" s="12" t="s">
        <v>925</v>
      </c>
      <c r="C623" s="12">
        <v>547</v>
      </c>
      <c r="D623" s="12">
        <v>0</v>
      </c>
      <c r="E623" s="37">
        <v>14435215</v>
      </c>
      <c r="G623" s="37">
        <v>0</v>
      </c>
      <c r="H623" s="12">
        <v>0</v>
      </c>
      <c r="I623" s="37"/>
      <c r="K623" s="37"/>
      <c r="M623" s="37">
        <v>5940656</v>
      </c>
      <c r="N623" s="12">
        <v>0.02</v>
      </c>
      <c r="O623" s="37"/>
      <c r="Q623" s="12">
        <v>10779</v>
      </c>
      <c r="R623" s="37"/>
      <c r="T623" s="37">
        <v>0</v>
      </c>
      <c r="U623" s="12">
        <v>0</v>
      </c>
      <c r="V623" s="37"/>
      <c r="X623" s="37">
        <v>0</v>
      </c>
      <c r="Y623" s="12">
        <v>0</v>
      </c>
      <c r="Z623" s="37">
        <v>293453</v>
      </c>
      <c r="AA623" s="12">
        <v>0</v>
      </c>
      <c r="AB623" s="37"/>
      <c r="AD623" s="37">
        <v>2205670</v>
      </c>
      <c r="AE623" s="12">
        <v>0.01</v>
      </c>
      <c r="AF623" s="37"/>
      <c r="AH623" s="37">
        <v>1361172</v>
      </c>
      <c r="AI623" s="12">
        <v>0.01</v>
      </c>
      <c r="AN623" s="37">
        <v>3890336</v>
      </c>
      <c r="AO623" s="12">
        <v>0.01</v>
      </c>
      <c r="AP623" s="37">
        <v>743928</v>
      </c>
      <c r="AQ623" s="12">
        <v>0</v>
      </c>
      <c r="AR623" s="37">
        <v>0</v>
      </c>
      <c r="AS623" s="12">
        <v>0</v>
      </c>
      <c r="AT623" s="37">
        <v>0</v>
      </c>
      <c r="AU623" s="12">
        <v>0</v>
      </c>
      <c r="AV623" s="37"/>
      <c r="AX623" s="37"/>
      <c r="BA623" s="12">
        <v>0</v>
      </c>
      <c r="BB623" s="12">
        <v>47351</v>
      </c>
      <c r="BC623" s="12">
        <v>9924</v>
      </c>
      <c r="BD623" s="12">
        <v>0</v>
      </c>
      <c r="BE623" s="12">
        <v>0</v>
      </c>
      <c r="BH623" s="12">
        <v>3222</v>
      </c>
      <c r="BI623" s="12">
        <v>23100</v>
      </c>
      <c r="BJ623" s="12">
        <v>19796</v>
      </c>
      <c r="BK623" s="12">
        <v>0</v>
      </c>
      <c r="BM623" s="12">
        <v>0</v>
      </c>
      <c r="BN623" s="12">
        <v>0</v>
      </c>
      <c r="BQ623" s="12">
        <v>0</v>
      </c>
      <c r="BV623" s="12">
        <v>0</v>
      </c>
      <c r="BY623" s="12">
        <v>0</v>
      </c>
      <c r="BZ623" s="12">
        <v>0</v>
      </c>
      <c r="CB623" s="12">
        <v>0.01</v>
      </c>
      <c r="CC623" s="12">
        <v>0</v>
      </c>
      <c r="CD623" s="12">
        <v>0</v>
      </c>
      <c r="CE623" s="12">
        <v>0</v>
      </c>
      <c r="CF623" s="12">
        <v>0</v>
      </c>
      <c r="CG623" s="12" t="s">
        <v>934</v>
      </c>
      <c r="CH623" s="12">
        <v>37.517000000000003</v>
      </c>
      <c r="CI623" s="12" t="s">
        <v>965</v>
      </c>
      <c r="CJ623" s="12" t="s">
        <v>966</v>
      </c>
      <c r="CK623" s="12" t="s">
        <v>932</v>
      </c>
      <c r="CL623" s="37">
        <v>26416158600</v>
      </c>
      <c r="CM623" s="12">
        <v>10879</v>
      </c>
      <c r="CN623" s="12" t="s">
        <v>1509</v>
      </c>
      <c r="CO623" s="12" t="s">
        <v>1507</v>
      </c>
      <c r="CP623" s="12">
        <v>93955.009070751868</v>
      </c>
      <c r="CQ623" s="12">
        <v>53</v>
      </c>
      <c r="CS623" s="12"/>
      <c r="CT623" s="36" t="str">
        <f t="shared" si="9"/>
        <v>1bn - 50bn</v>
      </c>
      <c r="CU623" s="36" t="str">
        <f>VLOOKUP(CK623,Mapping!B:C,2,FALSE)</f>
        <v>US/CA</v>
      </c>
    </row>
    <row r="624" spans="1:99" ht="16" customHeight="1" x14ac:dyDescent="0.35">
      <c r="A624" s="12" t="s">
        <v>1613</v>
      </c>
      <c r="B624" s="12" t="s">
        <v>925</v>
      </c>
      <c r="C624" s="12">
        <v>547</v>
      </c>
      <c r="D624" s="12">
        <v>0</v>
      </c>
      <c r="E624" s="37">
        <v>17434830</v>
      </c>
      <c r="G624" s="37">
        <v>0</v>
      </c>
      <c r="H624" s="12">
        <v>0</v>
      </c>
      <c r="I624" s="37"/>
      <c r="K624" s="37"/>
      <c r="M624" s="37">
        <v>6462696</v>
      </c>
      <c r="N624" s="12">
        <v>0.08</v>
      </c>
      <c r="O624" s="37"/>
      <c r="Q624" s="12">
        <v>8532</v>
      </c>
      <c r="R624" s="37"/>
      <c r="T624" s="37">
        <v>3582</v>
      </c>
      <c r="U624" s="12">
        <v>0</v>
      </c>
      <c r="V624" s="37"/>
      <c r="X624" s="37">
        <v>10116</v>
      </c>
      <c r="Y624" s="12">
        <v>0</v>
      </c>
      <c r="Z624" s="37">
        <v>59081</v>
      </c>
      <c r="AA624" s="12">
        <v>0</v>
      </c>
      <c r="AB624" s="37"/>
      <c r="AD624" s="37">
        <v>60278</v>
      </c>
      <c r="AE624" s="12">
        <v>0</v>
      </c>
      <c r="AF624" s="37"/>
      <c r="AH624" s="37">
        <v>1077421</v>
      </c>
      <c r="AI624" s="12">
        <v>0.01</v>
      </c>
      <c r="AN624" s="37">
        <v>3410359</v>
      </c>
      <c r="AO624" s="12">
        <v>0.04</v>
      </c>
      <c r="AP624" s="37">
        <v>6350860</v>
      </c>
      <c r="AQ624" s="12">
        <v>0.08</v>
      </c>
      <c r="AR624" s="37">
        <v>0</v>
      </c>
      <c r="AS624" s="12">
        <v>0</v>
      </c>
      <c r="AT624" s="37">
        <v>437</v>
      </c>
      <c r="AU624" s="12">
        <v>0</v>
      </c>
      <c r="AV624" s="37"/>
      <c r="AX624" s="37"/>
      <c r="BA624" s="12">
        <v>99</v>
      </c>
      <c r="BB624" s="12">
        <v>51512</v>
      </c>
      <c r="BC624" s="12">
        <v>1998</v>
      </c>
      <c r="BD624" s="12">
        <v>41</v>
      </c>
      <c r="BE624" s="12">
        <v>0</v>
      </c>
      <c r="BH624" s="12">
        <v>27506</v>
      </c>
      <c r="BI624" s="12">
        <v>20250</v>
      </c>
      <c r="BJ624" s="12">
        <v>541</v>
      </c>
      <c r="BK624" s="12">
        <v>32</v>
      </c>
      <c r="BM624" s="12">
        <v>0</v>
      </c>
      <c r="BN624" s="12">
        <v>0</v>
      </c>
      <c r="BQ624" s="12">
        <v>0</v>
      </c>
      <c r="BV624" s="12">
        <v>0.02</v>
      </c>
      <c r="BY624" s="12">
        <v>0</v>
      </c>
      <c r="BZ624" s="12">
        <v>0</v>
      </c>
      <c r="CB624" s="12">
        <v>0</v>
      </c>
      <c r="CC624" s="12">
        <v>0</v>
      </c>
      <c r="CD624" s="12">
        <v>0</v>
      </c>
      <c r="CE624" s="12">
        <v>0</v>
      </c>
      <c r="CF624" s="12">
        <v>0</v>
      </c>
      <c r="CG624" s="12" t="s">
        <v>934</v>
      </c>
      <c r="CH624" s="12">
        <v>35.625999999999998</v>
      </c>
      <c r="CI624" s="12" t="s">
        <v>941</v>
      </c>
      <c r="CJ624" s="12" t="s">
        <v>941</v>
      </c>
      <c r="CK624" s="12" t="s">
        <v>932</v>
      </c>
      <c r="CL624" s="37">
        <v>8138013283</v>
      </c>
      <c r="CM624" s="12">
        <v>11712</v>
      </c>
      <c r="CN624" s="12" t="s">
        <v>1509</v>
      </c>
      <c r="CO624" s="12" t="s">
        <v>1507</v>
      </c>
      <c r="CP624" s="12">
        <v>22589.054626083453</v>
      </c>
      <c r="CQ624" s="12">
        <v>48</v>
      </c>
      <c r="CS624" s="12"/>
      <c r="CT624" s="36" t="str">
        <f t="shared" si="9"/>
        <v>1bn - 50bn</v>
      </c>
      <c r="CU624" s="36" t="str">
        <f>VLOOKUP(CK624,Mapping!B:C,2,FALSE)</f>
        <v>US/CA</v>
      </c>
    </row>
    <row r="625" spans="1:99" ht="16" customHeight="1" x14ac:dyDescent="0.35">
      <c r="A625" s="12" t="s">
        <v>1614</v>
      </c>
      <c r="B625" s="12" t="s">
        <v>925</v>
      </c>
      <c r="C625" s="12">
        <v>547</v>
      </c>
      <c r="D625" s="12">
        <v>0</v>
      </c>
      <c r="E625" s="37">
        <v>2493671</v>
      </c>
      <c r="G625" s="37">
        <v>0</v>
      </c>
      <c r="H625" s="12">
        <v>0</v>
      </c>
      <c r="I625" s="37"/>
      <c r="K625" s="37"/>
      <c r="M625" s="37">
        <v>0</v>
      </c>
      <c r="N625" s="12">
        <v>0</v>
      </c>
      <c r="O625" s="37"/>
      <c r="Q625" s="12">
        <v>13379</v>
      </c>
      <c r="R625" s="37"/>
      <c r="T625" s="37">
        <v>0</v>
      </c>
      <c r="U625" s="12">
        <v>0</v>
      </c>
      <c r="V625" s="37"/>
      <c r="X625" s="37"/>
      <c r="Z625" s="37"/>
      <c r="AB625" s="37"/>
      <c r="AD625" s="37"/>
      <c r="AF625" s="37"/>
      <c r="AH625" s="37">
        <v>1689500</v>
      </c>
      <c r="AI625" s="12">
        <v>0.23</v>
      </c>
      <c r="AN625" s="37">
        <v>804171</v>
      </c>
      <c r="AO625" s="12">
        <v>0.11</v>
      </c>
      <c r="AP625" s="37">
        <v>0</v>
      </c>
      <c r="AQ625" s="12">
        <v>0</v>
      </c>
      <c r="AR625" s="37"/>
      <c r="AT625" s="37"/>
      <c r="AV625" s="37"/>
      <c r="AX625" s="37"/>
      <c r="BB625" s="12">
        <v>0</v>
      </c>
      <c r="BH625" s="12">
        <v>0</v>
      </c>
      <c r="BI625" s="12">
        <v>4775</v>
      </c>
      <c r="BK625" s="12">
        <v>0</v>
      </c>
      <c r="BN625" s="12">
        <v>0</v>
      </c>
      <c r="BQ625" s="12">
        <v>0</v>
      </c>
      <c r="BV625" s="12">
        <v>0</v>
      </c>
      <c r="BY625" s="12">
        <v>0</v>
      </c>
      <c r="CC625" s="12">
        <v>0</v>
      </c>
      <c r="CE625" s="12">
        <v>0</v>
      </c>
      <c r="CG625" s="12" t="s">
        <v>991</v>
      </c>
      <c r="CH625" s="12">
        <v>32.329000000000001</v>
      </c>
      <c r="CI625" s="12" t="s">
        <v>1615</v>
      </c>
      <c r="CJ625" s="12" t="s">
        <v>1616</v>
      </c>
      <c r="CK625" s="12" t="s">
        <v>932</v>
      </c>
      <c r="CL625" s="37">
        <v>715102925</v>
      </c>
      <c r="CM625" s="12">
        <v>12454</v>
      </c>
      <c r="CN625" s="12" t="s">
        <v>1534</v>
      </c>
      <c r="CO625" s="12" t="s">
        <v>1507</v>
      </c>
      <c r="CP625" s="12">
        <v>11176.799032453135</v>
      </c>
      <c r="CQ625" s="12">
        <v>75</v>
      </c>
      <c r="CS625" s="12"/>
      <c r="CT625" s="36" t="str">
        <f t="shared" si="9"/>
        <v>500mn - 1bn</v>
      </c>
      <c r="CU625" s="36" t="str">
        <f>VLOOKUP(CK625,Mapping!B:C,2,FALSE)</f>
        <v>US/CA</v>
      </c>
    </row>
    <row r="626" spans="1:99" ht="16" customHeight="1" x14ac:dyDescent="0.35">
      <c r="A626" s="12" t="s">
        <v>1617</v>
      </c>
      <c r="B626" s="12" t="s">
        <v>925</v>
      </c>
      <c r="C626" s="12">
        <v>547</v>
      </c>
      <c r="D626" s="12">
        <v>0</v>
      </c>
      <c r="E626" s="37">
        <v>4460510</v>
      </c>
      <c r="G626" s="37">
        <v>0</v>
      </c>
      <c r="H626" s="12">
        <v>0</v>
      </c>
      <c r="I626" s="37"/>
      <c r="K626" s="37"/>
      <c r="M626" s="37">
        <v>1916402</v>
      </c>
      <c r="N626" s="12">
        <v>1.02</v>
      </c>
      <c r="O626" s="37"/>
      <c r="R626" s="37"/>
      <c r="T626" s="37"/>
      <c r="V626" s="37"/>
      <c r="X626" s="37">
        <v>0</v>
      </c>
      <c r="Y626" s="12">
        <v>0</v>
      </c>
      <c r="Z626" s="37">
        <v>0</v>
      </c>
      <c r="AA626" s="12">
        <v>0</v>
      </c>
      <c r="AB626" s="37"/>
      <c r="AD626" s="37">
        <v>1158768</v>
      </c>
      <c r="AE626" s="12">
        <v>0.62</v>
      </c>
      <c r="AF626" s="37"/>
      <c r="AH626" s="37"/>
      <c r="AN626" s="37">
        <v>0</v>
      </c>
      <c r="AO626" s="12">
        <v>0</v>
      </c>
      <c r="AP626" s="37">
        <v>1385340</v>
      </c>
      <c r="AQ626" s="12">
        <v>0.74</v>
      </c>
      <c r="AR626" s="37"/>
      <c r="AT626" s="37"/>
      <c r="AV626" s="37"/>
      <c r="AX626" s="37"/>
      <c r="BA626" s="12">
        <v>0</v>
      </c>
      <c r="BB626" s="12">
        <v>15275</v>
      </c>
      <c r="BC626" s="12">
        <v>0</v>
      </c>
      <c r="BH626" s="12">
        <v>6000</v>
      </c>
      <c r="BI626" s="12">
        <v>0</v>
      </c>
      <c r="BJ626" s="12">
        <v>10400</v>
      </c>
      <c r="BN626" s="12">
        <v>0</v>
      </c>
      <c r="BV626" s="12">
        <v>0.01</v>
      </c>
      <c r="BY626" s="12">
        <v>0</v>
      </c>
      <c r="BZ626" s="12">
        <v>0</v>
      </c>
      <c r="CB626" s="12">
        <v>0</v>
      </c>
      <c r="CC626" s="12">
        <v>0</v>
      </c>
      <c r="CD626" s="12">
        <v>0</v>
      </c>
      <c r="CG626" s="12" t="s">
        <v>959</v>
      </c>
      <c r="CH626" s="12">
        <v>115.069</v>
      </c>
      <c r="CI626" s="12" t="s">
        <v>987</v>
      </c>
      <c r="CJ626" s="12"/>
      <c r="CK626" s="12" t="s">
        <v>979</v>
      </c>
      <c r="CL626" s="37">
        <v>186075737</v>
      </c>
      <c r="CM626" s="12">
        <v>12747</v>
      </c>
      <c r="CN626" s="12" t="s">
        <v>1506</v>
      </c>
      <c r="CO626" s="12" t="s">
        <v>1507</v>
      </c>
      <c r="CP626" s="12">
        <v>8917.1941140898998</v>
      </c>
      <c r="CQ626" s="12">
        <v>73</v>
      </c>
      <c r="CS626" s="12"/>
      <c r="CT626" s="36" t="str">
        <f t="shared" si="9"/>
        <v>500mn</v>
      </c>
      <c r="CU626" s="36" t="str">
        <f>VLOOKUP(CK626,Mapping!B:C,2,FALSE)</f>
        <v>EU</v>
      </c>
    </row>
    <row r="627" spans="1:99" ht="16" customHeight="1" x14ac:dyDescent="0.35">
      <c r="A627" s="12" t="s">
        <v>1618</v>
      </c>
      <c r="B627" s="12" t="s">
        <v>925</v>
      </c>
      <c r="C627" s="12">
        <v>547</v>
      </c>
      <c r="D627" s="12">
        <v>0</v>
      </c>
      <c r="E627" s="37">
        <v>212153</v>
      </c>
      <c r="G627" s="37">
        <v>0</v>
      </c>
      <c r="H627" s="12">
        <v>0</v>
      </c>
      <c r="I627" s="37"/>
      <c r="K627" s="37"/>
      <c r="M627" s="37">
        <v>212153</v>
      </c>
      <c r="N627" s="12">
        <v>0</v>
      </c>
      <c r="O627" s="37"/>
      <c r="R627" s="37"/>
      <c r="T627" s="37"/>
      <c r="V627" s="37"/>
      <c r="X627" s="37"/>
      <c r="Z627" s="37"/>
      <c r="AB627" s="37"/>
      <c r="AD627" s="37"/>
      <c r="AF627" s="37"/>
      <c r="AH627" s="37"/>
      <c r="AN627" s="37"/>
      <c r="AP627" s="37"/>
      <c r="AR627" s="37"/>
      <c r="AT627" s="37"/>
      <c r="AV627" s="37"/>
      <c r="AX627" s="37"/>
      <c r="BB627" s="12">
        <v>1691</v>
      </c>
      <c r="BN627" s="12">
        <v>0</v>
      </c>
      <c r="CC627" s="12">
        <v>0</v>
      </c>
      <c r="CG627" s="12" t="s">
        <v>976</v>
      </c>
      <c r="CH627" s="12">
        <v>154.82599999999999</v>
      </c>
      <c r="CI627" s="12" t="s">
        <v>941</v>
      </c>
      <c r="CJ627" s="12" t="s">
        <v>941</v>
      </c>
      <c r="CK627" s="12" t="s">
        <v>932</v>
      </c>
      <c r="CL627" s="37">
        <v>17963376578</v>
      </c>
      <c r="CM627" s="12">
        <v>11133</v>
      </c>
      <c r="CN627" s="12" t="s">
        <v>1513</v>
      </c>
      <c r="CO627" s="12" t="s">
        <v>1507</v>
      </c>
      <c r="CP627" s="12">
        <v>57468.595041322311</v>
      </c>
      <c r="CQ627" s="12">
        <v>31</v>
      </c>
      <c r="CS627" s="12"/>
      <c r="CT627" s="36" t="str">
        <f t="shared" si="9"/>
        <v>1bn - 50bn</v>
      </c>
      <c r="CU627" s="36" t="str">
        <f>VLOOKUP(CK627,Mapping!B:C,2,FALSE)</f>
        <v>US/CA</v>
      </c>
    </row>
    <row r="628" spans="1:99" ht="16" customHeight="1" x14ac:dyDescent="0.35">
      <c r="A628" s="12" t="s">
        <v>1619</v>
      </c>
      <c r="B628" s="12" t="s">
        <v>925</v>
      </c>
      <c r="C628" s="12">
        <v>547</v>
      </c>
      <c r="D628" s="12">
        <v>0</v>
      </c>
      <c r="E628" s="37">
        <v>83415109</v>
      </c>
      <c r="G628" s="37">
        <v>0</v>
      </c>
      <c r="H628" s="12">
        <v>0</v>
      </c>
      <c r="I628" s="37"/>
      <c r="K628" s="37"/>
      <c r="M628" s="37">
        <v>63769060</v>
      </c>
      <c r="N628" s="12">
        <v>0.59</v>
      </c>
      <c r="O628" s="37"/>
      <c r="Q628" s="12">
        <v>0</v>
      </c>
      <c r="R628" s="37"/>
      <c r="T628" s="37">
        <v>2765702</v>
      </c>
      <c r="U628" s="12">
        <v>0.03</v>
      </c>
      <c r="V628" s="37"/>
      <c r="X628" s="37">
        <v>15046312</v>
      </c>
      <c r="Y628" s="12">
        <v>0.14000000000000001</v>
      </c>
      <c r="Z628" s="37">
        <v>1139332</v>
      </c>
      <c r="AA628" s="12">
        <v>0.01</v>
      </c>
      <c r="AB628" s="37"/>
      <c r="AD628" s="37">
        <v>0</v>
      </c>
      <c r="AE628" s="12">
        <v>0</v>
      </c>
      <c r="AF628" s="37"/>
      <c r="AH628" s="37">
        <v>0</v>
      </c>
      <c r="AI628" s="12">
        <v>0</v>
      </c>
      <c r="AN628" s="37">
        <v>694703</v>
      </c>
      <c r="AO628" s="12">
        <v>0.01</v>
      </c>
      <c r="AP628" s="37"/>
      <c r="AR628" s="37"/>
      <c r="AT628" s="37">
        <v>0</v>
      </c>
      <c r="AU628" s="12">
        <v>0</v>
      </c>
      <c r="AV628" s="37"/>
      <c r="AX628" s="37"/>
      <c r="BA628" s="12">
        <v>147253</v>
      </c>
      <c r="BB628" s="12">
        <v>508282</v>
      </c>
      <c r="BC628" s="12">
        <v>38530</v>
      </c>
      <c r="BD628" s="12">
        <v>0</v>
      </c>
      <c r="BI628" s="12">
        <v>4125</v>
      </c>
      <c r="BJ628" s="12">
        <v>0</v>
      </c>
      <c r="BK628" s="12">
        <v>24707</v>
      </c>
      <c r="BN628" s="12">
        <v>0</v>
      </c>
      <c r="BQ628" s="12">
        <v>0</v>
      </c>
      <c r="BY628" s="12">
        <v>0</v>
      </c>
      <c r="BZ628" s="12">
        <v>0</v>
      </c>
      <c r="CB628" s="12">
        <v>0</v>
      </c>
      <c r="CC628" s="12">
        <v>0.02</v>
      </c>
      <c r="CD628" s="12">
        <v>0</v>
      </c>
      <c r="CE628" s="12">
        <v>0</v>
      </c>
      <c r="CF628" s="12">
        <v>0</v>
      </c>
      <c r="CG628" s="12" t="s">
        <v>976</v>
      </c>
      <c r="CH628" s="12">
        <v>182.69</v>
      </c>
      <c r="CI628" s="12" t="s">
        <v>953</v>
      </c>
      <c r="CJ628" s="12"/>
      <c r="CK628" s="12" t="s">
        <v>954</v>
      </c>
      <c r="CL628" s="37">
        <v>10798637661</v>
      </c>
      <c r="CM628" s="12">
        <v>10583</v>
      </c>
      <c r="CN628" s="12" t="s">
        <v>1513</v>
      </c>
      <c r="CO628" s="12" t="s">
        <v>1507</v>
      </c>
      <c r="CP628" s="12">
        <v>201509.01028018544</v>
      </c>
      <c r="CQ628" s="12">
        <v>43</v>
      </c>
      <c r="CS628" s="12"/>
      <c r="CT628" s="36" t="str">
        <f t="shared" si="9"/>
        <v>1bn - 50bn</v>
      </c>
      <c r="CU628" s="36" t="str">
        <f>VLOOKUP(CK628,Mapping!B:C,2,FALSE)</f>
        <v>EU</v>
      </c>
    </row>
    <row r="629" spans="1:99" ht="16" customHeight="1" x14ac:dyDescent="0.35">
      <c r="A629" s="12" t="s">
        <v>1620</v>
      </c>
      <c r="B629" s="12" t="s">
        <v>933</v>
      </c>
      <c r="C629" s="12">
        <v>547</v>
      </c>
      <c r="D629" s="12">
        <v>0</v>
      </c>
      <c r="E629" s="37">
        <v>7608035</v>
      </c>
      <c r="G629" s="37">
        <v>0</v>
      </c>
      <c r="H629" s="12">
        <v>0</v>
      </c>
      <c r="I629" s="37"/>
      <c r="K629" s="37"/>
      <c r="M629" s="37">
        <v>3033240</v>
      </c>
      <c r="N629" s="12">
        <v>0.73</v>
      </c>
      <c r="O629" s="37"/>
      <c r="Q629" s="12">
        <v>6000</v>
      </c>
      <c r="R629" s="37"/>
      <c r="T629" s="37"/>
      <c r="V629" s="37"/>
      <c r="X629" s="37"/>
      <c r="Z629" s="37"/>
      <c r="AB629" s="37"/>
      <c r="AD629" s="37">
        <v>3732635</v>
      </c>
      <c r="AE629" s="12">
        <v>0.9</v>
      </c>
      <c r="AF629" s="37"/>
      <c r="AH629" s="37">
        <v>842160</v>
      </c>
      <c r="AI629" s="12">
        <v>0.2</v>
      </c>
      <c r="AN629" s="37">
        <v>0</v>
      </c>
      <c r="AO629" s="12">
        <v>0</v>
      </c>
      <c r="AP629" s="37"/>
      <c r="AR629" s="37"/>
      <c r="AT629" s="37"/>
      <c r="AV629" s="37"/>
      <c r="AX629" s="37"/>
      <c r="BB629" s="12">
        <v>23000</v>
      </c>
      <c r="BI629" s="12">
        <v>0</v>
      </c>
      <c r="BJ629" s="12">
        <v>29500</v>
      </c>
      <c r="BN629" s="12">
        <v>0</v>
      </c>
      <c r="BQ629" s="12">
        <v>0</v>
      </c>
      <c r="BY629" s="12">
        <v>0</v>
      </c>
      <c r="CB629" s="12">
        <v>0.01</v>
      </c>
      <c r="CC629" s="12">
        <v>0</v>
      </c>
      <c r="CG629" s="12" t="s">
        <v>929</v>
      </c>
      <c r="CH629" s="12">
        <v>62.457000000000001</v>
      </c>
      <c r="CI629" s="12" t="s">
        <v>1621</v>
      </c>
      <c r="CJ629" s="12"/>
      <c r="CK629" s="12" t="s">
        <v>990</v>
      </c>
      <c r="CL629" s="37">
        <v>412340968</v>
      </c>
      <c r="CM629" s="12">
        <v>1398</v>
      </c>
      <c r="CN629" s="12" t="s">
        <v>1506</v>
      </c>
      <c r="CO629" s="12" t="s">
        <v>1507</v>
      </c>
      <c r="CP629" s="12">
        <v>23459.262245515016</v>
      </c>
      <c r="CQ629" s="12">
        <v>80</v>
      </c>
      <c r="CS629" s="12"/>
      <c r="CT629" s="36" t="str">
        <f t="shared" si="9"/>
        <v>500mn</v>
      </c>
      <c r="CU629" s="36" t="str">
        <f>VLOOKUP(CK629,Mapping!B:C,2,FALSE)</f>
        <v>EU</v>
      </c>
    </row>
    <row r="630" spans="1:99" ht="16" customHeight="1" x14ac:dyDescent="0.35">
      <c r="A630" s="12" t="s">
        <v>1622</v>
      </c>
      <c r="B630" s="12" t="s">
        <v>925</v>
      </c>
      <c r="C630" s="12">
        <v>547</v>
      </c>
      <c r="D630" s="12">
        <v>0</v>
      </c>
      <c r="E630" s="37">
        <v>0</v>
      </c>
      <c r="G630" s="37">
        <v>0</v>
      </c>
      <c r="H630" s="12">
        <v>0</v>
      </c>
      <c r="I630" s="37"/>
      <c r="K630" s="37"/>
      <c r="M630" s="37"/>
      <c r="O630" s="37"/>
      <c r="R630" s="37"/>
      <c r="T630" s="37"/>
      <c r="V630" s="37"/>
      <c r="X630" s="37">
        <v>0</v>
      </c>
      <c r="Y630" s="12">
        <v>0</v>
      </c>
      <c r="Z630" s="37">
        <v>0</v>
      </c>
      <c r="AA630" s="12">
        <v>0</v>
      </c>
      <c r="AB630" s="37"/>
      <c r="AD630" s="37"/>
      <c r="AF630" s="37"/>
      <c r="AH630" s="37"/>
      <c r="AN630" s="37"/>
      <c r="AP630" s="37">
        <v>0</v>
      </c>
      <c r="AQ630" s="12">
        <v>0</v>
      </c>
      <c r="AR630" s="37"/>
      <c r="AT630" s="37"/>
      <c r="AV630" s="37"/>
      <c r="AX630" s="37"/>
      <c r="BA630" s="12">
        <v>0</v>
      </c>
      <c r="BC630" s="12">
        <v>0</v>
      </c>
      <c r="BH630" s="12">
        <v>0</v>
      </c>
      <c r="BN630" s="12">
        <v>0</v>
      </c>
      <c r="BV630" s="12">
        <v>0</v>
      </c>
      <c r="BZ630" s="12">
        <v>0</v>
      </c>
      <c r="CD630" s="12">
        <v>0</v>
      </c>
      <c r="CG630" s="12" t="s">
        <v>934</v>
      </c>
      <c r="CH630" s="12">
        <v>70.545000000000002</v>
      </c>
      <c r="CI630" s="12" t="s">
        <v>938</v>
      </c>
      <c r="CJ630" s="12" t="s">
        <v>931</v>
      </c>
      <c r="CK630" s="12" t="s">
        <v>932</v>
      </c>
      <c r="CL630" s="37">
        <v>3645864079</v>
      </c>
      <c r="CM630" s="12">
        <v>11342</v>
      </c>
      <c r="CN630" s="12" t="s">
        <v>1506</v>
      </c>
      <c r="CO630" s="12" t="s">
        <v>1507</v>
      </c>
      <c r="CP630" s="12">
        <v>39391.654908284625</v>
      </c>
      <c r="CQ630" s="12">
        <v>33</v>
      </c>
      <c r="CS630" s="12"/>
      <c r="CT630" s="36" t="str">
        <f t="shared" si="9"/>
        <v>1bn - 50bn</v>
      </c>
      <c r="CU630" s="36" t="str">
        <f>VLOOKUP(CK630,Mapping!B:C,2,FALSE)</f>
        <v>US/CA</v>
      </c>
    </row>
    <row r="631" spans="1:99" ht="16" customHeight="1" x14ac:dyDescent="0.35">
      <c r="A631" s="12" t="s">
        <v>1623</v>
      </c>
      <c r="B631" s="12" t="s">
        <v>925</v>
      </c>
      <c r="C631" s="12">
        <v>547</v>
      </c>
      <c r="D631" s="12">
        <v>0</v>
      </c>
      <c r="E631" s="37">
        <v>2770342</v>
      </c>
      <c r="G631" s="37">
        <v>0</v>
      </c>
      <c r="H631" s="12">
        <v>0</v>
      </c>
      <c r="I631" s="37"/>
      <c r="K631" s="37"/>
      <c r="M631" s="37"/>
      <c r="O631" s="37"/>
      <c r="R631" s="37"/>
      <c r="T631" s="37"/>
      <c r="V631" s="37"/>
      <c r="X631" s="37">
        <v>1132870</v>
      </c>
      <c r="Y631" s="12">
        <v>0.02</v>
      </c>
      <c r="Z631" s="37">
        <v>0</v>
      </c>
      <c r="AA631" s="12">
        <v>0</v>
      </c>
      <c r="AB631" s="37"/>
      <c r="AD631" s="37"/>
      <c r="AF631" s="37"/>
      <c r="AH631" s="37"/>
      <c r="AN631" s="37"/>
      <c r="AP631" s="37">
        <v>1637472</v>
      </c>
      <c r="AQ631" s="12">
        <v>0.03</v>
      </c>
      <c r="AR631" s="37"/>
      <c r="AT631" s="37"/>
      <c r="AV631" s="37"/>
      <c r="AX631" s="37"/>
      <c r="BA631" s="12">
        <v>11087</v>
      </c>
      <c r="BC631" s="12">
        <v>0</v>
      </c>
      <c r="BH631" s="12">
        <v>7092</v>
      </c>
      <c r="BN631" s="12">
        <v>0</v>
      </c>
      <c r="BV631" s="12">
        <v>0.01</v>
      </c>
      <c r="BZ631" s="12">
        <v>0</v>
      </c>
      <c r="CD631" s="12">
        <v>0</v>
      </c>
      <c r="CG631" s="12" t="s">
        <v>996</v>
      </c>
      <c r="CH631" s="12">
        <v>58.738999999999997</v>
      </c>
      <c r="CI631" s="12" t="s">
        <v>938</v>
      </c>
      <c r="CJ631" s="12" t="s">
        <v>931</v>
      </c>
      <c r="CK631" s="12" t="s">
        <v>932</v>
      </c>
      <c r="CL631" s="37">
        <v>5239612112</v>
      </c>
      <c r="CM631" s="12">
        <v>1986</v>
      </c>
      <c r="CN631" s="12" t="s">
        <v>1509</v>
      </c>
      <c r="CO631" s="12" t="s">
        <v>1507</v>
      </c>
      <c r="CP631" s="12">
        <v>36179.076799032453</v>
      </c>
      <c r="CQ631" s="12">
        <v>57</v>
      </c>
      <c r="CS631" s="12"/>
      <c r="CT631" s="36" t="str">
        <f t="shared" si="9"/>
        <v>1bn - 50bn</v>
      </c>
      <c r="CU631" s="36" t="str">
        <f>VLOOKUP(CK631,Mapping!B:C,2,FALSE)</f>
        <v>US/CA</v>
      </c>
    </row>
    <row r="632" spans="1:99" ht="16" customHeight="1" x14ac:dyDescent="0.35">
      <c r="A632" s="12" t="s">
        <v>1624</v>
      </c>
      <c r="B632" s="12" t="s">
        <v>925</v>
      </c>
      <c r="C632" s="12">
        <v>547</v>
      </c>
      <c r="D632" s="12">
        <v>0</v>
      </c>
      <c r="E632" s="37">
        <v>69142248</v>
      </c>
      <c r="G632" s="37">
        <v>0</v>
      </c>
      <c r="H632" s="12">
        <v>0</v>
      </c>
      <c r="I632" s="37"/>
      <c r="K632" s="37">
        <v>8251558</v>
      </c>
      <c r="L632" s="12">
        <v>0.11</v>
      </c>
      <c r="M632" s="37"/>
      <c r="O632" s="37"/>
      <c r="R632" s="37"/>
      <c r="T632" s="37">
        <v>4375063</v>
      </c>
      <c r="U632" s="12">
        <v>0.06</v>
      </c>
      <c r="V632" s="37"/>
      <c r="X632" s="37"/>
      <c r="Z632" s="37">
        <v>3052984</v>
      </c>
      <c r="AA632" s="12">
        <v>0.04</v>
      </c>
      <c r="AB632" s="37"/>
      <c r="AD632" s="37"/>
      <c r="AF632" s="37"/>
      <c r="AH632" s="37"/>
      <c r="AN632" s="37">
        <v>53462643</v>
      </c>
      <c r="AO632" s="12">
        <v>0.73</v>
      </c>
      <c r="AP632" s="37"/>
      <c r="AR632" s="37"/>
      <c r="AT632" s="37"/>
      <c r="AV632" s="37"/>
      <c r="AX632" s="37"/>
      <c r="BC632" s="12">
        <v>103246</v>
      </c>
      <c r="BG632" s="12">
        <v>133590</v>
      </c>
      <c r="BI632" s="12">
        <v>317450</v>
      </c>
      <c r="BK632" s="12">
        <v>39084</v>
      </c>
      <c r="BN632" s="12">
        <v>0</v>
      </c>
      <c r="BS632" s="12">
        <v>0</v>
      </c>
      <c r="BY632" s="12">
        <v>0.04</v>
      </c>
      <c r="CD632" s="12">
        <v>0.01</v>
      </c>
      <c r="CE632" s="12">
        <v>0</v>
      </c>
      <c r="CG632" s="12" t="s">
        <v>929</v>
      </c>
      <c r="CH632" s="12">
        <v>77.188999999999993</v>
      </c>
      <c r="CI632" s="12" t="s">
        <v>1625</v>
      </c>
      <c r="CJ632" s="12" t="s">
        <v>941</v>
      </c>
      <c r="CK632" s="12" t="s">
        <v>932</v>
      </c>
      <c r="CL632" s="37">
        <v>7368461050</v>
      </c>
      <c r="CM632" s="12">
        <v>292</v>
      </c>
      <c r="CN632" s="12" t="s">
        <v>1506</v>
      </c>
      <c r="CO632" s="12" t="s">
        <v>1507</v>
      </c>
      <c r="CP632" s="12">
        <v>139120.31848417656</v>
      </c>
      <c r="CQ632" s="12">
        <v>77</v>
      </c>
      <c r="CS632" s="12"/>
      <c r="CT632" s="36" t="str">
        <f t="shared" si="9"/>
        <v>1bn - 50bn</v>
      </c>
      <c r="CU632" s="36" t="str">
        <f>VLOOKUP(CK632,Mapping!B:C,2,FALSE)</f>
        <v>US/CA</v>
      </c>
    </row>
    <row r="633" spans="1:99" ht="16" customHeight="1" x14ac:dyDescent="0.35">
      <c r="A633" s="12" t="s">
        <v>1626</v>
      </c>
      <c r="B633" s="12" t="s">
        <v>925</v>
      </c>
      <c r="C633" s="12">
        <v>547</v>
      </c>
      <c r="D633" s="12">
        <v>0</v>
      </c>
      <c r="E633" s="37">
        <v>27256482</v>
      </c>
      <c r="G633" s="37">
        <v>0</v>
      </c>
      <c r="H633" s="12">
        <v>0</v>
      </c>
      <c r="I633" s="37"/>
      <c r="K633" s="37"/>
      <c r="M633" s="37">
        <v>9628051</v>
      </c>
      <c r="N633" s="12">
        <v>1.71</v>
      </c>
      <c r="O633" s="37"/>
      <c r="R633" s="37"/>
      <c r="T633" s="37"/>
      <c r="V633" s="37"/>
      <c r="X633" s="37">
        <v>1306780</v>
      </c>
      <c r="Y633" s="12">
        <v>0.23</v>
      </c>
      <c r="Z633" s="37"/>
      <c r="AB633" s="37"/>
      <c r="AD633" s="37">
        <v>9964068</v>
      </c>
      <c r="AE633" s="12">
        <v>1.77</v>
      </c>
      <c r="AF633" s="37"/>
      <c r="AH633" s="37"/>
      <c r="AN633" s="37">
        <v>6357583</v>
      </c>
      <c r="AO633" s="12">
        <v>1.1299999999999999</v>
      </c>
      <c r="AP633" s="37">
        <v>0</v>
      </c>
      <c r="AQ633" s="12">
        <v>0</v>
      </c>
      <c r="AR633" s="37"/>
      <c r="AT633" s="37"/>
      <c r="AV633" s="37"/>
      <c r="AX633" s="37"/>
      <c r="BA633" s="12">
        <v>12789</v>
      </c>
      <c r="BB633" s="12">
        <v>76742</v>
      </c>
      <c r="BH633" s="12">
        <v>0</v>
      </c>
      <c r="BI633" s="12">
        <v>37750</v>
      </c>
      <c r="BJ633" s="12">
        <v>89428</v>
      </c>
      <c r="BN633" s="12">
        <v>0</v>
      </c>
      <c r="BV633" s="12">
        <v>0</v>
      </c>
      <c r="BY633" s="12">
        <v>0</v>
      </c>
      <c r="BZ633" s="12">
        <v>0</v>
      </c>
      <c r="CB633" s="12">
        <v>0.03</v>
      </c>
      <c r="CC633" s="12">
        <v>0</v>
      </c>
      <c r="CG633" s="12" t="s">
        <v>976</v>
      </c>
      <c r="CH633" s="12">
        <v>223.05099999999999</v>
      </c>
      <c r="CI633" s="12" t="s">
        <v>941</v>
      </c>
      <c r="CJ633" s="12" t="s">
        <v>941</v>
      </c>
      <c r="CK633" s="12" t="s">
        <v>932</v>
      </c>
      <c r="CL633" s="37">
        <v>561941073</v>
      </c>
      <c r="CM633" s="12">
        <v>10716</v>
      </c>
      <c r="CN633" s="12" t="s">
        <v>1513</v>
      </c>
      <c r="CO633" s="12" t="s">
        <v>1507</v>
      </c>
      <c r="CP633" s="12">
        <v>137118.12134650271</v>
      </c>
      <c r="CQ633" s="12">
        <v>93</v>
      </c>
      <c r="CS633" s="12"/>
      <c r="CT633" s="36" t="str">
        <f t="shared" si="9"/>
        <v>500mn - 1bn</v>
      </c>
      <c r="CU633" s="36" t="str">
        <f>VLOOKUP(CK633,Mapping!B:C,2,FALSE)</f>
        <v>US/CA</v>
      </c>
    </row>
    <row r="634" spans="1:99" ht="16" customHeight="1" x14ac:dyDescent="0.35">
      <c r="A634" s="12" t="s">
        <v>435</v>
      </c>
      <c r="B634" s="12" t="s">
        <v>933</v>
      </c>
      <c r="C634" s="12">
        <v>547</v>
      </c>
      <c r="D634" s="12">
        <v>0</v>
      </c>
      <c r="E634" s="37">
        <v>78980023</v>
      </c>
      <c r="F634" s="12">
        <v>30150</v>
      </c>
      <c r="G634" s="37">
        <v>0</v>
      </c>
      <c r="H634" s="12">
        <v>0</v>
      </c>
      <c r="I634" s="37">
        <v>1465214</v>
      </c>
      <c r="J634" s="12">
        <v>0.04</v>
      </c>
      <c r="K634" s="37">
        <v>27634253</v>
      </c>
      <c r="L634" s="12">
        <v>0.76</v>
      </c>
      <c r="M634" s="37"/>
      <c r="O634" s="37">
        <v>15947804</v>
      </c>
      <c r="P634" s="12">
        <v>0.44</v>
      </c>
      <c r="Q634" s="12">
        <v>40287</v>
      </c>
      <c r="R634" s="37">
        <v>2541663</v>
      </c>
      <c r="S634" s="12">
        <v>7.0000000000000007E-2</v>
      </c>
      <c r="T634" s="37">
        <v>118216</v>
      </c>
      <c r="U634" s="12">
        <v>0</v>
      </c>
      <c r="V634" s="37">
        <v>2978822</v>
      </c>
      <c r="W634" s="12">
        <v>0.08</v>
      </c>
      <c r="X634" s="37">
        <v>4596976</v>
      </c>
      <c r="Y634" s="12">
        <v>0.13</v>
      </c>
      <c r="Z634" s="37"/>
      <c r="AB634" s="37">
        <v>1269603</v>
      </c>
      <c r="AC634" s="12">
        <v>0.04</v>
      </c>
      <c r="AD634" s="37"/>
      <c r="AF634" s="37">
        <v>356794</v>
      </c>
      <c r="AG634" s="12">
        <v>0.01</v>
      </c>
      <c r="AH634" s="37">
        <v>5087442</v>
      </c>
      <c r="AI634" s="12">
        <v>0.14000000000000001</v>
      </c>
      <c r="AJ634" s="12">
        <v>87883</v>
      </c>
      <c r="AK634" s="12">
        <v>136900</v>
      </c>
      <c r="AL634" s="12">
        <v>1050116</v>
      </c>
      <c r="AM634" s="12">
        <v>512400</v>
      </c>
      <c r="AN634" s="37">
        <v>9839518</v>
      </c>
      <c r="AO634" s="12">
        <v>0.27</v>
      </c>
      <c r="AP634" s="37">
        <v>5966659</v>
      </c>
      <c r="AQ634" s="12">
        <v>0.17</v>
      </c>
      <c r="AR634" s="37"/>
      <c r="AT634" s="37"/>
      <c r="AV634" s="37"/>
      <c r="AX634" s="37">
        <v>1177059</v>
      </c>
      <c r="AY634" s="12">
        <v>0.03</v>
      </c>
      <c r="AZ634" s="12">
        <v>240096</v>
      </c>
      <c r="BA634" s="12">
        <v>44989</v>
      </c>
      <c r="BF634" s="12">
        <v>26450</v>
      </c>
      <c r="BG634" s="12">
        <v>445979</v>
      </c>
      <c r="BH634" s="12">
        <v>25842</v>
      </c>
      <c r="BI634" s="12">
        <v>58425</v>
      </c>
      <c r="BK634" s="12">
        <v>859</v>
      </c>
      <c r="BN634" s="12">
        <v>0</v>
      </c>
      <c r="BO634" s="12">
        <v>0</v>
      </c>
      <c r="BP634" s="12">
        <v>0</v>
      </c>
      <c r="BQ634" s="12">
        <v>0.01</v>
      </c>
      <c r="BR634" s="12">
        <v>0</v>
      </c>
      <c r="BS634" s="12">
        <v>0</v>
      </c>
      <c r="BT634" s="12">
        <v>0</v>
      </c>
      <c r="BU634" s="12">
        <v>0.01</v>
      </c>
      <c r="BV634" s="12">
        <v>0.02</v>
      </c>
      <c r="BW634" s="12">
        <v>0.02</v>
      </c>
      <c r="BX634" s="12">
        <v>0</v>
      </c>
      <c r="BY634" s="12">
        <v>0.01</v>
      </c>
      <c r="BZ634" s="12">
        <v>0</v>
      </c>
      <c r="CE634" s="12">
        <v>0</v>
      </c>
      <c r="CG634" s="12" t="s">
        <v>940</v>
      </c>
      <c r="CH634" s="12">
        <v>49.006999999999998</v>
      </c>
      <c r="CI634" s="12" t="s">
        <v>953</v>
      </c>
      <c r="CJ634" s="12"/>
      <c r="CK634" s="12" t="s">
        <v>954</v>
      </c>
      <c r="CL634" s="37">
        <v>3612443509</v>
      </c>
      <c r="CM634" s="12">
        <v>682</v>
      </c>
      <c r="CN634" s="12" t="s">
        <v>1506</v>
      </c>
      <c r="CO634" s="12" t="s">
        <v>1507</v>
      </c>
      <c r="CP634" s="12">
        <v>31076.536988510379</v>
      </c>
      <c r="CQ634" s="12">
        <v>97</v>
      </c>
      <c r="CS634" s="12"/>
      <c r="CT634" s="36" t="str">
        <f t="shared" si="9"/>
        <v>1bn - 50bn</v>
      </c>
      <c r="CU634" s="36" t="str">
        <f>VLOOKUP(CK634,Mapping!B:C,2,FALSE)</f>
        <v>EU</v>
      </c>
    </row>
    <row r="635" spans="1:99" ht="16" customHeight="1" x14ac:dyDescent="0.35">
      <c r="A635" s="12" t="s">
        <v>1627</v>
      </c>
      <c r="B635" s="12" t="s">
        <v>933</v>
      </c>
      <c r="C635" s="12">
        <v>547</v>
      </c>
      <c r="D635" s="12">
        <v>0</v>
      </c>
      <c r="E635" s="37">
        <v>42495518</v>
      </c>
      <c r="G635" s="37">
        <v>0</v>
      </c>
      <c r="H635" s="12">
        <v>0</v>
      </c>
      <c r="I635" s="37"/>
      <c r="K635" s="37">
        <v>20988693</v>
      </c>
      <c r="L635" s="12">
        <v>1.47</v>
      </c>
      <c r="M635" s="37"/>
      <c r="O635" s="37"/>
      <c r="R635" s="37">
        <v>2799466</v>
      </c>
      <c r="S635" s="12">
        <v>0.2</v>
      </c>
      <c r="T635" s="37"/>
      <c r="V635" s="37"/>
      <c r="X635" s="37">
        <v>663557</v>
      </c>
      <c r="Y635" s="12">
        <v>0.05</v>
      </c>
      <c r="Z635" s="37">
        <v>0</v>
      </c>
      <c r="AA635" s="12">
        <v>0</v>
      </c>
      <c r="AB635" s="37"/>
      <c r="AD635" s="37">
        <v>2613461</v>
      </c>
      <c r="AE635" s="12">
        <v>0.18</v>
      </c>
      <c r="AF635" s="37"/>
      <c r="AH635" s="37"/>
      <c r="AN635" s="37"/>
      <c r="AP635" s="37"/>
      <c r="AR635" s="37">
        <v>15430341</v>
      </c>
      <c r="AS635" s="12">
        <v>1.08</v>
      </c>
      <c r="AT635" s="37"/>
      <c r="AV635" s="37"/>
      <c r="AX635" s="37"/>
      <c r="AZ635" s="12">
        <v>210880</v>
      </c>
      <c r="BA635" s="12">
        <v>6494</v>
      </c>
      <c r="BC635" s="12">
        <v>0</v>
      </c>
      <c r="BE635" s="12">
        <v>413793</v>
      </c>
      <c r="BG635" s="12">
        <v>339800</v>
      </c>
      <c r="BJ635" s="12">
        <v>20002</v>
      </c>
      <c r="BM635" s="12">
        <v>0.46</v>
      </c>
      <c r="BN635" s="12">
        <v>0</v>
      </c>
      <c r="BS635" s="12">
        <v>0</v>
      </c>
      <c r="BX635" s="12">
        <v>0</v>
      </c>
      <c r="BZ635" s="12">
        <v>0</v>
      </c>
      <c r="CB635" s="12">
        <v>0.01</v>
      </c>
      <c r="CD635" s="12">
        <v>0</v>
      </c>
      <c r="CG635" s="12" t="s">
        <v>940</v>
      </c>
      <c r="CH635" s="12">
        <v>67.989000000000004</v>
      </c>
      <c r="CI635" s="12" t="s">
        <v>988</v>
      </c>
      <c r="CJ635" s="12"/>
      <c r="CK635" s="12" t="s">
        <v>988</v>
      </c>
      <c r="CL635" s="37">
        <v>988463950</v>
      </c>
      <c r="CM635" s="12">
        <v>351</v>
      </c>
      <c r="CN635" s="12" t="s">
        <v>1506</v>
      </c>
      <c r="CO635" s="12" t="s">
        <v>1515</v>
      </c>
      <c r="CP635" s="12">
        <v>490550.55432372505</v>
      </c>
      <c r="CQ635" s="12">
        <v>93</v>
      </c>
      <c r="CR635" s="12">
        <v>41856.145833333336</v>
      </c>
      <c r="CS635" s="12"/>
      <c r="CT635" s="36" t="str">
        <f t="shared" si="9"/>
        <v>500mn - 1bn</v>
      </c>
      <c r="CU635" s="36" t="str">
        <f>VLOOKUP(CK635,Mapping!B:C,2,FALSE)</f>
        <v>SG</v>
      </c>
    </row>
    <row r="636" spans="1:99" ht="16" customHeight="1" x14ac:dyDescent="0.35">
      <c r="A636" s="12" t="s">
        <v>1628</v>
      </c>
      <c r="B636" s="12" t="s">
        <v>925</v>
      </c>
      <c r="C636" s="12">
        <v>547</v>
      </c>
      <c r="D636" s="12">
        <v>0</v>
      </c>
      <c r="E636" s="37">
        <v>19052190</v>
      </c>
      <c r="G636" s="37">
        <v>0</v>
      </c>
      <c r="H636" s="12">
        <v>0</v>
      </c>
      <c r="I636" s="37"/>
      <c r="K636" s="37"/>
      <c r="M636" s="37"/>
      <c r="O636" s="37"/>
      <c r="Q636" s="12">
        <v>30952</v>
      </c>
      <c r="R636" s="37"/>
      <c r="T636" s="37"/>
      <c r="V636" s="37"/>
      <c r="X636" s="37">
        <v>4380837</v>
      </c>
      <c r="Y636" s="12">
        <v>0.03</v>
      </c>
      <c r="Z636" s="37"/>
      <c r="AB636" s="37"/>
      <c r="AD636" s="37"/>
      <c r="AF636" s="37"/>
      <c r="AH636" s="37">
        <v>4344423</v>
      </c>
      <c r="AI636" s="12">
        <v>0.03</v>
      </c>
      <c r="AN636" s="37">
        <v>9759156</v>
      </c>
      <c r="AO636" s="12">
        <v>7.0000000000000007E-2</v>
      </c>
      <c r="AP636" s="37">
        <v>567774</v>
      </c>
      <c r="AQ636" s="12">
        <v>0</v>
      </c>
      <c r="AR636" s="37"/>
      <c r="AT636" s="37"/>
      <c r="AV636" s="37"/>
      <c r="AX636" s="37"/>
      <c r="BA636" s="12">
        <v>43861</v>
      </c>
      <c r="BH636" s="12">
        <v>2286</v>
      </c>
      <c r="BI636" s="12">
        <v>57966</v>
      </c>
      <c r="BN636" s="12">
        <v>0</v>
      </c>
      <c r="BQ636" s="12">
        <v>0.01</v>
      </c>
      <c r="BV636" s="12">
        <v>0</v>
      </c>
      <c r="BY636" s="12">
        <v>0.01</v>
      </c>
      <c r="BZ636" s="12">
        <v>0</v>
      </c>
      <c r="CG636" s="12" t="s">
        <v>934</v>
      </c>
      <c r="CH636" s="12">
        <v>43.697000000000003</v>
      </c>
      <c r="CI636" s="12" t="s">
        <v>1165</v>
      </c>
      <c r="CJ636" s="12"/>
      <c r="CK636" s="12" t="s">
        <v>1167</v>
      </c>
      <c r="CL636" s="37">
        <v>14621390696</v>
      </c>
      <c r="CM636" s="12">
        <v>10250</v>
      </c>
      <c r="CN636" s="12" t="s">
        <v>1506</v>
      </c>
      <c r="CO636" s="12" t="s">
        <v>1507</v>
      </c>
      <c r="CP636" s="12">
        <v>1223597.3594033462</v>
      </c>
      <c r="CQ636" s="12">
        <v>46</v>
      </c>
      <c r="CS636" s="12"/>
      <c r="CT636" s="36" t="str">
        <f t="shared" si="9"/>
        <v>1bn - 50bn</v>
      </c>
      <c r="CU636" s="36" t="str">
        <f>VLOOKUP(CK636,Mapping!B:C,2,FALSE)</f>
        <v>Asia</v>
      </c>
    </row>
    <row r="637" spans="1:99" ht="16" customHeight="1" x14ac:dyDescent="0.35">
      <c r="A637" s="12" t="s">
        <v>1629</v>
      </c>
      <c r="B637" s="12" t="s">
        <v>925</v>
      </c>
      <c r="C637" s="12">
        <v>547</v>
      </c>
      <c r="D637" s="12">
        <v>0</v>
      </c>
      <c r="E637" s="37">
        <v>27345313</v>
      </c>
      <c r="G637" s="37">
        <v>0</v>
      </c>
      <c r="H637" s="12">
        <v>0</v>
      </c>
      <c r="I637" s="37"/>
      <c r="K637" s="37">
        <v>15601581</v>
      </c>
      <c r="L637" s="12">
        <v>0.26</v>
      </c>
      <c r="M637" s="37"/>
      <c r="O637" s="37">
        <v>4016061</v>
      </c>
      <c r="P637" s="12">
        <v>7.0000000000000007E-2</v>
      </c>
      <c r="Q637" s="12">
        <v>0</v>
      </c>
      <c r="R637" s="37"/>
      <c r="T637" s="37"/>
      <c r="V637" s="37">
        <v>5618301</v>
      </c>
      <c r="W637" s="12">
        <v>0.09</v>
      </c>
      <c r="X637" s="37"/>
      <c r="Z637" s="37"/>
      <c r="AB637" s="37"/>
      <c r="AD637" s="37"/>
      <c r="AF637" s="37"/>
      <c r="AH637" s="37">
        <v>0</v>
      </c>
      <c r="AI637" s="12">
        <v>0</v>
      </c>
      <c r="AK637" s="12">
        <v>203721</v>
      </c>
      <c r="AL637" s="12">
        <v>218843</v>
      </c>
      <c r="AN637" s="37">
        <v>2109370</v>
      </c>
      <c r="AO637" s="12">
        <v>0.03</v>
      </c>
      <c r="AP637" s="37"/>
      <c r="AR637" s="37"/>
      <c r="AT637" s="37"/>
      <c r="AV637" s="37"/>
      <c r="AX637" s="37"/>
      <c r="BG637" s="12">
        <v>202676</v>
      </c>
      <c r="BI637" s="12">
        <v>12525</v>
      </c>
      <c r="BN637" s="12">
        <v>0</v>
      </c>
      <c r="BQ637" s="12">
        <v>0</v>
      </c>
      <c r="BS637" s="12">
        <v>0</v>
      </c>
      <c r="BT637" s="12">
        <v>0.01</v>
      </c>
      <c r="BU637" s="12">
        <v>0</v>
      </c>
      <c r="BY637" s="12">
        <v>0</v>
      </c>
      <c r="CG637" s="12" t="s">
        <v>963</v>
      </c>
      <c r="CH637" s="12">
        <v>69.841999999999999</v>
      </c>
      <c r="CI637" s="12" t="s">
        <v>1098</v>
      </c>
      <c r="CJ637" s="12"/>
      <c r="CK637" s="12" t="s">
        <v>1099</v>
      </c>
      <c r="CL637" s="37">
        <v>6078132774</v>
      </c>
      <c r="CM637" s="12">
        <v>1311</v>
      </c>
      <c r="CN637" s="12" t="s">
        <v>1506</v>
      </c>
      <c r="CO637" s="12" t="s">
        <v>1507</v>
      </c>
      <c r="CP637" s="12">
        <v>533101.18927635555</v>
      </c>
      <c r="CQ637" s="12">
        <v>61</v>
      </c>
      <c r="CS637" s="12"/>
      <c r="CT637" s="36" t="str">
        <f t="shared" si="9"/>
        <v>1bn - 50bn</v>
      </c>
      <c r="CU637" s="36" t="str">
        <f>VLOOKUP(CK637,Mapping!B:C,2,FALSE)</f>
        <v>Asia</v>
      </c>
    </row>
    <row r="638" spans="1:99" ht="16" customHeight="1" x14ac:dyDescent="0.35">
      <c r="A638" s="12" t="s">
        <v>1630</v>
      </c>
      <c r="B638" s="12" t="s">
        <v>925</v>
      </c>
      <c r="C638" s="12">
        <v>547</v>
      </c>
      <c r="D638" s="12">
        <v>0</v>
      </c>
      <c r="E638" s="37">
        <v>797950</v>
      </c>
      <c r="G638" s="37">
        <v>0</v>
      </c>
      <c r="H638" s="12">
        <v>0</v>
      </c>
      <c r="I638" s="37"/>
      <c r="K638" s="37"/>
      <c r="M638" s="37">
        <v>0</v>
      </c>
      <c r="N638" s="12">
        <v>0</v>
      </c>
      <c r="O638" s="37"/>
      <c r="R638" s="37"/>
      <c r="T638" s="37"/>
      <c r="V638" s="37"/>
      <c r="X638" s="37"/>
      <c r="Z638" s="37"/>
      <c r="AB638" s="37"/>
      <c r="AD638" s="37">
        <v>383173</v>
      </c>
      <c r="AE638" s="12">
        <v>0.01</v>
      </c>
      <c r="AF638" s="37"/>
      <c r="AH638" s="37"/>
      <c r="AN638" s="37">
        <v>0</v>
      </c>
      <c r="AO638" s="12">
        <v>0</v>
      </c>
      <c r="AP638" s="37">
        <v>0</v>
      </c>
      <c r="AQ638" s="12">
        <v>0</v>
      </c>
      <c r="AR638" s="37">
        <v>414777</v>
      </c>
      <c r="AS638" s="12">
        <v>0.02</v>
      </c>
      <c r="AT638" s="37"/>
      <c r="AV638" s="37"/>
      <c r="AX638" s="37"/>
      <c r="BB638" s="12">
        <v>0</v>
      </c>
      <c r="BE638" s="12">
        <v>11123</v>
      </c>
      <c r="BH638" s="12">
        <v>0</v>
      </c>
      <c r="BI638" s="12">
        <v>0</v>
      </c>
      <c r="BJ638" s="12">
        <v>3439</v>
      </c>
      <c r="BM638" s="12">
        <v>0.01</v>
      </c>
      <c r="BN638" s="12">
        <v>0</v>
      </c>
      <c r="BV638" s="12">
        <v>0</v>
      </c>
      <c r="BY638" s="12">
        <v>0</v>
      </c>
      <c r="CB638" s="12">
        <v>0</v>
      </c>
      <c r="CC638" s="12">
        <v>0</v>
      </c>
      <c r="CG638" s="12" t="s">
        <v>976</v>
      </c>
      <c r="CH638" s="12">
        <v>203.33199999999999</v>
      </c>
      <c r="CI638" s="12" t="s">
        <v>1282</v>
      </c>
      <c r="CJ638" s="12" t="s">
        <v>946</v>
      </c>
      <c r="CK638" s="12" t="s">
        <v>932</v>
      </c>
      <c r="CL638" s="37">
        <v>2657858373</v>
      </c>
      <c r="CM638" s="12">
        <v>10835</v>
      </c>
      <c r="CN638" s="12" t="s">
        <v>1513</v>
      </c>
      <c r="CO638" s="12" t="s">
        <v>1507</v>
      </c>
      <c r="CP638" s="12">
        <v>101380.70953436807</v>
      </c>
      <c r="CQ638" s="12">
        <v>46</v>
      </c>
      <c r="CS638" s="12"/>
      <c r="CT638" s="36" t="str">
        <f t="shared" si="9"/>
        <v>1bn - 50bn</v>
      </c>
      <c r="CU638" s="36" t="str">
        <f>VLOOKUP(CK638,Mapping!B:C,2,FALSE)</f>
        <v>US/CA</v>
      </c>
    </row>
    <row r="639" spans="1:99" ht="16" customHeight="1" x14ac:dyDescent="0.35">
      <c r="A639" s="12" t="s">
        <v>1631</v>
      </c>
      <c r="B639" s="12" t="s">
        <v>933</v>
      </c>
      <c r="C639" s="12">
        <v>547</v>
      </c>
      <c r="D639" s="12">
        <v>0</v>
      </c>
      <c r="E639" s="37">
        <v>6394834</v>
      </c>
      <c r="G639" s="37">
        <v>0</v>
      </c>
      <c r="H639" s="12">
        <v>0</v>
      </c>
      <c r="I639" s="37"/>
      <c r="K639" s="37"/>
      <c r="M639" s="37"/>
      <c r="O639" s="37"/>
      <c r="R639" s="37"/>
      <c r="T639" s="37"/>
      <c r="V639" s="37"/>
      <c r="X639" s="37">
        <v>580382</v>
      </c>
      <c r="Y639" s="12">
        <v>0.01</v>
      </c>
      <c r="Z639" s="37"/>
      <c r="AB639" s="37"/>
      <c r="AD639" s="37"/>
      <c r="AF639" s="37"/>
      <c r="AH639" s="37"/>
      <c r="AN639" s="37">
        <v>5814452</v>
      </c>
      <c r="AO639" s="12">
        <v>0.12</v>
      </c>
      <c r="AP639" s="37"/>
      <c r="AR639" s="37">
        <v>0</v>
      </c>
      <c r="AS639" s="12">
        <v>0</v>
      </c>
      <c r="AT639" s="37"/>
      <c r="AV639" s="37"/>
      <c r="AX639" s="37"/>
      <c r="BA639" s="12">
        <v>5680</v>
      </c>
      <c r="BE639" s="12">
        <v>0</v>
      </c>
      <c r="BI639" s="12">
        <v>34525</v>
      </c>
      <c r="BM639" s="12">
        <v>0</v>
      </c>
      <c r="BN639" s="12">
        <v>0</v>
      </c>
      <c r="BY639" s="12">
        <v>0</v>
      </c>
      <c r="BZ639" s="12">
        <v>0</v>
      </c>
      <c r="CG639" s="12" t="s">
        <v>940</v>
      </c>
      <c r="CH639" s="12">
        <v>46.161000000000001</v>
      </c>
      <c r="CI639" s="12" t="s">
        <v>983</v>
      </c>
      <c r="CJ639" s="12" t="s">
        <v>984</v>
      </c>
      <c r="CK639" s="12" t="s">
        <v>985</v>
      </c>
      <c r="CL639" s="37">
        <v>4750352623</v>
      </c>
      <c r="CM639" s="12">
        <v>723</v>
      </c>
      <c r="CN639" s="12" t="s">
        <v>1509</v>
      </c>
      <c r="CO639" s="12" t="s">
        <v>1507</v>
      </c>
      <c r="CP639" s="12">
        <v>150221.28603104214</v>
      </c>
      <c r="CQ639" s="12">
        <v>68</v>
      </c>
      <c r="CS639" s="12"/>
      <c r="CT639" s="36" t="str">
        <f t="shared" si="9"/>
        <v>1bn - 50bn</v>
      </c>
      <c r="CU639" s="36" t="str">
        <f>VLOOKUP(CK639,Mapping!B:C,2,FALSE)</f>
        <v>US/CA</v>
      </c>
    </row>
    <row r="640" spans="1:99" ht="16" customHeight="1" x14ac:dyDescent="0.35">
      <c r="A640" s="12" t="s">
        <v>1632</v>
      </c>
      <c r="B640" s="12" t="s">
        <v>925</v>
      </c>
      <c r="C640" s="12">
        <v>547</v>
      </c>
      <c r="D640" s="12">
        <v>0</v>
      </c>
      <c r="E640" s="37">
        <v>388875</v>
      </c>
      <c r="G640" s="37">
        <v>0</v>
      </c>
      <c r="H640" s="12">
        <v>0</v>
      </c>
      <c r="I640" s="37"/>
      <c r="K640" s="37"/>
      <c r="M640" s="37"/>
      <c r="O640" s="37"/>
      <c r="R640" s="37"/>
      <c r="T640" s="37"/>
      <c r="V640" s="37"/>
      <c r="X640" s="37"/>
      <c r="Z640" s="37">
        <v>388875</v>
      </c>
      <c r="AA640" s="12">
        <v>7.0000000000000007E-2</v>
      </c>
      <c r="AB640" s="37"/>
      <c r="AD640" s="37"/>
      <c r="AF640" s="37"/>
      <c r="AH640" s="37"/>
      <c r="AN640" s="37"/>
      <c r="AP640" s="37"/>
      <c r="AR640" s="37"/>
      <c r="AT640" s="37">
        <v>0</v>
      </c>
      <c r="AU640" s="12">
        <v>0</v>
      </c>
      <c r="AV640" s="37"/>
      <c r="AX640" s="37"/>
      <c r="BC640" s="12">
        <v>13151</v>
      </c>
      <c r="BD640" s="12">
        <v>0</v>
      </c>
      <c r="BN640" s="12">
        <v>0</v>
      </c>
      <c r="CD640" s="12">
        <v>0</v>
      </c>
      <c r="CF640" s="12">
        <v>0</v>
      </c>
      <c r="CG640" s="12" t="s">
        <v>998</v>
      </c>
      <c r="CH640" s="12">
        <v>247.041</v>
      </c>
      <c r="CI640" s="12" t="s">
        <v>997</v>
      </c>
      <c r="CJ640" s="12"/>
      <c r="CK640" s="12" t="s">
        <v>970</v>
      </c>
      <c r="CL640" s="37">
        <v>594332778</v>
      </c>
      <c r="CN640" s="12" t="s">
        <v>998</v>
      </c>
      <c r="CS640" s="12"/>
      <c r="CT640" s="36" t="str">
        <f t="shared" si="9"/>
        <v>500mn - 1bn</v>
      </c>
      <c r="CU640" s="36" t="str">
        <f>VLOOKUP(CK640,Mapping!B:C,2,FALSE)</f>
        <v>EU</v>
      </c>
    </row>
    <row r="641" spans="1:99" ht="16" customHeight="1" x14ac:dyDescent="0.35">
      <c r="A641" s="12" t="s">
        <v>1633</v>
      </c>
      <c r="B641" s="12" t="s">
        <v>925</v>
      </c>
      <c r="C641" s="12">
        <v>547</v>
      </c>
      <c r="D641" s="12">
        <v>0</v>
      </c>
      <c r="E641" s="37">
        <v>675805</v>
      </c>
      <c r="G641" s="37">
        <v>0</v>
      </c>
      <c r="H641" s="12">
        <v>0</v>
      </c>
      <c r="I641" s="37"/>
      <c r="K641" s="37"/>
      <c r="M641" s="37">
        <v>10664</v>
      </c>
      <c r="N641" s="12">
        <v>0.01</v>
      </c>
      <c r="O641" s="37"/>
      <c r="Q641" s="12">
        <v>231</v>
      </c>
      <c r="R641" s="37"/>
      <c r="T641" s="37">
        <v>0</v>
      </c>
      <c r="U641" s="12">
        <v>0</v>
      </c>
      <c r="V641" s="37"/>
      <c r="X641" s="37">
        <v>0</v>
      </c>
      <c r="Y641" s="12">
        <v>0</v>
      </c>
      <c r="Z641" s="37">
        <v>0</v>
      </c>
      <c r="AA641" s="12">
        <v>0</v>
      </c>
      <c r="AB641" s="37"/>
      <c r="AD641" s="37">
        <v>538493</v>
      </c>
      <c r="AE641" s="12">
        <v>0.32</v>
      </c>
      <c r="AF641" s="37"/>
      <c r="AH641" s="37">
        <v>29171</v>
      </c>
      <c r="AI641" s="12">
        <v>0.02</v>
      </c>
      <c r="AN641" s="37">
        <v>96837</v>
      </c>
      <c r="AO641" s="12">
        <v>0.06</v>
      </c>
      <c r="AP641" s="37">
        <v>0</v>
      </c>
      <c r="AQ641" s="12">
        <v>0</v>
      </c>
      <c r="AR641" s="37"/>
      <c r="AT641" s="37">
        <v>640</v>
      </c>
      <c r="AU641" s="12">
        <v>0</v>
      </c>
      <c r="AV641" s="37"/>
      <c r="AX641" s="37"/>
      <c r="BA641" s="12">
        <v>0</v>
      </c>
      <c r="BB641" s="12">
        <v>85</v>
      </c>
      <c r="BC641" s="12">
        <v>0</v>
      </c>
      <c r="BD641" s="12">
        <v>60</v>
      </c>
      <c r="BH641" s="12">
        <v>0</v>
      </c>
      <c r="BI641" s="12">
        <v>575</v>
      </c>
      <c r="BJ641" s="12">
        <v>4833</v>
      </c>
      <c r="BK641" s="12">
        <v>0</v>
      </c>
      <c r="BN641" s="12">
        <v>0</v>
      </c>
      <c r="BQ641" s="12">
        <v>0</v>
      </c>
      <c r="BV641" s="12">
        <v>0</v>
      </c>
      <c r="BY641" s="12">
        <v>0</v>
      </c>
      <c r="BZ641" s="12">
        <v>0</v>
      </c>
      <c r="CB641" s="12">
        <v>0</v>
      </c>
      <c r="CC641" s="12">
        <v>0</v>
      </c>
      <c r="CD641" s="12">
        <v>0</v>
      </c>
      <c r="CE641" s="12">
        <v>0</v>
      </c>
      <c r="CF641" s="12">
        <v>0</v>
      </c>
      <c r="CG641" s="12" t="s">
        <v>998</v>
      </c>
      <c r="CH641" s="12">
        <v>141.40199999999999</v>
      </c>
      <c r="CI641" s="12" t="s">
        <v>1634</v>
      </c>
      <c r="CJ641" s="12" t="s">
        <v>972</v>
      </c>
      <c r="CK641" s="12" t="s">
        <v>932</v>
      </c>
      <c r="CL641" s="37">
        <v>168339545</v>
      </c>
      <c r="CN641" s="12" t="s">
        <v>998</v>
      </c>
      <c r="CS641" s="12"/>
      <c r="CT641" s="36" t="str">
        <f t="shared" si="9"/>
        <v>500mn</v>
      </c>
      <c r="CU641" s="36" t="str">
        <f>VLOOKUP(CK641,Mapping!B:C,2,FALSE)</f>
        <v>US/CA</v>
      </c>
    </row>
    <row r="642" spans="1:99" ht="16" customHeight="1" x14ac:dyDescent="0.35">
      <c r="A642" s="12" t="s">
        <v>1635</v>
      </c>
      <c r="B642" s="12" t="s">
        <v>925</v>
      </c>
      <c r="C642" s="12">
        <v>547</v>
      </c>
      <c r="D642" s="12">
        <v>0</v>
      </c>
      <c r="E642" s="37">
        <v>5587507</v>
      </c>
      <c r="G642" s="37">
        <v>0</v>
      </c>
      <c r="H642" s="12">
        <v>0</v>
      </c>
      <c r="I642" s="37"/>
      <c r="K642" s="37"/>
      <c r="M642" s="37">
        <v>2600786</v>
      </c>
      <c r="N642" s="12">
        <v>2.96</v>
      </c>
      <c r="O642" s="37"/>
      <c r="R642" s="37"/>
      <c r="T642" s="37">
        <v>0</v>
      </c>
      <c r="U642" s="12">
        <v>0</v>
      </c>
      <c r="V642" s="37"/>
      <c r="X642" s="37">
        <v>2986721</v>
      </c>
      <c r="Y642" s="12">
        <v>3.4</v>
      </c>
      <c r="Z642" s="37">
        <v>0</v>
      </c>
      <c r="AA642" s="12">
        <v>0</v>
      </c>
      <c r="AB642" s="37"/>
      <c r="AD642" s="37">
        <v>0</v>
      </c>
      <c r="AE642" s="12">
        <v>0</v>
      </c>
      <c r="AF642" s="37"/>
      <c r="AH642" s="37"/>
      <c r="AN642" s="37"/>
      <c r="AP642" s="37"/>
      <c r="AR642" s="37"/>
      <c r="AT642" s="37"/>
      <c r="AV642" s="37"/>
      <c r="AX642" s="37"/>
      <c r="BA642" s="12">
        <v>29230</v>
      </c>
      <c r="BB642" s="12">
        <v>20730</v>
      </c>
      <c r="BC642" s="12">
        <v>0</v>
      </c>
      <c r="BJ642" s="12">
        <v>0</v>
      </c>
      <c r="BK642" s="12">
        <v>0</v>
      </c>
      <c r="BN642" s="12">
        <v>0</v>
      </c>
      <c r="BZ642" s="12">
        <v>0</v>
      </c>
      <c r="CB642" s="12">
        <v>0</v>
      </c>
      <c r="CC642" s="12">
        <v>0</v>
      </c>
      <c r="CD642" s="12">
        <v>0</v>
      </c>
      <c r="CE642" s="12">
        <v>0</v>
      </c>
      <c r="CG642" s="12" t="s">
        <v>976</v>
      </c>
      <c r="CH642" s="12">
        <v>128.84899999999999</v>
      </c>
      <c r="CI642" s="12" t="s">
        <v>950</v>
      </c>
      <c r="CJ642" s="12"/>
      <c r="CK642" s="12" t="s">
        <v>951</v>
      </c>
      <c r="CL642" s="37">
        <v>87974122</v>
      </c>
      <c r="CM642" s="12">
        <v>12261</v>
      </c>
      <c r="CN642" s="12" t="s">
        <v>1513</v>
      </c>
      <c r="CO642" s="12" t="s">
        <v>1507</v>
      </c>
      <c r="CP642" s="12">
        <v>12908.99012295908</v>
      </c>
      <c r="CQ642" s="12">
        <v>80</v>
      </c>
      <c r="CS642" s="12"/>
      <c r="CT642" s="36" t="str">
        <f t="shared" si="9"/>
        <v>500mn</v>
      </c>
      <c r="CU642" s="36" t="str">
        <f>VLOOKUP(CK642,Mapping!B:C,2,FALSE)</f>
        <v>HK</v>
      </c>
    </row>
    <row r="643" spans="1:99" ht="16" customHeight="1" x14ac:dyDescent="0.35">
      <c r="A643" s="12" t="s">
        <v>1636</v>
      </c>
      <c r="B643" s="12" t="s">
        <v>925</v>
      </c>
      <c r="C643" s="12">
        <v>547</v>
      </c>
      <c r="D643" s="12">
        <v>0</v>
      </c>
      <c r="E643" s="37">
        <v>9128245</v>
      </c>
      <c r="G643" s="37">
        <v>0</v>
      </c>
      <c r="H643" s="12">
        <v>0</v>
      </c>
      <c r="I643" s="37"/>
      <c r="K643" s="37"/>
      <c r="M643" s="37">
        <v>1873243</v>
      </c>
      <c r="N643" s="12">
        <v>0.01</v>
      </c>
      <c r="O643" s="37"/>
      <c r="Q643" s="12">
        <v>8685</v>
      </c>
      <c r="R643" s="37"/>
      <c r="T643" s="37">
        <v>250746</v>
      </c>
      <c r="U643" s="12">
        <v>0</v>
      </c>
      <c r="V643" s="37"/>
      <c r="X643" s="37"/>
      <c r="Z643" s="37"/>
      <c r="AB643" s="37"/>
      <c r="AD643" s="37">
        <v>966457</v>
      </c>
      <c r="AE643" s="12">
        <v>0.01</v>
      </c>
      <c r="AF643" s="37"/>
      <c r="AH643" s="37">
        <v>1096742</v>
      </c>
      <c r="AI643" s="12">
        <v>0.01</v>
      </c>
      <c r="AN643" s="37">
        <v>2614609</v>
      </c>
      <c r="AO643" s="12">
        <v>0.02</v>
      </c>
      <c r="AP643" s="37">
        <v>2326448</v>
      </c>
      <c r="AQ643" s="12">
        <v>0.02</v>
      </c>
      <c r="AR643" s="37"/>
      <c r="AT643" s="37"/>
      <c r="AV643" s="37"/>
      <c r="AX643" s="37"/>
      <c r="BB643" s="12">
        <v>14931</v>
      </c>
      <c r="BH643" s="12">
        <v>10076</v>
      </c>
      <c r="BI643" s="12">
        <v>15525</v>
      </c>
      <c r="BJ643" s="12">
        <v>8674</v>
      </c>
      <c r="BK643" s="12">
        <v>2240</v>
      </c>
      <c r="BN643" s="12">
        <v>0</v>
      </c>
      <c r="BQ643" s="12">
        <v>0</v>
      </c>
      <c r="BV643" s="12">
        <v>0.01</v>
      </c>
      <c r="BY643" s="12">
        <v>0</v>
      </c>
      <c r="CB643" s="12">
        <v>0</v>
      </c>
      <c r="CC643" s="12">
        <v>0</v>
      </c>
      <c r="CE643" s="12">
        <v>0</v>
      </c>
      <c r="CG643" s="12" t="s">
        <v>929</v>
      </c>
      <c r="CH643" s="12">
        <v>63.878</v>
      </c>
      <c r="CI643" s="12" t="s">
        <v>941</v>
      </c>
      <c r="CJ643" s="12" t="s">
        <v>941</v>
      </c>
      <c r="CK643" s="12" t="s">
        <v>932</v>
      </c>
      <c r="CL643" s="37">
        <v>12800928524</v>
      </c>
      <c r="CM643" s="12">
        <v>1220</v>
      </c>
      <c r="CN643" s="12" t="s">
        <v>1509</v>
      </c>
      <c r="CO643" s="12" t="s">
        <v>1507</v>
      </c>
      <c r="CP643" s="12">
        <v>42118.645434388221</v>
      </c>
      <c r="CQ643" s="12">
        <v>70</v>
      </c>
      <c r="CS643" s="12"/>
      <c r="CT643" s="36" t="str">
        <f t="shared" ref="CT643:CT706" si="10">IF(CL643&gt;100000000000, "100bn", IF(CL643&gt;50000000000, "50bn - 100bn",IF(CL643&gt;1000000000, "1bn - 50bn", IF(CL643&gt;500000000, "500mn - 1bn", "500mn"))))</f>
        <v>1bn - 50bn</v>
      </c>
      <c r="CU643" s="36" t="str">
        <f>VLOOKUP(CK643,Mapping!B:C,2,FALSE)</f>
        <v>US/CA</v>
      </c>
    </row>
    <row r="644" spans="1:99" ht="16" customHeight="1" x14ac:dyDescent="0.35">
      <c r="A644" s="12" t="s">
        <v>1637</v>
      </c>
      <c r="B644" s="12" t="s">
        <v>925</v>
      </c>
      <c r="C644" s="12">
        <v>547</v>
      </c>
      <c r="D644" s="12">
        <v>0</v>
      </c>
      <c r="E644" s="37">
        <v>675725</v>
      </c>
      <c r="G644" s="37">
        <v>0</v>
      </c>
      <c r="H644" s="12">
        <v>0</v>
      </c>
      <c r="I644" s="37"/>
      <c r="K644" s="37"/>
      <c r="M644" s="37">
        <v>14428</v>
      </c>
      <c r="N644" s="12">
        <v>0</v>
      </c>
      <c r="O644" s="37"/>
      <c r="Q644" s="12">
        <v>718</v>
      </c>
      <c r="R644" s="37"/>
      <c r="T644" s="37">
        <v>2127</v>
      </c>
      <c r="U644" s="12">
        <v>0</v>
      </c>
      <c r="V644" s="37"/>
      <c r="X644" s="37">
        <v>3576</v>
      </c>
      <c r="Y644" s="12">
        <v>0</v>
      </c>
      <c r="Z644" s="37">
        <v>0</v>
      </c>
      <c r="AA644" s="12">
        <v>0</v>
      </c>
      <c r="AB644" s="37"/>
      <c r="AD644" s="37">
        <v>6240</v>
      </c>
      <c r="AE644" s="12">
        <v>0</v>
      </c>
      <c r="AF644" s="37"/>
      <c r="AH644" s="37">
        <v>90669</v>
      </c>
      <c r="AI644" s="12">
        <v>0.01</v>
      </c>
      <c r="AN644" s="37">
        <v>467346</v>
      </c>
      <c r="AO644" s="12">
        <v>0.04</v>
      </c>
      <c r="AP644" s="37">
        <v>88200</v>
      </c>
      <c r="AQ644" s="12">
        <v>0.01</v>
      </c>
      <c r="AR644" s="37">
        <v>1529</v>
      </c>
      <c r="AS644" s="12">
        <v>0</v>
      </c>
      <c r="AT644" s="37">
        <v>1610</v>
      </c>
      <c r="AU644" s="12">
        <v>0</v>
      </c>
      <c r="AV644" s="37"/>
      <c r="AX644" s="37"/>
      <c r="BA644" s="12">
        <v>35</v>
      </c>
      <c r="BB644" s="12">
        <v>115</v>
      </c>
      <c r="BC644" s="12">
        <v>0</v>
      </c>
      <c r="BD644" s="12">
        <v>151</v>
      </c>
      <c r="BE644" s="12">
        <v>41</v>
      </c>
      <c r="BH644" s="12">
        <v>382</v>
      </c>
      <c r="BI644" s="12">
        <v>2775</v>
      </c>
      <c r="BJ644" s="12">
        <v>56</v>
      </c>
      <c r="BK644" s="12">
        <v>19</v>
      </c>
      <c r="BM644" s="12">
        <v>0</v>
      </c>
      <c r="BN644" s="12">
        <v>0</v>
      </c>
      <c r="BQ644" s="12">
        <v>0</v>
      </c>
      <c r="BV644" s="12">
        <v>0</v>
      </c>
      <c r="BY644" s="12">
        <v>0</v>
      </c>
      <c r="BZ644" s="12">
        <v>0</v>
      </c>
      <c r="CB644" s="12">
        <v>0</v>
      </c>
      <c r="CC644" s="12">
        <v>0</v>
      </c>
      <c r="CD644" s="12">
        <v>0</v>
      </c>
      <c r="CE644" s="12">
        <v>0</v>
      </c>
      <c r="CF644" s="12">
        <v>0</v>
      </c>
      <c r="CG644" s="12" t="s">
        <v>991</v>
      </c>
      <c r="CH644" s="12">
        <v>29.521999999999998</v>
      </c>
      <c r="CI644" s="12" t="s">
        <v>1638</v>
      </c>
      <c r="CJ644" s="12" t="s">
        <v>1046</v>
      </c>
      <c r="CK644" s="12" t="s">
        <v>932</v>
      </c>
      <c r="CL644" s="37">
        <v>1301419162</v>
      </c>
      <c r="CM644" s="12">
        <v>13543</v>
      </c>
      <c r="CN644" s="12" t="s">
        <v>1509</v>
      </c>
      <c r="CO644" s="12" t="s">
        <v>1507</v>
      </c>
      <c r="CP644" s="12">
        <v>4798.709937512599</v>
      </c>
      <c r="CQ644" s="12">
        <v>57</v>
      </c>
      <c r="CS644" s="12"/>
      <c r="CT644" s="36" t="str">
        <f t="shared" si="10"/>
        <v>1bn - 50bn</v>
      </c>
      <c r="CU644" s="36" t="str">
        <f>VLOOKUP(CK644,Mapping!B:C,2,FALSE)</f>
        <v>US/CA</v>
      </c>
    </row>
    <row r="645" spans="1:99" ht="16" customHeight="1" x14ac:dyDescent="0.35">
      <c r="A645" s="12" t="s">
        <v>1639</v>
      </c>
      <c r="B645" s="12" t="s">
        <v>925</v>
      </c>
      <c r="C645" s="12">
        <v>547</v>
      </c>
      <c r="D645" s="12">
        <v>0</v>
      </c>
      <c r="E645" s="37">
        <v>3335115</v>
      </c>
      <c r="G645" s="37">
        <v>0</v>
      </c>
      <c r="H645" s="12">
        <v>0</v>
      </c>
      <c r="I645" s="37"/>
      <c r="K645" s="37"/>
      <c r="M645" s="37">
        <v>938943</v>
      </c>
      <c r="N645" s="12">
        <v>0.06</v>
      </c>
      <c r="O645" s="37"/>
      <c r="Q645" s="12">
        <v>2154</v>
      </c>
      <c r="R645" s="37"/>
      <c r="T645" s="37">
        <v>239999</v>
      </c>
      <c r="U645" s="12">
        <v>0.02</v>
      </c>
      <c r="V645" s="37"/>
      <c r="X645" s="37">
        <v>380723</v>
      </c>
      <c r="Y645" s="12">
        <v>0.03</v>
      </c>
      <c r="Z645" s="37">
        <v>236176</v>
      </c>
      <c r="AA645" s="12">
        <v>0.02</v>
      </c>
      <c r="AB645" s="37"/>
      <c r="AD645" s="37">
        <v>0</v>
      </c>
      <c r="AE645" s="12">
        <v>0</v>
      </c>
      <c r="AF645" s="37"/>
      <c r="AH645" s="37">
        <v>272007</v>
      </c>
      <c r="AI645" s="12">
        <v>0.02</v>
      </c>
      <c r="AN645" s="37">
        <v>1031528</v>
      </c>
      <c r="AO645" s="12">
        <v>7.0000000000000007E-2</v>
      </c>
      <c r="AP645" s="37">
        <v>235739</v>
      </c>
      <c r="AQ645" s="12">
        <v>0.02</v>
      </c>
      <c r="AR645" s="37"/>
      <c r="AT645" s="37"/>
      <c r="AV645" s="37"/>
      <c r="AX645" s="37"/>
      <c r="BA645" s="12">
        <v>3726</v>
      </c>
      <c r="BB645" s="12">
        <v>7484</v>
      </c>
      <c r="BC645" s="12">
        <v>7987</v>
      </c>
      <c r="BH645" s="12">
        <v>1021</v>
      </c>
      <c r="BI645" s="12">
        <v>6125</v>
      </c>
      <c r="BJ645" s="12">
        <v>0</v>
      </c>
      <c r="BK645" s="12">
        <v>2144</v>
      </c>
      <c r="BN645" s="12">
        <v>0</v>
      </c>
      <c r="BQ645" s="12">
        <v>0</v>
      </c>
      <c r="BV645" s="12">
        <v>0</v>
      </c>
      <c r="BY645" s="12">
        <v>0</v>
      </c>
      <c r="BZ645" s="12">
        <v>0</v>
      </c>
      <c r="CB645" s="12">
        <v>0</v>
      </c>
      <c r="CC645" s="12">
        <v>0</v>
      </c>
      <c r="CD645" s="12">
        <v>0</v>
      </c>
      <c r="CE645" s="12">
        <v>0</v>
      </c>
      <c r="CG645" s="12" t="s">
        <v>934</v>
      </c>
      <c r="CH645" s="12">
        <v>9.9730000000000008</v>
      </c>
      <c r="CI645" s="12" t="s">
        <v>1053</v>
      </c>
      <c r="CJ645" s="12" t="s">
        <v>1114</v>
      </c>
      <c r="CK645" s="12" t="s">
        <v>932</v>
      </c>
      <c r="CL645" s="37">
        <v>1516018293</v>
      </c>
      <c r="CM645" s="12">
        <v>12933</v>
      </c>
      <c r="CN645" s="12" t="s">
        <v>1509</v>
      </c>
      <c r="CO645" s="12" t="s">
        <v>1507</v>
      </c>
      <c r="CP645" s="12">
        <v>7832.110461600485</v>
      </c>
      <c r="CQ645" s="12">
        <v>74</v>
      </c>
      <c r="CS645" s="12"/>
      <c r="CT645" s="36" t="str">
        <f t="shared" si="10"/>
        <v>1bn - 50bn</v>
      </c>
      <c r="CU645" s="36" t="str">
        <f>VLOOKUP(CK645,Mapping!B:C,2,FALSE)</f>
        <v>US/CA</v>
      </c>
    </row>
    <row r="646" spans="1:99" ht="16" customHeight="1" x14ac:dyDescent="0.35">
      <c r="A646" s="12" t="s">
        <v>1640</v>
      </c>
      <c r="B646" s="12" t="s">
        <v>925</v>
      </c>
      <c r="C646" s="12">
        <v>547</v>
      </c>
      <c r="D646" s="12">
        <v>0</v>
      </c>
      <c r="E646" s="37">
        <v>2571316</v>
      </c>
      <c r="G646" s="37">
        <v>0</v>
      </c>
      <c r="H646" s="12">
        <v>0</v>
      </c>
      <c r="I646" s="37"/>
      <c r="K646" s="37"/>
      <c r="M646" s="37">
        <v>0</v>
      </c>
      <c r="N646" s="12">
        <v>0</v>
      </c>
      <c r="O646" s="37"/>
      <c r="R646" s="37"/>
      <c r="T646" s="37"/>
      <c r="V646" s="37"/>
      <c r="X646" s="37">
        <v>1505316</v>
      </c>
      <c r="Y646" s="12">
        <v>0.59</v>
      </c>
      <c r="Z646" s="37"/>
      <c r="AB646" s="37"/>
      <c r="AD646" s="37"/>
      <c r="AF646" s="37"/>
      <c r="AH646" s="37"/>
      <c r="AN646" s="37"/>
      <c r="AP646" s="37"/>
      <c r="AR646" s="37"/>
      <c r="AT646" s="37">
        <v>1066000</v>
      </c>
      <c r="AU646" s="12">
        <v>0.42</v>
      </c>
      <c r="AV646" s="37"/>
      <c r="AX646" s="37"/>
      <c r="BA646" s="12">
        <v>14732</v>
      </c>
      <c r="BB646" s="12">
        <v>0</v>
      </c>
      <c r="BD646" s="12">
        <v>100000</v>
      </c>
      <c r="BN646" s="12">
        <v>0</v>
      </c>
      <c r="BZ646" s="12">
        <v>0</v>
      </c>
      <c r="CC646" s="12">
        <v>0</v>
      </c>
      <c r="CF646" s="12">
        <v>0.09</v>
      </c>
      <c r="CG646" s="12"/>
      <c r="CH646" s="12">
        <v>220.88800000000001</v>
      </c>
      <c r="CI646" s="12"/>
      <c r="CJ646" s="12"/>
      <c r="CK646" s="12" t="s">
        <v>951</v>
      </c>
      <c r="CL646" s="37">
        <v>255702702</v>
      </c>
      <c r="CM646" s="12">
        <v>11439</v>
      </c>
      <c r="CN646" s="12" t="s">
        <v>1506</v>
      </c>
      <c r="CO646" s="12" t="s">
        <v>1507</v>
      </c>
      <c r="CP646" s="12">
        <v>33554.384196734529</v>
      </c>
      <c r="CQ646" s="12">
        <v>47</v>
      </c>
      <c r="CS646" s="12"/>
      <c r="CT646" s="36" t="str">
        <f t="shared" si="10"/>
        <v>500mn</v>
      </c>
      <c r="CU646" s="36" t="str">
        <f>VLOOKUP(CK646,Mapping!B:C,2,FALSE)</f>
        <v>HK</v>
      </c>
    </row>
    <row r="647" spans="1:99" ht="16" customHeight="1" x14ac:dyDescent="0.35">
      <c r="A647" s="12" t="s">
        <v>1641</v>
      </c>
      <c r="B647" s="12" t="s">
        <v>925</v>
      </c>
      <c r="C647" s="12">
        <v>547</v>
      </c>
      <c r="D647" s="12">
        <v>0</v>
      </c>
      <c r="E647" s="37">
        <v>7770513</v>
      </c>
      <c r="G647" s="37">
        <v>0</v>
      </c>
      <c r="H647" s="12">
        <v>0</v>
      </c>
      <c r="I647" s="37"/>
      <c r="K647" s="37"/>
      <c r="M647" s="37">
        <v>97984</v>
      </c>
      <c r="N647" s="12">
        <v>0.02</v>
      </c>
      <c r="O647" s="37"/>
      <c r="R647" s="37"/>
      <c r="T647" s="37"/>
      <c r="V647" s="37"/>
      <c r="X647" s="37">
        <v>6738362</v>
      </c>
      <c r="Y647" s="12">
        <v>1.58</v>
      </c>
      <c r="Z647" s="37">
        <v>839906</v>
      </c>
      <c r="AA647" s="12">
        <v>0.2</v>
      </c>
      <c r="AB647" s="37"/>
      <c r="AD647" s="37">
        <v>94261</v>
      </c>
      <c r="AE647" s="12">
        <v>0.02</v>
      </c>
      <c r="AF647" s="37"/>
      <c r="AH647" s="37"/>
      <c r="AN647" s="37"/>
      <c r="AP647" s="37"/>
      <c r="AR647" s="37"/>
      <c r="AT647" s="37"/>
      <c r="AV647" s="37"/>
      <c r="AX647" s="37"/>
      <c r="BA647" s="12">
        <v>65946</v>
      </c>
      <c r="BB647" s="12">
        <v>781</v>
      </c>
      <c r="BC647" s="12">
        <v>28404</v>
      </c>
      <c r="BJ647" s="12">
        <v>846</v>
      </c>
      <c r="BN647" s="12">
        <v>0</v>
      </c>
      <c r="BZ647" s="12">
        <v>0</v>
      </c>
      <c r="CB647" s="12">
        <v>0</v>
      </c>
      <c r="CC647" s="12">
        <v>0</v>
      </c>
      <c r="CD647" s="12">
        <v>0</v>
      </c>
      <c r="CG647" s="12" t="s">
        <v>976</v>
      </c>
      <c r="CH647" s="12">
        <v>121.182</v>
      </c>
      <c r="CI647" s="12"/>
      <c r="CJ647" s="12"/>
      <c r="CK647" s="12" t="s">
        <v>988</v>
      </c>
      <c r="CL647" s="37">
        <v>425207136</v>
      </c>
      <c r="CM647" s="12">
        <v>13161</v>
      </c>
      <c r="CN647" s="12" t="s">
        <v>1513</v>
      </c>
      <c r="CO647" s="12" t="s">
        <v>1507</v>
      </c>
      <c r="CP647" s="12">
        <v>6640.9191695222735</v>
      </c>
      <c r="CQ647" s="12">
        <v>90</v>
      </c>
      <c r="CS647" s="12"/>
      <c r="CT647" s="36" t="str">
        <f t="shared" si="10"/>
        <v>500mn</v>
      </c>
      <c r="CU647" s="36" t="str">
        <f>VLOOKUP(CK647,Mapping!B:C,2,FALSE)</f>
        <v>SG</v>
      </c>
    </row>
    <row r="648" spans="1:99" ht="16" customHeight="1" x14ac:dyDescent="0.35">
      <c r="A648" s="12" t="s">
        <v>1642</v>
      </c>
      <c r="B648" s="12" t="s">
        <v>925</v>
      </c>
      <c r="C648" s="12">
        <v>547</v>
      </c>
      <c r="D648" s="12">
        <v>0</v>
      </c>
      <c r="E648" s="37">
        <v>19632970</v>
      </c>
      <c r="G648" s="37">
        <v>0</v>
      </c>
      <c r="H648" s="12">
        <v>0</v>
      </c>
      <c r="I648" s="37"/>
      <c r="K648" s="37"/>
      <c r="M648" s="37">
        <v>1725953</v>
      </c>
      <c r="N648" s="12">
        <v>0.03</v>
      </c>
      <c r="O648" s="37"/>
      <c r="Q648" s="12">
        <v>36137</v>
      </c>
      <c r="R648" s="37"/>
      <c r="T648" s="37">
        <v>0</v>
      </c>
      <c r="U648" s="12">
        <v>0</v>
      </c>
      <c r="V648" s="37"/>
      <c r="X648" s="37">
        <v>0</v>
      </c>
      <c r="Y648" s="12">
        <v>0</v>
      </c>
      <c r="Z648" s="37">
        <v>0</v>
      </c>
      <c r="AA648" s="12">
        <v>0</v>
      </c>
      <c r="AB648" s="37"/>
      <c r="AD648" s="37">
        <v>1105175</v>
      </c>
      <c r="AE648" s="12">
        <v>0.02</v>
      </c>
      <c r="AF648" s="37"/>
      <c r="AH648" s="37">
        <v>4563380</v>
      </c>
      <c r="AI648" s="12">
        <v>7.0000000000000007E-2</v>
      </c>
      <c r="AN648" s="37">
        <v>10340546</v>
      </c>
      <c r="AO648" s="12">
        <v>0.15</v>
      </c>
      <c r="AP648" s="37">
        <v>1897916</v>
      </c>
      <c r="AQ648" s="12">
        <v>0.03</v>
      </c>
      <c r="AR648" s="37">
        <v>0</v>
      </c>
      <c r="AS648" s="12">
        <v>0</v>
      </c>
      <c r="AT648" s="37">
        <v>0</v>
      </c>
      <c r="AU648" s="12">
        <v>0</v>
      </c>
      <c r="AV648" s="37">
        <v>0</v>
      </c>
      <c r="AW648" s="12">
        <v>0</v>
      </c>
      <c r="AX648" s="37"/>
      <c r="BA648" s="12">
        <v>0</v>
      </c>
      <c r="BB648" s="12">
        <v>13757</v>
      </c>
      <c r="BC648" s="12">
        <v>0</v>
      </c>
      <c r="BD648" s="12">
        <v>0</v>
      </c>
      <c r="BE648" s="12">
        <v>0</v>
      </c>
      <c r="BH648" s="12">
        <v>8220</v>
      </c>
      <c r="BI648" s="12">
        <v>61400</v>
      </c>
      <c r="BJ648" s="12">
        <v>9919</v>
      </c>
      <c r="BK648" s="12">
        <v>0</v>
      </c>
      <c r="BL648" s="12">
        <v>0</v>
      </c>
      <c r="BM648" s="12">
        <v>0</v>
      </c>
      <c r="BN648" s="12">
        <v>0</v>
      </c>
      <c r="BQ648" s="12">
        <v>0.01</v>
      </c>
      <c r="BV648" s="12">
        <v>0.01</v>
      </c>
      <c r="BY648" s="12">
        <v>0.01</v>
      </c>
      <c r="BZ648" s="12">
        <v>0</v>
      </c>
      <c r="CA648" s="12">
        <v>0</v>
      </c>
      <c r="CB648" s="12">
        <v>0</v>
      </c>
      <c r="CC648" s="12">
        <v>0</v>
      </c>
      <c r="CD648" s="12">
        <v>0</v>
      </c>
      <c r="CE648" s="12">
        <v>0</v>
      </c>
      <c r="CF648" s="12">
        <v>0</v>
      </c>
      <c r="CG648" s="12" t="s">
        <v>998</v>
      </c>
      <c r="CH648" s="12">
        <v>38.83</v>
      </c>
      <c r="CI648" s="12" t="s">
        <v>974</v>
      </c>
      <c r="CJ648" s="12" t="s">
        <v>975</v>
      </c>
      <c r="CK648" s="12" t="s">
        <v>932</v>
      </c>
      <c r="CL648" s="37">
        <v>6817530673</v>
      </c>
      <c r="CN648" s="12" t="s">
        <v>998</v>
      </c>
      <c r="CS648" s="12"/>
      <c r="CT648" s="36" t="str">
        <f t="shared" si="10"/>
        <v>1bn - 50bn</v>
      </c>
      <c r="CU648" s="36" t="str">
        <f>VLOOKUP(CK648,Mapping!B:C,2,FALSE)</f>
        <v>US/CA</v>
      </c>
    </row>
    <row r="649" spans="1:99" ht="16" customHeight="1" x14ac:dyDescent="0.35">
      <c r="A649" s="12" t="s">
        <v>1643</v>
      </c>
      <c r="B649" s="12" t="s">
        <v>925</v>
      </c>
      <c r="C649" s="12">
        <v>547</v>
      </c>
      <c r="D649" s="12">
        <v>0</v>
      </c>
      <c r="E649" s="37">
        <v>9971880</v>
      </c>
      <c r="G649" s="37">
        <v>0</v>
      </c>
      <c r="H649" s="12">
        <v>0</v>
      </c>
      <c r="I649" s="37"/>
      <c r="K649" s="37"/>
      <c r="M649" s="37">
        <v>0</v>
      </c>
      <c r="N649" s="12">
        <v>0</v>
      </c>
      <c r="O649" s="37"/>
      <c r="Q649" s="12">
        <v>39417</v>
      </c>
      <c r="R649" s="37"/>
      <c r="T649" s="37">
        <v>1088617</v>
      </c>
      <c r="U649" s="12">
        <v>0.01</v>
      </c>
      <c r="V649" s="37"/>
      <c r="X649" s="37">
        <v>1897585</v>
      </c>
      <c r="Y649" s="12">
        <v>0.02</v>
      </c>
      <c r="Z649" s="37">
        <v>2008099</v>
      </c>
      <c r="AA649" s="12">
        <v>0.02</v>
      </c>
      <c r="AB649" s="37"/>
      <c r="AD649" s="37">
        <v>0</v>
      </c>
      <c r="AE649" s="12">
        <v>0</v>
      </c>
      <c r="AF649" s="37"/>
      <c r="AH649" s="37">
        <v>4977579</v>
      </c>
      <c r="AI649" s="12">
        <v>0.06</v>
      </c>
      <c r="AN649" s="37">
        <v>0</v>
      </c>
      <c r="AO649" s="12">
        <v>0</v>
      </c>
      <c r="AP649" s="37">
        <v>0</v>
      </c>
      <c r="AQ649" s="12">
        <v>0</v>
      </c>
      <c r="AR649" s="37"/>
      <c r="AT649" s="37"/>
      <c r="AV649" s="37"/>
      <c r="AX649" s="37"/>
      <c r="BA649" s="12">
        <v>18571</v>
      </c>
      <c r="BB649" s="12">
        <v>0</v>
      </c>
      <c r="BC649" s="12">
        <v>67910</v>
      </c>
      <c r="BH649" s="12">
        <v>0</v>
      </c>
      <c r="BI649" s="12">
        <v>0</v>
      </c>
      <c r="BJ649" s="12">
        <v>0</v>
      </c>
      <c r="BK649" s="12">
        <v>9725</v>
      </c>
      <c r="BN649" s="12">
        <v>0</v>
      </c>
      <c r="BQ649" s="12">
        <v>0.01</v>
      </c>
      <c r="BV649" s="12">
        <v>0</v>
      </c>
      <c r="BY649" s="12">
        <v>0</v>
      </c>
      <c r="BZ649" s="12">
        <v>0</v>
      </c>
      <c r="CB649" s="12">
        <v>0</v>
      </c>
      <c r="CC649" s="12">
        <v>0</v>
      </c>
      <c r="CD649" s="12">
        <v>0.01</v>
      </c>
      <c r="CE649" s="12">
        <v>0</v>
      </c>
      <c r="CG649" s="12" t="s">
        <v>976</v>
      </c>
      <c r="CH649" s="12">
        <v>263.911</v>
      </c>
      <c r="CI649" s="12" t="s">
        <v>953</v>
      </c>
      <c r="CJ649" s="12"/>
      <c r="CK649" s="12" t="s">
        <v>954</v>
      </c>
      <c r="CL649" s="37">
        <v>8411598392</v>
      </c>
      <c r="CM649" s="12">
        <v>10654</v>
      </c>
      <c r="CN649" s="12" t="s">
        <v>1513</v>
      </c>
      <c r="CO649" s="12" t="s">
        <v>1507</v>
      </c>
      <c r="CP649" s="12">
        <v>166501.22959080833</v>
      </c>
      <c r="CQ649" s="12">
        <v>48</v>
      </c>
      <c r="CS649" s="12"/>
      <c r="CT649" s="36" t="str">
        <f t="shared" si="10"/>
        <v>1bn - 50bn</v>
      </c>
      <c r="CU649" s="36" t="str">
        <f>VLOOKUP(CK649,Mapping!B:C,2,FALSE)</f>
        <v>EU</v>
      </c>
    </row>
    <row r="650" spans="1:99" ht="16" customHeight="1" x14ac:dyDescent="0.35">
      <c r="A650" s="12" t="s">
        <v>1644</v>
      </c>
      <c r="B650" s="12" t="s">
        <v>925</v>
      </c>
      <c r="C650" s="12">
        <v>547</v>
      </c>
      <c r="D650" s="12">
        <v>0</v>
      </c>
      <c r="E650" s="37">
        <v>5625045</v>
      </c>
      <c r="G650" s="37">
        <v>0</v>
      </c>
      <c r="H650" s="12">
        <v>0</v>
      </c>
      <c r="I650" s="37"/>
      <c r="K650" s="37"/>
      <c r="M650" s="37"/>
      <c r="O650" s="37"/>
      <c r="Q650" s="12">
        <v>12956</v>
      </c>
      <c r="R650" s="37"/>
      <c r="T650" s="37"/>
      <c r="V650" s="37"/>
      <c r="X650" s="37">
        <v>555961</v>
      </c>
      <c r="Y650" s="12">
        <v>0.02</v>
      </c>
      <c r="Z650" s="37"/>
      <c r="AB650" s="37"/>
      <c r="AD650" s="37"/>
      <c r="AF650" s="37"/>
      <c r="AH650" s="37">
        <v>1636084</v>
      </c>
      <c r="AI650" s="12">
        <v>7.0000000000000007E-2</v>
      </c>
      <c r="AN650" s="37">
        <v>223147</v>
      </c>
      <c r="AO650" s="12">
        <v>0.01</v>
      </c>
      <c r="AP650" s="37">
        <v>2630068</v>
      </c>
      <c r="AQ650" s="12">
        <v>0.11</v>
      </c>
      <c r="AR650" s="37">
        <v>579785</v>
      </c>
      <c r="AS650" s="12">
        <v>0.02</v>
      </c>
      <c r="AT650" s="37"/>
      <c r="AV650" s="37"/>
      <c r="AX650" s="37"/>
      <c r="BA650" s="12">
        <v>5441</v>
      </c>
      <c r="BE650" s="12">
        <v>15548</v>
      </c>
      <c r="BH650" s="12">
        <v>11391</v>
      </c>
      <c r="BI650" s="12">
        <v>1325</v>
      </c>
      <c r="BM650" s="12">
        <v>0.02</v>
      </c>
      <c r="BN650" s="12">
        <v>0</v>
      </c>
      <c r="BQ650" s="12">
        <v>0</v>
      </c>
      <c r="BV650" s="12">
        <v>0.01</v>
      </c>
      <c r="BY650" s="12">
        <v>0</v>
      </c>
      <c r="BZ650" s="12">
        <v>0</v>
      </c>
      <c r="CG650" s="12" t="s">
        <v>976</v>
      </c>
      <c r="CH650" s="12">
        <v>229.584</v>
      </c>
      <c r="CI650" s="12" t="s">
        <v>941</v>
      </c>
      <c r="CJ650" s="12" t="s">
        <v>941</v>
      </c>
      <c r="CK650" s="12" t="s">
        <v>932</v>
      </c>
      <c r="CL650" s="37">
        <v>2431970058</v>
      </c>
      <c r="CM650" s="12">
        <v>10976</v>
      </c>
      <c r="CN650" s="12" t="s">
        <v>1513</v>
      </c>
      <c r="CO650" s="12" t="s">
        <v>1507</v>
      </c>
      <c r="CP650" s="12">
        <v>79422.616407982263</v>
      </c>
      <c r="CQ650" s="12">
        <v>47</v>
      </c>
      <c r="CS650" s="12"/>
      <c r="CT650" s="36" t="str">
        <f t="shared" si="10"/>
        <v>1bn - 50bn</v>
      </c>
      <c r="CU650" s="36" t="str">
        <f>VLOOKUP(CK650,Mapping!B:C,2,FALSE)</f>
        <v>US/CA</v>
      </c>
    </row>
    <row r="651" spans="1:99" ht="16" customHeight="1" x14ac:dyDescent="0.35">
      <c r="A651" s="12" t="s">
        <v>1645</v>
      </c>
      <c r="B651" s="12" t="s">
        <v>925</v>
      </c>
      <c r="C651" s="12">
        <v>547</v>
      </c>
      <c r="D651" s="12">
        <v>0</v>
      </c>
      <c r="E651" s="37">
        <v>698834</v>
      </c>
      <c r="G651" s="37">
        <v>0</v>
      </c>
      <c r="H651" s="12">
        <v>0</v>
      </c>
      <c r="I651" s="37"/>
      <c r="K651" s="37"/>
      <c r="M651" s="37"/>
      <c r="O651" s="37"/>
      <c r="Q651" s="12">
        <v>5534</v>
      </c>
      <c r="R651" s="37"/>
      <c r="T651" s="37"/>
      <c r="V651" s="37"/>
      <c r="X651" s="37">
        <v>0</v>
      </c>
      <c r="Y651" s="12">
        <v>0</v>
      </c>
      <c r="Z651" s="37"/>
      <c r="AB651" s="37"/>
      <c r="AD651" s="37"/>
      <c r="AF651" s="37"/>
      <c r="AH651" s="37">
        <v>698834</v>
      </c>
      <c r="AI651" s="12">
        <v>0.05</v>
      </c>
      <c r="AN651" s="37"/>
      <c r="AP651" s="37"/>
      <c r="AR651" s="37"/>
      <c r="AT651" s="37"/>
      <c r="AV651" s="37"/>
      <c r="AX651" s="37"/>
      <c r="BA651" s="12">
        <v>0</v>
      </c>
      <c r="BN651" s="12">
        <v>0</v>
      </c>
      <c r="BQ651" s="12">
        <v>0</v>
      </c>
      <c r="BZ651" s="12">
        <v>0</v>
      </c>
      <c r="CG651" s="12" t="s">
        <v>976</v>
      </c>
      <c r="CH651" s="12">
        <v>57.542000000000002</v>
      </c>
      <c r="CI651" s="12" t="s">
        <v>941</v>
      </c>
      <c r="CJ651" s="12" t="s">
        <v>941</v>
      </c>
      <c r="CK651" s="12" t="s">
        <v>932</v>
      </c>
      <c r="CL651" s="37">
        <v>1285833146</v>
      </c>
      <c r="CM651" s="12">
        <v>3227</v>
      </c>
      <c r="CN651" s="12" t="s">
        <v>1513</v>
      </c>
      <c r="CO651" s="12" t="s">
        <v>1507</v>
      </c>
      <c r="CP651" s="12">
        <v>35270.913122354366</v>
      </c>
      <c r="CQ651" s="12">
        <v>26</v>
      </c>
      <c r="CS651" s="12"/>
      <c r="CT651" s="36" t="str">
        <f t="shared" si="10"/>
        <v>1bn - 50bn</v>
      </c>
      <c r="CU651" s="36" t="str">
        <f>VLOOKUP(CK651,Mapping!B:C,2,FALSE)</f>
        <v>US/CA</v>
      </c>
    </row>
    <row r="652" spans="1:99" ht="16" customHeight="1" x14ac:dyDescent="0.35">
      <c r="A652" s="12" t="s">
        <v>1646</v>
      </c>
      <c r="B652" s="12" t="s">
        <v>925</v>
      </c>
      <c r="C652" s="12">
        <v>547</v>
      </c>
      <c r="D652" s="12">
        <v>0</v>
      </c>
      <c r="E652" s="37">
        <v>0</v>
      </c>
      <c r="G652" s="37">
        <v>0</v>
      </c>
      <c r="H652" s="12">
        <v>0</v>
      </c>
      <c r="I652" s="37"/>
      <c r="K652" s="37"/>
      <c r="M652" s="37">
        <v>0</v>
      </c>
      <c r="N652" s="12">
        <v>0</v>
      </c>
      <c r="O652" s="37"/>
      <c r="R652" s="37"/>
      <c r="T652" s="37">
        <v>0</v>
      </c>
      <c r="U652" s="12">
        <v>0</v>
      </c>
      <c r="V652" s="37"/>
      <c r="X652" s="37"/>
      <c r="Z652" s="37">
        <v>0</v>
      </c>
      <c r="AA652" s="12">
        <v>0</v>
      </c>
      <c r="AB652" s="37"/>
      <c r="AD652" s="37"/>
      <c r="AF652" s="37"/>
      <c r="AH652" s="37"/>
      <c r="AN652" s="37"/>
      <c r="AP652" s="37"/>
      <c r="AR652" s="37"/>
      <c r="AT652" s="37"/>
      <c r="AV652" s="37"/>
      <c r="AX652" s="37"/>
      <c r="BB652" s="12">
        <v>0</v>
      </c>
      <c r="BC652" s="12">
        <v>0</v>
      </c>
      <c r="BK652" s="12">
        <v>0</v>
      </c>
      <c r="BN652" s="12">
        <v>0</v>
      </c>
      <c r="CC652" s="12">
        <v>0</v>
      </c>
      <c r="CD652" s="12">
        <v>0</v>
      </c>
      <c r="CE652" s="12">
        <v>0</v>
      </c>
      <c r="CG652" s="12" t="s">
        <v>940</v>
      </c>
      <c r="CH652" s="12">
        <v>39.429000000000002</v>
      </c>
      <c r="CI652" s="12" t="s">
        <v>1011</v>
      </c>
      <c r="CJ652" s="12" t="s">
        <v>1012</v>
      </c>
      <c r="CK652" s="12" t="s">
        <v>1013</v>
      </c>
      <c r="CL652" s="37">
        <v>2686311178</v>
      </c>
      <c r="CM652" s="12">
        <v>3697</v>
      </c>
      <c r="CN652" s="12" t="s">
        <v>1506</v>
      </c>
      <c r="CO652" s="12" t="s">
        <v>1507</v>
      </c>
      <c r="CP652" s="12">
        <v>198515.40012094335</v>
      </c>
      <c r="CQ652" s="12">
        <v>27</v>
      </c>
      <c r="CR652" s="12">
        <v>45981.270833333336</v>
      </c>
      <c r="CS652" s="12"/>
      <c r="CT652" s="36" t="str">
        <f t="shared" si="10"/>
        <v>1bn - 50bn</v>
      </c>
      <c r="CU652" s="36" t="str">
        <f>VLOOKUP(CK652,Mapping!B:C,2,FALSE)</f>
        <v>Oceania</v>
      </c>
    </row>
    <row r="653" spans="1:99" ht="16" customHeight="1" x14ac:dyDescent="0.35">
      <c r="A653" s="12" t="s">
        <v>1647</v>
      </c>
      <c r="B653" s="12" t="s">
        <v>925</v>
      </c>
      <c r="C653" s="12">
        <v>547</v>
      </c>
      <c r="D653" s="12">
        <v>0</v>
      </c>
      <c r="E653" s="37">
        <v>3301787</v>
      </c>
      <c r="G653" s="37">
        <v>0</v>
      </c>
      <c r="H653" s="12">
        <v>0</v>
      </c>
      <c r="I653" s="37"/>
      <c r="K653" s="37">
        <v>0</v>
      </c>
      <c r="L653" s="12">
        <v>0</v>
      </c>
      <c r="M653" s="37">
        <v>1905540</v>
      </c>
      <c r="N653" s="12">
        <v>2.39</v>
      </c>
      <c r="O653" s="37"/>
      <c r="R653" s="37"/>
      <c r="T653" s="37"/>
      <c r="V653" s="37"/>
      <c r="X653" s="37"/>
      <c r="Z653" s="37"/>
      <c r="AB653" s="37">
        <v>0</v>
      </c>
      <c r="AC653" s="12">
        <v>0</v>
      </c>
      <c r="AD653" s="37">
        <v>914620</v>
      </c>
      <c r="AE653" s="12">
        <v>1.1499999999999999</v>
      </c>
      <c r="AF653" s="37"/>
      <c r="AH653" s="37"/>
      <c r="AJ653" s="12">
        <v>0</v>
      </c>
      <c r="AN653" s="37"/>
      <c r="AP653" s="37">
        <v>481627</v>
      </c>
      <c r="AQ653" s="12">
        <v>0.61</v>
      </c>
      <c r="AR653" s="37"/>
      <c r="AT653" s="37"/>
      <c r="AV653" s="37"/>
      <c r="AX653" s="37"/>
      <c r="BB653" s="12">
        <v>13000</v>
      </c>
      <c r="BG653" s="12">
        <v>0</v>
      </c>
      <c r="BH653" s="12">
        <v>1700</v>
      </c>
      <c r="BJ653" s="12">
        <v>7000</v>
      </c>
      <c r="BN653" s="12">
        <v>0</v>
      </c>
      <c r="BR653" s="12">
        <v>0</v>
      </c>
      <c r="BS653" s="12">
        <v>0</v>
      </c>
      <c r="BV653" s="12">
        <v>0</v>
      </c>
      <c r="CB653" s="12">
        <v>0</v>
      </c>
      <c r="CC653" s="12">
        <v>0</v>
      </c>
      <c r="CG653" s="12" t="s">
        <v>929</v>
      </c>
      <c r="CH653" s="12">
        <v>110.51600000000001</v>
      </c>
      <c r="CI653" s="12" t="s">
        <v>1042</v>
      </c>
      <c r="CJ653" s="12"/>
      <c r="CK653" s="12" t="s">
        <v>1043</v>
      </c>
      <c r="CL653" s="37">
        <v>79567216</v>
      </c>
      <c r="CM653" s="12">
        <v>12575</v>
      </c>
      <c r="CN653" s="12" t="s">
        <v>1506</v>
      </c>
      <c r="CO653" s="12" t="s">
        <v>1507</v>
      </c>
      <c r="CP653" s="12">
        <v>10094.11408990123</v>
      </c>
      <c r="CQ653" s="12">
        <v>70</v>
      </c>
      <c r="CS653" s="12"/>
      <c r="CT653" s="36" t="str">
        <f t="shared" si="10"/>
        <v>500mn</v>
      </c>
      <c r="CU653" s="36" t="str">
        <f>VLOOKUP(CK653,Mapping!B:C,2,FALSE)</f>
        <v>Asia</v>
      </c>
    </row>
    <row r="654" spans="1:99" ht="16" customHeight="1" x14ac:dyDescent="0.35">
      <c r="A654" s="12" t="s">
        <v>1648</v>
      </c>
      <c r="B654" s="12" t="s">
        <v>933</v>
      </c>
      <c r="C654" s="12">
        <v>547</v>
      </c>
      <c r="D654" s="12">
        <v>0</v>
      </c>
      <c r="E654" s="37">
        <v>104478690</v>
      </c>
      <c r="G654" s="37">
        <v>0</v>
      </c>
      <c r="H654" s="12">
        <v>0</v>
      </c>
      <c r="I654" s="37"/>
      <c r="K654" s="37"/>
      <c r="M654" s="37">
        <v>9033</v>
      </c>
      <c r="N654" s="12">
        <v>0</v>
      </c>
      <c r="O654" s="37"/>
      <c r="Q654" s="12">
        <v>4534</v>
      </c>
      <c r="R654" s="37"/>
      <c r="T654" s="37">
        <v>2351</v>
      </c>
      <c r="U654" s="12">
        <v>0</v>
      </c>
      <c r="V654" s="37"/>
      <c r="X654" s="37">
        <v>56277576</v>
      </c>
      <c r="Y654" s="12">
        <v>0.36</v>
      </c>
      <c r="Z654" s="37">
        <v>0</v>
      </c>
      <c r="AA654" s="12">
        <v>0</v>
      </c>
      <c r="AB654" s="37"/>
      <c r="AD654" s="37">
        <v>0</v>
      </c>
      <c r="AE654" s="12">
        <v>0</v>
      </c>
      <c r="AF654" s="37"/>
      <c r="AH654" s="37">
        <v>572554</v>
      </c>
      <c r="AI654" s="12">
        <v>0</v>
      </c>
      <c r="AN654" s="37">
        <v>6231274</v>
      </c>
      <c r="AO654" s="12">
        <v>0.04</v>
      </c>
      <c r="AP654" s="37">
        <v>856371</v>
      </c>
      <c r="AQ654" s="12">
        <v>0.01</v>
      </c>
      <c r="AR654" s="37">
        <v>40529531</v>
      </c>
      <c r="AS654" s="12">
        <v>0.26</v>
      </c>
      <c r="AT654" s="37">
        <v>0</v>
      </c>
      <c r="AU654" s="12">
        <v>0</v>
      </c>
      <c r="AV654" s="37"/>
      <c r="AX654" s="37"/>
      <c r="BA654" s="12">
        <v>550769</v>
      </c>
      <c r="BB654" s="12">
        <v>72</v>
      </c>
      <c r="BC654" s="12">
        <v>0</v>
      </c>
      <c r="BD654" s="12">
        <v>0</v>
      </c>
      <c r="BE654" s="12">
        <v>1086874</v>
      </c>
      <c r="BH654" s="12">
        <v>3709</v>
      </c>
      <c r="BI654" s="12">
        <v>37000</v>
      </c>
      <c r="BJ654" s="12">
        <v>0</v>
      </c>
      <c r="BK654" s="12">
        <v>21</v>
      </c>
      <c r="BM654" s="12">
        <v>1.21</v>
      </c>
      <c r="BN654" s="12">
        <v>0</v>
      </c>
      <c r="BQ654" s="12">
        <v>0</v>
      </c>
      <c r="BV654" s="12">
        <v>0</v>
      </c>
      <c r="BY654" s="12">
        <v>0</v>
      </c>
      <c r="BZ654" s="12">
        <v>0.01</v>
      </c>
      <c r="CB654" s="12">
        <v>0</v>
      </c>
      <c r="CC654" s="12">
        <v>0</v>
      </c>
      <c r="CD654" s="12">
        <v>0</v>
      </c>
      <c r="CE654" s="12">
        <v>0</v>
      </c>
      <c r="CF654" s="12">
        <v>0</v>
      </c>
      <c r="CG654" s="12" t="s">
        <v>940</v>
      </c>
      <c r="CH654" s="12">
        <v>55.665999999999997</v>
      </c>
      <c r="CI654" s="12" t="s">
        <v>941</v>
      </c>
      <c r="CJ654" s="12" t="s">
        <v>941</v>
      </c>
      <c r="CK654" s="12" t="s">
        <v>932</v>
      </c>
      <c r="CL654" s="37">
        <v>15803166367</v>
      </c>
      <c r="CM654" s="12">
        <v>208</v>
      </c>
      <c r="CN654" s="12" t="s">
        <v>1506</v>
      </c>
      <c r="CO654" s="12" t="s">
        <v>1507</v>
      </c>
      <c r="CP654" s="12">
        <v>387495.92824027414</v>
      </c>
      <c r="CQ654" s="12">
        <v>75</v>
      </c>
      <c r="CS654" s="12"/>
      <c r="CT654" s="36" t="str">
        <f t="shared" si="10"/>
        <v>1bn - 50bn</v>
      </c>
      <c r="CU654" s="36" t="str">
        <f>VLOOKUP(CK654,Mapping!B:C,2,FALSE)</f>
        <v>US/CA</v>
      </c>
    </row>
    <row r="655" spans="1:99" ht="16" customHeight="1" x14ac:dyDescent="0.35">
      <c r="A655" s="12" t="s">
        <v>1649</v>
      </c>
      <c r="B655" s="12" t="s">
        <v>925</v>
      </c>
      <c r="C655" s="12">
        <v>547</v>
      </c>
      <c r="D655" s="12">
        <v>0</v>
      </c>
      <c r="E655" s="37">
        <v>2636960</v>
      </c>
      <c r="G655" s="37">
        <v>0</v>
      </c>
      <c r="H655" s="12">
        <v>0</v>
      </c>
      <c r="I655" s="37"/>
      <c r="K655" s="37"/>
      <c r="M655" s="37">
        <v>1088867</v>
      </c>
      <c r="N655" s="12">
        <v>0.31</v>
      </c>
      <c r="O655" s="37"/>
      <c r="R655" s="37"/>
      <c r="T655" s="37"/>
      <c r="V655" s="37"/>
      <c r="X655" s="37"/>
      <c r="Z655" s="37">
        <v>908124</v>
      </c>
      <c r="AA655" s="12">
        <v>0.26</v>
      </c>
      <c r="AB655" s="37"/>
      <c r="AD655" s="37">
        <v>0</v>
      </c>
      <c r="AE655" s="12">
        <v>0</v>
      </c>
      <c r="AF655" s="37"/>
      <c r="AH655" s="37"/>
      <c r="AN655" s="37">
        <v>639969</v>
      </c>
      <c r="AO655" s="12">
        <v>0.18</v>
      </c>
      <c r="AP655" s="37"/>
      <c r="AR655" s="37"/>
      <c r="AT655" s="37"/>
      <c r="AV655" s="37"/>
      <c r="AX655" s="37"/>
      <c r="BB655" s="12">
        <v>8679</v>
      </c>
      <c r="BC655" s="12">
        <v>30711</v>
      </c>
      <c r="BI655" s="12">
        <v>3800</v>
      </c>
      <c r="BJ655" s="12">
        <v>0</v>
      </c>
      <c r="BN655" s="12">
        <v>0</v>
      </c>
      <c r="BY655" s="12">
        <v>0</v>
      </c>
      <c r="CB655" s="12">
        <v>0</v>
      </c>
      <c r="CC655" s="12">
        <v>0</v>
      </c>
      <c r="CD655" s="12">
        <v>0</v>
      </c>
      <c r="CG655" s="12" t="s">
        <v>998</v>
      </c>
      <c r="CH655" s="12">
        <v>229.06700000000001</v>
      </c>
      <c r="CI655" s="12" t="s">
        <v>941</v>
      </c>
      <c r="CJ655" s="12" t="s">
        <v>941</v>
      </c>
      <c r="CK655" s="12" t="s">
        <v>932</v>
      </c>
      <c r="CL655" s="37">
        <v>353422225</v>
      </c>
      <c r="CN655" s="12" t="s">
        <v>998</v>
      </c>
      <c r="CS655" s="12"/>
      <c r="CT655" s="36" t="str">
        <f t="shared" si="10"/>
        <v>500mn</v>
      </c>
      <c r="CU655" s="36" t="str">
        <f>VLOOKUP(CK655,Mapping!B:C,2,FALSE)</f>
        <v>US/CA</v>
      </c>
    </row>
    <row r="656" spans="1:99" ht="16" customHeight="1" x14ac:dyDescent="0.35">
      <c r="A656" s="12" t="s">
        <v>1650</v>
      </c>
      <c r="B656" s="12" t="s">
        <v>925</v>
      </c>
      <c r="C656" s="12">
        <v>547</v>
      </c>
      <c r="D656" s="12">
        <v>0</v>
      </c>
      <c r="E656" s="37">
        <v>1023786</v>
      </c>
      <c r="G656" s="37">
        <v>0</v>
      </c>
      <c r="H656" s="12">
        <v>0</v>
      </c>
      <c r="I656" s="37"/>
      <c r="K656" s="37">
        <v>581853</v>
      </c>
      <c r="L656" s="12">
        <v>0.02</v>
      </c>
      <c r="M656" s="37"/>
      <c r="O656" s="37">
        <v>441933</v>
      </c>
      <c r="P656" s="12">
        <v>0.01</v>
      </c>
      <c r="R656" s="37"/>
      <c r="T656" s="37"/>
      <c r="V656" s="37"/>
      <c r="X656" s="37">
        <v>0</v>
      </c>
      <c r="Y656" s="12">
        <v>0</v>
      </c>
      <c r="Z656" s="37"/>
      <c r="AB656" s="37"/>
      <c r="AD656" s="37"/>
      <c r="AF656" s="37"/>
      <c r="AH656" s="37"/>
      <c r="AL656" s="12">
        <v>29100</v>
      </c>
      <c r="AN656" s="37"/>
      <c r="AP656" s="37"/>
      <c r="AR656" s="37">
        <v>0</v>
      </c>
      <c r="AS656" s="12">
        <v>0</v>
      </c>
      <c r="AT656" s="37"/>
      <c r="AV656" s="37"/>
      <c r="AX656" s="37"/>
      <c r="BA656" s="12">
        <v>0</v>
      </c>
      <c r="BE656" s="12">
        <v>0</v>
      </c>
      <c r="BG656" s="12">
        <v>9420</v>
      </c>
      <c r="BM656" s="12">
        <v>0</v>
      </c>
      <c r="BN656" s="12">
        <v>0</v>
      </c>
      <c r="BS656" s="12">
        <v>0</v>
      </c>
      <c r="BU656" s="12">
        <v>0</v>
      </c>
      <c r="BZ656" s="12">
        <v>0</v>
      </c>
      <c r="CG656" s="12" t="s">
        <v>980</v>
      </c>
      <c r="CH656" s="12">
        <v>33.451000000000001</v>
      </c>
      <c r="CI656" s="12" t="s">
        <v>1651</v>
      </c>
      <c r="CJ656" s="12"/>
      <c r="CK656" s="12" t="s">
        <v>1010</v>
      </c>
      <c r="CL656" s="37">
        <v>3593103756</v>
      </c>
      <c r="CM656" s="12">
        <v>1317</v>
      </c>
      <c r="CN656" s="12" t="s">
        <v>1506</v>
      </c>
      <c r="CO656" s="12" t="s">
        <v>1507</v>
      </c>
      <c r="CP656" s="12">
        <v>583560.77403749246</v>
      </c>
      <c r="CQ656" s="12">
        <v>75</v>
      </c>
      <c r="CS656" s="12"/>
      <c r="CT656" s="36" t="str">
        <f t="shared" si="10"/>
        <v>1bn - 50bn</v>
      </c>
      <c r="CU656" s="36" t="str">
        <f>VLOOKUP(CK656,Mapping!B:C,2,FALSE)</f>
        <v>Africa</v>
      </c>
    </row>
    <row r="657" spans="1:99" ht="16" customHeight="1" x14ac:dyDescent="0.35">
      <c r="A657" s="12" t="s">
        <v>433</v>
      </c>
      <c r="B657" s="12" t="s">
        <v>933</v>
      </c>
      <c r="E657" s="37">
        <v>284424685</v>
      </c>
      <c r="F657" s="12">
        <v>31068</v>
      </c>
      <c r="G657" s="37" t="s">
        <v>1505</v>
      </c>
      <c r="I657" s="37">
        <v>1656273</v>
      </c>
      <c r="J657" s="12">
        <v>0</v>
      </c>
      <c r="K657" s="37">
        <v>85721649</v>
      </c>
      <c r="L657" s="12">
        <v>0.08</v>
      </c>
      <c r="M657" s="37"/>
      <c r="O657" s="37">
        <v>63153702</v>
      </c>
      <c r="P657" s="12">
        <v>0.06</v>
      </c>
      <c r="Q657" s="12">
        <v>214308</v>
      </c>
      <c r="R657" s="37">
        <v>2936706</v>
      </c>
      <c r="S657" s="12">
        <v>0</v>
      </c>
      <c r="T657" s="37"/>
      <c r="V657" s="37">
        <v>2172005</v>
      </c>
      <c r="W657" s="12">
        <v>0</v>
      </c>
      <c r="X657" s="37">
        <v>16621518</v>
      </c>
      <c r="Y657" s="12">
        <v>0.02</v>
      </c>
      <c r="Z657" s="37"/>
      <c r="AB657" s="37">
        <v>1818922</v>
      </c>
      <c r="AC657" s="12">
        <v>0</v>
      </c>
      <c r="AD657" s="37"/>
      <c r="AF657" s="37">
        <v>1671675</v>
      </c>
      <c r="AG657" s="12">
        <v>0</v>
      </c>
      <c r="AH657" s="37">
        <v>27062814</v>
      </c>
      <c r="AI657" s="12">
        <v>0.03</v>
      </c>
      <c r="AJ657" s="12">
        <v>122570</v>
      </c>
      <c r="AK657" s="12">
        <v>95095</v>
      </c>
      <c r="AL657" s="12">
        <v>3928060</v>
      </c>
      <c r="AM657" s="12">
        <v>61200</v>
      </c>
      <c r="AN657" s="37">
        <v>67655632</v>
      </c>
      <c r="AO657" s="12">
        <v>0.06</v>
      </c>
      <c r="AP657" s="37">
        <v>13529692</v>
      </c>
      <c r="AQ657" s="12">
        <v>0.01</v>
      </c>
      <c r="AR657" s="37"/>
      <c r="AT657" s="37">
        <v>285485</v>
      </c>
      <c r="AU657" s="12">
        <v>0</v>
      </c>
      <c r="AV657" s="37"/>
      <c r="AX657" s="37">
        <v>138612</v>
      </c>
      <c r="AY657" s="12">
        <v>0</v>
      </c>
      <c r="AZ657" s="12">
        <v>276456</v>
      </c>
      <c r="BA657" s="12">
        <v>162669</v>
      </c>
      <c r="BD657" s="12">
        <v>26781</v>
      </c>
      <c r="BF657" s="12">
        <v>110370</v>
      </c>
      <c r="BG657" s="12">
        <v>1436085</v>
      </c>
      <c r="BH657" s="12">
        <v>58598</v>
      </c>
      <c r="BI657" s="12">
        <v>401725</v>
      </c>
      <c r="BO657" s="12">
        <v>0</v>
      </c>
      <c r="BP657" s="12">
        <v>0</v>
      </c>
      <c r="BQ657" s="12">
        <v>0.05</v>
      </c>
      <c r="BR657" s="12">
        <v>0</v>
      </c>
      <c r="BS657" s="12">
        <v>0.02</v>
      </c>
      <c r="BT657" s="12">
        <v>0</v>
      </c>
      <c r="BU657" s="12">
        <v>0.02</v>
      </c>
      <c r="BV657" s="12">
        <v>0.05</v>
      </c>
      <c r="BW657" s="12">
        <v>0</v>
      </c>
      <c r="BX657" s="12">
        <v>0</v>
      </c>
      <c r="BY657" s="12">
        <v>0.05</v>
      </c>
      <c r="BZ657" s="12">
        <v>0</v>
      </c>
      <c r="CF657" s="12">
        <v>0.02</v>
      </c>
      <c r="CG657" s="12" t="s">
        <v>934</v>
      </c>
      <c r="CH657" s="12">
        <v>14.926</v>
      </c>
      <c r="CI657" s="12" t="s">
        <v>1050</v>
      </c>
      <c r="CJ657" s="12" t="s">
        <v>1006</v>
      </c>
      <c r="CK657" s="12" t="s">
        <v>1013</v>
      </c>
      <c r="CL657" s="37">
        <v>106733539439</v>
      </c>
      <c r="CN657" s="12" t="s">
        <v>1506</v>
      </c>
      <c r="CS657" s="12"/>
      <c r="CT657" s="36" t="str">
        <f t="shared" si="10"/>
        <v>100bn</v>
      </c>
      <c r="CU657" s="36" t="str">
        <f>VLOOKUP(CK657,Mapping!B:C,2,FALSE)</f>
        <v>Oceania</v>
      </c>
    </row>
    <row r="658" spans="1:99" ht="16" customHeight="1" x14ac:dyDescent="0.35">
      <c r="A658" s="12" t="s">
        <v>1652</v>
      </c>
      <c r="B658" s="12" t="s">
        <v>925</v>
      </c>
      <c r="C658" s="12">
        <v>547</v>
      </c>
      <c r="D658" s="12">
        <v>0</v>
      </c>
      <c r="E658" s="37">
        <v>4062953</v>
      </c>
      <c r="G658" s="37">
        <v>0</v>
      </c>
      <c r="H658" s="12">
        <v>0</v>
      </c>
      <c r="I658" s="37"/>
      <c r="K658" s="37"/>
      <c r="M658" s="37">
        <v>9410</v>
      </c>
      <c r="N658" s="12">
        <v>0</v>
      </c>
      <c r="O658" s="37"/>
      <c r="Q658" s="12">
        <v>18946</v>
      </c>
      <c r="R658" s="37"/>
      <c r="T658" s="37">
        <v>98843</v>
      </c>
      <c r="U658" s="12">
        <v>0</v>
      </c>
      <c r="V658" s="37"/>
      <c r="X658" s="37">
        <v>307</v>
      </c>
      <c r="Y658" s="12">
        <v>0</v>
      </c>
      <c r="Z658" s="37">
        <v>0</v>
      </c>
      <c r="AA658" s="12">
        <v>0</v>
      </c>
      <c r="AB658" s="37"/>
      <c r="AD658" s="37"/>
      <c r="AF658" s="37"/>
      <c r="AH658" s="37">
        <v>2392501</v>
      </c>
      <c r="AI658" s="12">
        <v>0.05</v>
      </c>
      <c r="AN658" s="37">
        <v>1528346</v>
      </c>
      <c r="AO658" s="12">
        <v>0.03</v>
      </c>
      <c r="AP658" s="37">
        <v>33248</v>
      </c>
      <c r="AQ658" s="12">
        <v>0</v>
      </c>
      <c r="AR658" s="37"/>
      <c r="AT658" s="37">
        <v>298</v>
      </c>
      <c r="AU658" s="12">
        <v>0</v>
      </c>
      <c r="AV658" s="37"/>
      <c r="AX658" s="37"/>
      <c r="BA658" s="12">
        <v>3</v>
      </c>
      <c r="BB658" s="12">
        <v>75</v>
      </c>
      <c r="BC658" s="12">
        <v>0</v>
      </c>
      <c r="BD658" s="12">
        <v>28</v>
      </c>
      <c r="BH658" s="12">
        <v>144</v>
      </c>
      <c r="BI658" s="12">
        <v>9075</v>
      </c>
      <c r="BK658" s="12">
        <v>883</v>
      </c>
      <c r="BN658" s="12">
        <v>0</v>
      </c>
      <c r="BQ658" s="12">
        <v>0</v>
      </c>
      <c r="BV658" s="12">
        <v>0</v>
      </c>
      <c r="BY658" s="12">
        <v>0</v>
      </c>
      <c r="BZ658" s="12">
        <v>0</v>
      </c>
      <c r="CC658" s="12">
        <v>0</v>
      </c>
      <c r="CD658" s="12">
        <v>0</v>
      </c>
      <c r="CE658" s="12">
        <v>0</v>
      </c>
      <c r="CF658" s="12">
        <v>0</v>
      </c>
      <c r="CG658" s="12" t="s">
        <v>998</v>
      </c>
      <c r="CH658" s="12">
        <v>23.332000000000001</v>
      </c>
      <c r="CI658" s="12" t="s">
        <v>941</v>
      </c>
      <c r="CJ658" s="12" t="s">
        <v>941</v>
      </c>
      <c r="CK658" s="12" t="s">
        <v>932</v>
      </c>
      <c r="CL658" s="37">
        <v>4821764535</v>
      </c>
      <c r="CN658" s="12" t="s">
        <v>998</v>
      </c>
      <c r="CS658" s="12"/>
      <c r="CT658" s="36" t="str">
        <f t="shared" si="10"/>
        <v>1bn - 50bn</v>
      </c>
      <c r="CU658" s="36" t="str">
        <f>VLOOKUP(CK658,Mapping!B:C,2,FALSE)</f>
        <v>US/CA</v>
      </c>
    </row>
    <row r="659" spans="1:99" ht="16" customHeight="1" x14ac:dyDescent="0.35">
      <c r="A659" s="12" t="s">
        <v>1653</v>
      </c>
      <c r="B659" s="12" t="s">
        <v>925</v>
      </c>
      <c r="C659" s="12">
        <v>547</v>
      </c>
      <c r="D659" s="12">
        <v>0</v>
      </c>
      <c r="E659" s="37">
        <v>3122787</v>
      </c>
      <c r="G659" s="37">
        <v>0</v>
      </c>
      <c r="H659" s="12">
        <v>0</v>
      </c>
      <c r="I659" s="37"/>
      <c r="K659" s="37"/>
      <c r="M659" s="37"/>
      <c r="O659" s="37"/>
      <c r="R659" s="37"/>
      <c r="T659" s="37"/>
      <c r="V659" s="37"/>
      <c r="X659" s="37"/>
      <c r="Z659" s="37"/>
      <c r="AB659" s="37"/>
      <c r="AD659" s="37"/>
      <c r="AF659" s="37"/>
      <c r="AH659" s="37"/>
      <c r="AN659" s="37"/>
      <c r="AP659" s="37">
        <v>3122787</v>
      </c>
      <c r="AQ659" s="12">
        <v>0.01</v>
      </c>
      <c r="AR659" s="37"/>
      <c r="AT659" s="37"/>
      <c r="AV659" s="37"/>
      <c r="AX659" s="37"/>
      <c r="BH659" s="12">
        <v>13525</v>
      </c>
      <c r="BN659" s="12">
        <v>0</v>
      </c>
      <c r="BV659" s="12">
        <v>0.01</v>
      </c>
      <c r="CG659" s="12" t="s">
        <v>1270</v>
      </c>
      <c r="CH659" s="12">
        <v>27.93</v>
      </c>
      <c r="CI659" s="12" t="s">
        <v>941</v>
      </c>
      <c r="CJ659" s="12" t="s">
        <v>941</v>
      </c>
      <c r="CK659" s="12" t="s">
        <v>932</v>
      </c>
      <c r="CL659" s="37">
        <v>25561018120</v>
      </c>
      <c r="CM659" s="12">
        <v>1980</v>
      </c>
      <c r="CN659" s="12" t="s">
        <v>1270</v>
      </c>
      <c r="CO659" s="12" t="s">
        <v>1507</v>
      </c>
      <c r="CP659" s="12">
        <v>1989368.2322112476</v>
      </c>
      <c r="CQ659" s="12">
        <v>25</v>
      </c>
      <c r="CS659" s="12"/>
      <c r="CT659" s="36" t="str">
        <f t="shared" si="10"/>
        <v>1bn - 50bn</v>
      </c>
      <c r="CU659" s="36" t="str">
        <f>VLOOKUP(CK659,Mapping!B:C,2,FALSE)</f>
        <v>US/CA</v>
      </c>
    </row>
    <row r="660" spans="1:99" ht="16" customHeight="1" x14ac:dyDescent="0.35">
      <c r="A660" s="12" t="s">
        <v>1654</v>
      </c>
      <c r="B660" s="12" t="s">
        <v>933</v>
      </c>
      <c r="C660" s="12">
        <v>547</v>
      </c>
      <c r="D660" s="12">
        <v>0</v>
      </c>
      <c r="E660" s="37">
        <v>551897921</v>
      </c>
      <c r="G660" s="37">
        <v>0</v>
      </c>
      <c r="H660" s="12">
        <v>0</v>
      </c>
      <c r="I660" s="37"/>
      <c r="K660" s="37">
        <v>187587833</v>
      </c>
      <c r="L660" s="12">
        <v>0.67</v>
      </c>
      <c r="M660" s="37">
        <v>76553685</v>
      </c>
      <c r="N660" s="12">
        <v>0.27</v>
      </c>
      <c r="O660" s="37">
        <v>133758852</v>
      </c>
      <c r="P660" s="12">
        <v>0.48</v>
      </c>
      <c r="R660" s="37">
        <v>95514123</v>
      </c>
      <c r="S660" s="12">
        <v>0.34</v>
      </c>
      <c r="T660" s="37"/>
      <c r="V660" s="37"/>
      <c r="X660" s="37"/>
      <c r="Z660" s="37"/>
      <c r="AB660" s="37"/>
      <c r="AD660" s="37"/>
      <c r="AF660" s="37"/>
      <c r="AH660" s="37"/>
      <c r="AL660" s="12">
        <v>8807627</v>
      </c>
      <c r="AN660" s="37">
        <v>47201898</v>
      </c>
      <c r="AO660" s="12">
        <v>0.17</v>
      </c>
      <c r="AP660" s="37"/>
      <c r="AR660" s="37">
        <v>11281530</v>
      </c>
      <c r="AS660" s="12">
        <v>0.04</v>
      </c>
      <c r="AT660" s="37"/>
      <c r="AV660" s="37"/>
      <c r="AX660" s="37"/>
      <c r="AZ660" s="12">
        <v>9022659</v>
      </c>
      <c r="BB660" s="12">
        <v>610184</v>
      </c>
      <c r="BE660" s="12">
        <v>302535</v>
      </c>
      <c r="BG660" s="12">
        <v>3036985</v>
      </c>
      <c r="BI660" s="12">
        <v>280275</v>
      </c>
      <c r="BM660" s="12">
        <v>0.34</v>
      </c>
      <c r="BN660" s="12">
        <v>0</v>
      </c>
      <c r="BS660" s="12">
        <v>0.03</v>
      </c>
      <c r="BU660" s="12">
        <v>0.05</v>
      </c>
      <c r="BX660" s="12">
        <v>0.16</v>
      </c>
      <c r="BY660" s="12">
        <v>0.04</v>
      </c>
      <c r="CC660" s="12">
        <v>0.03</v>
      </c>
      <c r="CG660" s="12" t="s">
        <v>959</v>
      </c>
      <c r="CH660" s="12">
        <v>29.443999999999999</v>
      </c>
      <c r="CI660" s="12" t="s">
        <v>1655</v>
      </c>
      <c r="CJ660" s="12" t="s">
        <v>1656</v>
      </c>
      <c r="CK660" s="12" t="s">
        <v>932</v>
      </c>
      <c r="CL660" s="37">
        <v>28032491242</v>
      </c>
      <c r="CM660" s="12">
        <v>76</v>
      </c>
      <c r="CN660" s="12" t="s">
        <v>1506</v>
      </c>
      <c r="CO660" s="12" t="s">
        <v>1527</v>
      </c>
      <c r="CP660" s="12">
        <v>2638540.173352147</v>
      </c>
      <c r="CQ660" s="12">
        <v>90</v>
      </c>
      <c r="CS660" s="12"/>
      <c r="CT660" s="36" t="str">
        <f t="shared" si="10"/>
        <v>1bn - 50bn</v>
      </c>
      <c r="CU660" s="36" t="str">
        <f>VLOOKUP(CK660,Mapping!B:C,2,FALSE)</f>
        <v>US/CA</v>
      </c>
    </row>
    <row r="661" spans="1:99" ht="16" customHeight="1" x14ac:dyDescent="0.35">
      <c r="A661" s="12" t="s">
        <v>1657</v>
      </c>
      <c r="B661" s="12" t="s">
        <v>925</v>
      </c>
      <c r="C661" s="12">
        <v>547</v>
      </c>
      <c r="D661" s="12">
        <v>0</v>
      </c>
      <c r="E661" s="37">
        <v>489039</v>
      </c>
      <c r="G661" s="37">
        <v>0</v>
      </c>
      <c r="H661" s="12">
        <v>0</v>
      </c>
      <c r="I661" s="37"/>
      <c r="K661" s="37"/>
      <c r="M661" s="37">
        <v>4140</v>
      </c>
      <c r="N661" s="12">
        <v>0</v>
      </c>
      <c r="O661" s="37"/>
      <c r="Q661" s="12">
        <v>531</v>
      </c>
      <c r="R661" s="37"/>
      <c r="T661" s="37">
        <v>0</v>
      </c>
      <c r="U661" s="12">
        <v>0</v>
      </c>
      <c r="V661" s="37"/>
      <c r="X661" s="37"/>
      <c r="Z661" s="37">
        <v>296</v>
      </c>
      <c r="AA661" s="12">
        <v>0</v>
      </c>
      <c r="AB661" s="37"/>
      <c r="AD661" s="37">
        <v>134261</v>
      </c>
      <c r="AE661" s="12">
        <v>0.01</v>
      </c>
      <c r="AF661" s="37"/>
      <c r="AH661" s="37">
        <v>67055</v>
      </c>
      <c r="AI661" s="12">
        <v>0.01</v>
      </c>
      <c r="AN661" s="37">
        <v>159992</v>
      </c>
      <c r="AO661" s="12">
        <v>0.01</v>
      </c>
      <c r="AP661" s="37">
        <v>123295</v>
      </c>
      <c r="AQ661" s="12">
        <v>0.01</v>
      </c>
      <c r="AR661" s="37">
        <v>0</v>
      </c>
      <c r="AS661" s="12">
        <v>0</v>
      </c>
      <c r="AT661" s="37">
        <v>0</v>
      </c>
      <c r="AU661" s="12">
        <v>0</v>
      </c>
      <c r="AV661" s="37"/>
      <c r="AX661" s="37"/>
      <c r="BB661" s="12">
        <v>33</v>
      </c>
      <c r="BC661" s="12">
        <v>10</v>
      </c>
      <c r="BD661" s="12">
        <v>0</v>
      </c>
      <c r="BE661" s="12">
        <v>0</v>
      </c>
      <c r="BH661" s="12">
        <v>534</v>
      </c>
      <c r="BI661" s="12">
        <v>950</v>
      </c>
      <c r="BJ661" s="12">
        <v>1205</v>
      </c>
      <c r="BK661" s="12">
        <v>0</v>
      </c>
      <c r="BM661" s="12">
        <v>0</v>
      </c>
      <c r="BN661" s="12">
        <v>0</v>
      </c>
      <c r="BQ661" s="12">
        <v>0</v>
      </c>
      <c r="BV661" s="12">
        <v>0</v>
      </c>
      <c r="BY661" s="12">
        <v>0</v>
      </c>
      <c r="CB661" s="12">
        <v>0</v>
      </c>
      <c r="CC661" s="12">
        <v>0</v>
      </c>
      <c r="CD661" s="12">
        <v>0</v>
      </c>
      <c r="CE661" s="12">
        <v>0</v>
      </c>
      <c r="CF661" s="12">
        <v>0</v>
      </c>
      <c r="CG661" s="12" t="s">
        <v>991</v>
      </c>
      <c r="CH661" s="12">
        <v>51.595999999999997</v>
      </c>
      <c r="CI661" s="12" t="s">
        <v>1105</v>
      </c>
      <c r="CJ661" s="12" t="s">
        <v>946</v>
      </c>
      <c r="CK661" s="12" t="s">
        <v>932</v>
      </c>
      <c r="CL661" s="37">
        <v>1173416987</v>
      </c>
      <c r="CM661" s="12">
        <v>12323</v>
      </c>
      <c r="CN661" s="12" t="s">
        <v>1509</v>
      </c>
      <c r="CO661" s="12" t="s">
        <v>1507</v>
      </c>
      <c r="CP661" s="12">
        <v>12377.000604716792</v>
      </c>
      <c r="CQ661" s="12">
        <v>51</v>
      </c>
      <c r="CS661" s="12"/>
      <c r="CT661" s="36" t="str">
        <f t="shared" si="10"/>
        <v>1bn - 50bn</v>
      </c>
      <c r="CU661" s="36" t="str">
        <f>VLOOKUP(CK661,Mapping!B:C,2,FALSE)</f>
        <v>US/CA</v>
      </c>
    </row>
    <row r="662" spans="1:99" ht="16" customHeight="1" x14ac:dyDescent="0.35">
      <c r="A662" s="12" t="s">
        <v>1658</v>
      </c>
      <c r="B662" s="12" t="s">
        <v>925</v>
      </c>
      <c r="C662" s="12">
        <v>547</v>
      </c>
      <c r="D662" s="12">
        <v>0</v>
      </c>
      <c r="E662" s="37">
        <v>26355783</v>
      </c>
      <c r="G662" s="37">
        <v>0</v>
      </c>
      <c r="H662" s="12">
        <v>0</v>
      </c>
      <c r="I662" s="37"/>
      <c r="K662" s="37"/>
      <c r="M662" s="37"/>
      <c r="O662" s="37"/>
      <c r="Q662" s="12">
        <v>22032</v>
      </c>
      <c r="R662" s="37"/>
      <c r="T662" s="37"/>
      <c r="V662" s="37"/>
      <c r="X662" s="37"/>
      <c r="Z662" s="37"/>
      <c r="AB662" s="37"/>
      <c r="AD662" s="37"/>
      <c r="AF662" s="37"/>
      <c r="AH662" s="37">
        <v>2782201</v>
      </c>
      <c r="AI662" s="12">
        <v>0.02</v>
      </c>
      <c r="AN662" s="37">
        <v>23573582</v>
      </c>
      <c r="AO662" s="12">
        <v>0.17</v>
      </c>
      <c r="AP662" s="37">
        <v>0</v>
      </c>
      <c r="AQ662" s="12">
        <v>0</v>
      </c>
      <c r="AR662" s="37"/>
      <c r="AT662" s="37">
        <v>0</v>
      </c>
      <c r="AU662" s="12">
        <v>0</v>
      </c>
      <c r="AV662" s="37"/>
      <c r="AX662" s="37"/>
      <c r="BD662" s="12">
        <v>0</v>
      </c>
      <c r="BH662" s="12">
        <v>0</v>
      </c>
      <c r="BI662" s="12">
        <v>139975</v>
      </c>
      <c r="BN662" s="12">
        <v>0</v>
      </c>
      <c r="BQ662" s="12">
        <v>0.01</v>
      </c>
      <c r="BV662" s="12">
        <v>0</v>
      </c>
      <c r="BY662" s="12">
        <v>0.02</v>
      </c>
      <c r="CF662" s="12">
        <v>0</v>
      </c>
      <c r="CG662" s="12" t="s">
        <v>976</v>
      </c>
      <c r="CH662" s="12">
        <v>192.65100000000001</v>
      </c>
      <c r="CI662" s="12" t="s">
        <v>971</v>
      </c>
      <c r="CJ662" s="12" t="s">
        <v>972</v>
      </c>
      <c r="CK662" s="12" t="s">
        <v>932</v>
      </c>
      <c r="CL662" s="37">
        <v>13805163298</v>
      </c>
      <c r="CM662" s="12">
        <v>10426</v>
      </c>
      <c r="CN662" s="12" t="s">
        <v>1513</v>
      </c>
      <c r="CO662" s="12" t="s">
        <v>1507</v>
      </c>
      <c r="CP662" s="12">
        <v>373432.27171941136</v>
      </c>
      <c r="CQ662" s="12">
        <v>62</v>
      </c>
      <c r="CS662" s="12"/>
      <c r="CT662" s="36" t="str">
        <f t="shared" si="10"/>
        <v>1bn - 50bn</v>
      </c>
      <c r="CU662" s="36" t="str">
        <f>VLOOKUP(CK662,Mapping!B:C,2,FALSE)</f>
        <v>US/CA</v>
      </c>
    </row>
    <row r="663" spans="1:99" ht="16" customHeight="1" x14ac:dyDescent="0.35">
      <c r="A663" s="12" t="s">
        <v>1659</v>
      </c>
      <c r="B663" s="12" t="s">
        <v>933</v>
      </c>
      <c r="C663" s="12">
        <v>547</v>
      </c>
      <c r="D663" s="12">
        <v>0</v>
      </c>
      <c r="E663" s="37">
        <v>319994</v>
      </c>
      <c r="G663" s="37">
        <v>0</v>
      </c>
      <c r="H663" s="12">
        <v>0</v>
      </c>
      <c r="I663" s="37"/>
      <c r="K663" s="37"/>
      <c r="M663" s="37"/>
      <c r="O663" s="37"/>
      <c r="Q663" s="12">
        <v>2534</v>
      </c>
      <c r="R663" s="37"/>
      <c r="T663" s="37">
        <v>0</v>
      </c>
      <c r="U663" s="12">
        <v>0</v>
      </c>
      <c r="V663" s="37"/>
      <c r="X663" s="37">
        <v>0</v>
      </c>
      <c r="Y663" s="12">
        <v>0</v>
      </c>
      <c r="Z663" s="37"/>
      <c r="AB663" s="37"/>
      <c r="AD663" s="37"/>
      <c r="AF663" s="37"/>
      <c r="AH663" s="37">
        <v>319994</v>
      </c>
      <c r="AI663" s="12">
        <v>0.06</v>
      </c>
      <c r="AN663" s="37"/>
      <c r="AP663" s="37"/>
      <c r="AR663" s="37"/>
      <c r="AT663" s="37"/>
      <c r="AV663" s="37"/>
      <c r="AX663" s="37"/>
      <c r="BA663" s="12">
        <v>0</v>
      </c>
      <c r="BK663" s="12">
        <v>0</v>
      </c>
      <c r="BN663" s="12">
        <v>0</v>
      </c>
      <c r="BQ663" s="12">
        <v>0</v>
      </c>
      <c r="BZ663" s="12">
        <v>0</v>
      </c>
      <c r="CE663" s="12">
        <v>0</v>
      </c>
      <c r="CG663" s="12" t="s">
        <v>934</v>
      </c>
      <c r="CH663" s="12">
        <v>89.757999999999996</v>
      </c>
      <c r="CI663" s="12" t="s">
        <v>1660</v>
      </c>
      <c r="CJ663" s="12" t="s">
        <v>972</v>
      </c>
      <c r="CK663" s="12" t="s">
        <v>932</v>
      </c>
      <c r="CL663" s="37">
        <v>538234399</v>
      </c>
      <c r="CM663" s="12">
        <v>12885</v>
      </c>
      <c r="CN663" s="12" t="s">
        <v>1509</v>
      </c>
      <c r="CO663" s="12" t="s">
        <v>1507</v>
      </c>
      <c r="CP663" s="12">
        <v>8096.1499697641602</v>
      </c>
      <c r="CQ663" s="12">
        <v>46</v>
      </c>
      <c r="CS663" s="12"/>
      <c r="CT663" s="36" t="str">
        <f t="shared" si="10"/>
        <v>500mn - 1bn</v>
      </c>
      <c r="CU663" s="36" t="str">
        <f>VLOOKUP(CK663,Mapping!B:C,2,FALSE)</f>
        <v>US/CA</v>
      </c>
    </row>
    <row r="664" spans="1:99" ht="16" customHeight="1" x14ac:dyDescent="0.35">
      <c r="A664" s="12" t="s">
        <v>1661</v>
      </c>
      <c r="B664" s="12" t="s">
        <v>925</v>
      </c>
      <c r="C664" s="12">
        <v>547</v>
      </c>
      <c r="D664" s="12">
        <v>0</v>
      </c>
      <c r="E664" s="37">
        <v>929430</v>
      </c>
      <c r="G664" s="37">
        <v>0</v>
      </c>
      <c r="H664" s="12">
        <v>0</v>
      </c>
      <c r="I664" s="37"/>
      <c r="K664" s="37"/>
      <c r="M664" s="37">
        <v>0</v>
      </c>
      <c r="N664" s="12">
        <v>0</v>
      </c>
      <c r="O664" s="37"/>
      <c r="Q664" s="12">
        <v>1785</v>
      </c>
      <c r="R664" s="37"/>
      <c r="T664" s="37">
        <v>232387</v>
      </c>
      <c r="U664" s="12">
        <v>0.03</v>
      </c>
      <c r="V664" s="37"/>
      <c r="X664" s="37">
        <v>0</v>
      </c>
      <c r="Y664" s="12">
        <v>0</v>
      </c>
      <c r="Z664" s="37"/>
      <c r="AB664" s="37"/>
      <c r="AD664" s="37">
        <v>0</v>
      </c>
      <c r="AE664" s="12">
        <v>0</v>
      </c>
      <c r="AF664" s="37"/>
      <c r="AH664" s="37">
        <v>225410</v>
      </c>
      <c r="AI664" s="12">
        <v>0.03</v>
      </c>
      <c r="AN664" s="37"/>
      <c r="AP664" s="37">
        <v>334791</v>
      </c>
      <c r="AQ664" s="12">
        <v>0.04</v>
      </c>
      <c r="AR664" s="37">
        <v>0</v>
      </c>
      <c r="AS664" s="12">
        <v>0</v>
      </c>
      <c r="AT664" s="37">
        <v>136842</v>
      </c>
      <c r="AU664" s="12">
        <v>0.02</v>
      </c>
      <c r="AV664" s="37"/>
      <c r="AX664" s="37"/>
      <c r="BA664" s="12">
        <v>0</v>
      </c>
      <c r="BB664" s="12">
        <v>0</v>
      </c>
      <c r="BD664" s="12">
        <v>12837</v>
      </c>
      <c r="BE664" s="12">
        <v>0</v>
      </c>
      <c r="BH664" s="12">
        <v>1450</v>
      </c>
      <c r="BJ664" s="12">
        <v>0</v>
      </c>
      <c r="BK664" s="12">
        <v>2076</v>
      </c>
      <c r="BM664" s="12">
        <v>0</v>
      </c>
      <c r="BN664" s="12">
        <v>0</v>
      </c>
      <c r="BQ664" s="12">
        <v>0</v>
      </c>
      <c r="BV664" s="12">
        <v>0</v>
      </c>
      <c r="BZ664" s="12">
        <v>0</v>
      </c>
      <c r="CB664" s="12">
        <v>0</v>
      </c>
      <c r="CC664" s="12">
        <v>0</v>
      </c>
      <c r="CE664" s="12">
        <v>0</v>
      </c>
      <c r="CF664" s="12">
        <v>0.01</v>
      </c>
      <c r="CG664" s="12"/>
      <c r="CH664" s="12">
        <v>269.721</v>
      </c>
      <c r="CI664" s="12" t="s">
        <v>941</v>
      </c>
      <c r="CJ664" s="12" t="s">
        <v>941</v>
      </c>
      <c r="CK664" s="12" t="s">
        <v>932</v>
      </c>
      <c r="CL664" s="37">
        <v>855395209</v>
      </c>
      <c r="CN664" s="12" t="s">
        <v>998</v>
      </c>
      <c r="CS664" s="12"/>
      <c r="CT664" s="36" t="str">
        <f t="shared" si="10"/>
        <v>500mn - 1bn</v>
      </c>
      <c r="CU664" s="36" t="str">
        <f>VLOOKUP(CK664,Mapping!B:C,2,FALSE)</f>
        <v>US/CA</v>
      </c>
    </row>
    <row r="665" spans="1:99" ht="16" customHeight="1" x14ac:dyDescent="0.35">
      <c r="A665" s="12" t="s">
        <v>1662</v>
      </c>
      <c r="B665" s="12" t="s">
        <v>925</v>
      </c>
      <c r="C665" s="12">
        <v>547</v>
      </c>
      <c r="D665" s="12">
        <v>0</v>
      </c>
      <c r="E665" s="37">
        <v>22095963</v>
      </c>
      <c r="G665" s="37">
        <v>0</v>
      </c>
      <c r="H665" s="12">
        <v>0</v>
      </c>
      <c r="I665" s="37"/>
      <c r="K665" s="37"/>
      <c r="M665" s="37">
        <v>768819</v>
      </c>
      <c r="N665" s="12">
        <v>0</v>
      </c>
      <c r="O665" s="37"/>
      <c r="Q665" s="12">
        <v>16612</v>
      </c>
      <c r="R665" s="37"/>
      <c r="T665" s="37">
        <v>0</v>
      </c>
      <c r="U665" s="12">
        <v>0</v>
      </c>
      <c r="V665" s="37"/>
      <c r="X665" s="37"/>
      <c r="Z665" s="37"/>
      <c r="AB665" s="37"/>
      <c r="AD665" s="37"/>
      <c r="AF665" s="37"/>
      <c r="AH665" s="37">
        <v>2097763</v>
      </c>
      <c r="AI665" s="12">
        <v>0.01</v>
      </c>
      <c r="AN665" s="37">
        <v>18041221</v>
      </c>
      <c r="AO665" s="12">
        <v>0.11</v>
      </c>
      <c r="AP665" s="37">
        <v>1188160</v>
      </c>
      <c r="AQ665" s="12">
        <v>0.01</v>
      </c>
      <c r="AR665" s="37"/>
      <c r="AT665" s="37"/>
      <c r="AV665" s="37"/>
      <c r="AX665" s="37"/>
      <c r="BB665" s="12">
        <v>6128</v>
      </c>
      <c r="BH665" s="12">
        <v>5146</v>
      </c>
      <c r="BI665" s="12">
        <v>107125</v>
      </c>
      <c r="BK665" s="12">
        <v>0</v>
      </c>
      <c r="BN665" s="12">
        <v>0</v>
      </c>
      <c r="BQ665" s="12">
        <v>0</v>
      </c>
      <c r="BV665" s="12">
        <v>0</v>
      </c>
      <c r="BY665" s="12">
        <v>0.01</v>
      </c>
      <c r="CC665" s="12">
        <v>0</v>
      </c>
      <c r="CE665" s="12">
        <v>0</v>
      </c>
      <c r="CG665" s="12" t="s">
        <v>929</v>
      </c>
      <c r="CH665" s="12">
        <v>21.65</v>
      </c>
      <c r="CI665" s="12" t="s">
        <v>1663</v>
      </c>
      <c r="CJ665" s="12" t="s">
        <v>966</v>
      </c>
      <c r="CK665" s="12" t="s">
        <v>932</v>
      </c>
      <c r="CL665" s="37">
        <v>17013387295</v>
      </c>
      <c r="CM665" s="12">
        <v>934</v>
      </c>
      <c r="CN665" s="12" t="s">
        <v>1509</v>
      </c>
      <c r="CO665" s="12" t="s">
        <v>1507</v>
      </c>
      <c r="CP665" s="12">
        <v>67220.862729288448</v>
      </c>
      <c r="CQ665" s="12">
        <v>68</v>
      </c>
      <c r="CS665" s="12"/>
      <c r="CT665" s="36" t="str">
        <f t="shared" si="10"/>
        <v>1bn - 50bn</v>
      </c>
      <c r="CU665" s="36" t="str">
        <f>VLOOKUP(CK665,Mapping!B:C,2,FALSE)</f>
        <v>US/CA</v>
      </c>
    </row>
    <row r="666" spans="1:99" ht="16" customHeight="1" x14ac:dyDescent="0.35">
      <c r="A666" s="12" t="s">
        <v>120</v>
      </c>
      <c r="B666" s="12" t="s">
        <v>925</v>
      </c>
      <c r="C666" s="12">
        <v>41</v>
      </c>
      <c r="D666" s="12">
        <v>698994</v>
      </c>
      <c r="E666" s="37">
        <v>1592676057</v>
      </c>
      <c r="G666" s="37">
        <v>34802911</v>
      </c>
      <c r="H666" s="12">
        <v>0.04</v>
      </c>
      <c r="I666" s="37"/>
      <c r="K666" s="37"/>
      <c r="M666" s="37">
        <v>687898811</v>
      </c>
      <c r="N666" s="12">
        <v>0.77</v>
      </c>
      <c r="O666" s="37"/>
      <c r="Q666" s="12">
        <v>40312</v>
      </c>
      <c r="R666" s="37"/>
      <c r="T666" s="37">
        <v>59959765</v>
      </c>
      <c r="U666" s="12">
        <v>7.0000000000000007E-2</v>
      </c>
      <c r="V666" s="37"/>
      <c r="X666" s="37">
        <v>153924156</v>
      </c>
      <c r="Y666" s="12">
        <v>0.17</v>
      </c>
      <c r="Z666" s="37">
        <v>405094008</v>
      </c>
      <c r="AA666" s="12">
        <v>0.45</v>
      </c>
      <c r="AB666" s="37"/>
      <c r="AD666" s="37">
        <v>73104333</v>
      </c>
      <c r="AE666" s="12">
        <v>0.08</v>
      </c>
      <c r="AF666" s="37"/>
      <c r="AH666" s="37">
        <v>5090599</v>
      </c>
      <c r="AI666" s="12">
        <v>0.01</v>
      </c>
      <c r="AN666" s="37">
        <v>129063149</v>
      </c>
      <c r="AO666" s="12">
        <v>0.14000000000000001</v>
      </c>
      <c r="AP666" s="37">
        <v>32793999</v>
      </c>
      <c r="AQ666" s="12">
        <v>0.04</v>
      </c>
      <c r="AR666" s="37">
        <v>1784103</v>
      </c>
      <c r="AS666" s="12">
        <v>0</v>
      </c>
      <c r="AT666" s="37">
        <v>9160223</v>
      </c>
      <c r="AU666" s="12">
        <v>0.01</v>
      </c>
      <c r="AV666" s="37"/>
      <c r="AX666" s="37"/>
      <c r="BA666" s="12">
        <v>1506402</v>
      </c>
      <c r="BB666" s="12">
        <v>5483013</v>
      </c>
      <c r="BC666" s="12">
        <v>13699493</v>
      </c>
      <c r="BD666" s="12">
        <v>859308</v>
      </c>
      <c r="BE666" s="12">
        <v>47844</v>
      </c>
      <c r="BH666" s="12">
        <v>142033</v>
      </c>
      <c r="BI666" s="12">
        <v>766350</v>
      </c>
      <c r="BJ666" s="12">
        <v>656115</v>
      </c>
      <c r="BK666" s="12">
        <v>535642</v>
      </c>
      <c r="BM666" s="12">
        <v>0.05</v>
      </c>
      <c r="BN666" s="12">
        <v>0.1</v>
      </c>
      <c r="BQ666" s="12">
        <v>0.01</v>
      </c>
      <c r="BV666" s="12">
        <v>0.12</v>
      </c>
      <c r="BY666" s="12">
        <v>0.1</v>
      </c>
      <c r="BZ666" s="12">
        <v>0.03</v>
      </c>
      <c r="CB666" s="12">
        <v>0.23</v>
      </c>
      <c r="CC666" s="12">
        <v>0.23</v>
      </c>
      <c r="CD666" s="12">
        <v>1.1000000000000001</v>
      </c>
      <c r="CE666" s="12">
        <v>0.02</v>
      </c>
      <c r="CF666" s="12">
        <v>0.74</v>
      </c>
      <c r="CG666" s="12" t="s">
        <v>998</v>
      </c>
      <c r="CH666" s="12">
        <v>110.036</v>
      </c>
      <c r="CI666" s="12" t="s">
        <v>1019</v>
      </c>
      <c r="CJ666" s="12" t="s">
        <v>936</v>
      </c>
      <c r="CK666" s="12" t="s">
        <v>932</v>
      </c>
      <c r="CL666" s="37">
        <v>89792953670</v>
      </c>
      <c r="CN666" s="12" t="s">
        <v>998</v>
      </c>
      <c r="CS666" s="12"/>
      <c r="CT666" s="36" t="str">
        <f t="shared" si="10"/>
        <v>50bn - 100bn</v>
      </c>
      <c r="CU666" s="36" t="str">
        <f>VLOOKUP(CK666,Mapping!B:C,2,FALSE)</f>
        <v>US/CA</v>
      </c>
    </row>
    <row r="667" spans="1:99" ht="16" customHeight="1" x14ac:dyDescent="0.35">
      <c r="A667" s="12" t="s">
        <v>1664</v>
      </c>
      <c r="B667" s="12" t="s">
        <v>925</v>
      </c>
      <c r="C667" s="12">
        <v>547</v>
      </c>
      <c r="D667" s="12">
        <v>0</v>
      </c>
      <c r="E667" s="37">
        <v>5060467</v>
      </c>
      <c r="G667" s="37">
        <v>0</v>
      </c>
      <c r="H667" s="12">
        <v>0</v>
      </c>
      <c r="I667" s="37"/>
      <c r="K667" s="37"/>
      <c r="M667" s="37"/>
      <c r="O667" s="37"/>
      <c r="R667" s="37"/>
      <c r="T667" s="37"/>
      <c r="V667" s="37"/>
      <c r="X667" s="37">
        <v>0</v>
      </c>
      <c r="Y667" s="12">
        <v>0</v>
      </c>
      <c r="Z667" s="37">
        <v>0</v>
      </c>
      <c r="AA667" s="12">
        <v>0</v>
      </c>
      <c r="AB667" s="37"/>
      <c r="AD667" s="37"/>
      <c r="AF667" s="37"/>
      <c r="AH667" s="37"/>
      <c r="AN667" s="37">
        <v>4471360</v>
      </c>
      <c r="AO667" s="12">
        <v>0.19</v>
      </c>
      <c r="AP667" s="37">
        <v>0</v>
      </c>
      <c r="AQ667" s="12">
        <v>0</v>
      </c>
      <c r="AR667" s="37">
        <v>589107</v>
      </c>
      <c r="AS667" s="12">
        <v>0.02</v>
      </c>
      <c r="AT667" s="37">
        <v>0</v>
      </c>
      <c r="AU667" s="12">
        <v>0</v>
      </c>
      <c r="AV667" s="37"/>
      <c r="AX667" s="37"/>
      <c r="BA667" s="12">
        <v>0</v>
      </c>
      <c r="BC667" s="12">
        <v>0</v>
      </c>
      <c r="BD667" s="12">
        <v>0</v>
      </c>
      <c r="BE667" s="12">
        <v>15798</v>
      </c>
      <c r="BH667" s="12">
        <v>0</v>
      </c>
      <c r="BI667" s="12">
        <v>26550</v>
      </c>
      <c r="BM667" s="12">
        <v>0.02</v>
      </c>
      <c r="BN667" s="12">
        <v>0</v>
      </c>
      <c r="BV667" s="12">
        <v>0</v>
      </c>
      <c r="BY667" s="12">
        <v>0</v>
      </c>
      <c r="BZ667" s="12">
        <v>0</v>
      </c>
      <c r="CD667" s="12">
        <v>0</v>
      </c>
      <c r="CF667" s="12">
        <v>0</v>
      </c>
      <c r="CG667" s="12"/>
      <c r="CH667" s="12">
        <v>289.16199999999998</v>
      </c>
      <c r="CI667" s="12" t="s">
        <v>941</v>
      </c>
      <c r="CJ667" s="12" t="s">
        <v>941</v>
      </c>
      <c r="CK667" s="12" t="s">
        <v>932</v>
      </c>
      <c r="CL667" s="37">
        <v>2405457433</v>
      </c>
      <c r="CN667" s="12" t="s">
        <v>1536</v>
      </c>
      <c r="CS667" s="12"/>
      <c r="CT667" s="36" t="str">
        <f t="shared" si="10"/>
        <v>1bn - 50bn</v>
      </c>
      <c r="CU667" s="36" t="str">
        <f>VLOOKUP(CK667,Mapping!B:C,2,FALSE)</f>
        <v>US/CA</v>
      </c>
    </row>
    <row r="668" spans="1:99" ht="16" customHeight="1" x14ac:dyDescent="0.35">
      <c r="A668" s="12" t="s">
        <v>1665</v>
      </c>
      <c r="B668" s="12" t="s">
        <v>925</v>
      </c>
      <c r="C668" s="12">
        <v>547</v>
      </c>
      <c r="D668" s="12">
        <v>0</v>
      </c>
      <c r="E668" s="37">
        <v>170241161</v>
      </c>
      <c r="G668" s="37">
        <v>0</v>
      </c>
      <c r="H668" s="12">
        <v>0</v>
      </c>
      <c r="I668" s="37"/>
      <c r="K668" s="37"/>
      <c r="M668" s="37">
        <v>73752790</v>
      </c>
      <c r="N668" s="12">
        <v>1.52</v>
      </c>
      <c r="O668" s="37"/>
      <c r="Q668" s="12">
        <v>38408</v>
      </c>
      <c r="R668" s="37"/>
      <c r="T668" s="37">
        <v>4281817</v>
      </c>
      <c r="U668" s="12">
        <v>0.09</v>
      </c>
      <c r="V668" s="37"/>
      <c r="X668" s="37">
        <v>62395502</v>
      </c>
      <c r="Y668" s="12">
        <v>1.29</v>
      </c>
      <c r="Z668" s="37">
        <v>0</v>
      </c>
      <c r="AA668" s="12">
        <v>0</v>
      </c>
      <c r="AB668" s="37"/>
      <c r="AD668" s="37">
        <v>4279531</v>
      </c>
      <c r="AE668" s="12">
        <v>0.09</v>
      </c>
      <c r="AF668" s="37"/>
      <c r="AH668" s="37">
        <v>4850162</v>
      </c>
      <c r="AI668" s="12">
        <v>0.1</v>
      </c>
      <c r="AN668" s="37">
        <v>19906393</v>
      </c>
      <c r="AO668" s="12">
        <v>0.41</v>
      </c>
      <c r="AP668" s="37">
        <v>0</v>
      </c>
      <c r="AQ668" s="12">
        <v>0</v>
      </c>
      <c r="AR668" s="37">
        <v>436479</v>
      </c>
      <c r="AS668" s="12">
        <v>0.01</v>
      </c>
      <c r="AT668" s="37">
        <v>338487</v>
      </c>
      <c r="AU668" s="12">
        <v>0.01</v>
      </c>
      <c r="AV668" s="37"/>
      <c r="AX668" s="37"/>
      <c r="BA668" s="12">
        <v>610643</v>
      </c>
      <c r="BB668" s="12">
        <v>587859</v>
      </c>
      <c r="BC668" s="12">
        <v>0</v>
      </c>
      <c r="BD668" s="12">
        <v>31753</v>
      </c>
      <c r="BE668" s="12">
        <v>11705</v>
      </c>
      <c r="BH668" s="12">
        <v>0</v>
      </c>
      <c r="BI668" s="12">
        <v>118200</v>
      </c>
      <c r="BJ668" s="12">
        <v>38409</v>
      </c>
      <c r="BK668" s="12">
        <v>38251</v>
      </c>
      <c r="BM668" s="12">
        <v>0.01</v>
      </c>
      <c r="BN668" s="12">
        <v>0</v>
      </c>
      <c r="BQ668" s="12">
        <v>0.01</v>
      </c>
      <c r="BV668" s="12">
        <v>0</v>
      </c>
      <c r="BY668" s="12">
        <v>0.02</v>
      </c>
      <c r="BZ668" s="12">
        <v>0.01</v>
      </c>
      <c r="CB668" s="12">
        <v>0.01</v>
      </c>
      <c r="CC668" s="12">
        <v>0.02</v>
      </c>
      <c r="CD668" s="12">
        <v>0</v>
      </c>
      <c r="CE668" s="12">
        <v>0</v>
      </c>
      <c r="CF668" s="12">
        <v>0.03</v>
      </c>
      <c r="CG668" s="12" t="s">
        <v>998</v>
      </c>
      <c r="CH668" s="12">
        <v>202.18199999999999</v>
      </c>
      <c r="CI668" s="12" t="s">
        <v>1189</v>
      </c>
      <c r="CJ668" s="12" t="s">
        <v>1185</v>
      </c>
      <c r="CK668" s="12" t="s">
        <v>932</v>
      </c>
      <c r="CL668" s="37">
        <v>4855544502</v>
      </c>
      <c r="CN668" s="12" t="s">
        <v>998</v>
      </c>
      <c r="CS668" s="12"/>
      <c r="CT668" s="36" t="str">
        <f t="shared" si="10"/>
        <v>1bn - 50bn</v>
      </c>
      <c r="CU668" s="36" t="str">
        <f>VLOOKUP(CK668,Mapping!B:C,2,FALSE)</f>
        <v>US/CA</v>
      </c>
    </row>
    <row r="669" spans="1:99" ht="16" customHeight="1" x14ac:dyDescent="0.35">
      <c r="A669" s="12" t="s">
        <v>26</v>
      </c>
      <c r="B669" s="12" t="s">
        <v>925</v>
      </c>
      <c r="C669" s="12">
        <v>3</v>
      </c>
      <c r="D669" s="12">
        <v>10640774</v>
      </c>
      <c r="E669" s="37">
        <v>2617501524</v>
      </c>
      <c r="G669" s="37">
        <v>529804137</v>
      </c>
      <c r="H669" s="12">
        <v>0.59</v>
      </c>
      <c r="I669" s="37"/>
      <c r="K669" s="37"/>
      <c r="M669" s="37">
        <v>0</v>
      </c>
      <c r="N669" s="12">
        <v>0</v>
      </c>
      <c r="O669" s="37"/>
      <c r="R669" s="37"/>
      <c r="T669" s="37"/>
      <c r="V669" s="37"/>
      <c r="X669" s="37">
        <v>826820226</v>
      </c>
      <c r="Y669" s="12">
        <v>0.92</v>
      </c>
      <c r="Z669" s="37"/>
      <c r="AB669" s="37"/>
      <c r="AD669" s="37"/>
      <c r="AF669" s="37"/>
      <c r="AH669" s="37"/>
      <c r="AN669" s="37">
        <v>1260877161</v>
      </c>
      <c r="AO669" s="12">
        <v>1.4</v>
      </c>
      <c r="AP669" s="37"/>
      <c r="AR669" s="37"/>
      <c r="AT669" s="37"/>
      <c r="AV669" s="37"/>
      <c r="AX669" s="37"/>
      <c r="BA669" s="12">
        <v>8091801</v>
      </c>
      <c r="BB669" s="12">
        <v>0</v>
      </c>
      <c r="BI669" s="12">
        <v>7486825</v>
      </c>
      <c r="BN669" s="12">
        <v>1.54</v>
      </c>
      <c r="BY669" s="12">
        <v>0.97</v>
      </c>
      <c r="BZ669" s="12">
        <v>0.14000000000000001</v>
      </c>
      <c r="CC669" s="12">
        <v>0</v>
      </c>
      <c r="CG669" s="12" t="s">
        <v>929</v>
      </c>
      <c r="CH669" s="12">
        <v>26.849</v>
      </c>
      <c r="CI669" s="12" t="s">
        <v>945</v>
      </c>
      <c r="CJ669" s="12" t="s">
        <v>946</v>
      </c>
      <c r="CK669" s="12" t="s">
        <v>932</v>
      </c>
      <c r="CL669" s="37">
        <v>89446668161</v>
      </c>
      <c r="CM669" s="12">
        <v>1</v>
      </c>
      <c r="CN669" s="12" t="s">
        <v>1506</v>
      </c>
      <c r="CO669" s="12" t="s">
        <v>1510</v>
      </c>
      <c r="CP669" s="12">
        <v>15487450.231808102</v>
      </c>
      <c r="CQ669" s="12">
        <v>96</v>
      </c>
      <c r="CS669" s="12"/>
      <c r="CT669" s="36" t="str">
        <f t="shared" si="10"/>
        <v>50bn - 100bn</v>
      </c>
      <c r="CU669" s="36" t="str">
        <f>VLOOKUP(CK669,Mapping!B:C,2,FALSE)</f>
        <v>US/CA</v>
      </c>
    </row>
    <row r="670" spans="1:99" ht="16" customHeight="1" x14ac:dyDescent="0.35">
      <c r="A670" s="12" t="s">
        <v>1379</v>
      </c>
      <c r="B670" s="12" t="s">
        <v>933</v>
      </c>
      <c r="C670" s="12">
        <v>547</v>
      </c>
      <c r="D670" s="12">
        <v>0</v>
      </c>
      <c r="E670" s="37">
        <v>250703605</v>
      </c>
      <c r="G670" s="37">
        <v>0</v>
      </c>
      <c r="H670" s="12">
        <v>0</v>
      </c>
      <c r="I670" s="37"/>
      <c r="K670" s="37"/>
      <c r="M670" s="37">
        <v>45223939</v>
      </c>
      <c r="N670" s="12">
        <v>0.05</v>
      </c>
      <c r="O670" s="37"/>
      <c r="Q670" s="12">
        <v>293495</v>
      </c>
      <c r="R670" s="37"/>
      <c r="T670" s="37">
        <v>12537</v>
      </c>
      <c r="U670" s="12">
        <v>0</v>
      </c>
      <c r="V670" s="37"/>
      <c r="X670" s="37">
        <v>4418876</v>
      </c>
      <c r="Y670" s="12">
        <v>0.01</v>
      </c>
      <c r="Z670" s="37">
        <v>3726</v>
      </c>
      <c r="AA670" s="12">
        <v>0</v>
      </c>
      <c r="AB670" s="37"/>
      <c r="AD670" s="37">
        <v>122562</v>
      </c>
      <c r="AE670" s="12">
        <v>0</v>
      </c>
      <c r="AF670" s="37"/>
      <c r="AH670" s="37">
        <v>37062549</v>
      </c>
      <c r="AI670" s="12">
        <v>0.04</v>
      </c>
      <c r="AN670" s="37">
        <v>131361984</v>
      </c>
      <c r="AO670" s="12">
        <v>0.15</v>
      </c>
      <c r="AP670" s="37">
        <v>32043838</v>
      </c>
      <c r="AQ670" s="12">
        <v>0.04</v>
      </c>
      <c r="AR670" s="37"/>
      <c r="AT670" s="37">
        <v>453594</v>
      </c>
      <c r="AU670" s="12">
        <v>0</v>
      </c>
      <c r="AV670" s="37"/>
      <c r="AX670" s="37"/>
      <c r="BA670" s="12">
        <v>43246</v>
      </c>
      <c r="BB670" s="12">
        <v>360465</v>
      </c>
      <c r="BC670" s="12">
        <v>126</v>
      </c>
      <c r="BD670" s="12">
        <v>42551</v>
      </c>
      <c r="BH670" s="12">
        <v>138784</v>
      </c>
      <c r="BI670" s="12">
        <v>780000</v>
      </c>
      <c r="BJ670" s="12">
        <v>1100</v>
      </c>
      <c r="BK670" s="12">
        <v>112</v>
      </c>
      <c r="BN670" s="12">
        <v>0</v>
      </c>
      <c r="BQ670" s="12">
        <v>7.0000000000000007E-2</v>
      </c>
      <c r="BV670" s="12">
        <v>0.12</v>
      </c>
      <c r="BY670" s="12">
        <v>0.1</v>
      </c>
      <c r="BZ670" s="12">
        <v>0</v>
      </c>
      <c r="CB670" s="12">
        <v>0</v>
      </c>
      <c r="CC670" s="12">
        <v>0.02</v>
      </c>
      <c r="CD670" s="12">
        <v>0</v>
      </c>
      <c r="CE670" s="12">
        <v>0</v>
      </c>
      <c r="CF670" s="12">
        <v>0.04</v>
      </c>
      <c r="CG670" s="12" t="s">
        <v>959</v>
      </c>
      <c r="CH670" s="12">
        <v>37.625</v>
      </c>
      <c r="CI670" s="12" t="s">
        <v>938</v>
      </c>
      <c r="CJ670" s="12" t="s">
        <v>931</v>
      </c>
      <c r="CK670" s="12" t="s">
        <v>932</v>
      </c>
      <c r="CL670" s="37">
        <v>87088919937</v>
      </c>
      <c r="CM670" s="12">
        <v>754</v>
      </c>
      <c r="CN670" s="12" t="s">
        <v>1535</v>
      </c>
      <c r="CO670" s="12" t="s">
        <v>1507</v>
      </c>
      <c r="CP670" s="12">
        <v>389155.35174360004</v>
      </c>
      <c r="CQ670" s="12">
        <v>57</v>
      </c>
      <c r="CS670" s="12"/>
      <c r="CT670" s="36" t="str">
        <f t="shared" si="10"/>
        <v>50bn - 100bn</v>
      </c>
      <c r="CU670" s="36" t="str">
        <f>VLOOKUP(CK670,Mapping!B:C,2,FALSE)</f>
        <v>US/CA</v>
      </c>
    </row>
    <row r="671" spans="1:99" ht="16" customHeight="1" x14ac:dyDescent="0.35">
      <c r="A671" s="12" t="s">
        <v>1666</v>
      </c>
      <c r="B671" s="12" t="s">
        <v>925</v>
      </c>
      <c r="C671" s="12">
        <v>547</v>
      </c>
      <c r="D671" s="12">
        <v>0</v>
      </c>
      <c r="E671" s="37">
        <v>1583612</v>
      </c>
      <c r="G671" s="37">
        <v>0</v>
      </c>
      <c r="H671" s="12">
        <v>0</v>
      </c>
      <c r="I671" s="37"/>
      <c r="K671" s="37"/>
      <c r="M671" s="37">
        <v>886249</v>
      </c>
      <c r="N671" s="12">
        <v>0.28999999999999998</v>
      </c>
      <c r="O671" s="37"/>
      <c r="R671" s="37"/>
      <c r="T671" s="37">
        <v>0</v>
      </c>
      <c r="U671" s="12">
        <v>0</v>
      </c>
      <c r="V671" s="37"/>
      <c r="X671" s="37">
        <v>310014</v>
      </c>
      <c r="Y671" s="12">
        <v>0.1</v>
      </c>
      <c r="Z671" s="37"/>
      <c r="AB671" s="37"/>
      <c r="AD671" s="37">
        <v>0</v>
      </c>
      <c r="AE671" s="12">
        <v>0</v>
      </c>
      <c r="AF671" s="37"/>
      <c r="AH671" s="37"/>
      <c r="AN671" s="37">
        <v>387349</v>
      </c>
      <c r="AO671" s="12">
        <v>0.13</v>
      </c>
      <c r="AP671" s="37"/>
      <c r="AR671" s="37"/>
      <c r="AT671" s="37"/>
      <c r="AV671" s="37"/>
      <c r="AX671" s="37"/>
      <c r="BA671" s="12">
        <v>3034</v>
      </c>
      <c r="BB671" s="12">
        <v>7064</v>
      </c>
      <c r="BI671" s="12">
        <v>2300</v>
      </c>
      <c r="BJ671" s="12">
        <v>0</v>
      </c>
      <c r="BK671" s="12">
        <v>0</v>
      </c>
      <c r="BN671" s="12">
        <v>0</v>
      </c>
      <c r="BY671" s="12">
        <v>0</v>
      </c>
      <c r="BZ671" s="12">
        <v>0</v>
      </c>
      <c r="CB671" s="12">
        <v>0</v>
      </c>
      <c r="CC671" s="12">
        <v>0</v>
      </c>
      <c r="CE671" s="12">
        <v>0</v>
      </c>
      <c r="CG671" s="12" t="s">
        <v>976</v>
      </c>
      <c r="CH671" s="12">
        <v>48.856999999999999</v>
      </c>
      <c r="CI671" s="12" t="s">
        <v>1217</v>
      </c>
      <c r="CJ671" s="12" t="s">
        <v>931</v>
      </c>
      <c r="CK671" s="12" t="s">
        <v>932</v>
      </c>
      <c r="CL671" s="37">
        <v>301397077</v>
      </c>
      <c r="CM671" s="12">
        <v>1237</v>
      </c>
      <c r="CN671" s="12" t="s">
        <v>1514</v>
      </c>
      <c r="CO671" s="12" t="s">
        <v>1507</v>
      </c>
      <c r="CP671" s="12">
        <v>15378.774440636967</v>
      </c>
      <c r="CQ671" s="12">
        <v>75</v>
      </c>
      <c r="CS671" s="12"/>
      <c r="CT671" s="36" t="str">
        <f t="shared" si="10"/>
        <v>500mn</v>
      </c>
      <c r="CU671" s="36" t="str">
        <f>VLOOKUP(CK671,Mapping!B:C,2,FALSE)</f>
        <v>US/CA</v>
      </c>
    </row>
    <row r="672" spans="1:99" ht="16" customHeight="1" x14ac:dyDescent="0.35">
      <c r="A672" s="12" t="s">
        <v>118</v>
      </c>
      <c r="B672" s="12" t="s">
        <v>933</v>
      </c>
      <c r="C672" s="12">
        <v>39</v>
      </c>
      <c r="D672" s="12">
        <v>707519</v>
      </c>
      <c r="E672" s="37">
        <v>628793336</v>
      </c>
      <c r="F672" s="12">
        <v>23600</v>
      </c>
      <c r="G672" s="37">
        <v>35227371</v>
      </c>
      <c r="H672" s="12">
        <v>0.04</v>
      </c>
      <c r="I672" s="37">
        <v>1256090</v>
      </c>
      <c r="J672" s="12">
        <v>0</v>
      </c>
      <c r="K672" s="37">
        <v>77921347</v>
      </c>
      <c r="L672" s="12">
        <v>0.1</v>
      </c>
      <c r="M672" s="37">
        <v>114832158</v>
      </c>
      <c r="N672" s="12">
        <v>0.14000000000000001</v>
      </c>
      <c r="O672" s="37">
        <v>93119153</v>
      </c>
      <c r="P672" s="12">
        <v>0.12</v>
      </c>
      <c r="Q672" s="12">
        <v>292214</v>
      </c>
      <c r="R672" s="37">
        <v>1043782</v>
      </c>
      <c r="S672" s="12">
        <v>0</v>
      </c>
      <c r="T672" s="37">
        <v>65117737</v>
      </c>
      <c r="U672" s="12">
        <v>0.08</v>
      </c>
      <c r="V672" s="37">
        <v>27560083</v>
      </c>
      <c r="W672" s="12">
        <v>0.03</v>
      </c>
      <c r="X672" s="37">
        <v>82194716</v>
      </c>
      <c r="Y672" s="12">
        <v>0.1</v>
      </c>
      <c r="Z672" s="37">
        <v>10587243</v>
      </c>
      <c r="AA672" s="12">
        <v>0.01</v>
      </c>
      <c r="AB672" s="37">
        <v>5720256</v>
      </c>
      <c r="AC672" s="12">
        <v>0.01</v>
      </c>
      <c r="AD672" s="37">
        <v>3382600</v>
      </c>
      <c r="AE672" s="12">
        <v>0</v>
      </c>
      <c r="AF672" s="37"/>
      <c r="AH672" s="37">
        <v>36900784</v>
      </c>
      <c r="AI672" s="12">
        <v>0.05</v>
      </c>
      <c r="AJ672" s="12">
        <v>395961</v>
      </c>
      <c r="AK672" s="12">
        <v>1266600</v>
      </c>
      <c r="AL672" s="12">
        <v>5131800</v>
      </c>
      <c r="AN672" s="37">
        <v>73541659</v>
      </c>
      <c r="AO672" s="12">
        <v>0.09</v>
      </c>
      <c r="AP672" s="37">
        <v>388357</v>
      </c>
      <c r="AQ672" s="12">
        <v>0</v>
      </c>
      <c r="AR672" s="37">
        <v>0</v>
      </c>
      <c r="AS672" s="12">
        <v>0</v>
      </c>
      <c r="AT672" s="37"/>
      <c r="AV672" s="37"/>
      <c r="AX672" s="37"/>
      <c r="AZ672" s="12">
        <v>98600</v>
      </c>
      <c r="BA672" s="12">
        <v>804411</v>
      </c>
      <c r="BB672" s="12">
        <v>915289</v>
      </c>
      <c r="BC672" s="12">
        <v>358040</v>
      </c>
      <c r="BE672" s="12">
        <v>0</v>
      </c>
      <c r="BG672" s="12">
        <v>1150103</v>
      </c>
      <c r="BH672" s="12">
        <v>1682</v>
      </c>
      <c r="BI672" s="12">
        <v>436675</v>
      </c>
      <c r="BJ672" s="12">
        <v>30359</v>
      </c>
      <c r="BK672" s="12">
        <v>581720</v>
      </c>
      <c r="BM672" s="12">
        <v>0</v>
      </c>
      <c r="BN672" s="12">
        <v>0.1</v>
      </c>
      <c r="BO672" s="12">
        <v>0</v>
      </c>
      <c r="BQ672" s="12">
        <v>7.0000000000000007E-2</v>
      </c>
      <c r="BR672" s="12">
        <v>0.02</v>
      </c>
      <c r="BS672" s="12">
        <v>0.01</v>
      </c>
      <c r="BT672" s="12">
        <v>0.04</v>
      </c>
      <c r="BU672" s="12">
        <v>0.03</v>
      </c>
      <c r="BV672" s="12">
        <v>0</v>
      </c>
      <c r="BX672" s="12">
        <v>0</v>
      </c>
      <c r="BY672" s="12">
        <v>0.06</v>
      </c>
      <c r="BZ672" s="12">
        <v>0.01</v>
      </c>
      <c r="CB672" s="12">
        <v>0.01</v>
      </c>
      <c r="CC672" s="12">
        <v>0.04</v>
      </c>
      <c r="CD672" s="12">
        <v>0.03</v>
      </c>
      <c r="CE672" s="12">
        <v>0.02</v>
      </c>
      <c r="CG672" s="12" t="s">
        <v>929</v>
      </c>
      <c r="CH672" s="12">
        <v>49.368000000000002</v>
      </c>
      <c r="CI672" s="12" t="s">
        <v>941</v>
      </c>
      <c r="CJ672" s="12" t="s">
        <v>941</v>
      </c>
      <c r="CK672" s="12" t="s">
        <v>932</v>
      </c>
      <c r="CL672" s="37">
        <v>80222089946</v>
      </c>
      <c r="CM672" s="12">
        <v>161</v>
      </c>
      <c r="CN672" s="12" t="s">
        <v>1506</v>
      </c>
      <c r="CO672" s="12" t="s">
        <v>1515</v>
      </c>
      <c r="CP672" s="12">
        <v>934624.55150171346</v>
      </c>
      <c r="CQ672" s="12">
        <v>87</v>
      </c>
      <c r="CR672" s="12">
        <v>46030.052083333336</v>
      </c>
      <c r="CS672" s="12"/>
      <c r="CT672" s="36" t="str">
        <f t="shared" si="10"/>
        <v>50bn - 100bn</v>
      </c>
      <c r="CU672" s="36" t="str">
        <f>VLOOKUP(CK672,Mapping!B:C,2,FALSE)</f>
        <v>US/CA</v>
      </c>
    </row>
    <row r="673" spans="1:99" ht="16" customHeight="1" x14ac:dyDescent="0.35">
      <c r="A673" s="12" t="s">
        <v>1667</v>
      </c>
      <c r="B673" s="12" t="s">
        <v>925</v>
      </c>
      <c r="C673" s="12">
        <v>547</v>
      </c>
      <c r="D673" s="12">
        <v>0</v>
      </c>
      <c r="E673" s="37">
        <v>5322139</v>
      </c>
      <c r="G673" s="37">
        <v>0</v>
      </c>
      <c r="H673" s="12">
        <v>0</v>
      </c>
      <c r="I673" s="37"/>
      <c r="K673" s="37"/>
      <c r="M673" s="37">
        <v>5322139</v>
      </c>
      <c r="N673" s="12">
        <v>5.83</v>
      </c>
      <c r="O673" s="37"/>
      <c r="R673" s="37"/>
      <c r="T673" s="37">
        <v>0</v>
      </c>
      <c r="U673" s="12">
        <v>0</v>
      </c>
      <c r="V673" s="37"/>
      <c r="X673" s="37"/>
      <c r="Z673" s="37"/>
      <c r="AB673" s="37"/>
      <c r="AD673" s="37">
        <v>0</v>
      </c>
      <c r="AE673" s="12">
        <v>0</v>
      </c>
      <c r="AF673" s="37"/>
      <c r="AH673" s="37"/>
      <c r="AN673" s="37"/>
      <c r="AP673" s="37"/>
      <c r="AR673" s="37"/>
      <c r="AT673" s="37"/>
      <c r="AV673" s="37"/>
      <c r="AX673" s="37"/>
      <c r="BB673" s="12">
        <v>42421</v>
      </c>
      <c r="BJ673" s="12">
        <v>0</v>
      </c>
      <c r="BK673" s="12">
        <v>0</v>
      </c>
      <c r="BN673" s="12">
        <v>0</v>
      </c>
      <c r="CB673" s="12">
        <v>0</v>
      </c>
      <c r="CC673" s="12">
        <v>0</v>
      </c>
      <c r="CE673" s="12">
        <v>0</v>
      </c>
      <c r="CG673" s="12" t="s">
        <v>1668</v>
      </c>
      <c r="CH673" s="12">
        <v>248.79499999999999</v>
      </c>
      <c r="CI673" s="12"/>
      <c r="CJ673" s="12"/>
      <c r="CK673" s="12" t="s">
        <v>951</v>
      </c>
      <c r="CL673" s="37">
        <v>91299833</v>
      </c>
      <c r="CN673" s="12" t="s">
        <v>1536</v>
      </c>
      <c r="CS673" s="12"/>
      <c r="CT673" s="36" t="str">
        <f t="shared" si="10"/>
        <v>500mn</v>
      </c>
      <c r="CU673" s="36" t="str">
        <f>VLOOKUP(CK673,Mapping!B:C,2,FALSE)</f>
        <v>HK</v>
      </c>
    </row>
    <row r="674" spans="1:99" ht="16" customHeight="1" x14ac:dyDescent="0.35">
      <c r="A674" s="12" t="s">
        <v>128</v>
      </c>
      <c r="B674" s="12" t="s">
        <v>933</v>
      </c>
      <c r="C674" s="12">
        <v>57</v>
      </c>
      <c r="D674" s="12">
        <v>412000</v>
      </c>
      <c r="E674" s="37">
        <v>1023503087</v>
      </c>
      <c r="F674" s="12">
        <v>243000</v>
      </c>
      <c r="G674" s="37">
        <v>20513480</v>
      </c>
      <c r="H674" s="12">
        <v>0.02</v>
      </c>
      <c r="I674" s="37">
        <v>12954625</v>
      </c>
      <c r="J674" s="12">
        <v>0.01</v>
      </c>
      <c r="K674" s="37">
        <v>397307906</v>
      </c>
      <c r="L674" s="12">
        <v>0.43</v>
      </c>
      <c r="M674" s="37">
        <v>136908601</v>
      </c>
      <c r="N674" s="12">
        <v>0.15</v>
      </c>
      <c r="O674" s="37">
        <v>141252897</v>
      </c>
      <c r="P674" s="12">
        <v>0.15</v>
      </c>
      <c r="Q674" s="12">
        <v>171311</v>
      </c>
      <c r="R674" s="37">
        <v>30081581</v>
      </c>
      <c r="S674" s="12">
        <v>0.03</v>
      </c>
      <c r="T674" s="37">
        <v>47251553</v>
      </c>
      <c r="U674" s="12">
        <v>0.05</v>
      </c>
      <c r="V674" s="37">
        <v>14683505</v>
      </c>
      <c r="W674" s="12">
        <v>0.02</v>
      </c>
      <c r="X674" s="37">
        <v>38856908</v>
      </c>
      <c r="Y674" s="12">
        <v>0.04</v>
      </c>
      <c r="Z674" s="37">
        <v>11739290</v>
      </c>
      <c r="AA674" s="12">
        <v>0.01</v>
      </c>
      <c r="AB674" s="37">
        <v>17090921</v>
      </c>
      <c r="AC674" s="12">
        <v>0.02</v>
      </c>
      <c r="AD674" s="37">
        <v>13036140</v>
      </c>
      <c r="AE674" s="12">
        <v>0.01</v>
      </c>
      <c r="AF674" s="37">
        <v>6942973</v>
      </c>
      <c r="AG674" s="12">
        <v>0.01</v>
      </c>
      <c r="AH674" s="37">
        <v>21633153</v>
      </c>
      <c r="AI674" s="12">
        <v>0.02</v>
      </c>
      <c r="AJ674" s="12">
        <v>1151690</v>
      </c>
      <c r="AK674" s="12">
        <v>642875</v>
      </c>
      <c r="AL674" s="12">
        <v>8785706</v>
      </c>
      <c r="AM674" s="12">
        <v>76000</v>
      </c>
      <c r="AN674" s="37">
        <v>103262308</v>
      </c>
      <c r="AO674" s="12">
        <v>0.11</v>
      </c>
      <c r="AP674" s="37">
        <v>7974479</v>
      </c>
      <c r="AQ674" s="12">
        <v>0.01</v>
      </c>
      <c r="AR674" s="37">
        <v>1422763</v>
      </c>
      <c r="AS674" s="12">
        <v>0</v>
      </c>
      <c r="AT674" s="37">
        <v>417872</v>
      </c>
      <c r="AU674" s="12">
        <v>0</v>
      </c>
      <c r="AV674" s="37"/>
      <c r="AX674" s="37">
        <v>172132</v>
      </c>
      <c r="AY674" s="12">
        <v>0</v>
      </c>
      <c r="AZ674" s="12">
        <v>2831824</v>
      </c>
      <c r="BA674" s="12">
        <v>380279</v>
      </c>
      <c r="BB674" s="12">
        <v>1091253</v>
      </c>
      <c r="BC674" s="12">
        <v>397000</v>
      </c>
      <c r="BD674" s="12">
        <v>39200</v>
      </c>
      <c r="BE674" s="12">
        <v>38154</v>
      </c>
      <c r="BF674" s="12">
        <v>458400</v>
      </c>
      <c r="BG674" s="12">
        <v>6656054</v>
      </c>
      <c r="BH674" s="12">
        <v>34538</v>
      </c>
      <c r="BI674" s="12">
        <v>613150</v>
      </c>
      <c r="BJ674" s="12">
        <v>117000</v>
      </c>
      <c r="BK674" s="12">
        <v>422115</v>
      </c>
      <c r="BM674" s="12">
        <v>0.04</v>
      </c>
      <c r="BN674" s="12">
        <v>0.06</v>
      </c>
      <c r="BO674" s="12">
        <v>0.04</v>
      </c>
      <c r="BP674" s="12">
        <v>0.02</v>
      </c>
      <c r="BQ674" s="12">
        <v>0.04</v>
      </c>
      <c r="BR674" s="12">
        <v>0.05</v>
      </c>
      <c r="BS674" s="12">
        <v>7.0000000000000007E-2</v>
      </c>
      <c r="BT674" s="12">
        <v>0.02</v>
      </c>
      <c r="BU674" s="12">
        <v>0.05</v>
      </c>
      <c r="BV674" s="12">
        <v>0.03</v>
      </c>
      <c r="BW674" s="12">
        <v>0</v>
      </c>
      <c r="BX674" s="12">
        <v>0.05</v>
      </c>
      <c r="BY674" s="12">
        <v>0.08</v>
      </c>
      <c r="BZ674" s="12">
        <v>0.01</v>
      </c>
      <c r="CB674" s="12">
        <v>0.04</v>
      </c>
      <c r="CC674" s="12">
        <v>0.05</v>
      </c>
      <c r="CD674" s="12">
        <v>0.03</v>
      </c>
      <c r="CE674" s="12">
        <v>0.01</v>
      </c>
      <c r="CF674" s="12">
        <v>0.03</v>
      </c>
      <c r="CG674" s="12" t="s">
        <v>929</v>
      </c>
      <c r="CH674" s="12">
        <v>29.484000000000002</v>
      </c>
      <c r="CI674" s="12" t="s">
        <v>1026</v>
      </c>
      <c r="CJ674" s="12"/>
      <c r="CK674" s="12" t="s">
        <v>1027</v>
      </c>
      <c r="CL674" s="37">
        <v>90902689582</v>
      </c>
      <c r="CM674" s="12">
        <v>4792</v>
      </c>
      <c r="CN674" s="12" t="s">
        <v>1506</v>
      </c>
      <c r="CO674" s="12" t="s">
        <v>1508</v>
      </c>
      <c r="CP674" s="12">
        <v>-241004.89820600685</v>
      </c>
      <c r="CQ674" s="12">
        <v>71</v>
      </c>
      <c r="CS674" s="12"/>
      <c r="CT674" s="36" t="str">
        <f t="shared" si="10"/>
        <v>50bn - 100bn</v>
      </c>
      <c r="CU674" s="36" t="str">
        <f>VLOOKUP(CK674,Mapping!B:C,2,FALSE)</f>
        <v>EU</v>
      </c>
    </row>
    <row r="675" spans="1:99" ht="16" customHeight="1" x14ac:dyDescent="0.35">
      <c r="A675" s="12" t="s">
        <v>1669</v>
      </c>
      <c r="B675" s="12" t="s">
        <v>925</v>
      </c>
      <c r="E675" s="37">
        <v>207117</v>
      </c>
      <c r="G675" s="37" t="s">
        <v>1505</v>
      </c>
      <c r="I675" s="37"/>
      <c r="K675" s="37"/>
      <c r="M675" s="37"/>
      <c r="O675" s="37"/>
      <c r="Q675" s="12">
        <v>16</v>
      </c>
      <c r="R675" s="37"/>
      <c r="T675" s="37"/>
      <c r="V675" s="37"/>
      <c r="X675" s="37"/>
      <c r="Z675" s="37"/>
      <c r="AB675" s="37"/>
      <c r="AD675" s="37"/>
      <c r="AF675" s="37"/>
      <c r="AH675" s="37">
        <v>2020</v>
      </c>
      <c r="AI675" s="12">
        <v>0</v>
      </c>
      <c r="AN675" s="37">
        <v>202095</v>
      </c>
      <c r="AO675" s="12">
        <v>0.2</v>
      </c>
      <c r="AP675" s="37">
        <v>3002</v>
      </c>
      <c r="AQ675" s="12">
        <v>0</v>
      </c>
      <c r="AR675" s="37"/>
      <c r="AT675" s="37"/>
      <c r="AV675" s="37"/>
      <c r="AX675" s="37"/>
      <c r="BH675" s="12">
        <v>13</v>
      </c>
      <c r="BI675" s="12">
        <v>1200</v>
      </c>
      <c r="BQ675" s="12">
        <v>0</v>
      </c>
      <c r="BV675" s="12">
        <v>0</v>
      </c>
      <c r="BY675" s="12">
        <v>0</v>
      </c>
      <c r="CG675" s="12" t="s">
        <v>934</v>
      </c>
      <c r="CH675" s="12">
        <v>31.033999999999999</v>
      </c>
      <c r="CI675" s="12" t="s">
        <v>1670</v>
      </c>
      <c r="CJ675" s="12" t="s">
        <v>936</v>
      </c>
      <c r="CK675" s="12" t="s">
        <v>932</v>
      </c>
      <c r="CL675" s="37">
        <v>102856571</v>
      </c>
      <c r="CN675" s="12" t="s">
        <v>1509</v>
      </c>
      <c r="CS675" s="12"/>
      <c r="CT675" s="36" t="str">
        <f t="shared" si="10"/>
        <v>500mn</v>
      </c>
      <c r="CU675" s="36" t="str">
        <f>VLOOKUP(CK675,Mapping!B:C,2,FALSE)</f>
        <v>US/CA</v>
      </c>
    </row>
    <row r="676" spans="1:99" ht="16" customHeight="1" x14ac:dyDescent="0.35">
      <c r="A676" s="12" t="s">
        <v>697</v>
      </c>
      <c r="B676" s="12" t="s">
        <v>925</v>
      </c>
      <c r="E676" s="37">
        <v>4674807</v>
      </c>
      <c r="F676" s="12">
        <v>4471</v>
      </c>
      <c r="G676" s="37" t="s">
        <v>1505</v>
      </c>
      <c r="I676" s="37">
        <v>238354</v>
      </c>
      <c r="J676" s="12">
        <v>0.33</v>
      </c>
      <c r="K676" s="37">
        <v>1865470</v>
      </c>
      <c r="L676" s="12">
        <v>2.59</v>
      </c>
      <c r="M676" s="37"/>
      <c r="O676" s="37">
        <v>1505858</v>
      </c>
      <c r="P676" s="12">
        <v>2.09</v>
      </c>
      <c r="R676" s="37">
        <v>354819</v>
      </c>
      <c r="S676" s="12">
        <v>0.49</v>
      </c>
      <c r="T676" s="37"/>
      <c r="V676" s="37">
        <v>280822</v>
      </c>
      <c r="W676" s="12">
        <v>0.39</v>
      </c>
      <c r="X676" s="37">
        <v>429484</v>
      </c>
      <c r="Y676" s="12">
        <v>0.6</v>
      </c>
      <c r="Z676" s="37"/>
      <c r="AB676" s="37">
        <v>0</v>
      </c>
      <c r="AC676" s="12">
        <v>0</v>
      </c>
      <c r="AD676" s="37"/>
      <c r="AF676" s="37"/>
      <c r="AH676" s="37"/>
      <c r="AJ676" s="12">
        <v>0</v>
      </c>
      <c r="AK676" s="12">
        <v>12295</v>
      </c>
      <c r="AL676" s="12">
        <v>93662</v>
      </c>
      <c r="AN676" s="37"/>
      <c r="AP676" s="37"/>
      <c r="AR676" s="37"/>
      <c r="AT676" s="37"/>
      <c r="AV676" s="37"/>
      <c r="AX676" s="37"/>
      <c r="AZ676" s="12">
        <v>33402</v>
      </c>
      <c r="BA676" s="12">
        <v>4300</v>
      </c>
      <c r="BG676" s="12">
        <v>31252</v>
      </c>
      <c r="BO676" s="12">
        <v>0</v>
      </c>
      <c r="BR676" s="12">
        <v>0</v>
      </c>
      <c r="BS676" s="12">
        <v>0</v>
      </c>
      <c r="BT676" s="12">
        <v>0</v>
      </c>
      <c r="BU676" s="12">
        <v>0</v>
      </c>
      <c r="BX676" s="12">
        <v>0</v>
      </c>
      <c r="BZ676" s="12">
        <v>0</v>
      </c>
      <c r="CG676" s="12" t="s">
        <v>991</v>
      </c>
      <c r="CH676" s="12">
        <v>60.231999999999999</v>
      </c>
      <c r="CI676" s="12" t="s">
        <v>1188</v>
      </c>
      <c r="CJ676" s="12"/>
      <c r="CK676" s="12" t="s">
        <v>1010</v>
      </c>
      <c r="CL676" s="37">
        <v>72072233</v>
      </c>
      <c r="CN676" s="12" t="s">
        <v>1534</v>
      </c>
      <c r="CS676" s="12"/>
      <c r="CT676" s="36" t="str">
        <f t="shared" si="10"/>
        <v>500mn</v>
      </c>
      <c r="CU676" s="36" t="str">
        <f>VLOOKUP(CK676,Mapping!B:C,2,FALSE)</f>
        <v>Africa</v>
      </c>
    </row>
    <row r="677" spans="1:99" ht="16" customHeight="1" x14ac:dyDescent="0.35">
      <c r="A677" s="12" t="s">
        <v>1671</v>
      </c>
      <c r="B677" s="12" t="s">
        <v>925</v>
      </c>
      <c r="E677" s="37">
        <v>1898427</v>
      </c>
      <c r="G677" s="37" t="s">
        <v>1505</v>
      </c>
      <c r="I677" s="37"/>
      <c r="K677" s="37"/>
      <c r="M677" s="37"/>
      <c r="O677" s="37"/>
      <c r="R677" s="37"/>
      <c r="T677" s="37"/>
      <c r="V677" s="37"/>
      <c r="X677" s="37"/>
      <c r="Z677" s="37"/>
      <c r="AB677" s="37"/>
      <c r="AD677" s="37"/>
      <c r="AF677" s="37"/>
      <c r="AH677" s="37"/>
      <c r="AN677" s="37">
        <v>1898427</v>
      </c>
      <c r="AO677" s="12">
        <v>0.14000000000000001</v>
      </c>
      <c r="AP677" s="37"/>
      <c r="AR677" s="37"/>
      <c r="AT677" s="37"/>
      <c r="AV677" s="37"/>
      <c r="AX677" s="37"/>
      <c r="BI677" s="12">
        <v>11276</v>
      </c>
      <c r="BY677" s="12">
        <v>0</v>
      </c>
      <c r="CG677" s="12" t="s">
        <v>934</v>
      </c>
      <c r="CH677" s="12">
        <v>14.016999999999999</v>
      </c>
      <c r="CI677" s="12" t="s">
        <v>1009</v>
      </c>
      <c r="CJ677" s="12"/>
      <c r="CK677" s="12" t="s">
        <v>1010</v>
      </c>
      <c r="CL677" s="37">
        <v>1313894260</v>
      </c>
      <c r="CN677" s="12" t="s">
        <v>1506</v>
      </c>
      <c r="CS677" s="12"/>
      <c r="CT677" s="36" t="str">
        <f t="shared" si="10"/>
        <v>1bn - 50bn</v>
      </c>
      <c r="CU677" s="36" t="str">
        <f>VLOOKUP(CK677,Mapping!B:C,2,FALSE)</f>
        <v>Africa</v>
      </c>
    </row>
    <row r="678" spans="1:99" ht="16" customHeight="1" x14ac:dyDescent="0.35">
      <c r="A678" s="12" t="s">
        <v>1672</v>
      </c>
      <c r="B678" s="12" t="s">
        <v>925</v>
      </c>
      <c r="E678" s="37">
        <v>2912824</v>
      </c>
      <c r="G678" s="37" t="s">
        <v>1505</v>
      </c>
      <c r="I678" s="37"/>
      <c r="K678" s="37"/>
      <c r="M678" s="37"/>
      <c r="O678" s="37"/>
      <c r="Q678" s="12">
        <v>6639</v>
      </c>
      <c r="R678" s="37"/>
      <c r="T678" s="37"/>
      <c r="V678" s="37"/>
      <c r="X678" s="37">
        <v>596629</v>
      </c>
      <c r="Y678" s="12">
        <v>0.15</v>
      </c>
      <c r="Z678" s="37"/>
      <c r="AB678" s="37"/>
      <c r="AD678" s="37"/>
      <c r="AF678" s="37"/>
      <c r="AH678" s="37">
        <v>838373</v>
      </c>
      <c r="AI678" s="12">
        <v>0.21</v>
      </c>
      <c r="AN678" s="37">
        <v>1477822</v>
      </c>
      <c r="AO678" s="12">
        <v>0.36</v>
      </c>
      <c r="AP678" s="37"/>
      <c r="AR678" s="37"/>
      <c r="AT678" s="37"/>
      <c r="AV678" s="37"/>
      <c r="AX678" s="37"/>
      <c r="BA678" s="12">
        <v>5839</v>
      </c>
      <c r="BI678" s="12">
        <v>8775</v>
      </c>
      <c r="BQ678" s="12">
        <v>0</v>
      </c>
      <c r="BY678" s="12">
        <v>0</v>
      </c>
      <c r="BZ678" s="12">
        <v>0</v>
      </c>
      <c r="CG678" s="12"/>
      <c r="CH678" s="12">
        <v>188.99299999999999</v>
      </c>
      <c r="CI678" s="12" t="s">
        <v>960</v>
      </c>
      <c r="CJ678" s="12"/>
      <c r="CK678" s="12" t="s">
        <v>961</v>
      </c>
      <c r="CL678" s="37">
        <v>405861463</v>
      </c>
      <c r="CN678" s="12" t="s">
        <v>1509</v>
      </c>
      <c r="CS678" s="12"/>
      <c r="CT678" s="36" t="str">
        <f t="shared" si="10"/>
        <v>500mn</v>
      </c>
      <c r="CU678" s="36" t="str">
        <f>VLOOKUP(CK678,Mapping!B:C,2,FALSE)</f>
        <v>EU</v>
      </c>
    </row>
    <row r="679" spans="1:99" ht="16" customHeight="1" x14ac:dyDescent="0.35">
      <c r="A679" s="12" t="s">
        <v>1673</v>
      </c>
      <c r="B679" s="12" t="s">
        <v>925</v>
      </c>
      <c r="E679" s="37">
        <v>884356</v>
      </c>
      <c r="G679" s="37" t="s">
        <v>1505</v>
      </c>
      <c r="I679" s="37"/>
      <c r="K679" s="37"/>
      <c r="M679" s="37">
        <v>24214</v>
      </c>
      <c r="N679" s="12">
        <v>0.01</v>
      </c>
      <c r="O679" s="37"/>
      <c r="R679" s="37"/>
      <c r="T679" s="37"/>
      <c r="V679" s="37"/>
      <c r="X679" s="37"/>
      <c r="Z679" s="37"/>
      <c r="AB679" s="37"/>
      <c r="AD679" s="37"/>
      <c r="AF679" s="37"/>
      <c r="AH679" s="37"/>
      <c r="AN679" s="37">
        <v>686282</v>
      </c>
      <c r="AO679" s="12">
        <v>0.32</v>
      </c>
      <c r="AP679" s="37">
        <v>173860</v>
      </c>
      <c r="AQ679" s="12">
        <v>0.08</v>
      </c>
      <c r="AR679" s="37"/>
      <c r="AT679" s="37"/>
      <c r="AV679" s="37"/>
      <c r="AX679" s="37"/>
      <c r="BB679" s="12">
        <v>193</v>
      </c>
      <c r="BH679" s="12">
        <v>753</v>
      </c>
      <c r="BI679" s="12">
        <v>4075</v>
      </c>
      <c r="BV679" s="12">
        <v>0</v>
      </c>
      <c r="BY679" s="12">
        <v>0</v>
      </c>
      <c r="CC679" s="12">
        <v>0</v>
      </c>
      <c r="CG679" s="12"/>
      <c r="CH679" s="12">
        <v>68.412999999999997</v>
      </c>
      <c r="CI679" s="12" t="s">
        <v>1045</v>
      </c>
      <c r="CJ679" s="12" t="s">
        <v>1046</v>
      </c>
      <c r="CK679" s="12" t="s">
        <v>932</v>
      </c>
      <c r="CL679" s="37">
        <v>214597324</v>
      </c>
      <c r="CN679" s="12" t="s">
        <v>1509</v>
      </c>
      <c r="CS679" s="12"/>
      <c r="CT679" s="36" t="str">
        <f t="shared" si="10"/>
        <v>500mn</v>
      </c>
      <c r="CU679" s="36" t="str">
        <f>VLOOKUP(CK679,Mapping!B:C,2,FALSE)</f>
        <v>US/CA</v>
      </c>
    </row>
    <row r="680" spans="1:99" ht="16" customHeight="1" x14ac:dyDescent="0.35">
      <c r="A680" s="12" t="s">
        <v>1674</v>
      </c>
      <c r="B680" s="12" t="s">
        <v>925</v>
      </c>
      <c r="E680" s="37">
        <v>3198000</v>
      </c>
      <c r="G680" s="37" t="s">
        <v>1505</v>
      </c>
      <c r="I680" s="37"/>
      <c r="K680" s="37"/>
      <c r="M680" s="37"/>
      <c r="O680" s="37"/>
      <c r="R680" s="37"/>
      <c r="T680" s="37"/>
      <c r="V680" s="37"/>
      <c r="X680" s="37"/>
      <c r="Z680" s="37"/>
      <c r="AB680" s="37"/>
      <c r="AD680" s="37"/>
      <c r="AF680" s="37"/>
      <c r="AH680" s="37"/>
      <c r="AN680" s="37"/>
      <c r="AP680" s="37"/>
      <c r="AR680" s="37"/>
      <c r="AT680" s="37">
        <v>3198000</v>
      </c>
      <c r="AU680" s="12">
        <v>4.41</v>
      </c>
      <c r="AV680" s="37"/>
      <c r="AX680" s="37"/>
      <c r="BD680" s="12">
        <v>300000</v>
      </c>
      <c r="CF680" s="12">
        <v>0.26</v>
      </c>
      <c r="CG680" s="12" t="s">
        <v>996</v>
      </c>
      <c r="CH680" s="12">
        <v>85.629000000000005</v>
      </c>
      <c r="CI680" s="12" t="s">
        <v>941</v>
      </c>
      <c r="CJ680" s="12" t="s">
        <v>941</v>
      </c>
      <c r="CK680" s="12" t="s">
        <v>932</v>
      </c>
      <c r="CL680" s="37">
        <v>73341851</v>
      </c>
      <c r="CN680" s="12" t="s">
        <v>1506</v>
      </c>
      <c r="CS680" s="12"/>
      <c r="CT680" s="36" t="str">
        <f t="shared" si="10"/>
        <v>500mn</v>
      </c>
      <c r="CU680" s="36" t="str">
        <f>VLOOKUP(CK680,Mapping!B:C,2,FALSE)</f>
        <v>US/CA</v>
      </c>
    </row>
    <row r="681" spans="1:99" ht="16" customHeight="1" x14ac:dyDescent="0.35">
      <c r="A681" s="12" t="s">
        <v>1675</v>
      </c>
      <c r="B681" s="12" t="s">
        <v>925</v>
      </c>
      <c r="E681" s="37">
        <v>222197</v>
      </c>
      <c r="G681" s="37" t="s">
        <v>1505</v>
      </c>
      <c r="I681" s="37"/>
      <c r="K681" s="37"/>
      <c r="M681" s="37">
        <v>1004</v>
      </c>
      <c r="N681" s="12">
        <v>0</v>
      </c>
      <c r="O681" s="37"/>
      <c r="Q681" s="12">
        <v>0</v>
      </c>
      <c r="R681" s="37"/>
      <c r="T681" s="37"/>
      <c r="V681" s="37"/>
      <c r="X681" s="37"/>
      <c r="Z681" s="37"/>
      <c r="AB681" s="37"/>
      <c r="AD681" s="37"/>
      <c r="AF681" s="37"/>
      <c r="AH681" s="37">
        <v>0</v>
      </c>
      <c r="AI681" s="12">
        <v>0</v>
      </c>
      <c r="AN681" s="37"/>
      <c r="AP681" s="37">
        <v>221193</v>
      </c>
      <c r="AQ681" s="12">
        <v>0.15</v>
      </c>
      <c r="AR681" s="37"/>
      <c r="AT681" s="37">
        <v>0</v>
      </c>
      <c r="AU681" s="12">
        <v>0</v>
      </c>
      <c r="AV681" s="37"/>
      <c r="AX681" s="37"/>
      <c r="BB681" s="12">
        <v>8</v>
      </c>
      <c r="BD681" s="12">
        <v>0</v>
      </c>
      <c r="BH681" s="12">
        <v>958</v>
      </c>
      <c r="BQ681" s="12">
        <v>0</v>
      </c>
      <c r="BV681" s="12">
        <v>0</v>
      </c>
      <c r="CC681" s="12">
        <v>0</v>
      </c>
      <c r="CF681" s="12">
        <v>0</v>
      </c>
      <c r="CG681" s="12" t="s">
        <v>940</v>
      </c>
      <c r="CH681" s="12">
        <v>18.584</v>
      </c>
      <c r="CI681" s="12" t="s">
        <v>1221</v>
      </c>
      <c r="CJ681" s="12" t="s">
        <v>968</v>
      </c>
      <c r="CK681" s="12" t="s">
        <v>932</v>
      </c>
      <c r="CL681" s="37">
        <v>147792478</v>
      </c>
      <c r="CN681" s="12" t="s">
        <v>1509</v>
      </c>
      <c r="CS681" s="12"/>
      <c r="CT681" s="36" t="str">
        <f t="shared" si="10"/>
        <v>500mn</v>
      </c>
      <c r="CU681" s="36" t="str">
        <f>VLOOKUP(CK681,Mapping!B:C,2,FALSE)</f>
        <v>US/CA</v>
      </c>
    </row>
    <row r="682" spans="1:99" ht="16" customHeight="1" x14ac:dyDescent="0.35">
      <c r="A682" s="12" t="s">
        <v>1676</v>
      </c>
      <c r="B682" s="12" t="s">
        <v>925</v>
      </c>
      <c r="E682" s="37">
        <v>29158</v>
      </c>
      <c r="G682" s="37" t="s">
        <v>1505</v>
      </c>
      <c r="I682" s="37"/>
      <c r="K682" s="37"/>
      <c r="M682" s="37"/>
      <c r="O682" s="37"/>
      <c r="R682" s="37"/>
      <c r="T682" s="37"/>
      <c r="V682" s="37"/>
      <c r="X682" s="37"/>
      <c r="Z682" s="37"/>
      <c r="AB682" s="37"/>
      <c r="AD682" s="37">
        <v>29158</v>
      </c>
      <c r="AE682" s="12">
        <v>0.77</v>
      </c>
      <c r="AF682" s="37"/>
      <c r="AH682" s="37"/>
      <c r="AN682" s="37"/>
      <c r="AP682" s="37"/>
      <c r="AR682" s="37"/>
      <c r="AT682" s="37"/>
      <c r="AV682" s="37"/>
      <c r="AX682" s="37"/>
      <c r="BJ682" s="12">
        <v>340</v>
      </c>
      <c r="CB682" s="12">
        <v>0</v>
      </c>
      <c r="CG682" s="12" t="s">
        <v>991</v>
      </c>
      <c r="CH682" s="12">
        <v>174.22200000000001</v>
      </c>
      <c r="CI682" s="12" t="s">
        <v>1581</v>
      </c>
      <c r="CJ682" s="12"/>
      <c r="CK682" s="12" t="s">
        <v>1064</v>
      </c>
      <c r="CL682" s="37">
        <v>3804969</v>
      </c>
      <c r="CN682" s="12" t="s">
        <v>1506</v>
      </c>
      <c r="CS682" s="12"/>
      <c r="CT682" s="36" t="str">
        <f t="shared" si="10"/>
        <v>500mn</v>
      </c>
      <c r="CU682" s="36" t="str">
        <f>VLOOKUP(CK682,Mapping!B:C,2,FALSE)</f>
        <v>EU</v>
      </c>
    </row>
    <row r="683" spans="1:99" ht="16" customHeight="1" x14ac:dyDescent="0.35">
      <c r="A683" s="12" t="s">
        <v>1677</v>
      </c>
      <c r="B683" s="12" t="s">
        <v>925</v>
      </c>
      <c r="E683" s="37">
        <v>344239</v>
      </c>
      <c r="G683" s="37" t="s">
        <v>1505</v>
      </c>
      <c r="I683" s="37"/>
      <c r="K683" s="37"/>
      <c r="M683" s="37"/>
      <c r="O683" s="37"/>
      <c r="Q683" s="12">
        <v>2726</v>
      </c>
      <c r="R683" s="37"/>
      <c r="T683" s="37"/>
      <c r="V683" s="37"/>
      <c r="X683" s="37"/>
      <c r="Z683" s="37"/>
      <c r="AB683" s="37"/>
      <c r="AD683" s="37"/>
      <c r="AF683" s="37"/>
      <c r="AH683" s="37">
        <v>344239</v>
      </c>
      <c r="AI683" s="12">
        <v>0.18</v>
      </c>
      <c r="AN683" s="37"/>
      <c r="AP683" s="37"/>
      <c r="AR683" s="37"/>
      <c r="AT683" s="37"/>
      <c r="AV683" s="37"/>
      <c r="AX683" s="37"/>
      <c r="BQ683" s="12">
        <v>0</v>
      </c>
      <c r="CG683" s="12" t="s">
        <v>1270</v>
      </c>
      <c r="CH683" s="12">
        <v>35.463999999999999</v>
      </c>
      <c r="CI683" s="12" t="s">
        <v>1287</v>
      </c>
      <c r="CJ683" s="12" t="s">
        <v>1246</v>
      </c>
      <c r="CK683" s="12" t="s">
        <v>932</v>
      </c>
      <c r="CL683" s="37">
        <v>193248677</v>
      </c>
      <c r="CN683" s="12" t="s">
        <v>1509</v>
      </c>
      <c r="CS683" s="12"/>
      <c r="CT683" s="36" t="str">
        <f t="shared" si="10"/>
        <v>500mn</v>
      </c>
      <c r="CU683" s="36" t="str">
        <f>VLOOKUP(CK683,Mapping!B:C,2,FALSE)</f>
        <v>US/CA</v>
      </c>
    </row>
    <row r="684" spans="1:99" ht="16" customHeight="1" x14ac:dyDescent="0.35">
      <c r="A684" s="12" t="s">
        <v>1678</v>
      </c>
      <c r="B684" s="12" t="s">
        <v>925</v>
      </c>
      <c r="E684" s="37">
        <v>1149525</v>
      </c>
      <c r="G684" s="37" t="s">
        <v>1505</v>
      </c>
      <c r="I684" s="37"/>
      <c r="K684" s="37"/>
      <c r="M684" s="37"/>
      <c r="O684" s="37"/>
      <c r="R684" s="37"/>
      <c r="T684" s="37"/>
      <c r="V684" s="37"/>
      <c r="X684" s="37">
        <v>1149525</v>
      </c>
      <c r="Y684" s="12">
        <v>0.26</v>
      </c>
      <c r="Z684" s="37"/>
      <c r="AB684" s="37"/>
      <c r="AD684" s="37"/>
      <c r="AF684" s="37"/>
      <c r="AH684" s="37"/>
      <c r="AN684" s="37"/>
      <c r="AP684" s="37"/>
      <c r="AR684" s="37"/>
      <c r="AT684" s="37"/>
      <c r="AV684" s="37"/>
      <c r="AX684" s="37"/>
      <c r="BA684" s="12">
        <v>11250</v>
      </c>
      <c r="BZ684" s="12">
        <v>0</v>
      </c>
      <c r="CG684" s="12" t="s">
        <v>929</v>
      </c>
      <c r="CH684" s="12">
        <v>13.823</v>
      </c>
      <c r="CI684" s="12" t="s">
        <v>1679</v>
      </c>
      <c r="CJ684" s="12" t="s">
        <v>1072</v>
      </c>
      <c r="CK684" s="12" t="s">
        <v>932</v>
      </c>
      <c r="CL684" s="37">
        <v>448871670</v>
      </c>
      <c r="CN684" s="12" t="s">
        <v>1509</v>
      </c>
      <c r="CS684" s="12"/>
      <c r="CT684" s="36" t="str">
        <f t="shared" si="10"/>
        <v>500mn</v>
      </c>
      <c r="CU684" s="36" t="str">
        <f>VLOOKUP(CK684,Mapping!B:C,2,FALSE)</f>
        <v>US/CA</v>
      </c>
    </row>
    <row r="685" spans="1:99" ht="16" customHeight="1" x14ac:dyDescent="0.35">
      <c r="A685" s="12" t="s">
        <v>1680</v>
      </c>
      <c r="B685" s="12" t="s">
        <v>925</v>
      </c>
      <c r="E685" s="37">
        <v>1785428</v>
      </c>
      <c r="G685" s="37" t="s">
        <v>1505</v>
      </c>
      <c r="I685" s="37"/>
      <c r="K685" s="37"/>
      <c r="M685" s="37">
        <v>1161383</v>
      </c>
      <c r="N685" s="12">
        <v>0.13</v>
      </c>
      <c r="O685" s="37"/>
      <c r="R685" s="37"/>
      <c r="T685" s="37"/>
      <c r="V685" s="37"/>
      <c r="X685" s="37"/>
      <c r="Z685" s="37">
        <v>624045</v>
      </c>
      <c r="AA685" s="12">
        <v>7.0000000000000007E-2</v>
      </c>
      <c r="AB685" s="37"/>
      <c r="AD685" s="37"/>
      <c r="AF685" s="37"/>
      <c r="AH685" s="37"/>
      <c r="AN685" s="37">
        <v>0</v>
      </c>
      <c r="AO685" s="12">
        <v>0</v>
      </c>
      <c r="AP685" s="37"/>
      <c r="AR685" s="37"/>
      <c r="AT685" s="37"/>
      <c r="AV685" s="37"/>
      <c r="AX685" s="37"/>
      <c r="BB685" s="12">
        <v>9257</v>
      </c>
      <c r="BC685" s="12">
        <v>21104</v>
      </c>
      <c r="BI685" s="12">
        <v>0</v>
      </c>
      <c r="BY685" s="12">
        <v>0</v>
      </c>
      <c r="CC685" s="12">
        <v>0</v>
      </c>
      <c r="CD685" s="12">
        <v>0</v>
      </c>
      <c r="CG685" s="12" t="s">
        <v>940</v>
      </c>
      <c r="CH685" s="12">
        <v>17.404</v>
      </c>
      <c r="CI685" s="12" t="s">
        <v>1681</v>
      </c>
      <c r="CJ685" s="12" t="s">
        <v>993</v>
      </c>
      <c r="CK685" s="12" t="s">
        <v>932</v>
      </c>
      <c r="CL685" s="37">
        <v>879690635</v>
      </c>
      <c r="CN685" s="12" t="s">
        <v>1509</v>
      </c>
      <c r="CS685" s="12"/>
      <c r="CT685" s="36" t="str">
        <f t="shared" si="10"/>
        <v>500mn - 1bn</v>
      </c>
      <c r="CU685" s="36" t="str">
        <f>VLOOKUP(CK685,Mapping!B:C,2,FALSE)</f>
        <v>US/CA</v>
      </c>
    </row>
    <row r="686" spans="1:99" ht="16" customHeight="1" x14ac:dyDescent="0.35">
      <c r="A686" s="12" t="s">
        <v>1682</v>
      </c>
      <c r="B686" s="12" t="s">
        <v>925</v>
      </c>
      <c r="E686" s="37">
        <v>10698987</v>
      </c>
      <c r="G686" s="37" t="s">
        <v>1505</v>
      </c>
      <c r="I686" s="37"/>
      <c r="K686" s="37"/>
      <c r="M686" s="37">
        <v>34125</v>
      </c>
      <c r="N686" s="12">
        <v>0</v>
      </c>
      <c r="O686" s="37"/>
      <c r="Q686" s="12">
        <v>32791</v>
      </c>
      <c r="R686" s="37"/>
      <c r="T686" s="37">
        <v>0</v>
      </c>
      <c r="U686" s="12">
        <v>0</v>
      </c>
      <c r="V686" s="37"/>
      <c r="X686" s="37"/>
      <c r="Z686" s="37">
        <v>0</v>
      </c>
      <c r="AA686" s="12">
        <v>0</v>
      </c>
      <c r="AB686" s="37"/>
      <c r="AD686" s="37"/>
      <c r="AF686" s="37"/>
      <c r="AH686" s="37">
        <v>4140847</v>
      </c>
      <c r="AI686" s="12">
        <v>0.02</v>
      </c>
      <c r="AN686" s="37">
        <v>6264956</v>
      </c>
      <c r="AO686" s="12">
        <v>0.03</v>
      </c>
      <c r="AP686" s="37">
        <v>259059</v>
      </c>
      <c r="AQ686" s="12">
        <v>0</v>
      </c>
      <c r="AR686" s="37"/>
      <c r="AT686" s="37"/>
      <c r="AV686" s="37"/>
      <c r="AX686" s="37"/>
      <c r="BB686" s="12">
        <v>272</v>
      </c>
      <c r="BC686" s="12">
        <v>0</v>
      </c>
      <c r="BH686" s="12">
        <v>1122</v>
      </c>
      <c r="BI686" s="12">
        <v>37200</v>
      </c>
      <c r="BK686" s="12">
        <v>0</v>
      </c>
      <c r="BQ686" s="12">
        <v>0.01</v>
      </c>
      <c r="BV686" s="12">
        <v>0</v>
      </c>
      <c r="BY686" s="12">
        <v>0</v>
      </c>
      <c r="CC686" s="12">
        <v>0</v>
      </c>
      <c r="CD686" s="12">
        <v>0</v>
      </c>
      <c r="CE686" s="12">
        <v>0</v>
      </c>
      <c r="CG686" s="12" t="s">
        <v>959</v>
      </c>
      <c r="CH686" s="12">
        <v>9.69</v>
      </c>
      <c r="CI686" s="12" t="s">
        <v>1147</v>
      </c>
      <c r="CJ686" s="12" t="s">
        <v>1130</v>
      </c>
      <c r="CK686" s="12" t="s">
        <v>932</v>
      </c>
      <c r="CL686" s="37">
        <v>18751971441</v>
      </c>
      <c r="CN686" s="12" t="s">
        <v>1506</v>
      </c>
      <c r="CS686" s="12"/>
      <c r="CT686" s="36" t="str">
        <f t="shared" si="10"/>
        <v>1bn - 50bn</v>
      </c>
      <c r="CU686" s="36" t="str">
        <f>VLOOKUP(CK686,Mapping!B:C,2,FALSE)</f>
        <v>US/CA</v>
      </c>
    </row>
    <row r="687" spans="1:99" ht="16" customHeight="1" x14ac:dyDescent="0.35">
      <c r="A687" s="12" t="s">
        <v>1683</v>
      </c>
      <c r="B687" s="12" t="s">
        <v>925</v>
      </c>
      <c r="E687" s="37">
        <v>0</v>
      </c>
      <c r="G687" s="37" t="s">
        <v>1505</v>
      </c>
      <c r="I687" s="37"/>
      <c r="K687" s="37"/>
      <c r="M687" s="37"/>
      <c r="O687" s="37"/>
      <c r="R687" s="37"/>
      <c r="T687" s="37"/>
      <c r="V687" s="37"/>
      <c r="X687" s="37"/>
      <c r="Z687" s="37"/>
      <c r="AB687" s="37"/>
      <c r="AD687" s="37"/>
      <c r="AF687" s="37"/>
      <c r="AH687" s="37"/>
      <c r="AN687" s="37"/>
      <c r="AP687" s="37"/>
      <c r="AR687" s="37"/>
      <c r="AT687" s="37">
        <v>0</v>
      </c>
      <c r="AU687" s="12">
        <v>0</v>
      </c>
      <c r="AV687" s="37"/>
      <c r="AX687" s="37"/>
      <c r="BD687" s="12">
        <v>0</v>
      </c>
      <c r="CF687" s="12">
        <v>0</v>
      </c>
      <c r="CG687" s="12" t="s">
        <v>934</v>
      </c>
      <c r="CH687" s="12">
        <v>27.006</v>
      </c>
      <c r="CI687" s="12" t="s">
        <v>1684</v>
      </c>
      <c r="CJ687" s="12" t="s">
        <v>1130</v>
      </c>
      <c r="CK687" s="12" t="s">
        <v>932</v>
      </c>
      <c r="CL687" s="37">
        <v>276916702</v>
      </c>
      <c r="CN687" s="12" t="s">
        <v>1509</v>
      </c>
      <c r="CS687" s="12"/>
      <c r="CT687" s="36" t="str">
        <f t="shared" si="10"/>
        <v>500mn</v>
      </c>
      <c r="CU687" s="36" t="str">
        <f>VLOOKUP(CK687,Mapping!B:C,2,FALSE)</f>
        <v>US/CA</v>
      </c>
    </row>
    <row r="688" spans="1:99" ht="16" customHeight="1" x14ac:dyDescent="0.35">
      <c r="A688" s="12" t="s">
        <v>1685</v>
      </c>
      <c r="B688" s="12" t="s">
        <v>925</v>
      </c>
      <c r="E688" s="37">
        <v>69619</v>
      </c>
      <c r="G688" s="37" t="s">
        <v>1505</v>
      </c>
      <c r="I688" s="37"/>
      <c r="K688" s="37"/>
      <c r="M688" s="37"/>
      <c r="O688" s="37"/>
      <c r="R688" s="37"/>
      <c r="T688" s="37"/>
      <c r="V688" s="37"/>
      <c r="X688" s="37"/>
      <c r="Z688" s="37"/>
      <c r="AB688" s="37"/>
      <c r="AD688" s="37"/>
      <c r="AF688" s="37"/>
      <c r="AH688" s="37"/>
      <c r="AN688" s="37">
        <v>69619</v>
      </c>
      <c r="AO688" s="12">
        <v>0.08</v>
      </c>
      <c r="AP688" s="37"/>
      <c r="AR688" s="37"/>
      <c r="AT688" s="37"/>
      <c r="AV688" s="37"/>
      <c r="AX688" s="37"/>
      <c r="BI688" s="12">
        <v>325</v>
      </c>
      <c r="BY688" s="12">
        <v>0</v>
      </c>
      <c r="CG688" s="12" t="s">
        <v>991</v>
      </c>
      <c r="CH688" s="12">
        <v>17.074000000000002</v>
      </c>
      <c r="CI688" s="12" t="s">
        <v>1686</v>
      </c>
      <c r="CJ688" s="12"/>
      <c r="CK688" s="12" t="s">
        <v>1010</v>
      </c>
      <c r="CL688" s="37">
        <v>81851990</v>
      </c>
      <c r="CN688" s="12" t="s">
        <v>1533</v>
      </c>
      <c r="CS688" s="12"/>
      <c r="CT688" s="36" t="str">
        <f t="shared" si="10"/>
        <v>500mn</v>
      </c>
      <c r="CU688" s="36" t="str">
        <f>VLOOKUP(CK688,Mapping!B:C,2,FALSE)</f>
        <v>Africa</v>
      </c>
    </row>
    <row r="689" spans="1:99" ht="16" customHeight="1" x14ac:dyDescent="0.35">
      <c r="A689" s="12" t="s">
        <v>1687</v>
      </c>
      <c r="B689" s="12" t="s">
        <v>925</v>
      </c>
      <c r="E689" s="37">
        <v>1003466</v>
      </c>
      <c r="G689" s="37" t="s">
        <v>1505</v>
      </c>
      <c r="I689" s="37"/>
      <c r="K689" s="37"/>
      <c r="M689" s="37">
        <v>111923</v>
      </c>
      <c r="N689" s="12">
        <v>0.2</v>
      </c>
      <c r="O689" s="37"/>
      <c r="R689" s="37"/>
      <c r="T689" s="37"/>
      <c r="V689" s="37"/>
      <c r="X689" s="37"/>
      <c r="Z689" s="37"/>
      <c r="AB689" s="37"/>
      <c r="AD689" s="37"/>
      <c r="AF689" s="37"/>
      <c r="AH689" s="37"/>
      <c r="AN689" s="37">
        <v>891543</v>
      </c>
      <c r="AO689" s="12">
        <v>1.61</v>
      </c>
      <c r="AP689" s="37"/>
      <c r="AR689" s="37"/>
      <c r="AT689" s="37"/>
      <c r="AV689" s="37"/>
      <c r="AX689" s="37"/>
      <c r="BB689" s="12">
        <v>1320</v>
      </c>
      <c r="BI689" s="12">
        <v>3850</v>
      </c>
      <c r="BY689" s="12">
        <v>0</v>
      </c>
      <c r="CC689" s="12">
        <v>0</v>
      </c>
      <c r="CG689" s="12" t="s">
        <v>940</v>
      </c>
      <c r="CH689" s="12">
        <v>32.890999999999998</v>
      </c>
      <c r="CI689" s="12" t="s">
        <v>1688</v>
      </c>
      <c r="CJ689" s="12"/>
      <c r="CK689" s="12" t="s">
        <v>1688</v>
      </c>
      <c r="CL689" s="37">
        <v>54996550</v>
      </c>
      <c r="CN689" s="12" t="s">
        <v>1506</v>
      </c>
      <c r="CS689" s="12"/>
      <c r="CT689" s="36" t="str">
        <f t="shared" si="10"/>
        <v>500mn</v>
      </c>
      <c r="CU689" s="36" t="str">
        <f>VLOOKUP(CK689,Mapping!B:C,2,FALSE)</f>
        <v>EU</v>
      </c>
    </row>
    <row r="690" spans="1:99" ht="16" customHeight="1" x14ac:dyDescent="0.35">
      <c r="A690" s="12" t="s">
        <v>1689</v>
      </c>
      <c r="B690" s="12" t="s">
        <v>925</v>
      </c>
      <c r="E690" s="37">
        <v>68963646</v>
      </c>
      <c r="G690" s="37" t="s">
        <v>1505</v>
      </c>
      <c r="I690" s="37"/>
      <c r="K690" s="37">
        <v>62777811</v>
      </c>
      <c r="L690" s="12">
        <v>2.09</v>
      </c>
      <c r="M690" s="37">
        <v>242263</v>
      </c>
      <c r="N690" s="12">
        <v>0.01</v>
      </c>
      <c r="O690" s="37">
        <v>974987</v>
      </c>
      <c r="P690" s="12">
        <v>0.03</v>
      </c>
      <c r="R690" s="37"/>
      <c r="T690" s="37"/>
      <c r="V690" s="37"/>
      <c r="X690" s="37"/>
      <c r="Z690" s="37"/>
      <c r="AB690" s="37">
        <v>665984</v>
      </c>
      <c r="AC690" s="12">
        <v>0.02</v>
      </c>
      <c r="AD690" s="37"/>
      <c r="AF690" s="37"/>
      <c r="AH690" s="37"/>
      <c r="AJ690" s="12">
        <v>46100</v>
      </c>
      <c r="AL690" s="12">
        <v>64200</v>
      </c>
      <c r="AN690" s="37">
        <v>3475609</v>
      </c>
      <c r="AO690" s="12">
        <v>0.12</v>
      </c>
      <c r="AP690" s="37">
        <v>0</v>
      </c>
      <c r="AQ690" s="12">
        <v>0</v>
      </c>
      <c r="AR690" s="37"/>
      <c r="AT690" s="37">
        <v>826992</v>
      </c>
      <c r="AU690" s="12">
        <v>0.03</v>
      </c>
      <c r="AV690" s="37"/>
      <c r="AX690" s="37"/>
      <c r="BB690" s="12">
        <v>1931</v>
      </c>
      <c r="BD690" s="12">
        <v>63371</v>
      </c>
      <c r="BG690" s="12">
        <v>1016352</v>
      </c>
      <c r="BH690" s="12">
        <v>0</v>
      </c>
      <c r="BI690" s="12">
        <v>16225</v>
      </c>
      <c r="BR690" s="12">
        <v>0</v>
      </c>
      <c r="BS690" s="12">
        <v>0.01</v>
      </c>
      <c r="BU690" s="12">
        <v>0</v>
      </c>
      <c r="BV690" s="12">
        <v>0</v>
      </c>
      <c r="BY690" s="12">
        <v>0</v>
      </c>
      <c r="CC690" s="12">
        <v>0</v>
      </c>
      <c r="CF690" s="12">
        <v>0.05</v>
      </c>
      <c r="CG690" s="12" t="s">
        <v>929</v>
      </c>
      <c r="CH690" s="12">
        <v>67.316999999999993</v>
      </c>
      <c r="CI690" s="12" t="s">
        <v>1188</v>
      </c>
      <c r="CJ690" s="12"/>
      <c r="CK690" s="12" t="s">
        <v>1010</v>
      </c>
      <c r="CL690" s="37">
        <v>3027957079</v>
      </c>
      <c r="CN690" s="12" t="s">
        <v>1506</v>
      </c>
      <c r="CS690" s="12"/>
      <c r="CT690" s="36" t="str">
        <f t="shared" si="10"/>
        <v>1bn - 50bn</v>
      </c>
      <c r="CU690" s="36" t="str">
        <f>VLOOKUP(CK690,Mapping!B:C,2,FALSE)</f>
        <v>Africa</v>
      </c>
    </row>
    <row r="691" spans="1:99" ht="16" customHeight="1" x14ac:dyDescent="0.35">
      <c r="A691" s="12" t="s">
        <v>1690</v>
      </c>
      <c r="B691" s="12" t="s">
        <v>933</v>
      </c>
      <c r="E691" s="37">
        <v>9289270</v>
      </c>
      <c r="G691" s="37" t="s">
        <v>1505</v>
      </c>
      <c r="I691" s="37"/>
      <c r="K691" s="37">
        <v>389137</v>
      </c>
      <c r="L691" s="12">
        <v>0.01</v>
      </c>
      <c r="M691" s="37">
        <v>454667</v>
      </c>
      <c r="N691" s="12">
        <v>0.01</v>
      </c>
      <c r="O691" s="37">
        <v>30373</v>
      </c>
      <c r="P691" s="12">
        <v>0</v>
      </c>
      <c r="Q691" s="12">
        <v>2317</v>
      </c>
      <c r="R691" s="37">
        <v>0</v>
      </c>
      <c r="S691" s="12">
        <v>0</v>
      </c>
      <c r="T691" s="37"/>
      <c r="V691" s="37"/>
      <c r="X691" s="37">
        <v>354462</v>
      </c>
      <c r="Y691" s="12">
        <v>0.01</v>
      </c>
      <c r="Z691" s="37"/>
      <c r="AB691" s="37"/>
      <c r="AD691" s="37"/>
      <c r="AF691" s="37"/>
      <c r="AH691" s="37">
        <v>292591</v>
      </c>
      <c r="AI691" s="12">
        <v>0.01</v>
      </c>
      <c r="AL691" s="12">
        <v>2000</v>
      </c>
      <c r="AN691" s="37">
        <v>7768040</v>
      </c>
      <c r="AO691" s="12">
        <v>0.21</v>
      </c>
      <c r="AP691" s="37"/>
      <c r="AR691" s="37"/>
      <c r="AT691" s="37"/>
      <c r="AV691" s="37"/>
      <c r="AX691" s="37"/>
      <c r="AZ691" s="12">
        <v>0</v>
      </c>
      <c r="BA691" s="12">
        <v>3469</v>
      </c>
      <c r="BB691" s="12">
        <v>3624</v>
      </c>
      <c r="BG691" s="12">
        <v>6300</v>
      </c>
      <c r="BI691" s="12">
        <v>46125</v>
      </c>
      <c r="BQ691" s="12">
        <v>0</v>
      </c>
      <c r="BS691" s="12">
        <v>0</v>
      </c>
      <c r="BU691" s="12">
        <v>0</v>
      </c>
      <c r="BX691" s="12">
        <v>0</v>
      </c>
      <c r="BY691" s="12">
        <v>0.01</v>
      </c>
      <c r="BZ691" s="12">
        <v>0</v>
      </c>
      <c r="CC691" s="12">
        <v>0</v>
      </c>
      <c r="CG691" s="12" t="s">
        <v>940</v>
      </c>
      <c r="CH691" s="12">
        <v>34.488</v>
      </c>
      <c r="CI691" s="12" t="s">
        <v>1691</v>
      </c>
      <c r="CJ691" s="12"/>
      <c r="CK691" s="12" t="s">
        <v>1078</v>
      </c>
      <c r="CL691" s="37">
        <v>3920770684</v>
      </c>
      <c r="CN691" s="12" t="s">
        <v>1506</v>
      </c>
      <c r="CS691" s="12"/>
      <c r="CT691" s="36" t="str">
        <f t="shared" si="10"/>
        <v>1bn - 50bn</v>
      </c>
      <c r="CU691" s="36" t="str">
        <f>VLOOKUP(CK691,Mapping!B:C,2,FALSE)</f>
        <v>EU</v>
      </c>
    </row>
    <row r="692" spans="1:99" ht="16" customHeight="1" x14ac:dyDescent="0.35">
      <c r="A692" s="12" t="s">
        <v>1692</v>
      </c>
      <c r="B692" s="12" t="s">
        <v>925</v>
      </c>
      <c r="E692" s="37">
        <v>5043374</v>
      </c>
      <c r="G692" s="37" t="s">
        <v>1505</v>
      </c>
      <c r="I692" s="37"/>
      <c r="K692" s="37"/>
      <c r="M692" s="37"/>
      <c r="O692" s="37"/>
      <c r="R692" s="37"/>
      <c r="T692" s="37"/>
      <c r="V692" s="37"/>
      <c r="X692" s="37"/>
      <c r="Z692" s="37"/>
      <c r="AB692" s="37"/>
      <c r="AD692" s="37"/>
      <c r="AF692" s="37"/>
      <c r="AH692" s="37"/>
      <c r="AN692" s="37">
        <v>3780867</v>
      </c>
      <c r="AO692" s="12">
        <v>0.86</v>
      </c>
      <c r="AP692" s="37">
        <v>1262507</v>
      </c>
      <c r="AQ692" s="12">
        <v>0.28999999999999998</v>
      </c>
      <c r="AR692" s="37"/>
      <c r="AT692" s="37"/>
      <c r="AV692" s="37"/>
      <c r="AX692" s="37"/>
      <c r="BH692" s="12">
        <v>5468</v>
      </c>
      <c r="BI692" s="12">
        <v>22450</v>
      </c>
      <c r="BV692" s="12">
        <v>0</v>
      </c>
      <c r="BY692" s="12">
        <v>0</v>
      </c>
      <c r="CG692" s="12" t="s">
        <v>940</v>
      </c>
      <c r="CH692" s="12">
        <v>17.273</v>
      </c>
      <c r="CI692" s="12" t="s">
        <v>1108</v>
      </c>
      <c r="CJ692" s="12" t="s">
        <v>1109</v>
      </c>
      <c r="CK692" s="12" t="s">
        <v>932</v>
      </c>
      <c r="CL692" s="37">
        <v>436836874</v>
      </c>
      <c r="CN692" s="12" t="s">
        <v>1509</v>
      </c>
      <c r="CS692" s="12"/>
      <c r="CT692" s="36" t="str">
        <f t="shared" si="10"/>
        <v>500mn</v>
      </c>
      <c r="CU692" s="36" t="str">
        <f>VLOOKUP(CK692,Mapping!B:C,2,FALSE)</f>
        <v>US/CA</v>
      </c>
    </row>
    <row r="693" spans="1:99" ht="16" customHeight="1" x14ac:dyDescent="0.35">
      <c r="A693" s="12" t="s">
        <v>1693</v>
      </c>
      <c r="B693" s="12" t="s">
        <v>925</v>
      </c>
      <c r="E693" s="37">
        <v>126</v>
      </c>
      <c r="G693" s="37" t="s">
        <v>1505</v>
      </c>
      <c r="I693" s="37"/>
      <c r="K693" s="37"/>
      <c r="M693" s="37"/>
      <c r="O693" s="37"/>
      <c r="Q693" s="12">
        <v>1</v>
      </c>
      <c r="R693" s="37"/>
      <c r="T693" s="37"/>
      <c r="V693" s="37"/>
      <c r="X693" s="37"/>
      <c r="Z693" s="37"/>
      <c r="AB693" s="37"/>
      <c r="AD693" s="37"/>
      <c r="AF693" s="37"/>
      <c r="AH693" s="37">
        <v>126</v>
      </c>
      <c r="AI693" s="12">
        <v>0</v>
      </c>
      <c r="AN693" s="37"/>
      <c r="AP693" s="37"/>
      <c r="AR693" s="37"/>
      <c r="AT693" s="37"/>
      <c r="AV693" s="37"/>
      <c r="AX693" s="37"/>
      <c r="BQ693" s="12">
        <v>0</v>
      </c>
      <c r="CG693" s="12"/>
      <c r="CI693" s="12" t="s">
        <v>1694</v>
      </c>
      <c r="CJ693" s="12" t="s">
        <v>931</v>
      </c>
      <c r="CK693" s="12" t="s">
        <v>932</v>
      </c>
      <c r="CL693" s="37">
        <v>105886305</v>
      </c>
      <c r="CN693" s="12" t="s">
        <v>1509</v>
      </c>
      <c r="CS693" s="12"/>
      <c r="CT693" s="36" t="str">
        <f t="shared" si="10"/>
        <v>500mn</v>
      </c>
      <c r="CU693" s="36" t="str">
        <f>VLOOKUP(CK693,Mapping!B:C,2,FALSE)</f>
        <v>US/CA</v>
      </c>
    </row>
    <row r="694" spans="1:99" ht="16" customHeight="1" x14ac:dyDescent="0.35">
      <c r="A694" s="12" t="s">
        <v>1695</v>
      </c>
      <c r="B694" s="12" t="s">
        <v>925</v>
      </c>
      <c r="E694" s="37">
        <v>18819000</v>
      </c>
      <c r="G694" s="37" t="s">
        <v>1505</v>
      </c>
      <c r="I694" s="37"/>
      <c r="K694" s="37"/>
      <c r="M694" s="37">
        <v>18819000</v>
      </c>
      <c r="N694" s="12">
        <v>0.26</v>
      </c>
      <c r="O694" s="37"/>
      <c r="R694" s="37"/>
      <c r="T694" s="37"/>
      <c r="V694" s="37"/>
      <c r="X694" s="37">
        <v>0</v>
      </c>
      <c r="Y694" s="12">
        <v>0</v>
      </c>
      <c r="Z694" s="37"/>
      <c r="AB694" s="37"/>
      <c r="AD694" s="37"/>
      <c r="AF694" s="37"/>
      <c r="AH694" s="37"/>
      <c r="AN694" s="37"/>
      <c r="AP694" s="37"/>
      <c r="AR694" s="37"/>
      <c r="AT694" s="37"/>
      <c r="AV694" s="37"/>
      <c r="AX694" s="37"/>
      <c r="BA694" s="12">
        <v>0</v>
      </c>
      <c r="BB694" s="12">
        <v>150000</v>
      </c>
      <c r="BZ694" s="12">
        <v>0</v>
      </c>
      <c r="CC694" s="12">
        <v>0.01</v>
      </c>
      <c r="CG694" s="12" t="s">
        <v>976</v>
      </c>
      <c r="CH694" s="12">
        <v>13.061999999999999</v>
      </c>
      <c r="CI694" s="12" t="s">
        <v>941</v>
      </c>
      <c r="CJ694" s="12" t="s">
        <v>941</v>
      </c>
      <c r="CK694" s="12" t="s">
        <v>932</v>
      </c>
      <c r="CL694" s="37">
        <v>7775767030</v>
      </c>
      <c r="CN694" s="12" t="s">
        <v>1513</v>
      </c>
      <c r="CS694" s="12"/>
      <c r="CT694" s="36" t="str">
        <f t="shared" si="10"/>
        <v>1bn - 50bn</v>
      </c>
      <c r="CU694" s="36" t="str">
        <f>VLOOKUP(CK694,Mapping!B:C,2,FALSE)</f>
        <v>US/CA</v>
      </c>
    </row>
    <row r="695" spans="1:99" ht="16" customHeight="1" x14ac:dyDescent="0.35">
      <c r="A695" s="12" t="s">
        <v>1696</v>
      </c>
      <c r="B695" s="12" t="s">
        <v>925</v>
      </c>
      <c r="E695" s="37">
        <v>1384647</v>
      </c>
      <c r="G695" s="37" t="s">
        <v>1505</v>
      </c>
      <c r="I695" s="37"/>
      <c r="K695" s="37"/>
      <c r="M695" s="37"/>
      <c r="O695" s="37"/>
      <c r="R695" s="37"/>
      <c r="T695" s="37"/>
      <c r="V695" s="37"/>
      <c r="X695" s="37"/>
      <c r="Z695" s="37"/>
      <c r="AB695" s="37"/>
      <c r="AD695" s="37"/>
      <c r="AF695" s="37"/>
      <c r="AH695" s="37"/>
      <c r="AN695" s="37"/>
      <c r="AP695" s="37">
        <v>1384647</v>
      </c>
      <c r="AQ695" s="12">
        <v>0.48</v>
      </c>
      <c r="AR695" s="37"/>
      <c r="AT695" s="37"/>
      <c r="AV695" s="37"/>
      <c r="AX695" s="37"/>
      <c r="BH695" s="12">
        <v>5997</v>
      </c>
      <c r="BV695" s="12">
        <v>0.01</v>
      </c>
      <c r="CG695" s="12" t="s">
        <v>940</v>
      </c>
      <c r="CH695" s="12">
        <v>40.204000000000001</v>
      </c>
      <c r="CI695" s="12" t="s">
        <v>1697</v>
      </c>
      <c r="CJ695" s="12" t="s">
        <v>1698</v>
      </c>
      <c r="CK695" s="12" t="s">
        <v>932</v>
      </c>
      <c r="CL695" s="37">
        <v>285846106</v>
      </c>
      <c r="CN695" s="12" t="s">
        <v>1509</v>
      </c>
      <c r="CS695" s="12"/>
      <c r="CT695" s="36" t="str">
        <f t="shared" si="10"/>
        <v>500mn</v>
      </c>
      <c r="CU695" s="36" t="str">
        <f>VLOOKUP(CK695,Mapping!B:C,2,FALSE)</f>
        <v>US/CA</v>
      </c>
    </row>
    <row r="696" spans="1:99" ht="16" customHeight="1" x14ac:dyDescent="0.35">
      <c r="A696" s="12" t="s">
        <v>1699</v>
      </c>
      <c r="B696" s="12" t="s">
        <v>925</v>
      </c>
      <c r="E696" s="37">
        <v>3246714</v>
      </c>
      <c r="G696" s="37" t="s">
        <v>1505</v>
      </c>
      <c r="I696" s="37"/>
      <c r="K696" s="37"/>
      <c r="M696" s="37"/>
      <c r="O696" s="37"/>
      <c r="R696" s="37"/>
      <c r="T696" s="37">
        <v>3246714</v>
      </c>
      <c r="U696" s="12">
        <v>2.87</v>
      </c>
      <c r="V696" s="37"/>
      <c r="X696" s="37"/>
      <c r="Z696" s="37"/>
      <c r="AB696" s="37"/>
      <c r="AD696" s="37"/>
      <c r="AF696" s="37"/>
      <c r="AH696" s="37"/>
      <c r="AN696" s="37"/>
      <c r="AP696" s="37"/>
      <c r="AR696" s="37"/>
      <c r="AT696" s="37"/>
      <c r="AV696" s="37"/>
      <c r="AX696" s="37"/>
      <c r="BK696" s="12">
        <v>31546</v>
      </c>
      <c r="CE696" s="12">
        <v>0</v>
      </c>
      <c r="CG696" s="12" t="s">
        <v>976</v>
      </c>
      <c r="CH696" s="12">
        <v>162.63800000000001</v>
      </c>
      <c r="CI696" s="12" t="s">
        <v>953</v>
      </c>
      <c r="CJ696" s="12"/>
      <c r="CK696" s="12" t="s">
        <v>954</v>
      </c>
      <c r="CL696" s="37">
        <v>113263538</v>
      </c>
      <c r="CN696" s="12" t="s">
        <v>1513</v>
      </c>
      <c r="CS696" s="12"/>
      <c r="CT696" s="36" t="str">
        <f t="shared" si="10"/>
        <v>500mn</v>
      </c>
      <c r="CU696" s="36" t="str">
        <f>VLOOKUP(CK696,Mapping!B:C,2,FALSE)</f>
        <v>EU</v>
      </c>
    </row>
    <row r="697" spans="1:99" ht="16" customHeight="1" x14ac:dyDescent="0.35">
      <c r="A697" s="12" t="s">
        <v>1700</v>
      </c>
      <c r="B697" s="12" t="s">
        <v>925</v>
      </c>
      <c r="E697" s="37">
        <v>290512</v>
      </c>
      <c r="G697" s="37" t="s">
        <v>1505</v>
      </c>
      <c r="I697" s="37"/>
      <c r="K697" s="37"/>
      <c r="M697" s="37"/>
      <c r="O697" s="37"/>
      <c r="R697" s="37"/>
      <c r="T697" s="37"/>
      <c r="V697" s="37"/>
      <c r="X697" s="37"/>
      <c r="Z697" s="37"/>
      <c r="AB697" s="37"/>
      <c r="AD697" s="37"/>
      <c r="AF697" s="37"/>
      <c r="AH697" s="37"/>
      <c r="AN697" s="37">
        <v>290512</v>
      </c>
      <c r="AO697" s="12">
        <v>7.0000000000000007E-2</v>
      </c>
      <c r="AP697" s="37"/>
      <c r="AR697" s="37"/>
      <c r="AT697" s="37"/>
      <c r="AV697" s="37"/>
      <c r="AX697" s="37"/>
      <c r="BI697" s="12">
        <v>1725</v>
      </c>
      <c r="BY697" s="12">
        <v>0</v>
      </c>
      <c r="CG697" s="12" t="s">
        <v>934</v>
      </c>
      <c r="CH697" s="12">
        <v>22.242999999999999</v>
      </c>
      <c r="CI697" s="12" t="s">
        <v>1701</v>
      </c>
      <c r="CJ697" s="12" t="s">
        <v>946</v>
      </c>
      <c r="CK697" s="12" t="s">
        <v>932</v>
      </c>
      <c r="CL697" s="37">
        <v>390597329</v>
      </c>
      <c r="CN697" s="12" t="s">
        <v>1509</v>
      </c>
      <c r="CS697" s="12"/>
      <c r="CT697" s="36" t="str">
        <f t="shared" si="10"/>
        <v>500mn</v>
      </c>
      <c r="CU697" s="36" t="str">
        <f>VLOOKUP(CK697,Mapping!B:C,2,FALSE)</f>
        <v>US/CA</v>
      </c>
    </row>
    <row r="698" spans="1:99" ht="16" customHeight="1" x14ac:dyDescent="0.35">
      <c r="A698" s="12" t="s">
        <v>1702</v>
      </c>
      <c r="B698" s="12" t="s">
        <v>925</v>
      </c>
      <c r="E698" s="37">
        <v>0</v>
      </c>
      <c r="G698" s="37" t="s">
        <v>1505</v>
      </c>
      <c r="I698" s="37"/>
      <c r="K698" s="37"/>
      <c r="M698" s="37"/>
      <c r="O698" s="37"/>
      <c r="R698" s="37"/>
      <c r="T698" s="37"/>
      <c r="V698" s="37"/>
      <c r="X698" s="37"/>
      <c r="Z698" s="37"/>
      <c r="AB698" s="37"/>
      <c r="AD698" s="37"/>
      <c r="AF698" s="37"/>
      <c r="AH698" s="37"/>
      <c r="AN698" s="37">
        <v>0</v>
      </c>
      <c r="AO698" s="12">
        <v>0</v>
      </c>
      <c r="AP698" s="37"/>
      <c r="AR698" s="37"/>
      <c r="AT698" s="37"/>
      <c r="AV698" s="37"/>
      <c r="AX698" s="37"/>
      <c r="BI698" s="12">
        <v>0</v>
      </c>
      <c r="BY698" s="12">
        <v>0</v>
      </c>
      <c r="CG698" s="12" t="s">
        <v>940</v>
      </c>
      <c r="CH698" s="12">
        <v>36.765000000000001</v>
      </c>
      <c r="CI698" s="12" t="s">
        <v>1703</v>
      </c>
      <c r="CJ698" s="12" t="s">
        <v>931</v>
      </c>
      <c r="CK698" s="12" t="s">
        <v>932</v>
      </c>
      <c r="CL698" s="37">
        <v>253051059</v>
      </c>
      <c r="CN698" s="12" t="s">
        <v>1509</v>
      </c>
      <c r="CS698" s="12"/>
      <c r="CT698" s="36" t="str">
        <f t="shared" si="10"/>
        <v>500mn</v>
      </c>
      <c r="CU698" s="36" t="str">
        <f>VLOOKUP(CK698,Mapping!B:C,2,FALSE)</f>
        <v>US/CA</v>
      </c>
    </row>
    <row r="699" spans="1:99" ht="16" customHeight="1" x14ac:dyDescent="0.35">
      <c r="A699" s="12" t="s">
        <v>1704</v>
      </c>
      <c r="B699" s="12" t="s">
        <v>925</v>
      </c>
      <c r="E699" s="37">
        <v>9262704</v>
      </c>
      <c r="G699" s="37" t="s">
        <v>1505</v>
      </c>
      <c r="I699" s="37"/>
      <c r="K699" s="37"/>
      <c r="M699" s="37"/>
      <c r="O699" s="37"/>
      <c r="R699" s="37"/>
      <c r="T699" s="37"/>
      <c r="V699" s="37"/>
      <c r="X699" s="37"/>
      <c r="Z699" s="37"/>
      <c r="AB699" s="37"/>
      <c r="AD699" s="37"/>
      <c r="AF699" s="37"/>
      <c r="AH699" s="37"/>
      <c r="AN699" s="37">
        <v>9262704</v>
      </c>
      <c r="AO699" s="12">
        <v>0.82</v>
      </c>
      <c r="AP699" s="37"/>
      <c r="AR699" s="37"/>
      <c r="AT699" s="37"/>
      <c r="AV699" s="37"/>
      <c r="AX699" s="37"/>
      <c r="BI699" s="12">
        <v>55000</v>
      </c>
      <c r="BY699" s="12">
        <v>0.01</v>
      </c>
      <c r="CG699" s="12" t="s">
        <v>976</v>
      </c>
      <c r="CH699" s="12">
        <v>81.697999999999993</v>
      </c>
      <c r="CI699" s="12" t="s">
        <v>941</v>
      </c>
      <c r="CJ699" s="12" t="s">
        <v>941</v>
      </c>
      <c r="CK699" s="12" t="s">
        <v>932</v>
      </c>
      <c r="CL699" s="37">
        <v>1126360362</v>
      </c>
      <c r="CN699" s="12" t="s">
        <v>1513</v>
      </c>
      <c r="CS699" s="12"/>
      <c r="CT699" s="36" t="str">
        <f t="shared" si="10"/>
        <v>1bn - 50bn</v>
      </c>
      <c r="CU699" s="36" t="str">
        <f>VLOOKUP(CK699,Mapping!B:C,2,FALSE)</f>
        <v>US/CA</v>
      </c>
    </row>
    <row r="700" spans="1:99" ht="16" customHeight="1" x14ac:dyDescent="0.35">
      <c r="A700" s="12" t="s">
        <v>1705</v>
      </c>
      <c r="B700" s="12" t="s">
        <v>925</v>
      </c>
      <c r="E700" s="37">
        <v>492607</v>
      </c>
      <c r="G700" s="37" t="s">
        <v>1505</v>
      </c>
      <c r="I700" s="37"/>
      <c r="K700" s="37"/>
      <c r="M700" s="37"/>
      <c r="O700" s="37"/>
      <c r="R700" s="37"/>
      <c r="T700" s="37"/>
      <c r="V700" s="37"/>
      <c r="X700" s="37"/>
      <c r="Z700" s="37"/>
      <c r="AB700" s="37"/>
      <c r="AD700" s="37"/>
      <c r="AF700" s="37"/>
      <c r="AH700" s="37"/>
      <c r="AN700" s="37">
        <v>492607</v>
      </c>
      <c r="AO700" s="12">
        <v>0.02</v>
      </c>
      <c r="AP700" s="37"/>
      <c r="AR700" s="37"/>
      <c r="AT700" s="37"/>
      <c r="AV700" s="37"/>
      <c r="AX700" s="37"/>
      <c r="BI700" s="12">
        <v>2925</v>
      </c>
      <c r="BY700" s="12">
        <v>0</v>
      </c>
      <c r="CG700" s="12" t="s">
        <v>940</v>
      </c>
      <c r="CH700" s="12">
        <v>21.587</v>
      </c>
      <c r="CI700" s="12" t="s">
        <v>967</v>
      </c>
      <c r="CJ700" s="12" t="s">
        <v>968</v>
      </c>
      <c r="CK700" s="12" t="s">
        <v>932</v>
      </c>
      <c r="CL700" s="37">
        <v>2273544375</v>
      </c>
      <c r="CN700" s="12" t="s">
        <v>1509</v>
      </c>
      <c r="CS700" s="12"/>
      <c r="CT700" s="36" t="str">
        <f t="shared" si="10"/>
        <v>1bn - 50bn</v>
      </c>
      <c r="CU700" s="36" t="str">
        <f>VLOOKUP(CK700,Mapping!B:C,2,FALSE)</f>
        <v>US/CA</v>
      </c>
    </row>
    <row r="701" spans="1:99" ht="16" customHeight="1" x14ac:dyDescent="0.35">
      <c r="A701" s="12" t="s">
        <v>1706</v>
      </c>
      <c r="B701" s="12" t="s">
        <v>925</v>
      </c>
      <c r="E701" s="37">
        <v>294630</v>
      </c>
      <c r="G701" s="37" t="s">
        <v>1505</v>
      </c>
      <c r="I701" s="37"/>
      <c r="K701" s="37"/>
      <c r="M701" s="37"/>
      <c r="O701" s="37"/>
      <c r="R701" s="37"/>
      <c r="T701" s="37"/>
      <c r="V701" s="37"/>
      <c r="X701" s="37"/>
      <c r="Z701" s="37"/>
      <c r="AB701" s="37"/>
      <c r="AD701" s="37"/>
      <c r="AF701" s="37"/>
      <c r="AH701" s="37"/>
      <c r="AN701" s="37">
        <v>294630</v>
      </c>
      <c r="AO701" s="12">
        <v>1</v>
      </c>
      <c r="AP701" s="37"/>
      <c r="AR701" s="37"/>
      <c r="AT701" s="37"/>
      <c r="AV701" s="37"/>
      <c r="AX701" s="37"/>
      <c r="BI701" s="12">
        <v>1750</v>
      </c>
      <c r="BY701" s="12">
        <v>0</v>
      </c>
      <c r="CG701" s="12" t="s">
        <v>934</v>
      </c>
      <c r="CH701" s="12">
        <v>41.793999999999997</v>
      </c>
      <c r="CI701" s="12" t="s">
        <v>1707</v>
      </c>
      <c r="CJ701" s="12"/>
      <c r="CK701" s="12" t="s">
        <v>954</v>
      </c>
      <c r="CL701" s="37">
        <v>29599248</v>
      </c>
      <c r="CN701" s="12" t="s">
        <v>1506</v>
      </c>
      <c r="CS701" s="12"/>
      <c r="CT701" s="36" t="str">
        <f t="shared" si="10"/>
        <v>500mn</v>
      </c>
      <c r="CU701" s="36" t="str">
        <f>VLOOKUP(CK701,Mapping!B:C,2,FALSE)</f>
        <v>EU</v>
      </c>
    </row>
    <row r="702" spans="1:99" ht="16" customHeight="1" x14ac:dyDescent="0.35">
      <c r="A702" s="12" t="s">
        <v>1708</v>
      </c>
      <c r="B702" s="12" t="s">
        <v>925</v>
      </c>
      <c r="E702" s="37">
        <v>0</v>
      </c>
      <c r="G702" s="37" t="s">
        <v>1505</v>
      </c>
      <c r="I702" s="37"/>
      <c r="K702" s="37"/>
      <c r="M702" s="37"/>
      <c r="O702" s="37"/>
      <c r="Q702" s="12">
        <v>0</v>
      </c>
      <c r="R702" s="37"/>
      <c r="T702" s="37"/>
      <c r="V702" s="37"/>
      <c r="X702" s="37"/>
      <c r="Z702" s="37"/>
      <c r="AB702" s="37"/>
      <c r="AD702" s="37"/>
      <c r="AF702" s="37"/>
      <c r="AH702" s="37">
        <v>0</v>
      </c>
      <c r="AI702" s="12">
        <v>0</v>
      </c>
      <c r="AN702" s="37"/>
      <c r="AP702" s="37"/>
      <c r="AR702" s="37"/>
      <c r="AT702" s="37"/>
      <c r="AV702" s="37"/>
      <c r="AX702" s="37"/>
      <c r="BQ702" s="12">
        <v>0</v>
      </c>
      <c r="CG702" s="12" t="s">
        <v>976</v>
      </c>
      <c r="CH702" s="12">
        <v>32.072000000000003</v>
      </c>
      <c r="CI702" s="12" t="s">
        <v>1549</v>
      </c>
      <c r="CJ702" s="12" t="s">
        <v>966</v>
      </c>
      <c r="CK702" s="12" t="s">
        <v>932</v>
      </c>
      <c r="CL702" s="37">
        <v>132452690</v>
      </c>
      <c r="CN702" s="12" t="s">
        <v>1513</v>
      </c>
      <c r="CS702" s="12"/>
      <c r="CT702" s="36" t="str">
        <f t="shared" si="10"/>
        <v>500mn</v>
      </c>
      <c r="CU702" s="36" t="str">
        <f>VLOOKUP(CK702,Mapping!B:C,2,FALSE)</f>
        <v>US/CA</v>
      </c>
    </row>
    <row r="703" spans="1:99" ht="16" customHeight="1" x14ac:dyDescent="0.35">
      <c r="A703" s="12" t="s">
        <v>1709</v>
      </c>
      <c r="B703" s="12" t="s">
        <v>925</v>
      </c>
      <c r="E703" s="37">
        <v>37819976</v>
      </c>
      <c r="G703" s="37" t="s">
        <v>1505</v>
      </c>
      <c r="I703" s="37"/>
      <c r="K703" s="37"/>
      <c r="M703" s="37"/>
      <c r="O703" s="37"/>
      <c r="Q703" s="12">
        <v>299493</v>
      </c>
      <c r="R703" s="37"/>
      <c r="T703" s="37"/>
      <c r="V703" s="37"/>
      <c r="X703" s="37"/>
      <c r="Z703" s="37"/>
      <c r="AB703" s="37"/>
      <c r="AD703" s="37"/>
      <c r="AF703" s="37"/>
      <c r="AH703" s="37">
        <v>37819976</v>
      </c>
      <c r="AI703" s="12">
        <v>3.15</v>
      </c>
      <c r="AN703" s="37"/>
      <c r="AP703" s="37"/>
      <c r="AR703" s="37"/>
      <c r="AT703" s="37"/>
      <c r="AV703" s="37"/>
      <c r="AX703" s="37"/>
      <c r="BQ703" s="12">
        <v>7.0000000000000007E-2</v>
      </c>
      <c r="CG703" s="12" t="s">
        <v>980</v>
      </c>
      <c r="CH703" s="12">
        <v>43.298000000000002</v>
      </c>
      <c r="CI703" s="12" t="s">
        <v>1146</v>
      </c>
      <c r="CJ703" s="12" t="s">
        <v>931</v>
      </c>
      <c r="CK703" s="12" t="s">
        <v>932</v>
      </c>
      <c r="CL703" s="37">
        <v>1201991804</v>
      </c>
      <c r="CN703" s="12" t="s">
        <v>1509</v>
      </c>
      <c r="CS703" s="12"/>
      <c r="CT703" s="36" t="str">
        <f t="shared" si="10"/>
        <v>1bn - 50bn</v>
      </c>
      <c r="CU703" s="36" t="str">
        <f>VLOOKUP(CK703,Mapping!B:C,2,FALSE)</f>
        <v>US/CA</v>
      </c>
    </row>
    <row r="704" spans="1:99" ht="16" customHeight="1" x14ac:dyDescent="0.35">
      <c r="A704" s="12" t="s">
        <v>1710</v>
      </c>
      <c r="B704" s="12" t="s">
        <v>925</v>
      </c>
      <c r="E704" s="37">
        <v>0</v>
      </c>
      <c r="G704" s="37" t="s">
        <v>1505</v>
      </c>
      <c r="I704" s="37"/>
      <c r="K704" s="37"/>
      <c r="M704" s="37"/>
      <c r="O704" s="37"/>
      <c r="R704" s="37"/>
      <c r="T704" s="37"/>
      <c r="V704" s="37"/>
      <c r="X704" s="37"/>
      <c r="Z704" s="37"/>
      <c r="AB704" s="37"/>
      <c r="AD704" s="37"/>
      <c r="AF704" s="37"/>
      <c r="AH704" s="37"/>
      <c r="AN704" s="37">
        <v>0</v>
      </c>
      <c r="AO704" s="12">
        <v>0</v>
      </c>
      <c r="AP704" s="37"/>
      <c r="AR704" s="37"/>
      <c r="AT704" s="37"/>
      <c r="AV704" s="37"/>
      <c r="AX704" s="37"/>
      <c r="BI704" s="12">
        <v>0</v>
      </c>
      <c r="BY704" s="12">
        <v>0</v>
      </c>
      <c r="CG704" s="12" t="s">
        <v>934</v>
      </c>
      <c r="CH704" s="12">
        <v>47.021000000000001</v>
      </c>
      <c r="CI704" s="12" t="s">
        <v>1113</v>
      </c>
      <c r="CJ704" s="12" t="s">
        <v>1114</v>
      </c>
      <c r="CK704" s="12" t="s">
        <v>932</v>
      </c>
      <c r="CL704" s="37">
        <v>709877310</v>
      </c>
      <c r="CN704" s="12" t="s">
        <v>1509</v>
      </c>
      <c r="CS704" s="12"/>
      <c r="CT704" s="36" t="str">
        <f t="shared" si="10"/>
        <v>500mn - 1bn</v>
      </c>
      <c r="CU704" s="36" t="str">
        <f>VLOOKUP(CK704,Mapping!B:C,2,FALSE)</f>
        <v>US/CA</v>
      </c>
    </row>
    <row r="705" spans="1:99" ht="16" customHeight="1" x14ac:dyDescent="0.35">
      <c r="A705" s="12" t="s">
        <v>1711</v>
      </c>
      <c r="B705" s="12" t="s">
        <v>925</v>
      </c>
      <c r="E705" s="37">
        <v>13714547</v>
      </c>
      <c r="G705" s="37" t="s">
        <v>1505</v>
      </c>
      <c r="I705" s="37"/>
      <c r="K705" s="37"/>
      <c r="M705" s="37"/>
      <c r="O705" s="37"/>
      <c r="Q705" s="12">
        <v>0</v>
      </c>
      <c r="R705" s="37"/>
      <c r="T705" s="37"/>
      <c r="V705" s="37"/>
      <c r="X705" s="37"/>
      <c r="Z705" s="37"/>
      <c r="AB705" s="37"/>
      <c r="AD705" s="37"/>
      <c r="AF705" s="37"/>
      <c r="AH705" s="37">
        <v>0</v>
      </c>
      <c r="AI705" s="12">
        <v>0</v>
      </c>
      <c r="AN705" s="37">
        <v>7422794</v>
      </c>
      <c r="AO705" s="12">
        <v>1.55</v>
      </c>
      <c r="AP705" s="37">
        <v>6291753</v>
      </c>
      <c r="AQ705" s="12">
        <v>1.31</v>
      </c>
      <c r="AR705" s="37"/>
      <c r="AT705" s="37"/>
      <c r="AV705" s="37"/>
      <c r="AX705" s="37"/>
      <c r="BH705" s="12">
        <v>27250</v>
      </c>
      <c r="BI705" s="12">
        <v>44075</v>
      </c>
      <c r="BQ705" s="12">
        <v>0</v>
      </c>
      <c r="BV705" s="12">
        <v>0.02</v>
      </c>
      <c r="BY705" s="12">
        <v>0.01</v>
      </c>
      <c r="CG705" s="12" t="s">
        <v>934</v>
      </c>
      <c r="CH705" s="12">
        <v>137.739</v>
      </c>
      <c r="CI705" s="12" t="s">
        <v>1712</v>
      </c>
      <c r="CJ705" s="12" t="s">
        <v>946</v>
      </c>
      <c r="CK705" s="12" t="s">
        <v>932</v>
      </c>
      <c r="CL705" s="37">
        <v>480303950</v>
      </c>
      <c r="CN705" s="12" t="s">
        <v>1506</v>
      </c>
      <c r="CS705" s="12"/>
      <c r="CT705" s="36" t="str">
        <f t="shared" si="10"/>
        <v>500mn</v>
      </c>
      <c r="CU705" s="36" t="str">
        <f>VLOOKUP(CK705,Mapping!B:C,2,FALSE)</f>
        <v>US/CA</v>
      </c>
    </row>
    <row r="706" spans="1:99" ht="16" customHeight="1" x14ac:dyDescent="0.35">
      <c r="A706" s="12" t="s">
        <v>1713</v>
      </c>
      <c r="B706" s="12" t="s">
        <v>925</v>
      </c>
      <c r="E706" s="37">
        <v>0</v>
      </c>
      <c r="G706" s="37" t="s">
        <v>1505</v>
      </c>
      <c r="I706" s="37"/>
      <c r="K706" s="37"/>
      <c r="M706" s="37"/>
      <c r="O706" s="37"/>
      <c r="R706" s="37"/>
      <c r="T706" s="37"/>
      <c r="V706" s="37"/>
      <c r="X706" s="37"/>
      <c r="Z706" s="37"/>
      <c r="AB706" s="37"/>
      <c r="AD706" s="37"/>
      <c r="AF706" s="37"/>
      <c r="AH706" s="37"/>
      <c r="AN706" s="37">
        <v>0</v>
      </c>
      <c r="AO706" s="12">
        <v>0</v>
      </c>
      <c r="AP706" s="37"/>
      <c r="AR706" s="37"/>
      <c r="AT706" s="37"/>
      <c r="AV706" s="37"/>
      <c r="AX706" s="37"/>
      <c r="BI706" s="12">
        <v>0</v>
      </c>
      <c r="BY706" s="12">
        <v>0</v>
      </c>
      <c r="CG706" s="12" t="s">
        <v>940</v>
      </c>
      <c r="CH706" s="12">
        <v>17.390999999999998</v>
      </c>
      <c r="CI706" s="12" t="s">
        <v>1714</v>
      </c>
      <c r="CJ706" s="12" t="s">
        <v>1118</v>
      </c>
      <c r="CK706" s="12" t="s">
        <v>932</v>
      </c>
      <c r="CL706" s="37">
        <v>742909289</v>
      </c>
      <c r="CN706" s="12" t="s">
        <v>1509</v>
      </c>
      <c r="CS706" s="12"/>
      <c r="CT706" s="36" t="str">
        <f t="shared" si="10"/>
        <v>500mn - 1bn</v>
      </c>
      <c r="CU706" s="36" t="str">
        <f>VLOOKUP(CK706,Mapping!B:C,2,FALSE)</f>
        <v>US/CA</v>
      </c>
    </row>
    <row r="707" spans="1:99" ht="16" customHeight="1" x14ac:dyDescent="0.35">
      <c r="A707" s="12" t="s">
        <v>1715</v>
      </c>
      <c r="B707" s="12" t="s">
        <v>925</v>
      </c>
      <c r="E707" s="37">
        <v>42395</v>
      </c>
      <c r="G707" s="37" t="s">
        <v>1505</v>
      </c>
      <c r="I707" s="37"/>
      <c r="K707" s="37"/>
      <c r="M707" s="37">
        <v>42395</v>
      </c>
      <c r="N707" s="12">
        <v>0.03</v>
      </c>
      <c r="O707" s="37"/>
      <c r="R707" s="37"/>
      <c r="T707" s="37"/>
      <c r="V707" s="37"/>
      <c r="X707" s="37"/>
      <c r="Z707" s="37"/>
      <c r="AB707" s="37"/>
      <c r="AD707" s="37"/>
      <c r="AF707" s="37"/>
      <c r="AH707" s="37"/>
      <c r="AN707" s="37"/>
      <c r="AP707" s="37"/>
      <c r="AR707" s="37"/>
      <c r="AT707" s="37"/>
      <c r="AV707" s="37"/>
      <c r="AX707" s="37"/>
      <c r="BB707" s="12">
        <v>500</v>
      </c>
      <c r="CC707" s="12">
        <v>0</v>
      </c>
      <c r="CG707" s="12" t="s">
        <v>940</v>
      </c>
      <c r="CH707" s="12">
        <v>12.608000000000001</v>
      </c>
      <c r="CI707" s="12" t="s">
        <v>1716</v>
      </c>
      <c r="CJ707" s="12"/>
      <c r="CK707" s="12" t="s">
        <v>1717</v>
      </c>
      <c r="CL707" s="37">
        <v>156340349</v>
      </c>
      <c r="CN707" s="12" t="s">
        <v>1506</v>
      </c>
      <c r="CS707" s="12"/>
      <c r="CT707" s="36" t="str">
        <f t="shared" ref="CT707:CT770" si="11">IF(CL707&gt;100000000000, "100bn", IF(CL707&gt;50000000000, "50bn - 100bn",IF(CL707&gt;1000000000, "1bn - 50bn", IF(CL707&gt;500000000, "500mn - 1bn", "500mn"))))</f>
        <v>500mn</v>
      </c>
      <c r="CU707" s="36" t="str">
        <f>VLOOKUP(CK707,Mapping!B:C,2,FALSE)</f>
        <v>EU</v>
      </c>
    </row>
    <row r="708" spans="1:99" ht="16" customHeight="1" x14ac:dyDescent="0.35">
      <c r="A708" s="12" t="s">
        <v>1718</v>
      </c>
      <c r="B708" s="12" t="s">
        <v>933</v>
      </c>
      <c r="E708" s="37">
        <v>1776002</v>
      </c>
      <c r="G708" s="37" t="s">
        <v>1505</v>
      </c>
      <c r="I708" s="37"/>
      <c r="K708" s="37"/>
      <c r="M708" s="37"/>
      <c r="O708" s="37"/>
      <c r="Q708" s="12">
        <v>14064</v>
      </c>
      <c r="R708" s="37"/>
      <c r="T708" s="37"/>
      <c r="V708" s="37"/>
      <c r="X708" s="37"/>
      <c r="Z708" s="37"/>
      <c r="AB708" s="37"/>
      <c r="AD708" s="37"/>
      <c r="AF708" s="37"/>
      <c r="AH708" s="37">
        <v>1776002</v>
      </c>
      <c r="AI708" s="12">
        <v>0.15</v>
      </c>
      <c r="AN708" s="37"/>
      <c r="AP708" s="37"/>
      <c r="AR708" s="37"/>
      <c r="AT708" s="37"/>
      <c r="AV708" s="37"/>
      <c r="AX708" s="37"/>
      <c r="BQ708" s="12">
        <v>0</v>
      </c>
      <c r="CG708" s="12" t="s">
        <v>940</v>
      </c>
      <c r="CH708" s="12">
        <v>61.404000000000003</v>
      </c>
      <c r="CI708" s="12" t="s">
        <v>1150</v>
      </c>
      <c r="CJ708" s="12"/>
      <c r="CK708" s="12" t="s">
        <v>1151</v>
      </c>
      <c r="CL708" s="37">
        <v>1159692853</v>
      </c>
      <c r="CN708" s="12" t="s">
        <v>1506</v>
      </c>
      <c r="CS708" s="12"/>
      <c r="CT708" s="36" t="str">
        <f t="shared" si="11"/>
        <v>1bn - 50bn</v>
      </c>
      <c r="CU708" s="36" t="str">
        <f>VLOOKUP(CK708,Mapping!B:C,2,FALSE)</f>
        <v>EU</v>
      </c>
    </row>
    <row r="709" spans="1:99" ht="16" customHeight="1" x14ac:dyDescent="0.35">
      <c r="A709" s="12" t="s">
        <v>1719</v>
      </c>
      <c r="B709" s="12" t="s">
        <v>925</v>
      </c>
      <c r="E709" s="37">
        <v>170085</v>
      </c>
      <c r="G709" s="37" t="s">
        <v>1505</v>
      </c>
      <c r="I709" s="37"/>
      <c r="K709" s="37"/>
      <c r="M709" s="37"/>
      <c r="O709" s="37"/>
      <c r="R709" s="37"/>
      <c r="T709" s="37"/>
      <c r="V709" s="37"/>
      <c r="X709" s="37">
        <v>170085</v>
      </c>
      <c r="Y709" s="12">
        <v>0.2</v>
      </c>
      <c r="Z709" s="37"/>
      <c r="AB709" s="37"/>
      <c r="AD709" s="37"/>
      <c r="AF709" s="37"/>
      <c r="AH709" s="37"/>
      <c r="AN709" s="37"/>
      <c r="AP709" s="37"/>
      <c r="AR709" s="37"/>
      <c r="AT709" s="37"/>
      <c r="AV709" s="37"/>
      <c r="AX709" s="37"/>
      <c r="BA709" s="12">
        <v>1500</v>
      </c>
      <c r="BZ709" s="12">
        <v>0</v>
      </c>
      <c r="CG709" s="12" t="s">
        <v>940</v>
      </c>
      <c r="CH709" s="12">
        <v>46.966999999999999</v>
      </c>
      <c r="CI709" s="12" t="s">
        <v>1720</v>
      </c>
      <c r="CJ709" s="12"/>
      <c r="CK709" s="12" t="s">
        <v>979</v>
      </c>
      <c r="CL709" s="37">
        <v>90759067</v>
      </c>
      <c r="CN709" s="12" t="s">
        <v>1506</v>
      </c>
      <c r="CS709" s="12"/>
      <c r="CT709" s="36" t="str">
        <f t="shared" si="11"/>
        <v>500mn</v>
      </c>
      <c r="CU709" s="36" t="str">
        <f>VLOOKUP(CK709,Mapping!B:C,2,FALSE)</f>
        <v>EU</v>
      </c>
    </row>
    <row r="710" spans="1:99" ht="16" customHeight="1" x14ac:dyDescent="0.35">
      <c r="A710" s="12" t="s">
        <v>1721</v>
      </c>
      <c r="B710" s="12" t="s">
        <v>925</v>
      </c>
      <c r="E710" s="37">
        <v>66184734</v>
      </c>
      <c r="G710" s="37" t="s">
        <v>1505</v>
      </c>
      <c r="I710" s="37"/>
      <c r="K710" s="37">
        <v>5478802</v>
      </c>
      <c r="L710" s="12">
        <v>0.22</v>
      </c>
      <c r="M710" s="37"/>
      <c r="O710" s="37">
        <v>14930052</v>
      </c>
      <c r="P710" s="12">
        <v>0.6</v>
      </c>
      <c r="R710" s="37">
        <v>3997284</v>
      </c>
      <c r="S710" s="12">
        <v>0.16</v>
      </c>
      <c r="T710" s="37">
        <v>6011626</v>
      </c>
      <c r="U710" s="12">
        <v>0.24</v>
      </c>
      <c r="V710" s="37"/>
      <c r="X710" s="37"/>
      <c r="Z710" s="37">
        <v>9672613</v>
      </c>
      <c r="AA710" s="12">
        <v>0.39</v>
      </c>
      <c r="AB710" s="37">
        <v>9227321</v>
      </c>
      <c r="AC710" s="12">
        <v>0.37</v>
      </c>
      <c r="AD710" s="37">
        <v>3919800</v>
      </c>
      <c r="AE710" s="12">
        <v>0.16</v>
      </c>
      <c r="AF710" s="37"/>
      <c r="AH710" s="37"/>
      <c r="AJ710" s="12">
        <v>638723</v>
      </c>
      <c r="AL710" s="12">
        <v>983100</v>
      </c>
      <c r="AM710" s="12">
        <v>696700</v>
      </c>
      <c r="AN710" s="37">
        <v>11346812</v>
      </c>
      <c r="AO710" s="12">
        <v>0.46</v>
      </c>
      <c r="AP710" s="37"/>
      <c r="AR710" s="37"/>
      <c r="AT710" s="37"/>
      <c r="AV710" s="37"/>
      <c r="AX710" s="37">
        <v>1600424</v>
      </c>
      <c r="AY710" s="12">
        <v>0.06</v>
      </c>
      <c r="AZ710" s="12">
        <v>377600</v>
      </c>
      <c r="BC710" s="12">
        <v>327109</v>
      </c>
      <c r="BG710" s="12">
        <v>88700</v>
      </c>
      <c r="BI710" s="12">
        <v>67375</v>
      </c>
      <c r="BJ710" s="12">
        <v>30000</v>
      </c>
      <c r="BK710" s="12">
        <v>53704</v>
      </c>
      <c r="BR710" s="12">
        <v>0.03</v>
      </c>
      <c r="BS710" s="12">
        <v>0</v>
      </c>
      <c r="BU710" s="12">
        <v>0.01</v>
      </c>
      <c r="BW710" s="12">
        <v>0.03</v>
      </c>
      <c r="BX710" s="12">
        <v>0.01</v>
      </c>
      <c r="BY710" s="12">
        <v>0.01</v>
      </c>
      <c r="CB710" s="12">
        <v>0.01</v>
      </c>
      <c r="CD710" s="12">
        <v>0.03</v>
      </c>
      <c r="CE710" s="12">
        <v>0</v>
      </c>
      <c r="CG710" s="12" t="s">
        <v>940</v>
      </c>
      <c r="CH710" s="12">
        <v>37.468000000000004</v>
      </c>
      <c r="CI710" s="12" t="s">
        <v>1009</v>
      </c>
      <c r="CJ710" s="12"/>
      <c r="CK710" s="12" t="s">
        <v>1010</v>
      </c>
      <c r="CL710" s="37">
        <v>2457706311</v>
      </c>
      <c r="CN710" s="12" t="s">
        <v>1506</v>
      </c>
      <c r="CS710" s="12"/>
      <c r="CT710" s="36" t="str">
        <f t="shared" si="11"/>
        <v>1bn - 50bn</v>
      </c>
      <c r="CU710" s="36" t="str">
        <f>VLOOKUP(CK710,Mapping!B:C,2,FALSE)</f>
        <v>Africa</v>
      </c>
    </row>
    <row r="711" spans="1:99" ht="16" customHeight="1" x14ac:dyDescent="0.35">
      <c r="A711" s="12" t="s">
        <v>1722</v>
      </c>
      <c r="B711" s="12" t="s">
        <v>925</v>
      </c>
      <c r="E711" s="37">
        <v>0</v>
      </c>
      <c r="G711" s="37" t="s">
        <v>1505</v>
      </c>
      <c r="I711" s="37"/>
      <c r="K711" s="37"/>
      <c r="M711" s="37"/>
      <c r="O711" s="37"/>
      <c r="R711" s="37"/>
      <c r="T711" s="37"/>
      <c r="V711" s="37"/>
      <c r="X711" s="37"/>
      <c r="Z711" s="37">
        <v>0</v>
      </c>
      <c r="AA711" s="12">
        <v>0</v>
      </c>
      <c r="AB711" s="37"/>
      <c r="AD711" s="37">
        <v>0</v>
      </c>
      <c r="AE711" s="12">
        <v>0</v>
      </c>
      <c r="AF711" s="37"/>
      <c r="AH711" s="37"/>
      <c r="AN711" s="37"/>
      <c r="AP711" s="37"/>
      <c r="AR711" s="37"/>
      <c r="AT711" s="37"/>
      <c r="AV711" s="37"/>
      <c r="AX711" s="37"/>
      <c r="BC711" s="12">
        <v>0</v>
      </c>
      <c r="BJ711" s="12">
        <v>0</v>
      </c>
      <c r="CB711" s="12">
        <v>0</v>
      </c>
      <c r="CD711" s="12">
        <v>0</v>
      </c>
      <c r="CG711" s="12" t="s">
        <v>934</v>
      </c>
      <c r="CH711" s="12">
        <v>56.465000000000003</v>
      </c>
      <c r="CI711" s="12" t="s">
        <v>1723</v>
      </c>
      <c r="CJ711" s="12" t="s">
        <v>972</v>
      </c>
      <c r="CK711" s="12" t="s">
        <v>932</v>
      </c>
      <c r="CL711" s="37">
        <v>171885455</v>
      </c>
      <c r="CN711" s="12" t="s">
        <v>1509</v>
      </c>
      <c r="CS711" s="12"/>
      <c r="CT711" s="36" t="str">
        <f t="shared" si="11"/>
        <v>500mn</v>
      </c>
      <c r="CU711" s="36" t="str">
        <f>VLOOKUP(CK711,Mapping!B:C,2,FALSE)</f>
        <v>US/CA</v>
      </c>
    </row>
    <row r="712" spans="1:99" ht="16" customHeight="1" x14ac:dyDescent="0.35">
      <c r="A712" s="12" t="s">
        <v>1724</v>
      </c>
      <c r="B712" s="12" t="s">
        <v>925</v>
      </c>
      <c r="E712" s="37">
        <v>776454</v>
      </c>
      <c r="G712" s="37" t="s">
        <v>1505</v>
      </c>
      <c r="I712" s="37"/>
      <c r="K712" s="37"/>
      <c r="M712" s="37"/>
      <c r="O712" s="37"/>
      <c r="R712" s="37"/>
      <c r="T712" s="37"/>
      <c r="V712" s="37"/>
      <c r="X712" s="37"/>
      <c r="Z712" s="37"/>
      <c r="AB712" s="37"/>
      <c r="AD712" s="37"/>
      <c r="AF712" s="37"/>
      <c r="AH712" s="37"/>
      <c r="AN712" s="37">
        <v>776454</v>
      </c>
      <c r="AO712" s="12">
        <v>0.1</v>
      </c>
      <c r="AP712" s="37"/>
      <c r="AR712" s="37"/>
      <c r="AT712" s="37"/>
      <c r="AV712" s="37"/>
      <c r="AX712" s="37"/>
      <c r="BI712" s="12">
        <v>4900</v>
      </c>
      <c r="BY712" s="12">
        <v>0</v>
      </c>
      <c r="CG712" s="12" t="s">
        <v>940</v>
      </c>
      <c r="CH712" s="12">
        <v>8.5980000000000008</v>
      </c>
      <c r="CI712" s="12" t="s">
        <v>1725</v>
      </c>
      <c r="CJ712" s="12" t="s">
        <v>931</v>
      </c>
      <c r="CK712" s="12" t="s">
        <v>932</v>
      </c>
      <c r="CL712" s="37">
        <v>754764973</v>
      </c>
      <c r="CN712" s="12" t="s">
        <v>1509</v>
      </c>
      <c r="CS712" s="12"/>
      <c r="CT712" s="36" t="str">
        <f t="shared" si="11"/>
        <v>500mn - 1bn</v>
      </c>
      <c r="CU712" s="36" t="str">
        <f>VLOOKUP(CK712,Mapping!B:C,2,FALSE)</f>
        <v>US/CA</v>
      </c>
    </row>
    <row r="713" spans="1:99" ht="16" customHeight="1" x14ac:dyDescent="0.35">
      <c r="A713" s="12" t="s">
        <v>1726</v>
      </c>
      <c r="B713" s="12" t="s">
        <v>925</v>
      </c>
      <c r="E713" s="37">
        <v>0</v>
      </c>
      <c r="G713" s="37" t="s">
        <v>1505</v>
      </c>
      <c r="I713" s="37"/>
      <c r="K713" s="37"/>
      <c r="M713" s="37"/>
      <c r="O713" s="37"/>
      <c r="R713" s="37"/>
      <c r="T713" s="37"/>
      <c r="V713" s="37"/>
      <c r="X713" s="37"/>
      <c r="Z713" s="37"/>
      <c r="AB713" s="37"/>
      <c r="AD713" s="37">
        <v>0</v>
      </c>
      <c r="AE713" s="12">
        <v>0</v>
      </c>
      <c r="AF713" s="37"/>
      <c r="AH713" s="37"/>
      <c r="AN713" s="37"/>
      <c r="AP713" s="37"/>
      <c r="AR713" s="37"/>
      <c r="AT713" s="37"/>
      <c r="AV713" s="37"/>
      <c r="AX713" s="37"/>
      <c r="BJ713" s="12">
        <v>0</v>
      </c>
      <c r="CB713" s="12">
        <v>0</v>
      </c>
      <c r="CG713" s="12" t="s">
        <v>996</v>
      </c>
      <c r="CH713" s="12">
        <v>182.363</v>
      </c>
      <c r="CI713" s="12" t="s">
        <v>960</v>
      </c>
      <c r="CJ713" s="12"/>
      <c r="CK713" s="12" t="s">
        <v>961</v>
      </c>
      <c r="CL713" s="37">
        <v>714578576</v>
      </c>
      <c r="CN713" s="12" t="s">
        <v>1509</v>
      </c>
      <c r="CS713" s="12"/>
      <c r="CT713" s="36" t="str">
        <f t="shared" si="11"/>
        <v>500mn - 1bn</v>
      </c>
      <c r="CU713" s="36" t="str">
        <f>VLOOKUP(CK713,Mapping!B:C,2,FALSE)</f>
        <v>EU</v>
      </c>
    </row>
    <row r="714" spans="1:99" ht="16" customHeight="1" x14ac:dyDescent="0.35">
      <c r="A714" s="12" t="s">
        <v>1727</v>
      </c>
      <c r="B714" s="12" t="s">
        <v>925</v>
      </c>
      <c r="E714" s="37">
        <v>3665108</v>
      </c>
      <c r="G714" s="37" t="s">
        <v>1505</v>
      </c>
      <c r="I714" s="37"/>
      <c r="K714" s="37">
        <v>1224423</v>
      </c>
      <c r="L714" s="12">
        <v>1.27</v>
      </c>
      <c r="M714" s="37">
        <v>904316</v>
      </c>
      <c r="N714" s="12">
        <v>0.94</v>
      </c>
      <c r="O714" s="37"/>
      <c r="R714" s="37"/>
      <c r="T714" s="37"/>
      <c r="V714" s="37"/>
      <c r="X714" s="37"/>
      <c r="Z714" s="37"/>
      <c r="AB714" s="37"/>
      <c r="AD714" s="37">
        <v>702726</v>
      </c>
      <c r="AE714" s="12">
        <v>0.73</v>
      </c>
      <c r="AF714" s="37"/>
      <c r="AH714" s="37"/>
      <c r="AN714" s="37">
        <v>833643</v>
      </c>
      <c r="AO714" s="12">
        <v>0.86</v>
      </c>
      <c r="AP714" s="37"/>
      <c r="AR714" s="37"/>
      <c r="AT714" s="37"/>
      <c r="AV714" s="37"/>
      <c r="AX714" s="37"/>
      <c r="BB714" s="12">
        <v>7208</v>
      </c>
      <c r="BG714" s="12">
        <v>19823</v>
      </c>
      <c r="BI714" s="12">
        <v>4950</v>
      </c>
      <c r="BJ714" s="12">
        <v>6307</v>
      </c>
      <c r="BS714" s="12">
        <v>0</v>
      </c>
      <c r="BY714" s="12">
        <v>0</v>
      </c>
      <c r="CB714" s="12">
        <v>0</v>
      </c>
      <c r="CC714" s="12">
        <v>0</v>
      </c>
      <c r="CG714" s="12" t="s">
        <v>940</v>
      </c>
      <c r="CH714" s="12">
        <v>25.632000000000001</v>
      </c>
      <c r="CI714" s="12" t="s">
        <v>1728</v>
      </c>
      <c r="CJ714" s="12"/>
      <c r="CK714" s="12" t="s">
        <v>990</v>
      </c>
      <c r="CL714" s="37">
        <v>95443464</v>
      </c>
      <c r="CN714" s="12" t="s">
        <v>1506</v>
      </c>
      <c r="CS714" s="12"/>
      <c r="CT714" s="36" t="str">
        <f t="shared" si="11"/>
        <v>500mn</v>
      </c>
      <c r="CU714" s="36" t="str">
        <f>VLOOKUP(CK714,Mapping!B:C,2,FALSE)</f>
        <v>EU</v>
      </c>
    </row>
    <row r="715" spans="1:99" ht="16" customHeight="1" x14ac:dyDescent="0.35">
      <c r="A715" s="12" t="s">
        <v>1729</v>
      </c>
      <c r="B715" s="12" t="s">
        <v>925</v>
      </c>
      <c r="E715" s="37">
        <v>736843</v>
      </c>
      <c r="G715" s="37" t="s">
        <v>1505</v>
      </c>
      <c r="I715" s="37"/>
      <c r="K715" s="37"/>
      <c r="M715" s="37"/>
      <c r="O715" s="37"/>
      <c r="Q715" s="12">
        <v>3001</v>
      </c>
      <c r="R715" s="37"/>
      <c r="T715" s="37"/>
      <c r="V715" s="37"/>
      <c r="X715" s="37"/>
      <c r="Z715" s="37"/>
      <c r="AB715" s="37"/>
      <c r="AD715" s="37"/>
      <c r="AF715" s="37"/>
      <c r="AH715" s="37">
        <v>378966</v>
      </c>
      <c r="AI715" s="12">
        <v>0.08</v>
      </c>
      <c r="AN715" s="37">
        <v>357877</v>
      </c>
      <c r="AO715" s="12">
        <v>0.08</v>
      </c>
      <c r="AP715" s="37"/>
      <c r="AR715" s="37"/>
      <c r="AT715" s="37"/>
      <c r="AV715" s="37"/>
      <c r="AX715" s="37"/>
      <c r="BI715" s="12">
        <v>2125</v>
      </c>
      <c r="BQ715" s="12">
        <v>0</v>
      </c>
      <c r="BY715" s="12">
        <v>0</v>
      </c>
      <c r="CG715" s="12" t="s">
        <v>934</v>
      </c>
      <c r="CH715" s="12">
        <v>69.724999999999994</v>
      </c>
      <c r="CI715" s="12" t="s">
        <v>1730</v>
      </c>
      <c r="CJ715" s="12" t="s">
        <v>1214</v>
      </c>
      <c r="CK715" s="12" t="s">
        <v>932</v>
      </c>
      <c r="CL715" s="37">
        <v>468142078</v>
      </c>
      <c r="CN715" s="12" t="s">
        <v>1509</v>
      </c>
      <c r="CS715" s="12"/>
      <c r="CT715" s="36" t="str">
        <f t="shared" si="11"/>
        <v>500mn</v>
      </c>
      <c r="CU715" s="36" t="str">
        <f>VLOOKUP(CK715,Mapping!B:C,2,FALSE)</f>
        <v>US/CA</v>
      </c>
    </row>
    <row r="716" spans="1:99" ht="16" customHeight="1" x14ac:dyDescent="0.35">
      <c r="A716" s="12" t="s">
        <v>1731</v>
      </c>
      <c r="B716" s="12" t="s">
        <v>925</v>
      </c>
      <c r="E716" s="37">
        <v>618917</v>
      </c>
      <c r="G716" s="37" t="s">
        <v>1505</v>
      </c>
      <c r="I716" s="37"/>
      <c r="K716" s="37"/>
      <c r="M716" s="37"/>
      <c r="O716" s="37"/>
      <c r="R716" s="37"/>
      <c r="T716" s="37"/>
      <c r="V716" s="37"/>
      <c r="X716" s="37"/>
      <c r="Z716" s="37"/>
      <c r="AB716" s="37"/>
      <c r="AD716" s="37"/>
      <c r="AF716" s="37"/>
      <c r="AH716" s="37"/>
      <c r="AN716" s="37">
        <v>618917</v>
      </c>
      <c r="AO716" s="12">
        <v>0.28000000000000003</v>
      </c>
      <c r="AP716" s="37"/>
      <c r="AR716" s="37"/>
      <c r="AT716" s="37"/>
      <c r="AV716" s="37"/>
      <c r="AX716" s="37"/>
      <c r="BI716" s="12">
        <v>3675</v>
      </c>
      <c r="BY716" s="12">
        <v>0</v>
      </c>
      <c r="CG716" s="12" t="s">
        <v>940</v>
      </c>
      <c r="CH716" s="12">
        <v>24.36</v>
      </c>
      <c r="CI716" s="12" t="s">
        <v>1732</v>
      </c>
      <c r="CJ716" s="12" t="s">
        <v>1017</v>
      </c>
      <c r="CK716" s="12" t="s">
        <v>932</v>
      </c>
      <c r="CL716" s="37">
        <v>220045044</v>
      </c>
      <c r="CN716" s="12" t="s">
        <v>1509</v>
      </c>
      <c r="CS716" s="12"/>
      <c r="CT716" s="36" t="str">
        <f t="shared" si="11"/>
        <v>500mn</v>
      </c>
      <c r="CU716" s="36" t="str">
        <f>VLOOKUP(CK716,Mapping!B:C,2,FALSE)</f>
        <v>US/CA</v>
      </c>
    </row>
    <row r="717" spans="1:99" ht="16" customHeight="1" x14ac:dyDescent="0.35">
      <c r="A717" s="12" t="s">
        <v>1733</v>
      </c>
      <c r="B717" s="12" t="s">
        <v>925</v>
      </c>
      <c r="E717" s="37">
        <v>110982</v>
      </c>
      <c r="G717" s="37" t="s">
        <v>1505</v>
      </c>
      <c r="I717" s="37"/>
      <c r="K717" s="37"/>
      <c r="M717" s="37">
        <v>7685</v>
      </c>
      <c r="N717" s="12">
        <v>0</v>
      </c>
      <c r="O717" s="37"/>
      <c r="R717" s="37"/>
      <c r="T717" s="37"/>
      <c r="V717" s="37"/>
      <c r="X717" s="37"/>
      <c r="Z717" s="37"/>
      <c r="AB717" s="37"/>
      <c r="AD717" s="37"/>
      <c r="AF717" s="37"/>
      <c r="AH717" s="37"/>
      <c r="AN717" s="37">
        <v>5399</v>
      </c>
      <c r="AO717" s="12">
        <v>0</v>
      </c>
      <c r="AP717" s="37">
        <v>97898</v>
      </c>
      <c r="AQ717" s="12">
        <v>0.03</v>
      </c>
      <c r="AR717" s="37"/>
      <c r="AT717" s="37"/>
      <c r="AV717" s="37"/>
      <c r="AX717" s="37"/>
      <c r="BB717" s="12">
        <v>43</v>
      </c>
      <c r="BH717" s="12">
        <v>458</v>
      </c>
      <c r="BI717" s="12">
        <v>25</v>
      </c>
      <c r="BV717" s="12">
        <v>0</v>
      </c>
      <c r="BY717" s="12">
        <v>0</v>
      </c>
      <c r="CC717" s="12">
        <v>0</v>
      </c>
      <c r="CG717" s="12" t="s">
        <v>934</v>
      </c>
      <c r="CH717" s="12">
        <v>430.15899999999999</v>
      </c>
      <c r="CI717" s="12" t="s">
        <v>1734</v>
      </c>
      <c r="CJ717" s="12" t="s">
        <v>1109</v>
      </c>
      <c r="CK717" s="12" t="s">
        <v>932</v>
      </c>
      <c r="CL717" s="37">
        <v>280823453</v>
      </c>
      <c r="CN717" s="12" t="s">
        <v>1509</v>
      </c>
      <c r="CS717" s="12"/>
      <c r="CT717" s="36" t="str">
        <f t="shared" si="11"/>
        <v>500mn</v>
      </c>
      <c r="CU717" s="36" t="str">
        <f>VLOOKUP(CK717,Mapping!B:C,2,FALSE)</f>
        <v>US/CA</v>
      </c>
    </row>
    <row r="718" spans="1:99" ht="16" customHeight="1" x14ac:dyDescent="0.35">
      <c r="A718" s="12" t="s">
        <v>1735</v>
      </c>
      <c r="B718" s="12" t="s">
        <v>925</v>
      </c>
      <c r="E718" s="37">
        <v>793544</v>
      </c>
      <c r="G718" s="37" t="s">
        <v>1505</v>
      </c>
      <c r="I718" s="37"/>
      <c r="K718" s="37"/>
      <c r="M718" s="37"/>
      <c r="O718" s="37"/>
      <c r="Q718" s="12">
        <v>6284</v>
      </c>
      <c r="R718" s="37"/>
      <c r="T718" s="37"/>
      <c r="V718" s="37"/>
      <c r="X718" s="37"/>
      <c r="Z718" s="37"/>
      <c r="AB718" s="37"/>
      <c r="AD718" s="37"/>
      <c r="AF718" s="37"/>
      <c r="AH718" s="37">
        <v>793544</v>
      </c>
      <c r="AI718" s="12">
        <v>0.47</v>
      </c>
      <c r="AN718" s="37"/>
      <c r="AP718" s="37"/>
      <c r="AR718" s="37"/>
      <c r="AT718" s="37"/>
      <c r="AV718" s="37"/>
      <c r="AX718" s="37"/>
      <c r="BQ718" s="12">
        <v>0</v>
      </c>
      <c r="CG718" s="12" t="s">
        <v>929</v>
      </c>
      <c r="CH718" s="12">
        <v>9.0709999999999997</v>
      </c>
      <c r="CI718" s="12" t="s">
        <v>1736</v>
      </c>
      <c r="CJ718" s="12" t="s">
        <v>1021</v>
      </c>
      <c r="CK718" s="12" t="s">
        <v>932</v>
      </c>
      <c r="CL718" s="37">
        <v>168119163</v>
      </c>
      <c r="CN718" s="12" t="s">
        <v>1509</v>
      </c>
      <c r="CS718" s="12"/>
      <c r="CT718" s="36" t="str">
        <f t="shared" si="11"/>
        <v>500mn</v>
      </c>
      <c r="CU718" s="36" t="str">
        <f>VLOOKUP(CK718,Mapping!B:C,2,FALSE)</f>
        <v>US/CA</v>
      </c>
    </row>
    <row r="719" spans="1:99" ht="16" customHeight="1" x14ac:dyDescent="0.35">
      <c r="A719" s="12" t="s">
        <v>1737</v>
      </c>
      <c r="B719" s="12" t="s">
        <v>925</v>
      </c>
      <c r="E719" s="37">
        <v>1066410</v>
      </c>
      <c r="G719" s="37" t="s">
        <v>1505</v>
      </c>
      <c r="I719" s="37"/>
      <c r="K719" s="37"/>
      <c r="M719" s="37">
        <v>1066410</v>
      </c>
      <c r="N719" s="12">
        <v>0.7</v>
      </c>
      <c r="O719" s="37"/>
      <c r="R719" s="37"/>
      <c r="T719" s="37"/>
      <c r="V719" s="37"/>
      <c r="X719" s="37"/>
      <c r="Z719" s="37"/>
      <c r="AB719" s="37"/>
      <c r="AD719" s="37"/>
      <c r="AF719" s="37"/>
      <c r="AH719" s="37"/>
      <c r="AN719" s="37"/>
      <c r="AP719" s="37"/>
      <c r="AR719" s="37"/>
      <c r="AT719" s="37"/>
      <c r="AV719" s="37"/>
      <c r="AX719" s="37"/>
      <c r="BB719" s="12">
        <v>8500</v>
      </c>
      <c r="CC719" s="12">
        <v>0</v>
      </c>
      <c r="CG719" s="12" t="s">
        <v>929</v>
      </c>
      <c r="CH719" s="12">
        <v>24.029</v>
      </c>
      <c r="CI719" s="12" t="s">
        <v>1255</v>
      </c>
      <c r="CJ719" s="12"/>
      <c r="CK719" s="12" t="s">
        <v>1038</v>
      </c>
      <c r="CL719" s="37">
        <v>152734734</v>
      </c>
      <c r="CN719" s="12" t="s">
        <v>1535</v>
      </c>
      <c r="CS719" s="12"/>
      <c r="CT719" s="36" t="str">
        <f t="shared" si="11"/>
        <v>500mn</v>
      </c>
      <c r="CU719" s="36" t="str">
        <f>VLOOKUP(CK719,Mapping!B:C,2,FALSE)</f>
        <v>EU</v>
      </c>
    </row>
    <row r="720" spans="1:99" ht="16" customHeight="1" x14ac:dyDescent="0.35">
      <c r="A720" s="12" t="s">
        <v>1738</v>
      </c>
      <c r="B720" s="12" t="s">
        <v>925</v>
      </c>
      <c r="E720" s="37">
        <v>879957</v>
      </c>
      <c r="G720" s="37" t="s">
        <v>1505</v>
      </c>
      <c r="I720" s="37"/>
      <c r="K720" s="37"/>
      <c r="M720" s="37"/>
      <c r="O720" s="37"/>
      <c r="R720" s="37"/>
      <c r="T720" s="37"/>
      <c r="V720" s="37"/>
      <c r="X720" s="37"/>
      <c r="Z720" s="37"/>
      <c r="AB720" s="37"/>
      <c r="AD720" s="37"/>
      <c r="AF720" s="37"/>
      <c r="AH720" s="37"/>
      <c r="AN720" s="37">
        <v>879957</v>
      </c>
      <c r="AO720" s="12">
        <v>0.91</v>
      </c>
      <c r="AP720" s="37"/>
      <c r="AR720" s="37"/>
      <c r="AT720" s="37"/>
      <c r="AV720" s="37"/>
      <c r="AX720" s="37"/>
      <c r="BI720" s="12">
        <v>5225</v>
      </c>
      <c r="BY720" s="12">
        <v>0</v>
      </c>
      <c r="CG720" s="12" t="s">
        <v>998</v>
      </c>
      <c r="CH720" s="12">
        <v>83.534999999999997</v>
      </c>
      <c r="CI720" s="12" t="s">
        <v>997</v>
      </c>
      <c r="CJ720" s="12"/>
      <c r="CK720" s="12" t="s">
        <v>970</v>
      </c>
      <c r="CL720" s="37">
        <v>96645792</v>
      </c>
      <c r="CN720" s="12" t="s">
        <v>998</v>
      </c>
      <c r="CS720" s="12"/>
      <c r="CT720" s="36" t="str">
        <f t="shared" si="11"/>
        <v>500mn</v>
      </c>
      <c r="CU720" s="36" t="str">
        <f>VLOOKUP(CK720,Mapping!B:C,2,FALSE)</f>
        <v>EU</v>
      </c>
    </row>
    <row r="721" spans="1:99" ht="16" customHeight="1" x14ac:dyDescent="0.35">
      <c r="A721" s="12" t="s">
        <v>1739</v>
      </c>
      <c r="B721" s="12" t="s">
        <v>933</v>
      </c>
      <c r="E721" s="37">
        <v>1696759</v>
      </c>
      <c r="G721" s="37" t="s">
        <v>1505</v>
      </c>
      <c r="I721" s="37"/>
      <c r="K721" s="37"/>
      <c r="M721" s="37"/>
      <c r="O721" s="37"/>
      <c r="R721" s="37"/>
      <c r="T721" s="37"/>
      <c r="V721" s="37"/>
      <c r="X721" s="37"/>
      <c r="Z721" s="37"/>
      <c r="AB721" s="37"/>
      <c r="AD721" s="37"/>
      <c r="AF721" s="37"/>
      <c r="AH721" s="37"/>
      <c r="AN721" s="37">
        <v>1696759</v>
      </c>
      <c r="AO721" s="12">
        <v>0.2</v>
      </c>
      <c r="AP721" s="37"/>
      <c r="AR721" s="37"/>
      <c r="AT721" s="37"/>
      <c r="AV721" s="37"/>
      <c r="AX721" s="37"/>
      <c r="BI721" s="12">
        <v>10075</v>
      </c>
      <c r="BY721" s="12">
        <v>0</v>
      </c>
      <c r="CG721" s="12" t="s">
        <v>980</v>
      </c>
      <c r="CH721" s="12">
        <v>26.835000000000001</v>
      </c>
      <c r="CI721" s="12" t="s">
        <v>989</v>
      </c>
      <c r="CJ721" s="12"/>
      <c r="CK721" s="12" t="s">
        <v>990</v>
      </c>
      <c r="CL721" s="37">
        <v>855967640</v>
      </c>
      <c r="CN721" s="12" t="s">
        <v>1506</v>
      </c>
      <c r="CS721" s="12"/>
      <c r="CT721" s="36" t="str">
        <f t="shared" si="11"/>
        <v>500mn - 1bn</v>
      </c>
      <c r="CU721" s="36" t="str">
        <f>VLOOKUP(CK721,Mapping!B:C,2,FALSE)</f>
        <v>EU</v>
      </c>
    </row>
    <row r="722" spans="1:99" ht="16" customHeight="1" x14ac:dyDescent="0.35">
      <c r="A722" s="12" t="s">
        <v>1740</v>
      </c>
      <c r="B722" s="12" t="s">
        <v>925</v>
      </c>
      <c r="E722" s="37">
        <v>29686905</v>
      </c>
      <c r="G722" s="37" t="s">
        <v>1505</v>
      </c>
      <c r="I722" s="37"/>
      <c r="K722" s="37"/>
      <c r="M722" s="37">
        <v>501087</v>
      </c>
      <c r="N722" s="12">
        <v>0</v>
      </c>
      <c r="O722" s="37"/>
      <c r="Q722" s="12">
        <v>3939</v>
      </c>
      <c r="R722" s="37"/>
      <c r="T722" s="37"/>
      <c r="V722" s="37"/>
      <c r="X722" s="37">
        <v>745199</v>
      </c>
      <c r="Y722" s="12">
        <v>0.01</v>
      </c>
      <c r="Z722" s="37"/>
      <c r="AB722" s="37"/>
      <c r="AD722" s="37">
        <v>272979</v>
      </c>
      <c r="AE722" s="12">
        <v>0</v>
      </c>
      <c r="AF722" s="37"/>
      <c r="AH722" s="37">
        <v>497417</v>
      </c>
      <c r="AI722" s="12">
        <v>0</v>
      </c>
      <c r="AN722" s="37">
        <v>27670223</v>
      </c>
      <c r="AO722" s="12">
        <v>0.26</v>
      </c>
      <c r="AP722" s="37"/>
      <c r="AR722" s="37"/>
      <c r="AT722" s="37"/>
      <c r="AV722" s="37"/>
      <c r="AX722" s="37"/>
      <c r="BA722" s="12">
        <v>7293</v>
      </c>
      <c r="BB722" s="12">
        <v>3994</v>
      </c>
      <c r="BI722" s="12">
        <v>164300</v>
      </c>
      <c r="BJ722" s="12">
        <v>2450</v>
      </c>
      <c r="BQ722" s="12">
        <v>0</v>
      </c>
      <c r="BY722" s="12">
        <v>0.02</v>
      </c>
      <c r="BZ722" s="12">
        <v>0</v>
      </c>
      <c r="CB722" s="12">
        <v>0</v>
      </c>
      <c r="CC722" s="12">
        <v>0</v>
      </c>
      <c r="CG722" s="12" t="s">
        <v>940</v>
      </c>
      <c r="CH722" s="12">
        <v>46.783999999999999</v>
      </c>
      <c r="CI722" s="12" t="s">
        <v>997</v>
      </c>
      <c r="CJ722" s="12"/>
      <c r="CK722" s="12" t="s">
        <v>970</v>
      </c>
      <c r="CL722" s="37">
        <v>10483564601</v>
      </c>
      <c r="CN722" s="12" t="s">
        <v>1509</v>
      </c>
      <c r="CS722" s="12"/>
      <c r="CT722" s="36" t="str">
        <f t="shared" si="11"/>
        <v>1bn - 50bn</v>
      </c>
      <c r="CU722" s="36" t="str">
        <f>VLOOKUP(CK722,Mapping!B:C,2,FALSE)</f>
        <v>EU</v>
      </c>
    </row>
    <row r="723" spans="1:99" ht="16" customHeight="1" x14ac:dyDescent="0.35">
      <c r="A723" s="12" t="s">
        <v>1741</v>
      </c>
      <c r="B723" s="12" t="s">
        <v>925</v>
      </c>
      <c r="E723" s="37">
        <v>417613</v>
      </c>
      <c r="G723" s="37" t="s">
        <v>1505</v>
      </c>
      <c r="I723" s="37"/>
      <c r="K723" s="37"/>
      <c r="M723" s="37"/>
      <c r="O723" s="37"/>
      <c r="Q723" s="12">
        <v>273</v>
      </c>
      <c r="R723" s="37"/>
      <c r="T723" s="37"/>
      <c r="V723" s="37"/>
      <c r="X723" s="37"/>
      <c r="Z723" s="37"/>
      <c r="AB723" s="37"/>
      <c r="AD723" s="37"/>
      <c r="AF723" s="37"/>
      <c r="AH723" s="37">
        <v>34474</v>
      </c>
      <c r="AI723" s="12">
        <v>0.02</v>
      </c>
      <c r="AN723" s="37">
        <v>383139</v>
      </c>
      <c r="AO723" s="12">
        <v>0.17</v>
      </c>
      <c r="AP723" s="37"/>
      <c r="AR723" s="37"/>
      <c r="AT723" s="37"/>
      <c r="AV723" s="37"/>
      <c r="AX723" s="37"/>
      <c r="BI723" s="12">
        <v>2275</v>
      </c>
      <c r="BQ723" s="12">
        <v>0</v>
      </c>
      <c r="BY723" s="12">
        <v>0</v>
      </c>
      <c r="CG723" s="12" t="s">
        <v>934</v>
      </c>
      <c r="CH723" s="12">
        <v>32.625999999999998</v>
      </c>
      <c r="CI723" s="12" t="s">
        <v>1742</v>
      </c>
      <c r="CJ723" s="12" t="s">
        <v>931</v>
      </c>
      <c r="CK723" s="12" t="s">
        <v>932</v>
      </c>
      <c r="CL723" s="37">
        <v>228921249</v>
      </c>
      <c r="CN723" s="12" t="s">
        <v>1509</v>
      </c>
      <c r="CS723" s="12"/>
      <c r="CT723" s="36" t="str">
        <f t="shared" si="11"/>
        <v>500mn</v>
      </c>
      <c r="CU723" s="36" t="str">
        <f>VLOOKUP(CK723,Mapping!B:C,2,FALSE)</f>
        <v>US/CA</v>
      </c>
    </row>
    <row r="724" spans="1:99" ht="16" customHeight="1" x14ac:dyDescent="0.35">
      <c r="A724" s="12" t="s">
        <v>1743</v>
      </c>
      <c r="B724" s="12" t="s">
        <v>925</v>
      </c>
      <c r="E724" s="37">
        <v>0</v>
      </c>
      <c r="G724" s="37" t="s">
        <v>1505</v>
      </c>
      <c r="I724" s="37"/>
      <c r="K724" s="37"/>
      <c r="M724" s="37">
        <v>0</v>
      </c>
      <c r="N724" s="12">
        <v>0</v>
      </c>
      <c r="O724" s="37"/>
      <c r="R724" s="37"/>
      <c r="T724" s="37"/>
      <c r="V724" s="37"/>
      <c r="X724" s="37"/>
      <c r="Z724" s="37"/>
      <c r="AB724" s="37"/>
      <c r="AD724" s="37"/>
      <c r="AF724" s="37"/>
      <c r="AH724" s="37"/>
      <c r="AN724" s="37"/>
      <c r="AP724" s="37"/>
      <c r="AR724" s="37"/>
      <c r="AT724" s="37"/>
      <c r="AV724" s="37"/>
      <c r="AX724" s="37"/>
      <c r="BB724" s="12">
        <v>0</v>
      </c>
      <c r="CC724" s="12">
        <v>0</v>
      </c>
      <c r="CG724" s="12"/>
      <c r="CH724" s="12">
        <v>72.590999999999994</v>
      </c>
      <c r="CI724" s="12" t="s">
        <v>1744</v>
      </c>
      <c r="CJ724" s="12"/>
      <c r="CK724" s="12" t="s">
        <v>1010</v>
      </c>
      <c r="CL724" s="37">
        <v>4063380</v>
      </c>
      <c r="CN724" s="12" t="s">
        <v>1506</v>
      </c>
      <c r="CS724" s="12"/>
      <c r="CT724" s="36" t="str">
        <f t="shared" si="11"/>
        <v>500mn</v>
      </c>
      <c r="CU724" s="36" t="str">
        <f>VLOOKUP(CK724,Mapping!B:C,2,FALSE)</f>
        <v>Africa</v>
      </c>
    </row>
    <row r="725" spans="1:99" ht="16" customHeight="1" x14ac:dyDescent="0.35">
      <c r="A725" s="12" t="s">
        <v>1745</v>
      </c>
      <c r="B725" s="12" t="s">
        <v>925</v>
      </c>
      <c r="E725" s="37">
        <v>91041</v>
      </c>
      <c r="G725" s="37" t="s">
        <v>1505</v>
      </c>
      <c r="I725" s="37"/>
      <c r="K725" s="37"/>
      <c r="M725" s="37"/>
      <c r="O725" s="37"/>
      <c r="R725" s="37"/>
      <c r="T725" s="37"/>
      <c r="V725" s="37"/>
      <c r="X725" s="37"/>
      <c r="Z725" s="37"/>
      <c r="AB725" s="37"/>
      <c r="AD725" s="37"/>
      <c r="AF725" s="37"/>
      <c r="AH725" s="37"/>
      <c r="AN725" s="37">
        <v>91041</v>
      </c>
      <c r="AO725" s="12">
        <v>0.28000000000000003</v>
      </c>
      <c r="AP725" s="37"/>
      <c r="AR725" s="37"/>
      <c r="AT725" s="37"/>
      <c r="AV725" s="37"/>
      <c r="AX725" s="37"/>
      <c r="BI725" s="12">
        <v>425</v>
      </c>
      <c r="BY725" s="12">
        <v>0</v>
      </c>
      <c r="CG725" s="12"/>
      <c r="CH725" s="12">
        <v>28.475000000000001</v>
      </c>
      <c r="CI725" s="12" t="s">
        <v>1746</v>
      </c>
      <c r="CJ725" s="12" t="s">
        <v>966</v>
      </c>
      <c r="CK725" s="12" t="s">
        <v>932</v>
      </c>
      <c r="CL725" s="37">
        <v>32491373</v>
      </c>
      <c r="CN725" s="12" t="s">
        <v>1506</v>
      </c>
      <c r="CS725" s="12"/>
      <c r="CT725" s="36" t="str">
        <f t="shared" si="11"/>
        <v>500mn</v>
      </c>
      <c r="CU725" s="36" t="str">
        <f>VLOOKUP(CK725,Mapping!B:C,2,FALSE)</f>
        <v>US/CA</v>
      </c>
    </row>
    <row r="726" spans="1:99" ht="16" customHeight="1" x14ac:dyDescent="0.35">
      <c r="A726" s="12" t="s">
        <v>1747</v>
      </c>
      <c r="B726" s="12" t="s">
        <v>925</v>
      </c>
      <c r="E726" s="37">
        <v>5668475</v>
      </c>
      <c r="G726" s="37" t="s">
        <v>1505</v>
      </c>
      <c r="I726" s="37"/>
      <c r="K726" s="37"/>
      <c r="M726" s="37"/>
      <c r="O726" s="37"/>
      <c r="Q726" s="12">
        <v>8715</v>
      </c>
      <c r="R726" s="37"/>
      <c r="T726" s="37"/>
      <c r="V726" s="37"/>
      <c r="X726" s="37"/>
      <c r="Z726" s="37"/>
      <c r="AB726" s="37"/>
      <c r="AD726" s="37"/>
      <c r="AF726" s="37"/>
      <c r="AH726" s="37">
        <v>1182800</v>
      </c>
      <c r="AI726" s="12">
        <v>0.06</v>
      </c>
      <c r="AN726" s="37">
        <v>3738020</v>
      </c>
      <c r="AO726" s="12">
        <v>0.2</v>
      </c>
      <c r="AP726" s="37">
        <v>747655</v>
      </c>
      <c r="AQ726" s="12">
        <v>0.04</v>
      </c>
      <c r="AR726" s="37"/>
      <c r="AT726" s="37"/>
      <c r="AV726" s="37"/>
      <c r="AX726" s="37"/>
      <c r="BH726" s="12">
        <v>2639</v>
      </c>
      <c r="BI726" s="12">
        <v>17450</v>
      </c>
      <c r="BQ726" s="12">
        <v>0</v>
      </c>
      <c r="BV726" s="12">
        <v>0</v>
      </c>
      <c r="BY726" s="12">
        <v>0</v>
      </c>
      <c r="CG726" s="12" t="s">
        <v>991</v>
      </c>
      <c r="CH726" s="12">
        <v>18.382000000000001</v>
      </c>
      <c r="CI726" s="12" t="s">
        <v>953</v>
      </c>
      <c r="CJ726" s="12"/>
      <c r="CK726" s="12" t="s">
        <v>954</v>
      </c>
      <c r="CL726" s="37">
        <v>1820057298</v>
      </c>
      <c r="CN726" s="12" t="s">
        <v>1506</v>
      </c>
      <c r="CS726" s="12"/>
      <c r="CT726" s="36" t="str">
        <f t="shared" si="11"/>
        <v>1bn - 50bn</v>
      </c>
      <c r="CU726" s="36" t="str">
        <f>VLOOKUP(CK726,Mapping!B:C,2,FALSE)</f>
        <v>EU</v>
      </c>
    </row>
    <row r="727" spans="1:99" ht="16" customHeight="1" x14ac:dyDescent="0.35">
      <c r="A727" s="12" t="s">
        <v>194</v>
      </c>
      <c r="B727" s="12" t="s">
        <v>933</v>
      </c>
      <c r="E727" s="37">
        <v>315264258</v>
      </c>
      <c r="F727" s="12">
        <v>277108</v>
      </c>
      <c r="G727" s="37" t="s">
        <v>1505</v>
      </c>
      <c r="I727" s="37">
        <v>14642709</v>
      </c>
      <c r="J727" s="12">
        <v>0.22</v>
      </c>
      <c r="K727" s="37">
        <v>183460693</v>
      </c>
      <c r="L727" s="12">
        <v>2.77</v>
      </c>
      <c r="M727" s="37"/>
      <c r="O727" s="37">
        <v>106137915</v>
      </c>
      <c r="P727" s="12">
        <v>1.6</v>
      </c>
      <c r="Q727" s="12">
        <v>1755</v>
      </c>
      <c r="R727" s="37">
        <v>0</v>
      </c>
      <c r="S727" s="12">
        <v>0</v>
      </c>
      <c r="T727" s="37"/>
      <c r="V727" s="37">
        <v>7097820</v>
      </c>
      <c r="W727" s="12">
        <v>0.11</v>
      </c>
      <c r="X727" s="37"/>
      <c r="Z727" s="37"/>
      <c r="AB727" s="37">
        <v>0</v>
      </c>
      <c r="AC727" s="12">
        <v>0</v>
      </c>
      <c r="AD727" s="37"/>
      <c r="AF727" s="37"/>
      <c r="AH727" s="37">
        <v>221621</v>
      </c>
      <c r="AI727" s="12">
        <v>0</v>
      </c>
      <c r="AJ727" s="12">
        <v>0</v>
      </c>
      <c r="AK727" s="12">
        <v>326200</v>
      </c>
      <c r="AL727" s="12">
        <v>6734500</v>
      </c>
      <c r="AN727" s="37">
        <v>1288358</v>
      </c>
      <c r="AO727" s="12">
        <v>0.02</v>
      </c>
      <c r="AP727" s="37">
        <v>243820</v>
      </c>
      <c r="AQ727" s="12">
        <v>0</v>
      </c>
      <c r="AR727" s="37">
        <v>2171322</v>
      </c>
      <c r="AS727" s="12">
        <v>0.03</v>
      </c>
      <c r="AT727" s="37"/>
      <c r="AV727" s="37"/>
      <c r="AX727" s="37"/>
      <c r="AZ727" s="12">
        <v>0</v>
      </c>
      <c r="BE727" s="12">
        <v>58228</v>
      </c>
      <c r="BG727" s="12">
        <v>2952853</v>
      </c>
      <c r="BH727" s="12">
        <v>1056</v>
      </c>
      <c r="BI727" s="12">
        <v>7650</v>
      </c>
      <c r="BM727" s="12">
        <v>7.0000000000000007E-2</v>
      </c>
      <c r="BO727" s="12">
        <v>0.04</v>
      </c>
      <c r="BQ727" s="12">
        <v>0</v>
      </c>
      <c r="BR727" s="12">
        <v>0</v>
      </c>
      <c r="BS727" s="12">
        <v>0.03</v>
      </c>
      <c r="BT727" s="12">
        <v>0.01</v>
      </c>
      <c r="BU727" s="12">
        <v>0.04</v>
      </c>
      <c r="BV727" s="12">
        <v>0</v>
      </c>
      <c r="BX727" s="12">
        <v>0</v>
      </c>
      <c r="BY727" s="12">
        <v>0</v>
      </c>
      <c r="CG727" s="12" t="s">
        <v>940</v>
      </c>
      <c r="CH727" s="12">
        <v>51.052999999999997</v>
      </c>
      <c r="CI727" s="12" t="s">
        <v>988</v>
      </c>
      <c r="CJ727" s="12"/>
      <c r="CK727" s="12" t="s">
        <v>988</v>
      </c>
      <c r="CL727" s="37">
        <v>6604890054</v>
      </c>
      <c r="CN727" s="12" t="s">
        <v>1506</v>
      </c>
      <c r="CS727" s="12"/>
      <c r="CT727" s="36" t="str">
        <f t="shared" si="11"/>
        <v>1bn - 50bn</v>
      </c>
      <c r="CU727" s="36" t="str">
        <f>VLOOKUP(CK727,Mapping!B:C,2,FALSE)</f>
        <v>SG</v>
      </c>
    </row>
    <row r="728" spans="1:99" ht="16" customHeight="1" x14ac:dyDescent="0.35">
      <c r="A728" s="12" t="s">
        <v>1748</v>
      </c>
      <c r="B728" s="12" t="s">
        <v>933</v>
      </c>
      <c r="E728" s="37">
        <v>56050</v>
      </c>
      <c r="G728" s="37" t="s">
        <v>1505</v>
      </c>
      <c r="I728" s="37"/>
      <c r="K728" s="37"/>
      <c r="M728" s="37"/>
      <c r="O728" s="37"/>
      <c r="R728" s="37"/>
      <c r="T728" s="37"/>
      <c r="V728" s="37"/>
      <c r="X728" s="37"/>
      <c r="Z728" s="37"/>
      <c r="AB728" s="37"/>
      <c r="AD728" s="37"/>
      <c r="AF728" s="37"/>
      <c r="AH728" s="37"/>
      <c r="AM728" s="12">
        <v>24400</v>
      </c>
      <c r="AN728" s="37"/>
      <c r="AP728" s="37"/>
      <c r="AR728" s="37"/>
      <c r="AT728" s="37"/>
      <c r="AV728" s="37"/>
      <c r="AX728" s="37">
        <v>56050</v>
      </c>
      <c r="AY728" s="12">
        <v>0.63</v>
      </c>
      <c r="BW728" s="12">
        <v>0</v>
      </c>
      <c r="CG728" s="12" t="s">
        <v>940</v>
      </c>
      <c r="CH728" s="12">
        <v>59.344000000000001</v>
      </c>
      <c r="CI728" s="12" t="s">
        <v>950</v>
      </c>
      <c r="CJ728" s="12"/>
      <c r="CK728" s="12" t="s">
        <v>951</v>
      </c>
      <c r="CL728" s="37">
        <v>8900077</v>
      </c>
      <c r="CN728" s="12" t="s">
        <v>1506</v>
      </c>
      <c r="CS728" s="12"/>
      <c r="CT728" s="36" t="str">
        <f t="shared" si="11"/>
        <v>500mn</v>
      </c>
      <c r="CU728" s="36" t="str">
        <f>VLOOKUP(CK728,Mapping!B:C,2,FALSE)</f>
        <v>HK</v>
      </c>
    </row>
    <row r="729" spans="1:99" ht="16" customHeight="1" x14ac:dyDescent="0.35">
      <c r="A729" s="12" t="s">
        <v>1749</v>
      </c>
      <c r="B729" s="12" t="s">
        <v>933</v>
      </c>
      <c r="E729" s="37">
        <v>12958881</v>
      </c>
      <c r="G729" s="37" t="s">
        <v>1505</v>
      </c>
      <c r="I729" s="37"/>
      <c r="K729" s="37">
        <v>12958881</v>
      </c>
      <c r="L729" s="12">
        <v>0.17</v>
      </c>
      <c r="M729" s="37"/>
      <c r="O729" s="37"/>
      <c r="R729" s="37"/>
      <c r="T729" s="37"/>
      <c r="V729" s="37"/>
      <c r="X729" s="37"/>
      <c r="Z729" s="37"/>
      <c r="AB729" s="37"/>
      <c r="AD729" s="37"/>
      <c r="AF729" s="37"/>
      <c r="AH729" s="37"/>
      <c r="AN729" s="37"/>
      <c r="AP729" s="37"/>
      <c r="AR729" s="37"/>
      <c r="AT729" s="37"/>
      <c r="AV729" s="37"/>
      <c r="AX729" s="37"/>
      <c r="BG729" s="12">
        <v>209800</v>
      </c>
      <c r="BS729" s="12">
        <v>0</v>
      </c>
      <c r="CG729" s="12" t="s">
        <v>940</v>
      </c>
      <c r="CH729" s="12">
        <v>51.401000000000003</v>
      </c>
      <c r="CI729" s="12" t="s">
        <v>1018</v>
      </c>
      <c r="CJ729" s="12" t="s">
        <v>936</v>
      </c>
      <c r="CK729" s="12" t="s">
        <v>932</v>
      </c>
      <c r="CL729" s="37">
        <v>7546534708</v>
      </c>
      <c r="CN729" s="12" t="s">
        <v>1506</v>
      </c>
      <c r="CS729" s="12"/>
      <c r="CT729" s="36" t="str">
        <f t="shared" si="11"/>
        <v>1bn - 50bn</v>
      </c>
      <c r="CU729" s="36" t="str">
        <f>VLOOKUP(CK729,Mapping!B:C,2,FALSE)</f>
        <v>US/CA</v>
      </c>
    </row>
    <row r="730" spans="1:99" ht="16" customHeight="1" x14ac:dyDescent="0.35">
      <c r="A730" s="12" t="s">
        <v>619</v>
      </c>
      <c r="B730" s="12" t="s">
        <v>933</v>
      </c>
      <c r="E730" s="37">
        <v>13819852</v>
      </c>
      <c r="F730" s="12">
        <v>8100</v>
      </c>
      <c r="G730" s="37" t="s">
        <v>1505</v>
      </c>
      <c r="I730" s="37">
        <v>431821</v>
      </c>
      <c r="J730" s="12">
        <v>0.01</v>
      </c>
      <c r="K730" s="37">
        <v>6016874</v>
      </c>
      <c r="L730" s="12">
        <v>0.1</v>
      </c>
      <c r="M730" s="37"/>
      <c r="O730" s="37">
        <v>4062805</v>
      </c>
      <c r="P730" s="12">
        <v>7.0000000000000007E-2</v>
      </c>
      <c r="R730" s="37">
        <v>873185</v>
      </c>
      <c r="S730" s="12">
        <v>0.01</v>
      </c>
      <c r="T730" s="37"/>
      <c r="V730" s="37">
        <v>931887</v>
      </c>
      <c r="W730" s="12">
        <v>0.02</v>
      </c>
      <c r="X730" s="37"/>
      <c r="Z730" s="37"/>
      <c r="AB730" s="37">
        <v>562431</v>
      </c>
      <c r="AC730" s="12">
        <v>0.01</v>
      </c>
      <c r="AD730" s="37"/>
      <c r="AF730" s="37">
        <v>639165</v>
      </c>
      <c r="AG730" s="12">
        <v>0.01</v>
      </c>
      <c r="AH730" s="37"/>
      <c r="AJ730" s="12">
        <v>37900</v>
      </c>
      <c r="AK730" s="12">
        <v>40800</v>
      </c>
      <c r="AL730" s="12">
        <v>252700</v>
      </c>
      <c r="AM730" s="12">
        <v>133200</v>
      </c>
      <c r="AN730" s="37"/>
      <c r="AP730" s="37"/>
      <c r="AR730" s="37"/>
      <c r="AT730" s="37"/>
      <c r="AV730" s="37"/>
      <c r="AX730" s="37">
        <v>301684</v>
      </c>
      <c r="AY730" s="12">
        <v>0</v>
      </c>
      <c r="AZ730" s="12">
        <v>82200</v>
      </c>
      <c r="BF730" s="12">
        <v>42200</v>
      </c>
      <c r="BG730" s="12">
        <v>100800</v>
      </c>
      <c r="BO730" s="12">
        <v>0</v>
      </c>
      <c r="BP730" s="12">
        <v>0</v>
      </c>
      <c r="BR730" s="12">
        <v>0</v>
      </c>
      <c r="BS730" s="12">
        <v>0</v>
      </c>
      <c r="BT730" s="12">
        <v>0</v>
      </c>
      <c r="BU730" s="12">
        <v>0</v>
      </c>
      <c r="BW730" s="12">
        <v>0.01</v>
      </c>
      <c r="BX730" s="12">
        <v>0</v>
      </c>
      <c r="CG730" s="12" t="s">
        <v>940</v>
      </c>
      <c r="CH730" s="12">
        <v>47.847999999999999</v>
      </c>
      <c r="CI730" s="12" t="s">
        <v>1003</v>
      </c>
      <c r="CJ730" s="12"/>
      <c r="CK730" s="12" t="s">
        <v>954</v>
      </c>
      <c r="CL730" s="37">
        <v>6088785878</v>
      </c>
      <c r="CN730" s="12" t="s">
        <v>1506</v>
      </c>
      <c r="CS730" s="12"/>
      <c r="CT730" s="36" t="str">
        <f t="shared" si="11"/>
        <v>1bn - 50bn</v>
      </c>
      <c r="CU730" s="36" t="str">
        <f>VLOOKUP(CK730,Mapping!B:C,2,FALSE)</f>
        <v>EU</v>
      </c>
    </row>
    <row r="731" spans="1:99" ht="16" customHeight="1" x14ac:dyDescent="0.35">
      <c r="A731" s="12" t="s">
        <v>1750</v>
      </c>
      <c r="B731" s="12" t="s">
        <v>925</v>
      </c>
      <c r="E731" s="37">
        <v>16398582</v>
      </c>
      <c r="G731" s="37" t="s">
        <v>1505</v>
      </c>
      <c r="I731" s="37"/>
      <c r="K731" s="37">
        <v>4957379</v>
      </c>
      <c r="L731" s="12">
        <v>1.62</v>
      </c>
      <c r="M731" s="37"/>
      <c r="O731" s="37">
        <v>3695959</v>
      </c>
      <c r="P731" s="12">
        <v>1.21</v>
      </c>
      <c r="R731" s="37"/>
      <c r="T731" s="37"/>
      <c r="V731" s="37"/>
      <c r="X731" s="37">
        <v>7745244</v>
      </c>
      <c r="Y731" s="12">
        <v>2.54</v>
      </c>
      <c r="Z731" s="37"/>
      <c r="AB731" s="37"/>
      <c r="AD731" s="37"/>
      <c r="AF731" s="37"/>
      <c r="AH731" s="37"/>
      <c r="AL731" s="12">
        <v>201400</v>
      </c>
      <c r="AN731" s="37"/>
      <c r="AP731" s="37"/>
      <c r="AR731" s="37"/>
      <c r="AT731" s="37"/>
      <c r="AV731" s="37"/>
      <c r="AX731" s="37"/>
      <c r="BA731" s="12">
        <v>75800</v>
      </c>
      <c r="BG731" s="12">
        <v>64400</v>
      </c>
      <c r="BS731" s="12">
        <v>0</v>
      </c>
      <c r="BU731" s="12">
        <v>0</v>
      </c>
      <c r="BZ731" s="12">
        <v>0</v>
      </c>
      <c r="CG731" s="12" t="s">
        <v>940</v>
      </c>
      <c r="CH731" s="12">
        <v>72.117999999999995</v>
      </c>
      <c r="CI731" s="12" t="s">
        <v>971</v>
      </c>
      <c r="CJ731" s="12" t="s">
        <v>972</v>
      </c>
      <c r="CK731" s="12" t="s">
        <v>932</v>
      </c>
      <c r="CL731" s="37">
        <v>319258751</v>
      </c>
      <c r="CN731" s="12" t="s">
        <v>1506</v>
      </c>
      <c r="CS731" s="12"/>
      <c r="CT731" s="36" t="str">
        <f t="shared" si="11"/>
        <v>500mn</v>
      </c>
      <c r="CU731" s="36" t="str">
        <f>VLOOKUP(CK731,Mapping!B:C,2,FALSE)</f>
        <v>US/CA</v>
      </c>
    </row>
    <row r="732" spans="1:99" ht="16" customHeight="1" x14ac:dyDescent="0.35">
      <c r="A732" s="12" t="s">
        <v>1751</v>
      </c>
      <c r="B732" s="12" t="s">
        <v>925</v>
      </c>
      <c r="E732" s="37">
        <v>0</v>
      </c>
      <c r="G732" s="37" t="s">
        <v>1505</v>
      </c>
      <c r="I732" s="37"/>
      <c r="K732" s="37"/>
      <c r="M732" s="37">
        <v>0</v>
      </c>
      <c r="N732" s="12">
        <v>0</v>
      </c>
      <c r="O732" s="37"/>
      <c r="R732" s="37"/>
      <c r="T732" s="37"/>
      <c r="V732" s="37"/>
      <c r="X732" s="37"/>
      <c r="Z732" s="37"/>
      <c r="AB732" s="37"/>
      <c r="AD732" s="37"/>
      <c r="AF732" s="37"/>
      <c r="AH732" s="37"/>
      <c r="AN732" s="37"/>
      <c r="AP732" s="37"/>
      <c r="AR732" s="37"/>
      <c r="AT732" s="37"/>
      <c r="AV732" s="37"/>
      <c r="AX732" s="37"/>
      <c r="BB732" s="12">
        <v>0</v>
      </c>
      <c r="CC732" s="12">
        <v>0</v>
      </c>
      <c r="CG732" s="12" t="s">
        <v>929</v>
      </c>
      <c r="CH732" s="12">
        <v>46.646000000000001</v>
      </c>
      <c r="CI732" s="12" t="s">
        <v>1752</v>
      </c>
      <c r="CJ732" s="12"/>
      <c r="CK732" s="12" t="s">
        <v>1753</v>
      </c>
      <c r="CL732" s="37">
        <v>792520164</v>
      </c>
      <c r="CN732" s="12" t="s">
        <v>1506</v>
      </c>
      <c r="CS732" s="12"/>
      <c r="CT732" s="36" t="str">
        <f t="shared" si="11"/>
        <v>500mn - 1bn</v>
      </c>
      <c r="CU732" s="36" t="str">
        <f>VLOOKUP(CK732,Mapping!B:C,2,FALSE)</f>
        <v>LATAM</v>
      </c>
    </row>
    <row r="733" spans="1:99" ht="16" customHeight="1" x14ac:dyDescent="0.35">
      <c r="A733" s="12" t="s">
        <v>1754</v>
      </c>
      <c r="B733" s="12" t="s">
        <v>925</v>
      </c>
      <c r="E733" s="37">
        <v>9619430</v>
      </c>
      <c r="G733" s="37" t="s">
        <v>1505</v>
      </c>
      <c r="I733" s="37"/>
      <c r="K733" s="37"/>
      <c r="M733" s="37"/>
      <c r="O733" s="37"/>
      <c r="R733" s="37"/>
      <c r="T733" s="37"/>
      <c r="V733" s="37"/>
      <c r="X733" s="37">
        <v>9619430</v>
      </c>
      <c r="Y733" s="12">
        <v>1.88</v>
      </c>
      <c r="Z733" s="37"/>
      <c r="AB733" s="37"/>
      <c r="AD733" s="37"/>
      <c r="AF733" s="37"/>
      <c r="AH733" s="37"/>
      <c r="AN733" s="37"/>
      <c r="AP733" s="37"/>
      <c r="AR733" s="37"/>
      <c r="AT733" s="37"/>
      <c r="AV733" s="37"/>
      <c r="AX733" s="37"/>
      <c r="BA733" s="12">
        <v>94142</v>
      </c>
      <c r="BZ733" s="12">
        <v>0</v>
      </c>
      <c r="CG733" s="12" t="s">
        <v>940</v>
      </c>
      <c r="CH733" s="12">
        <v>120.111</v>
      </c>
      <c r="CI733" s="12" t="s">
        <v>1225</v>
      </c>
      <c r="CJ733" s="12"/>
      <c r="CK733" s="12" t="s">
        <v>1226</v>
      </c>
      <c r="CL733" s="37">
        <v>445556370</v>
      </c>
      <c r="CN733" s="12" t="s">
        <v>1511</v>
      </c>
      <c r="CS733" s="12"/>
      <c r="CT733" s="36" t="str">
        <f t="shared" si="11"/>
        <v>500mn</v>
      </c>
      <c r="CU733" s="36" t="str">
        <f>VLOOKUP(CK733,Mapping!B:C,2,FALSE)</f>
        <v>Middle East</v>
      </c>
    </row>
    <row r="734" spans="1:99" ht="16" customHeight="1" x14ac:dyDescent="0.35">
      <c r="A734" s="12" t="s">
        <v>1755</v>
      </c>
      <c r="B734" s="12" t="s">
        <v>925</v>
      </c>
      <c r="E734" s="37">
        <v>802194</v>
      </c>
      <c r="G734" s="37" t="s">
        <v>1505</v>
      </c>
      <c r="I734" s="37"/>
      <c r="K734" s="37"/>
      <c r="M734" s="37"/>
      <c r="O734" s="37"/>
      <c r="Q734" s="12">
        <v>4131</v>
      </c>
      <c r="R734" s="37"/>
      <c r="T734" s="37"/>
      <c r="V734" s="37"/>
      <c r="X734" s="37"/>
      <c r="Z734" s="37"/>
      <c r="AB734" s="37"/>
      <c r="AD734" s="37"/>
      <c r="AF734" s="37"/>
      <c r="AH734" s="37">
        <v>521663</v>
      </c>
      <c r="AI734" s="12">
        <v>7.0000000000000007E-2</v>
      </c>
      <c r="AN734" s="37"/>
      <c r="AP734" s="37">
        <v>280531</v>
      </c>
      <c r="AQ734" s="12">
        <v>0.04</v>
      </c>
      <c r="AR734" s="37"/>
      <c r="AT734" s="37"/>
      <c r="AV734" s="37"/>
      <c r="AX734" s="37"/>
      <c r="BH734" s="12">
        <v>1215</v>
      </c>
      <c r="BQ734" s="12">
        <v>0</v>
      </c>
      <c r="BV734" s="12">
        <v>0</v>
      </c>
      <c r="CG734" s="12" t="s">
        <v>959</v>
      </c>
      <c r="CH734" s="12">
        <v>25.736000000000001</v>
      </c>
      <c r="CI734" s="12" t="s">
        <v>1756</v>
      </c>
      <c r="CJ734" s="12" t="s">
        <v>936</v>
      </c>
      <c r="CK734" s="12" t="s">
        <v>932</v>
      </c>
      <c r="CL734" s="37">
        <v>695895912</v>
      </c>
      <c r="CN734" s="12" t="s">
        <v>1509</v>
      </c>
      <c r="CS734" s="12"/>
      <c r="CT734" s="36" t="str">
        <f t="shared" si="11"/>
        <v>500mn - 1bn</v>
      </c>
      <c r="CU734" s="36" t="str">
        <f>VLOOKUP(CK734,Mapping!B:C,2,FALSE)</f>
        <v>US/CA</v>
      </c>
    </row>
    <row r="735" spans="1:99" ht="16" customHeight="1" x14ac:dyDescent="0.35">
      <c r="A735" s="12" t="s">
        <v>1757</v>
      </c>
      <c r="B735" s="12" t="s">
        <v>925</v>
      </c>
      <c r="E735" s="37">
        <v>3215916</v>
      </c>
      <c r="G735" s="37" t="s">
        <v>1505</v>
      </c>
      <c r="I735" s="37"/>
      <c r="K735" s="37"/>
      <c r="M735" s="37">
        <v>3215916</v>
      </c>
      <c r="N735" s="12">
        <v>0.46</v>
      </c>
      <c r="O735" s="37"/>
      <c r="R735" s="37"/>
      <c r="T735" s="37"/>
      <c r="V735" s="37"/>
      <c r="X735" s="37"/>
      <c r="Z735" s="37"/>
      <c r="AB735" s="37"/>
      <c r="AD735" s="37"/>
      <c r="AF735" s="37"/>
      <c r="AH735" s="37"/>
      <c r="AN735" s="37"/>
      <c r="AP735" s="37"/>
      <c r="AR735" s="37"/>
      <c r="AT735" s="37"/>
      <c r="AV735" s="37"/>
      <c r="AX735" s="37"/>
      <c r="BB735" s="12">
        <v>25633</v>
      </c>
      <c r="CC735" s="12">
        <v>0</v>
      </c>
      <c r="CG735" s="12" t="s">
        <v>929</v>
      </c>
      <c r="CH735" s="12">
        <v>20.957000000000001</v>
      </c>
      <c r="CI735" s="12" t="s">
        <v>1758</v>
      </c>
      <c r="CJ735" s="12" t="s">
        <v>966</v>
      </c>
      <c r="CK735" s="12" t="s">
        <v>932</v>
      </c>
      <c r="CL735" s="37">
        <v>699417008</v>
      </c>
      <c r="CN735" s="12" t="s">
        <v>1509</v>
      </c>
      <c r="CS735" s="12"/>
      <c r="CT735" s="36" t="str">
        <f t="shared" si="11"/>
        <v>500mn - 1bn</v>
      </c>
      <c r="CU735" s="36" t="str">
        <f>VLOOKUP(CK735,Mapping!B:C,2,FALSE)</f>
        <v>US/CA</v>
      </c>
    </row>
    <row r="736" spans="1:99" ht="16" customHeight="1" x14ac:dyDescent="0.35">
      <c r="A736" s="12" t="s">
        <v>366</v>
      </c>
      <c r="B736" s="12" t="s">
        <v>933</v>
      </c>
      <c r="E736" s="37">
        <v>205877720</v>
      </c>
      <c r="F736" s="12">
        <v>48500</v>
      </c>
      <c r="G736" s="37" t="s">
        <v>1505</v>
      </c>
      <c r="I736" s="37">
        <v>2356977</v>
      </c>
      <c r="J736" s="12">
        <v>0.04</v>
      </c>
      <c r="K736" s="37">
        <v>176038184</v>
      </c>
      <c r="L736" s="12">
        <v>3.04</v>
      </c>
      <c r="M736" s="37">
        <v>1455336</v>
      </c>
      <c r="N736" s="12">
        <v>0.03</v>
      </c>
      <c r="O736" s="37">
        <v>3341076</v>
      </c>
      <c r="P736" s="12">
        <v>0.06</v>
      </c>
      <c r="R736" s="37">
        <v>1639670</v>
      </c>
      <c r="S736" s="12">
        <v>0.03</v>
      </c>
      <c r="T736" s="37"/>
      <c r="V736" s="37"/>
      <c r="X736" s="37"/>
      <c r="Z736" s="37"/>
      <c r="AB736" s="37">
        <v>1589117</v>
      </c>
      <c r="AC736" s="12">
        <v>0.03</v>
      </c>
      <c r="AD736" s="37"/>
      <c r="AF736" s="37">
        <v>1214043</v>
      </c>
      <c r="AG736" s="12">
        <v>0.02</v>
      </c>
      <c r="AH736" s="37"/>
      <c r="AJ736" s="12">
        <v>110000</v>
      </c>
      <c r="AL736" s="12">
        <v>220000</v>
      </c>
      <c r="AN736" s="37">
        <v>18243317</v>
      </c>
      <c r="AO736" s="12">
        <v>0.31</v>
      </c>
      <c r="AP736" s="37"/>
      <c r="AR736" s="37"/>
      <c r="AT736" s="37"/>
      <c r="AV736" s="37"/>
      <c r="AX736" s="37"/>
      <c r="AZ736" s="12">
        <v>154890</v>
      </c>
      <c r="BB736" s="12">
        <v>11600</v>
      </c>
      <c r="BF736" s="12">
        <v>90000</v>
      </c>
      <c r="BG736" s="12">
        <v>2850000</v>
      </c>
      <c r="BI736" s="12">
        <v>108325</v>
      </c>
      <c r="BO736" s="12">
        <v>0.01</v>
      </c>
      <c r="BP736" s="12">
        <v>0</v>
      </c>
      <c r="BR736" s="12">
        <v>0</v>
      </c>
      <c r="BS736" s="12">
        <v>0.03</v>
      </c>
      <c r="BU736" s="12">
        <v>0</v>
      </c>
      <c r="BX736" s="12">
        <v>0</v>
      </c>
      <c r="BY736" s="12">
        <v>0.01</v>
      </c>
      <c r="CC736" s="12">
        <v>0</v>
      </c>
      <c r="CG736" s="12" t="s">
        <v>929</v>
      </c>
      <c r="CH736" s="12">
        <v>56.305</v>
      </c>
      <c r="CI736" s="12" t="s">
        <v>989</v>
      </c>
      <c r="CJ736" s="12"/>
      <c r="CK736" s="12" t="s">
        <v>990</v>
      </c>
      <c r="CL736" s="37">
        <v>5795327448</v>
      </c>
      <c r="CN736" s="12" t="s">
        <v>1506</v>
      </c>
      <c r="CS736" s="12"/>
      <c r="CT736" s="36" t="str">
        <f t="shared" si="11"/>
        <v>1bn - 50bn</v>
      </c>
      <c r="CU736" s="36" t="str">
        <f>VLOOKUP(CK736,Mapping!B:C,2,FALSE)</f>
        <v>EU</v>
      </c>
    </row>
    <row r="737" spans="1:99" ht="16" customHeight="1" x14ac:dyDescent="0.35">
      <c r="A737" s="12" t="s">
        <v>1759</v>
      </c>
      <c r="B737" s="12" t="s">
        <v>925</v>
      </c>
      <c r="E737" s="37">
        <v>540205</v>
      </c>
      <c r="G737" s="37" t="s">
        <v>1505</v>
      </c>
      <c r="I737" s="37"/>
      <c r="K737" s="37"/>
      <c r="M737" s="37"/>
      <c r="O737" s="37"/>
      <c r="R737" s="37"/>
      <c r="T737" s="37"/>
      <c r="V737" s="37"/>
      <c r="X737" s="37"/>
      <c r="Z737" s="37"/>
      <c r="AB737" s="37"/>
      <c r="AD737" s="37"/>
      <c r="AF737" s="37"/>
      <c r="AH737" s="37"/>
      <c r="AN737" s="37">
        <v>0</v>
      </c>
      <c r="AO737" s="12">
        <v>0</v>
      </c>
      <c r="AP737" s="37">
        <v>540205</v>
      </c>
      <c r="AQ737" s="12">
        <v>0.3</v>
      </c>
      <c r="AR737" s="37"/>
      <c r="AT737" s="37"/>
      <c r="AV737" s="37"/>
      <c r="AX737" s="37"/>
      <c r="BH737" s="12">
        <v>2175</v>
      </c>
      <c r="BI737" s="12">
        <v>0</v>
      </c>
      <c r="BV737" s="12">
        <v>0</v>
      </c>
      <c r="BY737" s="12">
        <v>0</v>
      </c>
      <c r="CG737" s="12" t="s">
        <v>976</v>
      </c>
      <c r="CH737" s="12">
        <v>105.66</v>
      </c>
      <c r="CI737" s="12" t="s">
        <v>1115</v>
      </c>
      <c r="CJ737" s="12" t="s">
        <v>1116</v>
      </c>
      <c r="CK737" s="12" t="s">
        <v>985</v>
      </c>
      <c r="CL737" s="37">
        <v>180017476</v>
      </c>
      <c r="CN737" s="12" t="s">
        <v>1513</v>
      </c>
      <c r="CS737" s="12"/>
      <c r="CT737" s="36" t="str">
        <f t="shared" si="11"/>
        <v>500mn</v>
      </c>
      <c r="CU737" s="36" t="str">
        <f>VLOOKUP(CK737,Mapping!B:C,2,FALSE)</f>
        <v>US/CA</v>
      </c>
    </row>
    <row r="738" spans="1:99" ht="16" customHeight="1" x14ac:dyDescent="0.35">
      <c r="A738" s="12" t="s">
        <v>1760</v>
      </c>
      <c r="B738" s="37" t="s">
        <v>925</v>
      </c>
      <c r="E738" s="37">
        <v>1675940</v>
      </c>
      <c r="G738" s="37" t="s">
        <v>1505</v>
      </c>
      <c r="I738" s="37"/>
      <c r="K738" s="37"/>
      <c r="M738" s="37">
        <v>63734</v>
      </c>
      <c r="N738" s="12">
        <v>0.03</v>
      </c>
      <c r="O738" s="37"/>
      <c r="R738" s="37"/>
      <c r="T738" s="37">
        <v>32239</v>
      </c>
      <c r="U738" s="12">
        <v>0.02</v>
      </c>
      <c r="V738" s="37"/>
      <c r="X738" s="37">
        <v>66417</v>
      </c>
      <c r="Y738" s="12">
        <v>0.03</v>
      </c>
      <c r="Z738" s="37">
        <v>0</v>
      </c>
      <c r="AA738" s="12">
        <v>0</v>
      </c>
      <c r="AB738" s="37"/>
      <c r="AD738" s="37">
        <v>94261</v>
      </c>
      <c r="AE738" s="12">
        <v>0.05</v>
      </c>
      <c r="AF738" s="37"/>
      <c r="AH738" s="37"/>
      <c r="AN738" s="37">
        <v>842064</v>
      </c>
      <c r="AO738" s="12">
        <v>0.41</v>
      </c>
      <c r="AP738" s="37">
        <v>577225</v>
      </c>
      <c r="AQ738" s="12">
        <v>0.28000000000000003</v>
      </c>
      <c r="AR738" s="37"/>
      <c r="AT738" s="37"/>
      <c r="AV738" s="37"/>
      <c r="AX738" s="37"/>
      <c r="BA738" s="12">
        <v>650</v>
      </c>
      <c r="BB738" s="12">
        <v>508</v>
      </c>
      <c r="BC738" s="12">
        <v>0</v>
      </c>
      <c r="BH738" s="12">
        <v>2500</v>
      </c>
      <c r="BI738" s="12">
        <v>5000</v>
      </c>
      <c r="BJ738" s="12">
        <v>846</v>
      </c>
      <c r="BK738" s="12">
        <v>288</v>
      </c>
      <c r="BV738" s="12">
        <v>0</v>
      </c>
      <c r="BY738" s="12">
        <v>0</v>
      </c>
      <c r="BZ738" s="12">
        <v>0</v>
      </c>
      <c r="CB738" s="12">
        <v>0</v>
      </c>
      <c r="CC738" s="12">
        <v>0</v>
      </c>
      <c r="CD738" s="12">
        <v>0</v>
      </c>
      <c r="CE738" s="12">
        <v>0</v>
      </c>
      <c r="CG738" s="12" t="s">
        <v>940</v>
      </c>
      <c r="CH738" s="12">
        <v>19.573</v>
      </c>
      <c r="CI738" s="12" t="s">
        <v>1761</v>
      </c>
      <c r="CJ738" s="12" t="s">
        <v>1114</v>
      </c>
      <c r="CK738" s="12" t="s">
        <v>932</v>
      </c>
      <c r="CL738" s="37">
        <v>207784246</v>
      </c>
      <c r="CN738" s="12" t="s">
        <v>1509</v>
      </c>
      <c r="CS738" s="12"/>
      <c r="CT738" s="36" t="str">
        <f t="shared" si="11"/>
        <v>500mn</v>
      </c>
      <c r="CU738" s="36" t="str">
        <f>VLOOKUP(CK738,Mapping!B:C,2,FALSE)</f>
        <v>US/CA</v>
      </c>
    </row>
    <row r="739" spans="1:99" ht="16" customHeight="1" x14ac:dyDescent="0.35">
      <c r="A739" s="12" t="s">
        <v>1762</v>
      </c>
      <c r="B739" s="12" t="s">
        <v>925</v>
      </c>
      <c r="E739" s="37">
        <v>11081</v>
      </c>
      <c r="G739" s="37" t="s">
        <v>1505</v>
      </c>
      <c r="I739" s="37"/>
      <c r="K739" s="37"/>
      <c r="M739" s="37">
        <v>11081</v>
      </c>
      <c r="N739" s="12">
        <v>0</v>
      </c>
      <c r="O739" s="37"/>
      <c r="R739" s="37"/>
      <c r="T739" s="37"/>
      <c r="V739" s="37"/>
      <c r="X739" s="37"/>
      <c r="Z739" s="37"/>
      <c r="AB739" s="37"/>
      <c r="AD739" s="37"/>
      <c r="AF739" s="37"/>
      <c r="AH739" s="37"/>
      <c r="AN739" s="37"/>
      <c r="AP739" s="37"/>
      <c r="AR739" s="37"/>
      <c r="AT739" s="37"/>
      <c r="AV739" s="37"/>
      <c r="AX739" s="37"/>
      <c r="BB739" s="12">
        <v>62</v>
      </c>
      <c r="CC739" s="12">
        <v>0</v>
      </c>
      <c r="CG739" s="12" t="s">
        <v>980</v>
      </c>
      <c r="CH739" s="12">
        <v>20.388000000000002</v>
      </c>
      <c r="CI739" s="12" t="s">
        <v>1020</v>
      </c>
      <c r="CJ739" s="12" t="s">
        <v>1021</v>
      </c>
      <c r="CK739" s="12" t="s">
        <v>932</v>
      </c>
      <c r="CL739" s="37">
        <v>372145757</v>
      </c>
      <c r="CN739" s="12" t="s">
        <v>1509</v>
      </c>
      <c r="CS739" s="12"/>
      <c r="CT739" s="36" t="str">
        <f t="shared" si="11"/>
        <v>500mn</v>
      </c>
      <c r="CU739" s="36" t="str">
        <f>VLOOKUP(CK739,Mapping!B:C,2,FALSE)</f>
        <v>US/CA</v>
      </c>
    </row>
    <row r="740" spans="1:99" ht="16" customHeight="1" x14ac:dyDescent="0.35">
      <c r="A740" s="12" t="s">
        <v>1763</v>
      </c>
      <c r="B740" s="12" t="s">
        <v>925</v>
      </c>
      <c r="E740" s="37">
        <v>33910</v>
      </c>
      <c r="G740" s="37" t="s">
        <v>1505</v>
      </c>
      <c r="I740" s="37"/>
      <c r="K740" s="37"/>
      <c r="M740" s="37">
        <v>33910</v>
      </c>
      <c r="N740" s="12">
        <v>0.02</v>
      </c>
      <c r="O740" s="37"/>
      <c r="R740" s="37"/>
      <c r="T740" s="37"/>
      <c r="V740" s="37"/>
      <c r="X740" s="37"/>
      <c r="Z740" s="37"/>
      <c r="AB740" s="37"/>
      <c r="AD740" s="37"/>
      <c r="AF740" s="37"/>
      <c r="AH740" s="37"/>
      <c r="AN740" s="37"/>
      <c r="AP740" s="37"/>
      <c r="AR740" s="37"/>
      <c r="AT740" s="37"/>
      <c r="AV740" s="37"/>
      <c r="AX740" s="37"/>
      <c r="BB740" s="12">
        <v>299</v>
      </c>
      <c r="CC740" s="12">
        <v>0</v>
      </c>
      <c r="CG740" s="12" t="s">
        <v>929</v>
      </c>
      <c r="CH740" s="12">
        <v>164.995</v>
      </c>
      <c r="CI740" s="12" t="s">
        <v>1150</v>
      </c>
      <c r="CJ740" s="12"/>
      <c r="CK740" s="12" t="s">
        <v>1151</v>
      </c>
      <c r="CL740" s="37">
        <v>201688090</v>
      </c>
      <c r="CN740" s="12" t="s">
        <v>1506</v>
      </c>
      <c r="CS740" s="12"/>
      <c r="CT740" s="36" t="str">
        <f t="shared" si="11"/>
        <v>500mn</v>
      </c>
      <c r="CU740" s="36" t="str">
        <f>VLOOKUP(CK740,Mapping!B:C,2,FALSE)</f>
        <v>EU</v>
      </c>
    </row>
    <row r="741" spans="1:99" ht="16" customHeight="1" x14ac:dyDescent="0.35">
      <c r="A741" s="12" t="s">
        <v>1764</v>
      </c>
      <c r="B741" s="12" t="s">
        <v>925</v>
      </c>
      <c r="E741" s="37">
        <v>998929</v>
      </c>
      <c r="G741" s="37" t="s">
        <v>1505</v>
      </c>
      <c r="I741" s="37"/>
      <c r="K741" s="37"/>
      <c r="M741" s="37">
        <v>358565</v>
      </c>
      <c r="N741" s="12">
        <v>0.02</v>
      </c>
      <c r="O741" s="37"/>
      <c r="R741" s="37"/>
      <c r="T741" s="37"/>
      <c r="V741" s="37"/>
      <c r="X741" s="37"/>
      <c r="Z741" s="37"/>
      <c r="AB741" s="37"/>
      <c r="AD741" s="37"/>
      <c r="AF741" s="37"/>
      <c r="AH741" s="37"/>
      <c r="AN741" s="37">
        <v>294722</v>
      </c>
      <c r="AO741" s="12">
        <v>0.02</v>
      </c>
      <c r="AP741" s="37">
        <v>345642</v>
      </c>
      <c r="AQ741" s="12">
        <v>0.02</v>
      </c>
      <c r="AR741" s="37"/>
      <c r="AT741" s="37"/>
      <c r="AV741" s="37"/>
      <c r="AX741" s="37"/>
      <c r="BB741" s="12">
        <v>2858</v>
      </c>
      <c r="BH741" s="12">
        <v>1497</v>
      </c>
      <c r="BI741" s="12">
        <v>1750</v>
      </c>
      <c r="BV741" s="12">
        <v>0</v>
      </c>
      <c r="BY741" s="12">
        <v>0</v>
      </c>
      <c r="CC741" s="12">
        <v>0</v>
      </c>
      <c r="CG741" s="12" t="s">
        <v>934</v>
      </c>
      <c r="CH741" s="12">
        <v>18.236999999999998</v>
      </c>
      <c r="CI741" s="12" t="s">
        <v>1765</v>
      </c>
      <c r="CJ741" s="12" t="s">
        <v>1185</v>
      </c>
      <c r="CK741" s="12" t="s">
        <v>932</v>
      </c>
      <c r="CL741" s="37">
        <v>1856660710</v>
      </c>
      <c r="CN741" s="12" t="s">
        <v>1509</v>
      </c>
      <c r="CS741" s="12"/>
      <c r="CT741" s="36" t="str">
        <f t="shared" si="11"/>
        <v>1bn - 50bn</v>
      </c>
      <c r="CU741" s="36" t="str">
        <f>VLOOKUP(CK741,Mapping!B:C,2,FALSE)</f>
        <v>US/CA</v>
      </c>
    </row>
    <row r="742" spans="1:99" ht="16" customHeight="1" x14ac:dyDescent="0.35">
      <c r="A742" s="12" t="s">
        <v>1766</v>
      </c>
      <c r="B742" s="12" t="s">
        <v>925</v>
      </c>
      <c r="E742" s="37">
        <v>1658866</v>
      </c>
      <c r="G742" s="37" t="s">
        <v>1505</v>
      </c>
      <c r="I742" s="37"/>
      <c r="K742" s="37"/>
      <c r="M742" s="37"/>
      <c r="O742" s="37"/>
      <c r="R742" s="37"/>
      <c r="T742" s="37"/>
      <c r="V742" s="37"/>
      <c r="X742" s="37"/>
      <c r="Z742" s="37"/>
      <c r="AB742" s="37"/>
      <c r="AD742" s="37"/>
      <c r="AF742" s="37"/>
      <c r="AH742" s="37"/>
      <c r="AN742" s="37">
        <v>1658866</v>
      </c>
      <c r="AO742" s="12">
        <v>0.47</v>
      </c>
      <c r="AP742" s="37"/>
      <c r="AR742" s="37"/>
      <c r="AT742" s="37"/>
      <c r="AV742" s="37"/>
      <c r="AX742" s="37"/>
      <c r="BI742" s="12">
        <v>9850</v>
      </c>
      <c r="BY742" s="12">
        <v>0</v>
      </c>
      <c r="CG742" s="12" t="s">
        <v>929</v>
      </c>
      <c r="CH742" s="12">
        <v>13.308</v>
      </c>
      <c r="CI742" s="12" t="s">
        <v>1767</v>
      </c>
      <c r="CJ742" s="12" t="s">
        <v>1015</v>
      </c>
      <c r="CK742" s="12" t="s">
        <v>932</v>
      </c>
      <c r="CL742" s="37">
        <v>354004837</v>
      </c>
      <c r="CN742" s="12" t="s">
        <v>1509</v>
      </c>
      <c r="CS742" s="12"/>
      <c r="CT742" s="36" t="str">
        <f t="shared" si="11"/>
        <v>500mn</v>
      </c>
      <c r="CU742" s="36" t="str">
        <f>VLOOKUP(CK742,Mapping!B:C,2,FALSE)</f>
        <v>US/CA</v>
      </c>
    </row>
    <row r="743" spans="1:99" ht="16" customHeight="1" x14ac:dyDescent="0.35">
      <c r="A743" s="12" t="s">
        <v>1768</v>
      </c>
      <c r="B743" s="12" t="s">
        <v>925</v>
      </c>
      <c r="E743" s="37">
        <v>710072</v>
      </c>
      <c r="G743" s="37" t="s">
        <v>1505</v>
      </c>
      <c r="I743" s="37"/>
      <c r="K743" s="37"/>
      <c r="M743" s="37"/>
      <c r="O743" s="37"/>
      <c r="Q743" s="12">
        <v>5623</v>
      </c>
      <c r="R743" s="37"/>
      <c r="T743" s="37"/>
      <c r="V743" s="37"/>
      <c r="X743" s="37"/>
      <c r="Z743" s="37"/>
      <c r="AB743" s="37"/>
      <c r="AD743" s="37"/>
      <c r="AF743" s="37"/>
      <c r="AH743" s="37">
        <v>710072</v>
      </c>
      <c r="AI743" s="12">
        <v>0.09</v>
      </c>
      <c r="AN743" s="37"/>
      <c r="AP743" s="37"/>
      <c r="AR743" s="37"/>
      <c r="AT743" s="37"/>
      <c r="AV743" s="37"/>
      <c r="AX743" s="37"/>
      <c r="BQ743" s="12">
        <v>0</v>
      </c>
      <c r="CG743" s="12" t="s">
        <v>929</v>
      </c>
      <c r="CH743" s="12">
        <v>56.545999999999999</v>
      </c>
      <c r="CI743" s="12" t="s">
        <v>1769</v>
      </c>
      <c r="CJ743" s="12" t="s">
        <v>946</v>
      </c>
      <c r="CK743" s="12" t="s">
        <v>932</v>
      </c>
      <c r="CL743" s="37">
        <v>806195046</v>
      </c>
      <c r="CN743" s="12" t="s">
        <v>1509</v>
      </c>
      <c r="CS743" s="12"/>
      <c r="CT743" s="36" t="str">
        <f t="shared" si="11"/>
        <v>500mn - 1bn</v>
      </c>
      <c r="CU743" s="36" t="str">
        <f>VLOOKUP(CK743,Mapping!B:C,2,FALSE)</f>
        <v>US/CA</v>
      </c>
    </row>
    <row r="744" spans="1:99" ht="16" customHeight="1" x14ac:dyDescent="0.35">
      <c r="A744" s="12" t="s">
        <v>1770</v>
      </c>
      <c r="B744" s="12" t="s">
        <v>925</v>
      </c>
      <c r="E744" s="37">
        <v>146406</v>
      </c>
      <c r="G744" s="37" t="s">
        <v>1505</v>
      </c>
      <c r="I744" s="37"/>
      <c r="K744" s="37">
        <v>78958</v>
      </c>
      <c r="L744" s="12">
        <v>0.05</v>
      </c>
      <c r="M744" s="37"/>
      <c r="O744" s="37"/>
      <c r="R744" s="37"/>
      <c r="T744" s="37"/>
      <c r="V744" s="37"/>
      <c r="X744" s="37"/>
      <c r="Z744" s="37"/>
      <c r="AB744" s="37"/>
      <c r="AD744" s="37">
        <v>67448</v>
      </c>
      <c r="AE744" s="12">
        <v>0.04</v>
      </c>
      <c r="AF744" s="37"/>
      <c r="AH744" s="37"/>
      <c r="AN744" s="37"/>
      <c r="AP744" s="37"/>
      <c r="AR744" s="37"/>
      <c r="AT744" s="37"/>
      <c r="AV744" s="37"/>
      <c r="AX744" s="37"/>
      <c r="BG744" s="12">
        <v>1470</v>
      </c>
      <c r="BJ744" s="12">
        <v>800</v>
      </c>
      <c r="BS744" s="12">
        <v>0</v>
      </c>
      <c r="CB744" s="12">
        <v>0</v>
      </c>
      <c r="CG744" s="12" t="s">
        <v>940</v>
      </c>
      <c r="CH744" s="12">
        <v>13.635999999999999</v>
      </c>
      <c r="CI744" s="12" t="s">
        <v>1172</v>
      </c>
      <c r="CJ744" s="12"/>
      <c r="CK744" s="12" t="s">
        <v>1173</v>
      </c>
      <c r="CL744" s="37">
        <v>175307192</v>
      </c>
      <c r="CN744" s="12" t="s">
        <v>1506</v>
      </c>
      <c r="CS744" s="12"/>
      <c r="CT744" s="36" t="str">
        <f t="shared" si="11"/>
        <v>500mn</v>
      </c>
      <c r="CU744" s="36" t="str">
        <f>VLOOKUP(CK744,Mapping!B:C,2,FALSE)</f>
        <v>EU</v>
      </c>
    </row>
    <row r="745" spans="1:99" ht="16" customHeight="1" x14ac:dyDescent="0.35">
      <c r="A745" s="12" t="s">
        <v>1771</v>
      </c>
      <c r="B745" s="12" t="s">
        <v>925</v>
      </c>
      <c r="E745" s="37">
        <v>3279524</v>
      </c>
      <c r="G745" s="37" t="s">
        <v>1505</v>
      </c>
      <c r="I745" s="37"/>
      <c r="K745" s="37"/>
      <c r="M745" s="37">
        <v>3279524</v>
      </c>
      <c r="N745" s="12">
        <v>3</v>
      </c>
      <c r="O745" s="37"/>
      <c r="R745" s="37"/>
      <c r="T745" s="37"/>
      <c r="V745" s="37"/>
      <c r="X745" s="37">
        <v>0</v>
      </c>
      <c r="Y745" s="12">
        <v>0</v>
      </c>
      <c r="Z745" s="37"/>
      <c r="AB745" s="37"/>
      <c r="AD745" s="37"/>
      <c r="AF745" s="37"/>
      <c r="AH745" s="37"/>
      <c r="AN745" s="37">
        <v>0</v>
      </c>
      <c r="AO745" s="12">
        <v>0</v>
      </c>
      <c r="AP745" s="37"/>
      <c r="AR745" s="37"/>
      <c r="AT745" s="37"/>
      <c r="AV745" s="37"/>
      <c r="AX745" s="37"/>
      <c r="BA745" s="12">
        <v>0</v>
      </c>
      <c r="BB745" s="12">
        <v>26140</v>
      </c>
      <c r="BI745" s="12">
        <v>0</v>
      </c>
      <c r="BY745" s="12">
        <v>0</v>
      </c>
      <c r="BZ745" s="12">
        <v>0</v>
      </c>
      <c r="CC745" s="12">
        <v>0</v>
      </c>
      <c r="CG745" s="12" t="s">
        <v>934</v>
      </c>
      <c r="CH745" s="12">
        <v>101.80800000000001</v>
      </c>
      <c r="CI745" s="12" t="s">
        <v>1772</v>
      </c>
      <c r="CJ745" s="12" t="s">
        <v>1111</v>
      </c>
      <c r="CK745" s="12" t="s">
        <v>932</v>
      </c>
      <c r="CL745" s="37">
        <v>109470721</v>
      </c>
      <c r="CN745" s="12" t="s">
        <v>1506</v>
      </c>
      <c r="CS745" s="12"/>
      <c r="CT745" s="36" t="str">
        <f t="shared" si="11"/>
        <v>500mn</v>
      </c>
      <c r="CU745" s="36" t="str">
        <f>VLOOKUP(CK745,Mapping!B:C,2,FALSE)</f>
        <v>US/CA</v>
      </c>
    </row>
    <row r="746" spans="1:99" ht="16" customHeight="1" x14ac:dyDescent="0.35">
      <c r="A746" s="12" t="s">
        <v>1773</v>
      </c>
      <c r="B746" s="12" t="s">
        <v>933</v>
      </c>
      <c r="E746" s="37">
        <v>71869575</v>
      </c>
      <c r="G746" s="37" t="s">
        <v>1505</v>
      </c>
      <c r="I746" s="37"/>
      <c r="K746" s="37"/>
      <c r="M746" s="37"/>
      <c r="O746" s="37"/>
      <c r="Q746" s="12">
        <v>2777</v>
      </c>
      <c r="R746" s="37"/>
      <c r="T746" s="37"/>
      <c r="V746" s="37"/>
      <c r="X746" s="37"/>
      <c r="Z746" s="37"/>
      <c r="AB746" s="37"/>
      <c r="AD746" s="37"/>
      <c r="AF746" s="37"/>
      <c r="AH746" s="37">
        <v>389780</v>
      </c>
      <c r="AI746" s="12">
        <v>0.01</v>
      </c>
      <c r="AN746" s="37">
        <v>40259080</v>
      </c>
      <c r="AO746" s="12">
        <v>0.66</v>
      </c>
      <c r="AP746" s="37">
        <v>31220715</v>
      </c>
      <c r="AQ746" s="12">
        <v>0.51</v>
      </c>
      <c r="AR746" s="37"/>
      <c r="AT746" s="37"/>
      <c r="AV746" s="37"/>
      <c r="AX746" s="37"/>
      <c r="BH746" s="12">
        <v>135219</v>
      </c>
      <c r="BI746" s="12">
        <v>239050</v>
      </c>
      <c r="BQ746" s="12">
        <v>0</v>
      </c>
      <c r="BV746" s="12">
        <v>0.12</v>
      </c>
      <c r="BY746" s="12">
        <v>0.03</v>
      </c>
      <c r="CG746" s="12" t="s">
        <v>940</v>
      </c>
      <c r="CH746" s="12">
        <v>59.037999999999997</v>
      </c>
      <c r="CI746" s="12" t="s">
        <v>1774</v>
      </c>
      <c r="CJ746" s="12"/>
      <c r="CK746" s="12" t="s">
        <v>970</v>
      </c>
      <c r="CL746" s="37">
        <v>6208813082</v>
      </c>
      <c r="CN746" s="12" t="s">
        <v>1525</v>
      </c>
      <c r="CS746" s="12"/>
      <c r="CT746" s="36" t="str">
        <f t="shared" si="11"/>
        <v>1bn - 50bn</v>
      </c>
      <c r="CU746" s="36" t="str">
        <f>VLOOKUP(CK746,Mapping!B:C,2,FALSE)</f>
        <v>EU</v>
      </c>
    </row>
    <row r="747" spans="1:99" ht="16" customHeight="1" x14ac:dyDescent="0.35">
      <c r="A747" s="12" t="s">
        <v>1775</v>
      </c>
      <c r="B747" s="12" t="s">
        <v>925</v>
      </c>
      <c r="E747" s="37">
        <v>1364144</v>
      </c>
      <c r="G747" s="37" t="s">
        <v>1505</v>
      </c>
      <c r="I747" s="37"/>
      <c r="K747" s="37"/>
      <c r="M747" s="37"/>
      <c r="O747" s="37"/>
      <c r="R747" s="37"/>
      <c r="T747" s="37"/>
      <c r="V747" s="37"/>
      <c r="X747" s="37"/>
      <c r="Z747" s="37"/>
      <c r="AB747" s="37"/>
      <c r="AD747" s="37"/>
      <c r="AF747" s="37"/>
      <c r="AH747" s="37"/>
      <c r="AN747" s="37">
        <v>1364144</v>
      </c>
      <c r="AO747" s="12">
        <v>0.43</v>
      </c>
      <c r="AP747" s="37"/>
      <c r="AR747" s="37"/>
      <c r="AT747" s="37"/>
      <c r="AV747" s="37"/>
      <c r="AX747" s="37"/>
      <c r="BI747" s="12">
        <v>8100</v>
      </c>
      <c r="BY747" s="12">
        <v>0</v>
      </c>
      <c r="CG747" s="12" t="s">
        <v>934</v>
      </c>
      <c r="CH747" s="12">
        <v>9.5790000000000006</v>
      </c>
      <c r="CI747" s="12" t="s">
        <v>1108</v>
      </c>
      <c r="CJ747" s="12" t="s">
        <v>1109</v>
      </c>
      <c r="CK747" s="12" t="s">
        <v>932</v>
      </c>
      <c r="CL747" s="37">
        <v>318627229</v>
      </c>
      <c r="CN747" s="12" t="s">
        <v>1509</v>
      </c>
      <c r="CS747" s="12"/>
      <c r="CT747" s="36" t="str">
        <f t="shared" si="11"/>
        <v>500mn</v>
      </c>
      <c r="CU747" s="36" t="str">
        <f>VLOOKUP(CK747,Mapping!B:C,2,FALSE)</f>
        <v>US/CA</v>
      </c>
    </row>
    <row r="748" spans="1:99" ht="16" customHeight="1" x14ac:dyDescent="0.35">
      <c r="A748" s="12" t="s">
        <v>1776</v>
      </c>
      <c r="B748" s="12" t="s">
        <v>925</v>
      </c>
      <c r="E748" s="37">
        <v>0</v>
      </c>
      <c r="G748" s="37" t="s">
        <v>1505</v>
      </c>
      <c r="I748" s="37"/>
      <c r="K748" s="37"/>
      <c r="M748" s="37"/>
      <c r="O748" s="37"/>
      <c r="R748" s="37"/>
      <c r="T748" s="37"/>
      <c r="V748" s="37"/>
      <c r="X748" s="37"/>
      <c r="Z748" s="37"/>
      <c r="AB748" s="37"/>
      <c r="AD748" s="37"/>
      <c r="AF748" s="37"/>
      <c r="AH748" s="37"/>
      <c r="AN748" s="37"/>
      <c r="AP748" s="37">
        <v>0</v>
      </c>
      <c r="AQ748" s="12">
        <v>0</v>
      </c>
      <c r="AR748" s="37"/>
      <c r="AT748" s="37"/>
      <c r="AV748" s="37"/>
      <c r="AX748" s="37"/>
      <c r="BH748" s="12">
        <v>0</v>
      </c>
      <c r="BV748" s="12">
        <v>0</v>
      </c>
      <c r="CG748" s="12" t="s">
        <v>929</v>
      </c>
      <c r="CH748" s="12">
        <v>84.447000000000003</v>
      </c>
      <c r="CI748" s="12" t="s">
        <v>983</v>
      </c>
      <c r="CJ748" s="12" t="s">
        <v>984</v>
      </c>
      <c r="CK748" s="12" t="s">
        <v>985</v>
      </c>
      <c r="CL748" s="37">
        <v>44940281</v>
      </c>
      <c r="CN748" s="12" t="s">
        <v>1506</v>
      </c>
      <c r="CS748" s="12"/>
      <c r="CT748" s="36" t="str">
        <f t="shared" si="11"/>
        <v>500mn</v>
      </c>
      <c r="CU748" s="36" t="str">
        <f>VLOOKUP(CK748,Mapping!B:C,2,FALSE)</f>
        <v>US/CA</v>
      </c>
    </row>
    <row r="749" spans="1:99" ht="16" customHeight="1" x14ac:dyDescent="0.35">
      <c r="A749" s="12" t="s">
        <v>1777</v>
      </c>
      <c r="B749" s="12" t="s">
        <v>933</v>
      </c>
      <c r="E749" s="37">
        <v>1662540</v>
      </c>
      <c r="G749" s="37" t="s">
        <v>1505</v>
      </c>
      <c r="I749" s="37"/>
      <c r="K749" s="37"/>
      <c r="M749" s="37">
        <v>680460</v>
      </c>
      <c r="N749" s="12">
        <v>0.14000000000000001</v>
      </c>
      <c r="O749" s="37"/>
      <c r="R749" s="37"/>
      <c r="T749" s="37"/>
      <c r="V749" s="37"/>
      <c r="X749" s="37"/>
      <c r="Z749" s="37">
        <v>81600</v>
      </c>
      <c r="AA749" s="12">
        <v>0.02</v>
      </c>
      <c r="AB749" s="37"/>
      <c r="AD749" s="37">
        <v>900480</v>
      </c>
      <c r="AE749" s="12">
        <v>0.18</v>
      </c>
      <c r="AF749" s="37"/>
      <c r="AH749" s="37"/>
      <c r="AN749" s="37"/>
      <c r="AP749" s="37"/>
      <c r="AR749" s="37"/>
      <c r="AT749" s="37"/>
      <c r="AV749" s="37"/>
      <c r="AX749" s="37"/>
      <c r="BB749" s="12">
        <v>6000</v>
      </c>
      <c r="BC749" s="12">
        <v>2500</v>
      </c>
      <c r="BJ749" s="12">
        <v>10500</v>
      </c>
      <c r="CB749" s="12">
        <v>0</v>
      </c>
      <c r="CC749" s="12">
        <v>0</v>
      </c>
      <c r="CD749" s="12">
        <v>0</v>
      </c>
      <c r="CG749" s="12" t="s">
        <v>929</v>
      </c>
      <c r="CH749" s="12">
        <v>10.436</v>
      </c>
      <c r="CI749" s="12" t="s">
        <v>1047</v>
      </c>
      <c r="CJ749" s="12"/>
      <c r="CK749" s="12" t="s">
        <v>1048</v>
      </c>
      <c r="CL749" s="37">
        <v>543359868</v>
      </c>
      <c r="CN749" s="12" t="s">
        <v>1506</v>
      </c>
      <c r="CS749" s="12"/>
      <c r="CT749" s="36" t="str">
        <f t="shared" si="11"/>
        <v>500mn - 1bn</v>
      </c>
      <c r="CU749" s="36" t="str">
        <f>VLOOKUP(CK749,Mapping!B:C,2,FALSE)</f>
        <v>EU</v>
      </c>
    </row>
    <row r="750" spans="1:99" ht="16" customHeight="1" x14ac:dyDescent="0.35">
      <c r="A750" s="12" t="s">
        <v>1778</v>
      </c>
      <c r="B750" s="12" t="s">
        <v>925</v>
      </c>
      <c r="E750" s="37">
        <v>673776</v>
      </c>
      <c r="G750" s="37" t="s">
        <v>1505</v>
      </c>
      <c r="I750" s="37"/>
      <c r="K750" s="37"/>
      <c r="M750" s="37"/>
      <c r="O750" s="37"/>
      <c r="R750" s="37"/>
      <c r="T750" s="37"/>
      <c r="V750" s="37"/>
      <c r="X750" s="37"/>
      <c r="Z750" s="37"/>
      <c r="AB750" s="37"/>
      <c r="AD750" s="37"/>
      <c r="AF750" s="37"/>
      <c r="AH750" s="37"/>
      <c r="AN750" s="37">
        <v>0</v>
      </c>
      <c r="AO750" s="12">
        <v>0</v>
      </c>
      <c r="AP750" s="37"/>
      <c r="AR750" s="37"/>
      <c r="AT750" s="37">
        <v>673776</v>
      </c>
      <c r="AU750" s="12">
        <v>0.09</v>
      </c>
      <c r="AV750" s="37"/>
      <c r="AX750" s="37"/>
      <c r="BD750" s="12">
        <v>63206</v>
      </c>
      <c r="BI750" s="12">
        <v>0</v>
      </c>
      <c r="BY750" s="12">
        <v>0</v>
      </c>
      <c r="CF750" s="12">
        <v>0.05</v>
      </c>
      <c r="CG750" s="12" t="s">
        <v>929</v>
      </c>
      <c r="CH750" s="12">
        <v>41.795000000000002</v>
      </c>
      <c r="CI750" s="12" t="s">
        <v>1779</v>
      </c>
      <c r="CJ750" s="12" t="s">
        <v>1109</v>
      </c>
      <c r="CK750" s="12" t="s">
        <v>932</v>
      </c>
      <c r="CL750" s="37">
        <v>729754197</v>
      </c>
      <c r="CN750" s="12" t="s">
        <v>1509</v>
      </c>
      <c r="CS750" s="12"/>
      <c r="CT750" s="36" t="str">
        <f t="shared" si="11"/>
        <v>500mn - 1bn</v>
      </c>
      <c r="CU750" s="36" t="str">
        <f>VLOOKUP(CK750,Mapping!B:C,2,FALSE)</f>
        <v>US/CA</v>
      </c>
    </row>
    <row r="751" spans="1:99" ht="16" customHeight="1" x14ac:dyDescent="0.35">
      <c r="A751" s="12" t="s">
        <v>1780</v>
      </c>
      <c r="B751" s="12" t="s">
        <v>925</v>
      </c>
      <c r="E751" s="37">
        <v>282091</v>
      </c>
      <c r="G751" s="37" t="s">
        <v>1505</v>
      </c>
      <c r="I751" s="37"/>
      <c r="K751" s="37"/>
      <c r="M751" s="37"/>
      <c r="O751" s="37"/>
      <c r="R751" s="37"/>
      <c r="T751" s="37"/>
      <c r="V751" s="37"/>
      <c r="X751" s="37"/>
      <c r="Z751" s="37"/>
      <c r="AB751" s="37"/>
      <c r="AD751" s="37"/>
      <c r="AF751" s="37"/>
      <c r="AH751" s="37"/>
      <c r="AN751" s="37">
        <v>282091</v>
      </c>
      <c r="AO751" s="12">
        <v>0</v>
      </c>
      <c r="AP751" s="37"/>
      <c r="AR751" s="37"/>
      <c r="AT751" s="37"/>
      <c r="AV751" s="37"/>
      <c r="AX751" s="37"/>
      <c r="BI751" s="12">
        <v>1675</v>
      </c>
      <c r="BY751" s="12">
        <v>0</v>
      </c>
      <c r="CG751" s="12"/>
      <c r="CH751" s="12">
        <v>7.2910000000000004</v>
      </c>
      <c r="CI751" s="12" t="s">
        <v>1781</v>
      </c>
      <c r="CJ751" s="12" t="s">
        <v>931</v>
      </c>
      <c r="CK751" s="12" t="s">
        <v>932</v>
      </c>
      <c r="CL751" s="37">
        <v>13453729725</v>
      </c>
      <c r="CN751" s="12" t="s">
        <v>1509</v>
      </c>
      <c r="CS751" s="12"/>
      <c r="CT751" s="36" t="str">
        <f t="shared" si="11"/>
        <v>1bn - 50bn</v>
      </c>
      <c r="CU751" s="36" t="str">
        <f>VLOOKUP(CK751,Mapping!B:C,2,FALSE)</f>
        <v>US/CA</v>
      </c>
    </row>
    <row r="752" spans="1:99" ht="16" customHeight="1" x14ac:dyDescent="0.35">
      <c r="A752" s="12" t="s">
        <v>1782</v>
      </c>
      <c r="B752" s="12" t="s">
        <v>925</v>
      </c>
      <c r="E752" s="37">
        <v>1555503</v>
      </c>
      <c r="G752" s="37" t="s">
        <v>1505</v>
      </c>
      <c r="I752" s="37"/>
      <c r="K752" s="37"/>
      <c r="M752" s="37"/>
      <c r="O752" s="37"/>
      <c r="R752" s="37"/>
      <c r="T752" s="37"/>
      <c r="V752" s="37"/>
      <c r="X752" s="37"/>
      <c r="Z752" s="37"/>
      <c r="AB752" s="37"/>
      <c r="AD752" s="37"/>
      <c r="AF752" s="37"/>
      <c r="AH752" s="37"/>
      <c r="AN752" s="37">
        <v>501028</v>
      </c>
      <c r="AO752" s="12">
        <v>0.02</v>
      </c>
      <c r="AP752" s="37">
        <v>1054475</v>
      </c>
      <c r="AQ752" s="12">
        <v>0.05</v>
      </c>
      <c r="AR752" s="37"/>
      <c r="AT752" s="37"/>
      <c r="AV752" s="37"/>
      <c r="AX752" s="37"/>
      <c r="BH752" s="12">
        <v>4567</v>
      </c>
      <c r="BI752" s="12">
        <v>2975</v>
      </c>
      <c r="BV752" s="12">
        <v>0</v>
      </c>
      <c r="BY752" s="12">
        <v>0</v>
      </c>
      <c r="CG752" s="12" t="s">
        <v>929</v>
      </c>
      <c r="CH752" s="12">
        <v>23.126999999999999</v>
      </c>
      <c r="CI752" s="12" t="s">
        <v>1783</v>
      </c>
      <c r="CJ752" s="12" t="s">
        <v>1046</v>
      </c>
      <c r="CK752" s="12" t="s">
        <v>932</v>
      </c>
      <c r="CL752" s="37">
        <v>2262665290</v>
      </c>
      <c r="CN752" s="12" t="s">
        <v>1509</v>
      </c>
      <c r="CS752" s="12"/>
      <c r="CT752" s="36" t="str">
        <f t="shared" si="11"/>
        <v>1bn - 50bn</v>
      </c>
      <c r="CU752" s="36" t="str">
        <f>VLOOKUP(CK752,Mapping!B:C,2,FALSE)</f>
        <v>US/CA</v>
      </c>
    </row>
    <row r="753" spans="1:99" ht="16" customHeight="1" x14ac:dyDescent="0.35">
      <c r="A753" s="12" t="s">
        <v>1784</v>
      </c>
      <c r="B753" s="12" t="s">
        <v>925</v>
      </c>
      <c r="E753" s="37">
        <v>443359</v>
      </c>
      <c r="G753" s="37" t="s">
        <v>1505</v>
      </c>
      <c r="I753" s="37"/>
      <c r="K753" s="37"/>
      <c r="M753" s="37">
        <v>245400</v>
      </c>
      <c r="N753" s="12">
        <v>0.04</v>
      </c>
      <c r="O753" s="37"/>
      <c r="Q753" s="12">
        <v>625</v>
      </c>
      <c r="R753" s="37"/>
      <c r="T753" s="37"/>
      <c r="V753" s="37"/>
      <c r="X753" s="37">
        <v>35763</v>
      </c>
      <c r="Y753" s="12">
        <v>0.01</v>
      </c>
      <c r="Z753" s="37"/>
      <c r="AB753" s="37"/>
      <c r="AD753" s="37">
        <v>33426</v>
      </c>
      <c r="AE753" s="12">
        <v>0.01</v>
      </c>
      <c r="AF753" s="37"/>
      <c r="AH753" s="37">
        <v>78925</v>
      </c>
      <c r="AI753" s="12">
        <v>0.01</v>
      </c>
      <c r="AN753" s="37">
        <v>33683</v>
      </c>
      <c r="AO753" s="12">
        <v>0.01</v>
      </c>
      <c r="AP753" s="37">
        <v>16162</v>
      </c>
      <c r="AQ753" s="12">
        <v>0</v>
      </c>
      <c r="AR753" s="37"/>
      <c r="AT753" s="37"/>
      <c r="AV753" s="37"/>
      <c r="AX753" s="37"/>
      <c r="BA753" s="12">
        <v>350</v>
      </c>
      <c r="BB753" s="12">
        <v>1956</v>
      </c>
      <c r="BH753" s="12">
        <v>70</v>
      </c>
      <c r="BI753" s="12">
        <v>200</v>
      </c>
      <c r="BJ753" s="12">
        <v>300</v>
      </c>
      <c r="BQ753" s="12">
        <v>0</v>
      </c>
      <c r="BV753" s="12">
        <v>0</v>
      </c>
      <c r="BY753" s="12">
        <v>0</v>
      </c>
      <c r="BZ753" s="12">
        <v>0</v>
      </c>
      <c r="CB753" s="12">
        <v>0</v>
      </c>
      <c r="CC753" s="12">
        <v>0</v>
      </c>
      <c r="CG753" s="12" t="s">
        <v>934</v>
      </c>
      <c r="CH753" s="12">
        <v>39.19</v>
      </c>
      <c r="CI753" s="12" t="s">
        <v>1785</v>
      </c>
      <c r="CJ753" s="12" t="s">
        <v>946</v>
      </c>
      <c r="CK753" s="12" t="s">
        <v>932</v>
      </c>
      <c r="CL753" s="37">
        <v>569199140</v>
      </c>
      <c r="CN753" s="12" t="s">
        <v>1509</v>
      </c>
      <c r="CS753" s="12"/>
      <c r="CT753" s="36" t="str">
        <f t="shared" si="11"/>
        <v>500mn - 1bn</v>
      </c>
      <c r="CU753" s="36" t="str">
        <f>VLOOKUP(CK753,Mapping!B:C,2,FALSE)</f>
        <v>US/CA</v>
      </c>
    </row>
    <row r="754" spans="1:99" ht="16" customHeight="1" x14ac:dyDescent="0.35">
      <c r="A754" s="12" t="s">
        <v>1786</v>
      </c>
      <c r="B754" s="12" t="s">
        <v>925</v>
      </c>
      <c r="E754" s="37">
        <v>593655</v>
      </c>
      <c r="G754" s="37" t="s">
        <v>1505</v>
      </c>
      <c r="I754" s="37"/>
      <c r="K754" s="37"/>
      <c r="M754" s="37"/>
      <c r="O754" s="37"/>
      <c r="R754" s="37"/>
      <c r="T754" s="37"/>
      <c r="V754" s="37"/>
      <c r="X754" s="37"/>
      <c r="Z754" s="37"/>
      <c r="AB754" s="37"/>
      <c r="AD754" s="37"/>
      <c r="AF754" s="37"/>
      <c r="AH754" s="37"/>
      <c r="AN754" s="37">
        <v>593655</v>
      </c>
      <c r="AO754" s="12">
        <v>0.13</v>
      </c>
      <c r="AP754" s="37"/>
      <c r="AR754" s="37"/>
      <c r="AT754" s="37"/>
      <c r="AV754" s="37"/>
      <c r="AX754" s="37"/>
      <c r="BI754" s="12">
        <v>3525</v>
      </c>
      <c r="BY754" s="12">
        <v>0</v>
      </c>
      <c r="CG754" s="12" t="s">
        <v>940</v>
      </c>
      <c r="CH754" s="12">
        <v>43.058</v>
      </c>
      <c r="CI754" s="12" t="s">
        <v>1787</v>
      </c>
      <c r="CJ754" s="12" t="s">
        <v>931</v>
      </c>
      <c r="CK754" s="12" t="s">
        <v>932</v>
      </c>
      <c r="CL754" s="37">
        <v>453173535</v>
      </c>
      <c r="CN754" s="12" t="s">
        <v>1509</v>
      </c>
      <c r="CS754" s="12"/>
      <c r="CT754" s="36" t="str">
        <f t="shared" si="11"/>
        <v>500mn</v>
      </c>
      <c r="CU754" s="36" t="str">
        <f>VLOOKUP(CK754,Mapping!B:C,2,FALSE)</f>
        <v>US/CA</v>
      </c>
    </row>
    <row r="755" spans="1:99" ht="16" customHeight="1" x14ac:dyDescent="0.35">
      <c r="A755" s="12" t="s">
        <v>570</v>
      </c>
      <c r="B755" s="12" t="s">
        <v>925</v>
      </c>
      <c r="C755" s="12">
        <v>307</v>
      </c>
      <c r="D755" s="12">
        <v>11592</v>
      </c>
      <c r="E755" s="37">
        <v>113506257</v>
      </c>
      <c r="G755" s="37">
        <v>577166</v>
      </c>
      <c r="H755" s="12">
        <v>0</v>
      </c>
      <c r="I755" s="37"/>
      <c r="K755" s="37"/>
      <c r="M755" s="37">
        <v>5295792</v>
      </c>
      <c r="N755" s="12">
        <v>0.01</v>
      </c>
      <c r="O755" s="37"/>
      <c r="Q755" s="12">
        <v>70057</v>
      </c>
      <c r="R755" s="37"/>
      <c r="T755" s="37">
        <v>2978723</v>
      </c>
      <c r="U755" s="12">
        <v>0</v>
      </c>
      <c r="V755" s="37"/>
      <c r="X755" s="37">
        <v>1770882</v>
      </c>
      <c r="Y755" s="12">
        <v>0</v>
      </c>
      <c r="Z755" s="37">
        <v>949907</v>
      </c>
      <c r="AA755" s="12">
        <v>0</v>
      </c>
      <c r="AB755" s="37"/>
      <c r="AD755" s="37">
        <v>2880430</v>
      </c>
      <c r="AE755" s="12">
        <v>0</v>
      </c>
      <c r="AF755" s="37"/>
      <c r="AH755" s="37">
        <v>8846798</v>
      </c>
      <c r="AI755" s="12">
        <v>0.01</v>
      </c>
      <c r="AN755" s="37">
        <v>88496716</v>
      </c>
      <c r="AO755" s="12">
        <v>0.11</v>
      </c>
      <c r="AP755" s="37">
        <v>1659176</v>
      </c>
      <c r="AQ755" s="12">
        <v>0</v>
      </c>
      <c r="AR755" s="37">
        <v>49260</v>
      </c>
      <c r="AS755" s="12">
        <v>0</v>
      </c>
      <c r="AT755" s="37">
        <v>1407</v>
      </c>
      <c r="AU755" s="12">
        <v>0</v>
      </c>
      <c r="AV755" s="37"/>
      <c r="AX755" s="37"/>
      <c r="BA755" s="12">
        <v>17331</v>
      </c>
      <c r="BB755" s="12">
        <v>42211</v>
      </c>
      <c r="BC755" s="12">
        <v>32124</v>
      </c>
      <c r="BD755" s="12">
        <v>132</v>
      </c>
      <c r="BE755" s="12">
        <v>1321</v>
      </c>
      <c r="BH755" s="12">
        <v>7186</v>
      </c>
      <c r="BI755" s="12">
        <v>525475</v>
      </c>
      <c r="BJ755" s="12">
        <v>25852</v>
      </c>
      <c r="BK755" s="12">
        <v>26610</v>
      </c>
      <c r="BM755" s="12">
        <v>0</v>
      </c>
      <c r="BN755" s="12">
        <v>0</v>
      </c>
      <c r="BQ755" s="12">
        <v>0.02</v>
      </c>
      <c r="BV755" s="12">
        <v>0.01</v>
      </c>
      <c r="BY755" s="12">
        <v>7.0000000000000007E-2</v>
      </c>
      <c r="BZ755" s="12">
        <v>0</v>
      </c>
      <c r="CB755" s="12">
        <v>0.01</v>
      </c>
      <c r="CC755" s="12">
        <v>0</v>
      </c>
      <c r="CD755" s="12">
        <v>0</v>
      </c>
      <c r="CE755" s="12">
        <v>0</v>
      </c>
      <c r="CF755" s="12">
        <v>0</v>
      </c>
      <c r="CG755" s="12"/>
      <c r="CH755" s="12">
        <v>13.875999999999999</v>
      </c>
      <c r="CI755" s="12" t="s">
        <v>1189</v>
      </c>
      <c r="CJ755" s="12" t="s">
        <v>1185</v>
      </c>
      <c r="CK755" s="12" t="s">
        <v>932</v>
      </c>
      <c r="CL755" s="37">
        <v>79164431210</v>
      </c>
      <c r="CM755" s="12">
        <v>10572</v>
      </c>
      <c r="CN755" s="12" t="s">
        <v>1506</v>
      </c>
      <c r="CO755" s="12" t="s">
        <v>1507</v>
      </c>
      <c r="CP755" s="12">
        <v>212509.09090909091</v>
      </c>
      <c r="CQ755" s="12">
        <v>59</v>
      </c>
      <c r="CS755" s="12"/>
      <c r="CT755" s="36" t="str">
        <f t="shared" si="11"/>
        <v>50bn - 100bn</v>
      </c>
      <c r="CU755" s="36" t="str">
        <f>VLOOKUP(CK755,Mapping!B:C,2,FALSE)</f>
        <v>US/CA</v>
      </c>
    </row>
    <row r="756" spans="1:99" ht="16" customHeight="1" x14ac:dyDescent="0.35">
      <c r="A756" s="12" t="s">
        <v>1788</v>
      </c>
      <c r="B756" s="12" t="s">
        <v>925</v>
      </c>
      <c r="E756" s="37">
        <v>0</v>
      </c>
      <c r="G756" s="37" t="s">
        <v>1505</v>
      </c>
      <c r="I756" s="37"/>
      <c r="K756" s="37"/>
      <c r="M756" s="37">
        <v>0</v>
      </c>
      <c r="N756" s="12">
        <v>0</v>
      </c>
      <c r="O756" s="37"/>
      <c r="R756" s="37"/>
      <c r="T756" s="37"/>
      <c r="V756" s="37"/>
      <c r="X756" s="37"/>
      <c r="Z756" s="37"/>
      <c r="AB756" s="37"/>
      <c r="AD756" s="37"/>
      <c r="AF756" s="37"/>
      <c r="AH756" s="37"/>
      <c r="AN756" s="37"/>
      <c r="AP756" s="37"/>
      <c r="AR756" s="37"/>
      <c r="AT756" s="37"/>
      <c r="AV756" s="37"/>
      <c r="AX756" s="37"/>
      <c r="BB756" s="12">
        <v>0</v>
      </c>
      <c r="CC756" s="12">
        <v>0</v>
      </c>
      <c r="CG756" s="12" t="s">
        <v>929</v>
      </c>
      <c r="CH756" s="12">
        <v>10.742000000000001</v>
      </c>
      <c r="CI756" s="12" t="s">
        <v>941</v>
      </c>
      <c r="CJ756" s="12" t="s">
        <v>941</v>
      </c>
      <c r="CK756" s="12" t="s">
        <v>932</v>
      </c>
      <c r="CL756" s="37">
        <v>223830827</v>
      </c>
      <c r="CN756" s="12" t="s">
        <v>1506</v>
      </c>
      <c r="CS756" s="12"/>
      <c r="CT756" s="36" t="str">
        <f t="shared" si="11"/>
        <v>500mn</v>
      </c>
      <c r="CU756" s="36" t="str">
        <f>VLOOKUP(CK756,Mapping!B:C,2,FALSE)</f>
        <v>US/CA</v>
      </c>
    </row>
    <row r="757" spans="1:99" ht="16" customHeight="1" x14ac:dyDescent="0.35">
      <c r="A757" s="12" t="s">
        <v>1789</v>
      </c>
      <c r="B757" s="12" t="s">
        <v>925</v>
      </c>
      <c r="E757" s="37">
        <v>19573400</v>
      </c>
      <c r="G757" s="37" t="s">
        <v>1505</v>
      </c>
      <c r="I757" s="37"/>
      <c r="K757" s="37"/>
      <c r="M757" s="37"/>
      <c r="O757" s="37"/>
      <c r="Q757" s="12">
        <v>155000</v>
      </c>
      <c r="R757" s="37"/>
      <c r="T757" s="37"/>
      <c r="V757" s="37"/>
      <c r="X757" s="37"/>
      <c r="Z757" s="37"/>
      <c r="AB757" s="37"/>
      <c r="AD757" s="37"/>
      <c r="AF757" s="37"/>
      <c r="AH757" s="37">
        <v>19573400</v>
      </c>
      <c r="AI757" s="12">
        <v>0.53</v>
      </c>
      <c r="AN757" s="37">
        <v>0</v>
      </c>
      <c r="AO757" s="12">
        <v>0</v>
      </c>
      <c r="AP757" s="37"/>
      <c r="AR757" s="37"/>
      <c r="AT757" s="37"/>
      <c r="AV757" s="37"/>
      <c r="AX757" s="37"/>
      <c r="BI757" s="12">
        <v>0</v>
      </c>
      <c r="BQ757" s="12">
        <v>0.04</v>
      </c>
      <c r="BY757" s="12">
        <v>0</v>
      </c>
      <c r="CG757" s="12" t="s">
        <v>929</v>
      </c>
      <c r="CH757" s="12">
        <v>37.704000000000001</v>
      </c>
      <c r="CI757" s="12" t="s">
        <v>1147</v>
      </c>
      <c r="CJ757" s="12" t="s">
        <v>1130</v>
      </c>
      <c r="CK757" s="12" t="s">
        <v>932</v>
      </c>
      <c r="CL757" s="37">
        <v>3703682480</v>
      </c>
      <c r="CN757" s="12" t="s">
        <v>1506</v>
      </c>
      <c r="CS757" s="12"/>
      <c r="CT757" s="36" t="str">
        <f t="shared" si="11"/>
        <v>1bn - 50bn</v>
      </c>
      <c r="CU757" s="36" t="str">
        <f>VLOOKUP(CK757,Mapping!B:C,2,FALSE)</f>
        <v>US/CA</v>
      </c>
    </row>
    <row r="758" spans="1:99" ht="16" customHeight="1" x14ac:dyDescent="0.35">
      <c r="A758" s="12" t="s">
        <v>1790</v>
      </c>
      <c r="B758" s="12" t="s">
        <v>925</v>
      </c>
      <c r="E758" s="37">
        <v>218937</v>
      </c>
      <c r="G758" s="37" t="s">
        <v>1505</v>
      </c>
      <c r="I758" s="37"/>
      <c r="K758" s="37"/>
      <c r="M758" s="37"/>
      <c r="O758" s="37"/>
      <c r="R758" s="37"/>
      <c r="T758" s="37"/>
      <c r="V758" s="37"/>
      <c r="X758" s="37"/>
      <c r="Z758" s="37"/>
      <c r="AB758" s="37"/>
      <c r="AD758" s="37"/>
      <c r="AF758" s="37"/>
      <c r="AH758" s="37"/>
      <c r="AN758" s="37">
        <v>218937</v>
      </c>
      <c r="AO758" s="12">
        <v>0.02</v>
      </c>
      <c r="AP758" s="37"/>
      <c r="AR758" s="37"/>
      <c r="AT758" s="37"/>
      <c r="AV758" s="37"/>
      <c r="AX758" s="37"/>
      <c r="BI758" s="12">
        <v>1300</v>
      </c>
      <c r="BY758" s="12">
        <v>0</v>
      </c>
      <c r="CG758" s="12" t="s">
        <v>934</v>
      </c>
      <c r="CH758" s="12">
        <v>60.191000000000003</v>
      </c>
      <c r="CI758" s="12" t="s">
        <v>1791</v>
      </c>
      <c r="CJ758" s="12" t="s">
        <v>1111</v>
      </c>
      <c r="CK758" s="12" t="s">
        <v>932</v>
      </c>
      <c r="CL758" s="37">
        <v>974361717</v>
      </c>
      <c r="CN758" s="12" t="s">
        <v>1509</v>
      </c>
      <c r="CS758" s="12"/>
      <c r="CT758" s="36" t="str">
        <f t="shared" si="11"/>
        <v>500mn - 1bn</v>
      </c>
      <c r="CU758" s="36" t="str">
        <f>VLOOKUP(CK758,Mapping!B:C,2,FALSE)</f>
        <v>US/CA</v>
      </c>
    </row>
    <row r="759" spans="1:99" ht="16" customHeight="1" x14ac:dyDescent="0.35">
      <c r="A759" s="12" t="s">
        <v>1792</v>
      </c>
      <c r="B759" s="12" t="s">
        <v>925</v>
      </c>
      <c r="E759" s="37">
        <v>439362</v>
      </c>
      <c r="G759" s="37" t="s">
        <v>1505</v>
      </c>
      <c r="I759" s="37"/>
      <c r="K759" s="37"/>
      <c r="M759" s="37"/>
      <c r="O759" s="37"/>
      <c r="Q759" s="12">
        <v>912</v>
      </c>
      <c r="R759" s="37"/>
      <c r="T759" s="37"/>
      <c r="V759" s="37"/>
      <c r="X759" s="37"/>
      <c r="Z759" s="37"/>
      <c r="AB759" s="37"/>
      <c r="AD759" s="37"/>
      <c r="AF759" s="37"/>
      <c r="AH759" s="37">
        <v>115167</v>
      </c>
      <c r="AI759" s="12">
        <v>0.04</v>
      </c>
      <c r="AN759" s="37">
        <v>324195</v>
      </c>
      <c r="AO759" s="12">
        <v>0.11</v>
      </c>
      <c r="AP759" s="37"/>
      <c r="AR759" s="37"/>
      <c r="AT759" s="37"/>
      <c r="AV759" s="37"/>
      <c r="AX759" s="37"/>
      <c r="BI759" s="12">
        <v>1925</v>
      </c>
      <c r="BQ759" s="12">
        <v>0</v>
      </c>
      <c r="BY759" s="12">
        <v>0</v>
      </c>
      <c r="CG759" s="12"/>
      <c r="CH759" s="12">
        <v>227.38300000000001</v>
      </c>
      <c r="CI759" s="12" t="s">
        <v>1023</v>
      </c>
      <c r="CJ759" s="12"/>
      <c r="CK759" s="12" t="s">
        <v>979</v>
      </c>
      <c r="CL759" s="37">
        <v>294438743</v>
      </c>
      <c r="CN759" s="12" t="s">
        <v>1509</v>
      </c>
      <c r="CS759" s="12"/>
      <c r="CT759" s="36" t="str">
        <f t="shared" si="11"/>
        <v>500mn</v>
      </c>
      <c r="CU759" s="36" t="str">
        <f>VLOOKUP(CK759,Mapping!B:C,2,FALSE)</f>
        <v>EU</v>
      </c>
    </row>
    <row r="760" spans="1:99" ht="16" customHeight="1" x14ac:dyDescent="0.35">
      <c r="A760" s="12" t="s">
        <v>1793</v>
      </c>
      <c r="B760" s="12" t="s">
        <v>925</v>
      </c>
      <c r="E760" s="37">
        <v>811463</v>
      </c>
      <c r="G760" s="37" t="s">
        <v>1505</v>
      </c>
      <c r="I760" s="37"/>
      <c r="K760" s="37"/>
      <c r="M760" s="37">
        <v>524463</v>
      </c>
      <c r="N760" s="12">
        <v>0.04</v>
      </c>
      <c r="O760" s="37"/>
      <c r="R760" s="37"/>
      <c r="T760" s="37"/>
      <c r="V760" s="37"/>
      <c r="X760" s="37"/>
      <c r="Z760" s="37">
        <v>287000</v>
      </c>
      <c r="AA760" s="12">
        <v>0.02</v>
      </c>
      <c r="AB760" s="37"/>
      <c r="AD760" s="37"/>
      <c r="AF760" s="37"/>
      <c r="AH760" s="37"/>
      <c r="AN760" s="37"/>
      <c r="AP760" s="37"/>
      <c r="AR760" s="37"/>
      <c r="AT760" s="37"/>
      <c r="AV760" s="37"/>
      <c r="AX760" s="37"/>
      <c r="BB760" s="12">
        <v>3578</v>
      </c>
      <c r="BC760" s="12">
        <v>10000</v>
      </c>
      <c r="CC760" s="12">
        <v>0</v>
      </c>
      <c r="CD760" s="12">
        <v>0</v>
      </c>
      <c r="CG760" s="12" t="s">
        <v>976</v>
      </c>
      <c r="CH760" s="12">
        <v>101.55200000000001</v>
      </c>
      <c r="CI760" s="12" t="s">
        <v>965</v>
      </c>
      <c r="CJ760" s="12" t="s">
        <v>966</v>
      </c>
      <c r="CK760" s="12" t="s">
        <v>932</v>
      </c>
      <c r="CL760" s="37">
        <v>1231226137</v>
      </c>
      <c r="CN760" s="12" t="s">
        <v>1513</v>
      </c>
      <c r="CS760" s="12"/>
      <c r="CT760" s="36" t="str">
        <f t="shared" si="11"/>
        <v>1bn - 50bn</v>
      </c>
      <c r="CU760" s="36" t="str">
        <f>VLOOKUP(CK760,Mapping!B:C,2,FALSE)</f>
        <v>US/CA</v>
      </c>
    </row>
    <row r="761" spans="1:99" ht="16" customHeight="1" x14ac:dyDescent="0.35">
      <c r="A761" s="12" t="s">
        <v>1794</v>
      </c>
      <c r="B761" s="12" t="s">
        <v>933</v>
      </c>
      <c r="E761" s="37">
        <v>19552726</v>
      </c>
      <c r="G761" s="37" t="s">
        <v>1505</v>
      </c>
      <c r="I761" s="37"/>
      <c r="K761" s="37"/>
      <c r="M761" s="37"/>
      <c r="O761" s="37"/>
      <c r="R761" s="37"/>
      <c r="T761" s="37"/>
      <c r="V761" s="37"/>
      <c r="X761" s="37"/>
      <c r="Z761" s="37"/>
      <c r="AB761" s="37"/>
      <c r="AD761" s="37"/>
      <c r="AF761" s="37"/>
      <c r="AH761" s="37"/>
      <c r="AN761" s="37">
        <v>19552726</v>
      </c>
      <c r="AO761" s="12">
        <v>0.56999999999999995</v>
      </c>
      <c r="AP761" s="37"/>
      <c r="AR761" s="37"/>
      <c r="AT761" s="37"/>
      <c r="AV761" s="37"/>
      <c r="AX761" s="37"/>
      <c r="BI761" s="12">
        <v>116100</v>
      </c>
      <c r="BY761" s="12">
        <v>0.01</v>
      </c>
      <c r="CG761" s="12" t="s">
        <v>980</v>
      </c>
      <c r="CH761" s="12">
        <v>26.56</v>
      </c>
      <c r="CI761" s="12" t="s">
        <v>1122</v>
      </c>
      <c r="CJ761" s="12" t="s">
        <v>1123</v>
      </c>
      <c r="CK761" s="12" t="s">
        <v>985</v>
      </c>
      <c r="CL761" s="37">
        <v>3439346329</v>
      </c>
      <c r="CN761" s="12" t="s">
        <v>1506</v>
      </c>
      <c r="CS761" s="12"/>
      <c r="CT761" s="36" t="str">
        <f t="shared" si="11"/>
        <v>1bn - 50bn</v>
      </c>
      <c r="CU761" s="36" t="str">
        <f>VLOOKUP(CK761,Mapping!B:C,2,FALSE)</f>
        <v>US/CA</v>
      </c>
    </row>
    <row r="762" spans="1:99" ht="16" customHeight="1" x14ac:dyDescent="0.35">
      <c r="A762" s="12" t="s">
        <v>1795</v>
      </c>
      <c r="B762" s="12" t="s">
        <v>925</v>
      </c>
      <c r="E762" s="37">
        <v>43255</v>
      </c>
      <c r="G762" s="37" t="s">
        <v>1505</v>
      </c>
      <c r="I762" s="37"/>
      <c r="K762" s="37"/>
      <c r="M762" s="37">
        <v>22206</v>
      </c>
      <c r="N762" s="12">
        <v>0.01</v>
      </c>
      <c r="O762" s="37"/>
      <c r="Q762" s="12">
        <v>100</v>
      </c>
      <c r="R762" s="37"/>
      <c r="T762" s="37"/>
      <c r="V762" s="37"/>
      <c r="X762" s="37"/>
      <c r="Z762" s="37"/>
      <c r="AB762" s="37"/>
      <c r="AD762" s="37"/>
      <c r="AF762" s="37"/>
      <c r="AH762" s="37">
        <v>12628</v>
      </c>
      <c r="AI762" s="12">
        <v>0</v>
      </c>
      <c r="AN762" s="37">
        <v>8421</v>
      </c>
      <c r="AO762" s="12">
        <v>0</v>
      </c>
      <c r="AP762" s="37"/>
      <c r="AR762" s="37"/>
      <c r="AT762" s="37"/>
      <c r="AV762" s="37"/>
      <c r="AX762" s="37"/>
      <c r="BB762" s="12">
        <v>177</v>
      </c>
      <c r="BI762" s="12">
        <v>50</v>
      </c>
      <c r="BQ762" s="12">
        <v>0</v>
      </c>
      <c r="BY762" s="12">
        <v>0</v>
      </c>
      <c r="CC762" s="12">
        <v>0</v>
      </c>
      <c r="CG762" s="12" t="s">
        <v>934</v>
      </c>
      <c r="CH762" s="12">
        <v>18.800999999999998</v>
      </c>
      <c r="CI762" s="12" t="s">
        <v>1796</v>
      </c>
      <c r="CJ762" s="12" t="s">
        <v>1797</v>
      </c>
      <c r="CK762" s="12" t="s">
        <v>932</v>
      </c>
      <c r="CL762" s="37">
        <v>415780857</v>
      </c>
      <c r="CN762" s="12" t="s">
        <v>1509</v>
      </c>
      <c r="CS762" s="12"/>
      <c r="CT762" s="36" t="str">
        <f t="shared" si="11"/>
        <v>500mn</v>
      </c>
      <c r="CU762" s="36" t="str">
        <f>VLOOKUP(CK762,Mapping!B:C,2,FALSE)</f>
        <v>US/CA</v>
      </c>
    </row>
    <row r="763" spans="1:99" ht="16" customHeight="1" x14ac:dyDescent="0.35">
      <c r="A763" s="12" t="s">
        <v>1798</v>
      </c>
      <c r="B763" s="12" t="s">
        <v>925</v>
      </c>
      <c r="E763" s="37">
        <v>0</v>
      </c>
      <c r="G763" s="37" t="s">
        <v>1505</v>
      </c>
      <c r="I763" s="37"/>
      <c r="K763" s="37"/>
      <c r="M763" s="37"/>
      <c r="O763" s="37"/>
      <c r="R763" s="37"/>
      <c r="T763" s="37"/>
      <c r="V763" s="37"/>
      <c r="X763" s="37"/>
      <c r="Z763" s="37"/>
      <c r="AB763" s="37"/>
      <c r="AD763" s="37"/>
      <c r="AF763" s="37"/>
      <c r="AH763" s="37"/>
      <c r="AN763" s="37"/>
      <c r="AP763" s="37">
        <v>0</v>
      </c>
      <c r="AQ763" s="12">
        <v>0</v>
      </c>
      <c r="AR763" s="37"/>
      <c r="AT763" s="37"/>
      <c r="AV763" s="37"/>
      <c r="AX763" s="37"/>
      <c r="BH763" s="12">
        <v>0</v>
      </c>
      <c r="BV763" s="12">
        <v>0</v>
      </c>
      <c r="CG763" s="12" t="s">
        <v>959</v>
      </c>
      <c r="CH763" s="12">
        <v>47.002000000000002</v>
      </c>
      <c r="CI763" s="12" t="s">
        <v>1799</v>
      </c>
      <c r="CJ763" s="12" t="s">
        <v>936</v>
      </c>
      <c r="CK763" s="12" t="s">
        <v>932</v>
      </c>
      <c r="CL763" s="37">
        <v>562182547</v>
      </c>
      <c r="CN763" s="12" t="s">
        <v>1509</v>
      </c>
      <c r="CS763" s="12"/>
      <c r="CT763" s="36" t="str">
        <f t="shared" si="11"/>
        <v>500mn - 1bn</v>
      </c>
      <c r="CU763" s="36" t="str">
        <f>VLOOKUP(CK763,Mapping!B:C,2,FALSE)</f>
        <v>US/CA</v>
      </c>
    </row>
    <row r="764" spans="1:99" ht="16" customHeight="1" x14ac:dyDescent="0.35">
      <c r="A764" s="12" t="s">
        <v>1800</v>
      </c>
      <c r="B764" s="12" t="s">
        <v>925</v>
      </c>
      <c r="E764" s="37">
        <v>1824562</v>
      </c>
      <c r="G764" s="37" t="s">
        <v>1505</v>
      </c>
      <c r="I764" s="37"/>
      <c r="K764" s="37"/>
      <c r="M764" s="37"/>
      <c r="O764" s="37"/>
      <c r="Q764" s="12">
        <v>2179</v>
      </c>
      <c r="R764" s="37"/>
      <c r="T764" s="37"/>
      <c r="V764" s="37"/>
      <c r="X764" s="37"/>
      <c r="Z764" s="37"/>
      <c r="AB764" s="37"/>
      <c r="AD764" s="37"/>
      <c r="AF764" s="37"/>
      <c r="AH764" s="37">
        <v>275164</v>
      </c>
      <c r="AI764" s="12">
        <v>0.22</v>
      </c>
      <c r="AN764" s="37">
        <v>1549398</v>
      </c>
      <c r="AO764" s="12">
        <v>1.25</v>
      </c>
      <c r="AP764" s="37"/>
      <c r="AR764" s="37"/>
      <c r="AT764" s="37"/>
      <c r="AV764" s="37"/>
      <c r="AX764" s="37"/>
      <c r="BI764" s="12">
        <v>9200</v>
      </c>
      <c r="BQ764" s="12">
        <v>0</v>
      </c>
      <c r="BY764" s="12">
        <v>0</v>
      </c>
      <c r="CG764" s="12" t="s">
        <v>929</v>
      </c>
      <c r="CH764" s="12">
        <v>31.390999999999998</v>
      </c>
      <c r="CI764" s="12" t="s">
        <v>1105</v>
      </c>
      <c r="CJ764" s="12" t="s">
        <v>946</v>
      </c>
      <c r="CK764" s="12" t="s">
        <v>932</v>
      </c>
      <c r="CL764" s="37">
        <v>122894303</v>
      </c>
      <c r="CN764" s="12" t="s">
        <v>1509</v>
      </c>
      <c r="CS764" s="12"/>
      <c r="CT764" s="36" t="str">
        <f t="shared" si="11"/>
        <v>500mn</v>
      </c>
      <c r="CU764" s="36" t="str">
        <f>VLOOKUP(CK764,Mapping!B:C,2,FALSE)</f>
        <v>US/CA</v>
      </c>
    </row>
    <row r="765" spans="1:99" ht="16" customHeight="1" x14ac:dyDescent="0.35">
      <c r="A765" s="12" t="s">
        <v>1801</v>
      </c>
      <c r="B765" s="12" t="s">
        <v>925</v>
      </c>
      <c r="E765" s="37">
        <v>5264807</v>
      </c>
      <c r="G765" s="37" t="s">
        <v>1505</v>
      </c>
      <c r="I765" s="37"/>
      <c r="K765" s="37">
        <v>1189198</v>
      </c>
      <c r="L765" s="12">
        <v>0.27</v>
      </c>
      <c r="M765" s="37">
        <v>2252740</v>
      </c>
      <c r="N765" s="12">
        <v>0.52</v>
      </c>
      <c r="O765" s="37"/>
      <c r="Q765" s="12">
        <v>240</v>
      </c>
      <c r="R765" s="37"/>
      <c r="T765" s="37"/>
      <c r="V765" s="37"/>
      <c r="X765" s="37">
        <v>92064</v>
      </c>
      <c r="Y765" s="12">
        <v>0.02</v>
      </c>
      <c r="Z765" s="37">
        <v>81318</v>
      </c>
      <c r="AA765" s="12">
        <v>0.02</v>
      </c>
      <c r="AB765" s="37">
        <v>0</v>
      </c>
      <c r="AC765" s="12">
        <v>0</v>
      </c>
      <c r="AD765" s="37"/>
      <c r="AF765" s="37">
        <v>339273</v>
      </c>
      <c r="AG765" s="12">
        <v>0.08</v>
      </c>
      <c r="AH765" s="37">
        <v>30307</v>
      </c>
      <c r="AI765" s="12">
        <v>0.01</v>
      </c>
      <c r="AJ765" s="12">
        <v>0</v>
      </c>
      <c r="AN765" s="37">
        <v>1279907</v>
      </c>
      <c r="AO765" s="12">
        <v>0.28999999999999998</v>
      </c>
      <c r="AP765" s="37"/>
      <c r="AR765" s="37"/>
      <c r="AT765" s="37"/>
      <c r="AV765" s="37"/>
      <c r="AX765" s="37"/>
      <c r="BA765" s="12">
        <v>901</v>
      </c>
      <c r="BB765" s="12">
        <v>17175</v>
      </c>
      <c r="BC765" s="12">
        <v>2750</v>
      </c>
      <c r="BF765" s="12">
        <v>22400</v>
      </c>
      <c r="BG765" s="12">
        <v>20155</v>
      </c>
      <c r="BI765" s="12">
        <v>7250</v>
      </c>
      <c r="BP765" s="12">
        <v>0</v>
      </c>
      <c r="BQ765" s="12">
        <v>0</v>
      </c>
      <c r="BR765" s="12">
        <v>0</v>
      </c>
      <c r="BS765" s="12">
        <v>0</v>
      </c>
      <c r="BY765" s="12">
        <v>0</v>
      </c>
      <c r="BZ765" s="12">
        <v>0</v>
      </c>
      <c r="CC765" s="12">
        <v>0</v>
      </c>
      <c r="CD765" s="12">
        <v>0</v>
      </c>
      <c r="CG765" s="12" t="s">
        <v>929</v>
      </c>
      <c r="CH765" s="12">
        <v>56.139000000000003</v>
      </c>
      <c r="CI765" s="12" t="s">
        <v>1249</v>
      </c>
      <c r="CJ765" s="12"/>
      <c r="CK765" s="12" t="s">
        <v>1064</v>
      </c>
      <c r="CL765" s="37">
        <v>435739562</v>
      </c>
      <c r="CN765" s="12" t="s">
        <v>1506</v>
      </c>
      <c r="CS765" s="12"/>
      <c r="CT765" s="36" t="str">
        <f t="shared" si="11"/>
        <v>500mn</v>
      </c>
      <c r="CU765" s="36" t="str">
        <f>VLOOKUP(CK765,Mapping!B:C,2,FALSE)</f>
        <v>EU</v>
      </c>
    </row>
    <row r="766" spans="1:99" ht="16" customHeight="1" x14ac:dyDescent="0.35">
      <c r="A766" s="12" t="s">
        <v>1802</v>
      </c>
      <c r="B766" s="12" t="s">
        <v>925</v>
      </c>
      <c r="E766" s="37">
        <v>3407</v>
      </c>
      <c r="G766" s="37" t="s">
        <v>1505</v>
      </c>
      <c r="I766" s="37"/>
      <c r="K766" s="37"/>
      <c r="M766" s="37"/>
      <c r="O766" s="37"/>
      <c r="R766" s="37"/>
      <c r="T766" s="37"/>
      <c r="V766" s="37"/>
      <c r="X766" s="37"/>
      <c r="Z766" s="37">
        <v>2070</v>
      </c>
      <c r="AA766" s="12">
        <v>0</v>
      </c>
      <c r="AB766" s="37"/>
      <c r="AD766" s="37">
        <v>1337</v>
      </c>
      <c r="AE766" s="12">
        <v>0</v>
      </c>
      <c r="AF766" s="37"/>
      <c r="AH766" s="37"/>
      <c r="AN766" s="37"/>
      <c r="AP766" s="37"/>
      <c r="AR766" s="37"/>
      <c r="AT766" s="37"/>
      <c r="AV766" s="37"/>
      <c r="AX766" s="37"/>
      <c r="BC766" s="12">
        <v>70</v>
      </c>
      <c r="BJ766" s="12">
        <v>12</v>
      </c>
      <c r="CB766" s="12">
        <v>0</v>
      </c>
      <c r="CD766" s="12">
        <v>0</v>
      </c>
      <c r="CG766" s="12" t="s">
        <v>929</v>
      </c>
      <c r="CH766" s="12">
        <v>11.03</v>
      </c>
      <c r="CI766" s="12" t="s">
        <v>1803</v>
      </c>
      <c r="CJ766" s="12" t="s">
        <v>941</v>
      </c>
      <c r="CK766" s="12" t="s">
        <v>932</v>
      </c>
      <c r="CL766" s="37">
        <v>297536264</v>
      </c>
      <c r="CN766" s="12" t="s">
        <v>1509</v>
      </c>
      <c r="CS766" s="12"/>
      <c r="CT766" s="36" t="str">
        <f t="shared" si="11"/>
        <v>500mn</v>
      </c>
      <c r="CU766" s="36" t="str">
        <f>VLOOKUP(CK766,Mapping!B:C,2,FALSE)</f>
        <v>US/CA</v>
      </c>
    </row>
    <row r="767" spans="1:99" ht="16" customHeight="1" x14ac:dyDescent="0.35">
      <c r="A767" s="12" t="s">
        <v>1804</v>
      </c>
      <c r="B767" s="12" t="s">
        <v>925</v>
      </c>
      <c r="E767" s="37">
        <v>0</v>
      </c>
      <c r="G767" s="37" t="s">
        <v>1505</v>
      </c>
      <c r="I767" s="37"/>
      <c r="K767" s="37"/>
      <c r="M767" s="37">
        <v>0</v>
      </c>
      <c r="N767" s="12">
        <v>0</v>
      </c>
      <c r="O767" s="37"/>
      <c r="R767" s="37"/>
      <c r="T767" s="37"/>
      <c r="V767" s="37"/>
      <c r="X767" s="37"/>
      <c r="Z767" s="37"/>
      <c r="AB767" s="37"/>
      <c r="AD767" s="37"/>
      <c r="AF767" s="37"/>
      <c r="AH767" s="37"/>
      <c r="AN767" s="37"/>
      <c r="AP767" s="37"/>
      <c r="AR767" s="37"/>
      <c r="AT767" s="37"/>
      <c r="AV767" s="37"/>
      <c r="AX767" s="37"/>
      <c r="BB767" s="12">
        <v>0</v>
      </c>
      <c r="CC767" s="12">
        <v>0</v>
      </c>
      <c r="CG767" s="12" t="s">
        <v>940</v>
      </c>
      <c r="CH767" s="12">
        <v>24.173999999999999</v>
      </c>
      <c r="CI767" s="12" t="s">
        <v>1165</v>
      </c>
      <c r="CJ767" s="12"/>
      <c r="CK767" s="12" t="s">
        <v>1167</v>
      </c>
      <c r="CL767" s="37">
        <v>20451512674</v>
      </c>
      <c r="CN767" s="12" t="s">
        <v>1506</v>
      </c>
      <c r="CS767" s="12"/>
      <c r="CT767" s="36" t="str">
        <f t="shared" si="11"/>
        <v>1bn - 50bn</v>
      </c>
      <c r="CU767" s="36" t="str">
        <f>VLOOKUP(CK767,Mapping!B:C,2,FALSE)</f>
        <v>Asia</v>
      </c>
    </row>
    <row r="768" spans="1:99" ht="16" customHeight="1" x14ac:dyDescent="0.35">
      <c r="A768" s="12" t="s">
        <v>1805</v>
      </c>
      <c r="B768" s="12" t="s">
        <v>925</v>
      </c>
      <c r="E768" s="37">
        <v>188190</v>
      </c>
      <c r="G768" s="37" t="s">
        <v>1505</v>
      </c>
      <c r="I768" s="37"/>
      <c r="K768" s="37"/>
      <c r="M768" s="37">
        <v>188190</v>
      </c>
      <c r="N768" s="12">
        <v>5.17</v>
      </c>
      <c r="O768" s="37"/>
      <c r="R768" s="37"/>
      <c r="T768" s="37"/>
      <c r="V768" s="37"/>
      <c r="X768" s="37"/>
      <c r="Z768" s="37"/>
      <c r="AB768" s="37"/>
      <c r="AD768" s="37"/>
      <c r="AF768" s="37"/>
      <c r="AH768" s="37"/>
      <c r="AN768" s="37"/>
      <c r="AP768" s="37"/>
      <c r="AR768" s="37"/>
      <c r="AT768" s="37"/>
      <c r="AV768" s="37"/>
      <c r="AX768" s="37"/>
      <c r="BB768" s="12">
        <v>1500</v>
      </c>
      <c r="CC768" s="12">
        <v>0</v>
      </c>
      <c r="CG768" s="12" t="s">
        <v>929</v>
      </c>
      <c r="CH768" s="12">
        <v>23.384</v>
      </c>
      <c r="CI768" s="12" t="s">
        <v>941</v>
      </c>
      <c r="CJ768" s="12" t="s">
        <v>941</v>
      </c>
      <c r="CK768" s="12" t="s">
        <v>932</v>
      </c>
      <c r="CL768" s="37">
        <v>3639122</v>
      </c>
      <c r="CN768" s="12" t="s">
        <v>1509</v>
      </c>
      <c r="CS768" s="12"/>
      <c r="CT768" s="36" t="str">
        <f t="shared" si="11"/>
        <v>500mn</v>
      </c>
      <c r="CU768" s="36" t="str">
        <f>VLOOKUP(CK768,Mapping!B:C,2,FALSE)</f>
        <v>US/CA</v>
      </c>
    </row>
    <row r="769" spans="1:99" ht="16" customHeight="1" x14ac:dyDescent="0.35">
      <c r="A769" s="12" t="s">
        <v>1806</v>
      </c>
      <c r="B769" s="12" t="s">
        <v>925</v>
      </c>
      <c r="E769" s="37">
        <v>0</v>
      </c>
      <c r="G769" s="37" t="s">
        <v>1505</v>
      </c>
      <c r="I769" s="37"/>
      <c r="K769" s="37"/>
      <c r="M769" s="37"/>
      <c r="O769" s="37"/>
      <c r="R769" s="37"/>
      <c r="T769" s="37"/>
      <c r="V769" s="37"/>
      <c r="X769" s="37"/>
      <c r="Z769" s="37"/>
      <c r="AB769" s="37"/>
      <c r="AD769" s="37"/>
      <c r="AF769" s="37"/>
      <c r="AH769" s="37"/>
      <c r="AN769" s="37">
        <v>0</v>
      </c>
      <c r="AO769" s="12">
        <v>0</v>
      </c>
      <c r="AP769" s="37"/>
      <c r="AR769" s="37"/>
      <c r="AT769" s="37"/>
      <c r="AV769" s="37"/>
      <c r="AX769" s="37"/>
      <c r="BI769" s="12">
        <v>0</v>
      </c>
      <c r="BY769" s="12">
        <v>0</v>
      </c>
      <c r="CG769" s="12" t="s">
        <v>929</v>
      </c>
      <c r="CH769" s="12">
        <v>76.135000000000005</v>
      </c>
      <c r="CI769" s="12" t="s">
        <v>1807</v>
      </c>
      <c r="CJ769" s="12"/>
      <c r="CK769" s="12" t="s">
        <v>1808</v>
      </c>
      <c r="CL769" s="37">
        <v>552300908</v>
      </c>
      <c r="CN769" s="12" t="s">
        <v>1506</v>
      </c>
      <c r="CS769" s="12"/>
      <c r="CT769" s="36" t="str">
        <f t="shared" si="11"/>
        <v>500mn - 1bn</v>
      </c>
      <c r="CU769" s="36" t="str">
        <f>VLOOKUP(CK769,Mapping!B:C,2,FALSE)</f>
        <v>LATAM</v>
      </c>
    </row>
    <row r="770" spans="1:99" ht="16" customHeight="1" x14ac:dyDescent="0.35">
      <c r="A770" s="12" t="s">
        <v>1809</v>
      </c>
      <c r="B770" s="12" t="s">
        <v>925</v>
      </c>
      <c r="E770" s="37">
        <v>2684565</v>
      </c>
      <c r="G770" s="37" t="s">
        <v>1505</v>
      </c>
      <c r="I770" s="37"/>
      <c r="K770" s="37"/>
      <c r="M770" s="37"/>
      <c r="O770" s="37"/>
      <c r="Q770" s="12">
        <v>4037</v>
      </c>
      <c r="R770" s="37"/>
      <c r="T770" s="37"/>
      <c r="V770" s="37"/>
      <c r="X770" s="37"/>
      <c r="Z770" s="37"/>
      <c r="AB770" s="37"/>
      <c r="AD770" s="37"/>
      <c r="AF770" s="37"/>
      <c r="AH770" s="37">
        <v>509792</v>
      </c>
      <c r="AI770" s="12">
        <v>0.17</v>
      </c>
      <c r="AN770" s="37">
        <v>1907275</v>
      </c>
      <c r="AO770" s="12">
        <v>0.65</v>
      </c>
      <c r="AP770" s="37">
        <v>205261</v>
      </c>
      <c r="AQ770" s="12">
        <v>7.0000000000000007E-2</v>
      </c>
      <c r="AR770" s="37">
        <v>62237</v>
      </c>
      <c r="AS770" s="12">
        <v>0.02</v>
      </c>
      <c r="AT770" s="37"/>
      <c r="AV770" s="37"/>
      <c r="AX770" s="37"/>
      <c r="BE770" s="12">
        <v>1669</v>
      </c>
      <c r="BH770" s="12">
        <v>889</v>
      </c>
      <c r="BI770" s="12">
        <v>11325</v>
      </c>
      <c r="BM770" s="12">
        <v>0</v>
      </c>
      <c r="BQ770" s="12">
        <v>0</v>
      </c>
      <c r="BV770" s="12">
        <v>0</v>
      </c>
      <c r="BY770" s="12">
        <v>0</v>
      </c>
      <c r="CG770" s="12" t="s">
        <v>991</v>
      </c>
      <c r="CH770" s="12">
        <v>51.027000000000001</v>
      </c>
      <c r="CI770" s="12" t="s">
        <v>1011</v>
      </c>
      <c r="CJ770" s="12" t="s">
        <v>1012</v>
      </c>
      <c r="CK770" s="12" t="s">
        <v>1013</v>
      </c>
      <c r="CL770" s="37">
        <v>287321465</v>
      </c>
      <c r="CN770" s="12" t="s">
        <v>1506</v>
      </c>
      <c r="CS770" s="12"/>
      <c r="CT770" s="36" t="str">
        <f t="shared" si="11"/>
        <v>500mn</v>
      </c>
      <c r="CU770" s="36" t="str">
        <f>VLOOKUP(CK770,Mapping!B:C,2,FALSE)</f>
        <v>Oceania</v>
      </c>
    </row>
    <row r="771" spans="1:99" ht="16" customHeight="1" x14ac:dyDescent="0.35">
      <c r="A771" s="12" t="s">
        <v>1810</v>
      </c>
      <c r="B771" s="12" t="s">
        <v>925</v>
      </c>
      <c r="E771" s="37">
        <v>0</v>
      </c>
      <c r="G771" s="37" t="s">
        <v>1505</v>
      </c>
      <c r="I771" s="37"/>
      <c r="K771" s="37"/>
      <c r="M771" s="37"/>
      <c r="O771" s="37"/>
      <c r="R771" s="37"/>
      <c r="T771" s="37"/>
      <c r="V771" s="37"/>
      <c r="X771" s="37"/>
      <c r="Z771" s="37"/>
      <c r="AB771" s="37"/>
      <c r="AD771" s="37"/>
      <c r="AF771" s="37"/>
      <c r="AH771" s="37"/>
      <c r="AN771" s="37">
        <v>0</v>
      </c>
      <c r="AO771" s="12">
        <v>0</v>
      </c>
      <c r="AP771" s="37"/>
      <c r="AR771" s="37"/>
      <c r="AT771" s="37"/>
      <c r="AV771" s="37"/>
      <c r="AX771" s="37"/>
      <c r="BI771" s="12">
        <v>0</v>
      </c>
      <c r="BY771" s="12">
        <v>0</v>
      </c>
      <c r="CG771" s="12" t="s">
        <v>940</v>
      </c>
      <c r="CH771" s="12">
        <v>11.696999999999999</v>
      </c>
      <c r="CI771" s="12" t="s">
        <v>1053</v>
      </c>
      <c r="CJ771" s="12" t="s">
        <v>1114</v>
      </c>
      <c r="CK771" s="12" t="s">
        <v>932</v>
      </c>
      <c r="CL771" s="37">
        <v>362021625</v>
      </c>
      <c r="CN771" s="12" t="s">
        <v>1506</v>
      </c>
      <c r="CS771" s="12"/>
      <c r="CT771" s="36" t="str">
        <f t="shared" ref="CT771:CT834" si="12">IF(CL771&gt;100000000000, "100bn", IF(CL771&gt;50000000000, "50bn - 100bn",IF(CL771&gt;1000000000, "1bn - 50bn", IF(CL771&gt;500000000, "500mn - 1bn", "500mn"))))</f>
        <v>500mn</v>
      </c>
      <c r="CU771" s="36" t="str">
        <f>VLOOKUP(CK771,Mapping!B:C,2,FALSE)</f>
        <v>US/CA</v>
      </c>
    </row>
    <row r="772" spans="1:99" ht="16" customHeight="1" x14ac:dyDescent="0.35">
      <c r="A772" s="12" t="s">
        <v>1811</v>
      </c>
      <c r="B772" s="12" t="s">
        <v>925</v>
      </c>
      <c r="E772" s="37">
        <v>0</v>
      </c>
      <c r="G772" s="37" t="s">
        <v>1505</v>
      </c>
      <c r="I772" s="37"/>
      <c r="K772" s="37"/>
      <c r="M772" s="37"/>
      <c r="O772" s="37"/>
      <c r="R772" s="37"/>
      <c r="T772" s="37"/>
      <c r="V772" s="37"/>
      <c r="X772" s="37"/>
      <c r="Z772" s="37"/>
      <c r="AB772" s="37"/>
      <c r="AD772" s="37"/>
      <c r="AF772" s="37"/>
      <c r="AH772" s="37"/>
      <c r="AN772" s="37"/>
      <c r="AP772" s="37">
        <v>0</v>
      </c>
      <c r="AQ772" s="12">
        <v>0</v>
      </c>
      <c r="AR772" s="37"/>
      <c r="AT772" s="37"/>
      <c r="AV772" s="37"/>
      <c r="AX772" s="37"/>
      <c r="BH772" s="12">
        <v>0</v>
      </c>
      <c r="BV772" s="12">
        <v>0</v>
      </c>
      <c r="CG772" s="12" t="s">
        <v>991</v>
      </c>
      <c r="CH772" s="12">
        <v>217.346</v>
      </c>
      <c r="CI772" s="12" t="s">
        <v>941</v>
      </c>
      <c r="CJ772" s="12" t="s">
        <v>941</v>
      </c>
      <c r="CK772" s="12" t="s">
        <v>932</v>
      </c>
      <c r="CL772" s="37">
        <v>32756289</v>
      </c>
      <c r="CN772" s="12" t="s">
        <v>1533</v>
      </c>
      <c r="CS772" s="12"/>
      <c r="CT772" s="36" t="str">
        <f t="shared" si="12"/>
        <v>500mn</v>
      </c>
      <c r="CU772" s="36" t="str">
        <f>VLOOKUP(CK772,Mapping!B:C,2,FALSE)</f>
        <v>US/CA</v>
      </c>
    </row>
    <row r="773" spans="1:99" ht="16" customHeight="1" x14ac:dyDescent="0.35">
      <c r="A773" s="12" t="s">
        <v>1812</v>
      </c>
      <c r="B773" s="12" t="s">
        <v>925</v>
      </c>
      <c r="E773" s="37">
        <v>856877</v>
      </c>
      <c r="G773" s="37" t="s">
        <v>1505</v>
      </c>
      <c r="I773" s="37"/>
      <c r="K773" s="37"/>
      <c r="M773" s="37"/>
      <c r="O773" s="37"/>
      <c r="Q773" s="12">
        <v>1651</v>
      </c>
      <c r="R773" s="37"/>
      <c r="T773" s="37"/>
      <c r="V773" s="37"/>
      <c r="X773" s="37"/>
      <c r="Z773" s="37"/>
      <c r="AB773" s="37"/>
      <c r="AD773" s="37"/>
      <c r="AF773" s="37"/>
      <c r="AH773" s="37">
        <v>208488</v>
      </c>
      <c r="AI773" s="12">
        <v>0.02</v>
      </c>
      <c r="AN773" s="37">
        <v>648389</v>
      </c>
      <c r="AO773" s="12">
        <v>0.05</v>
      </c>
      <c r="AP773" s="37"/>
      <c r="AR773" s="37"/>
      <c r="AT773" s="37"/>
      <c r="AV773" s="37"/>
      <c r="AX773" s="37"/>
      <c r="BI773" s="12">
        <v>3850</v>
      </c>
      <c r="BQ773" s="12">
        <v>0</v>
      </c>
      <c r="BY773" s="12">
        <v>0</v>
      </c>
      <c r="CG773" s="12" t="s">
        <v>991</v>
      </c>
      <c r="CH773" s="12">
        <v>59.002000000000002</v>
      </c>
      <c r="CI773" s="12" t="s">
        <v>1016</v>
      </c>
      <c r="CJ773" s="12" t="s">
        <v>1017</v>
      </c>
      <c r="CK773" s="12" t="s">
        <v>932</v>
      </c>
      <c r="CL773" s="37">
        <v>1381178104</v>
      </c>
      <c r="CN773" s="12" t="s">
        <v>1534</v>
      </c>
      <c r="CS773" s="12"/>
      <c r="CT773" s="36" t="str">
        <f t="shared" si="12"/>
        <v>1bn - 50bn</v>
      </c>
      <c r="CU773" s="36" t="str">
        <f>VLOOKUP(CK773,Mapping!B:C,2,FALSE)</f>
        <v>US/CA</v>
      </c>
    </row>
    <row r="774" spans="1:99" ht="16" customHeight="1" x14ac:dyDescent="0.35">
      <c r="A774" s="12" t="s">
        <v>1813</v>
      </c>
      <c r="B774" s="12" t="s">
        <v>925</v>
      </c>
      <c r="E774" s="37">
        <v>490641</v>
      </c>
      <c r="G774" s="37" t="s">
        <v>1505</v>
      </c>
      <c r="I774" s="37"/>
      <c r="K774" s="37"/>
      <c r="M774" s="37"/>
      <c r="O774" s="37"/>
      <c r="R774" s="37"/>
      <c r="T774" s="37"/>
      <c r="V774" s="37"/>
      <c r="X774" s="37"/>
      <c r="Z774" s="37"/>
      <c r="AB774" s="37"/>
      <c r="AD774" s="37"/>
      <c r="AF774" s="37"/>
      <c r="AH774" s="37"/>
      <c r="AN774" s="37"/>
      <c r="AP774" s="37">
        <v>490641</v>
      </c>
      <c r="AQ774" s="12">
        <v>0.19</v>
      </c>
      <c r="AR774" s="37"/>
      <c r="AT774" s="37"/>
      <c r="AV774" s="37"/>
      <c r="AX774" s="37"/>
      <c r="BH774" s="12">
        <v>2125</v>
      </c>
      <c r="BV774" s="12">
        <v>0</v>
      </c>
      <c r="CG774" s="12" t="s">
        <v>959</v>
      </c>
      <c r="CH774" s="12">
        <v>204.916</v>
      </c>
      <c r="CI774" s="12" t="s">
        <v>1549</v>
      </c>
      <c r="CJ774" s="12" t="s">
        <v>966</v>
      </c>
      <c r="CK774" s="12" t="s">
        <v>932</v>
      </c>
      <c r="CL774" s="37">
        <v>252940967</v>
      </c>
      <c r="CN774" s="12" t="s">
        <v>1506</v>
      </c>
      <c r="CS774" s="12"/>
      <c r="CT774" s="36" t="str">
        <f t="shared" si="12"/>
        <v>500mn</v>
      </c>
      <c r="CU774" s="36" t="str">
        <f>VLOOKUP(CK774,Mapping!B:C,2,FALSE)</f>
        <v>US/CA</v>
      </c>
    </row>
    <row r="775" spans="1:99" ht="16" customHeight="1" x14ac:dyDescent="0.35">
      <c r="A775" s="12" t="s">
        <v>1814</v>
      </c>
      <c r="B775" s="12" t="s">
        <v>925</v>
      </c>
      <c r="E775" s="37">
        <v>3700838</v>
      </c>
      <c r="G775" s="37" t="s">
        <v>1505</v>
      </c>
      <c r="I775" s="37"/>
      <c r="K775" s="37"/>
      <c r="M775" s="37">
        <v>3119814</v>
      </c>
      <c r="N775" s="12">
        <v>0.04</v>
      </c>
      <c r="O775" s="37"/>
      <c r="R775" s="37"/>
      <c r="T775" s="37">
        <v>0</v>
      </c>
      <c r="U775" s="12">
        <v>0</v>
      </c>
      <c r="V775" s="37"/>
      <c r="X775" s="37"/>
      <c r="Z775" s="37"/>
      <c r="AB775" s="37"/>
      <c r="AD775" s="37"/>
      <c r="AF775" s="37"/>
      <c r="AH775" s="37"/>
      <c r="AN775" s="37">
        <v>581024</v>
      </c>
      <c r="AO775" s="12">
        <v>0.01</v>
      </c>
      <c r="AP775" s="37"/>
      <c r="AR775" s="37"/>
      <c r="AT775" s="37"/>
      <c r="AV775" s="37"/>
      <c r="AX775" s="37"/>
      <c r="BB775" s="12">
        <v>24867</v>
      </c>
      <c r="BI775" s="12">
        <v>3450</v>
      </c>
      <c r="BK775" s="12">
        <v>0</v>
      </c>
      <c r="BY775" s="12">
        <v>0</v>
      </c>
      <c r="CC775" s="12">
        <v>0</v>
      </c>
      <c r="CE775" s="12">
        <v>0</v>
      </c>
      <c r="CG775" s="12" t="s">
        <v>929</v>
      </c>
      <c r="CH775" s="12">
        <v>20.331</v>
      </c>
      <c r="CI775" s="12" t="s">
        <v>1815</v>
      </c>
      <c r="CJ775" s="12" t="s">
        <v>1015</v>
      </c>
      <c r="CK775" s="12" t="s">
        <v>932</v>
      </c>
      <c r="CL775" s="37">
        <v>8604784504</v>
      </c>
      <c r="CN775" s="12" t="s">
        <v>1509</v>
      </c>
      <c r="CS775" s="12"/>
      <c r="CT775" s="36" t="str">
        <f t="shared" si="12"/>
        <v>1bn - 50bn</v>
      </c>
      <c r="CU775" s="36" t="str">
        <f>VLOOKUP(CK775,Mapping!B:C,2,FALSE)</f>
        <v>US/CA</v>
      </c>
    </row>
    <row r="776" spans="1:99" ht="16" customHeight="1" x14ac:dyDescent="0.35">
      <c r="A776" s="12" t="s">
        <v>1816</v>
      </c>
      <c r="B776" s="12" t="s">
        <v>925</v>
      </c>
      <c r="E776" s="37">
        <v>640258</v>
      </c>
      <c r="G776" s="37" t="s">
        <v>1505</v>
      </c>
      <c r="I776" s="37"/>
      <c r="K776" s="37"/>
      <c r="M776" s="37"/>
      <c r="O776" s="37"/>
      <c r="R776" s="37"/>
      <c r="T776" s="37"/>
      <c r="V776" s="37"/>
      <c r="X776" s="37"/>
      <c r="Z776" s="37"/>
      <c r="AB776" s="37"/>
      <c r="AD776" s="37"/>
      <c r="AF776" s="37"/>
      <c r="AH776" s="37"/>
      <c r="AN776" s="37"/>
      <c r="AP776" s="37">
        <v>640258</v>
      </c>
      <c r="AQ776" s="12">
        <v>0.02</v>
      </c>
      <c r="AR776" s="37"/>
      <c r="AT776" s="37"/>
      <c r="AV776" s="37"/>
      <c r="AX776" s="37"/>
      <c r="BH776" s="12">
        <v>2773</v>
      </c>
      <c r="BV776" s="12">
        <v>0</v>
      </c>
      <c r="CG776" s="12" t="s">
        <v>934</v>
      </c>
      <c r="CH776" s="12">
        <v>19.594000000000001</v>
      </c>
      <c r="CI776" s="12" t="s">
        <v>1817</v>
      </c>
      <c r="CJ776" s="12" t="s">
        <v>1140</v>
      </c>
      <c r="CK776" s="12" t="s">
        <v>932</v>
      </c>
      <c r="CL776" s="37">
        <v>3658387003</v>
      </c>
      <c r="CN776" s="12" t="s">
        <v>1509</v>
      </c>
      <c r="CS776" s="12"/>
      <c r="CT776" s="36" t="str">
        <f t="shared" si="12"/>
        <v>1bn - 50bn</v>
      </c>
      <c r="CU776" s="36" t="str">
        <f>VLOOKUP(CK776,Mapping!B:C,2,FALSE)</f>
        <v>US/CA</v>
      </c>
    </row>
    <row r="777" spans="1:99" ht="16" customHeight="1" x14ac:dyDescent="0.35">
      <c r="A777" s="12" t="s">
        <v>1818</v>
      </c>
      <c r="B777" s="12" t="s">
        <v>933</v>
      </c>
      <c r="E777" s="37">
        <v>56600</v>
      </c>
      <c r="G777" s="37" t="s">
        <v>1505</v>
      </c>
      <c r="I777" s="37"/>
      <c r="K777" s="37"/>
      <c r="M777" s="37"/>
      <c r="O777" s="37"/>
      <c r="R777" s="37"/>
      <c r="T777" s="37"/>
      <c r="V777" s="37"/>
      <c r="X777" s="37"/>
      <c r="Z777" s="37"/>
      <c r="AB777" s="37"/>
      <c r="AD777" s="37"/>
      <c r="AF777" s="37"/>
      <c r="AH777" s="37"/>
      <c r="AN777" s="37">
        <v>0</v>
      </c>
      <c r="AO777" s="12">
        <v>0</v>
      </c>
      <c r="AP777" s="37"/>
      <c r="AR777" s="37"/>
      <c r="AT777" s="37"/>
      <c r="AV777" s="37">
        <v>56600</v>
      </c>
      <c r="AW777" s="12">
        <v>0.1</v>
      </c>
      <c r="AX777" s="37"/>
      <c r="BI777" s="12">
        <v>0</v>
      </c>
      <c r="BL777" s="12">
        <v>20000</v>
      </c>
      <c r="BY777" s="12">
        <v>0</v>
      </c>
      <c r="CA777" s="12">
        <v>0.02</v>
      </c>
      <c r="CG777" s="12" t="s">
        <v>940</v>
      </c>
      <c r="CH777" s="12">
        <v>52.988999999999997</v>
      </c>
      <c r="CI777" s="12" t="s">
        <v>1077</v>
      </c>
      <c r="CJ777" s="12"/>
      <c r="CK777" s="12" t="s">
        <v>1078</v>
      </c>
      <c r="CL777" s="37">
        <v>54982892</v>
      </c>
      <c r="CN777" s="12" t="s">
        <v>1506</v>
      </c>
      <c r="CS777" s="12"/>
      <c r="CT777" s="36" t="str">
        <f t="shared" si="12"/>
        <v>500mn</v>
      </c>
      <c r="CU777" s="36" t="str">
        <f>VLOOKUP(CK777,Mapping!B:C,2,FALSE)</f>
        <v>EU</v>
      </c>
    </row>
    <row r="778" spans="1:99" ht="16" customHeight="1" x14ac:dyDescent="0.35">
      <c r="A778" s="12" t="s">
        <v>1819</v>
      </c>
      <c r="B778" s="12" t="s">
        <v>925</v>
      </c>
      <c r="E778" s="37">
        <v>14522</v>
      </c>
      <c r="G778" s="37" t="s">
        <v>1505</v>
      </c>
      <c r="I778" s="37"/>
      <c r="K778" s="37"/>
      <c r="M778" s="37"/>
      <c r="O778" s="37"/>
      <c r="Q778" s="12">
        <v>115</v>
      </c>
      <c r="R778" s="37"/>
      <c r="T778" s="37"/>
      <c r="V778" s="37"/>
      <c r="X778" s="37"/>
      <c r="Z778" s="37"/>
      <c r="AB778" s="37"/>
      <c r="AD778" s="37"/>
      <c r="AF778" s="37"/>
      <c r="AH778" s="37">
        <v>14522</v>
      </c>
      <c r="AI778" s="12">
        <v>0.01</v>
      </c>
      <c r="AN778" s="37"/>
      <c r="AP778" s="37"/>
      <c r="AR778" s="37"/>
      <c r="AT778" s="37"/>
      <c r="AV778" s="37"/>
      <c r="AX778" s="37"/>
      <c r="BQ778" s="12">
        <v>0</v>
      </c>
      <c r="CG778" s="12" t="s">
        <v>934</v>
      </c>
      <c r="CH778" s="12">
        <v>27.536000000000001</v>
      </c>
      <c r="CI778" s="12" t="s">
        <v>1820</v>
      </c>
      <c r="CJ778" s="12" t="s">
        <v>1130</v>
      </c>
      <c r="CK778" s="12" t="s">
        <v>932</v>
      </c>
      <c r="CL778" s="37">
        <v>117987830</v>
      </c>
      <c r="CN778" s="12" t="s">
        <v>1509</v>
      </c>
      <c r="CS778" s="12"/>
      <c r="CT778" s="36" t="str">
        <f t="shared" si="12"/>
        <v>500mn</v>
      </c>
      <c r="CU778" s="36" t="str">
        <f>VLOOKUP(CK778,Mapping!B:C,2,FALSE)</f>
        <v>US/CA</v>
      </c>
    </row>
    <row r="779" spans="1:99" ht="16" customHeight="1" x14ac:dyDescent="0.35">
      <c r="A779" s="12" t="s">
        <v>1821</v>
      </c>
      <c r="B779" s="12" t="s">
        <v>925</v>
      </c>
      <c r="E779" s="37">
        <v>210516</v>
      </c>
      <c r="G779" s="37" t="s">
        <v>1505</v>
      </c>
      <c r="I779" s="37"/>
      <c r="K779" s="37"/>
      <c r="M779" s="37"/>
      <c r="O779" s="37"/>
      <c r="R779" s="37"/>
      <c r="T779" s="37">
        <v>0</v>
      </c>
      <c r="U779" s="12">
        <v>0</v>
      </c>
      <c r="V779" s="37"/>
      <c r="X779" s="37"/>
      <c r="Z779" s="37"/>
      <c r="AB779" s="37"/>
      <c r="AD779" s="37"/>
      <c r="AF779" s="37"/>
      <c r="AH779" s="37"/>
      <c r="AN779" s="37">
        <v>210516</v>
      </c>
      <c r="AO779" s="12">
        <v>0.02</v>
      </c>
      <c r="AP779" s="37"/>
      <c r="AR779" s="37"/>
      <c r="AT779" s="37"/>
      <c r="AV779" s="37"/>
      <c r="AX779" s="37"/>
      <c r="BI779" s="12">
        <v>1250</v>
      </c>
      <c r="BK779" s="12">
        <v>0</v>
      </c>
      <c r="BY779" s="12">
        <v>0</v>
      </c>
      <c r="CE779" s="12">
        <v>0</v>
      </c>
      <c r="CG779" s="12" t="s">
        <v>934</v>
      </c>
      <c r="CH779" s="12">
        <v>87.161000000000001</v>
      </c>
      <c r="CI779" s="12" t="s">
        <v>1822</v>
      </c>
      <c r="CJ779" s="12" t="s">
        <v>1017</v>
      </c>
      <c r="CK779" s="12" t="s">
        <v>932</v>
      </c>
      <c r="CL779" s="37">
        <v>1062494451</v>
      </c>
      <c r="CN779" s="12" t="s">
        <v>1509</v>
      </c>
      <c r="CS779" s="12"/>
      <c r="CT779" s="36" t="str">
        <f t="shared" si="12"/>
        <v>1bn - 50bn</v>
      </c>
      <c r="CU779" s="36" t="str">
        <f>VLOOKUP(CK779,Mapping!B:C,2,FALSE)</f>
        <v>US/CA</v>
      </c>
    </row>
    <row r="780" spans="1:99" ht="16" customHeight="1" x14ac:dyDescent="0.35">
      <c r="A780" s="12" t="s">
        <v>509</v>
      </c>
      <c r="B780" s="12" t="s">
        <v>933</v>
      </c>
      <c r="E780" s="37">
        <v>105178273</v>
      </c>
      <c r="F780" s="12">
        <v>18450</v>
      </c>
      <c r="G780" s="37" t="s">
        <v>1505</v>
      </c>
      <c r="I780" s="37">
        <v>1172159</v>
      </c>
      <c r="J780" s="12">
        <v>0.01</v>
      </c>
      <c r="K780" s="37">
        <v>58397871</v>
      </c>
      <c r="L780" s="12">
        <v>0.28000000000000003</v>
      </c>
      <c r="M780" s="37">
        <v>1365883</v>
      </c>
      <c r="N780" s="12">
        <v>0.01</v>
      </c>
      <c r="O780" s="37">
        <v>14323196</v>
      </c>
      <c r="P780" s="12">
        <v>7.0000000000000007E-2</v>
      </c>
      <c r="Q780" s="12">
        <v>1085</v>
      </c>
      <c r="R780" s="37"/>
      <c r="T780" s="37"/>
      <c r="V780" s="37"/>
      <c r="X780" s="37"/>
      <c r="Z780" s="37"/>
      <c r="AB780" s="37">
        <v>592307</v>
      </c>
      <c r="AC780" s="12">
        <v>0</v>
      </c>
      <c r="AD780" s="37"/>
      <c r="AF780" s="37"/>
      <c r="AH780" s="37">
        <v>147256</v>
      </c>
      <c r="AI780" s="12">
        <v>0</v>
      </c>
      <c r="AJ780" s="12">
        <v>41000</v>
      </c>
      <c r="AL780" s="12">
        <v>759150</v>
      </c>
      <c r="AM780" s="12">
        <v>5200488</v>
      </c>
      <c r="AN780" s="37">
        <v>728385</v>
      </c>
      <c r="AO780" s="12">
        <v>0</v>
      </c>
      <c r="AP780" s="37">
        <v>14445171</v>
      </c>
      <c r="AQ780" s="12">
        <v>7.0000000000000007E-2</v>
      </c>
      <c r="AR780" s="37"/>
      <c r="AT780" s="37"/>
      <c r="AV780" s="37"/>
      <c r="AX780" s="37">
        <v>14006045</v>
      </c>
      <c r="AY780" s="12">
        <v>7.0000000000000007E-2</v>
      </c>
      <c r="BB780" s="12">
        <v>10887</v>
      </c>
      <c r="BG780" s="12">
        <v>805234</v>
      </c>
      <c r="BH780" s="12">
        <v>62563</v>
      </c>
      <c r="BI780" s="12">
        <v>4325</v>
      </c>
      <c r="BO780" s="12">
        <v>0</v>
      </c>
      <c r="BQ780" s="12">
        <v>0</v>
      </c>
      <c r="BR780" s="12">
        <v>0</v>
      </c>
      <c r="BS780" s="12">
        <v>0.01</v>
      </c>
      <c r="BU780" s="12">
        <v>0</v>
      </c>
      <c r="BV780" s="12">
        <v>0.05</v>
      </c>
      <c r="BW780" s="12">
        <v>0.22</v>
      </c>
      <c r="BY780" s="12">
        <v>0</v>
      </c>
      <c r="CC780" s="12">
        <v>0</v>
      </c>
      <c r="CG780" s="12" t="s">
        <v>940</v>
      </c>
      <c r="CH780" s="12">
        <v>25.302</v>
      </c>
      <c r="CI780" s="12" t="s">
        <v>1003</v>
      </c>
      <c r="CJ780" s="12"/>
      <c r="CK780" s="12" t="s">
        <v>954</v>
      </c>
      <c r="CL780" s="37">
        <v>20329201248</v>
      </c>
      <c r="CN780" s="12" t="s">
        <v>1509</v>
      </c>
      <c r="CS780" s="12"/>
      <c r="CT780" s="36" t="str">
        <f t="shared" si="12"/>
        <v>1bn - 50bn</v>
      </c>
      <c r="CU780" s="36" t="str">
        <f>VLOOKUP(CK780,Mapping!B:C,2,FALSE)</f>
        <v>EU</v>
      </c>
    </row>
    <row r="781" spans="1:99" ht="16" customHeight="1" x14ac:dyDescent="0.35">
      <c r="A781" s="12" t="s">
        <v>1823</v>
      </c>
      <c r="B781" s="12" t="s">
        <v>933</v>
      </c>
      <c r="E781" s="37">
        <v>251441661</v>
      </c>
      <c r="G781" s="37" t="s">
        <v>1505</v>
      </c>
      <c r="I781" s="37"/>
      <c r="K781" s="37">
        <v>150044171</v>
      </c>
      <c r="L781" s="12">
        <v>0.8</v>
      </c>
      <c r="M781" s="37"/>
      <c r="O781" s="37">
        <v>89952723</v>
      </c>
      <c r="P781" s="12">
        <v>0.48</v>
      </c>
      <c r="R781" s="37">
        <v>10134377</v>
      </c>
      <c r="S781" s="12">
        <v>0.05</v>
      </c>
      <c r="T781" s="37"/>
      <c r="V781" s="37"/>
      <c r="X781" s="37"/>
      <c r="Z781" s="37"/>
      <c r="AB781" s="37"/>
      <c r="AD781" s="37"/>
      <c r="AF781" s="37"/>
      <c r="AH781" s="37"/>
      <c r="AL781" s="12">
        <v>4901699</v>
      </c>
      <c r="AM781" s="12">
        <v>454400</v>
      </c>
      <c r="AN781" s="37"/>
      <c r="AP781" s="37"/>
      <c r="AR781" s="37"/>
      <c r="AT781" s="37"/>
      <c r="AV781" s="37"/>
      <c r="AX781" s="37">
        <v>1310390</v>
      </c>
      <c r="AY781" s="12">
        <v>0.01</v>
      </c>
      <c r="AZ781" s="12">
        <v>763409</v>
      </c>
      <c r="BG781" s="12">
        <v>1949184</v>
      </c>
      <c r="BS781" s="12">
        <v>0.02</v>
      </c>
      <c r="BU781" s="12">
        <v>0.03</v>
      </c>
      <c r="BW781" s="12">
        <v>0.02</v>
      </c>
      <c r="BX781" s="12">
        <v>0.01</v>
      </c>
      <c r="CG781" s="12" t="s">
        <v>940</v>
      </c>
      <c r="CH781" s="12">
        <v>71.588999999999999</v>
      </c>
      <c r="CI781" s="12" t="s">
        <v>977</v>
      </c>
      <c r="CJ781" s="12"/>
      <c r="CK781" s="12" t="s">
        <v>927</v>
      </c>
      <c r="CL781" s="37">
        <v>19437006477</v>
      </c>
      <c r="CN781" s="12" t="s">
        <v>1506</v>
      </c>
      <c r="CS781" s="12"/>
      <c r="CT781" s="36" t="str">
        <f t="shared" si="12"/>
        <v>1bn - 50bn</v>
      </c>
      <c r="CU781" s="36" t="str">
        <f>VLOOKUP(CK781,Mapping!B:C,2,FALSE)</f>
        <v>CN</v>
      </c>
    </row>
    <row r="782" spans="1:99" ht="16" customHeight="1" x14ac:dyDescent="0.35">
      <c r="A782" s="12" t="s">
        <v>141</v>
      </c>
      <c r="B782" s="12" t="s">
        <v>933</v>
      </c>
      <c r="E782" s="37">
        <v>347930568</v>
      </c>
      <c r="F782" s="12">
        <v>541515</v>
      </c>
      <c r="G782" s="37" t="s">
        <v>1505</v>
      </c>
      <c r="I782" s="37">
        <v>26316255</v>
      </c>
      <c r="J782" s="12">
        <v>0.18</v>
      </c>
      <c r="K782" s="37">
        <v>144960526</v>
      </c>
      <c r="L782" s="12">
        <v>0.99</v>
      </c>
      <c r="M782" s="37">
        <v>2265808</v>
      </c>
      <c r="N782" s="12">
        <v>0.02</v>
      </c>
      <c r="O782" s="37">
        <v>52171138</v>
      </c>
      <c r="P782" s="12">
        <v>0.36</v>
      </c>
      <c r="Q782" s="12">
        <v>12184</v>
      </c>
      <c r="R782" s="37">
        <v>11172251</v>
      </c>
      <c r="S782" s="12">
        <v>0.08</v>
      </c>
      <c r="T782" s="37"/>
      <c r="V782" s="37">
        <v>25017488</v>
      </c>
      <c r="W782" s="12">
        <v>0.17</v>
      </c>
      <c r="X782" s="37">
        <v>12776485</v>
      </c>
      <c r="Y782" s="12">
        <v>0.09</v>
      </c>
      <c r="Z782" s="37"/>
      <c r="AB782" s="37">
        <v>1185394</v>
      </c>
      <c r="AC782" s="12">
        <v>0.01</v>
      </c>
      <c r="AD782" s="37"/>
      <c r="AF782" s="37">
        <v>1625685</v>
      </c>
      <c r="AG782" s="12">
        <v>0.01</v>
      </c>
      <c r="AH782" s="37">
        <v>1538596</v>
      </c>
      <c r="AI782" s="12">
        <v>0.01</v>
      </c>
      <c r="AJ782" s="12">
        <v>82054</v>
      </c>
      <c r="AK782" s="12">
        <v>1149748</v>
      </c>
      <c r="AL782" s="12">
        <v>3435316</v>
      </c>
      <c r="AM782" s="12">
        <v>880640</v>
      </c>
      <c r="AN782" s="37">
        <v>54532065</v>
      </c>
      <c r="AO782" s="12">
        <v>0.37</v>
      </c>
      <c r="AP782" s="37">
        <v>6896915</v>
      </c>
      <c r="AQ782" s="12">
        <v>0.05</v>
      </c>
      <c r="AR782" s="37">
        <v>5449001</v>
      </c>
      <c r="AS782" s="12">
        <v>0.04</v>
      </c>
      <c r="AT782" s="37"/>
      <c r="AV782" s="37"/>
      <c r="AX782" s="37">
        <v>2022961</v>
      </c>
      <c r="AY782" s="12">
        <v>0.01</v>
      </c>
      <c r="AZ782" s="12">
        <v>1055377</v>
      </c>
      <c r="BA782" s="12">
        <v>125039</v>
      </c>
      <c r="BB782" s="12">
        <v>18060</v>
      </c>
      <c r="BE782" s="12">
        <v>146125</v>
      </c>
      <c r="BF782" s="12">
        <v>120516</v>
      </c>
      <c r="BG782" s="12">
        <v>2346863</v>
      </c>
      <c r="BH782" s="12">
        <v>29871</v>
      </c>
      <c r="BI782" s="12">
        <v>323800</v>
      </c>
      <c r="BM782" s="12">
        <v>0.16</v>
      </c>
      <c r="BO782" s="12">
        <v>0.08</v>
      </c>
      <c r="BP782" s="12">
        <v>0.01</v>
      </c>
      <c r="BQ782" s="12">
        <v>0</v>
      </c>
      <c r="BR782" s="12">
        <v>0</v>
      </c>
      <c r="BS782" s="12">
        <v>0.03</v>
      </c>
      <c r="BT782" s="12">
        <v>0.04</v>
      </c>
      <c r="BU782" s="12">
        <v>0.02</v>
      </c>
      <c r="BV782" s="12">
        <v>0.03</v>
      </c>
      <c r="BW782" s="12">
        <v>0.04</v>
      </c>
      <c r="BX782" s="12">
        <v>0.02</v>
      </c>
      <c r="BY782" s="12">
        <v>0.04</v>
      </c>
      <c r="BZ782" s="12">
        <v>0</v>
      </c>
      <c r="CC782" s="12">
        <v>0</v>
      </c>
      <c r="CG782" s="12" t="s">
        <v>980</v>
      </c>
      <c r="CH782" s="12">
        <v>29.728000000000002</v>
      </c>
      <c r="CI782" s="12" t="s">
        <v>1030</v>
      </c>
      <c r="CJ782" s="12"/>
      <c r="CK782" s="12" t="s">
        <v>970</v>
      </c>
      <c r="CL782" s="37">
        <v>14622473589</v>
      </c>
      <c r="CN782" s="12" t="s">
        <v>1506</v>
      </c>
      <c r="CS782" s="12"/>
      <c r="CT782" s="36" t="str">
        <f t="shared" si="12"/>
        <v>1bn - 50bn</v>
      </c>
      <c r="CU782" s="36" t="str">
        <f>VLOOKUP(CK782,Mapping!B:C,2,FALSE)</f>
        <v>EU</v>
      </c>
    </row>
    <row r="783" spans="1:99" ht="16" customHeight="1" x14ac:dyDescent="0.35">
      <c r="A783" s="12" t="s">
        <v>1824</v>
      </c>
      <c r="B783" s="12" t="s">
        <v>925</v>
      </c>
      <c r="E783" s="37">
        <v>93600</v>
      </c>
      <c r="G783" s="37" t="s">
        <v>1505</v>
      </c>
      <c r="I783" s="37"/>
      <c r="K783" s="37"/>
      <c r="M783" s="37">
        <v>93600</v>
      </c>
      <c r="N783" s="12">
        <v>1.2</v>
      </c>
      <c r="O783" s="37"/>
      <c r="R783" s="37"/>
      <c r="T783" s="37"/>
      <c r="V783" s="37"/>
      <c r="X783" s="37"/>
      <c r="Z783" s="37"/>
      <c r="AB783" s="37"/>
      <c r="AD783" s="37"/>
      <c r="AF783" s="37"/>
      <c r="AH783" s="37"/>
      <c r="AN783" s="37"/>
      <c r="AP783" s="37"/>
      <c r="AR783" s="37"/>
      <c r="AT783" s="37"/>
      <c r="AV783" s="37"/>
      <c r="AX783" s="37"/>
      <c r="BB783" s="12">
        <v>1300</v>
      </c>
      <c r="CC783" s="12">
        <v>0</v>
      </c>
      <c r="CG783" s="12"/>
      <c r="CH783" s="12">
        <v>7.5</v>
      </c>
      <c r="CI783" s="12" t="s">
        <v>953</v>
      </c>
      <c r="CJ783" s="12"/>
      <c r="CK783" s="12" t="s">
        <v>954</v>
      </c>
      <c r="CL783" s="37">
        <v>8570010</v>
      </c>
      <c r="CN783" s="12" t="s">
        <v>1506</v>
      </c>
      <c r="CS783" s="12"/>
      <c r="CT783" s="36" t="str">
        <f t="shared" si="12"/>
        <v>500mn</v>
      </c>
      <c r="CU783" s="36" t="str">
        <f>VLOOKUP(CK783,Mapping!B:C,2,FALSE)</f>
        <v>EU</v>
      </c>
    </row>
    <row r="784" spans="1:99" ht="16" customHeight="1" x14ac:dyDescent="0.35">
      <c r="A784" s="12" t="s">
        <v>1825</v>
      </c>
      <c r="B784" s="12" t="s">
        <v>925</v>
      </c>
      <c r="E784" s="37">
        <v>635758</v>
      </c>
      <c r="G784" s="37" t="s">
        <v>1505</v>
      </c>
      <c r="I784" s="37"/>
      <c r="K784" s="37"/>
      <c r="M784" s="37"/>
      <c r="O784" s="37"/>
      <c r="R784" s="37"/>
      <c r="T784" s="37"/>
      <c r="V784" s="37"/>
      <c r="X784" s="37"/>
      <c r="Z784" s="37"/>
      <c r="AB784" s="37"/>
      <c r="AD784" s="37"/>
      <c r="AF784" s="37"/>
      <c r="AH784" s="37"/>
      <c r="AN784" s="37">
        <v>635758</v>
      </c>
      <c r="AO784" s="12">
        <v>0.55000000000000004</v>
      </c>
      <c r="AP784" s="37"/>
      <c r="AR784" s="37"/>
      <c r="AT784" s="37"/>
      <c r="AV784" s="37"/>
      <c r="AX784" s="37"/>
      <c r="BI784" s="12">
        <v>3775</v>
      </c>
      <c r="BY784" s="12">
        <v>0</v>
      </c>
      <c r="CG784" s="12" t="s">
        <v>940</v>
      </c>
      <c r="CH784" s="12">
        <v>31.5</v>
      </c>
      <c r="CI784" s="12" t="s">
        <v>1826</v>
      </c>
      <c r="CJ784" s="12"/>
      <c r="CK784" s="12" t="s">
        <v>1010</v>
      </c>
      <c r="CL784" s="37">
        <v>118465410</v>
      </c>
      <c r="CN784" s="12" t="s">
        <v>1506</v>
      </c>
      <c r="CS784" s="12"/>
      <c r="CT784" s="36" t="str">
        <f t="shared" si="12"/>
        <v>500mn</v>
      </c>
      <c r="CU784" s="36" t="str">
        <f>VLOOKUP(CK784,Mapping!B:C,2,FALSE)</f>
        <v>Africa</v>
      </c>
    </row>
    <row r="785" spans="1:99" ht="16" customHeight="1" x14ac:dyDescent="0.35">
      <c r="A785" s="12" t="s">
        <v>1827</v>
      </c>
      <c r="B785" s="12" t="s">
        <v>925</v>
      </c>
      <c r="E785" s="37">
        <v>5937403</v>
      </c>
      <c r="G785" s="37" t="s">
        <v>1505</v>
      </c>
      <c r="I785" s="37"/>
      <c r="K785" s="37"/>
      <c r="M785" s="37">
        <v>1651305</v>
      </c>
      <c r="N785" s="12">
        <v>0.01</v>
      </c>
      <c r="O785" s="37"/>
      <c r="Q785" s="12">
        <v>3706</v>
      </c>
      <c r="R785" s="37"/>
      <c r="T785" s="37"/>
      <c r="V785" s="37"/>
      <c r="X785" s="37">
        <v>1771290</v>
      </c>
      <c r="Y785" s="12">
        <v>0.01</v>
      </c>
      <c r="Z785" s="37"/>
      <c r="AB785" s="37"/>
      <c r="AD785" s="37"/>
      <c r="AF785" s="37"/>
      <c r="AH785" s="37">
        <v>467994</v>
      </c>
      <c r="AI785" s="12">
        <v>0</v>
      </c>
      <c r="AN785" s="37">
        <v>1806227</v>
      </c>
      <c r="AO785" s="12">
        <v>0.01</v>
      </c>
      <c r="AP785" s="37">
        <v>240587</v>
      </c>
      <c r="AQ785" s="12">
        <v>0</v>
      </c>
      <c r="AR785" s="37"/>
      <c r="AT785" s="37"/>
      <c r="AV785" s="37"/>
      <c r="AX785" s="37"/>
      <c r="BA785" s="12">
        <v>17335</v>
      </c>
      <c r="BB785" s="12">
        <v>13162</v>
      </c>
      <c r="BH785" s="12">
        <v>1042</v>
      </c>
      <c r="BI785" s="12">
        <v>10725</v>
      </c>
      <c r="BQ785" s="12">
        <v>0</v>
      </c>
      <c r="BV785" s="12">
        <v>0</v>
      </c>
      <c r="BY785" s="12">
        <v>0</v>
      </c>
      <c r="BZ785" s="12">
        <v>0</v>
      </c>
      <c r="CC785" s="12">
        <v>0</v>
      </c>
      <c r="CG785" s="12" t="s">
        <v>991</v>
      </c>
      <c r="CH785" s="12">
        <v>46.466000000000001</v>
      </c>
      <c r="CI785" s="12" t="s">
        <v>1828</v>
      </c>
      <c r="CJ785" s="12" t="s">
        <v>1149</v>
      </c>
      <c r="CK785" s="12" t="s">
        <v>932</v>
      </c>
      <c r="CL785" s="37">
        <v>17173850128</v>
      </c>
      <c r="CN785" s="12" t="s">
        <v>1534</v>
      </c>
      <c r="CS785" s="12"/>
      <c r="CT785" s="36" t="str">
        <f t="shared" si="12"/>
        <v>1bn - 50bn</v>
      </c>
      <c r="CU785" s="36" t="str">
        <f>VLOOKUP(CK785,Mapping!B:C,2,FALSE)</f>
        <v>US/CA</v>
      </c>
    </row>
    <row r="786" spans="1:99" ht="16" customHeight="1" x14ac:dyDescent="0.35">
      <c r="A786" s="12" t="s">
        <v>1829</v>
      </c>
      <c r="B786" s="12" t="s">
        <v>925</v>
      </c>
      <c r="E786" s="37">
        <v>555752</v>
      </c>
      <c r="G786" s="37" t="s">
        <v>1505</v>
      </c>
      <c r="I786" s="37"/>
      <c r="K786" s="37"/>
      <c r="M786" s="37"/>
      <c r="O786" s="37"/>
      <c r="R786" s="37"/>
      <c r="T786" s="37"/>
      <c r="V786" s="37"/>
      <c r="X786" s="37"/>
      <c r="Z786" s="37"/>
      <c r="AB786" s="37"/>
      <c r="AD786" s="37"/>
      <c r="AF786" s="37"/>
      <c r="AH786" s="37"/>
      <c r="AN786" s="37"/>
      <c r="AP786" s="37">
        <v>555752</v>
      </c>
      <c r="AQ786" s="12">
        <v>0.08</v>
      </c>
      <c r="AR786" s="37"/>
      <c r="AT786" s="37"/>
      <c r="AV786" s="37"/>
      <c r="AX786" s="37"/>
      <c r="BH786" s="12">
        <v>2407</v>
      </c>
      <c r="BV786" s="12">
        <v>0</v>
      </c>
      <c r="CG786" s="12" t="s">
        <v>929</v>
      </c>
      <c r="CH786" s="12">
        <v>17.18</v>
      </c>
      <c r="CI786" s="12" t="s">
        <v>1830</v>
      </c>
      <c r="CJ786" s="12" t="s">
        <v>931</v>
      </c>
      <c r="CK786" s="12" t="s">
        <v>932</v>
      </c>
      <c r="CL786" s="37">
        <v>713149554</v>
      </c>
      <c r="CN786" s="12" t="s">
        <v>1509</v>
      </c>
      <c r="CS786" s="12"/>
      <c r="CT786" s="36" t="str">
        <f t="shared" si="12"/>
        <v>500mn - 1bn</v>
      </c>
      <c r="CU786" s="36" t="str">
        <f>VLOOKUP(CK786,Mapping!B:C,2,FALSE)</f>
        <v>US/CA</v>
      </c>
    </row>
    <row r="787" spans="1:99" ht="16" customHeight="1" x14ac:dyDescent="0.35">
      <c r="A787" s="12" t="s">
        <v>1831</v>
      </c>
      <c r="B787" s="12" t="s">
        <v>925</v>
      </c>
      <c r="E787" s="37">
        <v>317936</v>
      </c>
      <c r="G787" s="37" t="s">
        <v>1505</v>
      </c>
      <c r="I787" s="37"/>
      <c r="K787" s="37"/>
      <c r="M787" s="37"/>
      <c r="O787" s="37"/>
      <c r="R787" s="37"/>
      <c r="T787" s="37"/>
      <c r="V787" s="37"/>
      <c r="X787" s="37"/>
      <c r="Z787" s="37"/>
      <c r="AB787" s="37"/>
      <c r="AD787" s="37"/>
      <c r="AF787" s="37"/>
      <c r="AH787" s="37"/>
      <c r="AN787" s="37"/>
      <c r="AP787" s="37">
        <v>317936</v>
      </c>
      <c r="AQ787" s="12">
        <v>0.2</v>
      </c>
      <c r="AR787" s="37"/>
      <c r="AT787" s="37"/>
      <c r="AV787" s="37"/>
      <c r="AX787" s="37"/>
      <c r="BH787" s="12">
        <v>1377</v>
      </c>
      <c r="BV787" s="12">
        <v>0</v>
      </c>
      <c r="CG787" s="12" t="s">
        <v>929</v>
      </c>
      <c r="CH787" s="12">
        <v>46.719000000000001</v>
      </c>
      <c r="CI787" s="12" t="s">
        <v>1277</v>
      </c>
      <c r="CJ787" s="12" t="s">
        <v>931</v>
      </c>
      <c r="CK787" s="12" t="s">
        <v>932</v>
      </c>
      <c r="CL787" s="37">
        <v>159648326</v>
      </c>
      <c r="CN787" s="12" t="s">
        <v>1506</v>
      </c>
      <c r="CS787" s="12"/>
      <c r="CT787" s="36" t="str">
        <f t="shared" si="12"/>
        <v>500mn</v>
      </c>
      <c r="CU787" s="36" t="str">
        <f>VLOOKUP(CK787,Mapping!B:C,2,FALSE)</f>
        <v>US/CA</v>
      </c>
    </row>
    <row r="788" spans="1:99" ht="16" customHeight="1" x14ac:dyDescent="0.35">
      <c r="A788" s="12" t="s">
        <v>1832</v>
      </c>
      <c r="B788" s="12" t="s">
        <v>925</v>
      </c>
      <c r="E788" s="37">
        <v>787330</v>
      </c>
      <c r="G788" s="37" t="s">
        <v>1505</v>
      </c>
      <c r="I788" s="37"/>
      <c r="K788" s="37"/>
      <c r="M788" s="37"/>
      <c r="O788" s="37"/>
      <c r="R788" s="37"/>
      <c r="T788" s="37"/>
      <c r="V788" s="37"/>
      <c r="X788" s="37"/>
      <c r="Z788" s="37"/>
      <c r="AB788" s="37"/>
      <c r="AD788" s="37"/>
      <c r="AF788" s="37"/>
      <c r="AH788" s="37"/>
      <c r="AN788" s="37">
        <v>787330</v>
      </c>
      <c r="AO788" s="12">
        <v>0.12</v>
      </c>
      <c r="AP788" s="37"/>
      <c r="AR788" s="37"/>
      <c r="AT788" s="37"/>
      <c r="AV788" s="37"/>
      <c r="AX788" s="37"/>
      <c r="BI788" s="12">
        <v>4675</v>
      </c>
      <c r="BY788" s="12">
        <v>0</v>
      </c>
      <c r="CG788" s="12" t="s">
        <v>996</v>
      </c>
      <c r="CH788" s="12">
        <v>28.995999999999999</v>
      </c>
      <c r="CI788" s="12" t="s">
        <v>1124</v>
      </c>
      <c r="CJ788" s="12" t="s">
        <v>1125</v>
      </c>
      <c r="CK788" s="12" t="s">
        <v>932</v>
      </c>
      <c r="CL788" s="37">
        <v>660618375</v>
      </c>
      <c r="CN788" s="12" t="s">
        <v>1509</v>
      </c>
      <c r="CS788" s="12"/>
      <c r="CT788" s="36" t="str">
        <f t="shared" si="12"/>
        <v>500mn - 1bn</v>
      </c>
      <c r="CU788" s="36" t="str">
        <f>VLOOKUP(CK788,Mapping!B:C,2,FALSE)</f>
        <v>US/CA</v>
      </c>
    </row>
    <row r="789" spans="1:99" ht="16" customHeight="1" x14ac:dyDescent="0.35">
      <c r="A789" s="12" t="s">
        <v>1833</v>
      </c>
      <c r="B789" s="12" t="s">
        <v>933</v>
      </c>
      <c r="E789" s="37">
        <v>1803812</v>
      </c>
      <c r="G789" s="37" t="s">
        <v>1505</v>
      </c>
      <c r="I789" s="37"/>
      <c r="K789" s="37"/>
      <c r="M789" s="37">
        <v>692288</v>
      </c>
      <c r="N789" s="12">
        <v>0.97</v>
      </c>
      <c r="O789" s="37"/>
      <c r="R789" s="37"/>
      <c r="T789" s="37"/>
      <c r="V789" s="37"/>
      <c r="X789" s="37"/>
      <c r="Z789" s="37"/>
      <c r="AB789" s="37"/>
      <c r="AD789" s="37"/>
      <c r="AF789" s="37"/>
      <c r="AH789" s="37"/>
      <c r="AN789" s="37">
        <v>1111524</v>
      </c>
      <c r="AO789" s="12">
        <v>1.55</v>
      </c>
      <c r="AP789" s="37"/>
      <c r="AR789" s="37"/>
      <c r="AT789" s="37"/>
      <c r="AV789" s="37"/>
      <c r="AX789" s="37"/>
      <c r="BB789" s="12">
        <v>5518</v>
      </c>
      <c r="BI789" s="12">
        <v>6600</v>
      </c>
      <c r="BY789" s="12">
        <v>0</v>
      </c>
      <c r="CC789" s="12">
        <v>0</v>
      </c>
      <c r="CG789" s="12" t="s">
        <v>929</v>
      </c>
      <c r="CH789" s="12">
        <v>60.502000000000002</v>
      </c>
      <c r="CI789" s="12" t="s">
        <v>1150</v>
      </c>
      <c r="CJ789" s="12"/>
      <c r="CK789" s="12" t="s">
        <v>1151</v>
      </c>
      <c r="CL789" s="37">
        <v>71502133</v>
      </c>
      <c r="CN789" s="12" t="s">
        <v>1506</v>
      </c>
      <c r="CS789" s="12"/>
      <c r="CT789" s="36" t="str">
        <f t="shared" si="12"/>
        <v>500mn</v>
      </c>
      <c r="CU789" s="36" t="str">
        <f>VLOOKUP(CK789,Mapping!B:C,2,FALSE)</f>
        <v>EU</v>
      </c>
    </row>
    <row r="790" spans="1:99" ht="16" customHeight="1" x14ac:dyDescent="0.35">
      <c r="A790" s="12" t="s">
        <v>1834</v>
      </c>
      <c r="B790" s="12" t="s">
        <v>925</v>
      </c>
      <c r="E790" s="37">
        <v>425242</v>
      </c>
      <c r="G790" s="37" t="s">
        <v>1505</v>
      </c>
      <c r="I790" s="37"/>
      <c r="K790" s="37"/>
      <c r="M790" s="37"/>
      <c r="O790" s="37"/>
      <c r="R790" s="37"/>
      <c r="T790" s="37"/>
      <c r="V790" s="37"/>
      <c r="X790" s="37"/>
      <c r="Z790" s="37"/>
      <c r="AB790" s="37"/>
      <c r="AD790" s="37"/>
      <c r="AF790" s="37"/>
      <c r="AH790" s="37"/>
      <c r="AN790" s="37">
        <v>425242</v>
      </c>
      <c r="AO790" s="12">
        <v>0.2</v>
      </c>
      <c r="AP790" s="37"/>
      <c r="AR790" s="37"/>
      <c r="AT790" s="37"/>
      <c r="AV790" s="37"/>
      <c r="AX790" s="37"/>
      <c r="BI790" s="12">
        <v>2525</v>
      </c>
      <c r="BY790" s="12">
        <v>0</v>
      </c>
      <c r="CG790" s="12" t="s">
        <v>996</v>
      </c>
      <c r="CH790" s="12">
        <v>15.286</v>
      </c>
      <c r="CI790" s="12" t="s">
        <v>945</v>
      </c>
      <c r="CJ790" s="12" t="s">
        <v>946</v>
      </c>
      <c r="CK790" s="12" t="s">
        <v>932</v>
      </c>
      <c r="CL790" s="37">
        <v>212352517</v>
      </c>
      <c r="CN790" s="12" t="s">
        <v>1509</v>
      </c>
      <c r="CS790" s="12"/>
      <c r="CT790" s="36" t="str">
        <f t="shared" si="12"/>
        <v>500mn</v>
      </c>
      <c r="CU790" s="36" t="str">
        <f>VLOOKUP(CK790,Mapping!B:C,2,FALSE)</f>
        <v>US/CA</v>
      </c>
    </row>
    <row r="791" spans="1:99" ht="16" customHeight="1" x14ac:dyDescent="0.35">
      <c r="A791" s="12" t="s">
        <v>1835</v>
      </c>
      <c r="B791" s="12" t="s">
        <v>933</v>
      </c>
      <c r="E791" s="37">
        <v>8904246</v>
      </c>
      <c r="G791" s="37" t="s">
        <v>1505</v>
      </c>
      <c r="I791" s="37"/>
      <c r="K791" s="37"/>
      <c r="M791" s="37"/>
      <c r="O791" s="37"/>
      <c r="Q791" s="12">
        <v>17684</v>
      </c>
      <c r="R791" s="37"/>
      <c r="T791" s="37"/>
      <c r="V791" s="37"/>
      <c r="X791" s="37"/>
      <c r="Z791" s="37"/>
      <c r="AB791" s="37"/>
      <c r="AD791" s="37"/>
      <c r="AF791" s="37"/>
      <c r="AH791" s="37">
        <v>2233136</v>
      </c>
      <c r="AI791" s="12">
        <v>0.03</v>
      </c>
      <c r="AN791" s="37">
        <v>5460785</v>
      </c>
      <c r="AO791" s="12">
        <v>0.06</v>
      </c>
      <c r="AP791" s="37">
        <v>1210325</v>
      </c>
      <c r="AQ791" s="12">
        <v>0.01</v>
      </c>
      <c r="AR791" s="37"/>
      <c r="AT791" s="37"/>
      <c r="AV791" s="37"/>
      <c r="AX791" s="37"/>
      <c r="BH791" s="12">
        <v>5242</v>
      </c>
      <c r="BI791" s="12">
        <v>32425</v>
      </c>
      <c r="BQ791" s="12">
        <v>0</v>
      </c>
      <c r="BV791" s="12">
        <v>0</v>
      </c>
      <c r="BY791" s="12">
        <v>0</v>
      </c>
      <c r="CG791" s="12" t="s">
        <v>940</v>
      </c>
      <c r="CH791" s="12">
        <v>19.850000000000001</v>
      </c>
      <c r="CI791" s="12" t="s">
        <v>960</v>
      </c>
      <c r="CJ791" s="12"/>
      <c r="CK791" s="12" t="s">
        <v>961</v>
      </c>
      <c r="CL791" s="37">
        <v>8406847322</v>
      </c>
      <c r="CN791" s="12" t="s">
        <v>1506</v>
      </c>
      <c r="CS791" s="12"/>
      <c r="CT791" s="36" t="str">
        <f t="shared" si="12"/>
        <v>1bn - 50bn</v>
      </c>
      <c r="CU791" s="36" t="str">
        <f>VLOOKUP(CK791,Mapping!B:C,2,FALSE)</f>
        <v>EU</v>
      </c>
    </row>
    <row r="792" spans="1:99" ht="16" customHeight="1" x14ac:dyDescent="0.35">
      <c r="A792" s="12" t="s">
        <v>1836</v>
      </c>
      <c r="B792" s="12" t="s">
        <v>925</v>
      </c>
      <c r="E792" s="37">
        <v>0</v>
      </c>
      <c r="G792" s="37" t="s">
        <v>1505</v>
      </c>
      <c r="I792" s="37"/>
      <c r="K792" s="37"/>
      <c r="M792" s="37"/>
      <c r="O792" s="37"/>
      <c r="R792" s="37"/>
      <c r="T792" s="37"/>
      <c r="V792" s="37"/>
      <c r="X792" s="37"/>
      <c r="Z792" s="37"/>
      <c r="AB792" s="37"/>
      <c r="AD792" s="37"/>
      <c r="AF792" s="37"/>
      <c r="AH792" s="37"/>
      <c r="AN792" s="37">
        <v>0</v>
      </c>
      <c r="AO792" s="12">
        <v>0</v>
      </c>
      <c r="AP792" s="37"/>
      <c r="AR792" s="37"/>
      <c r="AT792" s="37"/>
      <c r="AV792" s="37"/>
      <c r="AX792" s="37"/>
      <c r="BI792" s="12">
        <v>0</v>
      </c>
      <c r="BY792" s="12">
        <v>0</v>
      </c>
      <c r="CG792" s="12" t="s">
        <v>976</v>
      </c>
      <c r="CH792" s="12">
        <v>255.88200000000001</v>
      </c>
      <c r="CI792" s="12" t="s">
        <v>953</v>
      </c>
      <c r="CJ792" s="12"/>
      <c r="CK792" s="12" t="s">
        <v>954</v>
      </c>
      <c r="CL792" s="37">
        <v>633534950</v>
      </c>
      <c r="CN792" s="12" t="s">
        <v>1513</v>
      </c>
      <c r="CS792" s="12"/>
      <c r="CT792" s="36" t="str">
        <f t="shared" si="12"/>
        <v>500mn - 1bn</v>
      </c>
      <c r="CU792" s="36" t="str">
        <f>VLOOKUP(CK792,Mapping!B:C,2,FALSE)</f>
        <v>EU</v>
      </c>
    </row>
    <row r="793" spans="1:99" ht="16" customHeight="1" x14ac:dyDescent="0.35">
      <c r="A793" s="12" t="s">
        <v>1837</v>
      </c>
      <c r="B793" s="12" t="s">
        <v>925</v>
      </c>
      <c r="E793" s="37">
        <v>311976</v>
      </c>
      <c r="G793" s="37" t="s">
        <v>1505</v>
      </c>
      <c r="I793" s="37"/>
      <c r="K793" s="37"/>
      <c r="M793" s="37">
        <v>0</v>
      </c>
      <c r="N793" s="12">
        <v>0</v>
      </c>
      <c r="O793" s="37"/>
      <c r="R793" s="37"/>
      <c r="T793" s="37"/>
      <c r="V793" s="37"/>
      <c r="X793" s="37"/>
      <c r="Z793" s="37">
        <v>0</v>
      </c>
      <c r="AA793" s="12">
        <v>0</v>
      </c>
      <c r="AB793" s="37"/>
      <c r="AD793" s="37">
        <v>311976</v>
      </c>
      <c r="AE793" s="12">
        <v>2.38</v>
      </c>
      <c r="AF793" s="37"/>
      <c r="AH793" s="37"/>
      <c r="AN793" s="37"/>
      <c r="AP793" s="37"/>
      <c r="AR793" s="37"/>
      <c r="AT793" s="37"/>
      <c r="AV793" s="37"/>
      <c r="AX793" s="37"/>
      <c r="BB793" s="12">
        <v>0</v>
      </c>
      <c r="BC793" s="12">
        <v>0</v>
      </c>
      <c r="BJ793" s="12">
        <v>2800</v>
      </c>
      <c r="CB793" s="12">
        <v>0</v>
      </c>
      <c r="CC793" s="12">
        <v>0</v>
      </c>
      <c r="CD793" s="12">
        <v>0</v>
      </c>
      <c r="CG793" s="12" t="s">
        <v>976</v>
      </c>
      <c r="CH793" s="12">
        <v>254.53200000000001</v>
      </c>
      <c r="CI793" s="12" t="s">
        <v>1009</v>
      </c>
      <c r="CJ793" s="12"/>
      <c r="CK793" s="12" t="s">
        <v>1010</v>
      </c>
      <c r="CL793" s="37">
        <v>12875493</v>
      </c>
      <c r="CN793" s="12" t="s">
        <v>1513</v>
      </c>
      <c r="CS793" s="12"/>
      <c r="CT793" s="36" t="str">
        <f t="shared" si="12"/>
        <v>500mn</v>
      </c>
      <c r="CU793" s="36" t="str">
        <f>VLOOKUP(CK793,Mapping!B:C,2,FALSE)</f>
        <v>Africa</v>
      </c>
    </row>
    <row r="794" spans="1:99" ht="16" customHeight="1" x14ac:dyDescent="0.35">
      <c r="A794" s="12" t="s">
        <v>495</v>
      </c>
      <c r="B794" s="12" t="s">
        <v>933</v>
      </c>
      <c r="E794" s="37">
        <v>188953533</v>
      </c>
      <c r="F794" s="12">
        <v>20415</v>
      </c>
      <c r="G794" s="37" t="s">
        <v>1505</v>
      </c>
      <c r="I794" s="37">
        <v>1563303</v>
      </c>
      <c r="J794" s="12">
        <v>0.01</v>
      </c>
      <c r="K794" s="37">
        <v>153180151</v>
      </c>
      <c r="L794" s="12">
        <v>0.69</v>
      </c>
      <c r="M794" s="37">
        <v>695174</v>
      </c>
      <c r="N794" s="12">
        <v>0</v>
      </c>
      <c r="O794" s="37">
        <v>29880515</v>
      </c>
      <c r="P794" s="12">
        <v>0.14000000000000001</v>
      </c>
      <c r="Q794" s="12">
        <v>5420</v>
      </c>
      <c r="R794" s="37">
        <v>1222526</v>
      </c>
      <c r="S794" s="12">
        <v>0.01</v>
      </c>
      <c r="T794" s="37"/>
      <c r="V794" s="37">
        <v>0</v>
      </c>
      <c r="W794" s="12">
        <v>0</v>
      </c>
      <c r="X794" s="37">
        <v>0</v>
      </c>
      <c r="Y794" s="12">
        <v>0</v>
      </c>
      <c r="Z794" s="37"/>
      <c r="AB794" s="37">
        <v>751302</v>
      </c>
      <c r="AC794" s="12">
        <v>0</v>
      </c>
      <c r="AD794" s="37">
        <v>614036</v>
      </c>
      <c r="AE794" s="12">
        <v>0</v>
      </c>
      <c r="AF794" s="37"/>
      <c r="AH794" s="37">
        <v>684438</v>
      </c>
      <c r="AI794" s="12">
        <v>0</v>
      </c>
      <c r="AJ794" s="12">
        <v>34952</v>
      </c>
      <c r="AK794" s="12">
        <v>0</v>
      </c>
      <c r="AL794" s="12">
        <v>1967544</v>
      </c>
      <c r="AN794" s="37">
        <v>362088</v>
      </c>
      <c r="AO794" s="12">
        <v>0</v>
      </c>
      <c r="AP794" s="37"/>
      <c r="AR794" s="37"/>
      <c r="AT794" s="37"/>
      <c r="AV794" s="37"/>
      <c r="AX794" s="37"/>
      <c r="AZ794" s="12">
        <v>91053</v>
      </c>
      <c r="BA794" s="12">
        <v>0</v>
      </c>
      <c r="BB794" s="12">
        <v>5541</v>
      </c>
      <c r="BG794" s="12">
        <v>2479936</v>
      </c>
      <c r="BI794" s="12">
        <v>2150</v>
      </c>
      <c r="BJ794" s="12">
        <v>5511</v>
      </c>
      <c r="BO794" s="12">
        <v>0</v>
      </c>
      <c r="BQ794" s="12">
        <v>0</v>
      </c>
      <c r="BR794" s="12">
        <v>0</v>
      </c>
      <c r="BS794" s="12">
        <v>0.03</v>
      </c>
      <c r="BT794" s="12">
        <v>0</v>
      </c>
      <c r="BU794" s="12">
        <v>0.01</v>
      </c>
      <c r="BX794" s="12">
        <v>0</v>
      </c>
      <c r="BY794" s="12">
        <v>0</v>
      </c>
      <c r="BZ794" s="12">
        <v>0</v>
      </c>
      <c r="CB794" s="12">
        <v>0</v>
      </c>
      <c r="CC794" s="12">
        <v>0</v>
      </c>
      <c r="CG794" s="12" t="s">
        <v>929</v>
      </c>
      <c r="CH794" s="12">
        <v>80.924999999999997</v>
      </c>
      <c r="CI794" s="12" t="s">
        <v>983</v>
      </c>
      <c r="CJ794" s="12" t="s">
        <v>984</v>
      </c>
      <c r="CK794" s="12" t="s">
        <v>985</v>
      </c>
      <c r="CL794" s="37">
        <v>22062893084</v>
      </c>
      <c r="CN794" s="12" t="s">
        <v>1506</v>
      </c>
      <c r="CS794" s="12"/>
      <c r="CT794" s="36" t="str">
        <f t="shared" si="12"/>
        <v>1bn - 50bn</v>
      </c>
      <c r="CU794" s="36" t="str">
        <f>VLOOKUP(CK794,Mapping!B:C,2,FALSE)</f>
        <v>US/CA</v>
      </c>
    </row>
    <row r="795" spans="1:99" ht="16" customHeight="1" x14ac:dyDescent="0.35">
      <c r="A795" s="12" t="s">
        <v>1838</v>
      </c>
      <c r="B795" s="12" t="s">
        <v>925</v>
      </c>
      <c r="E795" s="37">
        <v>3119797</v>
      </c>
      <c r="G795" s="37" t="s">
        <v>1505</v>
      </c>
      <c r="I795" s="37"/>
      <c r="K795" s="37">
        <v>802726</v>
      </c>
      <c r="L795" s="12">
        <v>0.12</v>
      </c>
      <c r="M795" s="37">
        <v>816779</v>
      </c>
      <c r="N795" s="12">
        <v>0.12</v>
      </c>
      <c r="O795" s="37"/>
      <c r="Q795" s="12">
        <v>2388</v>
      </c>
      <c r="R795" s="37">
        <v>208296</v>
      </c>
      <c r="S795" s="12">
        <v>0.03</v>
      </c>
      <c r="T795" s="37"/>
      <c r="V795" s="37"/>
      <c r="X795" s="37">
        <v>343913</v>
      </c>
      <c r="Y795" s="12">
        <v>0.05</v>
      </c>
      <c r="Z795" s="37"/>
      <c r="AB795" s="37">
        <v>328206</v>
      </c>
      <c r="AC795" s="12">
        <v>0.05</v>
      </c>
      <c r="AD795" s="37"/>
      <c r="AF795" s="37">
        <v>98944</v>
      </c>
      <c r="AG795" s="12">
        <v>0.01</v>
      </c>
      <c r="AH795" s="37">
        <v>324099</v>
      </c>
      <c r="AI795" s="12">
        <v>0.05</v>
      </c>
      <c r="AJ795" s="12">
        <v>20143</v>
      </c>
      <c r="AN795" s="37">
        <v>196834</v>
      </c>
      <c r="AO795" s="12">
        <v>0.03</v>
      </c>
      <c r="AP795" s="37"/>
      <c r="AR795" s="37"/>
      <c r="AT795" s="37"/>
      <c r="AV795" s="37"/>
      <c r="AX795" s="37"/>
      <c r="AZ795" s="12">
        <v>13049</v>
      </c>
      <c r="BA795" s="12">
        <v>3286</v>
      </c>
      <c r="BB795" s="12">
        <v>7202</v>
      </c>
      <c r="BF795" s="12">
        <v>9307</v>
      </c>
      <c r="BG795" s="12">
        <v>10428</v>
      </c>
      <c r="BI795" s="12">
        <v>850</v>
      </c>
      <c r="BP795" s="12">
        <v>0</v>
      </c>
      <c r="BQ795" s="12">
        <v>0</v>
      </c>
      <c r="BR795" s="12">
        <v>0</v>
      </c>
      <c r="BS795" s="12">
        <v>0</v>
      </c>
      <c r="BX795" s="12">
        <v>0</v>
      </c>
      <c r="BY795" s="12">
        <v>0</v>
      </c>
      <c r="BZ795" s="12">
        <v>0</v>
      </c>
      <c r="CC795" s="12">
        <v>0</v>
      </c>
      <c r="CG795" s="12" t="s">
        <v>929</v>
      </c>
      <c r="CH795" s="12">
        <v>60.488</v>
      </c>
      <c r="CI795" s="12" t="s">
        <v>1150</v>
      </c>
      <c r="CJ795" s="12"/>
      <c r="CK795" s="12" t="s">
        <v>1151</v>
      </c>
      <c r="CL795" s="37">
        <v>697372509</v>
      </c>
      <c r="CN795" s="12" t="s">
        <v>1506</v>
      </c>
      <c r="CS795" s="12"/>
      <c r="CT795" s="36" t="str">
        <f t="shared" si="12"/>
        <v>500mn - 1bn</v>
      </c>
      <c r="CU795" s="36" t="str">
        <f>VLOOKUP(CK795,Mapping!B:C,2,FALSE)</f>
        <v>EU</v>
      </c>
    </row>
    <row r="796" spans="1:99" ht="16" customHeight="1" x14ac:dyDescent="0.35">
      <c r="A796" s="12" t="s">
        <v>1839</v>
      </c>
      <c r="B796" s="12" t="s">
        <v>925</v>
      </c>
      <c r="E796" s="37">
        <v>206468</v>
      </c>
      <c r="G796" s="37" t="s">
        <v>1505</v>
      </c>
      <c r="I796" s="37"/>
      <c r="K796" s="37"/>
      <c r="M796" s="37"/>
      <c r="O796" s="37"/>
      <c r="Q796" s="12">
        <v>1635</v>
      </c>
      <c r="R796" s="37"/>
      <c r="T796" s="37"/>
      <c r="V796" s="37"/>
      <c r="X796" s="37"/>
      <c r="Z796" s="37"/>
      <c r="AB796" s="37"/>
      <c r="AD796" s="37"/>
      <c r="AF796" s="37"/>
      <c r="AH796" s="37">
        <v>206468</v>
      </c>
      <c r="AI796" s="12">
        <v>0.15</v>
      </c>
      <c r="AN796" s="37">
        <v>0</v>
      </c>
      <c r="AO796" s="12">
        <v>0</v>
      </c>
      <c r="AP796" s="37"/>
      <c r="AR796" s="37"/>
      <c r="AT796" s="37"/>
      <c r="AV796" s="37"/>
      <c r="AX796" s="37"/>
      <c r="BI796" s="12">
        <v>0</v>
      </c>
      <c r="BQ796" s="12">
        <v>0</v>
      </c>
      <c r="BY796" s="12">
        <v>0</v>
      </c>
      <c r="CG796" s="12" t="s">
        <v>940</v>
      </c>
      <c r="CH796" s="12">
        <v>26.625</v>
      </c>
      <c r="CI796" s="12" t="s">
        <v>1288</v>
      </c>
      <c r="CJ796" s="12" t="s">
        <v>1149</v>
      </c>
      <c r="CK796" s="12" t="s">
        <v>932</v>
      </c>
      <c r="CL796" s="37">
        <v>135846899</v>
      </c>
      <c r="CN796" s="12" t="s">
        <v>1509</v>
      </c>
      <c r="CS796" s="12"/>
      <c r="CT796" s="36" t="str">
        <f t="shared" si="12"/>
        <v>500mn</v>
      </c>
      <c r="CU796" s="36" t="str">
        <f>VLOOKUP(CK796,Mapping!B:C,2,FALSE)</f>
        <v>US/CA</v>
      </c>
    </row>
    <row r="797" spans="1:99" ht="16" customHeight="1" x14ac:dyDescent="0.35">
      <c r="A797" s="12" t="s">
        <v>1840</v>
      </c>
      <c r="B797" s="12" t="s">
        <v>925</v>
      </c>
      <c r="E797" s="37">
        <v>34023</v>
      </c>
      <c r="G797" s="37" t="s">
        <v>1505</v>
      </c>
      <c r="I797" s="37"/>
      <c r="K797" s="37"/>
      <c r="M797" s="37">
        <v>34023</v>
      </c>
      <c r="N797" s="12">
        <v>0.01</v>
      </c>
      <c r="O797" s="37"/>
      <c r="R797" s="37"/>
      <c r="T797" s="37"/>
      <c r="V797" s="37"/>
      <c r="X797" s="37"/>
      <c r="Z797" s="37"/>
      <c r="AB797" s="37"/>
      <c r="AD797" s="37"/>
      <c r="AF797" s="37"/>
      <c r="AH797" s="37"/>
      <c r="AN797" s="37"/>
      <c r="AP797" s="37"/>
      <c r="AR797" s="37"/>
      <c r="AT797" s="37"/>
      <c r="AV797" s="37"/>
      <c r="AX797" s="37"/>
      <c r="BB797" s="12">
        <v>300</v>
      </c>
      <c r="CC797" s="12">
        <v>0</v>
      </c>
      <c r="CG797" s="12" t="s">
        <v>959</v>
      </c>
      <c r="CH797" s="12">
        <v>11.999000000000001</v>
      </c>
      <c r="CI797" s="12" t="s">
        <v>1841</v>
      </c>
      <c r="CJ797" s="12"/>
      <c r="CK797" s="12" t="s">
        <v>1842</v>
      </c>
      <c r="CL797" s="37">
        <v>476288578</v>
      </c>
      <c r="CN797" s="12" t="s">
        <v>1506</v>
      </c>
      <c r="CS797" s="12"/>
      <c r="CT797" s="36" t="str">
        <f t="shared" si="12"/>
        <v>500mn</v>
      </c>
      <c r="CU797" s="36" t="str">
        <f>VLOOKUP(CK797,Mapping!B:C,2,FALSE)</f>
        <v>EU</v>
      </c>
    </row>
    <row r="798" spans="1:99" ht="16" customHeight="1" x14ac:dyDescent="0.35">
      <c r="A798" s="12" t="s">
        <v>515</v>
      </c>
      <c r="B798" s="12" t="s">
        <v>933</v>
      </c>
      <c r="E798" s="37">
        <v>54167986</v>
      </c>
      <c r="F798" s="12">
        <v>17629</v>
      </c>
      <c r="G798" s="37" t="s">
        <v>1505</v>
      </c>
      <c r="I798" s="37">
        <v>1255096</v>
      </c>
      <c r="J798" s="12">
        <v>0.09</v>
      </c>
      <c r="K798" s="37">
        <v>26357170</v>
      </c>
      <c r="L798" s="12">
        <v>1.87</v>
      </c>
      <c r="M798" s="37"/>
      <c r="O798" s="37">
        <v>18162042</v>
      </c>
      <c r="P798" s="12">
        <v>1.29</v>
      </c>
      <c r="R798" s="37">
        <v>1313856</v>
      </c>
      <c r="S798" s="12">
        <v>0.09</v>
      </c>
      <c r="T798" s="37"/>
      <c r="V798" s="37">
        <v>1405589</v>
      </c>
      <c r="W798" s="12">
        <v>0.1</v>
      </c>
      <c r="X798" s="37">
        <v>2272789</v>
      </c>
      <c r="Y798" s="12">
        <v>0.16</v>
      </c>
      <c r="Z798" s="37"/>
      <c r="AB798" s="37">
        <v>512934</v>
      </c>
      <c r="AC798" s="12">
        <v>0.04</v>
      </c>
      <c r="AD798" s="37"/>
      <c r="AF798" s="37">
        <v>1266457</v>
      </c>
      <c r="AG798" s="12">
        <v>0.09</v>
      </c>
      <c r="AH798" s="37"/>
      <c r="AJ798" s="12">
        <v>35765</v>
      </c>
      <c r="AK798" s="12">
        <v>50967</v>
      </c>
      <c r="AL798" s="12">
        <v>989685</v>
      </c>
      <c r="AM798" s="12">
        <v>14000</v>
      </c>
      <c r="AN798" s="37">
        <v>224924</v>
      </c>
      <c r="AO798" s="12">
        <v>0.02</v>
      </c>
      <c r="AP798" s="37"/>
      <c r="AR798" s="37">
        <v>1362207</v>
      </c>
      <c r="AS798" s="12">
        <v>0.1</v>
      </c>
      <c r="AT798" s="37"/>
      <c r="AV798" s="37"/>
      <c r="AX798" s="37">
        <v>34922</v>
      </c>
      <c r="AY798" s="12">
        <v>0</v>
      </c>
      <c r="AZ798" s="12">
        <v>98971</v>
      </c>
      <c r="BA798" s="12">
        <v>20044</v>
      </c>
      <c r="BE798" s="12">
        <v>16588</v>
      </c>
      <c r="BF798" s="12">
        <v>74942</v>
      </c>
      <c r="BG798" s="12">
        <v>342399</v>
      </c>
      <c r="BI798" s="12">
        <v>1050</v>
      </c>
      <c r="BM798" s="12">
        <v>0.02</v>
      </c>
      <c r="BO798" s="12">
        <v>0</v>
      </c>
      <c r="BP798" s="12">
        <v>0</v>
      </c>
      <c r="BR798" s="12">
        <v>0</v>
      </c>
      <c r="BS798" s="12">
        <v>0</v>
      </c>
      <c r="BT798" s="12">
        <v>0</v>
      </c>
      <c r="BU798" s="12">
        <v>0.01</v>
      </c>
      <c r="BW798" s="12">
        <v>0</v>
      </c>
      <c r="BX798" s="12">
        <v>0</v>
      </c>
      <c r="BY798" s="12">
        <v>0</v>
      </c>
      <c r="BZ798" s="12">
        <v>0</v>
      </c>
      <c r="CG798" s="12" t="s">
        <v>940</v>
      </c>
      <c r="CH798" s="12">
        <v>48.51</v>
      </c>
      <c r="CI798" s="12" t="s">
        <v>1004</v>
      </c>
      <c r="CJ798" s="12"/>
      <c r="CK798" s="12" t="s">
        <v>1005</v>
      </c>
      <c r="CL798" s="37">
        <v>1362966141</v>
      </c>
      <c r="CN798" s="12" t="s">
        <v>1506</v>
      </c>
      <c r="CS798" s="12"/>
      <c r="CT798" s="36" t="str">
        <f t="shared" si="12"/>
        <v>1bn - 50bn</v>
      </c>
      <c r="CU798" s="36" t="str">
        <f>VLOOKUP(CK798,Mapping!B:C,2,FALSE)</f>
        <v>Asia</v>
      </c>
    </row>
    <row r="799" spans="1:99" ht="16" customHeight="1" x14ac:dyDescent="0.35">
      <c r="A799" s="12" t="s">
        <v>1843</v>
      </c>
      <c r="B799" s="12" t="s">
        <v>925</v>
      </c>
      <c r="E799" s="37">
        <v>10843039</v>
      </c>
      <c r="G799" s="37" t="s">
        <v>1505</v>
      </c>
      <c r="I799" s="37"/>
      <c r="K799" s="37"/>
      <c r="M799" s="37"/>
      <c r="O799" s="37"/>
      <c r="Q799" s="12">
        <v>50427</v>
      </c>
      <c r="R799" s="37"/>
      <c r="T799" s="37"/>
      <c r="V799" s="37"/>
      <c r="X799" s="37"/>
      <c r="Z799" s="37"/>
      <c r="AB799" s="37"/>
      <c r="AD799" s="37"/>
      <c r="AF799" s="37"/>
      <c r="AH799" s="37">
        <v>6367922</v>
      </c>
      <c r="AI799" s="12">
        <v>5.32</v>
      </c>
      <c r="AN799" s="37">
        <v>913639</v>
      </c>
      <c r="AO799" s="12">
        <v>0.76</v>
      </c>
      <c r="AP799" s="37">
        <v>3561478</v>
      </c>
      <c r="AQ799" s="12">
        <v>2.98</v>
      </c>
      <c r="AR799" s="37"/>
      <c r="AT799" s="37"/>
      <c r="AV799" s="37"/>
      <c r="AX799" s="37"/>
      <c r="BH799" s="12">
        <v>15425</v>
      </c>
      <c r="BI799" s="12">
        <v>5425</v>
      </c>
      <c r="BQ799" s="12">
        <v>0.01</v>
      </c>
      <c r="BV799" s="12">
        <v>0.01</v>
      </c>
      <c r="BY799" s="12">
        <v>0</v>
      </c>
      <c r="CG799" s="12" t="s">
        <v>959</v>
      </c>
      <c r="CH799" s="12">
        <v>44.155999999999999</v>
      </c>
      <c r="CI799" s="12" t="s">
        <v>1036</v>
      </c>
      <c r="CJ799" s="12" t="s">
        <v>1015</v>
      </c>
      <c r="CK799" s="12" t="s">
        <v>932</v>
      </c>
      <c r="CL799" s="37">
        <v>119616128</v>
      </c>
      <c r="CN799" s="12" t="s">
        <v>1509</v>
      </c>
      <c r="CS799" s="12"/>
      <c r="CT799" s="36" t="str">
        <f t="shared" si="12"/>
        <v>500mn</v>
      </c>
      <c r="CU799" s="36" t="str">
        <f>VLOOKUP(CK799,Mapping!B:C,2,FALSE)</f>
        <v>US/CA</v>
      </c>
    </row>
    <row r="800" spans="1:99" ht="16" customHeight="1" x14ac:dyDescent="0.35">
      <c r="A800" s="12" t="s">
        <v>1844</v>
      </c>
      <c r="B800" s="12" t="s">
        <v>925</v>
      </c>
      <c r="E800" s="37">
        <v>4634680</v>
      </c>
      <c r="G800" s="37" t="s">
        <v>1505</v>
      </c>
      <c r="I800" s="37"/>
      <c r="K800" s="37"/>
      <c r="M800" s="37"/>
      <c r="O800" s="37"/>
      <c r="R800" s="37"/>
      <c r="T800" s="37"/>
      <c r="V800" s="37"/>
      <c r="X800" s="37">
        <v>4634680</v>
      </c>
      <c r="Y800" s="12">
        <v>0.17</v>
      </c>
      <c r="Z800" s="37"/>
      <c r="AB800" s="37"/>
      <c r="AD800" s="37"/>
      <c r="AF800" s="37"/>
      <c r="AH800" s="37"/>
      <c r="AN800" s="37"/>
      <c r="AP800" s="37"/>
      <c r="AR800" s="37"/>
      <c r="AT800" s="37"/>
      <c r="AV800" s="37"/>
      <c r="AX800" s="37"/>
      <c r="BA800" s="12">
        <v>45358</v>
      </c>
      <c r="BZ800" s="12">
        <v>0</v>
      </c>
      <c r="CG800" s="12" t="s">
        <v>940</v>
      </c>
      <c r="CH800" s="12">
        <v>48.512999999999998</v>
      </c>
      <c r="CI800" s="12" t="s">
        <v>1100</v>
      </c>
      <c r="CJ800" s="12"/>
      <c r="CK800" s="12" t="s">
        <v>951</v>
      </c>
      <c r="CL800" s="37">
        <v>2759981991</v>
      </c>
      <c r="CN800" s="12" t="s">
        <v>1509</v>
      </c>
      <c r="CS800" s="12"/>
      <c r="CT800" s="36" t="str">
        <f t="shared" si="12"/>
        <v>1bn - 50bn</v>
      </c>
      <c r="CU800" s="36" t="str">
        <f>VLOOKUP(CK800,Mapping!B:C,2,FALSE)</f>
        <v>HK</v>
      </c>
    </row>
    <row r="801" spans="1:99" ht="16" customHeight="1" x14ac:dyDescent="0.35">
      <c r="A801" s="12" t="s">
        <v>1845</v>
      </c>
      <c r="B801" s="12" t="s">
        <v>925</v>
      </c>
      <c r="E801" s="37">
        <v>0</v>
      </c>
      <c r="G801" s="37" t="s">
        <v>1505</v>
      </c>
      <c r="I801" s="37"/>
      <c r="K801" s="37"/>
      <c r="M801" s="37"/>
      <c r="O801" s="37"/>
      <c r="R801" s="37"/>
      <c r="T801" s="37"/>
      <c r="V801" s="37"/>
      <c r="X801" s="37"/>
      <c r="Z801" s="37"/>
      <c r="AB801" s="37"/>
      <c r="AD801" s="37"/>
      <c r="AF801" s="37"/>
      <c r="AH801" s="37"/>
      <c r="AN801" s="37">
        <v>0</v>
      </c>
      <c r="AO801" s="12">
        <v>0</v>
      </c>
      <c r="AP801" s="37"/>
      <c r="AR801" s="37"/>
      <c r="AT801" s="37"/>
      <c r="AV801" s="37"/>
      <c r="AX801" s="37"/>
      <c r="BI801" s="12">
        <v>0</v>
      </c>
      <c r="BY801" s="12">
        <v>0</v>
      </c>
      <c r="CG801" s="12" t="s">
        <v>1058</v>
      </c>
      <c r="CH801" s="12">
        <v>16.045000000000002</v>
      </c>
      <c r="CI801" s="12" t="s">
        <v>988</v>
      </c>
      <c r="CJ801" s="12"/>
      <c r="CK801" s="12" t="s">
        <v>988</v>
      </c>
      <c r="CL801" s="37">
        <v>150871719</v>
      </c>
      <c r="CN801" s="12" t="s">
        <v>1528</v>
      </c>
      <c r="CS801" s="12"/>
      <c r="CT801" s="36" t="str">
        <f t="shared" si="12"/>
        <v>500mn</v>
      </c>
      <c r="CU801" s="36" t="str">
        <f>VLOOKUP(CK801,Mapping!B:C,2,FALSE)</f>
        <v>SG</v>
      </c>
    </row>
    <row r="802" spans="1:99" ht="16" customHeight="1" x14ac:dyDescent="0.35">
      <c r="A802" s="12" t="s">
        <v>1846</v>
      </c>
      <c r="B802" s="12" t="s">
        <v>925</v>
      </c>
      <c r="E802" s="37">
        <v>57348</v>
      </c>
      <c r="G802" s="37" t="s">
        <v>1505</v>
      </c>
      <c r="I802" s="37"/>
      <c r="K802" s="37"/>
      <c r="M802" s="37"/>
      <c r="O802" s="37"/>
      <c r="R802" s="37"/>
      <c r="T802" s="37">
        <v>57348</v>
      </c>
      <c r="U802" s="12">
        <v>0.51</v>
      </c>
      <c r="V802" s="37"/>
      <c r="X802" s="37"/>
      <c r="Z802" s="37"/>
      <c r="AB802" s="37"/>
      <c r="AD802" s="37"/>
      <c r="AF802" s="37"/>
      <c r="AH802" s="37"/>
      <c r="AN802" s="37"/>
      <c r="AP802" s="37"/>
      <c r="AR802" s="37"/>
      <c r="AT802" s="37"/>
      <c r="AV802" s="37"/>
      <c r="AX802" s="37"/>
      <c r="BK802" s="12">
        <v>600</v>
      </c>
      <c r="CE802" s="12">
        <v>0</v>
      </c>
      <c r="CG802" s="12" t="s">
        <v>976</v>
      </c>
      <c r="CH802" s="12">
        <v>122.702</v>
      </c>
      <c r="CI802" s="12" t="s">
        <v>1847</v>
      </c>
      <c r="CJ802" s="12"/>
      <c r="CK802" s="12" t="s">
        <v>1173</v>
      </c>
      <c r="CL802" s="37">
        <v>10966555</v>
      </c>
      <c r="CN802" s="12" t="s">
        <v>1513</v>
      </c>
      <c r="CS802" s="12"/>
      <c r="CT802" s="36" t="str">
        <f t="shared" si="12"/>
        <v>500mn</v>
      </c>
      <c r="CU802" s="36" t="str">
        <f>VLOOKUP(CK802,Mapping!B:C,2,FALSE)</f>
        <v>EU</v>
      </c>
    </row>
    <row r="803" spans="1:99" ht="16" customHeight="1" x14ac:dyDescent="0.35">
      <c r="A803" s="12" t="s">
        <v>677</v>
      </c>
      <c r="B803" s="12" t="s">
        <v>933</v>
      </c>
      <c r="E803" s="37">
        <v>1635443</v>
      </c>
      <c r="F803" s="12">
        <v>5150</v>
      </c>
      <c r="G803" s="37" t="s">
        <v>1505</v>
      </c>
      <c r="I803" s="37">
        <v>274553</v>
      </c>
      <c r="J803" s="12">
        <v>0.04</v>
      </c>
      <c r="K803" s="37">
        <v>465591</v>
      </c>
      <c r="L803" s="12">
        <v>0.06</v>
      </c>
      <c r="M803" s="37">
        <v>4015</v>
      </c>
      <c r="N803" s="12">
        <v>0</v>
      </c>
      <c r="O803" s="37">
        <v>532168</v>
      </c>
      <c r="P803" s="12">
        <v>7.0000000000000007E-2</v>
      </c>
      <c r="R803" s="37">
        <v>132784</v>
      </c>
      <c r="S803" s="12">
        <v>0.02</v>
      </c>
      <c r="T803" s="37"/>
      <c r="V803" s="37"/>
      <c r="X803" s="37"/>
      <c r="Z803" s="37"/>
      <c r="AB803" s="37">
        <v>166948</v>
      </c>
      <c r="AC803" s="12">
        <v>0.02</v>
      </c>
      <c r="AD803" s="37">
        <v>3343</v>
      </c>
      <c r="AE803" s="12">
        <v>0</v>
      </c>
      <c r="AF803" s="37">
        <v>56041</v>
      </c>
      <c r="AG803" s="12">
        <v>0.01</v>
      </c>
      <c r="AH803" s="37"/>
      <c r="AJ803" s="12">
        <v>11250</v>
      </c>
      <c r="AL803" s="12">
        <v>33100</v>
      </c>
      <c r="AN803" s="37"/>
      <c r="AP803" s="37"/>
      <c r="AR803" s="37"/>
      <c r="AT803" s="37"/>
      <c r="AV803" s="37"/>
      <c r="AX803" s="37"/>
      <c r="AZ803" s="12">
        <v>12500</v>
      </c>
      <c r="BB803" s="12">
        <v>32</v>
      </c>
      <c r="BF803" s="12">
        <v>3700</v>
      </c>
      <c r="BG803" s="12">
        <v>7800</v>
      </c>
      <c r="BJ803" s="12">
        <v>30</v>
      </c>
      <c r="BO803" s="12">
        <v>0</v>
      </c>
      <c r="BP803" s="12">
        <v>0</v>
      </c>
      <c r="BR803" s="12">
        <v>0</v>
      </c>
      <c r="BS803" s="12">
        <v>0</v>
      </c>
      <c r="BU803" s="12">
        <v>0</v>
      </c>
      <c r="BX803" s="12">
        <v>0</v>
      </c>
      <c r="CB803" s="12">
        <v>0</v>
      </c>
      <c r="CC803" s="12">
        <v>0</v>
      </c>
      <c r="CG803" s="12" t="s">
        <v>980</v>
      </c>
      <c r="CH803" s="12">
        <v>53.68</v>
      </c>
      <c r="CI803" s="12" t="s">
        <v>1222</v>
      </c>
      <c r="CJ803" s="12"/>
      <c r="CK803" s="12" t="s">
        <v>1027</v>
      </c>
      <c r="CL803" s="37">
        <v>747979120</v>
      </c>
      <c r="CN803" s="12" t="s">
        <v>1506</v>
      </c>
      <c r="CS803" s="12"/>
      <c r="CT803" s="36" t="str">
        <f t="shared" si="12"/>
        <v>500mn - 1bn</v>
      </c>
      <c r="CU803" s="36" t="str">
        <f>VLOOKUP(CK803,Mapping!B:C,2,FALSE)</f>
        <v>EU</v>
      </c>
    </row>
    <row r="804" spans="1:99" ht="16" customHeight="1" x14ac:dyDescent="0.35">
      <c r="A804" s="12" t="s">
        <v>522</v>
      </c>
      <c r="B804" s="12" t="s">
        <v>925</v>
      </c>
      <c r="E804" s="37">
        <v>2709043</v>
      </c>
      <c r="F804" s="12">
        <v>16600</v>
      </c>
      <c r="G804" s="37" t="s">
        <v>1505</v>
      </c>
      <c r="I804" s="37">
        <v>1181836</v>
      </c>
      <c r="J804" s="12">
        <v>1.7</v>
      </c>
      <c r="K804" s="37"/>
      <c r="M804" s="37"/>
      <c r="O804" s="37">
        <v>200751</v>
      </c>
      <c r="P804" s="12">
        <v>0.28999999999999998</v>
      </c>
      <c r="R804" s="37">
        <v>102147</v>
      </c>
      <c r="S804" s="12">
        <v>0.15</v>
      </c>
      <c r="T804" s="37"/>
      <c r="V804" s="37"/>
      <c r="X804" s="37"/>
      <c r="Z804" s="37"/>
      <c r="AB804" s="37">
        <v>56847</v>
      </c>
      <c r="AC804" s="12">
        <v>0.08</v>
      </c>
      <c r="AD804" s="37"/>
      <c r="AF804" s="37"/>
      <c r="AH804" s="37"/>
      <c r="AJ804" s="12">
        <v>2750</v>
      </c>
      <c r="AL804" s="12">
        <v>12200</v>
      </c>
      <c r="AN804" s="37">
        <v>1167462</v>
      </c>
      <c r="AO804" s="12">
        <v>1.68</v>
      </c>
      <c r="AP804" s="37"/>
      <c r="AR804" s="37"/>
      <c r="AT804" s="37"/>
      <c r="AV804" s="37"/>
      <c r="AX804" s="37"/>
      <c r="AZ804" s="12">
        <v>5100</v>
      </c>
      <c r="BI804" s="12">
        <v>5450</v>
      </c>
      <c r="BO804" s="12">
        <v>0</v>
      </c>
      <c r="BR804" s="12">
        <v>0</v>
      </c>
      <c r="BU804" s="12">
        <v>0</v>
      </c>
      <c r="BX804" s="12">
        <v>0</v>
      </c>
      <c r="BY804" s="12">
        <v>0</v>
      </c>
      <c r="CG804" s="12" t="s">
        <v>929</v>
      </c>
      <c r="CH804" s="12">
        <v>25.236999999999998</v>
      </c>
      <c r="CI804" s="12" t="s">
        <v>1004</v>
      </c>
      <c r="CJ804" s="12"/>
      <c r="CK804" s="12" t="s">
        <v>1005</v>
      </c>
      <c r="CL804" s="37">
        <v>70833993</v>
      </c>
      <c r="CN804" s="12" t="s">
        <v>1509</v>
      </c>
      <c r="CS804" s="12"/>
      <c r="CT804" s="36" t="str">
        <f t="shared" si="12"/>
        <v>500mn</v>
      </c>
      <c r="CU804" s="36" t="str">
        <f>VLOOKUP(CK804,Mapping!B:C,2,FALSE)</f>
        <v>Asia</v>
      </c>
    </row>
    <row r="805" spans="1:99" ht="16" customHeight="1" x14ac:dyDescent="0.35">
      <c r="A805" s="12" t="s">
        <v>1848</v>
      </c>
      <c r="B805" s="12" t="s">
        <v>933</v>
      </c>
      <c r="E805" s="37">
        <v>108301351</v>
      </c>
      <c r="G805" s="37" t="s">
        <v>1505</v>
      </c>
      <c r="I805" s="37"/>
      <c r="K805" s="37"/>
      <c r="M805" s="37"/>
      <c r="O805" s="37"/>
      <c r="R805" s="37">
        <v>59730259</v>
      </c>
      <c r="S805" s="12">
        <v>2.56</v>
      </c>
      <c r="T805" s="37"/>
      <c r="V805" s="37">
        <v>48571092</v>
      </c>
      <c r="W805" s="12">
        <v>2.08</v>
      </c>
      <c r="X805" s="37"/>
      <c r="Z805" s="37"/>
      <c r="AB805" s="37"/>
      <c r="AD805" s="37"/>
      <c r="AF805" s="37"/>
      <c r="AH805" s="37"/>
      <c r="AK805" s="12">
        <v>1761200</v>
      </c>
      <c r="AN805" s="37"/>
      <c r="AP805" s="37"/>
      <c r="AR805" s="37"/>
      <c r="AT805" s="37"/>
      <c r="AV805" s="37"/>
      <c r="AX805" s="37"/>
      <c r="AZ805" s="12">
        <v>4499400</v>
      </c>
      <c r="BT805" s="12">
        <v>0.05</v>
      </c>
      <c r="BX805" s="12">
        <v>0.08</v>
      </c>
      <c r="CG805" s="12" t="s">
        <v>940</v>
      </c>
      <c r="CH805" s="12">
        <v>31.225999999999999</v>
      </c>
      <c r="CI805" s="12" t="s">
        <v>953</v>
      </c>
      <c r="CJ805" s="12"/>
      <c r="CK805" s="12" t="s">
        <v>954</v>
      </c>
      <c r="CL805" s="37">
        <v>2242589959</v>
      </c>
      <c r="CN805" s="12" t="s">
        <v>1509</v>
      </c>
      <c r="CR805" s="12">
        <v>45986.020833333336</v>
      </c>
      <c r="CS805" s="12"/>
      <c r="CT805" s="36" t="str">
        <f t="shared" si="12"/>
        <v>1bn - 50bn</v>
      </c>
      <c r="CU805" s="36" t="str">
        <f>VLOOKUP(CK805,Mapping!B:C,2,FALSE)</f>
        <v>EU</v>
      </c>
    </row>
    <row r="806" spans="1:99" ht="16" customHeight="1" x14ac:dyDescent="0.35">
      <c r="A806" s="12" t="s">
        <v>1849</v>
      </c>
      <c r="B806" s="12" t="s">
        <v>925</v>
      </c>
      <c r="E806" s="37">
        <v>0</v>
      </c>
      <c r="G806" s="37" t="s">
        <v>1505</v>
      </c>
      <c r="I806" s="37"/>
      <c r="K806" s="37"/>
      <c r="M806" s="37"/>
      <c r="O806" s="37"/>
      <c r="Q806" s="12">
        <v>0</v>
      </c>
      <c r="R806" s="37"/>
      <c r="T806" s="37"/>
      <c r="V806" s="37"/>
      <c r="X806" s="37"/>
      <c r="Z806" s="37"/>
      <c r="AB806" s="37"/>
      <c r="AD806" s="37"/>
      <c r="AF806" s="37"/>
      <c r="AH806" s="37">
        <v>0</v>
      </c>
      <c r="AI806" s="12">
        <v>0</v>
      </c>
      <c r="AN806" s="37"/>
      <c r="AP806" s="37"/>
      <c r="AR806" s="37"/>
      <c r="AT806" s="37"/>
      <c r="AV806" s="37"/>
      <c r="AX806" s="37"/>
      <c r="BQ806" s="12">
        <v>0</v>
      </c>
      <c r="CG806" s="12" t="s">
        <v>1668</v>
      </c>
      <c r="CI806" s="12" t="s">
        <v>938</v>
      </c>
      <c r="CJ806" s="12" t="s">
        <v>931</v>
      </c>
      <c r="CK806" s="12" t="s">
        <v>932</v>
      </c>
      <c r="CN806" s="12" t="s">
        <v>1536</v>
      </c>
      <c r="CS806" s="12"/>
      <c r="CT806" s="36" t="str">
        <f t="shared" si="12"/>
        <v>500mn</v>
      </c>
      <c r="CU806" s="36" t="str">
        <f>VLOOKUP(CK806,Mapping!B:C,2,FALSE)</f>
        <v>US/CA</v>
      </c>
    </row>
    <row r="807" spans="1:99" ht="16" customHeight="1" x14ac:dyDescent="0.35">
      <c r="A807" s="12" t="s">
        <v>1850</v>
      </c>
      <c r="B807" s="12" t="s">
        <v>925</v>
      </c>
      <c r="E807" s="37">
        <v>3049133</v>
      </c>
      <c r="G807" s="37" t="s">
        <v>1505</v>
      </c>
      <c r="I807" s="37"/>
      <c r="K807" s="37"/>
      <c r="M807" s="37"/>
      <c r="O807" s="37"/>
      <c r="R807" s="37"/>
      <c r="T807" s="37"/>
      <c r="V807" s="37"/>
      <c r="X807" s="37"/>
      <c r="Z807" s="37"/>
      <c r="AB807" s="37"/>
      <c r="AD807" s="37"/>
      <c r="AF807" s="37"/>
      <c r="AH807" s="37"/>
      <c r="AN807" s="37"/>
      <c r="AP807" s="37">
        <v>3049133</v>
      </c>
      <c r="AQ807" s="12">
        <v>0.56000000000000005</v>
      </c>
      <c r="AR807" s="37"/>
      <c r="AT807" s="37"/>
      <c r="AV807" s="37"/>
      <c r="AX807" s="37"/>
      <c r="BH807" s="12">
        <v>13206</v>
      </c>
      <c r="BV807" s="12">
        <v>0.01</v>
      </c>
      <c r="CG807" s="12" t="s">
        <v>934</v>
      </c>
      <c r="CH807" s="12">
        <v>6.8680000000000003</v>
      </c>
      <c r="CI807" s="12" t="s">
        <v>1851</v>
      </c>
      <c r="CJ807" s="12" t="s">
        <v>931</v>
      </c>
      <c r="CK807" s="12" t="s">
        <v>932</v>
      </c>
      <c r="CL807" s="37">
        <v>546645446</v>
      </c>
      <c r="CN807" s="12" t="s">
        <v>1509</v>
      </c>
      <c r="CS807" s="12"/>
      <c r="CT807" s="36" t="str">
        <f t="shared" si="12"/>
        <v>500mn - 1bn</v>
      </c>
      <c r="CU807" s="36" t="str">
        <f>VLOOKUP(CK807,Mapping!B:C,2,FALSE)</f>
        <v>US/CA</v>
      </c>
    </row>
    <row r="808" spans="1:99" ht="16" customHeight="1" x14ac:dyDescent="0.35">
      <c r="A808" s="12" t="s">
        <v>1852</v>
      </c>
      <c r="B808" s="12" t="s">
        <v>925</v>
      </c>
      <c r="E808" s="37">
        <v>2178384</v>
      </c>
      <c r="G808" s="37" t="s">
        <v>1505</v>
      </c>
      <c r="I808" s="37"/>
      <c r="K808" s="37"/>
      <c r="M808" s="37">
        <v>937464</v>
      </c>
      <c r="N808" s="12">
        <v>4.1399999999999997</v>
      </c>
      <c r="O808" s="37"/>
      <c r="R808" s="37"/>
      <c r="T808" s="37"/>
      <c r="V808" s="37"/>
      <c r="X808" s="37"/>
      <c r="Z808" s="37">
        <v>1240920</v>
      </c>
      <c r="AA808" s="12">
        <v>5.48</v>
      </c>
      <c r="AB808" s="37"/>
      <c r="AD808" s="37"/>
      <c r="AF808" s="37"/>
      <c r="AH808" s="37"/>
      <c r="AN808" s="37"/>
      <c r="AP808" s="37"/>
      <c r="AR808" s="37"/>
      <c r="AT808" s="37"/>
      <c r="AV808" s="37"/>
      <c r="AX808" s="37"/>
      <c r="BB808" s="12">
        <v>8834</v>
      </c>
      <c r="BC808" s="12">
        <v>31023</v>
      </c>
      <c r="CC808" s="12">
        <v>0</v>
      </c>
      <c r="CD808" s="12">
        <v>0</v>
      </c>
      <c r="CG808" s="12" t="s">
        <v>976</v>
      </c>
      <c r="CH808" s="12">
        <v>6.7000000000000004E-2</v>
      </c>
      <c r="CI808" s="12" t="s">
        <v>967</v>
      </c>
      <c r="CJ808" s="12" t="s">
        <v>968</v>
      </c>
      <c r="CK808" s="12" t="s">
        <v>932</v>
      </c>
      <c r="CL808" s="37">
        <v>22655812</v>
      </c>
      <c r="CN808" s="12" t="s">
        <v>1513</v>
      </c>
      <c r="CS808" s="12"/>
      <c r="CT808" s="36" t="str">
        <f t="shared" si="12"/>
        <v>500mn</v>
      </c>
      <c r="CU808" s="36" t="str">
        <f>VLOOKUP(CK808,Mapping!B:C,2,FALSE)</f>
        <v>US/CA</v>
      </c>
    </row>
    <row r="809" spans="1:99" ht="16" customHeight="1" x14ac:dyDescent="0.35">
      <c r="A809" s="12" t="s">
        <v>1853</v>
      </c>
      <c r="B809" s="12" t="s">
        <v>933</v>
      </c>
      <c r="E809" s="37">
        <v>210191805</v>
      </c>
      <c r="G809" s="37" t="s">
        <v>1505</v>
      </c>
      <c r="I809" s="37"/>
      <c r="K809" s="37"/>
      <c r="M809" s="37"/>
      <c r="O809" s="37"/>
      <c r="R809" s="37"/>
      <c r="T809" s="37"/>
      <c r="V809" s="37"/>
      <c r="X809" s="37"/>
      <c r="Z809" s="37"/>
      <c r="AB809" s="37"/>
      <c r="AD809" s="37"/>
      <c r="AF809" s="37"/>
      <c r="AH809" s="37"/>
      <c r="AN809" s="37">
        <v>210191805</v>
      </c>
      <c r="AO809" s="12">
        <v>3.93</v>
      </c>
      <c r="AP809" s="37"/>
      <c r="AR809" s="37"/>
      <c r="AT809" s="37"/>
      <c r="AV809" s="37"/>
      <c r="AX809" s="37"/>
      <c r="BI809" s="12">
        <v>1248075</v>
      </c>
      <c r="BY809" s="12">
        <v>0.16</v>
      </c>
      <c r="CG809" s="12" t="s">
        <v>976</v>
      </c>
      <c r="CH809" s="12">
        <v>41.951999999999998</v>
      </c>
      <c r="CI809" s="12" t="s">
        <v>953</v>
      </c>
      <c r="CJ809" s="12"/>
      <c r="CK809" s="12" t="s">
        <v>954</v>
      </c>
      <c r="CL809" s="37">
        <v>5277279347</v>
      </c>
      <c r="CN809" s="12" t="s">
        <v>1513</v>
      </c>
      <c r="CS809" s="12"/>
      <c r="CT809" s="36" t="str">
        <f t="shared" si="12"/>
        <v>1bn - 50bn</v>
      </c>
      <c r="CU809" s="36" t="str">
        <f>VLOOKUP(CK809,Mapping!B:C,2,FALSE)</f>
        <v>EU</v>
      </c>
    </row>
    <row r="810" spans="1:99" ht="16" customHeight="1" x14ac:dyDescent="0.35">
      <c r="A810" s="12" t="s">
        <v>1854</v>
      </c>
      <c r="B810" s="12" t="s">
        <v>925</v>
      </c>
      <c r="E810" s="37">
        <v>96025411</v>
      </c>
      <c r="G810" s="37" t="s">
        <v>1505</v>
      </c>
      <c r="I810" s="37"/>
      <c r="K810" s="37"/>
      <c r="M810" s="37">
        <v>29980277</v>
      </c>
      <c r="N810" s="12">
        <v>1.1299999999999999</v>
      </c>
      <c r="O810" s="37"/>
      <c r="Q810" s="12">
        <v>593</v>
      </c>
      <c r="R810" s="37"/>
      <c r="T810" s="37">
        <v>56580</v>
      </c>
      <c r="U810" s="12">
        <v>0</v>
      </c>
      <c r="V810" s="37"/>
      <c r="X810" s="37">
        <v>33285972</v>
      </c>
      <c r="Y810" s="12">
        <v>1.26</v>
      </c>
      <c r="Z810" s="37">
        <v>344702</v>
      </c>
      <c r="AA810" s="12">
        <v>0.01</v>
      </c>
      <c r="AB810" s="37"/>
      <c r="AD810" s="37">
        <v>32063714</v>
      </c>
      <c r="AE810" s="12">
        <v>1.21</v>
      </c>
      <c r="AF810" s="37"/>
      <c r="AH810" s="37">
        <v>83233</v>
      </c>
      <c r="AI810" s="12">
        <v>0</v>
      </c>
      <c r="AN810" s="37">
        <v>210933</v>
      </c>
      <c r="AO810" s="12">
        <v>0.01</v>
      </c>
      <c r="AP810" s="37"/>
      <c r="AR810" s="37"/>
      <c r="AT810" s="37">
        <v>0</v>
      </c>
      <c r="AU810" s="12">
        <v>0</v>
      </c>
      <c r="AV810" s="37"/>
      <c r="AX810" s="37"/>
      <c r="BA810" s="12">
        <v>325722</v>
      </c>
      <c r="BB810" s="12">
        <v>227618</v>
      </c>
      <c r="BC810" s="12">
        <v>11402</v>
      </c>
      <c r="BD810" s="12">
        <v>0</v>
      </c>
      <c r="BI810" s="12">
        <v>1202</v>
      </c>
      <c r="BJ810" s="12">
        <v>253408</v>
      </c>
      <c r="BK810" s="12">
        <v>484</v>
      </c>
      <c r="BQ810" s="12">
        <v>0</v>
      </c>
      <c r="BY810" s="12">
        <v>0</v>
      </c>
      <c r="BZ810" s="12">
        <v>0.01</v>
      </c>
      <c r="CB810" s="12">
        <v>0.09</v>
      </c>
      <c r="CC810" s="12">
        <v>0.01</v>
      </c>
      <c r="CD810" s="12">
        <v>0</v>
      </c>
      <c r="CE810" s="12">
        <v>0</v>
      </c>
      <c r="CF810" s="12">
        <v>0</v>
      </c>
      <c r="CG810" s="12" t="s">
        <v>929</v>
      </c>
      <c r="CH810" s="12">
        <v>63.417999999999999</v>
      </c>
      <c r="CI810" s="12" t="s">
        <v>1855</v>
      </c>
      <c r="CJ810" s="12"/>
      <c r="CK810" s="12" t="s">
        <v>1856</v>
      </c>
      <c r="CL810" s="37">
        <v>2646969257</v>
      </c>
      <c r="CN810" s="12" t="s">
        <v>1506</v>
      </c>
      <c r="CS810" s="12"/>
      <c r="CT810" s="36" t="str">
        <f t="shared" si="12"/>
        <v>1bn - 50bn</v>
      </c>
      <c r="CU810" s="36" t="str">
        <f>VLOOKUP(CK810,Mapping!B:C,2,FALSE)</f>
        <v>Middle East</v>
      </c>
    </row>
    <row r="811" spans="1:99" ht="16" customHeight="1" x14ac:dyDescent="0.35">
      <c r="A811" s="12" t="s">
        <v>1857</v>
      </c>
      <c r="B811" s="12" t="s">
        <v>925</v>
      </c>
      <c r="E811" s="37">
        <v>256913250</v>
      </c>
      <c r="G811" s="37" t="s">
        <v>1505</v>
      </c>
      <c r="I811" s="37"/>
      <c r="K811" s="37"/>
      <c r="M811" s="37"/>
      <c r="O811" s="37"/>
      <c r="Q811" s="12">
        <v>2034473</v>
      </c>
      <c r="R811" s="37"/>
      <c r="T811" s="37"/>
      <c r="V811" s="37"/>
      <c r="X811" s="37"/>
      <c r="Z811" s="37"/>
      <c r="AB811" s="37"/>
      <c r="AD811" s="37"/>
      <c r="AF811" s="37"/>
      <c r="AH811" s="37">
        <v>256913250</v>
      </c>
      <c r="AI811" s="12">
        <v>2.89</v>
      </c>
      <c r="AN811" s="37"/>
      <c r="AP811" s="37"/>
      <c r="AR811" s="37"/>
      <c r="AT811" s="37"/>
      <c r="AV811" s="37"/>
      <c r="AX811" s="37"/>
      <c r="BQ811" s="12">
        <v>0.49</v>
      </c>
      <c r="CG811" s="12" t="s">
        <v>940</v>
      </c>
      <c r="CH811" s="12">
        <v>33.057000000000002</v>
      </c>
      <c r="CI811" s="12" t="s">
        <v>1858</v>
      </c>
      <c r="CJ811" s="12" t="s">
        <v>1109</v>
      </c>
      <c r="CK811" s="12" t="s">
        <v>932</v>
      </c>
      <c r="CL811" s="37">
        <v>8882517516</v>
      </c>
      <c r="CN811" s="12" t="s">
        <v>1506</v>
      </c>
      <c r="CS811" s="12"/>
      <c r="CT811" s="36" t="str">
        <f t="shared" si="12"/>
        <v>1bn - 50bn</v>
      </c>
      <c r="CU811" s="36" t="str">
        <f>VLOOKUP(CK811,Mapping!B:C,2,FALSE)</f>
        <v>US/CA</v>
      </c>
    </row>
    <row r="812" spans="1:99" ht="16" customHeight="1" x14ac:dyDescent="0.35">
      <c r="A812" s="12" t="s">
        <v>1859</v>
      </c>
      <c r="B812" s="12" t="s">
        <v>933</v>
      </c>
      <c r="E812" s="37">
        <v>0</v>
      </c>
      <c r="G812" s="37" t="s">
        <v>1505</v>
      </c>
      <c r="I812" s="37"/>
      <c r="K812" s="37"/>
      <c r="M812" s="37"/>
      <c r="O812" s="37"/>
      <c r="Q812" s="12">
        <v>0</v>
      </c>
      <c r="R812" s="37"/>
      <c r="T812" s="37"/>
      <c r="V812" s="37"/>
      <c r="X812" s="37"/>
      <c r="Z812" s="37"/>
      <c r="AB812" s="37"/>
      <c r="AD812" s="37"/>
      <c r="AF812" s="37"/>
      <c r="AH812" s="37">
        <v>0</v>
      </c>
      <c r="AI812" s="12">
        <v>0</v>
      </c>
      <c r="AN812" s="37"/>
      <c r="AP812" s="37"/>
      <c r="AR812" s="37"/>
      <c r="AT812" s="37"/>
      <c r="AV812" s="37"/>
      <c r="AX812" s="37"/>
      <c r="BQ812" s="12">
        <v>0</v>
      </c>
      <c r="CG812" s="12" t="s">
        <v>940</v>
      </c>
      <c r="CH812" s="12">
        <v>24.626999999999999</v>
      </c>
      <c r="CI812" s="12" t="s">
        <v>1120</v>
      </c>
      <c r="CJ812" s="12"/>
      <c r="CK812" s="12" t="s">
        <v>1121</v>
      </c>
      <c r="CL812" s="37">
        <v>1960368190</v>
      </c>
      <c r="CN812" s="12" t="s">
        <v>1506</v>
      </c>
      <c r="CS812" s="12"/>
      <c r="CT812" s="36" t="str">
        <f t="shared" si="12"/>
        <v>1bn - 50bn</v>
      </c>
      <c r="CU812" s="36" t="str">
        <f>VLOOKUP(CK812,Mapping!B:C,2,FALSE)</f>
        <v>EU</v>
      </c>
    </row>
    <row r="813" spans="1:99" ht="16" customHeight="1" x14ac:dyDescent="0.35">
      <c r="A813" s="12" t="s">
        <v>1860</v>
      </c>
      <c r="B813" s="12" t="s">
        <v>925</v>
      </c>
      <c r="E813" s="37">
        <v>75276</v>
      </c>
      <c r="G813" s="37" t="s">
        <v>1505</v>
      </c>
      <c r="I813" s="37"/>
      <c r="K813" s="37"/>
      <c r="M813" s="37">
        <v>75276</v>
      </c>
      <c r="N813" s="12">
        <v>0.11</v>
      </c>
      <c r="O813" s="37"/>
      <c r="R813" s="37"/>
      <c r="T813" s="37"/>
      <c r="V813" s="37"/>
      <c r="X813" s="37"/>
      <c r="Z813" s="37"/>
      <c r="AB813" s="37"/>
      <c r="AD813" s="37"/>
      <c r="AF813" s="37"/>
      <c r="AH813" s="37"/>
      <c r="AN813" s="37"/>
      <c r="AP813" s="37"/>
      <c r="AR813" s="37"/>
      <c r="AT813" s="37"/>
      <c r="AV813" s="37"/>
      <c r="AX813" s="37"/>
      <c r="BB813" s="12">
        <v>600</v>
      </c>
      <c r="CC813" s="12">
        <v>0</v>
      </c>
      <c r="CG813" s="12" t="s">
        <v>940</v>
      </c>
      <c r="CH813" s="12">
        <v>43.701000000000001</v>
      </c>
      <c r="CI813" s="12" t="s">
        <v>1855</v>
      </c>
      <c r="CJ813" s="12"/>
      <c r="CK813" s="12" t="s">
        <v>1856</v>
      </c>
      <c r="CL813" s="37">
        <v>70899866</v>
      </c>
      <c r="CN813" s="12" t="s">
        <v>1506</v>
      </c>
      <c r="CS813" s="12"/>
      <c r="CT813" s="36" t="str">
        <f t="shared" si="12"/>
        <v>500mn</v>
      </c>
      <c r="CU813" s="36" t="str">
        <f>VLOOKUP(CK813,Mapping!B:C,2,FALSE)</f>
        <v>Middle East</v>
      </c>
    </row>
    <row r="814" spans="1:99" ht="16" customHeight="1" x14ac:dyDescent="0.35">
      <c r="A814" s="12" t="s">
        <v>1861</v>
      </c>
      <c r="B814" s="12" t="s">
        <v>925</v>
      </c>
      <c r="E814" s="37">
        <v>2530651</v>
      </c>
      <c r="G814" s="37" t="s">
        <v>1505</v>
      </c>
      <c r="I814" s="37"/>
      <c r="K814" s="37"/>
      <c r="M814" s="37"/>
      <c r="O814" s="37"/>
      <c r="Q814" s="12">
        <v>20040</v>
      </c>
      <c r="R814" s="37"/>
      <c r="T814" s="37"/>
      <c r="V814" s="37"/>
      <c r="X814" s="37"/>
      <c r="Z814" s="37"/>
      <c r="AB814" s="37"/>
      <c r="AD814" s="37"/>
      <c r="AF814" s="37"/>
      <c r="AH814" s="37">
        <v>2530651</v>
      </c>
      <c r="AI814" s="12">
        <v>1.55</v>
      </c>
      <c r="AN814" s="37"/>
      <c r="AP814" s="37"/>
      <c r="AR814" s="37"/>
      <c r="AT814" s="37"/>
      <c r="AV814" s="37"/>
      <c r="AX814" s="37"/>
      <c r="BQ814" s="12">
        <v>0</v>
      </c>
      <c r="CG814" s="12" t="s">
        <v>940</v>
      </c>
      <c r="CH814" s="12">
        <v>40.652999999999999</v>
      </c>
      <c r="CI814" s="12" t="s">
        <v>1862</v>
      </c>
      <c r="CJ814" s="12" t="s">
        <v>931</v>
      </c>
      <c r="CK814" s="12" t="s">
        <v>932</v>
      </c>
      <c r="CL814" s="37">
        <v>163671338</v>
      </c>
      <c r="CN814" s="12" t="s">
        <v>1509</v>
      </c>
      <c r="CS814" s="12"/>
      <c r="CT814" s="36" t="str">
        <f t="shared" si="12"/>
        <v>500mn</v>
      </c>
      <c r="CU814" s="36" t="str">
        <f>VLOOKUP(CK814,Mapping!B:C,2,FALSE)</f>
        <v>US/CA</v>
      </c>
    </row>
    <row r="815" spans="1:99" ht="16" customHeight="1" x14ac:dyDescent="0.35">
      <c r="A815" s="12" t="s">
        <v>1863</v>
      </c>
      <c r="B815" s="12" t="s">
        <v>925</v>
      </c>
      <c r="E815" s="37">
        <v>0</v>
      </c>
      <c r="G815" s="37" t="s">
        <v>1505</v>
      </c>
      <c r="I815" s="37"/>
      <c r="K815" s="37"/>
      <c r="M815" s="37">
        <v>0</v>
      </c>
      <c r="N815" s="12">
        <v>0</v>
      </c>
      <c r="O815" s="37"/>
      <c r="R815" s="37"/>
      <c r="T815" s="37"/>
      <c r="V815" s="37"/>
      <c r="X815" s="37"/>
      <c r="Z815" s="37"/>
      <c r="AB815" s="37"/>
      <c r="AD815" s="37"/>
      <c r="AF815" s="37"/>
      <c r="AH815" s="37"/>
      <c r="AN815" s="37"/>
      <c r="AP815" s="37"/>
      <c r="AR815" s="37"/>
      <c r="AT815" s="37"/>
      <c r="AV815" s="37"/>
      <c r="AX815" s="37"/>
      <c r="BB815" s="12">
        <v>0</v>
      </c>
      <c r="CC815" s="12">
        <v>0</v>
      </c>
      <c r="CG815" s="12" t="s">
        <v>940</v>
      </c>
      <c r="CH815" s="12">
        <v>18.777000000000001</v>
      </c>
      <c r="CI815" s="12" t="s">
        <v>1864</v>
      </c>
      <c r="CJ815" s="12" t="s">
        <v>1114</v>
      </c>
      <c r="CK815" s="12" t="s">
        <v>932</v>
      </c>
      <c r="CL815" s="37">
        <v>102784656</v>
      </c>
      <c r="CN815" s="12" t="s">
        <v>1509</v>
      </c>
      <c r="CS815" s="12"/>
      <c r="CT815" s="36" t="str">
        <f t="shared" si="12"/>
        <v>500mn</v>
      </c>
      <c r="CU815" s="36" t="str">
        <f>VLOOKUP(CK815,Mapping!B:C,2,FALSE)</f>
        <v>US/CA</v>
      </c>
    </row>
    <row r="816" spans="1:99" ht="16" customHeight="1" x14ac:dyDescent="0.35">
      <c r="A816" s="12" t="s">
        <v>1865</v>
      </c>
      <c r="B816" s="12" t="s">
        <v>925</v>
      </c>
      <c r="E816" s="37">
        <v>0</v>
      </c>
      <c r="G816" s="37" t="s">
        <v>1505</v>
      </c>
      <c r="I816" s="37"/>
      <c r="K816" s="37"/>
      <c r="M816" s="37"/>
      <c r="O816" s="37"/>
      <c r="R816" s="37"/>
      <c r="T816" s="37"/>
      <c r="V816" s="37"/>
      <c r="X816" s="37"/>
      <c r="Z816" s="37"/>
      <c r="AB816" s="37"/>
      <c r="AD816" s="37"/>
      <c r="AF816" s="37"/>
      <c r="AH816" s="37"/>
      <c r="AN816" s="37">
        <v>0</v>
      </c>
      <c r="AO816" s="12">
        <v>0</v>
      </c>
      <c r="AP816" s="37"/>
      <c r="AR816" s="37"/>
      <c r="AT816" s="37"/>
      <c r="AV816" s="37"/>
      <c r="AX816" s="37"/>
      <c r="BI816" s="12">
        <v>0</v>
      </c>
      <c r="BY816" s="12">
        <v>0</v>
      </c>
      <c r="CG816" s="12" t="s">
        <v>940</v>
      </c>
      <c r="CH816" s="12">
        <v>56.161999999999999</v>
      </c>
      <c r="CI816" s="12" t="s">
        <v>1026</v>
      </c>
      <c r="CJ816" s="12"/>
      <c r="CK816" s="12" t="s">
        <v>1027</v>
      </c>
      <c r="CL816" s="37">
        <v>642018307</v>
      </c>
      <c r="CN816" s="12" t="s">
        <v>1506</v>
      </c>
      <c r="CS816" s="12"/>
      <c r="CT816" s="36" t="str">
        <f t="shared" si="12"/>
        <v>500mn - 1bn</v>
      </c>
      <c r="CU816" s="36" t="str">
        <f>VLOOKUP(CK816,Mapping!B:C,2,FALSE)</f>
        <v>EU</v>
      </c>
    </row>
    <row r="817" spans="1:99" ht="16" customHeight="1" x14ac:dyDescent="0.35">
      <c r="A817" s="12" t="s">
        <v>1866</v>
      </c>
      <c r="B817" s="12" t="s">
        <v>925</v>
      </c>
      <c r="E817" s="37">
        <v>24355897</v>
      </c>
      <c r="G817" s="37" t="s">
        <v>1505</v>
      </c>
      <c r="I817" s="37"/>
      <c r="K817" s="37"/>
      <c r="M817" s="37"/>
      <c r="O817" s="37"/>
      <c r="Q817" s="12">
        <v>41773</v>
      </c>
      <c r="R817" s="37"/>
      <c r="T817" s="37"/>
      <c r="V817" s="37"/>
      <c r="X817" s="37"/>
      <c r="Z817" s="37"/>
      <c r="AB817" s="37"/>
      <c r="AD817" s="37"/>
      <c r="AF817" s="37"/>
      <c r="AH817" s="37">
        <v>5275094</v>
      </c>
      <c r="AI817" s="12">
        <v>0.06</v>
      </c>
      <c r="AN817" s="37">
        <v>13481445</v>
      </c>
      <c r="AO817" s="12">
        <v>0.14000000000000001</v>
      </c>
      <c r="AP817" s="37">
        <v>4961826</v>
      </c>
      <c r="AQ817" s="12">
        <v>0.05</v>
      </c>
      <c r="AR817" s="37"/>
      <c r="AT817" s="37">
        <v>637532</v>
      </c>
      <c r="AU817" s="12">
        <v>0.01</v>
      </c>
      <c r="AV817" s="37"/>
      <c r="AX817" s="37"/>
      <c r="BD817" s="12">
        <v>59806</v>
      </c>
      <c r="BH817" s="12">
        <v>21490</v>
      </c>
      <c r="BI817" s="12">
        <v>80050</v>
      </c>
      <c r="BQ817" s="12">
        <v>0.01</v>
      </c>
      <c r="BV817" s="12">
        <v>0.02</v>
      </c>
      <c r="BY817" s="12">
        <v>0.01</v>
      </c>
      <c r="CF817" s="12">
        <v>0.05</v>
      </c>
      <c r="CG817" s="12" t="s">
        <v>991</v>
      </c>
      <c r="CH817" s="12">
        <v>13.391999999999999</v>
      </c>
      <c r="CI817" s="12" t="s">
        <v>1867</v>
      </c>
      <c r="CJ817" s="12" t="s">
        <v>1868</v>
      </c>
      <c r="CK817" s="12" t="s">
        <v>932</v>
      </c>
      <c r="CL817" s="37">
        <v>9262658217</v>
      </c>
      <c r="CN817" s="12" t="s">
        <v>1520</v>
      </c>
      <c r="CS817" s="12"/>
      <c r="CT817" s="36" t="str">
        <f t="shared" si="12"/>
        <v>1bn - 50bn</v>
      </c>
      <c r="CU817" s="36" t="str">
        <f>VLOOKUP(CK817,Mapping!B:C,2,FALSE)</f>
        <v>US/CA</v>
      </c>
    </row>
    <row r="818" spans="1:99" ht="16" customHeight="1" x14ac:dyDescent="0.35">
      <c r="A818" s="12" t="s">
        <v>1869</v>
      </c>
      <c r="B818" s="12" t="s">
        <v>925</v>
      </c>
      <c r="E818" s="37">
        <v>623298</v>
      </c>
      <c r="G818" s="37" t="s">
        <v>1505</v>
      </c>
      <c r="I818" s="37"/>
      <c r="K818" s="37"/>
      <c r="M818" s="37"/>
      <c r="O818" s="37"/>
      <c r="R818" s="37"/>
      <c r="T818" s="37"/>
      <c r="V818" s="37"/>
      <c r="X818" s="37">
        <v>623298</v>
      </c>
      <c r="Y818" s="12">
        <v>0</v>
      </c>
      <c r="Z818" s="37"/>
      <c r="AB818" s="37"/>
      <c r="AD818" s="37"/>
      <c r="AF818" s="37"/>
      <c r="AH818" s="37"/>
      <c r="AN818" s="37">
        <v>0</v>
      </c>
      <c r="AO818" s="12">
        <v>0</v>
      </c>
      <c r="AP818" s="37">
        <v>0</v>
      </c>
      <c r="AQ818" s="12">
        <v>0</v>
      </c>
      <c r="AR818" s="37"/>
      <c r="AT818" s="37"/>
      <c r="AV818" s="37"/>
      <c r="AX818" s="37"/>
      <c r="BA818" s="12">
        <v>6100</v>
      </c>
      <c r="BH818" s="12">
        <v>0</v>
      </c>
      <c r="BI818" s="12">
        <v>0</v>
      </c>
      <c r="BV818" s="12">
        <v>0</v>
      </c>
      <c r="BY818" s="12">
        <v>0</v>
      </c>
      <c r="BZ818" s="12">
        <v>0</v>
      </c>
      <c r="CG818" s="12" t="s">
        <v>929</v>
      </c>
      <c r="CH818" s="12">
        <v>85.691000000000003</v>
      </c>
      <c r="CI818" s="12" t="s">
        <v>1551</v>
      </c>
      <c r="CJ818" s="12" t="s">
        <v>1116</v>
      </c>
      <c r="CK818" s="12" t="s">
        <v>985</v>
      </c>
      <c r="CL818" s="37">
        <v>16590496158</v>
      </c>
      <c r="CN818" s="12" t="s">
        <v>1520</v>
      </c>
      <c r="CS818" s="12"/>
      <c r="CT818" s="36" t="str">
        <f t="shared" si="12"/>
        <v>1bn - 50bn</v>
      </c>
      <c r="CU818" s="36" t="str">
        <f>VLOOKUP(CK818,Mapping!B:C,2,FALSE)</f>
        <v>US/CA</v>
      </c>
    </row>
    <row r="819" spans="1:99" ht="16" customHeight="1" x14ac:dyDescent="0.35">
      <c r="A819" s="12" t="s">
        <v>1870</v>
      </c>
      <c r="B819" s="12" t="s">
        <v>925</v>
      </c>
      <c r="E819" s="37">
        <v>16966</v>
      </c>
      <c r="G819" s="37" t="s">
        <v>1505</v>
      </c>
      <c r="I819" s="37"/>
      <c r="K819" s="37"/>
      <c r="M819" s="37">
        <v>125</v>
      </c>
      <c r="N819" s="12">
        <v>0</v>
      </c>
      <c r="O819" s="37"/>
      <c r="R819" s="37"/>
      <c r="T819" s="37"/>
      <c r="V819" s="37"/>
      <c r="X819" s="37"/>
      <c r="Z819" s="37"/>
      <c r="AB819" s="37"/>
      <c r="AD819" s="37"/>
      <c r="AF819" s="37"/>
      <c r="AH819" s="37"/>
      <c r="AN819" s="37">
        <v>16841</v>
      </c>
      <c r="AO819" s="12">
        <v>0</v>
      </c>
      <c r="AP819" s="37"/>
      <c r="AR819" s="37"/>
      <c r="AT819" s="37"/>
      <c r="AV819" s="37"/>
      <c r="AX819" s="37"/>
      <c r="BB819" s="12">
        <v>1</v>
      </c>
      <c r="BI819" s="12">
        <v>100</v>
      </c>
      <c r="BY819" s="12">
        <v>0</v>
      </c>
      <c r="CC819" s="12">
        <v>0</v>
      </c>
      <c r="CG819" s="12" t="s">
        <v>940</v>
      </c>
      <c r="CH819" s="12">
        <v>17.135999999999999</v>
      </c>
      <c r="CI819" s="12" t="s">
        <v>1110</v>
      </c>
      <c r="CJ819" s="12" t="s">
        <v>1111</v>
      </c>
      <c r="CK819" s="12" t="s">
        <v>932</v>
      </c>
      <c r="CL819" s="37">
        <v>1549804031</v>
      </c>
      <c r="CN819" s="12" t="s">
        <v>1509</v>
      </c>
      <c r="CS819" s="12"/>
      <c r="CT819" s="36" t="str">
        <f t="shared" si="12"/>
        <v>1bn - 50bn</v>
      </c>
      <c r="CU819" s="36" t="str">
        <f>VLOOKUP(CK819,Mapping!B:C,2,FALSE)</f>
        <v>US/CA</v>
      </c>
    </row>
    <row r="820" spans="1:99" ht="16" customHeight="1" x14ac:dyDescent="0.35">
      <c r="A820" s="12" t="s">
        <v>1871</v>
      </c>
      <c r="B820" s="12" t="s">
        <v>925</v>
      </c>
      <c r="E820" s="37">
        <v>1053572</v>
      </c>
      <c r="G820" s="37" t="s">
        <v>1505</v>
      </c>
      <c r="I820" s="37"/>
      <c r="K820" s="37"/>
      <c r="M820" s="37"/>
      <c r="O820" s="37"/>
      <c r="R820" s="37"/>
      <c r="T820" s="37"/>
      <c r="V820" s="37"/>
      <c r="X820" s="37"/>
      <c r="Z820" s="37"/>
      <c r="AB820" s="37"/>
      <c r="AD820" s="37">
        <v>569385</v>
      </c>
      <c r="AE820" s="12">
        <v>0.99</v>
      </c>
      <c r="AF820" s="37"/>
      <c r="AH820" s="37"/>
      <c r="AN820" s="37">
        <v>484187</v>
      </c>
      <c r="AO820" s="12">
        <v>0.84</v>
      </c>
      <c r="AP820" s="37"/>
      <c r="AR820" s="37"/>
      <c r="AT820" s="37"/>
      <c r="AV820" s="37"/>
      <c r="AX820" s="37"/>
      <c r="BI820" s="12">
        <v>2875</v>
      </c>
      <c r="BJ820" s="12">
        <v>4500</v>
      </c>
      <c r="BY820" s="12">
        <v>0</v>
      </c>
      <c r="CB820" s="12">
        <v>0</v>
      </c>
      <c r="CG820" s="12" t="s">
        <v>940</v>
      </c>
      <c r="CH820" s="12">
        <v>56.234999999999999</v>
      </c>
      <c r="CI820" s="12" t="s">
        <v>1112</v>
      </c>
      <c r="CJ820" s="12"/>
      <c r="CK820" s="12" t="s">
        <v>990</v>
      </c>
      <c r="CL820" s="37">
        <v>57649316</v>
      </c>
      <c r="CN820" s="12" t="s">
        <v>1506</v>
      </c>
      <c r="CS820" s="12"/>
      <c r="CT820" s="36" t="str">
        <f t="shared" si="12"/>
        <v>500mn</v>
      </c>
      <c r="CU820" s="36" t="str">
        <f>VLOOKUP(CK820,Mapping!B:C,2,FALSE)</f>
        <v>EU</v>
      </c>
    </row>
    <row r="821" spans="1:99" ht="16" customHeight="1" x14ac:dyDescent="0.35">
      <c r="A821" s="12" t="s">
        <v>1872</v>
      </c>
      <c r="B821" s="12" t="s">
        <v>925</v>
      </c>
      <c r="E821" s="37">
        <v>5919203</v>
      </c>
      <c r="G821" s="37" t="s">
        <v>1505</v>
      </c>
      <c r="I821" s="37"/>
      <c r="K821" s="37"/>
      <c r="M821" s="37">
        <v>5919203</v>
      </c>
      <c r="N821" s="12">
        <v>3.34</v>
      </c>
      <c r="O821" s="37"/>
      <c r="R821" s="37"/>
      <c r="T821" s="37"/>
      <c r="V821" s="37"/>
      <c r="X821" s="37"/>
      <c r="Z821" s="37">
        <v>0</v>
      </c>
      <c r="AA821" s="12">
        <v>0</v>
      </c>
      <c r="AB821" s="37"/>
      <c r="AD821" s="37"/>
      <c r="AF821" s="37"/>
      <c r="AH821" s="37"/>
      <c r="AN821" s="37"/>
      <c r="AP821" s="37"/>
      <c r="AR821" s="37"/>
      <c r="AT821" s="37"/>
      <c r="AV821" s="37"/>
      <c r="AX821" s="37"/>
      <c r="BB821" s="12">
        <v>47180</v>
      </c>
      <c r="BC821" s="12">
        <v>0</v>
      </c>
      <c r="CC821" s="12">
        <v>0</v>
      </c>
      <c r="CD821" s="12">
        <v>0</v>
      </c>
      <c r="CG821" s="12" t="s">
        <v>976</v>
      </c>
      <c r="CH821" s="12">
        <v>139.291</v>
      </c>
      <c r="CI821" s="12" t="s">
        <v>945</v>
      </c>
      <c r="CJ821" s="12" t="s">
        <v>946</v>
      </c>
      <c r="CK821" s="12" t="s">
        <v>932</v>
      </c>
      <c r="CL821" s="37">
        <v>177003015</v>
      </c>
      <c r="CN821" s="12" t="s">
        <v>1513</v>
      </c>
      <c r="CS821" s="12"/>
      <c r="CT821" s="36" t="str">
        <f t="shared" si="12"/>
        <v>500mn</v>
      </c>
      <c r="CU821" s="36" t="str">
        <f>VLOOKUP(CK821,Mapping!B:C,2,FALSE)</f>
        <v>US/CA</v>
      </c>
    </row>
    <row r="822" spans="1:99" ht="16" customHeight="1" x14ac:dyDescent="0.35">
      <c r="A822" s="12" t="s">
        <v>1873</v>
      </c>
      <c r="B822" s="12" t="s">
        <v>925</v>
      </c>
      <c r="E822" s="37">
        <v>279807</v>
      </c>
      <c r="G822" s="37" t="s">
        <v>1505</v>
      </c>
      <c r="I822" s="37"/>
      <c r="K822" s="37"/>
      <c r="M822" s="37">
        <v>279807</v>
      </c>
      <c r="N822" s="12">
        <v>0.24</v>
      </c>
      <c r="O822" s="37"/>
      <c r="R822" s="37"/>
      <c r="T822" s="37"/>
      <c r="V822" s="37"/>
      <c r="X822" s="37"/>
      <c r="Z822" s="37"/>
      <c r="AB822" s="37"/>
      <c r="AD822" s="37"/>
      <c r="AF822" s="37"/>
      <c r="AH822" s="37"/>
      <c r="AN822" s="37"/>
      <c r="AP822" s="37"/>
      <c r="AR822" s="37"/>
      <c r="AT822" s="37"/>
      <c r="AV822" s="37"/>
      <c r="AX822" s="37"/>
      <c r="BB822" s="12">
        <v>3300</v>
      </c>
      <c r="CC822" s="12">
        <v>0</v>
      </c>
      <c r="CG822" s="12" t="s">
        <v>940</v>
      </c>
      <c r="CH822" s="12">
        <v>0.32200000000000001</v>
      </c>
      <c r="CI822" s="12" t="s">
        <v>1172</v>
      </c>
      <c r="CJ822" s="12"/>
      <c r="CK822" s="12" t="s">
        <v>1173</v>
      </c>
      <c r="CL822" s="37">
        <v>134114819</v>
      </c>
      <c r="CN822" s="12" t="s">
        <v>1506</v>
      </c>
      <c r="CS822" s="12"/>
      <c r="CT822" s="36" t="str">
        <f t="shared" si="12"/>
        <v>500mn</v>
      </c>
      <c r="CU822" s="36" t="str">
        <f>VLOOKUP(CK822,Mapping!B:C,2,FALSE)</f>
        <v>EU</v>
      </c>
    </row>
    <row r="823" spans="1:99" ht="16" customHeight="1" x14ac:dyDescent="0.35">
      <c r="A823" s="12" t="s">
        <v>1874</v>
      </c>
      <c r="B823" s="12" t="s">
        <v>933</v>
      </c>
      <c r="E823" s="37">
        <v>108205224</v>
      </c>
      <c r="G823" s="37" t="s">
        <v>1505</v>
      </c>
      <c r="I823" s="37"/>
      <c r="K823" s="37"/>
      <c r="M823" s="37"/>
      <c r="O823" s="37"/>
      <c r="R823" s="37"/>
      <c r="T823" s="37"/>
      <c r="V823" s="37"/>
      <c r="X823" s="37"/>
      <c r="Z823" s="37"/>
      <c r="AB823" s="37"/>
      <c r="AD823" s="37"/>
      <c r="AF823" s="37"/>
      <c r="AH823" s="37"/>
      <c r="AN823" s="37">
        <v>108205224</v>
      </c>
      <c r="AO823" s="12">
        <v>0.26</v>
      </c>
      <c r="AP823" s="37"/>
      <c r="AR823" s="37"/>
      <c r="AT823" s="37"/>
      <c r="AV823" s="37"/>
      <c r="AX823" s="37"/>
      <c r="BI823" s="12">
        <v>642500</v>
      </c>
      <c r="BY823" s="12">
        <v>0.08</v>
      </c>
      <c r="CG823" s="12" t="s">
        <v>929</v>
      </c>
      <c r="CH823" s="12">
        <v>17.873000000000001</v>
      </c>
      <c r="CI823" s="12" t="s">
        <v>1026</v>
      </c>
      <c r="CJ823" s="12"/>
      <c r="CK823" s="12" t="s">
        <v>1027</v>
      </c>
      <c r="CL823" s="37">
        <v>37808694570</v>
      </c>
      <c r="CN823" s="12" t="s">
        <v>1525</v>
      </c>
      <c r="CS823" s="12"/>
      <c r="CT823" s="36" t="str">
        <f t="shared" si="12"/>
        <v>1bn - 50bn</v>
      </c>
      <c r="CU823" s="36" t="str">
        <f>VLOOKUP(CK823,Mapping!B:C,2,FALSE)</f>
        <v>EU</v>
      </c>
    </row>
    <row r="824" spans="1:99" ht="16" customHeight="1" x14ac:dyDescent="0.35">
      <c r="A824" s="12" t="s">
        <v>1875</v>
      </c>
      <c r="B824" s="12" t="s">
        <v>925</v>
      </c>
      <c r="E824" s="37">
        <v>659680</v>
      </c>
      <c r="G824" s="37" t="s">
        <v>1505</v>
      </c>
      <c r="I824" s="37"/>
      <c r="K824" s="37"/>
      <c r="M824" s="37"/>
      <c r="O824" s="37"/>
      <c r="Q824" s="12">
        <v>1648</v>
      </c>
      <c r="R824" s="37"/>
      <c r="T824" s="37"/>
      <c r="V824" s="37"/>
      <c r="X824" s="37"/>
      <c r="Z824" s="37"/>
      <c r="AB824" s="37"/>
      <c r="AD824" s="37"/>
      <c r="AF824" s="37"/>
      <c r="AH824" s="37">
        <v>208983</v>
      </c>
      <c r="AI824" s="12">
        <v>0.02</v>
      </c>
      <c r="AN824" s="37">
        <v>450697</v>
      </c>
      <c r="AO824" s="12">
        <v>0.05</v>
      </c>
      <c r="AP824" s="37"/>
      <c r="AR824" s="37"/>
      <c r="AT824" s="37"/>
      <c r="AV824" s="37"/>
      <c r="AX824" s="37"/>
      <c r="BI824" s="12">
        <v>2675</v>
      </c>
      <c r="BQ824" s="12">
        <v>0</v>
      </c>
      <c r="BY824" s="12">
        <v>0</v>
      </c>
      <c r="CG824" s="12" t="s">
        <v>934</v>
      </c>
      <c r="CH824" s="12">
        <v>73.674000000000007</v>
      </c>
      <c r="CI824" s="12" t="s">
        <v>1876</v>
      </c>
      <c r="CJ824" s="12" t="s">
        <v>1017</v>
      </c>
      <c r="CK824" s="12" t="s">
        <v>932</v>
      </c>
      <c r="CL824" s="37">
        <v>851097999</v>
      </c>
      <c r="CN824" s="12" t="s">
        <v>1509</v>
      </c>
      <c r="CS824" s="12"/>
      <c r="CT824" s="36" t="str">
        <f t="shared" si="12"/>
        <v>500mn - 1bn</v>
      </c>
      <c r="CU824" s="36" t="str">
        <f>VLOOKUP(CK824,Mapping!B:C,2,FALSE)</f>
        <v>US/CA</v>
      </c>
    </row>
    <row r="825" spans="1:99" ht="16" customHeight="1" x14ac:dyDescent="0.35">
      <c r="A825" s="12" t="s">
        <v>1877</v>
      </c>
      <c r="B825" s="12" t="s">
        <v>925</v>
      </c>
      <c r="E825" s="37">
        <v>0</v>
      </c>
      <c r="G825" s="37" t="s">
        <v>1505</v>
      </c>
      <c r="I825" s="37"/>
      <c r="K825" s="37"/>
      <c r="M825" s="37"/>
      <c r="O825" s="37"/>
      <c r="R825" s="37"/>
      <c r="T825" s="37"/>
      <c r="V825" s="37"/>
      <c r="X825" s="37"/>
      <c r="Z825" s="37"/>
      <c r="AB825" s="37"/>
      <c r="AD825" s="37"/>
      <c r="AF825" s="37"/>
      <c r="AH825" s="37"/>
      <c r="AN825" s="37">
        <v>0</v>
      </c>
      <c r="AO825" s="12">
        <v>0</v>
      </c>
      <c r="AP825" s="37"/>
      <c r="AR825" s="37"/>
      <c r="AT825" s="37"/>
      <c r="AV825" s="37"/>
      <c r="AX825" s="37"/>
      <c r="BI825" s="12">
        <v>0</v>
      </c>
      <c r="BY825" s="12">
        <v>0</v>
      </c>
      <c r="CG825" s="12"/>
      <c r="CH825" s="12">
        <v>99.569000000000003</v>
      </c>
      <c r="CI825" s="12"/>
      <c r="CJ825" s="12" t="s">
        <v>1752</v>
      </c>
      <c r="CK825" s="12" t="s">
        <v>1753</v>
      </c>
      <c r="CL825" s="37">
        <v>2261923</v>
      </c>
      <c r="CN825" s="12" t="s">
        <v>1506</v>
      </c>
      <c r="CS825" s="12"/>
      <c r="CT825" s="36" t="str">
        <f t="shared" si="12"/>
        <v>500mn</v>
      </c>
      <c r="CU825" s="36" t="str">
        <f>VLOOKUP(CK825,Mapping!B:C,2,FALSE)</f>
        <v>LATAM</v>
      </c>
    </row>
    <row r="826" spans="1:99" ht="16" customHeight="1" x14ac:dyDescent="0.35">
      <c r="A826" s="12" t="s">
        <v>1878</v>
      </c>
      <c r="B826" s="12" t="s">
        <v>925</v>
      </c>
      <c r="E826" s="37">
        <v>845377</v>
      </c>
      <c r="G826" s="37" t="s">
        <v>1505</v>
      </c>
      <c r="I826" s="37"/>
      <c r="K826" s="37"/>
      <c r="M826" s="37">
        <v>42155</v>
      </c>
      <c r="N826" s="12">
        <v>0</v>
      </c>
      <c r="O826" s="37"/>
      <c r="R826" s="37"/>
      <c r="T826" s="37"/>
      <c r="V826" s="37"/>
      <c r="X826" s="37"/>
      <c r="Z826" s="37"/>
      <c r="AB826" s="37"/>
      <c r="AD826" s="37"/>
      <c r="AF826" s="37"/>
      <c r="AH826" s="37"/>
      <c r="AN826" s="37">
        <v>551552</v>
      </c>
      <c r="AO826" s="12">
        <v>0.03</v>
      </c>
      <c r="AP826" s="37">
        <v>251670</v>
      </c>
      <c r="AQ826" s="12">
        <v>0.01</v>
      </c>
      <c r="AR826" s="37"/>
      <c r="AT826" s="37"/>
      <c r="AV826" s="37"/>
      <c r="AX826" s="37"/>
      <c r="BB826" s="12">
        <v>336</v>
      </c>
      <c r="BH826" s="12">
        <v>1090</v>
      </c>
      <c r="BI826" s="12">
        <v>3275</v>
      </c>
      <c r="BV826" s="12">
        <v>0</v>
      </c>
      <c r="BY826" s="12">
        <v>0</v>
      </c>
      <c r="CC826" s="12">
        <v>0</v>
      </c>
      <c r="CG826" s="12" t="s">
        <v>991</v>
      </c>
      <c r="CH826" s="12">
        <v>38.046999999999997</v>
      </c>
      <c r="CI826" s="12" t="s">
        <v>1879</v>
      </c>
      <c r="CJ826" s="12" t="s">
        <v>1880</v>
      </c>
      <c r="CK826" s="12" t="s">
        <v>932</v>
      </c>
      <c r="CL826" s="37">
        <v>2019939915</v>
      </c>
      <c r="CN826" s="12" t="s">
        <v>1509</v>
      </c>
      <c r="CS826" s="12"/>
      <c r="CT826" s="36" t="str">
        <f t="shared" si="12"/>
        <v>1bn - 50bn</v>
      </c>
      <c r="CU826" s="36" t="str">
        <f>VLOOKUP(CK826,Mapping!B:C,2,FALSE)</f>
        <v>US/CA</v>
      </c>
    </row>
    <row r="827" spans="1:99" ht="16" customHeight="1" x14ac:dyDescent="0.35">
      <c r="A827" s="12" t="s">
        <v>1881</v>
      </c>
      <c r="B827" s="12" t="s">
        <v>925</v>
      </c>
      <c r="E827" s="37">
        <v>399980</v>
      </c>
      <c r="G827" s="37" t="s">
        <v>1505</v>
      </c>
      <c r="I827" s="37"/>
      <c r="K827" s="37"/>
      <c r="M827" s="37"/>
      <c r="O827" s="37"/>
      <c r="R827" s="37"/>
      <c r="T827" s="37"/>
      <c r="V827" s="37"/>
      <c r="X827" s="37"/>
      <c r="Z827" s="37"/>
      <c r="AB827" s="37"/>
      <c r="AD827" s="37"/>
      <c r="AF827" s="37"/>
      <c r="AH827" s="37"/>
      <c r="AN827" s="37">
        <v>399980</v>
      </c>
      <c r="AO827" s="12">
        <v>0.01</v>
      </c>
      <c r="AP827" s="37"/>
      <c r="AR827" s="37"/>
      <c r="AT827" s="37"/>
      <c r="AV827" s="37"/>
      <c r="AX827" s="37"/>
      <c r="BI827" s="12">
        <v>2375</v>
      </c>
      <c r="BY827" s="12">
        <v>0</v>
      </c>
      <c r="CG827" s="12" t="s">
        <v>996</v>
      </c>
      <c r="CH827" s="12">
        <v>7.593</v>
      </c>
      <c r="CI827" s="12" t="s">
        <v>1882</v>
      </c>
      <c r="CJ827" s="12" t="s">
        <v>941</v>
      </c>
      <c r="CK827" s="12" t="s">
        <v>932</v>
      </c>
      <c r="CL827" s="37">
        <v>3919355419</v>
      </c>
      <c r="CN827" s="12" t="s">
        <v>1509</v>
      </c>
      <c r="CS827" s="12"/>
      <c r="CT827" s="36" t="str">
        <f t="shared" si="12"/>
        <v>1bn - 50bn</v>
      </c>
      <c r="CU827" s="36" t="str">
        <f>VLOOKUP(CK827,Mapping!B:C,2,FALSE)</f>
        <v>US/CA</v>
      </c>
    </row>
    <row r="828" spans="1:99" ht="16" customHeight="1" x14ac:dyDescent="0.35">
      <c r="A828" s="12" t="s">
        <v>1883</v>
      </c>
      <c r="B828" s="12" t="s">
        <v>925</v>
      </c>
      <c r="E828" s="37">
        <v>239988</v>
      </c>
      <c r="G828" s="37" t="s">
        <v>1505</v>
      </c>
      <c r="I828" s="37"/>
      <c r="K828" s="37"/>
      <c r="M828" s="37"/>
      <c r="O828" s="37"/>
      <c r="R828" s="37"/>
      <c r="T828" s="37"/>
      <c r="V828" s="37"/>
      <c r="X828" s="37"/>
      <c r="Z828" s="37"/>
      <c r="AB828" s="37"/>
      <c r="AD828" s="37"/>
      <c r="AF828" s="37"/>
      <c r="AH828" s="37"/>
      <c r="AN828" s="37">
        <v>239988</v>
      </c>
      <c r="AO828" s="12">
        <v>0.2</v>
      </c>
      <c r="AP828" s="37"/>
      <c r="AR828" s="37"/>
      <c r="AT828" s="37"/>
      <c r="AV828" s="37"/>
      <c r="AX828" s="37"/>
      <c r="BI828" s="12">
        <v>1425</v>
      </c>
      <c r="BY828" s="12">
        <v>0</v>
      </c>
      <c r="CG828" s="12"/>
      <c r="CH828" s="12">
        <v>43.680999999999997</v>
      </c>
      <c r="CI828" s="12" t="s">
        <v>1884</v>
      </c>
      <c r="CJ828" s="12" t="s">
        <v>931</v>
      </c>
      <c r="CK828" s="12" t="s">
        <v>932</v>
      </c>
      <c r="CL828" s="37">
        <v>117317545</v>
      </c>
      <c r="CN828" s="12" t="s">
        <v>1509</v>
      </c>
      <c r="CS828" s="12"/>
      <c r="CT828" s="36" t="str">
        <f t="shared" si="12"/>
        <v>500mn</v>
      </c>
      <c r="CU828" s="36" t="str">
        <f>VLOOKUP(CK828,Mapping!B:C,2,FALSE)</f>
        <v>US/CA</v>
      </c>
    </row>
    <row r="829" spans="1:99" ht="16" customHeight="1" x14ac:dyDescent="0.35">
      <c r="A829" s="12" t="s">
        <v>1885</v>
      </c>
      <c r="B829" s="12" t="s">
        <v>925</v>
      </c>
      <c r="E829" s="37">
        <v>10576000</v>
      </c>
      <c r="G829" s="37" t="s">
        <v>1505</v>
      </c>
      <c r="I829" s="37"/>
      <c r="K829" s="37"/>
      <c r="M829" s="37">
        <v>3657600</v>
      </c>
      <c r="N829" s="12">
        <v>0.37</v>
      </c>
      <c r="O829" s="37"/>
      <c r="R829" s="37"/>
      <c r="T829" s="37"/>
      <c r="V829" s="37"/>
      <c r="X829" s="37"/>
      <c r="Z829" s="37"/>
      <c r="AB829" s="37"/>
      <c r="AD829" s="37">
        <v>6918400</v>
      </c>
      <c r="AE829" s="12">
        <v>0.7</v>
      </c>
      <c r="AF829" s="37"/>
      <c r="AH829" s="37"/>
      <c r="AN829" s="37"/>
      <c r="AP829" s="37"/>
      <c r="AR829" s="37"/>
      <c r="AT829" s="37"/>
      <c r="AV829" s="37"/>
      <c r="AX829" s="37"/>
      <c r="BB829" s="12">
        <v>50800</v>
      </c>
      <c r="BJ829" s="12">
        <v>80000</v>
      </c>
      <c r="CB829" s="12">
        <v>0.03</v>
      </c>
      <c r="CC829" s="12">
        <v>0</v>
      </c>
      <c r="CG829" s="12" t="s">
        <v>929</v>
      </c>
      <c r="CH829" s="12">
        <v>17.094000000000001</v>
      </c>
      <c r="CI829" s="12" t="s">
        <v>1886</v>
      </c>
      <c r="CJ829" s="12"/>
      <c r="CK829" s="12" t="s">
        <v>1887</v>
      </c>
      <c r="CL829" s="37">
        <v>1198611352</v>
      </c>
      <c r="CN829" s="12" t="s">
        <v>1506</v>
      </c>
      <c r="CS829" s="12"/>
      <c r="CT829" s="36" t="str">
        <f t="shared" si="12"/>
        <v>1bn - 50bn</v>
      </c>
      <c r="CU829" s="36" t="str">
        <f>VLOOKUP(CK829,Mapping!B:C,2,FALSE)</f>
        <v>EU</v>
      </c>
    </row>
    <row r="830" spans="1:99" ht="16" customHeight="1" x14ac:dyDescent="0.35">
      <c r="A830" s="12" t="s">
        <v>1888</v>
      </c>
      <c r="B830" s="12" t="s">
        <v>925</v>
      </c>
      <c r="E830" s="37">
        <v>0</v>
      </c>
      <c r="G830" s="37" t="s">
        <v>1505</v>
      </c>
      <c r="I830" s="37"/>
      <c r="K830" s="37"/>
      <c r="M830" s="37"/>
      <c r="O830" s="37"/>
      <c r="R830" s="37"/>
      <c r="T830" s="37"/>
      <c r="V830" s="37"/>
      <c r="X830" s="37">
        <v>0</v>
      </c>
      <c r="Y830" s="12">
        <v>0</v>
      </c>
      <c r="Z830" s="37">
        <v>0</v>
      </c>
      <c r="AA830" s="12">
        <v>0</v>
      </c>
      <c r="AB830" s="37"/>
      <c r="AD830" s="37">
        <v>0</v>
      </c>
      <c r="AE830" s="12">
        <v>0</v>
      </c>
      <c r="AF830" s="37"/>
      <c r="AH830" s="37"/>
      <c r="AN830" s="37"/>
      <c r="AP830" s="37"/>
      <c r="AR830" s="37"/>
      <c r="AT830" s="37"/>
      <c r="AV830" s="37"/>
      <c r="AX830" s="37"/>
      <c r="BA830" s="12">
        <v>0</v>
      </c>
      <c r="BC830" s="12">
        <v>0</v>
      </c>
      <c r="BJ830" s="12">
        <v>0</v>
      </c>
      <c r="BZ830" s="12">
        <v>0</v>
      </c>
      <c r="CB830" s="12">
        <v>0</v>
      </c>
      <c r="CD830" s="12">
        <v>0</v>
      </c>
      <c r="CG830" s="12"/>
      <c r="CH830" s="12">
        <v>246.90899999999999</v>
      </c>
      <c r="CI830" s="12" t="s">
        <v>1026</v>
      </c>
      <c r="CJ830" s="12"/>
      <c r="CK830" s="12" t="s">
        <v>1027</v>
      </c>
      <c r="CL830" s="37">
        <v>469538</v>
      </c>
      <c r="CN830" s="12" t="s">
        <v>1506</v>
      </c>
      <c r="CS830" s="12"/>
      <c r="CT830" s="36" t="str">
        <f t="shared" si="12"/>
        <v>500mn</v>
      </c>
      <c r="CU830" s="36" t="str">
        <f>VLOOKUP(CK830,Mapping!B:C,2,FALSE)</f>
        <v>EU</v>
      </c>
    </row>
    <row r="831" spans="1:99" ht="16" customHeight="1" x14ac:dyDescent="0.35">
      <c r="A831" s="12" t="s">
        <v>1889</v>
      </c>
      <c r="B831" s="12" t="s">
        <v>933</v>
      </c>
      <c r="E831" s="37">
        <v>0</v>
      </c>
      <c r="G831" s="37" t="s">
        <v>1505</v>
      </c>
      <c r="I831" s="37"/>
      <c r="K831" s="37"/>
      <c r="M831" s="37">
        <v>0</v>
      </c>
      <c r="N831" s="12">
        <v>0</v>
      </c>
      <c r="O831" s="37"/>
      <c r="R831" s="37"/>
      <c r="T831" s="37"/>
      <c r="V831" s="37"/>
      <c r="X831" s="37"/>
      <c r="Z831" s="37"/>
      <c r="AB831" s="37"/>
      <c r="AD831" s="37"/>
      <c r="AF831" s="37"/>
      <c r="AH831" s="37"/>
      <c r="AN831" s="37"/>
      <c r="AP831" s="37"/>
      <c r="AR831" s="37"/>
      <c r="AT831" s="37"/>
      <c r="AV831" s="37"/>
      <c r="AX831" s="37"/>
      <c r="BB831" s="12">
        <v>0</v>
      </c>
      <c r="CC831" s="12">
        <v>0</v>
      </c>
      <c r="CG831" s="12" t="s">
        <v>980</v>
      </c>
      <c r="CH831" s="12">
        <v>28.206</v>
      </c>
      <c r="CI831" s="12" t="s">
        <v>943</v>
      </c>
      <c r="CJ831" s="12"/>
      <c r="CK831" s="12" t="s">
        <v>944</v>
      </c>
      <c r="CL831" s="37">
        <v>5107377982</v>
      </c>
      <c r="CN831" s="12" t="s">
        <v>1506</v>
      </c>
      <c r="CS831" s="12"/>
      <c r="CT831" s="36" t="str">
        <f t="shared" si="12"/>
        <v>1bn - 50bn</v>
      </c>
      <c r="CU831" s="36" t="str">
        <f>VLOOKUP(CK831,Mapping!B:C,2,FALSE)</f>
        <v>EU</v>
      </c>
    </row>
    <row r="832" spans="1:99" ht="16" customHeight="1" x14ac:dyDescent="0.35">
      <c r="A832" s="12" t="s">
        <v>1890</v>
      </c>
      <c r="B832" s="12" t="s">
        <v>925</v>
      </c>
      <c r="E832" s="37">
        <v>16610533</v>
      </c>
      <c r="G832" s="37" t="s">
        <v>1505</v>
      </c>
      <c r="I832" s="37"/>
      <c r="K832" s="37"/>
      <c r="M832" s="37"/>
      <c r="O832" s="37"/>
      <c r="Q832" s="12">
        <v>58566</v>
      </c>
      <c r="R832" s="37"/>
      <c r="T832" s="37"/>
      <c r="V832" s="37"/>
      <c r="X832" s="37"/>
      <c r="Z832" s="37"/>
      <c r="AB832" s="37"/>
      <c r="AD832" s="37"/>
      <c r="AF832" s="37"/>
      <c r="AH832" s="37">
        <v>7395714</v>
      </c>
      <c r="AI832" s="12">
        <v>0.11</v>
      </c>
      <c r="AN832" s="37">
        <v>8664839</v>
      </c>
      <c r="AO832" s="12">
        <v>0.13</v>
      </c>
      <c r="AP832" s="37">
        <v>549980</v>
      </c>
      <c r="AQ832" s="12">
        <v>0.01</v>
      </c>
      <c r="AR832" s="37"/>
      <c r="AT832" s="37">
        <v>0</v>
      </c>
      <c r="AU832" s="12">
        <v>0</v>
      </c>
      <c r="AV832" s="37"/>
      <c r="AX832" s="37"/>
      <c r="BD832" s="12">
        <v>0</v>
      </c>
      <c r="BH832" s="12">
        <v>2382</v>
      </c>
      <c r="BI832" s="12">
        <v>51450</v>
      </c>
      <c r="BQ832" s="12">
        <v>0.01</v>
      </c>
      <c r="BV832" s="12">
        <v>0</v>
      </c>
      <c r="BY832" s="12">
        <v>0.01</v>
      </c>
      <c r="CF832" s="12">
        <v>0</v>
      </c>
      <c r="CG832" s="12" t="s">
        <v>976</v>
      </c>
      <c r="CH832" s="12">
        <v>112.483</v>
      </c>
      <c r="CI832" s="12" t="s">
        <v>938</v>
      </c>
      <c r="CJ832" s="12" t="s">
        <v>931</v>
      </c>
      <c r="CK832" s="12" t="s">
        <v>932</v>
      </c>
      <c r="CL832" s="37">
        <v>6712423787</v>
      </c>
      <c r="CN832" s="12" t="s">
        <v>1513</v>
      </c>
      <c r="CS832" s="12"/>
      <c r="CT832" s="36" t="str">
        <f t="shared" si="12"/>
        <v>1bn - 50bn</v>
      </c>
      <c r="CU832" s="36" t="str">
        <f>VLOOKUP(CK832,Mapping!B:C,2,FALSE)</f>
        <v>US/CA</v>
      </c>
    </row>
    <row r="833" spans="1:99" ht="16" customHeight="1" x14ac:dyDescent="0.35">
      <c r="A833" s="12" t="s">
        <v>1891</v>
      </c>
      <c r="B833" s="12" t="s">
        <v>925</v>
      </c>
      <c r="E833" s="37">
        <v>224796</v>
      </c>
      <c r="G833" s="37" t="s">
        <v>1505</v>
      </c>
      <c r="I833" s="37"/>
      <c r="K833" s="37"/>
      <c r="M833" s="37"/>
      <c r="O833" s="37"/>
      <c r="R833" s="37"/>
      <c r="T833" s="37"/>
      <c r="V833" s="37"/>
      <c r="X833" s="37">
        <v>224796</v>
      </c>
      <c r="Y833" s="12">
        <v>0.1</v>
      </c>
      <c r="Z833" s="37"/>
      <c r="AB833" s="37"/>
      <c r="AD833" s="37"/>
      <c r="AF833" s="37"/>
      <c r="AH833" s="37"/>
      <c r="AN833" s="37"/>
      <c r="AP833" s="37"/>
      <c r="AR833" s="37"/>
      <c r="AT833" s="37"/>
      <c r="AV833" s="37"/>
      <c r="AX833" s="37"/>
      <c r="BA833" s="12">
        <v>2200</v>
      </c>
      <c r="BZ833" s="12">
        <v>0</v>
      </c>
      <c r="CG833" s="12" t="s">
        <v>940</v>
      </c>
      <c r="CH833" s="12">
        <v>16.529</v>
      </c>
      <c r="CI833" s="12" t="s">
        <v>1892</v>
      </c>
      <c r="CJ833" s="12" t="s">
        <v>946</v>
      </c>
      <c r="CK833" s="12" t="s">
        <v>932</v>
      </c>
      <c r="CL833" s="37">
        <v>216542188</v>
      </c>
      <c r="CN833" s="12" t="s">
        <v>1509</v>
      </c>
      <c r="CS833" s="12"/>
      <c r="CT833" s="36" t="str">
        <f t="shared" si="12"/>
        <v>500mn</v>
      </c>
      <c r="CU833" s="36" t="str">
        <f>VLOOKUP(CK833,Mapping!B:C,2,FALSE)</f>
        <v>US/CA</v>
      </c>
    </row>
    <row r="834" spans="1:99" ht="16" customHeight="1" x14ac:dyDescent="0.35">
      <c r="A834" s="12" t="s">
        <v>1893</v>
      </c>
      <c r="B834" s="12" t="s">
        <v>925</v>
      </c>
      <c r="E834" s="37">
        <v>1718679</v>
      </c>
      <c r="G834" s="37" t="s">
        <v>1505</v>
      </c>
      <c r="I834" s="37"/>
      <c r="K834" s="37"/>
      <c r="M834" s="37"/>
      <c r="O834" s="37"/>
      <c r="R834" s="37"/>
      <c r="T834" s="37"/>
      <c r="V834" s="37"/>
      <c r="X834" s="37"/>
      <c r="Z834" s="37"/>
      <c r="AB834" s="37"/>
      <c r="AD834" s="37"/>
      <c r="AF834" s="37"/>
      <c r="AH834" s="37"/>
      <c r="AN834" s="37">
        <v>799710</v>
      </c>
      <c r="AO834" s="12">
        <v>1.08</v>
      </c>
      <c r="AP834" s="37">
        <v>918969</v>
      </c>
      <c r="AQ834" s="12">
        <v>1.25</v>
      </c>
      <c r="AR834" s="37"/>
      <c r="AT834" s="37"/>
      <c r="AV834" s="37"/>
      <c r="AX834" s="37"/>
      <c r="BH834" s="12">
        <v>3700</v>
      </c>
      <c r="BI834" s="12">
        <v>4750</v>
      </c>
      <c r="BV834" s="12">
        <v>0</v>
      </c>
      <c r="BY834" s="12">
        <v>0</v>
      </c>
      <c r="CG834" s="12" t="s">
        <v>940</v>
      </c>
      <c r="CH834" s="12">
        <v>33.853999999999999</v>
      </c>
      <c r="CI834" s="12" t="s">
        <v>1023</v>
      </c>
      <c r="CJ834" s="12"/>
      <c r="CK834" s="12" t="s">
        <v>979</v>
      </c>
      <c r="CL834" s="37">
        <v>73795834</v>
      </c>
      <c r="CN834" s="12" t="s">
        <v>1509</v>
      </c>
      <c r="CS834" s="12"/>
      <c r="CT834" s="36" t="str">
        <f t="shared" si="12"/>
        <v>500mn</v>
      </c>
      <c r="CU834" s="36" t="str">
        <f>VLOOKUP(CK834,Mapping!B:C,2,FALSE)</f>
        <v>EU</v>
      </c>
    </row>
    <row r="835" spans="1:99" ht="16" customHeight="1" x14ac:dyDescent="0.35">
      <c r="A835" s="12" t="s">
        <v>1894</v>
      </c>
      <c r="B835" s="12" t="s">
        <v>925</v>
      </c>
      <c r="E835" s="37">
        <v>63070</v>
      </c>
      <c r="G835" s="37" t="s">
        <v>1505</v>
      </c>
      <c r="I835" s="37"/>
      <c r="K835" s="37"/>
      <c r="M835" s="37">
        <v>12546</v>
      </c>
      <c r="N835" s="12">
        <v>0.01</v>
      </c>
      <c r="O835" s="37"/>
      <c r="R835" s="37"/>
      <c r="T835" s="37"/>
      <c r="V835" s="37"/>
      <c r="X835" s="37"/>
      <c r="Z835" s="37"/>
      <c r="AB835" s="37"/>
      <c r="AD835" s="37"/>
      <c r="AF835" s="37"/>
      <c r="AH835" s="37"/>
      <c r="AN835" s="37">
        <v>50524</v>
      </c>
      <c r="AO835" s="12">
        <v>0.03</v>
      </c>
      <c r="AP835" s="37"/>
      <c r="AR835" s="37"/>
      <c r="AT835" s="37"/>
      <c r="AV835" s="37"/>
      <c r="AX835" s="37"/>
      <c r="BB835" s="12">
        <v>100</v>
      </c>
      <c r="BI835" s="12">
        <v>300</v>
      </c>
      <c r="BY835" s="12">
        <v>0</v>
      </c>
      <c r="CC835" s="12">
        <v>0</v>
      </c>
      <c r="CG835" s="12" t="s">
        <v>934</v>
      </c>
      <c r="CH835" s="12">
        <v>11.898999999999999</v>
      </c>
      <c r="CI835" s="12" t="s">
        <v>1895</v>
      </c>
      <c r="CJ835" s="12" t="s">
        <v>1185</v>
      </c>
      <c r="CK835" s="12" t="s">
        <v>932</v>
      </c>
      <c r="CL835" s="37">
        <v>175929485</v>
      </c>
      <c r="CN835" s="12" t="s">
        <v>1509</v>
      </c>
      <c r="CS835" s="12"/>
      <c r="CT835" s="36" t="str">
        <f t="shared" ref="CT835:CT898" si="13">IF(CL835&gt;100000000000, "100bn", IF(CL835&gt;50000000000, "50bn - 100bn",IF(CL835&gt;1000000000, "1bn - 50bn", IF(CL835&gt;500000000, "500mn - 1bn", "500mn"))))</f>
        <v>500mn</v>
      </c>
      <c r="CU835" s="36" t="str">
        <f>VLOOKUP(CK835,Mapping!B:C,2,FALSE)</f>
        <v>US/CA</v>
      </c>
    </row>
    <row r="836" spans="1:99" ht="16" customHeight="1" x14ac:dyDescent="0.35">
      <c r="A836" s="12" t="s">
        <v>1896</v>
      </c>
      <c r="B836" s="12" t="s">
        <v>925</v>
      </c>
      <c r="E836" s="37">
        <v>5399</v>
      </c>
      <c r="G836" s="37" t="s">
        <v>1505</v>
      </c>
      <c r="I836" s="37"/>
      <c r="K836" s="37"/>
      <c r="M836" s="37"/>
      <c r="O836" s="37"/>
      <c r="R836" s="37"/>
      <c r="T836" s="37"/>
      <c r="V836" s="37"/>
      <c r="X836" s="37"/>
      <c r="Z836" s="37"/>
      <c r="AB836" s="37"/>
      <c r="AD836" s="37"/>
      <c r="AF836" s="37"/>
      <c r="AH836" s="37"/>
      <c r="AN836" s="37">
        <v>5399</v>
      </c>
      <c r="AO836" s="12">
        <v>0.04</v>
      </c>
      <c r="AP836" s="37"/>
      <c r="AR836" s="37"/>
      <c r="AT836" s="37"/>
      <c r="AV836" s="37"/>
      <c r="AX836" s="37"/>
      <c r="BI836" s="12">
        <v>25</v>
      </c>
      <c r="BY836" s="12">
        <v>0</v>
      </c>
      <c r="CG836" s="12" t="s">
        <v>959</v>
      </c>
      <c r="CH836" s="12">
        <v>24.245000000000001</v>
      </c>
      <c r="CI836" s="12" t="s">
        <v>1047</v>
      </c>
      <c r="CJ836" s="12"/>
      <c r="CK836" s="12" t="s">
        <v>1048</v>
      </c>
      <c r="CL836" s="37">
        <v>13807561</v>
      </c>
      <c r="CN836" s="12" t="s">
        <v>1509</v>
      </c>
      <c r="CS836" s="12"/>
      <c r="CT836" s="36" t="str">
        <f t="shared" si="13"/>
        <v>500mn</v>
      </c>
      <c r="CU836" s="36" t="str">
        <f>VLOOKUP(CK836,Mapping!B:C,2,FALSE)</f>
        <v>EU</v>
      </c>
    </row>
    <row r="837" spans="1:99" ht="16" customHeight="1" x14ac:dyDescent="0.35">
      <c r="A837" s="12" t="s">
        <v>1897</v>
      </c>
      <c r="B837" s="12" t="s">
        <v>925</v>
      </c>
      <c r="E837" s="37">
        <v>291695</v>
      </c>
      <c r="G837" s="37" t="s">
        <v>1505</v>
      </c>
      <c r="I837" s="37"/>
      <c r="K837" s="37"/>
      <c r="M837" s="37">
        <v>291695</v>
      </c>
      <c r="N837" s="12">
        <v>0.06</v>
      </c>
      <c r="O837" s="37"/>
      <c r="R837" s="37"/>
      <c r="T837" s="37"/>
      <c r="V837" s="37"/>
      <c r="X837" s="37"/>
      <c r="Z837" s="37"/>
      <c r="AB837" s="37"/>
      <c r="AD837" s="37"/>
      <c r="AF837" s="37"/>
      <c r="AH837" s="37"/>
      <c r="AN837" s="37"/>
      <c r="AP837" s="37"/>
      <c r="AR837" s="37"/>
      <c r="AT837" s="37"/>
      <c r="AV837" s="37"/>
      <c r="AX837" s="37"/>
      <c r="BB837" s="12">
        <v>2325</v>
      </c>
      <c r="CC837" s="12">
        <v>0</v>
      </c>
      <c r="CG837" s="12" t="s">
        <v>940</v>
      </c>
      <c r="CH837" s="12">
        <v>8.6219999999999999</v>
      </c>
      <c r="CI837" s="12" t="s">
        <v>1898</v>
      </c>
      <c r="CJ837" s="12" t="s">
        <v>931</v>
      </c>
      <c r="CK837" s="12" t="s">
        <v>932</v>
      </c>
      <c r="CL837" s="37">
        <v>486794629</v>
      </c>
      <c r="CN837" s="12" t="s">
        <v>1509</v>
      </c>
      <c r="CS837" s="12"/>
      <c r="CT837" s="36" t="str">
        <f t="shared" si="13"/>
        <v>500mn</v>
      </c>
      <c r="CU837" s="36" t="str">
        <f>VLOOKUP(CK837,Mapping!B:C,2,FALSE)</f>
        <v>US/CA</v>
      </c>
    </row>
    <row r="838" spans="1:99" ht="16" customHeight="1" x14ac:dyDescent="0.35">
      <c r="A838" s="12" t="s">
        <v>1899</v>
      </c>
      <c r="B838" s="12" t="s">
        <v>925</v>
      </c>
      <c r="E838" s="37">
        <v>531933868</v>
      </c>
      <c r="G838" s="37" t="s">
        <v>1505</v>
      </c>
      <c r="I838" s="37"/>
      <c r="K838" s="37"/>
      <c r="M838" s="37">
        <v>52438140</v>
      </c>
      <c r="N838" s="12">
        <v>0.25</v>
      </c>
      <c r="O838" s="37"/>
      <c r="R838" s="37">
        <v>0</v>
      </c>
      <c r="S838" s="12">
        <v>0</v>
      </c>
      <c r="T838" s="37"/>
      <c r="V838" s="37"/>
      <c r="X838" s="37"/>
      <c r="Z838" s="37">
        <v>0</v>
      </c>
      <c r="AA838" s="12">
        <v>0</v>
      </c>
      <c r="AB838" s="37"/>
      <c r="AD838" s="37"/>
      <c r="AF838" s="37"/>
      <c r="AH838" s="37"/>
      <c r="AN838" s="37"/>
      <c r="AP838" s="37">
        <v>479495728</v>
      </c>
      <c r="AQ838" s="12">
        <v>2.29</v>
      </c>
      <c r="AR838" s="37"/>
      <c r="AT838" s="37"/>
      <c r="AV838" s="37"/>
      <c r="AX838" s="37"/>
      <c r="AZ838" s="12">
        <v>0</v>
      </c>
      <c r="BB838" s="12">
        <v>417967</v>
      </c>
      <c r="BC838" s="12">
        <v>0</v>
      </c>
      <c r="BH838" s="12">
        <v>2076728</v>
      </c>
      <c r="BV838" s="12">
        <v>1.77</v>
      </c>
      <c r="BX838" s="12">
        <v>0</v>
      </c>
      <c r="CC838" s="12">
        <v>0.02</v>
      </c>
      <c r="CD838" s="12">
        <v>0</v>
      </c>
      <c r="CG838" s="12" t="s">
        <v>976</v>
      </c>
      <c r="CH838" s="12">
        <v>38.478000000000002</v>
      </c>
      <c r="CI838" s="12" t="s">
        <v>941</v>
      </c>
      <c r="CJ838" s="12" t="s">
        <v>941</v>
      </c>
      <c r="CK838" s="12" t="s">
        <v>932</v>
      </c>
      <c r="CL838" s="37">
        <v>20952745999</v>
      </c>
      <c r="CN838" s="12" t="s">
        <v>1506</v>
      </c>
      <c r="CS838" s="12"/>
      <c r="CT838" s="36" t="str">
        <f t="shared" si="13"/>
        <v>1bn - 50bn</v>
      </c>
      <c r="CU838" s="36" t="str">
        <f>VLOOKUP(CK838,Mapping!B:C,2,FALSE)</f>
        <v>US/CA</v>
      </c>
    </row>
    <row r="839" spans="1:99" ht="16" customHeight="1" x14ac:dyDescent="0.35">
      <c r="A839" s="12" t="s">
        <v>1900</v>
      </c>
      <c r="B839" s="12" t="s">
        <v>925</v>
      </c>
      <c r="E839" s="37">
        <v>354908</v>
      </c>
      <c r="G839" s="37" t="s">
        <v>1505</v>
      </c>
      <c r="I839" s="37"/>
      <c r="K839" s="37"/>
      <c r="M839" s="37">
        <v>209128</v>
      </c>
      <c r="N839" s="12">
        <v>0.2</v>
      </c>
      <c r="O839" s="37"/>
      <c r="R839" s="37"/>
      <c r="T839" s="37"/>
      <c r="V839" s="37"/>
      <c r="X839" s="37"/>
      <c r="Z839" s="37"/>
      <c r="AB839" s="37"/>
      <c r="AD839" s="37"/>
      <c r="AF839" s="37"/>
      <c r="AH839" s="37"/>
      <c r="AN839" s="37">
        <v>145780</v>
      </c>
      <c r="AO839" s="12">
        <v>0.14000000000000001</v>
      </c>
      <c r="AP839" s="37"/>
      <c r="AR839" s="37"/>
      <c r="AT839" s="37"/>
      <c r="AV839" s="37"/>
      <c r="AX839" s="37"/>
      <c r="BB839" s="12">
        <v>1844</v>
      </c>
      <c r="BI839" s="12">
        <v>675</v>
      </c>
      <c r="BY839" s="12">
        <v>0</v>
      </c>
      <c r="CC839" s="12">
        <v>0</v>
      </c>
      <c r="CG839" s="12" t="s">
        <v>976</v>
      </c>
      <c r="CH839" s="12">
        <v>115.934</v>
      </c>
      <c r="CI839" s="12" t="s">
        <v>1047</v>
      </c>
      <c r="CJ839" s="12"/>
      <c r="CK839" s="12" t="s">
        <v>1048</v>
      </c>
      <c r="CL839" s="37">
        <v>108024057</v>
      </c>
      <c r="CN839" s="12" t="s">
        <v>1513</v>
      </c>
      <c r="CS839" s="12"/>
      <c r="CT839" s="36" t="str">
        <f t="shared" si="13"/>
        <v>500mn</v>
      </c>
      <c r="CU839" s="36" t="str">
        <f>VLOOKUP(CK839,Mapping!B:C,2,FALSE)</f>
        <v>EU</v>
      </c>
    </row>
    <row r="840" spans="1:99" ht="16" customHeight="1" x14ac:dyDescent="0.35">
      <c r="A840" s="12" t="s">
        <v>1901</v>
      </c>
      <c r="B840" s="12" t="s">
        <v>925</v>
      </c>
      <c r="E840" s="37">
        <v>244721</v>
      </c>
      <c r="G840" s="37" t="s">
        <v>1505</v>
      </c>
      <c r="I840" s="37"/>
      <c r="K840" s="37"/>
      <c r="M840" s="37"/>
      <c r="O840" s="37"/>
      <c r="R840" s="37"/>
      <c r="T840" s="37"/>
      <c r="V840" s="37"/>
      <c r="X840" s="37">
        <v>244721</v>
      </c>
      <c r="Y840" s="12">
        <v>0.03</v>
      </c>
      <c r="Z840" s="37"/>
      <c r="AB840" s="37"/>
      <c r="AD840" s="37"/>
      <c r="AF840" s="37"/>
      <c r="AH840" s="37"/>
      <c r="AN840" s="37"/>
      <c r="AP840" s="37"/>
      <c r="AR840" s="37"/>
      <c r="AT840" s="37"/>
      <c r="AV840" s="37"/>
      <c r="AX840" s="37"/>
      <c r="BA840" s="12">
        <v>2395</v>
      </c>
      <c r="BZ840" s="12">
        <v>0</v>
      </c>
      <c r="CG840" s="12" t="s">
        <v>929</v>
      </c>
      <c r="CH840" s="12">
        <v>37.07</v>
      </c>
      <c r="CI840" s="12" t="s">
        <v>1059</v>
      </c>
      <c r="CJ840" s="12" t="s">
        <v>936</v>
      </c>
      <c r="CK840" s="12" t="s">
        <v>932</v>
      </c>
      <c r="CL840" s="37">
        <v>741801480</v>
      </c>
      <c r="CN840" s="12" t="s">
        <v>1509</v>
      </c>
      <c r="CS840" s="12"/>
      <c r="CT840" s="36" t="str">
        <f t="shared" si="13"/>
        <v>500mn - 1bn</v>
      </c>
      <c r="CU840" s="36" t="str">
        <f>VLOOKUP(CK840,Mapping!B:C,2,FALSE)</f>
        <v>US/CA</v>
      </c>
    </row>
    <row r="841" spans="1:99" ht="16" customHeight="1" x14ac:dyDescent="0.35">
      <c r="A841" s="12" t="s">
        <v>1902</v>
      </c>
      <c r="B841" s="12" t="s">
        <v>925</v>
      </c>
      <c r="E841" s="37">
        <v>1598777</v>
      </c>
      <c r="G841" s="37" t="s">
        <v>1505</v>
      </c>
      <c r="I841" s="37"/>
      <c r="K841" s="37"/>
      <c r="M841" s="37"/>
      <c r="O841" s="37"/>
      <c r="Q841" s="12">
        <v>6049</v>
      </c>
      <c r="R841" s="37"/>
      <c r="T841" s="37"/>
      <c r="V841" s="37"/>
      <c r="X841" s="37"/>
      <c r="Z841" s="37"/>
      <c r="AB841" s="37"/>
      <c r="AD841" s="37"/>
      <c r="AF841" s="37"/>
      <c r="AH841" s="37">
        <v>763868</v>
      </c>
      <c r="AI841" s="12">
        <v>0.15</v>
      </c>
      <c r="AN841" s="37">
        <v>412611</v>
      </c>
      <c r="AO841" s="12">
        <v>0.08</v>
      </c>
      <c r="AP841" s="37">
        <v>422298</v>
      </c>
      <c r="AQ841" s="12">
        <v>0.08</v>
      </c>
      <c r="AR841" s="37"/>
      <c r="AT841" s="37"/>
      <c r="AV841" s="37"/>
      <c r="AX841" s="37"/>
      <c r="BH841" s="12">
        <v>1829</v>
      </c>
      <c r="BI841" s="12">
        <v>2450</v>
      </c>
      <c r="BQ841" s="12">
        <v>0</v>
      </c>
      <c r="BV841" s="12">
        <v>0</v>
      </c>
      <c r="BY841" s="12">
        <v>0</v>
      </c>
      <c r="CG841" s="12" t="s">
        <v>934</v>
      </c>
      <c r="CH841" s="12">
        <v>24.472999999999999</v>
      </c>
      <c r="CI841" s="12" t="s">
        <v>1077</v>
      </c>
      <c r="CJ841" s="12" t="s">
        <v>1109</v>
      </c>
      <c r="CK841" s="12" t="s">
        <v>932</v>
      </c>
      <c r="CL841" s="37">
        <v>502791694</v>
      </c>
      <c r="CN841" s="12" t="s">
        <v>1509</v>
      </c>
      <c r="CS841" s="12"/>
      <c r="CT841" s="36" t="str">
        <f t="shared" si="13"/>
        <v>500mn - 1bn</v>
      </c>
      <c r="CU841" s="36" t="str">
        <f>VLOOKUP(CK841,Mapping!B:C,2,FALSE)</f>
        <v>US/CA</v>
      </c>
    </row>
    <row r="842" spans="1:99" ht="16" customHeight="1" x14ac:dyDescent="0.35">
      <c r="A842" s="12" t="s">
        <v>1903</v>
      </c>
      <c r="B842" s="12" t="s">
        <v>925</v>
      </c>
      <c r="E842" s="37">
        <v>3363147</v>
      </c>
      <c r="G842" s="37" t="s">
        <v>1505</v>
      </c>
      <c r="I842" s="37"/>
      <c r="K842" s="37"/>
      <c r="M842" s="37"/>
      <c r="O842" s="37"/>
      <c r="R842" s="37"/>
      <c r="T842" s="37"/>
      <c r="V842" s="37"/>
      <c r="X842" s="37"/>
      <c r="Z842" s="37"/>
      <c r="AB842" s="37"/>
      <c r="AD842" s="37"/>
      <c r="AF842" s="37"/>
      <c r="AH842" s="37"/>
      <c r="AN842" s="37">
        <v>3363147</v>
      </c>
      <c r="AO842" s="12">
        <v>0.31</v>
      </c>
      <c r="AP842" s="37"/>
      <c r="AR842" s="37"/>
      <c r="AT842" s="37"/>
      <c r="AV842" s="37"/>
      <c r="AX842" s="37"/>
      <c r="BI842" s="12">
        <v>15700</v>
      </c>
      <c r="BY842" s="12">
        <v>0</v>
      </c>
      <c r="CG842" s="12"/>
      <c r="CH842" s="12">
        <v>25.437999999999999</v>
      </c>
      <c r="CI842" s="12" t="s">
        <v>1904</v>
      </c>
      <c r="CJ842" s="12" t="s">
        <v>1212</v>
      </c>
      <c r="CK842" s="12" t="s">
        <v>932</v>
      </c>
      <c r="CL842" s="37">
        <v>1087025567</v>
      </c>
      <c r="CN842" s="12" t="s">
        <v>1509</v>
      </c>
      <c r="CS842" s="12"/>
      <c r="CT842" s="36" t="str">
        <f t="shared" si="13"/>
        <v>1bn - 50bn</v>
      </c>
      <c r="CU842" s="36" t="str">
        <f>VLOOKUP(CK842,Mapping!B:C,2,FALSE)</f>
        <v>US/CA</v>
      </c>
    </row>
    <row r="843" spans="1:99" ht="16" customHeight="1" x14ac:dyDescent="0.35">
      <c r="A843" s="12" t="s">
        <v>1905</v>
      </c>
      <c r="B843" s="12" t="s">
        <v>925</v>
      </c>
      <c r="E843" s="37">
        <v>4392555</v>
      </c>
      <c r="G843" s="37" t="s">
        <v>1505</v>
      </c>
      <c r="I843" s="37"/>
      <c r="K843" s="37"/>
      <c r="M843" s="37">
        <v>536216</v>
      </c>
      <c r="N843" s="12">
        <v>0.01</v>
      </c>
      <c r="O843" s="37"/>
      <c r="Q843" s="12">
        <v>30538</v>
      </c>
      <c r="R843" s="37"/>
      <c r="T843" s="37"/>
      <c r="V843" s="37"/>
      <c r="X843" s="37"/>
      <c r="Z843" s="37"/>
      <c r="AB843" s="37"/>
      <c r="AD843" s="37"/>
      <c r="AF843" s="37"/>
      <c r="AH843" s="37">
        <v>3856339</v>
      </c>
      <c r="AI843" s="12">
        <v>0.04</v>
      </c>
      <c r="AN843" s="37"/>
      <c r="AP843" s="37">
        <v>0</v>
      </c>
      <c r="AQ843" s="12">
        <v>0</v>
      </c>
      <c r="AR843" s="37"/>
      <c r="AT843" s="37"/>
      <c r="AV843" s="37"/>
      <c r="AX843" s="37"/>
      <c r="BB843" s="12">
        <v>4274</v>
      </c>
      <c r="BH843" s="12">
        <v>0</v>
      </c>
      <c r="BQ843" s="12">
        <v>0.01</v>
      </c>
      <c r="BV843" s="12">
        <v>0</v>
      </c>
      <c r="CC843" s="12">
        <v>0</v>
      </c>
      <c r="CG843" s="12" t="s">
        <v>976</v>
      </c>
      <c r="CH843" s="12">
        <v>23.866</v>
      </c>
      <c r="CI843" s="12" t="s">
        <v>941</v>
      </c>
      <c r="CJ843" s="12" t="s">
        <v>941</v>
      </c>
      <c r="CK843" s="12" t="s">
        <v>932</v>
      </c>
      <c r="CL843" s="37">
        <v>9778818073</v>
      </c>
      <c r="CN843" s="12" t="s">
        <v>1513</v>
      </c>
      <c r="CS843" s="12"/>
      <c r="CT843" s="36" t="str">
        <f t="shared" si="13"/>
        <v>1bn - 50bn</v>
      </c>
      <c r="CU843" s="36" t="str">
        <f>VLOOKUP(CK843,Mapping!B:C,2,FALSE)</f>
        <v>US/CA</v>
      </c>
    </row>
    <row r="844" spans="1:99" ht="16" customHeight="1" x14ac:dyDescent="0.35">
      <c r="A844" s="12" t="s">
        <v>1906</v>
      </c>
      <c r="B844" s="12" t="s">
        <v>925</v>
      </c>
      <c r="E844" s="37">
        <v>265250</v>
      </c>
      <c r="G844" s="37" t="s">
        <v>1505</v>
      </c>
      <c r="I844" s="37"/>
      <c r="K844" s="37"/>
      <c r="M844" s="37"/>
      <c r="O844" s="37"/>
      <c r="R844" s="37"/>
      <c r="T844" s="37"/>
      <c r="V844" s="37"/>
      <c r="X844" s="37"/>
      <c r="Z844" s="37"/>
      <c r="AB844" s="37"/>
      <c r="AD844" s="37"/>
      <c r="AF844" s="37"/>
      <c r="AH844" s="37"/>
      <c r="AN844" s="37">
        <v>265250</v>
      </c>
      <c r="AO844" s="12">
        <v>0.04</v>
      </c>
      <c r="AP844" s="37"/>
      <c r="AR844" s="37"/>
      <c r="AT844" s="37"/>
      <c r="AV844" s="37"/>
      <c r="AX844" s="37"/>
      <c r="BI844" s="12">
        <v>1575</v>
      </c>
      <c r="BY844" s="12">
        <v>0</v>
      </c>
      <c r="CG844" s="12" t="s">
        <v>940</v>
      </c>
      <c r="CH844" s="12">
        <v>29.823</v>
      </c>
      <c r="CI844" s="12" t="s">
        <v>1907</v>
      </c>
      <c r="CJ844" s="12" t="s">
        <v>1021</v>
      </c>
      <c r="CK844" s="12" t="s">
        <v>932</v>
      </c>
      <c r="CL844" s="37">
        <v>694418508</v>
      </c>
      <c r="CN844" s="12" t="s">
        <v>1509</v>
      </c>
      <c r="CS844" s="12"/>
      <c r="CT844" s="36" t="str">
        <f t="shared" si="13"/>
        <v>500mn - 1bn</v>
      </c>
      <c r="CU844" s="36" t="str">
        <f>VLOOKUP(CK844,Mapping!B:C,2,FALSE)</f>
        <v>US/CA</v>
      </c>
    </row>
    <row r="845" spans="1:99" ht="16" customHeight="1" x14ac:dyDescent="0.35">
      <c r="A845" s="12" t="s">
        <v>1908</v>
      </c>
      <c r="B845" s="12" t="s">
        <v>925</v>
      </c>
      <c r="E845" s="37">
        <v>732691</v>
      </c>
      <c r="G845" s="37" t="s">
        <v>1505</v>
      </c>
      <c r="I845" s="37"/>
      <c r="K845" s="37"/>
      <c r="M845" s="37">
        <v>416727</v>
      </c>
      <c r="N845" s="12">
        <v>0.38</v>
      </c>
      <c r="O845" s="37"/>
      <c r="R845" s="37"/>
      <c r="T845" s="37"/>
      <c r="V845" s="37"/>
      <c r="X845" s="37"/>
      <c r="Z845" s="37"/>
      <c r="AB845" s="37"/>
      <c r="AD845" s="37"/>
      <c r="AF845" s="37"/>
      <c r="AH845" s="37"/>
      <c r="AN845" s="37">
        <v>315964</v>
      </c>
      <c r="AO845" s="12">
        <v>0.28999999999999998</v>
      </c>
      <c r="AP845" s="37"/>
      <c r="AR845" s="37"/>
      <c r="AT845" s="37"/>
      <c r="AV845" s="37"/>
      <c r="AX845" s="37"/>
      <c r="BB845" s="12">
        <v>2843</v>
      </c>
      <c r="BI845" s="12">
        <v>1475</v>
      </c>
      <c r="BY845" s="12">
        <v>0</v>
      </c>
      <c r="CC845" s="12">
        <v>0</v>
      </c>
      <c r="CG845" s="12"/>
      <c r="CH845" s="12">
        <v>56.704999999999998</v>
      </c>
      <c r="CI845" s="12"/>
      <c r="CJ845" s="12"/>
      <c r="CK845" s="12" t="s">
        <v>1064</v>
      </c>
      <c r="CL845" s="37">
        <v>103918707</v>
      </c>
      <c r="CN845" s="12" t="s">
        <v>1506</v>
      </c>
      <c r="CS845" s="12"/>
      <c r="CT845" s="36" t="str">
        <f t="shared" si="13"/>
        <v>500mn</v>
      </c>
      <c r="CU845" s="36" t="str">
        <f>VLOOKUP(CK845,Mapping!B:C,2,FALSE)</f>
        <v>EU</v>
      </c>
    </row>
    <row r="846" spans="1:99" ht="16" customHeight="1" x14ac:dyDescent="0.35">
      <c r="A846" s="12" t="s">
        <v>1909</v>
      </c>
      <c r="B846" s="12" t="s">
        <v>925</v>
      </c>
      <c r="E846" s="37">
        <v>56785484</v>
      </c>
      <c r="G846" s="37" t="s">
        <v>1505</v>
      </c>
      <c r="I846" s="37"/>
      <c r="K846" s="37">
        <v>35531176</v>
      </c>
      <c r="L846" s="12">
        <v>1.53</v>
      </c>
      <c r="M846" s="37">
        <v>15950232</v>
      </c>
      <c r="N846" s="12">
        <v>0.68</v>
      </c>
      <c r="O846" s="37">
        <v>3224899</v>
      </c>
      <c r="P846" s="12">
        <v>0.14000000000000001</v>
      </c>
      <c r="R846" s="37">
        <v>0</v>
      </c>
      <c r="S846" s="12">
        <v>0</v>
      </c>
      <c r="T846" s="37"/>
      <c r="V846" s="37"/>
      <c r="X846" s="37"/>
      <c r="Z846" s="37"/>
      <c r="AB846" s="37">
        <v>1165099</v>
      </c>
      <c r="AC846" s="12">
        <v>0.05</v>
      </c>
      <c r="AD846" s="37"/>
      <c r="AF846" s="37"/>
      <c r="AH846" s="37"/>
      <c r="AJ846" s="12">
        <v>81238</v>
      </c>
      <c r="AL846" s="12">
        <v>175731</v>
      </c>
      <c r="AN846" s="37"/>
      <c r="AP846" s="37"/>
      <c r="AR846" s="37">
        <v>914078</v>
      </c>
      <c r="AS846" s="12">
        <v>0.04</v>
      </c>
      <c r="AT846" s="37"/>
      <c r="AV846" s="37"/>
      <c r="AX846" s="37"/>
      <c r="AZ846" s="12">
        <v>0</v>
      </c>
      <c r="BB846" s="12">
        <v>127134</v>
      </c>
      <c r="BE846" s="12">
        <v>11131</v>
      </c>
      <c r="BG846" s="12">
        <v>575238</v>
      </c>
      <c r="BM846" s="12">
        <v>0.01</v>
      </c>
      <c r="BR846" s="12">
        <v>0</v>
      </c>
      <c r="BS846" s="12">
        <v>0.01</v>
      </c>
      <c r="BU846" s="12">
        <v>0</v>
      </c>
      <c r="BX846" s="12">
        <v>0</v>
      </c>
      <c r="CC846" s="12">
        <v>0.01</v>
      </c>
      <c r="CG846" s="12" t="s">
        <v>940</v>
      </c>
      <c r="CH846" s="12">
        <v>70.933999999999997</v>
      </c>
      <c r="CI846" s="12" t="s">
        <v>1028</v>
      </c>
      <c r="CJ846" s="12"/>
      <c r="CK846" s="12" t="s">
        <v>1029</v>
      </c>
      <c r="CL846" s="37">
        <v>2291425223</v>
      </c>
      <c r="CN846" s="12" t="s">
        <v>1506</v>
      </c>
      <c r="CS846" s="12"/>
      <c r="CT846" s="36" t="str">
        <f t="shared" si="13"/>
        <v>1bn - 50bn</v>
      </c>
      <c r="CU846" s="36" t="str">
        <f>VLOOKUP(CK846,Mapping!B:C,2,FALSE)</f>
        <v>EU</v>
      </c>
    </row>
    <row r="847" spans="1:99" ht="16" customHeight="1" x14ac:dyDescent="0.35">
      <c r="A847" s="12" t="s">
        <v>1910</v>
      </c>
      <c r="B847" s="12" t="s">
        <v>925</v>
      </c>
      <c r="E847" s="37">
        <v>167701000</v>
      </c>
      <c r="G847" s="37" t="s">
        <v>1505</v>
      </c>
      <c r="I847" s="37"/>
      <c r="K847" s="37">
        <v>151893157</v>
      </c>
      <c r="L847" s="12">
        <v>1.48</v>
      </c>
      <c r="M847" s="37"/>
      <c r="O847" s="37">
        <v>15807843</v>
      </c>
      <c r="P847" s="12">
        <v>0.15</v>
      </c>
      <c r="R847" s="37"/>
      <c r="T847" s="37"/>
      <c r="V847" s="37">
        <v>0</v>
      </c>
      <c r="W847" s="12">
        <v>0</v>
      </c>
      <c r="X847" s="37">
        <v>0</v>
      </c>
      <c r="Y847" s="12">
        <v>0</v>
      </c>
      <c r="Z847" s="37"/>
      <c r="AB847" s="37"/>
      <c r="AD847" s="37"/>
      <c r="AF847" s="37"/>
      <c r="AH847" s="37"/>
      <c r="AK847" s="12">
        <v>0</v>
      </c>
      <c r="AL847" s="12">
        <v>1040900</v>
      </c>
      <c r="AN847" s="37">
        <v>0</v>
      </c>
      <c r="AO847" s="12">
        <v>0</v>
      </c>
      <c r="AP847" s="37"/>
      <c r="AR847" s="37"/>
      <c r="AT847" s="37"/>
      <c r="AV847" s="37"/>
      <c r="AX847" s="37"/>
      <c r="BA847" s="12">
        <v>0</v>
      </c>
      <c r="BG847" s="12">
        <v>2459100</v>
      </c>
      <c r="BI847" s="12">
        <v>0</v>
      </c>
      <c r="BS847" s="12">
        <v>0.03</v>
      </c>
      <c r="BT847" s="12">
        <v>0</v>
      </c>
      <c r="BU847" s="12">
        <v>0.01</v>
      </c>
      <c r="BY847" s="12">
        <v>0</v>
      </c>
      <c r="BZ847" s="12">
        <v>0</v>
      </c>
      <c r="CG847" s="12" t="s">
        <v>940</v>
      </c>
      <c r="CH847" s="12">
        <v>81.286000000000001</v>
      </c>
      <c r="CI847" s="12" t="s">
        <v>1100</v>
      </c>
      <c r="CJ847" s="12"/>
      <c r="CK847" s="12" t="s">
        <v>951</v>
      </c>
      <c r="CL847" s="37">
        <v>10339879829</v>
      </c>
      <c r="CN847" s="12" t="s">
        <v>1506</v>
      </c>
      <c r="CR847" s="12">
        <v>41591.208333333336</v>
      </c>
      <c r="CS847" s="12"/>
      <c r="CT847" s="36" t="str">
        <f t="shared" si="13"/>
        <v>1bn - 50bn</v>
      </c>
      <c r="CU847" s="36" t="str">
        <f>VLOOKUP(CK847,Mapping!B:C,2,FALSE)</f>
        <v>HK</v>
      </c>
    </row>
    <row r="848" spans="1:99" ht="16" customHeight="1" x14ac:dyDescent="0.35">
      <c r="A848" s="12" t="s">
        <v>1911</v>
      </c>
      <c r="B848" s="12" t="s">
        <v>925</v>
      </c>
      <c r="E848" s="37">
        <v>0</v>
      </c>
      <c r="G848" s="37" t="s">
        <v>1505</v>
      </c>
      <c r="I848" s="37"/>
      <c r="K848" s="37">
        <v>0</v>
      </c>
      <c r="L848" s="12">
        <v>0</v>
      </c>
      <c r="M848" s="37"/>
      <c r="O848" s="37"/>
      <c r="R848" s="37"/>
      <c r="T848" s="37"/>
      <c r="V848" s="37">
        <v>0</v>
      </c>
      <c r="W848" s="12">
        <v>0</v>
      </c>
      <c r="X848" s="37"/>
      <c r="Z848" s="37"/>
      <c r="AB848" s="37"/>
      <c r="AD848" s="37"/>
      <c r="AF848" s="37"/>
      <c r="AH848" s="37"/>
      <c r="AK848" s="12">
        <v>0</v>
      </c>
      <c r="AN848" s="37"/>
      <c r="AP848" s="37"/>
      <c r="AR848" s="37"/>
      <c r="AT848" s="37"/>
      <c r="AV848" s="37"/>
      <c r="AX848" s="37"/>
      <c r="BG848" s="12">
        <v>0</v>
      </c>
      <c r="BS848" s="12">
        <v>0</v>
      </c>
      <c r="BT848" s="12">
        <v>0</v>
      </c>
      <c r="CG848" s="12" t="s">
        <v>940</v>
      </c>
      <c r="CH848" s="12">
        <v>109.499</v>
      </c>
      <c r="CI848" s="12" t="s">
        <v>1011</v>
      </c>
      <c r="CJ848" s="12" t="s">
        <v>1012</v>
      </c>
      <c r="CK848" s="12" t="s">
        <v>1013</v>
      </c>
      <c r="CL848" s="37">
        <v>294358188</v>
      </c>
      <c r="CN848" s="12" t="s">
        <v>1506</v>
      </c>
      <c r="CS848" s="12"/>
      <c r="CT848" s="36" t="str">
        <f t="shared" si="13"/>
        <v>500mn</v>
      </c>
      <c r="CU848" s="36" t="str">
        <f>VLOOKUP(CK848,Mapping!B:C,2,FALSE)</f>
        <v>Oceania</v>
      </c>
    </row>
    <row r="849" spans="1:99" ht="16" customHeight="1" x14ac:dyDescent="0.35">
      <c r="A849" s="12" t="s">
        <v>585</v>
      </c>
      <c r="B849" s="12" t="s">
        <v>925</v>
      </c>
      <c r="C849" s="12">
        <v>318</v>
      </c>
      <c r="D849" s="12">
        <v>10053</v>
      </c>
      <c r="E849" s="37">
        <v>322793640</v>
      </c>
      <c r="G849" s="37">
        <v>500539</v>
      </c>
      <c r="H849" s="12">
        <v>0</v>
      </c>
      <c r="I849" s="37"/>
      <c r="K849" s="37"/>
      <c r="M849" s="37">
        <v>10659583</v>
      </c>
      <c r="N849" s="12">
        <v>0.01</v>
      </c>
      <c r="O849" s="37"/>
      <c r="Q849" s="12">
        <v>321016</v>
      </c>
      <c r="R849" s="37"/>
      <c r="T849" s="37">
        <v>5691030</v>
      </c>
      <c r="U849" s="12">
        <v>0.01</v>
      </c>
      <c r="V849" s="37"/>
      <c r="X849" s="37">
        <v>2545610</v>
      </c>
      <c r="Y849" s="12">
        <v>0</v>
      </c>
      <c r="Z849" s="37">
        <v>718078</v>
      </c>
      <c r="AA849" s="12">
        <v>0</v>
      </c>
      <c r="AB849" s="37"/>
      <c r="AD849" s="37">
        <v>22068959</v>
      </c>
      <c r="AE849" s="12">
        <v>0.03</v>
      </c>
      <c r="AF849" s="37"/>
      <c r="AH849" s="37">
        <v>40537900</v>
      </c>
      <c r="AI849" s="12">
        <v>0.05</v>
      </c>
      <c r="AN849" s="37">
        <v>117990008</v>
      </c>
      <c r="AO849" s="12">
        <v>0.15</v>
      </c>
      <c r="AP849" s="37">
        <v>122081933</v>
      </c>
      <c r="AQ849" s="12">
        <v>0.15</v>
      </c>
      <c r="AR849" s="37">
        <v>0</v>
      </c>
      <c r="AS849" s="12">
        <v>0</v>
      </c>
      <c r="AT849" s="37"/>
      <c r="AV849" s="37"/>
      <c r="AX849" s="37"/>
      <c r="BA849" s="12">
        <v>24913</v>
      </c>
      <c r="BB849" s="12">
        <v>84964</v>
      </c>
      <c r="BC849" s="12">
        <v>24284</v>
      </c>
      <c r="BE849" s="12">
        <v>0</v>
      </c>
      <c r="BH849" s="12">
        <v>528745</v>
      </c>
      <c r="BI849" s="12">
        <v>700600</v>
      </c>
      <c r="BJ849" s="12">
        <v>198070</v>
      </c>
      <c r="BK849" s="12">
        <v>50840</v>
      </c>
      <c r="BM849" s="12">
        <v>0</v>
      </c>
      <c r="BN849" s="12">
        <v>0</v>
      </c>
      <c r="BQ849" s="12">
        <v>0.08</v>
      </c>
      <c r="BV849" s="12">
        <v>0.45</v>
      </c>
      <c r="BY849" s="12">
        <v>0.09</v>
      </c>
      <c r="BZ849" s="12">
        <v>0</v>
      </c>
      <c r="CB849" s="12">
        <v>7.0000000000000007E-2</v>
      </c>
      <c r="CC849" s="12">
        <v>0</v>
      </c>
      <c r="CD849" s="12">
        <v>0</v>
      </c>
      <c r="CE849" s="12">
        <v>0</v>
      </c>
      <c r="CG849" s="12" t="s">
        <v>940</v>
      </c>
      <c r="CH849" s="12">
        <v>20.512</v>
      </c>
      <c r="CI849" s="12" t="s">
        <v>1148</v>
      </c>
      <c r="CJ849" s="12" t="s">
        <v>1149</v>
      </c>
      <c r="CK849" s="12" t="s">
        <v>932</v>
      </c>
      <c r="CL849" s="37">
        <v>78561154240</v>
      </c>
      <c r="CM849" s="12">
        <v>275</v>
      </c>
      <c r="CN849" s="12" t="s">
        <v>1509</v>
      </c>
      <c r="CO849" s="12" t="s">
        <v>1507</v>
      </c>
      <c r="CP849" s="12">
        <v>534263.1324329772</v>
      </c>
      <c r="CQ849" s="12">
        <v>71</v>
      </c>
      <c r="CS849" s="12"/>
      <c r="CT849" s="36" t="str">
        <f t="shared" si="13"/>
        <v>50bn - 100bn</v>
      </c>
      <c r="CU849" s="36" t="str">
        <f>VLOOKUP(CK849,Mapping!B:C,2,FALSE)</f>
        <v>US/CA</v>
      </c>
    </row>
    <row r="850" spans="1:99" ht="16" customHeight="1" x14ac:dyDescent="0.35">
      <c r="A850" s="12" t="s">
        <v>1912</v>
      </c>
      <c r="B850" s="12" t="s">
        <v>933</v>
      </c>
      <c r="E850" s="37">
        <v>5544208</v>
      </c>
      <c r="G850" s="37" t="s">
        <v>1505</v>
      </c>
      <c r="I850" s="37"/>
      <c r="K850" s="37">
        <v>5392636</v>
      </c>
      <c r="L850" s="12">
        <v>0.43</v>
      </c>
      <c r="M850" s="37"/>
      <c r="O850" s="37"/>
      <c r="R850" s="37"/>
      <c r="T850" s="37"/>
      <c r="V850" s="37"/>
      <c r="X850" s="37"/>
      <c r="Z850" s="37"/>
      <c r="AB850" s="37"/>
      <c r="AD850" s="37"/>
      <c r="AF850" s="37"/>
      <c r="AH850" s="37"/>
      <c r="AN850" s="37">
        <v>151572</v>
      </c>
      <c r="AO850" s="12">
        <v>0.01</v>
      </c>
      <c r="AP850" s="37"/>
      <c r="AR850" s="37"/>
      <c r="AT850" s="37"/>
      <c r="AV850" s="37"/>
      <c r="AX850" s="37"/>
      <c r="BG850" s="12">
        <v>87305</v>
      </c>
      <c r="BI850" s="12">
        <v>900</v>
      </c>
      <c r="BS850" s="12">
        <v>0</v>
      </c>
      <c r="BY850" s="12">
        <v>0</v>
      </c>
      <c r="CG850" s="12" t="s">
        <v>929</v>
      </c>
      <c r="CH850" s="12">
        <v>42.505000000000003</v>
      </c>
      <c r="CI850" s="12" t="s">
        <v>953</v>
      </c>
      <c r="CJ850" s="12"/>
      <c r="CK850" s="12" t="s">
        <v>954</v>
      </c>
      <c r="CL850" s="37">
        <v>1616075310</v>
      </c>
      <c r="CN850" s="12" t="s">
        <v>1506</v>
      </c>
      <c r="CS850" s="12"/>
      <c r="CT850" s="36" t="str">
        <f t="shared" si="13"/>
        <v>1bn - 50bn</v>
      </c>
      <c r="CU850" s="36" t="str">
        <f>VLOOKUP(CK850,Mapping!B:C,2,FALSE)</f>
        <v>EU</v>
      </c>
    </row>
    <row r="851" spans="1:99" ht="16" customHeight="1" x14ac:dyDescent="0.35">
      <c r="A851" s="12" t="s">
        <v>1913</v>
      </c>
      <c r="B851" s="12" t="s">
        <v>925</v>
      </c>
      <c r="E851" s="37">
        <v>475766</v>
      </c>
      <c r="G851" s="37" t="s">
        <v>1505</v>
      </c>
      <c r="I851" s="37"/>
      <c r="K851" s="37"/>
      <c r="M851" s="37"/>
      <c r="O851" s="37"/>
      <c r="R851" s="37"/>
      <c r="T851" s="37"/>
      <c r="V851" s="37"/>
      <c r="X851" s="37"/>
      <c r="Z851" s="37"/>
      <c r="AB851" s="37"/>
      <c r="AD851" s="37"/>
      <c r="AF851" s="37"/>
      <c r="AH851" s="37"/>
      <c r="AN851" s="37">
        <v>475766</v>
      </c>
      <c r="AO851" s="12">
        <v>0.22</v>
      </c>
      <c r="AP851" s="37"/>
      <c r="AR851" s="37"/>
      <c r="AT851" s="37"/>
      <c r="AV851" s="37"/>
      <c r="AX851" s="37"/>
      <c r="BI851" s="12">
        <v>2825</v>
      </c>
      <c r="BY851" s="12">
        <v>0</v>
      </c>
      <c r="CG851" s="12" t="s">
        <v>934</v>
      </c>
      <c r="CH851" s="12">
        <v>13.227</v>
      </c>
      <c r="CI851" s="12" t="s">
        <v>1914</v>
      </c>
      <c r="CJ851" s="12" t="s">
        <v>936</v>
      </c>
      <c r="CK851" s="12" t="s">
        <v>932</v>
      </c>
      <c r="CL851" s="37">
        <v>211797208</v>
      </c>
      <c r="CN851" s="12" t="s">
        <v>1509</v>
      </c>
      <c r="CS851" s="12"/>
      <c r="CT851" s="36" t="str">
        <f t="shared" si="13"/>
        <v>500mn</v>
      </c>
      <c r="CU851" s="36" t="str">
        <f>VLOOKUP(CK851,Mapping!B:C,2,FALSE)</f>
        <v>US/CA</v>
      </c>
    </row>
    <row r="852" spans="1:99" ht="16" customHeight="1" x14ac:dyDescent="0.35">
      <c r="A852" s="12" t="s">
        <v>1915</v>
      </c>
      <c r="B852" s="12" t="s">
        <v>925</v>
      </c>
      <c r="E852" s="37">
        <v>326308</v>
      </c>
      <c r="G852" s="37" t="s">
        <v>1505</v>
      </c>
      <c r="I852" s="37"/>
      <c r="K852" s="37"/>
      <c r="M852" s="37"/>
      <c r="O852" s="37"/>
      <c r="Q852" s="12">
        <v>2584</v>
      </c>
      <c r="R852" s="37"/>
      <c r="T852" s="37"/>
      <c r="V852" s="37"/>
      <c r="X852" s="37"/>
      <c r="Z852" s="37"/>
      <c r="AB852" s="37"/>
      <c r="AD852" s="37"/>
      <c r="AF852" s="37"/>
      <c r="AH852" s="37">
        <v>326308</v>
      </c>
      <c r="AI852" s="12">
        <v>7.0000000000000007E-2</v>
      </c>
      <c r="AN852" s="37"/>
      <c r="AP852" s="37"/>
      <c r="AR852" s="37"/>
      <c r="AT852" s="37"/>
      <c r="AV852" s="37"/>
      <c r="AX852" s="37"/>
      <c r="BQ852" s="12">
        <v>0</v>
      </c>
      <c r="CG852" s="12" t="s">
        <v>929</v>
      </c>
      <c r="CH852" s="12">
        <v>88.965999999999994</v>
      </c>
      <c r="CI852" s="12" t="s">
        <v>1761</v>
      </c>
      <c r="CJ852" s="12" t="s">
        <v>1111</v>
      </c>
      <c r="CK852" s="12" t="s">
        <v>932</v>
      </c>
      <c r="CL852" s="37">
        <v>462305556</v>
      </c>
      <c r="CN852" s="12" t="s">
        <v>1509</v>
      </c>
      <c r="CS852" s="12"/>
      <c r="CT852" s="36" t="str">
        <f t="shared" si="13"/>
        <v>500mn</v>
      </c>
      <c r="CU852" s="36" t="str">
        <f>VLOOKUP(CK852,Mapping!B:C,2,FALSE)</f>
        <v>US/CA</v>
      </c>
    </row>
    <row r="853" spans="1:99" ht="16" customHeight="1" x14ac:dyDescent="0.35">
      <c r="A853" s="12" t="s">
        <v>1916</v>
      </c>
      <c r="B853" s="12" t="s">
        <v>925</v>
      </c>
      <c r="E853" s="37">
        <v>1115735</v>
      </c>
      <c r="G853" s="37" t="s">
        <v>1505</v>
      </c>
      <c r="I853" s="37"/>
      <c r="K853" s="37"/>
      <c r="M853" s="37"/>
      <c r="O853" s="37"/>
      <c r="R853" s="37"/>
      <c r="T853" s="37"/>
      <c r="V853" s="37"/>
      <c r="X853" s="37"/>
      <c r="Z853" s="37"/>
      <c r="AB853" s="37"/>
      <c r="AD853" s="37"/>
      <c r="AF853" s="37"/>
      <c r="AH853" s="37"/>
      <c r="AN853" s="37">
        <v>1115735</v>
      </c>
      <c r="AO853" s="12">
        <v>0.26</v>
      </c>
      <c r="AP853" s="37"/>
      <c r="AR853" s="37"/>
      <c r="AT853" s="37"/>
      <c r="AV853" s="37"/>
      <c r="AX853" s="37"/>
      <c r="BI853" s="12">
        <v>6625</v>
      </c>
      <c r="BY853" s="12">
        <v>0</v>
      </c>
      <c r="CG853" s="12" t="s">
        <v>929</v>
      </c>
      <c r="CH853" s="12">
        <v>86.68</v>
      </c>
      <c r="CI853" s="12" t="s">
        <v>1917</v>
      </c>
      <c r="CJ853" s="12"/>
      <c r="CK853" s="12" t="s">
        <v>1918</v>
      </c>
      <c r="CL853" s="37">
        <v>421733981</v>
      </c>
      <c r="CN853" s="12" t="s">
        <v>1525</v>
      </c>
      <c r="CS853" s="12"/>
      <c r="CT853" s="36" t="str">
        <f t="shared" si="13"/>
        <v>500mn</v>
      </c>
      <c r="CU853" s="36" t="str">
        <f>VLOOKUP(CK853,Mapping!B:C,2,FALSE)</f>
        <v>EU</v>
      </c>
    </row>
    <row r="854" spans="1:99" ht="16" customHeight="1" x14ac:dyDescent="0.35">
      <c r="A854" s="12" t="s">
        <v>180</v>
      </c>
      <c r="B854" s="12" t="s">
        <v>925</v>
      </c>
      <c r="E854" s="37">
        <v>530041714</v>
      </c>
      <c r="F854" s="12">
        <v>323534</v>
      </c>
      <c r="G854" s="37" t="s">
        <v>1505</v>
      </c>
      <c r="I854" s="37">
        <v>15722932</v>
      </c>
      <c r="J854" s="12">
        <v>0.14000000000000001</v>
      </c>
      <c r="K854" s="37">
        <v>192595718</v>
      </c>
      <c r="L854" s="12">
        <v>1.71</v>
      </c>
      <c r="M854" s="37">
        <v>19067536</v>
      </c>
      <c r="N854" s="12">
        <v>0.17</v>
      </c>
      <c r="O854" s="37">
        <v>190311279</v>
      </c>
      <c r="P854" s="12">
        <v>1.69</v>
      </c>
      <c r="R854" s="37">
        <v>21367930</v>
      </c>
      <c r="S854" s="12">
        <v>0.19</v>
      </c>
      <c r="T854" s="37"/>
      <c r="V854" s="37">
        <v>27167701</v>
      </c>
      <c r="W854" s="12">
        <v>0.24</v>
      </c>
      <c r="X854" s="37">
        <v>15198968</v>
      </c>
      <c r="Y854" s="12">
        <v>0.14000000000000001</v>
      </c>
      <c r="Z854" s="37"/>
      <c r="AB854" s="37">
        <v>10120405</v>
      </c>
      <c r="AC854" s="12">
        <v>0.09</v>
      </c>
      <c r="AD854" s="37"/>
      <c r="AF854" s="37">
        <v>29170437</v>
      </c>
      <c r="AG854" s="12">
        <v>0.26</v>
      </c>
      <c r="AH854" s="37"/>
      <c r="AJ854" s="12">
        <v>700543</v>
      </c>
      <c r="AK854" s="12">
        <v>1248567</v>
      </c>
      <c r="AL854" s="12">
        <v>12531438</v>
      </c>
      <c r="AN854" s="37"/>
      <c r="AP854" s="37"/>
      <c r="AR854" s="37">
        <v>9318808</v>
      </c>
      <c r="AS854" s="12">
        <v>0.08</v>
      </c>
      <c r="AT854" s="37"/>
      <c r="AV854" s="37"/>
      <c r="AX854" s="37"/>
      <c r="AZ854" s="12">
        <v>2018503</v>
      </c>
      <c r="BA854" s="12">
        <v>148747</v>
      </c>
      <c r="BB854" s="12">
        <v>151981</v>
      </c>
      <c r="BE854" s="12">
        <v>249901</v>
      </c>
      <c r="BF854" s="12">
        <v>2162476</v>
      </c>
      <c r="BG854" s="12">
        <v>3118061</v>
      </c>
      <c r="BM854" s="12">
        <v>0.28000000000000003</v>
      </c>
      <c r="BO854" s="12">
        <v>0.05</v>
      </c>
      <c r="BP854" s="12">
        <v>0.09</v>
      </c>
      <c r="BR854" s="12">
        <v>0.03</v>
      </c>
      <c r="BS854" s="12">
        <v>0.03</v>
      </c>
      <c r="BT854" s="12">
        <v>0.04</v>
      </c>
      <c r="BU854" s="12">
        <v>7.0000000000000007E-2</v>
      </c>
      <c r="BX854" s="12">
        <v>0.04</v>
      </c>
      <c r="BZ854" s="12">
        <v>0</v>
      </c>
      <c r="CC854" s="12">
        <v>0.01</v>
      </c>
      <c r="CG854" s="12" t="s">
        <v>940</v>
      </c>
      <c r="CH854" s="12">
        <v>50.345999999999997</v>
      </c>
      <c r="CI854" s="12" t="s">
        <v>956</v>
      </c>
      <c r="CJ854" s="12"/>
      <c r="CK854" s="12" t="s">
        <v>951</v>
      </c>
      <c r="CL854" s="37">
        <v>11303908787</v>
      </c>
      <c r="CN854" s="12" t="s">
        <v>1506</v>
      </c>
      <c r="CR854" s="12">
        <v>45987.125</v>
      </c>
      <c r="CS854" s="12"/>
      <c r="CT854" s="36" t="str">
        <f t="shared" si="13"/>
        <v>1bn - 50bn</v>
      </c>
      <c r="CU854" s="36" t="str">
        <f>VLOOKUP(CK854,Mapping!B:C,2,FALSE)</f>
        <v>HK</v>
      </c>
    </row>
    <row r="855" spans="1:99" ht="16" customHeight="1" x14ac:dyDescent="0.35">
      <c r="A855" s="12" t="s">
        <v>151</v>
      </c>
      <c r="B855" s="12" t="s">
        <v>933</v>
      </c>
      <c r="E855" s="37">
        <v>702944495</v>
      </c>
      <c r="F855" s="12">
        <v>461897</v>
      </c>
      <c r="G855" s="37" t="s">
        <v>1505</v>
      </c>
      <c r="I855" s="37">
        <v>22447022</v>
      </c>
      <c r="J855" s="12">
        <v>0.03</v>
      </c>
      <c r="K855" s="37">
        <v>239178324</v>
      </c>
      <c r="L855" s="12">
        <v>0.28999999999999998</v>
      </c>
      <c r="M855" s="37"/>
      <c r="O855" s="37">
        <v>210274601</v>
      </c>
      <c r="P855" s="12">
        <v>0.25</v>
      </c>
      <c r="Q855" s="12">
        <v>54673</v>
      </c>
      <c r="R855" s="37">
        <v>43563623</v>
      </c>
      <c r="S855" s="12">
        <v>0.05</v>
      </c>
      <c r="T855" s="37"/>
      <c r="V855" s="37">
        <v>41641053</v>
      </c>
      <c r="W855" s="12">
        <v>0.05</v>
      </c>
      <c r="X855" s="37">
        <v>60122712</v>
      </c>
      <c r="Y855" s="12">
        <v>7.0000000000000007E-2</v>
      </c>
      <c r="Z855" s="37"/>
      <c r="AB855" s="37">
        <v>36185269</v>
      </c>
      <c r="AC855" s="12">
        <v>0.04</v>
      </c>
      <c r="AD855" s="37"/>
      <c r="AF855" s="37">
        <v>18212928</v>
      </c>
      <c r="AG855" s="12">
        <v>0.02</v>
      </c>
      <c r="AH855" s="37">
        <v>6904106</v>
      </c>
      <c r="AI855" s="12">
        <v>0.01</v>
      </c>
      <c r="AJ855" s="12">
        <v>2504775</v>
      </c>
      <c r="AK855" s="12">
        <v>1913730</v>
      </c>
      <c r="AL855" s="12">
        <v>13845964</v>
      </c>
      <c r="AM855" s="12">
        <v>978767</v>
      </c>
      <c r="AN855" s="37">
        <v>18150690</v>
      </c>
      <c r="AO855" s="12">
        <v>0.02</v>
      </c>
      <c r="AP855" s="37">
        <v>3593803</v>
      </c>
      <c r="AQ855" s="12">
        <v>0</v>
      </c>
      <c r="AR855" s="37">
        <v>312416</v>
      </c>
      <c r="AS855" s="12">
        <v>0</v>
      </c>
      <c r="AT855" s="37">
        <v>109574</v>
      </c>
      <c r="AU855" s="12">
        <v>0</v>
      </c>
      <c r="AV855" s="37"/>
      <c r="AX855" s="37">
        <v>2248374</v>
      </c>
      <c r="AY855" s="12">
        <v>0</v>
      </c>
      <c r="AZ855" s="12">
        <v>4115200</v>
      </c>
      <c r="BA855" s="12">
        <v>588400</v>
      </c>
      <c r="BD855" s="12">
        <v>10279</v>
      </c>
      <c r="BE855" s="12">
        <v>8378</v>
      </c>
      <c r="BF855" s="12">
        <v>1350169</v>
      </c>
      <c r="BG855" s="12">
        <v>3872218</v>
      </c>
      <c r="BH855" s="12">
        <v>15565</v>
      </c>
      <c r="BI855" s="12">
        <v>107775</v>
      </c>
      <c r="BM855" s="12">
        <v>0.01</v>
      </c>
      <c r="BO855" s="12">
        <v>7.0000000000000007E-2</v>
      </c>
      <c r="BP855" s="12">
        <v>0.06</v>
      </c>
      <c r="BQ855" s="12">
        <v>0.01</v>
      </c>
      <c r="BR855" s="12">
        <v>0.1</v>
      </c>
      <c r="BS855" s="12">
        <v>0.04</v>
      </c>
      <c r="BT855" s="12">
        <v>0.06</v>
      </c>
      <c r="BU855" s="12">
        <v>7.0000000000000007E-2</v>
      </c>
      <c r="BV855" s="12">
        <v>0.01</v>
      </c>
      <c r="BW855" s="12">
        <v>0.04</v>
      </c>
      <c r="BX855" s="12">
        <v>7.0000000000000007E-2</v>
      </c>
      <c r="BY855" s="12">
        <v>0.01</v>
      </c>
      <c r="BZ855" s="12">
        <v>0.01</v>
      </c>
      <c r="CF855" s="12">
        <v>0.01</v>
      </c>
      <c r="CG855" s="12" t="s">
        <v>934</v>
      </c>
      <c r="CH855" s="12">
        <v>16.096</v>
      </c>
      <c r="CI855" s="12" t="s">
        <v>953</v>
      </c>
      <c r="CJ855" s="12"/>
      <c r="CK855" s="12" t="s">
        <v>954</v>
      </c>
      <c r="CL855" s="37">
        <v>82628594707</v>
      </c>
      <c r="CN855" s="12" t="s">
        <v>1506</v>
      </c>
      <c r="CS855" s="12"/>
      <c r="CT855" s="36" t="str">
        <f t="shared" si="13"/>
        <v>50bn - 100bn</v>
      </c>
      <c r="CU855" s="36" t="str">
        <f>VLOOKUP(CK855,Mapping!B:C,2,FALSE)</f>
        <v>EU</v>
      </c>
    </row>
    <row r="856" spans="1:99" ht="16" customHeight="1" x14ac:dyDescent="0.35">
      <c r="A856" s="12" t="s">
        <v>1919</v>
      </c>
      <c r="B856" s="12" t="s">
        <v>933</v>
      </c>
      <c r="E856" s="37">
        <v>2615719</v>
      </c>
      <c r="G856" s="37" t="s">
        <v>1505</v>
      </c>
      <c r="I856" s="37"/>
      <c r="K856" s="37">
        <v>1347114</v>
      </c>
      <c r="L856" s="12">
        <v>0.03</v>
      </c>
      <c r="M856" s="37"/>
      <c r="O856" s="37"/>
      <c r="R856" s="37"/>
      <c r="T856" s="37"/>
      <c r="V856" s="37">
        <v>347488</v>
      </c>
      <c r="W856" s="12">
        <v>0.01</v>
      </c>
      <c r="X856" s="37"/>
      <c r="Z856" s="37"/>
      <c r="AB856" s="37"/>
      <c r="AD856" s="37"/>
      <c r="AF856" s="37"/>
      <c r="AH856" s="37"/>
      <c r="AK856" s="12">
        <v>12600</v>
      </c>
      <c r="AN856" s="37">
        <v>921117</v>
      </c>
      <c r="AO856" s="12">
        <v>0.02</v>
      </c>
      <c r="AP856" s="37"/>
      <c r="AR856" s="37"/>
      <c r="AT856" s="37"/>
      <c r="AV856" s="37"/>
      <c r="AX856" s="37"/>
      <c r="BG856" s="12">
        <v>17500</v>
      </c>
      <c r="BI856" s="12">
        <v>4300</v>
      </c>
      <c r="BS856" s="12">
        <v>0</v>
      </c>
      <c r="BT856" s="12">
        <v>0</v>
      </c>
      <c r="BY856" s="12">
        <v>0</v>
      </c>
      <c r="CG856" s="12" t="s">
        <v>929</v>
      </c>
      <c r="CH856" s="12">
        <v>34.555</v>
      </c>
      <c r="CI856" s="12" t="s">
        <v>960</v>
      </c>
      <c r="CJ856" s="12"/>
      <c r="CK856" s="12" t="s">
        <v>961</v>
      </c>
      <c r="CL856" s="37">
        <v>4056341854</v>
      </c>
      <c r="CN856" s="12" t="s">
        <v>1506</v>
      </c>
      <c r="CS856" s="12"/>
      <c r="CT856" s="36" t="str">
        <f t="shared" si="13"/>
        <v>1bn - 50bn</v>
      </c>
      <c r="CU856" s="36" t="str">
        <f>VLOOKUP(CK856,Mapping!B:C,2,FALSE)</f>
        <v>EU</v>
      </c>
    </row>
    <row r="857" spans="1:99" ht="16" customHeight="1" x14ac:dyDescent="0.35">
      <c r="A857" s="12" t="s">
        <v>1920</v>
      </c>
      <c r="B857" s="12" t="s">
        <v>925</v>
      </c>
      <c r="E857" s="37">
        <v>4747617</v>
      </c>
      <c r="G857" s="37" t="s">
        <v>1505</v>
      </c>
      <c r="I857" s="37"/>
      <c r="K857" s="37">
        <v>2933970</v>
      </c>
      <c r="L857" s="12">
        <v>0.46</v>
      </c>
      <c r="M857" s="37"/>
      <c r="O857" s="37">
        <v>1211899</v>
      </c>
      <c r="P857" s="12">
        <v>0.19</v>
      </c>
      <c r="R857" s="37"/>
      <c r="T857" s="37"/>
      <c r="V857" s="37"/>
      <c r="X857" s="37"/>
      <c r="Z857" s="37"/>
      <c r="AB857" s="37"/>
      <c r="AD857" s="37"/>
      <c r="AF857" s="37">
        <v>424915</v>
      </c>
      <c r="AG857" s="12">
        <v>7.0000000000000007E-2</v>
      </c>
      <c r="AH857" s="37"/>
      <c r="AL857" s="12">
        <v>79800</v>
      </c>
      <c r="AN857" s="37">
        <v>176833</v>
      </c>
      <c r="AO857" s="12">
        <v>0.03</v>
      </c>
      <c r="AP857" s="37"/>
      <c r="AR857" s="37">
        <v>0</v>
      </c>
      <c r="AS857" s="12">
        <v>0</v>
      </c>
      <c r="AT857" s="37"/>
      <c r="AV857" s="37"/>
      <c r="AX857" s="37"/>
      <c r="BE857" s="12">
        <v>0</v>
      </c>
      <c r="BF857" s="12">
        <v>31500</v>
      </c>
      <c r="BG857" s="12">
        <v>47500</v>
      </c>
      <c r="BI857" s="12">
        <v>1050</v>
      </c>
      <c r="BM857" s="12">
        <v>0</v>
      </c>
      <c r="BP857" s="12">
        <v>0</v>
      </c>
      <c r="BS857" s="12">
        <v>0</v>
      </c>
      <c r="BU857" s="12">
        <v>0</v>
      </c>
      <c r="BY857" s="12">
        <v>0</v>
      </c>
      <c r="CG857" s="12" t="s">
        <v>940</v>
      </c>
      <c r="CH857" s="12">
        <v>62.579000000000001</v>
      </c>
      <c r="CI857" s="12" t="s">
        <v>1056</v>
      </c>
      <c r="CJ857" s="12"/>
      <c r="CK857" s="12" t="s">
        <v>1057</v>
      </c>
      <c r="CL857" s="37">
        <v>630396196</v>
      </c>
      <c r="CN857" s="12" t="s">
        <v>1506</v>
      </c>
      <c r="CS857" s="12"/>
      <c r="CT857" s="36" t="str">
        <f t="shared" si="13"/>
        <v>500mn - 1bn</v>
      </c>
      <c r="CU857" s="36" t="str">
        <f>VLOOKUP(CK857,Mapping!B:C,2,FALSE)</f>
        <v>Asia</v>
      </c>
    </row>
    <row r="858" spans="1:99" ht="16" customHeight="1" x14ac:dyDescent="0.35">
      <c r="A858" s="12" t="s">
        <v>1921</v>
      </c>
      <c r="B858" s="12" t="s">
        <v>925</v>
      </c>
      <c r="E858" s="37">
        <v>1683532</v>
      </c>
      <c r="G858" s="37" t="s">
        <v>1505</v>
      </c>
      <c r="I858" s="37"/>
      <c r="K858" s="37"/>
      <c r="M858" s="37"/>
      <c r="O858" s="37"/>
      <c r="R858" s="37"/>
      <c r="T858" s="37"/>
      <c r="V858" s="37"/>
      <c r="X858" s="37"/>
      <c r="Z858" s="37"/>
      <c r="AB858" s="37"/>
      <c r="AD858" s="37"/>
      <c r="AF858" s="37"/>
      <c r="AH858" s="37"/>
      <c r="AN858" s="37"/>
      <c r="AP858" s="37"/>
      <c r="AR858" s="37">
        <v>1683532</v>
      </c>
      <c r="AS858" s="12">
        <v>0.8</v>
      </c>
      <c r="AT858" s="37"/>
      <c r="AV858" s="37"/>
      <c r="AX858" s="37"/>
      <c r="BE858" s="12">
        <v>45147</v>
      </c>
      <c r="BM858" s="12">
        <v>0.05</v>
      </c>
      <c r="CG858" s="12" t="s">
        <v>940</v>
      </c>
      <c r="CH858" s="12">
        <v>127.19799999999999</v>
      </c>
      <c r="CI858" s="12" t="s">
        <v>988</v>
      </c>
      <c r="CJ858" s="12"/>
      <c r="CK858" s="12" t="s">
        <v>988</v>
      </c>
      <c r="CL858" s="37">
        <v>206892813</v>
      </c>
      <c r="CN858" s="12" t="s">
        <v>1506</v>
      </c>
      <c r="CS858" s="12"/>
      <c r="CT858" s="36" t="str">
        <f t="shared" si="13"/>
        <v>500mn</v>
      </c>
      <c r="CU858" s="36" t="str">
        <f>VLOOKUP(CK858,Mapping!B:C,2,FALSE)</f>
        <v>SG</v>
      </c>
    </row>
    <row r="859" spans="1:99" ht="16" customHeight="1" x14ac:dyDescent="0.35">
      <c r="A859" s="12" t="s">
        <v>1922</v>
      </c>
      <c r="B859" s="12" t="s">
        <v>933</v>
      </c>
      <c r="E859" s="37">
        <v>8532818</v>
      </c>
      <c r="G859" s="37" t="s">
        <v>1505</v>
      </c>
      <c r="I859" s="37"/>
      <c r="K859" s="37">
        <v>4733143</v>
      </c>
      <c r="L859" s="12">
        <v>0.06</v>
      </c>
      <c r="M859" s="37">
        <v>815490</v>
      </c>
      <c r="N859" s="12">
        <v>0.01</v>
      </c>
      <c r="O859" s="37">
        <v>2062103</v>
      </c>
      <c r="P859" s="12">
        <v>0.02</v>
      </c>
      <c r="R859" s="37"/>
      <c r="T859" s="37"/>
      <c r="V859" s="37">
        <v>0</v>
      </c>
      <c r="W859" s="12">
        <v>0</v>
      </c>
      <c r="X859" s="37">
        <v>837876</v>
      </c>
      <c r="Y859" s="12">
        <v>0.01</v>
      </c>
      <c r="Z859" s="37"/>
      <c r="AB859" s="37"/>
      <c r="AD859" s="37"/>
      <c r="AF859" s="37"/>
      <c r="AH859" s="37"/>
      <c r="AK859" s="12">
        <v>0</v>
      </c>
      <c r="AL859" s="12">
        <v>112368</v>
      </c>
      <c r="AN859" s="37">
        <v>84206</v>
      </c>
      <c r="AO859" s="12">
        <v>0</v>
      </c>
      <c r="AP859" s="37"/>
      <c r="AR859" s="37"/>
      <c r="AT859" s="37"/>
      <c r="AV859" s="37"/>
      <c r="AX859" s="37"/>
      <c r="BA859" s="12">
        <v>8200</v>
      </c>
      <c r="BB859" s="12">
        <v>6500</v>
      </c>
      <c r="BG859" s="12">
        <v>61487</v>
      </c>
      <c r="BI859" s="12">
        <v>500</v>
      </c>
      <c r="BS859" s="12">
        <v>0</v>
      </c>
      <c r="BT859" s="12">
        <v>0</v>
      </c>
      <c r="BU859" s="12">
        <v>0</v>
      </c>
      <c r="BY859" s="12">
        <v>0</v>
      </c>
      <c r="BZ859" s="12">
        <v>0</v>
      </c>
      <c r="CC859" s="12">
        <v>0</v>
      </c>
      <c r="CG859" s="12" t="s">
        <v>940</v>
      </c>
      <c r="CH859" s="12">
        <v>86.216999999999999</v>
      </c>
      <c r="CI859" s="12" t="s">
        <v>1098</v>
      </c>
      <c r="CJ859" s="12"/>
      <c r="CK859" s="12" t="s">
        <v>1099</v>
      </c>
      <c r="CL859" s="37">
        <v>8574794303</v>
      </c>
      <c r="CN859" s="12" t="s">
        <v>1506</v>
      </c>
      <c r="CS859" s="12"/>
      <c r="CT859" s="36" t="str">
        <f t="shared" si="13"/>
        <v>1bn - 50bn</v>
      </c>
      <c r="CU859" s="36" t="str">
        <f>VLOOKUP(CK859,Mapping!B:C,2,FALSE)</f>
        <v>Asia</v>
      </c>
    </row>
    <row r="860" spans="1:99" ht="16" customHeight="1" x14ac:dyDescent="0.35">
      <c r="A860" s="12" t="s">
        <v>1923</v>
      </c>
      <c r="B860" s="12" t="s">
        <v>933</v>
      </c>
      <c r="E860" s="37">
        <v>27606788</v>
      </c>
      <c r="F860" s="12">
        <v>0</v>
      </c>
      <c r="G860" s="37" t="s">
        <v>1505</v>
      </c>
      <c r="I860" s="37">
        <v>0</v>
      </c>
      <c r="J860" s="12">
        <v>0</v>
      </c>
      <c r="K860" s="37">
        <v>12697789</v>
      </c>
      <c r="L860" s="12">
        <v>0.09</v>
      </c>
      <c r="M860" s="37">
        <v>7975618</v>
      </c>
      <c r="N860" s="12">
        <v>0.06</v>
      </c>
      <c r="O860" s="37">
        <v>728111</v>
      </c>
      <c r="P860" s="12">
        <v>0.01</v>
      </c>
      <c r="Q860" s="12">
        <v>13664</v>
      </c>
      <c r="R860" s="37">
        <v>0</v>
      </c>
      <c r="S860" s="12">
        <v>0</v>
      </c>
      <c r="T860" s="37"/>
      <c r="V860" s="37"/>
      <c r="X860" s="37">
        <v>0</v>
      </c>
      <c r="Y860" s="12">
        <v>0</v>
      </c>
      <c r="Z860" s="37"/>
      <c r="AB860" s="37">
        <v>0</v>
      </c>
      <c r="AC860" s="12">
        <v>0</v>
      </c>
      <c r="AD860" s="37"/>
      <c r="AF860" s="37"/>
      <c r="AH860" s="37">
        <v>1725490</v>
      </c>
      <c r="AI860" s="12">
        <v>0.01</v>
      </c>
      <c r="AJ860" s="12">
        <v>0</v>
      </c>
      <c r="AL860" s="12">
        <v>47944</v>
      </c>
      <c r="AN860" s="37">
        <v>4479780</v>
      </c>
      <c r="AO860" s="12">
        <v>0.03</v>
      </c>
      <c r="AP860" s="37"/>
      <c r="AR860" s="37">
        <v>0</v>
      </c>
      <c r="AS860" s="12">
        <v>0</v>
      </c>
      <c r="AT860" s="37"/>
      <c r="AV860" s="37"/>
      <c r="AX860" s="37"/>
      <c r="AZ860" s="12">
        <v>0</v>
      </c>
      <c r="BA860" s="12">
        <v>0</v>
      </c>
      <c r="BB860" s="12">
        <v>63571</v>
      </c>
      <c r="BE860" s="12">
        <v>0</v>
      </c>
      <c r="BG860" s="12">
        <v>205573</v>
      </c>
      <c r="BI860" s="12">
        <v>26600</v>
      </c>
      <c r="BM860" s="12">
        <v>0</v>
      </c>
      <c r="BO860" s="12">
        <v>0</v>
      </c>
      <c r="BQ860" s="12">
        <v>0</v>
      </c>
      <c r="BR860" s="12">
        <v>0</v>
      </c>
      <c r="BS860" s="12">
        <v>0</v>
      </c>
      <c r="BU860" s="12">
        <v>0</v>
      </c>
      <c r="BX860" s="12">
        <v>0</v>
      </c>
      <c r="BY860" s="12">
        <v>0</v>
      </c>
      <c r="BZ860" s="12">
        <v>0</v>
      </c>
      <c r="CC860" s="12">
        <v>0</v>
      </c>
      <c r="CG860" s="12" t="s">
        <v>940</v>
      </c>
      <c r="CH860" s="12">
        <v>44.262999999999998</v>
      </c>
      <c r="CI860" s="12" t="s">
        <v>953</v>
      </c>
      <c r="CJ860" s="12"/>
      <c r="CK860" s="12" t="s">
        <v>954</v>
      </c>
      <c r="CL860" s="37">
        <v>13538246835</v>
      </c>
      <c r="CN860" s="12" t="s">
        <v>1506</v>
      </c>
      <c r="CR860" s="12">
        <v>46086.65625</v>
      </c>
      <c r="CS860" s="12"/>
      <c r="CT860" s="36" t="str">
        <f t="shared" si="13"/>
        <v>1bn - 50bn</v>
      </c>
      <c r="CU860" s="36" t="str">
        <f>VLOOKUP(CK860,Mapping!B:C,2,FALSE)</f>
        <v>EU</v>
      </c>
    </row>
    <row r="861" spans="1:99" ht="16" customHeight="1" x14ac:dyDescent="0.35">
      <c r="A861" s="12" t="s">
        <v>1924</v>
      </c>
      <c r="B861" s="12" t="s">
        <v>925</v>
      </c>
      <c r="E861" s="37">
        <v>1389406</v>
      </c>
      <c r="G861" s="37" t="s">
        <v>1505</v>
      </c>
      <c r="I861" s="37"/>
      <c r="K861" s="37"/>
      <c r="M861" s="37"/>
      <c r="O861" s="37"/>
      <c r="R861" s="37"/>
      <c r="T861" s="37"/>
      <c r="V861" s="37"/>
      <c r="X861" s="37"/>
      <c r="Z861" s="37"/>
      <c r="AB861" s="37"/>
      <c r="AD861" s="37"/>
      <c r="AF861" s="37"/>
      <c r="AH861" s="37"/>
      <c r="AN861" s="37">
        <v>1389406</v>
      </c>
      <c r="AO861" s="12">
        <v>0.61</v>
      </c>
      <c r="AP861" s="37"/>
      <c r="AR861" s="37"/>
      <c r="AT861" s="37"/>
      <c r="AV861" s="37"/>
      <c r="AX861" s="37"/>
      <c r="BI861" s="12">
        <v>8250</v>
      </c>
      <c r="BY861" s="12">
        <v>0</v>
      </c>
      <c r="CG861" s="12"/>
      <c r="CH861" s="12">
        <v>110.79300000000001</v>
      </c>
      <c r="CI861" s="12"/>
      <c r="CJ861" s="12"/>
      <c r="CK861" s="12" t="s">
        <v>1078</v>
      </c>
      <c r="CL861" s="37">
        <v>226015200</v>
      </c>
      <c r="CN861" s="12" t="s">
        <v>1506</v>
      </c>
      <c r="CS861" s="12"/>
      <c r="CT861" s="36" t="str">
        <f t="shared" si="13"/>
        <v>500mn</v>
      </c>
      <c r="CU861" s="36" t="str">
        <f>VLOOKUP(CK861,Mapping!B:C,2,FALSE)</f>
        <v>EU</v>
      </c>
    </row>
    <row r="862" spans="1:99" ht="16" customHeight="1" x14ac:dyDescent="0.35">
      <c r="A862" s="12" t="s">
        <v>1925</v>
      </c>
      <c r="B862" s="12" t="s">
        <v>925</v>
      </c>
      <c r="E862" s="37">
        <v>214726</v>
      </c>
      <c r="G862" s="37" t="s">
        <v>1505</v>
      </c>
      <c r="I862" s="37"/>
      <c r="K862" s="37"/>
      <c r="M862" s="37"/>
      <c r="O862" s="37"/>
      <c r="R862" s="37"/>
      <c r="T862" s="37"/>
      <c r="V862" s="37"/>
      <c r="X862" s="37"/>
      <c r="Z862" s="37"/>
      <c r="AB862" s="37"/>
      <c r="AD862" s="37"/>
      <c r="AF862" s="37"/>
      <c r="AH862" s="37"/>
      <c r="AN862" s="37">
        <v>214726</v>
      </c>
      <c r="AO862" s="12">
        <v>7.0000000000000007E-2</v>
      </c>
      <c r="AP862" s="37"/>
      <c r="AR862" s="37"/>
      <c r="AT862" s="37"/>
      <c r="AV862" s="37"/>
      <c r="AX862" s="37"/>
      <c r="BI862" s="12">
        <v>1275</v>
      </c>
      <c r="BY862" s="12">
        <v>0</v>
      </c>
      <c r="CG862" s="12" t="s">
        <v>929</v>
      </c>
      <c r="CH862" s="12">
        <v>41.875</v>
      </c>
      <c r="CI862" s="12" t="s">
        <v>1077</v>
      </c>
      <c r="CJ862" s="12"/>
      <c r="CK862" s="12" t="s">
        <v>1078</v>
      </c>
      <c r="CL862" s="37">
        <v>291297940</v>
      </c>
      <c r="CN862" s="12" t="s">
        <v>1506</v>
      </c>
      <c r="CS862" s="12"/>
      <c r="CT862" s="36" t="str">
        <f t="shared" si="13"/>
        <v>500mn</v>
      </c>
      <c r="CU862" s="36" t="str">
        <f>VLOOKUP(CK862,Mapping!B:C,2,FALSE)</f>
        <v>EU</v>
      </c>
    </row>
    <row r="863" spans="1:99" ht="16" customHeight="1" x14ac:dyDescent="0.35">
      <c r="A863" s="12" t="s">
        <v>1926</v>
      </c>
      <c r="B863" s="12" t="s">
        <v>925</v>
      </c>
      <c r="E863" s="37">
        <v>1962513</v>
      </c>
      <c r="G863" s="37" t="s">
        <v>1505</v>
      </c>
      <c r="I863" s="37"/>
      <c r="K863" s="37"/>
      <c r="M863" s="37"/>
      <c r="O863" s="37">
        <v>1962513</v>
      </c>
      <c r="P863" s="12">
        <v>0.85</v>
      </c>
      <c r="R863" s="37"/>
      <c r="T863" s="37"/>
      <c r="V863" s="37"/>
      <c r="X863" s="37"/>
      <c r="Z863" s="37"/>
      <c r="AB863" s="37"/>
      <c r="AD863" s="37"/>
      <c r="AF863" s="37"/>
      <c r="AH863" s="37"/>
      <c r="AL863" s="12">
        <v>140300</v>
      </c>
      <c r="AN863" s="37"/>
      <c r="AP863" s="37"/>
      <c r="AR863" s="37"/>
      <c r="AT863" s="37"/>
      <c r="AV863" s="37"/>
      <c r="AX863" s="37"/>
      <c r="BU863" s="12">
        <v>0</v>
      </c>
      <c r="CG863" s="12" t="s">
        <v>934</v>
      </c>
      <c r="CH863" s="12">
        <v>29.904</v>
      </c>
      <c r="CI863" s="12" t="s">
        <v>1073</v>
      </c>
      <c r="CJ863" s="12" t="s">
        <v>946</v>
      </c>
      <c r="CK863" s="12" t="s">
        <v>932</v>
      </c>
      <c r="CL863" s="37">
        <v>232171764</v>
      </c>
      <c r="CN863" s="12" t="s">
        <v>1514</v>
      </c>
      <c r="CS863" s="12"/>
      <c r="CT863" s="36" t="str">
        <f t="shared" si="13"/>
        <v>500mn</v>
      </c>
      <c r="CU863" s="36" t="str">
        <f>VLOOKUP(CK863,Mapping!B:C,2,FALSE)</f>
        <v>US/CA</v>
      </c>
    </row>
    <row r="864" spans="1:99" ht="16" customHeight="1" x14ac:dyDescent="0.35">
      <c r="A864" s="12" t="s">
        <v>1927</v>
      </c>
      <c r="B864" s="12" t="s">
        <v>925</v>
      </c>
      <c r="E864" s="37">
        <v>47874</v>
      </c>
      <c r="G864" s="37" t="s">
        <v>1505</v>
      </c>
      <c r="I864" s="37"/>
      <c r="K864" s="37"/>
      <c r="M864" s="37">
        <v>20554</v>
      </c>
      <c r="N864" s="12">
        <v>0.01</v>
      </c>
      <c r="O864" s="37"/>
      <c r="Q864" s="12">
        <v>225</v>
      </c>
      <c r="R864" s="37"/>
      <c r="T864" s="37"/>
      <c r="V864" s="37"/>
      <c r="X864" s="37"/>
      <c r="Z864" s="37"/>
      <c r="AB864" s="37"/>
      <c r="AD864" s="37"/>
      <c r="AF864" s="37"/>
      <c r="AH864" s="37">
        <v>27320</v>
      </c>
      <c r="AI864" s="12">
        <v>0.01</v>
      </c>
      <c r="AN864" s="37"/>
      <c r="AP864" s="37"/>
      <c r="AR864" s="37"/>
      <c r="AT864" s="37"/>
      <c r="AV864" s="37"/>
      <c r="AX864" s="37"/>
      <c r="BB864" s="12">
        <v>115</v>
      </c>
      <c r="BQ864" s="12">
        <v>0</v>
      </c>
      <c r="CC864" s="12">
        <v>0</v>
      </c>
      <c r="CG864" s="12" t="s">
        <v>934</v>
      </c>
      <c r="CH864" s="12">
        <v>6.48</v>
      </c>
      <c r="CI864" s="12" t="s">
        <v>1066</v>
      </c>
      <c r="CJ864" s="12" t="s">
        <v>941</v>
      </c>
      <c r="CK864" s="12" t="s">
        <v>932</v>
      </c>
      <c r="CL864" s="37">
        <v>189253960</v>
      </c>
      <c r="CN864" s="12" t="s">
        <v>1509</v>
      </c>
      <c r="CS864" s="12"/>
      <c r="CT864" s="36" t="str">
        <f t="shared" si="13"/>
        <v>500mn</v>
      </c>
      <c r="CU864" s="36" t="str">
        <f>VLOOKUP(CK864,Mapping!B:C,2,FALSE)</f>
        <v>US/CA</v>
      </c>
    </row>
    <row r="865" spans="1:99" ht="16" customHeight="1" x14ac:dyDescent="0.35">
      <c r="A865" s="12" t="s">
        <v>1928</v>
      </c>
      <c r="B865" s="12" t="s">
        <v>925</v>
      </c>
      <c r="E865" s="37">
        <v>0</v>
      </c>
      <c r="G865" s="37" t="s">
        <v>1505</v>
      </c>
      <c r="I865" s="37"/>
      <c r="K865" s="37"/>
      <c r="M865" s="37"/>
      <c r="O865" s="37"/>
      <c r="R865" s="37"/>
      <c r="T865" s="37"/>
      <c r="V865" s="37"/>
      <c r="X865" s="37">
        <v>0</v>
      </c>
      <c r="Y865" s="12">
        <v>0</v>
      </c>
      <c r="Z865" s="37"/>
      <c r="AB865" s="37"/>
      <c r="AD865" s="37"/>
      <c r="AF865" s="37"/>
      <c r="AH865" s="37"/>
      <c r="AN865" s="37"/>
      <c r="AP865" s="37"/>
      <c r="AR865" s="37"/>
      <c r="AT865" s="37"/>
      <c r="AV865" s="37"/>
      <c r="AX865" s="37"/>
      <c r="BA865" s="12">
        <v>0</v>
      </c>
      <c r="BZ865" s="12">
        <v>0</v>
      </c>
      <c r="CG865" s="12" t="s">
        <v>976</v>
      </c>
      <c r="CH865" s="12">
        <v>7.4160000000000004</v>
      </c>
      <c r="CI865" s="12" t="s">
        <v>950</v>
      </c>
      <c r="CJ865" s="12"/>
      <c r="CK865" s="12" t="s">
        <v>951</v>
      </c>
      <c r="CL865" s="37">
        <v>206085511</v>
      </c>
      <c r="CN865" s="12" t="s">
        <v>1513</v>
      </c>
      <c r="CS865" s="12"/>
      <c r="CT865" s="36" t="str">
        <f t="shared" si="13"/>
        <v>500mn</v>
      </c>
      <c r="CU865" s="36" t="str">
        <f>VLOOKUP(CK865,Mapping!B:C,2,FALSE)</f>
        <v>HK</v>
      </c>
    </row>
    <row r="866" spans="1:99" ht="16" customHeight="1" x14ac:dyDescent="0.35">
      <c r="A866" s="12" t="s">
        <v>1929</v>
      </c>
      <c r="B866" s="12" t="s">
        <v>925</v>
      </c>
      <c r="E866" s="37">
        <v>24218147</v>
      </c>
      <c r="G866" s="37" t="s">
        <v>1505</v>
      </c>
      <c r="I866" s="37"/>
      <c r="K866" s="37"/>
      <c r="M866" s="37"/>
      <c r="O866" s="37"/>
      <c r="Q866" s="12">
        <v>55442</v>
      </c>
      <c r="R866" s="37"/>
      <c r="T866" s="37"/>
      <c r="V866" s="37"/>
      <c r="X866" s="37"/>
      <c r="Z866" s="37"/>
      <c r="AB866" s="37"/>
      <c r="AD866" s="37"/>
      <c r="AF866" s="37"/>
      <c r="AH866" s="37">
        <v>7001216</v>
      </c>
      <c r="AI866" s="12">
        <v>7.0000000000000007E-2</v>
      </c>
      <c r="AN866" s="37">
        <v>13725643</v>
      </c>
      <c r="AO866" s="12">
        <v>0.15</v>
      </c>
      <c r="AP866" s="37">
        <v>3491288</v>
      </c>
      <c r="AQ866" s="12">
        <v>0.04</v>
      </c>
      <c r="AR866" s="37"/>
      <c r="AT866" s="37"/>
      <c r="AV866" s="37"/>
      <c r="AX866" s="37"/>
      <c r="BH866" s="12">
        <v>15121</v>
      </c>
      <c r="BI866" s="12">
        <v>81500</v>
      </c>
      <c r="BQ866" s="12">
        <v>0.01</v>
      </c>
      <c r="BV866" s="12">
        <v>0.01</v>
      </c>
      <c r="BY866" s="12">
        <v>0.01</v>
      </c>
      <c r="CG866" s="12" t="s">
        <v>991</v>
      </c>
      <c r="CH866" s="12">
        <v>173.72300000000001</v>
      </c>
      <c r="CI866" s="12" t="s">
        <v>1016</v>
      </c>
      <c r="CJ866" s="12" t="s">
        <v>1017</v>
      </c>
      <c r="CK866" s="12" t="s">
        <v>932</v>
      </c>
      <c r="CL866" s="37">
        <v>9347765776</v>
      </c>
      <c r="CN866" s="12" t="s">
        <v>1528</v>
      </c>
      <c r="CS866" s="12"/>
      <c r="CT866" s="36" t="str">
        <f t="shared" si="13"/>
        <v>1bn - 50bn</v>
      </c>
      <c r="CU866" s="36" t="str">
        <f>VLOOKUP(CK866,Mapping!B:C,2,FALSE)</f>
        <v>US/CA</v>
      </c>
    </row>
    <row r="867" spans="1:99" ht="16" customHeight="1" x14ac:dyDescent="0.35">
      <c r="A867" s="12" t="s">
        <v>1930</v>
      </c>
      <c r="B867" s="12" t="s">
        <v>925</v>
      </c>
      <c r="E867" s="37">
        <v>2429873</v>
      </c>
      <c r="G867" s="37" t="s">
        <v>1505</v>
      </c>
      <c r="I867" s="37"/>
      <c r="K867" s="37"/>
      <c r="M867" s="37"/>
      <c r="O867" s="37">
        <v>2429873</v>
      </c>
      <c r="P867" s="12">
        <v>3.83</v>
      </c>
      <c r="R867" s="37"/>
      <c r="T867" s="37"/>
      <c r="V867" s="37"/>
      <c r="X867" s="37"/>
      <c r="Z867" s="37"/>
      <c r="AB867" s="37"/>
      <c r="AD867" s="37"/>
      <c r="AF867" s="37"/>
      <c r="AH867" s="37"/>
      <c r="AL867" s="12">
        <v>160000</v>
      </c>
      <c r="AN867" s="37"/>
      <c r="AP867" s="37"/>
      <c r="AR867" s="37"/>
      <c r="AT867" s="37"/>
      <c r="AV867" s="37"/>
      <c r="AX867" s="37"/>
      <c r="BU867" s="12">
        <v>0</v>
      </c>
      <c r="CG867" s="12" t="s">
        <v>929</v>
      </c>
      <c r="CH867" s="12">
        <v>52.156999999999996</v>
      </c>
      <c r="CI867" s="12" t="s">
        <v>1011</v>
      </c>
      <c r="CJ867" s="12" t="s">
        <v>1012</v>
      </c>
      <c r="CK867" s="12" t="s">
        <v>1013</v>
      </c>
      <c r="CL867" s="37">
        <v>63375639</v>
      </c>
      <c r="CN867" s="12" t="s">
        <v>1506</v>
      </c>
      <c r="CS867" s="12"/>
      <c r="CT867" s="36" t="str">
        <f t="shared" si="13"/>
        <v>500mn</v>
      </c>
      <c r="CU867" s="36" t="str">
        <f>VLOOKUP(CK867,Mapping!B:C,2,FALSE)</f>
        <v>Oceania</v>
      </c>
    </row>
    <row r="868" spans="1:99" ht="16" customHeight="1" x14ac:dyDescent="0.35">
      <c r="A868" s="12" t="s">
        <v>1931</v>
      </c>
      <c r="B868" s="12" t="s">
        <v>925</v>
      </c>
      <c r="E868" s="37">
        <v>5290556</v>
      </c>
      <c r="G868" s="37" t="s">
        <v>1505</v>
      </c>
      <c r="I868" s="37"/>
      <c r="K868" s="37"/>
      <c r="M868" s="37"/>
      <c r="O868" s="37">
        <v>5290556</v>
      </c>
      <c r="P868" s="12">
        <v>1.64</v>
      </c>
      <c r="R868" s="37"/>
      <c r="T868" s="37"/>
      <c r="V868" s="37"/>
      <c r="X868" s="37"/>
      <c r="Z868" s="37"/>
      <c r="AB868" s="37"/>
      <c r="AD868" s="37"/>
      <c r="AF868" s="37"/>
      <c r="AH868" s="37"/>
      <c r="AL868" s="12">
        <v>321517</v>
      </c>
      <c r="AN868" s="37"/>
      <c r="AP868" s="37"/>
      <c r="AR868" s="37"/>
      <c r="AT868" s="37"/>
      <c r="AV868" s="37"/>
      <c r="AX868" s="37"/>
      <c r="BU868" s="12">
        <v>0</v>
      </c>
      <c r="CG868" s="12" t="s">
        <v>976</v>
      </c>
      <c r="CH868" s="12">
        <v>29.763000000000002</v>
      </c>
      <c r="CI868" s="12" t="s">
        <v>1188</v>
      </c>
      <c r="CJ868" s="12"/>
      <c r="CK868" s="12" t="s">
        <v>1010</v>
      </c>
      <c r="CL868" s="37">
        <v>329559032</v>
      </c>
      <c r="CN868" s="12" t="s">
        <v>1513</v>
      </c>
      <c r="CS868" s="12"/>
      <c r="CT868" s="36" t="str">
        <f t="shared" si="13"/>
        <v>500mn</v>
      </c>
      <c r="CU868" s="36" t="str">
        <f>VLOOKUP(CK868,Mapping!B:C,2,FALSE)</f>
        <v>Africa</v>
      </c>
    </row>
    <row r="869" spans="1:99" ht="16" customHeight="1" x14ac:dyDescent="0.35">
      <c r="A869" s="12" t="s">
        <v>1932</v>
      </c>
      <c r="B869" s="12" t="s">
        <v>925</v>
      </c>
      <c r="E869" s="37">
        <v>4593876</v>
      </c>
      <c r="G869" s="37" t="s">
        <v>1505</v>
      </c>
      <c r="I869" s="37"/>
      <c r="K869" s="37"/>
      <c r="M869" s="37"/>
      <c r="O869" s="37"/>
      <c r="R869" s="37"/>
      <c r="T869" s="37"/>
      <c r="V869" s="37"/>
      <c r="X869" s="37"/>
      <c r="Z869" s="37"/>
      <c r="AB869" s="37"/>
      <c r="AD869" s="37">
        <v>1225620</v>
      </c>
      <c r="AE869" s="12">
        <v>0.15</v>
      </c>
      <c r="AF869" s="37"/>
      <c r="AH869" s="37"/>
      <c r="AN869" s="37">
        <v>3368256</v>
      </c>
      <c r="AO869" s="12">
        <v>0.42</v>
      </c>
      <c r="AP869" s="37"/>
      <c r="AR869" s="37"/>
      <c r="AT869" s="37"/>
      <c r="AV869" s="37"/>
      <c r="AX869" s="37"/>
      <c r="BI869" s="12">
        <v>20000</v>
      </c>
      <c r="BJ869" s="12">
        <v>11000</v>
      </c>
      <c r="BY869" s="12">
        <v>0</v>
      </c>
      <c r="CB869" s="12">
        <v>0</v>
      </c>
      <c r="CG869" s="12" t="s">
        <v>1668</v>
      </c>
      <c r="CH869" s="12">
        <v>86.319000000000003</v>
      </c>
      <c r="CI869" s="12" t="s">
        <v>1933</v>
      </c>
      <c r="CJ869" s="12" t="s">
        <v>1140</v>
      </c>
      <c r="CK869" s="12" t="s">
        <v>932</v>
      </c>
      <c r="CL869" s="37">
        <v>803752363</v>
      </c>
      <c r="CN869" s="12" t="s">
        <v>1536</v>
      </c>
      <c r="CS869" s="12"/>
      <c r="CT869" s="36" t="str">
        <f t="shared" si="13"/>
        <v>500mn - 1bn</v>
      </c>
      <c r="CU869" s="36" t="str">
        <f>VLOOKUP(CK869,Mapping!B:C,2,FALSE)</f>
        <v>US/CA</v>
      </c>
    </row>
    <row r="870" spans="1:99" ht="16" customHeight="1" x14ac:dyDescent="0.35">
      <c r="A870" s="12" t="s">
        <v>1934</v>
      </c>
      <c r="B870" s="12" t="s">
        <v>925</v>
      </c>
      <c r="E870" s="37">
        <v>3481935</v>
      </c>
      <c r="G870" s="37" t="s">
        <v>1505</v>
      </c>
      <c r="I870" s="37"/>
      <c r="K870" s="37"/>
      <c r="M870" s="37"/>
      <c r="O870" s="37"/>
      <c r="R870" s="37"/>
      <c r="T870" s="37"/>
      <c r="V870" s="37"/>
      <c r="X870" s="37"/>
      <c r="Z870" s="37"/>
      <c r="AB870" s="37"/>
      <c r="AD870" s="37"/>
      <c r="AF870" s="37"/>
      <c r="AH870" s="37"/>
      <c r="AN870" s="37">
        <v>3481935</v>
      </c>
      <c r="AO870" s="12">
        <v>2.2599999999999998</v>
      </c>
      <c r="AP870" s="37"/>
      <c r="AR870" s="37"/>
      <c r="AT870" s="37"/>
      <c r="AV870" s="37"/>
      <c r="AX870" s="37"/>
      <c r="BI870" s="12">
        <v>20675</v>
      </c>
      <c r="BY870" s="12">
        <v>0</v>
      </c>
      <c r="CG870" s="12" t="s">
        <v>929</v>
      </c>
      <c r="CH870" s="12">
        <v>11.593999999999999</v>
      </c>
      <c r="CI870" s="12" t="s">
        <v>938</v>
      </c>
      <c r="CJ870" s="12" t="s">
        <v>931</v>
      </c>
      <c r="CK870" s="12" t="s">
        <v>932</v>
      </c>
      <c r="CL870" s="37">
        <v>154048732</v>
      </c>
      <c r="CN870" s="12" t="s">
        <v>1509</v>
      </c>
      <c r="CS870" s="12"/>
      <c r="CT870" s="36" t="str">
        <f t="shared" si="13"/>
        <v>500mn</v>
      </c>
      <c r="CU870" s="36" t="str">
        <f>VLOOKUP(CK870,Mapping!B:C,2,FALSE)</f>
        <v>US/CA</v>
      </c>
    </row>
    <row r="871" spans="1:99" ht="16" customHeight="1" x14ac:dyDescent="0.35">
      <c r="A871" s="12" t="s">
        <v>1935</v>
      </c>
      <c r="B871" s="12" t="s">
        <v>925</v>
      </c>
      <c r="E871" s="37">
        <v>0</v>
      </c>
      <c r="G871" s="37" t="s">
        <v>1505</v>
      </c>
      <c r="I871" s="37"/>
      <c r="K871" s="37">
        <v>0</v>
      </c>
      <c r="L871" s="12">
        <v>0</v>
      </c>
      <c r="M871" s="37"/>
      <c r="O871" s="37"/>
      <c r="R871" s="37"/>
      <c r="T871" s="37"/>
      <c r="V871" s="37"/>
      <c r="X871" s="37"/>
      <c r="Z871" s="37"/>
      <c r="AB871" s="37"/>
      <c r="AD871" s="37"/>
      <c r="AF871" s="37"/>
      <c r="AH871" s="37"/>
      <c r="AN871" s="37"/>
      <c r="AP871" s="37"/>
      <c r="AR871" s="37"/>
      <c r="AT871" s="37"/>
      <c r="AV871" s="37"/>
      <c r="AX871" s="37"/>
      <c r="BG871" s="12">
        <v>0</v>
      </c>
      <c r="BS871" s="12">
        <v>0</v>
      </c>
      <c r="CG871" s="12" t="s">
        <v>980</v>
      </c>
      <c r="CH871" s="12">
        <v>305.29000000000002</v>
      </c>
      <c r="CI871" s="12" t="s">
        <v>1009</v>
      </c>
      <c r="CJ871" s="12"/>
      <c r="CK871" s="12" t="s">
        <v>1010</v>
      </c>
      <c r="CL871" s="37">
        <v>3885404</v>
      </c>
      <c r="CN871" s="12" t="s">
        <v>1506</v>
      </c>
      <c r="CS871" s="12"/>
      <c r="CT871" s="36" t="str">
        <f t="shared" si="13"/>
        <v>500mn</v>
      </c>
      <c r="CU871" s="36" t="str">
        <f>VLOOKUP(CK871,Mapping!B:C,2,FALSE)</f>
        <v>Africa</v>
      </c>
    </row>
    <row r="872" spans="1:99" ht="16" customHeight="1" x14ac:dyDescent="0.35">
      <c r="A872" s="12" t="s">
        <v>1936</v>
      </c>
      <c r="B872" s="12" t="s">
        <v>925</v>
      </c>
      <c r="E872" s="37">
        <v>133407</v>
      </c>
      <c r="G872" s="37" t="s">
        <v>1505</v>
      </c>
      <c r="I872" s="37"/>
      <c r="K872" s="37"/>
      <c r="M872" s="37"/>
      <c r="O872" s="37"/>
      <c r="Q872" s="12">
        <v>555</v>
      </c>
      <c r="R872" s="37"/>
      <c r="T872" s="37"/>
      <c r="V872" s="37"/>
      <c r="X872" s="37"/>
      <c r="Z872" s="37"/>
      <c r="AB872" s="37"/>
      <c r="AD872" s="37"/>
      <c r="AF872" s="37"/>
      <c r="AH872" s="37">
        <v>73798</v>
      </c>
      <c r="AI872" s="12">
        <v>0.67</v>
      </c>
      <c r="AN872" s="37"/>
      <c r="AP872" s="37">
        <v>59609</v>
      </c>
      <c r="AQ872" s="12">
        <v>0.54</v>
      </c>
      <c r="AR872" s="37"/>
      <c r="AT872" s="37"/>
      <c r="AV872" s="37"/>
      <c r="AX872" s="37"/>
      <c r="BH872" s="12">
        <v>274</v>
      </c>
      <c r="BQ872" s="12">
        <v>0</v>
      </c>
      <c r="BV872" s="12">
        <v>0</v>
      </c>
      <c r="CG872" s="12" t="s">
        <v>976</v>
      </c>
      <c r="CH872" s="12">
        <v>44.348999999999997</v>
      </c>
      <c r="CI872" s="12" t="s">
        <v>1725</v>
      </c>
      <c r="CJ872" s="12" t="s">
        <v>931</v>
      </c>
      <c r="CK872" s="12" t="s">
        <v>932</v>
      </c>
      <c r="CL872" s="37">
        <v>11004911</v>
      </c>
      <c r="CN872" s="12" t="s">
        <v>1513</v>
      </c>
      <c r="CS872" s="12"/>
      <c r="CT872" s="36" t="str">
        <f t="shared" si="13"/>
        <v>500mn</v>
      </c>
      <c r="CU872" s="36" t="str">
        <f>VLOOKUP(CK872,Mapping!B:C,2,FALSE)</f>
        <v>US/CA</v>
      </c>
    </row>
    <row r="873" spans="1:99" ht="16" customHeight="1" x14ac:dyDescent="0.35">
      <c r="A873" s="12" t="s">
        <v>1937</v>
      </c>
      <c r="B873" s="12" t="s">
        <v>925</v>
      </c>
      <c r="E873" s="37">
        <v>0</v>
      </c>
      <c r="G873" s="37" t="s">
        <v>1505</v>
      </c>
      <c r="I873" s="37"/>
      <c r="K873" s="37"/>
      <c r="M873" s="37"/>
      <c r="O873" s="37"/>
      <c r="R873" s="37"/>
      <c r="T873" s="37"/>
      <c r="V873" s="37"/>
      <c r="X873" s="37"/>
      <c r="Z873" s="37"/>
      <c r="AB873" s="37"/>
      <c r="AD873" s="37"/>
      <c r="AF873" s="37"/>
      <c r="AH873" s="37"/>
      <c r="AN873" s="37">
        <v>0</v>
      </c>
      <c r="AO873" s="12">
        <v>0</v>
      </c>
      <c r="AP873" s="37"/>
      <c r="AR873" s="37"/>
      <c r="AT873" s="37"/>
      <c r="AV873" s="37"/>
      <c r="AX873" s="37"/>
      <c r="BI873" s="12">
        <v>0</v>
      </c>
      <c r="BY873" s="12">
        <v>0</v>
      </c>
      <c r="CG873" s="12" t="s">
        <v>929</v>
      </c>
      <c r="CH873" s="12">
        <v>33.884</v>
      </c>
      <c r="CI873" s="12" t="s">
        <v>965</v>
      </c>
      <c r="CJ873" s="12" t="s">
        <v>966</v>
      </c>
      <c r="CK873" s="12" t="s">
        <v>932</v>
      </c>
      <c r="CL873" s="37">
        <v>689889346</v>
      </c>
      <c r="CN873" s="12" t="s">
        <v>1506</v>
      </c>
      <c r="CS873" s="12"/>
      <c r="CT873" s="36" t="str">
        <f t="shared" si="13"/>
        <v>500mn - 1bn</v>
      </c>
      <c r="CU873" s="36" t="str">
        <f>VLOOKUP(CK873,Mapping!B:C,2,FALSE)</f>
        <v>US/CA</v>
      </c>
    </row>
    <row r="874" spans="1:99" ht="16" customHeight="1" x14ac:dyDescent="0.35">
      <c r="A874" s="12" t="s">
        <v>1938</v>
      </c>
      <c r="B874" s="12" t="s">
        <v>925</v>
      </c>
      <c r="E874" s="37">
        <v>2064406</v>
      </c>
      <c r="G874" s="37" t="s">
        <v>1505</v>
      </c>
      <c r="I874" s="37"/>
      <c r="K874" s="37"/>
      <c r="M874" s="37">
        <v>252300</v>
      </c>
      <c r="N874" s="12">
        <v>0.01</v>
      </c>
      <c r="O874" s="37"/>
      <c r="Q874" s="12">
        <v>6614</v>
      </c>
      <c r="R874" s="37"/>
      <c r="T874" s="37"/>
      <c r="V874" s="37"/>
      <c r="X874" s="37"/>
      <c r="Z874" s="37"/>
      <c r="AB874" s="37"/>
      <c r="AD874" s="37"/>
      <c r="AF874" s="37"/>
      <c r="AH874" s="37">
        <v>835216</v>
      </c>
      <c r="AI874" s="12">
        <v>0.02</v>
      </c>
      <c r="AN874" s="37">
        <v>858905</v>
      </c>
      <c r="AO874" s="12">
        <v>0.02</v>
      </c>
      <c r="AP874" s="37">
        <v>117985</v>
      </c>
      <c r="AQ874" s="12">
        <v>0</v>
      </c>
      <c r="AR874" s="37"/>
      <c r="AT874" s="37"/>
      <c r="AV874" s="37"/>
      <c r="AX874" s="37"/>
      <c r="BB874" s="12">
        <v>2011</v>
      </c>
      <c r="BH874" s="12">
        <v>511</v>
      </c>
      <c r="BI874" s="12">
        <v>5100</v>
      </c>
      <c r="BQ874" s="12">
        <v>0</v>
      </c>
      <c r="BV874" s="12">
        <v>0</v>
      </c>
      <c r="BY874" s="12">
        <v>0</v>
      </c>
      <c r="CC874" s="12">
        <v>0</v>
      </c>
      <c r="CG874" s="12" t="s">
        <v>980</v>
      </c>
      <c r="CH874" s="12">
        <v>32.084000000000003</v>
      </c>
      <c r="CI874" s="12" t="s">
        <v>981</v>
      </c>
      <c r="CJ874" s="12" t="s">
        <v>931</v>
      </c>
      <c r="CK874" s="12" t="s">
        <v>932</v>
      </c>
      <c r="CL874" s="37">
        <v>4215751534</v>
      </c>
      <c r="CN874" s="12" t="s">
        <v>1509</v>
      </c>
      <c r="CS874" s="12"/>
      <c r="CT874" s="36" t="str">
        <f t="shared" si="13"/>
        <v>1bn - 50bn</v>
      </c>
      <c r="CU874" s="36" t="str">
        <f>VLOOKUP(CK874,Mapping!B:C,2,FALSE)</f>
        <v>US/CA</v>
      </c>
    </row>
    <row r="875" spans="1:99" ht="16" customHeight="1" x14ac:dyDescent="0.35">
      <c r="A875" s="12" t="s">
        <v>1939</v>
      </c>
      <c r="B875" s="12" t="s">
        <v>925</v>
      </c>
      <c r="E875" s="37">
        <v>1365680</v>
      </c>
      <c r="G875" s="37" t="s">
        <v>1505</v>
      </c>
      <c r="I875" s="37"/>
      <c r="K875" s="37"/>
      <c r="M875" s="37">
        <v>830669</v>
      </c>
      <c r="N875" s="12">
        <v>0.03</v>
      </c>
      <c r="O875" s="37"/>
      <c r="R875" s="37"/>
      <c r="T875" s="37"/>
      <c r="V875" s="37"/>
      <c r="X875" s="37"/>
      <c r="Z875" s="37"/>
      <c r="AB875" s="37"/>
      <c r="AD875" s="37"/>
      <c r="AF875" s="37"/>
      <c r="AH875" s="37"/>
      <c r="AN875" s="37">
        <v>251701</v>
      </c>
      <c r="AO875" s="12">
        <v>0.01</v>
      </c>
      <c r="AP875" s="37">
        <v>283310</v>
      </c>
      <c r="AQ875" s="12">
        <v>0.01</v>
      </c>
      <c r="AR875" s="37"/>
      <c r="AT875" s="37"/>
      <c r="AV875" s="37"/>
      <c r="AX875" s="37"/>
      <c r="BB875" s="12">
        <v>5667</v>
      </c>
      <c r="BH875" s="12">
        <v>1000</v>
      </c>
      <c r="BI875" s="12">
        <v>1175</v>
      </c>
      <c r="BV875" s="12">
        <v>0</v>
      </c>
      <c r="BY875" s="12">
        <v>0</v>
      </c>
      <c r="CC875" s="12">
        <v>0</v>
      </c>
      <c r="CG875" s="12" t="s">
        <v>1058</v>
      </c>
      <c r="CH875" s="12">
        <v>33.28</v>
      </c>
      <c r="CI875" s="12" t="s">
        <v>1781</v>
      </c>
      <c r="CJ875" s="12" t="s">
        <v>931</v>
      </c>
      <c r="CK875" s="12" t="s">
        <v>932</v>
      </c>
      <c r="CL875" s="37">
        <v>2922328814</v>
      </c>
      <c r="CN875" s="12" t="s">
        <v>1506</v>
      </c>
      <c r="CS875" s="12"/>
      <c r="CT875" s="36" t="str">
        <f t="shared" si="13"/>
        <v>1bn - 50bn</v>
      </c>
      <c r="CU875" s="36" t="str">
        <f>VLOOKUP(CK875,Mapping!B:C,2,FALSE)</f>
        <v>US/CA</v>
      </c>
    </row>
    <row r="876" spans="1:99" ht="16" customHeight="1" x14ac:dyDescent="0.35">
      <c r="A876" s="12" t="s">
        <v>1940</v>
      </c>
      <c r="B876" s="12" t="s">
        <v>933</v>
      </c>
      <c r="E876" s="37">
        <v>210516</v>
      </c>
      <c r="G876" s="37" t="s">
        <v>1505</v>
      </c>
      <c r="I876" s="37"/>
      <c r="K876" s="37"/>
      <c r="M876" s="37"/>
      <c r="O876" s="37"/>
      <c r="R876" s="37"/>
      <c r="T876" s="37"/>
      <c r="V876" s="37"/>
      <c r="X876" s="37"/>
      <c r="Z876" s="37"/>
      <c r="AB876" s="37"/>
      <c r="AD876" s="37"/>
      <c r="AF876" s="37"/>
      <c r="AH876" s="37"/>
      <c r="AN876" s="37">
        <v>210516</v>
      </c>
      <c r="AO876" s="12">
        <v>0.28999999999999998</v>
      </c>
      <c r="AP876" s="37"/>
      <c r="AR876" s="37"/>
      <c r="AT876" s="37"/>
      <c r="AV876" s="37"/>
      <c r="AX876" s="37"/>
      <c r="BI876" s="12">
        <v>1250</v>
      </c>
      <c r="BY876" s="12">
        <v>0</v>
      </c>
      <c r="CG876" s="12" t="s">
        <v>940</v>
      </c>
      <c r="CH876" s="12">
        <v>50.433999999999997</v>
      </c>
      <c r="CI876" s="12" t="s">
        <v>1064</v>
      </c>
      <c r="CJ876" s="12"/>
      <c r="CK876" s="12" t="s">
        <v>1064</v>
      </c>
      <c r="CL876" s="37">
        <v>73050069</v>
      </c>
      <c r="CN876" s="12" t="s">
        <v>1506</v>
      </c>
      <c r="CS876" s="12"/>
      <c r="CT876" s="36" t="str">
        <f t="shared" si="13"/>
        <v>500mn</v>
      </c>
      <c r="CU876" s="36" t="str">
        <f>VLOOKUP(CK876,Mapping!B:C,2,FALSE)</f>
        <v>EU</v>
      </c>
    </row>
    <row r="877" spans="1:99" ht="16" customHeight="1" x14ac:dyDescent="0.35">
      <c r="A877" s="12" t="s">
        <v>1941</v>
      </c>
      <c r="B877" s="12" t="s">
        <v>925</v>
      </c>
      <c r="E877" s="37">
        <v>821012</v>
      </c>
      <c r="G877" s="37" t="s">
        <v>1505</v>
      </c>
      <c r="I877" s="37"/>
      <c r="K877" s="37"/>
      <c r="M877" s="37"/>
      <c r="O877" s="37"/>
      <c r="R877" s="37"/>
      <c r="T877" s="37"/>
      <c r="V877" s="37"/>
      <c r="X877" s="37"/>
      <c r="Z877" s="37"/>
      <c r="AB877" s="37"/>
      <c r="AD877" s="37"/>
      <c r="AF877" s="37"/>
      <c r="AH877" s="37"/>
      <c r="AN877" s="37">
        <v>821012</v>
      </c>
      <c r="AO877" s="12">
        <v>3.44</v>
      </c>
      <c r="AP877" s="37"/>
      <c r="AR877" s="37"/>
      <c r="AT877" s="37"/>
      <c r="AV877" s="37"/>
      <c r="AX877" s="37"/>
      <c r="BI877" s="12">
        <v>4875</v>
      </c>
      <c r="BY877" s="12">
        <v>0</v>
      </c>
      <c r="CG877" s="12" t="s">
        <v>929</v>
      </c>
      <c r="CH877" s="12">
        <v>63.421999999999997</v>
      </c>
      <c r="CI877" s="12" t="s">
        <v>1942</v>
      </c>
      <c r="CJ877" s="12"/>
      <c r="CK877" s="12" t="s">
        <v>1064</v>
      </c>
      <c r="CL877" s="37">
        <v>23727611</v>
      </c>
      <c r="CN877" s="12" t="s">
        <v>1506</v>
      </c>
      <c r="CS877" s="12"/>
      <c r="CT877" s="36" t="str">
        <f t="shared" si="13"/>
        <v>500mn</v>
      </c>
      <c r="CU877" s="36" t="str">
        <f>VLOOKUP(CK877,Mapping!B:C,2,FALSE)</f>
        <v>EU</v>
      </c>
    </row>
    <row r="878" spans="1:99" ht="16" customHeight="1" x14ac:dyDescent="0.35">
      <c r="A878" s="12" t="s">
        <v>1943</v>
      </c>
      <c r="B878" s="12" t="s">
        <v>925</v>
      </c>
      <c r="E878" s="37">
        <v>810816</v>
      </c>
      <c r="G878" s="37" t="s">
        <v>1505</v>
      </c>
      <c r="I878" s="37"/>
      <c r="K878" s="37"/>
      <c r="M878" s="37"/>
      <c r="O878" s="37"/>
      <c r="R878" s="37"/>
      <c r="T878" s="37"/>
      <c r="V878" s="37"/>
      <c r="X878" s="37"/>
      <c r="Z878" s="37"/>
      <c r="AB878" s="37"/>
      <c r="AD878" s="37"/>
      <c r="AF878" s="37"/>
      <c r="AH878" s="37"/>
      <c r="AN878" s="37">
        <v>810816</v>
      </c>
      <c r="AO878" s="12">
        <v>1.94</v>
      </c>
      <c r="AP878" s="37"/>
      <c r="AR878" s="37"/>
      <c r="AT878" s="37"/>
      <c r="AV878" s="37"/>
      <c r="AX878" s="37"/>
      <c r="BI878" s="12">
        <v>4400</v>
      </c>
      <c r="BY878" s="12">
        <v>0</v>
      </c>
      <c r="CG878" s="12" t="s">
        <v>934</v>
      </c>
      <c r="CH878" s="12">
        <v>26.295000000000002</v>
      </c>
      <c r="CI878" s="12" t="s">
        <v>1701</v>
      </c>
      <c r="CJ878" s="12" t="s">
        <v>946</v>
      </c>
      <c r="CK878" s="12" t="s">
        <v>932</v>
      </c>
      <c r="CL878" s="37">
        <v>41727703</v>
      </c>
      <c r="CN878" s="12" t="s">
        <v>1509</v>
      </c>
      <c r="CS878" s="12"/>
      <c r="CT878" s="36" t="str">
        <f t="shared" si="13"/>
        <v>500mn</v>
      </c>
      <c r="CU878" s="36" t="str">
        <f>VLOOKUP(CK878,Mapping!B:C,2,FALSE)</f>
        <v>US/CA</v>
      </c>
    </row>
    <row r="879" spans="1:99" ht="16" customHeight="1" x14ac:dyDescent="0.35">
      <c r="A879" s="12" t="s">
        <v>1944</v>
      </c>
      <c r="B879" s="12" t="s">
        <v>925</v>
      </c>
      <c r="E879" s="37">
        <v>2225193</v>
      </c>
      <c r="G879" s="37" t="s">
        <v>1505</v>
      </c>
      <c r="I879" s="37"/>
      <c r="K879" s="37"/>
      <c r="M879" s="37"/>
      <c r="O879" s="37"/>
      <c r="Q879" s="12">
        <v>3659</v>
      </c>
      <c r="R879" s="37"/>
      <c r="T879" s="37"/>
      <c r="V879" s="37"/>
      <c r="X879" s="37"/>
      <c r="Z879" s="37"/>
      <c r="AB879" s="37"/>
      <c r="AD879" s="37"/>
      <c r="AF879" s="37"/>
      <c r="AH879" s="37">
        <v>496599</v>
      </c>
      <c r="AI879" s="12">
        <v>0.03</v>
      </c>
      <c r="AN879" s="37">
        <v>1076421</v>
      </c>
      <c r="AO879" s="12">
        <v>0.06</v>
      </c>
      <c r="AP879" s="37">
        <v>648213</v>
      </c>
      <c r="AQ879" s="12">
        <v>0.04</v>
      </c>
      <c r="AR879" s="37"/>
      <c r="AT879" s="37">
        <v>3960</v>
      </c>
      <c r="AU879" s="12">
        <v>0</v>
      </c>
      <c r="AV879" s="37"/>
      <c r="AX879" s="37"/>
      <c r="BD879" s="12">
        <v>272</v>
      </c>
      <c r="BH879" s="12">
        <v>2288</v>
      </c>
      <c r="BI879" s="12">
        <v>5025</v>
      </c>
      <c r="BQ879" s="12">
        <v>0</v>
      </c>
      <c r="BV879" s="12">
        <v>0</v>
      </c>
      <c r="BY879" s="12">
        <v>0</v>
      </c>
      <c r="CF879" s="12">
        <v>0</v>
      </c>
      <c r="CG879" s="12"/>
      <c r="CH879" s="12">
        <v>167.881</v>
      </c>
      <c r="CI879" s="12" t="s">
        <v>941</v>
      </c>
      <c r="CJ879" s="12" t="s">
        <v>941</v>
      </c>
      <c r="CK879" s="12" t="s">
        <v>932</v>
      </c>
      <c r="CL879" s="37">
        <v>1765667326</v>
      </c>
      <c r="CN879" s="12" t="s">
        <v>1945</v>
      </c>
      <c r="CS879" s="12"/>
      <c r="CT879" s="36" t="str">
        <f t="shared" si="13"/>
        <v>1bn - 50bn</v>
      </c>
      <c r="CU879" s="36" t="str">
        <f>VLOOKUP(CK879,Mapping!B:C,2,FALSE)</f>
        <v>US/CA</v>
      </c>
    </row>
    <row r="880" spans="1:99" ht="16" customHeight="1" x14ac:dyDescent="0.35">
      <c r="A880" s="12" t="s">
        <v>1946</v>
      </c>
      <c r="B880" s="12" t="s">
        <v>925</v>
      </c>
      <c r="E880" s="37">
        <v>262719</v>
      </c>
      <c r="G880" s="37" t="s">
        <v>1505</v>
      </c>
      <c r="I880" s="37"/>
      <c r="K880" s="37"/>
      <c r="M880" s="37"/>
      <c r="O880" s="37"/>
      <c r="R880" s="37"/>
      <c r="T880" s="37"/>
      <c r="V880" s="37"/>
      <c r="X880" s="37"/>
      <c r="Z880" s="37"/>
      <c r="AB880" s="37"/>
      <c r="AD880" s="37"/>
      <c r="AF880" s="37"/>
      <c r="AH880" s="37"/>
      <c r="AN880" s="37">
        <v>214659</v>
      </c>
      <c r="AO880" s="12">
        <v>0.59</v>
      </c>
      <c r="AP880" s="37">
        <v>0</v>
      </c>
      <c r="AQ880" s="12">
        <v>0</v>
      </c>
      <c r="AR880" s="37">
        <v>48060</v>
      </c>
      <c r="AS880" s="12">
        <v>0.13</v>
      </c>
      <c r="AT880" s="37"/>
      <c r="AV880" s="37"/>
      <c r="AX880" s="37"/>
      <c r="BE880" s="12">
        <v>1018</v>
      </c>
      <c r="BH880" s="12">
        <v>0</v>
      </c>
      <c r="BI880" s="12">
        <v>1275</v>
      </c>
      <c r="BM880" s="12">
        <v>0</v>
      </c>
      <c r="BV880" s="12">
        <v>0</v>
      </c>
      <c r="BY880" s="12">
        <v>0</v>
      </c>
      <c r="CG880" s="12" t="s">
        <v>996</v>
      </c>
      <c r="CH880" s="12">
        <v>178.38900000000001</v>
      </c>
      <c r="CI880" s="12" t="s">
        <v>967</v>
      </c>
      <c r="CJ880" s="12" t="s">
        <v>968</v>
      </c>
      <c r="CK880" s="12" t="s">
        <v>932</v>
      </c>
      <c r="CL880" s="37">
        <v>36920536</v>
      </c>
      <c r="CN880" s="12" t="s">
        <v>1506</v>
      </c>
      <c r="CS880" s="12"/>
      <c r="CT880" s="36" t="str">
        <f t="shared" si="13"/>
        <v>500mn</v>
      </c>
      <c r="CU880" s="36" t="str">
        <f>VLOOKUP(CK880,Mapping!B:C,2,FALSE)</f>
        <v>US/CA</v>
      </c>
    </row>
    <row r="881" spans="1:99" ht="16" customHeight="1" x14ac:dyDescent="0.35">
      <c r="A881" s="12" t="s">
        <v>1947</v>
      </c>
      <c r="B881" s="12" t="s">
        <v>925</v>
      </c>
      <c r="E881" s="37">
        <v>777852</v>
      </c>
      <c r="G881" s="37" t="s">
        <v>1505</v>
      </c>
      <c r="I881" s="37"/>
      <c r="K881" s="37"/>
      <c r="M881" s="37">
        <v>777852</v>
      </c>
      <c r="N881" s="12">
        <v>0.06</v>
      </c>
      <c r="O881" s="37"/>
      <c r="R881" s="37"/>
      <c r="T881" s="37"/>
      <c r="V881" s="37"/>
      <c r="X881" s="37"/>
      <c r="Z881" s="37">
        <v>0</v>
      </c>
      <c r="AA881" s="12">
        <v>0</v>
      </c>
      <c r="AB881" s="37"/>
      <c r="AD881" s="37"/>
      <c r="AF881" s="37"/>
      <c r="AH881" s="37"/>
      <c r="AN881" s="37"/>
      <c r="AP881" s="37"/>
      <c r="AR881" s="37"/>
      <c r="AT881" s="37"/>
      <c r="AV881" s="37"/>
      <c r="AX881" s="37"/>
      <c r="BB881" s="12">
        <v>6200</v>
      </c>
      <c r="BC881" s="12">
        <v>0</v>
      </c>
      <c r="CC881" s="12">
        <v>0</v>
      </c>
      <c r="CD881" s="12">
        <v>0</v>
      </c>
      <c r="CG881" s="12" t="s">
        <v>934</v>
      </c>
      <c r="CH881" s="12">
        <v>90.531000000000006</v>
      </c>
      <c r="CI881" s="12" t="s">
        <v>1948</v>
      </c>
      <c r="CJ881" s="12" t="s">
        <v>1072</v>
      </c>
      <c r="CK881" s="12" t="s">
        <v>932</v>
      </c>
      <c r="CL881" s="37">
        <v>1356460783</v>
      </c>
      <c r="CN881" s="12" t="s">
        <v>1509</v>
      </c>
      <c r="CS881" s="12"/>
      <c r="CT881" s="36" t="str">
        <f t="shared" si="13"/>
        <v>1bn - 50bn</v>
      </c>
      <c r="CU881" s="36" t="str">
        <f>VLOOKUP(CK881,Mapping!B:C,2,FALSE)</f>
        <v>US/CA</v>
      </c>
    </row>
    <row r="882" spans="1:99" ht="16" customHeight="1" x14ac:dyDescent="0.35">
      <c r="A882" s="12" t="s">
        <v>1949</v>
      </c>
      <c r="B882" s="12" t="s">
        <v>925</v>
      </c>
      <c r="E882" s="37">
        <v>513629</v>
      </c>
      <c r="G882" s="37" t="s">
        <v>1505</v>
      </c>
      <c r="I882" s="37"/>
      <c r="K882" s="37">
        <v>290050</v>
      </c>
      <c r="L882" s="12">
        <v>0.09</v>
      </c>
      <c r="M882" s="37"/>
      <c r="O882" s="37"/>
      <c r="R882" s="37"/>
      <c r="T882" s="37"/>
      <c r="V882" s="37"/>
      <c r="X882" s="37"/>
      <c r="Z882" s="37"/>
      <c r="AB882" s="37"/>
      <c r="AD882" s="37"/>
      <c r="AF882" s="37"/>
      <c r="AH882" s="37"/>
      <c r="AN882" s="37">
        <v>223579</v>
      </c>
      <c r="AO882" s="12">
        <v>7.0000000000000007E-2</v>
      </c>
      <c r="AP882" s="37"/>
      <c r="AR882" s="37"/>
      <c r="AT882" s="37"/>
      <c r="AV882" s="37"/>
      <c r="AX882" s="37"/>
      <c r="BG882" s="12">
        <v>5400</v>
      </c>
      <c r="BI882" s="12">
        <v>1125</v>
      </c>
      <c r="BS882" s="12">
        <v>0</v>
      </c>
      <c r="BY882" s="12">
        <v>0</v>
      </c>
      <c r="CG882" s="12" t="s">
        <v>940</v>
      </c>
      <c r="CH882" s="12">
        <v>1.77</v>
      </c>
      <c r="CI882" s="12" t="s">
        <v>1950</v>
      </c>
      <c r="CJ882" s="12"/>
      <c r="CK882" s="12" t="s">
        <v>1951</v>
      </c>
      <c r="CL882" s="37">
        <v>322897705</v>
      </c>
      <c r="CN882" s="12" t="s">
        <v>1506</v>
      </c>
      <c r="CS882" s="12"/>
      <c r="CT882" s="36" t="str">
        <f t="shared" si="13"/>
        <v>500mn</v>
      </c>
      <c r="CU882" s="36" t="str">
        <f>VLOOKUP(CK882,Mapping!B:C,2,FALSE)</f>
        <v>EU</v>
      </c>
    </row>
    <row r="883" spans="1:99" ht="16" customHeight="1" x14ac:dyDescent="0.35">
      <c r="A883" s="12" t="s">
        <v>1952</v>
      </c>
      <c r="B883" s="12" t="s">
        <v>933</v>
      </c>
      <c r="E883" s="37">
        <v>0</v>
      </c>
      <c r="G883" s="37" t="s">
        <v>1505</v>
      </c>
      <c r="I883" s="37"/>
      <c r="K883" s="37"/>
      <c r="M883" s="37"/>
      <c r="O883" s="37"/>
      <c r="R883" s="37"/>
      <c r="T883" s="37"/>
      <c r="V883" s="37"/>
      <c r="X883" s="37"/>
      <c r="Z883" s="37"/>
      <c r="AB883" s="37"/>
      <c r="AD883" s="37"/>
      <c r="AF883" s="37"/>
      <c r="AH883" s="37"/>
      <c r="AN883" s="37">
        <v>0</v>
      </c>
      <c r="AO883" s="12">
        <v>0</v>
      </c>
      <c r="AP883" s="37"/>
      <c r="AR883" s="37"/>
      <c r="AT883" s="37"/>
      <c r="AV883" s="37"/>
      <c r="AX883" s="37"/>
      <c r="BI883" s="12">
        <v>0</v>
      </c>
      <c r="BY883" s="12">
        <v>0</v>
      </c>
      <c r="CG883" s="12" t="s">
        <v>959</v>
      </c>
      <c r="CH883" s="12">
        <v>93.634</v>
      </c>
      <c r="CI883" s="12" t="s">
        <v>1011</v>
      </c>
      <c r="CJ883" s="12" t="s">
        <v>1012</v>
      </c>
      <c r="CK883" s="12" t="s">
        <v>1013</v>
      </c>
      <c r="CL883" s="37">
        <v>7062997307</v>
      </c>
      <c r="CN883" s="12" t="s">
        <v>1506</v>
      </c>
      <c r="CS883" s="12"/>
      <c r="CT883" s="36" t="str">
        <f t="shared" si="13"/>
        <v>1bn - 50bn</v>
      </c>
      <c r="CU883" s="36" t="str">
        <f>VLOOKUP(CK883,Mapping!B:C,2,FALSE)</f>
        <v>Oceania</v>
      </c>
    </row>
    <row r="884" spans="1:99" ht="16" customHeight="1" x14ac:dyDescent="0.35">
      <c r="A884" s="12" t="s">
        <v>1953</v>
      </c>
      <c r="B884" s="12" t="s">
        <v>925</v>
      </c>
      <c r="E884" s="37">
        <v>0</v>
      </c>
      <c r="G884" s="37" t="s">
        <v>1505</v>
      </c>
      <c r="I884" s="37"/>
      <c r="K884" s="37"/>
      <c r="M884" s="37"/>
      <c r="O884" s="37"/>
      <c r="R884" s="37"/>
      <c r="T884" s="37"/>
      <c r="V884" s="37"/>
      <c r="X884" s="37"/>
      <c r="Z884" s="37"/>
      <c r="AB884" s="37"/>
      <c r="AD884" s="37"/>
      <c r="AF884" s="37"/>
      <c r="AH884" s="37"/>
      <c r="AN884" s="37">
        <v>0</v>
      </c>
      <c r="AO884" s="12">
        <v>0</v>
      </c>
      <c r="AP884" s="37"/>
      <c r="AR884" s="37"/>
      <c r="AT884" s="37"/>
      <c r="AV884" s="37"/>
      <c r="AX884" s="37"/>
      <c r="BI884" s="12">
        <v>0</v>
      </c>
      <c r="BY884" s="12">
        <v>0</v>
      </c>
      <c r="CG884" s="12" t="s">
        <v>934</v>
      </c>
      <c r="CH884" s="12">
        <v>61.905999999999999</v>
      </c>
      <c r="CI884" s="12" t="s">
        <v>1954</v>
      </c>
      <c r="CJ884" s="12" t="s">
        <v>1097</v>
      </c>
      <c r="CK884" s="12" t="s">
        <v>932</v>
      </c>
      <c r="CL884" s="37">
        <v>687776294</v>
      </c>
      <c r="CN884" s="12" t="s">
        <v>1509</v>
      </c>
      <c r="CS884" s="12"/>
      <c r="CT884" s="36" t="str">
        <f t="shared" si="13"/>
        <v>500mn - 1bn</v>
      </c>
      <c r="CU884" s="36" t="str">
        <f>VLOOKUP(CK884,Mapping!B:C,2,FALSE)</f>
        <v>US/CA</v>
      </c>
    </row>
    <row r="885" spans="1:99" ht="16" customHeight="1" x14ac:dyDescent="0.35">
      <c r="A885" s="12" t="s">
        <v>1955</v>
      </c>
      <c r="B885" s="12" t="s">
        <v>925</v>
      </c>
      <c r="E885" s="37">
        <v>75288706</v>
      </c>
      <c r="G885" s="37" t="s">
        <v>1505</v>
      </c>
      <c r="I885" s="37"/>
      <c r="K885" s="37"/>
      <c r="M885" s="37">
        <v>65649454</v>
      </c>
      <c r="N885" s="12">
        <v>31.89</v>
      </c>
      <c r="O885" s="37"/>
      <c r="R885" s="37"/>
      <c r="T885" s="37"/>
      <c r="V885" s="37"/>
      <c r="X885" s="37">
        <v>9639252</v>
      </c>
      <c r="Y885" s="12">
        <v>4.68</v>
      </c>
      <c r="Z885" s="37"/>
      <c r="AB885" s="37"/>
      <c r="AD885" s="37"/>
      <c r="AF885" s="37"/>
      <c r="AH885" s="37"/>
      <c r="AN885" s="37"/>
      <c r="AP885" s="37"/>
      <c r="AR885" s="37"/>
      <c r="AT885" s="37"/>
      <c r="AV885" s="37"/>
      <c r="AX885" s="37"/>
      <c r="BA885" s="12">
        <v>94336</v>
      </c>
      <c r="BB885" s="12">
        <v>523270</v>
      </c>
      <c r="BZ885" s="12">
        <v>0</v>
      </c>
      <c r="CC885" s="12">
        <v>0.02</v>
      </c>
      <c r="CG885" s="12" t="s">
        <v>976</v>
      </c>
      <c r="CH885" s="12">
        <v>221.64699999999999</v>
      </c>
      <c r="CI885" s="12" t="s">
        <v>956</v>
      </c>
      <c r="CJ885" s="12"/>
      <c r="CK885" s="12" t="s">
        <v>951</v>
      </c>
      <c r="CL885" s="37">
        <v>205887168</v>
      </c>
      <c r="CN885" s="12" t="s">
        <v>1513</v>
      </c>
      <c r="CR885" s="12">
        <v>45987.25</v>
      </c>
      <c r="CS885" s="12"/>
      <c r="CT885" s="36" t="str">
        <f t="shared" si="13"/>
        <v>500mn</v>
      </c>
      <c r="CU885" s="36" t="str">
        <f>VLOOKUP(CK885,Mapping!B:C,2,FALSE)</f>
        <v>HK</v>
      </c>
    </row>
    <row r="886" spans="1:99" ht="16" customHeight="1" x14ac:dyDescent="0.35">
      <c r="A886" s="12" t="s">
        <v>1956</v>
      </c>
      <c r="B886" s="12" t="s">
        <v>925</v>
      </c>
      <c r="E886" s="37">
        <v>2677665</v>
      </c>
      <c r="G886" s="37" t="s">
        <v>1505</v>
      </c>
      <c r="I886" s="37"/>
      <c r="K886" s="37"/>
      <c r="M886" s="37"/>
      <c r="O886" s="37"/>
      <c r="R886" s="37"/>
      <c r="T886" s="37"/>
      <c r="V886" s="37"/>
      <c r="X886" s="37"/>
      <c r="Z886" s="37"/>
      <c r="AB886" s="37"/>
      <c r="AD886" s="37"/>
      <c r="AF886" s="37"/>
      <c r="AH886" s="37"/>
      <c r="AN886" s="37">
        <v>2677665</v>
      </c>
      <c r="AO886" s="12">
        <v>0.6</v>
      </c>
      <c r="AP886" s="37"/>
      <c r="AR886" s="37"/>
      <c r="AT886" s="37"/>
      <c r="AV886" s="37"/>
      <c r="AX886" s="37"/>
      <c r="BI886" s="12">
        <v>12500</v>
      </c>
      <c r="BY886" s="12">
        <v>0</v>
      </c>
      <c r="CG886" s="12" t="s">
        <v>929</v>
      </c>
      <c r="CH886" s="12">
        <v>45.268999999999998</v>
      </c>
      <c r="CI886" s="12" t="s">
        <v>1957</v>
      </c>
      <c r="CJ886" s="12" t="s">
        <v>941</v>
      </c>
      <c r="CK886" s="12" t="s">
        <v>932</v>
      </c>
      <c r="CL886" s="37">
        <v>448589022</v>
      </c>
      <c r="CN886" s="12" t="s">
        <v>1506</v>
      </c>
      <c r="CS886" s="12"/>
      <c r="CT886" s="36" t="str">
        <f t="shared" si="13"/>
        <v>500mn</v>
      </c>
      <c r="CU886" s="36" t="str">
        <f>VLOOKUP(CK886,Mapping!B:C,2,FALSE)</f>
        <v>US/CA</v>
      </c>
    </row>
    <row r="887" spans="1:99" ht="16" customHeight="1" x14ac:dyDescent="0.35">
      <c r="A887" s="12" t="s">
        <v>1958</v>
      </c>
      <c r="B887" s="12" t="s">
        <v>925</v>
      </c>
      <c r="E887" s="37">
        <v>225580</v>
      </c>
      <c r="G887" s="37" t="s">
        <v>1505</v>
      </c>
      <c r="I887" s="37"/>
      <c r="K887" s="37"/>
      <c r="M887" s="37"/>
      <c r="O887" s="37"/>
      <c r="R887" s="37"/>
      <c r="T887" s="37"/>
      <c r="V887" s="37"/>
      <c r="X887" s="37"/>
      <c r="Z887" s="37"/>
      <c r="AB887" s="37"/>
      <c r="AD887" s="37"/>
      <c r="AF887" s="37"/>
      <c r="AH887" s="37"/>
      <c r="AN887" s="37"/>
      <c r="AP887" s="37">
        <v>225580</v>
      </c>
      <c r="AQ887" s="12">
        <v>1.23</v>
      </c>
      <c r="AR887" s="37"/>
      <c r="AT887" s="37"/>
      <c r="AV887" s="37"/>
      <c r="AX887" s="37"/>
      <c r="BH887" s="12">
        <v>977</v>
      </c>
      <c r="BV887" s="12">
        <v>0</v>
      </c>
      <c r="CG887" s="12" t="s">
        <v>940</v>
      </c>
      <c r="CH887" s="12">
        <v>106.785</v>
      </c>
      <c r="CI887" s="12" t="s">
        <v>1959</v>
      </c>
      <c r="CJ887" s="12"/>
      <c r="CK887" s="12" t="s">
        <v>990</v>
      </c>
      <c r="CL887" s="37">
        <v>18453835</v>
      </c>
      <c r="CN887" s="12" t="s">
        <v>1514</v>
      </c>
      <c r="CS887" s="12"/>
      <c r="CT887" s="36" t="str">
        <f t="shared" si="13"/>
        <v>500mn</v>
      </c>
      <c r="CU887" s="36" t="str">
        <f>VLOOKUP(CK887,Mapping!B:C,2,FALSE)</f>
        <v>EU</v>
      </c>
    </row>
    <row r="888" spans="1:99" ht="16" customHeight="1" x14ac:dyDescent="0.35">
      <c r="A888" s="12" t="s">
        <v>633</v>
      </c>
      <c r="B888" s="12" t="s">
        <v>933</v>
      </c>
      <c r="E888" s="37">
        <v>5312668</v>
      </c>
      <c r="F888" s="12">
        <v>7300</v>
      </c>
      <c r="G888" s="37" t="s">
        <v>1505</v>
      </c>
      <c r="I888" s="37">
        <v>389172</v>
      </c>
      <c r="J888" s="12">
        <v>0.32</v>
      </c>
      <c r="K888" s="37">
        <v>2904992</v>
      </c>
      <c r="L888" s="12">
        <v>2.42</v>
      </c>
      <c r="M888" s="37"/>
      <c r="O888" s="37"/>
      <c r="R888" s="37">
        <v>416877</v>
      </c>
      <c r="S888" s="12">
        <v>0.35</v>
      </c>
      <c r="T888" s="37"/>
      <c r="V888" s="37"/>
      <c r="X888" s="37"/>
      <c r="Z888" s="37"/>
      <c r="AB888" s="37"/>
      <c r="AD888" s="37"/>
      <c r="AF888" s="37">
        <v>555862</v>
      </c>
      <c r="AG888" s="12">
        <v>0.46</v>
      </c>
      <c r="AH888" s="37"/>
      <c r="AM888" s="12">
        <v>131159</v>
      </c>
      <c r="AN888" s="37"/>
      <c r="AP888" s="37"/>
      <c r="AR888" s="37">
        <v>748703</v>
      </c>
      <c r="AS888" s="12">
        <v>0.62</v>
      </c>
      <c r="AT888" s="37"/>
      <c r="AV888" s="37"/>
      <c r="AX888" s="37">
        <v>297062</v>
      </c>
      <c r="AY888" s="12">
        <v>0.25</v>
      </c>
      <c r="AZ888" s="12">
        <v>39244</v>
      </c>
      <c r="BE888" s="12">
        <v>15859</v>
      </c>
      <c r="BF888" s="12">
        <v>36700</v>
      </c>
      <c r="BG888" s="12">
        <v>48667</v>
      </c>
      <c r="BM888" s="12">
        <v>0.02</v>
      </c>
      <c r="BO888" s="12">
        <v>0</v>
      </c>
      <c r="BP888" s="12">
        <v>0</v>
      </c>
      <c r="BS888" s="12">
        <v>0</v>
      </c>
      <c r="BW888" s="12">
        <v>0.01</v>
      </c>
      <c r="BX888" s="12">
        <v>0</v>
      </c>
      <c r="CG888" s="12" t="s">
        <v>959</v>
      </c>
      <c r="CH888" s="12">
        <v>47.097999999999999</v>
      </c>
      <c r="CI888" s="12" t="s">
        <v>953</v>
      </c>
      <c r="CJ888" s="12"/>
      <c r="CK888" s="12" t="s">
        <v>954</v>
      </c>
      <c r="CL888" s="37">
        <v>120414696</v>
      </c>
      <c r="CN888" s="12" t="s">
        <v>1506</v>
      </c>
      <c r="CS888" s="12"/>
      <c r="CT888" s="36" t="str">
        <f t="shared" si="13"/>
        <v>500mn</v>
      </c>
      <c r="CU888" s="36" t="str">
        <f>VLOOKUP(CK888,Mapping!B:C,2,FALSE)</f>
        <v>EU</v>
      </c>
    </row>
    <row r="889" spans="1:99" ht="16" customHeight="1" x14ac:dyDescent="0.35">
      <c r="A889" s="12" t="s">
        <v>1960</v>
      </c>
      <c r="B889" s="12" t="s">
        <v>925</v>
      </c>
      <c r="E889" s="37">
        <v>763363</v>
      </c>
      <c r="G889" s="37" t="s">
        <v>1505</v>
      </c>
      <c r="I889" s="37"/>
      <c r="K889" s="37"/>
      <c r="M889" s="37"/>
      <c r="O889" s="37"/>
      <c r="Q889" s="12">
        <v>1744</v>
      </c>
      <c r="R889" s="37"/>
      <c r="T889" s="37"/>
      <c r="V889" s="37"/>
      <c r="X889" s="37"/>
      <c r="Z889" s="37"/>
      <c r="AB889" s="37"/>
      <c r="AD889" s="37"/>
      <c r="AF889" s="37"/>
      <c r="AH889" s="37">
        <v>220232</v>
      </c>
      <c r="AI889" s="12">
        <v>0.09</v>
      </c>
      <c r="AN889" s="37">
        <v>543131</v>
      </c>
      <c r="AO889" s="12">
        <v>0.23</v>
      </c>
      <c r="AP889" s="37"/>
      <c r="AR889" s="37"/>
      <c r="AT889" s="37"/>
      <c r="AV889" s="37"/>
      <c r="AX889" s="37"/>
      <c r="BI889" s="12">
        <v>3225</v>
      </c>
      <c r="BQ889" s="12">
        <v>0</v>
      </c>
      <c r="BY889" s="12">
        <v>0</v>
      </c>
      <c r="CG889" s="12" t="s">
        <v>934</v>
      </c>
      <c r="CH889" s="12">
        <v>25.552</v>
      </c>
      <c r="CI889" s="12" t="s">
        <v>953</v>
      </c>
      <c r="CJ889" s="12"/>
      <c r="CK889" s="12" t="s">
        <v>954</v>
      </c>
      <c r="CL889" s="37">
        <v>236446966</v>
      </c>
      <c r="CN889" s="12" t="s">
        <v>1509</v>
      </c>
      <c r="CS889" s="12"/>
      <c r="CT889" s="36" t="str">
        <f t="shared" si="13"/>
        <v>500mn</v>
      </c>
      <c r="CU889" s="36" t="str">
        <f>VLOOKUP(CK889,Mapping!B:C,2,FALSE)</f>
        <v>EU</v>
      </c>
    </row>
    <row r="890" spans="1:99" ht="16" customHeight="1" x14ac:dyDescent="0.35">
      <c r="A890" s="12" t="s">
        <v>1961</v>
      </c>
      <c r="B890" s="12" t="s">
        <v>925</v>
      </c>
      <c r="E890" s="37">
        <v>29670125</v>
      </c>
      <c r="G890" s="37" t="s">
        <v>1505</v>
      </c>
      <c r="I890" s="37"/>
      <c r="K890" s="37"/>
      <c r="M890" s="37">
        <v>0</v>
      </c>
      <c r="N890" s="12">
        <v>0</v>
      </c>
      <c r="O890" s="37"/>
      <c r="R890" s="37"/>
      <c r="T890" s="37"/>
      <c r="V890" s="37"/>
      <c r="X890" s="37"/>
      <c r="Z890" s="37"/>
      <c r="AB890" s="37"/>
      <c r="AD890" s="37"/>
      <c r="AF890" s="37"/>
      <c r="AH890" s="37"/>
      <c r="AN890" s="37">
        <v>29670125</v>
      </c>
      <c r="AO890" s="12">
        <v>2.2999999999999998</v>
      </c>
      <c r="AP890" s="37"/>
      <c r="AR890" s="37"/>
      <c r="AT890" s="37"/>
      <c r="AV890" s="37"/>
      <c r="AX890" s="37"/>
      <c r="BB890" s="12">
        <v>0</v>
      </c>
      <c r="BI890" s="12">
        <v>176175</v>
      </c>
      <c r="BY890" s="12">
        <v>0.02</v>
      </c>
      <c r="CC890" s="12">
        <v>0</v>
      </c>
      <c r="CG890" s="12" t="s">
        <v>940</v>
      </c>
      <c r="CH890" s="12">
        <v>37.359000000000002</v>
      </c>
      <c r="CI890" s="12" t="s">
        <v>1110</v>
      </c>
      <c r="CJ890" s="12" t="s">
        <v>1111</v>
      </c>
      <c r="CK890" s="12" t="s">
        <v>932</v>
      </c>
      <c r="CL890" s="37">
        <v>1291254094</v>
      </c>
      <c r="CN890" s="12" t="s">
        <v>1509</v>
      </c>
      <c r="CS890" s="12"/>
      <c r="CT890" s="36" t="str">
        <f t="shared" si="13"/>
        <v>1bn - 50bn</v>
      </c>
      <c r="CU890" s="36" t="str">
        <f>VLOOKUP(CK890,Mapping!B:C,2,FALSE)</f>
        <v>US/CA</v>
      </c>
    </row>
    <row r="891" spans="1:99" ht="16" customHeight="1" x14ac:dyDescent="0.35">
      <c r="A891" s="12" t="s">
        <v>1962</v>
      </c>
      <c r="B891" s="12" t="s">
        <v>925</v>
      </c>
      <c r="E891" s="37">
        <v>628999</v>
      </c>
      <c r="G891" s="37" t="s">
        <v>1505</v>
      </c>
      <c r="I891" s="37"/>
      <c r="K891" s="37"/>
      <c r="M891" s="37">
        <v>376380</v>
      </c>
      <c r="N891" s="12">
        <v>0.71</v>
      </c>
      <c r="O891" s="37"/>
      <c r="R891" s="37"/>
      <c r="T891" s="37"/>
      <c r="V891" s="37"/>
      <c r="X891" s="37"/>
      <c r="Z891" s="37"/>
      <c r="AB891" s="37"/>
      <c r="AD891" s="37"/>
      <c r="AF891" s="37"/>
      <c r="AH891" s="37"/>
      <c r="AN891" s="37">
        <v>252619</v>
      </c>
      <c r="AO891" s="12">
        <v>0.48</v>
      </c>
      <c r="AP891" s="37"/>
      <c r="AR891" s="37"/>
      <c r="AT891" s="37"/>
      <c r="AV891" s="37"/>
      <c r="AX891" s="37"/>
      <c r="BB891" s="12">
        <v>3000</v>
      </c>
      <c r="BI891" s="12">
        <v>1500</v>
      </c>
      <c r="BY891" s="12">
        <v>0</v>
      </c>
      <c r="CC891" s="12">
        <v>0</v>
      </c>
      <c r="CG891" s="12" t="s">
        <v>929</v>
      </c>
      <c r="CH891" s="12">
        <v>75.637</v>
      </c>
      <c r="CI891" s="12" t="s">
        <v>1150</v>
      </c>
      <c r="CJ891" s="12"/>
      <c r="CK891" s="12" t="s">
        <v>1151</v>
      </c>
      <c r="CL891" s="37">
        <v>53275287</v>
      </c>
      <c r="CN891" s="12" t="s">
        <v>1506</v>
      </c>
      <c r="CS891" s="12"/>
      <c r="CT891" s="36" t="str">
        <f t="shared" si="13"/>
        <v>500mn</v>
      </c>
      <c r="CU891" s="36" t="str">
        <f>VLOOKUP(CK891,Mapping!B:C,2,FALSE)</f>
        <v>EU</v>
      </c>
    </row>
    <row r="892" spans="1:99" ht="16" customHeight="1" x14ac:dyDescent="0.35">
      <c r="A892" s="12" t="s">
        <v>1963</v>
      </c>
      <c r="B892" s="12" t="s">
        <v>925</v>
      </c>
      <c r="E892" s="37">
        <v>0</v>
      </c>
      <c r="G892" s="37" t="s">
        <v>1505</v>
      </c>
      <c r="I892" s="37"/>
      <c r="K892" s="37"/>
      <c r="M892" s="37">
        <v>0</v>
      </c>
      <c r="N892" s="12">
        <v>0</v>
      </c>
      <c r="O892" s="37"/>
      <c r="R892" s="37"/>
      <c r="T892" s="37"/>
      <c r="V892" s="37"/>
      <c r="X892" s="37"/>
      <c r="Z892" s="37"/>
      <c r="AB892" s="37"/>
      <c r="AD892" s="37"/>
      <c r="AF892" s="37"/>
      <c r="AH892" s="37"/>
      <c r="AN892" s="37"/>
      <c r="AP892" s="37"/>
      <c r="AR892" s="37"/>
      <c r="AT892" s="37"/>
      <c r="AV892" s="37"/>
      <c r="AX892" s="37"/>
      <c r="BB892" s="12">
        <v>0</v>
      </c>
      <c r="CC892" s="12">
        <v>0</v>
      </c>
      <c r="CG892" s="12" t="s">
        <v>976</v>
      </c>
      <c r="CH892" s="12">
        <v>165.137</v>
      </c>
      <c r="CI892" s="12" t="s">
        <v>938</v>
      </c>
      <c r="CJ892" s="12" t="s">
        <v>931</v>
      </c>
      <c r="CK892" s="12" t="s">
        <v>932</v>
      </c>
      <c r="CL892" s="37">
        <v>621896302</v>
      </c>
      <c r="CN892" s="12" t="s">
        <v>1513</v>
      </c>
      <c r="CR892" s="12">
        <v>46086.878472222219</v>
      </c>
      <c r="CS892" s="12"/>
      <c r="CT892" s="36" t="str">
        <f t="shared" si="13"/>
        <v>500mn - 1bn</v>
      </c>
      <c r="CU892" s="36" t="str">
        <f>VLOOKUP(CK892,Mapping!B:C,2,FALSE)</f>
        <v>US/CA</v>
      </c>
    </row>
    <row r="893" spans="1:99" ht="16" customHeight="1" x14ac:dyDescent="0.35">
      <c r="A893" s="12" t="s">
        <v>1964</v>
      </c>
      <c r="B893" s="12" t="s">
        <v>925</v>
      </c>
      <c r="E893" s="37">
        <v>531509</v>
      </c>
      <c r="G893" s="37" t="s">
        <v>1505</v>
      </c>
      <c r="I893" s="37"/>
      <c r="K893" s="37"/>
      <c r="M893" s="37"/>
      <c r="O893" s="37"/>
      <c r="R893" s="37"/>
      <c r="T893" s="37"/>
      <c r="V893" s="37"/>
      <c r="X893" s="37"/>
      <c r="Z893" s="37"/>
      <c r="AB893" s="37"/>
      <c r="AD893" s="37"/>
      <c r="AF893" s="37"/>
      <c r="AH893" s="37"/>
      <c r="AN893" s="37"/>
      <c r="AP893" s="37">
        <v>531509</v>
      </c>
      <c r="AQ893" s="12">
        <v>0.17</v>
      </c>
      <c r="AR893" s="37"/>
      <c r="AT893" s="37"/>
      <c r="AV893" s="37"/>
      <c r="AX893" s="37"/>
      <c r="BH893" s="12">
        <v>2302</v>
      </c>
      <c r="BV893" s="12">
        <v>0</v>
      </c>
      <c r="CG893" s="12" t="s">
        <v>934</v>
      </c>
      <c r="CH893" s="12">
        <v>40.951000000000001</v>
      </c>
      <c r="CI893" s="12" t="s">
        <v>1965</v>
      </c>
      <c r="CJ893" s="12" t="s">
        <v>968</v>
      </c>
      <c r="CK893" s="12" t="s">
        <v>932</v>
      </c>
      <c r="CL893" s="37">
        <v>307955065</v>
      </c>
      <c r="CN893" s="12" t="s">
        <v>1509</v>
      </c>
      <c r="CS893" s="12"/>
      <c r="CT893" s="36" t="str">
        <f t="shared" si="13"/>
        <v>500mn</v>
      </c>
      <c r="CU893" s="36" t="str">
        <f>VLOOKUP(CK893,Mapping!B:C,2,FALSE)</f>
        <v>US/CA</v>
      </c>
    </row>
    <row r="894" spans="1:99" ht="16" customHeight="1" x14ac:dyDescent="0.35">
      <c r="A894" s="12" t="s">
        <v>1966</v>
      </c>
      <c r="B894" s="12" t="s">
        <v>925</v>
      </c>
      <c r="E894" s="37">
        <v>633731</v>
      </c>
      <c r="G894" s="37" t="s">
        <v>1505</v>
      </c>
      <c r="I894" s="37"/>
      <c r="K894" s="37"/>
      <c r="M894" s="37"/>
      <c r="O894" s="37"/>
      <c r="R894" s="37"/>
      <c r="T894" s="37"/>
      <c r="V894" s="37"/>
      <c r="X894" s="37"/>
      <c r="Z894" s="37"/>
      <c r="AB894" s="37"/>
      <c r="AD894" s="37"/>
      <c r="AF894" s="37"/>
      <c r="AH894" s="37"/>
      <c r="AN894" s="37"/>
      <c r="AP894" s="37">
        <v>633731</v>
      </c>
      <c r="AQ894" s="12">
        <v>0.37</v>
      </c>
      <c r="AR894" s="37"/>
      <c r="AT894" s="37"/>
      <c r="AV894" s="37"/>
      <c r="AX894" s="37"/>
      <c r="BH894" s="12">
        <v>3757</v>
      </c>
      <c r="BV894" s="12">
        <v>0</v>
      </c>
      <c r="CG894" s="12" t="s">
        <v>940</v>
      </c>
      <c r="CH894" s="12">
        <v>273.517</v>
      </c>
      <c r="CI894" s="12" t="s">
        <v>1150</v>
      </c>
      <c r="CJ894" s="12"/>
      <c r="CK894" s="12" t="s">
        <v>1151</v>
      </c>
      <c r="CL894" s="37">
        <v>173492940</v>
      </c>
      <c r="CN894" s="12" t="s">
        <v>1506</v>
      </c>
      <c r="CS894" s="12"/>
      <c r="CT894" s="36" t="str">
        <f t="shared" si="13"/>
        <v>500mn</v>
      </c>
      <c r="CU894" s="36" t="str">
        <f>VLOOKUP(CK894,Mapping!B:C,2,FALSE)</f>
        <v>EU</v>
      </c>
    </row>
    <row r="895" spans="1:99" ht="16" customHeight="1" x14ac:dyDescent="0.35">
      <c r="A895" s="12" t="s">
        <v>1967</v>
      </c>
      <c r="B895" s="12" t="s">
        <v>925</v>
      </c>
      <c r="E895" s="37">
        <v>405533</v>
      </c>
      <c r="G895" s="37" t="s">
        <v>1505</v>
      </c>
      <c r="I895" s="37"/>
      <c r="K895" s="37"/>
      <c r="M895" s="37"/>
      <c r="O895" s="37"/>
      <c r="R895" s="37"/>
      <c r="T895" s="37"/>
      <c r="V895" s="37"/>
      <c r="X895" s="37"/>
      <c r="Z895" s="37"/>
      <c r="AB895" s="37"/>
      <c r="AD895" s="37"/>
      <c r="AF895" s="37"/>
      <c r="AH895" s="37"/>
      <c r="AN895" s="37">
        <v>298933</v>
      </c>
      <c r="AO895" s="12">
        <v>0.03</v>
      </c>
      <c r="AP895" s="37"/>
      <c r="AR895" s="37"/>
      <c r="AT895" s="37">
        <v>106600</v>
      </c>
      <c r="AU895" s="12">
        <v>0.01</v>
      </c>
      <c r="AV895" s="37"/>
      <c r="AX895" s="37"/>
      <c r="BD895" s="12">
        <v>10000</v>
      </c>
      <c r="BI895" s="12">
        <v>1775</v>
      </c>
      <c r="BY895" s="12">
        <v>0</v>
      </c>
      <c r="CF895" s="12">
        <v>0.01</v>
      </c>
      <c r="CG895" s="12" t="s">
        <v>991</v>
      </c>
      <c r="CH895" s="12">
        <v>86.317999999999998</v>
      </c>
      <c r="CI895" s="12" t="s">
        <v>941</v>
      </c>
      <c r="CJ895" s="12" t="s">
        <v>941</v>
      </c>
      <c r="CK895" s="12" t="s">
        <v>932</v>
      </c>
      <c r="CL895" s="37">
        <v>934148457</v>
      </c>
      <c r="CN895" s="12" t="s">
        <v>1531</v>
      </c>
      <c r="CS895" s="12"/>
      <c r="CT895" s="36" t="str">
        <f t="shared" si="13"/>
        <v>500mn - 1bn</v>
      </c>
      <c r="CU895" s="36" t="str">
        <f>VLOOKUP(CK895,Mapping!B:C,2,FALSE)</f>
        <v>US/CA</v>
      </c>
    </row>
    <row r="896" spans="1:99" ht="16" customHeight="1" x14ac:dyDescent="0.35">
      <c r="A896" s="12" t="s">
        <v>1968</v>
      </c>
      <c r="B896" s="12" t="s">
        <v>925</v>
      </c>
      <c r="E896" s="37">
        <v>0</v>
      </c>
      <c r="G896" s="37" t="s">
        <v>1505</v>
      </c>
      <c r="I896" s="37"/>
      <c r="K896" s="37"/>
      <c r="M896" s="37">
        <v>0</v>
      </c>
      <c r="N896" s="12">
        <v>0</v>
      </c>
      <c r="O896" s="37"/>
      <c r="R896" s="37"/>
      <c r="T896" s="37"/>
      <c r="V896" s="37"/>
      <c r="X896" s="37">
        <v>0</v>
      </c>
      <c r="Y896" s="12">
        <v>0</v>
      </c>
      <c r="Z896" s="37"/>
      <c r="AB896" s="37"/>
      <c r="AD896" s="37"/>
      <c r="AF896" s="37"/>
      <c r="AH896" s="37"/>
      <c r="AN896" s="37"/>
      <c r="AP896" s="37"/>
      <c r="AR896" s="37"/>
      <c r="AT896" s="37"/>
      <c r="AV896" s="37"/>
      <c r="AX896" s="37"/>
      <c r="BA896" s="12">
        <v>0</v>
      </c>
      <c r="BB896" s="12">
        <v>0</v>
      </c>
      <c r="BZ896" s="12">
        <v>0</v>
      </c>
      <c r="CC896" s="12">
        <v>0</v>
      </c>
      <c r="CG896" s="12" t="s">
        <v>976</v>
      </c>
      <c r="CH896" s="12">
        <v>62.302</v>
      </c>
      <c r="CI896" s="12" t="s">
        <v>967</v>
      </c>
      <c r="CJ896" s="12" t="s">
        <v>968</v>
      </c>
      <c r="CK896" s="12" t="s">
        <v>932</v>
      </c>
      <c r="CL896" s="37">
        <v>5725663291</v>
      </c>
      <c r="CN896" s="12" t="s">
        <v>1513</v>
      </c>
      <c r="CS896" s="12"/>
      <c r="CT896" s="36" t="str">
        <f t="shared" si="13"/>
        <v>1bn - 50bn</v>
      </c>
      <c r="CU896" s="36" t="str">
        <f>VLOOKUP(CK896,Mapping!B:C,2,FALSE)</f>
        <v>US/CA</v>
      </c>
    </row>
    <row r="897" spans="1:99" ht="16" customHeight="1" x14ac:dyDescent="0.35">
      <c r="A897" s="12" t="s">
        <v>1969</v>
      </c>
      <c r="B897" s="12" t="s">
        <v>925</v>
      </c>
      <c r="E897" s="37">
        <v>4547401</v>
      </c>
      <c r="G897" s="37" t="s">
        <v>1505</v>
      </c>
      <c r="I897" s="37"/>
      <c r="K897" s="37"/>
      <c r="M897" s="37">
        <v>1607017</v>
      </c>
      <c r="N897" s="12">
        <v>0.62</v>
      </c>
      <c r="O897" s="37"/>
      <c r="R897" s="37"/>
      <c r="T897" s="37"/>
      <c r="V897" s="37"/>
      <c r="X897" s="37"/>
      <c r="Z897" s="37"/>
      <c r="AB897" s="37"/>
      <c r="AD897" s="37"/>
      <c r="AF897" s="37"/>
      <c r="AH897" s="37"/>
      <c r="AN897" s="37">
        <v>0</v>
      </c>
      <c r="AO897" s="12">
        <v>0</v>
      </c>
      <c r="AP897" s="37">
        <v>2940384</v>
      </c>
      <c r="AQ897" s="12">
        <v>1.1299999999999999</v>
      </c>
      <c r="AR897" s="37"/>
      <c r="AT897" s="37"/>
      <c r="AV897" s="37"/>
      <c r="AX897" s="37"/>
      <c r="BB897" s="12">
        <v>12809</v>
      </c>
      <c r="BH897" s="12">
        <v>12735</v>
      </c>
      <c r="BI897" s="12">
        <v>0</v>
      </c>
      <c r="BV897" s="12">
        <v>0.01</v>
      </c>
      <c r="BY897" s="12">
        <v>0</v>
      </c>
      <c r="CC897" s="12">
        <v>0</v>
      </c>
      <c r="CG897" s="12" t="s">
        <v>929</v>
      </c>
      <c r="CH897" s="12">
        <v>27.062999999999999</v>
      </c>
      <c r="CI897" s="12" t="s">
        <v>1016</v>
      </c>
      <c r="CJ897" s="12" t="s">
        <v>1017</v>
      </c>
      <c r="CK897" s="12" t="s">
        <v>932</v>
      </c>
      <c r="CL897" s="37">
        <v>259398351</v>
      </c>
      <c r="CN897" s="12" t="s">
        <v>1509</v>
      </c>
      <c r="CS897" s="12"/>
      <c r="CT897" s="36" t="str">
        <f t="shared" si="13"/>
        <v>500mn</v>
      </c>
      <c r="CU897" s="36" t="str">
        <f>VLOOKUP(CK897,Mapping!B:C,2,FALSE)</f>
        <v>US/CA</v>
      </c>
    </row>
    <row r="898" spans="1:99" ht="16" customHeight="1" x14ac:dyDescent="0.35">
      <c r="A898" s="12" t="s">
        <v>1970</v>
      </c>
      <c r="B898" s="12" t="s">
        <v>925</v>
      </c>
      <c r="E898" s="37">
        <v>1873592</v>
      </c>
      <c r="G898" s="37" t="s">
        <v>1505</v>
      </c>
      <c r="I898" s="37"/>
      <c r="K898" s="37"/>
      <c r="M898" s="37"/>
      <c r="O898" s="37"/>
      <c r="R898" s="37"/>
      <c r="T898" s="37"/>
      <c r="V898" s="37"/>
      <c r="X898" s="37"/>
      <c r="Z898" s="37"/>
      <c r="AB898" s="37"/>
      <c r="AD898" s="37"/>
      <c r="AF898" s="37"/>
      <c r="AH898" s="37"/>
      <c r="AN898" s="37">
        <v>1873592</v>
      </c>
      <c r="AO898" s="12">
        <v>0.51</v>
      </c>
      <c r="AP898" s="37"/>
      <c r="AR898" s="37"/>
      <c r="AT898" s="37"/>
      <c r="AV898" s="37"/>
      <c r="AX898" s="37"/>
      <c r="BI898" s="12">
        <v>11125</v>
      </c>
      <c r="BY898" s="12">
        <v>0</v>
      </c>
      <c r="CG898" s="12" t="s">
        <v>996</v>
      </c>
      <c r="CH898" s="12">
        <v>34.991999999999997</v>
      </c>
      <c r="CI898" s="12" t="s">
        <v>987</v>
      </c>
      <c r="CJ898" s="12"/>
      <c r="CK898" s="12" t="s">
        <v>979</v>
      </c>
      <c r="CL898" s="37">
        <v>369291648</v>
      </c>
      <c r="CN898" s="12" t="s">
        <v>1506</v>
      </c>
      <c r="CS898" s="12"/>
      <c r="CT898" s="36" t="str">
        <f t="shared" si="13"/>
        <v>500mn</v>
      </c>
      <c r="CU898" s="36" t="str">
        <f>VLOOKUP(CK898,Mapping!B:C,2,FALSE)</f>
        <v>EU</v>
      </c>
    </row>
    <row r="899" spans="1:99" ht="16" customHeight="1" x14ac:dyDescent="0.35">
      <c r="A899" s="12" t="s">
        <v>1971</v>
      </c>
      <c r="B899" s="12" t="s">
        <v>925</v>
      </c>
      <c r="E899" s="37">
        <v>14431401</v>
      </c>
      <c r="G899" s="37" t="s">
        <v>1505</v>
      </c>
      <c r="I899" s="37"/>
      <c r="K899" s="37"/>
      <c r="M899" s="37"/>
      <c r="O899" s="37"/>
      <c r="R899" s="37"/>
      <c r="T899" s="37"/>
      <c r="V899" s="37"/>
      <c r="X899" s="37"/>
      <c r="Z899" s="37"/>
      <c r="AB899" s="37"/>
      <c r="AD899" s="37"/>
      <c r="AF899" s="37"/>
      <c r="AH899" s="37"/>
      <c r="AN899" s="37"/>
      <c r="AP899" s="37"/>
      <c r="AR899" s="37"/>
      <c r="AT899" s="37">
        <v>14431401</v>
      </c>
      <c r="AU899" s="12">
        <v>1.33</v>
      </c>
      <c r="AV899" s="37"/>
      <c r="AX899" s="37"/>
      <c r="BD899" s="12">
        <v>1353790</v>
      </c>
      <c r="CF899" s="12">
        <v>1.1599999999999999</v>
      </c>
      <c r="CG899" s="12" t="s">
        <v>976</v>
      </c>
      <c r="CH899" s="12">
        <v>27.503</v>
      </c>
      <c r="CI899" s="12" t="s">
        <v>1230</v>
      </c>
      <c r="CJ899" s="12" t="s">
        <v>993</v>
      </c>
      <c r="CK899" s="12" t="s">
        <v>932</v>
      </c>
      <c r="CL899" s="37">
        <v>1085651565</v>
      </c>
      <c r="CN899" s="12" t="s">
        <v>1513</v>
      </c>
      <c r="CS899" s="12"/>
      <c r="CT899" s="36" t="str">
        <f t="shared" ref="CT899:CT962" si="14">IF(CL899&gt;100000000000, "100bn", IF(CL899&gt;50000000000, "50bn - 100bn",IF(CL899&gt;1000000000, "1bn - 50bn", IF(CL899&gt;500000000, "500mn - 1bn", "500mn"))))</f>
        <v>1bn - 50bn</v>
      </c>
      <c r="CU899" s="36" t="str">
        <f>VLOOKUP(CK899,Mapping!B:C,2,FALSE)</f>
        <v>US/CA</v>
      </c>
    </row>
    <row r="900" spans="1:99" ht="16" customHeight="1" x14ac:dyDescent="0.35">
      <c r="A900" s="12" t="s">
        <v>1972</v>
      </c>
      <c r="B900" s="12" t="s">
        <v>925</v>
      </c>
      <c r="E900" s="37">
        <v>8133666</v>
      </c>
      <c r="G900" s="37" t="s">
        <v>1505</v>
      </c>
      <c r="I900" s="37"/>
      <c r="K900" s="37"/>
      <c r="M900" s="37"/>
      <c r="O900" s="37">
        <v>8133666</v>
      </c>
      <c r="P900" s="12">
        <v>0.23</v>
      </c>
      <c r="R900" s="37"/>
      <c r="T900" s="37"/>
      <c r="V900" s="37"/>
      <c r="X900" s="37"/>
      <c r="Z900" s="37"/>
      <c r="AB900" s="37"/>
      <c r="AD900" s="37"/>
      <c r="AF900" s="37"/>
      <c r="AH900" s="37"/>
      <c r="AL900" s="12">
        <v>535578</v>
      </c>
      <c r="AN900" s="37"/>
      <c r="AP900" s="37"/>
      <c r="AR900" s="37"/>
      <c r="AT900" s="37"/>
      <c r="AV900" s="37"/>
      <c r="AX900" s="37"/>
      <c r="BU900" s="12">
        <v>0</v>
      </c>
      <c r="CG900" s="12" t="s">
        <v>929</v>
      </c>
      <c r="CH900" s="12">
        <v>45.41</v>
      </c>
      <c r="CI900" s="12" t="s">
        <v>971</v>
      </c>
      <c r="CJ900" s="12" t="s">
        <v>972</v>
      </c>
      <c r="CK900" s="12" t="s">
        <v>932</v>
      </c>
      <c r="CL900" s="37">
        <v>3575312114</v>
      </c>
      <c r="CN900" s="12" t="s">
        <v>1506</v>
      </c>
      <c r="CS900" s="12"/>
      <c r="CT900" s="36" t="str">
        <f t="shared" si="14"/>
        <v>1bn - 50bn</v>
      </c>
      <c r="CU900" s="36" t="str">
        <f>VLOOKUP(CK900,Mapping!B:C,2,FALSE)</f>
        <v>US/CA</v>
      </c>
    </row>
    <row r="901" spans="1:99" ht="16" customHeight="1" x14ac:dyDescent="0.35">
      <c r="A901" s="12" t="s">
        <v>1973</v>
      </c>
      <c r="B901" s="12" t="s">
        <v>933</v>
      </c>
      <c r="E901" s="37">
        <v>161950935</v>
      </c>
      <c r="G901" s="37" t="s">
        <v>1505</v>
      </c>
      <c r="I901" s="37"/>
      <c r="K901" s="37"/>
      <c r="M901" s="37">
        <v>160409823</v>
      </c>
      <c r="N901" s="12">
        <v>2.0099999999999998</v>
      </c>
      <c r="O901" s="37"/>
      <c r="Q901" s="12">
        <v>6186</v>
      </c>
      <c r="R901" s="37"/>
      <c r="T901" s="37"/>
      <c r="V901" s="37"/>
      <c r="X901" s="37"/>
      <c r="Z901" s="37"/>
      <c r="AB901" s="37"/>
      <c r="AD901" s="37"/>
      <c r="AF901" s="37"/>
      <c r="AH901" s="37">
        <v>839564</v>
      </c>
      <c r="AI901" s="12">
        <v>0.01</v>
      </c>
      <c r="AN901" s="37">
        <v>701548</v>
      </c>
      <c r="AO901" s="12">
        <v>0.01</v>
      </c>
      <c r="AP901" s="37"/>
      <c r="AR901" s="37"/>
      <c r="AT901" s="37"/>
      <c r="AV901" s="37"/>
      <c r="AX901" s="37"/>
      <c r="BB901" s="12">
        <v>1094350</v>
      </c>
      <c r="BI901" s="12">
        <v>3275</v>
      </c>
      <c r="BQ901" s="12">
        <v>0</v>
      </c>
      <c r="BY901" s="12">
        <v>0</v>
      </c>
      <c r="CC901" s="12">
        <v>0.05</v>
      </c>
      <c r="CG901" s="12" t="s">
        <v>980</v>
      </c>
      <c r="CH901" s="12">
        <v>122.09099999999999</v>
      </c>
      <c r="CI901" s="12" t="s">
        <v>1243</v>
      </c>
      <c r="CJ901" s="12"/>
      <c r="CK901" s="12" t="s">
        <v>1134</v>
      </c>
      <c r="CL901" s="37">
        <v>8036698282</v>
      </c>
      <c r="CN901" s="12" t="s">
        <v>1506</v>
      </c>
      <c r="CS901" s="12"/>
      <c r="CT901" s="36" t="str">
        <f t="shared" si="14"/>
        <v>1bn - 50bn</v>
      </c>
      <c r="CU901" s="36" t="str">
        <f>VLOOKUP(CK901,Mapping!B:C,2,FALSE)</f>
        <v>Middle East</v>
      </c>
    </row>
    <row r="902" spans="1:99" ht="16" customHeight="1" x14ac:dyDescent="0.35">
      <c r="A902" s="12" t="s">
        <v>1974</v>
      </c>
      <c r="B902" s="12" t="s">
        <v>925</v>
      </c>
      <c r="E902" s="37">
        <v>786645</v>
      </c>
      <c r="G902" s="37" t="s">
        <v>1505</v>
      </c>
      <c r="I902" s="37"/>
      <c r="K902" s="37"/>
      <c r="M902" s="37">
        <v>406906</v>
      </c>
      <c r="N902" s="12">
        <v>0.13</v>
      </c>
      <c r="O902" s="37"/>
      <c r="R902" s="37"/>
      <c r="T902" s="37"/>
      <c r="V902" s="37"/>
      <c r="X902" s="37">
        <v>20932</v>
      </c>
      <c r="Y902" s="12">
        <v>0.01</v>
      </c>
      <c r="Z902" s="37"/>
      <c r="AB902" s="37"/>
      <c r="AD902" s="37"/>
      <c r="AF902" s="37"/>
      <c r="AH902" s="37"/>
      <c r="AN902" s="37">
        <v>358807</v>
      </c>
      <c r="AO902" s="12">
        <v>0.11</v>
      </c>
      <c r="AP902" s="37"/>
      <c r="AR902" s="37"/>
      <c r="AT902" s="37"/>
      <c r="AV902" s="37"/>
      <c r="AX902" s="37"/>
      <c r="BA902" s="12">
        <v>200</v>
      </c>
      <c r="BB902" s="12">
        <v>2776</v>
      </c>
      <c r="BI902" s="12">
        <v>1675</v>
      </c>
      <c r="BY902" s="12">
        <v>0</v>
      </c>
      <c r="BZ902" s="12">
        <v>0</v>
      </c>
      <c r="CC902" s="12">
        <v>0</v>
      </c>
      <c r="CG902" s="12" t="s">
        <v>940</v>
      </c>
      <c r="CH902" s="12">
        <v>43.848999999999997</v>
      </c>
      <c r="CI902" s="12" t="s">
        <v>1243</v>
      </c>
      <c r="CJ902" s="12"/>
      <c r="CK902" s="12" t="s">
        <v>1134</v>
      </c>
      <c r="CL902" s="37">
        <v>324681113</v>
      </c>
      <c r="CN902" s="12" t="s">
        <v>1506</v>
      </c>
      <c r="CS902" s="12"/>
      <c r="CT902" s="36" t="str">
        <f t="shared" si="14"/>
        <v>500mn</v>
      </c>
      <c r="CU902" s="36" t="str">
        <f>VLOOKUP(CK902,Mapping!B:C,2,FALSE)</f>
        <v>Middle East</v>
      </c>
    </row>
    <row r="903" spans="1:99" ht="16" customHeight="1" x14ac:dyDescent="0.35">
      <c r="A903" s="12" t="s">
        <v>1975</v>
      </c>
      <c r="B903" s="12" t="s">
        <v>925</v>
      </c>
      <c r="E903" s="37">
        <v>125342054</v>
      </c>
      <c r="G903" s="37" t="s">
        <v>1505</v>
      </c>
      <c r="I903" s="37"/>
      <c r="K903" s="37"/>
      <c r="M903" s="37">
        <v>80000573</v>
      </c>
      <c r="N903" s="12">
        <v>0.23</v>
      </c>
      <c r="O903" s="37"/>
      <c r="Q903" s="12">
        <v>97489</v>
      </c>
      <c r="R903" s="37"/>
      <c r="T903" s="37"/>
      <c r="V903" s="37"/>
      <c r="X903" s="37"/>
      <c r="Z903" s="37"/>
      <c r="AB903" s="37"/>
      <c r="AD903" s="37">
        <v>33030570</v>
      </c>
      <c r="AE903" s="12">
        <v>0.09</v>
      </c>
      <c r="AF903" s="37"/>
      <c r="AH903" s="37">
        <v>12310911</v>
      </c>
      <c r="AI903" s="12">
        <v>0.03</v>
      </c>
      <c r="AN903" s="37">
        <v>0</v>
      </c>
      <c r="AO903" s="12">
        <v>0</v>
      </c>
      <c r="AP903" s="37"/>
      <c r="AR903" s="37"/>
      <c r="AT903" s="37">
        <v>0</v>
      </c>
      <c r="AU903" s="12">
        <v>0</v>
      </c>
      <c r="AV903" s="37"/>
      <c r="AX903" s="37"/>
      <c r="BB903" s="12">
        <v>637658</v>
      </c>
      <c r="BD903" s="12">
        <v>0</v>
      </c>
      <c r="BI903" s="12">
        <v>0</v>
      </c>
      <c r="BJ903" s="12">
        <v>296451</v>
      </c>
      <c r="BQ903" s="12">
        <v>0.02</v>
      </c>
      <c r="BY903" s="12">
        <v>0</v>
      </c>
      <c r="CB903" s="12">
        <v>0.1</v>
      </c>
      <c r="CC903" s="12">
        <v>0.03</v>
      </c>
      <c r="CF903" s="12">
        <v>0</v>
      </c>
      <c r="CG903" s="12" t="s">
        <v>976</v>
      </c>
      <c r="CH903" s="12">
        <v>170.56800000000001</v>
      </c>
      <c r="CI903" s="12" t="s">
        <v>1016</v>
      </c>
      <c r="CJ903" s="12" t="s">
        <v>1017</v>
      </c>
      <c r="CK903" s="12" t="s">
        <v>932</v>
      </c>
      <c r="CL903" s="37">
        <v>35349776530</v>
      </c>
      <c r="CN903" s="12" t="s">
        <v>1513</v>
      </c>
      <c r="CS903" s="12"/>
      <c r="CT903" s="36" t="str">
        <f t="shared" si="14"/>
        <v>1bn - 50bn</v>
      </c>
      <c r="CU903" s="36" t="str">
        <f>VLOOKUP(CK903,Mapping!B:C,2,FALSE)</f>
        <v>US/CA</v>
      </c>
    </row>
    <row r="904" spans="1:99" ht="16" customHeight="1" x14ac:dyDescent="0.35">
      <c r="A904" s="12" t="s">
        <v>1976</v>
      </c>
      <c r="B904" s="12" t="s">
        <v>933</v>
      </c>
      <c r="E904" s="37">
        <v>46713491</v>
      </c>
      <c r="G904" s="37" t="s">
        <v>1505</v>
      </c>
      <c r="I904" s="37"/>
      <c r="K904" s="37"/>
      <c r="M904" s="37"/>
      <c r="O904" s="37"/>
      <c r="Q904" s="12">
        <v>88767</v>
      </c>
      <c r="R904" s="37"/>
      <c r="T904" s="37"/>
      <c r="V904" s="37"/>
      <c r="X904" s="37"/>
      <c r="Z904" s="37"/>
      <c r="AB904" s="37"/>
      <c r="AD904" s="37"/>
      <c r="AF904" s="37"/>
      <c r="AH904" s="37">
        <v>11209497</v>
      </c>
      <c r="AI904" s="12">
        <v>0.09</v>
      </c>
      <c r="AN904" s="37">
        <v>28512287</v>
      </c>
      <c r="AO904" s="12">
        <v>0.22</v>
      </c>
      <c r="AP904" s="37">
        <v>6640396</v>
      </c>
      <c r="AQ904" s="12">
        <v>0.05</v>
      </c>
      <c r="AR904" s="37"/>
      <c r="AT904" s="37">
        <v>351311</v>
      </c>
      <c r="AU904" s="12">
        <v>0</v>
      </c>
      <c r="AV904" s="37"/>
      <c r="AX904" s="37"/>
      <c r="BD904" s="12">
        <v>32956</v>
      </c>
      <c r="BH904" s="12">
        <v>28760</v>
      </c>
      <c r="BI904" s="12">
        <v>169300</v>
      </c>
      <c r="BQ904" s="12">
        <v>0.02</v>
      </c>
      <c r="BV904" s="12">
        <v>0.02</v>
      </c>
      <c r="BY904" s="12">
        <v>0.02</v>
      </c>
      <c r="CF904" s="12">
        <v>0.03</v>
      </c>
      <c r="CG904" s="12" t="s">
        <v>991</v>
      </c>
      <c r="CH904" s="12">
        <v>7.173</v>
      </c>
      <c r="CI904" s="12" t="s">
        <v>941</v>
      </c>
      <c r="CJ904" s="12" t="s">
        <v>941</v>
      </c>
      <c r="CK904" s="12" t="s">
        <v>932</v>
      </c>
      <c r="CL904" s="37">
        <v>13064276905</v>
      </c>
      <c r="CN904" s="12" t="s">
        <v>1509</v>
      </c>
      <c r="CS904" s="12"/>
      <c r="CT904" s="36" t="str">
        <f t="shared" si="14"/>
        <v>1bn - 50bn</v>
      </c>
      <c r="CU904" s="36" t="str">
        <f>VLOOKUP(CK904,Mapping!B:C,2,FALSE)</f>
        <v>US/CA</v>
      </c>
    </row>
    <row r="905" spans="1:99" ht="16" customHeight="1" x14ac:dyDescent="0.35">
      <c r="A905" s="12" t="s">
        <v>1977</v>
      </c>
      <c r="B905" s="12" t="s">
        <v>925</v>
      </c>
      <c r="E905" s="37">
        <v>83051878</v>
      </c>
      <c r="G905" s="37" t="s">
        <v>1505</v>
      </c>
      <c r="I905" s="37"/>
      <c r="K905" s="37"/>
      <c r="M905" s="37"/>
      <c r="O905" s="37"/>
      <c r="R905" s="37"/>
      <c r="T905" s="37"/>
      <c r="V905" s="37"/>
      <c r="X905" s="37"/>
      <c r="Z905" s="37"/>
      <c r="AB905" s="37"/>
      <c r="AD905" s="37"/>
      <c r="AF905" s="37"/>
      <c r="AH905" s="37"/>
      <c r="AN905" s="37"/>
      <c r="AP905" s="37"/>
      <c r="AR905" s="37">
        <v>83051878</v>
      </c>
      <c r="AS905" s="12">
        <v>2.87</v>
      </c>
      <c r="AT905" s="37"/>
      <c r="AV905" s="37"/>
      <c r="AX905" s="37"/>
      <c r="BE905" s="12">
        <v>2227189</v>
      </c>
      <c r="BM905" s="12">
        <v>2.4900000000000002</v>
      </c>
      <c r="CG905" s="12" t="s">
        <v>976</v>
      </c>
      <c r="CH905" s="12">
        <v>7.5759999999999996</v>
      </c>
      <c r="CI905" s="12" t="s">
        <v>988</v>
      </c>
      <c r="CJ905" s="12"/>
      <c r="CK905" s="12" t="s">
        <v>988</v>
      </c>
      <c r="CL905" s="37">
        <v>2174407422</v>
      </c>
      <c r="CN905" s="12" t="s">
        <v>1513</v>
      </c>
      <c r="CS905" s="12"/>
      <c r="CT905" s="36" t="str">
        <f t="shared" si="14"/>
        <v>1bn - 50bn</v>
      </c>
      <c r="CU905" s="36" t="str">
        <f>VLOOKUP(CK905,Mapping!B:C,2,FALSE)</f>
        <v>SG</v>
      </c>
    </row>
    <row r="906" spans="1:99" ht="16" customHeight="1" x14ac:dyDescent="0.35">
      <c r="A906" s="12" t="s">
        <v>1978</v>
      </c>
      <c r="B906" s="12" t="s">
        <v>925</v>
      </c>
      <c r="E906" s="37">
        <v>105258</v>
      </c>
      <c r="G906" s="37" t="s">
        <v>1505</v>
      </c>
      <c r="I906" s="37"/>
      <c r="K906" s="37"/>
      <c r="M906" s="37">
        <v>0</v>
      </c>
      <c r="N906" s="12">
        <v>0</v>
      </c>
      <c r="O906" s="37"/>
      <c r="R906" s="37"/>
      <c r="T906" s="37"/>
      <c r="V906" s="37"/>
      <c r="X906" s="37"/>
      <c r="Z906" s="37"/>
      <c r="AB906" s="37"/>
      <c r="AD906" s="37"/>
      <c r="AF906" s="37"/>
      <c r="AH906" s="37"/>
      <c r="AN906" s="37">
        <v>105258</v>
      </c>
      <c r="AO906" s="12">
        <v>0.03</v>
      </c>
      <c r="AP906" s="37"/>
      <c r="AR906" s="37"/>
      <c r="AT906" s="37"/>
      <c r="AV906" s="37"/>
      <c r="AX906" s="37"/>
      <c r="BB906" s="12">
        <v>0</v>
      </c>
      <c r="BI906" s="12">
        <v>625</v>
      </c>
      <c r="BY906" s="12">
        <v>0</v>
      </c>
      <c r="CC906" s="12">
        <v>0</v>
      </c>
      <c r="CG906" s="12" t="s">
        <v>940</v>
      </c>
      <c r="CH906" s="12">
        <v>40.845999999999997</v>
      </c>
      <c r="CI906" s="12" t="s">
        <v>978</v>
      </c>
      <c r="CJ906" s="12"/>
      <c r="CK906" s="12" t="s">
        <v>979</v>
      </c>
      <c r="CL906" s="37">
        <v>313685242</v>
      </c>
      <c r="CN906" s="12" t="s">
        <v>1509</v>
      </c>
      <c r="CS906" s="12"/>
      <c r="CT906" s="36" t="str">
        <f t="shared" si="14"/>
        <v>500mn</v>
      </c>
      <c r="CU906" s="36" t="str">
        <f>VLOOKUP(CK906,Mapping!B:C,2,FALSE)</f>
        <v>EU</v>
      </c>
    </row>
    <row r="907" spans="1:99" ht="16" customHeight="1" x14ac:dyDescent="0.35">
      <c r="A907" s="12" t="s">
        <v>1979</v>
      </c>
      <c r="B907" s="12" t="s">
        <v>925</v>
      </c>
      <c r="E907" s="37">
        <v>894135</v>
      </c>
      <c r="G907" s="37" t="s">
        <v>1505</v>
      </c>
      <c r="I907" s="37"/>
      <c r="K907" s="37"/>
      <c r="M907" s="37"/>
      <c r="O907" s="37"/>
      <c r="Q907" s="12">
        <v>3213</v>
      </c>
      <c r="R907" s="37"/>
      <c r="T907" s="37"/>
      <c r="V907" s="37"/>
      <c r="X907" s="37"/>
      <c r="Z907" s="37"/>
      <c r="AB907" s="37"/>
      <c r="AD907" s="37"/>
      <c r="AF907" s="37"/>
      <c r="AH907" s="37">
        <v>405738</v>
      </c>
      <c r="AI907" s="12">
        <v>0.24</v>
      </c>
      <c r="AN907" s="37">
        <v>488397</v>
      </c>
      <c r="AO907" s="12">
        <v>0.28999999999999998</v>
      </c>
      <c r="AP907" s="37"/>
      <c r="AR907" s="37"/>
      <c r="AT907" s="37"/>
      <c r="AV907" s="37"/>
      <c r="AX907" s="37"/>
      <c r="BI907" s="12">
        <v>2900</v>
      </c>
      <c r="BQ907" s="12">
        <v>0</v>
      </c>
      <c r="BY907" s="12">
        <v>0</v>
      </c>
      <c r="CG907" s="12" t="s">
        <v>976</v>
      </c>
      <c r="CH907" s="12">
        <v>63.962000000000003</v>
      </c>
      <c r="CI907" s="12" t="s">
        <v>941</v>
      </c>
      <c r="CJ907" s="12" t="s">
        <v>941</v>
      </c>
      <c r="CK907" s="12" t="s">
        <v>932</v>
      </c>
      <c r="CL907" s="37">
        <v>171115609</v>
      </c>
      <c r="CN907" s="12" t="s">
        <v>1513</v>
      </c>
      <c r="CS907" s="12"/>
      <c r="CT907" s="36" t="str">
        <f t="shared" si="14"/>
        <v>500mn</v>
      </c>
      <c r="CU907" s="36" t="str">
        <f>VLOOKUP(CK907,Mapping!B:C,2,FALSE)</f>
        <v>US/CA</v>
      </c>
    </row>
    <row r="908" spans="1:99" ht="16" customHeight="1" x14ac:dyDescent="0.35">
      <c r="A908" s="12" t="s">
        <v>1980</v>
      </c>
      <c r="B908" s="12" t="s">
        <v>925</v>
      </c>
      <c r="E908" s="37">
        <v>4632153</v>
      </c>
      <c r="G908" s="37" t="s">
        <v>1505</v>
      </c>
      <c r="I908" s="37"/>
      <c r="K908" s="37"/>
      <c r="M908" s="37"/>
      <c r="O908" s="37"/>
      <c r="Q908" s="12">
        <v>31247</v>
      </c>
      <c r="R908" s="37"/>
      <c r="T908" s="37"/>
      <c r="V908" s="37"/>
      <c r="X908" s="37"/>
      <c r="Z908" s="37"/>
      <c r="AB908" s="37"/>
      <c r="AD908" s="37"/>
      <c r="AF908" s="37"/>
      <c r="AH908" s="37">
        <v>3945871</v>
      </c>
      <c r="AI908" s="12">
        <v>0.1</v>
      </c>
      <c r="AN908" s="37">
        <v>686282</v>
      </c>
      <c r="AO908" s="12">
        <v>0.02</v>
      </c>
      <c r="AP908" s="37"/>
      <c r="AR908" s="37"/>
      <c r="AT908" s="37"/>
      <c r="AV908" s="37"/>
      <c r="AX908" s="37"/>
      <c r="BI908" s="12">
        <v>4075</v>
      </c>
      <c r="BQ908" s="12">
        <v>0.01</v>
      </c>
      <c r="BY908" s="12">
        <v>0</v>
      </c>
      <c r="CG908" s="12" t="s">
        <v>959</v>
      </c>
      <c r="CH908" s="12">
        <v>35.444000000000003</v>
      </c>
      <c r="CI908" s="12" t="s">
        <v>1127</v>
      </c>
      <c r="CJ908" s="12" t="s">
        <v>966</v>
      </c>
      <c r="CK908" s="12" t="s">
        <v>932</v>
      </c>
      <c r="CL908" s="37">
        <v>3850961506</v>
      </c>
      <c r="CN908" s="12" t="s">
        <v>1509</v>
      </c>
      <c r="CS908" s="12"/>
      <c r="CT908" s="36" t="str">
        <f t="shared" si="14"/>
        <v>1bn - 50bn</v>
      </c>
      <c r="CU908" s="36" t="str">
        <f>VLOOKUP(CK908,Mapping!B:C,2,FALSE)</f>
        <v>US/CA</v>
      </c>
    </row>
    <row r="909" spans="1:99" ht="16" customHeight="1" x14ac:dyDescent="0.35">
      <c r="A909" s="12" t="s">
        <v>1981</v>
      </c>
      <c r="B909" s="12" t="s">
        <v>925</v>
      </c>
      <c r="E909" s="37">
        <v>3011040</v>
      </c>
      <c r="G909" s="37" t="s">
        <v>1505</v>
      </c>
      <c r="I909" s="37"/>
      <c r="K909" s="37"/>
      <c r="M909" s="37">
        <v>3011040</v>
      </c>
      <c r="N909" s="12">
        <v>0.17</v>
      </c>
      <c r="O909" s="37"/>
      <c r="R909" s="37"/>
      <c r="T909" s="37"/>
      <c r="V909" s="37"/>
      <c r="X909" s="37"/>
      <c r="Z909" s="37"/>
      <c r="AB909" s="37"/>
      <c r="AD909" s="37"/>
      <c r="AF909" s="37"/>
      <c r="AH909" s="37"/>
      <c r="AN909" s="37"/>
      <c r="AP909" s="37"/>
      <c r="AR909" s="37"/>
      <c r="AT909" s="37"/>
      <c r="AV909" s="37"/>
      <c r="AX909" s="37"/>
      <c r="BB909" s="12">
        <v>24000</v>
      </c>
      <c r="CC909" s="12">
        <v>0</v>
      </c>
      <c r="CG909" s="12" t="s">
        <v>929</v>
      </c>
      <c r="CH909" s="12">
        <v>7.6769999999999996</v>
      </c>
      <c r="CI909" s="12" t="s">
        <v>1584</v>
      </c>
      <c r="CJ909" s="12" t="s">
        <v>931</v>
      </c>
      <c r="CK909" s="12" t="s">
        <v>932</v>
      </c>
      <c r="CL909" s="37">
        <v>1785072929</v>
      </c>
      <c r="CN909" s="12" t="s">
        <v>1506</v>
      </c>
      <c r="CS909" s="12"/>
      <c r="CT909" s="36" t="str">
        <f t="shared" si="14"/>
        <v>1bn - 50bn</v>
      </c>
      <c r="CU909" s="36" t="str">
        <f>VLOOKUP(CK909,Mapping!B:C,2,FALSE)</f>
        <v>US/CA</v>
      </c>
    </row>
    <row r="910" spans="1:99" ht="16" customHeight="1" x14ac:dyDescent="0.35">
      <c r="A910" s="12" t="s">
        <v>1982</v>
      </c>
      <c r="B910" s="12" t="s">
        <v>925</v>
      </c>
      <c r="E910" s="37">
        <v>11888</v>
      </c>
      <c r="G910" s="37" t="s">
        <v>1505</v>
      </c>
      <c r="I910" s="37"/>
      <c r="K910" s="37"/>
      <c r="M910" s="37"/>
      <c r="O910" s="37"/>
      <c r="Q910" s="12">
        <v>85</v>
      </c>
      <c r="R910" s="37"/>
      <c r="T910" s="37"/>
      <c r="V910" s="37"/>
      <c r="X910" s="37"/>
      <c r="Z910" s="37"/>
      <c r="AB910" s="37"/>
      <c r="AD910" s="37"/>
      <c r="AF910" s="37"/>
      <c r="AH910" s="37">
        <v>10734</v>
      </c>
      <c r="AI910" s="12">
        <v>0</v>
      </c>
      <c r="AN910" s="37"/>
      <c r="AP910" s="37">
        <v>1154</v>
      </c>
      <c r="AQ910" s="12">
        <v>0</v>
      </c>
      <c r="AR910" s="37"/>
      <c r="AT910" s="37">
        <v>0</v>
      </c>
      <c r="AU910" s="12">
        <v>0</v>
      </c>
      <c r="AV910" s="37"/>
      <c r="AX910" s="37"/>
      <c r="BD910" s="12">
        <v>0</v>
      </c>
      <c r="BH910" s="12">
        <v>5</v>
      </c>
      <c r="BQ910" s="12">
        <v>0</v>
      </c>
      <c r="BV910" s="12">
        <v>0</v>
      </c>
      <c r="CF910" s="12">
        <v>0</v>
      </c>
      <c r="CG910" s="12" t="s">
        <v>934</v>
      </c>
      <c r="CH910" s="12">
        <v>18.161999999999999</v>
      </c>
      <c r="CI910" s="12" t="s">
        <v>1983</v>
      </c>
      <c r="CJ910" s="12" t="s">
        <v>1216</v>
      </c>
      <c r="CK910" s="12" t="s">
        <v>932</v>
      </c>
      <c r="CL910" s="37">
        <v>246853071</v>
      </c>
      <c r="CN910" s="12" t="s">
        <v>1509</v>
      </c>
      <c r="CS910" s="12"/>
      <c r="CT910" s="36" t="str">
        <f t="shared" si="14"/>
        <v>500mn</v>
      </c>
      <c r="CU910" s="36" t="str">
        <f>VLOOKUP(CK910,Mapping!B:C,2,FALSE)</f>
        <v>US/CA</v>
      </c>
    </row>
    <row r="911" spans="1:99" ht="16" customHeight="1" x14ac:dyDescent="0.35">
      <c r="A911" s="12" t="s">
        <v>1984</v>
      </c>
      <c r="B911" s="12" t="s">
        <v>925</v>
      </c>
      <c r="E911" s="37">
        <v>234234</v>
      </c>
      <c r="G911" s="37" t="s">
        <v>1505</v>
      </c>
      <c r="I911" s="37"/>
      <c r="K911" s="37"/>
      <c r="M911" s="37">
        <v>234234</v>
      </c>
      <c r="N911" s="12">
        <v>0.03</v>
      </c>
      <c r="O911" s="37"/>
      <c r="R911" s="37"/>
      <c r="T911" s="37"/>
      <c r="V911" s="37"/>
      <c r="X911" s="37"/>
      <c r="Z911" s="37"/>
      <c r="AB911" s="37"/>
      <c r="AD911" s="37"/>
      <c r="AF911" s="37"/>
      <c r="AH911" s="37"/>
      <c r="AN911" s="37"/>
      <c r="AP911" s="37"/>
      <c r="AR911" s="37"/>
      <c r="AT911" s="37"/>
      <c r="AV911" s="37"/>
      <c r="AX911" s="37"/>
      <c r="BB911" s="12">
        <v>1867</v>
      </c>
      <c r="CC911" s="12">
        <v>0</v>
      </c>
      <c r="CG911" s="12" t="s">
        <v>940</v>
      </c>
      <c r="CH911" s="12">
        <v>11.762</v>
      </c>
      <c r="CI911" s="12" t="s">
        <v>1701</v>
      </c>
      <c r="CJ911" s="12" t="s">
        <v>946</v>
      </c>
      <c r="CK911" s="12" t="s">
        <v>932</v>
      </c>
      <c r="CL911" s="37">
        <v>749504177</v>
      </c>
      <c r="CN911" s="12" t="s">
        <v>1506</v>
      </c>
      <c r="CS911" s="12"/>
      <c r="CT911" s="36" t="str">
        <f t="shared" si="14"/>
        <v>500mn - 1bn</v>
      </c>
      <c r="CU911" s="36" t="str">
        <f>VLOOKUP(CK911,Mapping!B:C,2,FALSE)</f>
        <v>US/CA</v>
      </c>
    </row>
    <row r="912" spans="1:99" ht="16" customHeight="1" x14ac:dyDescent="0.35">
      <c r="A912" s="12" t="s">
        <v>1985</v>
      </c>
      <c r="B912" s="12" t="s">
        <v>925</v>
      </c>
      <c r="E912" s="37">
        <v>374880</v>
      </c>
      <c r="G912" s="37" t="s">
        <v>1505</v>
      </c>
      <c r="I912" s="37"/>
      <c r="K912" s="37"/>
      <c r="M912" s="37"/>
      <c r="O912" s="37"/>
      <c r="Q912" s="12">
        <v>0</v>
      </c>
      <c r="R912" s="37"/>
      <c r="T912" s="37"/>
      <c r="V912" s="37"/>
      <c r="X912" s="37">
        <v>0</v>
      </c>
      <c r="Y912" s="12">
        <v>0</v>
      </c>
      <c r="Z912" s="37"/>
      <c r="AB912" s="37"/>
      <c r="AD912" s="37"/>
      <c r="AF912" s="37"/>
      <c r="AH912" s="37">
        <v>0</v>
      </c>
      <c r="AI912" s="12">
        <v>0</v>
      </c>
      <c r="AN912" s="37">
        <v>315774</v>
      </c>
      <c r="AO912" s="12">
        <v>0.03</v>
      </c>
      <c r="AP912" s="37">
        <v>43638</v>
      </c>
      <c r="AQ912" s="12">
        <v>0</v>
      </c>
      <c r="AR912" s="37"/>
      <c r="AT912" s="37">
        <v>15468</v>
      </c>
      <c r="AU912" s="12">
        <v>0</v>
      </c>
      <c r="AV912" s="37"/>
      <c r="AX912" s="37"/>
      <c r="BA912" s="12">
        <v>0</v>
      </c>
      <c r="BD912" s="12">
        <v>1451</v>
      </c>
      <c r="BH912" s="12">
        <v>189</v>
      </c>
      <c r="BI912" s="12">
        <v>1875</v>
      </c>
      <c r="BQ912" s="12">
        <v>0</v>
      </c>
      <c r="BV912" s="12">
        <v>0</v>
      </c>
      <c r="BY912" s="12">
        <v>0</v>
      </c>
      <c r="BZ912" s="12">
        <v>0</v>
      </c>
      <c r="CF912" s="12">
        <v>0</v>
      </c>
      <c r="CG912" s="12" t="s">
        <v>980</v>
      </c>
      <c r="CH912" s="12">
        <v>15.795</v>
      </c>
      <c r="CI912" s="12" t="s">
        <v>1986</v>
      </c>
      <c r="CJ912" s="12" t="s">
        <v>966</v>
      </c>
      <c r="CK912" s="12" t="s">
        <v>932</v>
      </c>
      <c r="CL912" s="37">
        <v>1047526381</v>
      </c>
      <c r="CN912" s="12" t="s">
        <v>1509</v>
      </c>
      <c r="CS912" s="12"/>
      <c r="CT912" s="36" t="str">
        <f t="shared" si="14"/>
        <v>1bn - 50bn</v>
      </c>
      <c r="CU912" s="36" t="str">
        <f>VLOOKUP(CK912,Mapping!B:C,2,FALSE)</f>
        <v>US/CA</v>
      </c>
    </row>
    <row r="913" spans="1:99" ht="16" customHeight="1" x14ac:dyDescent="0.35">
      <c r="A913" s="12" t="s">
        <v>1987</v>
      </c>
      <c r="B913" s="12" t="s">
        <v>925</v>
      </c>
      <c r="E913" s="37">
        <v>0</v>
      </c>
      <c r="G913" s="37" t="s">
        <v>1505</v>
      </c>
      <c r="I913" s="37"/>
      <c r="K913" s="37"/>
      <c r="M913" s="37">
        <v>0</v>
      </c>
      <c r="N913" s="12">
        <v>0</v>
      </c>
      <c r="O913" s="37"/>
      <c r="R913" s="37"/>
      <c r="T913" s="37"/>
      <c r="V913" s="37"/>
      <c r="X913" s="37"/>
      <c r="Z913" s="37"/>
      <c r="AB913" s="37"/>
      <c r="AD913" s="37"/>
      <c r="AF913" s="37"/>
      <c r="AH913" s="37"/>
      <c r="AN913" s="37"/>
      <c r="AP913" s="37"/>
      <c r="AR913" s="37"/>
      <c r="AT913" s="37"/>
      <c r="AV913" s="37"/>
      <c r="AX913" s="37"/>
      <c r="BB913" s="12">
        <v>0</v>
      </c>
      <c r="CC913" s="12">
        <v>0</v>
      </c>
      <c r="CG913" s="12" t="s">
        <v>934</v>
      </c>
      <c r="CH913" s="12">
        <v>8.07</v>
      </c>
      <c r="CI913" s="12" t="s">
        <v>1988</v>
      </c>
      <c r="CJ913" s="12" t="s">
        <v>1021</v>
      </c>
      <c r="CK913" s="12" t="s">
        <v>932</v>
      </c>
      <c r="CL913" s="37">
        <v>95961282</v>
      </c>
      <c r="CN913" s="12" t="s">
        <v>1509</v>
      </c>
      <c r="CS913" s="12"/>
      <c r="CT913" s="36" t="str">
        <f t="shared" si="14"/>
        <v>500mn</v>
      </c>
      <c r="CU913" s="36" t="str">
        <f>VLOOKUP(CK913,Mapping!B:C,2,FALSE)</f>
        <v>US/CA</v>
      </c>
    </row>
    <row r="914" spans="1:99" ht="16" customHeight="1" x14ac:dyDescent="0.35">
      <c r="A914" s="12" t="s">
        <v>1989</v>
      </c>
      <c r="B914" s="12" t="s">
        <v>933</v>
      </c>
      <c r="E914" s="37">
        <v>13002676</v>
      </c>
      <c r="G914" s="37" t="s">
        <v>1505</v>
      </c>
      <c r="I914" s="37"/>
      <c r="K914" s="37"/>
      <c r="M914" s="37">
        <v>0</v>
      </c>
      <c r="N914" s="12">
        <v>0</v>
      </c>
      <c r="O914" s="37"/>
      <c r="Q914" s="12">
        <v>22904</v>
      </c>
      <c r="R914" s="37"/>
      <c r="T914" s="37">
        <v>729289</v>
      </c>
      <c r="U914" s="12">
        <v>0.01</v>
      </c>
      <c r="V914" s="37"/>
      <c r="X914" s="37">
        <v>2467340</v>
      </c>
      <c r="Y914" s="12">
        <v>0.04</v>
      </c>
      <c r="Z914" s="37">
        <v>0</v>
      </c>
      <c r="AA914" s="12">
        <v>0</v>
      </c>
      <c r="AB914" s="37"/>
      <c r="AD914" s="37">
        <v>0</v>
      </c>
      <c r="AE914" s="12">
        <v>0</v>
      </c>
      <c r="AF914" s="37"/>
      <c r="AH914" s="37">
        <v>2892317</v>
      </c>
      <c r="AI914" s="12">
        <v>0.05</v>
      </c>
      <c r="AN914" s="37">
        <v>6568099</v>
      </c>
      <c r="AO914" s="12">
        <v>0.11</v>
      </c>
      <c r="AP914" s="37">
        <v>241973</v>
      </c>
      <c r="AQ914" s="12">
        <v>0</v>
      </c>
      <c r="AR914" s="37"/>
      <c r="AT914" s="37">
        <v>103658</v>
      </c>
      <c r="AU914" s="12">
        <v>0</v>
      </c>
      <c r="AV914" s="37"/>
      <c r="AX914" s="37"/>
      <c r="BA914" s="12">
        <v>24147</v>
      </c>
      <c r="BB914" s="12">
        <v>0</v>
      </c>
      <c r="BC914" s="12">
        <v>0</v>
      </c>
      <c r="BD914" s="12">
        <v>9724</v>
      </c>
      <c r="BH914" s="12">
        <v>1048</v>
      </c>
      <c r="BI914" s="12">
        <v>39000</v>
      </c>
      <c r="BJ914" s="12">
        <v>0</v>
      </c>
      <c r="BK914" s="12">
        <v>6515</v>
      </c>
      <c r="BQ914" s="12">
        <v>0.01</v>
      </c>
      <c r="BV914" s="12">
        <v>0</v>
      </c>
      <c r="BY914" s="12">
        <v>0.01</v>
      </c>
      <c r="BZ914" s="12">
        <v>0</v>
      </c>
      <c r="CB914" s="12">
        <v>0</v>
      </c>
      <c r="CC914" s="12">
        <v>0</v>
      </c>
      <c r="CD914" s="12">
        <v>0</v>
      </c>
      <c r="CE914" s="12">
        <v>0</v>
      </c>
      <c r="CF914" s="12">
        <v>0.01</v>
      </c>
      <c r="CG914" s="12" t="s">
        <v>940</v>
      </c>
      <c r="CH914" s="12">
        <v>49.868000000000002</v>
      </c>
      <c r="CI914" s="12" t="s">
        <v>1231</v>
      </c>
      <c r="CJ914" s="12" t="s">
        <v>1212</v>
      </c>
      <c r="CK914" s="12" t="s">
        <v>932</v>
      </c>
      <c r="CL914" s="37">
        <v>5830850793</v>
      </c>
      <c r="CN914" s="12" t="s">
        <v>1506</v>
      </c>
      <c r="CS914" s="12"/>
      <c r="CT914" s="36" t="str">
        <f t="shared" si="14"/>
        <v>1bn - 50bn</v>
      </c>
      <c r="CU914" s="36" t="str">
        <f>VLOOKUP(CK914,Mapping!B:C,2,FALSE)</f>
        <v>US/CA</v>
      </c>
    </row>
    <row r="915" spans="1:99" ht="16" customHeight="1" x14ac:dyDescent="0.35">
      <c r="A915" s="12" t="s">
        <v>1990</v>
      </c>
      <c r="B915" s="12" t="s">
        <v>925</v>
      </c>
      <c r="E915" s="37">
        <v>58944</v>
      </c>
      <c r="G915" s="37" t="s">
        <v>1505</v>
      </c>
      <c r="I915" s="37"/>
      <c r="K915" s="37"/>
      <c r="M915" s="37"/>
      <c r="O915" s="37"/>
      <c r="R915" s="37"/>
      <c r="T915" s="37"/>
      <c r="V915" s="37"/>
      <c r="X915" s="37"/>
      <c r="Z915" s="37"/>
      <c r="AB915" s="37"/>
      <c r="AD915" s="37"/>
      <c r="AF915" s="37"/>
      <c r="AH915" s="37"/>
      <c r="AN915" s="37">
        <v>58944</v>
      </c>
      <c r="AO915" s="12">
        <v>0.56999999999999995</v>
      </c>
      <c r="AP915" s="37"/>
      <c r="AR915" s="37"/>
      <c r="AT915" s="37"/>
      <c r="AV915" s="37"/>
      <c r="AX915" s="37"/>
      <c r="BI915" s="12">
        <v>350</v>
      </c>
      <c r="BY915" s="12">
        <v>0</v>
      </c>
      <c r="CG915" s="12" t="s">
        <v>940</v>
      </c>
      <c r="CH915" s="12">
        <v>31.343</v>
      </c>
      <c r="CI915" s="12" t="s">
        <v>989</v>
      </c>
      <c r="CJ915" s="12"/>
      <c r="CK915" s="12" t="s">
        <v>990</v>
      </c>
      <c r="CL915" s="37">
        <v>9956369</v>
      </c>
      <c r="CN915" s="12" t="s">
        <v>1506</v>
      </c>
      <c r="CS915" s="12"/>
      <c r="CT915" s="36" t="str">
        <f t="shared" si="14"/>
        <v>500mn</v>
      </c>
      <c r="CU915" s="36" t="str">
        <f>VLOOKUP(CK915,Mapping!B:C,2,FALSE)</f>
        <v>EU</v>
      </c>
    </row>
    <row r="916" spans="1:99" ht="16" customHeight="1" x14ac:dyDescent="0.35">
      <c r="A916" s="12" t="s">
        <v>350</v>
      </c>
      <c r="B916" s="12" t="s">
        <v>933</v>
      </c>
      <c r="E916" s="37">
        <v>517388510</v>
      </c>
      <c r="F916" s="12">
        <v>54523</v>
      </c>
      <c r="G916" s="37" t="s">
        <v>1505</v>
      </c>
      <c r="I916" s="37">
        <v>2906687</v>
      </c>
      <c r="J916" s="12">
        <v>0.01</v>
      </c>
      <c r="K916" s="37">
        <v>200869333</v>
      </c>
      <c r="L916" s="12">
        <v>0.48</v>
      </c>
      <c r="M916" s="37">
        <v>276844302</v>
      </c>
      <c r="N916" s="12">
        <v>0.66</v>
      </c>
      <c r="O916" s="37">
        <v>19632334</v>
      </c>
      <c r="P916" s="12">
        <v>0.05</v>
      </c>
      <c r="R916" s="37">
        <v>3589969</v>
      </c>
      <c r="S916" s="12">
        <v>0.01</v>
      </c>
      <c r="T916" s="37"/>
      <c r="V916" s="37">
        <v>2899791</v>
      </c>
      <c r="W916" s="12">
        <v>0.01</v>
      </c>
      <c r="X916" s="37"/>
      <c r="Z916" s="37"/>
      <c r="AB916" s="37">
        <v>2749574</v>
      </c>
      <c r="AC916" s="12">
        <v>0.01</v>
      </c>
      <c r="AD916" s="37"/>
      <c r="AF916" s="37">
        <v>2287728</v>
      </c>
      <c r="AG916" s="12">
        <v>0.01</v>
      </c>
      <c r="AH916" s="37"/>
      <c r="AJ916" s="12">
        <v>185283</v>
      </c>
      <c r="AK916" s="12">
        <v>126959</v>
      </c>
      <c r="AL916" s="12">
        <v>1221100</v>
      </c>
      <c r="AM916" s="12">
        <v>2476400</v>
      </c>
      <c r="AN916" s="37">
        <v>0</v>
      </c>
      <c r="AO916" s="12">
        <v>0</v>
      </c>
      <c r="AP916" s="37"/>
      <c r="AR916" s="37"/>
      <c r="AT916" s="37"/>
      <c r="AV916" s="37"/>
      <c r="AX916" s="37">
        <v>5608792</v>
      </c>
      <c r="AY916" s="12">
        <v>0.01</v>
      </c>
      <c r="AZ916" s="12">
        <v>337953</v>
      </c>
      <c r="BB916" s="12">
        <v>2206634</v>
      </c>
      <c r="BF916" s="12">
        <v>151044</v>
      </c>
      <c r="BG916" s="12">
        <v>3365141</v>
      </c>
      <c r="BI916" s="12">
        <v>0</v>
      </c>
      <c r="BO916" s="12">
        <v>0.01</v>
      </c>
      <c r="BP916" s="12">
        <v>0.01</v>
      </c>
      <c r="BR916" s="12">
        <v>0.01</v>
      </c>
      <c r="BS916" s="12">
        <v>0.04</v>
      </c>
      <c r="BT916" s="12">
        <v>0</v>
      </c>
      <c r="BU916" s="12">
        <v>0.01</v>
      </c>
      <c r="BW916" s="12">
        <v>0.11</v>
      </c>
      <c r="BX916" s="12">
        <v>0.01</v>
      </c>
      <c r="BY916" s="12">
        <v>0</v>
      </c>
      <c r="CC916" s="12">
        <v>0.09</v>
      </c>
      <c r="CG916" s="12" t="s">
        <v>940</v>
      </c>
      <c r="CH916" s="12">
        <v>24.803000000000001</v>
      </c>
      <c r="CI916" s="12" t="s">
        <v>1026</v>
      </c>
      <c r="CJ916" s="12"/>
      <c r="CK916" s="12" t="s">
        <v>1027</v>
      </c>
      <c r="CL916" s="37">
        <v>40976700599</v>
      </c>
      <c r="CN916" s="12" t="s">
        <v>1506</v>
      </c>
      <c r="CS916" s="12"/>
      <c r="CT916" s="36" t="str">
        <f t="shared" si="14"/>
        <v>1bn - 50bn</v>
      </c>
      <c r="CU916" s="36" t="str">
        <f>VLOOKUP(CK916,Mapping!B:C,2,FALSE)</f>
        <v>EU</v>
      </c>
    </row>
    <row r="917" spans="1:99" ht="16" customHeight="1" x14ac:dyDescent="0.35">
      <c r="A917" s="12" t="s">
        <v>618</v>
      </c>
      <c r="B917" s="12" t="s">
        <v>933</v>
      </c>
      <c r="E917" s="37">
        <v>5634729</v>
      </c>
      <c r="F917" s="12">
        <v>8350</v>
      </c>
      <c r="G917" s="37" t="s">
        <v>1505</v>
      </c>
      <c r="I917" s="37">
        <v>405789</v>
      </c>
      <c r="J917" s="12">
        <v>0.1</v>
      </c>
      <c r="K917" s="37">
        <v>2328645</v>
      </c>
      <c r="L917" s="12">
        <v>0.6</v>
      </c>
      <c r="M917" s="37"/>
      <c r="O917" s="37">
        <v>1837592</v>
      </c>
      <c r="P917" s="12">
        <v>0.47</v>
      </c>
      <c r="R917" s="37">
        <v>374745</v>
      </c>
      <c r="S917" s="12">
        <v>0.1</v>
      </c>
      <c r="T917" s="37"/>
      <c r="V917" s="37"/>
      <c r="X917" s="37"/>
      <c r="Z917" s="37"/>
      <c r="AB917" s="37">
        <v>0</v>
      </c>
      <c r="AC917" s="12">
        <v>0</v>
      </c>
      <c r="AD917" s="37"/>
      <c r="AF917" s="37">
        <v>687958</v>
      </c>
      <c r="AG917" s="12">
        <v>0.18</v>
      </c>
      <c r="AH917" s="37"/>
      <c r="AJ917" s="12">
        <v>0</v>
      </c>
      <c r="AL917" s="12">
        <v>121000</v>
      </c>
      <c r="AN917" s="37"/>
      <c r="AP917" s="37"/>
      <c r="AR917" s="37"/>
      <c r="AT917" s="37"/>
      <c r="AV917" s="37"/>
      <c r="AX917" s="37"/>
      <c r="AZ917" s="12">
        <v>35400</v>
      </c>
      <c r="BF917" s="12">
        <v>51000</v>
      </c>
      <c r="BG917" s="12">
        <v>37700</v>
      </c>
      <c r="BO917" s="12">
        <v>0</v>
      </c>
      <c r="BP917" s="12">
        <v>0</v>
      </c>
      <c r="BR917" s="12">
        <v>0</v>
      </c>
      <c r="BS917" s="12">
        <v>0</v>
      </c>
      <c r="BU917" s="12">
        <v>0</v>
      </c>
      <c r="BX917" s="12">
        <v>0</v>
      </c>
      <c r="CG917" s="12" t="s">
        <v>940</v>
      </c>
      <c r="CH917" s="12">
        <v>33.491</v>
      </c>
      <c r="CI917" s="12" t="s">
        <v>1004</v>
      </c>
      <c r="CJ917" s="12"/>
      <c r="CK917" s="12" t="s">
        <v>1005</v>
      </c>
      <c r="CL917" s="37">
        <v>382016860</v>
      </c>
      <c r="CN917" s="12" t="s">
        <v>1506</v>
      </c>
      <c r="CS917" s="12"/>
      <c r="CT917" s="36" t="str">
        <f t="shared" si="14"/>
        <v>500mn</v>
      </c>
      <c r="CU917" s="36" t="str">
        <f>VLOOKUP(CK917,Mapping!B:C,2,FALSE)</f>
        <v>Asia</v>
      </c>
    </row>
    <row r="918" spans="1:99" ht="16" customHeight="1" x14ac:dyDescent="0.35">
      <c r="A918" s="12" t="s">
        <v>1991</v>
      </c>
      <c r="B918" s="12" t="s">
        <v>925</v>
      </c>
      <c r="E918" s="37">
        <v>3900426</v>
      </c>
      <c r="G918" s="37" t="s">
        <v>1505</v>
      </c>
      <c r="I918" s="37"/>
      <c r="K918" s="37"/>
      <c r="M918" s="37">
        <v>3900426</v>
      </c>
      <c r="N918" s="12">
        <v>0.08</v>
      </c>
      <c r="O918" s="37"/>
      <c r="R918" s="37"/>
      <c r="T918" s="37"/>
      <c r="V918" s="37"/>
      <c r="X918" s="37"/>
      <c r="Z918" s="37"/>
      <c r="AB918" s="37"/>
      <c r="AD918" s="37"/>
      <c r="AF918" s="37"/>
      <c r="AH918" s="37"/>
      <c r="AN918" s="37">
        <v>0</v>
      </c>
      <c r="AO918" s="12">
        <v>0</v>
      </c>
      <c r="AP918" s="37"/>
      <c r="AR918" s="37"/>
      <c r="AT918" s="37"/>
      <c r="AV918" s="37"/>
      <c r="AX918" s="37"/>
      <c r="BB918" s="12">
        <v>31089</v>
      </c>
      <c r="BI918" s="12">
        <v>0</v>
      </c>
      <c r="BY918" s="12">
        <v>0</v>
      </c>
      <c r="CC918" s="12">
        <v>0</v>
      </c>
      <c r="CG918" s="12" t="s">
        <v>929</v>
      </c>
      <c r="CH918" s="12">
        <v>13.776999999999999</v>
      </c>
      <c r="CI918" s="12" t="s">
        <v>1992</v>
      </c>
      <c r="CJ918" s="12" t="s">
        <v>1097</v>
      </c>
      <c r="CK918" s="12" t="s">
        <v>932</v>
      </c>
      <c r="CL918" s="37">
        <v>4624530049</v>
      </c>
      <c r="CN918" s="12" t="s">
        <v>1535</v>
      </c>
      <c r="CS918" s="12"/>
      <c r="CT918" s="36" t="str">
        <f t="shared" si="14"/>
        <v>1bn - 50bn</v>
      </c>
      <c r="CU918" s="36" t="str">
        <f>VLOOKUP(CK918,Mapping!B:C,2,FALSE)</f>
        <v>US/CA</v>
      </c>
    </row>
    <row r="919" spans="1:99" ht="16" customHeight="1" x14ac:dyDescent="0.35">
      <c r="A919" s="12" t="s">
        <v>1993</v>
      </c>
      <c r="B919" s="12" t="s">
        <v>925</v>
      </c>
      <c r="E919" s="37">
        <v>4541029</v>
      </c>
      <c r="G919" s="37" t="s">
        <v>1505</v>
      </c>
      <c r="I919" s="37"/>
      <c r="K919" s="37"/>
      <c r="M919" s="37"/>
      <c r="O919" s="37"/>
      <c r="Q919" s="12">
        <v>35960</v>
      </c>
      <c r="R919" s="37"/>
      <c r="T919" s="37"/>
      <c r="V919" s="37"/>
      <c r="X919" s="37"/>
      <c r="Z919" s="37"/>
      <c r="AB919" s="37"/>
      <c r="AD919" s="37"/>
      <c r="AF919" s="37"/>
      <c r="AH919" s="37">
        <v>4541029</v>
      </c>
      <c r="AI919" s="12">
        <v>0.39</v>
      </c>
      <c r="AN919" s="37"/>
      <c r="AP919" s="37"/>
      <c r="AR919" s="37"/>
      <c r="AT919" s="37"/>
      <c r="AV919" s="37"/>
      <c r="AX919" s="37"/>
      <c r="BQ919" s="12">
        <v>0.01</v>
      </c>
      <c r="CG919" s="12" t="s">
        <v>959</v>
      </c>
      <c r="CH919" s="12">
        <v>17.888000000000002</v>
      </c>
      <c r="CI919" s="12" t="s">
        <v>1231</v>
      </c>
      <c r="CJ919" s="12" t="s">
        <v>995</v>
      </c>
      <c r="CK919" s="12" t="s">
        <v>932</v>
      </c>
      <c r="CL919" s="37">
        <v>1164204946</v>
      </c>
      <c r="CN919" s="12" t="s">
        <v>1528</v>
      </c>
      <c r="CS919" s="12"/>
      <c r="CT919" s="36" t="str">
        <f t="shared" si="14"/>
        <v>1bn - 50bn</v>
      </c>
      <c r="CU919" s="36" t="str">
        <f>VLOOKUP(CK919,Mapping!B:C,2,FALSE)</f>
        <v>US/CA</v>
      </c>
    </row>
    <row r="920" spans="1:99" ht="16" customHeight="1" x14ac:dyDescent="0.35">
      <c r="A920" s="12" t="s">
        <v>1994</v>
      </c>
      <c r="B920" s="12" t="s">
        <v>925</v>
      </c>
      <c r="E920" s="37">
        <v>291945</v>
      </c>
      <c r="G920" s="37" t="s">
        <v>1505</v>
      </c>
      <c r="I920" s="37"/>
      <c r="K920" s="37"/>
      <c r="M920" s="37">
        <v>291945</v>
      </c>
      <c r="N920" s="12">
        <v>0.06</v>
      </c>
      <c r="O920" s="37"/>
      <c r="R920" s="37"/>
      <c r="T920" s="37"/>
      <c r="V920" s="37"/>
      <c r="X920" s="37"/>
      <c r="Z920" s="37"/>
      <c r="AB920" s="37"/>
      <c r="AD920" s="37"/>
      <c r="AF920" s="37"/>
      <c r="AH920" s="37"/>
      <c r="AN920" s="37"/>
      <c r="AP920" s="37"/>
      <c r="AR920" s="37"/>
      <c r="AT920" s="37"/>
      <c r="AV920" s="37"/>
      <c r="AX920" s="37"/>
      <c r="BB920" s="12">
        <v>2327</v>
      </c>
      <c r="CC920" s="12">
        <v>0</v>
      </c>
      <c r="CG920" s="12" t="s">
        <v>959</v>
      </c>
      <c r="CH920" s="12">
        <v>14.92</v>
      </c>
      <c r="CI920" s="12" t="s">
        <v>1539</v>
      </c>
      <c r="CJ920" s="12" t="s">
        <v>1248</v>
      </c>
      <c r="CK920" s="12" t="s">
        <v>932</v>
      </c>
      <c r="CL920" s="37">
        <v>452993301</v>
      </c>
      <c r="CN920" s="12" t="s">
        <v>1509</v>
      </c>
      <c r="CS920" s="12"/>
      <c r="CT920" s="36" t="str">
        <f t="shared" si="14"/>
        <v>500mn</v>
      </c>
      <c r="CU920" s="36" t="str">
        <f>VLOOKUP(CK920,Mapping!B:C,2,FALSE)</f>
        <v>US/CA</v>
      </c>
    </row>
    <row r="921" spans="1:99" ht="16" customHeight="1" x14ac:dyDescent="0.35">
      <c r="A921" s="12" t="s">
        <v>1995</v>
      </c>
      <c r="B921" s="12" t="s">
        <v>933</v>
      </c>
      <c r="E921" s="37">
        <v>7724709</v>
      </c>
      <c r="G921" s="37" t="s">
        <v>1505</v>
      </c>
      <c r="I921" s="37"/>
      <c r="K921" s="37"/>
      <c r="M921" s="37"/>
      <c r="O921" s="37">
        <v>1743377</v>
      </c>
      <c r="P921" s="12">
        <v>0.09</v>
      </c>
      <c r="Q921" s="12">
        <v>0</v>
      </c>
      <c r="R921" s="37">
        <v>464631</v>
      </c>
      <c r="S921" s="12">
        <v>0.02</v>
      </c>
      <c r="T921" s="37"/>
      <c r="V921" s="37">
        <v>2757841</v>
      </c>
      <c r="W921" s="12">
        <v>0.15</v>
      </c>
      <c r="X921" s="37">
        <v>2758860</v>
      </c>
      <c r="Y921" s="12">
        <v>0.15</v>
      </c>
      <c r="Z921" s="37"/>
      <c r="AB921" s="37"/>
      <c r="AD921" s="37"/>
      <c r="AF921" s="37"/>
      <c r="AH921" s="37">
        <v>0</v>
      </c>
      <c r="AI921" s="12">
        <v>0</v>
      </c>
      <c r="AK921" s="12">
        <v>100000</v>
      </c>
      <c r="AL921" s="12">
        <v>95000</v>
      </c>
      <c r="AN921" s="37">
        <v>0</v>
      </c>
      <c r="AO921" s="12">
        <v>0</v>
      </c>
      <c r="AP921" s="37"/>
      <c r="AR921" s="37">
        <v>0</v>
      </c>
      <c r="AS921" s="12">
        <v>0</v>
      </c>
      <c r="AT921" s="37"/>
      <c r="AV921" s="37"/>
      <c r="AX921" s="37"/>
      <c r="AZ921" s="12">
        <v>35000</v>
      </c>
      <c r="BA921" s="12">
        <v>27000</v>
      </c>
      <c r="BE921" s="12">
        <v>0</v>
      </c>
      <c r="BI921" s="12">
        <v>0</v>
      </c>
      <c r="BM921" s="12">
        <v>0</v>
      </c>
      <c r="BQ921" s="12">
        <v>0</v>
      </c>
      <c r="BT921" s="12">
        <v>0</v>
      </c>
      <c r="BU921" s="12">
        <v>0</v>
      </c>
      <c r="BX921" s="12">
        <v>0</v>
      </c>
      <c r="BY921" s="12">
        <v>0</v>
      </c>
      <c r="BZ921" s="12">
        <v>0</v>
      </c>
      <c r="CG921" s="12" t="s">
        <v>929</v>
      </c>
      <c r="CH921" s="12">
        <v>40.884999999999998</v>
      </c>
      <c r="CI921" s="12" t="s">
        <v>960</v>
      </c>
      <c r="CJ921" s="12"/>
      <c r="CK921" s="12" t="s">
        <v>961</v>
      </c>
      <c r="CL921" s="37">
        <v>1811584635</v>
      </c>
      <c r="CN921" s="12" t="s">
        <v>1506</v>
      </c>
      <c r="CS921" s="12"/>
      <c r="CT921" s="36" t="str">
        <f t="shared" si="14"/>
        <v>1bn - 50bn</v>
      </c>
      <c r="CU921" s="36" t="str">
        <f>VLOOKUP(CK921,Mapping!B:C,2,FALSE)</f>
        <v>EU</v>
      </c>
    </row>
    <row r="922" spans="1:99" ht="16" customHeight="1" x14ac:dyDescent="0.35">
      <c r="A922" s="12" t="s">
        <v>1996</v>
      </c>
      <c r="B922" s="12" t="s">
        <v>925</v>
      </c>
      <c r="E922" s="37">
        <v>0</v>
      </c>
      <c r="G922" s="37" t="s">
        <v>1505</v>
      </c>
      <c r="I922" s="37"/>
      <c r="K922" s="37"/>
      <c r="M922" s="37"/>
      <c r="O922" s="37"/>
      <c r="R922" s="37"/>
      <c r="T922" s="37"/>
      <c r="V922" s="37"/>
      <c r="X922" s="37"/>
      <c r="Z922" s="37"/>
      <c r="AB922" s="37"/>
      <c r="AD922" s="37"/>
      <c r="AF922" s="37"/>
      <c r="AH922" s="37"/>
      <c r="AN922" s="37"/>
      <c r="AP922" s="37">
        <v>0</v>
      </c>
      <c r="AQ922" s="12">
        <v>0</v>
      </c>
      <c r="AR922" s="37"/>
      <c r="AT922" s="37"/>
      <c r="AV922" s="37"/>
      <c r="AX922" s="37"/>
      <c r="BH922" s="12">
        <v>0</v>
      </c>
      <c r="BV922" s="12">
        <v>0</v>
      </c>
      <c r="CG922" s="12" t="s">
        <v>959</v>
      </c>
      <c r="CH922" s="12">
        <v>81.893000000000001</v>
      </c>
      <c r="CI922" s="12" t="s">
        <v>1997</v>
      </c>
      <c r="CJ922" s="12" t="s">
        <v>1109</v>
      </c>
      <c r="CK922" s="12" t="s">
        <v>932</v>
      </c>
      <c r="CL922" s="37">
        <v>422233958</v>
      </c>
      <c r="CN922" s="12" t="s">
        <v>1509</v>
      </c>
      <c r="CS922" s="12"/>
      <c r="CT922" s="36" t="str">
        <f t="shared" si="14"/>
        <v>500mn</v>
      </c>
      <c r="CU922" s="36" t="str">
        <f>VLOOKUP(CK922,Mapping!B:C,2,FALSE)</f>
        <v>US/CA</v>
      </c>
    </row>
    <row r="923" spans="1:99" ht="16" customHeight="1" x14ac:dyDescent="0.35">
      <c r="A923" s="12" t="s">
        <v>1998</v>
      </c>
      <c r="B923" s="12" t="s">
        <v>925</v>
      </c>
      <c r="E923" s="37">
        <v>162923648</v>
      </c>
      <c r="G923" s="37" t="s">
        <v>1505</v>
      </c>
      <c r="I923" s="37"/>
      <c r="K923" s="37"/>
      <c r="M923" s="37">
        <v>60550760</v>
      </c>
      <c r="N923" s="12">
        <v>0.86</v>
      </c>
      <c r="O923" s="37"/>
      <c r="Q923" s="12">
        <v>309717</v>
      </c>
      <c r="R923" s="37"/>
      <c r="T923" s="37"/>
      <c r="V923" s="37"/>
      <c r="X923" s="37"/>
      <c r="Z923" s="37"/>
      <c r="AB923" s="37"/>
      <c r="AD923" s="37">
        <v>63261825</v>
      </c>
      <c r="AE923" s="12">
        <v>0.89</v>
      </c>
      <c r="AF923" s="37"/>
      <c r="AH923" s="37">
        <v>39111063</v>
      </c>
      <c r="AI923" s="12">
        <v>0.55000000000000004</v>
      </c>
      <c r="AN923" s="37"/>
      <c r="AP923" s="37"/>
      <c r="AR923" s="37"/>
      <c r="AT923" s="37"/>
      <c r="AV923" s="37"/>
      <c r="AX923" s="37"/>
      <c r="BB923" s="12">
        <v>482630</v>
      </c>
      <c r="BJ923" s="12">
        <v>567778</v>
      </c>
      <c r="BQ923" s="12">
        <v>7.0000000000000007E-2</v>
      </c>
      <c r="CB923" s="12">
        <v>0.2</v>
      </c>
      <c r="CC923" s="12">
        <v>0.02</v>
      </c>
      <c r="CG923" s="12" t="s">
        <v>940</v>
      </c>
      <c r="CH923" s="12">
        <v>44.716000000000001</v>
      </c>
      <c r="CI923" s="12" t="s">
        <v>941</v>
      </c>
      <c r="CJ923" s="12" t="s">
        <v>941</v>
      </c>
      <c r="CK923" s="12" t="s">
        <v>932</v>
      </c>
      <c r="CL923" s="37">
        <v>7069893640</v>
      </c>
      <c r="CN923" s="12" t="s">
        <v>1506</v>
      </c>
      <c r="CS923" s="12"/>
      <c r="CT923" s="36" t="str">
        <f t="shared" si="14"/>
        <v>1bn - 50bn</v>
      </c>
      <c r="CU923" s="36" t="str">
        <f>VLOOKUP(CK923,Mapping!B:C,2,FALSE)</f>
        <v>US/CA</v>
      </c>
    </row>
    <row r="924" spans="1:99" ht="16" customHeight="1" x14ac:dyDescent="0.35">
      <c r="A924" s="12" t="s">
        <v>659</v>
      </c>
      <c r="B924" s="12" t="s">
        <v>925</v>
      </c>
      <c r="E924" s="37">
        <v>15096372</v>
      </c>
      <c r="F924" s="12">
        <v>5800</v>
      </c>
      <c r="G924" s="37" t="s">
        <v>1505</v>
      </c>
      <c r="I924" s="37">
        <v>281865</v>
      </c>
      <c r="J924" s="12">
        <v>0</v>
      </c>
      <c r="K924" s="37">
        <v>4533755</v>
      </c>
      <c r="L924" s="12">
        <v>0.08</v>
      </c>
      <c r="M924" s="37">
        <v>1723569</v>
      </c>
      <c r="N924" s="12">
        <v>0.03</v>
      </c>
      <c r="O924" s="37">
        <v>1470073</v>
      </c>
      <c r="P924" s="12">
        <v>0.03</v>
      </c>
      <c r="R924" s="37"/>
      <c r="T924" s="37">
        <v>155932</v>
      </c>
      <c r="U924" s="12">
        <v>0</v>
      </c>
      <c r="V924" s="37">
        <v>1626664</v>
      </c>
      <c r="W924" s="12">
        <v>0.03</v>
      </c>
      <c r="X924" s="37">
        <v>835322</v>
      </c>
      <c r="Y924" s="12">
        <v>0.01</v>
      </c>
      <c r="Z924" s="37">
        <v>262434</v>
      </c>
      <c r="AA924" s="12">
        <v>0</v>
      </c>
      <c r="AB924" s="37"/>
      <c r="AD924" s="37">
        <v>215375</v>
      </c>
      <c r="AE924" s="12">
        <v>0</v>
      </c>
      <c r="AF924" s="37">
        <v>0</v>
      </c>
      <c r="AG924" s="12">
        <v>0</v>
      </c>
      <c r="AH924" s="37"/>
      <c r="AK924" s="12">
        <v>60515</v>
      </c>
      <c r="AL924" s="12">
        <v>96800</v>
      </c>
      <c r="AN924" s="37">
        <v>3991383</v>
      </c>
      <c r="AO924" s="12">
        <v>7.0000000000000007E-2</v>
      </c>
      <c r="AP924" s="37"/>
      <c r="AR924" s="37"/>
      <c r="AT924" s="37"/>
      <c r="AV924" s="37"/>
      <c r="AX924" s="37"/>
      <c r="BA924" s="12">
        <v>8175</v>
      </c>
      <c r="BB924" s="12">
        <v>13738</v>
      </c>
      <c r="BC924" s="12">
        <v>8875</v>
      </c>
      <c r="BF924" s="12">
        <v>0</v>
      </c>
      <c r="BG924" s="12">
        <v>73400</v>
      </c>
      <c r="BI924" s="12">
        <v>23700</v>
      </c>
      <c r="BJ924" s="12">
        <v>1933</v>
      </c>
      <c r="BK924" s="12">
        <v>1393</v>
      </c>
      <c r="BO924" s="12">
        <v>0</v>
      </c>
      <c r="BP924" s="12">
        <v>0</v>
      </c>
      <c r="BS924" s="12">
        <v>0</v>
      </c>
      <c r="BT924" s="12">
        <v>0</v>
      </c>
      <c r="BU924" s="12">
        <v>0</v>
      </c>
      <c r="BY924" s="12">
        <v>0</v>
      </c>
      <c r="BZ924" s="12">
        <v>0</v>
      </c>
      <c r="CB924" s="12">
        <v>0</v>
      </c>
      <c r="CC924" s="12">
        <v>0</v>
      </c>
      <c r="CD924" s="12">
        <v>0</v>
      </c>
      <c r="CE924" s="12">
        <v>0</v>
      </c>
      <c r="CG924" s="12" t="s">
        <v>940</v>
      </c>
      <c r="CH924" s="12">
        <v>30.027000000000001</v>
      </c>
      <c r="CI924" s="12" t="s">
        <v>988</v>
      </c>
      <c r="CJ924" s="12"/>
      <c r="CK924" s="12" t="s">
        <v>988</v>
      </c>
      <c r="CL924" s="37">
        <v>5893222214</v>
      </c>
      <c r="CN924" s="12" t="s">
        <v>1506</v>
      </c>
      <c r="CS924" s="12"/>
      <c r="CT924" s="36" t="str">
        <f t="shared" si="14"/>
        <v>1bn - 50bn</v>
      </c>
      <c r="CU924" s="36" t="str">
        <f>VLOOKUP(CK924,Mapping!B:C,2,FALSE)</f>
        <v>SG</v>
      </c>
    </row>
    <row r="925" spans="1:99" ht="16" customHeight="1" x14ac:dyDescent="0.35">
      <c r="A925" s="12" t="s">
        <v>246</v>
      </c>
      <c r="B925" s="12" t="s">
        <v>933</v>
      </c>
      <c r="C925" s="12">
        <v>133</v>
      </c>
      <c r="D925" s="12">
        <v>95215</v>
      </c>
      <c r="E925" s="37">
        <v>262281689</v>
      </c>
      <c r="F925" s="12">
        <v>67250</v>
      </c>
      <c r="G925" s="37">
        <v>4740755</v>
      </c>
      <c r="H925" s="12">
        <v>0</v>
      </c>
      <c r="I925" s="37">
        <v>3268179</v>
      </c>
      <c r="J925" s="12">
        <v>0</v>
      </c>
      <c r="K925" s="37">
        <v>55512313</v>
      </c>
      <c r="L925" s="12">
        <v>0.05</v>
      </c>
      <c r="M925" s="37">
        <v>0</v>
      </c>
      <c r="N925" s="12">
        <v>0</v>
      </c>
      <c r="O925" s="37">
        <v>25585106</v>
      </c>
      <c r="P925" s="12">
        <v>0.02</v>
      </c>
      <c r="Q925" s="12">
        <v>195845</v>
      </c>
      <c r="R925" s="37">
        <v>31320352</v>
      </c>
      <c r="S925" s="12">
        <v>0.03</v>
      </c>
      <c r="T925" s="37"/>
      <c r="V925" s="37">
        <v>6259877</v>
      </c>
      <c r="W925" s="12">
        <v>0.01</v>
      </c>
      <c r="X925" s="37">
        <v>12128562</v>
      </c>
      <c r="Y925" s="12">
        <v>0.01</v>
      </c>
      <c r="Z925" s="37"/>
      <c r="AB925" s="37">
        <v>3101629</v>
      </c>
      <c r="AC925" s="12">
        <v>0</v>
      </c>
      <c r="AD925" s="37">
        <v>11887185</v>
      </c>
      <c r="AE925" s="12">
        <v>0.01</v>
      </c>
      <c r="AF925" s="37">
        <v>148383</v>
      </c>
      <c r="AG925" s="12">
        <v>0</v>
      </c>
      <c r="AH925" s="37">
        <v>24731307</v>
      </c>
      <c r="AI925" s="12">
        <v>0.02</v>
      </c>
      <c r="AJ925" s="12">
        <v>216265</v>
      </c>
      <c r="AK925" s="12">
        <v>287690</v>
      </c>
      <c r="AL925" s="12">
        <v>1684704</v>
      </c>
      <c r="AM925" s="12">
        <v>104800</v>
      </c>
      <c r="AN925" s="37">
        <v>70434443</v>
      </c>
      <c r="AO925" s="12">
        <v>7.0000000000000007E-2</v>
      </c>
      <c r="AP925" s="37">
        <v>12894514</v>
      </c>
      <c r="AQ925" s="12">
        <v>0.01</v>
      </c>
      <c r="AR925" s="37">
        <v>0</v>
      </c>
      <c r="AS925" s="12">
        <v>0</v>
      </c>
      <c r="AT925" s="37"/>
      <c r="AV925" s="37"/>
      <c r="AX925" s="37">
        <v>269084</v>
      </c>
      <c r="AY925" s="12">
        <v>0</v>
      </c>
      <c r="AZ925" s="12">
        <v>2958650</v>
      </c>
      <c r="BA925" s="12">
        <v>118698</v>
      </c>
      <c r="BB925" s="12">
        <v>0</v>
      </c>
      <c r="BE925" s="12">
        <v>0</v>
      </c>
      <c r="BF925" s="12">
        <v>11000</v>
      </c>
      <c r="BG925" s="12">
        <v>898726</v>
      </c>
      <c r="BH925" s="12">
        <v>55847</v>
      </c>
      <c r="BI925" s="12">
        <v>418225</v>
      </c>
      <c r="BJ925" s="12">
        <v>90978</v>
      </c>
      <c r="BM925" s="12">
        <v>0</v>
      </c>
      <c r="BN925" s="12">
        <v>0.01</v>
      </c>
      <c r="BO925" s="12">
        <v>0.01</v>
      </c>
      <c r="BP925" s="12">
        <v>0</v>
      </c>
      <c r="BQ925" s="12">
        <v>0.05</v>
      </c>
      <c r="BR925" s="12">
        <v>0.01</v>
      </c>
      <c r="BS925" s="12">
        <v>0.01</v>
      </c>
      <c r="BT925" s="12">
        <v>0.01</v>
      </c>
      <c r="BU925" s="12">
        <v>0.01</v>
      </c>
      <c r="BV925" s="12">
        <v>0.05</v>
      </c>
      <c r="BW925" s="12">
        <v>0</v>
      </c>
      <c r="BX925" s="12">
        <v>0.05</v>
      </c>
      <c r="BY925" s="12">
        <v>0.05</v>
      </c>
      <c r="BZ925" s="12">
        <v>0</v>
      </c>
      <c r="CB925" s="12">
        <v>0.03</v>
      </c>
      <c r="CC925" s="12">
        <v>0</v>
      </c>
      <c r="CG925" s="12" t="s">
        <v>980</v>
      </c>
      <c r="CH925" s="12">
        <v>12.016999999999999</v>
      </c>
      <c r="CI925" s="12" t="s">
        <v>1056</v>
      </c>
      <c r="CJ925" s="12"/>
      <c r="CK925" s="12" t="s">
        <v>1057</v>
      </c>
      <c r="CL925" s="37">
        <v>105018828627</v>
      </c>
      <c r="CM925" s="12">
        <v>225</v>
      </c>
      <c r="CN925" s="12" t="s">
        <v>1506</v>
      </c>
      <c r="CO925" s="12" t="s">
        <v>1515</v>
      </c>
      <c r="CP925" s="12">
        <v>1496801.4311630719</v>
      </c>
      <c r="CQ925" s="12">
        <v>78</v>
      </c>
      <c r="CS925" s="12"/>
      <c r="CT925" s="36" t="str">
        <f t="shared" si="14"/>
        <v>100bn</v>
      </c>
      <c r="CU925" s="36" t="str">
        <f>VLOOKUP(CK925,Mapping!B:C,2,FALSE)</f>
        <v>Asia</v>
      </c>
    </row>
    <row r="926" spans="1:99" ht="16" customHeight="1" x14ac:dyDescent="0.35">
      <c r="A926" s="12" t="s">
        <v>736</v>
      </c>
      <c r="B926" s="12" t="s">
        <v>933</v>
      </c>
      <c r="E926" s="37">
        <v>775535</v>
      </c>
      <c r="F926" s="12">
        <v>2771</v>
      </c>
      <c r="G926" s="37" t="s">
        <v>1505</v>
      </c>
      <c r="I926" s="37">
        <v>197281</v>
      </c>
      <c r="J926" s="12">
        <v>0.1</v>
      </c>
      <c r="K926" s="37">
        <v>390817</v>
      </c>
      <c r="L926" s="12">
        <v>0.19</v>
      </c>
      <c r="M926" s="37"/>
      <c r="O926" s="37"/>
      <c r="R926" s="37"/>
      <c r="T926" s="37"/>
      <c r="V926" s="37"/>
      <c r="X926" s="37"/>
      <c r="Z926" s="37"/>
      <c r="AB926" s="37"/>
      <c r="AD926" s="37"/>
      <c r="AF926" s="37"/>
      <c r="AH926" s="37"/>
      <c r="AN926" s="37">
        <v>187437</v>
      </c>
      <c r="AO926" s="12">
        <v>0.09</v>
      </c>
      <c r="AP926" s="37"/>
      <c r="AR926" s="37"/>
      <c r="AT926" s="37"/>
      <c r="AV926" s="37"/>
      <c r="AX926" s="37"/>
      <c r="BG926" s="12">
        <v>5077</v>
      </c>
      <c r="BI926" s="12">
        <v>875</v>
      </c>
      <c r="BO926" s="12">
        <v>0</v>
      </c>
      <c r="BS926" s="12">
        <v>0</v>
      </c>
      <c r="BY926" s="12">
        <v>0</v>
      </c>
      <c r="CG926" s="12" t="s">
        <v>940</v>
      </c>
      <c r="CH926" s="12">
        <v>19.945</v>
      </c>
      <c r="CI926" s="12" t="s">
        <v>1194</v>
      </c>
      <c r="CJ926" s="12"/>
      <c r="CK926" s="12" t="s">
        <v>1154</v>
      </c>
      <c r="CL926" s="37">
        <v>203292611</v>
      </c>
      <c r="CN926" s="12" t="s">
        <v>1506</v>
      </c>
      <c r="CS926" s="12"/>
      <c r="CT926" s="36" t="str">
        <f t="shared" si="14"/>
        <v>500mn</v>
      </c>
      <c r="CU926" s="36" t="str">
        <f>VLOOKUP(CK926,Mapping!B:C,2,FALSE)</f>
        <v>Oceania</v>
      </c>
    </row>
    <row r="927" spans="1:99" ht="16" customHeight="1" x14ac:dyDescent="0.35">
      <c r="A927" s="12" t="s">
        <v>149</v>
      </c>
      <c r="B927" s="12" t="s">
        <v>933</v>
      </c>
      <c r="E927" s="37">
        <v>25704664</v>
      </c>
      <c r="F927" s="12">
        <v>471750</v>
      </c>
      <c r="G927" s="37" t="s">
        <v>1505</v>
      </c>
      <c r="I927" s="37">
        <v>22925853</v>
      </c>
      <c r="J927" s="12">
        <v>1.44</v>
      </c>
      <c r="K927" s="37"/>
      <c r="M927" s="37"/>
      <c r="O927" s="37"/>
      <c r="R927" s="37"/>
      <c r="T927" s="37"/>
      <c r="V927" s="37"/>
      <c r="X927" s="37"/>
      <c r="Z927" s="37"/>
      <c r="AB927" s="37"/>
      <c r="AD927" s="37"/>
      <c r="AF927" s="37"/>
      <c r="AH927" s="37"/>
      <c r="AN927" s="37">
        <v>2778811</v>
      </c>
      <c r="AO927" s="12">
        <v>0.17</v>
      </c>
      <c r="AP927" s="37"/>
      <c r="AR927" s="37"/>
      <c r="AT927" s="37"/>
      <c r="AV927" s="37"/>
      <c r="AX927" s="37"/>
      <c r="BI927" s="12">
        <v>16500</v>
      </c>
      <c r="BO927" s="12">
        <v>7.0000000000000007E-2</v>
      </c>
      <c r="BY927" s="12">
        <v>0</v>
      </c>
      <c r="CG927" s="12" t="s">
        <v>940</v>
      </c>
      <c r="CH927" s="12">
        <v>47.539000000000001</v>
      </c>
      <c r="CI927" s="12" t="s">
        <v>953</v>
      </c>
      <c r="CJ927" s="12"/>
      <c r="CK927" s="12" t="s">
        <v>954</v>
      </c>
      <c r="CL927" s="37">
        <v>1585594537</v>
      </c>
      <c r="CN927" s="12" t="s">
        <v>1506</v>
      </c>
      <c r="CS927" s="12"/>
      <c r="CT927" s="36" t="str">
        <f t="shared" si="14"/>
        <v>1bn - 50bn</v>
      </c>
      <c r="CU927" s="36" t="str">
        <f>VLOOKUP(CK927,Mapping!B:C,2,FALSE)</f>
        <v>EU</v>
      </c>
    </row>
    <row r="928" spans="1:99" ht="16" customHeight="1" x14ac:dyDescent="0.35">
      <c r="A928" s="12" t="s">
        <v>1999</v>
      </c>
      <c r="B928" s="12" t="s">
        <v>933</v>
      </c>
      <c r="E928" s="37">
        <v>2092934</v>
      </c>
      <c r="G928" s="37" t="s">
        <v>1505</v>
      </c>
      <c r="I928" s="37"/>
      <c r="K928" s="37"/>
      <c r="M928" s="37">
        <v>1338031</v>
      </c>
      <c r="N928" s="12">
        <v>0.04</v>
      </c>
      <c r="O928" s="37"/>
      <c r="R928" s="37"/>
      <c r="T928" s="37">
        <v>223269</v>
      </c>
      <c r="U928" s="12">
        <v>0.01</v>
      </c>
      <c r="V928" s="37"/>
      <c r="X928" s="37"/>
      <c r="Z928" s="37"/>
      <c r="AB928" s="37">
        <v>178078</v>
      </c>
      <c r="AC928" s="12">
        <v>0</v>
      </c>
      <c r="AD928" s="37"/>
      <c r="AF928" s="37"/>
      <c r="AH928" s="37"/>
      <c r="AJ928" s="12">
        <v>12000</v>
      </c>
      <c r="AN928" s="37">
        <v>353556</v>
      </c>
      <c r="AO928" s="12">
        <v>0.01</v>
      </c>
      <c r="AP928" s="37"/>
      <c r="AR928" s="37"/>
      <c r="AT928" s="37"/>
      <c r="AV928" s="37"/>
      <c r="AX928" s="37"/>
      <c r="BB928" s="12">
        <v>10665</v>
      </c>
      <c r="BI928" s="12">
        <v>2100</v>
      </c>
      <c r="BK928" s="12">
        <v>1900</v>
      </c>
      <c r="BR928" s="12">
        <v>0</v>
      </c>
      <c r="BY928" s="12">
        <v>0</v>
      </c>
      <c r="CC928" s="12">
        <v>0</v>
      </c>
      <c r="CE928" s="12">
        <v>0</v>
      </c>
      <c r="CG928" s="12" t="s">
        <v>980</v>
      </c>
      <c r="CH928" s="12">
        <v>33.042000000000002</v>
      </c>
      <c r="CI928" s="12" t="s">
        <v>1112</v>
      </c>
      <c r="CJ928" s="12"/>
      <c r="CK928" s="12" t="s">
        <v>990</v>
      </c>
      <c r="CL928" s="37">
        <v>3647671570</v>
      </c>
      <c r="CN928" s="12" t="s">
        <v>1506</v>
      </c>
      <c r="CS928" s="12"/>
      <c r="CT928" s="36" t="str">
        <f t="shared" si="14"/>
        <v>1bn - 50bn</v>
      </c>
      <c r="CU928" s="36" t="str">
        <f>VLOOKUP(CK928,Mapping!B:C,2,FALSE)</f>
        <v>EU</v>
      </c>
    </row>
    <row r="929" spans="1:99" ht="16" customHeight="1" x14ac:dyDescent="0.35">
      <c r="A929" s="12" t="s">
        <v>2000</v>
      </c>
      <c r="B929" s="12" t="s">
        <v>925</v>
      </c>
      <c r="E929" s="37">
        <v>14757172</v>
      </c>
      <c r="G929" s="37" t="s">
        <v>1505</v>
      </c>
      <c r="I929" s="37"/>
      <c r="K929" s="37"/>
      <c r="M929" s="37"/>
      <c r="O929" s="37"/>
      <c r="R929" s="37"/>
      <c r="T929" s="37"/>
      <c r="V929" s="37"/>
      <c r="X929" s="37"/>
      <c r="Z929" s="37"/>
      <c r="AB929" s="37"/>
      <c r="AD929" s="37"/>
      <c r="AF929" s="37"/>
      <c r="AH929" s="37"/>
      <c r="AN929" s="37">
        <v>14757172</v>
      </c>
      <c r="AO929" s="12">
        <v>8.08</v>
      </c>
      <c r="AP929" s="37"/>
      <c r="AR929" s="37"/>
      <c r="AT929" s="37"/>
      <c r="AV929" s="37"/>
      <c r="AX929" s="37"/>
      <c r="BI929" s="12">
        <v>87625</v>
      </c>
      <c r="BY929" s="12">
        <v>0.01</v>
      </c>
      <c r="CG929" s="12" t="s">
        <v>976</v>
      </c>
      <c r="CH929" s="12">
        <v>19.747</v>
      </c>
      <c r="CI929" s="12" t="s">
        <v>2001</v>
      </c>
      <c r="CJ929" s="12" t="s">
        <v>931</v>
      </c>
      <c r="CK929" s="12" t="s">
        <v>932</v>
      </c>
      <c r="CL929" s="37">
        <v>182729939</v>
      </c>
      <c r="CN929" s="12" t="s">
        <v>1513</v>
      </c>
      <c r="CS929" s="12"/>
      <c r="CT929" s="36" t="str">
        <f t="shared" si="14"/>
        <v>500mn</v>
      </c>
      <c r="CU929" s="36" t="str">
        <f>VLOOKUP(CK929,Mapping!B:C,2,FALSE)</f>
        <v>US/CA</v>
      </c>
    </row>
    <row r="930" spans="1:99" ht="16" customHeight="1" x14ac:dyDescent="0.35">
      <c r="A930" s="12" t="s">
        <v>2002</v>
      </c>
      <c r="B930" s="12" t="s">
        <v>933</v>
      </c>
      <c r="E930" s="37">
        <v>3930046</v>
      </c>
      <c r="G930" s="37" t="s">
        <v>1505</v>
      </c>
      <c r="I930" s="37"/>
      <c r="K930" s="37">
        <v>683703</v>
      </c>
      <c r="L930" s="12">
        <v>0.04</v>
      </c>
      <c r="M930" s="37">
        <v>0</v>
      </c>
      <c r="N930" s="12">
        <v>0</v>
      </c>
      <c r="O930" s="37"/>
      <c r="R930" s="37"/>
      <c r="T930" s="37"/>
      <c r="V930" s="37"/>
      <c r="X930" s="37"/>
      <c r="Z930" s="37"/>
      <c r="AB930" s="37"/>
      <c r="AD930" s="37"/>
      <c r="AF930" s="37"/>
      <c r="AH930" s="37"/>
      <c r="AN930" s="37">
        <v>3246343</v>
      </c>
      <c r="AO930" s="12">
        <v>0.2</v>
      </c>
      <c r="AP930" s="37"/>
      <c r="AR930" s="37"/>
      <c r="AT930" s="37"/>
      <c r="AV930" s="37"/>
      <c r="AX930" s="37"/>
      <c r="BB930" s="12">
        <v>0</v>
      </c>
      <c r="BG930" s="12">
        <v>11454</v>
      </c>
      <c r="BI930" s="12">
        <v>19036</v>
      </c>
      <c r="BS930" s="12">
        <v>0</v>
      </c>
      <c r="BY930" s="12">
        <v>0</v>
      </c>
      <c r="CC930" s="12">
        <v>0</v>
      </c>
      <c r="CG930" s="12" t="s">
        <v>940</v>
      </c>
      <c r="CH930" s="12">
        <v>50.12</v>
      </c>
      <c r="CI930" s="12" t="s">
        <v>960</v>
      </c>
      <c r="CJ930" s="12"/>
      <c r="CK930" s="12" t="s">
        <v>961</v>
      </c>
      <c r="CL930" s="37">
        <v>1657131820</v>
      </c>
      <c r="CN930" s="12" t="s">
        <v>1506</v>
      </c>
      <c r="CS930" s="12"/>
      <c r="CT930" s="36" t="str">
        <f t="shared" si="14"/>
        <v>1bn - 50bn</v>
      </c>
      <c r="CU930" s="36" t="str">
        <f>VLOOKUP(CK930,Mapping!B:C,2,FALSE)</f>
        <v>EU</v>
      </c>
    </row>
    <row r="931" spans="1:99" ht="16" customHeight="1" x14ac:dyDescent="0.35">
      <c r="A931" s="12" t="s">
        <v>2003</v>
      </c>
      <c r="B931" s="12" t="s">
        <v>925</v>
      </c>
      <c r="E931" s="37">
        <v>239988</v>
      </c>
      <c r="G931" s="37" t="s">
        <v>1505</v>
      </c>
      <c r="I931" s="37"/>
      <c r="K931" s="37"/>
      <c r="M931" s="37"/>
      <c r="O931" s="37"/>
      <c r="R931" s="37"/>
      <c r="T931" s="37"/>
      <c r="V931" s="37"/>
      <c r="X931" s="37"/>
      <c r="Z931" s="37"/>
      <c r="AB931" s="37"/>
      <c r="AD931" s="37"/>
      <c r="AF931" s="37"/>
      <c r="AH931" s="37"/>
      <c r="AN931" s="37">
        <v>239988</v>
      </c>
      <c r="AO931" s="12">
        <v>0.03</v>
      </c>
      <c r="AP931" s="37"/>
      <c r="AR931" s="37"/>
      <c r="AT931" s="37"/>
      <c r="AV931" s="37"/>
      <c r="AX931" s="37"/>
      <c r="BI931" s="12">
        <v>1425</v>
      </c>
      <c r="BY931" s="12">
        <v>0</v>
      </c>
      <c r="CG931" s="12" t="s">
        <v>929</v>
      </c>
      <c r="CH931" s="12">
        <v>83.363</v>
      </c>
      <c r="CI931" s="12" t="s">
        <v>945</v>
      </c>
      <c r="CJ931" s="12" t="s">
        <v>946</v>
      </c>
      <c r="CK931" s="12" t="s">
        <v>932</v>
      </c>
      <c r="CL931" s="37">
        <v>711816912</v>
      </c>
      <c r="CN931" s="12" t="s">
        <v>1509</v>
      </c>
      <c r="CS931" s="12"/>
      <c r="CT931" s="36" t="str">
        <f t="shared" si="14"/>
        <v>500mn - 1bn</v>
      </c>
      <c r="CU931" s="36" t="str">
        <f>VLOOKUP(CK931,Mapping!B:C,2,FALSE)</f>
        <v>US/CA</v>
      </c>
    </row>
    <row r="932" spans="1:99" ht="16" customHeight="1" x14ac:dyDescent="0.35">
      <c r="A932" s="12" t="s">
        <v>451</v>
      </c>
      <c r="B932" s="12" t="s">
        <v>925</v>
      </c>
      <c r="E932" s="37">
        <v>24836299</v>
      </c>
      <c r="F932" s="12">
        <v>27015</v>
      </c>
      <c r="G932" s="37" t="s">
        <v>1505</v>
      </c>
      <c r="I932" s="37">
        <v>1312860</v>
      </c>
      <c r="J932" s="12">
        <v>0.04</v>
      </c>
      <c r="K932" s="37">
        <v>56950</v>
      </c>
      <c r="L932" s="12">
        <v>0</v>
      </c>
      <c r="M932" s="37"/>
      <c r="O932" s="37">
        <v>11422894</v>
      </c>
      <c r="P932" s="12">
        <v>0.38</v>
      </c>
      <c r="Q932" s="12">
        <v>2855</v>
      </c>
      <c r="R932" s="37">
        <v>2311142</v>
      </c>
      <c r="S932" s="12">
        <v>0.08</v>
      </c>
      <c r="T932" s="37"/>
      <c r="V932" s="37">
        <v>1646555</v>
      </c>
      <c r="W932" s="12">
        <v>0.05</v>
      </c>
      <c r="X932" s="37">
        <v>3153070</v>
      </c>
      <c r="Y932" s="12">
        <v>0.1</v>
      </c>
      <c r="Z932" s="37"/>
      <c r="AB932" s="37">
        <v>1505616</v>
      </c>
      <c r="AC932" s="12">
        <v>0.05</v>
      </c>
      <c r="AD932" s="37"/>
      <c r="AF932" s="37">
        <v>4330</v>
      </c>
      <c r="AG932" s="12">
        <v>0</v>
      </c>
      <c r="AH932" s="37">
        <v>360529</v>
      </c>
      <c r="AI932" s="12">
        <v>0.01</v>
      </c>
      <c r="AJ932" s="12">
        <v>104220</v>
      </c>
      <c r="AK932" s="12">
        <v>75672</v>
      </c>
      <c r="AL932" s="12">
        <v>752164</v>
      </c>
      <c r="AM932" s="12">
        <v>52790</v>
      </c>
      <c r="AN932" s="37">
        <v>2686184</v>
      </c>
      <c r="AO932" s="12">
        <v>0.09</v>
      </c>
      <c r="AP932" s="37">
        <v>254903</v>
      </c>
      <c r="AQ932" s="12">
        <v>0.01</v>
      </c>
      <c r="AR932" s="37"/>
      <c r="AT932" s="37"/>
      <c r="AV932" s="37"/>
      <c r="AX932" s="37">
        <v>121266</v>
      </c>
      <c r="AY932" s="12">
        <v>0</v>
      </c>
      <c r="AZ932" s="12">
        <v>218320</v>
      </c>
      <c r="BA932" s="12">
        <v>30858</v>
      </c>
      <c r="BF932" s="12">
        <v>321</v>
      </c>
      <c r="BG932" s="12">
        <v>922</v>
      </c>
      <c r="BH932" s="12">
        <v>1104</v>
      </c>
      <c r="BI932" s="12">
        <v>15950</v>
      </c>
      <c r="BO932" s="12">
        <v>0</v>
      </c>
      <c r="BP932" s="12">
        <v>0</v>
      </c>
      <c r="BQ932" s="12">
        <v>0</v>
      </c>
      <c r="BR932" s="12">
        <v>0</v>
      </c>
      <c r="BS932" s="12">
        <v>0</v>
      </c>
      <c r="BT932" s="12">
        <v>0</v>
      </c>
      <c r="BU932" s="12">
        <v>0</v>
      </c>
      <c r="BV932" s="12">
        <v>0</v>
      </c>
      <c r="BW932" s="12">
        <v>0</v>
      </c>
      <c r="BX932" s="12">
        <v>0</v>
      </c>
      <c r="BY932" s="12">
        <v>0</v>
      </c>
      <c r="BZ932" s="12">
        <v>0</v>
      </c>
      <c r="CG932" s="12" t="s">
        <v>929</v>
      </c>
      <c r="CH932" s="12">
        <v>35.652999999999999</v>
      </c>
      <c r="CI932" s="12" t="s">
        <v>1153</v>
      </c>
      <c r="CJ932" s="12"/>
      <c r="CK932" s="12" t="s">
        <v>1154</v>
      </c>
      <c r="CL932" s="37">
        <v>3029661838</v>
      </c>
      <c r="CN932" s="12" t="s">
        <v>1506</v>
      </c>
      <c r="CS932" s="12"/>
      <c r="CT932" s="36" t="str">
        <f t="shared" si="14"/>
        <v>1bn - 50bn</v>
      </c>
      <c r="CU932" s="36" t="str">
        <f>VLOOKUP(CK932,Mapping!B:C,2,FALSE)</f>
        <v>Oceania</v>
      </c>
    </row>
    <row r="933" spans="1:99" ht="16" customHeight="1" x14ac:dyDescent="0.35">
      <c r="A933" s="12" t="s">
        <v>2004</v>
      </c>
      <c r="B933" s="12" t="s">
        <v>925</v>
      </c>
      <c r="E933" s="37">
        <v>0</v>
      </c>
      <c r="G933" s="37" t="s">
        <v>1505</v>
      </c>
      <c r="I933" s="37"/>
      <c r="K933" s="37"/>
      <c r="M933" s="37"/>
      <c r="O933" s="37"/>
      <c r="R933" s="37"/>
      <c r="T933" s="37"/>
      <c r="V933" s="37"/>
      <c r="X933" s="37">
        <v>0</v>
      </c>
      <c r="Y933" s="12">
        <v>0</v>
      </c>
      <c r="Z933" s="37"/>
      <c r="AB933" s="37"/>
      <c r="AD933" s="37"/>
      <c r="AF933" s="37"/>
      <c r="AH933" s="37"/>
      <c r="AN933" s="37">
        <v>0</v>
      </c>
      <c r="AO933" s="12">
        <v>0</v>
      </c>
      <c r="AP933" s="37"/>
      <c r="AR933" s="37"/>
      <c r="AT933" s="37"/>
      <c r="AV933" s="37"/>
      <c r="AX933" s="37"/>
      <c r="BA933" s="12">
        <v>0</v>
      </c>
      <c r="BI933" s="12">
        <v>0</v>
      </c>
      <c r="BY933" s="12">
        <v>0</v>
      </c>
      <c r="BZ933" s="12">
        <v>0</v>
      </c>
      <c r="CG933" s="12" t="s">
        <v>976</v>
      </c>
      <c r="CH933" s="12">
        <v>138.38399999999999</v>
      </c>
      <c r="CI933" s="12" t="s">
        <v>2005</v>
      </c>
      <c r="CJ933" s="12"/>
      <c r="CK933" s="12" t="s">
        <v>1753</v>
      </c>
      <c r="CL933" s="37">
        <v>17376303</v>
      </c>
      <c r="CN933" s="12" t="s">
        <v>1513</v>
      </c>
      <c r="CS933" s="12"/>
      <c r="CT933" s="36" t="str">
        <f t="shared" si="14"/>
        <v>500mn</v>
      </c>
      <c r="CU933" s="36" t="str">
        <f>VLOOKUP(CK933,Mapping!B:C,2,FALSE)</f>
        <v>LATAM</v>
      </c>
    </row>
    <row r="934" spans="1:99" ht="16" customHeight="1" x14ac:dyDescent="0.35">
      <c r="A934" s="12" t="s">
        <v>2006</v>
      </c>
      <c r="B934" s="12" t="s">
        <v>933</v>
      </c>
      <c r="E934" s="37">
        <v>79230</v>
      </c>
      <c r="G934" s="37" t="s">
        <v>1505</v>
      </c>
      <c r="I934" s="37"/>
      <c r="K934" s="37"/>
      <c r="M934" s="37"/>
      <c r="O934" s="37"/>
      <c r="R934" s="37"/>
      <c r="T934" s="37"/>
      <c r="V934" s="37"/>
      <c r="X934" s="37"/>
      <c r="Z934" s="37"/>
      <c r="AB934" s="37"/>
      <c r="AD934" s="37"/>
      <c r="AF934" s="37"/>
      <c r="AH934" s="37"/>
      <c r="AN934" s="37">
        <v>79230</v>
      </c>
      <c r="AO934" s="12">
        <v>0</v>
      </c>
      <c r="AP934" s="37"/>
      <c r="AR934" s="37"/>
      <c r="AT934" s="37"/>
      <c r="AV934" s="37"/>
      <c r="AX934" s="37"/>
      <c r="BI934" s="12">
        <v>500</v>
      </c>
      <c r="BY934" s="12">
        <v>0</v>
      </c>
      <c r="CG934" s="12" t="s">
        <v>940</v>
      </c>
      <c r="CH934" s="12">
        <v>33.418999999999997</v>
      </c>
      <c r="CI934" s="12" t="s">
        <v>1077</v>
      </c>
      <c r="CJ934" s="12"/>
      <c r="CK934" s="12" t="s">
        <v>1078</v>
      </c>
      <c r="CL934" s="37">
        <v>2283719855</v>
      </c>
      <c r="CN934" s="12" t="s">
        <v>1506</v>
      </c>
      <c r="CS934" s="12"/>
      <c r="CT934" s="36" t="str">
        <f t="shared" si="14"/>
        <v>1bn - 50bn</v>
      </c>
      <c r="CU934" s="36" t="str">
        <f>VLOOKUP(CK934,Mapping!B:C,2,FALSE)</f>
        <v>EU</v>
      </c>
    </row>
    <row r="935" spans="1:99" ht="16" customHeight="1" x14ac:dyDescent="0.35">
      <c r="A935" s="12" t="s">
        <v>463</v>
      </c>
      <c r="B935" s="12" t="s">
        <v>933</v>
      </c>
      <c r="E935" s="37">
        <v>36394384</v>
      </c>
      <c r="F935" s="12">
        <v>25000</v>
      </c>
      <c r="G935" s="37" t="s">
        <v>1505</v>
      </c>
      <c r="I935" s="37">
        <v>1214937</v>
      </c>
      <c r="J935" s="12">
        <v>0.01</v>
      </c>
      <c r="K935" s="37">
        <v>8647490</v>
      </c>
      <c r="L935" s="12">
        <v>0.08</v>
      </c>
      <c r="M935" s="37">
        <v>0</v>
      </c>
      <c r="N935" s="12">
        <v>0</v>
      </c>
      <c r="O935" s="37">
        <v>8732357</v>
      </c>
      <c r="P935" s="12">
        <v>0.08</v>
      </c>
      <c r="Q935" s="12">
        <v>26493</v>
      </c>
      <c r="R935" s="37">
        <v>741022</v>
      </c>
      <c r="S935" s="12">
        <v>0.01</v>
      </c>
      <c r="T935" s="37"/>
      <c r="V935" s="37">
        <v>1674668</v>
      </c>
      <c r="W935" s="12">
        <v>0.02</v>
      </c>
      <c r="X935" s="37">
        <v>1532700</v>
      </c>
      <c r="Y935" s="12">
        <v>0.01</v>
      </c>
      <c r="Z935" s="37"/>
      <c r="AB935" s="37">
        <v>0</v>
      </c>
      <c r="AC935" s="12">
        <v>0</v>
      </c>
      <c r="AD935" s="37"/>
      <c r="AF935" s="37">
        <v>1214043</v>
      </c>
      <c r="AG935" s="12">
        <v>0.01</v>
      </c>
      <c r="AH935" s="37">
        <v>3595630</v>
      </c>
      <c r="AI935" s="12">
        <v>0.03</v>
      </c>
      <c r="AJ935" s="12">
        <v>0</v>
      </c>
      <c r="AK935" s="12">
        <v>76964</v>
      </c>
      <c r="AL935" s="12">
        <v>575000</v>
      </c>
      <c r="AM935" s="12">
        <v>500000</v>
      </c>
      <c r="AN935" s="37">
        <v>7052970</v>
      </c>
      <c r="AO935" s="12">
        <v>7.0000000000000007E-2</v>
      </c>
      <c r="AP935" s="37">
        <v>392513</v>
      </c>
      <c r="AQ935" s="12">
        <v>0</v>
      </c>
      <c r="AR935" s="37">
        <v>447480</v>
      </c>
      <c r="AS935" s="12">
        <v>0</v>
      </c>
      <c r="AT935" s="37"/>
      <c r="AV935" s="37"/>
      <c r="AX935" s="37">
        <v>1148574</v>
      </c>
      <c r="AY935" s="12">
        <v>0.01</v>
      </c>
      <c r="AZ935" s="12">
        <v>70000</v>
      </c>
      <c r="BA935" s="12">
        <v>15000</v>
      </c>
      <c r="BB935" s="12">
        <v>0</v>
      </c>
      <c r="BE935" s="12">
        <v>12000</v>
      </c>
      <c r="BF935" s="12">
        <v>90000</v>
      </c>
      <c r="BG935" s="12">
        <v>140000</v>
      </c>
      <c r="BH935" s="12">
        <v>1700</v>
      </c>
      <c r="BI935" s="12">
        <v>32925</v>
      </c>
      <c r="BM935" s="12">
        <v>0.01</v>
      </c>
      <c r="BO935" s="12">
        <v>0</v>
      </c>
      <c r="BP935" s="12">
        <v>0</v>
      </c>
      <c r="BQ935" s="12">
        <v>0.01</v>
      </c>
      <c r="BR935" s="12">
        <v>0</v>
      </c>
      <c r="BS935" s="12">
        <v>0</v>
      </c>
      <c r="BT935" s="12">
        <v>0</v>
      </c>
      <c r="BU935" s="12">
        <v>0</v>
      </c>
      <c r="BV935" s="12">
        <v>0</v>
      </c>
      <c r="BW935" s="12">
        <v>0.02</v>
      </c>
      <c r="BX935" s="12">
        <v>0</v>
      </c>
      <c r="BY935" s="12">
        <v>0</v>
      </c>
      <c r="BZ935" s="12">
        <v>0</v>
      </c>
      <c r="CC935" s="12">
        <v>0</v>
      </c>
      <c r="CG935" s="12" t="s">
        <v>940</v>
      </c>
      <c r="CH935" s="12">
        <v>53.773000000000003</v>
      </c>
      <c r="CI935" s="12" t="s">
        <v>1158</v>
      </c>
      <c r="CJ935" s="12"/>
      <c r="CK935" s="12" t="s">
        <v>990</v>
      </c>
      <c r="CL935" s="37">
        <v>10663132571</v>
      </c>
      <c r="CN935" s="12" t="s">
        <v>1506</v>
      </c>
      <c r="CS935" s="12"/>
      <c r="CT935" s="36" t="str">
        <f t="shared" si="14"/>
        <v>1bn - 50bn</v>
      </c>
      <c r="CU935" s="36" t="str">
        <f>VLOOKUP(CK935,Mapping!B:C,2,FALSE)</f>
        <v>EU</v>
      </c>
    </row>
    <row r="936" spans="1:99" ht="16" customHeight="1" x14ac:dyDescent="0.35">
      <c r="A936" s="12" t="s">
        <v>564</v>
      </c>
      <c r="B936" s="12" t="s">
        <v>933</v>
      </c>
      <c r="E936" s="37">
        <v>28923737</v>
      </c>
      <c r="F936" s="12">
        <v>12500</v>
      </c>
      <c r="G936" s="37" t="s">
        <v>1505</v>
      </c>
      <c r="I936" s="37">
        <v>607468</v>
      </c>
      <c r="J936" s="12">
        <v>0.03</v>
      </c>
      <c r="K936" s="37">
        <v>4656920</v>
      </c>
      <c r="L936" s="12">
        <v>0.2</v>
      </c>
      <c r="M936" s="37"/>
      <c r="O936" s="37">
        <v>6508795</v>
      </c>
      <c r="P936" s="12">
        <v>0.28000000000000003</v>
      </c>
      <c r="Q936" s="12">
        <v>14512</v>
      </c>
      <c r="R936" s="37">
        <v>627413</v>
      </c>
      <c r="S936" s="12">
        <v>0.03</v>
      </c>
      <c r="T936" s="37"/>
      <c r="V936" s="37">
        <v>718007</v>
      </c>
      <c r="W936" s="12">
        <v>0.03</v>
      </c>
      <c r="X936" s="37">
        <v>249319</v>
      </c>
      <c r="Y936" s="12">
        <v>0.01</v>
      </c>
      <c r="Z936" s="37"/>
      <c r="AB936" s="37">
        <v>330074</v>
      </c>
      <c r="AC936" s="12">
        <v>0.01</v>
      </c>
      <c r="AD936" s="37"/>
      <c r="AF936" s="37">
        <v>388681</v>
      </c>
      <c r="AG936" s="12">
        <v>0.02</v>
      </c>
      <c r="AH936" s="37">
        <v>1832575</v>
      </c>
      <c r="AI936" s="12">
        <v>0.08</v>
      </c>
      <c r="AJ936" s="12">
        <v>22848</v>
      </c>
      <c r="AK936" s="12">
        <v>32998</v>
      </c>
      <c r="AL936" s="12">
        <v>428585</v>
      </c>
      <c r="AM936" s="12">
        <v>50800</v>
      </c>
      <c r="AN936" s="37">
        <v>12887790</v>
      </c>
      <c r="AO936" s="12">
        <v>0.56000000000000005</v>
      </c>
      <c r="AP936" s="37">
        <v>0</v>
      </c>
      <c r="AQ936" s="12">
        <v>0</v>
      </c>
      <c r="AR936" s="37"/>
      <c r="AT936" s="37"/>
      <c r="AV936" s="37"/>
      <c r="AX936" s="37">
        <v>116695</v>
      </c>
      <c r="AY936" s="12">
        <v>0.01</v>
      </c>
      <c r="AZ936" s="12">
        <v>59268</v>
      </c>
      <c r="BA936" s="12">
        <v>2440</v>
      </c>
      <c r="BF936" s="12">
        <v>23000</v>
      </c>
      <c r="BG936" s="12">
        <v>75394</v>
      </c>
      <c r="BH936" s="12">
        <v>0</v>
      </c>
      <c r="BI936" s="12">
        <v>76525</v>
      </c>
      <c r="BO936" s="12">
        <v>0</v>
      </c>
      <c r="BP936" s="12">
        <v>0</v>
      </c>
      <c r="BQ936" s="12">
        <v>0</v>
      </c>
      <c r="BR936" s="12">
        <v>0</v>
      </c>
      <c r="BS936" s="12">
        <v>0</v>
      </c>
      <c r="BT936" s="12">
        <v>0</v>
      </c>
      <c r="BU936" s="12">
        <v>0</v>
      </c>
      <c r="BV936" s="12">
        <v>0</v>
      </c>
      <c r="BW936" s="12">
        <v>0</v>
      </c>
      <c r="BX936" s="12">
        <v>0</v>
      </c>
      <c r="BY936" s="12">
        <v>0.01</v>
      </c>
      <c r="BZ936" s="12">
        <v>0</v>
      </c>
      <c r="CG936" s="12" t="s">
        <v>940</v>
      </c>
      <c r="CH936" s="12">
        <v>62.29</v>
      </c>
      <c r="CI936" s="12" t="s">
        <v>1100</v>
      </c>
      <c r="CJ936" s="12"/>
      <c r="CK936" s="12" t="s">
        <v>951</v>
      </c>
      <c r="CL936" s="37">
        <v>2302688123</v>
      </c>
      <c r="CN936" s="12" t="s">
        <v>1506</v>
      </c>
      <c r="CS936" s="12"/>
      <c r="CT936" s="36" t="str">
        <f t="shared" si="14"/>
        <v>1bn - 50bn</v>
      </c>
      <c r="CU936" s="36" t="str">
        <f>VLOOKUP(CK936,Mapping!B:C,2,FALSE)</f>
        <v>HK</v>
      </c>
    </row>
    <row r="937" spans="1:99" ht="16" customHeight="1" x14ac:dyDescent="0.35">
      <c r="A937" s="12" t="s">
        <v>2007</v>
      </c>
      <c r="B937" s="12" t="s">
        <v>925</v>
      </c>
      <c r="E937" s="37">
        <v>1395452</v>
      </c>
      <c r="G937" s="37" t="s">
        <v>1505</v>
      </c>
      <c r="I937" s="37"/>
      <c r="K937" s="37"/>
      <c r="M937" s="37">
        <v>452052</v>
      </c>
      <c r="N937" s="12">
        <v>0.02</v>
      </c>
      <c r="O937" s="37"/>
      <c r="R937" s="37"/>
      <c r="T937" s="37"/>
      <c r="V937" s="37"/>
      <c r="X937" s="37">
        <v>312305</v>
      </c>
      <c r="Y937" s="12">
        <v>0.01</v>
      </c>
      <c r="Z937" s="37">
        <v>260696</v>
      </c>
      <c r="AA937" s="12">
        <v>0.01</v>
      </c>
      <c r="AB937" s="37"/>
      <c r="AD937" s="37">
        <v>213714</v>
      </c>
      <c r="AE937" s="12">
        <v>0.01</v>
      </c>
      <c r="AF937" s="37"/>
      <c r="AH937" s="37"/>
      <c r="AN937" s="37">
        <v>52103</v>
      </c>
      <c r="AO937" s="12">
        <v>0</v>
      </c>
      <c r="AP937" s="37">
        <v>104582</v>
      </c>
      <c r="AQ937" s="12">
        <v>0</v>
      </c>
      <c r="AR937" s="37"/>
      <c r="AT937" s="37"/>
      <c r="AV937" s="37"/>
      <c r="AX937" s="37"/>
      <c r="BA937" s="12">
        <v>2984</v>
      </c>
      <c r="BB937" s="12">
        <v>3986</v>
      </c>
      <c r="BC937" s="12">
        <v>7987</v>
      </c>
      <c r="BH937" s="12">
        <v>620</v>
      </c>
      <c r="BI937" s="12">
        <v>225</v>
      </c>
      <c r="BJ937" s="12">
        <v>2492</v>
      </c>
      <c r="BV937" s="12">
        <v>0</v>
      </c>
      <c r="BY937" s="12">
        <v>0</v>
      </c>
      <c r="BZ937" s="12">
        <v>0</v>
      </c>
      <c r="CB937" s="12">
        <v>0</v>
      </c>
      <c r="CC937" s="12">
        <v>0</v>
      </c>
      <c r="CD937" s="12">
        <v>0</v>
      </c>
      <c r="CG937" s="12" t="s">
        <v>940</v>
      </c>
      <c r="CH937" s="12">
        <v>43.584000000000003</v>
      </c>
      <c r="CI937" s="12" t="s">
        <v>1150</v>
      </c>
      <c r="CJ937" s="12"/>
      <c r="CK937" s="12" t="s">
        <v>1151</v>
      </c>
      <c r="CL937" s="37">
        <v>2155272214</v>
      </c>
      <c r="CN937" s="12" t="s">
        <v>1506</v>
      </c>
      <c r="CS937" s="12"/>
      <c r="CT937" s="36" t="str">
        <f t="shared" si="14"/>
        <v>1bn - 50bn</v>
      </c>
      <c r="CU937" s="36" t="str">
        <f>VLOOKUP(CK937,Mapping!B:C,2,FALSE)</f>
        <v>EU</v>
      </c>
    </row>
    <row r="938" spans="1:99" ht="16" customHeight="1" x14ac:dyDescent="0.35">
      <c r="A938" s="12" t="s">
        <v>387</v>
      </c>
      <c r="B938" s="12" t="s">
        <v>933</v>
      </c>
      <c r="E938" s="37">
        <v>89535947</v>
      </c>
      <c r="F938" s="12">
        <v>41200</v>
      </c>
      <c r="G938" s="37" t="s">
        <v>1505</v>
      </c>
      <c r="I938" s="37">
        <v>2117605</v>
      </c>
      <c r="J938" s="12">
        <v>0.01</v>
      </c>
      <c r="K938" s="37">
        <v>23913875</v>
      </c>
      <c r="L938" s="12">
        <v>0.1</v>
      </c>
      <c r="M938" s="37"/>
      <c r="O938" s="37">
        <v>23524902</v>
      </c>
      <c r="P938" s="12">
        <v>0.1</v>
      </c>
      <c r="Q938" s="12">
        <v>42987</v>
      </c>
      <c r="R938" s="37">
        <v>3846853</v>
      </c>
      <c r="S938" s="12">
        <v>0.02</v>
      </c>
      <c r="T938" s="37"/>
      <c r="V938" s="37">
        <v>8954109</v>
      </c>
      <c r="W938" s="12">
        <v>0.04</v>
      </c>
      <c r="X938" s="37">
        <v>4895345</v>
      </c>
      <c r="Y938" s="12">
        <v>0.02</v>
      </c>
      <c r="Z938" s="37"/>
      <c r="AB938" s="37">
        <v>2832561</v>
      </c>
      <c r="AC938" s="12">
        <v>0.01</v>
      </c>
      <c r="AD938" s="37">
        <v>681016</v>
      </c>
      <c r="AE938" s="12">
        <v>0</v>
      </c>
      <c r="AF938" s="37">
        <v>2513293</v>
      </c>
      <c r="AG938" s="12">
        <v>0.01</v>
      </c>
      <c r="AH938" s="37">
        <v>5680662</v>
      </c>
      <c r="AI938" s="12">
        <v>0.02</v>
      </c>
      <c r="AJ938" s="12">
        <v>187300</v>
      </c>
      <c r="AK938" s="12">
        <v>351943</v>
      </c>
      <c r="AL938" s="12">
        <v>1392691</v>
      </c>
      <c r="AM938" s="12">
        <v>73200</v>
      </c>
      <c r="AN938" s="37">
        <v>8448186</v>
      </c>
      <c r="AO938" s="12">
        <v>0.04</v>
      </c>
      <c r="AP938" s="37">
        <v>1702517</v>
      </c>
      <c r="AQ938" s="12">
        <v>0.01</v>
      </c>
      <c r="AR938" s="37">
        <v>259252</v>
      </c>
      <c r="AS938" s="12">
        <v>0</v>
      </c>
      <c r="AT938" s="37"/>
      <c r="AV938" s="37"/>
      <c r="AX938" s="37">
        <v>165771</v>
      </c>
      <c r="AY938" s="12">
        <v>0</v>
      </c>
      <c r="AZ938" s="12">
        <v>357900</v>
      </c>
      <c r="BA938" s="12">
        <v>51137</v>
      </c>
      <c r="BE938" s="12">
        <v>5765</v>
      </c>
      <c r="BF938" s="12">
        <v>140850</v>
      </c>
      <c r="BG938" s="12">
        <v>409500</v>
      </c>
      <c r="BH938" s="12">
        <v>7687</v>
      </c>
      <c r="BI938" s="12">
        <v>52617</v>
      </c>
      <c r="BJ938" s="12">
        <v>6468</v>
      </c>
      <c r="BM938" s="12">
        <v>0.01</v>
      </c>
      <c r="BO938" s="12">
        <v>0.01</v>
      </c>
      <c r="BP938" s="12">
        <v>0.01</v>
      </c>
      <c r="BQ938" s="12">
        <v>0.01</v>
      </c>
      <c r="BR938" s="12">
        <v>0.01</v>
      </c>
      <c r="BS938" s="12">
        <v>0</v>
      </c>
      <c r="BT938" s="12">
        <v>0.01</v>
      </c>
      <c r="BU938" s="12">
        <v>0.01</v>
      </c>
      <c r="BV938" s="12">
        <v>0.01</v>
      </c>
      <c r="BW938" s="12">
        <v>0</v>
      </c>
      <c r="BX938" s="12">
        <v>0.01</v>
      </c>
      <c r="BY938" s="12">
        <v>0.01</v>
      </c>
      <c r="BZ938" s="12">
        <v>0</v>
      </c>
      <c r="CB938" s="12">
        <v>0</v>
      </c>
      <c r="CG938" s="12" t="s">
        <v>940</v>
      </c>
      <c r="CH938" s="12">
        <v>35.945999999999998</v>
      </c>
      <c r="CI938" s="12" t="s">
        <v>1053</v>
      </c>
      <c r="CJ938" s="12"/>
      <c r="CK938" s="12" t="s">
        <v>1054</v>
      </c>
      <c r="CL938" s="37">
        <v>23519295093</v>
      </c>
      <c r="CN938" s="12" t="s">
        <v>1506</v>
      </c>
      <c r="CS938" s="12"/>
      <c r="CT938" s="36" t="str">
        <f t="shared" si="14"/>
        <v>1bn - 50bn</v>
      </c>
      <c r="CU938" s="36" t="str">
        <f>VLOOKUP(CK938,Mapping!B:C,2,FALSE)</f>
        <v>EU</v>
      </c>
    </row>
    <row r="939" spans="1:99" ht="16" customHeight="1" x14ac:dyDescent="0.35">
      <c r="A939" s="12" t="s">
        <v>300</v>
      </c>
      <c r="B939" s="12" t="s">
        <v>933</v>
      </c>
      <c r="E939" s="37">
        <v>103818772</v>
      </c>
      <c r="F939" s="12">
        <v>89850</v>
      </c>
      <c r="G939" s="37" t="s">
        <v>1505</v>
      </c>
      <c r="I939" s="37">
        <v>4594183</v>
      </c>
      <c r="J939" s="12">
        <v>0.04</v>
      </c>
      <c r="K939" s="37">
        <v>27708129</v>
      </c>
      <c r="L939" s="12">
        <v>0.27</v>
      </c>
      <c r="M939" s="37"/>
      <c r="O939" s="37">
        <v>20463127</v>
      </c>
      <c r="P939" s="12">
        <v>0.2</v>
      </c>
      <c r="Q939" s="12">
        <v>2818</v>
      </c>
      <c r="R939" s="37">
        <v>15215385</v>
      </c>
      <c r="S939" s="12">
        <v>0.15</v>
      </c>
      <c r="T939" s="37"/>
      <c r="V939" s="37">
        <v>18264521</v>
      </c>
      <c r="W939" s="12">
        <v>0.18</v>
      </c>
      <c r="X939" s="37">
        <v>293048</v>
      </c>
      <c r="Y939" s="12">
        <v>0</v>
      </c>
      <c r="Z939" s="37"/>
      <c r="AB939" s="37">
        <v>5352595</v>
      </c>
      <c r="AC939" s="12">
        <v>0.05</v>
      </c>
      <c r="AD939" s="37"/>
      <c r="AF939" s="37">
        <v>9464222</v>
      </c>
      <c r="AG939" s="12">
        <v>0.09</v>
      </c>
      <c r="AH939" s="37">
        <v>382459</v>
      </c>
      <c r="AI939" s="12">
        <v>0</v>
      </c>
      <c r="AJ939" s="12">
        <v>354250</v>
      </c>
      <c r="AK939" s="12">
        <v>782000</v>
      </c>
      <c r="AL939" s="12">
        <v>1196500</v>
      </c>
      <c r="AM939" s="12">
        <v>200000</v>
      </c>
      <c r="AN939" s="37">
        <v>1408452</v>
      </c>
      <c r="AO939" s="12">
        <v>0.01</v>
      </c>
      <c r="AP939" s="37">
        <v>217015</v>
      </c>
      <c r="AQ939" s="12">
        <v>0</v>
      </c>
      <c r="AR939" s="37"/>
      <c r="AT939" s="37"/>
      <c r="AV939" s="37"/>
      <c r="AX939" s="37">
        <v>455636</v>
      </c>
      <c r="AY939" s="12">
        <v>0</v>
      </c>
      <c r="AZ939" s="12">
        <v>1405300</v>
      </c>
      <c r="BA939" s="12">
        <v>2800</v>
      </c>
      <c r="BF939" s="12">
        <v>527200</v>
      </c>
      <c r="BG939" s="12">
        <v>466300</v>
      </c>
      <c r="BH939" s="12">
        <v>766</v>
      </c>
      <c r="BI939" s="12">
        <v>6575</v>
      </c>
      <c r="BO939" s="12">
        <v>0.01</v>
      </c>
      <c r="BP939" s="12">
        <v>0.02</v>
      </c>
      <c r="BQ939" s="12">
        <v>0</v>
      </c>
      <c r="BR939" s="12">
        <v>0.01</v>
      </c>
      <c r="BS939" s="12">
        <v>0.01</v>
      </c>
      <c r="BT939" s="12">
        <v>0.02</v>
      </c>
      <c r="BU939" s="12">
        <v>0.01</v>
      </c>
      <c r="BV939" s="12">
        <v>0</v>
      </c>
      <c r="BW939" s="12">
        <v>0.01</v>
      </c>
      <c r="BX939" s="12">
        <v>0.03</v>
      </c>
      <c r="BY939" s="12">
        <v>0</v>
      </c>
      <c r="BZ939" s="12">
        <v>0</v>
      </c>
      <c r="CG939" s="12" t="s">
        <v>929</v>
      </c>
      <c r="CH939" s="12">
        <v>26.271000000000001</v>
      </c>
      <c r="CI939" s="12" t="s">
        <v>1056</v>
      </c>
      <c r="CJ939" s="12"/>
      <c r="CK939" s="12" t="s">
        <v>1057</v>
      </c>
      <c r="CL939" s="37">
        <v>10357131143</v>
      </c>
      <c r="CN939" s="12" t="s">
        <v>1506</v>
      </c>
      <c r="CS939" s="12"/>
      <c r="CT939" s="36" t="str">
        <f t="shared" si="14"/>
        <v>1bn - 50bn</v>
      </c>
      <c r="CU939" s="36" t="str">
        <f>VLOOKUP(CK939,Mapping!B:C,2,FALSE)</f>
        <v>Asia</v>
      </c>
    </row>
    <row r="940" spans="1:99" ht="16" customHeight="1" x14ac:dyDescent="0.35">
      <c r="A940" s="12" t="s">
        <v>2008</v>
      </c>
      <c r="B940" s="12" t="s">
        <v>925</v>
      </c>
      <c r="E940" s="37">
        <v>11970182</v>
      </c>
      <c r="G940" s="37" t="s">
        <v>1505</v>
      </c>
      <c r="I940" s="37"/>
      <c r="K940" s="37"/>
      <c r="M940" s="37"/>
      <c r="O940" s="37"/>
      <c r="R940" s="37"/>
      <c r="T940" s="37"/>
      <c r="V940" s="37"/>
      <c r="X940" s="37"/>
      <c r="Z940" s="37"/>
      <c r="AB940" s="37"/>
      <c r="AD940" s="37"/>
      <c r="AF940" s="37"/>
      <c r="AH940" s="37"/>
      <c r="AN940" s="37">
        <v>11970182</v>
      </c>
      <c r="AO940" s="12">
        <v>1.05</v>
      </c>
      <c r="AP940" s="37"/>
      <c r="AR940" s="37"/>
      <c r="AT940" s="37"/>
      <c r="AV940" s="37"/>
      <c r="AX940" s="37"/>
      <c r="BI940" s="12">
        <v>55425</v>
      </c>
      <c r="BY940" s="12">
        <v>0.01</v>
      </c>
      <c r="CG940" s="12" t="s">
        <v>991</v>
      </c>
      <c r="CH940" s="12">
        <v>35.384999999999998</v>
      </c>
      <c r="CI940" s="12" t="s">
        <v>1064</v>
      </c>
      <c r="CJ940" s="12"/>
      <c r="CK940" s="12" t="s">
        <v>1064</v>
      </c>
      <c r="CL940" s="37">
        <v>1132429685</v>
      </c>
      <c r="CN940" s="12" t="s">
        <v>1509</v>
      </c>
      <c r="CS940" s="12"/>
      <c r="CT940" s="36" t="str">
        <f t="shared" si="14"/>
        <v>1bn - 50bn</v>
      </c>
      <c r="CU940" s="36" t="str">
        <f>VLOOKUP(CK940,Mapping!B:C,2,FALSE)</f>
        <v>EU</v>
      </c>
    </row>
    <row r="941" spans="1:99" ht="16" customHeight="1" x14ac:dyDescent="0.35">
      <c r="A941" s="12" t="s">
        <v>820</v>
      </c>
      <c r="B941" s="12" t="s">
        <v>933</v>
      </c>
      <c r="E941" s="37">
        <v>17187363</v>
      </c>
      <c r="F941" s="12">
        <v>400</v>
      </c>
      <c r="G941" s="37" t="s">
        <v>1505</v>
      </c>
      <c r="I941" s="37">
        <v>30630</v>
      </c>
      <c r="J941" s="12">
        <v>0</v>
      </c>
      <c r="K941" s="37">
        <v>1809796</v>
      </c>
      <c r="L941" s="12">
        <v>0.03</v>
      </c>
      <c r="M941" s="37"/>
      <c r="O941" s="37">
        <v>4458772</v>
      </c>
      <c r="P941" s="12">
        <v>7.0000000000000007E-2</v>
      </c>
      <c r="Q941" s="12">
        <v>26784</v>
      </c>
      <c r="R941" s="37">
        <v>30344</v>
      </c>
      <c r="S941" s="12">
        <v>0</v>
      </c>
      <c r="T941" s="37"/>
      <c r="V941" s="37">
        <v>36510</v>
      </c>
      <c r="W941" s="12">
        <v>0</v>
      </c>
      <c r="X941" s="37">
        <v>51546</v>
      </c>
      <c r="Y941" s="12">
        <v>0</v>
      </c>
      <c r="Z941" s="37">
        <v>23052</v>
      </c>
      <c r="AA941" s="12">
        <v>0</v>
      </c>
      <c r="AB941" s="37"/>
      <c r="AD941" s="37"/>
      <c r="AF941" s="37"/>
      <c r="AH941" s="37">
        <v>3382284</v>
      </c>
      <c r="AI941" s="12">
        <v>0.05</v>
      </c>
      <c r="AK941" s="12">
        <v>1200</v>
      </c>
      <c r="AL941" s="12">
        <v>293597</v>
      </c>
      <c r="AN941" s="37">
        <v>7364429</v>
      </c>
      <c r="AO941" s="12">
        <v>0.11</v>
      </c>
      <c r="AP941" s="37"/>
      <c r="AR941" s="37"/>
      <c r="AT941" s="37"/>
      <c r="AV941" s="37"/>
      <c r="AX941" s="37"/>
      <c r="AZ941" s="12">
        <v>2260</v>
      </c>
      <c r="BA941" s="12">
        <v>390</v>
      </c>
      <c r="BC941" s="12">
        <v>659</v>
      </c>
      <c r="BG941" s="12">
        <v>29300</v>
      </c>
      <c r="BI941" s="12">
        <v>46475</v>
      </c>
      <c r="BO941" s="12">
        <v>0</v>
      </c>
      <c r="BQ941" s="12">
        <v>0.01</v>
      </c>
      <c r="BS941" s="12">
        <v>0</v>
      </c>
      <c r="BT941" s="12">
        <v>0</v>
      </c>
      <c r="BU941" s="12">
        <v>0</v>
      </c>
      <c r="BX941" s="12">
        <v>0</v>
      </c>
      <c r="BY941" s="12">
        <v>0.01</v>
      </c>
      <c r="BZ941" s="12">
        <v>0</v>
      </c>
      <c r="CD941" s="12">
        <v>0</v>
      </c>
      <c r="CG941" s="12" t="s">
        <v>940</v>
      </c>
      <c r="CH941" s="12">
        <v>40.750999999999998</v>
      </c>
      <c r="CI941" s="12" t="s">
        <v>1047</v>
      </c>
      <c r="CJ941" s="12"/>
      <c r="CK941" s="12" t="s">
        <v>1048</v>
      </c>
      <c r="CL941" s="37">
        <v>6649652701</v>
      </c>
      <c r="CN941" s="12" t="s">
        <v>1506</v>
      </c>
      <c r="CS941" s="12"/>
      <c r="CT941" s="36" t="str">
        <f t="shared" si="14"/>
        <v>1bn - 50bn</v>
      </c>
      <c r="CU941" s="36" t="str">
        <f>VLOOKUP(CK941,Mapping!B:C,2,FALSE)</f>
        <v>EU</v>
      </c>
    </row>
    <row r="942" spans="1:99" ht="16" customHeight="1" x14ac:dyDescent="0.35">
      <c r="A942" s="12" t="s">
        <v>2009</v>
      </c>
      <c r="B942" s="12" t="s">
        <v>933</v>
      </c>
      <c r="E942" s="37">
        <v>13604936</v>
      </c>
      <c r="G942" s="37" t="s">
        <v>1505</v>
      </c>
      <c r="I942" s="37"/>
      <c r="K942" s="37">
        <v>6101784</v>
      </c>
      <c r="L942" s="12">
        <v>0.19</v>
      </c>
      <c r="M942" s="37">
        <v>7503152</v>
      </c>
      <c r="N942" s="12">
        <v>0.23</v>
      </c>
      <c r="O942" s="37"/>
      <c r="R942" s="37"/>
      <c r="T942" s="37"/>
      <c r="V942" s="37"/>
      <c r="X942" s="37"/>
      <c r="Z942" s="37"/>
      <c r="AB942" s="37"/>
      <c r="AD942" s="37"/>
      <c r="AF942" s="37"/>
      <c r="AH942" s="37"/>
      <c r="AN942" s="37"/>
      <c r="AP942" s="37"/>
      <c r="AR942" s="37"/>
      <c r="AT942" s="37"/>
      <c r="AV942" s="37"/>
      <c r="AX942" s="37"/>
      <c r="BB942" s="12">
        <v>88491</v>
      </c>
      <c r="BG942" s="12">
        <v>113600</v>
      </c>
      <c r="BS942" s="12">
        <v>0</v>
      </c>
      <c r="CC942" s="12">
        <v>0</v>
      </c>
      <c r="CG942" s="12" t="s">
        <v>929</v>
      </c>
      <c r="CH942" s="12">
        <v>77.84</v>
      </c>
      <c r="CI942" s="12" t="s">
        <v>988</v>
      </c>
      <c r="CJ942" s="12"/>
      <c r="CK942" s="12" t="s">
        <v>988</v>
      </c>
      <c r="CL942" s="37">
        <v>3356869714</v>
      </c>
      <c r="CN942" s="12" t="s">
        <v>1506</v>
      </c>
      <c r="CS942" s="12"/>
      <c r="CT942" s="36" t="str">
        <f t="shared" si="14"/>
        <v>1bn - 50bn</v>
      </c>
      <c r="CU942" s="36" t="str">
        <f>VLOOKUP(CK942,Mapping!B:C,2,FALSE)</f>
        <v>SG</v>
      </c>
    </row>
    <row r="943" spans="1:99" ht="16" customHeight="1" x14ac:dyDescent="0.35">
      <c r="A943" s="12" t="s">
        <v>2010</v>
      </c>
      <c r="B943" s="12" t="s">
        <v>925</v>
      </c>
      <c r="E943" s="37">
        <v>0</v>
      </c>
      <c r="G943" s="37" t="s">
        <v>1505</v>
      </c>
      <c r="I943" s="37"/>
      <c r="K943" s="37"/>
      <c r="M943" s="37"/>
      <c r="O943" s="37">
        <v>0</v>
      </c>
      <c r="P943" s="12">
        <v>0</v>
      </c>
      <c r="R943" s="37"/>
      <c r="T943" s="37"/>
      <c r="V943" s="37"/>
      <c r="X943" s="37"/>
      <c r="Z943" s="37"/>
      <c r="AB943" s="37"/>
      <c r="AD943" s="37"/>
      <c r="AF943" s="37"/>
      <c r="AH943" s="37"/>
      <c r="AL943" s="12">
        <v>0</v>
      </c>
      <c r="AN943" s="37"/>
      <c r="AP943" s="37"/>
      <c r="AR943" s="37"/>
      <c r="AT943" s="37"/>
      <c r="AV943" s="37"/>
      <c r="AX943" s="37"/>
      <c r="BU943" s="12">
        <v>0</v>
      </c>
      <c r="CG943" s="12" t="s">
        <v>940</v>
      </c>
      <c r="CH943" s="12">
        <v>55.027000000000001</v>
      </c>
      <c r="CI943" s="12" t="s">
        <v>1098</v>
      </c>
      <c r="CJ943" s="12"/>
      <c r="CK943" s="12" t="s">
        <v>1099</v>
      </c>
      <c r="CL943" s="37">
        <v>76588041</v>
      </c>
      <c r="CN943" s="12" t="s">
        <v>1506</v>
      </c>
      <c r="CS943" s="12"/>
      <c r="CT943" s="36" t="str">
        <f t="shared" si="14"/>
        <v>500mn</v>
      </c>
      <c r="CU943" s="36" t="str">
        <f>VLOOKUP(CK943,Mapping!B:C,2,FALSE)</f>
        <v>Asia</v>
      </c>
    </row>
    <row r="944" spans="1:99" ht="16" customHeight="1" x14ac:dyDescent="0.35">
      <c r="A944" s="12" t="s">
        <v>2011</v>
      </c>
      <c r="B944" s="12" t="s">
        <v>925</v>
      </c>
      <c r="E944" s="37">
        <v>1621025</v>
      </c>
      <c r="G944" s="37" t="s">
        <v>1505</v>
      </c>
      <c r="I944" s="37"/>
      <c r="K944" s="37">
        <v>1019650</v>
      </c>
      <c r="L944" s="12">
        <v>0.08</v>
      </c>
      <c r="M944" s="37">
        <v>124751</v>
      </c>
      <c r="N944" s="12">
        <v>0.01</v>
      </c>
      <c r="O944" s="37"/>
      <c r="R944" s="37"/>
      <c r="T944" s="37"/>
      <c r="V944" s="37"/>
      <c r="X944" s="37"/>
      <c r="Z944" s="37"/>
      <c r="AB944" s="37"/>
      <c r="AD944" s="37"/>
      <c r="AF944" s="37"/>
      <c r="AH944" s="37"/>
      <c r="AN944" s="37">
        <v>476624</v>
      </c>
      <c r="AO944" s="12">
        <v>0.04</v>
      </c>
      <c r="AP944" s="37"/>
      <c r="AR944" s="37"/>
      <c r="AT944" s="37"/>
      <c r="AV944" s="37"/>
      <c r="AX944" s="37"/>
      <c r="BB944" s="12">
        <v>1100</v>
      </c>
      <c r="BG944" s="12">
        <v>13246</v>
      </c>
      <c r="BI944" s="12">
        <v>2225</v>
      </c>
      <c r="BS944" s="12">
        <v>0</v>
      </c>
      <c r="BY944" s="12">
        <v>0</v>
      </c>
      <c r="CC944" s="12">
        <v>0</v>
      </c>
      <c r="CG944" s="12" t="s">
        <v>980</v>
      </c>
      <c r="CH944" s="12">
        <v>26.234000000000002</v>
      </c>
      <c r="CI944" s="12" t="s">
        <v>1243</v>
      </c>
      <c r="CJ944" s="12"/>
      <c r="CK944" s="12" t="s">
        <v>1134</v>
      </c>
      <c r="CL944" s="37">
        <v>1359823735</v>
      </c>
      <c r="CN944" s="12" t="s">
        <v>1506</v>
      </c>
      <c r="CS944" s="12"/>
      <c r="CT944" s="36" t="str">
        <f t="shared" si="14"/>
        <v>1bn - 50bn</v>
      </c>
      <c r="CU944" s="36" t="str">
        <f>VLOOKUP(CK944,Mapping!B:C,2,FALSE)</f>
        <v>Middle East</v>
      </c>
    </row>
    <row r="945" spans="1:99" ht="16" customHeight="1" x14ac:dyDescent="0.35">
      <c r="A945" s="12" t="s">
        <v>2012</v>
      </c>
      <c r="B945" s="12" t="s">
        <v>925</v>
      </c>
      <c r="E945" s="37">
        <v>277305</v>
      </c>
      <c r="G945" s="37" t="s">
        <v>1505</v>
      </c>
      <c r="I945" s="37"/>
      <c r="K945" s="37"/>
      <c r="M945" s="37"/>
      <c r="O945" s="37"/>
      <c r="R945" s="37"/>
      <c r="T945" s="37"/>
      <c r="V945" s="37"/>
      <c r="X945" s="37"/>
      <c r="Z945" s="37"/>
      <c r="AB945" s="37"/>
      <c r="AD945" s="37"/>
      <c r="AF945" s="37"/>
      <c r="AH945" s="37"/>
      <c r="AN945" s="37">
        <v>277305</v>
      </c>
      <c r="AO945" s="12">
        <v>1.27</v>
      </c>
      <c r="AP945" s="37"/>
      <c r="AR945" s="37"/>
      <c r="AT945" s="37"/>
      <c r="AV945" s="37"/>
      <c r="AX945" s="37"/>
      <c r="BI945" s="12">
        <v>1750</v>
      </c>
      <c r="BY945" s="12">
        <v>0</v>
      </c>
      <c r="CG945" s="12"/>
      <c r="CH945" s="12">
        <v>11.93</v>
      </c>
      <c r="CI945" s="12" t="s">
        <v>2013</v>
      </c>
      <c r="CJ945" s="12"/>
      <c r="CK945" s="12" t="s">
        <v>1173</v>
      </c>
      <c r="CL945" s="37">
        <v>21815613</v>
      </c>
      <c r="CN945" s="12" t="s">
        <v>1506</v>
      </c>
      <c r="CS945" s="12"/>
      <c r="CT945" s="36" t="str">
        <f t="shared" si="14"/>
        <v>500mn</v>
      </c>
      <c r="CU945" s="36" t="str">
        <f>VLOOKUP(CK945,Mapping!B:C,2,FALSE)</f>
        <v>EU</v>
      </c>
    </row>
    <row r="946" spans="1:99" ht="16" customHeight="1" x14ac:dyDescent="0.35">
      <c r="A946" s="12" t="s">
        <v>2014</v>
      </c>
      <c r="B946" s="12" t="s">
        <v>925</v>
      </c>
      <c r="E946" s="37">
        <v>51388877</v>
      </c>
      <c r="G946" s="37" t="s">
        <v>1505</v>
      </c>
      <c r="I946" s="37"/>
      <c r="K946" s="37"/>
      <c r="M946" s="37"/>
      <c r="O946" s="37"/>
      <c r="R946" s="37"/>
      <c r="T946" s="37"/>
      <c r="V946" s="37"/>
      <c r="X946" s="37">
        <v>51388877</v>
      </c>
      <c r="Y946" s="12">
        <v>7.17</v>
      </c>
      <c r="Z946" s="37"/>
      <c r="AB946" s="37"/>
      <c r="AD946" s="37"/>
      <c r="AF946" s="37"/>
      <c r="AH946" s="37"/>
      <c r="AN946" s="37"/>
      <c r="AP946" s="37"/>
      <c r="AR946" s="37"/>
      <c r="AT946" s="37"/>
      <c r="AV946" s="37"/>
      <c r="AX946" s="37"/>
      <c r="BA946" s="12">
        <v>502925</v>
      </c>
      <c r="BZ946" s="12">
        <v>0.01</v>
      </c>
      <c r="CG946" s="12" t="s">
        <v>976</v>
      </c>
      <c r="CH946" s="12">
        <v>255.297</v>
      </c>
      <c r="CI946" s="12" t="s">
        <v>950</v>
      </c>
      <c r="CJ946" s="12"/>
      <c r="CK946" s="12" t="s">
        <v>951</v>
      </c>
      <c r="CL946" s="37">
        <v>716280357</v>
      </c>
      <c r="CN946" s="12" t="s">
        <v>1513</v>
      </c>
      <c r="CS946" s="12"/>
      <c r="CT946" s="36" t="str">
        <f t="shared" si="14"/>
        <v>500mn - 1bn</v>
      </c>
      <c r="CU946" s="36" t="str">
        <f>VLOOKUP(CK946,Mapping!B:C,2,FALSE)</f>
        <v>HK</v>
      </c>
    </row>
    <row r="947" spans="1:99" ht="16" customHeight="1" x14ac:dyDescent="0.35">
      <c r="A947" s="12" t="s">
        <v>2015</v>
      </c>
      <c r="B947" s="12" t="s">
        <v>925</v>
      </c>
      <c r="E947" s="37">
        <v>50524</v>
      </c>
      <c r="G947" s="37" t="s">
        <v>1505</v>
      </c>
      <c r="I947" s="37"/>
      <c r="K947" s="37"/>
      <c r="M947" s="37"/>
      <c r="O947" s="37"/>
      <c r="R947" s="37"/>
      <c r="T947" s="37"/>
      <c r="V947" s="37"/>
      <c r="X947" s="37"/>
      <c r="Z947" s="37"/>
      <c r="AB947" s="37"/>
      <c r="AD947" s="37"/>
      <c r="AF947" s="37"/>
      <c r="AH947" s="37"/>
      <c r="AN947" s="37">
        <v>50524</v>
      </c>
      <c r="AO947" s="12">
        <v>1.45</v>
      </c>
      <c r="AP947" s="37"/>
      <c r="AR947" s="37"/>
      <c r="AT947" s="37"/>
      <c r="AV947" s="37"/>
      <c r="AX947" s="37"/>
      <c r="BI947" s="12">
        <v>300</v>
      </c>
      <c r="BY947" s="12">
        <v>0</v>
      </c>
      <c r="CG947" s="12" t="s">
        <v>940</v>
      </c>
      <c r="CH947" s="12">
        <v>35.747999999999998</v>
      </c>
      <c r="CI947" s="12" t="s">
        <v>1188</v>
      </c>
      <c r="CJ947" s="12"/>
      <c r="CK947" s="12" t="s">
        <v>1010</v>
      </c>
      <c r="CL947" s="37">
        <v>3426716</v>
      </c>
      <c r="CN947" s="12" t="s">
        <v>1506</v>
      </c>
      <c r="CS947" s="12"/>
      <c r="CT947" s="36" t="str">
        <f t="shared" si="14"/>
        <v>500mn</v>
      </c>
      <c r="CU947" s="36" t="str">
        <f>VLOOKUP(CK947,Mapping!B:C,2,FALSE)</f>
        <v>Africa</v>
      </c>
    </row>
    <row r="948" spans="1:99" ht="16" customHeight="1" x14ac:dyDescent="0.35">
      <c r="A948" s="12" t="s">
        <v>2016</v>
      </c>
      <c r="B948" s="12" t="s">
        <v>925</v>
      </c>
      <c r="E948" s="37">
        <v>21531834</v>
      </c>
      <c r="G948" s="37" t="s">
        <v>1505</v>
      </c>
      <c r="I948" s="37"/>
      <c r="K948" s="37">
        <v>10512877</v>
      </c>
      <c r="L948" s="12">
        <v>1.08</v>
      </c>
      <c r="M948" s="37">
        <v>1281422</v>
      </c>
      <c r="N948" s="12">
        <v>0.13</v>
      </c>
      <c r="O948" s="37"/>
      <c r="R948" s="37">
        <v>529</v>
      </c>
      <c r="S948" s="12">
        <v>0</v>
      </c>
      <c r="T948" s="37"/>
      <c r="V948" s="37"/>
      <c r="X948" s="37"/>
      <c r="Z948" s="37">
        <v>71980</v>
      </c>
      <c r="AA948" s="12">
        <v>0.01</v>
      </c>
      <c r="AB948" s="37">
        <v>2330</v>
      </c>
      <c r="AC948" s="12">
        <v>0</v>
      </c>
      <c r="AD948" s="37">
        <v>134754</v>
      </c>
      <c r="AE948" s="12">
        <v>0.01</v>
      </c>
      <c r="AF948" s="37"/>
      <c r="AH948" s="37"/>
      <c r="AJ948" s="12">
        <v>157</v>
      </c>
      <c r="AN948" s="37">
        <v>9527942</v>
      </c>
      <c r="AO948" s="12">
        <v>0.98</v>
      </c>
      <c r="AP948" s="37"/>
      <c r="AR948" s="37"/>
      <c r="AT948" s="37"/>
      <c r="AV948" s="37"/>
      <c r="AX948" s="37"/>
      <c r="AZ948" s="12">
        <v>50</v>
      </c>
      <c r="BB948" s="12">
        <v>10153</v>
      </c>
      <c r="BC948" s="12">
        <v>2374</v>
      </c>
      <c r="BG948" s="12">
        <v>170200</v>
      </c>
      <c r="BI948" s="12">
        <v>56575</v>
      </c>
      <c r="BJ948" s="12">
        <v>1065</v>
      </c>
      <c r="BR948" s="12">
        <v>0</v>
      </c>
      <c r="BS948" s="12">
        <v>0</v>
      </c>
      <c r="BX948" s="12">
        <v>0</v>
      </c>
      <c r="BY948" s="12">
        <v>0.01</v>
      </c>
      <c r="CB948" s="12">
        <v>0</v>
      </c>
      <c r="CC948" s="12">
        <v>0</v>
      </c>
      <c r="CD948" s="12">
        <v>0</v>
      </c>
      <c r="CG948" s="12" t="s">
        <v>940</v>
      </c>
      <c r="CH948" s="12">
        <v>22.422000000000001</v>
      </c>
      <c r="CI948" s="12" t="s">
        <v>2017</v>
      </c>
      <c r="CJ948" s="12"/>
      <c r="CK948" s="12" t="s">
        <v>1010</v>
      </c>
      <c r="CL948" s="37">
        <v>976524967</v>
      </c>
      <c r="CN948" s="12" t="s">
        <v>1506</v>
      </c>
      <c r="CS948" s="12"/>
      <c r="CT948" s="36" t="str">
        <f t="shared" si="14"/>
        <v>500mn - 1bn</v>
      </c>
      <c r="CU948" s="36" t="str">
        <f>VLOOKUP(CK948,Mapping!B:C,2,FALSE)</f>
        <v>Africa</v>
      </c>
    </row>
    <row r="949" spans="1:99" ht="16" customHeight="1" x14ac:dyDescent="0.35">
      <c r="A949" s="12" t="s">
        <v>2018</v>
      </c>
      <c r="B949" s="12" t="s">
        <v>925</v>
      </c>
      <c r="E949" s="37">
        <v>3030784</v>
      </c>
      <c r="G949" s="37" t="s">
        <v>1505</v>
      </c>
      <c r="I949" s="37"/>
      <c r="K949" s="37"/>
      <c r="M949" s="37">
        <v>68376</v>
      </c>
      <c r="N949" s="12">
        <v>0.01</v>
      </c>
      <c r="O949" s="37"/>
      <c r="Q949" s="12">
        <v>30</v>
      </c>
      <c r="R949" s="37"/>
      <c r="T949" s="37"/>
      <c r="V949" s="37"/>
      <c r="X949" s="37"/>
      <c r="Z949" s="37"/>
      <c r="AB949" s="37"/>
      <c r="AD949" s="37"/>
      <c r="AF949" s="37"/>
      <c r="AH949" s="37">
        <v>3788</v>
      </c>
      <c r="AI949" s="12">
        <v>0</v>
      </c>
      <c r="AN949" s="37">
        <v>2703025</v>
      </c>
      <c r="AO949" s="12">
        <v>0.22</v>
      </c>
      <c r="AP949" s="37">
        <v>255595</v>
      </c>
      <c r="AQ949" s="12">
        <v>0.02</v>
      </c>
      <c r="AR949" s="37"/>
      <c r="AT949" s="37"/>
      <c r="AV949" s="37"/>
      <c r="AX949" s="37"/>
      <c r="BB949" s="12">
        <v>545</v>
      </c>
      <c r="BH949" s="12">
        <v>1107</v>
      </c>
      <c r="BI949" s="12">
        <v>16050</v>
      </c>
      <c r="BQ949" s="12">
        <v>0</v>
      </c>
      <c r="BV949" s="12">
        <v>0</v>
      </c>
      <c r="BY949" s="12">
        <v>0</v>
      </c>
      <c r="CC949" s="12">
        <v>0</v>
      </c>
      <c r="CG949" s="12" t="s">
        <v>929</v>
      </c>
      <c r="CH949" s="12">
        <v>11.775</v>
      </c>
      <c r="CI949" s="12" t="s">
        <v>1714</v>
      </c>
      <c r="CJ949" s="12" t="s">
        <v>1118</v>
      </c>
      <c r="CK949" s="12" t="s">
        <v>932</v>
      </c>
      <c r="CL949" s="37">
        <v>1198340193</v>
      </c>
      <c r="CN949" s="12" t="s">
        <v>1509</v>
      </c>
      <c r="CS949" s="12"/>
      <c r="CT949" s="36" t="str">
        <f t="shared" si="14"/>
        <v>1bn - 50bn</v>
      </c>
      <c r="CU949" s="36" t="str">
        <f>VLOOKUP(CK949,Mapping!B:C,2,FALSE)</f>
        <v>US/CA</v>
      </c>
    </row>
    <row r="950" spans="1:99" ht="16" customHeight="1" x14ac:dyDescent="0.35">
      <c r="A950" s="12" t="s">
        <v>2019</v>
      </c>
      <c r="B950" s="12" t="s">
        <v>925</v>
      </c>
      <c r="E950" s="37">
        <v>1219747</v>
      </c>
      <c r="G950" s="37" t="s">
        <v>1505</v>
      </c>
      <c r="I950" s="37"/>
      <c r="K950" s="37"/>
      <c r="M950" s="37">
        <v>322683</v>
      </c>
      <c r="N950" s="12">
        <v>0.1</v>
      </c>
      <c r="O950" s="37"/>
      <c r="R950" s="37"/>
      <c r="T950" s="37"/>
      <c r="V950" s="37"/>
      <c r="X950" s="37"/>
      <c r="Z950" s="37">
        <v>219202</v>
      </c>
      <c r="AA950" s="12">
        <v>7.0000000000000007E-2</v>
      </c>
      <c r="AB950" s="37"/>
      <c r="AD950" s="37"/>
      <c r="AF950" s="37"/>
      <c r="AH950" s="37"/>
      <c r="AN950" s="37">
        <v>677862</v>
      </c>
      <c r="AO950" s="12">
        <v>0.2</v>
      </c>
      <c r="AP950" s="37"/>
      <c r="AR950" s="37"/>
      <c r="AT950" s="37"/>
      <c r="AV950" s="37"/>
      <c r="AX950" s="37"/>
      <c r="BB950" s="12">
        <v>2572</v>
      </c>
      <c r="BC950" s="12">
        <v>7413</v>
      </c>
      <c r="BI950" s="12">
        <v>4025</v>
      </c>
      <c r="BY950" s="12">
        <v>0</v>
      </c>
      <c r="CC950" s="12">
        <v>0</v>
      </c>
      <c r="CD950" s="12">
        <v>0</v>
      </c>
      <c r="CG950" s="12" t="s">
        <v>934</v>
      </c>
      <c r="CH950" s="12">
        <v>17.600999999999999</v>
      </c>
      <c r="CI950" s="12" t="s">
        <v>1020</v>
      </c>
      <c r="CJ950" s="12" t="s">
        <v>1021</v>
      </c>
      <c r="CK950" s="12" t="s">
        <v>932</v>
      </c>
      <c r="CL950" s="37">
        <v>329513493</v>
      </c>
      <c r="CN950" s="12" t="s">
        <v>1514</v>
      </c>
      <c r="CS950" s="12"/>
      <c r="CT950" s="36" t="str">
        <f t="shared" si="14"/>
        <v>500mn</v>
      </c>
      <c r="CU950" s="36" t="str">
        <f>VLOOKUP(CK950,Mapping!B:C,2,FALSE)</f>
        <v>US/CA</v>
      </c>
    </row>
    <row r="951" spans="1:99" ht="16" customHeight="1" x14ac:dyDescent="0.35">
      <c r="A951" s="12" t="s">
        <v>2020</v>
      </c>
      <c r="B951" s="12" t="s">
        <v>925</v>
      </c>
      <c r="E951" s="37">
        <v>1174679</v>
      </c>
      <c r="G951" s="37" t="s">
        <v>1505</v>
      </c>
      <c r="I951" s="37"/>
      <c r="K951" s="37"/>
      <c r="M951" s="37"/>
      <c r="O951" s="37"/>
      <c r="R951" s="37"/>
      <c r="T951" s="37"/>
      <c r="V951" s="37"/>
      <c r="X951" s="37"/>
      <c r="Z951" s="37"/>
      <c r="AB951" s="37"/>
      <c r="AD951" s="37"/>
      <c r="AF951" s="37"/>
      <c r="AH951" s="37"/>
      <c r="AN951" s="37">
        <v>1174679</v>
      </c>
      <c r="AO951" s="12">
        <v>0.05</v>
      </c>
      <c r="AP951" s="37"/>
      <c r="AR951" s="37"/>
      <c r="AT951" s="37"/>
      <c r="AV951" s="37"/>
      <c r="AX951" s="37"/>
      <c r="BI951" s="12">
        <v>6975</v>
      </c>
      <c r="BY951" s="12">
        <v>0</v>
      </c>
      <c r="CG951" s="12" t="s">
        <v>1058</v>
      </c>
      <c r="CH951" s="12">
        <v>60.145000000000003</v>
      </c>
      <c r="CI951" s="12" t="s">
        <v>1290</v>
      </c>
      <c r="CJ951" s="12" t="s">
        <v>1114</v>
      </c>
      <c r="CK951" s="12" t="s">
        <v>932</v>
      </c>
      <c r="CL951" s="37">
        <v>2272691040</v>
      </c>
      <c r="CN951" s="12" t="s">
        <v>1506</v>
      </c>
      <c r="CS951" s="12"/>
      <c r="CT951" s="36" t="str">
        <f t="shared" si="14"/>
        <v>1bn - 50bn</v>
      </c>
      <c r="CU951" s="36" t="str">
        <f>VLOOKUP(CK951,Mapping!B:C,2,FALSE)</f>
        <v>US/CA</v>
      </c>
    </row>
    <row r="952" spans="1:99" ht="16" customHeight="1" x14ac:dyDescent="0.35">
      <c r="A952" s="12" t="s">
        <v>2021</v>
      </c>
      <c r="B952" s="12" t="s">
        <v>925</v>
      </c>
      <c r="E952" s="37">
        <v>324789</v>
      </c>
      <c r="G952" s="37" t="s">
        <v>1505</v>
      </c>
      <c r="I952" s="37"/>
      <c r="K952" s="37"/>
      <c r="M952" s="37"/>
      <c r="O952" s="37"/>
      <c r="R952" s="37"/>
      <c r="T952" s="37"/>
      <c r="V952" s="37"/>
      <c r="X952" s="37"/>
      <c r="Z952" s="37"/>
      <c r="AB952" s="37"/>
      <c r="AD952" s="37"/>
      <c r="AF952" s="37"/>
      <c r="AH952" s="37"/>
      <c r="AN952" s="37"/>
      <c r="AP952" s="37"/>
      <c r="AR952" s="37"/>
      <c r="AT952" s="37">
        <v>324789</v>
      </c>
      <c r="AU952" s="12">
        <v>0.28999999999999998</v>
      </c>
      <c r="AV952" s="37"/>
      <c r="AX952" s="37"/>
      <c r="BD952" s="12">
        <v>30468</v>
      </c>
      <c r="CF952" s="12">
        <v>0.03</v>
      </c>
      <c r="CG952" s="12" t="s">
        <v>929</v>
      </c>
      <c r="CH952" s="12">
        <v>70.775000000000006</v>
      </c>
      <c r="CI952" s="12" t="s">
        <v>2022</v>
      </c>
      <c r="CJ952" s="12" t="s">
        <v>1111</v>
      </c>
      <c r="CK952" s="12" t="s">
        <v>932</v>
      </c>
      <c r="CL952" s="37">
        <v>113058204</v>
      </c>
      <c r="CN952" s="12" t="s">
        <v>1514</v>
      </c>
      <c r="CS952" s="12"/>
      <c r="CT952" s="36" t="str">
        <f t="shared" si="14"/>
        <v>500mn</v>
      </c>
      <c r="CU952" s="36" t="str">
        <f>VLOOKUP(CK952,Mapping!B:C,2,FALSE)</f>
        <v>US/CA</v>
      </c>
    </row>
    <row r="953" spans="1:99" ht="16" customHeight="1" x14ac:dyDescent="0.35">
      <c r="A953" s="12" t="s">
        <v>2023</v>
      </c>
      <c r="B953" s="12" t="s">
        <v>925</v>
      </c>
      <c r="E953" s="37">
        <v>513498</v>
      </c>
      <c r="G953" s="37" t="s">
        <v>1505</v>
      </c>
      <c r="I953" s="37"/>
      <c r="K953" s="37"/>
      <c r="M953" s="37"/>
      <c r="O953" s="37"/>
      <c r="R953" s="37"/>
      <c r="T953" s="37"/>
      <c r="V953" s="37"/>
      <c r="X953" s="37"/>
      <c r="Z953" s="37"/>
      <c r="AB953" s="37"/>
      <c r="AD953" s="37"/>
      <c r="AF953" s="37"/>
      <c r="AH953" s="37"/>
      <c r="AN953" s="37">
        <v>513498</v>
      </c>
      <c r="AO953" s="12">
        <v>0.31</v>
      </c>
      <c r="AP953" s="37"/>
      <c r="AR953" s="37"/>
      <c r="AT953" s="37"/>
      <c r="AV953" s="37"/>
      <c r="AX953" s="37"/>
      <c r="BI953" s="12">
        <v>3050</v>
      </c>
      <c r="BY953" s="12">
        <v>0</v>
      </c>
      <c r="CG953" s="12" t="s">
        <v>959</v>
      </c>
      <c r="CH953" s="12">
        <v>59.551000000000002</v>
      </c>
      <c r="CI953" s="12" t="s">
        <v>2024</v>
      </c>
      <c r="CJ953" s="12"/>
      <c r="CK953" s="12" t="s">
        <v>2025</v>
      </c>
      <c r="CL953" s="37">
        <v>167050060</v>
      </c>
      <c r="CN953" s="12" t="s">
        <v>1506</v>
      </c>
      <c r="CS953" s="12"/>
      <c r="CT953" s="36" t="str">
        <f t="shared" si="14"/>
        <v>500mn</v>
      </c>
      <c r="CU953" s="36" t="str">
        <f>VLOOKUP(CK953,Mapping!B:C,2,FALSE)</f>
        <v>EU</v>
      </c>
    </row>
    <row r="954" spans="1:99" ht="16" customHeight="1" x14ac:dyDescent="0.35">
      <c r="A954" s="12" t="s">
        <v>2026</v>
      </c>
      <c r="B954" s="12" t="s">
        <v>925</v>
      </c>
      <c r="E954" s="37">
        <v>58142171</v>
      </c>
      <c r="G954" s="37" t="s">
        <v>1505</v>
      </c>
      <c r="I954" s="37"/>
      <c r="K954" s="37"/>
      <c r="M954" s="37"/>
      <c r="O954" s="37"/>
      <c r="Q954" s="12">
        <v>101030</v>
      </c>
      <c r="R954" s="37"/>
      <c r="T954" s="37"/>
      <c r="V954" s="37"/>
      <c r="X954" s="37"/>
      <c r="Z954" s="37"/>
      <c r="AB954" s="37"/>
      <c r="AD954" s="37"/>
      <c r="AF954" s="37"/>
      <c r="AH954" s="37">
        <v>12758068</v>
      </c>
      <c r="AI954" s="12">
        <v>7.0000000000000007E-2</v>
      </c>
      <c r="AN954" s="37">
        <v>29943796</v>
      </c>
      <c r="AO954" s="12">
        <v>0.17</v>
      </c>
      <c r="AP954" s="37">
        <v>15440307</v>
      </c>
      <c r="AQ954" s="12">
        <v>0.09</v>
      </c>
      <c r="AR954" s="37"/>
      <c r="AT954" s="37"/>
      <c r="AV954" s="37"/>
      <c r="AX954" s="37"/>
      <c r="BH954" s="12">
        <v>66873</v>
      </c>
      <c r="BI954" s="12">
        <v>177800</v>
      </c>
      <c r="BQ954" s="12">
        <v>0.02</v>
      </c>
      <c r="BV954" s="12">
        <v>0.06</v>
      </c>
      <c r="BY954" s="12">
        <v>0.02</v>
      </c>
      <c r="CG954" s="12" t="s">
        <v>929</v>
      </c>
      <c r="CH954" s="12">
        <v>40.996000000000002</v>
      </c>
      <c r="CI954" s="12" t="s">
        <v>2027</v>
      </c>
      <c r="CJ954" s="12"/>
      <c r="CK954" s="12" t="s">
        <v>1027</v>
      </c>
      <c r="CL954" s="37">
        <v>19953348931</v>
      </c>
      <c r="CN954" s="12" t="s">
        <v>1520</v>
      </c>
      <c r="CS954" s="12"/>
      <c r="CT954" s="36" t="str">
        <f t="shared" si="14"/>
        <v>1bn - 50bn</v>
      </c>
      <c r="CU954" s="36" t="str">
        <f>VLOOKUP(CK954,Mapping!B:C,2,FALSE)</f>
        <v>EU</v>
      </c>
    </row>
    <row r="955" spans="1:99" ht="16" customHeight="1" x14ac:dyDescent="0.35">
      <c r="A955" s="12" t="s">
        <v>2028</v>
      </c>
      <c r="B955" s="12" t="s">
        <v>925</v>
      </c>
      <c r="E955" s="37">
        <v>1274569</v>
      </c>
      <c r="G955" s="37" t="s">
        <v>1505</v>
      </c>
      <c r="I955" s="37"/>
      <c r="K955" s="37"/>
      <c r="M955" s="37"/>
      <c r="O955" s="37"/>
      <c r="R955" s="37"/>
      <c r="T955" s="37"/>
      <c r="V955" s="37"/>
      <c r="X955" s="37"/>
      <c r="Z955" s="37"/>
      <c r="AB955" s="37"/>
      <c r="AD955" s="37"/>
      <c r="AF955" s="37"/>
      <c r="AH955" s="37"/>
      <c r="AN955" s="37">
        <v>1274569</v>
      </c>
      <c r="AO955" s="12">
        <v>1.84</v>
      </c>
      <c r="AP955" s="37"/>
      <c r="AR955" s="37"/>
      <c r="AT955" s="37"/>
      <c r="AV955" s="37"/>
      <c r="AX955" s="37"/>
      <c r="BI955" s="12">
        <v>5950</v>
      </c>
      <c r="BY955" s="12">
        <v>0</v>
      </c>
      <c r="CG955" s="12" t="s">
        <v>929</v>
      </c>
      <c r="CH955" s="12">
        <v>36.811</v>
      </c>
      <c r="CI955" s="12"/>
      <c r="CJ955" s="12"/>
      <c r="CK955" s="12" t="s">
        <v>1064</v>
      </c>
      <c r="CL955" s="37">
        <v>69207687</v>
      </c>
      <c r="CN955" s="12" t="s">
        <v>1506</v>
      </c>
      <c r="CS955" s="12"/>
      <c r="CT955" s="36" t="str">
        <f t="shared" si="14"/>
        <v>500mn</v>
      </c>
      <c r="CU955" s="36" t="str">
        <f>VLOOKUP(CK955,Mapping!B:C,2,FALSE)</f>
        <v>EU</v>
      </c>
    </row>
    <row r="956" spans="1:99" ht="16" customHeight="1" x14ac:dyDescent="0.35">
      <c r="A956" s="12" t="s">
        <v>2029</v>
      </c>
      <c r="B956" s="12" t="s">
        <v>925</v>
      </c>
      <c r="E956" s="37">
        <v>131506</v>
      </c>
      <c r="G956" s="37" t="s">
        <v>1505</v>
      </c>
      <c r="I956" s="37"/>
      <c r="K956" s="37"/>
      <c r="M956" s="37">
        <v>1004</v>
      </c>
      <c r="N956" s="12">
        <v>0</v>
      </c>
      <c r="O956" s="37"/>
      <c r="Q956" s="12">
        <v>600</v>
      </c>
      <c r="R956" s="37"/>
      <c r="T956" s="37"/>
      <c r="V956" s="37"/>
      <c r="X956" s="37"/>
      <c r="Z956" s="37"/>
      <c r="AB956" s="37"/>
      <c r="AD956" s="37"/>
      <c r="AF956" s="37"/>
      <c r="AH956" s="37">
        <v>75768</v>
      </c>
      <c r="AI956" s="12">
        <v>0.02</v>
      </c>
      <c r="AN956" s="37">
        <v>54734</v>
      </c>
      <c r="AO956" s="12">
        <v>0.02</v>
      </c>
      <c r="AP956" s="37"/>
      <c r="AR956" s="37"/>
      <c r="AT956" s="37"/>
      <c r="AV956" s="37"/>
      <c r="AX956" s="37"/>
      <c r="BB956" s="12">
        <v>8</v>
      </c>
      <c r="BI956" s="12">
        <v>325</v>
      </c>
      <c r="BQ956" s="12">
        <v>0</v>
      </c>
      <c r="BY956" s="12">
        <v>0</v>
      </c>
      <c r="CC956" s="12">
        <v>0</v>
      </c>
      <c r="CG956" s="12" t="s">
        <v>996</v>
      </c>
      <c r="CH956" s="12">
        <v>58.317</v>
      </c>
      <c r="CI956" s="12" t="s">
        <v>1781</v>
      </c>
      <c r="CJ956" s="12" t="s">
        <v>931</v>
      </c>
      <c r="CK956" s="12" t="s">
        <v>932</v>
      </c>
      <c r="CL956" s="37">
        <v>364719735</v>
      </c>
      <c r="CN956" s="12" t="s">
        <v>1506</v>
      </c>
      <c r="CS956" s="12"/>
      <c r="CT956" s="36" t="str">
        <f t="shared" si="14"/>
        <v>500mn</v>
      </c>
      <c r="CU956" s="36" t="str">
        <f>VLOOKUP(CK956,Mapping!B:C,2,FALSE)</f>
        <v>US/CA</v>
      </c>
    </row>
    <row r="957" spans="1:99" ht="16" customHeight="1" x14ac:dyDescent="0.35">
      <c r="A957" s="12" t="s">
        <v>2030</v>
      </c>
      <c r="B957" s="12" t="s">
        <v>925</v>
      </c>
      <c r="E957" s="37">
        <v>4890336</v>
      </c>
      <c r="G957" s="37" t="s">
        <v>1505</v>
      </c>
      <c r="I957" s="37"/>
      <c r="K957" s="37"/>
      <c r="M957" s="37">
        <v>3804073</v>
      </c>
      <c r="N957" s="12">
        <v>0.21</v>
      </c>
      <c r="O957" s="37"/>
      <c r="R957" s="37"/>
      <c r="T957" s="37"/>
      <c r="V957" s="37"/>
      <c r="X957" s="37"/>
      <c r="Z957" s="37"/>
      <c r="AB957" s="37"/>
      <c r="AD957" s="37"/>
      <c r="AF957" s="37"/>
      <c r="AH957" s="37"/>
      <c r="AN957" s="37">
        <v>1086263</v>
      </c>
      <c r="AO957" s="12">
        <v>0.06</v>
      </c>
      <c r="AP957" s="37"/>
      <c r="AR957" s="37"/>
      <c r="AT957" s="37"/>
      <c r="AV957" s="37"/>
      <c r="AX957" s="37"/>
      <c r="BB957" s="12">
        <v>30321</v>
      </c>
      <c r="BI957" s="12">
        <v>6450</v>
      </c>
      <c r="BY957" s="12">
        <v>0</v>
      </c>
      <c r="CC957" s="12">
        <v>0</v>
      </c>
      <c r="CG957" s="12" t="s">
        <v>934</v>
      </c>
      <c r="CH957" s="12">
        <v>22.507999999999999</v>
      </c>
      <c r="CI957" s="12" t="s">
        <v>1193</v>
      </c>
      <c r="CJ957" s="12" t="s">
        <v>931</v>
      </c>
      <c r="CK957" s="12" t="s">
        <v>932</v>
      </c>
      <c r="CL957" s="37">
        <v>1837791415</v>
      </c>
      <c r="CN957" s="12" t="s">
        <v>1509</v>
      </c>
      <c r="CS957" s="12"/>
      <c r="CT957" s="36" t="str">
        <f t="shared" si="14"/>
        <v>1bn - 50bn</v>
      </c>
      <c r="CU957" s="36" t="str">
        <f>VLOOKUP(CK957,Mapping!B:C,2,FALSE)</f>
        <v>US/CA</v>
      </c>
    </row>
    <row r="958" spans="1:99" ht="16" customHeight="1" x14ac:dyDescent="0.35">
      <c r="A958" s="12" t="s">
        <v>2031</v>
      </c>
      <c r="B958" s="12" t="s">
        <v>925</v>
      </c>
      <c r="E958" s="37">
        <v>219872</v>
      </c>
      <c r="G958" s="37" t="s">
        <v>1505</v>
      </c>
      <c r="I958" s="37"/>
      <c r="K958" s="37"/>
      <c r="M958" s="37">
        <v>209267</v>
      </c>
      <c r="N958" s="12">
        <v>0.22</v>
      </c>
      <c r="O958" s="37"/>
      <c r="Q958" s="12">
        <v>3</v>
      </c>
      <c r="R958" s="37"/>
      <c r="T958" s="37"/>
      <c r="V958" s="37"/>
      <c r="X958" s="37">
        <v>102</v>
      </c>
      <c r="Y958" s="12">
        <v>0</v>
      </c>
      <c r="Z958" s="37">
        <v>5914</v>
      </c>
      <c r="AA958" s="12">
        <v>0.01</v>
      </c>
      <c r="AB958" s="37"/>
      <c r="AD958" s="37"/>
      <c r="AF958" s="37"/>
      <c r="AH958" s="37">
        <v>379</v>
      </c>
      <c r="AI958" s="12">
        <v>0</v>
      </c>
      <c r="AN958" s="37">
        <v>4210</v>
      </c>
      <c r="AO958" s="12">
        <v>0</v>
      </c>
      <c r="AP958" s="37"/>
      <c r="AR958" s="37"/>
      <c r="AT958" s="37">
        <v>0</v>
      </c>
      <c r="AU958" s="12">
        <v>0</v>
      </c>
      <c r="AV958" s="37"/>
      <c r="AX958" s="37"/>
      <c r="BA958" s="12">
        <v>1</v>
      </c>
      <c r="BB958" s="12">
        <v>1668</v>
      </c>
      <c r="BC958" s="12">
        <v>200</v>
      </c>
      <c r="BD958" s="12">
        <v>0</v>
      </c>
      <c r="BI958" s="12">
        <v>25</v>
      </c>
      <c r="BQ958" s="12">
        <v>0</v>
      </c>
      <c r="BY958" s="12">
        <v>0</v>
      </c>
      <c r="BZ958" s="12">
        <v>0</v>
      </c>
      <c r="CC958" s="12">
        <v>0</v>
      </c>
      <c r="CD958" s="12">
        <v>0</v>
      </c>
      <c r="CF958" s="12">
        <v>0</v>
      </c>
      <c r="CG958" s="12" t="s">
        <v>934</v>
      </c>
      <c r="CH958" s="12">
        <v>47.816000000000003</v>
      </c>
      <c r="CI958" s="12" t="s">
        <v>2032</v>
      </c>
      <c r="CJ958" s="12" t="s">
        <v>966</v>
      </c>
      <c r="CK958" s="12" t="s">
        <v>932</v>
      </c>
      <c r="CL958" s="37">
        <v>94693889</v>
      </c>
      <c r="CN958" s="12" t="s">
        <v>1509</v>
      </c>
      <c r="CS958" s="12"/>
      <c r="CT958" s="36" t="str">
        <f t="shared" si="14"/>
        <v>500mn</v>
      </c>
      <c r="CU958" s="36" t="str">
        <f>VLOOKUP(CK958,Mapping!B:C,2,FALSE)</f>
        <v>US/CA</v>
      </c>
    </row>
    <row r="959" spans="1:99" ht="16" customHeight="1" x14ac:dyDescent="0.35">
      <c r="A959" s="12" t="s">
        <v>2033</v>
      </c>
      <c r="B959" s="12" t="s">
        <v>925</v>
      </c>
      <c r="E959" s="37">
        <v>2749339</v>
      </c>
      <c r="G959" s="37" t="s">
        <v>1505</v>
      </c>
      <c r="I959" s="37"/>
      <c r="K959" s="37"/>
      <c r="M959" s="37"/>
      <c r="O959" s="37"/>
      <c r="R959" s="37"/>
      <c r="T959" s="37"/>
      <c r="V959" s="37"/>
      <c r="X959" s="37"/>
      <c r="Z959" s="37"/>
      <c r="AB959" s="37"/>
      <c r="AD959" s="37"/>
      <c r="AF959" s="37"/>
      <c r="AH959" s="37"/>
      <c r="AN959" s="37">
        <v>2749339</v>
      </c>
      <c r="AO959" s="12">
        <v>0.45</v>
      </c>
      <c r="AP959" s="37"/>
      <c r="AR959" s="37"/>
      <c r="AT959" s="37"/>
      <c r="AV959" s="37"/>
      <c r="AX959" s="37"/>
      <c r="BI959" s="12">
        <v>16325</v>
      </c>
      <c r="BY959" s="12">
        <v>0</v>
      </c>
      <c r="CG959" s="12" t="s">
        <v>991</v>
      </c>
      <c r="CH959" s="12">
        <v>30.055</v>
      </c>
      <c r="CI959" s="12" t="s">
        <v>1549</v>
      </c>
      <c r="CJ959" s="12" t="s">
        <v>966</v>
      </c>
      <c r="CK959" s="12" t="s">
        <v>932</v>
      </c>
      <c r="CL959" s="37">
        <v>609050614</v>
      </c>
      <c r="CN959" s="12" t="s">
        <v>1533</v>
      </c>
      <c r="CS959" s="12"/>
      <c r="CT959" s="36" t="str">
        <f t="shared" si="14"/>
        <v>500mn - 1bn</v>
      </c>
      <c r="CU959" s="36" t="str">
        <f>VLOOKUP(CK959,Mapping!B:C,2,FALSE)</f>
        <v>US/CA</v>
      </c>
    </row>
    <row r="960" spans="1:99" ht="16" customHeight="1" x14ac:dyDescent="0.35">
      <c r="A960" s="12" t="s">
        <v>2034</v>
      </c>
      <c r="B960" s="12" t="s">
        <v>925</v>
      </c>
      <c r="E960" s="37">
        <v>53357063</v>
      </c>
      <c r="G960" s="37" t="s">
        <v>1505</v>
      </c>
      <c r="I960" s="37"/>
      <c r="K960" s="37"/>
      <c r="M960" s="37"/>
      <c r="O960" s="37"/>
      <c r="R960" s="37"/>
      <c r="T960" s="37"/>
      <c r="V960" s="37"/>
      <c r="X960" s="37"/>
      <c r="Z960" s="37"/>
      <c r="AB960" s="37"/>
      <c r="AD960" s="37"/>
      <c r="AF960" s="37"/>
      <c r="AH960" s="37"/>
      <c r="AN960" s="37"/>
      <c r="AP960" s="37">
        <v>53357063</v>
      </c>
      <c r="AQ960" s="12">
        <v>1</v>
      </c>
      <c r="AR960" s="37"/>
      <c r="AT960" s="37"/>
      <c r="AV960" s="37"/>
      <c r="AX960" s="37"/>
      <c r="BH960" s="12">
        <v>231093</v>
      </c>
      <c r="BV960" s="12">
        <v>0.2</v>
      </c>
      <c r="CG960" s="12" t="s">
        <v>934</v>
      </c>
      <c r="CH960" s="12">
        <v>71.706999999999994</v>
      </c>
      <c r="CI960" s="12" t="s">
        <v>2035</v>
      </c>
      <c r="CJ960" s="12" t="s">
        <v>1082</v>
      </c>
      <c r="CK960" s="12" t="s">
        <v>932</v>
      </c>
      <c r="CL960" s="37">
        <v>5336535994</v>
      </c>
      <c r="CN960" s="12" t="s">
        <v>1509</v>
      </c>
      <c r="CS960" s="12"/>
      <c r="CT960" s="36" t="str">
        <f t="shared" si="14"/>
        <v>1bn - 50bn</v>
      </c>
      <c r="CU960" s="36" t="str">
        <f>VLOOKUP(CK960,Mapping!B:C,2,FALSE)</f>
        <v>US/CA</v>
      </c>
    </row>
    <row r="961" spans="1:99" ht="16" customHeight="1" x14ac:dyDescent="0.35">
      <c r="A961" s="12" t="s">
        <v>2036</v>
      </c>
      <c r="B961" s="12" t="s">
        <v>925</v>
      </c>
      <c r="E961" s="37">
        <v>3587972</v>
      </c>
      <c r="G961" s="37" t="s">
        <v>1505</v>
      </c>
      <c r="I961" s="37"/>
      <c r="K961" s="37"/>
      <c r="M961" s="37">
        <v>125</v>
      </c>
      <c r="N961" s="12">
        <v>0</v>
      </c>
      <c r="O961" s="37"/>
      <c r="Q961" s="12">
        <v>11230</v>
      </c>
      <c r="R961" s="37"/>
      <c r="T961" s="37"/>
      <c r="V961" s="37"/>
      <c r="X961" s="37"/>
      <c r="Z961" s="37"/>
      <c r="AB961" s="37"/>
      <c r="AD961" s="37"/>
      <c r="AF961" s="37"/>
      <c r="AH961" s="37">
        <v>1418124</v>
      </c>
      <c r="AI961" s="12">
        <v>0.23</v>
      </c>
      <c r="AN961" s="37">
        <v>648389</v>
      </c>
      <c r="AO961" s="12">
        <v>0.1</v>
      </c>
      <c r="AP961" s="37">
        <v>1521334</v>
      </c>
      <c r="AQ961" s="12">
        <v>0.25</v>
      </c>
      <c r="AR961" s="37"/>
      <c r="AT961" s="37">
        <v>0</v>
      </c>
      <c r="AU961" s="12">
        <v>0</v>
      </c>
      <c r="AV961" s="37"/>
      <c r="AX961" s="37"/>
      <c r="BB961" s="12">
        <v>1</v>
      </c>
      <c r="BD961" s="12">
        <v>0</v>
      </c>
      <c r="BH961" s="12">
        <v>6589</v>
      </c>
      <c r="BI961" s="12">
        <v>3850</v>
      </c>
      <c r="BQ961" s="12">
        <v>0</v>
      </c>
      <c r="BV961" s="12">
        <v>0.01</v>
      </c>
      <c r="BY961" s="12">
        <v>0</v>
      </c>
      <c r="CC961" s="12">
        <v>0</v>
      </c>
      <c r="CF961" s="12">
        <v>0</v>
      </c>
      <c r="CG961" s="12" t="s">
        <v>929</v>
      </c>
      <c r="CH961" s="12">
        <v>51.033999999999999</v>
      </c>
      <c r="CI961" s="12" t="s">
        <v>1250</v>
      </c>
      <c r="CJ961" s="12" t="s">
        <v>946</v>
      </c>
      <c r="CK961" s="12" t="s">
        <v>932</v>
      </c>
      <c r="CL961" s="37">
        <v>617602180</v>
      </c>
      <c r="CN961" s="12" t="s">
        <v>1509</v>
      </c>
      <c r="CS961" s="12"/>
      <c r="CT961" s="36" t="str">
        <f t="shared" si="14"/>
        <v>500mn - 1bn</v>
      </c>
      <c r="CU961" s="36" t="str">
        <f>VLOOKUP(CK961,Mapping!B:C,2,FALSE)</f>
        <v>US/CA</v>
      </c>
    </row>
    <row r="962" spans="1:99" ht="16" customHeight="1" x14ac:dyDescent="0.35">
      <c r="A962" s="12" t="s">
        <v>2037</v>
      </c>
      <c r="B962" s="12" t="s">
        <v>925</v>
      </c>
      <c r="E962" s="37">
        <v>3536669</v>
      </c>
      <c r="G962" s="37" t="s">
        <v>1505</v>
      </c>
      <c r="I962" s="37"/>
      <c r="K962" s="37"/>
      <c r="M962" s="37"/>
      <c r="O962" s="37"/>
      <c r="R962" s="37"/>
      <c r="T962" s="37"/>
      <c r="V962" s="37"/>
      <c r="X962" s="37"/>
      <c r="Z962" s="37"/>
      <c r="AB962" s="37"/>
      <c r="AD962" s="37"/>
      <c r="AF962" s="37"/>
      <c r="AH962" s="37"/>
      <c r="AN962" s="37">
        <v>3536669</v>
      </c>
      <c r="AO962" s="12">
        <v>94.54</v>
      </c>
      <c r="AP962" s="37"/>
      <c r="AR962" s="37"/>
      <c r="AT962" s="37"/>
      <c r="AV962" s="37"/>
      <c r="AX962" s="37"/>
      <c r="BI962" s="12">
        <v>21000</v>
      </c>
      <c r="BY962" s="12">
        <v>0</v>
      </c>
      <c r="CG962" s="12" t="s">
        <v>2038</v>
      </c>
      <c r="CI962" s="12" t="s">
        <v>1192</v>
      </c>
      <c r="CJ962" s="12" t="s">
        <v>1140</v>
      </c>
      <c r="CK962" s="12" t="s">
        <v>932</v>
      </c>
      <c r="CL962" s="37">
        <v>3740820</v>
      </c>
      <c r="CN962" s="12" t="s">
        <v>2038</v>
      </c>
      <c r="CS962" s="12"/>
      <c r="CT962" s="36" t="str">
        <f t="shared" si="14"/>
        <v>500mn</v>
      </c>
      <c r="CU962" s="36" t="str">
        <f>VLOOKUP(CK962,Mapping!B:C,2,FALSE)</f>
        <v>US/CA</v>
      </c>
    </row>
    <row r="963" spans="1:99" ht="16" customHeight="1" x14ac:dyDescent="0.35">
      <c r="A963" s="12" t="s">
        <v>2039</v>
      </c>
      <c r="B963" s="12" t="s">
        <v>925</v>
      </c>
      <c r="E963" s="37">
        <v>0</v>
      </c>
      <c r="G963" s="37" t="s">
        <v>1505</v>
      </c>
      <c r="I963" s="37"/>
      <c r="K963" s="37"/>
      <c r="M963" s="37">
        <v>0</v>
      </c>
      <c r="N963" s="12">
        <v>0</v>
      </c>
      <c r="O963" s="37"/>
      <c r="R963" s="37"/>
      <c r="T963" s="37"/>
      <c r="V963" s="37"/>
      <c r="X963" s="37"/>
      <c r="Z963" s="37"/>
      <c r="AB963" s="37"/>
      <c r="AD963" s="37"/>
      <c r="AF963" s="37"/>
      <c r="AH963" s="37"/>
      <c r="AN963" s="37"/>
      <c r="AP963" s="37"/>
      <c r="AR963" s="37"/>
      <c r="AT963" s="37"/>
      <c r="AV963" s="37"/>
      <c r="AX963" s="37"/>
      <c r="BB963" s="12">
        <v>0</v>
      </c>
      <c r="CC963" s="12">
        <v>0</v>
      </c>
      <c r="CG963" s="12" t="s">
        <v>976</v>
      </c>
      <c r="CH963" s="12">
        <v>174.99100000000001</v>
      </c>
      <c r="CI963" s="12" t="s">
        <v>941</v>
      </c>
      <c r="CJ963" s="12" t="s">
        <v>941</v>
      </c>
      <c r="CK963" s="12" t="s">
        <v>932</v>
      </c>
      <c r="CL963" s="37">
        <v>1651630805</v>
      </c>
      <c r="CN963" s="12" t="s">
        <v>1513</v>
      </c>
      <c r="CS963" s="12"/>
      <c r="CT963" s="36" t="str">
        <f t="shared" ref="CT963:CT1026" si="15">IF(CL963&gt;100000000000, "100bn", IF(CL963&gt;50000000000, "50bn - 100bn",IF(CL963&gt;1000000000, "1bn - 50bn", IF(CL963&gt;500000000, "500mn - 1bn", "500mn"))))</f>
        <v>1bn - 50bn</v>
      </c>
      <c r="CU963" s="36" t="str">
        <f>VLOOKUP(CK963,Mapping!B:C,2,FALSE)</f>
        <v>US/CA</v>
      </c>
    </row>
    <row r="964" spans="1:99" ht="16" customHeight="1" x14ac:dyDescent="0.35">
      <c r="A964" s="12" t="s">
        <v>2040</v>
      </c>
      <c r="B964" s="12" t="s">
        <v>925</v>
      </c>
      <c r="E964" s="37">
        <v>273671</v>
      </c>
      <c r="G964" s="37" t="s">
        <v>1505</v>
      </c>
      <c r="I964" s="37"/>
      <c r="K964" s="37"/>
      <c r="M964" s="37"/>
      <c r="O964" s="37"/>
      <c r="R964" s="37"/>
      <c r="T964" s="37"/>
      <c r="V964" s="37"/>
      <c r="X964" s="37"/>
      <c r="Z964" s="37"/>
      <c r="AB964" s="37"/>
      <c r="AD964" s="37"/>
      <c r="AF964" s="37"/>
      <c r="AH964" s="37"/>
      <c r="AN964" s="37">
        <v>273671</v>
      </c>
      <c r="AO964" s="12">
        <v>0.31</v>
      </c>
      <c r="AP964" s="37"/>
      <c r="AR964" s="37"/>
      <c r="AT964" s="37"/>
      <c r="AV964" s="37"/>
      <c r="AX964" s="37"/>
      <c r="BI964" s="12">
        <v>1625</v>
      </c>
      <c r="BY964" s="12">
        <v>0</v>
      </c>
      <c r="CG964" s="12" t="s">
        <v>940</v>
      </c>
      <c r="CH964" s="12">
        <v>70.983000000000004</v>
      </c>
      <c r="CI964" s="12" t="s">
        <v>2041</v>
      </c>
      <c r="CJ964" s="12"/>
      <c r="CK964" s="12" t="s">
        <v>990</v>
      </c>
      <c r="CL964" s="37">
        <v>86948003</v>
      </c>
      <c r="CN964" s="12" t="s">
        <v>1506</v>
      </c>
      <c r="CS964" s="12"/>
      <c r="CT964" s="36" t="str">
        <f t="shared" si="15"/>
        <v>500mn</v>
      </c>
      <c r="CU964" s="36" t="str">
        <f>VLOOKUP(CK964,Mapping!B:C,2,FALSE)</f>
        <v>EU</v>
      </c>
    </row>
    <row r="965" spans="1:99" ht="16" customHeight="1" x14ac:dyDescent="0.35">
      <c r="A965" s="12" t="s">
        <v>2042</v>
      </c>
      <c r="B965" s="12" t="s">
        <v>925</v>
      </c>
      <c r="E965" s="37">
        <v>791629</v>
      </c>
      <c r="G965" s="37" t="s">
        <v>1505</v>
      </c>
      <c r="I965" s="37"/>
      <c r="K965" s="37"/>
      <c r="M965" s="37">
        <v>112098</v>
      </c>
      <c r="N965" s="12">
        <v>0.86</v>
      </c>
      <c r="O965" s="37"/>
      <c r="Q965" s="12">
        <v>1900</v>
      </c>
      <c r="R965" s="37"/>
      <c r="T965" s="37"/>
      <c r="V965" s="37"/>
      <c r="X965" s="37">
        <v>49940</v>
      </c>
      <c r="Y965" s="12">
        <v>0.38</v>
      </c>
      <c r="Z965" s="37">
        <v>181920</v>
      </c>
      <c r="AA965" s="12">
        <v>1.39</v>
      </c>
      <c r="AB965" s="37"/>
      <c r="AD965" s="37"/>
      <c r="AF965" s="37"/>
      <c r="AH965" s="37">
        <v>266684</v>
      </c>
      <c r="AI965" s="12">
        <v>2.04</v>
      </c>
      <c r="AN965" s="37">
        <v>180987</v>
      </c>
      <c r="AO965" s="12">
        <v>1.39</v>
      </c>
      <c r="AP965" s="37"/>
      <c r="AR965" s="37"/>
      <c r="AT965" s="37"/>
      <c r="AV965" s="37"/>
      <c r="AX965" s="37"/>
      <c r="BA965" s="12">
        <v>500</v>
      </c>
      <c r="BB965" s="12">
        <v>850</v>
      </c>
      <c r="BC965" s="12">
        <v>6000</v>
      </c>
      <c r="BI965" s="12">
        <v>1075</v>
      </c>
      <c r="BQ965" s="12">
        <v>0</v>
      </c>
      <c r="BY965" s="12">
        <v>0</v>
      </c>
      <c r="BZ965" s="12">
        <v>0</v>
      </c>
      <c r="CC965" s="12">
        <v>0</v>
      </c>
      <c r="CD965" s="12">
        <v>0</v>
      </c>
      <c r="CG965" s="12" t="s">
        <v>940</v>
      </c>
      <c r="CH965" s="12">
        <v>100.224</v>
      </c>
      <c r="CI965" s="12" t="s">
        <v>1150</v>
      </c>
      <c r="CJ965" s="12"/>
      <c r="CK965" s="12" t="s">
        <v>1151</v>
      </c>
      <c r="CL965" s="37">
        <v>13060735</v>
      </c>
      <c r="CN965" s="12" t="s">
        <v>1506</v>
      </c>
      <c r="CS965" s="12"/>
      <c r="CT965" s="36" t="str">
        <f t="shared" si="15"/>
        <v>500mn</v>
      </c>
      <c r="CU965" s="36" t="str">
        <f>VLOOKUP(CK965,Mapping!B:C,2,FALSE)</f>
        <v>EU</v>
      </c>
    </row>
    <row r="966" spans="1:99" ht="16" customHeight="1" x14ac:dyDescent="0.35">
      <c r="A966" s="12" t="s">
        <v>2043</v>
      </c>
      <c r="B966" s="12" t="s">
        <v>925</v>
      </c>
      <c r="E966" s="37">
        <v>1437452</v>
      </c>
      <c r="G966" s="37" t="s">
        <v>1505</v>
      </c>
      <c r="I966" s="37"/>
      <c r="K966" s="37">
        <v>802981</v>
      </c>
      <c r="L966" s="12">
        <v>2.59</v>
      </c>
      <c r="M966" s="37"/>
      <c r="O966" s="37">
        <v>577095</v>
      </c>
      <c r="P966" s="12">
        <v>1.86</v>
      </c>
      <c r="R966" s="37">
        <v>57376</v>
      </c>
      <c r="S966" s="12">
        <v>0.19</v>
      </c>
      <c r="T966" s="37"/>
      <c r="V966" s="37"/>
      <c r="X966" s="37"/>
      <c r="Z966" s="37"/>
      <c r="AB966" s="37"/>
      <c r="AD966" s="37"/>
      <c r="AF966" s="37"/>
      <c r="AH966" s="37"/>
      <c r="AL966" s="12">
        <v>38000</v>
      </c>
      <c r="AN966" s="37"/>
      <c r="AP966" s="37"/>
      <c r="AR966" s="37"/>
      <c r="AT966" s="37"/>
      <c r="AV966" s="37"/>
      <c r="AX966" s="37"/>
      <c r="AZ966" s="12">
        <v>5420</v>
      </c>
      <c r="BG966" s="12">
        <v>13000</v>
      </c>
      <c r="BS966" s="12">
        <v>0</v>
      </c>
      <c r="BU966" s="12">
        <v>0</v>
      </c>
      <c r="BX966" s="12">
        <v>0</v>
      </c>
      <c r="CG966" s="12"/>
      <c r="CH966" s="12">
        <v>117.652</v>
      </c>
      <c r="CI966" s="12" t="s">
        <v>2044</v>
      </c>
      <c r="CJ966" s="12"/>
      <c r="CK966" s="12" t="s">
        <v>1173</v>
      </c>
      <c r="CL966" s="37">
        <v>30935870</v>
      </c>
      <c r="CN966" s="12" t="s">
        <v>1506</v>
      </c>
      <c r="CS966" s="12"/>
      <c r="CT966" s="36" t="str">
        <f t="shared" si="15"/>
        <v>500mn</v>
      </c>
      <c r="CU966" s="36" t="str">
        <f>VLOOKUP(CK966,Mapping!B:C,2,FALSE)</f>
        <v>EU</v>
      </c>
    </row>
    <row r="967" spans="1:99" ht="16" customHeight="1" x14ac:dyDescent="0.35">
      <c r="A967" s="12" t="s">
        <v>2045</v>
      </c>
      <c r="B967" s="12" t="s">
        <v>925</v>
      </c>
      <c r="E967" s="37">
        <v>9341968</v>
      </c>
      <c r="G967" s="37" t="s">
        <v>1505</v>
      </c>
      <c r="I967" s="37"/>
      <c r="K967" s="37"/>
      <c r="M967" s="37"/>
      <c r="O967" s="37"/>
      <c r="Q967" s="12">
        <v>15050</v>
      </c>
      <c r="R967" s="37"/>
      <c r="T967" s="37"/>
      <c r="V967" s="37"/>
      <c r="X967" s="37">
        <v>2137265</v>
      </c>
      <c r="Y967" s="12">
        <v>0.28000000000000003</v>
      </c>
      <c r="Z967" s="37"/>
      <c r="AB967" s="37"/>
      <c r="AD967" s="37"/>
      <c r="AF967" s="37"/>
      <c r="AH967" s="37">
        <v>2114109</v>
      </c>
      <c r="AI967" s="12">
        <v>0.28000000000000003</v>
      </c>
      <c r="AN967" s="37">
        <v>5090594</v>
      </c>
      <c r="AO967" s="12">
        <v>0.67</v>
      </c>
      <c r="AP967" s="37"/>
      <c r="AR967" s="37"/>
      <c r="AT967" s="37"/>
      <c r="AV967" s="37"/>
      <c r="AX967" s="37"/>
      <c r="BA967" s="12">
        <v>21299</v>
      </c>
      <c r="BI967" s="12">
        <v>30249</v>
      </c>
      <c r="BQ967" s="12">
        <v>0</v>
      </c>
      <c r="BY967" s="12">
        <v>0</v>
      </c>
      <c r="BZ967" s="12">
        <v>0</v>
      </c>
      <c r="CG967" s="12" t="s">
        <v>934</v>
      </c>
      <c r="CH967" s="12">
        <v>33.835999999999999</v>
      </c>
      <c r="CI967" s="12" t="s">
        <v>2046</v>
      </c>
      <c r="CJ967" s="12"/>
      <c r="CK967" s="12" t="s">
        <v>990</v>
      </c>
      <c r="CL967" s="37">
        <v>755599271</v>
      </c>
      <c r="CN967" s="12" t="s">
        <v>1506</v>
      </c>
      <c r="CS967" s="12"/>
      <c r="CT967" s="36" t="str">
        <f t="shared" si="15"/>
        <v>500mn - 1bn</v>
      </c>
      <c r="CU967" s="36" t="str">
        <f>VLOOKUP(CK967,Mapping!B:C,2,FALSE)</f>
        <v>EU</v>
      </c>
    </row>
    <row r="968" spans="1:99" ht="16" customHeight="1" x14ac:dyDescent="0.35">
      <c r="A968" s="12" t="s">
        <v>2047</v>
      </c>
      <c r="B968" s="12" t="s">
        <v>933</v>
      </c>
      <c r="E968" s="37">
        <v>17591202</v>
      </c>
      <c r="G968" s="37" t="s">
        <v>1505</v>
      </c>
      <c r="I968" s="37"/>
      <c r="K968" s="37">
        <v>6351958</v>
      </c>
      <c r="L968" s="12">
        <v>0.12</v>
      </c>
      <c r="M968" s="37">
        <v>4417196</v>
      </c>
      <c r="N968" s="12">
        <v>0.09</v>
      </c>
      <c r="O968" s="37"/>
      <c r="R968" s="37"/>
      <c r="T968" s="37"/>
      <c r="V968" s="37"/>
      <c r="X968" s="37">
        <v>6822048</v>
      </c>
      <c r="Y968" s="12">
        <v>0.13</v>
      </c>
      <c r="Z968" s="37"/>
      <c r="AB968" s="37"/>
      <c r="AD968" s="37"/>
      <c r="AF968" s="37"/>
      <c r="AH968" s="37"/>
      <c r="AN968" s="37"/>
      <c r="AP968" s="37"/>
      <c r="AR968" s="37"/>
      <c r="AT968" s="37"/>
      <c r="AV968" s="37"/>
      <c r="AX968" s="37"/>
      <c r="BA968" s="12">
        <v>66765</v>
      </c>
      <c r="BB968" s="12">
        <v>35208</v>
      </c>
      <c r="BG968" s="12">
        <v>74567</v>
      </c>
      <c r="BS968" s="12">
        <v>0</v>
      </c>
      <c r="BZ968" s="12">
        <v>0</v>
      </c>
      <c r="CC968" s="12">
        <v>0</v>
      </c>
      <c r="CG968" s="12" t="s">
        <v>929</v>
      </c>
      <c r="CH968" s="12">
        <v>90.164000000000001</v>
      </c>
      <c r="CI968" s="12" t="s">
        <v>1011</v>
      </c>
      <c r="CJ968" s="12" t="s">
        <v>1012</v>
      </c>
      <c r="CK968" s="12" t="s">
        <v>1013</v>
      </c>
      <c r="CL968" s="37">
        <v>5198538712</v>
      </c>
      <c r="CN968" s="12" t="s">
        <v>1506</v>
      </c>
      <c r="CS968" s="12"/>
      <c r="CT968" s="36" t="str">
        <f t="shared" si="15"/>
        <v>1bn - 50bn</v>
      </c>
      <c r="CU968" s="36" t="str">
        <f>VLOOKUP(CK968,Mapping!B:C,2,FALSE)</f>
        <v>Oceania</v>
      </c>
    </row>
    <row r="969" spans="1:99" ht="16" customHeight="1" x14ac:dyDescent="0.35">
      <c r="A969" s="12" t="s">
        <v>2048</v>
      </c>
      <c r="B969" s="12" t="s">
        <v>925</v>
      </c>
      <c r="E969" s="37">
        <v>101016</v>
      </c>
      <c r="G969" s="37" t="s">
        <v>1505</v>
      </c>
      <c r="I969" s="37"/>
      <c r="K969" s="37"/>
      <c r="M969" s="37"/>
      <c r="O969" s="37"/>
      <c r="R969" s="37"/>
      <c r="T969" s="37"/>
      <c r="V969" s="37"/>
      <c r="X969" s="37"/>
      <c r="Z969" s="37"/>
      <c r="AB969" s="37"/>
      <c r="AD969" s="37"/>
      <c r="AF969" s="37"/>
      <c r="AH969" s="37"/>
      <c r="AN969" s="37">
        <v>101016</v>
      </c>
      <c r="AO969" s="12">
        <v>0.35</v>
      </c>
      <c r="AP969" s="37"/>
      <c r="AR969" s="37"/>
      <c r="AT969" s="37"/>
      <c r="AV969" s="37"/>
      <c r="AX969" s="37"/>
      <c r="BI969" s="12">
        <v>600</v>
      </c>
      <c r="BY969" s="12">
        <v>0</v>
      </c>
      <c r="CG969" s="12"/>
      <c r="CH969" s="12">
        <v>79.272000000000006</v>
      </c>
      <c r="CI969" s="12"/>
      <c r="CJ969" s="12"/>
      <c r="CK969" s="12" t="s">
        <v>2049</v>
      </c>
      <c r="CL969" s="37">
        <v>28794535</v>
      </c>
      <c r="CN969" s="12" t="s">
        <v>1506</v>
      </c>
      <c r="CS969" s="12"/>
      <c r="CT969" s="36" t="str">
        <f t="shared" si="15"/>
        <v>500mn</v>
      </c>
      <c r="CU969" s="36" t="str">
        <f>VLOOKUP(CK969,Mapping!B:C,2,FALSE)</f>
        <v>Africa</v>
      </c>
    </row>
    <row r="970" spans="1:99" ht="16" customHeight="1" x14ac:dyDescent="0.35">
      <c r="A970" s="12" t="s">
        <v>2050</v>
      </c>
      <c r="B970" s="12" t="s">
        <v>925</v>
      </c>
      <c r="E970" s="37">
        <v>200048</v>
      </c>
      <c r="G970" s="37" t="s">
        <v>1505</v>
      </c>
      <c r="I970" s="37"/>
      <c r="K970" s="37">
        <v>107802</v>
      </c>
      <c r="L970" s="12">
        <v>0.7</v>
      </c>
      <c r="M970" s="37"/>
      <c r="O970" s="37">
        <v>48442</v>
      </c>
      <c r="P970" s="12">
        <v>0.31</v>
      </c>
      <c r="R970" s="37">
        <v>14341</v>
      </c>
      <c r="S970" s="12">
        <v>0.09</v>
      </c>
      <c r="T970" s="37"/>
      <c r="V970" s="37"/>
      <c r="X970" s="37"/>
      <c r="Z970" s="37"/>
      <c r="AB970" s="37"/>
      <c r="AD970" s="37"/>
      <c r="AF970" s="37"/>
      <c r="AH970" s="37"/>
      <c r="AL970" s="12">
        <v>3013</v>
      </c>
      <c r="AN970" s="37">
        <v>29463</v>
      </c>
      <c r="AO970" s="12">
        <v>0.19</v>
      </c>
      <c r="AP970" s="37"/>
      <c r="AR970" s="37"/>
      <c r="AT970" s="37"/>
      <c r="AV970" s="37"/>
      <c r="AX970" s="37"/>
      <c r="AZ970" s="12">
        <v>1350</v>
      </c>
      <c r="BG970" s="12">
        <v>1806</v>
      </c>
      <c r="BI970" s="12">
        <v>175</v>
      </c>
      <c r="BS970" s="12">
        <v>0</v>
      </c>
      <c r="BU970" s="12">
        <v>0</v>
      </c>
      <c r="BX970" s="12">
        <v>0</v>
      </c>
      <c r="BY970" s="12">
        <v>0</v>
      </c>
      <c r="CG970" s="12"/>
      <c r="CH970" s="12">
        <v>21.364999999999998</v>
      </c>
      <c r="CI970" s="12"/>
      <c r="CJ970" s="12"/>
      <c r="CK970" s="12" t="s">
        <v>990</v>
      </c>
      <c r="CL970" s="37">
        <v>15326455</v>
      </c>
      <c r="CN970" s="12" t="s">
        <v>1506</v>
      </c>
      <c r="CS970" s="12"/>
      <c r="CT970" s="36" t="str">
        <f t="shared" si="15"/>
        <v>500mn</v>
      </c>
      <c r="CU970" s="36" t="str">
        <f>VLOOKUP(CK970,Mapping!B:C,2,FALSE)</f>
        <v>EU</v>
      </c>
    </row>
    <row r="971" spans="1:99" ht="16" customHeight="1" x14ac:dyDescent="0.35">
      <c r="A971" s="12" t="s">
        <v>252</v>
      </c>
      <c r="B971" s="12" t="s">
        <v>925</v>
      </c>
      <c r="E971" s="37">
        <v>93110365</v>
      </c>
      <c r="F971" s="12">
        <v>150935</v>
      </c>
      <c r="G971" s="37" t="s">
        <v>1505</v>
      </c>
      <c r="I971" s="37">
        <v>7335058</v>
      </c>
      <c r="J971" s="12">
        <v>1.34</v>
      </c>
      <c r="K971" s="37">
        <v>42941149</v>
      </c>
      <c r="L971" s="12">
        <v>7.83</v>
      </c>
      <c r="M971" s="37"/>
      <c r="O971" s="37">
        <v>33262063</v>
      </c>
      <c r="P971" s="12">
        <v>6.07</v>
      </c>
      <c r="R971" s="37">
        <v>3758919</v>
      </c>
      <c r="S971" s="12">
        <v>0.69</v>
      </c>
      <c r="T971" s="37"/>
      <c r="V971" s="37">
        <v>2588093</v>
      </c>
      <c r="W971" s="12">
        <v>0.47</v>
      </c>
      <c r="X971" s="37"/>
      <c r="Z971" s="37"/>
      <c r="AB971" s="37">
        <v>3225083</v>
      </c>
      <c r="AC971" s="12">
        <v>0.59</v>
      </c>
      <c r="AD971" s="37"/>
      <c r="AF971" s="37"/>
      <c r="AH971" s="37"/>
      <c r="AJ971" s="12">
        <v>223243</v>
      </c>
      <c r="AK971" s="12">
        <v>118943</v>
      </c>
      <c r="AL971" s="12">
        <v>2190209</v>
      </c>
      <c r="AN971" s="37"/>
      <c r="AP971" s="37"/>
      <c r="AR971" s="37"/>
      <c r="AT971" s="37"/>
      <c r="AV971" s="37"/>
      <c r="AX971" s="37"/>
      <c r="AZ971" s="12">
        <v>355083</v>
      </c>
      <c r="BG971" s="12">
        <v>695203</v>
      </c>
      <c r="BO971" s="12">
        <v>0.02</v>
      </c>
      <c r="BR971" s="12">
        <v>0.01</v>
      </c>
      <c r="BS971" s="12">
        <v>0.01</v>
      </c>
      <c r="BT971" s="12">
        <v>0</v>
      </c>
      <c r="BU971" s="12">
        <v>0.01</v>
      </c>
      <c r="BX971" s="12">
        <v>0.01</v>
      </c>
      <c r="CG971" s="12" t="s">
        <v>929</v>
      </c>
      <c r="CH971" s="12">
        <v>16.405999999999999</v>
      </c>
      <c r="CI971" s="12" t="s">
        <v>950</v>
      </c>
      <c r="CJ971" s="12"/>
      <c r="CK971" s="12" t="s">
        <v>951</v>
      </c>
      <c r="CL971" s="37">
        <v>548070525</v>
      </c>
      <c r="CN971" s="12" t="s">
        <v>1506</v>
      </c>
      <c r="CS971" s="12"/>
      <c r="CT971" s="36" t="str">
        <f t="shared" si="15"/>
        <v>500mn - 1bn</v>
      </c>
      <c r="CU971" s="36" t="str">
        <f>VLOOKUP(CK971,Mapping!B:C,2,FALSE)</f>
        <v>HK</v>
      </c>
    </row>
    <row r="972" spans="1:99" ht="16" customHeight="1" x14ac:dyDescent="0.35">
      <c r="A972" s="12" t="s">
        <v>863</v>
      </c>
      <c r="B972" s="12" t="s">
        <v>925</v>
      </c>
      <c r="E972" s="37">
        <v>62732275</v>
      </c>
      <c r="F972" s="12">
        <v>74</v>
      </c>
      <c r="G972" s="37" t="s">
        <v>1505</v>
      </c>
      <c r="I972" s="37">
        <v>3945</v>
      </c>
      <c r="J972" s="12">
        <v>0</v>
      </c>
      <c r="K972" s="37">
        <v>20375627</v>
      </c>
      <c r="L972" s="12">
        <v>0.37</v>
      </c>
      <c r="M972" s="37"/>
      <c r="O972" s="37">
        <v>45339</v>
      </c>
      <c r="P972" s="12">
        <v>0</v>
      </c>
      <c r="Q972" s="12">
        <v>39076</v>
      </c>
      <c r="R972" s="37">
        <v>2549</v>
      </c>
      <c r="S972" s="12">
        <v>0</v>
      </c>
      <c r="T972" s="37"/>
      <c r="V972" s="37">
        <v>14983</v>
      </c>
      <c r="W972" s="12">
        <v>0</v>
      </c>
      <c r="X972" s="37">
        <v>8190</v>
      </c>
      <c r="Y972" s="12">
        <v>0</v>
      </c>
      <c r="Z972" s="37">
        <v>4396</v>
      </c>
      <c r="AA972" s="12">
        <v>0</v>
      </c>
      <c r="AB972" s="37">
        <v>0</v>
      </c>
      <c r="AC972" s="12">
        <v>0</v>
      </c>
      <c r="AD972" s="37"/>
      <c r="AF972" s="37"/>
      <c r="AH972" s="37">
        <v>4791858</v>
      </c>
      <c r="AI972" s="12">
        <v>0.09</v>
      </c>
      <c r="AJ972" s="12">
        <v>0</v>
      </c>
      <c r="AK972" s="12">
        <v>656</v>
      </c>
      <c r="AL972" s="12">
        <v>2820</v>
      </c>
      <c r="AN972" s="37">
        <v>37471848</v>
      </c>
      <c r="AO972" s="12">
        <v>0.69</v>
      </c>
      <c r="AP972" s="37">
        <v>6458</v>
      </c>
      <c r="AQ972" s="12">
        <v>0</v>
      </c>
      <c r="AR972" s="37">
        <v>7082</v>
      </c>
      <c r="AS972" s="12">
        <v>0</v>
      </c>
      <c r="AT972" s="37"/>
      <c r="AV972" s="37"/>
      <c r="AX972" s="37"/>
      <c r="AZ972" s="12">
        <v>240</v>
      </c>
      <c r="BA972" s="12">
        <v>82</v>
      </c>
      <c r="BC972" s="12">
        <v>145</v>
      </c>
      <c r="BE972" s="12">
        <v>150</v>
      </c>
      <c r="BG972" s="12">
        <v>241171</v>
      </c>
      <c r="BH972" s="12">
        <v>26</v>
      </c>
      <c r="BI972" s="12">
        <v>222500</v>
      </c>
      <c r="BM972" s="12">
        <v>0</v>
      </c>
      <c r="BO972" s="12">
        <v>0</v>
      </c>
      <c r="BQ972" s="12">
        <v>0.01</v>
      </c>
      <c r="BR972" s="12">
        <v>0</v>
      </c>
      <c r="BS972" s="12">
        <v>0</v>
      </c>
      <c r="BT972" s="12">
        <v>0</v>
      </c>
      <c r="BU972" s="12">
        <v>0</v>
      </c>
      <c r="BV972" s="12">
        <v>0</v>
      </c>
      <c r="BX972" s="12">
        <v>0</v>
      </c>
      <c r="BY972" s="12">
        <v>0.03</v>
      </c>
      <c r="BZ972" s="12">
        <v>0</v>
      </c>
      <c r="CD972" s="12">
        <v>0</v>
      </c>
      <c r="CG972" s="12" t="s">
        <v>940</v>
      </c>
      <c r="CH972" s="12">
        <v>42.91</v>
      </c>
      <c r="CI972" s="12" t="s">
        <v>1194</v>
      </c>
      <c r="CJ972" s="12"/>
      <c r="CK972" s="12" t="s">
        <v>1154</v>
      </c>
      <c r="CL972" s="37">
        <v>5410052351</v>
      </c>
      <c r="CN972" s="12" t="s">
        <v>1506</v>
      </c>
      <c r="CS972" s="12"/>
      <c r="CT972" s="36" t="str">
        <f t="shared" si="15"/>
        <v>1bn - 50bn</v>
      </c>
      <c r="CU972" s="36" t="str">
        <f>VLOOKUP(CK972,Mapping!B:C,2,FALSE)</f>
        <v>Oceania</v>
      </c>
    </row>
    <row r="973" spans="1:99" ht="16" customHeight="1" x14ac:dyDescent="0.35">
      <c r="A973" s="12" t="s">
        <v>2051</v>
      </c>
      <c r="B973" s="12" t="s">
        <v>925</v>
      </c>
      <c r="E973" s="37">
        <v>345246</v>
      </c>
      <c r="G973" s="37" t="s">
        <v>1505</v>
      </c>
      <c r="I973" s="37"/>
      <c r="K973" s="37"/>
      <c r="M973" s="37"/>
      <c r="O973" s="37"/>
      <c r="R973" s="37"/>
      <c r="T973" s="37"/>
      <c r="V973" s="37"/>
      <c r="X973" s="37"/>
      <c r="Z973" s="37"/>
      <c r="AB973" s="37"/>
      <c r="AD973" s="37"/>
      <c r="AF973" s="37"/>
      <c r="AH973" s="37"/>
      <c r="AN973" s="37">
        <v>345246</v>
      </c>
      <c r="AO973" s="12">
        <v>0.01</v>
      </c>
      <c r="AP973" s="37">
        <v>0</v>
      </c>
      <c r="AQ973" s="12">
        <v>0</v>
      </c>
      <c r="AR973" s="37"/>
      <c r="AT973" s="37"/>
      <c r="AV973" s="37"/>
      <c r="AX973" s="37"/>
      <c r="BH973" s="12">
        <v>0</v>
      </c>
      <c r="BI973" s="12">
        <v>2050</v>
      </c>
      <c r="BV973" s="12">
        <v>0</v>
      </c>
      <c r="BY973" s="12">
        <v>0</v>
      </c>
      <c r="CG973" s="12" t="s">
        <v>934</v>
      </c>
      <c r="CH973" s="12">
        <v>37.664000000000001</v>
      </c>
      <c r="CI973" s="12" t="s">
        <v>2052</v>
      </c>
      <c r="CJ973" s="12" t="s">
        <v>972</v>
      </c>
      <c r="CK973" s="12" t="s">
        <v>932</v>
      </c>
      <c r="CL973" s="37">
        <v>6357893076</v>
      </c>
      <c r="CN973" s="12" t="s">
        <v>1509</v>
      </c>
      <c r="CS973" s="12"/>
      <c r="CT973" s="36" t="str">
        <f t="shared" si="15"/>
        <v>1bn - 50bn</v>
      </c>
      <c r="CU973" s="36" t="str">
        <f>VLOOKUP(CK973,Mapping!B:C,2,FALSE)</f>
        <v>US/CA</v>
      </c>
    </row>
    <row r="974" spans="1:99" ht="16" customHeight="1" x14ac:dyDescent="0.35">
      <c r="A974" s="12" t="s">
        <v>2053</v>
      </c>
      <c r="B974" s="12" t="s">
        <v>925</v>
      </c>
      <c r="E974" s="37">
        <v>4828077</v>
      </c>
      <c r="G974" s="37" t="s">
        <v>1505</v>
      </c>
      <c r="I974" s="37"/>
      <c r="K974" s="37"/>
      <c r="M974" s="37">
        <v>4828077</v>
      </c>
      <c r="N974" s="12">
        <v>0.53</v>
      </c>
      <c r="O974" s="37"/>
      <c r="R974" s="37"/>
      <c r="T974" s="37"/>
      <c r="V974" s="37"/>
      <c r="X974" s="37"/>
      <c r="Z974" s="37"/>
      <c r="AB974" s="37"/>
      <c r="AD974" s="37"/>
      <c r="AF974" s="37"/>
      <c r="AH974" s="37"/>
      <c r="AN974" s="37"/>
      <c r="AP974" s="37"/>
      <c r="AR974" s="37">
        <v>0</v>
      </c>
      <c r="AS974" s="12">
        <v>0</v>
      </c>
      <c r="AT974" s="37"/>
      <c r="AV974" s="37"/>
      <c r="AX974" s="37"/>
      <c r="BB974" s="12">
        <v>38483</v>
      </c>
      <c r="BE974" s="12">
        <v>0</v>
      </c>
      <c r="BM974" s="12">
        <v>0</v>
      </c>
      <c r="CC974" s="12">
        <v>0</v>
      </c>
      <c r="CG974" s="12" t="s">
        <v>940</v>
      </c>
      <c r="CH974" s="12">
        <v>108.09099999999999</v>
      </c>
      <c r="CI974" s="12" t="s">
        <v>941</v>
      </c>
      <c r="CJ974" s="12" t="s">
        <v>941</v>
      </c>
      <c r="CK974" s="12" t="s">
        <v>932</v>
      </c>
      <c r="CL974" s="37">
        <v>914302924</v>
      </c>
      <c r="CN974" s="12" t="s">
        <v>1506</v>
      </c>
      <c r="CS974" s="12"/>
      <c r="CT974" s="36" t="str">
        <f t="shared" si="15"/>
        <v>500mn - 1bn</v>
      </c>
      <c r="CU974" s="36" t="str">
        <f>VLOOKUP(CK974,Mapping!B:C,2,FALSE)</f>
        <v>US/CA</v>
      </c>
    </row>
    <row r="975" spans="1:99" ht="16" customHeight="1" x14ac:dyDescent="0.35">
      <c r="A975" s="12" t="s">
        <v>1401</v>
      </c>
      <c r="B975" s="12" t="s">
        <v>933</v>
      </c>
      <c r="E975" s="37">
        <v>3048923133</v>
      </c>
      <c r="G975" s="37" t="s">
        <v>1505</v>
      </c>
      <c r="I975" s="37"/>
      <c r="K975" s="37">
        <v>1414154443</v>
      </c>
      <c r="L975" s="12">
        <v>1.85</v>
      </c>
      <c r="M975" s="37">
        <v>664185</v>
      </c>
      <c r="N975" s="12">
        <v>0</v>
      </c>
      <c r="O975" s="37">
        <v>609518978</v>
      </c>
      <c r="P975" s="12">
        <v>0.8</v>
      </c>
      <c r="Q975" s="12">
        <v>88999</v>
      </c>
      <c r="R975" s="37"/>
      <c r="T975" s="37">
        <v>50170836</v>
      </c>
      <c r="U975" s="12">
        <v>7.0000000000000007E-2</v>
      </c>
      <c r="V975" s="37">
        <v>475221911</v>
      </c>
      <c r="W975" s="12">
        <v>0.62</v>
      </c>
      <c r="X975" s="37">
        <v>50554781</v>
      </c>
      <c r="Y975" s="12">
        <v>7.0000000000000007E-2</v>
      </c>
      <c r="Z975" s="37">
        <v>0</v>
      </c>
      <c r="AA975" s="12">
        <v>0</v>
      </c>
      <c r="AB975" s="37">
        <v>365177829</v>
      </c>
      <c r="AC975" s="12">
        <v>0.48</v>
      </c>
      <c r="AD975" s="37"/>
      <c r="AF975" s="37"/>
      <c r="AH975" s="37">
        <v>11238794</v>
      </c>
      <c r="AI975" s="12">
        <v>0.01</v>
      </c>
      <c r="AJ975" s="12">
        <v>25277919</v>
      </c>
      <c r="AK975" s="12">
        <v>19072499</v>
      </c>
      <c r="AL975" s="12">
        <v>31302777</v>
      </c>
      <c r="AN975" s="37">
        <v>36970820</v>
      </c>
      <c r="AO975" s="12">
        <v>0.05</v>
      </c>
      <c r="AP975" s="37">
        <v>35238201</v>
      </c>
      <c r="AQ975" s="12">
        <v>0.05</v>
      </c>
      <c r="AR975" s="37"/>
      <c r="AT975" s="37">
        <v>12355</v>
      </c>
      <c r="AU975" s="12">
        <v>0</v>
      </c>
      <c r="AV975" s="37"/>
      <c r="AX975" s="37"/>
      <c r="BA975" s="12">
        <v>494762</v>
      </c>
      <c r="BB975" s="12">
        <v>5294</v>
      </c>
      <c r="BC975" s="12">
        <v>0</v>
      </c>
      <c r="BD975" s="12">
        <v>1159</v>
      </c>
      <c r="BG975" s="12">
        <v>20061796</v>
      </c>
      <c r="BH975" s="12">
        <v>152619</v>
      </c>
      <c r="BI975" s="12">
        <v>219525</v>
      </c>
      <c r="BK975" s="12">
        <v>448194</v>
      </c>
      <c r="BQ975" s="12">
        <v>0.02</v>
      </c>
      <c r="BR975" s="12">
        <v>1.01</v>
      </c>
      <c r="BS975" s="12">
        <v>0.22</v>
      </c>
      <c r="BT975" s="12">
        <v>0.59</v>
      </c>
      <c r="BU975" s="12">
        <v>0.16</v>
      </c>
      <c r="BV975" s="12">
        <v>0.13</v>
      </c>
      <c r="BY975" s="12">
        <v>0.03</v>
      </c>
      <c r="BZ975" s="12">
        <v>0.01</v>
      </c>
      <c r="CC975" s="12">
        <v>0</v>
      </c>
      <c r="CD975" s="12">
        <v>0</v>
      </c>
      <c r="CE975" s="12">
        <v>0.01</v>
      </c>
      <c r="CF975" s="12">
        <v>0</v>
      </c>
      <c r="CG975" s="12" t="s">
        <v>929</v>
      </c>
      <c r="CH975" s="12">
        <v>40.840000000000003</v>
      </c>
      <c r="CI975" s="12" t="s">
        <v>953</v>
      </c>
      <c r="CJ975" s="12"/>
      <c r="CK975" s="12" t="s">
        <v>954</v>
      </c>
      <c r="CL975" s="37">
        <v>76019867776</v>
      </c>
      <c r="CN975" s="12" t="s">
        <v>1506</v>
      </c>
      <c r="CR975" s="12">
        <v>45980.3125</v>
      </c>
      <c r="CS975" s="12"/>
      <c r="CT975" s="36" t="str">
        <f t="shared" si="15"/>
        <v>50bn - 100bn</v>
      </c>
      <c r="CU975" s="36" t="str">
        <f>VLOOKUP(CK975,Mapping!B:C,2,FALSE)</f>
        <v>EU</v>
      </c>
    </row>
    <row r="976" spans="1:99" ht="16" customHeight="1" x14ac:dyDescent="0.35">
      <c r="A976" s="12" t="s">
        <v>2054</v>
      </c>
      <c r="B976" s="12" t="s">
        <v>925</v>
      </c>
      <c r="E976" s="37">
        <v>20427</v>
      </c>
      <c r="G976" s="37" t="s">
        <v>1505</v>
      </c>
      <c r="I976" s="37"/>
      <c r="K976" s="37"/>
      <c r="M976" s="37"/>
      <c r="O976" s="37"/>
      <c r="R976" s="37"/>
      <c r="T976" s="37"/>
      <c r="V976" s="37"/>
      <c r="X976" s="37"/>
      <c r="Z976" s="37"/>
      <c r="AB976" s="37"/>
      <c r="AD976" s="37"/>
      <c r="AF976" s="37"/>
      <c r="AH976" s="37"/>
      <c r="AN976" s="37"/>
      <c r="AP976" s="37">
        <v>20427</v>
      </c>
      <c r="AQ976" s="12">
        <v>0.01</v>
      </c>
      <c r="AR976" s="37"/>
      <c r="AT976" s="37"/>
      <c r="AV976" s="37"/>
      <c r="AX976" s="37"/>
      <c r="BH976" s="12">
        <v>138</v>
      </c>
      <c r="BV976" s="12">
        <v>0</v>
      </c>
      <c r="CG976" s="12" t="s">
        <v>929</v>
      </c>
      <c r="CH976" s="12">
        <v>84.623000000000005</v>
      </c>
      <c r="CI976" s="12" t="s">
        <v>1037</v>
      </c>
      <c r="CJ976" s="12"/>
      <c r="CK976" s="12" t="s">
        <v>1038</v>
      </c>
      <c r="CL976" s="37">
        <v>249840523</v>
      </c>
      <c r="CN976" s="12" t="s">
        <v>1506</v>
      </c>
      <c r="CS976" s="12"/>
      <c r="CT976" s="36" t="str">
        <f t="shared" si="15"/>
        <v>500mn</v>
      </c>
      <c r="CU976" s="36" t="str">
        <f>VLOOKUP(CK976,Mapping!B:C,2,FALSE)</f>
        <v>EU</v>
      </c>
    </row>
    <row r="977" spans="1:99" ht="16" customHeight="1" x14ac:dyDescent="0.35">
      <c r="A977" s="12" t="s">
        <v>2055</v>
      </c>
      <c r="B977" s="12" t="s">
        <v>925</v>
      </c>
      <c r="E977" s="37">
        <v>6000484</v>
      </c>
      <c r="G977" s="37" t="s">
        <v>1505</v>
      </c>
      <c r="I977" s="37"/>
      <c r="K977" s="37"/>
      <c r="M977" s="37">
        <v>686141</v>
      </c>
      <c r="N977" s="12">
        <v>0.01</v>
      </c>
      <c r="O977" s="37"/>
      <c r="Q977" s="12">
        <v>5716</v>
      </c>
      <c r="R977" s="37"/>
      <c r="T977" s="37"/>
      <c r="V977" s="37"/>
      <c r="X977" s="37">
        <v>291724</v>
      </c>
      <c r="Y977" s="12">
        <v>0</v>
      </c>
      <c r="Z977" s="37"/>
      <c r="AB977" s="37"/>
      <c r="AD977" s="37">
        <v>0</v>
      </c>
      <c r="AE977" s="12">
        <v>0</v>
      </c>
      <c r="AF977" s="37"/>
      <c r="AH977" s="37">
        <v>721816</v>
      </c>
      <c r="AI977" s="12">
        <v>0.01</v>
      </c>
      <c r="AN977" s="37">
        <v>4029276</v>
      </c>
      <c r="AO977" s="12">
        <v>7.0000000000000007E-2</v>
      </c>
      <c r="AP977" s="37">
        <v>271527</v>
      </c>
      <c r="AQ977" s="12">
        <v>0</v>
      </c>
      <c r="AR977" s="37"/>
      <c r="AT977" s="37"/>
      <c r="AV977" s="37"/>
      <c r="AX977" s="37"/>
      <c r="BA977" s="12">
        <v>2855</v>
      </c>
      <c r="BB977" s="12">
        <v>5469</v>
      </c>
      <c r="BH977" s="12">
        <v>1176</v>
      </c>
      <c r="BI977" s="12">
        <v>23925</v>
      </c>
      <c r="BJ977" s="12">
        <v>0</v>
      </c>
      <c r="BQ977" s="12">
        <v>0</v>
      </c>
      <c r="BV977" s="12">
        <v>0</v>
      </c>
      <c r="BY977" s="12">
        <v>0</v>
      </c>
      <c r="BZ977" s="12">
        <v>0</v>
      </c>
      <c r="CB977" s="12">
        <v>0</v>
      </c>
      <c r="CC977" s="12">
        <v>0</v>
      </c>
      <c r="CG977" s="12" t="s">
        <v>934</v>
      </c>
      <c r="CH977" s="12">
        <v>21.663</v>
      </c>
      <c r="CI977" s="12" t="s">
        <v>2056</v>
      </c>
      <c r="CJ977" s="12" t="s">
        <v>1118</v>
      </c>
      <c r="CK977" s="12" t="s">
        <v>932</v>
      </c>
      <c r="CL977" s="37">
        <v>6152828065</v>
      </c>
      <c r="CN977" s="12" t="s">
        <v>1509</v>
      </c>
      <c r="CS977" s="12"/>
      <c r="CT977" s="36" t="str">
        <f t="shared" si="15"/>
        <v>1bn - 50bn</v>
      </c>
      <c r="CU977" s="36" t="str">
        <f>VLOOKUP(CK977,Mapping!B:C,2,FALSE)</f>
        <v>US/CA</v>
      </c>
    </row>
    <row r="978" spans="1:99" ht="16" customHeight="1" x14ac:dyDescent="0.35">
      <c r="A978" s="12" t="s">
        <v>2057</v>
      </c>
      <c r="B978" s="12" t="s">
        <v>925</v>
      </c>
      <c r="E978" s="37">
        <v>642383532</v>
      </c>
      <c r="G978" s="37" t="s">
        <v>1505</v>
      </c>
      <c r="I978" s="37"/>
      <c r="K978" s="37"/>
      <c r="M978" s="37">
        <v>434718900</v>
      </c>
      <c r="N978" s="12">
        <v>7.33</v>
      </c>
      <c r="O978" s="37"/>
      <c r="R978" s="37"/>
      <c r="T978" s="37"/>
      <c r="V978" s="37"/>
      <c r="X978" s="37">
        <v>91962000</v>
      </c>
      <c r="Y978" s="12">
        <v>1.55</v>
      </c>
      <c r="Z978" s="37">
        <v>38588850</v>
      </c>
      <c r="AA978" s="12">
        <v>0.65</v>
      </c>
      <c r="AB978" s="37"/>
      <c r="AD978" s="37">
        <v>77113782</v>
      </c>
      <c r="AE978" s="12">
        <v>1.3</v>
      </c>
      <c r="AF978" s="37"/>
      <c r="AH978" s="37"/>
      <c r="AN978" s="37"/>
      <c r="AP978" s="37"/>
      <c r="AR978" s="37"/>
      <c r="AT978" s="37"/>
      <c r="AV978" s="37"/>
      <c r="AX978" s="37"/>
      <c r="BA978" s="12">
        <v>900000</v>
      </c>
      <c r="BB978" s="12">
        <v>3465000</v>
      </c>
      <c r="BC978" s="12">
        <v>1305000</v>
      </c>
      <c r="BJ978" s="12">
        <v>692100</v>
      </c>
      <c r="BZ978" s="12">
        <v>0.02</v>
      </c>
      <c r="CB978" s="12">
        <v>0.24</v>
      </c>
      <c r="CC978" s="12">
        <v>0.14000000000000001</v>
      </c>
      <c r="CD978" s="12">
        <v>0.1</v>
      </c>
      <c r="CG978" s="12" t="s">
        <v>976</v>
      </c>
      <c r="CH978" s="12">
        <v>90.200999999999993</v>
      </c>
      <c r="CI978" s="12" t="s">
        <v>2058</v>
      </c>
      <c r="CJ978" s="12" t="s">
        <v>1015</v>
      </c>
      <c r="CK978" s="12" t="s">
        <v>932</v>
      </c>
      <c r="CL978" s="37">
        <v>5933385293</v>
      </c>
      <c r="CN978" s="12" t="s">
        <v>1513</v>
      </c>
      <c r="CS978" s="12"/>
      <c r="CT978" s="36" t="str">
        <f t="shared" si="15"/>
        <v>1bn - 50bn</v>
      </c>
      <c r="CU978" s="36" t="str">
        <f>VLOOKUP(CK978,Mapping!B:C,2,FALSE)</f>
        <v>US/CA</v>
      </c>
    </row>
    <row r="979" spans="1:99" ht="16" customHeight="1" x14ac:dyDescent="0.35">
      <c r="A979" s="12" t="s">
        <v>2059</v>
      </c>
      <c r="B979" s="12" t="s">
        <v>933</v>
      </c>
      <c r="E979" s="37">
        <v>10429779</v>
      </c>
      <c r="G979" s="37" t="s">
        <v>1505</v>
      </c>
      <c r="I979" s="37"/>
      <c r="K979" s="37"/>
      <c r="M979" s="37"/>
      <c r="O979" s="37"/>
      <c r="R979" s="37"/>
      <c r="T979" s="37"/>
      <c r="V979" s="37"/>
      <c r="X979" s="37"/>
      <c r="Z979" s="37"/>
      <c r="AB979" s="37"/>
      <c r="AD979" s="37"/>
      <c r="AF979" s="37"/>
      <c r="AH979" s="37"/>
      <c r="AN979" s="37">
        <v>10205816</v>
      </c>
      <c r="AO979" s="12">
        <v>0.71</v>
      </c>
      <c r="AP979" s="37">
        <v>223963</v>
      </c>
      <c r="AQ979" s="12">
        <v>0.02</v>
      </c>
      <c r="AR979" s="37"/>
      <c r="AT979" s="37"/>
      <c r="AV979" s="37"/>
      <c r="AX979" s="37"/>
      <c r="BH979" s="12">
        <v>970</v>
      </c>
      <c r="BI979" s="12">
        <v>60600</v>
      </c>
      <c r="BV979" s="12">
        <v>0</v>
      </c>
      <c r="BY979" s="12">
        <v>0.01</v>
      </c>
      <c r="CG979" s="12" t="s">
        <v>959</v>
      </c>
      <c r="CH979" s="12">
        <v>13.683</v>
      </c>
      <c r="CI979" s="12" t="s">
        <v>967</v>
      </c>
      <c r="CJ979" s="12" t="s">
        <v>968</v>
      </c>
      <c r="CK979" s="12" t="s">
        <v>932</v>
      </c>
      <c r="CL979" s="37">
        <v>1433747385</v>
      </c>
      <c r="CN979" s="12" t="s">
        <v>1506</v>
      </c>
      <c r="CS979" s="12"/>
      <c r="CT979" s="36" t="str">
        <f t="shared" si="15"/>
        <v>1bn - 50bn</v>
      </c>
      <c r="CU979" s="36" t="str">
        <f>VLOOKUP(CK979,Mapping!B:C,2,FALSE)</f>
        <v>US/CA</v>
      </c>
    </row>
    <row r="980" spans="1:99" ht="16" customHeight="1" x14ac:dyDescent="0.35">
      <c r="A980" s="12" t="s">
        <v>2060</v>
      </c>
      <c r="B980" s="12" t="s">
        <v>925</v>
      </c>
      <c r="E980" s="37">
        <v>4993918</v>
      </c>
      <c r="G980" s="37" t="s">
        <v>1505</v>
      </c>
      <c r="I980" s="37"/>
      <c r="K980" s="37"/>
      <c r="M980" s="37"/>
      <c r="O980" s="37"/>
      <c r="R980" s="37"/>
      <c r="T980" s="37"/>
      <c r="V980" s="37"/>
      <c r="X980" s="37"/>
      <c r="Z980" s="37"/>
      <c r="AB980" s="37"/>
      <c r="AD980" s="37"/>
      <c r="AF980" s="37"/>
      <c r="AH980" s="37"/>
      <c r="AN980" s="37">
        <v>4547146</v>
      </c>
      <c r="AO980" s="12">
        <v>0.34</v>
      </c>
      <c r="AP980" s="37">
        <v>446772</v>
      </c>
      <c r="AQ980" s="12">
        <v>0.03</v>
      </c>
      <c r="AR980" s="37"/>
      <c r="AT980" s="37"/>
      <c r="AV980" s="37"/>
      <c r="AX980" s="37"/>
      <c r="BH980" s="12">
        <v>1935</v>
      </c>
      <c r="BI980" s="12">
        <v>27000</v>
      </c>
      <c r="BV980" s="12">
        <v>0</v>
      </c>
      <c r="BY980" s="12">
        <v>0</v>
      </c>
      <c r="CG980" s="12" t="s">
        <v>929</v>
      </c>
      <c r="CH980" s="12">
        <v>34.375999999999998</v>
      </c>
      <c r="CI980" s="12" t="s">
        <v>2061</v>
      </c>
      <c r="CJ980" s="12"/>
      <c r="CK980" s="12" t="s">
        <v>2062</v>
      </c>
      <c r="CL980" s="37">
        <v>1335459870</v>
      </c>
      <c r="CN980" s="12" t="s">
        <v>1509</v>
      </c>
      <c r="CS980" s="12"/>
      <c r="CT980" s="36" t="str">
        <f t="shared" si="15"/>
        <v>1bn - 50bn</v>
      </c>
      <c r="CU980" s="36" t="str">
        <f>VLOOKUP(CK980,Mapping!B:C,2,FALSE)</f>
        <v>LATAM</v>
      </c>
    </row>
    <row r="981" spans="1:99" ht="16" customHeight="1" x14ac:dyDescent="0.35">
      <c r="A981" s="12" t="s">
        <v>2063</v>
      </c>
      <c r="B981" s="12" t="s">
        <v>925</v>
      </c>
      <c r="E981" s="37">
        <v>3277471</v>
      </c>
      <c r="G981" s="37" t="s">
        <v>1505</v>
      </c>
      <c r="I981" s="37"/>
      <c r="K981" s="37"/>
      <c r="M981" s="37"/>
      <c r="O981" s="37"/>
      <c r="Q981" s="12">
        <v>25954</v>
      </c>
      <c r="R981" s="37"/>
      <c r="T981" s="37"/>
      <c r="V981" s="37"/>
      <c r="X981" s="37"/>
      <c r="Z981" s="37"/>
      <c r="AB981" s="37"/>
      <c r="AD981" s="37"/>
      <c r="AF981" s="37"/>
      <c r="AH981" s="37">
        <v>3277471</v>
      </c>
      <c r="AI981" s="12">
        <v>1.59</v>
      </c>
      <c r="AN981" s="37"/>
      <c r="AP981" s="37"/>
      <c r="AR981" s="37"/>
      <c r="AT981" s="37"/>
      <c r="AV981" s="37"/>
      <c r="AX981" s="37"/>
      <c r="BQ981" s="12">
        <v>0.01</v>
      </c>
      <c r="CG981" s="12" t="s">
        <v>929</v>
      </c>
      <c r="CH981" s="12">
        <v>19.722999999999999</v>
      </c>
      <c r="CI981" s="12" t="s">
        <v>2064</v>
      </c>
      <c r="CJ981" s="12" t="s">
        <v>1118</v>
      </c>
      <c r="CK981" s="12" t="s">
        <v>932</v>
      </c>
      <c r="CL981" s="37">
        <v>205232959</v>
      </c>
      <c r="CN981" s="12" t="s">
        <v>1509</v>
      </c>
      <c r="CS981" s="12"/>
      <c r="CT981" s="36" t="str">
        <f t="shared" si="15"/>
        <v>500mn</v>
      </c>
      <c r="CU981" s="36" t="str">
        <f>VLOOKUP(CK981,Mapping!B:C,2,FALSE)</f>
        <v>US/CA</v>
      </c>
    </row>
    <row r="982" spans="1:99" ht="16" customHeight="1" x14ac:dyDescent="0.35">
      <c r="A982" s="12" t="s">
        <v>2065</v>
      </c>
      <c r="B982" s="12" t="s">
        <v>925</v>
      </c>
      <c r="E982" s="37">
        <v>1468171</v>
      </c>
      <c r="G982" s="37" t="s">
        <v>1505</v>
      </c>
      <c r="I982" s="37"/>
      <c r="K982" s="37"/>
      <c r="M982" s="37"/>
      <c r="O982" s="37"/>
      <c r="R982" s="37"/>
      <c r="T982" s="37"/>
      <c r="V982" s="37"/>
      <c r="X982" s="37"/>
      <c r="Z982" s="37"/>
      <c r="AB982" s="37"/>
      <c r="AD982" s="37"/>
      <c r="AF982" s="37"/>
      <c r="AH982" s="37"/>
      <c r="AN982" s="37">
        <v>639969</v>
      </c>
      <c r="AO982" s="12">
        <v>0.03</v>
      </c>
      <c r="AP982" s="37">
        <v>828202</v>
      </c>
      <c r="AQ982" s="12">
        <v>0.05</v>
      </c>
      <c r="AR982" s="37"/>
      <c r="AT982" s="37"/>
      <c r="AV982" s="37"/>
      <c r="AX982" s="37"/>
      <c r="BH982" s="12">
        <v>3587</v>
      </c>
      <c r="BI982" s="12">
        <v>3800</v>
      </c>
      <c r="BV982" s="12">
        <v>0</v>
      </c>
      <c r="BY982" s="12">
        <v>0</v>
      </c>
      <c r="CG982" s="12" t="s">
        <v>934</v>
      </c>
      <c r="CH982" s="12">
        <v>53.029000000000003</v>
      </c>
      <c r="CI982" s="12" t="s">
        <v>1020</v>
      </c>
      <c r="CJ982" s="12" t="s">
        <v>1021</v>
      </c>
      <c r="CK982" s="12" t="s">
        <v>932</v>
      </c>
      <c r="CL982" s="37">
        <v>1830886285</v>
      </c>
      <c r="CN982" s="12" t="s">
        <v>1509</v>
      </c>
      <c r="CS982" s="12"/>
      <c r="CT982" s="36" t="str">
        <f t="shared" si="15"/>
        <v>1bn - 50bn</v>
      </c>
      <c r="CU982" s="36" t="str">
        <f>VLOOKUP(CK982,Mapping!B:C,2,FALSE)</f>
        <v>US/CA</v>
      </c>
    </row>
    <row r="983" spans="1:99" ht="16" customHeight="1" x14ac:dyDescent="0.35">
      <c r="A983" s="12" t="s">
        <v>2066</v>
      </c>
      <c r="B983" s="12" t="s">
        <v>925</v>
      </c>
      <c r="E983" s="37">
        <v>6225515</v>
      </c>
      <c r="G983" s="37" t="s">
        <v>1505</v>
      </c>
      <c r="I983" s="37"/>
      <c r="K983" s="37">
        <v>4120325</v>
      </c>
      <c r="L983" s="12">
        <v>6.63</v>
      </c>
      <c r="M983" s="37"/>
      <c r="O983" s="37">
        <v>2105190</v>
      </c>
      <c r="P983" s="12">
        <v>3.39</v>
      </c>
      <c r="R983" s="37"/>
      <c r="T983" s="37"/>
      <c r="V983" s="37"/>
      <c r="X983" s="37"/>
      <c r="Z983" s="37"/>
      <c r="AB983" s="37"/>
      <c r="AD983" s="37"/>
      <c r="AF983" s="37"/>
      <c r="AH983" s="37"/>
      <c r="AL983" s="12">
        <v>150500</v>
      </c>
      <c r="AN983" s="37"/>
      <c r="AP983" s="37"/>
      <c r="AR983" s="37"/>
      <c r="AT983" s="37"/>
      <c r="AV983" s="37"/>
      <c r="AX983" s="37"/>
      <c r="BG983" s="12">
        <v>64300</v>
      </c>
      <c r="BS983" s="12">
        <v>0</v>
      </c>
      <c r="BU983" s="12">
        <v>0</v>
      </c>
      <c r="CG983" s="12" t="s">
        <v>929</v>
      </c>
      <c r="CH983" s="12">
        <v>42.515000000000001</v>
      </c>
      <c r="CI983" s="12" t="s">
        <v>988</v>
      </c>
      <c r="CJ983" s="12"/>
      <c r="CK983" s="12" t="s">
        <v>988</v>
      </c>
      <c r="CL983" s="37">
        <v>69030281</v>
      </c>
      <c r="CN983" s="12" t="s">
        <v>1506</v>
      </c>
      <c r="CS983" s="12"/>
      <c r="CT983" s="36" t="str">
        <f t="shared" si="15"/>
        <v>500mn</v>
      </c>
      <c r="CU983" s="36" t="str">
        <f>VLOOKUP(CK983,Mapping!B:C,2,FALSE)</f>
        <v>SG</v>
      </c>
    </row>
    <row r="984" spans="1:99" ht="16" customHeight="1" x14ac:dyDescent="0.35">
      <c r="A984" s="12" t="s">
        <v>2067</v>
      </c>
      <c r="B984" s="12" t="s">
        <v>925</v>
      </c>
      <c r="E984" s="37">
        <v>277794</v>
      </c>
      <c r="G984" s="37" t="s">
        <v>1505</v>
      </c>
      <c r="I984" s="37"/>
      <c r="K984" s="37"/>
      <c r="M984" s="37"/>
      <c r="O984" s="37"/>
      <c r="R984" s="37"/>
      <c r="T984" s="37"/>
      <c r="V984" s="37"/>
      <c r="X984" s="37"/>
      <c r="Z984" s="37"/>
      <c r="AB984" s="37"/>
      <c r="AD984" s="37"/>
      <c r="AF984" s="37"/>
      <c r="AH984" s="37"/>
      <c r="AN984" s="37">
        <v>277794</v>
      </c>
      <c r="AO984" s="12">
        <v>0.72</v>
      </c>
      <c r="AP984" s="37"/>
      <c r="AR984" s="37"/>
      <c r="AT984" s="37"/>
      <c r="AV984" s="37"/>
      <c r="AX984" s="37"/>
      <c r="BI984" s="12">
        <v>1650</v>
      </c>
      <c r="BY984" s="12">
        <v>0</v>
      </c>
      <c r="CG984" s="12" t="s">
        <v>934</v>
      </c>
      <c r="CH984" s="12">
        <v>83.456000000000003</v>
      </c>
      <c r="CI984" s="12"/>
      <c r="CJ984" s="12"/>
      <c r="CK984" s="12" t="s">
        <v>2049</v>
      </c>
      <c r="CL984" s="37">
        <v>38483263</v>
      </c>
      <c r="CN984" s="12" t="s">
        <v>1509</v>
      </c>
      <c r="CS984" s="12"/>
      <c r="CT984" s="36" t="str">
        <f t="shared" si="15"/>
        <v>500mn</v>
      </c>
      <c r="CU984" s="36" t="str">
        <f>VLOOKUP(CK984,Mapping!B:C,2,FALSE)</f>
        <v>Africa</v>
      </c>
    </row>
    <row r="985" spans="1:99" ht="16" customHeight="1" x14ac:dyDescent="0.35">
      <c r="A985" s="12" t="s">
        <v>2068</v>
      </c>
      <c r="B985" s="12" t="s">
        <v>925</v>
      </c>
      <c r="E985" s="37">
        <v>7375706</v>
      </c>
      <c r="G985" s="37" t="s">
        <v>1505</v>
      </c>
      <c r="I985" s="37"/>
      <c r="K985" s="37"/>
      <c r="M985" s="37">
        <v>336735</v>
      </c>
      <c r="N985" s="12">
        <v>0</v>
      </c>
      <c r="O985" s="37"/>
      <c r="Q985" s="12">
        <v>3621</v>
      </c>
      <c r="R985" s="37"/>
      <c r="T985" s="37"/>
      <c r="V985" s="37"/>
      <c r="X985" s="37"/>
      <c r="Z985" s="37"/>
      <c r="AB985" s="37"/>
      <c r="AD985" s="37"/>
      <c r="AF985" s="37"/>
      <c r="AH985" s="37">
        <v>457260</v>
      </c>
      <c r="AI985" s="12">
        <v>0</v>
      </c>
      <c r="AN985" s="37">
        <v>6155488</v>
      </c>
      <c r="AO985" s="12">
        <v>0.05</v>
      </c>
      <c r="AP985" s="37">
        <v>426223</v>
      </c>
      <c r="AQ985" s="12">
        <v>0</v>
      </c>
      <c r="AR985" s="37"/>
      <c r="AT985" s="37"/>
      <c r="AV985" s="37"/>
      <c r="AX985" s="37"/>
      <c r="BB985" s="12">
        <v>2684</v>
      </c>
      <c r="BH985" s="12">
        <v>1846</v>
      </c>
      <c r="BI985" s="12">
        <v>36550</v>
      </c>
      <c r="BQ985" s="12">
        <v>0</v>
      </c>
      <c r="BV985" s="12">
        <v>0</v>
      </c>
      <c r="BY985" s="12">
        <v>0</v>
      </c>
      <c r="CC985" s="12">
        <v>0</v>
      </c>
      <c r="CG985" s="12" t="s">
        <v>934</v>
      </c>
      <c r="CH985" s="12">
        <v>36.738999999999997</v>
      </c>
      <c r="CI985" s="12" t="s">
        <v>2069</v>
      </c>
      <c r="CJ985" s="12" t="s">
        <v>1183</v>
      </c>
      <c r="CK985" s="12" t="s">
        <v>932</v>
      </c>
      <c r="CL985" s="37">
        <v>11891661171</v>
      </c>
      <c r="CN985" s="12" t="s">
        <v>1509</v>
      </c>
      <c r="CS985" s="12"/>
      <c r="CT985" s="36" t="str">
        <f t="shared" si="15"/>
        <v>1bn - 50bn</v>
      </c>
      <c r="CU985" s="36" t="str">
        <f>VLOOKUP(CK985,Mapping!B:C,2,FALSE)</f>
        <v>US/CA</v>
      </c>
    </row>
    <row r="986" spans="1:99" ht="16" customHeight="1" x14ac:dyDescent="0.35">
      <c r="A986" s="12" t="s">
        <v>2070</v>
      </c>
      <c r="B986" s="12" t="s">
        <v>925</v>
      </c>
      <c r="E986" s="37">
        <v>73546</v>
      </c>
      <c r="G986" s="37" t="s">
        <v>1505</v>
      </c>
      <c r="I986" s="37"/>
      <c r="K986" s="37"/>
      <c r="M986" s="37">
        <v>56705</v>
      </c>
      <c r="N986" s="12">
        <v>0.06</v>
      </c>
      <c r="O986" s="37"/>
      <c r="R986" s="37"/>
      <c r="T986" s="37"/>
      <c r="V986" s="37"/>
      <c r="X986" s="37"/>
      <c r="Z986" s="37"/>
      <c r="AB986" s="37"/>
      <c r="AD986" s="37"/>
      <c r="AF986" s="37"/>
      <c r="AH986" s="37"/>
      <c r="AN986" s="37">
        <v>16841</v>
      </c>
      <c r="AO986" s="12">
        <v>0.02</v>
      </c>
      <c r="AP986" s="37"/>
      <c r="AR986" s="37"/>
      <c r="AT986" s="37"/>
      <c r="AV986" s="37"/>
      <c r="AX986" s="37"/>
      <c r="BB986" s="12">
        <v>500</v>
      </c>
      <c r="BI986" s="12">
        <v>100</v>
      </c>
      <c r="BY986" s="12">
        <v>0</v>
      </c>
      <c r="CC986" s="12">
        <v>0</v>
      </c>
      <c r="CG986" s="12" t="s">
        <v>940</v>
      </c>
      <c r="CH986" s="12">
        <v>78.986000000000004</v>
      </c>
      <c r="CI986" s="12" t="s">
        <v>2071</v>
      </c>
      <c r="CJ986" s="12"/>
      <c r="CK986" s="12" t="s">
        <v>1717</v>
      </c>
      <c r="CL986" s="37">
        <v>97641874</v>
      </c>
      <c r="CN986" s="12" t="s">
        <v>1514</v>
      </c>
      <c r="CS986" s="12"/>
      <c r="CT986" s="36" t="str">
        <f t="shared" si="15"/>
        <v>500mn</v>
      </c>
      <c r="CU986" s="36" t="str">
        <f>VLOOKUP(CK986,Mapping!B:C,2,FALSE)</f>
        <v>EU</v>
      </c>
    </row>
    <row r="987" spans="1:99" ht="16" customHeight="1" x14ac:dyDescent="0.35">
      <c r="A987" s="12" t="s">
        <v>825</v>
      </c>
      <c r="B987" s="12" t="s">
        <v>925</v>
      </c>
      <c r="C987" s="12">
        <v>478</v>
      </c>
      <c r="D987" s="12">
        <v>305</v>
      </c>
      <c r="E987" s="37">
        <v>351931307</v>
      </c>
      <c r="G987" s="37">
        <v>15186</v>
      </c>
      <c r="H987" s="12">
        <v>0</v>
      </c>
      <c r="I987" s="37"/>
      <c r="K987" s="37">
        <v>13575984</v>
      </c>
      <c r="L987" s="12">
        <v>0.02</v>
      </c>
      <c r="M987" s="37">
        <v>34967082</v>
      </c>
      <c r="N987" s="12">
        <v>0.04</v>
      </c>
      <c r="O987" s="37"/>
      <c r="Q987" s="12">
        <v>566627</v>
      </c>
      <c r="R987" s="37">
        <v>231997</v>
      </c>
      <c r="S987" s="12">
        <v>0</v>
      </c>
      <c r="T987" s="37">
        <v>92351</v>
      </c>
      <c r="U987" s="12">
        <v>0</v>
      </c>
      <c r="V987" s="37"/>
      <c r="X987" s="37">
        <v>17410552</v>
      </c>
      <c r="Y987" s="12">
        <v>0.02</v>
      </c>
      <c r="Z987" s="37">
        <v>303299</v>
      </c>
      <c r="AA987" s="12">
        <v>0</v>
      </c>
      <c r="AB987" s="37"/>
      <c r="AD987" s="37">
        <v>1097821</v>
      </c>
      <c r="AE987" s="12">
        <v>0</v>
      </c>
      <c r="AF987" s="37"/>
      <c r="AH987" s="37">
        <v>71553658</v>
      </c>
      <c r="AI987" s="12">
        <v>0.09</v>
      </c>
      <c r="AN987" s="37">
        <v>196036710</v>
      </c>
      <c r="AO987" s="12">
        <v>0.25</v>
      </c>
      <c r="AP987" s="37">
        <v>15834667</v>
      </c>
      <c r="AQ987" s="12">
        <v>0.02</v>
      </c>
      <c r="AR987" s="37">
        <v>49074</v>
      </c>
      <c r="AS987" s="12">
        <v>0</v>
      </c>
      <c r="AT987" s="37">
        <v>762926</v>
      </c>
      <c r="AU987" s="12">
        <v>0</v>
      </c>
      <c r="AV987" s="37"/>
      <c r="AX987" s="37"/>
      <c r="AZ987" s="12">
        <v>17476</v>
      </c>
      <c r="BA987" s="12">
        <v>170391</v>
      </c>
      <c r="BB987" s="12">
        <v>278711</v>
      </c>
      <c r="BC987" s="12">
        <v>10257</v>
      </c>
      <c r="BD987" s="12">
        <v>71569</v>
      </c>
      <c r="BE987" s="12">
        <v>1316</v>
      </c>
      <c r="BG987" s="12">
        <v>176362</v>
      </c>
      <c r="BH987" s="12">
        <v>68581</v>
      </c>
      <c r="BI987" s="12">
        <v>1164025</v>
      </c>
      <c r="BJ987" s="12">
        <v>9853</v>
      </c>
      <c r="BK987" s="12">
        <v>825</v>
      </c>
      <c r="BM987" s="12">
        <v>0</v>
      </c>
      <c r="BN987" s="12">
        <v>0</v>
      </c>
      <c r="BQ987" s="12">
        <v>0.14000000000000001</v>
      </c>
      <c r="BS987" s="12">
        <v>0</v>
      </c>
      <c r="BV987" s="12">
        <v>0.06</v>
      </c>
      <c r="BX987" s="12">
        <v>0</v>
      </c>
      <c r="BY987" s="12">
        <v>0.15</v>
      </c>
      <c r="BZ987" s="12">
        <v>0</v>
      </c>
      <c r="CB987" s="12">
        <v>0</v>
      </c>
      <c r="CC987" s="12">
        <v>0.01</v>
      </c>
      <c r="CD987" s="12">
        <v>0</v>
      </c>
      <c r="CE987" s="12">
        <v>0</v>
      </c>
      <c r="CF987" s="12">
        <v>0.06</v>
      </c>
      <c r="CG987" s="12" t="s">
        <v>929</v>
      </c>
      <c r="CH987" s="12">
        <v>49.741</v>
      </c>
      <c r="CI987" s="12" t="s">
        <v>983</v>
      </c>
      <c r="CJ987" s="12" t="s">
        <v>984</v>
      </c>
      <c r="CK987" s="12" t="s">
        <v>985</v>
      </c>
      <c r="CL987" s="37">
        <v>78296268226</v>
      </c>
      <c r="CM987" s="12">
        <v>383</v>
      </c>
      <c r="CN987" s="12" t="s">
        <v>1506</v>
      </c>
      <c r="CO987" s="12" t="s">
        <v>1507</v>
      </c>
      <c r="CP987" s="12">
        <v>1119829.6512799838</v>
      </c>
      <c r="CQ987" s="12">
        <v>49</v>
      </c>
      <c r="CS987" s="12"/>
      <c r="CT987" s="36" t="str">
        <f t="shared" si="15"/>
        <v>50bn - 100bn</v>
      </c>
      <c r="CU987" s="36" t="str">
        <f>VLOOKUP(CK987,Mapping!B:C,2,FALSE)</f>
        <v>US/CA</v>
      </c>
    </row>
    <row r="988" spans="1:99" ht="16" customHeight="1" x14ac:dyDescent="0.35">
      <c r="A988" s="12" t="s">
        <v>2072</v>
      </c>
      <c r="B988" s="12" t="s">
        <v>925</v>
      </c>
      <c r="E988" s="37">
        <v>0</v>
      </c>
      <c r="G988" s="37" t="s">
        <v>1505</v>
      </c>
      <c r="I988" s="37"/>
      <c r="K988" s="37"/>
      <c r="M988" s="37">
        <v>0</v>
      </c>
      <c r="N988" s="12">
        <v>0</v>
      </c>
      <c r="O988" s="37"/>
      <c r="R988" s="37"/>
      <c r="T988" s="37"/>
      <c r="V988" s="37"/>
      <c r="X988" s="37"/>
      <c r="Z988" s="37"/>
      <c r="AB988" s="37"/>
      <c r="AD988" s="37"/>
      <c r="AF988" s="37"/>
      <c r="AH988" s="37"/>
      <c r="AN988" s="37"/>
      <c r="AP988" s="37"/>
      <c r="AR988" s="37"/>
      <c r="AT988" s="37"/>
      <c r="AV988" s="37"/>
      <c r="AX988" s="37"/>
      <c r="BB988" s="12">
        <v>0</v>
      </c>
      <c r="CC988" s="12">
        <v>0</v>
      </c>
      <c r="CG988" s="12" t="s">
        <v>976</v>
      </c>
      <c r="CH988" s="12">
        <v>83.855000000000004</v>
      </c>
      <c r="CI988" s="12" t="s">
        <v>987</v>
      </c>
      <c r="CJ988" s="12"/>
      <c r="CK988" s="12" t="s">
        <v>979</v>
      </c>
      <c r="CL988" s="37">
        <v>135220131</v>
      </c>
      <c r="CN988" s="12" t="s">
        <v>1513</v>
      </c>
      <c r="CS988" s="12"/>
      <c r="CT988" s="36" t="str">
        <f t="shared" si="15"/>
        <v>500mn</v>
      </c>
      <c r="CU988" s="36" t="str">
        <f>VLOOKUP(CK988,Mapping!B:C,2,FALSE)</f>
        <v>EU</v>
      </c>
    </row>
    <row r="989" spans="1:99" ht="16" customHeight="1" x14ac:dyDescent="0.35">
      <c r="A989" s="12" t="s">
        <v>2073</v>
      </c>
      <c r="B989" s="12" t="s">
        <v>925</v>
      </c>
      <c r="E989" s="37">
        <v>17478209</v>
      </c>
      <c r="G989" s="37" t="s">
        <v>1505</v>
      </c>
      <c r="I989" s="37"/>
      <c r="K989" s="37"/>
      <c r="M989" s="37"/>
      <c r="O989" s="37"/>
      <c r="Q989" s="12">
        <v>36094</v>
      </c>
      <c r="R989" s="37"/>
      <c r="T989" s="37"/>
      <c r="V989" s="37"/>
      <c r="X989" s="37"/>
      <c r="Z989" s="37"/>
      <c r="AB989" s="37"/>
      <c r="AD989" s="37"/>
      <c r="AF989" s="37"/>
      <c r="AH989" s="37">
        <v>4557950</v>
      </c>
      <c r="AI989" s="12">
        <v>0.13</v>
      </c>
      <c r="AN989" s="37">
        <v>11359443</v>
      </c>
      <c r="AO989" s="12">
        <v>0.33</v>
      </c>
      <c r="AP989" s="37">
        <v>1560816</v>
      </c>
      <c r="AQ989" s="12">
        <v>0.04</v>
      </c>
      <c r="AR989" s="37">
        <v>0</v>
      </c>
      <c r="AS989" s="12">
        <v>0</v>
      </c>
      <c r="AT989" s="37"/>
      <c r="AV989" s="37"/>
      <c r="AX989" s="37"/>
      <c r="BE989" s="12">
        <v>0</v>
      </c>
      <c r="BH989" s="12">
        <v>6760</v>
      </c>
      <c r="BI989" s="12">
        <v>67450</v>
      </c>
      <c r="BM989" s="12">
        <v>0</v>
      </c>
      <c r="BQ989" s="12">
        <v>0.01</v>
      </c>
      <c r="BV989" s="12">
        <v>0.01</v>
      </c>
      <c r="BY989" s="12">
        <v>0.01</v>
      </c>
      <c r="CG989" s="12" t="s">
        <v>976</v>
      </c>
      <c r="CH989" s="12">
        <v>241.322</v>
      </c>
      <c r="CI989" s="12" t="s">
        <v>1016</v>
      </c>
      <c r="CJ989" s="12" t="s">
        <v>1017</v>
      </c>
      <c r="CK989" s="12" t="s">
        <v>932</v>
      </c>
      <c r="CL989" s="37">
        <v>3475506507</v>
      </c>
      <c r="CN989" s="12" t="s">
        <v>1513</v>
      </c>
      <c r="CS989" s="12"/>
      <c r="CT989" s="36" t="str">
        <f t="shared" si="15"/>
        <v>1bn - 50bn</v>
      </c>
      <c r="CU989" s="36" t="str">
        <f>VLOOKUP(CK989,Mapping!B:C,2,FALSE)</f>
        <v>US/CA</v>
      </c>
    </row>
    <row r="990" spans="1:99" ht="16" customHeight="1" x14ac:dyDescent="0.35">
      <c r="A990" s="12" t="s">
        <v>2074</v>
      </c>
      <c r="B990" s="12" t="s">
        <v>925</v>
      </c>
      <c r="E990" s="37">
        <v>10145</v>
      </c>
      <c r="G990" s="37" t="s">
        <v>1505</v>
      </c>
      <c r="I990" s="37"/>
      <c r="K990" s="37"/>
      <c r="M990" s="37"/>
      <c r="O990" s="37"/>
      <c r="Q990" s="12">
        <v>80</v>
      </c>
      <c r="R990" s="37"/>
      <c r="T990" s="37"/>
      <c r="V990" s="37"/>
      <c r="X990" s="37"/>
      <c r="Z990" s="37"/>
      <c r="AB990" s="37"/>
      <c r="AD990" s="37"/>
      <c r="AF990" s="37"/>
      <c r="AH990" s="37">
        <v>10145</v>
      </c>
      <c r="AI990" s="12">
        <v>0.01</v>
      </c>
      <c r="AN990" s="37"/>
      <c r="AP990" s="37"/>
      <c r="AR990" s="37"/>
      <c r="AT990" s="37"/>
      <c r="AV990" s="37"/>
      <c r="AX990" s="37"/>
      <c r="BQ990" s="12">
        <v>0</v>
      </c>
      <c r="CG990" s="12" t="s">
        <v>929</v>
      </c>
      <c r="CH990" s="12">
        <v>10.068</v>
      </c>
      <c r="CI990" s="12" t="s">
        <v>987</v>
      </c>
      <c r="CJ990" s="12"/>
      <c r="CK990" s="12" t="s">
        <v>979</v>
      </c>
      <c r="CL990" s="37">
        <v>112186302</v>
      </c>
      <c r="CN990" s="12" t="s">
        <v>1506</v>
      </c>
      <c r="CS990" s="12"/>
      <c r="CT990" s="36" t="str">
        <f t="shared" si="15"/>
        <v>500mn</v>
      </c>
      <c r="CU990" s="36" t="str">
        <f>VLOOKUP(CK990,Mapping!B:C,2,FALSE)</f>
        <v>EU</v>
      </c>
    </row>
    <row r="991" spans="1:99" ht="16" customHeight="1" x14ac:dyDescent="0.35">
      <c r="A991" s="12" t="s">
        <v>2075</v>
      </c>
      <c r="B991" s="12" t="s">
        <v>933</v>
      </c>
      <c r="E991" s="37">
        <v>712704</v>
      </c>
      <c r="G991" s="37" t="s">
        <v>1505</v>
      </c>
      <c r="I991" s="37"/>
      <c r="K991" s="37"/>
      <c r="M991" s="37"/>
      <c r="O991" s="37"/>
      <c r="R991" s="37"/>
      <c r="T991" s="37"/>
      <c r="V991" s="37"/>
      <c r="X991" s="37"/>
      <c r="Z991" s="37"/>
      <c r="AB991" s="37"/>
      <c r="AD991" s="37"/>
      <c r="AF991" s="37"/>
      <c r="AH991" s="37"/>
      <c r="AN991" s="37">
        <v>712704</v>
      </c>
      <c r="AO991" s="12">
        <v>0.41</v>
      </c>
      <c r="AP991" s="37"/>
      <c r="AR991" s="37"/>
      <c r="AT991" s="37"/>
      <c r="AV991" s="37"/>
      <c r="AX991" s="37"/>
      <c r="BI991" s="12">
        <v>3300</v>
      </c>
      <c r="BY991" s="12">
        <v>0</v>
      </c>
      <c r="CG991" s="12" t="s">
        <v>929</v>
      </c>
      <c r="CH991" s="12">
        <v>20.785</v>
      </c>
      <c r="CI991" s="12" t="s">
        <v>2076</v>
      </c>
      <c r="CJ991" s="12"/>
      <c r="CK991" s="12" t="s">
        <v>990</v>
      </c>
      <c r="CL991" s="37">
        <v>159433489</v>
      </c>
      <c r="CN991" s="12" t="s">
        <v>1506</v>
      </c>
      <c r="CS991" s="12"/>
      <c r="CT991" s="36" t="str">
        <f t="shared" si="15"/>
        <v>500mn</v>
      </c>
      <c r="CU991" s="36" t="str">
        <f>VLOOKUP(CK991,Mapping!B:C,2,FALSE)</f>
        <v>EU</v>
      </c>
    </row>
    <row r="992" spans="1:99" ht="16" customHeight="1" x14ac:dyDescent="0.35">
      <c r="A992" s="12" t="s">
        <v>2077</v>
      </c>
      <c r="B992" s="12" t="s">
        <v>933</v>
      </c>
      <c r="E992" s="37">
        <v>3102793</v>
      </c>
      <c r="G992" s="37" t="s">
        <v>1505</v>
      </c>
      <c r="I992" s="37"/>
      <c r="K992" s="37">
        <v>1826551</v>
      </c>
      <c r="L992" s="12">
        <v>0.77</v>
      </c>
      <c r="M992" s="37"/>
      <c r="O992" s="37">
        <v>0</v>
      </c>
      <c r="P992" s="12">
        <v>0</v>
      </c>
      <c r="R992" s="37">
        <v>0</v>
      </c>
      <c r="S992" s="12">
        <v>0</v>
      </c>
      <c r="T992" s="37"/>
      <c r="V992" s="37">
        <v>1098622</v>
      </c>
      <c r="W992" s="12">
        <v>0.46</v>
      </c>
      <c r="X992" s="37"/>
      <c r="Z992" s="37"/>
      <c r="AB992" s="37"/>
      <c r="AD992" s="37"/>
      <c r="AF992" s="37">
        <v>0</v>
      </c>
      <c r="AG992" s="12">
        <v>0</v>
      </c>
      <c r="AH992" s="37"/>
      <c r="AK992" s="12">
        <v>48100</v>
      </c>
      <c r="AL992" s="12">
        <v>0</v>
      </c>
      <c r="AN992" s="37">
        <v>177620</v>
      </c>
      <c r="AO992" s="12">
        <v>7.0000000000000007E-2</v>
      </c>
      <c r="AP992" s="37"/>
      <c r="AR992" s="37"/>
      <c r="AT992" s="37"/>
      <c r="AV992" s="37"/>
      <c r="AX992" s="37"/>
      <c r="AZ992" s="12">
        <v>0</v>
      </c>
      <c r="BF992" s="12">
        <v>0</v>
      </c>
      <c r="BG992" s="12">
        <v>30600</v>
      </c>
      <c r="BI992" s="12">
        <v>1055</v>
      </c>
      <c r="BP992" s="12">
        <v>0</v>
      </c>
      <c r="BS992" s="12">
        <v>0</v>
      </c>
      <c r="BT992" s="12">
        <v>0</v>
      </c>
      <c r="BU992" s="12">
        <v>0</v>
      </c>
      <c r="BX992" s="12">
        <v>0</v>
      </c>
      <c r="BY992" s="12">
        <v>0</v>
      </c>
      <c r="CG992" s="12" t="s">
        <v>996</v>
      </c>
      <c r="CH992" s="12">
        <v>120.065</v>
      </c>
      <c r="CI992" s="12" t="s">
        <v>953</v>
      </c>
      <c r="CJ992" s="12"/>
      <c r="CK992" s="12" t="s">
        <v>954</v>
      </c>
      <c r="CL992" s="37">
        <v>236365443</v>
      </c>
      <c r="CN992" s="12" t="s">
        <v>1506</v>
      </c>
      <c r="CS992" s="12"/>
      <c r="CT992" s="36" t="str">
        <f t="shared" si="15"/>
        <v>500mn</v>
      </c>
      <c r="CU992" s="36" t="str">
        <f>VLOOKUP(CK992,Mapping!B:C,2,FALSE)</f>
        <v>EU</v>
      </c>
    </row>
    <row r="993" spans="1:99" ht="16" customHeight="1" x14ac:dyDescent="0.35">
      <c r="A993" s="12" t="s">
        <v>2078</v>
      </c>
      <c r="B993" s="12" t="s">
        <v>925</v>
      </c>
      <c r="E993" s="37">
        <v>0</v>
      </c>
      <c r="G993" s="37" t="s">
        <v>1505</v>
      </c>
      <c r="I993" s="37"/>
      <c r="K993" s="37"/>
      <c r="M993" s="37">
        <v>0</v>
      </c>
      <c r="N993" s="12">
        <v>0</v>
      </c>
      <c r="O993" s="37"/>
      <c r="R993" s="37"/>
      <c r="T993" s="37"/>
      <c r="V993" s="37"/>
      <c r="X993" s="37"/>
      <c r="Z993" s="37"/>
      <c r="AB993" s="37"/>
      <c r="AD993" s="37"/>
      <c r="AF993" s="37"/>
      <c r="AH993" s="37"/>
      <c r="AN993" s="37"/>
      <c r="AP993" s="37"/>
      <c r="AR993" s="37"/>
      <c r="AT993" s="37"/>
      <c r="AV993" s="37"/>
      <c r="AX993" s="37"/>
      <c r="BB993" s="12">
        <v>0</v>
      </c>
      <c r="CC993" s="12">
        <v>0</v>
      </c>
      <c r="CG993" s="12" t="s">
        <v>976</v>
      </c>
      <c r="CH993" s="12">
        <v>89.367999999999995</v>
      </c>
      <c r="CI993" s="12" t="s">
        <v>1073</v>
      </c>
      <c r="CJ993" s="12" t="s">
        <v>946</v>
      </c>
      <c r="CK993" s="12" t="s">
        <v>932</v>
      </c>
      <c r="CL993" s="37">
        <v>143304565</v>
      </c>
      <c r="CN993" s="12" t="s">
        <v>1513</v>
      </c>
      <c r="CS993" s="12"/>
      <c r="CT993" s="36" t="str">
        <f t="shared" si="15"/>
        <v>500mn</v>
      </c>
      <c r="CU993" s="36" t="str">
        <f>VLOOKUP(CK993,Mapping!B:C,2,FALSE)</f>
        <v>US/CA</v>
      </c>
    </row>
    <row r="994" spans="1:99" ht="16" customHeight="1" x14ac:dyDescent="0.35">
      <c r="A994" s="12" t="s">
        <v>2079</v>
      </c>
      <c r="B994" s="12" t="s">
        <v>933</v>
      </c>
      <c r="E994" s="37">
        <v>700661</v>
      </c>
      <c r="G994" s="37" t="s">
        <v>1505</v>
      </c>
      <c r="I994" s="37"/>
      <c r="K994" s="37">
        <v>324281</v>
      </c>
      <c r="L994" s="12">
        <v>0.11</v>
      </c>
      <c r="M994" s="37">
        <v>376380</v>
      </c>
      <c r="N994" s="12">
        <v>0.13</v>
      </c>
      <c r="O994" s="37"/>
      <c r="R994" s="37"/>
      <c r="T994" s="37"/>
      <c r="V994" s="37"/>
      <c r="X994" s="37"/>
      <c r="Z994" s="37"/>
      <c r="AB994" s="37"/>
      <c r="AD994" s="37"/>
      <c r="AF994" s="37"/>
      <c r="AH994" s="37"/>
      <c r="AN994" s="37"/>
      <c r="AP994" s="37"/>
      <c r="AR994" s="37"/>
      <c r="AT994" s="37"/>
      <c r="AV994" s="37"/>
      <c r="AX994" s="37"/>
      <c r="BB994" s="12">
        <v>3000</v>
      </c>
      <c r="BG994" s="12">
        <v>5250</v>
      </c>
      <c r="BS994" s="12">
        <v>0</v>
      </c>
      <c r="CC994" s="12">
        <v>0</v>
      </c>
      <c r="CG994" s="12" t="s">
        <v>1058</v>
      </c>
      <c r="CH994" s="12">
        <v>92.489000000000004</v>
      </c>
      <c r="CI994" s="12" t="s">
        <v>2076</v>
      </c>
      <c r="CJ994" s="12"/>
      <c r="CK994" s="12" t="s">
        <v>990</v>
      </c>
      <c r="CL994" s="37">
        <v>285891512</v>
      </c>
      <c r="CN994" s="12" t="s">
        <v>1506</v>
      </c>
      <c r="CS994" s="12"/>
      <c r="CT994" s="36" t="str">
        <f t="shared" si="15"/>
        <v>500mn</v>
      </c>
      <c r="CU994" s="36" t="str">
        <f>VLOOKUP(CK994,Mapping!B:C,2,FALSE)</f>
        <v>EU</v>
      </c>
    </row>
    <row r="995" spans="1:99" ht="16" customHeight="1" x14ac:dyDescent="0.35">
      <c r="A995" s="12" t="s">
        <v>2080</v>
      </c>
      <c r="B995" s="12" t="s">
        <v>925</v>
      </c>
      <c r="E995" s="37">
        <v>6216424</v>
      </c>
      <c r="G995" s="37" t="s">
        <v>1505</v>
      </c>
      <c r="I995" s="37"/>
      <c r="K995" s="37"/>
      <c r="M995" s="37">
        <v>2232836</v>
      </c>
      <c r="N995" s="12">
        <v>0.24</v>
      </c>
      <c r="O995" s="37"/>
      <c r="Q995" s="12">
        <v>12961</v>
      </c>
      <c r="R995" s="37"/>
      <c r="T995" s="37"/>
      <c r="V995" s="37"/>
      <c r="X995" s="37"/>
      <c r="Z995" s="37"/>
      <c r="AB995" s="37"/>
      <c r="AD995" s="37"/>
      <c r="AF995" s="37"/>
      <c r="AH995" s="37">
        <v>1548321</v>
      </c>
      <c r="AI995" s="12">
        <v>0.17</v>
      </c>
      <c r="AN995" s="37">
        <v>1930295</v>
      </c>
      <c r="AO995" s="12">
        <v>0.21</v>
      </c>
      <c r="AP995" s="37">
        <v>504972</v>
      </c>
      <c r="AQ995" s="12">
        <v>0.05</v>
      </c>
      <c r="AR995" s="37"/>
      <c r="AT995" s="37"/>
      <c r="AV995" s="37"/>
      <c r="AX995" s="37"/>
      <c r="BB995" s="12">
        <v>16886</v>
      </c>
      <c r="BH995" s="12">
        <v>3004</v>
      </c>
      <c r="BI995" s="12">
        <v>10475</v>
      </c>
      <c r="BQ995" s="12">
        <v>0</v>
      </c>
      <c r="BV995" s="12">
        <v>0</v>
      </c>
      <c r="BY995" s="12">
        <v>0</v>
      </c>
      <c r="CC995" s="12">
        <v>0</v>
      </c>
      <c r="CG995" s="12" t="s">
        <v>934</v>
      </c>
      <c r="CH995" s="12">
        <v>38.756</v>
      </c>
      <c r="CI995" s="12" t="s">
        <v>941</v>
      </c>
      <c r="CJ995" s="12" t="s">
        <v>941</v>
      </c>
      <c r="CK995" s="12" t="s">
        <v>932</v>
      </c>
      <c r="CL995" s="37">
        <v>919141393</v>
      </c>
      <c r="CN995" s="12" t="s">
        <v>1509</v>
      </c>
      <c r="CS995" s="12"/>
      <c r="CT995" s="36" t="str">
        <f t="shared" si="15"/>
        <v>500mn - 1bn</v>
      </c>
      <c r="CU995" s="36" t="str">
        <f>VLOOKUP(CK995,Mapping!B:C,2,FALSE)</f>
        <v>US/CA</v>
      </c>
    </row>
    <row r="996" spans="1:99" ht="16" customHeight="1" x14ac:dyDescent="0.35">
      <c r="A996" s="12" t="s">
        <v>2081</v>
      </c>
      <c r="B996" s="12" t="s">
        <v>925</v>
      </c>
      <c r="E996" s="37">
        <v>1512122</v>
      </c>
      <c r="G996" s="37" t="s">
        <v>1505</v>
      </c>
      <c r="I996" s="37"/>
      <c r="K996" s="37"/>
      <c r="M996" s="37">
        <v>527520</v>
      </c>
      <c r="N996" s="12">
        <v>1.29</v>
      </c>
      <c r="O996" s="37"/>
      <c r="R996" s="37"/>
      <c r="T996" s="37"/>
      <c r="V996" s="37"/>
      <c r="X996" s="37"/>
      <c r="Z996" s="37">
        <v>500280</v>
      </c>
      <c r="AA996" s="12">
        <v>1.22</v>
      </c>
      <c r="AB996" s="37"/>
      <c r="AD996" s="37"/>
      <c r="AF996" s="37"/>
      <c r="AH996" s="37"/>
      <c r="AN996" s="37"/>
      <c r="AP996" s="37">
        <v>484322</v>
      </c>
      <c r="AQ996" s="12">
        <v>1.18</v>
      </c>
      <c r="AR996" s="37"/>
      <c r="AT996" s="37"/>
      <c r="AV996" s="37"/>
      <c r="AX996" s="37"/>
      <c r="BB996" s="12">
        <v>4000</v>
      </c>
      <c r="BC996" s="12">
        <v>16500</v>
      </c>
      <c r="BH996" s="12">
        <v>1950</v>
      </c>
      <c r="BV996" s="12">
        <v>0</v>
      </c>
      <c r="CC996" s="12">
        <v>0</v>
      </c>
      <c r="CD996" s="12">
        <v>0</v>
      </c>
      <c r="CG996" s="12" t="s">
        <v>976</v>
      </c>
      <c r="CH996" s="12">
        <v>42.146000000000001</v>
      </c>
      <c r="CI996" s="12" t="s">
        <v>953</v>
      </c>
      <c r="CJ996" s="12"/>
      <c r="CK996" s="12" t="s">
        <v>954</v>
      </c>
      <c r="CL996" s="37">
        <v>41177550</v>
      </c>
      <c r="CN996" s="12" t="s">
        <v>1513</v>
      </c>
      <c r="CS996" s="12"/>
      <c r="CT996" s="36" t="str">
        <f t="shared" si="15"/>
        <v>500mn</v>
      </c>
      <c r="CU996" s="36" t="str">
        <f>VLOOKUP(CK996,Mapping!B:C,2,FALSE)</f>
        <v>EU</v>
      </c>
    </row>
    <row r="997" spans="1:99" ht="16" customHeight="1" x14ac:dyDescent="0.35">
      <c r="A997" s="12" t="s">
        <v>2082</v>
      </c>
      <c r="B997" s="12" t="s">
        <v>925</v>
      </c>
      <c r="E997" s="37">
        <v>46314</v>
      </c>
      <c r="G997" s="37" t="s">
        <v>1505</v>
      </c>
      <c r="I997" s="37"/>
      <c r="K997" s="37"/>
      <c r="M997" s="37"/>
      <c r="O997" s="37"/>
      <c r="R997" s="37"/>
      <c r="T997" s="37"/>
      <c r="V997" s="37"/>
      <c r="X997" s="37"/>
      <c r="Z997" s="37"/>
      <c r="AB997" s="37"/>
      <c r="AD997" s="37"/>
      <c r="AF997" s="37"/>
      <c r="AH997" s="37"/>
      <c r="AN997" s="37">
        <v>46314</v>
      </c>
      <c r="AO997" s="12">
        <v>0.06</v>
      </c>
      <c r="AP997" s="37"/>
      <c r="AR997" s="37"/>
      <c r="AT997" s="37"/>
      <c r="AV997" s="37"/>
      <c r="AX997" s="37"/>
      <c r="BI997" s="12">
        <v>200</v>
      </c>
      <c r="BY997" s="12">
        <v>0</v>
      </c>
      <c r="CG997" s="12" t="s">
        <v>940</v>
      </c>
      <c r="CH997" s="12">
        <v>20.866</v>
      </c>
      <c r="CI997" s="12" t="s">
        <v>1752</v>
      </c>
      <c r="CJ997" s="12"/>
      <c r="CK997" s="12" t="s">
        <v>1753</v>
      </c>
      <c r="CL997" s="37">
        <v>70331710</v>
      </c>
      <c r="CN997" s="12" t="s">
        <v>1506</v>
      </c>
      <c r="CS997" s="12"/>
      <c r="CT997" s="36" t="str">
        <f t="shared" si="15"/>
        <v>500mn</v>
      </c>
      <c r="CU997" s="36" t="str">
        <f>VLOOKUP(CK997,Mapping!B:C,2,FALSE)</f>
        <v>LATAM</v>
      </c>
    </row>
    <row r="998" spans="1:99" ht="16" customHeight="1" x14ac:dyDescent="0.35">
      <c r="A998" s="12" t="s">
        <v>2083</v>
      </c>
      <c r="B998" s="12" t="s">
        <v>925</v>
      </c>
      <c r="E998" s="37">
        <v>123023</v>
      </c>
      <c r="G998" s="37" t="s">
        <v>1505</v>
      </c>
      <c r="I998" s="37"/>
      <c r="K998" s="37"/>
      <c r="M998" s="37"/>
      <c r="O998" s="37"/>
      <c r="R998" s="37"/>
      <c r="T998" s="37"/>
      <c r="V998" s="37"/>
      <c r="X998" s="37"/>
      <c r="Z998" s="37"/>
      <c r="AB998" s="37"/>
      <c r="AD998" s="37"/>
      <c r="AF998" s="37"/>
      <c r="AH998" s="37"/>
      <c r="AN998" s="37">
        <v>122099</v>
      </c>
      <c r="AO998" s="12">
        <v>0.02</v>
      </c>
      <c r="AP998" s="37">
        <v>924</v>
      </c>
      <c r="AQ998" s="12">
        <v>0</v>
      </c>
      <c r="AR998" s="37"/>
      <c r="AT998" s="37"/>
      <c r="AV998" s="37"/>
      <c r="AX998" s="37"/>
      <c r="BH998" s="12">
        <v>4</v>
      </c>
      <c r="BI998" s="12">
        <v>725</v>
      </c>
      <c r="BV998" s="12">
        <v>0</v>
      </c>
      <c r="BY998" s="12">
        <v>0</v>
      </c>
      <c r="CG998" s="12" t="s">
        <v>940</v>
      </c>
      <c r="CH998" s="12">
        <v>14.869</v>
      </c>
      <c r="CI998" s="12" t="s">
        <v>2084</v>
      </c>
      <c r="CJ998" s="12" t="s">
        <v>1140</v>
      </c>
      <c r="CK998" s="12" t="s">
        <v>932</v>
      </c>
      <c r="CL998" s="37">
        <v>583935694</v>
      </c>
      <c r="CN998" s="12" t="s">
        <v>1509</v>
      </c>
      <c r="CS998" s="12"/>
      <c r="CT998" s="36" t="str">
        <f t="shared" si="15"/>
        <v>500mn - 1bn</v>
      </c>
      <c r="CU998" s="36" t="str">
        <f>VLOOKUP(CK998,Mapping!B:C,2,FALSE)</f>
        <v>US/CA</v>
      </c>
    </row>
    <row r="999" spans="1:99" ht="16" customHeight="1" x14ac:dyDescent="0.35">
      <c r="A999" s="12" t="s">
        <v>498</v>
      </c>
      <c r="B999" s="12" t="s">
        <v>933</v>
      </c>
      <c r="E999" s="37">
        <v>132212947</v>
      </c>
      <c r="F999" s="12">
        <v>19950</v>
      </c>
      <c r="G999" s="37" t="s">
        <v>1505</v>
      </c>
      <c r="I999" s="37">
        <v>969519</v>
      </c>
      <c r="J999" s="12">
        <v>0.01</v>
      </c>
      <c r="K999" s="37">
        <v>14521606</v>
      </c>
      <c r="L999" s="12">
        <v>0.08</v>
      </c>
      <c r="M999" s="37">
        <v>68360645</v>
      </c>
      <c r="N999" s="12">
        <v>0.4</v>
      </c>
      <c r="O999" s="37">
        <v>9105950</v>
      </c>
      <c r="P999" s="12">
        <v>0.05</v>
      </c>
      <c r="Q999" s="12">
        <v>80139</v>
      </c>
      <c r="R999" s="37">
        <v>713498</v>
      </c>
      <c r="S999" s="12">
        <v>0</v>
      </c>
      <c r="T999" s="37"/>
      <c r="V999" s="37">
        <v>2454427</v>
      </c>
      <c r="W999" s="12">
        <v>0.01</v>
      </c>
      <c r="X999" s="37">
        <v>916759</v>
      </c>
      <c r="Y999" s="12">
        <v>0.01</v>
      </c>
      <c r="Z999" s="37"/>
      <c r="AB999" s="37">
        <v>1775477</v>
      </c>
      <c r="AC999" s="12">
        <v>0.01</v>
      </c>
      <c r="AD999" s="37"/>
      <c r="AF999" s="37">
        <v>1042054</v>
      </c>
      <c r="AG999" s="12">
        <v>0.01</v>
      </c>
      <c r="AH999" s="37">
        <v>11117704</v>
      </c>
      <c r="AI999" s="12">
        <v>0.06</v>
      </c>
      <c r="AJ999" s="12">
        <v>122900</v>
      </c>
      <c r="AK999" s="12">
        <v>112800</v>
      </c>
      <c r="AL999" s="12">
        <v>599600</v>
      </c>
      <c r="AM999" s="12">
        <v>26000</v>
      </c>
      <c r="AN999" s="37">
        <v>18510701</v>
      </c>
      <c r="AO999" s="12">
        <v>0.11</v>
      </c>
      <c r="AP999" s="37">
        <v>2664881</v>
      </c>
      <c r="AQ999" s="12">
        <v>0.02</v>
      </c>
      <c r="AR999" s="37"/>
      <c r="AT999" s="37"/>
      <c r="AV999" s="37"/>
      <c r="AX999" s="37">
        <v>59726</v>
      </c>
      <c r="AY999" s="12">
        <v>0</v>
      </c>
      <c r="AZ999" s="12">
        <v>67400</v>
      </c>
      <c r="BA999" s="12">
        <v>8972</v>
      </c>
      <c r="BB999" s="12">
        <v>544880</v>
      </c>
      <c r="BF999" s="12">
        <v>77250</v>
      </c>
      <c r="BG999" s="12">
        <v>235100</v>
      </c>
      <c r="BH999" s="12">
        <v>10798</v>
      </c>
      <c r="BI999" s="12">
        <v>108056</v>
      </c>
      <c r="BO999" s="12">
        <v>0</v>
      </c>
      <c r="BP999" s="12">
        <v>0</v>
      </c>
      <c r="BQ999" s="12">
        <v>0.02</v>
      </c>
      <c r="BR999" s="12">
        <v>0</v>
      </c>
      <c r="BS999" s="12">
        <v>0</v>
      </c>
      <c r="BT999" s="12">
        <v>0</v>
      </c>
      <c r="BU999" s="12">
        <v>0</v>
      </c>
      <c r="BV999" s="12">
        <v>0.01</v>
      </c>
      <c r="BW999" s="12">
        <v>0</v>
      </c>
      <c r="BX999" s="12">
        <v>0</v>
      </c>
      <c r="BY999" s="12">
        <v>0.01</v>
      </c>
      <c r="BZ999" s="12">
        <v>0</v>
      </c>
      <c r="CC999" s="12">
        <v>0.02</v>
      </c>
      <c r="CG999" s="12" t="s">
        <v>929</v>
      </c>
      <c r="CH999" s="12">
        <v>50.768000000000001</v>
      </c>
      <c r="CI999" s="12" t="s">
        <v>1047</v>
      </c>
      <c r="CJ999" s="12"/>
      <c r="CK999" s="12" t="s">
        <v>1048</v>
      </c>
      <c r="CL999" s="37">
        <v>17902448354</v>
      </c>
      <c r="CN999" s="12" t="s">
        <v>1506</v>
      </c>
      <c r="CS999" s="12"/>
      <c r="CT999" s="36" t="str">
        <f t="shared" si="15"/>
        <v>1bn - 50bn</v>
      </c>
      <c r="CU999" s="36" t="str">
        <f>VLOOKUP(CK999,Mapping!B:C,2,FALSE)</f>
        <v>EU</v>
      </c>
    </row>
    <row r="1000" spans="1:99" ht="16" customHeight="1" x14ac:dyDescent="0.35">
      <c r="A1000" s="12" t="s">
        <v>2085</v>
      </c>
      <c r="B1000" s="12" t="s">
        <v>925</v>
      </c>
      <c r="E1000" s="37">
        <v>72305</v>
      </c>
      <c r="G1000" s="37" t="s">
        <v>1505</v>
      </c>
      <c r="I1000" s="37"/>
      <c r="K1000" s="37"/>
      <c r="M1000" s="37">
        <v>21077</v>
      </c>
      <c r="N1000" s="12">
        <v>0</v>
      </c>
      <c r="O1000" s="37"/>
      <c r="Q1000" s="12">
        <v>0</v>
      </c>
      <c r="R1000" s="37"/>
      <c r="T1000" s="37"/>
      <c r="V1000" s="37"/>
      <c r="X1000" s="37">
        <v>1737</v>
      </c>
      <c r="Y1000" s="12">
        <v>0</v>
      </c>
      <c r="Z1000" s="37">
        <v>0</v>
      </c>
      <c r="AA1000" s="12">
        <v>0</v>
      </c>
      <c r="AB1000" s="37"/>
      <c r="AD1000" s="37"/>
      <c r="AF1000" s="37"/>
      <c r="AH1000" s="37">
        <v>0</v>
      </c>
      <c r="AI1000" s="12">
        <v>0</v>
      </c>
      <c r="AN1000" s="37">
        <v>42103</v>
      </c>
      <c r="AO1000" s="12">
        <v>0.01</v>
      </c>
      <c r="AP1000" s="37">
        <v>7388</v>
      </c>
      <c r="AQ1000" s="12">
        <v>0</v>
      </c>
      <c r="AR1000" s="37"/>
      <c r="AT1000" s="37"/>
      <c r="AV1000" s="37"/>
      <c r="AX1000" s="37"/>
      <c r="BA1000" s="12">
        <v>17</v>
      </c>
      <c r="BB1000" s="12">
        <v>168</v>
      </c>
      <c r="BC1000" s="12">
        <v>0</v>
      </c>
      <c r="BH1000" s="12">
        <v>32</v>
      </c>
      <c r="BI1000" s="12">
        <v>250</v>
      </c>
      <c r="BQ1000" s="12">
        <v>0</v>
      </c>
      <c r="BV1000" s="12">
        <v>0</v>
      </c>
      <c r="BY1000" s="12">
        <v>0</v>
      </c>
      <c r="BZ1000" s="12">
        <v>0</v>
      </c>
      <c r="CC1000" s="12">
        <v>0</v>
      </c>
      <c r="CD1000" s="12">
        <v>0</v>
      </c>
      <c r="CG1000" s="12" t="s">
        <v>929</v>
      </c>
      <c r="CH1000" s="12">
        <v>34.82</v>
      </c>
      <c r="CI1000" s="12" t="s">
        <v>2086</v>
      </c>
      <c r="CJ1000" s="12" t="s">
        <v>2087</v>
      </c>
      <c r="CK1000" s="12" t="s">
        <v>932</v>
      </c>
      <c r="CL1000" s="37">
        <v>468869654</v>
      </c>
      <c r="CN1000" s="12" t="s">
        <v>1506</v>
      </c>
      <c r="CS1000" s="12"/>
      <c r="CT1000" s="36" t="str">
        <f t="shared" si="15"/>
        <v>500mn</v>
      </c>
      <c r="CU1000" s="36" t="str">
        <f>VLOOKUP(CK1000,Mapping!B:C,2,FALSE)</f>
        <v>US/CA</v>
      </c>
    </row>
    <row r="1001" spans="1:99" ht="16" customHeight="1" x14ac:dyDescent="0.35">
      <c r="A1001" s="12" t="s">
        <v>2088</v>
      </c>
      <c r="B1001" s="12" t="s">
        <v>925</v>
      </c>
      <c r="E1001" s="37">
        <v>1014687</v>
      </c>
      <c r="G1001" s="37" t="s">
        <v>1505</v>
      </c>
      <c r="I1001" s="37"/>
      <c r="K1001" s="37"/>
      <c r="M1001" s="37"/>
      <c r="O1001" s="37"/>
      <c r="R1001" s="37"/>
      <c r="T1001" s="37"/>
      <c r="V1001" s="37"/>
      <c r="X1001" s="37"/>
      <c r="Z1001" s="37"/>
      <c r="AB1001" s="37"/>
      <c r="AD1001" s="37"/>
      <c r="AF1001" s="37"/>
      <c r="AH1001" s="37"/>
      <c r="AN1001" s="37">
        <v>1014687</v>
      </c>
      <c r="AO1001" s="12">
        <v>0.12</v>
      </c>
      <c r="AP1001" s="37"/>
      <c r="AR1001" s="37"/>
      <c r="AT1001" s="37"/>
      <c r="AV1001" s="37"/>
      <c r="AX1001" s="37"/>
      <c r="BI1001" s="12">
        <v>6025</v>
      </c>
      <c r="BY1001" s="12">
        <v>0</v>
      </c>
      <c r="CG1001" s="12" t="s">
        <v>929</v>
      </c>
      <c r="CH1001" s="12">
        <v>48.552999999999997</v>
      </c>
      <c r="CI1001" s="12" t="s">
        <v>2089</v>
      </c>
      <c r="CJ1001" s="12" t="s">
        <v>1017</v>
      </c>
      <c r="CK1001" s="12" t="s">
        <v>932</v>
      </c>
      <c r="CL1001" s="37">
        <v>873432030</v>
      </c>
      <c r="CN1001" s="12" t="s">
        <v>1509</v>
      </c>
      <c r="CS1001" s="12"/>
      <c r="CT1001" s="36" t="str">
        <f t="shared" si="15"/>
        <v>500mn - 1bn</v>
      </c>
      <c r="CU1001" s="36" t="str">
        <f>VLOOKUP(CK1001,Mapping!B:C,2,FALSE)</f>
        <v>US/CA</v>
      </c>
    </row>
    <row r="1002" spans="1:99" ht="16" customHeight="1" x14ac:dyDescent="0.35">
      <c r="A1002" s="12" t="s">
        <v>2090</v>
      </c>
      <c r="B1002" s="12" t="s">
        <v>925</v>
      </c>
      <c r="E1002" s="37">
        <v>43108729</v>
      </c>
      <c r="G1002" s="37" t="s">
        <v>1505</v>
      </c>
      <c r="I1002" s="37"/>
      <c r="K1002" s="37">
        <v>32688385</v>
      </c>
      <c r="L1002" s="12">
        <v>1.0900000000000001</v>
      </c>
      <c r="M1002" s="37"/>
      <c r="O1002" s="37"/>
      <c r="Q1002" s="12">
        <v>12930</v>
      </c>
      <c r="R1002" s="37"/>
      <c r="T1002" s="37"/>
      <c r="V1002" s="37"/>
      <c r="X1002" s="37"/>
      <c r="Z1002" s="37"/>
      <c r="AB1002" s="37"/>
      <c r="AD1002" s="37"/>
      <c r="AF1002" s="37"/>
      <c r="AH1002" s="37">
        <v>1569961</v>
      </c>
      <c r="AI1002" s="12">
        <v>0.05</v>
      </c>
      <c r="AN1002" s="37">
        <v>2521459</v>
      </c>
      <c r="AO1002" s="12">
        <v>0.08</v>
      </c>
      <c r="AP1002" s="37">
        <v>6328924</v>
      </c>
      <c r="AQ1002" s="12">
        <v>0.21</v>
      </c>
      <c r="AR1002" s="37"/>
      <c r="AT1002" s="37"/>
      <c r="AV1002" s="37"/>
      <c r="AX1002" s="37"/>
      <c r="BG1002" s="12">
        <v>383736</v>
      </c>
      <c r="BH1002" s="12">
        <v>29609</v>
      </c>
      <c r="BI1002" s="12">
        <v>11675</v>
      </c>
      <c r="BQ1002" s="12">
        <v>0</v>
      </c>
      <c r="BS1002" s="12">
        <v>0</v>
      </c>
      <c r="BV1002" s="12">
        <v>0.03</v>
      </c>
      <c r="BY1002" s="12">
        <v>0</v>
      </c>
      <c r="CG1002" s="12" t="s">
        <v>934</v>
      </c>
      <c r="CH1002" s="12">
        <v>23.835000000000001</v>
      </c>
      <c r="CI1002" s="12" t="s">
        <v>1053</v>
      </c>
      <c r="CJ1002" s="12"/>
      <c r="CK1002" s="12" t="s">
        <v>1054</v>
      </c>
      <c r="CL1002" s="37">
        <v>2944659131</v>
      </c>
      <c r="CN1002" s="12" t="s">
        <v>1506</v>
      </c>
      <c r="CS1002" s="12"/>
      <c r="CT1002" s="36" t="str">
        <f t="shared" si="15"/>
        <v>1bn - 50bn</v>
      </c>
      <c r="CU1002" s="36" t="str">
        <f>VLOOKUP(CK1002,Mapping!B:C,2,FALSE)</f>
        <v>EU</v>
      </c>
    </row>
    <row r="1003" spans="1:99" ht="16" customHeight="1" x14ac:dyDescent="0.35">
      <c r="A1003" s="12" t="s">
        <v>2091</v>
      </c>
      <c r="B1003" s="12" t="s">
        <v>925</v>
      </c>
      <c r="E1003" s="37">
        <v>4210320</v>
      </c>
      <c r="G1003" s="37" t="s">
        <v>1505</v>
      </c>
      <c r="I1003" s="37"/>
      <c r="K1003" s="37"/>
      <c r="M1003" s="37"/>
      <c r="O1003" s="37"/>
      <c r="Q1003" s="12">
        <v>0</v>
      </c>
      <c r="R1003" s="37"/>
      <c r="T1003" s="37"/>
      <c r="V1003" s="37"/>
      <c r="X1003" s="37"/>
      <c r="Z1003" s="37"/>
      <c r="AB1003" s="37"/>
      <c r="AD1003" s="37"/>
      <c r="AF1003" s="37"/>
      <c r="AH1003" s="37">
        <v>0</v>
      </c>
      <c r="AI1003" s="12">
        <v>0</v>
      </c>
      <c r="AN1003" s="37">
        <v>4210320</v>
      </c>
      <c r="AO1003" s="12">
        <v>0.5</v>
      </c>
      <c r="AP1003" s="37"/>
      <c r="AR1003" s="37"/>
      <c r="AT1003" s="37"/>
      <c r="AV1003" s="37"/>
      <c r="AX1003" s="37"/>
      <c r="BI1003" s="12">
        <v>25000</v>
      </c>
      <c r="BQ1003" s="12">
        <v>0</v>
      </c>
      <c r="BY1003" s="12">
        <v>0</v>
      </c>
      <c r="CG1003" s="12" t="s">
        <v>929</v>
      </c>
      <c r="CH1003" s="12">
        <v>20.928999999999998</v>
      </c>
      <c r="CI1003" s="12" t="s">
        <v>941</v>
      </c>
      <c r="CJ1003" s="12" t="s">
        <v>941</v>
      </c>
      <c r="CK1003" s="12" t="s">
        <v>932</v>
      </c>
      <c r="CL1003" s="37">
        <v>845032895</v>
      </c>
      <c r="CN1003" s="12" t="s">
        <v>1509</v>
      </c>
      <c r="CS1003" s="12"/>
      <c r="CT1003" s="36" t="str">
        <f t="shared" si="15"/>
        <v>500mn - 1bn</v>
      </c>
      <c r="CU1003" s="36" t="str">
        <f>VLOOKUP(CK1003,Mapping!B:C,2,FALSE)</f>
        <v>US/CA</v>
      </c>
    </row>
    <row r="1004" spans="1:99" ht="16" customHeight="1" x14ac:dyDescent="0.35">
      <c r="A1004" s="12" t="s">
        <v>2092</v>
      </c>
      <c r="B1004" s="12" t="s">
        <v>925</v>
      </c>
      <c r="E1004" s="37">
        <v>0</v>
      </c>
      <c r="G1004" s="37" t="s">
        <v>1505</v>
      </c>
      <c r="I1004" s="37"/>
      <c r="K1004" s="37"/>
      <c r="M1004" s="37"/>
      <c r="O1004" s="37"/>
      <c r="R1004" s="37"/>
      <c r="T1004" s="37"/>
      <c r="V1004" s="37"/>
      <c r="X1004" s="37"/>
      <c r="Z1004" s="37"/>
      <c r="AB1004" s="37"/>
      <c r="AD1004" s="37"/>
      <c r="AF1004" s="37"/>
      <c r="AH1004" s="37"/>
      <c r="AN1004" s="37"/>
      <c r="AP1004" s="37">
        <v>0</v>
      </c>
      <c r="AQ1004" s="12">
        <v>0</v>
      </c>
      <c r="AR1004" s="37"/>
      <c r="AT1004" s="37"/>
      <c r="AV1004" s="37"/>
      <c r="AX1004" s="37"/>
      <c r="BH1004" s="12">
        <v>0</v>
      </c>
      <c r="BV1004" s="12">
        <v>0</v>
      </c>
      <c r="CG1004" s="12" t="s">
        <v>929</v>
      </c>
      <c r="CH1004" s="12">
        <v>24.535</v>
      </c>
      <c r="CI1004" s="12" t="s">
        <v>943</v>
      </c>
      <c r="CJ1004" s="12"/>
      <c r="CK1004" s="12" t="s">
        <v>944</v>
      </c>
      <c r="CL1004" s="37">
        <v>1431724079</v>
      </c>
      <c r="CN1004" s="12" t="s">
        <v>1506</v>
      </c>
      <c r="CS1004" s="12"/>
      <c r="CT1004" s="36" t="str">
        <f t="shared" si="15"/>
        <v>1bn - 50bn</v>
      </c>
      <c r="CU1004" s="36" t="str">
        <f>VLOOKUP(CK1004,Mapping!B:C,2,FALSE)</f>
        <v>EU</v>
      </c>
    </row>
    <row r="1005" spans="1:99" ht="16" customHeight="1" x14ac:dyDescent="0.35">
      <c r="A1005" s="12" t="s">
        <v>2093</v>
      </c>
      <c r="B1005" s="12" t="s">
        <v>925</v>
      </c>
      <c r="E1005" s="37">
        <v>1426956</v>
      </c>
      <c r="G1005" s="37" t="s">
        <v>1505</v>
      </c>
      <c r="I1005" s="37"/>
      <c r="K1005" s="37"/>
      <c r="M1005" s="37"/>
      <c r="O1005" s="37"/>
      <c r="R1005" s="37"/>
      <c r="T1005" s="37"/>
      <c r="V1005" s="37"/>
      <c r="X1005" s="37"/>
      <c r="Z1005" s="37"/>
      <c r="AB1005" s="37"/>
      <c r="AD1005" s="37">
        <v>1426956</v>
      </c>
      <c r="AE1005" s="12">
        <v>0.6</v>
      </c>
      <c r="AF1005" s="37"/>
      <c r="AH1005" s="37"/>
      <c r="AN1005" s="37"/>
      <c r="AP1005" s="37"/>
      <c r="AR1005" s="37"/>
      <c r="AT1005" s="37"/>
      <c r="AV1005" s="37"/>
      <c r="AX1005" s="37"/>
      <c r="BJ1005" s="12">
        <v>12807</v>
      </c>
      <c r="CB1005" s="12">
        <v>0</v>
      </c>
      <c r="CG1005" s="12" t="s">
        <v>940</v>
      </c>
      <c r="CH1005" s="12">
        <v>12.06</v>
      </c>
      <c r="CI1005" s="12" t="s">
        <v>1137</v>
      </c>
      <c r="CJ1005" s="12" t="s">
        <v>1114</v>
      </c>
      <c r="CK1005" s="12" t="s">
        <v>932</v>
      </c>
      <c r="CL1005" s="37">
        <v>233649499</v>
      </c>
      <c r="CN1005" s="12" t="s">
        <v>1509</v>
      </c>
      <c r="CS1005" s="12"/>
      <c r="CT1005" s="36" t="str">
        <f t="shared" si="15"/>
        <v>500mn</v>
      </c>
      <c r="CU1005" s="36" t="str">
        <f>VLOOKUP(CK1005,Mapping!B:C,2,FALSE)</f>
        <v>US/CA</v>
      </c>
    </row>
    <row r="1006" spans="1:99" ht="16" customHeight="1" x14ac:dyDescent="0.35">
      <c r="A1006" s="12" t="s">
        <v>2094</v>
      </c>
      <c r="B1006" s="12" t="s">
        <v>925</v>
      </c>
      <c r="E1006" s="37">
        <v>0</v>
      </c>
      <c r="G1006" s="37" t="s">
        <v>1505</v>
      </c>
      <c r="I1006" s="37"/>
      <c r="K1006" s="37"/>
      <c r="M1006" s="37"/>
      <c r="O1006" s="37"/>
      <c r="Q1006" s="12">
        <v>0</v>
      </c>
      <c r="R1006" s="37"/>
      <c r="T1006" s="37"/>
      <c r="V1006" s="37"/>
      <c r="X1006" s="37"/>
      <c r="Z1006" s="37"/>
      <c r="AB1006" s="37"/>
      <c r="AD1006" s="37"/>
      <c r="AF1006" s="37"/>
      <c r="AH1006" s="37">
        <v>0</v>
      </c>
      <c r="AI1006" s="12">
        <v>0</v>
      </c>
      <c r="AN1006" s="37"/>
      <c r="AP1006" s="37"/>
      <c r="AR1006" s="37"/>
      <c r="AT1006" s="37">
        <v>0</v>
      </c>
      <c r="AU1006" s="12">
        <v>0</v>
      </c>
      <c r="AV1006" s="37"/>
      <c r="AX1006" s="37"/>
      <c r="BD1006" s="12">
        <v>0</v>
      </c>
      <c r="BQ1006" s="12">
        <v>0</v>
      </c>
      <c r="CF1006" s="12">
        <v>0</v>
      </c>
      <c r="CG1006" s="12" t="s">
        <v>976</v>
      </c>
      <c r="CH1006" s="12">
        <v>196.55</v>
      </c>
      <c r="CI1006" s="12" t="s">
        <v>2095</v>
      </c>
      <c r="CJ1006" s="12" t="s">
        <v>972</v>
      </c>
      <c r="CK1006" s="12" t="s">
        <v>932</v>
      </c>
      <c r="CL1006" s="37">
        <v>662627648</v>
      </c>
      <c r="CN1006" s="12" t="s">
        <v>1513</v>
      </c>
      <c r="CS1006" s="12"/>
      <c r="CT1006" s="36" t="str">
        <f t="shared" si="15"/>
        <v>500mn - 1bn</v>
      </c>
      <c r="CU1006" s="36" t="str">
        <f>VLOOKUP(CK1006,Mapping!B:C,2,FALSE)</f>
        <v>US/CA</v>
      </c>
    </row>
    <row r="1007" spans="1:99" ht="16" customHeight="1" x14ac:dyDescent="0.35">
      <c r="A1007" s="12" t="s">
        <v>2096</v>
      </c>
      <c r="B1007" s="12" t="s">
        <v>925</v>
      </c>
      <c r="E1007" s="37">
        <v>2138843</v>
      </c>
      <c r="G1007" s="37" t="s">
        <v>1505</v>
      </c>
      <c r="I1007" s="37"/>
      <c r="K1007" s="37"/>
      <c r="M1007" s="37"/>
      <c r="O1007" s="37"/>
      <c r="R1007" s="37"/>
      <c r="T1007" s="37"/>
      <c r="V1007" s="37"/>
      <c r="X1007" s="37"/>
      <c r="Z1007" s="37"/>
      <c r="AB1007" s="37"/>
      <c r="AD1007" s="37"/>
      <c r="AF1007" s="37"/>
      <c r="AH1007" s="37"/>
      <c r="AN1007" s="37">
        <v>2138843</v>
      </c>
      <c r="AO1007" s="12">
        <v>1.02</v>
      </c>
      <c r="AP1007" s="37"/>
      <c r="AR1007" s="37"/>
      <c r="AT1007" s="37"/>
      <c r="AV1007" s="37"/>
      <c r="AX1007" s="37"/>
      <c r="BI1007" s="12">
        <v>12700</v>
      </c>
      <c r="BY1007" s="12">
        <v>0</v>
      </c>
      <c r="CG1007" s="12" t="s">
        <v>996</v>
      </c>
      <c r="CH1007" s="12">
        <v>120.911</v>
      </c>
      <c r="CI1007" s="12" t="s">
        <v>987</v>
      </c>
      <c r="CJ1007" s="12"/>
      <c r="CK1007" s="12" t="s">
        <v>979</v>
      </c>
      <c r="CL1007" s="37">
        <v>207821547</v>
      </c>
      <c r="CN1007" s="12" t="s">
        <v>1506</v>
      </c>
      <c r="CS1007" s="12"/>
      <c r="CT1007" s="36" t="str">
        <f t="shared" si="15"/>
        <v>500mn</v>
      </c>
      <c r="CU1007" s="36" t="str">
        <f>VLOOKUP(CK1007,Mapping!B:C,2,FALSE)</f>
        <v>EU</v>
      </c>
    </row>
    <row r="1008" spans="1:99" ht="16" customHeight="1" x14ac:dyDescent="0.35">
      <c r="A1008" s="12" t="s">
        <v>2097</v>
      </c>
      <c r="B1008" s="12" t="s">
        <v>925</v>
      </c>
      <c r="E1008" s="37">
        <v>1112016</v>
      </c>
      <c r="G1008" s="37" t="s">
        <v>1505</v>
      </c>
      <c r="I1008" s="37"/>
      <c r="K1008" s="37"/>
      <c r="M1008" s="37">
        <v>897803</v>
      </c>
      <c r="N1008" s="12">
        <v>0.05</v>
      </c>
      <c r="O1008" s="37"/>
      <c r="R1008" s="37"/>
      <c r="T1008" s="37"/>
      <c r="V1008" s="37"/>
      <c r="X1008" s="37"/>
      <c r="Z1008" s="37"/>
      <c r="AB1008" s="37"/>
      <c r="AD1008" s="37"/>
      <c r="AF1008" s="37"/>
      <c r="AH1008" s="37"/>
      <c r="AN1008" s="37">
        <v>214213</v>
      </c>
      <c r="AO1008" s="12">
        <v>0.01</v>
      </c>
      <c r="AP1008" s="37"/>
      <c r="AR1008" s="37"/>
      <c r="AT1008" s="37"/>
      <c r="AV1008" s="37"/>
      <c r="AX1008" s="37"/>
      <c r="BB1008" s="12">
        <v>6125</v>
      </c>
      <c r="BI1008" s="12">
        <v>1000</v>
      </c>
      <c r="BY1008" s="12">
        <v>0</v>
      </c>
      <c r="CC1008" s="12">
        <v>0</v>
      </c>
      <c r="CG1008" s="12" t="s">
        <v>929</v>
      </c>
      <c r="CH1008" s="12">
        <v>48.487000000000002</v>
      </c>
      <c r="CI1008" s="12" t="s">
        <v>1016</v>
      </c>
      <c r="CJ1008" s="12" t="s">
        <v>1017</v>
      </c>
      <c r="CK1008" s="12" t="s">
        <v>932</v>
      </c>
      <c r="CL1008" s="37">
        <v>1646426723</v>
      </c>
      <c r="CN1008" s="12" t="s">
        <v>1509</v>
      </c>
      <c r="CS1008" s="12"/>
      <c r="CT1008" s="36" t="str">
        <f t="shared" si="15"/>
        <v>1bn - 50bn</v>
      </c>
      <c r="CU1008" s="36" t="str">
        <f>VLOOKUP(CK1008,Mapping!B:C,2,FALSE)</f>
        <v>US/CA</v>
      </c>
    </row>
    <row r="1009" spans="1:99" ht="16" customHeight="1" x14ac:dyDescent="0.35">
      <c r="A1009" s="12" t="s">
        <v>2098</v>
      </c>
      <c r="B1009" s="12" t="s">
        <v>933</v>
      </c>
      <c r="E1009" s="37">
        <v>27364430</v>
      </c>
      <c r="G1009" s="37" t="s">
        <v>1505</v>
      </c>
      <c r="I1009" s="37"/>
      <c r="K1009" s="37"/>
      <c r="M1009" s="37"/>
      <c r="O1009" s="37"/>
      <c r="R1009" s="37"/>
      <c r="T1009" s="37"/>
      <c r="V1009" s="37"/>
      <c r="X1009" s="37"/>
      <c r="Z1009" s="37"/>
      <c r="AB1009" s="37"/>
      <c r="AD1009" s="37"/>
      <c r="AF1009" s="37">
        <v>0</v>
      </c>
      <c r="AG1009" s="12">
        <v>0</v>
      </c>
      <c r="AH1009" s="37"/>
      <c r="AN1009" s="37">
        <v>24381963</v>
      </c>
      <c r="AO1009" s="12">
        <v>0.23</v>
      </c>
      <c r="AP1009" s="37">
        <v>2103177</v>
      </c>
      <c r="AQ1009" s="12">
        <v>0.02</v>
      </c>
      <c r="AR1009" s="37"/>
      <c r="AT1009" s="37">
        <v>879290</v>
      </c>
      <c r="AU1009" s="12">
        <v>0.01</v>
      </c>
      <c r="AV1009" s="37"/>
      <c r="AX1009" s="37"/>
      <c r="BD1009" s="12">
        <v>82485</v>
      </c>
      <c r="BF1009" s="12">
        <v>0</v>
      </c>
      <c r="BH1009" s="12">
        <v>9109</v>
      </c>
      <c r="BI1009" s="12">
        <v>144775</v>
      </c>
      <c r="BP1009" s="12">
        <v>0</v>
      </c>
      <c r="BV1009" s="12">
        <v>0.01</v>
      </c>
      <c r="BY1009" s="12">
        <v>0.02</v>
      </c>
      <c r="CF1009" s="12">
        <v>7.0000000000000007E-2</v>
      </c>
      <c r="CG1009" s="12" t="s">
        <v>940</v>
      </c>
      <c r="CH1009" s="12">
        <v>43.052</v>
      </c>
      <c r="CI1009" s="12" t="s">
        <v>1064</v>
      </c>
      <c r="CJ1009" s="12"/>
      <c r="CK1009" s="12" t="s">
        <v>1064</v>
      </c>
      <c r="CL1009" s="37">
        <v>10815639094</v>
      </c>
      <c r="CN1009" s="12" t="s">
        <v>1506</v>
      </c>
      <c r="CS1009" s="12"/>
      <c r="CT1009" s="36" t="str">
        <f t="shared" si="15"/>
        <v>1bn - 50bn</v>
      </c>
      <c r="CU1009" s="36" t="str">
        <f>VLOOKUP(CK1009,Mapping!B:C,2,FALSE)</f>
        <v>EU</v>
      </c>
    </row>
    <row r="1010" spans="1:99" ht="16" customHeight="1" x14ac:dyDescent="0.35">
      <c r="A1010" s="12" t="s">
        <v>2099</v>
      </c>
      <c r="B1010" s="12" t="s">
        <v>925</v>
      </c>
      <c r="E1010" s="37">
        <v>11366981</v>
      </c>
      <c r="G1010" s="37" t="s">
        <v>1505</v>
      </c>
      <c r="I1010" s="37"/>
      <c r="K1010" s="37"/>
      <c r="M1010" s="37">
        <v>565323</v>
      </c>
      <c r="N1010" s="12">
        <v>0.02</v>
      </c>
      <c r="O1010" s="37"/>
      <c r="Q1010" s="12">
        <v>18555</v>
      </c>
      <c r="R1010" s="37"/>
      <c r="T1010" s="37"/>
      <c r="V1010" s="37"/>
      <c r="X1010" s="37"/>
      <c r="Z1010" s="37"/>
      <c r="AB1010" s="37"/>
      <c r="AD1010" s="37"/>
      <c r="AF1010" s="37"/>
      <c r="AH1010" s="37">
        <v>2343125</v>
      </c>
      <c r="AI1010" s="12">
        <v>7.0000000000000007E-2</v>
      </c>
      <c r="AN1010" s="37">
        <v>8458533</v>
      </c>
      <c r="AO1010" s="12">
        <v>0.25</v>
      </c>
      <c r="AP1010" s="37"/>
      <c r="AR1010" s="37"/>
      <c r="AT1010" s="37"/>
      <c r="AV1010" s="37"/>
      <c r="AX1010" s="37"/>
      <c r="BB1010" s="12">
        <v>4506</v>
      </c>
      <c r="BI1010" s="12">
        <v>50225</v>
      </c>
      <c r="BQ1010" s="12">
        <v>0</v>
      </c>
      <c r="BY1010" s="12">
        <v>0.01</v>
      </c>
      <c r="CC1010" s="12">
        <v>0</v>
      </c>
      <c r="CG1010" s="12" t="s">
        <v>940</v>
      </c>
      <c r="CH1010" s="12">
        <v>14.577999999999999</v>
      </c>
      <c r="CI1010" s="12" t="s">
        <v>2100</v>
      </c>
      <c r="CJ1010" s="12" t="s">
        <v>1214</v>
      </c>
      <c r="CK1010" s="12" t="s">
        <v>932</v>
      </c>
      <c r="CL1010" s="37">
        <v>3310415334</v>
      </c>
      <c r="CN1010" s="12" t="s">
        <v>1509</v>
      </c>
      <c r="CS1010" s="12"/>
      <c r="CT1010" s="36" t="str">
        <f t="shared" si="15"/>
        <v>1bn - 50bn</v>
      </c>
      <c r="CU1010" s="36" t="str">
        <f>VLOOKUP(CK1010,Mapping!B:C,2,FALSE)</f>
        <v>US/CA</v>
      </c>
    </row>
    <row r="1011" spans="1:99" ht="16" customHeight="1" x14ac:dyDescent="0.35">
      <c r="A1011" s="12" t="s">
        <v>2101</v>
      </c>
      <c r="B1011" s="12" t="s">
        <v>925</v>
      </c>
      <c r="E1011" s="37">
        <v>1381759</v>
      </c>
      <c r="G1011" s="37" t="s">
        <v>1505</v>
      </c>
      <c r="I1011" s="37"/>
      <c r="K1011" s="37"/>
      <c r="M1011" s="37">
        <v>727166</v>
      </c>
      <c r="N1011" s="12">
        <v>0.22</v>
      </c>
      <c r="O1011" s="37"/>
      <c r="R1011" s="37"/>
      <c r="T1011" s="37"/>
      <c r="V1011" s="37"/>
      <c r="X1011" s="37"/>
      <c r="Z1011" s="37"/>
      <c r="AB1011" s="37"/>
      <c r="AD1011" s="37">
        <v>654593</v>
      </c>
      <c r="AE1011" s="12">
        <v>0.2</v>
      </c>
      <c r="AF1011" s="37"/>
      <c r="AH1011" s="37"/>
      <c r="AN1011" s="37"/>
      <c r="AP1011" s="37"/>
      <c r="AR1011" s="37"/>
      <c r="AT1011" s="37"/>
      <c r="AV1011" s="37"/>
      <c r="AX1011" s="37"/>
      <c r="BB1011" s="12">
        <v>5796</v>
      </c>
      <c r="BJ1011" s="12">
        <v>5875</v>
      </c>
      <c r="CB1011" s="12">
        <v>0</v>
      </c>
      <c r="CC1011" s="12">
        <v>0</v>
      </c>
      <c r="CG1011" s="12" t="s">
        <v>929</v>
      </c>
      <c r="CH1011" s="12">
        <v>21.209</v>
      </c>
      <c r="CI1011" s="12" t="s">
        <v>2102</v>
      </c>
      <c r="CJ1011" s="12" t="s">
        <v>968</v>
      </c>
      <c r="CK1011" s="12" t="s">
        <v>932</v>
      </c>
      <c r="CL1011" s="37">
        <v>330496108</v>
      </c>
      <c r="CN1011" s="12" t="s">
        <v>1509</v>
      </c>
      <c r="CS1011" s="12"/>
      <c r="CT1011" s="36" t="str">
        <f t="shared" si="15"/>
        <v>500mn</v>
      </c>
      <c r="CU1011" s="36" t="str">
        <f>VLOOKUP(CK1011,Mapping!B:C,2,FALSE)</f>
        <v>US/CA</v>
      </c>
    </row>
    <row r="1012" spans="1:99" ht="16" customHeight="1" x14ac:dyDescent="0.35">
      <c r="A1012" s="12" t="s">
        <v>2103</v>
      </c>
      <c r="B1012" s="12" t="s">
        <v>925</v>
      </c>
      <c r="E1012" s="37">
        <v>719965</v>
      </c>
      <c r="G1012" s="37" t="s">
        <v>1505</v>
      </c>
      <c r="I1012" s="37"/>
      <c r="K1012" s="37"/>
      <c r="M1012" s="37"/>
      <c r="O1012" s="37"/>
      <c r="R1012" s="37"/>
      <c r="T1012" s="37"/>
      <c r="V1012" s="37"/>
      <c r="X1012" s="37"/>
      <c r="Z1012" s="37"/>
      <c r="AB1012" s="37"/>
      <c r="AD1012" s="37"/>
      <c r="AF1012" s="37"/>
      <c r="AH1012" s="37"/>
      <c r="AN1012" s="37">
        <v>719965</v>
      </c>
      <c r="AO1012" s="12">
        <v>0.21</v>
      </c>
      <c r="AP1012" s="37"/>
      <c r="AR1012" s="37"/>
      <c r="AT1012" s="37"/>
      <c r="AV1012" s="37"/>
      <c r="AX1012" s="37"/>
      <c r="BI1012" s="12">
        <v>4275</v>
      </c>
      <c r="BY1012" s="12">
        <v>0</v>
      </c>
      <c r="CG1012" s="12" t="s">
        <v>940</v>
      </c>
      <c r="CH1012" s="12">
        <v>12.596</v>
      </c>
      <c r="CI1012" s="12" t="s">
        <v>1524</v>
      </c>
      <c r="CJ1012" s="12" t="s">
        <v>931</v>
      </c>
      <c r="CK1012" s="12" t="s">
        <v>932</v>
      </c>
      <c r="CL1012" s="37">
        <v>347741100</v>
      </c>
      <c r="CN1012" s="12" t="s">
        <v>1509</v>
      </c>
      <c r="CS1012" s="12"/>
      <c r="CT1012" s="36" t="str">
        <f t="shared" si="15"/>
        <v>500mn</v>
      </c>
      <c r="CU1012" s="36" t="str">
        <f>VLOOKUP(CK1012,Mapping!B:C,2,FALSE)</f>
        <v>US/CA</v>
      </c>
    </row>
    <row r="1013" spans="1:99" ht="16" customHeight="1" x14ac:dyDescent="0.35">
      <c r="A1013" s="12" t="s">
        <v>2104</v>
      </c>
      <c r="B1013" s="12" t="s">
        <v>925</v>
      </c>
      <c r="E1013" s="37">
        <v>1332318</v>
      </c>
      <c r="G1013" s="37" t="s">
        <v>1505</v>
      </c>
      <c r="I1013" s="37"/>
      <c r="K1013" s="37"/>
      <c r="M1013" s="37"/>
      <c r="O1013" s="37"/>
      <c r="Q1013" s="12">
        <v>2678</v>
      </c>
      <c r="R1013" s="37"/>
      <c r="T1013" s="37"/>
      <c r="V1013" s="37"/>
      <c r="X1013" s="37"/>
      <c r="Z1013" s="37"/>
      <c r="AB1013" s="37"/>
      <c r="AD1013" s="37"/>
      <c r="AF1013" s="37"/>
      <c r="AH1013" s="37">
        <v>363458</v>
      </c>
      <c r="AI1013" s="12">
        <v>0.16</v>
      </c>
      <c r="AN1013" s="37">
        <v>562310</v>
      </c>
      <c r="AO1013" s="12">
        <v>0.24</v>
      </c>
      <c r="AP1013" s="37">
        <v>406550</v>
      </c>
      <c r="AQ1013" s="12">
        <v>0.18</v>
      </c>
      <c r="AR1013" s="37"/>
      <c r="AT1013" s="37"/>
      <c r="AV1013" s="37"/>
      <c r="AX1013" s="37"/>
      <c r="BH1013" s="12">
        <v>1435</v>
      </c>
      <c r="BI1013" s="12">
        <v>2625</v>
      </c>
      <c r="BQ1013" s="12">
        <v>0</v>
      </c>
      <c r="BV1013" s="12">
        <v>0</v>
      </c>
      <c r="BY1013" s="12">
        <v>0</v>
      </c>
      <c r="CG1013" s="12" t="s">
        <v>934</v>
      </c>
      <c r="CH1013" s="12">
        <v>34.747</v>
      </c>
      <c r="CI1013" s="12" t="s">
        <v>1862</v>
      </c>
      <c r="CJ1013" s="12" t="s">
        <v>931</v>
      </c>
      <c r="CK1013" s="12" t="s">
        <v>932</v>
      </c>
      <c r="CL1013" s="37">
        <v>231251858</v>
      </c>
      <c r="CN1013" s="12" t="s">
        <v>1514</v>
      </c>
      <c r="CS1013" s="12"/>
      <c r="CT1013" s="36" t="str">
        <f t="shared" si="15"/>
        <v>500mn</v>
      </c>
      <c r="CU1013" s="36" t="str">
        <f>VLOOKUP(CK1013,Mapping!B:C,2,FALSE)</f>
        <v>US/CA</v>
      </c>
    </row>
    <row r="1014" spans="1:99" ht="16" customHeight="1" x14ac:dyDescent="0.35">
      <c r="A1014" s="12" t="s">
        <v>2105</v>
      </c>
      <c r="B1014" s="12" t="s">
        <v>933</v>
      </c>
      <c r="E1014" s="37">
        <v>7992685</v>
      </c>
      <c r="G1014" s="37" t="s">
        <v>1505</v>
      </c>
      <c r="I1014" s="37"/>
      <c r="K1014" s="37"/>
      <c r="M1014" s="37"/>
      <c r="O1014" s="37"/>
      <c r="R1014" s="37"/>
      <c r="T1014" s="37"/>
      <c r="V1014" s="37"/>
      <c r="X1014" s="37"/>
      <c r="Z1014" s="37"/>
      <c r="AB1014" s="37">
        <v>7992685</v>
      </c>
      <c r="AC1014" s="12">
        <v>0.08</v>
      </c>
      <c r="AD1014" s="37"/>
      <c r="AF1014" s="37"/>
      <c r="AH1014" s="37"/>
      <c r="AJ1014" s="12">
        <v>557300</v>
      </c>
      <c r="AN1014" s="37"/>
      <c r="AP1014" s="37"/>
      <c r="AR1014" s="37"/>
      <c r="AT1014" s="37"/>
      <c r="AV1014" s="37"/>
      <c r="AX1014" s="37"/>
      <c r="BR1014" s="12">
        <v>0.02</v>
      </c>
      <c r="CG1014" s="12" t="s">
        <v>929</v>
      </c>
      <c r="CH1014" s="12">
        <v>34.509</v>
      </c>
      <c r="CI1014" s="12" t="s">
        <v>1016</v>
      </c>
      <c r="CJ1014" s="12" t="s">
        <v>1017</v>
      </c>
      <c r="CK1014" s="12" t="s">
        <v>932</v>
      </c>
      <c r="CL1014" s="37">
        <v>9683528595</v>
      </c>
      <c r="CN1014" s="12" t="s">
        <v>1506</v>
      </c>
      <c r="CS1014" s="12"/>
      <c r="CT1014" s="36" t="str">
        <f t="shared" si="15"/>
        <v>1bn - 50bn</v>
      </c>
      <c r="CU1014" s="36" t="str">
        <f>VLOOKUP(CK1014,Mapping!B:C,2,FALSE)</f>
        <v>US/CA</v>
      </c>
    </row>
    <row r="1015" spans="1:99" ht="16" customHeight="1" x14ac:dyDescent="0.35">
      <c r="A1015" s="12" t="s">
        <v>2106</v>
      </c>
      <c r="B1015" s="12" t="s">
        <v>925</v>
      </c>
      <c r="E1015" s="37">
        <v>398336</v>
      </c>
      <c r="G1015" s="37" t="s">
        <v>1505</v>
      </c>
      <c r="I1015" s="37"/>
      <c r="K1015" s="37"/>
      <c r="M1015" s="37">
        <v>398336</v>
      </c>
      <c r="N1015" s="12">
        <v>0.09</v>
      </c>
      <c r="O1015" s="37"/>
      <c r="R1015" s="37"/>
      <c r="T1015" s="37"/>
      <c r="V1015" s="37"/>
      <c r="X1015" s="37"/>
      <c r="Z1015" s="37"/>
      <c r="AB1015" s="37"/>
      <c r="AD1015" s="37"/>
      <c r="AF1015" s="37"/>
      <c r="AH1015" s="37"/>
      <c r="AN1015" s="37"/>
      <c r="AP1015" s="37"/>
      <c r="AR1015" s="37"/>
      <c r="AT1015" s="37"/>
      <c r="AV1015" s="37"/>
      <c r="AX1015" s="37"/>
      <c r="BB1015" s="12">
        <v>3175</v>
      </c>
      <c r="CC1015" s="12">
        <v>0</v>
      </c>
      <c r="CG1015" s="12" t="s">
        <v>929</v>
      </c>
      <c r="CH1015" s="12">
        <v>12.664</v>
      </c>
      <c r="CI1015" s="12" t="s">
        <v>2107</v>
      </c>
      <c r="CJ1015" s="12" t="s">
        <v>2108</v>
      </c>
      <c r="CK1015" s="12" t="s">
        <v>932</v>
      </c>
      <c r="CL1015" s="37">
        <v>454811936</v>
      </c>
      <c r="CN1015" s="12" t="s">
        <v>1509</v>
      </c>
      <c r="CS1015" s="12"/>
      <c r="CT1015" s="36" t="str">
        <f t="shared" si="15"/>
        <v>500mn</v>
      </c>
      <c r="CU1015" s="36" t="str">
        <f>VLOOKUP(CK1015,Mapping!B:C,2,FALSE)</f>
        <v>US/CA</v>
      </c>
    </row>
    <row r="1016" spans="1:99" ht="16" customHeight="1" x14ac:dyDescent="0.35">
      <c r="A1016" s="12" t="s">
        <v>2109</v>
      </c>
      <c r="B1016" s="12" t="s">
        <v>925</v>
      </c>
      <c r="E1016" s="37">
        <v>0</v>
      </c>
      <c r="G1016" s="37" t="s">
        <v>1505</v>
      </c>
      <c r="I1016" s="37"/>
      <c r="K1016" s="37"/>
      <c r="M1016" s="37">
        <v>0</v>
      </c>
      <c r="N1016" s="12">
        <v>0</v>
      </c>
      <c r="O1016" s="37"/>
      <c r="R1016" s="37"/>
      <c r="T1016" s="37"/>
      <c r="V1016" s="37"/>
      <c r="X1016" s="37"/>
      <c r="Z1016" s="37"/>
      <c r="AB1016" s="37"/>
      <c r="AD1016" s="37"/>
      <c r="AF1016" s="37"/>
      <c r="AH1016" s="37"/>
      <c r="AN1016" s="37"/>
      <c r="AP1016" s="37"/>
      <c r="AR1016" s="37"/>
      <c r="AT1016" s="37"/>
      <c r="AV1016" s="37"/>
      <c r="AX1016" s="37"/>
      <c r="BB1016" s="12">
        <v>0</v>
      </c>
      <c r="CC1016" s="12">
        <v>0</v>
      </c>
      <c r="CG1016" s="12" t="s">
        <v>976</v>
      </c>
      <c r="CH1016" s="12">
        <v>295.64400000000001</v>
      </c>
      <c r="CI1016" s="12" t="s">
        <v>964</v>
      </c>
      <c r="CJ1016" s="12"/>
      <c r="CK1016" s="12" t="s">
        <v>927</v>
      </c>
      <c r="CL1016" s="37">
        <v>148881750</v>
      </c>
      <c r="CN1016" s="12" t="s">
        <v>1513</v>
      </c>
      <c r="CS1016" s="12"/>
      <c r="CT1016" s="36" t="str">
        <f t="shared" si="15"/>
        <v>500mn</v>
      </c>
      <c r="CU1016" s="36" t="str">
        <f>VLOOKUP(CK1016,Mapping!B:C,2,FALSE)</f>
        <v>CN</v>
      </c>
    </row>
    <row r="1017" spans="1:99" ht="16" customHeight="1" x14ac:dyDescent="0.35">
      <c r="A1017" s="12" t="s">
        <v>2110</v>
      </c>
      <c r="B1017" s="12" t="s">
        <v>925</v>
      </c>
      <c r="E1017" s="37">
        <v>0</v>
      </c>
      <c r="G1017" s="37" t="s">
        <v>1505</v>
      </c>
      <c r="I1017" s="37"/>
      <c r="K1017" s="37"/>
      <c r="M1017" s="37"/>
      <c r="O1017" s="37"/>
      <c r="R1017" s="37"/>
      <c r="T1017" s="37"/>
      <c r="V1017" s="37"/>
      <c r="X1017" s="37">
        <v>0</v>
      </c>
      <c r="Y1017" s="12">
        <v>0</v>
      </c>
      <c r="Z1017" s="37">
        <v>0</v>
      </c>
      <c r="AA1017" s="12">
        <v>0</v>
      </c>
      <c r="AB1017" s="37"/>
      <c r="AD1017" s="37"/>
      <c r="AF1017" s="37"/>
      <c r="AH1017" s="37"/>
      <c r="AN1017" s="37"/>
      <c r="AP1017" s="37"/>
      <c r="AR1017" s="37"/>
      <c r="AT1017" s="37"/>
      <c r="AV1017" s="37"/>
      <c r="AX1017" s="37"/>
      <c r="BA1017" s="12">
        <v>0</v>
      </c>
      <c r="BC1017" s="12">
        <v>0</v>
      </c>
      <c r="BZ1017" s="12">
        <v>0</v>
      </c>
      <c r="CD1017" s="12">
        <v>0</v>
      </c>
      <c r="CG1017" s="12" t="s">
        <v>934</v>
      </c>
      <c r="CH1017" s="12">
        <v>40.71</v>
      </c>
      <c r="CI1017" s="12" t="s">
        <v>2111</v>
      </c>
      <c r="CJ1017" s="12" t="s">
        <v>2112</v>
      </c>
      <c r="CK1017" s="12" t="s">
        <v>932</v>
      </c>
      <c r="CL1017" s="37">
        <v>821540431</v>
      </c>
      <c r="CN1017" s="12" t="s">
        <v>1509</v>
      </c>
      <c r="CS1017" s="12"/>
      <c r="CT1017" s="36" t="str">
        <f t="shared" si="15"/>
        <v>500mn - 1bn</v>
      </c>
      <c r="CU1017" s="36" t="str">
        <f>VLOOKUP(CK1017,Mapping!B:C,2,FALSE)</f>
        <v>US/CA</v>
      </c>
    </row>
    <row r="1018" spans="1:99" ht="16" customHeight="1" x14ac:dyDescent="0.35">
      <c r="A1018" s="12" t="s">
        <v>2113</v>
      </c>
      <c r="B1018" s="12" t="s">
        <v>925</v>
      </c>
      <c r="E1018" s="37">
        <v>8833193</v>
      </c>
      <c r="G1018" s="37" t="s">
        <v>1505</v>
      </c>
      <c r="I1018" s="37"/>
      <c r="K1018" s="37"/>
      <c r="M1018" s="37"/>
      <c r="O1018" s="37"/>
      <c r="Q1018" s="12">
        <v>20471</v>
      </c>
      <c r="R1018" s="37"/>
      <c r="T1018" s="37"/>
      <c r="V1018" s="37"/>
      <c r="X1018" s="37"/>
      <c r="Z1018" s="37"/>
      <c r="AB1018" s="37"/>
      <c r="AD1018" s="37"/>
      <c r="AF1018" s="37"/>
      <c r="AH1018" s="37">
        <v>2585078</v>
      </c>
      <c r="AI1018" s="12">
        <v>0.85</v>
      </c>
      <c r="AN1018" s="37">
        <v>6248115</v>
      </c>
      <c r="AO1018" s="12">
        <v>2.06</v>
      </c>
      <c r="AP1018" s="37"/>
      <c r="AR1018" s="37"/>
      <c r="AT1018" s="37"/>
      <c r="AV1018" s="37"/>
      <c r="AX1018" s="37"/>
      <c r="BI1018" s="12">
        <v>37100</v>
      </c>
      <c r="BQ1018" s="12">
        <v>0</v>
      </c>
      <c r="BY1018" s="12">
        <v>0</v>
      </c>
      <c r="CG1018" s="12" t="s">
        <v>976</v>
      </c>
      <c r="CH1018" s="12">
        <v>89.658000000000001</v>
      </c>
      <c r="CI1018" s="12" t="s">
        <v>2114</v>
      </c>
      <c r="CJ1018" s="12" t="s">
        <v>1616</v>
      </c>
      <c r="CK1018" s="12" t="s">
        <v>932</v>
      </c>
      <c r="CL1018" s="37">
        <v>303572388</v>
      </c>
      <c r="CN1018" s="12" t="s">
        <v>1513</v>
      </c>
      <c r="CS1018" s="12"/>
      <c r="CT1018" s="36" t="str">
        <f t="shared" si="15"/>
        <v>500mn</v>
      </c>
      <c r="CU1018" s="36" t="str">
        <f>VLOOKUP(CK1018,Mapping!B:C,2,FALSE)</f>
        <v>US/CA</v>
      </c>
    </row>
    <row r="1019" spans="1:99" ht="16" customHeight="1" x14ac:dyDescent="0.35">
      <c r="A1019" s="12" t="s">
        <v>2115</v>
      </c>
      <c r="B1019" s="12" t="s">
        <v>933</v>
      </c>
      <c r="E1019" s="37">
        <v>0</v>
      </c>
      <c r="G1019" s="37" t="s">
        <v>1505</v>
      </c>
      <c r="I1019" s="37"/>
      <c r="K1019" s="37"/>
      <c r="M1019" s="37"/>
      <c r="O1019" s="37"/>
      <c r="R1019" s="37"/>
      <c r="T1019" s="37"/>
      <c r="V1019" s="37"/>
      <c r="X1019" s="37"/>
      <c r="Z1019" s="37"/>
      <c r="AB1019" s="37"/>
      <c r="AD1019" s="37"/>
      <c r="AF1019" s="37"/>
      <c r="AH1019" s="37"/>
      <c r="AN1019" s="37"/>
      <c r="AP1019" s="37">
        <v>0</v>
      </c>
      <c r="AQ1019" s="12">
        <v>0</v>
      </c>
      <c r="AR1019" s="37"/>
      <c r="AT1019" s="37"/>
      <c r="AV1019" s="37"/>
      <c r="AX1019" s="37"/>
      <c r="BH1019" s="12">
        <v>0</v>
      </c>
      <c r="BV1019" s="12">
        <v>0</v>
      </c>
      <c r="CG1019" s="12" t="s">
        <v>940</v>
      </c>
      <c r="CH1019" s="12">
        <v>38.594000000000001</v>
      </c>
      <c r="CI1019" s="12" t="s">
        <v>2116</v>
      </c>
      <c r="CJ1019" s="12" t="s">
        <v>946</v>
      </c>
      <c r="CK1019" s="12" t="s">
        <v>932</v>
      </c>
      <c r="CL1019" s="37">
        <v>2135892641</v>
      </c>
      <c r="CN1019" s="12" t="s">
        <v>1509</v>
      </c>
      <c r="CS1019" s="12"/>
      <c r="CT1019" s="36" t="str">
        <f t="shared" si="15"/>
        <v>1bn - 50bn</v>
      </c>
      <c r="CU1019" s="36" t="str">
        <f>VLOOKUP(CK1019,Mapping!B:C,2,FALSE)</f>
        <v>US/CA</v>
      </c>
    </row>
    <row r="1020" spans="1:99" ht="16" customHeight="1" x14ac:dyDescent="0.35">
      <c r="A1020" s="12" t="s">
        <v>2117</v>
      </c>
      <c r="B1020" s="12" t="s">
        <v>925</v>
      </c>
      <c r="E1020" s="37">
        <v>59707229</v>
      </c>
      <c r="G1020" s="37" t="s">
        <v>1505</v>
      </c>
      <c r="I1020" s="37"/>
      <c r="K1020" s="37"/>
      <c r="M1020" s="37"/>
      <c r="O1020" s="37"/>
      <c r="Q1020" s="12">
        <v>117911</v>
      </c>
      <c r="R1020" s="37"/>
      <c r="T1020" s="37"/>
      <c r="V1020" s="37"/>
      <c r="X1020" s="37"/>
      <c r="Z1020" s="37"/>
      <c r="AB1020" s="37"/>
      <c r="AD1020" s="37"/>
      <c r="AF1020" s="37"/>
      <c r="AH1020" s="37">
        <v>14889801</v>
      </c>
      <c r="AI1020" s="12">
        <v>0.09</v>
      </c>
      <c r="AN1020" s="37">
        <v>37185546</v>
      </c>
      <c r="AO1020" s="12">
        <v>0.22</v>
      </c>
      <c r="AP1020" s="37">
        <v>7340917</v>
      </c>
      <c r="AQ1020" s="12">
        <v>0.04</v>
      </c>
      <c r="AR1020" s="37"/>
      <c r="AT1020" s="37">
        <v>290965</v>
      </c>
      <c r="AU1020" s="12">
        <v>0</v>
      </c>
      <c r="AV1020" s="37"/>
      <c r="AX1020" s="37"/>
      <c r="BD1020" s="12">
        <v>27295</v>
      </c>
      <c r="BH1020" s="12">
        <v>31794</v>
      </c>
      <c r="BI1020" s="12">
        <v>220800</v>
      </c>
      <c r="BQ1020" s="12">
        <v>0.03</v>
      </c>
      <c r="BV1020" s="12">
        <v>0.03</v>
      </c>
      <c r="BY1020" s="12">
        <v>0.03</v>
      </c>
      <c r="CF1020" s="12">
        <v>0.02</v>
      </c>
      <c r="CG1020" s="12" t="s">
        <v>934</v>
      </c>
      <c r="CH1020" s="12">
        <v>5.2850000000000001</v>
      </c>
      <c r="CI1020" s="12" t="s">
        <v>1287</v>
      </c>
      <c r="CJ1020" s="12" t="s">
        <v>1246</v>
      </c>
      <c r="CK1020" s="12" t="s">
        <v>932</v>
      </c>
      <c r="CL1020" s="37">
        <v>17094190288</v>
      </c>
      <c r="CN1020" s="12" t="s">
        <v>1520</v>
      </c>
      <c r="CS1020" s="12"/>
      <c r="CT1020" s="36" t="str">
        <f t="shared" si="15"/>
        <v>1bn - 50bn</v>
      </c>
      <c r="CU1020" s="36" t="str">
        <f>VLOOKUP(CK1020,Mapping!B:C,2,FALSE)</f>
        <v>US/CA</v>
      </c>
    </row>
    <row r="1021" spans="1:99" ht="16" customHeight="1" x14ac:dyDescent="0.35">
      <c r="A1021" s="12" t="s">
        <v>2118</v>
      </c>
      <c r="B1021" s="12" t="s">
        <v>933</v>
      </c>
      <c r="E1021" s="37">
        <v>1296779</v>
      </c>
      <c r="G1021" s="37" t="s">
        <v>1505</v>
      </c>
      <c r="I1021" s="37"/>
      <c r="K1021" s="37"/>
      <c r="M1021" s="37"/>
      <c r="O1021" s="37"/>
      <c r="R1021" s="37"/>
      <c r="T1021" s="37"/>
      <c r="V1021" s="37"/>
      <c r="X1021" s="37"/>
      <c r="Z1021" s="37"/>
      <c r="AB1021" s="37"/>
      <c r="AD1021" s="37"/>
      <c r="AF1021" s="37"/>
      <c r="AH1021" s="37"/>
      <c r="AN1021" s="37">
        <v>1296779</v>
      </c>
      <c r="AO1021" s="12">
        <v>0.33</v>
      </c>
      <c r="AP1021" s="37"/>
      <c r="AR1021" s="37"/>
      <c r="AT1021" s="37"/>
      <c r="AV1021" s="37"/>
      <c r="AX1021" s="37"/>
      <c r="BI1021" s="12">
        <v>7700</v>
      </c>
      <c r="BY1021" s="12">
        <v>0</v>
      </c>
      <c r="CG1021" s="12" t="s">
        <v>996</v>
      </c>
      <c r="CH1021" s="12">
        <v>29.15</v>
      </c>
      <c r="CI1021" s="12" t="s">
        <v>2119</v>
      </c>
      <c r="CJ1021" s="12" t="s">
        <v>968</v>
      </c>
      <c r="CK1021" s="12" t="s">
        <v>932</v>
      </c>
      <c r="CL1021" s="37">
        <v>392474213</v>
      </c>
      <c r="CN1021" s="12" t="s">
        <v>1509</v>
      </c>
      <c r="CS1021" s="12"/>
      <c r="CT1021" s="36" t="str">
        <f t="shared" si="15"/>
        <v>500mn</v>
      </c>
      <c r="CU1021" s="36" t="str">
        <f>VLOOKUP(CK1021,Mapping!B:C,2,FALSE)</f>
        <v>US/CA</v>
      </c>
    </row>
    <row r="1022" spans="1:99" ht="16" customHeight="1" x14ac:dyDescent="0.35">
      <c r="A1022" s="12" t="s">
        <v>2120</v>
      </c>
      <c r="B1022" s="12" t="s">
        <v>925</v>
      </c>
      <c r="E1022" s="37">
        <v>12707594</v>
      </c>
      <c r="G1022" s="37" t="s">
        <v>1505</v>
      </c>
      <c r="I1022" s="37"/>
      <c r="K1022" s="37"/>
      <c r="M1022" s="37">
        <v>3794956</v>
      </c>
      <c r="N1022" s="12">
        <v>0.08</v>
      </c>
      <c r="O1022" s="37"/>
      <c r="Q1022" s="12">
        <v>4663</v>
      </c>
      <c r="R1022" s="37"/>
      <c r="T1022" s="37">
        <v>255836</v>
      </c>
      <c r="U1022" s="12">
        <v>0.01</v>
      </c>
      <c r="V1022" s="37"/>
      <c r="X1022" s="37"/>
      <c r="Z1022" s="37"/>
      <c r="AB1022" s="37"/>
      <c r="AD1022" s="37">
        <v>383618</v>
      </c>
      <c r="AE1022" s="12">
        <v>0.01</v>
      </c>
      <c r="AF1022" s="37"/>
      <c r="AH1022" s="37">
        <v>632862</v>
      </c>
      <c r="AI1022" s="12">
        <v>0.01</v>
      </c>
      <c r="AN1022" s="37">
        <v>7208274</v>
      </c>
      <c r="AO1022" s="12">
        <v>0.14000000000000001</v>
      </c>
      <c r="AP1022" s="37">
        <v>432048</v>
      </c>
      <c r="AQ1022" s="12">
        <v>0.01</v>
      </c>
      <c r="AR1022" s="37"/>
      <c r="AT1022" s="37"/>
      <c r="AV1022" s="37"/>
      <c r="AX1022" s="37"/>
      <c r="BB1022" s="12">
        <v>25890</v>
      </c>
      <c r="BH1022" s="12">
        <v>1525</v>
      </c>
      <c r="BI1022" s="12">
        <v>33650</v>
      </c>
      <c r="BJ1022" s="12">
        <v>2936</v>
      </c>
      <c r="BK1022" s="12">
        <v>1859</v>
      </c>
      <c r="BQ1022" s="12">
        <v>0</v>
      </c>
      <c r="BV1022" s="12">
        <v>0</v>
      </c>
      <c r="BY1022" s="12">
        <v>0</v>
      </c>
      <c r="CB1022" s="12">
        <v>0</v>
      </c>
      <c r="CC1022" s="12">
        <v>0</v>
      </c>
      <c r="CE1022" s="12">
        <v>0</v>
      </c>
      <c r="CG1022" s="12" t="s">
        <v>998</v>
      </c>
      <c r="CH1022" s="12">
        <v>57.012</v>
      </c>
      <c r="CI1022" s="12" t="s">
        <v>1020</v>
      </c>
      <c r="CJ1022" s="12" t="s">
        <v>1021</v>
      </c>
      <c r="CK1022" s="12" t="s">
        <v>932</v>
      </c>
      <c r="CL1022" s="37">
        <v>5040620634</v>
      </c>
      <c r="CN1022" s="12" t="s">
        <v>998</v>
      </c>
      <c r="CS1022" s="12"/>
      <c r="CT1022" s="36" t="str">
        <f t="shared" si="15"/>
        <v>1bn - 50bn</v>
      </c>
      <c r="CU1022" s="36" t="str">
        <f>VLOOKUP(CK1022,Mapping!B:C,2,FALSE)</f>
        <v>US/CA</v>
      </c>
    </row>
    <row r="1023" spans="1:99" ht="16" customHeight="1" x14ac:dyDescent="0.35">
      <c r="A1023" s="12" t="s">
        <v>2121</v>
      </c>
      <c r="B1023" s="12" t="s">
        <v>933</v>
      </c>
      <c r="E1023" s="37">
        <v>2707439</v>
      </c>
      <c r="G1023" s="37" t="s">
        <v>1505</v>
      </c>
      <c r="I1023" s="37"/>
      <c r="K1023" s="37"/>
      <c r="M1023" s="37"/>
      <c r="O1023" s="37"/>
      <c r="R1023" s="37"/>
      <c r="T1023" s="37"/>
      <c r="V1023" s="37"/>
      <c r="X1023" s="37"/>
      <c r="Z1023" s="37"/>
      <c r="AB1023" s="37"/>
      <c r="AD1023" s="37"/>
      <c r="AF1023" s="37"/>
      <c r="AH1023" s="37"/>
      <c r="AN1023" s="37">
        <v>1733166</v>
      </c>
      <c r="AO1023" s="12">
        <v>0.04</v>
      </c>
      <c r="AP1023" s="37">
        <v>974273</v>
      </c>
      <c r="AQ1023" s="12">
        <v>0.02</v>
      </c>
      <c r="AR1023" s="37"/>
      <c r="AT1023" s="37"/>
      <c r="AV1023" s="37"/>
      <c r="AX1023" s="37"/>
      <c r="BH1023" s="12">
        <v>4558</v>
      </c>
      <c r="BI1023" s="12">
        <v>8025</v>
      </c>
      <c r="BV1023" s="12">
        <v>0</v>
      </c>
      <c r="BY1023" s="12">
        <v>0</v>
      </c>
      <c r="CG1023" s="12" t="s">
        <v>929</v>
      </c>
      <c r="CH1023" s="12">
        <v>40.957999999999998</v>
      </c>
      <c r="CI1023" s="12" t="s">
        <v>960</v>
      </c>
      <c r="CJ1023" s="12"/>
      <c r="CK1023" s="12" t="s">
        <v>961</v>
      </c>
      <c r="CL1023" s="37">
        <v>4572820783</v>
      </c>
      <c r="CN1023" s="12" t="s">
        <v>1506</v>
      </c>
      <c r="CS1023" s="12"/>
      <c r="CT1023" s="36" t="str">
        <f t="shared" si="15"/>
        <v>1bn - 50bn</v>
      </c>
      <c r="CU1023" s="36" t="str">
        <f>VLOOKUP(CK1023,Mapping!B:C,2,FALSE)</f>
        <v>EU</v>
      </c>
    </row>
    <row r="1024" spans="1:99" ht="16" customHeight="1" x14ac:dyDescent="0.35">
      <c r="A1024" s="12" t="s">
        <v>2122</v>
      </c>
      <c r="B1024" s="12" t="s">
        <v>925</v>
      </c>
      <c r="E1024" s="37">
        <v>376811</v>
      </c>
      <c r="G1024" s="37" t="s">
        <v>1505</v>
      </c>
      <c r="I1024" s="37"/>
      <c r="K1024" s="37"/>
      <c r="M1024" s="37">
        <v>0</v>
      </c>
      <c r="N1024" s="12">
        <v>0</v>
      </c>
      <c r="O1024" s="37"/>
      <c r="R1024" s="37"/>
      <c r="T1024" s="37"/>
      <c r="V1024" s="37"/>
      <c r="X1024" s="37"/>
      <c r="Z1024" s="37">
        <v>376811</v>
      </c>
      <c r="AA1024" s="12">
        <v>0.12</v>
      </c>
      <c r="AB1024" s="37"/>
      <c r="AD1024" s="37"/>
      <c r="AF1024" s="37"/>
      <c r="AH1024" s="37"/>
      <c r="AN1024" s="37"/>
      <c r="AP1024" s="37"/>
      <c r="AR1024" s="37"/>
      <c r="AT1024" s="37"/>
      <c r="AV1024" s="37"/>
      <c r="AX1024" s="37"/>
      <c r="BB1024" s="12">
        <v>0</v>
      </c>
      <c r="BC1024" s="12">
        <v>12743</v>
      </c>
      <c r="CC1024" s="12">
        <v>0</v>
      </c>
      <c r="CD1024" s="12">
        <v>0</v>
      </c>
      <c r="CG1024" s="12" t="s">
        <v>940</v>
      </c>
      <c r="CH1024" s="12">
        <v>14.773</v>
      </c>
      <c r="CI1024" s="12" t="s">
        <v>1211</v>
      </c>
      <c r="CJ1024" s="12" t="s">
        <v>1212</v>
      </c>
      <c r="CK1024" s="12" t="s">
        <v>932</v>
      </c>
      <c r="CL1024" s="37">
        <v>304776005</v>
      </c>
      <c r="CN1024" s="12" t="s">
        <v>1509</v>
      </c>
      <c r="CS1024" s="12"/>
      <c r="CT1024" s="36" t="str">
        <f t="shared" si="15"/>
        <v>500mn</v>
      </c>
      <c r="CU1024" s="36" t="str">
        <f>VLOOKUP(CK1024,Mapping!B:C,2,FALSE)</f>
        <v>US/CA</v>
      </c>
    </row>
    <row r="1025" spans="1:99" ht="16" customHeight="1" x14ac:dyDescent="0.35">
      <c r="A1025" s="12" t="s">
        <v>2123</v>
      </c>
      <c r="B1025" s="12" t="s">
        <v>933</v>
      </c>
      <c r="E1025" s="37">
        <v>243498591</v>
      </c>
      <c r="G1025" s="37" t="s">
        <v>1505</v>
      </c>
      <c r="I1025" s="37"/>
      <c r="K1025" s="37"/>
      <c r="M1025" s="37">
        <v>98256634</v>
      </c>
      <c r="N1025" s="12">
        <v>0.74</v>
      </c>
      <c r="O1025" s="37"/>
      <c r="Q1025" s="12">
        <v>161662</v>
      </c>
      <c r="R1025" s="37"/>
      <c r="T1025" s="37"/>
      <c r="V1025" s="37"/>
      <c r="X1025" s="37"/>
      <c r="Z1025" s="37"/>
      <c r="AB1025" s="37"/>
      <c r="AD1025" s="37">
        <v>124827280</v>
      </c>
      <c r="AE1025" s="12">
        <v>0.93</v>
      </c>
      <c r="AF1025" s="37"/>
      <c r="AH1025" s="37">
        <v>20414677</v>
      </c>
      <c r="AI1025" s="12">
        <v>0.15</v>
      </c>
      <c r="AN1025" s="37"/>
      <c r="AP1025" s="37"/>
      <c r="AR1025" s="37"/>
      <c r="AT1025" s="37"/>
      <c r="AV1025" s="37"/>
      <c r="AX1025" s="37"/>
      <c r="BB1025" s="12">
        <v>783171</v>
      </c>
      <c r="BJ1025" s="12">
        <v>1120331</v>
      </c>
      <c r="BQ1025" s="12">
        <v>0.04</v>
      </c>
      <c r="CB1025" s="12">
        <v>0.39</v>
      </c>
      <c r="CC1025" s="12">
        <v>0.03</v>
      </c>
      <c r="CG1025" s="12" t="s">
        <v>963</v>
      </c>
      <c r="CH1025" s="12">
        <v>44.064</v>
      </c>
      <c r="CI1025" s="12" t="s">
        <v>1105</v>
      </c>
      <c r="CJ1025" s="12" t="s">
        <v>946</v>
      </c>
      <c r="CK1025" s="12" t="s">
        <v>932</v>
      </c>
      <c r="CL1025" s="37">
        <v>13362118099</v>
      </c>
      <c r="CN1025" s="12" t="s">
        <v>1506</v>
      </c>
      <c r="CS1025" s="12"/>
      <c r="CT1025" s="36" t="str">
        <f t="shared" si="15"/>
        <v>1bn - 50bn</v>
      </c>
      <c r="CU1025" s="36" t="str">
        <f>VLOOKUP(CK1025,Mapping!B:C,2,FALSE)</f>
        <v>US/CA</v>
      </c>
    </row>
    <row r="1026" spans="1:99" ht="16" customHeight="1" x14ac:dyDescent="0.35">
      <c r="A1026" s="12" t="s">
        <v>2124</v>
      </c>
      <c r="B1026" s="12" t="s">
        <v>925</v>
      </c>
      <c r="E1026" s="37">
        <v>0</v>
      </c>
      <c r="G1026" s="37" t="s">
        <v>1505</v>
      </c>
      <c r="I1026" s="37"/>
      <c r="K1026" s="37"/>
      <c r="M1026" s="37"/>
      <c r="O1026" s="37"/>
      <c r="Q1026" s="12">
        <v>0</v>
      </c>
      <c r="R1026" s="37"/>
      <c r="T1026" s="37"/>
      <c r="V1026" s="37"/>
      <c r="X1026" s="37"/>
      <c r="Z1026" s="37"/>
      <c r="AB1026" s="37"/>
      <c r="AD1026" s="37"/>
      <c r="AF1026" s="37"/>
      <c r="AH1026" s="37">
        <v>0</v>
      </c>
      <c r="AI1026" s="12">
        <v>0</v>
      </c>
      <c r="AN1026" s="37">
        <v>0</v>
      </c>
      <c r="AO1026" s="12">
        <v>0</v>
      </c>
      <c r="AP1026" s="37"/>
      <c r="AR1026" s="37"/>
      <c r="AT1026" s="37"/>
      <c r="AV1026" s="37"/>
      <c r="AX1026" s="37"/>
      <c r="BI1026" s="12">
        <v>0</v>
      </c>
      <c r="BQ1026" s="12">
        <v>0</v>
      </c>
      <c r="BY1026" s="12">
        <v>0</v>
      </c>
      <c r="CG1026" s="12" t="s">
        <v>934</v>
      </c>
      <c r="CH1026" s="12">
        <v>22.922000000000001</v>
      </c>
      <c r="CI1026" s="12" t="s">
        <v>1127</v>
      </c>
      <c r="CJ1026" s="12" t="s">
        <v>966</v>
      </c>
      <c r="CK1026" s="12" t="s">
        <v>932</v>
      </c>
      <c r="CL1026" s="37">
        <v>796832766</v>
      </c>
      <c r="CN1026" s="12" t="s">
        <v>1509</v>
      </c>
      <c r="CS1026" s="12"/>
      <c r="CT1026" s="36" t="str">
        <f t="shared" si="15"/>
        <v>500mn - 1bn</v>
      </c>
      <c r="CU1026" s="36" t="str">
        <f>VLOOKUP(CK1026,Mapping!B:C,2,FALSE)</f>
        <v>US/CA</v>
      </c>
    </row>
    <row r="1027" spans="1:99" ht="16" customHeight="1" x14ac:dyDescent="0.35">
      <c r="A1027" s="12" t="s">
        <v>2125</v>
      </c>
      <c r="B1027" s="12" t="s">
        <v>925</v>
      </c>
      <c r="E1027" s="37">
        <v>1797591</v>
      </c>
      <c r="G1027" s="37" t="s">
        <v>1505</v>
      </c>
      <c r="I1027" s="37"/>
      <c r="K1027" s="37"/>
      <c r="M1027" s="37">
        <v>1797591</v>
      </c>
      <c r="N1027" s="12">
        <v>1.76</v>
      </c>
      <c r="O1027" s="37"/>
      <c r="R1027" s="37"/>
      <c r="T1027" s="37"/>
      <c r="V1027" s="37"/>
      <c r="X1027" s="37"/>
      <c r="Z1027" s="37"/>
      <c r="AB1027" s="37"/>
      <c r="AD1027" s="37"/>
      <c r="AF1027" s="37"/>
      <c r="AH1027" s="37"/>
      <c r="AN1027" s="37"/>
      <c r="AP1027" s="37"/>
      <c r="AR1027" s="37"/>
      <c r="AT1027" s="37"/>
      <c r="AV1027" s="37"/>
      <c r="AX1027" s="37"/>
      <c r="BB1027" s="12">
        <v>14328</v>
      </c>
      <c r="CC1027" s="12">
        <v>0</v>
      </c>
      <c r="CG1027" s="12"/>
      <c r="CH1027" s="12">
        <v>49.100999999999999</v>
      </c>
      <c r="CI1027" s="12" t="s">
        <v>2126</v>
      </c>
      <c r="CJ1027" s="12" t="s">
        <v>931</v>
      </c>
      <c r="CK1027" s="12" t="s">
        <v>932</v>
      </c>
      <c r="CL1027" s="37">
        <v>100980147</v>
      </c>
      <c r="CN1027" s="12" t="s">
        <v>1509</v>
      </c>
      <c r="CS1027" s="12"/>
      <c r="CT1027" s="36" t="str">
        <f t="shared" ref="CT1027:CT1090" si="16">IF(CL1027&gt;100000000000, "100bn", IF(CL1027&gt;50000000000, "50bn - 100bn",IF(CL1027&gt;1000000000, "1bn - 50bn", IF(CL1027&gt;500000000, "500mn - 1bn", "500mn"))))</f>
        <v>500mn</v>
      </c>
      <c r="CU1027" s="36" t="str">
        <f>VLOOKUP(CK1027,Mapping!B:C,2,FALSE)</f>
        <v>US/CA</v>
      </c>
    </row>
    <row r="1028" spans="1:99" ht="16" customHeight="1" x14ac:dyDescent="0.35">
      <c r="A1028" s="12" t="s">
        <v>2127</v>
      </c>
      <c r="B1028" s="12" t="s">
        <v>925</v>
      </c>
      <c r="E1028" s="37">
        <v>237912</v>
      </c>
      <c r="G1028" s="37" t="s">
        <v>1505</v>
      </c>
      <c r="I1028" s="37"/>
      <c r="K1028" s="37"/>
      <c r="M1028" s="37"/>
      <c r="O1028" s="37"/>
      <c r="Q1028" s="12">
        <v>1884</v>
      </c>
      <c r="R1028" s="37"/>
      <c r="T1028" s="37"/>
      <c r="V1028" s="37"/>
      <c r="X1028" s="37"/>
      <c r="Z1028" s="37"/>
      <c r="AB1028" s="37"/>
      <c r="AD1028" s="37"/>
      <c r="AF1028" s="37"/>
      <c r="AH1028" s="37">
        <v>237912</v>
      </c>
      <c r="AI1028" s="12">
        <v>0.47</v>
      </c>
      <c r="AN1028" s="37"/>
      <c r="AP1028" s="37"/>
      <c r="AR1028" s="37"/>
      <c r="AT1028" s="37"/>
      <c r="AV1028" s="37"/>
      <c r="AX1028" s="37"/>
      <c r="BQ1028" s="12">
        <v>0</v>
      </c>
      <c r="CG1028" s="12" t="s">
        <v>991</v>
      </c>
      <c r="CH1028" s="12">
        <v>180.77799999999999</v>
      </c>
      <c r="CI1028" s="12" t="s">
        <v>1135</v>
      </c>
      <c r="CJ1028" s="12" t="s">
        <v>1183</v>
      </c>
      <c r="CK1028" s="12" t="s">
        <v>932</v>
      </c>
      <c r="CL1028" s="37">
        <v>50103244</v>
      </c>
      <c r="CN1028" s="12" t="s">
        <v>1509</v>
      </c>
      <c r="CS1028" s="12"/>
      <c r="CT1028" s="36" t="str">
        <f t="shared" si="16"/>
        <v>500mn</v>
      </c>
      <c r="CU1028" s="36" t="str">
        <f>VLOOKUP(CK1028,Mapping!B:C,2,FALSE)</f>
        <v>US/CA</v>
      </c>
    </row>
    <row r="1029" spans="1:99" ht="16" customHeight="1" x14ac:dyDescent="0.35">
      <c r="A1029" s="12" t="s">
        <v>2128</v>
      </c>
      <c r="B1029" s="12" t="s">
        <v>925</v>
      </c>
      <c r="E1029" s="37">
        <v>57167</v>
      </c>
      <c r="G1029" s="37" t="s">
        <v>1505</v>
      </c>
      <c r="I1029" s="37"/>
      <c r="K1029" s="37"/>
      <c r="M1029" s="37"/>
      <c r="O1029" s="37"/>
      <c r="Q1029" s="12">
        <v>212</v>
      </c>
      <c r="R1029" s="37"/>
      <c r="T1029" s="37"/>
      <c r="V1029" s="37"/>
      <c r="X1029" s="37"/>
      <c r="Z1029" s="37"/>
      <c r="AB1029" s="37"/>
      <c r="AD1029" s="37"/>
      <c r="AF1029" s="37"/>
      <c r="AH1029" s="37">
        <v>26771</v>
      </c>
      <c r="AI1029" s="12">
        <v>0</v>
      </c>
      <c r="AN1029" s="37">
        <v>29472</v>
      </c>
      <c r="AO1029" s="12">
        <v>0</v>
      </c>
      <c r="AP1029" s="37">
        <v>924</v>
      </c>
      <c r="AQ1029" s="12">
        <v>0</v>
      </c>
      <c r="AR1029" s="37"/>
      <c r="AT1029" s="37"/>
      <c r="AV1029" s="37"/>
      <c r="AX1029" s="37"/>
      <c r="BH1029" s="12">
        <v>4</v>
      </c>
      <c r="BI1029" s="12">
        <v>175</v>
      </c>
      <c r="BQ1029" s="12">
        <v>0</v>
      </c>
      <c r="BV1029" s="12">
        <v>0</v>
      </c>
      <c r="BY1029" s="12">
        <v>0</v>
      </c>
      <c r="CG1029" s="12" t="s">
        <v>934</v>
      </c>
      <c r="CH1029" s="12">
        <v>69.959000000000003</v>
      </c>
      <c r="CI1029" s="12" t="s">
        <v>1135</v>
      </c>
      <c r="CJ1029" s="12" t="s">
        <v>1183</v>
      </c>
      <c r="CK1029" s="12" t="s">
        <v>932</v>
      </c>
      <c r="CL1029" s="37">
        <v>1134628343</v>
      </c>
      <c r="CN1029" s="12" t="s">
        <v>1509</v>
      </c>
      <c r="CS1029" s="12"/>
      <c r="CT1029" s="36" t="str">
        <f t="shared" si="16"/>
        <v>1bn - 50bn</v>
      </c>
      <c r="CU1029" s="36" t="str">
        <f>VLOOKUP(CK1029,Mapping!B:C,2,FALSE)</f>
        <v>US/CA</v>
      </c>
    </row>
    <row r="1030" spans="1:99" ht="16" customHeight="1" x14ac:dyDescent="0.35">
      <c r="A1030" s="12" t="s">
        <v>2129</v>
      </c>
      <c r="B1030" s="12" t="s">
        <v>925</v>
      </c>
      <c r="E1030" s="37">
        <v>27512033</v>
      </c>
      <c r="G1030" s="37" t="s">
        <v>1505</v>
      </c>
      <c r="I1030" s="37"/>
      <c r="K1030" s="37"/>
      <c r="M1030" s="37">
        <v>25593840</v>
      </c>
      <c r="N1030" s="12">
        <v>0.79</v>
      </c>
      <c r="O1030" s="37"/>
      <c r="Q1030" s="12">
        <v>15190</v>
      </c>
      <c r="R1030" s="37"/>
      <c r="T1030" s="37"/>
      <c r="V1030" s="37"/>
      <c r="X1030" s="37"/>
      <c r="Z1030" s="37">
        <v>0</v>
      </c>
      <c r="AA1030" s="12">
        <v>0</v>
      </c>
      <c r="AB1030" s="37"/>
      <c r="AD1030" s="37"/>
      <c r="AF1030" s="37"/>
      <c r="AH1030" s="37">
        <v>1918193</v>
      </c>
      <c r="AI1030" s="12">
        <v>0.06</v>
      </c>
      <c r="AN1030" s="37"/>
      <c r="AP1030" s="37"/>
      <c r="AR1030" s="37"/>
      <c r="AT1030" s="37"/>
      <c r="AV1030" s="37"/>
      <c r="AX1030" s="37"/>
      <c r="BB1030" s="12">
        <v>204000</v>
      </c>
      <c r="BC1030" s="12">
        <v>0</v>
      </c>
      <c r="BQ1030" s="12">
        <v>0</v>
      </c>
      <c r="CC1030" s="12">
        <v>0.01</v>
      </c>
      <c r="CD1030" s="12">
        <v>0</v>
      </c>
      <c r="CG1030" s="12" t="s">
        <v>976</v>
      </c>
      <c r="CH1030" s="12">
        <v>99.364000000000004</v>
      </c>
      <c r="CI1030" s="12" t="s">
        <v>941</v>
      </c>
      <c r="CJ1030" s="12" t="s">
        <v>941</v>
      </c>
      <c r="CK1030" s="12" t="s">
        <v>932</v>
      </c>
      <c r="CL1030" s="37">
        <v>3178094510</v>
      </c>
      <c r="CN1030" s="12" t="s">
        <v>1513</v>
      </c>
      <c r="CS1030" s="12"/>
      <c r="CT1030" s="36" t="str">
        <f t="shared" si="16"/>
        <v>1bn - 50bn</v>
      </c>
      <c r="CU1030" s="36" t="str">
        <f>VLOOKUP(CK1030,Mapping!B:C,2,FALSE)</f>
        <v>US/CA</v>
      </c>
    </row>
    <row r="1031" spans="1:99" ht="16" customHeight="1" x14ac:dyDescent="0.35">
      <c r="A1031" s="12" t="s">
        <v>2130</v>
      </c>
      <c r="B1031" s="12" t="s">
        <v>925</v>
      </c>
      <c r="E1031" s="37">
        <v>82355</v>
      </c>
      <c r="G1031" s="37" t="s">
        <v>1505</v>
      </c>
      <c r="I1031" s="37"/>
      <c r="K1031" s="37"/>
      <c r="M1031" s="37"/>
      <c r="O1031" s="37"/>
      <c r="Q1031" s="12">
        <v>361</v>
      </c>
      <c r="R1031" s="37"/>
      <c r="T1031" s="37"/>
      <c r="V1031" s="37"/>
      <c r="X1031" s="37"/>
      <c r="Z1031" s="37"/>
      <c r="AB1031" s="37"/>
      <c r="AD1031" s="37"/>
      <c r="AF1031" s="37"/>
      <c r="AH1031" s="37">
        <v>45587</v>
      </c>
      <c r="AI1031" s="12">
        <v>0</v>
      </c>
      <c r="AN1031" s="37">
        <v>12631</v>
      </c>
      <c r="AO1031" s="12">
        <v>0</v>
      </c>
      <c r="AP1031" s="37">
        <v>23551</v>
      </c>
      <c r="AQ1031" s="12">
        <v>0</v>
      </c>
      <c r="AR1031" s="37"/>
      <c r="AT1031" s="37">
        <v>586</v>
      </c>
      <c r="AU1031" s="12">
        <v>0</v>
      </c>
      <c r="AV1031" s="37"/>
      <c r="AX1031" s="37"/>
      <c r="BD1031" s="12">
        <v>55</v>
      </c>
      <c r="BH1031" s="12">
        <v>102</v>
      </c>
      <c r="BI1031" s="12">
        <v>75</v>
      </c>
      <c r="BQ1031" s="12">
        <v>0</v>
      </c>
      <c r="BV1031" s="12">
        <v>0</v>
      </c>
      <c r="BY1031" s="12">
        <v>0</v>
      </c>
      <c r="CF1031" s="12">
        <v>0</v>
      </c>
      <c r="CG1031" s="12" t="s">
        <v>934</v>
      </c>
      <c r="CH1031" s="12">
        <v>66.087000000000003</v>
      </c>
      <c r="CI1031" s="12" t="s">
        <v>2131</v>
      </c>
      <c r="CJ1031" s="12" t="s">
        <v>968</v>
      </c>
      <c r="CK1031" s="12" t="s">
        <v>932</v>
      </c>
      <c r="CL1031" s="37">
        <v>1490829203</v>
      </c>
      <c r="CN1031" s="12" t="s">
        <v>1509</v>
      </c>
      <c r="CS1031" s="12"/>
      <c r="CT1031" s="36" t="str">
        <f t="shared" si="16"/>
        <v>1bn - 50bn</v>
      </c>
      <c r="CU1031" s="36" t="str">
        <f>VLOOKUP(CK1031,Mapping!B:C,2,FALSE)</f>
        <v>US/CA</v>
      </c>
    </row>
    <row r="1032" spans="1:99" ht="16" customHeight="1" x14ac:dyDescent="0.35">
      <c r="A1032" s="12" t="s">
        <v>2132</v>
      </c>
      <c r="B1032" s="12" t="s">
        <v>925</v>
      </c>
      <c r="E1032" s="37">
        <v>21023960</v>
      </c>
      <c r="G1032" s="37" t="s">
        <v>1505</v>
      </c>
      <c r="I1032" s="37"/>
      <c r="K1032" s="37"/>
      <c r="M1032" s="37">
        <v>21023960</v>
      </c>
      <c r="N1032" s="12">
        <v>1.55</v>
      </c>
      <c r="O1032" s="37"/>
      <c r="R1032" s="37"/>
      <c r="T1032" s="37"/>
      <c r="V1032" s="37"/>
      <c r="X1032" s="37"/>
      <c r="Z1032" s="37"/>
      <c r="AB1032" s="37"/>
      <c r="AD1032" s="37"/>
      <c r="AF1032" s="37"/>
      <c r="AH1032" s="37"/>
      <c r="AN1032" s="37"/>
      <c r="AP1032" s="37"/>
      <c r="AR1032" s="37"/>
      <c r="AT1032" s="37"/>
      <c r="AV1032" s="37"/>
      <c r="AX1032" s="37"/>
      <c r="BB1032" s="12">
        <v>167575</v>
      </c>
      <c r="CC1032" s="12">
        <v>0.01</v>
      </c>
      <c r="CG1032" s="12" t="s">
        <v>929</v>
      </c>
      <c r="CH1032" s="12">
        <v>18.382999999999999</v>
      </c>
      <c r="CI1032" s="12" t="s">
        <v>941</v>
      </c>
      <c r="CJ1032" s="12" t="s">
        <v>941</v>
      </c>
      <c r="CK1032" s="12" t="s">
        <v>932</v>
      </c>
      <c r="CL1032" s="37">
        <v>1353295673</v>
      </c>
      <c r="CN1032" s="12" t="s">
        <v>1509</v>
      </c>
      <c r="CS1032" s="12"/>
      <c r="CT1032" s="36" t="str">
        <f t="shared" si="16"/>
        <v>1bn - 50bn</v>
      </c>
      <c r="CU1032" s="36" t="str">
        <f>VLOOKUP(CK1032,Mapping!B:C,2,FALSE)</f>
        <v>US/CA</v>
      </c>
    </row>
    <row r="1033" spans="1:99" ht="16" customHeight="1" x14ac:dyDescent="0.35">
      <c r="A1033" s="12" t="s">
        <v>2133</v>
      </c>
      <c r="B1033" s="12" t="s">
        <v>925</v>
      </c>
      <c r="E1033" s="37">
        <v>0</v>
      </c>
      <c r="G1033" s="37" t="s">
        <v>1505</v>
      </c>
      <c r="I1033" s="37"/>
      <c r="K1033" s="37"/>
      <c r="M1033" s="37"/>
      <c r="O1033" s="37"/>
      <c r="R1033" s="37">
        <v>0</v>
      </c>
      <c r="S1033" s="12">
        <v>0</v>
      </c>
      <c r="T1033" s="37"/>
      <c r="V1033" s="37"/>
      <c r="X1033" s="37"/>
      <c r="Z1033" s="37"/>
      <c r="AB1033" s="37"/>
      <c r="AD1033" s="37"/>
      <c r="AF1033" s="37"/>
      <c r="AH1033" s="37"/>
      <c r="AN1033" s="37"/>
      <c r="AP1033" s="37"/>
      <c r="AR1033" s="37"/>
      <c r="AT1033" s="37"/>
      <c r="AV1033" s="37"/>
      <c r="AX1033" s="37"/>
      <c r="AZ1033" s="12">
        <v>0</v>
      </c>
      <c r="BX1033" s="12">
        <v>0</v>
      </c>
      <c r="CG1033" s="12" t="s">
        <v>929</v>
      </c>
      <c r="CI1033" s="12" t="s">
        <v>1011</v>
      </c>
      <c r="CJ1033" s="12" t="s">
        <v>1012</v>
      </c>
      <c r="CK1033" s="12" t="s">
        <v>1013</v>
      </c>
      <c r="CL1033" s="37">
        <v>1224047</v>
      </c>
      <c r="CN1033" s="12" t="s">
        <v>1506</v>
      </c>
      <c r="CS1033" s="12"/>
      <c r="CT1033" s="36" t="str">
        <f t="shared" si="16"/>
        <v>500mn</v>
      </c>
      <c r="CU1033" s="36" t="str">
        <f>VLOOKUP(CK1033,Mapping!B:C,2,FALSE)</f>
        <v>Oceania</v>
      </c>
    </row>
    <row r="1034" spans="1:99" ht="16" customHeight="1" x14ac:dyDescent="0.35">
      <c r="A1034" s="12" t="s">
        <v>2134</v>
      </c>
      <c r="B1034" s="12" t="s">
        <v>925</v>
      </c>
      <c r="E1034" s="37">
        <v>15292629</v>
      </c>
      <c r="G1034" s="37" t="s">
        <v>1505</v>
      </c>
      <c r="I1034" s="37"/>
      <c r="K1034" s="37"/>
      <c r="M1034" s="37"/>
      <c r="O1034" s="37"/>
      <c r="R1034" s="37"/>
      <c r="T1034" s="37"/>
      <c r="V1034" s="37"/>
      <c r="X1034" s="37"/>
      <c r="Z1034" s="37"/>
      <c r="AB1034" s="37"/>
      <c r="AD1034" s="37"/>
      <c r="AF1034" s="37"/>
      <c r="AH1034" s="37"/>
      <c r="AN1034" s="37"/>
      <c r="AP1034" s="37"/>
      <c r="AR1034" s="37">
        <v>15292629</v>
      </c>
      <c r="AS1034" s="12">
        <v>3.22</v>
      </c>
      <c r="AT1034" s="37"/>
      <c r="AV1034" s="37"/>
      <c r="AX1034" s="37"/>
      <c r="BE1034" s="12">
        <v>410100</v>
      </c>
      <c r="BM1034" s="12">
        <v>0.46</v>
      </c>
      <c r="CG1034" s="12" t="s">
        <v>929</v>
      </c>
      <c r="CH1034" s="12">
        <v>38.283000000000001</v>
      </c>
      <c r="CI1034" s="12" t="s">
        <v>988</v>
      </c>
      <c r="CJ1034" s="12"/>
      <c r="CK1034" s="12" t="s">
        <v>988</v>
      </c>
      <c r="CL1034" s="37">
        <v>349381301</v>
      </c>
      <c r="CN1034" s="12" t="s">
        <v>1509</v>
      </c>
      <c r="CS1034" s="12"/>
      <c r="CT1034" s="36" t="str">
        <f t="shared" si="16"/>
        <v>500mn</v>
      </c>
      <c r="CU1034" s="36" t="str">
        <f>VLOOKUP(CK1034,Mapping!B:C,2,FALSE)</f>
        <v>SG</v>
      </c>
    </row>
    <row r="1035" spans="1:99" ht="16" customHeight="1" x14ac:dyDescent="0.35">
      <c r="A1035" s="12" t="s">
        <v>2135</v>
      </c>
      <c r="B1035" s="12" t="s">
        <v>933</v>
      </c>
      <c r="E1035" s="37">
        <v>948528</v>
      </c>
      <c r="G1035" s="37" t="s">
        <v>1505</v>
      </c>
      <c r="I1035" s="37"/>
      <c r="K1035" s="37">
        <v>90783</v>
      </c>
      <c r="L1035" s="12">
        <v>0.06</v>
      </c>
      <c r="M1035" s="37">
        <v>661301</v>
      </c>
      <c r="N1035" s="12">
        <v>0.44</v>
      </c>
      <c r="O1035" s="37">
        <v>117909</v>
      </c>
      <c r="P1035" s="12">
        <v>0.08</v>
      </c>
      <c r="R1035" s="37"/>
      <c r="T1035" s="37">
        <v>0</v>
      </c>
      <c r="U1035" s="12">
        <v>0</v>
      </c>
      <c r="V1035" s="37"/>
      <c r="X1035" s="37">
        <v>0</v>
      </c>
      <c r="Y1035" s="12">
        <v>0</v>
      </c>
      <c r="Z1035" s="37"/>
      <c r="AB1035" s="37"/>
      <c r="AD1035" s="37"/>
      <c r="AF1035" s="37"/>
      <c r="AH1035" s="37"/>
      <c r="AL1035" s="12">
        <v>7500</v>
      </c>
      <c r="AN1035" s="37"/>
      <c r="AP1035" s="37">
        <v>78535</v>
      </c>
      <c r="AQ1035" s="12">
        <v>0.05</v>
      </c>
      <c r="AR1035" s="37"/>
      <c r="AT1035" s="37"/>
      <c r="AV1035" s="37"/>
      <c r="AX1035" s="37"/>
      <c r="BA1035" s="12">
        <v>0</v>
      </c>
      <c r="BB1035" s="12">
        <v>3700</v>
      </c>
      <c r="BG1035" s="12">
        <v>1500</v>
      </c>
      <c r="BH1035" s="12">
        <v>325</v>
      </c>
      <c r="BK1035" s="12">
        <v>0</v>
      </c>
      <c r="BS1035" s="12">
        <v>0</v>
      </c>
      <c r="BU1035" s="12">
        <v>0</v>
      </c>
      <c r="BV1035" s="12">
        <v>0</v>
      </c>
      <c r="BZ1035" s="12">
        <v>0</v>
      </c>
      <c r="CC1035" s="12">
        <v>0</v>
      </c>
      <c r="CE1035" s="12">
        <v>0</v>
      </c>
      <c r="CG1035" s="12" t="s">
        <v>929</v>
      </c>
      <c r="CH1035" s="12">
        <v>54.987000000000002</v>
      </c>
      <c r="CI1035" s="12" t="s">
        <v>1236</v>
      </c>
      <c r="CJ1035" s="12"/>
      <c r="CK1035" s="12" t="s">
        <v>1151</v>
      </c>
      <c r="CL1035" s="37">
        <v>149686168</v>
      </c>
      <c r="CN1035" s="12" t="s">
        <v>1506</v>
      </c>
      <c r="CS1035" s="12"/>
      <c r="CT1035" s="36" t="str">
        <f t="shared" si="16"/>
        <v>500mn</v>
      </c>
      <c r="CU1035" s="36" t="str">
        <f>VLOOKUP(CK1035,Mapping!B:C,2,FALSE)</f>
        <v>EU</v>
      </c>
    </row>
    <row r="1036" spans="1:99" ht="16" customHeight="1" x14ac:dyDescent="0.35">
      <c r="A1036" s="12" t="s">
        <v>2136</v>
      </c>
      <c r="B1036" s="12" t="s">
        <v>925</v>
      </c>
      <c r="E1036" s="37">
        <v>1112148</v>
      </c>
      <c r="G1036" s="37" t="s">
        <v>1505</v>
      </c>
      <c r="I1036" s="37"/>
      <c r="K1036" s="37"/>
      <c r="M1036" s="37"/>
      <c r="O1036" s="37"/>
      <c r="Q1036" s="12">
        <v>8807</v>
      </c>
      <c r="R1036" s="37"/>
      <c r="T1036" s="37"/>
      <c r="V1036" s="37"/>
      <c r="X1036" s="37"/>
      <c r="Z1036" s="37"/>
      <c r="AB1036" s="37"/>
      <c r="AD1036" s="37"/>
      <c r="AF1036" s="37"/>
      <c r="AH1036" s="37">
        <v>1112148</v>
      </c>
      <c r="AI1036" s="12">
        <v>0.2</v>
      </c>
      <c r="AN1036" s="37"/>
      <c r="AP1036" s="37"/>
      <c r="AR1036" s="37"/>
      <c r="AT1036" s="37"/>
      <c r="AV1036" s="37"/>
      <c r="AX1036" s="37"/>
      <c r="BQ1036" s="12">
        <v>0</v>
      </c>
      <c r="CG1036" s="12" t="s">
        <v>991</v>
      </c>
      <c r="CH1036" s="12">
        <v>47.973999999999997</v>
      </c>
      <c r="CI1036" s="12" t="s">
        <v>1245</v>
      </c>
      <c r="CJ1036" s="12" t="s">
        <v>1246</v>
      </c>
      <c r="CK1036" s="12" t="s">
        <v>932</v>
      </c>
      <c r="CL1036" s="37">
        <v>554787453</v>
      </c>
      <c r="CN1036" s="12" t="s">
        <v>1509</v>
      </c>
      <c r="CS1036" s="12"/>
      <c r="CT1036" s="36" t="str">
        <f t="shared" si="16"/>
        <v>500mn - 1bn</v>
      </c>
      <c r="CU1036" s="36" t="str">
        <f>VLOOKUP(CK1036,Mapping!B:C,2,FALSE)</f>
        <v>US/CA</v>
      </c>
    </row>
    <row r="1037" spans="1:99" ht="16" customHeight="1" x14ac:dyDescent="0.35">
      <c r="A1037" s="12" t="s">
        <v>2137</v>
      </c>
      <c r="B1037" s="12" t="s">
        <v>925</v>
      </c>
      <c r="E1037" s="37">
        <v>200445</v>
      </c>
      <c r="G1037" s="37" t="s">
        <v>1505</v>
      </c>
      <c r="I1037" s="37"/>
      <c r="K1037" s="37"/>
      <c r="M1037" s="37">
        <v>13188</v>
      </c>
      <c r="N1037" s="12">
        <v>0</v>
      </c>
      <c r="O1037" s="37"/>
      <c r="R1037" s="37"/>
      <c r="T1037" s="37"/>
      <c r="V1037" s="37"/>
      <c r="X1037" s="37"/>
      <c r="Z1037" s="37"/>
      <c r="AB1037" s="37"/>
      <c r="AD1037" s="37">
        <v>133704</v>
      </c>
      <c r="AE1037" s="12">
        <v>0.03</v>
      </c>
      <c r="AF1037" s="37"/>
      <c r="AH1037" s="37"/>
      <c r="AN1037" s="37">
        <v>53553</v>
      </c>
      <c r="AO1037" s="12">
        <v>0.01</v>
      </c>
      <c r="AP1037" s="37"/>
      <c r="AR1037" s="37"/>
      <c r="AT1037" s="37">
        <v>0</v>
      </c>
      <c r="AU1037" s="12">
        <v>0</v>
      </c>
      <c r="AV1037" s="37"/>
      <c r="AX1037" s="37"/>
      <c r="BB1037" s="12">
        <v>100</v>
      </c>
      <c r="BD1037" s="12">
        <v>0</v>
      </c>
      <c r="BI1037" s="12">
        <v>250</v>
      </c>
      <c r="BJ1037" s="12">
        <v>1200</v>
      </c>
      <c r="BY1037" s="12">
        <v>0</v>
      </c>
      <c r="CB1037" s="12">
        <v>0</v>
      </c>
      <c r="CC1037" s="12">
        <v>0</v>
      </c>
      <c r="CF1037" s="12">
        <v>0</v>
      </c>
      <c r="CG1037" s="12" t="s">
        <v>929</v>
      </c>
      <c r="CH1037" s="12">
        <v>120.223</v>
      </c>
      <c r="CI1037" s="12" t="s">
        <v>983</v>
      </c>
      <c r="CJ1037" s="12" t="s">
        <v>984</v>
      </c>
      <c r="CK1037" s="12" t="s">
        <v>985</v>
      </c>
      <c r="CL1037" s="37">
        <v>480477873</v>
      </c>
      <c r="CN1037" s="12" t="s">
        <v>1506</v>
      </c>
      <c r="CS1037" s="12"/>
      <c r="CT1037" s="36" t="str">
        <f t="shared" si="16"/>
        <v>500mn</v>
      </c>
      <c r="CU1037" s="36" t="str">
        <f>VLOOKUP(CK1037,Mapping!B:C,2,FALSE)</f>
        <v>US/CA</v>
      </c>
    </row>
    <row r="1038" spans="1:99" ht="16" customHeight="1" x14ac:dyDescent="0.35">
      <c r="A1038" s="12" t="s">
        <v>2138</v>
      </c>
      <c r="B1038" s="12" t="s">
        <v>925</v>
      </c>
      <c r="E1038" s="37">
        <v>7803612</v>
      </c>
      <c r="G1038" s="37" t="s">
        <v>1505</v>
      </c>
      <c r="I1038" s="37"/>
      <c r="K1038" s="37"/>
      <c r="M1038" s="37">
        <v>7803612</v>
      </c>
      <c r="N1038" s="12">
        <v>0.21</v>
      </c>
      <c r="O1038" s="37"/>
      <c r="Q1038" s="12">
        <v>0</v>
      </c>
      <c r="R1038" s="37"/>
      <c r="T1038" s="37"/>
      <c r="V1038" s="37"/>
      <c r="X1038" s="37"/>
      <c r="Z1038" s="37"/>
      <c r="AB1038" s="37"/>
      <c r="AD1038" s="37"/>
      <c r="AF1038" s="37"/>
      <c r="AH1038" s="37">
        <v>0</v>
      </c>
      <c r="AI1038" s="12">
        <v>0</v>
      </c>
      <c r="AN1038" s="37"/>
      <c r="AP1038" s="37"/>
      <c r="AR1038" s="37"/>
      <c r="AT1038" s="37"/>
      <c r="AV1038" s="37"/>
      <c r="AX1038" s="37"/>
      <c r="BB1038" s="12">
        <v>62200</v>
      </c>
      <c r="BQ1038" s="12">
        <v>0</v>
      </c>
      <c r="CC1038" s="12">
        <v>0</v>
      </c>
      <c r="CG1038" s="12" t="s">
        <v>940</v>
      </c>
      <c r="CH1038" s="12">
        <v>65.787000000000006</v>
      </c>
      <c r="CI1038" s="12" t="s">
        <v>1096</v>
      </c>
      <c r="CJ1038" s="12" t="s">
        <v>1097</v>
      </c>
      <c r="CK1038" s="12" t="s">
        <v>932</v>
      </c>
      <c r="CL1038" s="37">
        <v>3772716659</v>
      </c>
      <c r="CN1038" s="12" t="s">
        <v>1506</v>
      </c>
      <c r="CS1038" s="12"/>
      <c r="CT1038" s="36" t="str">
        <f t="shared" si="16"/>
        <v>1bn - 50bn</v>
      </c>
      <c r="CU1038" s="36" t="str">
        <f>VLOOKUP(CK1038,Mapping!B:C,2,FALSE)</f>
        <v>US/CA</v>
      </c>
    </row>
    <row r="1039" spans="1:99" ht="16" customHeight="1" x14ac:dyDescent="0.35">
      <c r="A1039" s="12" t="s">
        <v>2139</v>
      </c>
      <c r="B1039" s="12" t="s">
        <v>925</v>
      </c>
      <c r="E1039" s="37">
        <v>0</v>
      </c>
      <c r="G1039" s="37" t="s">
        <v>1505</v>
      </c>
      <c r="I1039" s="37"/>
      <c r="K1039" s="37"/>
      <c r="M1039" s="37"/>
      <c r="O1039" s="37"/>
      <c r="R1039" s="37"/>
      <c r="T1039" s="37"/>
      <c r="V1039" s="37"/>
      <c r="X1039" s="37"/>
      <c r="Z1039" s="37"/>
      <c r="AB1039" s="37"/>
      <c r="AD1039" s="37">
        <v>0</v>
      </c>
      <c r="AE1039" s="12">
        <v>0</v>
      </c>
      <c r="AF1039" s="37"/>
      <c r="AH1039" s="37"/>
      <c r="AN1039" s="37"/>
      <c r="AP1039" s="37"/>
      <c r="AR1039" s="37"/>
      <c r="AT1039" s="37"/>
      <c r="AV1039" s="37"/>
      <c r="AX1039" s="37"/>
      <c r="BJ1039" s="12">
        <v>0</v>
      </c>
      <c r="CB1039" s="12">
        <v>0</v>
      </c>
      <c r="CG1039" s="12" t="s">
        <v>976</v>
      </c>
      <c r="CH1039" s="12">
        <v>373.048</v>
      </c>
      <c r="CI1039" s="12"/>
      <c r="CJ1039" s="12"/>
      <c r="CK1039" s="12" t="s">
        <v>988</v>
      </c>
      <c r="CL1039" s="37">
        <v>66055818</v>
      </c>
      <c r="CN1039" s="12" t="s">
        <v>1513</v>
      </c>
      <c r="CS1039" s="12"/>
      <c r="CT1039" s="36" t="str">
        <f t="shared" si="16"/>
        <v>500mn</v>
      </c>
      <c r="CU1039" s="36" t="str">
        <f>VLOOKUP(CK1039,Mapping!B:C,2,FALSE)</f>
        <v>SG</v>
      </c>
    </row>
    <row r="1040" spans="1:99" ht="16" customHeight="1" x14ac:dyDescent="0.35">
      <c r="A1040" s="12" t="s">
        <v>116</v>
      </c>
      <c r="B1040" s="12" t="s">
        <v>933</v>
      </c>
      <c r="C1040" s="12">
        <v>36</v>
      </c>
      <c r="D1040" s="12">
        <v>760366</v>
      </c>
      <c r="E1040" s="37">
        <v>230028255</v>
      </c>
      <c r="F1040" s="12">
        <v>0</v>
      </c>
      <c r="G1040" s="37">
        <v>57179523</v>
      </c>
      <c r="H1040" s="12">
        <v>7.0000000000000007E-2</v>
      </c>
      <c r="I1040" s="37">
        <v>0</v>
      </c>
      <c r="J1040" s="12">
        <v>0</v>
      </c>
      <c r="K1040" s="37">
        <v>21865795</v>
      </c>
      <c r="L1040" s="12">
        <v>0.03</v>
      </c>
      <c r="M1040" s="37">
        <v>71628728</v>
      </c>
      <c r="N1040" s="12">
        <v>0.09</v>
      </c>
      <c r="O1040" s="37">
        <v>11268537</v>
      </c>
      <c r="P1040" s="12">
        <v>0.01</v>
      </c>
      <c r="Q1040" s="12">
        <v>109787</v>
      </c>
      <c r="R1040" s="37"/>
      <c r="T1040" s="37">
        <v>238016</v>
      </c>
      <c r="U1040" s="12">
        <v>0</v>
      </c>
      <c r="V1040" s="37"/>
      <c r="X1040" s="37">
        <v>3376547</v>
      </c>
      <c r="Y1040" s="12">
        <v>0</v>
      </c>
      <c r="Z1040" s="37">
        <v>23996</v>
      </c>
      <c r="AA1040" s="12">
        <v>0</v>
      </c>
      <c r="AB1040" s="37"/>
      <c r="AD1040" s="37">
        <v>74714</v>
      </c>
      <c r="AE1040" s="12">
        <v>0</v>
      </c>
      <c r="AF1040" s="37"/>
      <c r="AH1040" s="37">
        <v>13330338</v>
      </c>
      <c r="AI1040" s="12">
        <v>0.02</v>
      </c>
      <c r="AL1040" s="12">
        <v>742000</v>
      </c>
      <c r="AN1040" s="37">
        <v>47049239</v>
      </c>
      <c r="AO1040" s="12">
        <v>0.06</v>
      </c>
      <c r="AP1040" s="37">
        <v>3719464</v>
      </c>
      <c r="AQ1040" s="12">
        <v>0</v>
      </c>
      <c r="AR1040" s="37">
        <v>13946</v>
      </c>
      <c r="AS1040" s="12">
        <v>0</v>
      </c>
      <c r="AT1040" s="37">
        <v>259412</v>
      </c>
      <c r="AU1040" s="12">
        <v>0</v>
      </c>
      <c r="AV1040" s="37"/>
      <c r="AX1040" s="37"/>
      <c r="BA1040" s="12">
        <v>25547</v>
      </c>
      <c r="BB1040" s="12">
        <v>400765</v>
      </c>
      <c r="BC1040" s="12">
        <v>686</v>
      </c>
      <c r="BD1040" s="12">
        <v>15954</v>
      </c>
      <c r="BE1040" s="12">
        <v>149</v>
      </c>
      <c r="BG1040" s="12">
        <v>354000</v>
      </c>
      <c r="BH1040" s="12">
        <v>17401</v>
      </c>
      <c r="BI1040" s="12">
        <v>217850</v>
      </c>
      <c r="BJ1040" s="12">
        <v>567</v>
      </c>
      <c r="BK1040" s="12">
        <v>1566</v>
      </c>
      <c r="BM1040" s="12">
        <v>0</v>
      </c>
      <c r="BN1040" s="12">
        <v>0.11</v>
      </c>
      <c r="BO1040" s="12">
        <v>0</v>
      </c>
      <c r="BQ1040" s="12">
        <v>0.03</v>
      </c>
      <c r="BS1040" s="12">
        <v>0</v>
      </c>
      <c r="BU1040" s="12">
        <v>0</v>
      </c>
      <c r="BV1040" s="12">
        <v>0.01</v>
      </c>
      <c r="BY1040" s="12">
        <v>0.03</v>
      </c>
      <c r="BZ1040" s="12">
        <v>0</v>
      </c>
      <c r="CB1040" s="12">
        <v>0</v>
      </c>
      <c r="CC1040" s="12">
        <v>0.02</v>
      </c>
      <c r="CD1040" s="12">
        <v>0</v>
      </c>
      <c r="CE1040" s="12">
        <v>0</v>
      </c>
      <c r="CF1040" s="12">
        <v>0.01</v>
      </c>
      <c r="CG1040" s="12" t="s">
        <v>940</v>
      </c>
      <c r="CH1040" s="12">
        <v>47.453000000000003</v>
      </c>
      <c r="CI1040" s="12" t="s">
        <v>1016</v>
      </c>
      <c r="CJ1040" s="12" t="s">
        <v>1017</v>
      </c>
      <c r="CK1040" s="12" t="s">
        <v>932</v>
      </c>
      <c r="CL1040" s="37">
        <v>77102606553</v>
      </c>
      <c r="CM1040" s="12">
        <v>616</v>
      </c>
      <c r="CN1040" s="12" t="s">
        <v>1506</v>
      </c>
      <c r="CO1040" s="12" t="s">
        <v>1515</v>
      </c>
      <c r="CP1040" s="12">
        <v>418378.59302559966</v>
      </c>
      <c r="CQ1040" s="12">
        <v>58</v>
      </c>
      <c r="CS1040" s="12"/>
      <c r="CT1040" s="36" t="str">
        <f t="shared" si="16"/>
        <v>50bn - 100bn</v>
      </c>
      <c r="CU1040" s="36" t="str">
        <f>VLOOKUP(CK1040,Mapping!B:C,2,FALSE)</f>
        <v>US/CA</v>
      </c>
    </row>
    <row r="1041" spans="1:99" ht="16" customHeight="1" x14ac:dyDescent="0.35">
      <c r="A1041" s="12" t="s">
        <v>2140</v>
      </c>
      <c r="B1041" s="12" t="s">
        <v>925</v>
      </c>
      <c r="E1041" s="37">
        <v>1708893</v>
      </c>
      <c r="G1041" s="37" t="s">
        <v>1505</v>
      </c>
      <c r="I1041" s="37"/>
      <c r="K1041" s="37"/>
      <c r="M1041" s="37">
        <v>380520</v>
      </c>
      <c r="N1041" s="12">
        <v>0.19</v>
      </c>
      <c r="O1041" s="37"/>
      <c r="R1041" s="37"/>
      <c r="T1041" s="37">
        <v>268544</v>
      </c>
      <c r="U1041" s="12">
        <v>0.13</v>
      </c>
      <c r="V1041" s="37"/>
      <c r="X1041" s="37">
        <v>303475</v>
      </c>
      <c r="Y1041" s="12">
        <v>0.15</v>
      </c>
      <c r="Z1041" s="37"/>
      <c r="AB1041" s="37"/>
      <c r="AD1041" s="37">
        <v>286015</v>
      </c>
      <c r="AE1041" s="12">
        <v>0.14000000000000001</v>
      </c>
      <c r="AF1041" s="37"/>
      <c r="AH1041" s="37"/>
      <c r="AN1041" s="37"/>
      <c r="AP1041" s="37"/>
      <c r="AR1041" s="37">
        <v>470339</v>
      </c>
      <c r="AS1041" s="12">
        <v>0.23</v>
      </c>
      <c r="AT1041" s="37"/>
      <c r="AV1041" s="37"/>
      <c r="AX1041" s="37"/>
      <c r="BA1041" s="12">
        <v>2970</v>
      </c>
      <c r="BB1041" s="12">
        <v>3033</v>
      </c>
      <c r="BE1041" s="12">
        <v>12613</v>
      </c>
      <c r="BJ1041" s="12">
        <v>2567</v>
      </c>
      <c r="BK1041" s="12">
        <v>2399</v>
      </c>
      <c r="BM1041" s="12">
        <v>0.01</v>
      </c>
      <c r="BZ1041" s="12">
        <v>0</v>
      </c>
      <c r="CB1041" s="12">
        <v>0</v>
      </c>
      <c r="CC1041" s="12">
        <v>0</v>
      </c>
      <c r="CE1041" s="12">
        <v>0</v>
      </c>
      <c r="CG1041" s="12" t="s">
        <v>934</v>
      </c>
      <c r="CH1041" s="12">
        <v>26.853000000000002</v>
      </c>
      <c r="CI1041" s="12" t="s">
        <v>2141</v>
      </c>
      <c r="CJ1041" s="12" t="s">
        <v>931</v>
      </c>
      <c r="CK1041" s="12" t="s">
        <v>932</v>
      </c>
      <c r="CL1041" s="37">
        <v>202540272</v>
      </c>
      <c r="CN1041" s="12" t="s">
        <v>1509</v>
      </c>
      <c r="CS1041" s="12"/>
      <c r="CT1041" s="36" t="str">
        <f t="shared" si="16"/>
        <v>500mn</v>
      </c>
      <c r="CU1041" s="36" t="str">
        <f>VLOOKUP(CK1041,Mapping!B:C,2,FALSE)</f>
        <v>US/CA</v>
      </c>
    </row>
    <row r="1042" spans="1:99" ht="16" customHeight="1" x14ac:dyDescent="0.35">
      <c r="A1042" s="12" t="s">
        <v>2142</v>
      </c>
      <c r="B1042" s="12" t="s">
        <v>933</v>
      </c>
      <c r="E1042" s="37">
        <v>39689394</v>
      </c>
      <c r="G1042" s="37" t="s">
        <v>1505</v>
      </c>
      <c r="I1042" s="37"/>
      <c r="K1042" s="37">
        <v>24398275</v>
      </c>
      <c r="L1042" s="12">
        <v>0.17</v>
      </c>
      <c r="M1042" s="37">
        <v>0</v>
      </c>
      <c r="N1042" s="12">
        <v>0</v>
      </c>
      <c r="O1042" s="37">
        <v>13815348</v>
      </c>
      <c r="P1042" s="12">
        <v>0.1</v>
      </c>
      <c r="R1042" s="37"/>
      <c r="T1042" s="37"/>
      <c r="V1042" s="37"/>
      <c r="X1042" s="37"/>
      <c r="Z1042" s="37"/>
      <c r="AB1042" s="37">
        <v>1475771</v>
      </c>
      <c r="AC1042" s="12">
        <v>0.01</v>
      </c>
      <c r="AD1042" s="37"/>
      <c r="AF1042" s="37"/>
      <c r="AH1042" s="37"/>
      <c r="AJ1042" s="12">
        <v>102900</v>
      </c>
      <c r="AL1042" s="12">
        <v>909700</v>
      </c>
      <c r="AN1042" s="37"/>
      <c r="AP1042" s="37"/>
      <c r="AR1042" s="37"/>
      <c r="AT1042" s="37"/>
      <c r="AV1042" s="37"/>
      <c r="AX1042" s="37"/>
      <c r="BB1042" s="12">
        <v>0</v>
      </c>
      <c r="BG1042" s="12">
        <v>395000</v>
      </c>
      <c r="BR1042" s="12">
        <v>0</v>
      </c>
      <c r="BS1042" s="12">
        <v>0</v>
      </c>
      <c r="BU1042" s="12">
        <v>0</v>
      </c>
      <c r="CC1042" s="12">
        <v>0</v>
      </c>
      <c r="CG1042" s="12" t="s">
        <v>959</v>
      </c>
      <c r="CH1042" s="12">
        <v>90.790999999999997</v>
      </c>
      <c r="CI1042" s="12" t="s">
        <v>953</v>
      </c>
      <c r="CJ1042" s="12"/>
      <c r="CK1042" s="12" t="s">
        <v>954</v>
      </c>
      <c r="CL1042" s="37">
        <v>14069772481</v>
      </c>
      <c r="CN1042" s="12" t="s">
        <v>1506</v>
      </c>
      <c r="CS1042" s="12"/>
      <c r="CT1042" s="36" t="str">
        <f t="shared" si="16"/>
        <v>1bn - 50bn</v>
      </c>
      <c r="CU1042" s="36" t="str">
        <f>VLOOKUP(CK1042,Mapping!B:C,2,FALSE)</f>
        <v>EU</v>
      </c>
    </row>
    <row r="1043" spans="1:99" ht="16" customHeight="1" x14ac:dyDescent="0.35">
      <c r="A1043" s="12" t="s">
        <v>2143</v>
      </c>
      <c r="B1043" s="12" t="s">
        <v>925</v>
      </c>
      <c r="E1043" s="37">
        <v>172393990</v>
      </c>
      <c r="G1043" s="37" t="s">
        <v>1505</v>
      </c>
      <c r="I1043" s="37"/>
      <c r="K1043" s="37">
        <v>67190995</v>
      </c>
      <c r="L1043" s="12">
        <v>0.19</v>
      </c>
      <c r="M1043" s="37">
        <v>51145275</v>
      </c>
      <c r="N1043" s="12">
        <v>0.14000000000000001</v>
      </c>
      <c r="O1043" s="37">
        <v>46541183</v>
      </c>
      <c r="P1043" s="12">
        <v>0.13</v>
      </c>
      <c r="R1043" s="37"/>
      <c r="T1043" s="37"/>
      <c r="V1043" s="37"/>
      <c r="X1043" s="37"/>
      <c r="Z1043" s="37"/>
      <c r="AB1043" s="37">
        <v>7516537</v>
      </c>
      <c r="AC1043" s="12">
        <v>0.02</v>
      </c>
      <c r="AD1043" s="37"/>
      <c r="AF1043" s="37"/>
      <c r="AH1043" s="37"/>
      <c r="AJ1043" s="12">
        <v>524100</v>
      </c>
      <c r="AL1043" s="12">
        <v>3064600</v>
      </c>
      <c r="AN1043" s="37"/>
      <c r="AP1043" s="37"/>
      <c r="AR1043" s="37"/>
      <c r="AT1043" s="37"/>
      <c r="AV1043" s="37"/>
      <c r="AX1043" s="37"/>
      <c r="BB1043" s="12">
        <v>407662</v>
      </c>
      <c r="BG1043" s="12">
        <v>1087800</v>
      </c>
      <c r="BR1043" s="12">
        <v>0.02</v>
      </c>
      <c r="BS1043" s="12">
        <v>0.01</v>
      </c>
      <c r="BU1043" s="12">
        <v>0.02</v>
      </c>
      <c r="CC1043" s="12">
        <v>0.02</v>
      </c>
      <c r="CG1043" s="12" t="s">
        <v>940</v>
      </c>
      <c r="CH1043" s="12">
        <v>52.201000000000001</v>
      </c>
      <c r="CI1043" s="12" t="s">
        <v>953</v>
      </c>
      <c r="CJ1043" s="12"/>
      <c r="CK1043" s="12" t="s">
        <v>954</v>
      </c>
      <c r="CL1043" s="37">
        <v>35794397637</v>
      </c>
      <c r="CN1043" s="12" t="s">
        <v>1506</v>
      </c>
      <c r="CS1043" s="12"/>
      <c r="CT1043" s="36" t="str">
        <f t="shared" si="16"/>
        <v>1bn - 50bn</v>
      </c>
      <c r="CU1043" s="36" t="str">
        <f>VLOOKUP(CK1043,Mapping!B:C,2,FALSE)</f>
        <v>EU</v>
      </c>
    </row>
    <row r="1044" spans="1:99" ht="16" customHeight="1" x14ac:dyDescent="0.35">
      <c r="A1044" s="12" t="s">
        <v>2144</v>
      </c>
      <c r="B1044" s="12" t="s">
        <v>933</v>
      </c>
      <c r="E1044" s="37">
        <v>250920</v>
      </c>
      <c r="G1044" s="37" t="s">
        <v>1505</v>
      </c>
      <c r="I1044" s="37"/>
      <c r="K1044" s="37"/>
      <c r="M1044" s="37">
        <v>250920</v>
      </c>
      <c r="N1044" s="12">
        <v>0.04</v>
      </c>
      <c r="O1044" s="37"/>
      <c r="R1044" s="37"/>
      <c r="T1044" s="37"/>
      <c r="V1044" s="37"/>
      <c r="X1044" s="37"/>
      <c r="Z1044" s="37"/>
      <c r="AB1044" s="37"/>
      <c r="AD1044" s="37"/>
      <c r="AF1044" s="37"/>
      <c r="AH1044" s="37"/>
      <c r="AN1044" s="37"/>
      <c r="AP1044" s="37"/>
      <c r="AR1044" s="37"/>
      <c r="AT1044" s="37"/>
      <c r="AV1044" s="37"/>
      <c r="AX1044" s="37"/>
      <c r="BB1044" s="12">
        <v>2000</v>
      </c>
      <c r="CC1044" s="12">
        <v>0</v>
      </c>
      <c r="CG1044" s="12" t="s">
        <v>934</v>
      </c>
      <c r="CH1044" s="12">
        <v>25.931000000000001</v>
      </c>
      <c r="CI1044" s="12" t="s">
        <v>941</v>
      </c>
      <c r="CJ1044" s="12" t="s">
        <v>941</v>
      </c>
      <c r="CK1044" s="12" t="s">
        <v>932</v>
      </c>
      <c r="CL1044" s="37">
        <v>621064561</v>
      </c>
      <c r="CN1044" s="12" t="s">
        <v>1509</v>
      </c>
      <c r="CS1044" s="12"/>
      <c r="CT1044" s="36" t="str">
        <f t="shared" si="16"/>
        <v>500mn - 1bn</v>
      </c>
      <c r="CU1044" s="36" t="str">
        <f>VLOOKUP(CK1044,Mapping!B:C,2,FALSE)</f>
        <v>US/CA</v>
      </c>
    </row>
    <row r="1045" spans="1:99" ht="16" customHeight="1" x14ac:dyDescent="0.35">
      <c r="A1045" s="12" t="s">
        <v>103</v>
      </c>
      <c r="B1045" s="12" t="s">
        <v>933</v>
      </c>
      <c r="C1045" s="12">
        <v>30</v>
      </c>
      <c r="D1045" s="12">
        <v>976211</v>
      </c>
      <c r="E1045" s="37">
        <v>955633596</v>
      </c>
      <c r="G1045" s="37">
        <v>48605546</v>
      </c>
      <c r="H1045" s="12">
        <v>0.06</v>
      </c>
      <c r="I1045" s="37"/>
      <c r="K1045" s="37">
        <v>54046811</v>
      </c>
      <c r="L1045" s="12">
        <v>7.0000000000000007E-2</v>
      </c>
      <c r="M1045" s="37">
        <v>69393055</v>
      </c>
      <c r="N1045" s="12">
        <v>0.09</v>
      </c>
      <c r="O1045" s="37"/>
      <c r="Q1045" s="12">
        <v>1124819</v>
      </c>
      <c r="R1045" s="37"/>
      <c r="T1045" s="37">
        <v>1947532</v>
      </c>
      <c r="U1045" s="12">
        <v>0</v>
      </c>
      <c r="V1045" s="37"/>
      <c r="X1045" s="37"/>
      <c r="Z1045" s="37"/>
      <c r="AB1045" s="37"/>
      <c r="AD1045" s="37">
        <v>31877596</v>
      </c>
      <c r="AE1045" s="12">
        <v>0.04</v>
      </c>
      <c r="AF1045" s="37"/>
      <c r="AH1045" s="37">
        <v>142042143</v>
      </c>
      <c r="AI1045" s="12">
        <v>0.18</v>
      </c>
      <c r="AN1045" s="37">
        <v>517351491</v>
      </c>
      <c r="AO1045" s="12">
        <v>0.67</v>
      </c>
      <c r="AP1045" s="37">
        <v>90369422</v>
      </c>
      <c r="AQ1045" s="12">
        <v>0.12</v>
      </c>
      <c r="AR1045" s="37"/>
      <c r="AT1045" s="37"/>
      <c r="AV1045" s="37"/>
      <c r="AX1045" s="37"/>
      <c r="BB1045" s="12">
        <v>553109</v>
      </c>
      <c r="BG1045" s="12">
        <v>875000</v>
      </c>
      <c r="BH1045" s="12">
        <v>391396</v>
      </c>
      <c r="BI1045" s="12">
        <v>3071925</v>
      </c>
      <c r="BJ1045" s="12">
        <v>286103</v>
      </c>
      <c r="BK1045" s="12">
        <v>17398</v>
      </c>
      <c r="BN1045" s="12">
        <v>0.14000000000000001</v>
      </c>
      <c r="BQ1045" s="12">
        <v>0.27</v>
      </c>
      <c r="BS1045" s="12">
        <v>0.01</v>
      </c>
      <c r="BV1045" s="12">
        <v>0.33</v>
      </c>
      <c r="BY1045" s="12">
        <v>0.4</v>
      </c>
      <c r="CB1045" s="12">
        <v>0.1</v>
      </c>
      <c r="CC1045" s="12">
        <v>0.02</v>
      </c>
      <c r="CE1045" s="12">
        <v>0</v>
      </c>
      <c r="CG1045" s="12" t="s">
        <v>963</v>
      </c>
      <c r="CH1045" s="12">
        <v>11.957000000000001</v>
      </c>
      <c r="CI1045" s="12" t="s">
        <v>967</v>
      </c>
      <c r="CJ1045" s="12" t="s">
        <v>968</v>
      </c>
      <c r="CK1045" s="12" t="s">
        <v>932</v>
      </c>
      <c r="CL1045" s="37">
        <v>76831751480</v>
      </c>
      <c r="CM1045" s="12">
        <v>68</v>
      </c>
      <c r="CN1045" s="12" t="s">
        <v>1506</v>
      </c>
      <c r="CO1045" s="12" t="s">
        <v>1510</v>
      </c>
      <c r="CP1045" s="12">
        <v>558428.05885910103</v>
      </c>
      <c r="CQ1045" s="12">
        <v>91</v>
      </c>
      <c r="CR1045" s="12">
        <v>46120.479166666664</v>
      </c>
      <c r="CS1045" s="12"/>
      <c r="CT1045" s="36" t="str">
        <f t="shared" si="16"/>
        <v>50bn - 100bn</v>
      </c>
      <c r="CU1045" s="36" t="str">
        <f>VLOOKUP(CK1045,Mapping!B:C,2,FALSE)</f>
        <v>US/CA</v>
      </c>
    </row>
    <row r="1046" spans="1:99" ht="16" customHeight="1" x14ac:dyDescent="0.35">
      <c r="A1046" s="12" t="s">
        <v>2145</v>
      </c>
      <c r="B1046" s="12" t="s">
        <v>933</v>
      </c>
      <c r="E1046" s="37">
        <v>748972</v>
      </c>
      <c r="G1046" s="37" t="s">
        <v>1505</v>
      </c>
      <c r="I1046" s="37"/>
      <c r="K1046" s="37"/>
      <c r="M1046" s="37">
        <v>390933</v>
      </c>
      <c r="N1046" s="12">
        <v>0.03</v>
      </c>
      <c r="O1046" s="37"/>
      <c r="R1046" s="37"/>
      <c r="T1046" s="37"/>
      <c r="V1046" s="37"/>
      <c r="X1046" s="37">
        <v>358039</v>
      </c>
      <c r="Y1046" s="12">
        <v>0.03</v>
      </c>
      <c r="Z1046" s="37"/>
      <c r="AB1046" s="37"/>
      <c r="AD1046" s="37"/>
      <c r="AF1046" s="37"/>
      <c r="AH1046" s="37"/>
      <c r="AN1046" s="37"/>
      <c r="AP1046" s="37">
        <v>0</v>
      </c>
      <c r="AQ1046" s="12">
        <v>0</v>
      </c>
      <c r="AR1046" s="37"/>
      <c r="AT1046" s="37"/>
      <c r="AV1046" s="37"/>
      <c r="AX1046" s="37"/>
      <c r="BA1046" s="12">
        <v>3504</v>
      </c>
      <c r="BB1046" s="12">
        <v>3116</v>
      </c>
      <c r="BH1046" s="12">
        <v>0</v>
      </c>
      <c r="BV1046" s="12">
        <v>0</v>
      </c>
      <c r="BZ1046" s="12">
        <v>0</v>
      </c>
      <c r="CC1046" s="12">
        <v>0</v>
      </c>
      <c r="CG1046" s="12"/>
      <c r="CH1046" s="12">
        <v>190.82400000000001</v>
      </c>
      <c r="CI1046" s="12" t="s">
        <v>1077</v>
      </c>
      <c r="CJ1046" s="12"/>
      <c r="CK1046" s="12" t="s">
        <v>1078</v>
      </c>
      <c r="CL1046" s="37">
        <v>1180945394</v>
      </c>
      <c r="CN1046" s="12" t="s">
        <v>1531</v>
      </c>
      <c r="CS1046" s="12"/>
      <c r="CT1046" s="36" t="str">
        <f t="shared" si="16"/>
        <v>1bn - 50bn</v>
      </c>
      <c r="CU1046" s="36" t="str">
        <f>VLOOKUP(CK1046,Mapping!B:C,2,FALSE)</f>
        <v>EU</v>
      </c>
    </row>
    <row r="1047" spans="1:99" ht="16" customHeight="1" x14ac:dyDescent="0.35">
      <c r="A1047" s="12" t="s">
        <v>2146</v>
      </c>
      <c r="B1047" s="12" t="s">
        <v>925</v>
      </c>
      <c r="E1047" s="37">
        <v>1313922</v>
      </c>
      <c r="G1047" s="37" t="s">
        <v>1505</v>
      </c>
      <c r="I1047" s="37"/>
      <c r="K1047" s="37">
        <v>654312</v>
      </c>
      <c r="L1047" s="12">
        <v>1.82</v>
      </c>
      <c r="M1047" s="37">
        <v>659610</v>
      </c>
      <c r="N1047" s="12">
        <v>1.84</v>
      </c>
      <c r="O1047" s="37"/>
      <c r="R1047" s="37"/>
      <c r="T1047" s="37"/>
      <c r="V1047" s="37"/>
      <c r="X1047" s="37"/>
      <c r="Z1047" s="37"/>
      <c r="AB1047" s="37"/>
      <c r="AD1047" s="37"/>
      <c r="AF1047" s="37"/>
      <c r="AH1047" s="37"/>
      <c r="AN1047" s="37"/>
      <c r="AP1047" s="37"/>
      <c r="AR1047" s="37"/>
      <c r="AT1047" s="37"/>
      <c r="AV1047" s="37"/>
      <c r="AX1047" s="37"/>
      <c r="BB1047" s="12">
        <v>4500</v>
      </c>
      <c r="BG1047" s="12">
        <v>8500</v>
      </c>
      <c r="BS1047" s="12">
        <v>0</v>
      </c>
      <c r="CC1047" s="12">
        <v>0</v>
      </c>
      <c r="CG1047" s="12" t="s">
        <v>929</v>
      </c>
      <c r="CH1047" s="12">
        <v>33.68</v>
      </c>
      <c r="CI1047" s="12" t="s">
        <v>978</v>
      </c>
      <c r="CJ1047" s="12"/>
      <c r="CK1047" s="12" t="s">
        <v>979</v>
      </c>
      <c r="CL1047" s="37">
        <v>35890090</v>
      </c>
      <c r="CN1047" s="12" t="s">
        <v>1506</v>
      </c>
      <c r="CS1047" s="12"/>
      <c r="CT1047" s="36" t="str">
        <f t="shared" si="16"/>
        <v>500mn</v>
      </c>
      <c r="CU1047" s="36" t="str">
        <f>VLOOKUP(CK1047,Mapping!B:C,2,FALSE)</f>
        <v>EU</v>
      </c>
    </row>
    <row r="1048" spans="1:99" ht="16" customHeight="1" x14ac:dyDescent="0.35">
      <c r="A1048" s="12" t="s">
        <v>2147</v>
      </c>
      <c r="B1048" s="12" t="s">
        <v>925</v>
      </c>
      <c r="E1048" s="37">
        <v>534711</v>
      </c>
      <c r="G1048" s="37" t="s">
        <v>1505</v>
      </c>
      <c r="I1048" s="37"/>
      <c r="K1048" s="37"/>
      <c r="M1048" s="37"/>
      <c r="O1048" s="37"/>
      <c r="R1048" s="37"/>
      <c r="T1048" s="37"/>
      <c r="V1048" s="37"/>
      <c r="X1048" s="37"/>
      <c r="Z1048" s="37"/>
      <c r="AB1048" s="37"/>
      <c r="AD1048" s="37"/>
      <c r="AF1048" s="37"/>
      <c r="AH1048" s="37"/>
      <c r="AN1048" s="37">
        <v>534711</v>
      </c>
      <c r="AO1048" s="12">
        <v>0.02</v>
      </c>
      <c r="AP1048" s="37"/>
      <c r="AR1048" s="37"/>
      <c r="AT1048" s="37"/>
      <c r="AV1048" s="37"/>
      <c r="AX1048" s="37"/>
      <c r="BI1048" s="12">
        <v>3175</v>
      </c>
      <c r="BY1048" s="12">
        <v>0</v>
      </c>
      <c r="CG1048" s="12" t="s">
        <v>940</v>
      </c>
      <c r="CH1048" s="12">
        <v>26.66</v>
      </c>
      <c r="CI1048" s="12" t="s">
        <v>2148</v>
      </c>
      <c r="CJ1048" s="12" t="s">
        <v>2149</v>
      </c>
      <c r="CK1048" s="12" t="s">
        <v>932</v>
      </c>
      <c r="CL1048" s="37">
        <v>2570523863</v>
      </c>
      <c r="CN1048" s="12" t="s">
        <v>1509</v>
      </c>
      <c r="CS1048" s="12"/>
      <c r="CT1048" s="36" t="str">
        <f t="shared" si="16"/>
        <v>1bn - 50bn</v>
      </c>
      <c r="CU1048" s="36" t="str">
        <f>VLOOKUP(CK1048,Mapping!B:C,2,FALSE)</f>
        <v>US/CA</v>
      </c>
    </row>
    <row r="1049" spans="1:99" ht="16" customHeight="1" x14ac:dyDescent="0.35">
      <c r="A1049" s="12" t="s">
        <v>2150</v>
      </c>
      <c r="B1049" s="12" t="s">
        <v>925</v>
      </c>
      <c r="E1049" s="37">
        <v>586320</v>
      </c>
      <c r="G1049" s="37" t="s">
        <v>1505</v>
      </c>
      <c r="I1049" s="37"/>
      <c r="K1049" s="37"/>
      <c r="M1049" s="37">
        <v>586320</v>
      </c>
      <c r="N1049" s="12">
        <v>1.36</v>
      </c>
      <c r="O1049" s="37"/>
      <c r="R1049" s="37"/>
      <c r="T1049" s="37"/>
      <c r="V1049" s="37"/>
      <c r="X1049" s="37"/>
      <c r="Z1049" s="37"/>
      <c r="AB1049" s="37"/>
      <c r="AD1049" s="37"/>
      <c r="AF1049" s="37"/>
      <c r="AH1049" s="37"/>
      <c r="AN1049" s="37"/>
      <c r="AP1049" s="37"/>
      <c r="AR1049" s="37"/>
      <c r="AT1049" s="37"/>
      <c r="AV1049" s="37"/>
      <c r="AX1049" s="37"/>
      <c r="BB1049" s="12">
        <v>4000</v>
      </c>
      <c r="CC1049" s="12">
        <v>0</v>
      </c>
      <c r="CG1049" s="12" t="s">
        <v>940</v>
      </c>
      <c r="CH1049" s="12">
        <v>98.709000000000003</v>
      </c>
      <c r="CI1049" s="12" t="s">
        <v>978</v>
      </c>
      <c r="CJ1049" s="12"/>
      <c r="CK1049" s="12" t="s">
        <v>979</v>
      </c>
      <c r="CL1049" s="37">
        <v>42829573</v>
      </c>
      <c r="CN1049" s="12" t="s">
        <v>1506</v>
      </c>
      <c r="CS1049" s="12"/>
      <c r="CT1049" s="36" t="str">
        <f t="shared" si="16"/>
        <v>500mn</v>
      </c>
      <c r="CU1049" s="36" t="str">
        <f>VLOOKUP(CK1049,Mapping!B:C,2,FALSE)</f>
        <v>EU</v>
      </c>
    </row>
    <row r="1050" spans="1:99" ht="16" customHeight="1" x14ac:dyDescent="0.35">
      <c r="A1050" s="12" t="s">
        <v>2151</v>
      </c>
      <c r="B1050" s="12" t="s">
        <v>933</v>
      </c>
      <c r="E1050" s="37">
        <v>2019038</v>
      </c>
      <c r="G1050" s="37" t="s">
        <v>1505</v>
      </c>
      <c r="I1050" s="37"/>
      <c r="K1050" s="37"/>
      <c r="M1050" s="37"/>
      <c r="O1050" s="37"/>
      <c r="R1050" s="37">
        <v>1578269</v>
      </c>
      <c r="S1050" s="12">
        <v>0.05</v>
      </c>
      <c r="T1050" s="37"/>
      <c r="V1050" s="37"/>
      <c r="X1050" s="37"/>
      <c r="Z1050" s="37"/>
      <c r="AB1050" s="37"/>
      <c r="AD1050" s="37"/>
      <c r="AF1050" s="37"/>
      <c r="AH1050" s="37"/>
      <c r="AN1050" s="37">
        <v>0</v>
      </c>
      <c r="AO1050" s="12">
        <v>0</v>
      </c>
      <c r="AP1050" s="37">
        <v>440769</v>
      </c>
      <c r="AQ1050" s="12">
        <v>0.01</v>
      </c>
      <c r="AR1050" s="37"/>
      <c r="AT1050" s="37"/>
      <c r="AV1050" s="37"/>
      <c r="AX1050" s="37"/>
      <c r="AZ1050" s="12">
        <v>78800</v>
      </c>
      <c r="BH1050" s="12">
        <v>1909</v>
      </c>
      <c r="BI1050" s="12">
        <v>0</v>
      </c>
      <c r="BV1050" s="12">
        <v>0</v>
      </c>
      <c r="BX1050" s="12">
        <v>0</v>
      </c>
      <c r="BY1050" s="12">
        <v>0</v>
      </c>
      <c r="CG1050" s="12" t="s">
        <v>929</v>
      </c>
      <c r="CH1050" s="12">
        <v>10.002000000000001</v>
      </c>
      <c r="CI1050" s="12" t="s">
        <v>1056</v>
      </c>
      <c r="CJ1050" s="12"/>
      <c r="CK1050" s="12" t="s">
        <v>1057</v>
      </c>
      <c r="CL1050" s="37">
        <v>3358610762</v>
      </c>
      <c r="CN1050" s="12" t="s">
        <v>1506</v>
      </c>
      <c r="CS1050" s="12"/>
      <c r="CT1050" s="36" t="str">
        <f t="shared" si="16"/>
        <v>1bn - 50bn</v>
      </c>
      <c r="CU1050" s="36" t="str">
        <f>VLOOKUP(CK1050,Mapping!B:C,2,FALSE)</f>
        <v>Asia</v>
      </c>
    </row>
    <row r="1051" spans="1:99" ht="16" customHeight="1" x14ac:dyDescent="0.35">
      <c r="A1051" s="12" t="s">
        <v>2152</v>
      </c>
      <c r="B1051" s="12" t="s">
        <v>925</v>
      </c>
      <c r="E1051" s="37">
        <v>512393</v>
      </c>
      <c r="G1051" s="37" t="s">
        <v>1505</v>
      </c>
      <c r="I1051" s="37"/>
      <c r="K1051" s="37"/>
      <c r="M1051" s="37"/>
      <c r="O1051" s="37"/>
      <c r="Q1051" s="12">
        <v>1947</v>
      </c>
      <c r="R1051" s="37"/>
      <c r="T1051" s="37"/>
      <c r="V1051" s="37"/>
      <c r="X1051" s="37"/>
      <c r="Z1051" s="37"/>
      <c r="AB1051" s="37"/>
      <c r="AD1051" s="37"/>
      <c r="AF1051" s="37"/>
      <c r="AH1051" s="37">
        <v>257666</v>
      </c>
      <c r="AI1051" s="12">
        <v>0.22</v>
      </c>
      <c r="AN1051" s="37">
        <v>254727</v>
      </c>
      <c r="AO1051" s="12">
        <v>0.22</v>
      </c>
      <c r="AP1051" s="37"/>
      <c r="AR1051" s="37"/>
      <c r="AT1051" s="37"/>
      <c r="AV1051" s="37"/>
      <c r="AX1051" s="37"/>
      <c r="BI1051" s="12">
        <v>1100</v>
      </c>
      <c r="BQ1051" s="12">
        <v>0</v>
      </c>
      <c r="BY1051" s="12">
        <v>0</v>
      </c>
      <c r="CG1051" s="12" t="s">
        <v>934</v>
      </c>
      <c r="CH1051" s="12">
        <v>73.105000000000004</v>
      </c>
      <c r="CI1051" s="12" t="s">
        <v>1073</v>
      </c>
      <c r="CJ1051" s="12" t="s">
        <v>946</v>
      </c>
      <c r="CK1051" s="12" t="s">
        <v>932</v>
      </c>
      <c r="CL1051" s="37">
        <v>115159436</v>
      </c>
      <c r="CN1051" s="12" t="s">
        <v>1509</v>
      </c>
      <c r="CS1051" s="12"/>
      <c r="CT1051" s="36" t="str">
        <f t="shared" si="16"/>
        <v>500mn</v>
      </c>
      <c r="CU1051" s="36" t="str">
        <f>VLOOKUP(CK1051,Mapping!B:C,2,FALSE)</f>
        <v>US/CA</v>
      </c>
    </row>
    <row r="1052" spans="1:99" ht="16" customHeight="1" x14ac:dyDescent="0.35">
      <c r="A1052" s="12" t="s">
        <v>581</v>
      </c>
      <c r="B1052" s="12" t="s">
        <v>925</v>
      </c>
      <c r="E1052" s="37">
        <v>13399727</v>
      </c>
      <c r="F1052" s="12">
        <v>10381</v>
      </c>
      <c r="G1052" s="37" t="s">
        <v>1505</v>
      </c>
      <c r="I1052" s="37">
        <v>794937</v>
      </c>
      <c r="J1052" s="12">
        <v>0.05</v>
      </c>
      <c r="K1052" s="37"/>
      <c r="M1052" s="37"/>
      <c r="O1052" s="37">
        <v>5860233</v>
      </c>
      <c r="P1052" s="12">
        <v>0.38</v>
      </c>
      <c r="Q1052" s="12">
        <v>4917</v>
      </c>
      <c r="R1052" s="37">
        <v>1028418</v>
      </c>
      <c r="S1052" s="12">
        <v>7.0000000000000007E-2</v>
      </c>
      <c r="T1052" s="37"/>
      <c r="V1052" s="37">
        <v>1323148</v>
      </c>
      <c r="W1052" s="12">
        <v>0.09</v>
      </c>
      <c r="X1052" s="37">
        <v>1403910</v>
      </c>
      <c r="Y1052" s="12">
        <v>0.09</v>
      </c>
      <c r="Z1052" s="37"/>
      <c r="AB1052" s="37">
        <v>750681</v>
      </c>
      <c r="AC1052" s="12">
        <v>0.05</v>
      </c>
      <c r="AD1052" s="37"/>
      <c r="AF1052" s="37"/>
      <c r="AH1052" s="37">
        <v>597022</v>
      </c>
      <c r="AI1052" s="12">
        <v>0.04</v>
      </c>
      <c r="AJ1052" s="12">
        <v>42185</v>
      </c>
      <c r="AK1052" s="12">
        <v>43489</v>
      </c>
      <c r="AL1052" s="12">
        <v>257688</v>
      </c>
      <c r="AN1052" s="37">
        <v>1641378</v>
      </c>
      <c r="AO1052" s="12">
        <v>0.11</v>
      </c>
      <c r="AP1052" s="37"/>
      <c r="AR1052" s="37"/>
      <c r="AT1052" s="37"/>
      <c r="AV1052" s="37"/>
      <c r="AX1052" s="37"/>
      <c r="AZ1052" s="12">
        <v>76596</v>
      </c>
      <c r="BA1052" s="12">
        <v>10622</v>
      </c>
      <c r="BI1052" s="12">
        <v>7600</v>
      </c>
      <c r="BO1052" s="12">
        <v>0</v>
      </c>
      <c r="BQ1052" s="12">
        <v>0</v>
      </c>
      <c r="BR1052" s="12">
        <v>0</v>
      </c>
      <c r="BT1052" s="12">
        <v>0</v>
      </c>
      <c r="BU1052" s="12">
        <v>0</v>
      </c>
      <c r="BX1052" s="12">
        <v>0</v>
      </c>
      <c r="BY1052" s="12">
        <v>0</v>
      </c>
      <c r="BZ1052" s="12">
        <v>0</v>
      </c>
      <c r="CG1052" s="12" t="s">
        <v>940</v>
      </c>
      <c r="CH1052" s="12">
        <v>7.9240000000000004</v>
      </c>
      <c r="CI1052" s="12" t="s">
        <v>1194</v>
      </c>
      <c r="CJ1052" s="12"/>
      <c r="CK1052" s="12" t="s">
        <v>1154</v>
      </c>
      <c r="CL1052" s="37">
        <v>1502964450</v>
      </c>
      <c r="CN1052" s="12" t="s">
        <v>1509</v>
      </c>
      <c r="CS1052" s="12"/>
      <c r="CT1052" s="36" t="str">
        <f t="shared" si="16"/>
        <v>1bn - 50bn</v>
      </c>
      <c r="CU1052" s="36" t="str">
        <f>VLOOKUP(CK1052,Mapping!B:C,2,FALSE)</f>
        <v>Oceania</v>
      </c>
    </row>
    <row r="1053" spans="1:99" ht="16" customHeight="1" x14ac:dyDescent="0.35">
      <c r="A1053" s="12" t="s">
        <v>2153</v>
      </c>
      <c r="B1053" s="12" t="s">
        <v>925</v>
      </c>
      <c r="E1053" s="37">
        <v>517869</v>
      </c>
      <c r="G1053" s="37" t="s">
        <v>1505</v>
      </c>
      <c r="I1053" s="37"/>
      <c r="K1053" s="37"/>
      <c r="M1053" s="37"/>
      <c r="O1053" s="37"/>
      <c r="R1053" s="37"/>
      <c r="T1053" s="37"/>
      <c r="V1053" s="37"/>
      <c r="X1053" s="37"/>
      <c r="Z1053" s="37"/>
      <c r="AB1053" s="37"/>
      <c r="AD1053" s="37"/>
      <c r="AF1053" s="37"/>
      <c r="AH1053" s="37"/>
      <c r="AN1053" s="37">
        <v>517869</v>
      </c>
      <c r="AO1053" s="12">
        <v>0.09</v>
      </c>
      <c r="AP1053" s="37"/>
      <c r="AR1053" s="37"/>
      <c r="AT1053" s="37"/>
      <c r="AV1053" s="37"/>
      <c r="AX1053" s="37"/>
      <c r="BI1053" s="12">
        <v>3075</v>
      </c>
      <c r="BY1053" s="12">
        <v>0</v>
      </c>
      <c r="CG1053" s="12" t="s">
        <v>929</v>
      </c>
      <c r="CH1053" s="12">
        <v>23.591000000000001</v>
      </c>
      <c r="CI1053" s="12" t="s">
        <v>2154</v>
      </c>
      <c r="CJ1053" s="12" t="s">
        <v>1111</v>
      </c>
      <c r="CK1053" s="12" t="s">
        <v>932</v>
      </c>
      <c r="CL1053" s="37">
        <v>580738805</v>
      </c>
      <c r="CN1053" s="12" t="s">
        <v>1509</v>
      </c>
      <c r="CS1053" s="12"/>
      <c r="CT1053" s="36" t="str">
        <f t="shared" si="16"/>
        <v>500mn - 1bn</v>
      </c>
      <c r="CU1053" s="36" t="str">
        <f>VLOOKUP(CK1053,Mapping!B:C,2,FALSE)</f>
        <v>US/CA</v>
      </c>
    </row>
    <row r="1054" spans="1:99" ht="16" customHeight="1" x14ac:dyDescent="0.35">
      <c r="A1054" s="12" t="s">
        <v>2155</v>
      </c>
      <c r="B1054" s="12" t="s">
        <v>925</v>
      </c>
      <c r="E1054" s="37">
        <v>200496</v>
      </c>
      <c r="G1054" s="37" t="s">
        <v>1505</v>
      </c>
      <c r="I1054" s="37"/>
      <c r="K1054" s="37"/>
      <c r="M1054" s="37">
        <v>18616</v>
      </c>
      <c r="N1054" s="12">
        <v>0</v>
      </c>
      <c r="O1054" s="37"/>
      <c r="Q1054" s="12">
        <v>195</v>
      </c>
      <c r="R1054" s="37"/>
      <c r="T1054" s="37"/>
      <c r="V1054" s="37"/>
      <c r="X1054" s="37"/>
      <c r="Z1054" s="37"/>
      <c r="AB1054" s="37"/>
      <c r="AD1054" s="37"/>
      <c r="AF1054" s="37"/>
      <c r="AH1054" s="37">
        <v>26465</v>
      </c>
      <c r="AI1054" s="12">
        <v>0</v>
      </c>
      <c r="AN1054" s="37">
        <v>133883</v>
      </c>
      <c r="AO1054" s="12">
        <v>0.02</v>
      </c>
      <c r="AP1054" s="37">
        <v>21532</v>
      </c>
      <c r="AQ1054" s="12">
        <v>0</v>
      </c>
      <c r="AR1054" s="37"/>
      <c r="AT1054" s="37"/>
      <c r="AV1054" s="37"/>
      <c r="AX1054" s="37"/>
      <c r="BB1054" s="12">
        <v>127</v>
      </c>
      <c r="BH1054" s="12">
        <v>76</v>
      </c>
      <c r="BI1054" s="12">
        <v>625</v>
      </c>
      <c r="BQ1054" s="12">
        <v>0</v>
      </c>
      <c r="BV1054" s="12">
        <v>0</v>
      </c>
      <c r="BY1054" s="12">
        <v>0</v>
      </c>
      <c r="CC1054" s="12">
        <v>0</v>
      </c>
      <c r="CG1054" s="12"/>
      <c r="CH1054" s="12">
        <v>78.787999999999997</v>
      </c>
      <c r="CI1054" s="12" t="s">
        <v>1549</v>
      </c>
      <c r="CJ1054" s="12" t="s">
        <v>966</v>
      </c>
      <c r="CK1054" s="12" t="s">
        <v>932</v>
      </c>
      <c r="CL1054" s="37">
        <v>567427151</v>
      </c>
      <c r="CN1054" s="12" t="s">
        <v>1509</v>
      </c>
      <c r="CS1054" s="12"/>
      <c r="CT1054" s="36" t="str">
        <f t="shared" si="16"/>
        <v>500mn - 1bn</v>
      </c>
      <c r="CU1054" s="36" t="str">
        <f>VLOOKUP(CK1054,Mapping!B:C,2,FALSE)</f>
        <v>US/CA</v>
      </c>
    </row>
    <row r="1055" spans="1:99" ht="16" customHeight="1" x14ac:dyDescent="0.35">
      <c r="A1055" s="12" t="s">
        <v>2156</v>
      </c>
      <c r="B1055" s="12" t="s">
        <v>925</v>
      </c>
      <c r="E1055" s="37">
        <v>234229</v>
      </c>
      <c r="G1055" s="37" t="s">
        <v>1505</v>
      </c>
      <c r="I1055" s="37"/>
      <c r="K1055" s="37">
        <v>63034</v>
      </c>
      <c r="L1055" s="12">
        <v>0.26</v>
      </c>
      <c r="M1055" s="37">
        <v>77414</v>
      </c>
      <c r="N1055" s="12">
        <v>0.32</v>
      </c>
      <c r="O1055" s="37"/>
      <c r="R1055" s="37"/>
      <c r="T1055" s="37"/>
      <c r="V1055" s="37"/>
      <c r="X1055" s="37">
        <v>36656</v>
      </c>
      <c r="Y1055" s="12">
        <v>0.15</v>
      </c>
      <c r="Z1055" s="37"/>
      <c r="AB1055" s="37"/>
      <c r="AD1055" s="37"/>
      <c r="AF1055" s="37"/>
      <c r="AH1055" s="37"/>
      <c r="AN1055" s="37"/>
      <c r="AP1055" s="37">
        <v>57125</v>
      </c>
      <c r="AQ1055" s="12">
        <v>0.24</v>
      </c>
      <c r="AR1055" s="37"/>
      <c r="AT1055" s="37">
        <v>0</v>
      </c>
      <c r="AU1055" s="12">
        <v>0</v>
      </c>
      <c r="AV1055" s="37"/>
      <c r="AX1055" s="37"/>
      <c r="BA1055" s="12">
        <v>367</v>
      </c>
      <c r="BB1055" s="12">
        <v>587</v>
      </c>
      <c r="BD1055" s="12">
        <v>0</v>
      </c>
      <c r="BG1055" s="12">
        <v>1056</v>
      </c>
      <c r="BH1055" s="12">
        <v>230</v>
      </c>
      <c r="BS1055" s="12">
        <v>0</v>
      </c>
      <c r="BV1055" s="12">
        <v>0</v>
      </c>
      <c r="BZ1055" s="12">
        <v>0</v>
      </c>
      <c r="CC1055" s="12">
        <v>0</v>
      </c>
      <c r="CF1055" s="12">
        <v>0</v>
      </c>
      <c r="CG1055" s="12"/>
      <c r="CH1055" s="12">
        <v>38.140999999999998</v>
      </c>
      <c r="CI1055" s="12"/>
      <c r="CJ1055" s="12"/>
      <c r="CK1055" s="12" t="s">
        <v>1010</v>
      </c>
      <c r="CL1055" s="37">
        <v>24355184</v>
      </c>
      <c r="CN1055" s="12" t="s">
        <v>1509</v>
      </c>
      <c r="CS1055" s="12"/>
      <c r="CT1055" s="36" t="str">
        <f t="shared" si="16"/>
        <v>500mn</v>
      </c>
      <c r="CU1055" s="36" t="str">
        <f>VLOOKUP(CK1055,Mapping!B:C,2,FALSE)</f>
        <v>Africa</v>
      </c>
    </row>
    <row r="1056" spans="1:99" ht="16" customHeight="1" x14ac:dyDescent="0.35">
      <c r="A1056" s="12" t="s">
        <v>2157</v>
      </c>
      <c r="B1056" s="12" t="s">
        <v>925</v>
      </c>
      <c r="E1056" s="37">
        <v>1836905</v>
      </c>
      <c r="G1056" s="37" t="s">
        <v>1505</v>
      </c>
      <c r="I1056" s="37"/>
      <c r="K1056" s="37"/>
      <c r="M1056" s="37"/>
      <c r="O1056" s="37"/>
      <c r="R1056" s="37"/>
      <c r="T1056" s="37"/>
      <c r="V1056" s="37"/>
      <c r="X1056" s="37"/>
      <c r="Z1056" s="37">
        <v>1205</v>
      </c>
      <c r="AA1056" s="12">
        <v>0</v>
      </c>
      <c r="AB1056" s="37"/>
      <c r="AD1056" s="37"/>
      <c r="AF1056" s="37"/>
      <c r="AH1056" s="37"/>
      <c r="AN1056" s="37">
        <v>1835700</v>
      </c>
      <c r="AO1056" s="12">
        <v>0.18</v>
      </c>
      <c r="AP1056" s="37"/>
      <c r="AR1056" s="37"/>
      <c r="AT1056" s="37"/>
      <c r="AV1056" s="37"/>
      <c r="AX1056" s="37"/>
      <c r="BC1056" s="12">
        <v>42</v>
      </c>
      <c r="BI1056" s="12">
        <v>10900</v>
      </c>
      <c r="BY1056" s="12">
        <v>0</v>
      </c>
      <c r="CD1056" s="12">
        <v>0</v>
      </c>
      <c r="CG1056" s="12" t="s">
        <v>940</v>
      </c>
      <c r="CH1056" s="12">
        <v>30.812000000000001</v>
      </c>
      <c r="CI1056" s="12" t="s">
        <v>1188</v>
      </c>
      <c r="CJ1056" s="12"/>
      <c r="CK1056" s="12" t="s">
        <v>1010</v>
      </c>
      <c r="CL1056" s="37">
        <v>1018689936</v>
      </c>
      <c r="CN1056" s="12" t="s">
        <v>1506</v>
      </c>
      <c r="CS1056" s="12"/>
      <c r="CT1056" s="36" t="str">
        <f t="shared" si="16"/>
        <v>1bn - 50bn</v>
      </c>
      <c r="CU1056" s="36" t="str">
        <f>VLOOKUP(CK1056,Mapping!B:C,2,FALSE)</f>
        <v>Africa</v>
      </c>
    </row>
    <row r="1057" spans="1:99" ht="16" customHeight="1" x14ac:dyDescent="0.35">
      <c r="A1057" s="12" t="s">
        <v>2158</v>
      </c>
      <c r="B1057" s="12" t="s">
        <v>925</v>
      </c>
      <c r="E1057" s="37">
        <v>4565798</v>
      </c>
      <c r="G1057" s="37" t="s">
        <v>1505</v>
      </c>
      <c r="I1057" s="37"/>
      <c r="K1057" s="37">
        <v>1219611</v>
      </c>
      <c r="L1057" s="12">
        <v>0.44</v>
      </c>
      <c r="M1057" s="37"/>
      <c r="O1057" s="37">
        <v>1494379</v>
      </c>
      <c r="P1057" s="12">
        <v>0.54</v>
      </c>
      <c r="R1057" s="37"/>
      <c r="T1057" s="37"/>
      <c r="V1057" s="37"/>
      <c r="X1057" s="37">
        <v>598781</v>
      </c>
      <c r="Y1057" s="12">
        <v>0.22</v>
      </c>
      <c r="Z1057" s="37"/>
      <c r="AB1057" s="37"/>
      <c r="AD1057" s="37"/>
      <c r="AF1057" s="37"/>
      <c r="AH1057" s="37"/>
      <c r="AL1057" s="12">
        <v>92948</v>
      </c>
      <c r="AN1057" s="37"/>
      <c r="AP1057" s="37">
        <v>1253027</v>
      </c>
      <c r="AQ1057" s="12">
        <v>0.46</v>
      </c>
      <c r="AR1057" s="37"/>
      <c r="AT1057" s="37">
        <v>0</v>
      </c>
      <c r="AU1057" s="12">
        <v>0</v>
      </c>
      <c r="AV1057" s="37"/>
      <c r="AX1057" s="37"/>
      <c r="BA1057" s="12">
        <v>5995</v>
      </c>
      <c r="BD1057" s="12">
        <v>0</v>
      </c>
      <c r="BG1057" s="12">
        <v>20432</v>
      </c>
      <c r="BH1057" s="12">
        <v>5045</v>
      </c>
      <c r="BS1057" s="12">
        <v>0</v>
      </c>
      <c r="BU1057" s="12">
        <v>0</v>
      </c>
      <c r="BV1057" s="12">
        <v>0</v>
      </c>
      <c r="BZ1057" s="12">
        <v>0</v>
      </c>
      <c r="CF1057" s="12">
        <v>0</v>
      </c>
      <c r="CG1057" s="12" t="s">
        <v>940</v>
      </c>
      <c r="CH1057" s="12">
        <v>69.460999999999999</v>
      </c>
      <c r="CI1057" s="12" t="s">
        <v>2159</v>
      </c>
      <c r="CJ1057" s="12"/>
      <c r="CK1057" s="12" t="s">
        <v>2160</v>
      </c>
      <c r="CL1057" s="37">
        <v>272855923</v>
      </c>
      <c r="CN1057" s="12" t="s">
        <v>1506</v>
      </c>
      <c r="CS1057" s="12"/>
      <c r="CT1057" s="36" t="str">
        <f t="shared" si="16"/>
        <v>500mn</v>
      </c>
      <c r="CU1057" s="36" t="str">
        <f>VLOOKUP(CK1057,Mapping!B:C,2,FALSE)</f>
        <v>EU</v>
      </c>
    </row>
    <row r="1058" spans="1:99" ht="16" customHeight="1" x14ac:dyDescent="0.35">
      <c r="A1058" s="12" t="s">
        <v>2161</v>
      </c>
      <c r="B1058" s="12" t="s">
        <v>933</v>
      </c>
      <c r="E1058" s="37">
        <v>98744116</v>
      </c>
      <c r="F1058" s="12">
        <v>0</v>
      </c>
      <c r="G1058" s="37" t="s">
        <v>1505</v>
      </c>
      <c r="I1058" s="37">
        <v>0</v>
      </c>
      <c r="J1058" s="12">
        <v>0</v>
      </c>
      <c r="K1058" s="37">
        <v>65615712</v>
      </c>
      <c r="L1058" s="12">
        <v>4.4400000000000004</v>
      </c>
      <c r="M1058" s="37">
        <v>49687</v>
      </c>
      <c r="N1058" s="12">
        <v>0</v>
      </c>
      <c r="O1058" s="37">
        <v>1274730</v>
      </c>
      <c r="P1058" s="12">
        <v>0.09</v>
      </c>
      <c r="R1058" s="37">
        <v>50446</v>
      </c>
      <c r="S1058" s="12">
        <v>0</v>
      </c>
      <c r="T1058" s="37">
        <v>18346446</v>
      </c>
      <c r="U1058" s="12">
        <v>1.24</v>
      </c>
      <c r="V1058" s="37">
        <v>0</v>
      </c>
      <c r="W1058" s="12">
        <v>0</v>
      </c>
      <c r="X1058" s="37">
        <v>0</v>
      </c>
      <c r="Y1058" s="12">
        <v>0</v>
      </c>
      <c r="Z1058" s="37"/>
      <c r="AB1058" s="37"/>
      <c r="AD1058" s="37">
        <v>135487</v>
      </c>
      <c r="AE1058" s="12">
        <v>0.01</v>
      </c>
      <c r="AF1058" s="37">
        <v>469529</v>
      </c>
      <c r="AG1058" s="12">
        <v>0.03</v>
      </c>
      <c r="AH1058" s="37"/>
      <c r="AK1058" s="12">
        <v>0</v>
      </c>
      <c r="AL1058" s="12">
        <v>80200</v>
      </c>
      <c r="AN1058" s="37"/>
      <c r="AP1058" s="37"/>
      <c r="AR1058" s="37">
        <v>12802079</v>
      </c>
      <c r="AS1058" s="12">
        <v>0.87</v>
      </c>
      <c r="AT1058" s="37"/>
      <c r="AV1058" s="37"/>
      <c r="AX1058" s="37"/>
      <c r="AZ1058" s="12">
        <v>3800</v>
      </c>
      <c r="BA1058" s="12">
        <v>0</v>
      </c>
      <c r="BB1058" s="12">
        <v>278</v>
      </c>
      <c r="BE1058" s="12">
        <v>288165</v>
      </c>
      <c r="BF1058" s="12">
        <v>31000</v>
      </c>
      <c r="BG1058" s="12">
        <v>1087700</v>
      </c>
      <c r="BJ1058" s="12">
        <v>1216</v>
      </c>
      <c r="BK1058" s="12">
        <v>158429</v>
      </c>
      <c r="BM1058" s="12">
        <v>0.32</v>
      </c>
      <c r="BO1058" s="12">
        <v>0</v>
      </c>
      <c r="BP1058" s="12">
        <v>0</v>
      </c>
      <c r="BS1058" s="12">
        <v>0.01</v>
      </c>
      <c r="BT1058" s="12">
        <v>0</v>
      </c>
      <c r="BU1058" s="12">
        <v>0</v>
      </c>
      <c r="BX1058" s="12">
        <v>0</v>
      </c>
      <c r="BZ1058" s="12">
        <v>0</v>
      </c>
      <c r="CB1058" s="12">
        <v>0</v>
      </c>
      <c r="CC1058" s="12">
        <v>0</v>
      </c>
      <c r="CE1058" s="12">
        <v>0</v>
      </c>
      <c r="CG1058" s="12" t="s">
        <v>996</v>
      </c>
      <c r="CH1058" s="12">
        <v>68.337000000000003</v>
      </c>
      <c r="CI1058" s="12" t="s">
        <v>953</v>
      </c>
      <c r="CJ1058" s="12"/>
      <c r="CK1058" s="12" t="s">
        <v>954</v>
      </c>
      <c r="CL1058" s="37">
        <v>1476449267</v>
      </c>
      <c r="CN1058" s="12" t="s">
        <v>1506</v>
      </c>
      <c r="CR1058" s="12">
        <v>46038.125</v>
      </c>
      <c r="CS1058" s="12"/>
      <c r="CT1058" s="36" t="str">
        <f t="shared" si="16"/>
        <v>1bn - 50bn</v>
      </c>
      <c r="CU1058" s="36" t="str">
        <f>VLOOKUP(CK1058,Mapping!B:C,2,FALSE)</f>
        <v>EU</v>
      </c>
    </row>
    <row r="1059" spans="1:99" ht="16" customHeight="1" x14ac:dyDescent="0.35">
      <c r="A1059" s="12" t="s">
        <v>264</v>
      </c>
      <c r="B1059" s="12" t="s">
        <v>933</v>
      </c>
      <c r="E1059" s="37">
        <v>121900075</v>
      </c>
      <c r="F1059" s="12">
        <v>131000</v>
      </c>
      <c r="G1059" s="37" t="s">
        <v>1505</v>
      </c>
      <c r="I1059" s="37">
        <v>6366268</v>
      </c>
      <c r="J1059" s="12">
        <v>0.2</v>
      </c>
      <c r="K1059" s="37">
        <v>58146647</v>
      </c>
      <c r="L1059" s="12">
        <v>1.87</v>
      </c>
      <c r="M1059" s="37"/>
      <c r="O1059" s="37">
        <v>38426014</v>
      </c>
      <c r="P1059" s="12">
        <v>1.24</v>
      </c>
      <c r="R1059" s="37">
        <v>3808959</v>
      </c>
      <c r="S1059" s="12">
        <v>0.12</v>
      </c>
      <c r="T1059" s="37"/>
      <c r="V1059" s="37">
        <v>9265136</v>
      </c>
      <c r="W1059" s="12">
        <v>0.3</v>
      </c>
      <c r="X1059" s="37"/>
      <c r="Z1059" s="37"/>
      <c r="AB1059" s="37">
        <v>1024435</v>
      </c>
      <c r="AC1059" s="12">
        <v>0.03</v>
      </c>
      <c r="AD1059" s="37"/>
      <c r="AF1059" s="37"/>
      <c r="AH1059" s="37"/>
      <c r="AJ1059" s="12">
        <v>71430</v>
      </c>
      <c r="AK1059" s="12">
        <v>425805</v>
      </c>
      <c r="AL1059" s="12">
        <v>2530240</v>
      </c>
      <c r="AN1059" s="37"/>
      <c r="AP1059" s="37"/>
      <c r="AR1059" s="37">
        <v>4862616</v>
      </c>
      <c r="AS1059" s="12">
        <v>0.16</v>
      </c>
      <c r="AT1059" s="37"/>
      <c r="AV1059" s="37"/>
      <c r="AX1059" s="37"/>
      <c r="AZ1059" s="12">
        <v>359810</v>
      </c>
      <c r="BE1059" s="12">
        <v>130400</v>
      </c>
      <c r="BG1059" s="12">
        <v>941375</v>
      </c>
      <c r="BM1059" s="12">
        <v>0.15</v>
      </c>
      <c r="BO1059" s="12">
        <v>0.02</v>
      </c>
      <c r="BR1059" s="12">
        <v>0</v>
      </c>
      <c r="BS1059" s="12">
        <v>0.01</v>
      </c>
      <c r="BT1059" s="12">
        <v>0.01</v>
      </c>
      <c r="BU1059" s="12">
        <v>0.01</v>
      </c>
      <c r="BX1059" s="12">
        <v>0.01</v>
      </c>
      <c r="CG1059" s="12" t="s">
        <v>940</v>
      </c>
      <c r="CH1059" s="12">
        <v>40.119</v>
      </c>
      <c r="CI1059" s="12" t="s">
        <v>988</v>
      </c>
      <c r="CJ1059" s="12"/>
      <c r="CK1059" s="12" t="s">
        <v>988</v>
      </c>
      <c r="CL1059" s="37">
        <v>3074060996</v>
      </c>
      <c r="CN1059" s="12" t="s">
        <v>1506</v>
      </c>
      <c r="CS1059" s="12"/>
      <c r="CT1059" s="36" t="str">
        <f t="shared" si="16"/>
        <v>1bn - 50bn</v>
      </c>
      <c r="CU1059" s="36" t="str">
        <f>VLOOKUP(CK1059,Mapping!B:C,2,FALSE)</f>
        <v>SG</v>
      </c>
    </row>
    <row r="1060" spans="1:99" ht="16" customHeight="1" x14ac:dyDescent="0.35">
      <c r="A1060" s="12" t="s">
        <v>2162</v>
      </c>
      <c r="B1060" s="12" t="s">
        <v>925</v>
      </c>
      <c r="E1060" s="37">
        <v>6592007</v>
      </c>
      <c r="G1060" s="37" t="s">
        <v>1505</v>
      </c>
      <c r="I1060" s="37"/>
      <c r="K1060" s="37"/>
      <c r="M1060" s="37"/>
      <c r="O1060" s="37"/>
      <c r="Q1060" s="12">
        <v>9693</v>
      </c>
      <c r="R1060" s="37"/>
      <c r="T1060" s="37"/>
      <c r="V1060" s="37"/>
      <c r="X1060" s="37"/>
      <c r="Z1060" s="37"/>
      <c r="AB1060" s="37"/>
      <c r="AD1060" s="37"/>
      <c r="AF1060" s="37"/>
      <c r="AH1060" s="37">
        <v>1224032</v>
      </c>
      <c r="AI1060" s="12">
        <v>0.03</v>
      </c>
      <c r="AN1060" s="37">
        <v>2185156</v>
      </c>
      <c r="AO1060" s="12">
        <v>0.05</v>
      </c>
      <c r="AP1060" s="37">
        <v>3182819</v>
      </c>
      <c r="AQ1060" s="12">
        <v>0.08</v>
      </c>
      <c r="AR1060" s="37"/>
      <c r="AT1060" s="37"/>
      <c r="AV1060" s="37"/>
      <c r="AX1060" s="37"/>
      <c r="BH1060" s="12">
        <v>13785</v>
      </c>
      <c r="BI1060" s="12">
        <v>12975</v>
      </c>
      <c r="BQ1060" s="12">
        <v>0</v>
      </c>
      <c r="BV1060" s="12">
        <v>0.01</v>
      </c>
      <c r="BY1060" s="12">
        <v>0</v>
      </c>
      <c r="CG1060" s="12" t="s">
        <v>929</v>
      </c>
      <c r="CH1060" s="12">
        <v>47.317</v>
      </c>
      <c r="CI1060" s="12" t="s">
        <v>1245</v>
      </c>
      <c r="CJ1060" s="12" t="s">
        <v>1246</v>
      </c>
      <c r="CK1060" s="12" t="s">
        <v>932</v>
      </c>
      <c r="CL1060" s="37">
        <v>4234193543</v>
      </c>
      <c r="CN1060" s="12" t="s">
        <v>1509</v>
      </c>
      <c r="CS1060" s="12"/>
      <c r="CT1060" s="36" t="str">
        <f t="shared" si="16"/>
        <v>1bn - 50bn</v>
      </c>
      <c r="CU1060" s="36" t="str">
        <f>VLOOKUP(CK1060,Mapping!B:C,2,FALSE)</f>
        <v>US/CA</v>
      </c>
    </row>
    <row r="1061" spans="1:99" ht="16" customHeight="1" x14ac:dyDescent="0.35">
      <c r="A1061" s="12" t="s">
        <v>2163</v>
      </c>
      <c r="B1061" s="12" t="s">
        <v>925</v>
      </c>
      <c r="E1061" s="37">
        <v>3812995</v>
      </c>
      <c r="G1061" s="37" t="s">
        <v>1505</v>
      </c>
      <c r="I1061" s="37"/>
      <c r="K1061" s="37"/>
      <c r="M1061" s="37"/>
      <c r="O1061" s="37"/>
      <c r="R1061" s="37"/>
      <c r="T1061" s="37"/>
      <c r="V1061" s="37"/>
      <c r="X1061" s="37"/>
      <c r="Z1061" s="37"/>
      <c r="AB1061" s="37"/>
      <c r="AD1061" s="37"/>
      <c r="AF1061" s="37"/>
      <c r="AH1061" s="37"/>
      <c r="AN1061" s="37">
        <v>3812995</v>
      </c>
      <c r="AO1061" s="12">
        <v>0.72</v>
      </c>
      <c r="AP1061" s="37"/>
      <c r="AR1061" s="37"/>
      <c r="AT1061" s="37"/>
      <c r="AV1061" s="37"/>
      <c r="AX1061" s="37"/>
      <c r="BI1061" s="12">
        <v>17800</v>
      </c>
      <c r="BY1061" s="12">
        <v>0</v>
      </c>
      <c r="CG1061" s="12" t="s">
        <v>934</v>
      </c>
      <c r="CH1061" s="12">
        <v>68.308000000000007</v>
      </c>
      <c r="CI1061" s="12" t="s">
        <v>941</v>
      </c>
      <c r="CJ1061" s="12" t="s">
        <v>941</v>
      </c>
      <c r="CK1061" s="12" t="s">
        <v>932</v>
      </c>
      <c r="CL1061" s="37">
        <v>526495121</v>
      </c>
      <c r="CN1061" s="12" t="s">
        <v>1509</v>
      </c>
      <c r="CS1061" s="12"/>
      <c r="CT1061" s="36" t="str">
        <f t="shared" si="16"/>
        <v>500mn - 1bn</v>
      </c>
      <c r="CU1061" s="36" t="str">
        <f>VLOOKUP(CK1061,Mapping!B:C,2,FALSE)</f>
        <v>US/CA</v>
      </c>
    </row>
    <row r="1062" spans="1:99" ht="16" customHeight="1" x14ac:dyDescent="0.35">
      <c r="A1062" s="12" t="s">
        <v>2164</v>
      </c>
      <c r="B1062" s="12" t="s">
        <v>925</v>
      </c>
      <c r="E1062" s="37">
        <v>3502986</v>
      </c>
      <c r="G1062" s="37" t="s">
        <v>1505</v>
      </c>
      <c r="I1062" s="37"/>
      <c r="K1062" s="37"/>
      <c r="M1062" s="37"/>
      <c r="O1062" s="37"/>
      <c r="R1062" s="37"/>
      <c r="T1062" s="37"/>
      <c r="V1062" s="37"/>
      <c r="X1062" s="37"/>
      <c r="Z1062" s="37"/>
      <c r="AB1062" s="37"/>
      <c r="AD1062" s="37"/>
      <c r="AF1062" s="37"/>
      <c r="AH1062" s="37"/>
      <c r="AN1062" s="37">
        <v>3502986</v>
      </c>
      <c r="AO1062" s="12">
        <v>0.49</v>
      </c>
      <c r="AP1062" s="37"/>
      <c r="AR1062" s="37"/>
      <c r="AT1062" s="37"/>
      <c r="AV1062" s="37"/>
      <c r="AX1062" s="37"/>
      <c r="BI1062" s="12">
        <v>20800</v>
      </c>
      <c r="BY1062" s="12">
        <v>0</v>
      </c>
      <c r="CG1062" s="12" t="s">
        <v>929</v>
      </c>
      <c r="CH1062" s="12">
        <v>35.973999999999997</v>
      </c>
      <c r="CI1062" s="12" t="s">
        <v>2165</v>
      </c>
      <c r="CJ1062" s="12" t="s">
        <v>1616</v>
      </c>
      <c r="CK1062" s="12" t="s">
        <v>932</v>
      </c>
      <c r="CL1062" s="37">
        <v>712128769</v>
      </c>
      <c r="CN1062" s="12" t="s">
        <v>1509</v>
      </c>
      <c r="CS1062" s="12"/>
      <c r="CT1062" s="36" t="str">
        <f t="shared" si="16"/>
        <v>500mn - 1bn</v>
      </c>
      <c r="CU1062" s="36" t="str">
        <f>VLOOKUP(CK1062,Mapping!B:C,2,FALSE)</f>
        <v>US/CA</v>
      </c>
    </row>
    <row r="1063" spans="1:99" ht="16" customHeight="1" x14ac:dyDescent="0.35">
      <c r="A1063" s="12" t="s">
        <v>2166</v>
      </c>
      <c r="B1063" s="12" t="s">
        <v>925</v>
      </c>
      <c r="E1063" s="37">
        <v>7608623</v>
      </c>
      <c r="G1063" s="37" t="s">
        <v>1505</v>
      </c>
      <c r="I1063" s="37"/>
      <c r="K1063" s="37"/>
      <c r="M1063" s="37"/>
      <c r="O1063" s="37"/>
      <c r="Q1063" s="12">
        <v>60252</v>
      </c>
      <c r="R1063" s="37"/>
      <c r="T1063" s="37"/>
      <c r="V1063" s="37"/>
      <c r="X1063" s="37"/>
      <c r="Z1063" s="37"/>
      <c r="AB1063" s="37"/>
      <c r="AD1063" s="37"/>
      <c r="AF1063" s="37"/>
      <c r="AH1063" s="37">
        <v>7608623</v>
      </c>
      <c r="AI1063" s="12">
        <v>1.43</v>
      </c>
      <c r="AN1063" s="37"/>
      <c r="AP1063" s="37"/>
      <c r="AR1063" s="37"/>
      <c r="AT1063" s="37"/>
      <c r="AV1063" s="37"/>
      <c r="AX1063" s="37"/>
      <c r="BQ1063" s="12">
        <v>0.01</v>
      </c>
      <c r="CG1063" s="12" t="s">
        <v>940</v>
      </c>
      <c r="CI1063" s="12" t="s">
        <v>2167</v>
      </c>
      <c r="CJ1063" s="12" t="s">
        <v>931</v>
      </c>
      <c r="CK1063" s="12" t="s">
        <v>932</v>
      </c>
      <c r="CL1063" s="37">
        <v>532433485</v>
      </c>
      <c r="CN1063" s="12" t="s">
        <v>1514</v>
      </c>
      <c r="CS1063" s="12"/>
      <c r="CT1063" s="36" t="str">
        <f t="shared" si="16"/>
        <v>500mn - 1bn</v>
      </c>
      <c r="CU1063" s="36" t="str">
        <f>VLOOKUP(CK1063,Mapping!B:C,2,FALSE)</f>
        <v>US/CA</v>
      </c>
    </row>
    <row r="1064" spans="1:99" ht="16" customHeight="1" x14ac:dyDescent="0.35">
      <c r="A1064" s="12" t="s">
        <v>2168</v>
      </c>
      <c r="B1064" s="12" t="s">
        <v>925</v>
      </c>
      <c r="E1064" s="37">
        <v>21578</v>
      </c>
      <c r="G1064" s="37" t="s">
        <v>1505</v>
      </c>
      <c r="I1064" s="37"/>
      <c r="K1064" s="37"/>
      <c r="M1064" s="37">
        <v>3889</v>
      </c>
      <c r="N1064" s="12">
        <v>0</v>
      </c>
      <c r="O1064" s="37"/>
      <c r="Q1064" s="12">
        <v>72</v>
      </c>
      <c r="R1064" s="37"/>
      <c r="T1064" s="37"/>
      <c r="V1064" s="37"/>
      <c r="X1064" s="37"/>
      <c r="Z1064" s="37"/>
      <c r="AB1064" s="37"/>
      <c r="AD1064" s="37"/>
      <c r="AF1064" s="37"/>
      <c r="AH1064" s="37">
        <v>9092</v>
      </c>
      <c r="AI1064" s="12">
        <v>0</v>
      </c>
      <c r="AN1064" s="37">
        <v>4210</v>
      </c>
      <c r="AO1064" s="12">
        <v>0</v>
      </c>
      <c r="AP1064" s="37">
        <v>4387</v>
      </c>
      <c r="AQ1064" s="12">
        <v>0</v>
      </c>
      <c r="AR1064" s="37"/>
      <c r="AT1064" s="37"/>
      <c r="AV1064" s="37"/>
      <c r="AX1064" s="37"/>
      <c r="BB1064" s="12">
        <v>31</v>
      </c>
      <c r="BH1064" s="12">
        <v>19</v>
      </c>
      <c r="BI1064" s="12">
        <v>25</v>
      </c>
      <c r="BQ1064" s="12">
        <v>0</v>
      </c>
      <c r="BV1064" s="12">
        <v>0</v>
      </c>
      <c r="BY1064" s="12">
        <v>0</v>
      </c>
      <c r="CC1064" s="12">
        <v>0</v>
      </c>
      <c r="CG1064" s="12" t="s">
        <v>934</v>
      </c>
      <c r="CH1064" s="12">
        <v>56.594999999999999</v>
      </c>
      <c r="CI1064" s="12" t="s">
        <v>2169</v>
      </c>
      <c r="CJ1064" s="12" t="s">
        <v>1109</v>
      </c>
      <c r="CK1064" s="12" t="s">
        <v>932</v>
      </c>
      <c r="CL1064" s="37">
        <v>244641851</v>
      </c>
      <c r="CN1064" s="12" t="s">
        <v>1509</v>
      </c>
      <c r="CS1064" s="12"/>
      <c r="CT1064" s="36" t="str">
        <f t="shared" si="16"/>
        <v>500mn</v>
      </c>
      <c r="CU1064" s="36" t="str">
        <f>VLOOKUP(CK1064,Mapping!B:C,2,FALSE)</f>
        <v>US/CA</v>
      </c>
    </row>
    <row r="1065" spans="1:99" ht="16" customHeight="1" x14ac:dyDescent="0.35">
      <c r="A1065" s="12" t="s">
        <v>2170</v>
      </c>
      <c r="B1065" s="12" t="s">
        <v>925</v>
      </c>
      <c r="E1065" s="37">
        <v>25566908</v>
      </c>
      <c r="G1065" s="37" t="s">
        <v>1505</v>
      </c>
      <c r="I1065" s="37"/>
      <c r="K1065" s="37"/>
      <c r="M1065" s="37">
        <v>216168</v>
      </c>
      <c r="N1065" s="12">
        <v>0.04</v>
      </c>
      <c r="O1065" s="37"/>
      <c r="R1065" s="37"/>
      <c r="T1065" s="37">
        <v>202499</v>
      </c>
      <c r="U1065" s="12">
        <v>0.04</v>
      </c>
      <c r="V1065" s="37"/>
      <c r="X1065" s="37"/>
      <c r="Z1065" s="37"/>
      <c r="AB1065" s="37"/>
      <c r="AD1065" s="37"/>
      <c r="AF1065" s="37"/>
      <c r="AH1065" s="37"/>
      <c r="AN1065" s="37">
        <v>25148241</v>
      </c>
      <c r="AO1065" s="12">
        <v>4.8899999999999997</v>
      </c>
      <c r="AP1065" s="37"/>
      <c r="AR1065" s="37"/>
      <c r="AT1065" s="37"/>
      <c r="AV1065" s="37"/>
      <c r="AX1065" s="37"/>
      <c r="BB1065" s="12">
        <v>1723</v>
      </c>
      <c r="BI1065" s="12">
        <v>149325</v>
      </c>
      <c r="BK1065" s="12">
        <v>1809</v>
      </c>
      <c r="BY1065" s="12">
        <v>0.02</v>
      </c>
      <c r="CC1065" s="12">
        <v>0</v>
      </c>
      <c r="CE1065" s="12">
        <v>0</v>
      </c>
      <c r="CG1065" s="12" t="s">
        <v>940</v>
      </c>
      <c r="CH1065" s="12">
        <v>32.534999999999997</v>
      </c>
      <c r="CI1065" s="12" t="s">
        <v>2171</v>
      </c>
      <c r="CJ1065" s="12" t="s">
        <v>1097</v>
      </c>
      <c r="CK1065" s="12" t="s">
        <v>932</v>
      </c>
      <c r="CL1065" s="37">
        <v>513765483</v>
      </c>
      <c r="CN1065" s="12" t="s">
        <v>1509</v>
      </c>
      <c r="CS1065" s="12"/>
      <c r="CT1065" s="36" t="str">
        <f t="shared" si="16"/>
        <v>500mn - 1bn</v>
      </c>
      <c r="CU1065" s="36" t="str">
        <f>VLOOKUP(CK1065,Mapping!B:C,2,FALSE)</f>
        <v>US/CA</v>
      </c>
    </row>
    <row r="1066" spans="1:99" ht="16" customHeight="1" x14ac:dyDescent="0.35">
      <c r="A1066" s="12" t="s">
        <v>2172</v>
      </c>
      <c r="B1066" s="12" t="s">
        <v>925</v>
      </c>
      <c r="E1066" s="37">
        <v>585999</v>
      </c>
      <c r="G1066" s="37" t="s">
        <v>1505</v>
      </c>
      <c r="I1066" s="37"/>
      <c r="K1066" s="37"/>
      <c r="M1066" s="37"/>
      <c r="O1066" s="37"/>
      <c r="R1066" s="37"/>
      <c r="T1066" s="37"/>
      <c r="V1066" s="37"/>
      <c r="X1066" s="37"/>
      <c r="Z1066" s="37"/>
      <c r="AB1066" s="37"/>
      <c r="AD1066" s="37"/>
      <c r="AF1066" s="37"/>
      <c r="AH1066" s="37"/>
      <c r="AN1066" s="37"/>
      <c r="AP1066" s="37">
        <v>585999</v>
      </c>
      <c r="AQ1066" s="12">
        <v>0.13</v>
      </c>
      <c r="AR1066" s="37"/>
      <c r="AT1066" s="37"/>
      <c r="AV1066" s="37"/>
      <c r="AX1066" s="37"/>
      <c r="BH1066" s="12">
        <v>2538</v>
      </c>
      <c r="BV1066" s="12">
        <v>0</v>
      </c>
      <c r="CG1066" s="12" t="s">
        <v>934</v>
      </c>
      <c r="CH1066" s="12">
        <v>30.817</v>
      </c>
      <c r="CI1066" s="12" t="s">
        <v>992</v>
      </c>
      <c r="CJ1066" s="12" t="s">
        <v>993</v>
      </c>
      <c r="CK1066" s="12" t="s">
        <v>932</v>
      </c>
      <c r="CL1066" s="37">
        <v>444134352</v>
      </c>
      <c r="CN1066" s="12" t="s">
        <v>1509</v>
      </c>
      <c r="CS1066" s="12"/>
      <c r="CT1066" s="36" t="str">
        <f t="shared" si="16"/>
        <v>500mn</v>
      </c>
      <c r="CU1066" s="36" t="str">
        <f>VLOOKUP(CK1066,Mapping!B:C,2,FALSE)</f>
        <v>US/CA</v>
      </c>
    </row>
    <row r="1067" spans="1:99" ht="16" customHeight="1" x14ac:dyDescent="0.35">
      <c r="A1067" s="12" t="s">
        <v>2173</v>
      </c>
      <c r="B1067" s="12" t="s">
        <v>925</v>
      </c>
      <c r="E1067" s="37">
        <v>218937</v>
      </c>
      <c r="G1067" s="37" t="s">
        <v>1505</v>
      </c>
      <c r="I1067" s="37"/>
      <c r="K1067" s="37"/>
      <c r="M1067" s="37"/>
      <c r="O1067" s="37"/>
      <c r="R1067" s="37"/>
      <c r="T1067" s="37"/>
      <c r="V1067" s="37"/>
      <c r="X1067" s="37"/>
      <c r="Z1067" s="37"/>
      <c r="AB1067" s="37"/>
      <c r="AD1067" s="37"/>
      <c r="AF1067" s="37"/>
      <c r="AH1067" s="37"/>
      <c r="AN1067" s="37">
        <v>218937</v>
      </c>
      <c r="AO1067" s="12">
        <v>0.01</v>
      </c>
      <c r="AP1067" s="37"/>
      <c r="AR1067" s="37"/>
      <c r="AT1067" s="37"/>
      <c r="AV1067" s="37"/>
      <c r="AX1067" s="37"/>
      <c r="BI1067" s="12">
        <v>1300</v>
      </c>
      <c r="BY1067" s="12">
        <v>0</v>
      </c>
      <c r="CG1067" s="12" t="s">
        <v>929</v>
      </c>
      <c r="CH1067" s="12">
        <v>12.516</v>
      </c>
      <c r="CI1067" s="12" t="s">
        <v>930</v>
      </c>
      <c r="CJ1067" s="12" t="s">
        <v>931</v>
      </c>
      <c r="CK1067" s="12" t="s">
        <v>932</v>
      </c>
      <c r="CL1067" s="37">
        <v>3515475874</v>
      </c>
      <c r="CN1067" s="12" t="s">
        <v>1509</v>
      </c>
      <c r="CS1067" s="12"/>
      <c r="CT1067" s="36" t="str">
        <f t="shared" si="16"/>
        <v>1bn - 50bn</v>
      </c>
      <c r="CU1067" s="36" t="str">
        <f>VLOOKUP(CK1067,Mapping!B:C,2,FALSE)</f>
        <v>US/CA</v>
      </c>
    </row>
    <row r="1068" spans="1:99" ht="16" customHeight="1" x14ac:dyDescent="0.35">
      <c r="A1068" s="12" t="s">
        <v>2174</v>
      </c>
      <c r="B1068" s="12" t="s">
        <v>933</v>
      </c>
      <c r="E1068" s="37">
        <v>57159231</v>
      </c>
      <c r="G1068" s="37" t="s">
        <v>1505</v>
      </c>
      <c r="I1068" s="37"/>
      <c r="K1068" s="37"/>
      <c r="M1068" s="37"/>
      <c r="O1068" s="37"/>
      <c r="Q1068" s="12">
        <v>43158</v>
      </c>
      <c r="R1068" s="37"/>
      <c r="T1068" s="37"/>
      <c r="V1068" s="37"/>
      <c r="X1068" s="37"/>
      <c r="Z1068" s="37"/>
      <c r="AB1068" s="37"/>
      <c r="AD1068" s="37"/>
      <c r="AF1068" s="37"/>
      <c r="AH1068" s="37">
        <v>5449992</v>
      </c>
      <c r="AI1068" s="12">
        <v>0.05</v>
      </c>
      <c r="AN1068" s="37">
        <v>49020756</v>
      </c>
      <c r="AO1068" s="12">
        <v>0.42</v>
      </c>
      <c r="AP1068" s="37">
        <v>2688483</v>
      </c>
      <c r="AQ1068" s="12">
        <v>0.02</v>
      </c>
      <c r="AR1068" s="37"/>
      <c r="AT1068" s="37"/>
      <c r="AV1068" s="37"/>
      <c r="AX1068" s="37"/>
      <c r="BH1068" s="12">
        <v>11644</v>
      </c>
      <c r="BI1068" s="12">
        <v>291075</v>
      </c>
      <c r="BQ1068" s="12">
        <v>0.01</v>
      </c>
      <c r="BV1068" s="12">
        <v>0.01</v>
      </c>
      <c r="BY1068" s="12">
        <v>0.04</v>
      </c>
      <c r="CG1068" s="12" t="s">
        <v>940</v>
      </c>
      <c r="CH1068" s="12">
        <v>12.465999999999999</v>
      </c>
      <c r="CI1068" s="12" t="s">
        <v>2175</v>
      </c>
      <c r="CJ1068" s="12"/>
      <c r="CK1068" s="12" t="s">
        <v>970</v>
      </c>
      <c r="CL1068" s="37">
        <v>11489475486</v>
      </c>
      <c r="CN1068" s="12" t="s">
        <v>1506</v>
      </c>
      <c r="CS1068" s="12"/>
      <c r="CT1068" s="36" t="str">
        <f t="shared" si="16"/>
        <v>1bn - 50bn</v>
      </c>
      <c r="CU1068" s="36" t="str">
        <f>VLOOKUP(CK1068,Mapping!B:C,2,FALSE)</f>
        <v>EU</v>
      </c>
    </row>
    <row r="1069" spans="1:99" ht="16" customHeight="1" x14ac:dyDescent="0.35">
      <c r="A1069" s="12" t="s">
        <v>2176</v>
      </c>
      <c r="B1069" s="12" t="s">
        <v>925</v>
      </c>
      <c r="E1069" s="37">
        <v>4614270</v>
      </c>
      <c r="G1069" s="37" t="s">
        <v>1505</v>
      </c>
      <c r="I1069" s="37"/>
      <c r="K1069" s="37"/>
      <c r="M1069" s="37"/>
      <c r="O1069" s="37"/>
      <c r="R1069" s="37"/>
      <c r="T1069" s="37"/>
      <c r="V1069" s="37"/>
      <c r="X1069" s="37"/>
      <c r="Z1069" s="37"/>
      <c r="AB1069" s="37"/>
      <c r="AD1069" s="37"/>
      <c r="AF1069" s="37"/>
      <c r="AH1069" s="37"/>
      <c r="AN1069" s="37"/>
      <c r="AP1069" s="37">
        <v>4614270</v>
      </c>
      <c r="AQ1069" s="12">
        <v>0.62</v>
      </c>
      <c r="AR1069" s="37"/>
      <c r="AT1069" s="37"/>
      <c r="AV1069" s="37"/>
      <c r="AX1069" s="37"/>
      <c r="BH1069" s="12">
        <v>16287</v>
      </c>
      <c r="BV1069" s="12">
        <v>0.01</v>
      </c>
      <c r="CG1069" s="12" t="s">
        <v>991</v>
      </c>
      <c r="CH1069" s="12">
        <v>258.54899999999998</v>
      </c>
      <c r="CI1069" s="12" t="s">
        <v>1581</v>
      </c>
      <c r="CJ1069" s="12"/>
      <c r="CK1069" s="12" t="s">
        <v>1064</v>
      </c>
      <c r="CL1069" s="37">
        <v>701998778</v>
      </c>
      <c r="CN1069" s="12" t="s">
        <v>1509</v>
      </c>
      <c r="CS1069" s="12"/>
      <c r="CT1069" s="36" t="str">
        <f t="shared" si="16"/>
        <v>500mn - 1bn</v>
      </c>
      <c r="CU1069" s="36" t="str">
        <f>VLOOKUP(CK1069,Mapping!B:C,2,FALSE)</f>
        <v>EU</v>
      </c>
    </row>
    <row r="1070" spans="1:99" ht="16" customHeight="1" x14ac:dyDescent="0.35">
      <c r="A1070" s="12" t="s">
        <v>1402</v>
      </c>
      <c r="B1070" s="12" t="s">
        <v>933</v>
      </c>
      <c r="E1070" s="37">
        <v>511715882</v>
      </c>
      <c r="G1070" s="37" t="s">
        <v>1505</v>
      </c>
      <c r="I1070" s="37"/>
      <c r="K1070" s="37"/>
      <c r="M1070" s="37">
        <v>0</v>
      </c>
      <c r="N1070" s="12">
        <v>0</v>
      </c>
      <c r="O1070" s="37"/>
      <c r="Q1070" s="12">
        <v>2087325</v>
      </c>
      <c r="R1070" s="37"/>
      <c r="T1070" s="37"/>
      <c r="V1070" s="37"/>
      <c r="X1070" s="37">
        <v>224174541</v>
      </c>
      <c r="Y1070" s="12">
        <v>0.3</v>
      </c>
      <c r="Z1070" s="37">
        <v>0</v>
      </c>
      <c r="AA1070" s="12">
        <v>0</v>
      </c>
      <c r="AB1070" s="37"/>
      <c r="AD1070" s="37">
        <v>293257</v>
      </c>
      <c r="AE1070" s="12">
        <v>0</v>
      </c>
      <c r="AF1070" s="37"/>
      <c r="AH1070" s="37">
        <v>263587401</v>
      </c>
      <c r="AI1070" s="12">
        <v>0.35</v>
      </c>
      <c r="AN1070" s="37">
        <v>4189268</v>
      </c>
      <c r="AO1070" s="12">
        <v>0.01</v>
      </c>
      <c r="AP1070" s="37">
        <v>19471415</v>
      </c>
      <c r="AQ1070" s="12">
        <v>0.03</v>
      </c>
      <c r="AR1070" s="37"/>
      <c r="AT1070" s="37"/>
      <c r="AV1070" s="37"/>
      <c r="AX1070" s="37"/>
      <c r="BA1070" s="12">
        <v>2193918</v>
      </c>
      <c r="BB1070" s="12">
        <v>0</v>
      </c>
      <c r="BC1070" s="12">
        <v>0</v>
      </c>
      <c r="BH1070" s="12">
        <v>84332</v>
      </c>
      <c r="BI1070" s="12">
        <v>24875</v>
      </c>
      <c r="BJ1070" s="12">
        <v>2632</v>
      </c>
      <c r="BQ1070" s="12">
        <v>0.5</v>
      </c>
      <c r="BV1070" s="12">
        <v>7.0000000000000007E-2</v>
      </c>
      <c r="BY1070" s="12">
        <v>0</v>
      </c>
      <c r="BZ1070" s="12">
        <v>0.04</v>
      </c>
      <c r="CB1070" s="12">
        <v>0</v>
      </c>
      <c r="CC1070" s="12">
        <v>0</v>
      </c>
      <c r="CD1070" s="12">
        <v>0</v>
      </c>
      <c r="CG1070" s="12" t="s">
        <v>934</v>
      </c>
      <c r="CH1070" s="12">
        <v>109.419</v>
      </c>
      <c r="CI1070" s="12" t="s">
        <v>1158</v>
      </c>
      <c r="CJ1070" s="12"/>
      <c r="CK1070" s="12" t="s">
        <v>990</v>
      </c>
      <c r="CL1070" s="37">
        <v>75692774739</v>
      </c>
      <c r="CN1070" s="12" t="s">
        <v>1506</v>
      </c>
      <c r="CS1070" s="12"/>
      <c r="CT1070" s="36" t="str">
        <f t="shared" si="16"/>
        <v>50bn - 100bn</v>
      </c>
      <c r="CU1070" s="36" t="str">
        <f>VLOOKUP(CK1070,Mapping!B:C,2,FALSE)</f>
        <v>EU</v>
      </c>
    </row>
    <row r="1071" spans="1:99" ht="16" customHeight="1" x14ac:dyDescent="0.35">
      <c r="A1071" s="12" t="s">
        <v>2177</v>
      </c>
      <c r="B1071" s="12" t="s">
        <v>925</v>
      </c>
      <c r="E1071" s="37">
        <v>298933</v>
      </c>
      <c r="G1071" s="37" t="s">
        <v>1505</v>
      </c>
      <c r="I1071" s="37"/>
      <c r="K1071" s="37"/>
      <c r="M1071" s="37"/>
      <c r="O1071" s="37"/>
      <c r="R1071" s="37"/>
      <c r="T1071" s="37"/>
      <c r="V1071" s="37"/>
      <c r="X1071" s="37"/>
      <c r="Z1071" s="37"/>
      <c r="AB1071" s="37"/>
      <c r="AD1071" s="37"/>
      <c r="AF1071" s="37"/>
      <c r="AH1071" s="37"/>
      <c r="AN1071" s="37">
        <v>298933</v>
      </c>
      <c r="AO1071" s="12">
        <v>0.11</v>
      </c>
      <c r="AP1071" s="37"/>
      <c r="AR1071" s="37"/>
      <c r="AT1071" s="37"/>
      <c r="AV1071" s="37"/>
      <c r="AX1071" s="37"/>
      <c r="BI1071" s="12">
        <v>1775</v>
      </c>
      <c r="BY1071" s="12">
        <v>0</v>
      </c>
      <c r="CG1071" s="12" t="s">
        <v>1058</v>
      </c>
      <c r="CH1071" s="12">
        <v>21.641999999999999</v>
      </c>
      <c r="CI1071" s="12" t="s">
        <v>1016</v>
      </c>
      <c r="CJ1071" s="12" t="s">
        <v>1017</v>
      </c>
      <c r="CK1071" s="12" t="s">
        <v>932</v>
      </c>
      <c r="CL1071" s="37">
        <v>269594152</v>
      </c>
      <c r="CN1071" s="12" t="s">
        <v>1528</v>
      </c>
      <c r="CS1071" s="12"/>
      <c r="CT1071" s="36" t="str">
        <f t="shared" si="16"/>
        <v>500mn</v>
      </c>
      <c r="CU1071" s="36" t="str">
        <f>VLOOKUP(CK1071,Mapping!B:C,2,FALSE)</f>
        <v>US/CA</v>
      </c>
    </row>
    <row r="1072" spans="1:99" ht="16" customHeight="1" x14ac:dyDescent="0.35">
      <c r="A1072" s="12" t="s">
        <v>2178</v>
      </c>
      <c r="B1072" s="12" t="s">
        <v>925</v>
      </c>
      <c r="E1072" s="37">
        <v>322085</v>
      </c>
      <c r="G1072" s="37" t="s">
        <v>1505</v>
      </c>
      <c r="I1072" s="37"/>
      <c r="K1072" s="37"/>
      <c r="M1072" s="37">
        <v>28290</v>
      </c>
      <c r="N1072" s="12">
        <v>0</v>
      </c>
      <c r="O1072" s="37"/>
      <c r="Q1072" s="12">
        <v>10</v>
      </c>
      <c r="R1072" s="37"/>
      <c r="T1072" s="37">
        <v>157988</v>
      </c>
      <c r="U1072" s="12">
        <v>0.01</v>
      </c>
      <c r="V1072" s="37"/>
      <c r="X1072" s="37">
        <v>567</v>
      </c>
      <c r="Y1072" s="12">
        <v>0</v>
      </c>
      <c r="Z1072" s="37"/>
      <c r="AB1072" s="37"/>
      <c r="AD1072" s="37"/>
      <c r="AF1072" s="37"/>
      <c r="AH1072" s="37">
        <v>1357</v>
      </c>
      <c r="AI1072" s="12">
        <v>0</v>
      </c>
      <c r="AN1072" s="37">
        <v>133883</v>
      </c>
      <c r="AO1072" s="12">
        <v>0.01</v>
      </c>
      <c r="AP1072" s="37"/>
      <c r="AR1072" s="37"/>
      <c r="AT1072" s="37"/>
      <c r="AV1072" s="37"/>
      <c r="AX1072" s="37"/>
      <c r="BA1072" s="12">
        <v>5</v>
      </c>
      <c r="BB1072" s="12">
        <v>193</v>
      </c>
      <c r="BI1072" s="12">
        <v>625</v>
      </c>
      <c r="BK1072" s="12">
        <v>1148</v>
      </c>
      <c r="BQ1072" s="12">
        <v>0</v>
      </c>
      <c r="BY1072" s="12">
        <v>0</v>
      </c>
      <c r="BZ1072" s="12">
        <v>0</v>
      </c>
      <c r="CC1072" s="12">
        <v>0</v>
      </c>
      <c r="CE1072" s="12">
        <v>0</v>
      </c>
      <c r="CG1072" s="12" t="s">
        <v>929</v>
      </c>
      <c r="CH1072" s="12">
        <v>12.169</v>
      </c>
      <c r="CI1072" s="12" t="s">
        <v>938</v>
      </c>
      <c r="CJ1072" s="12" t="s">
        <v>931</v>
      </c>
      <c r="CK1072" s="12" t="s">
        <v>932</v>
      </c>
      <c r="CL1072" s="37">
        <v>1523117732</v>
      </c>
      <c r="CN1072" s="12" t="s">
        <v>1509</v>
      </c>
      <c r="CS1072" s="12"/>
      <c r="CT1072" s="36" t="str">
        <f t="shared" si="16"/>
        <v>1bn - 50bn</v>
      </c>
      <c r="CU1072" s="36" t="str">
        <f>VLOOKUP(CK1072,Mapping!B:C,2,FALSE)</f>
        <v>US/CA</v>
      </c>
    </row>
    <row r="1073" spans="1:99" ht="16" customHeight="1" x14ac:dyDescent="0.35">
      <c r="A1073" s="12" t="s">
        <v>2179</v>
      </c>
      <c r="B1073" s="12" t="s">
        <v>925</v>
      </c>
      <c r="E1073" s="37">
        <v>6345175</v>
      </c>
      <c r="G1073" s="37" t="s">
        <v>1505</v>
      </c>
      <c r="I1073" s="37"/>
      <c r="K1073" s="37">
        <v>6345175</v>
      </c>
      <c r="L1073" s="12">
        <v>1.75</v>
      </c>
      <c r="M1073" s="37"/>
      <c r="O1073" s="37"/>
      <c r="R1073" s="37"/>
      <c r="T1073" s="37"/>
      <c r="V1073" s="37"/>
      <c r="X1073" s="37"/>
      <c r="Z1073" s="37"/>
      <c r="AB1073" s="37"/>
      <c r="AD1073" s="37"/>
      <c r="AF1073" s="37"/>
      <c r="AH1073" s="37"/>
      <c r="AN1073" s="37"/>
      <c r="AP1073" s="37"/>
      <c r="AR1073" s="37"/>
      <c r="AT1073" s="37"/>
      <c r="AV1073" s="37"/>
      <c r="AX1073" s="37"/>
      <c r="BG1073" s="12">
        <v>106300</v>
      </c>
      <c r="BS1073" s="12">
        <v>0</v>
      </c>
      <c r="CG1073" s="12" t="s">
        <v>940</v>
      </c>
      <c r="CH1073" s="12">
        <v>71.921000000000006</v>
      </c>
      <c r="CI1073" s="12" t="s">
        <v>2180</v>
      </c>
      <c r="CJ1073" s="12"/>
      <c r="CK1073" s="12" t="s">
        <v>954</v>
      </c>
      <c r="CL1073" s="37">
        <v>362421270</v>
      </c>
      <c r="CN1073" s="12" t="s">
        <v>1506</v>
      </c>
      <c r="CS1073" s="12"/>
      <c r="CT1073" s="36" t="str">
        <f t="shared" si="16"/>
        <v>500mn</v>
      </c>
      <c r="CU1073" s="36" t="str">
        <f>VLOOKUP(CK1073,Mapping!B:C,2,FALSE)</f>
        <v>EU</v>
      </c>
    </row>
    <row r="1074" spans="1:99" ht="16" customHeight="1" x14ac:dyDescent="0.35">
      <c r="A1074" s="12" t="s">
        <v>2181</v>
      </c>
      <c r="B1074" s="12" t="s">
        <v>925</v>
      </c>
      <c r="E1074" s="37">
        <v>298933</v>
      </c>
      <c r="G1074" s="37" t="s">
        <v>1505</v>
      </c>
      <c r="I1074" s="37"/>
      <c r="K1074" s="37"/>
      <c r="M1074" s="37"/>
      <c r="O1074" s="37"/>
      <c r="R1074" s="37"/>
      <c r="T1074" s="37"/>
      <c r="V1074" s="37"/>
      <c r="X1074" s="37"/>
      <c r="Z1074" s="37"/>
      <c r="AB1074" s="37"/>
      <c r="AD1074" s="37"/>
      <c r="AF1074" s="37"/>
      <c r="AH1074" s="37"/>
      <c r="AN1074" s="37">
        <v>298933</v>
      </c>
      <c r="AO1074" s="12">
        <v>0.03</v>
      </c>
      <c r="AP1074" s="37"/>
      <c r="AR1074" s="37"/>
      <c r="AT1074" s="37"/>
      <c r="AV1074" s="37"/>
      <c r="AX1074" s="37"/>
      <c r="BI1074" s="12">
        <v>1775</v>
      </c>
      <c r="BY1074" s="12">
        <v>0</v>
      </c>
      <c r="CG1074" s="12" t="s">
        <v>929</v>
      </c>
      <c r="CH1074" s="12">
        <v>65.162000000000006</v>
      </c>
      <c r="CI1074" s="12" t="s">
        <v>1230</v>
      </c>
      <c r="CJ1074" s="12" t="s">
        <v>993</v>
      </c>
      <c r="CK1074" s="12" t="s">
        <v>932</v>
      </c>
      <c r="CL1074" s="37">
        <v>854153864</v>
      </c>
      <c r="CN1074" s="12" t="s">
        <v>1509</v>
      </c>
      <c r="CS1074" s="12"/>
      <c r="CT1074" s="36" t="str">
        <f t="shared" si="16"/>
        <v>500mn - 1bn</v>
      </c>
      <c r="CU1074" s="36" t="str">
        <f>VLOOKUP(CK1074,Mapping!B:C,2,FALSE)</f>
        <v>US/CA</v>
      </c>
    </row>
    <row r="1075" spans="1:99" ht="16" customHeight="1" x14ac:dyDescent="0.35">
      <c r="A1075" s="12" t="s">
        <v>2182</v>
      </c>
      <c r="B1075" s="12" t="s">
        <v>925</v>
      </c>
      <c r="E1075" s="37">
        <v>23552</v>
      </c>
      <c r="G1075" s="37" t="s">
        <v>1505</v>
      </c>
      <c r="I1075" s="37"/>
      <c r="K1075" s="37"/>
      <c r="M1075" s="37"/>
      <c r="O1075" s="37"/>
      <c r="Q1075" s="12">
        <v>57</v>
      </c>
      <c r="R1075" s="37"/>
      <c r="T1075" s="37"/>
      <c r="V1075" s="37"/>
      <c r="X1075" s="37"/>
      <c r="Z1075" s="37"/>
      <c r="AB1075" s="37"/>
      <c r="AD1075" s="37"/>
      <c r="AF1075" s="37"/>
      <c r="AH1075" s="37">
        <v>7198</v>
      </c>
      <c r="AI1075" s="12">
        <v>0.01</v>
      </c>
      <c r="AN1075" s="37"/>
      <c r="AP1075" s="37">
        <v>16162</v>
      </c>
      <c r="AQ1075" s="12">
        <v>0.01</v>
      </c>
      <c r="AR1075" s="37"/>
      <c r="AT1075" s="37">
        <v>192</v>
      </c>
      <c r="AU1075" s="12">
        <v>0</v>
      </c>
      <c r="AV1075" s="37"/>
      <c r="AX1075" s="37"/>
      <c r="BD1075" s="12">
        <v>18</v>
      </c>
      <c r="BH1075" s="12">
        <v>70</v>
      </c>
      <c r="BQ1075" s="12">
        <v>0</v>
      </c>
      <c r="BV1075" s="12">
        <v>0</v>
      </c>
      <c r="CF1075" s="12">
        <v>0</v>
      </c>
      <c r="CG1075" s="12" t="s">
        <v>940</v>
      </c>
      <c r="CH1075" s="12">
        <v>4.3319999999999999</v>
      </c>
      <c r="CI1075" s="12" t="s">
        <v>2183</v>
      </c>
      <c r="CJ1075" s="12" t="s">
        <v>931</v>
      </c>
      <c r="CK1075" s="12" t="s">
        <v>932</v>
      </c>
      <c r="CL1075" s="37">
        <v>140917035</v>
      </c>
      <c r="CN1075" s="12" t="s">
        <v>1509</v>
      </c>
      <c r="CS1075" s="12"/>
      <c r="CT1075" s="36" t="str">
        <f t="shared" si="16"/>
        <v>500mn</v>
      </c>
      <c r="CU1075" s="36" t="str">
        <f>VLOOKUP(CK1075,Mapping!B:C,2,FALSE)</f>
        <v>US/CA</v>
      </c>
    </row>
    <row r="1076" spans="1:99" ht="16" customHeight="1" x14ac:dyDescent="0.35">
      <c r="A1076" s="12" t="s">
        <v>704</v>
      </c>
      <c r="B1076" s="12" t="s">
        <v>933</v>
      </c>
      <c r="E1076" s="37">
        <v>9815906</v>
      </c>
      <c r="F1076" s="12">
        <v>4046</v>
      </c>
      <c r="G1076" s="37" t="s">
        <v>1505</v>
      </c>
      <c r="I1076" s="37">
        <v>196625</v>
      </c>
      <c r="J1076" s="12">
        <v>0.06</v>
      </c>
      <c r="K1076" s="37">
        <v>3193394</v>
      </c>
      <c r="L1076" s="12">
        <v>1.01</v>
      </c>
      <c r="M1076" s="37"/>
      <c r="O1076" s="37">
        <v>3160354</v>
      </c>
      <c r="P1076" s="12">
        <v>1</v>
      </c>
      <c r="R1076" s="37">
        <v>67133</v>
      </c>
      <c r="S1076" s="12">
        <v>0.02</v>
      </c>
      <c r="T1076" s="37"/>
      <c r="V1076" s="37">
        <v>2104106</v>
      </c>
      <c r="W1076" s="12">
        <v>0.67</v>
      </c>
      <c r="X1076" s="37"/>
      <c r="Z1076" s="37"/>
      <c r="AB1076" s="37"/>
      <c r="AD1076" s="37"/>
      <c r="AF1076" s="37"/>
      <c r="AH1076" s="37"/>
      <c r="AK1076" s="12">
        <v>96700</v>
      </c>
      <c r="AL1076" s="12">
        <v>208100</v>
      </c>
      <c r="AM1076" s="12">
        <v>366400</v>
      </c>
      <c r="AN1076" s="37">
        <v>252619</v>
      </c>
      <c r="AO1076" s="12">
        <v>0.08</v>
      </c>
      <c r="AP1076" s="37"/>
      <c r="AR1076" s="37"/>
      <c r="AT1076" s="37"/>
      <c r="AV1076" s="37"/>
      <c r="AX1076" s="37">
        <v>841675</v>
      </c>
      <c r="AY1076" s="12">
        <v>0.27</v>
      </c>
      <c r="AZ1076" s="12">
        <v>5000</v>
      </c>
      <c r="BG1076" s="12">
        <v>51700</v>
      </c>
      <c r="BI1076" s="12">
        <v>1500</v>
      </c>
      <c r="BO1076" s="12">
        <v>0</v>
      </c>
      <c r="BS1076" s="12">
        <v>0</v>
      </c>
      <c r="BT1076" s="12">
        <v>0</v>
      </c>
      <c r="BU1076" s="12">
        <v>0</v>
      </c>
      <c r="BW1076" s="12">
        <v>0.02</v>
      </c>
      <c r="BX1076" s="12">
        <v>0</v>
      </c>
      <c r="BY1076" s="12">
        <v>0</v>
      </c>
      <c r="CG1076" s="12" t="s">
        <v>940</v>
      </c>
      <c r="CH1076" s="12">
        <v>103.28700000000001</v>
      </c>
      <c r="CI1076" s="12" t="s">
        <v>1131</v>
      </c>
      <c r="CJ1076" s="12"/>
      <c r="CK1076" s="12" t="s">
        <v>1132</v>
      </c>
      <c r="CL1076" s="37">
        <v>313882829</v>
      </c>
      <c r="CN1076" s="12" t="s">
        <v>1506</v>
      </c>
      <c r="CS1076" s="12"/>
      <c r="CT1076" s="36" t="str">
        <f t="shared" si="16"/>
        <v>500mn</v>
      </c>
      <c r="CU1076" s="36" t="str">
        <f>VLOOKUP(CK1076,Mapping!B:C,2,FALSE)</f>
        <v>Asia</v>
      </c>
    </row>
    <row r="1077" spans="1:99" ht="16" customHeight="1" x14ac:dyDescent="0.35">
      <c r="A1077" s="12" t="s">
        <v>2184</v>
      </c>
      <c r="B1077" s="12" t="s">
        <v>925</v>
      </c>
      <c r="E1077" s="37">
        <v>237956</v>
      </c>
      <c r="G1077" s="37" t="s">
        <v>1505</v>
      </c>
      <c r="I1077" s="37"/>
      <c r="K1077" s="37"/>
      <c r="M1077" s="37"/>
      <c r="O1077" s="37"/>
      <c r="Q1077" s="12">
        <v>384</v>
      </c>
      <c r="R1077" s="37"/>
      <c r="T1077" s="37"/>
      <c r="V1077" s="37"/>
      <c r="X1077" s="37"/>
      <c r="Z1077" s="37"/>
      <c r="AB1077" s="37"/>
      <c r="AD1077" s="37"/>
      <c r="AF1077" s="37"/>
      <c r="AH1077" s="37">
        <v>48492</v>
      </c>
      <c r="AI1077" s="12">
        <v>0.02</v>
      </c>
      <c r="AN1077" s="37">
        <v>189464</v>
      </c>
      <c r="AO1077" s="12">
        <v>7.0000000000000007E-2</v>
      </c>
      <c r="AP1077" s="37">
        <v>0</v>
      </c>
      <c r="AQ1077" s="12">
        <v>0</v>
      </c>
      <c r="AR1077" s="37"/>
      <c r="AT1077" s="37">
        <v>0</v>
      </c>
      <c r="AU1077" s="12">
        <v>0</v>
      </c>
      <c r="AV1077" s="37"/>
      <c r="AX1077" s="37"/>
      <c r="BD1077" s="12">
        <v>0</v>
      </c>
      <c r="BH1077" s="12">
        <v>0</v>
      </c>
      <c r="BI1077" s="12">
        <v>1125</v>
      </c>
      <c r="BQ1077" s="12">
        <v>0</v>
      </c>
      <c r="BV1077" s="12">
        <v>0</v>
      </c>
      <c r="BY1077" s="12">
        <v>0</v>
      </c>
      <c r="CF1077" s="12">
        <v>0</v>
      </c>
      <c r="CG1077" s="12" t="s">
        <v>940</v>
      </c>
      <c r="CH1077" s="12">
        <v>303.55599999999998</v>
      </c>
      <c r="CI1077" s="12" t="s">
        <v>2185</v>
      </c>
      <c r="CJ1077" s="12"/>
      <c r="CK1077" s="12" t="s">
        <v>1226</v>
      </c>
      <c r="CL1077" s="37">
        <v>279805361</v>
      </c>
      <c r="CN1077" s="12" t="s">
        <v>1506</v>
      </c>
      <c r="CS1077" s="12"/>
      <c r="CT1077" s="36" t="str">
        <f t="shared" si="16"/>
        <v>500mn</v>
      </c>
      <c r="CU1077" s="36" t="str">
        <f>VLOOKUP(CK1077,Mapping!B:C,2,FALSE)</f>
        <v>Middle East</v>
      </c>
    </row>
    <row r="1078" spans="1:99" ht="16" customHeight="1" x14ac:dyDescent="0.35">
      <c r="A1078" s="12" t="s">
        <v>2186</v>
      </c>
      <c r="B1078" s="12" t="s">
        <v>925</v>
      </c>
      <c r="E1078" s="37">
        <v>11820743</v>
      </c>
      <c r="G1078" s="37" t="s">
        <v>1505</v>
      </c>
      <c r="I1078" s="37"/>
      <c r="K1078" s="37"/>
      <c r="M1078" s="37">
        <v>8666902</v>
      </c>
      <c r="N1078" s="12">
        <v>1.1299999999999999</v>
      </c>
      <c r="O1078" s="37"/>
      <c r="Q1078" s="12">
        <v>0</v>
      </c>
      <c r="R1078" s="37"/>
      <c r="T1078" s="37"/>
      <c r="V1078" s="37"/>
      <c r="X1078" s="37">
        <v>710049</v>
      </c>
      <c r="Y1078" s="12">
        <v>0.09</v>
      </c>
      <c r="Z1078" s="37">
        <v>969571</v>
      </c>
      <c r="AA1078" s="12">
        <v>0.13</v>
      </c>
      <c r="AB1078" s="37"/>
      <c r="AD1078" s="37">
        <v>89805</v>
      </c>
      <c r="AE1078" s="12">
        <v>0.01</v>
      </c>
      <c r="AF1078" s="37"/>
      <c r="AH1078" s="37">
        <v>0</v>
      </c>
      <c r="AI1078" s="12">
        <v>0</v>
      </c>
      <c r="AN1078" s="37"/>
      <c r="AP1078" s="37">
        <v>1384416</v>
      </c>
      <c r="AQ1078" s="12">
        <v>0.18</v>
      </c>
      <c r="AR1078" s="37"/>
      <c r="AT1078" s="37"/>
      <c r="AV1078" s="37"/>
      <c r="AX1078" s="37"/>
      <c r="BA1078" s="12">
        <v>6949</v>
      </c>
      <c r="BB1078" s="12">
        <v>69081</v>
      </c>
      <c r="BC1078" s="12">
        <v>32789</v>
      </c>
      <c r="BH1078" s="12">
        <v>5996</v>
      </c>
      <c r="BJ1078" s="12">
        <v>806</v>
      </c>
      <c r="BQ1078" s="12">
        <v>0</v>
      </c>
      <c r="BV1078" s="12">
        <v>0.01</v>
      </c>
      <c r="BZ1078" s="12">
        <v>0</v>
      </c>
      <c r="CB1078" s="12">
        <v>0</v>
      </c>
      <c r="CC1078" s="12">
        <v>0</v>
      </c>
      <c r="CD1078" s="12">
        <v>0</v>
      </c>
      <c r="CG1078" s="12" t="s">
        <v>976</v>
      </c>
      <c r="CH1078" s="12">
        <v>342.22199999999998</v>
      </c>
      <c r="CI1078" s="12" t="s">
        <v>988</v>
      </c>
      <c r="CJ1078" s="12"/>
      <c r="CK1078" s="12" t="s">
        <v>988</v>
      </c>
      <c r="CL1078" s="37">
        <v>764567188</v>
      </c>
      <c r="CN1078" s="12" t="s">
        <v>1513</v>
      </c>
      <c r="CS1078" s="12"/>
      <c r="CT1078" s="36" t="str">
        <f t="shared" si="16"/>
        <v>500mn - 1bn</v>
      </c>
      <c r="CU1078" s="36" t="str">
        <f>VLOOKUP(CK1078,Mapping!B:C,2,FALSE)</f>
        <v>SG</v>
      </c>
    </row>
    <row r="1079" spans="1:99" ht="16" customHeight="1" x14ac:dyDescent="0.35">
      <c r="A1079" s="12" t="s">
        <v>2187</v>
      </c>
      <c r="B1079" s="12" t="s">
        <v>933</v>
      </c>
      <c r="E1079" s="37">
        <v>841170</v>
      </c>
      <c r="G1079" s="37" t="s">
        <v>1505</v>
      </c>
      <c r="I1079" s="37"/>
      <c r="K1079" s="37"/>
      <c r="M1079" s="37"/>
      <c r="O1079" s="37"/>
      <c r="R1079" s="37"/>
      <c r="T1079" s="37"/>
      <c r="V1079" s="37"/>
      <c r="X1079" s="37"/>
      <c r="Z1079" s="37"/>
      <c r="AB1079" s="37"/>
      <c r="AD1079" s="37"/>
      <c r="AF1079" s="37"/>
      <c r="AH1079" s="37"/>
      <c r="AN1079" s="37">
        <v>450504</v>
      </c>
      <c r="AO1079" s="12">
        <v>0.09</v>
      </c>
      <c r="AP1079" s="37">
        <v>390666</v>
      </c>
      <c r="AQ1079" s="12">
        <v>0.08</v>
      </c>
      <c r="AR1079" s="37"/>
      <c r="AT1079" s="37"/>
      <c r="AV1079" s="37"/>
      <c r="AX1079" s="37"/>
      <c r="BH1079" s="12">
        <v>1692</v>
      </c>
      <c r="BI1079" s="12">
        <v>2675</v>
      </c>
      <c r="BV1079" s="12">
        <v>0</v>
      </c>
      <c r="BY1079" s="12">
        <v>0</v>
      </c>
      <c r="CG1079" s="12" t="s">
        <v>934</v>
      </c>
      <c r="CH1079" s="12">
        <v>60.603000000000002</v>
      </c>
      <c r="CI1079" s="12" t="s">
        <v>941</v>
      </c>
      <c r="CJ1079" s="12" t="s">
        <v>941</v>
      </c>
      <c r="CK1079" s="12" t="s">
        <v>932</v>
      </c>
      <c r="CL1079" s="37">
        <v>480099325</v>
      </c>
      <c r="CN1079" s="12" t="s">
        <v>1509</v>
      </c>
      <c r="CS1079" s="12"/>
      <c r="CT1079" s="36" t="str">
        <f t="shared" si="16"/>
        <v>500mn</v>
      </c>
      <c r="CU1079" s="36" t="str">
        <f>VLOOKUP(CK1079,Mapping!B:C,2,FALSE)</f>
        <v>US/CA</v>
      </c>
    </row>
    <row r="1080" spans="1:99" ht="16" customHeight="1" x14ac:dyDescent="0.35">
      <c r="A1080" s="12" t="s">
        <v>2188</v>
      </c>
      <c r="B1080" s="12" t="s">
        <v>925</v>
      </c>
      <c r="E1080" s="37">
        <v>64345</v>
      </c>
      <c r="G1080" s="37" t="s">
        <v>1505</v>
      </c>
      <c r="I1080" s="37"/>
      <c r="K1080" s="37"/>
      <c r="M1080" s="37"/>
      <c r="O1080" s="37">
        <v>64345</v>
      </c>
      <c r="P1080" s="12">
        <v>0.2</v>
      </c>
      <c r="R1080" s="37"/>
      <c r="T1080" s="37"/>
      <c r="V1080" s="37"/>
      <c r="X1080" s="37"/>
      <c r="Z1080" s="37"/>
      <c r="AB1080" s="37"/>
      <c r="AD1080" s="37"/>
      <c r="AF1080" s="37"/>
      <c r="AH1080" s="37"/>
      <c r="AL1080" s="12">
        <v>4600</v>
      </c>
      <c r="AN1080" s="37"/>
      <c r="AP1080" s="37"/>
      <c r="AR1080" s="37"/>
      <c r="AT1080" s="37"/>
      <c r="AV1080" s="37"/>
      <c r="AX1080" s="37"/>
      <c r="BU1080" s="12">
        <v>0</v>
      </c>
      <c r="CG1080" s="12" t="s">
        <v>940</v>
      </c>
      <c r="CH1080" s="12">
        <v>14.558999999999999</v>
      </c>
      <c r="CI1080" s="12" t="s">
        <v>1004</v>
      </c>
      <c r="CJ1080" s="12"/>
      <c r="CK1080" s="12" t="s">
        <v>1005</v>
      </c>
      <c r="CL1080" s="37">
        <v>32811573</v>
      </c>
      <c r="CN1080" s="12" t="s">
        <v>1506</v>
      </c>
      <c r="CS1080" s="12"/>
      <c r="CT1080" s="36" t="str">
        <f t="shared" si="16"/>
        <v>500mn</v>
      </c>
      <c r="CU1080" s="36" t="str">
        <f>VLOOKUP(CK1080,Mapping!B:C,2,FALSE)</f>
        <v>Asia</v>
      </c>
    </row>
    <row r="1081" spans="1:99" ht="16" customHeight="1" x14ac:dyDescent="0.35">
      <c r="A1081" s="12" t="s">
        <v>2189</v>
      </c>
      <c r="B1081" s="12" t="s">
        <v>925</v>
      </c>
      <c r="E1081" s="37">
        <v>561311</v>
      </c>
      <c r="G1081" s="37" t="s">
        <v>1505</v>
      </c>
      <c r="I1081" s="37"/>
      <c r="K1081" s="37"/>
      <c r="M1081" s="37">
        <v>213157</v>
      </c>
      <c r="N1081" s="12">
        <v>0.17</v>
      </c>
      <c r="O1081" s="37"/>
      <c r="Q1081" s="12">
        <v>2757</v>
      </c>
      <c r="R1081" s="37"/>
      <c r="T1081" s="37"/>
      <c r="V1081" s="37"/>
      <c r="X1081" s="37"/>
      <c r="Z1081" s="37"/>
      <c r="AB1081" s="37"/>
      <c r="AD1081" s="37"/>
      <c r="AF1081" s="37"/>
      <c r="AH1081" s="37">
        <v>348154</v>
      </c>
      <c r="AI1081" s="12">
        <v>0.28000000000000003</v>
      </c>
      <c r="AN1081" s="37"/>
      <c r="AP1081" s="37"/>
      <c r="AR1081" s="37"/>
      <c r="AT1081" s="37"/>
      <c r="AV1081" s="37"/>
      <c r="AX1081" s="37"/>
      <c r="BB1081" s="12">
        <v>1699</v>
      </c>
      <c r="BQ1081" s="12">
        <v>0</v>
      </c>
      <c r="CC1081" s="12">
        <v>0</v>
      </c>
      <c r="CG1081" s="12" t="s">
        <v>1058</v>
      </c>
      <c r="CH1081" s="12">
        <v>52.631</v>
      </c>
      <c r="CI1081" s="12" t="s">
        <v>2190</v>
      </c>
      <c r="CJ1081" s="12" t="s">
        <v>2112</v>
      </c>
      <c r="CK1081" s="12" t="s">
        <v>932</v>
      </c>
      <c r="CL1081" s="37">
        <v>122199165</v>
      </c>
      <c r="CN1081" s="12" t="s">
        <v>1509</v>
      </c>
      <c r="CS1081" s="12"/>
      <c r="CT1081" s="36" t="str">
        <f t="shared" si="16"/>
        <v>500mn</v>
      </c>
      <c r="CU1081" s="36" t="str">
        <f>VLOOKUP(CK1081,Mapping!B:C,2,FALSE)</f>
        <v>US/CA</v>
      </c>
    </row>
    <row r="1082" spans="1:99" ht="16" customHeight="1" x14ac:dyDescent="0.35">
      <c r="A1082" s="12" t="s">
        <v>2191</v>
      </c>
      <c r="B1082" s="12" t="s">
        <v>925</v>
      </c>
      <c r="E1082" s="37">
        <v>3442613</v>
      </c>
      <c r="G1082" s="37" t="s">
        <v>1505</v>
      </c>
      <c r="I1082" s="37"/>
      <c r="K1082" s="37"/>
      <c r="M1082" s="37"/>
      <c r="O1082" s="37"/>
      <c r="R1082" s="37"/>
      <c r="T1082" s="37"/>
      <c r="V1082" s="37"/>
      <c r="X1082" s="37"/>
      <c r="Z1082" s="37"/>
      <c r="AB1082" s="37"/>
      <c r="AD1082" s="37"/>
      <c r="AF1082" s="37"/>
      <c r="AH1082" s="37"/>
      <c r="AN1082" s="37"/>
      <c r="AP1082" s="37"/>
      <c r="AR1082" s="37">
        <v>3442613</v>
      </c>
      <c r="AS1082" s="12">
        <v>0.75</v>
      </c>
      <c r="AT1082" s="37"/>
      <c r="AV1082" s="37"/>
      <c r="AX1082" s="37"/>
      <c r="BE1082" s="12">
        <v>92320</v>
      </c>
      <c r="BM1082" s="12">
        <v>0.1</v>
      </c>
      <c r="CG1082" s="12" t="s">
        <v>976</v>
      </c>
      <c r="CH1082" s="12">
        <v>93.915999999999997</v>
      </c>
      <c r="CI1082" s="12" t="s">
        <v>950</v>
      </c>
      <c r="CJ1082" s="12"/>
      <c r="CK1082" s="12" t="s">
        <v>951</v>
      </c>
      <c r="CL1082" s="37">
        <v>433002541</v>
      </c>
      <c r="CN1082" s="12" t="s">
        <v>1513</v>
      </c>
      <c r="CS1082" s="12"/>
      <c r="CT1082" s="36" t="str">
        <f t="shared" si="16"/>
        <v>500mn</v>
      </c>
      <c r="CU1082" s="36" t="str">
        <f>VLOOKUP(CK1082,Mapping!B:C,2,FALSE)</f>
        <v>HK</v>
      </c>
    </row>
    <row r="1083" spans="1:99" ht="16" customHeight="1" x14ac:dyDescent="0.35">
      <c r="A1083" s="12" t="s">
        <v>2192</v>
      </c>
      <c r="B1083" s="12" t="s">
        <v>933</v>
      </c>
      <c r="E1083" s="37">
        <v>21304</v>
      </c>
      <c r="G1083" s="37" t="s">
        <v>1505</v>
      </c>
      <c r="I1083" s="37"/>
      <c r="K1083" s="37"/>
      <c r="M1083" s="37"/>
      <c r="O1083" s="37">
        <v>0</v>
      </c>
      <c r="P1083" s="12">
        <v>0</v>
      </c>
      <c r="Q1083" s="12">
        <v>168</v>
      </c>
      <c r="R1083" s="37"/>
      <c r="T1083" s="37"/>
      <c r="V1083" s="37"/>
      <c r="X1083" s="37"/>
      <c r="Z1083" s="37"/>
      <c r="AB1083" s="37"/>
      <c r="AD1083" s="37"/>
      <c r="AF1083" s="37"/>
      <c r="AH1083" s="37">
        <v>21304</v>
      </c>
      <c r="AI1083" s="12">
        <v>0.05</v>
      </c>
      <c r="AL1083" s="12">
        <v>0</v>
      </c>
      <c r="AN1083" s="37"/>
      <c r="AP1083" s="37"/>
      <c r="AR1083" s="37"/>
      <c r="AT1083" s="37"/>
      <c r="AV1083" s="37"/>
      <c r="AX1083" s="37"/>
      <c r="BQ1083" s="12">
        <v>0</v>
      </c>
      <c r="BU1083" s="12">
        <v>0</v>
      </c>
      <c r="CG1083" s="12" t="s">
        <v>996</v>
      </c>
      <c r="CH1083" s="12">
        <v>89.316999999999993</v>
      </c>
      <c r="CI1083" s="12" t="s">
        <v>960</v>
      </c>
      <c r="CJ1083" s="12"/>
      <c r="CK1083" s="12" t="s">
        <v>961</v>
      </c>
      <c r="CL1083" s="37">
        <v>44363515</v>
      </c>
      <c r="CN1083" s="12" t="s">
        <v>1506</v>
      </c>
      <c r="CS1083" s="12"/>
      <c r="CT1083" s="36" t="str">
        <f t="shared" si="16"/>
        <v>500mn</v>
      </c>
      <c r="CU1083" s="36" t="str">
        <f>VLOOKUP(CK1083,Mapping!B:C,2,FALSE)</f>
        <v>EU</v>
      </c>
    </row>
    <row r="1084" spans="1:99" ht="16" customHeight="1" x14ac:dyDescent="0.35">
      <c r="A1084" s="12" t="s">
        <v>2193</v>
      </c>
      <c r="B1084" s="12" t="s">
        <v>925</v>
      </c>
      <c r="E1084" s="37">
        <v>7294893</v>
      </c>
      <c r="G1084" s="37" t="s">
        <v>1505</v>
      </c>
      <c r="I1084" s="37"/>
      <c r="K1084" s="37"/>
      <c r="M1084" s="37"/>
      <c r="O1084" s="37"/>
      <c r="R1084" s="37">
        <v>3223635</v>
      </c>
      <c r="S1084" s="12">
        <v>0.7</v>
      </c>
      <c r="T1084" s="37">
        <v>4071258</v>
      </c>
      <c r="U1084" s="12">
        <v>0.88</v>
      </c>
      <c r="V1084" s="37"/>
      <c r="X1084" s="37"/>
      <c r="Z1084" s="37"/>
      <c r="AB1084" s="37"/>
      <c r="AD1084" s="37"/>
      <c r="AF1084" s="37"/>
      <c r="AH1084" s="37"/>
      <c r="AN1084" s="37"/>
      <c r="AP1084" s="37"/>
      <c r="AR1084" s="37"/>
      <c r="AT1084" s="37"/>
      <c r="AV1084" s="37"/>
      <c r="AX1084" s="37"/>
      <c r="AZ1084" s="12">
        <v>160950</v>
      </c>
      <c r="BK1084" s="12">
        <v>36370</v>
      </c>
      <c r="BX1084" s="12">
        <v>0</v>
      </c>
      <c r="CE1084" s="12">
        <v>0</v>
      </c>
      <c r="CG1084" s="12" t="s">
        <v>929</v>
      </c>
      <c r="CH1084" s="12">
        <v>19.798999999999999</v>
      </c>
      <c r="CI1084" s="12" t="s">
        <v>1016</v>
      </c>
      <c r="CJ1084" s="12" t="s">
        <v>1017</v>
      </c>
      <c r="CK1084" s="12" t="s">
        <v>932</v>
      </c>
      <c r="CL1084" s="37">
        <v>526517412</v>
      </c>
      <c r="CN1084" s="12" t="s">
        <v>1509</v>
      </c>
      <c r="CS1084" s="12"/>
      <c r="CT1084" s="36" t="str">
        <f t="shared" si="16"/>
        <v>500mn - 1bn</v>
      </c>
      <c r="CU1084" s="36" t="str">
        <f>VLOOKUP(CK1084,Mapping!B:C,2,FALSE)</f>
        <v>US/CA</v>
      </c>
    </row>
    <row r="1085" spans="1:99" ht="16" customHeight="1" x14ac:dyDescent="0.35">
      <c r="A1085" s="12" t="s">
        <v>2194</v>
      </c>
      <c r="B1085" s="12" t="s">
        <v>925</v>
      </c>
      <c r="E1085" s="37">
        <v>86662</v>
      </c>
      <c r="G1085" s="37" t="s">
        <v>1505</v>
      </c>
      <c r="I1085" s="37"/>
      <c r="K1085" s="37"/>
      <c r="M1085" s="37">
        <v>58464</v>
      </c>
      <c r="N1085" s="12">
        <v>0.02</v>
      </c>
      <c r="O1085" s="37"/>
      <c r="R1085" s="37"/>
      <c r="T1085" s="37"/>
      <c r="V1085" s="37"/>
      <c r="X1085" s="37"/>
      <c r="Z1085" s="37">
        <v>5914</v>
      </c>
      <c r="AA1085" s="12">
        <v>0</v>
      </c>
      <c r="AB1085" s="37"/>
      <c r="AD1085" s="37">
        <v>22284</v>
      </c>
      <c r="AE1085" s="12">
        <v>0.01</v>
      </c>
      <c r="AF1085" s="37"/>
      <c r="AH1085" s="37"/>
      <c r="AN1085" s="37"/>
      <c r="AP1085" s="37"/>
      <c r="AR1085" s="37"/>
      <c r="AT1085" s="37"/>
      <c r="AV1085" s="37"/>
      <c r="AX1085" s="37"/>
      <c r="BB1085" s="12">
        <v>466</v>
      </c>
      <c r="BC1085" s="12">
        <v>200</v>
      </c>
      <c r="BJ1085" s="12">
        <v>200</v>
      </c>
      <c r="CB1085" s="12">
        <v>0</v>
      </c>
      <c r="CC1085" s="12">
        <v>0</v>
      </c>
      <c r="CD1085" s="12">
        <v>0</v>
      </c>
      <c r="CG1085" s="12" t="s">
        <v>940</v>
      </c>
      <c r="CH1085" s="12">
        <v>23.395</v>
      </c>
      <c r="CI1085" s="12" t="s">
        <v>1150</v>
      </c>
      <c r="CJ1085" s="12"/>
      <c r="CK1085" s="12" t="s">
        <v>1151</v>
      </c>
      <c r="CL1085" s="37">
        <v>290543246</v>
      </c>
      <c r="CN1085" s="12" t="s">
        <v>1506</v>
      </c>
      <c r="CS1085" s="12"/>
      <c r="CT1085" s="36" t="str">
        <f t="shared" si="16"/>
        <v>500mn</v>
      </c>
      <c r="CU1085" s="36" t="str">
        <f>VLOOKUP(CK1085,Mapping!B:C,2,FALSE)</f>
        <v>EU</v>
      </c>
    </row>
    <row r="1086" spans="1:99" ht="16" customHeight="1" x14ac:dyDescent="0.35">
      <c r="A1086" s="12" t="s">
        <v>2195</v>
      </c>
      <c r="B1086" s="12" t="s">
        <v>933</v>
      </c>
      <c r="E1086" s="37">
        <v>12656222</v>
      </c>
      <c r="G1086" s="37" t="s">
        <v>1505</v>
      </c>
      <c r="I1086" s="37"/>
      <c r="K1086" s="37"/>
      <c r="M1086" s="37"/>
      <c r="O1086" s="37"/>
      <c r="R1086" s="37"/>
      <c r="T1086" s="37"/>
      <c r="V1086" s="37"/>
      <c r="X1086" s="37"/>
      <c r="Z1086" s="37"/>
      <c r="AB1086" s="37"/>
      <c r="AD1086" s="37"/>
      <c r="AF1086" s="37"/>
      <c r="AH1086" s="37"/>
      <c r="AN1086" s="37">
        <v>12656222</v>
      </c>
      <c r="AO1086" s="12">
        <v>0.06</v>
      </c>
      <c r="AP1086" s="37"/>
      <c r="AR1086" s="37"/>
      <c r="AT1086" s="37"/>
      <c r="AV1086" s="37"/>
      <c r="AX1086" s="37"/>
      <c r="BI1086" s="12">
        <v>75150</v>
      </c>
      <c r="BY1086" s="12">
        <v>0.01</v>
      </c>
      <c r="CG1086" s="12" t="s">
        <v>940</v>
      </c>
      <c r="CH1086" s="12">
        <v>29.045000000000002</v>
      </c>
      <c r="CI1086" s="12" t="s">
        <v>1020</v>
      </c>
      <c r="CJ1086" s="12" t="s">
        <v>1021</v>
      </c>
      <c r="CK1086" s="12" t="s">
        <v>932</v>
      </c>
      <c r="CL1086" s="37">
        <v>20727637370</v>
      </c>
      <c r="CN1086" s="12" t="s">
        <v>1506</v>
      </c>
      <c r="CS1086" s="12"/>
      <c r="CT1086" s="36" t="str">
        <f t="shared" si="16"/>
        <v>1bn - 50bn</v>
      </c>
      <c r="CU1086" s="36" t="str">
        <f>VLOOKUP(CK1086,Mapping!B:C,2,FALSE)</f>
        <v>US/CA</v>
      </c>
    </row>
    <row r="1087" spans="1:99" ht="16" customHeight="1" x14ac:dyDescent="0.35">
      <c r="A1087" s="12" t="s">
        <v>2196</v>
      </c>
      <c r="B1087" s="12" t="s">
        <v>925</v>
      </c>
      <c r="E1087" s="37">
        <v>24104</v>
      </c>
      <c r="G1087" s="37" t="s">
        <v>1505</v>
      </c>
      <c r="I1087" s="37"/>
      <c r="K1087" s="37"/>
      <c r="M1087" s="37">
        <v>15683</v>
      </c>
      <c r="N1087" s="12">
        <v>0</v>
      </c>
      <c r="O1087" s="37"/>
      <c r="R1087" s="37"/>
      <c r="T1087" s="37"/>
      <c r="V1087" s="37"/>
      <c r="X1087" s="37"/>
      <c r="Z1087" s="37"/>
      <c r="AB1087" s="37"/>
      <c r="AD1087" s="37"/>
      <c r="AF1087" s="37"/>
      <c r="AH1087" s="37"/>
      <c r="AN1087" s="37">
        <v>8421</v>
      </c>
      <c r="AO1087" s="12">
        <v>0</v>
      </c>
      <c r="AP1087" s="37"/>
      <c r="AR1087" s="37"/>
      <c r="AT1087" s="37"/>
      <c r="AV1087" s="37"/>
      <c r="AX1087" s="37"/>
      <c r="BB1087" s="12">
        <v>125</v>
      </c>
      <c r="BI1087" s="12">
        <v>50</v>
      </c>
      <c r="BY1087" s="12">
        <v>0</v>
      </c>
      <c r="CC1087" s="12">
        <v>0</v>
      </c>
      <c r="CG1087" s="12" t="s">
        <v>934</v>
      </c>
      <c r="CH1087" s="12">
        <v>20.29</v>
      </c>
      <c r="CI1087" s="12" t="s">
        <v>2197</v>
      </c>
      <c r="CJ1087" s="12" t="s">
        <v>946</v>
      </c>
      <c r="CK1087" s="12" t="s">
        <v>932</v>
      </c>
      <c r="CL1087" s="37">
        <v>405770009</v>
      </c>
      <c r="CN1087" s="12" t="s">
        <v>1509</v>
      </c>
      <c r="CS1087" s="12"/>
      <c r="CT1087" s="36" t="str">
        <f t="shared" si="16"/>
        <v>500mn</v>
      </c>
      <c r="CU1087" s="36" t="str">
        <f>VLOOKUP(CK1087,Mapping!B:C,2,FALSE)</f>
        <v>US/CA</v>
      </c>
    </row>
    <row r="1088" spans="1:99" ht="16" customHeight="1" x14ac:dyDescent="0.35">
      <c r="A1088" s="12" t="s">
        <v>2198</v>
      </c>
      <c r="B1088" s="12" t="s">
        <v>925</v>
      </c>
      <c r="E1088" s="37">
        <v>94095</v>
      </c>
      <c r="G1088" s="37" t="s">
        <v>1505</v>
      </c>
      <c r="I1088" s="37"/>
      <c r="K1088" s="37"/>
      <c r="M1088" s="37">
        <v>94095</v>
      </c>
      <c r="N1088" s="12">
        <v>0.06</v>
      </c>
      <c r="O1088" s="37"/>
      <c r="R1088" s="37"/>
      <c r="T1088" s="37"/>
      <c r="V1088" s="37"/>
      <c r="X1088" s="37"/>
      <c r="Z1088" s="37"/>
      <c r="AB1088" s="37"/>
      <c r="AD1088" s="37"/>
      <c r="AF1088" s="37"/>
      <c r="AH1088" s="37"/>
      <c r="AN1088" s="37"/>
      <c r="AP1088" s="37"/>
      <c r="AR1088" s="37"/>
      <c r="AT1088" s="37"/>
      <c r="AV1088" s="37"/>
      <c r="AX1088" s="37"/>
      <c r="BB1088" s="12">
        <v>750</v>
      </c>
      <c r="CC1088" s="12">
        <v>0</v>
      </c>
      <c r="CG1088" s="12" t="s">
        <v>934</v>
      </c>
      <c r="CH1088" s="12">
        <v>30.062999999999999</v>
      </c>
      <c r="CI1088" s="12" t="s">
        <v>2199</v>
      </c>
      <c r="CJ1088" s="12" t="s">
        <v>1072</v>
      </c>
      <c r="CK1088" s="12" t="s">
        <v>932</v>
      </c>
      <c r="CL1088" s="37">
        <v>152899029</v>
      </c>
      <c r="CN1088" s="12" t="s">
        <v>1509</v>
      </c>
      <c r="CS1088" s="12"/>
      <c r="CT1088" s="36" t="str">
        <f t="shared" si="16"/>
        <v>500mn</v>
      </c>
      <c r="CU1088" s="36" t="str">
        <f>VLOOKUP(CK1088,Mapping!B:C,2,FALSE)</f>
        <v>US/CA</v>
      </c>
    </row>
    <row r="1089" spans="1:99" ht="16" customHeight="1" x14ac:dyDescent="0.35">
      <c r="A1089" s="12" t="s">
        <v>2200</v>
      </c>
      <c r="B1089" s="12" t="s">
        <v>925</v>
      </c>
      <c r="E1089" s="37">
        <v>14678170</v>
      </c>
      <c r="G1089" s="37" t="s">
        <v>1505</v>
      </c>
      <c r="I1089" s="37"/>
      <c r="K1089" s="37"/>
      <c r="M1089" s="37">
        <v>8155</v>
      </c>
      <c r="N1089" s="12">
        <v>0</v>
      </c>
      <c r="O1089" s="37"/>
      <c r="Q1089" s="12">
        <v>231</v>
      </c>
      <c r="R1089" s="37"/>
      <c r="T1089" s="37"/>
      <c r="V1089" s="37"/>
      <c r="X1089" s="37"/>
      <c r="Z1089" s="37"/>
      <c r="AB1089" s="37"/>
      <c r="AD1089" s="37"/>
      <c r="AF1089" s="37"/>
      <c r="AH1089" s="37">
        <v>29171</v>
      </c>
      <c r="AI1089" s="12">
        <v>0</v>
      </c>
      <c r="AN1089" s="37">
        <v>14635072</v>
      </c>
      <c r="AO1089" s="12">
        <v>0.43</v>
      </c>
      <c r="AP1089" s="37">
        <v>5772</v>
      </c>
      <c r="AQ1089" s="12">
        <v>0</v>
      </c>
      <c r="AR1089" s="37"/>
      <c r="AT1089" s="37"/>
      <c r="AV1089" s="37"/>
      <c r="AX1089" s="37"/>
      <c r="BB1089" s="12">
        <v>65</v>
      </c>
      <c r="BH1089" s="12">
        <v>25</v>
      </c>
      <c r="BI1089" s="12">
        <v>86900</v>
      </c>
      <c r="BQ1089" s="12">
        <v>0</v>
      </c>
      <c r="BV1089" s="12">
        <v>0</v>
      </c>
      <c r="BY1089" s="12">
        <v>0.01</v>
      </c>
      <c r="CC1089" s="12">
        <v>0</v>
      </c>
      <c r="CG1089" s="12" t="s">
        <v>991</v>
      </c>
      <c r="CH1089" s="12">
        <v>45.040999999999997</v>
      </c>
      <c r="CI1089" s="12" t="s">
        <v>1108</v>
      </c>
      <c r="CJ1089" s="12" t="s">
        <v>1109</v>
      </c>
      <c r="CK1089" s="12" t="s">
        <v>932</v>
      </c>
      <c r="CL1089" s="37">
        <v>3361709271</v>
      </c>
      <c r="CN1089" s="12" t="s">
        <v>1535</v>
      </c>
      <c r="CS1089" s="12"/>
      <c r="CT1089" s="36" t="str">
        <f t="shared" si="16"/>
        <v>1bn - 50bn</v>
      </c>
      <c r="CU1089" s="36" t="str">
        <f>VLOOKUP(CK1089,Mapping!B:C,2,FALSE)</f>
        <v>US/CA</v>
      </c>
    </row>
    <row r="1090" spans="1:99" ht="16" customHeight="1" x14ac:dyDescent="0.35">
      <c r="A1090" s="12" t="s">
        <v>2201</v>
      </c>
      <c r="B1090" s="12" t="s">
        <v>925</v>
      </c>
      <c r="E1090" s="37">
        <v>84511</v>
      </c>
      <c r="G1090" s="37" t="s">
        <v>1505</v>
      </c>
      <c r="I1090" s="37"/>
      <c r="K1090" s="37"/>
      <c r="M1090" s="37"/>
      <c r="O1090" s="37"/>
      <c r="R1090" s="37"/>
      <c r="T1090" s="37"/>
      <c r="V1090" s="37"/>
      <c r="X1090" s="37"/>
      <c r="Z1090" s="37">
        <v>84511</v>
      </c>
      <c r="AA1090" s="12">
        <v>0.68</v>
      </c>
      <c r="AB1090" s="37"/>
      <c r="AD1090" s="37"/>
      <c r="AF1090" s="37"/>
      <c r="AH1090" s="37"/>
      <c r="AN1090" s="37"/>
      <c r="AP1090" s="37"/>
      <c r="AR1090" s="37"/>
      <c r="AT1090" s="37"/>
      <c r="AV1090" s="37"/>
      <c r="AX1090" s="37"/>
      <c r="BC1090" s="12">
        <v>2858</v>
      </c>
      <c r="CD1090" s="12">
        <v>0</v>
      </c>
      <c r="CG1090" s="12" t="s">
        <v>934</v>
      </c>
      <c r="CH1090" s="12">
        <v>35.417000000000002</v>
      </c>
      <c r="CI1090" s="12" t="s">
        <v>2202</v>
      </c>
      <c r="CJ1090" s="12"/>
      <c r="CK1090" s="12" t="s">
        <v>2062</v>
      </c>
      <c r="CL1090" s="37">
        <v>12347793</v>
      </c>
      <c r="CN1090" s="12" t="s">
        <v>1506</v>
      </c>
      <c r="CS1090" s="12"/>
      <c r="CT1090" s="36" t="str">
        <f t="shared" si="16"/>
        <v>500mn</v>
      </c>
      <c r="CU1090" s="36" t="str">
        <f>VLOOKUP(CK1090,Mapping!B:C,2,FALSE)</f>
        <v>LATAM</v>
      </c>
    </row>
    <row r="1091" spans="1:99" ht="16" customHeight="1" x14ac:dyDescent="0.35">
      <c r="A1091" s="12" t="s">
        <v>2203</v>
      </c>
      <c r="B1091" s="12" t="s">
        <v>925</v>
      </c>
      <c r="E1091" s="37">
        <v>335982</v>
      </c>
      <c r="G1091" s="37" t="s">
        <v>1505</v>
      </c>
      <c r="I1091" s="37"/>
      <c r="K1091" s="37"/>
      <c r="M1091" s="37">
        <v>335982</v>
      </c>
      <c r="N1091" s="12">
        <v>0.06</v>
      </c>
      <c r="O1091" s="37"/>
      <c r="R1091" s="37"/>
      <c r="T1091" s="37"/>
      <c r="V1091" s="37"/>
      <c r="X1091" s="37"/>
      <c r="Z1091" s="37"/>
      <c r="AB1091" s="37"/>
      <c r="AD1091" s="37"/>
      <c r="AF1091" s="37"/>
      <c r="AH1091" s="37"/>
      <c r="AN1091" s="37"/>
      <c r="AP1091" s="37">
        <v>0</v>
      </c>
      <c r="AQ1091" s="12">
        <v>0</v>
      </c>
      <c r="AR1091" s="37"/>
      <c r="AT1091" s="37"/>
      <c r="AV1091" s="37"/>
      <c r="AX1091" s="37"/>
      <c r="BB1091" s="12">
        <v>2678</v>
      </c>
      <c r="BH1091" s="12">
        <v>0</v>
      </c>
      <c r="BV1091" s="12">
        <v>0</v>
      </c>
      <c r="CC1091" s="12">
        <v>0</v>
      </c>
      <c r="CG1091" s="12" t="s">
        <v>934</v>
      </c>
      <c r="CH1091" s="12">
        <v>27.271999999999998</v>
      </c>
      <c r="CI1091" s="12" t="s">
        <v>930</v>
      </c>
      <c r="CJ1091" s="12" t="s">
        <v>931</v>
      </c>
      <c r="CK1091" s="12" t="s">
        <v>932</v>
      </c>
      <c r="CL1091" s="37">
        <v>545894394</v>
      </c>
      <c r="CN1091" s="12" t="s">
        <v>1509</v>
      </c>
      <c r="CS1091" s="12"/>
      <c r="CT1091" s="36" t="str">
        <f t="shared" ref="CT1091:CT1154" si="17">IF(CL1091&gt;100000000000, "100bn", IF(CL1091&gt;50000000000, "50bn - 100bn",IF(CL1091&gt;1000000000, "1bn - 50bn", IF(CL1091&gt;500000000, "500mn - 1bn", "500mn"))))</f>
        <v>500mn - 1bn</v>
      </c>
      <c r="CU1091" s="36" t="str">
        <f>VLOOKUP(CK1091,Mapping!B:C,2,FALSE)</f>
        <v>US/CA</v>
      </c>
    </row>
    <row r="1092" spans="1:99" ht="16" customHeight="1" x14ac:dyDescent="0.35">
      <c r="A1092" s="12" t="s">
        <v>2204</v>
      </c>
      <c r="B1092" s="12" t="s">
        <v>925</v>
      </c>
      <c r="E1092" s="37">
        <v>0</v>
      </c>
      <c r="G1092" s="37" t="s">
        <v>1505</v>
      </c>
      <c r="I1092" s="37"/>
      <c r="K1092" s="37"/>
      <c r="M1092" s="37">
        <v>0</v>
      </c>
      <c r="N1092" s="12">
        <v>0</v>
      </c>
      <c r="O1092" s="37"/>
      <c r="R1092" s="37"/>
      <c r="T1092" s="37"/>
      <c r="V1092" s="37"/>
      <c r="X1092" s="37"/>
      <c r="Z1092" s="37"/>
      <c r="AB1092" s="37"/>
      <c r="AD1092" s="37"/>
      <c r="AF1092" s="37"/>
      <c r="AH1092" s="37"/>
      <c r="AN1092" s="37"/>
      <c r="AP1092" s="37">
        <v>0</v>
      </c>
      <c r="AQ1092" s="12">
        <v>0</v>
      </c>
      <c r="AR1092" s="37"/>
      <c r="AT1092" s="37"/>
      <c r="AV1092" s="37"/>
      <c r="AX1092" s="37"/>
      <c r="BB1092" s="12">
        <v>0</v>
      </c>
      <c r="BH1092" s="12">
        <v>0</v>
      </c>
      <c r="BV1092" s="12">
        <v>0</v>
      </c>
      <c r="CC1092" s="12">
        <v>0</v>
      </c>
      <c r="CG1092" s="12" t="s">
        <v>934</v>
      </c>
      <c r="CH1092" s="12">
        <v>118.407</v>
      </c>
      <c r="CI1092" s="12" t="s">
        <v>1267</v>
      </c>
      <c r="CJ1092" s="12" t="s">
        <v>1082</v>
      </c>
      <c r="CK1092" s="12" t="s">
        <v>932</v>
      </c>
      <c r="CL1092" s="37">
        <v>134751761</v>
      </c>
      <c r="CN1092" s="12" t="s">
        <v>1509</v>
      </c>
      <c r="CS1092" s="12"/>
      <c r="CT1092" s="36" t="str">
        <f t="shared" si="17"/>
        <v>500mn</v>
      </c>
      <c r="CU1092" s="36" t="str">
        <f>VLOOKUP(CK1092,Mapping!B:C,2,FALSE)</f>
        <v>US/CA</v>
      </c>
    </row>
    <row r="1093" spans="1:99" ht="16" customHeight="1" x14ac:dyDescent="0.35">
      <c r="A1093" s="12" t="s">
        <v>2205</v>
      </c>
      <c r="B1093" s="12" t="s">
        <v>925</v>
      </c>
      <c r="E1093" s="37">
        <v>22537982</v>
      </c>
      <c r="G1093" s="37" t="s">
        <v>1505</v>
      </c>
      <c r="I1093" s="37"/>
      <c r="K1093" s="37"/>
      <c r="M1093" s="37"/>
      <c r="O1093" s="37"/>
      <c r="Q1093" s="12">
        <v>100558</v>
      </c>
      <c r="R1093" s="37"/>
      <c r="T1093" s="37"/>
      <c r="V1093" s="37"/>
      <c r="X1093" s="37"/>
      <c r="Z1093" s="37"/>
      <c r="AB1093" s="37"/>
      <c r="AD1093" s="37"/>
      <c r="AF1093" s="37"/>
      <c r="AH1093" s="37">
        <v>12698464</v>
      </c>
      <c r="AI1093" s="12">
        <v>0.66</v>
      </c>
      <c r="AN1093" s="37">
        <v>9839518</v>
      </c>
      <c r="AO1093" s="12">
        <v>0.51</v>
      </c>
      <c r="AP1093" s="37"/>
      <c r="AR1093" s="37"/>
      <c r="AT1093" s="37"/>
      <c r="AV1093" s="37"/>
      <c r="AX1093" s="37"/>
      <c r="BI1093" s="12">
        <v>58425</v>
      </c>
      <c r="BQ1093" s="12">
        <v>0.02</v>
      </c>
      <c r="BY1093" s="12">
        <v>0.01</v>
      </c>
      <c r="CG1093" s="12" t="s">
        <v>976</v>
      </c>
      <c r="CH1093" s="12">
        <v>47.423999999999999</v>
      </c>
      <c r="CI1093" s="12" t="s">
        <v>1752</v>
      </c>
      <c r="CJ1093" s="12"/>
      <c r="CK1093" s="12" t="s">
        <v>1753</v>
      </c>
      <c r="CL1093" s="37">
        <v>2116203680</v>
      </c>
      <c r="CN1093" s="12" t="s">
        <v>1513</v>
      </c>
      <c r="CS1093" s="12"/>
      <c r="CT1093" s="36" t="str">
        <f t="shared" si="17"/>
        <v>1bn - 50bn</v>
      </c>
      <c r="CU1093" s="36" t="str">
        <f>VLOOKUP(CK1093,Mapping!B:C,2,FALSE)</f>
        <v>LATAM</v>
      </c>
    </row>
    <row r="1094" spans="1:99" ht="16" customHeight="1" x14ac:dyDescent="0.35">
      <c r="A1094" s="12" t="s">
        <v>2206</v>
      </c>
      <c r="B1094" s="12" t="s">
        <v>925</v>
      </c>
      <c r="E1094" s="37">
        <v>6542099</v>
      </c>
      <c r="G1094" s="37" t="s">
        <v>1505</v>
      </c>
      <c r="I1094" s="37"/>
      <c r="K1094" s="37"/>
      <c r="M1094" s="37"/>
      <c r="O1094" s="37"/>
      <c r="R1094" s="37"/>
      <c r="T1094" s="37"/>
      <c r="V1094" s="37"/>
      <c r="X1094" s="37">
        <v>3434883</v>
      </c>
      <c r="Y1094" s="12">
        <v>0.25</v>
      </c>
      <c r="Z1094" s="37"/>
      <c r="AB1094" s="37"/>
      <c r="AD1094" s="37"/>
      <c r="AF1094" s="37"/>
      <c r="AH1094" s="37"/>
      <c r="AN1094" s="37">
        <v>3107216</v>
      </c>
      <c r="AO1094" s="12">
        <v>0.22</v>
      </c>
      <c r="AP1094" s="37"/>
      <c r="AR1094" s="37"/>
      <c r="AT1094" s="37"/>
      <c r="AV1094" s="37"/>
      <c r="AX1094" s="37"/>
      <c r="BA1094" s="12">
        <v>33616</v>
      </c>
      <c r="BI1094" s="12">
        <v>18450</v>
      </c>
      <c r="BY1094" s="12">
        <v>0</v>
      </c>
      <c r="BZ1094" s="12">
        <v>0</v>
      </c>
      <c r="CG1094" s="12" t="s">
        <v>929</v>
      </c>
      <c r="CH1094" s="12">
        <v>224.57400000000001</v>
      </c>
      <c r="CI1094" s="12" t="s">
        <v>965</v>
      </c>
      <c r="CJ1094" s="12" t="s">
        <v>966</v>
      </c>
      <c r="CK1094" s="12" t="s">
        <v>932</v>
      </c>
      <c r="CL1094" s="37">
        <v>1396129291</v>
      </c>
      <c r="CN1094" s="12" t="s">
        <v>1509</v>
      </c>
      <c r="CS1094" s="12"/>
      <c r="CT1094" s="36" t="str">
        <f t="shared" si="17"/>
        <v>1bn - 50bn</v>
      </c>
      <c r="CU1094" s="36" t="str">
        <f>VLOOKUP(CK1094,Mapping!B:C,2,FALSE)</f>
        <v>US/CA</v>
      </c>
    </row>
    <row r="1095" spans="1:99" ht="16" customHeight="1" x14ac:dyDescent="0.35">
      <c r="A1095" s="12" t="s">
        <v>2207</v>
      </c>
      <c r="B1095" s="12" t="s">
        <v>925</v>
      </c>
      <c r="E1095" s="37">
        <v>2187864</v>
      </c>
      <c r="G1095" s="37" t="s">
        <v>1505</v>
      </c>
      <c r="I1095" s="37"/>
      <c r="K1095" s="37">
        <v>161654</v>
      </c>
      <c r="L1095" s="12">
        <v>0.13</v>
      </c>
      <c r="M1095" s="37"/>
      <c r="O1095" s="37"/>
      <c r="R1095" s="37"/>
      <c r="T1095" s="37"/>
      <c r="V1095" s="37"/>
      <c r="X1095" s="37"/>
      <c r="Z1095" s="37"/>
      <c r="AB1095" s="37"/>
      <c r="AD1095" s="37"/>
      <c r="AF1095" s="37">
        <v>2026210</v>
      </c>
      <c r="AG1095" s="12">
        <v>1.62</v>
      </c>
      <c r="AH1095" s="37"/>
      <c r="AN1095" s="37"/>
      <c r="AP1095" s="37"/>
      <c r="AR1095" s="37"/>
      <c r="AT1095" s="37"/>
      <c r="AV1095" s="37"/>
      <c r="AX1095" s="37"/>
      <c r="BF1095" s="12">
        <v>119900</v>
      </c>
      <c r="BG1095" s="12">
        <v>2100</v>
      </c>
      <c r="BP1095" s="12">
        <v>0.01</v>
      </c>
      <c r="BS1095" s="12">
        <v>0</v>
      </c>
      <c r="CG1095" s="12" t="s">
        <v>929</v>
      </c>
      <c r="CH1095" s="12">
        <v>78.097999999999999</v>
      </c>
      <c r="CI1095" s="12" t="s">
        <v>1023</v>
      </c>
      <c r="CJ1095" s="12"/>
      <c r="CK1095" s="12" t="s">
        <v>979</v>
      </c>
      <c r="CL1095" s="37">
        <v>127399860</v>
      </c>
      <c r="CN1095" s="12" t="s">
        <v>1509</v>
      </c>
      <c r="CS1095" s="12"/>
      <c r="CT1095" s="36" t="str">
        <f t="shared" si="17"/>
        <v>500mn</v>
      </c>
      <c r="CU1095" s="36" t="str">
        <f>VLOOKUP(CK1095,Mapping!B:C,2,FALSE)</f>
        <v>EU</v>
      </c>
    </row>
    <row r="1096" spans="1:99" ht="16" customHeight="1" x14ac:dyDescent="0.35">
      <c r="A1096" s="12" t="s">
        <v>2208</v>
      </c>
      <c r="B1096" s="12" t="s">
        <v>933</v>
      </c>
      <c r="E1096" s="37">
        <v>3828618</v>
      </c>
      <c r="G1096" s="37" t="s">
        <v>1505</v>
      </c>
      <c r="I1096" s="37"/>
      <c r="K1096" s="37"/>
      <c r="M1096" s="37"/>
      <c r="O1096" s="37"/>
      <c r="R1096" s="37"/>
      <c r="T1096" s="37"/>
      <c r="V1096" s="37"/>
      <c r="X1096" s="37"/>
      <c r="Z1096" s="37"/>
      <c r="AB1096" s="37"/>
      <c r="AD1096" s="37"/>
      <c r="AF1096" s="37"/>
      <c r="AH1096" s="37"/>
      <c r="AN1096" s="37"/>
      <c r="AP1096" s="37">
        <v>3828618</v>
      </c>
      <c r="AQ1096" s="12">
        <v>0.03</v>
      </c>
      <c r="AR1096" s="37"/>
      <c r="AT1096" s="37"/>
      <c r="AV1096" s="37"/>
      <c r="AX1096" s="37"/>
      <c r="BH1096" s="12">
        <v>16582</v>
      </c>
      <c r="BV1096" s="12">
        <v>0.01</v>
      </c>
      <c r="CG1096" s="12" t="s">
        <v>940</v>
      </c>
      <c r="CH1096" s="12">
        <v>15.352</v>
      </c>
      <c r="CI1096" s="12" t="s">
        <v>2209</v>
      </c>
      <c r="CJ1096" s="12"/>
      <c r="CK1096" s="12" t="s">
        <v>1029</v>
      </c>
      <c r="CL1096" s="37">
        <v>13529792398</v>
      </c>
      <c r="CN1096" s="12" t="s">
        <v>1506</v>
      </c>
      <c r="CS1096" s="12"/>
      <c r="CT1096" s="36" t="str">
        <f t="shared" si="17"/>
        <v>1bn - 50bn</v>
      </c>
      <c r="CU1096" s="36" t="str">
        <f>VLOOKUP(CK1096,Mapping!B:C,2,FALSE)</f>
        <v>EU</v>
      </c>
    </row>
    <row r="1097" spans="1:99" ht="16" customHeight="1" x14ac:dyDescent="0.35">
      <c r="A1097" s="12" t="s">
        <v>2210</v>
      </c>
      <c r="B1097" s="12" t="s">
        <v>925</v>
      </c>
      <c r="E1097" s="37">
        <v>2295390</v>
      </c>
      <c r="G1097" s="37" t="s">
        <v>1505</v>
      </c>
      <c r="I1097" s="37"/>
      <c r="K1097" s="37">
        <v>738125</v>
      </c>
      <c r="L1097" s="12">
        <v>0.76</v>
      </c>
      <c r="M1097" s="37">
        <v>0</v>
      </c>
      <c r="N1097" s="12">
        <v>0</v>
      </c>
      <c r="O1097" s="37">
        <v>451045</v>
      </c>
      <c r="P1097" s="12">
        <v>0.46</v>
      </c>
      <c r="R1097" s="37"/>
      <c r="T1097" s="37"/>
      <c r="V1097" s="37"/>
      <c r="X1097" s="37"/>
      <c r="Z1097" s="37">
        <v>798390</v>
      </c>
      <c r="AA1097" s="12">
        <v>0.82</v>
      </c>
      <c r="AB1097" s="37"/>
      <c r="AD1097" s="37"/>
      <c r="AF1097" s="37"/>
      <c r="AH1097" s="37"/>
      <c r="AL1097" s="12">
        <v>29700</v>
      </c>
      <c r="AN1097" s="37">
        <v>147361</v>
      </c>
      <c r="AO1097" s="12">
        <v>0.15</v>
      </c>
      <c r="AP1097" s="37">
        <v>160469</v>
      </c>
      <c r="AQ1097" s="12">
        <v>0.17</v>
      </c>
      <c r="AR1097" s="37"/>
      <c r="AT1097" s="37"/>
      <c r="AV1097" s="37"/>
      <c r="AX1097" s="37"/>
      <c r="BB1097" s="12">
        <v>0</v>
      </c>
      <c r="BC1097" s="12">
        <v>27000</v>
      </c>
      <c r="BG1097" s="12">
        <v>11950</v>
      </c>
      <c r="BH1097" s="12">
        <v>695</v>
      </c>
      <c r="BI1097" s="12">
        <v>875</v>
      </c>
      <c r="BS1097" s="12">
        <v>0</v>
      </c>
      <c r="BU1097" s="12">
        <v>0</v>
      </c>
      <c r="BV1097" s="12">
        <v>0</v>
      </c>
      <c r="BY1097" s="12">
        <v>0</v>
      </c>
      <c r="CC1097" s="12">
        <v>0</v>
      </c>
      <c r="CD1097" s="12">
        <v>0</v>
      </c>
      <c r="CG1097" s="12" t="s">
        <v>959</v>
      </c>
      <c r="CH1097" s="12">
        <v>35.866</v>
      </c>
      <c r="CI1097" s="12" t="s">
        <v>2211</v>
      </c>
      <c r="CJ1097" s="12"/>
      <c r="CK1097" s="12" t="s">
        <v>2212</v>
      </c>
      <c r="CL1097" s="37">
        <v>97115690</v>
      </c>
      <c r="CN1097" s="12" t="s">
        <v>1506</v>
      </c>
      <c r="CS1097" s="12"/>
      <c r="CT1097" s="36" t="str">
        <f t="shared" si="17"/>
        <v>500mn</v>
      </c>
      <c r="CU1097" s="36" t="str">
        <f>VLOOKUP(CK1097,Mapping!B:C,2,FALSE)</f>
        <v>EU</v>
      </c>
    </row>
    <row r="1098" spans="1:99" ht="16" customHeight="1" x14ac:dyDescent="0.35">
      <c r="A1098" s="12" t="s">
        <v>2213</v>
      </c>
      <c r="B1098" s="12" t="s">
        <v>925</v>
      </c>
      <c r="E1098" s="37">
        <v>2728800</v>
      </c>
      <c r="G1098" s="37" t="s">
        <v>1505</v>
      </c>
      <c r="I1098" s="37"/>
      <c r="K1098" s="37"/>
      <c r="M1098" s="37"/>
      <c r="O1098" s="37"/>
      <c r="R1098" s="37"/>
      <c r="T1098" s="37"/>
      <c r="V1098" s="37"/>
      <c r="X1098" s="37"/>
      <c r="Z1098" s="37">
        <v>2728800</v>
      </c>
      <c r="AA1098" s="12">
        <v>2.0499999999999998</v>
      </c>
      <c r="AB1098" s="37"/>
      <c r="AD1098" s="37"/>
      <c r="AF1098" s="37"/>
      <c r="AH1098" s="37"/>
      <c r="AN1098" s="37"/>
      <c r="AP1098" s="37"/>
      <c r="AR1098" s="37"/>
      <c r="AT1098" s="37"/>
      <c r="AV1098" s="37"/>
      <c r="AX1098" s="37"/>
      <c r="BC1098" s="12">
        <v>90000</v>
      </c>
      <c r="CD1098" s="12">
        <v>0.01</v>
      </c>
      <c r="CG1098" s="12" t="s">
        <v>980</v>
      </c>
      <c r="CH1098" s="12">
        <v>99.084000000000003</v>
      </c>
      <c r="CI1098" s="12" t="s">
        <v>1150</v>
      </c>
      <c r="CJ1098" s="12"/>
      <c r="CK1098" s="12" t="s">
        <v>1151</v>
      </c>
      <c r="CL1098" s="37">
        <v>132785251</v>
      </c>
      <c r="CN1098" s="12" t="s">
        <v>1509</v>
      </c>
      <c r="CS1098" s="12"/>
      <c r="CT1098" s="36" t="str">
        <f t="shared" si="17"/>
        <v>500mn</v>
      </c>
      <c r="CU1098" s="36" t="str">
        <f>VLOOKUP(CK1098,Mapping!B:C,2,FALSE)</f>
        <v>EU</v>
      </c>
    </row>
    <row r="1099" spans="1:99" ht="16" customHeight="1" x14ac:dyDescent="0.35">
      <c r="A1099" s="12" t="s">
        <v>2214</v>
      </c>
      <c r="B1099" s="12" t="s">
        <v>925</v>
      </c>
      <c r="E1099" s="37">
        <v>12625642</v>
      </c>
      <c r="G1099" s="37" t="s">
        <v>1505</v>
      </c>
      <c r="I1099" s="37"/>
      <c r="K1099" s="37"/>
      <c r="M1099" s="37">
        <v>12604590</v>
      </c>
      <c r="N1099" s="12">
        <v>0.71</v>
      </c>
      <c r="O1099" s="37"/>
      <c r="R1099" s="37"/>
      <c r="T1099" s="37"/>
      <c r="V1099" s="37"/>
      <c r="X1099" s="37"/>
      <c r="Z1099" s="37"/>
      <c r="AB1099" s="37"/>
      <c r="AD1099" s="37"/>
      <c r="AF1099" s="37"/>
      <c r="AH1099" s="37"/>
      <c r="AN1099" s="37">
        <v>21052</v>
      </c>
      <c r="AO1099" s="12">
        <v>0</v>
      </c>
      <c r="AP1099" s="37"/>
      <c r="AR1099" s="37"/>
      <c r="AT1099" s="37"/>
      <c r="AV1099" s="37"/>
      <c r="AX1099" s="37"/>
      <c r="BB1099" s="12">
        <v>100467</v>
      </c>
      <c r="BI1099" s="12">
        <v>125</v>
      </c>
      <c r="BY1099" s="12">
        <v>0</v>
      </c>
      <c r="CC1099" s="12">
        <v>0</v>
      </c>
      <c r="CG1099" s="12" t="s">
        <v>940</v>
      </c>
      <c r="CH1099" s="12">
        <v>19.132000000000001</v>
      </c>
      <c r="CI1099" s="12" t="s">
        <v>1045</v>
      </c>
      <c r="CJ1099" s="12" t="s">
        <v>1046</v>
      </c>
      <c r="CK1099" s="12" t="s">
        <v>932</v>
      </c>
      <c r="CL1099" s="37">
        <v>1771999551</v>
      </c>
      <c r="CN1099" s="12" t="s">
        <v>1509</v>
      </c>
      <c r="CS1099" s="12"/>
      <c r="CT1099" s="36" t="str">
        <f t="shared" si="17"/>
        <v>1bn - 50bn</v>
      </c>
      <c r="CU1099" s="36" t="str">
        <f>VLOOKUP(CK1099,Mapping!B:C,2,FALSE)</f>
        <v>US/CA</v>
      </c>
    </row>
    <row r="1100" spans="1:99" ht="16" customHeight="1" x14ac:dyDescent="0.35">
      <c r="A1100" s="12" t="s">
        <v>2215</v>
      </c>
      <c r="B1100" s="12" t="s">
        <v>925</v>
      </c>
      <c r="E1100" s="37">
        <v>3851243</v>
      </c>
      <c r="G1100" s="37" t="s">
        <v>1505</v>
      </c>
      <c r="I1100" s="37"/>
      <c r="K1100" s="37"/>
      <c r="M1100" s="37">
        <v>3851243</v>
      </c>
      <c r="N1100" s="12">
        <v>2.56</v>
      </c>
      <c r="O1100" s="37"/>
      <c r="R1100" s="37"/>
      <c r="T1100" s="37"/>
      <c r="V1100" s="37"/>
      <c r="X1100" s="37"/>
      <c r="Z1100" s="37"/>
      <c r="AB1100" s="37"/>
      <c r="AD1100" s="37"/>
      <c r="AF1100" s="37"/>
      <c r="AH1100" s="37"/>
      <c r="AN1100" s="37"/>
      <c r="AP1100" s="37"/>
      <c r="AR1100" s="37"/>
      <c r="AT1100" s="37"/>
      <c r="AV1100" s="37"/>
      <c r="AX1100" s="37"/>
      <c r="BB1100" s="12">
        <v>26274</v>
      </c>
      <c r="CC1100" s="12">
        <v>0</v>
      </c>
      <c r="CG1100" s="12" t="s">
        <v>929</v>
      </c>
      <c r="CH1100" s="12">
        <v>25.917999999999999</v>
      </c>
      <c r="CI1100" s="12" t="s">
        <v>2216</v>
      </c>
      <c r="CJ1100" s="12"/>
      <c r="CK1100" s="12" t="s">
        <v>1151</v>
      </c>
      <c r="CL1100" s="37">
        <v>143056878</v>
      </c>
      <c r="CN1100" s="12" t="s">
        <v>1506</v>
      </c>
      <c r="CS1100" s="12"/>
      <c r="CT1100" s="36" t="str">
        <f t="shared" si="17"/>
        <v>500mn</v>
      </c>
      <c r="CU1100" s="36" t="str">
        <f>VLOOKUP(CK1100,Mapping!B:C,2,FALSE)</f>
        <v>EU</v>
      </c>
    </row>
    <row r="1101" spans="1:99" ht="16" customHeight="1" x14ac:dyDescent="0.35">
      <c r="A1101" s="12" t="s">
        <v>2217</v>
      </c>
      <c r="B1101" s="12" t="s">
        <v>925</v>
      </c>
      <c r="E1101" s="37">
        <v>4276182</v>
      </c>
      <c r="G1101" s="37" t="s">
        <v>1505</v>
      </c>
      <c r="I1101" s="37"/>
      <c r="K1101" s="37"/>
      <c r="M1101" s="37">
        <v>1174431</v>
      </c>
      <c r="N1101" s="12">
        <v>0.08</v>
      </c>
      <c r="O1101" s="37"/>
      <c r="R1101" s="37"/>
      <c r="T1101" s="37"/>
      <c r="V1101" s="37"/>
      <c r="X1101" s="37"/>
      <c r="Z1101" s="37"/>
      <c r="AB1101" s="37"/>
      <c r="AD1101" s="37">
        <v>946067</v>
      </c>
      <c r="AE1101" s="12">
        <v>0.06</v>
      </c>
      <c r="AF1101" s="37"/>
      <c r="AH1101" s="37"/>
      <c r="AN1101" s="37">
        <v>2155684</v>
      </c>
      <c r="AO1101" s="12">
        <v>0.14000000000000001</v>
      </c>
      <c r="AP1101" s="37"/>
      <c r="AR1101" s="37"/>
      <c r="AT1101" s="37"/>
      <c r="AV1101" s="37"/>
      <c r="AX1101" s="37"/>
      <c r="BB1101" s="12">
        <v>9361</v>
      </c>
      <c r="BI1101" s="12">
        <v>12800</v>
      </c>
      <c r="BJ1101" s="12">
        <v>8491</v>
      </c>
      <c r="BY1101" s="12">
        <v>0</v>
      </c>
      <c r="CB1101" s="12">
        <v>0</v>
      </c>
      <c r="CC1101" s="12">
        <v>0</v>
      </c>
      <c r="CG1101" s="12" t="s">
        <v>976</v>
      </c>
      <c r="CH1101" s="12">
        <v>36.509</v>
      </c>
      <c r="CI1101" s="12" t="s">
        <v>967</v>
      </c>
      <c r="CJ1101" s="12" t="s">
        <v>968</v>
      </c>
      <c r="CK1101" s="12" t="s">
        <v>932</v>
      </c>
      <c r="CL1101" s="37">
        <v>1501205149</v>
      </c>
      <c r="CN1101" s="12" t="s">
        <v>1513</v>
      </c>
      <c r="CS1101" s="12"/>
      <c r="CT1101" s="36" t="str">
        <f t="shared" si="17"/>
        <v>1bn - 50bn</v>
      </c>
      <c r="CU1101" s="36" t="str">
        <f>VLOOKUP(CK1101,Mapping!B:C,2,FALSE)</f>
        <v>US/CA</v>
      </c>
    </row>
    <row r="1102" spans="1:99" ht="16" customHeight="1" x14ac:dyDescent="0.35">
      <c r="A1102" s="12" t="s">
        <v>2218</v>
      </c>
      <c r="B1102" s="12" t="s">
        <v>925</v>
      </c>
      <c r="E1102" s="37">
        <v>5139101</v>
      </c>
      <c r="G1102" s="37" t="s">
        <v>1505</v>
      </c>
      <c r="I1102" s="37"/>
      <c r="K1102" s="37"/>
      <c r="M1102" s="37">
        <v>3949806</v>
      </c>
      <c r="N1102" s="12">
        <v>1.47</v>
      </c>
      <c r="O1102" s="37"/>
      <c r="R1102" s="37"/>
      <c r="T1102" s="37"/>
      <c r="V1102" s="37"/>
      <c r="X1102" s="37"/>
      <c r="Z1102" s="37"/>
      <c r="AB1102" s="37"/>
      <c r="AD1102" s="37"/>
      <c r="AF1102" s="37"/>
      <c r="AH1102" s="37"/>
      <c r="AN1102" s="37">
        <v>1189295</v>
      </c>
      <c r="AO1102" s="12">
        <v>0.44</v>
      </c>
      <c r="AP1102" s="37"/>
      <c r="AR1102" s="37"/>
      <c r="AT1102" s="37"/>
      <c r="AV1102" s="37"/>
      <c r="AX1102" s="37"/>
      <c r="BB1102" s="12">
        <v>29950</v>
      </c>
      <c r="BI1102" s="12">
        <v>7064</v>
      </c>
      <c r="BY1102" s="12">
        <v>0</v>
      </c>
      <c r="CC1102" s="12">
        <v>0</v>
      </c>
      <c r="CG1102" s="12" t="s">
        <v>940</v>
      </c>
      <c r="CH1102" s="12">
        <v>29.568000000000001</v>
      </c>
      <c r="CI1102" s="12"/>
      <c r="CJ1102" s="12"/>
      <c r="CK1102" s="12" t="s">
        <v>970</v>
      </c>
      <c r="CL1102" s="37">
        <v>269588509</v>
      </c>
      <c r="CN1102" s="12" t="s">
        <v>1506</v>
      </c>
      <c r="CS1102" s="12"/>
      <c r="CT1102" s="36" t="str">
        <f t="shared" si="17"/>
        <v>500mn</v>
      </c>
      <c r="CU1102" s="36" t="str">
        <f>VLOOKUP(CK1102,Mapping!B:C,2,FALSE)</f>
        <v>EU</v>
      </c>
    </row>
    <row r="1103" spans="1:99" ht="16" customHeight="1" x14ac:dyDescent="0.35">
      <c r="A1103" s="12" t="s">
        <v>2219</v>
      </c>
      <c r="B1103" s="12" t="s">
        <v>933</v>
      </c>
      <c r="E1103" s="37">
        <v>3649848</v>
      </c>
      <c r="G1103" s="37" t="s">
        <v>1505</v>
      </c>
      <c r="I1103" s="37"/>
      <c r="K1103" s="37">
        <v>1398052</v>
      </c>
      <c r="L1103" s="12">
        <v>0.23</v>
      </c>
      <c r="M1103" s="37">
        <v>253304</v>
      </c>
      <c r="N1103" s="12">
        <v>0.04</v>
      </c>
      <c r="O1103" s="37">
        <v>218446</v>
      </c>
      <c r="P1103" s="12">
        <v>0.04</v>
      </c>
      <c r="Q1103" s="12">
        <v>0</v>
      </c>
      <c r="R1103" s="37"/>
      <c r="T1103" s="37"/>
      <c r="V1103" s="37"/>
      <c r="X1103" s="37"/>
      <c r="Z1103" s="37">
        <v>0</v>
      </c>
      <c r="AA1103" s="12">
        <v>0</v>
      </c>
      <c r="AB1103" s="37">
        <v>1466466</v>
      </c>
      <c r="AC1103" s="12">
        <v>0.24</v>
      </c>
      <c r="AD1103" s="37">
        <v>103064</v>
      </c>
      <c r="AE1103" s="12">
        <v>0.02</v>
      </c>
      <c r="AF1103" s="37"/>
      <c r="AH1103" s="37">
        <v>0</v>
      </c>
      <c r="AI1103" s="12">
        <v>0</v>
      </c>
      <c r="AJ1103" s="12">
        <v>101510</v>
      </c>
      <c r="AL1103" s="12">
        <v>14384</v>
      </c>
      <c r="AN1103" s="37">
        <v>210516</v>
      </c>
      <c r="AO1103" s="12">
        <v>0.03</v>
      </c>
      <c r="AP1103" s="37">
        <v>0</v>
      </c>
      <c r="AQ1103" s="12">
        <v>0</v>
      </c>
      <c r="AR1103" s="37"/>
      <c r="AT1103" s="37"/>
      <c r="AV1103" s="37"/>
      <c r="AX1103" s="37"/>
      <c r="BB1103" s="12">
        <v>2019</v>
      </c>
      <c r="BC1103" s="12">
        <v>0</v>
      </c>
      <c r="BG1103" s="12">
        <v>22634</v>
      </c>
      <c r="BH1103" s="12">
        <v>0</v>
      </c>
      <c r="BI1103" s="12">
        <v>1250</v>
      </c>
      <c r="BJ1103" s="12">
        <v>925</v>
      </c>
      <c r="BQ1103" s="12">
        <v>0</v>
      </c>
      <c r="BR1103" s="12">
        <v>0</v>
      </c>
      <c r="BS1103" s="12">
        <v>0</v>
      </c>
      <c r="BU1103" s="12">
        <v>0</v>
      </c>
      <c r="BV1103" s="12">
        <v>0</v>
      </c>
      <c r="BY1103" s="12">
        <v>0</v>
      </c>
      <c r="CB1103" s="12">
        <v>0</v>
      </c>
      <c r="CC1103" s="12">
        <v>0</v>
      </c>
      <c r="CD1103" s="12">
        <v>0</v>
      </c>
      <c r="CG1103" s="12" t="s">
        <v>929</v>
      </c>
      <c r="CH1103" s="12">
        <v>82.87</v>
      </c>
      <c r="CI1103" s="12" t="s">
        <v>960</v>
      </c>
      <c r="CJ1103" s="12"/>
      <c r="CK1103" s="12" t="s">
        <v>961</v>
      </c>
      <c r="CL1103" s="37">
        <v>606438468</v>
      </c>
      <c r="CN1103" s="12" t="s">
        <v>1506</v>
      </c>
      <c r="CS1103" s="12"/>
      <c r="CT1103" s="36" t="str">
        <f t="shared" si="17"/>
        <v>500mn - 1bn</v>
      </c>
      <c r="CU1103" s="36" t="str">
        <f>VLOOKUP(CK1103,Mapping!B:C,2,FALSE)</f>
        <v>EU</v>
      </c>
    </row>
    <row r="1104" spans="1:99" ht="16" customHeight="1" x14ac:dyDescent="0.35">
      <c r="A1104" s="12" t="s">
        <v>2220</v>
      </c>
      <c r="B1104" s="12" t="s">
        <v>925</v>
      </c>
      <c r="E1104" s="37">
        <v>5049643</v>
      </c>
      <c r="G1104" s="37" t="s">
        <v>1505</v>
      </c>
      <c r="I1104" s="37"/>
      <c r="K1104" s="37"/>
      <c r="M1104" s="37"/>
      <c r="O1104" s="37"/>
      <c r="R1104" s="37"/>
      <c r="T1104" s="37">
        <v>1761040</v>
      </c>
      <c r="U1104" s="12">
        <v>0.98</v>
      </c>
      <c r="V1104" s="37"/>
      <c r="X1104" s="37"/>
      <c r="Z1104" s="37"/>
      <c r="AB1104" s="37"/>
      <c r="AD1104" s="37"/>
      <c r="AF1104" s="37"/>
      <c r="AH1104" s="37"/>
      <c r="AN1104" s="37">
        <v>2724077</v>
      </c>
      <c r="AO1104" s="12">
        <v>1.51</v>
      </c>
      <c r="AP1104" s="37">
        <v>564526</v>
      </c>
      <c r="AQ1104" s="12">
        <v>0.31</v>
      </c>
      <c r="AR1104" s="37"/>
      <c r="AT1104" s="37"/>
      <c r="AV1104" s="37"/>
      <c r="AX1104" s="37"/>
      <c r="BH1104" s="12">
        <v>2445</v>
      </c>
      <c r="BI1104" s="12">
        <v>16175</v>
      </c>
      <c r="BK1104" s="12">
        <v>15732</v>
      </c>
      <c r="BV1104" s="12">
        <v>0</v>
      </c>
      <c r="BY1104" s="12">
        <v>0</v>
      </c>
      <c r="CE1104" s="12">
        <v>0</v>
      </c>
      <c r="CG1104" s="12" t="s">
        <v>959</v>
      </c>
      <c r="CH1104" s="12">
        <v>77.180000000000007</v>
      </c>
      <c r="CI1104" s="12" t="s">
        <v>1020</v>
      </c>
      <c r="CJ1104" s="12" t="s">
        <v>1021</v>
      </c>
      <c r="CK1104" s="12" t="s">
        <v>932</v>
      </c>
      <c r="CL1104" s="37">
        <v>180269094</v>
      </c>
      <c r="CN1104" s="12" t="s">
        <v>1509</v>
      </c>
      <c r="CS1104" s="12"/>
      <c r="CT1104" s="36" t="str">
        <f t="shared" si="17"/>
        <v>500mn</v>
      </c>
      <c r="CU1104" s="36" t="str">
        <f>VLOOKUP(CK1104,Mapping!B:C,2,FALSE)</f>
        <v>US/CA</v>
      </c>
    </row>
    <row r="1105" spans="1:99" ht="16" customHeight="1" x14ac:dyDescent="0.35">
      <c r="A1105" s="12" t="s">
        <v>2221</v>
      </c>
      <c r="B1105" s="12" t="s">
        <v>925</v>
      </c>
      <c r="E1105" s="37">
        <v>20772195</v>
      </c>
      <c r="G1105" s="37" t="s">
        <v>1505</v>
      </c>
      <c r="I1105" s="37"/>
      <c r="K1105" s="37"/>
      <c r="M1105" s="37">
        <v>10194252</v>
      </c>
      <c r="N1105" s="12">
        <v>7.5</v>
      </c>
      <c r="O1105" s="37"/>
      <c r="Q1105" s="12">
        <v>0</v>
      </c>
      <c r="R1105" s="37"/>
      <c r="T1105" s="37"/>
      <c r="V1105" s="37"/>
      <c r="X1105" s="37"/>
      <c r="Z1105" s="37">
        <v>7982303</v>
      </c>
      <c r="AA1105" s="12">
        <v>5.87</v>
      </c>
      <c r="AB1105" s="37"/>
      <c r="AD1105" s="37">
        <v>2595640</v>
      </c>
      <c r="AE1105" s="12">
        <v>1.91</v>
      </c>
      <c r="AF1105" s="37"/>
      <c r="AH1105" s="37">
        <v>0</v>
      </c>
      <c r="AI1105" s="12">
        <v>0</v>
      </c>
      <c r="AN1105" s="37"/>
      <c r="AP1105" s="37"/>
      <c r="AR1105" s="37"/>
      <c r="AT1105" s="37"/>
      <c r="AV1105" s="37"/>
      <c r="AX1105" s="37"/>
      <c r="BB1105" s="12">
        <v>81255</v>
      </c>
      <c r="BC1105" s="12">
        <v>269946</v>
      </c>
      <c r="BJ1105" s="12">
        <v>23296</v>
      </c>
      <c r="BQ1105" s="12">
        <v>0</v>
      </c>
      <c r="CB1105" s="12">
        <v>0.01</v>
      </c>
      <c r="CC1105" s="12">
        <v>0</v>
      </c>
      <c r="CD1105" s="12">
        <v>0.02</v>
      </c>
      <c r="CG1105" s="12" t="s">
        <v>940</v>
      </c>
      <c r="CH1105" s="12">
        <v>31.388999999999999</v>
      </c>
      <c r="CI1105" s="12" t="s">
        <v>2222</v>
      </c>
      <c r="CJ1105" s="12" t="s">
        <v>946</v>
      </c>
      <c r="CK1105" s="12" t="s">
        <v>932</v>
      </c>
      <c r="CL1105" s="37">
        <v>135935373</v>
      </c>
      <c r="CN1105" s="12" t="s">
        <v>1509</v>
      </c>
      <c r="CS1105" s="12"/>
      <c r="CT1105" s="36" t="str">
        <f t="shared" si="17"/>
        <v>500mn</v>
      </c>
      <c r="CU1105" s="36" t="str">
        <f>VLOOKUP(CK1105,Mapping!B:C,2,FALSE)</f>
        <v>US/CA</v>
      </c>
    </row>
    <row r="1106" spans="1:99" ht="16" customHeight="1" x14ac:dyDescent="0.35">
      <c r="A1106" s="12" t="s">
        <v>2223</v>
      </c>
      <c r="B1106" s="12" t="s">
        <v>925</v>
      </c>
      <c r="E1106" s="37">
        <v>2209700</v>
      </c>
      <c r="G1106" s="37" t="s">
        <v>1505</v>
      </c>
      <c r="I1106" s="37"/>
      <c r="K1106" s="37"/>
      <c r="M1106" s="37">
        <v>871445</v>
      </c>
      <c r="N1106" s="12">
        <v>0.04</v>
      </c>
      <c r="O1106" s="37"/>
      <c r="Q1106" s="12">
        <v>1801</v>
      </c>
      <c r="R1106" s="37"/>
      <c r="T1106" s="37">
        <v>383171</v>
      </c>
      <c r="U1106" s="12">
        <v>0.02</v>
      </c>
      <c r="V1106" s="37"/>
      <c r="X1106" s="37"/>
      <c r="Z1106" s="37"/>
      <c r="AB1106" s="37"/>
      <c r="AD1106" s="37">
        <v>0</v>
      </c>
      <c r="AE1106" s="12">
        <v>0</v>
      </c>
      <c r="AF1106" s="37"/>
      <c r="AH1106" s="37">
        <v>227430</v>
      </c>
      <c r="AI1106" s="12">
        <v>0.01</v>
      </c>
      <c r="AN1106" s="37">
        <v>421032</v>
      </c>
      <c r="AO1106" s="12">
        <v>0.02</v>
      </c>
      <c r="AP1106" s="37">
        <v>306622</v>
      </c>
      <c r="AQ1106" s="12">
        <v>0.01</v>
      </c>
      <c r="AR1106" s="37"/>
      <c r="AT1106" s="37"/>
      <c r="AV1106" s="37"/>
      <c r="AX1106" s="37"/>
      <c r="BB1106" s="12">
        <v>6946</v>
      </c>
      <c r="BH1106" s="12">
        <v>1328</v>
      </c>
      <c r="BI1106" s="12">
        <v>2500</v>
      </c>
      <c r="BJ1106" s="12">
        <v>0</v>
      </c>
      <c r="BK1106" s="12">
        <v>3423</v>
      </c>
      <c r="BQ1106" s="12">
        <v>0</v>
      </c>
      <c r="BV1106" s="12">
        <v>0</v>
      </c>
      <c r="BY1106" s="12">
        <v>0</v>
      </c>
      <c r="CB1106" s="12">
        <v>0</v>
      </c>
      <c r="CC1106" s="12">
        <v>0</v>
      </c>
      <c r="CE1106" s="12">
        <v>0</v>
      </c>
      <c r="CG1106" s="12" t="s">
        <v>998</v>
      </c>
      <c r="CH1106" s="12">
        <v>48.835000000000001</v>
      </c>
      <c r="CI1106" s="12" t="s">
        <v>2224</v>
      </c>
      <c r="CJ1106" s="12" t="s">
        <v>975</v>
      </c>
      <c r="CK1106" s="12" t="s">
        <v>932</v>
      </c>
      <c r="CL1106" s="37">
        <v>2236522148</v>
      </c>
      <c r="CN1106" s="12" t="s">
        <v>998</v>
      </c>
      <c r="CS1106" s="12"/>
      <c r="CT1106" s="36" t="str">
        <f t="shared" si="17"/>
        <v>1bn - 50bn</v>
      </c>
      <c r="CU1106" s="36" t="str">
        <f>VLOOKUP(CK1106,Mapping!B:C,2,FALSE)</f>
        <v>US/CA</v>
      </c>
    </row>
    <row r="1107" spans="1:99" ht="16" customHeight="1" x14ac:dyDescent="0.35">
      <c r="A1107" s="12" t="s">
        <v>2225</v>
      </c>
      <c r="B1107" s="12" t="s">
        <v>925</v>
      </c>
      <c r="E1107" s="37">
        <v>0</v>
      </c>
      <c r="G1107" s="37" t="s">
        <v>1505</v>
      </c>
      <c r="I1107" s="37"/>
      <c r="K1107" s="37"/>
      <c r="M1107" s="37"/>
      <c r="O1107" s="37"/>
      <c r="Q1107" s="12">
        <v>0</v>
      </c>
      <c r="R1107" s="37"/>
      <c r="T1107" s="37"/>
      <c r="V1107" s="37"/>
      <c r="X1107" s="37"/>
      <c r="Z1107" s="37"/>
      <c r="AB1107" s="37"/>
      <c r="AD1107" s="37"/>
      <c r="AF1107" s="37"/>
      <c r="AH1107" s="37">
        <v>0</v>
      </c>
      <c r="AI1107" s="12">
        <v>0</v>
      </c>
      <c r="AN1107" s="37"/>
      <c r="AP1107" s="37"/>
      <c r="AR1107" s="37"/>
      <c r="AT1107" s="37"/>
      <c r="AV1107" s="37"/>
      <c r="AX1107" s="37"/>
      <c r="BQ1107" s="12">
        <v>0</v>
      </c>
      <c r="CG1107" s="12" t="s">
        <v>929</v>
      </c>
      <c r="CH1107" s="12">
        <v>44.033000000000001</v>
      </c>
      <c r="CI1107" s="12" t="s">
        <v>1549</v>
      </c>
      <c r="CJ1107" s="12" t="s">
        <v>966</v>
      </c>
      <c r="CK1107" s="12" t="s">
        <v>932</v>
      </c>
      <c r="CL1107" s="37">
        <v>271804569</v>
      </c>
      <c r="CN1107" s="12" t="s">
        <v>1509</v>
      </c>
      <c r="CS1107" s="12"/>
      <c r="CT1107" s="36" t="str">
        <f t="shared" si="17"/>
        <v>500mn</v>
      </c>
      <c r="CU1107" s="36" t="str">
        <f>VLOOKUP(CK1107,Mapping!B:C,2,FALSE)</f>
        <v>US/CA</v>
      </c>
    </row>
    <row r="1108" spans="1:99" ht="16" customHeight="1" x14ac:dyDescent="0.35">
      <c r="A1108" s="12" t="s">
        <v>2226</v>
      </c>
      <c r="B1108" s="12" t="s">
        <v>925</v>
      </c>
      <c r="E1108" s="37">
        <v>980611</v>
      </c>
      <c r="G1108" s="37" t="s">
        <v>1505</v>
      </c>
      <c r="I1108" s="37"/>
      <c r="K1108" s="37"/>
      <c r="M1108" s="37">
        <v>980611</v>
      </c>
      <c r="N1108" s="12">
        <v>1.42</v>
      </c>
      <c r="O1108" s="37"/>
      <c r="R1108" s="37"/>
      <c r="T1108" s="37"/>
      <c r="V1108" s="37"/>
      <c r="X1108" s="37"/>
      <c r="Z1108" s="37"/>
      <c r="AB1108" s="37"/>
      <c r="AD1108" s="37"/>
      <c r="AF1108" s="37"/>
      <c r="AH1108" s="37"/>
      <c r="AN1108" s="37"/>
      <c r="AP1108" s="37"/>
      <c r="AR1108" s="37"/>
      <c r="AT1108" s="37"/>
      <c r="AV1108" s="37"/>
      <c r="AX1108" s="37"/>
      <c r="BB1108" s="12">
        <v>7410</v>
      </c>
      <c r="CC1108" s="12">
        <v>0</v>
      </c>
      <c r="CG1108" s="12" t="s">
        <v>929</v>
      </c>
      <c r="CH1108" s="12">
        <v>52.569000000000003</v>
      </c>
      <c r="CI1108" s="12" t="s">
        <v>1744</v>
      </c>
      <c r="CJ1108" s="12"/>
      <c r="CK1108" s="12" t="s">
        <v>1010</v>
      </c>
      <c r="CL1108" s="37">
        <v>69927594</v>
      </c>
      <c r="CN1108" s="12" t="s">
        <v>1506</v>
      </c>
      <c r="CS1108" s="12"/>
      <c r="CT1108" s="36" t="str">
        <f t="shared" si="17"/>
        <v>500mn</v>
      </c>
      <c r="CU1108" s="36" t="str">
        <f>VLOOKUP(CK1108,Mapping!B:C,2,FALSE)</f>
        <v>Africa</v>
      </c>
    </row>
    <row r="1109" spans="1:99" ht="16" customHeight="1" x14ac:dyDescent="0.35">
      <c r="A1109" s="12" t="s">
        <v>2227</v>
      </c>
      <c r="B1109" s="12" t="s">
        <v>925</v>
      </c>
      <c r="E1109" s="37">
        <v>1301389</v>
      </c>
      <c r="G1109" s="37" t="s">
        <v>1505</v>
      </c>
      <c r="I1109" s="37"/>
      <c r="K1109" s="37"/>
      <c r="M1109" s="37"/>
      <c r="O1109" s="37"/>
      <c r="R1109" s="37"/>
      <c r="T1109" s="37"/>
      <c r="V1109" s="37"/>
      <c r="X1109" s="37"/>
      <c r="Z1109" s="37"/>
      <c r="AB1109" s="37"/>
      <c r="AD1109" s="37"/>
      <c r="AF1109" s="37"/>
      <c r="AH1109" s="37"/>
      <c r="AN1109" s="37">
        <v>239988</v>
      </c>
      <c r="AO1109" s="12">
        <v>0.05</v>
      </c>
      <c r="AP1109" s="37">
        <v>1061401</v>
      </c>
      <c r="AQ1109" s="12">
        <v>0.21</v>
      </c>
      <c r="AR1109" s="37"/>
      <c r="AT1109" s="37"/>
      <c r="AV1109" s="37"/>
      <c r="AX1109" s="37"/>
      <c r="BH1109" s="12">
        <v>4597</v>
      </c>
      <c r="BI1109" s="12">
        <v>1425</v>
      </c>
      <c r="BV1109" s="12">
        <v>0</v>
      </c>
      <c r="BY1109" s="12">
        <v>0</v>
      </c>
      <c r="CG1109" s="12" t="s">
        <v>929</v>
      </c>
      <c r="CH1109" s="12">
        <v>20.024000000000001</v>
      </c>
      <c r="CI1109" s="12" t="s">
        <v>1230</v>
      </c>
      <c r="CJ1109" s="12" t="s">
        <v>993</v>
      </c>
      <c r="CK1109" s="12" t="s">
        <v>932</v>
      </c>
      <c r="CL1109" s="37">
        <v>501279079</v>
      </c>
      <c r="CN1109" s="12" t="s">
        <v>1509</v>
      </c>
      <c r="CS1109" s="12"/>
      <c r="CT1109" s="36" t="str">
        <f t="shared" si="17"/>
        <v>500mn - 1bn</v>
      </c>
      <c r="CU1109" s="36" t="str">
        <f>VLOOKUP(CK1109,Mapping!B:C,2,FALSE)</f>
        <v>US/CA</v>
      </c>
    </row>
    <row r="1110" spans="1:99" ht="16" customHeight="1" x14ac:dyDescent="0.35">
      <c r="A1110" s="12" t="s">
        <v>2228</v>
      </c>
      <c r="B1110" s="12" t="s">
        <v>925</v>
      </c>
      <c r="E1110" s="37">
        <v>10214652</v>
      </c>
      <c r="G1110" s="37" t="s">
        <v>1505</v>
      </c>
      <c r="I1110" s="37"/>
      <c r="K1110" s="37"/>
      <c r="M1110" s="37">
        <v>1225619</v>
      </c>
      <c r="N1110" s="12">
        <v>0.18</v>
      </c>
      <c r="O1110" s="37"/>
      <c r="R1110" s="37"/>
      <c r="T1110" s="37"/>
      <c r="V1110" s="37"/>
      <c r="X1110" s="37"/>
      <c r="Z1110" s="37"/>
      <c r="AB1110" s="37"/>
      <c r="AD1110" s="37"/>
      <c r="AF1110" s="37"/>
      <c r="AH1110" s="37"/>
      <c r="AN1110" s="37">
        <v>8989033</v>
      </c>
      <c r="AO1110" s="12">
        <v>1.29</v>
      </c>
      <c r="AP1110" s="37"/>
      <c r="AR1110" s="37"/>
      <c r="AT1110" s="37"/>
      <c r="AV1110" s="37"/>
      <c r="AX1110" s="37"/>
      <c r="BB1110" s="12">
        <v>9769</v>
      </c>
      <c r="BI1110" s="12">
        <v>53375</v>
      </c>
      <c r="BY1110" s="12">
        <v>0.01</v>
      </c>
      <c r="CC1110" s="12">
        <v>0</v>
      </c>
      <c r="CG1110" s="12" t="s">
        <v>929</v>
      </c>
      <c r="CH1110" s="12">
        <v>5.5129999999999999</v>
      </c>
      <c r="CI1110" s="12" t="s">
        <v>2229</v>
      </c>
      <c r="CJ1110" s="12" t="s">
        <v>1698</v>
      </c>
      <c r="CK1110" s="12" t="s">
        <v>932</v>
      </c>
      <c r="CL1110" s="37">
        <v>697118385</v>
      </c>
      <c r="CN1110" s="12" t="s">
        <v>1506</v>
      </c>
      <c r="CS1110" s="12"/>
      <c r="CT1110" s="36" t="str">
        <f t="shared" si="17"/>
        <v>500mn - 1bn</v>
      </c>
      <c r="CU1110" s="36" t="str">
        <f>VLOOKUP(CK1110,Mapping!B:C,2,FALSE)</f>
        <v>US/CA</v>
      </c>
    </row>
    <row r="1111" spans="1:99" ht="16" customHeight="1" x14ac:dyDescent="0.35">
      <c r="A1111" s="12" t="s">
        <v>2230</v>
      </c>
      <c r="B1111" s="12" t="s">
        <v>925</v>
      </c>
      <c r="E1111" s="37">
        <v>299724</v>
      </c>
      <c r="G1111" s="37" t="s">
        <v>1505</v>
      </c>
      <c r="I1111" s="37"/>
      <c r="K1111" s="37"/>
      <c r="M1111" s="37">
        <v>299724</v>
      </c>
      <c r="N1111" s="12">
        <v>0.1</v>
      </c>
      <c r="O1111" s="37"/>
      <c r="R1111" s="37"/>
      <c r="T1111" s="37"/>
      <c r="V1111" s="37"/>
      <c r="X1111" s="37"/>
      <c r="Z1111" s="37">
        <v>0</v>
      </c>
      <c r="AA1111" s="12">
        <v>0</v>
      </c>
      <c r="AB1111" s="37"/>
      <c r="AD1111" s="37"/>
      <c r="AF1111" s="37"/>
      <c r="AH1111" s="37"/>
      <c r="AN1111" s="37"/>
      <c r="AP1111" s="37"/>
      <c r="AR1111" s="37"/>
      <c r="AT1111" s="37"/>
      <c r="AV1111" s="37"/>
      <c r="AX1111" s="37"/>
      <c r="BB1111" s="12">
        <v>2389</v>
      </c>
      <c r="BC1111" s="12">
        <v>0</v>
      </c>
      <c r="CC1111" s="12">
        <v>0</v>
      </c>
      <c r="CD1111" s="12">
        <v>0</v>
      </c>
      <c r="CG1111" s="12" t="s">
        <v>934</v>
      </c>
      <c r="CH1111" s="12">
        <v>57.124000000000002</v>
      </c>
      <c r="CI1111" s="12" t="s">
        <v>2231</v>
      </c>
      <c r="CJ1111" s="12" t="s">
        <v>1082</v>
      </c>
      <c r="CK1111" s="12" t="s">
        <v>932</v>
      </c>
      <c r="CL1111" s="37">
        <v>286469670</v>
      </c>
      <c r="CN1111" s="12" t="s">
        <v>1509</v>
      </c>
      <c r="CS1111" s="12"/>
      <c r="CT1111" s="36" t="str">
        <f t="shared" si="17"/>
        <v>500mn</v>
      </c>
      <c r="CU1111" s="36" t="str">
        <f>VLOOKUP(CK1111,Mapping!B:C,2,FALSE)</f>
        <v>US/CA</v>
      </c>
    </row>
    <row r="1112" spans="1:99" ht="16" customHeight="1" x14ac:dyDescent="0.35">
      <c r="A1112" s="12" t="s">
        <v>2232</v>
      </c>
      <c r="B1112" s="12" t="s">
        <v>925</v>
      </c>
      <c r="E1112" s="37">
        <v>290444</v>
      </c>
      <c r="G1112" s="37" t="s">
        <v>1505</v>
      </c>
      <c r="I1112" s="37"/>
      <c r="K1112" s="37"/>
      <c r="M1112" s="37"/>
      <c r="O1112" s="37"/>
      <c r="Q1112" s="12">
        <v>2300</v>
      </c>
      <c r="R1112" s="37"/>
      <c r="T1112" s="37"/>
      <c r="V1112" s="37"/>
      <c r="X1112" s="37"/>
      <c r="Z1112" s="37"/>
      <c r="AB1112" s="37"/>
      <c r="AD1112" s="37"/>
      <c r="AF1112" s="37"/>
      <c r="AH1112" s="37">
        <v>290444</v>
      </c>
      <c r="AI1112" s="12">
        <v>0.31</v>
      </c>
      <c r="AN1112" s="37"/>
      <c r="AP1112" s="37"/>
      <c r="AR1112" s="37"/>
      <c r="AT1112" s="37"/>
      <c r="AV1112" s="37"/>
      <c r="AX1112" s="37"/>
      <c r="BQ1112" s="12">
        <v>0</v>
      </c>
      <c r="CG1112" s="12"/>
      <c r="CI1112" s="12" t="s">
        <v>2233</v>
      </c>
      <c r="CJ1112" s="12" t="s">
        <v>936</v>
      </c>
      <c r="CK1112" s="12" t="s">
        <v>932</v>
      </c>
      <c r="CL1112" s="37">
        <v>93626882</v>
      </c>
      <c r="CN1112" s="12" t="s">
        <v>1509</v>
      </c>
      <c r="CS1112" s="12"/>
      <c r="CT1112" s="36" t="str">
        <f t="shared" si="17"/>
        <v>500mn</v>
      </c>
      <c r="CU1112" s="36" t="str">
        <f>VLOOKUP(CK1112,Mapping!B:C,2,FALSE)</f>
        <v>US/CA</v>
      </c>
    </row>
    <row r="1113" spans="1:99" ht="16" customHeight="1" x14ac:dyDescent="0.35">
      <c r="A1113" s="12" t="s">
        <v>2234</v>
      </c>
      <c r="B1113" s="12" t="s">
        <v>933</v>
      </c>
      <c r="E1113" s="37">
        <v>9471</v>
      </c>
      <c r="G1113" s="37" t="s">
        <v>1505</v>
      </c>
      <c r="I1113" s="37"/>
      <c r="K1113" s="37"/>
      <c r="M1113" s="37"/>
      <c r="O1113" s="37"/>
      <c r="Q1113" s="12">
        <v>75</v>
      </c>
      <c r="R1113" s="37"/>
      <c r="T1113" s="37"/>
      <c r="V1113" s="37"/>
      <c r="X1113" s="37"/>
      <c r="Z1113" s="37"/>
      <c r="AB1113" s="37"/>
      <c r="AD1113" s="37"/>
      <c r="AF1113" s="37"/>
      <c r="AH1113" s="37">
        <v>9471</v>
      </c>
      <c r="AI1113" s="12">
        <v>0</v>
      </c>
      <c r="AN1113" s="37"/>
      <c r="AP1113" s="37"/>
      <c r="AR1113" s="37"/>
      <c r="AT1113" s="37"/>
      <c r="AV1113" s="37"/>
      <c r="AX1113" s="37"/>
      <c r="BQ1113" s="12">
        <v>0</v>
      </c>
      <c r="CG1113" s="12" t="s">
        <v>940</v>
      </c>
      <c r="CH1113" s="12">
        <v>23.942</v>
      </c>
      <c r="CI1113" s="12" t="s">
        <v>1655</v>
      </c>
      <c r="CJ1113" s="12" t="s">
        <v>1656</v>
      </c>
      <c r="CK1113" s="12" t="s">
        <v>932</v>
      </c>
      <c r="CL1113" s="37">
        <v>1451333418</v>
      </c>
      <c r="CN1113" s="12" t="s">
        <v>1509</v>
      </c>
      <c r="CS1113" s="12"/>
      <c r="CT1113" s="36" t="str">
        <f t="shared" si="17"/>
        <v>1bn - 50bn</v>
      </c>
      <c r="CU1113" s="36" t="str">
        <f>VLOOKUP(CK1113,Mapping!B:C,2,FALSE)</f>
        <v>US/CA</v>
      </c>
    </row>
    <row r="1114" spans="1:99" ht="16" customHeight="1" x14ac:dyDescent="0.35">
      <c r="A1114" s="12" t="s">
        <v>2235</v>
      </c>
      <c r="B1114" s="12" t="s">
        <v>925</v>
      </c>
      <c r="E1114" s="37">
        <v>1503084</v>
      </c>
      <c r="G1114" s="37" t="s">
        <v>1505</v>
      </c>
      <c r="I1114" s="37"/>
      <c r="K1114" s="37"/>
      <c r="M1114" s="37"/>
      <c r="O1114" s="37"/>
      <c r="R1114" s="37"/>
      <c r="T1114" s="37"/>
      <c r="V1114" s="37"/>
      <c r="X1114" s="37"/>
      <c r="Z1114" s="37"/>
      <c r="AB1114" s="37"/>
      <c r="AD1114" s="37"/>
      <c r="AF1114" s="37"/>
      <c r="AH1114" s="37"/>
      <c r="AN1114" s="37">
        <v>1503084</v>
      </c>
      <c r="AO1114" s="12">
        <v>0.04</v>
      </c>
      <c r="AP1114" s="37"/>
      <c r="AR1114" s="37"/>
      <c r="AT1114" s="37"/>
      <c r="AV1114" s="37"/>
      <c r="AX1114" s="37"/>
      <c r="BI1114" s="12">
        <v>8925</v>
      </c>
      <c r="BY1114" s="12">
        <v>0</v>
      </c>
      <c r="CG1114" s="12" t="s">
        <v>934</v>
      </c>
      <c r="CH1114" s="12">
        <v>20.515999999999998</v>
      </c>
      <c r="CI1114" s="12" t="s">
        <v>2236</v>
      </c>
      <c r="CJ1114" s="12" t="s">
        <v>975</v>
      </c>
      <c r="CK1114" s="12" t="s">
        <v>932</v>
      </c>
      <c r="CL1114" s="37">
        <v>3642294165</v>
      </c>
      <c r="CN1114" s="12" t="s">
        <v>1509</v>
      </c>
      <c r="CS1114" s="12"/>
      <c r="CT1114" s="36" t="str">
        <f t="shared" si="17"/>
        <v>1bn - 50bn</v>
      </c>
      <c r="CU1114" s="36" t="str">
        <f>VLOOKUP(CK1114,Mapping!B:C,2,FALSE)</f>
        <v>US/CA</v>
      </c>
    </row>
    <row r="1115" spans="1:99" ht="16" customHeight="1" x14ac:dyDescent="0.35">
      <c r="A1115" s="12" t="s">
        <v>2237</v>
      </c>
      <c r="B1115" s="12" t="s">
        <v>925</v>
      </c>
      <c r="E1115" s="37">
        <v>270492</v>
      </c>
      <c r="G1115" s="37" t="s">
        <v>1505</v>
      </c>
      <c r="I1115" s="37"/>
      <c r="K1115" s="37"/>
      <c r="M1115" s="37">
        <v>270492</v>
      </c>
      <c r="N1115" s="12">
        <v>0.19</v>
      </c>
      <c r="O1115" s="37"/>
      <c r="R1115" s="37"/>
      <c r="T1115" s="37"/>
      <c r="V1115" s="37"/>
      <c r="X1115" s="37"/>
      <c r="Z1115" s="37"/>
      <c r="AB1115" s="37"/>
      <c r="AD1115" s="37"/>
      <c r="AF1115" s="37"/>
      <c r="AH1115" s="37"/>
      <c r="AN1115" s="37"/>
      <c r="AP1115" s="37"/>
      <c r="AR1115" s="37"/>
      <c r="AT1115" s="37"/>
      <c r="AV1115" s="37"/>
      <c r="AX1115" s="37"/>
      <c r="BB1115" s="12">
        <v>2156</v>
      </c>
      <c r="CC1115" s="12">
        <v>0</v>
      </c>
      <c r="CG1115" s="12" t="s">
        <v>934</v>
      </c>
      <c r="CH1115" s="12">
        <v>8.66</v>
      </c>
      <c r="CI1115" s="12" t="s">
        <v>2238</v>
      </c>
      <c r="CJ1115" s="12" t="s">
        <v>1214</v>
      </c>
      <c r="CK1115" s="12" t="s">
        <v>932</v>
      </c>
      <c r="CL1115" s="37">
        <v>142214529</v>
      </c>
      <c r="CN1115" s="12" t="s">
        <v>1509</v>
      </c>
      <c r="CS1115" s="12"/>
      <c r="CT1115" s="36" t="str">
        <f t="shared" si="17"/>
        <v>500mn</v>
      </c>
      <c r="CU1115" s="36" t="str">
        <f>VLOOKUP(CK1115,Mapping!B:C,2,FALSE)</f>
        <v>US/CA</v>
      </c>
    </row>
    <row r="1116" spans="1:99" ht="16" customHeight="1" x14ac:dyDescent="0.35">
      <c r="A1116" s="12" t="s">
        <v>2239</v>
      </c>
      <c r="B1116" s="12" t="s">
        <v>925</v>
      </c>
      <c r="E1116" s="37">
        <v>8862751</v>
      </c>
      <c r="G1116" s="37" t="s">
        <v>1505</v>
      </c>
      <c r="I1116" s="37"/>
      <c r="K1116" s="37">
        <v>3588610</v>
      </c>
      <c r="L1116" s="12">
        <v>0.74</v>
      </c>
      <c r="M1116" s="37">
        <v>2096022</v>
      </c>
      <c r="N1116" s="12">
        <v>0.43</v>
      </c>
      <c r="O1116" s="37"/>
      <c r="Q1116" s="12">
        <v>614</v>
      </c>
      <c r="R1116" s="37">
        <v>345835</v>
      </c>
      <c r="S1116" s="12">
        <v>7.0000000000000007E-2</v>
      </c>
      <c r="T1116" s="37">
        <v>689706</v>
      </c>
      <c r="U1116" s="12">
        <v>0.14000000000000001</v>
      </c>
      <c r="V1116" s="37"/>
      <c r="X1116" s="37">
        <v>1194294</v>
      </c>
      <c r="Y1116" s="12">
        <v>0.25</v>
      </c>
      <c r="Z1116" s="37">
        <v>402904</v>
      </c>
      <c r="AA1116" s="12">
        <v>0.08</v>
      </c>
      <c r="AB1116" s="37">
        <v>211140</v>
      </c>
      <c r="AC1116" s="12">
        <v>0.04</v>
      </c>
      <c r="AD1116" s="37"/>
      <c r="AF1116" s="37"/>
      <c r="AH1116" s="37">
        <v>86181</v>
      </c>
      <c r="AI1116" s="12">
        <v>0.02</v>
      </c>
      <c r="AJ1116" s="12">
        <v>13950</v>
      </c>
      <c r="AM1116" s="12">
        <v>76000</v>
      </c>
      <c r="AN1116" s="37">
        <v>44279</v>
      </c>
      <c r="AO1116" s="12">
        <v>0.01</v>
      </c>
      <c r="AP1116" s="37">
        <v>30798</v>
      </c>
      <c r="AQ1116" s="12">
        <v>0.01</v>
      </c>
      <c r="AR1116" s="37"/>
      <c r="AT1116" s="37"/>
      <c r="AV1116" s="37"/>
      <c r="AX1116" s="37">
        <v>172982</v>
      </c>
      <c r="AY1116" s="12">
        <v>0.04</v>
      </c>
      <c r="AZ1116" s="12">
        <v>32100</v>
      </c>
      <c r="BA1116" s="12">
        <v>12088</v>
      </c>
      <c r="BB1116" s="12">
        <v>15266</v>
      </c>
      <c r="BC1116" s="12">
        <v>13197</v>
      </c>
      <c r="BG1116" s="12">
        <v>60500</v>
      </c>
      <c r="BH1116" s="12">
        <v>124</v>
      </c>
      <c r="BI1116" s="12">
        <v>263</v>
      </c>
      <c r="BK1116" s="12">
        <v>5935</v>
      </c>
      <c r="BQ1116" s="12">
        <v>0</v>
      </c>
      <c r="BR1116" s="12">
        <v>0</v>
      </c>
      <c r="BS1116" s="12">
        <v>0</v>
      </c>
      <c r="BV1116" s="12">
        <v>0</v>
      </c>
      <c r="BW1116" s="12">
        <v>0</v>
      </c>
      <c r="BX1116" s="12">
        <v>0</v>
      </c>
      <c r="BY1116" s="12">
        <v>0</v>
      </c>
      <c r="BZ1116" s="12">
        <v>0</v>
      </c>
      <c r="CC1116" s="12">
        <v>0</v>
      </c>
      <c r="CD1116" s="12">
        <v>0</v>
      </c>
      <c r="CE1116" s="12">
        <v>0</v>
      </c>
      <c r="CG1116" s="12" t="s">
        <v>934</v>
      </c>
      <c r="CH1116" s="12">
        <v>69.843999999999994</v>
      </c>
      <c r="CI1116" s="12" t="s">
        <v>930</v>
      </c>
      <c r="CJ1116" s="12" t="s">
        <v>931</v>
      </c>
      <c r="CK1116" s="12" t="s">
        <v>932</v>
      </c>
      <c r="CL1116" s="37">
        <v>483198122</v>
      </c>
      <c r="CN1116" s="12" t="s">
        <v>1506</v>
      </c>
      <c r="CS1116" s="12"/>
      <c r="CT1116" s="36" t="str">
        <f t="shared" si="17"/>
        <v>500mn</v>
      </c>
      <c r="CU1116" s="36" t="str">
        <f>VLOOKUP(CK1116,Mapping!B:C,2,FALSE)</f>
        <v>US/CA</v>
      </c>
    </row>
    <row r="1117" spans="1:99" ht="16" customHeight="1" x14ac:dyDescent="0.35">
      <c r="A1117" s="12" t="s">
        <v>2240</v>
      </c>
      <c r="B1117" s="12" t="s">
        <v>933</v>
      </c>
      <c r="E1117" s="37">
        <v>14442297</v>
      </c>
      <c r="G1117" s="37" t="s">
        <v>1505</v>
      </c>
      <c r="I1117" s="37"/>
      <c r="K1117" s="37"/>
      <c r="M1117" s="37"/>
      <c r="O1117" s="37"/>
      <c r="Q1117" s="12">
        <v>28209</v>
      </c>
      <c r="R1117" s="37"/>
      <c r="T1117" s="37"/>
      <c r="V1117" s="37"/>
      <c r="X1117" s="37"/>
      <c r="Z1117" s="37"/>
      <c r="AB1117" s="37"/>
      <c r="AD1117" s="37"/>
      <c r="AF1117" s="37"/>
      <c r="AH1117" s="37">
        <v>3562233</v>
      </c>
      <c r="AI1117" s="12">
        <v>0.02</v>
      </c>
      <c r="AN1117" s="37">
        <v>8795358</v>
      </c>
      <c r="AO1117" s="12">
        <v>0.06</v>
      </c>
      <c r="AP1117" s="37">
        <v>2084706</v>
      </c>
      <c r="AQ1117" s="12">
        <v>0.01</v>
      </c>
      <c r="AR1117" s="37"/>
      <c r="AT1117" s="37"/>
      <c r="AV1117" s="37"/>
      <c r="AX1117" s="37"/>
      <c r="BH1117" s="12">
        <v>9029</v>
      </c>
      <c r="BI1117" s="12">
        <v>52225</v>
      </c>
      <c r="BQ1117" s="12">
        <v>0.01</v>
      </c>
      <c r="BV1117" s="12">
        <v>0.01</v>
      </c>
      <c r="BY1117" s="12">
        <v>0.01</v>
      </c>
      <c r="CG1117" s="12" t="s">
        <v>929</v>
      </c>
      <c r="CH1117" s="12">
        <v>20.449000000000002</v>
      </c>
      <c r="CI1117" s="12" t="s">
        <v>1026</v>
      </c>
      <c r="CJ1117" s="12"/>
      <c r="CK1117" s="12" t="s">
        <v>1027</v>
      </c>
      <c r="CL1117" s="37">
        <v>15433973722</v>
      </c>
      <c r="CN1117" s="12" t="s">
        <v>1506</v>
      </c>
      <c r="CS1117" s="12"/>
      <c r="CT1117" s="36" t="str">
        <f t="shared" si="17"/>
        <v>1bn - 50bn</v>
      </c>
      <c r="CU1117" s="36" t="str">
        <f>VLOOKUP(CK1117,Mapping!B:C,2,FALSE)</f>
        <v>EU</v>
      </c>
    </row>
    <row r="1118" spans="1:99" ht="16" customHeight="1" x14ac:dyDescent="0.35">
      <c r="A1118" s="12" t="s">
        <v>2241</v>
      </c>
      <c r="B1118" s="12" t="s">
        <v>925</v>
      </c>
      <c r="E1118" s="37">
        <v>102</v>
      </c>
      <c r="G1118" s="37" t="s">
        <v>1505</v>
      </c>
      <c r="I1118" s="37"/>
      <c r="K1118" s="37"/>
      <c r="M1118" s="37"/>
      <c r="O1118" s="37"/>
      <c r="R1118" s="37"/>
      <c r="T1118" s="37"/>
      <c r="V1118" s="37"/>
      <c r="X1118" s="37">
        <v>102</v>
      </c>
      <c r="Y1118" s="12">
        <v>0</v>
      </c>
      <c r="Z1118" s="37"/>
      <c r="AB1118" s="37"/>
      <c r="AD1118" s="37"/>
      <c r="AF1118" s="37"/>
      <c r="AH1118" s="37"/>
      <c r="AN1118" s="37"/>
      <c r="AP1118" s="37"/>
      <c r="AR1118" s="37"/>
      <c r="AT1118" s="37"/>
      <c r="AV1118" s="37"/>
      <c r="AX1118" s="37"/>
      <c r="BA1118" s="12">
        <v>1</v>
      </c>
      <c r="BZ1118" s="12">
        <v>0</v>
      </c>
      <c r="CG1118" s="12"/>
      <c r="CH1118" s="12">
        <v>21.574999999999999</v>
      </c>
      <c r="CI1118" s="12" t="s">
        <v>950</v>
      </c>
      <c r="CJ1118" s="12"/>
      <c r="CK1118" s="12" t="s">
        <v>951</v>
      </c>
      <c r="CL1118" s="37">
        <v>789508292</v>
      </c>
      <c r="CN1118" s="12" t="s">
        <v>1509</v>
      </c>
      <c r="CS1118" s="12"/>
      <c r="CT1118" s="36" t="str">
        <f t="shared" si="17"/>
        <v>500mn - 1bn</v>
      </c>
      <c r="CU1118" s="36" t="str">
        <f>VLOOKUP(CK1118,Mapping!B:C,2,FALSE)</f>
        <v>HK</v>
      </c>
    </row>
    <row r="1119" spans="1:99" ht="16" customHeight="1" x14ac:dyDescent="0.35">
      <c r="A1119" s="12" t="s">
        <v>2242</v>
      </c>
      <c r="B1119" s="12" t="s">
        <v>925</v>
      </c>
      <c r="E1119" s="37">
        <v>1710404</v>
      </c>
      <c r="G1119" s="37" t="s">
        <v>1505</v>
      </c>
      <c r="I1119" s="37"/>
      <c r="K1119" s="37"/>
      <c r="M1119" s="37">
        <v>175268</v>
      </c>
      <c r="N1119" s="12">
        <v>0.06</v>
      </c>
      <c r="O1119" s="37"/>
      <c r="Q1119" s="12">
        <v>211</v>
      </c>
      <c r="R1119" s="37"/>
      <c r="T1119" s="37"/>
      <c r="V1119" s="37"/>
      <c r="X1119" s="37"/>
      <c r="Z1119" s="37">
        <v>177</v>
      </c>
      <c r="AA1119" s="12">
        <v>0</v>
      </c>
      <c r="AB1119" s="37"/>
      <c r="AD1119" s="37">
        <v>557</v>
      </c>
      <c r="AE1119" s="12">
        <v>0</v>
      </c>
      <c r="AF1119" s="37"/>
      <c r="AH1119" s="37">
        <v>26645</v>
      </c>
      <c r="AI1119" s="12">
        <v>0.01</v>
      </c>
      <c r="AN1119" s="37">
        <v>1507295</v>
      </c>
      <c r="AO1119" s="12">
        <v>0.55000000000000004</v>
      </c>
      <c r="AP1119" s="37">
        <v>462</v>
      </c>
      <c r="AQ1119" s="12">
        <v>0</v>
      </c>
      <c r="AR1119" s="37"/>
      <c r="AT1119" s="37">
        <v>0</v>
      </c>
      <c r="AU1119" s="12">
        <v>0</v>
      </c>
      <c r="AV1119" s="37"/>
      <c r="AX1119" s="37"/>
      <c r="BB1119" s="12">
        <v>1397</v>
      </c>
      <c r="BC1119" s="12">
        <v>6</v>
      </c>
      <c r="BD1119" s="12">
        <v>0</v>
      </c>
      <c r="BH1119" s="12">
        <v>2</v>
      </c>
      <c r="BI1119" s="12">
        <v>8950</v>
      </c>
      <c r="BJ1119" s="12">
        <v>5</v>
      </c>
      <c r="BQ1119" s="12">
        <v>0</v>
      </c>
      <c r="BV1119" s="12">
        <v>0</v>
      </c>
      <c r="BY1119" s="12">
        <v>0</v>
      </c>
      <c r="CB1119" s="12">
        <v>0</v>
      </c>
      <c r="CC1119" s="12">
        <v>0</v>
      </c>
      <c r="CD1119" s="12">
        <v>0</v>
      </c>
      <c r="CF1119" s="12">
        <v>0</v>
      </c>
      <c r="CG1119" s="12" t="s">
        <v>929</v>
      </c>
      <c r="CH1119" s="12">
        <v>27.404</v>
      </c>
      <c r="CI1119" s="12" t="s">
        <v>1785</v>
      </c>
      <c r="CJ1119" s="12" t="s">
        <v>946</v>
      </c>
      <c r="CK1119" s="12" t="s">
        <v>932</v>
      </c>
      <c r="CL1119" s="37">
        <v>273468260</v>
      </c>
      <c r="CN1119" s="12" t="s">
        <v>1509</v>
      </c>
      <c r="CS1119" s="12"/>
      <c r="CT1119" s="36" t="str">
        <f t="shared" si="17"/>
        <v>500mn</v>
      </c>
      <c r="CU1119" s="36" t="str">
        <f>VLOOKUP(CK1119,Mapping!B:C,2,FALSE)</f>
        <v>US/CA</v>
      </c>
    </row>
    <row r="1120" spans="1:99" ht="16" customHeight="1" x14ac:dyDescent="0.35">
      <c r="A1120" s="12" t="s">
        <v>2243</v>
      </c>
      <c r="B1120" s="12" t="s">
        <v>925</v>
      </c>
      <c r="E1120" s="37">
        <v>248536</v>
      </c>
      <c r="G1120" s="37" t="s">
        <v>1505</v>
      </c>
      <c r="I1120" s="37"/>
      <c r="K1120" s="37"/>
      <c r="M1120" s="37">
        <v>248536</v>
      </c>
      <c r="N1120" s="12">
        <v>0.21</v>
      </c>
      <c r="O1120" s="37"/>
      <c r="R1120" s="37"/>
      <c r="T1120" s="37"/>
      <c r="V1120" s="37"/>
      <c r="X1120" s="37"/>
      <c r="Z1120" s="37"/>
      <c r="AB1120" s="37"/>
      <c r="AD1120" s="37"/>
      <c r="AF1120" s="37"/>
      <c r="AH1120" s="37"/>
      <c r="AN1120" s="37"/>
      <c r="AP1120" s="37"/>
      <c r="AR1120" s="37"/>
      <c r="AT1120" s="37"/>
      <c r="AV1120" s="37"/>
      <c r="AX1120" s="37"/>
      <c r="BB1120" s="12">
        <v>1981</v>
      </c>
      <c r="CC1120" s="12">
        <v>0</v>
      </c>
      <c r="CG1120" s="12" t="s">
        <v>940</v>
      </c>
      <c r="CH1120" s="12">
        <v>7.2750000000000004</v>
      </c>
      <c r="CI1120" s="12" t="s">
        <v>1948</v>
      </c>
      <c r="CJ1120" s="12" t="s">
        <v>1072</v>
      </c>
      <c r="CK1120" s="12" t="s">
        <v>932</v>
      </c>
      <c r="CL1120" s="37">
        <v>118194797</v>
      </c>
      <c r="CN1120" s="12" t="s">
        <v>1509</v>
      </c>
      <c r="CS1120" s="12"/>
      <c r="CT1120" s="36" t="str">
        <f t="shared" si="17"/>
        <v>500mn</v>
      </c>
      <c r="CU1120" s="36" t="str">
        <f>VLOOKUP(CK1120,Mapping!B:C,2,FALSE)</f>
        <v>US/CA</v>
      </c>
    </row>
    <row r="1121" spans="1:99" ht="16" customHeight="1" x14ac:dyDescent="0.35">
      <c r="A1121" s="12" t="s">
        <v>2244</v>
      </c>
      <c r="B1121" s="12" t="s">
        <v>925</v>
      </c>
      <c r="E1121" s="37">
        <v>350125</v>
      </c>
      <c r="G1121" s="37" t="s">
        <v>1505</v>
      </c>
      <c r="I1121" s="37"/>
      <c r="K1121" s="37"/>
      <c r="M1121" s="37"/>
      <c r="O1121" s="37"/>
      <c r="R1121" s="37"/>
      <c r="T1121" s="37"/>
      <c r="V1121" s="37"/>
      <c r="X1121" s="37"/>
      <c r="Z1121" s="37"/>
      <c r="AB1121" s="37"/>
      <c r="AD1121" s="37"/>
      <c r="AF1121" s="37"/>
      <c r="AH1121" s="37"/>
      <c r="AN1121" s="37">
        <v>350125</v>
      </c>
      <c r="AO1121" s="12">
        <v>0.06</v>
      </c>
      <c r="AP1121" s="37"/>
      <c r="AR1121" s="37"/>
      <c r="AT1121" s="37"/>
      <c r="AV1121" s="37"/>
      <c r="AX1121" s="37"/>
      <c r="BI1121" s="12">
        <v>1900</v>
      </c>
      <c r="BY1121" s="12">
        <v>0</v>
      </c>
      <c r="CG1121" s="12" t="s">
        <v>991</v>
      </c>
      <c r="CH1121" s="12">
        <v>77.457999999999998</v>
      </c>
      <c r="CI1121" s="12" t="s">
        <v>1992</v>
      </c>
      <c r="CJ1121" s="12" t="s">
        <v>1097</v>
      </c>
      <c r="CK1121" s="12" t="s">
        <v>932</v>
      </c>
      <c r="CL1121" s="37">
        <v>611061735</v>
      </c>
      <c r="CN1121" s="12" t="s">
        <v>1534</v>
      </c>
      <c r="CS1121" s="12"/>
      <c r="CT1121" s="36" t="str">
        <f t="shared" si="17"/>
        <v>500mn - 1bn</v>
      </c>
      <c r="CU1121" s="36" t="str">
        <f>VLOOKUP(CK1121,Mapping!B:C,2,FALSE)</f>
        <v>US/CA</v>
      </c>
    </row>
    <row r="1122" spans="1:99" ht="16" customHeight="1" x14ac:dyDescent="0.35">
      <c r="A1122" s="12" t="s">
        <v>2245</v>
      </c>
      <c r="B1122" s="12" t="s">
        <v>925</v>
      </c>
      <c r="E1122" s="37">
        <v>2509880</v>
      </c>
      <c r="G1122" s="37" t="s">
        <v>1505</v>
      </c>
      <c r="I1122" s="37"/>
      <c r="K1122" s="37"/>
      <c r="M1122" s="37">
        <v>226706</v>
      </c>
      <c r="N1122" s="12">
        <v>0.02</v>
      </c>
      <c r="O1122" s="37"/>
      <c r="Q1122" s="12">
        <v>6725</v>
      </c>
      <c r="R1122" s="37"/>
      <c r="T1122" s="37"/>
      <c r="V1122" s="37"/>
      <c r="X1122" s="37"/>
      <c r="Z1122" s="37"/>
      <c r="AB1122" s="37"/>
      <c r="AD1122" s="37"/>
      <c r="AF1122" s="37"/>
      <c r="AH1122" s="37">
        <v>849233</v>
      </c>
      <c r="AI1122" s="12">
        <v>0.06</v>
      </c>
      <c r="AN1122" s="37">
        <v>1136786</v>
      </c>
      <c r="AO1122" s="12">
        <v>0.08</v>
      </c>
      <c r="AP1122" s="37">
        <v>297155</v>
      </c>
      <c r="AQ1122" s="12">
        <v>0.02</v>
      </c>
      <c r="AR1122" s="37"/>
      <c r="AT1122" s="37"/>
      <c r="AV1122" s="37"/>
      <c r="AX1122" s="37"/>
      <c r="BB1122" s="12">
        <v>1807</v>
      </c>
      <c r="BH1122" s="12">
        <v>1287</v>
      </c>
      <c r="BI1122" s="12">
        <v>6750</v>
      </c>
      <c r="BQ1122" s="12">
        <v>0</v>
      </c>
      <c r="BV1122" s="12">
        <v>0</v>
      </c>
      <c r="BY1122" s="12">
        <v>0</v>
      </c>
      <c r="CC1122" s="12">
        <v>0</v>
      </c>
      <c r="CG1122" s="12" t="s">
        <v>940</v>
      </c>
      <c r="CH1122" s="12">
        <v>37.25</v>
      </c>
      <c r="CI1122" s="12" t="s">
        <v>941</v>
      </c>
      <c r="CJ1122" s="12" t="s">
        <v>941</v>
      </c>
      <c r="CK1122" s="12" t="s">
        <v>932</v>
      </c>
      <c r="CL1122" s="37">
        <v>1460208311</v>
      </c>
      <c r="CN1122" s="12" t="s">
        <v>1509</v>
      </c>
      <c r="CS1122" s="12"/>
      <c r="CT1122" s="36" t="str">
        <f t="shared" si="17"/>
        <v>1bn - 50bn</v>
      </c>
      <c r="CU1122" s="36" t="str">
        <f>VLOOKUP(CK1122,Mapping!B:C,2,FALSE)</f>
        <v>US/CA</v>
      </c>
    </row>
    <row r="1123" spans="1:99" ht="16" customHeight="1" x14ac:dyDescent="0.35">
      <c r="A1123" s="12" t="s">
        <v>2246</v>
      </c>
      <c r="B1123" s="12" t="s">
        <v>925</v>
      </c>
      <c r="E1123" s="37">
        <v>307353</v>
      </c>
      <c r="G1123" s="37" t="s">
        <v>1505</v>
      </c>
      <c r="I1123" s="37"/>
      <c r="K1123" s="37"/>
      <c r="M1123" s="37"/>
      <c r="O1123" s="37"/>
      <c r="R1123" s="37"/>
      <c r="T1123" s="37"/>
      <c r="V1123" s="37"/>
      <c r="X1123" s="37"/>
      <c r="Z1123" s="37"/>
      <c r="AB1123" s="37"/>
      <c r="AD1123" s="37"/>
      <c r="AF1123" s="37"/>
      <c r="AH1123" s="37"/>
      <c r="AN1123" s="37">
        <v>307353</v>
      </c>
      <c r="AO1123" s="12">
        <v>0.04</v>
      </c>
      <c r="AP1123" s="37"/>
      <c r="AR1123" s="37"/>
      <c r="AT1123" s="37"/>
      <c r="AV1123" s="37"/>
      <c r="AX1123" s="37"/>
      <c r="BI1123" s="12">
        <v>1825</v>
      </c>
      <c r="BY1123" s="12">
        <v>0</v>
      </c>
      <c r="CG1123" s="12" t="s">
        <v>929</v>
      </c>
      <c r="CH1123" s="12">
        <v>12.74</v>
      </c>
      <c r="CI1123" s="12" t="s">
        <v>2222</v>
      </c>
      <c r="CJ1123" s="12" t="s">
        <v>946</v>
      </c>
      <c r="CK1123" s="12" t="s">
        <v>932</v>
      </c>
      <c r="CL1123" s="37">
        <v>853973869</v>
      </c>
      <c r="CN1123" s="12" t="s">
        <v>1509</v>
      </c>
      <c r="CS1123" s="12"/>
      <c r="CT1123" s="36" t="str">
        <f t="shared" si="17"/>
        <v>500mn - 1bn</v>
      </c>
      <c r="CU1123" s="36" t="str">
        <f>VLOOKUP(CK1123,Mapping!B:C,2,FALSE)</f>
        <v>US/CA</v>
      </c>
    </row>
    <row r="1124" spans="1:99" ht="16" customHeight="1" x14ac:dyDescent="0.35">
      <c r="A1124" s="12" t="s">
        <v>2247</v>
      </c>
      <c r="B1124" s="12" t="s">
        <v>933</v>
      </c>
      <c r="E1124" s="37">
        <v>420906</v>
      </c>
      <c r="G1124" s="37" t="s">
        <v>1505</v>
      </c>
      <c r="I1124" s="37"/>
      <c r="K1124" s="37"/>
      <c r="M1124" s="37"/>
      <c r="O1124" s="37">
        <v>264259</v>
      </c>
      <c r="P1124" s="12">
        <v>0.01</v>
      </c>
      <c r="R1124" s="37">
        <v>156647</v>
      </c>
      <c r="S1124" s="12">
        <v>0.01</v>
      </c>
      <c r="T1124" s="37"/>
      <c r="V1124" s="37"/>
      <c r="X1124" s="37"/>
      <c r="Z1124" s="37"/>
      <c r="AB1124" s="37"/>
      <c r="AD1124" s="37"/>
      <c r="AF1124" s="37"/>
      <c r="AH1124" s="37"/>
      <c r="AL1124" s="12">
        <v>14400</v>
      </c>
      <c r="AN1124" s="37"/>
      <c r="AP1124" s="37"/>
      <c r="AR1124" s="37"/>
      <c r="AT1124" s="37"/>
      <c r="AV1124" s="37"/>
      <c r="AX1124" s="37"/>
      <c r="AZ1124" s="12">
        <v>11800</v>
      </c>
      <c r="BU1124" s="12">
        <v>0</v>
      </c>
      <c r="BX1124" s="12">
        <v>0</v>
      </c>
      <c r="CG1124" s="12" t="s">
        <v>940</v>
      </c>
      <c r="CH1124" s="12">
        <v>158.88300000000001</v>
      </c>
      <c r="CI1124" s="12" t="s">
        <v>964</v>
      </c>
      <c r="CJ1124" s="12"/>
      <c r="CK1124" s="12" t="s">
        <v>927</v>
      </c>
      <c r="CL1124" s="37">
        <v>2235997789</v>
      </c>
      <c r="CN1124" s="12" t="s">
        <v>1506</v>
      </c>
      <c r="CS1124" s="12"/>
      <c r="CT1124" s="36" t="str">
        <f t="shared" si="17"/>
        <v>1bn - 50bn</v>
      </c>
      <c r="CU1124" s="36" t="str">
        <f>VLOOKUP(CK1124,Mapping!B:C,2,FALSE)</f>
        <v>CN</v>
      </c>
    </row>
    <row r="1125" spans="1:99" ht="16" customHeight="1" x14ac:dyDescent="0.35">
      <c r="A1125" s="12" t="s">
        <v>2248</v>
      </c>
      <c r="B1125" s="12" t="s">
        <v>925</v>
      </c>
      <c r="E1125" s="37">
        <v>2192339</v>
      </c>
      <c r="G1125" s="37" t="s">
        <v>1505</v>
      </c>
      <c r="I1125" s="37"/>
      <c r="K1125" s="37"/>
      <c r="M1125" s="37">
        <v>773461</v>
      </c>
      <c r="N1125" s="12">
        <v>0.02</v>
      </c>
      <c r="O1125" s="37"/>
      <c r="R1125" s="37"/>
      <c r="T1125" s="37"/>
      <c r="V1125" s="37"/>
      <c r="X1125" s="37"/>
      <c r="Z1125" s="37"/>
      <c r="AB1125" s="37"/>
      <c r="AD1125" s="37"/>
      <c r="AF1125" s="37"/>
      <c r="AH1125" s="37"/>
      <c r="AN1125" s="37">
        <v>1418878</v>
      </c>
      <c r="AO1125" s="12">
        <v>0.04</v>
      </c>
      <c r="AP1125" s="37"/>
      <c r="AR1125" s="37"/>
      <c r="AT1125" s="37"/>
      <c r="AV1125" s="37"/>
      <c r="AX1125" s="37"/>
      <c r="BB1125" s="12">
        <v>6165</v>
      </c>
      <c r="BI1125" s="12">
        <v>8425</v>
      </c>
      <c r="BY1125" s="12">
        <v>0</v>
      </c>
      <c r="CC1125" s="12">
        <v>0</v>
      </c>
      <c r="CG1125" s="12" t="s">
        <v>940</v>
      </c>
      <c r="CH1125" s="12">
        <v>26.84</v>
      </c>
      <c r="CI1125" s="12" t="s">
        <v>1127</v>
      </c>
      <c r="CJ1125" s="12" t="s">
        <v>966</v>
      </c>
      <c r="CK1125" s="12" t="s">
        <v>932</v>
      </c>
      <c r="CL1125" s="37">
        <v>3153530185</v>
      </c>
      <c r="CN1125" s="12" t="s">
        <v>1509</v>
      </c>
      <c r="CS1125" s="12"/>
      <c r="CT1125" s="36" t="str">
        <f t="shared" si="17"/>
        <v>1bn - 50bn</v>
      </c>
      <c r="CU1125" s="36" t="str">
        <f>VLOOKUP(CK1125,Mapping!B:C,2,FALSE)</f>
        <v>US/CA</v>
      </c>
    </row>
    <row r="1126" spans="1:99" ht="16" customHeight="1" x14ac:dyDescent="0.35">
      <c r="A1126" s="12" t="s">
        <v>2249</v>
      </c>
      <c r="B1126" s="12" t="s">
        <v>925</v>
      </c>
      <c r="E1126" s="37">
        <v>44161</v>
      </c>
      <c r="G1126" s="37" t="s">
        <v>1505</v>
      </c>
      <c r="I1126" s="37"/>
      <c r="K1126" s="37"/>
      <c r="M1126" s="37">
        <v>17815</v>
      </c>
      <c r="N1126" s="12">
        <v>0</v>
      </c>
      <c r="O1126" s="37"/>
      <c r="Q1126" s="12">
        <v>150</v>
      </c>
      <c r="R1126" s="37"/>
      <c r="T1126" s="37"/>
      <c r="V1126" s="37"/>
      <c r="X1126" s="37">
        <v>2555</v>
      </c>
      <c r="Y1126" s="12">
        <v>0</v>
      </c>
      <c r="Z1126" s="37"/>
      <c r="AB1126" s="37"/>
      <c r="AD1126" s="37"/>
      <c r="AF1126" s="37"/>
      <c r="AH1126" s="37">
        <v>18942</v>
      </c>
      <c r="AI1126" s="12">
        <v>0</v>
      </c>
      <c r="AN1126" s="37"/>
      <c r="AP1126" s="37">
        <v>4849</v>
      </c>
      <c r="AQ1126" s="12">
        <v>0</v>
      </c>
      <c r="AR1126" s="37"/>
      <c r="AT1126" s="37">
        <v>0</v>
      </c>
      <c r="AU1126" s="12">
        <v>0</v>
      </c>
      <c r="AV1126" s="37"/>
      <c r="AX1126" s="37"/>
      <c r="BA1126" s="12">
        <v>25</v>
      </c>
      <c r="BB1126" s="12">
        <v>142</v>
      </c>
      <c r="BD1126" s="12">
        <v>0</v>
      </c>
      <c r="BH1126" s="12">
        <v>21</v>
      </c>
      <c r="BQ1126" s="12">
        <v>0</v>
      </c>
      <c r="BV1126" s="12">
        <v>0</v>
      </c>
      <c r="BZ1126" s="12">
        <v>0</v>
      </c>
      <c r="CC1126" s="12">
        <v>0</v>
      </c>
      <c r="CF1126" s="12">
        <v>0</v>
      </c>
      <c r="CG1126" s="12" t="s">
        <v>934</v>
      </c>
      <c r="CH1126" s="12">
        <v>17.341999999999999</v>
      </c>
      <c r="CI1126" s="12" t="s">
        <v>2250</v>
      </c>
      <c r="CJ1126" s="12" t="s">
        <v>966</v>
      </c>
      <c r="CK1126" s="12" t="s">
        <v>932</v>
      </c>
      <c r="CL1126" s="37">
        <v>484602262</v>
      </c>
      <c r="CN1126" s="12" t="s">
        <v>1509</v>
      </c>
      <c r="CS1126" s="12"/>
      <c r="CT1126" s="36" t="str">
        <f t="shared" si="17"/>
        <v>500mn</v>
      </c>
      <c r="CU1126" s="36" t="str">
        <f>VLOOKUP(CK1126,Mapping!B:C,2,FALSE)</f>
        <v>US/CA</v>
      </c>
    </row>
    <row r="1127" spans="1:99" ht="16" customHeight="1" x14ac:dyDescent="0.35">
      <c r="A1127" s="12" t="s">
        <v>2251</v>
      </c>
      <c r="B1127" s="12" t="s">
        <v>925</v>
      </c>
      <c r="E1127" s="37">
        <v>756504</v>
      </c>
      <c r="G1127" s="37" t="s">
        <v>1505</v>
      </c>
      <c r="I1127" s="37"/>
      <c r="K1127" s="37"/>
      <c r="M1127" s="37">
        <v>489043</v>
      </c>
      <c r="N1127" s="12">
        <v>0.01</v>
      </c>
      <c r="O1127" s="37"/>
      <c r="Q1127" s="12">
        <v>2118</v>
      </c>
      <c r="R1127" s="37"/>
      <c r="T1127" s="37"/>
      <c r="V1127" s="37"/>
      <c r="X1127" s="37"/>
      <c r="Z1127" s="37"/>
      <c r="AB1127" s="37"/>
      <c r="AD1127" s="37"/>
      <c r="AF1127" s="37"/>
      <c r="AH1127" s="37">
        <v>267461</v>
      </c>
      <c r="AI1127" s="12">
        <v>0.01</v>
      </c>
      <c r="AN1127" s="37"/>
      <c r="AP1127" s="37"/>
      <c r="AR1127" s="37"/>
      <c r="AT1127" s="37"/>
      <c r="AV1127" s="37"/>
      <c r="AX1127" s="37"/>
      <c r="BB1127" s="12">
        <v>3898</v>
      </c>
      <c r="BQ1127" s="12">
        <v>0</v>
      </c>
      <c r="CC1127" s="12">
        <v>0</v>
      </c>
      <c r="CG1127" s="12" t="s">
        <v>934</v>
      </c>
      <c r="CH1127" s="12">
        <v>32.409999999999997</v>
      </c>
      <c r="CI1127" s="12" t="s">
        <v>1211</v>
      </c>
      <c r="CJ1127" s="12" t="s">
        <v>1212</v>
      </c>
      <c r="CK1127" s="12" t="s">
        <v>932</v>
      </c>
      <c r="CL1127" s="37">
        <v>3526816831</v>
      </c>
      <c r="CN1127" s="12" t="s">
        <v>1509</v>
      </c>
      <c r="CS1127" s="12"/>
      <c r="CT1127" s="36" t="str">
        <f t="shared" si="17"/>
        <v>1bn - 50bn</v>
      </c>
      <c r="CU1127" s="36" t="str">
        <f>VLOOKUP(CK1127,Mapping!B:C,2,FALSE)</f>
        <v>US/CA</v>
      </c>
    </row>
    <row r="1128" spans="1:99" ht="16" customHeight="1" x14ac:dyDescent="0.35">
      <c r="A1128" s="12" t="s">
        <v>2252</v>
      </c>
      <c r="B1128" s="12" t="s">
        <v>933</v>
      </c>
      <c r="E1128" s="37">
        <v>767877</v>
      </c>
      <c r="G1128" s="37" t="s">
        <v>1505</v>
      </c>
      <c r="I1128" s="37"/>
      <c r="K1128" s="37"/>
      <c r="M1128" s="37">
        <v>0</v>
      </c>
      <c r="N1128" s="12">
        <v>0</v>
      </c>
      <c r="O1128" s="37"/>
      <c r="Q1128" s="12">
        <v>46</v>
      </c>
      <c r="R1128" s="37"/>
      <c r="T1128" s="37"/>
      <c r="V1128" s="37"/>
      <c r="X1128" s="37"/>
      <c r="Z1128" s="37"/>
      <c r="AB1128" s="37"/>
      <c r="AD1128" s="37"/>
      <c r="AF1128" s="37"/>
      <c r="AH1128" s="37">
        <v>5809</v>
      </c>
      <c r="AI1128" s="12">
        <v>0</v>
      </c>
      <c r="AN1128" s="37">
        <v>762068</v>
      </c>
      <c r="AO1128" s="12">
        <v>0.03</v>
      </c>
      <c r="AP1128" s="37">
        <v>0</v>
      </c>
      <c r="AQ1128" s="12">
        <v>0</v>
      </c>
      <c r="AR1128" s="37"/>
      <c r="AT1128" s="37"/>
      <c r="AV1128" s="37"/>
      <c r="AX1128" s="37"/>
      <c r="BB1128" s="12">
        <v>0</v>
      </c>
      <c r="BH1128" s="12">
        <v>0</v>
      </c>
      <c r="BI1128" s="12">
        <v>4525</v>
      </c>
      <c r="BQ1128" s="12">
        <v>0</v>
      </c>
      <c r="BV1128" s="12">
        <v>0</v>
      </c>
      <c r="BY1128" s="12">
        <v>0</v>
      </c>
      <c r="CC1128" s="12">
        <v>0</v>
      </c>
      <c r="CG1128" s="12" t="s">
        <v>940</v>
      </c>
      <c r="CH1128" s="12">
        <v>25.085999999999999</v>
      </c>
      <c r="CI1128" s="12" t="s">
        <v>983</v>
      </c>
      <c r="CJ1128" s="12" t="s">
        <v>984</v>
      </c>
      <c r="CK1128" s="12" t="s">
        <v>985</v>
      </c>
      <c r="CL1128" s="37">
        <v>2815305805</v>
      </c>
      <c r="CN1128" s="12" t="s">
        <v>1509</v>
      </c>
      <c r="CS1128" s="12"/>
      <c r="CT1128" s="36" t="str">
        <f t="shared" si="17"/>
        <v>1bn - 50bn</v>
      </c>
      <c r="CU1128" s="36" t="str">
        <f>VLOOKUP(CK1128,Mapping!B:C,2,FALSE)</f>
        <v>US/CA</v>
      </c>
    </row>
    <row r="1129" spans="1:99" ht="16" customHeight="1" x14ac:dyDescent="0.35">
      <c r="A1129" s="12" t="s">
        <v>2253</v>
      </c>
      <c r="B1129" s="12" t="s">
        <v>925</v>
      </c>
      <c r="E1129" s="37">
        <v>543131</v>
      </c>
      <c r="G1129" s="37" t="s">
        <v>1505</v>
      </c>
      <c r="I1129" s="37"/>
      <c r="K1129" s="37"/>
      <c r="M1129" s="37"/>
      <c r="O1129" s="37"/>
      <c r="R1129" s="37"/>
      <c r="T1129" s="37"/>
      <c r="V1129" s="37"/>
      <c r="X1129" s="37"/>
      <c r="Z1129" s="37"/>
      <c r="AB1129" s="37"/>
      <c r="AD1129" s="37"/>
      <c r="AF1129" s="37"/>
      <c r="AH1129" s="37"/>
      <c r="AN1129" s="37">
        <v>543131</v>
      </c>
      <c r="AO1129" s="12">
        <v>0.24</v>
      </c>
      <c r="AP1129" s="37"/>
      <c r="AR1129" s="37"/>
      <c r="AT1129" s="37"/>
      <c r="AV1129" s="37"/>
      <c r="AX1129" s="37"/>
      <c r="BI1129" s="12">
        <v>3225</v>
      </c>
      <c r="BY1129" s="12">
        <v>0</v>
      </c>
      <c r="CG1129" s="12" t="s">
        <v>940</v>
      </c>
      <c r="CH1129" s="12">
        <v>18.097000000000001</v>
      </c>
      <c r="CI1129" s="12" t="s">
        <v>1230</v>
      </c>
      <c r="CJ1129" s="12" t="s">
        <v>993</v>
      </c>
      <c r="CK1129" s="12" t="s">
        <v>932</v>
      </c>
      <c r="CL1129" s="37">
        <v>221851115</v>
      </c>
      <c r="CN1129" s="12" t="s">
        <v>1509</v>
      </c>
      <c r="CS1129" s="12"/>
      <c r="CT1129" s="36" t="str">
        <f t="shared" si="17"/>
        <v>500mn</v>
      </c>
      <c r="CU1129" s="36" t="str">
        <f>VLOOKUP(CK1129,Mapping!B:C,2,FALSE)</f>
        <v>US/CA</v>
      </c>
    </row>
    <row r="1130" spans="1:99" ht="16" customHeight="1" x14ac:dyDescent="0.35">
      <c r="A1130" s="12" t="s">
        <v>492</v>
      </c>
      <c r="B1130" s="12" t="s">
        <v>933</v>
      </c>
      <c r="C1130" s="12">
        <v>258</v>
      </c>
      <c r="D1130" s="12">
        <v>20628</v>
      </c>
      <c r="E1130" s="37">
        <v>93796289</v>
      </c>
      <c r="G1130" s="37">
        <v>1027068</v>
      </c>
      <c r="H1130" s="12">
        <v>0</v>
      </c>
      <c r="I1130" s="37"/>
      <c r="K1130" s="37">
        <v>4187118</v>
      </c>
      <c r="L1130" s="12">
        <v>0.01</v>
      </c>
      <c r="M1130" s="37">
        <v>4658455</v>
      </c>
      <c r="N1130" s="12">
        <v>0.01</v>
      </c>
      <c r="O1130" s="37">
        <v>5398351</v>
      </c>
      <c r="P1130" s="12">
        <v>0.01</v>
      </c>
      <c r="Q1130" s="12">
        <v>116195</v>
      </c>
      <c r="R1130" s="37">
        <v>1996739</v>
      </c>
      <c r="S1130" s="12">
        <v>0</v>
      </c>
      <c r="T1130" s="37"/>
      <c r="V1130" s="37">
        <v>1379575</v>
      </c>
      <c r="W1130" s="12">
        <v>0</v>
      </c>
      <c r="X1130" s="37">
        <v>21416519</v>
      </c>
      <c r="Y1130" s="12">
        <v>0.03</v>
      </c>
      <c r="Z1130" s="37">
        <v>1440591</v>
      </c>
      <c r="AA1130" s="12">
        <v>0</v>
      </c>
      <c r="AB1130" s="37"/>
      <c r="AD1130" s="37">
        <v>1052139</v>
      </c>
      <c r="AE1130" s="12">
        <v>0</v>
      </c>
      <c r="AF1130" s="37"/>
      <c r="AH1130" s="37">
        <v>14673105</v>
      </c>
      <c r="AI1130" s="12">
        <v>0.02</v>
      </c>
      <c r="AK1130" s="12">
        <v>58100</v>
      </c>
      <c r="AL1130" s="12">
        <v>385928</v>
      </c>
      <c r="AN1130" s="37">
        <v>36566629</v>
      </c>
      <c r="AO1130" s="12">
        <v>0.05</v>
      </c>
      <c r="AP1130" s="37"/>
      <c r="AR1130" s="37"/>
      <c r="AT1130" s="37"/>
      <c r="AV1130" s="37"/>
      <c r="AX1130" s="37"/>
      <c r="AZ1130" s="12">
        <v>188200</v>
      </c>
      <c r="BA1130" s="12">
        <v>209596</v>
      </c>
      <c r="BB1130" s="12">
        <v>37131</v>
      </c>
      <c r="BC1130" s="12">
        <v>48718</v>
      </c>
      <c r="BG1130" s="12">
        <v>71700</v>
      </c>
      <c r="BI1130" s="12">
        <v>217125</v>
      </c>
      <c r="BJ1130" s="12">
        <v>9443</v>
      </c>
      <c r="BN1130" s="12">
        <v>0</v>
      </c>
      <c r="BQ1130" s="12">
        <v>0.03</v>
      </c>
      <c r="BS1130" s="12">
        <v>0</v>
      </c>
      <c r="BT1130" s="12">
        <v>0</v>
      </c>
      <c r="BU1130" s="12">
        <v>0</v>
      </c>
      <c r="BX1130" s="12">
        <v>0</v>
      </c>
      <c r="BY1130" s="12">
        <v>0.03</v>
      </c>
      <c r="BZ1130" s="12">
        <v>0</v>
      </c>
      <c r="CB1130" s="12">
        <v>0</v>
      </c>
      <c r="CC1130" s="12">
        <v>0</v>
      </c>
      <c r="CD1130" s="12">
        <v>0</v>
      </c>
      <c r="CG1130" s="12" t="s">
        <v>934</v>
      </c>
      <c r="CH1130" s="12">
        <v>16.84</v>
      </c>
      <c r="CI1130" s="12" t="s">
        <v>1158</v>
      </c>
      <c r="CJ1130" s="12"/>
      <c r="CK1130" s="12" t="s">
        <v>990</v>
      </c>
      <c r="CL1130" s="37">
        <v>75006020782</v>
      </c>
      <c r="CM1130" s="12">
        <v>10367</v>
      </c>
      <c r="CN1130" s="12" t="s">
        <v>1506</v>
      </c>
      <c r="CO1130" s="12" t="s">
        <v>1507</v>
      </c>
      <c r="CP1130" s="12">
        <v>501072.44507155812</v>
      </c>
      <c r="CQ1130" s="12">
        <v>81</v>
      </c>
      <c r="CS1130" s="12"/>
      <c r="CT1130" s="36" t="str">
        <f t="shared" si="17"/>
        <v>50bn - 100bn</v>
      </c>
      <c r="CU1130" s="36" t="str">
        <f>VLOOKUP(CK1130,Mapping!B:C,2,FALSE)</f>
        <v>EU</v>
      </c>
    </row>
    <row r="1131" spans="1:99" ht="16" customHeight="1" x14ac:dyDescent="0.35">
      <c r="A1131" s="12" t="s">
        <v>2254</v>
      </c>
      <c r="B1131" s="12" t="s">
        <v>925</v>
      </c>
      <c r="E1131" s="37">
        <v>21724336</v>
      </c>
      <c r="G1131" s="37" t="s">
        <v>1505</v>
      </c>
      <c r="I1131" s="37"/>
      <c r="K1131" s="37">
        <v>8094874</v>
      </c>
      <c r="L1131" s="12">
        <v>0.47</v>
      </c>
      <c r="M1131" s="37"/>
      <c r="O1131" s="37">
        <v>1944222</v>
      </c>
      <c r="P1131" s="12">
        <v>0.11</v>
      </c>
      <c r="Q1131" s="12">
        <v>18845</v>
      </c>
      <c r="R1131" s="37">
        <v>5296014</v>
      </c>
      <c r="S1131" s="12">
        <v>0.31</v>
      </c>
      <c r="T1131" s="37"/>
      <c r="V1131" s="37"/>
      <c r="X1131" s="37">
        <v>3819757</v>
      </c>
      <c r="Y1131" s="12">
        <v>0.22</v>
      </c>
      <c r="Z1131" s="37"/>
      <c r="AB1131" s="37"/>
      <c r="AD1131" s="37"/>
      <c r="AF1131" s="37"/>
      <c r="AH1131" s="37">
        <v>2251224</v>
      </c>
      <c r="AI1131" s="12">
        <v>0.13</v>
      </c>
      <c r="AL1131" s="12">
        <v>118154</v>
      </c>
      <c r="AN1131" s="37">
        <v>318245</v>
      </c>
      <c r="AO1131" s="12">
        <v>0.02</v>
      </c>
      <c r="AP1131" s="37"/>
      <c r="AR1131" s="37"/>
      <c r="AT1131" s="37"/>
      <c r="AV1131" s="37"/>
      <c r="AX1131" s="37"/>
      <c r="AZ1131" s="12">
        <v>264420</v>
      </c>
      <c r="BA1131" s="12">
        <v>39383</v>
      </c>
      <c r="BG1131" s="12">
        <v>126697</v>
      </c>
      <c r="BI1131" s="12">
        <v>1727</v>
      </c>
      <c r="BQ1131" s="12">
        <v>0</v>
      </c>
      <c r="BS1131" s="12">
        <v>0</v>
      </c>
      <c r="BU1131" s="12">
        <v>0</v>
      </c>
      <c r="BX1131" s="12">
        <v>0</v>
      </c>
      <c r="BY1131" s="12">
        <v>0</v>
      </c>
      <c r="BZ1131" s="12">
        <v>0</v>
      </c>
      <c r="CG1131" s="12" t="s">
        <v>940</v>
      </c>
      <c r="CH1131" s="12">
        <v>48.902000000000001</v>
      </c>
      <c r="CI1131" s="12" t="s">
        <v>2255</v>
      </c>
      <c r="CJ1131" s="12"/>
      <c r="CK1131" s="12" t="s">
        <v>954</v>
      </c>
      <c r="CL1131" s="37">
        <v>1717027205</v>
      </c>
      <c r="CN1131" s="12" t="s">
        <v>1520</v>
      </c>
      <c r="CS1131" s="12"/>
      <c r="CT1131" s="36" t="str">
        <f t="shared" si="17"/>
        <v>1bn - 50bn</v>
      </c>
      <c r="CU1131" s="36" t="str">
        <f>VLOOKUP(CK1131,Mapping!B:C,2,FALSE)</f>
        <v>EU</v>
      </c>
    </row>
    <row r="1132" spans="1:99" ht="16" customHeight="1" x14ac:dyDescent="0.35">
      <c r="A1132" s="12" t="s">
        <v>2256</v>
      </c>
      <c r="B1132" s="12" t="s">
        <v>925</v>
      </c>
      <c r="E1132" s="37">
        <v>2001412</v>
      </c>
      <c r="G1132" s="37" t="s">
        <v>1505</v>
      </c>
      <c r="I1132" s="37"/>
      <c r="K1132" s="37"/>
      <c r="M1132" s="37"/>
      <c r="O1132" s="37"/>
      <c r="Q1132" s="12">
        <v>15849</v>
      </c>
      <c r="R1132" s="37"/>
      <c r="T1132" s="37"/>
      <c r="V1132" s="37"/>
      <c r="X1132" s="37"/>
      <c r="Z1132" s="37"/>
      <c r="AB1132" s="37"/>
      <c r="AD1132" s="37"/>
      <c r="AF1132" s="37"/>
      <c r="AH1132" s="37">
        <v>2001412</v>
      </c>
      <c r="AI1132" s="12">
        <v>2.59</v>
      </c>
      <c r="AN1132" s="37"/>
      <c r="AP1132" s="37"/>
      <c r="AR1132" s="37"/>
      <c r="AT1132" s="37"/>
      <c r="AV1132" s="37"/>
      <c r="AX1132" s="37"/>
      <c r="BQ1132" s="12">
        <v>0</v>
      </c>
      <c r="CG1132" s="12" t="s">
        <v>929</v>
      </c>
      <c r="CH1132" s="12">
        <v>44.585999999999999</v>
      </c>
      <c r="CI1132" s="12" t="s">
        <v>1073</v>
      </c>
      <c r="CJ1132" s="12" t="s">
        <v>946</v>
      </c>
      <c r="CK1132" s="12" t="s">
        <v>932</v>
      </c>
      <c r="CL1132" s="37">
        <v>77285738</v>
      </c>
      <c r="CN1132" s="12" t="s">
        <v>1509</v>
      </c>
      <c r="CS1132" s="12"/>
      <c r="CT1132" s="36" t="str">
        <f t="shared" si="17"/>
        <v>500mn</v>
      </c>
      <c r="CU1132" s="36" t="str">
        <f>VLOOKUP(CK1132,Mapping!B:C,2,FALSE)</f>
        <v>US/CA</v>
      </c>
    </row>
    <row r="1133" spans="1:99" ht="16" customHeight="1" x14ac:dyDescent="0.35">
      <c r="A1133" s="12" t="s">
        <v>2257</v>
      </c>
      <c r="B1133" s="12" t="s">
        <v>925</v>
      </c>
      <c r="E1133" s="37">
        <v>0</v>
      </c>
      <c r="G1133" s="37" t="s">
        <v>1505</v>
      </c>
      <c r="I1133" s="37"/>
      <c r="K1133" s="37"/>
      <c r="M1133" s="37"/>
      <c r="O1133" s="37"/>
      <c r="R1133" s="37"/>
      <c r="T1133" s="37"/>
      <c r="V1133" s="37"/>
      <c r="X1133" s="37"/>
      <c r="Z1133" s="37"/>
      <c r="AB1133" s="37"/>
      <c r="AD1133" s="37"/>
      <c r="AF1133" s="37"/>
      <c r="AH1133" s="37"/>
      <c r="AN1133" s="37">
        <v>0</v>
      </c>
      <c r="AO1133" s="12">
        <v>0</v>
      </c>
      <c r="AP1133" s="37"/>
      <c r="AR1133" s="37"/>
      <c r="AT1133" s="37"/>
      <c r="AV1133" s="37"/>
      <c r="AX1133" s="37"/>
      <c r="BI1133" s="12">
        <v>0</v>
      </c>
      <c r="BY1133" s="12">
        <v>0</v>
      </c>
      <c r="CG1133" s="12" t="s">
        <v>934</v>
      </c>
      <c r="CH1133" s="12">
        <v>67.498999999999995</v>
      </c>
      <c r="CI1133" s="12" t="s">
        <v>992</v>
      </c>
      <c r="CJ1133" s="12" t="s">
        <v>993</v>
      </c>
      <c r="CK1133" s="12" t="s">
        <v>932</v>
      </c>
      <c r="CL1133" s="37">
        <v>277304021</v>
      </c>
      <c r="CN1133" s="12" t="s">
        <v>1509</v>
      </c>
      <c r="CS1133" s="12"/>
      <c r="CT1133" s="36" t="str">
        <f t="shared" si="17"/>
        <v>500mn</v>
      </c>
      <c r="CU1133" s="36" t="str">
        <f>VLOOKUP(CK1133,Mapping!B:C,2,FALSE)</f>
        <v>US/CA</v>
      </c>
    </row>
    <row r="1134" spans="1:99" ht="16" customHeight="1" x14ac:dyDescent="0.35">
      <c r="A1134" s="12" t="s">
        <v>2258</v>
      </c>
      <c r="B1134" s="12" t="s">
        <v>933</v>
      </c>
      <c r="E1134" s="37">
        <v>519910</v>
      </c>
      <c r="G1134" s="37" t="s">
        <v>1505</v>
      </c>
      <c r="I1134" s="37"/>
      <c r="K1134" s="37"/>
      <c r="M1134" s="37">
        <v>90457</v>
      </c>
      <c r="N1134" s="12">
        <v>0.01</v>
      </c>
      <c r="O1134" s="37"/>
      <c r="R1134" s="37"/>
      <c r="T1134" s="37"/>
      <c r="V1134" s="37">
        <v>0</v>
      </c>
      <c r="W1134" s="12">
        <v>0</v>
      </c>
      <c r="X1134" s="37"/>
      <c r="Z1134" s="37"/>
      <c r="AB1134" s="37"/>
      <c r="AD1134" s="37"/>
      <c r="AF1134" s="37"/>
      <c r="AH1134" s="37"/>
      <c r="AK1134" s="12">
        <v>0</v>
      </c>
      <c r="AN1134" s="37">
        <v>429453</v>
      </c>
      <c r="AO1134" s="12">
        <v>0.03</v>
      </c>
      <c r="AP1134" s="37"/>
      <c r="AR1134" s="37"/>
      <c r="AT1134" s="37"/>
      <c r="AV1134" s="37"/>
      <c r="AX1134" s="37"/>
      <c r="BB1134" s="12">
        <v>721</v>
      </c>
      <c r="BI1134" s="12">
        <v>2550</v>
      </c>
      <c r="BT1134" s="12">
        <v>0</v>
      </c>
      <c r="BY1134" s="12">
        <v>0</v>
      </c>
      <c r="CC1134" s="12">
        <v>0</v>
      </c>
      <c r="CG1134" s="12"/>
      <c r="CH1134" s="12">
        <v>78.778999999999996</v>
      </c>
      <c r="CI1134" s="12" t="s">
        <v>2259</v>
      </c>
      <c r="CJ1134" s="12"/>
      <c r="CK1134" s="12" t="s">
        <v>961</v>
      </c>
      <c r="CL1134" s="37">
        <v>1362699086</v>
      </c>
      <c r="CN1134" s="12" t="s">
        <v>1506</v>
      </c>
      <c r="CS1134" s="12"/>
      <c r="CT1134" s="36" t="str">
        <f t="shared" si="17"/>
        <v>1bn - 50bn</v>
      </c>
      <c r="CU1134" s="36" t="str">
        <f>VLOOKUP(CK1134,Mapping!B:C,2,FALSE)</f>
        <v>EU</v>
      </c>
    </row>
    <row r="1135" spans="1:99" ht="16" customHeight="1" x14ac:dyDescent="0.35">
      <c r="A1135" s="12" t="s">
        <v>412</v>
      </c>
      <c r="B1135" s="12" t="s">
        <v>925</v>
      </c>
      <c r="E1135" s="37">
        <v>13232510</v>
      </c>
      <c r="F1135" s="12">
        <v>35463</v>
      </c>
      <c r="G1135" s="37" t="s">
        <v>1505</v>
      </c>
      <c r="I1135" s="37">
        <v>2060121</v>
      </c>
      <c r="J1135" s="12">
        <v>0.39</v>
      </c>
      <c r="K1135" s="37"/>
      <c r="M1135" s="37"/>
      <c r="O1135" s="37">
        <v>2578703</v>
      </c>
      <c r="P1135" s="12">
        <v>0.49</v>
      </c>
      <c r="R1135" s="37"/>
      <c r="T1135" s="37"/>
      <c r="V1135" s="37">
        <v>2970279</v>
      </c>
      <c r="W1135" s="12">
        <v>0.56999999999999995</v>
      </c>
      <c r="X1135" s="37"/>
      <c r="Z1135" s="37">
        <v>2356282</v>
      </c>
      <c r="AA1135" s="12">
        <v>0.45</v>
      </c>
      <c r="AB1135" s="37"/>
      <c r="AD1135" s="37"/>
      <c r="AF1135" s="37">
        <v>3267125</v>
      </c>
      <c r="AG1135" s="12">
        <v>0.63</v>
      </c>
      <c r="AH1135" s="37"/>
      <c r="AK1135" s="12">
        <v>110500</v>
      </c>
      <c r="AL1135" s="12">
        <v>169800</v>
      </c>
      <c r="AN1135" s="37"/>
      <c r="AP1135" s="37"/>
      <c r="AR1135" s="37"/>
      <c r="AT1135" s="37"/>
      <c r="AV1135" s="37"/>
      <c r="AX1135" s="37"/>
      <c r="BC1135" s="12">
        <v>72190</v>
      </c>
      <c r="BF1135" s="12">
        <v>242200</v>
      </c>
      <c r="BO1135" s="12">
        <v>0.01</v>
      </c>
      <c r="BP1135" s="12">
        <v>0.01</v>
      </c>
      <c r="BT1135" s="12">
        <v>0</v>
      </c>
      <c r="BU1135" s="12">
        <v>0</v>
      </c>
      <c r="CD1135" s="12">
        <v>0.01</v>
      </c>
      <c r="CG1135" s="12" t="s">
        <v>929</v>
      </c>
      <c r="CH1135" s="12">
        <v>63.469000000000001</v>
      </c>
      <c r="CI1135" s="12" t="s">
        <v>988</v>
      </c>
      <c r="CJ1135" s="12"/>
      <c r="CK1135" s="12" t="s">
        <v>988</v>
      </c>
      <c r="CL1135" s="37">
        <v>531009989</v>
      </c>
      <c r="CN1135" s="12" t="s">
        <v>1506</v>
      </c>
      <c r="CS1135" s="12"/>
      <c r="CT1135" s="36" t="str">
        <f t="shared" si="17"/>
        <v>500mn - 1bn</v>
      </c>
      <c r="CU1135" s="36" t="str">
        <f>VLOOKUP(CK1135,Mapping!B:C,2,FALSE)</f>
        <v>SG</v>
      </c>
    </row>
    <row r="1136" spans="1:99" ht="16" customHeight="1" x14ac:dyDescent="0.35">
      <c r="A1136" s="12" t="s">
        <v>2260</v>
      </c>
      <c r="B1136" s="12" t="s">
        <v>925</v>
      </c>
      <c r="E1136" s="37">
        <v>4285801</v>
      </c>
      <c r="G1136" s="37" t="s">
        <v>1505</v>
      </c>
      <c r="I1136" s="37"/>
      <c r="K1136" s="37"/>
      <c r="M1136" s="37"/>
      <c r="O1136" s="37">
        <v>4285801</v>
      </c>
      <c r="P1136" s="12">
        <v>0.56999999999999995</v>
      </c>
      <c r="R1136" s="37"/>
      <c r="T1136" s="37"/>
      <c r="V1136" s="37"/>
      <c r="X1136" s="37"/>
      <c r="Z1136" s="37"/>
      <c r="AB1136" s="37"/>
      <c r="AD1136" s="37"/>
      <c r="AF1136" s="37"/>
      <c r="AH1136" s="37"/>
      <c r="AL1136" s="12">
        <v>266570</v>
      </c>
      <c r="AN1136" s="37"/>
      <c r="AP1136" s="37"/>
      <c r="AR1136" s="37"/>
      <c r="AT1136" s="37"/>
      <c r="AV1136" s="37"/>
      <c r="AX1136" s="37"/>
      <c r="BU1136" s="12">
        <v>0</v>
      </c>
      <c r="CG1136" s="12" t="s">
        <v>940</v>
      </c>
      <c r="CH1136" s="12">
        <v>9.3610000000000007</v>
      </c>
      <c r="CI1136" s="12" t="s">
        <v>1236</v>
      </c>
      <c r="CJ1136" s="12"/>
      <c r="CK1136" s="12" t="s">
        <v>1151</v>
      </c>
      <c r="CL1136" s="37">
        <v>743164413</v>
      </c>
      <c r="CN1136" s="12" t="s">
        <v>1525</v>
      </c>
      <c r="CS1136" s="12"/>
      <c r="CT1136" s="36" t="str">
        <f t="shared" si="17"/>
        <v>500mn - 1bn</v>
      </c>
      <c r="CU1136" s="36" t="str">
        <f>VLOOKUP(CK1136,Mapping!B:C,2,FALSE)</f>
        <v>EU</v>
      </c>
    </row>
    <row r="1137" spans="1:99" ht="16" customHeight="1" x14ac:dyDescent="0.35">
      <c r="A1137" s="12" t="s">
        <v>2261</v>
      </c>
      <c r="B1137" s="12" t="s">
        <v>933</v>
      </c>
      <c r="E1137" s="37">
        <v>64719029</v>
      </c>
      <c r="G1137" s="37" t="s">
        <v>1505</v>
      </c>
      <c r="I1137" s="37"/>
      <c r="K1137" s="37">
        <v>42291681</v>
      </c>
      <c r="L1137" s="12">
        <v>2.2799999999999998</v>
      </c>
      <c r="M1137" s="37"/>
      <c r="O1137" s="37">
        <v>14971020</v>
      </c>
      <c r="P1137" s="12">
        <v>0.81</v>
      </c>
      <c r="R1137" s="37">
        <v>7038756</v>
      </c>
      <c r="S1137" s="12">
        <v>0.38</v>
      </c>
      <c r="T1137" s="37"/>
      <c r="V1137" s="37"/>
      <c r="X1137" s="37"/>
      <c r="Z1137" s="37"/>
      <c r="AB1137" s="37"/>
      <c r="AD1137" s="37"/>
      <c r="AF1137" s="37"/>
      <c r="AH1137" s="37"/>
      <c r="AL1137" s="12">
        <v>815800</v>
      </c>
      <c r="AM1137" s="12">
        <v>144800</v>
      </c>
      <c r="AN1137" s="37">
        <v>0</v>
      </c>
      <c r="AO1137" s="12">
        <v>0</v>
      </c>
      <c r="AP1137" s="37"/>
      <c r="AR1137" s="37"/>
      <c r="AT1137" s="37"/>
      <c r="AV1137" s="37"/>
      <c r="AX1137" s="37">
        <v>417572</v>
      </c>
      <c r="AY1137" s="12">
        <v>0.02</v>
      </c>
      <c r="AZ1137" s="12">
        <v>530220</v>
      </c>
      <c r="BG1137" s="12">
        <v>549400</v>
      </c>
      <c r="BI1137" s="12">
        <v>0</v>
      </c>
      <c r="BS1137" s="12">
        <v>0.01</v>
      </c>
      <c r="BU1137" s="12">
        <v>0</v>
      </c>
      <c r="BW1137" s="12">
        <v>0.01</v>
      </c>
      <c r="BX1137" s="12">
        <v>0.01</v>
      </c>
      <c r="BY1137" s="12">
        <v>0</v>
      </c>
      <c r="CG1137" s="12" t="s">
        <v>940</v>
      </c>
      <c r="CH1137" s="12">
        <v>89.397000000000006</v>
      </c>
      <c r="CI1137" s="12" t="s">
        <v>977</v>
      </c>
      <c r="CJ1137" s="12"/>
      <c r="CK1137" s="12" t="s">
        <v>927</v>
      </c>
      <c r="CL1137" s="37">
        <v>1853418234</v>
      </c>
      <c r="CN1137" s="12" t="s">
        <v>1506</v>
      </c>
      <c r="CS1137" s="12"/>
      <c r="CT1137" s="36" t="str">
        <f t="shared" si="17"/>
        <v>1bn - 50bn</v>
      </c>
      <c r="CU1137" s="36" t="str">
        <f>VLOOKUP(CK1137,Mapping!B:C,2,FALSE)</f>
        <v>CN</v>
      </c>
    </row>
    <row r="1138" spans="1:99" ht="16" customHeight="1" x14ac:dyDescent="0.35">
      <c r="A1138" s="12" t="s">
        <v>2262</v>
      </c>
      <c r="B1138" s="12" t="s">
        <v>925</v>
      </c>
      <c r="E1138" s="37">
        <v>95612</v>
      </c>
      <c r="G1138" s="37" t="s">
        <v>1505</v>
      </c>
      <c r="I1138" s="37"/>
      <c r="K1138" s="37">
        <v>29340</v>
      </c>
      <c r="L1138" s="12">
        <v>0.24</v>
      </c>
      <c r="M1138" s="37">
        <v>35631</v>
      </c>
      <c r="N1138" s="12">
        <v>0.28999999999999998</v>
      </c>
      <c r="O1138" s="37"/>
      <c r="R1138" s="37"/>
      <c r="T1138" s="37"/>
      <c r="V1138" s="37"/>
      <c r="X1138" s="37"/>
      <c r="Z1138" s="37"/>
      <c r="AB1138" s="37"/>
      <c r="AD1138" s="37">
        <v>30641</v>
      </c>
      <c r="AE1138" s="12">
        <v>0.25</v>
      </c>
      <c r="AF1138" s="37"/>
      <c r="AH1138" s="37"/>
      <c r="AN1138" s="37"/>
      <c r="AP1138" s="37"/>
      <c r="AR1138" s="37"/>
      <c r="AT1138" s="37"/>
      <c r="AV1138" s="37"/>
      <c r="AX1138" s="37"/>
      <c r="BB1138" s="12">
        <v>284</v>
      </c>
      <c r="BG1138" s="12">
        <v>475</v>
      </c>
      <c r="BJ1138" s="12">
        <v>275</v>
      </c>
      <c r="BS1138" s="12">
        <v>0</v>
      </c>
      <c r="CB1138" s="12">
        <v>0</v>
      </c>
      <c r="CC1138" s="12">
        <v>0</v>
      </c>
      <c r="CG1138" s="12"/>
      <c r="CH1138" s="12">
        <v>97.573999999999998</v>
      </c>
      <c r="CI1138" s="12"/>
      <c r="CJ1138" s="12"/>
      <c r="CK1138" s="12" t="s">
        <v>990</v>
      </c>
      <c r="CL1138" s="37">
        <v>12399943</v>
      </c>
      <c r="CN1138" s="12" t="s">
        <v>1506</v>
      </c>
      <c r="CS1138" s="12"/>
      <c r="CT1138" s="36" t="str">
        <f t="shared" si="17"/>
        <v>500mn</v>
      </c>
      <c r="CU1138" s="36" t="str">
        <f>VLOOKUP(CK1138,Mapping!B:C,2,FALSE)</f>
        <v>EU</v>
      </c>
    </row>
    <row r="1139" spans="1:99" ht="16" customHeight="1" x14ac:dyDescent="0.35">
      <c r="A1139" s="12" t="s">
        <v>2263</v>
      </c>
      <c r="B1139" s="12" t="s">
        <v>925</v>
      </c>
      <c r="E1139" s="37">
        <v>408906</v>
      </c>
      <c r="G1139" s="37" t="s">
        <v>1505</v>
      </c>
      <c r="I1139" s="37"/>
      <c r="K1139" s="37"/>
      <c r="M1139" s="37"/>
      <c r="O1139" s="37"/>
      <c r="R1139" s="37"/>
      <c r="T1139" s="37"/>
      <c r="V1139" s="37"/>
      <c r="X1139" s="37"/>
      <c r="Z1139" s="37"/>
      <c r="AB1139" s="37"/>
      <c r="AD1139" s="37"/>
      <c r="AF1139" s="37"/>
      <c r="AH1139" s="37"/>
      <c r="AN1139" s="37"/>
      <c r="AP1139" s="37">
        <v>408906</v>
      </c>
      <c r="AQ1139" s="12">
        <v>0.44</v>
      </c>
      <c r="AR1139" s="37"/>
      <c r="AT1139" s="37"/>
      <c r="AV1139" s="37"/>
      <c r="AX1139" s="37"/>
      <c r="BH1139" s="12">
        <v>1771</v>
      </c>
      <c r="BV1139" s="12">
        <v>0</v>
      </c>
      <c r="CG1139" s="12" t="s">
        <v>934</v>
      </c>
      <c r="CH1139" s="12">
        <v>36.133000000000003</v>
      </c>
      <c r="CI1139" s="12" t="s">
        <v>2264</v>
      </c>
      <c r="CJ1139" s="12" t="s">
        <v>1114</v>
      </c>
      <c r="CK1139" s="12" t="s">
        <v>932</v>
      </c>
      <c r="CL1139" s="37">
        <v>91206640</v>
      </c>
      <c r="CN1139" s="12" t="s">
        <v>1509</v>
      </c>
      <c r="CS1139" s="12"/>
      <c r="CT1139" s="36" t="str">
        <f t="shared" si="17"/>
        <v>500mn</v>
      </c>
      <c r="CU1139" s="36" t="str">
        <f>VLOOKUP(CK1139,Mapping!B:C,2,FALSE)</f>
        <v>US/CA</v>
      </c>
    </row>
    <row r="1140" spans="1:99" ht="16" customHeight="1" x14ac:dyDescent="0.35">
      <c r="A1140" s="12" t="s">
        <v>2265</v>
      </c>
      <c r="B1140" s="12" t="s">
        <v>933</v>
      </c>
      <c r="E1140" s="37">
        <v>822593</v>
      </c>
      <c r="G1140" s="37" t="s">
        <v>1505</v>
      </c>
      <c r="I1140" s="37"/>
      <c r="K1140" s="37"/>
      <c r="M1140" s="37"/>
      <c r="O1140" s="37"/>
      <c r="R1140" s="37"/>
      <c r="T1140" s="37"/>
      <c r="V1140" s="37"/>
      <c r="X1140" s="37"/>
      <c r="Z1140" s="37"/>
      <c r="AB1140" s="37"/>
      <c r="AD1140" s="37"/>
      <c r="AF1140" s="37"/>
      <c r="AH1140" s="37"/>
      <c r="AN1140" s="37">
        <v>349457</v>
      </c>
      <c r="AO1140" s="12">
        <v>0</v>
      </c>
      <c r="AP1140" s="37"/>
      <c r="AR1140" s="37">
        <v>473136</v>
      </c>
      <c r="AS1140" s="12">
        <v>0</v>
      </c>
      <c r="AT1140" s="37"/>
      <c r="AV1140" s="37"/>
      <c r="AX1140" s="37"/>
      <c r="BE1140" s="12">
        <v>12688</v>
      </c>
      <c r="BI1140" s="12">
        <v>2075</v>
      </c>
      <c r="BM1140" s="12">
        <v>0.01</v>
      </c>
      <c r="BY1140" s="12">
        <v>0</v>
      </c>
      <c r="CG1140" s="12" t="s">
        <v>940</v>
      </c>
      <c r="CH1140" s="12">
        <v>26.62</v>
      </c>
      <c r="CI1140" s="12" t="s">
        <v>1165</v>
      </c>
      <c r="CJ1140" s="12"/>
      <c r="CK1140" s="12" t="s">
        <v>1167</v>
      </c>
      <c r="CL1140" s="37">
        <v>19803897810</v>
      </c>
      <c r="CN1140" s="12" t="s">
        <v>1506</v>
      </c>
      <c r="CS1140" s="12"/>
      <c r="CT1140" s="36" t="str">
        <f t="shared" si="17"/>
        <v>1bn - 50bn</v>
      </c>
      <c r="CU1140" s="36" t="str">
        <f>VLOOKUP(CK1140,Mapping!B:C,2,FALSE)</f>
        <v>Asia</v>
      </c>
    </row>
    <row r="1141" spans="1:99" ht="16" customHeight="1" x14ac:dyDescent="0.35">
      <c r="A1141" s="12" t="s">
        <v>2266</v>
      </c>
      <c r="B1141" s="12" t="s">
        <v>925</v>
      </c>
      <c r="E1141" s="37">
        <v>3143784</v>
      </c>
      <c r="G1141" s="37" t="s">
        <v>1505</v>
      </c>
      <c r="I1141" s="37"/>
      <c r="K1141" s="37"/>
      <c r="M1141" s="37"/>
      <c r="O1141" s="37"/>
      <c r="Q1141" s="12">
        <v>11761</v>
      </c>
      <c r="R1141" s="37"/>
      <c r="T1141" s="37"/>
      <c r="V1141" s="37"/>
      <c r="X1141" s="37">
        <v>684913</v>
      </c>
      <c r="Y1141" s="12">
        <v>0.09</v>
      </c>
      <c r="Z1141" s="37"/>
      <c r="AB1141" s="37"/>
      <c r="AD1141" s="37">
        <v>393758</v>
      </c>
      <c r="AE1141" s="12">
        <v>0.05</v>
      </c>
      <c r="AF1141" s="37"/>
      <c r="AH1141" s="37">
        <v>1485179</v>
      </c>
      <c r="AI1141" s="12">
        <v>0.19</v>
      </c>
      <c r="AN1141" s="37"/>
      <c r="AP1141" s="37"/>
      <c r="AR1141" s="37">
        <v>579934</v>
      </c>
      <c r="AS1141" s="12">
        <v>7.0000000000000007E-2</v>
      </c>
      <c r="AT1141" s="37"/>
      <c r="AV1141" s="37"/>
      <c r="AX1141" s="37"/>
      <c r="BA1141" s="12">
        <v>6703</v>
      </c>
      <c r="BE1141" s="12">
        <v>15552</v>
      </c>
      <c r="BJ1141" s="12">
        <v>3534</v>
      </c>
      <c r="BM1141" s="12">
        <v>0.02</v>
      </c>
      <c r="BQ1141" s="12">
        <v>0</v>
      </c>
      <c r="BZ1141" s="12">
        <v>0</v>
      </c>
      <c r="CB1141" s="12">
        <v>0</v>
      </c>
      <c r="CG1141" s="12" t="s">
        <v>976</v>
      </c>
      <c r="CH1141" s="12">
        <v>270.17700000000002</v>
      </c>
      <c r="CI1141" s="12" t="s">
        <v>1036</v>
      </c>
      <c r="CJ1141" s="12" t="s">
        <v>1015</v>
      </c>
      <c r="CK1141" s="12" t="s">
        <v>932</v>
      </c>
      <c r="CL1141" s="37">
        <v>776236289</v>
      </c>
      <c r="CN1141" s="12" t="s">
        <v>1513</v>
      </c>
      <c r="CS1141" s="12"/>
      <c r="CT1141" s="36" t="str">
        <f t="shared" si="17"/>
        <v>500mn - 1bn</v>
      </c>
      <c r="CU1141" s="36" t="str">
        <f>VLOOKUP(CK1141,Mapping!B:C,2,FALSE)</f>
        <v>US/CA</v>
      </c>
    </row>
    <row r="1142" spans="1:99" ht="16" customHeight="1" x14ac:dyDescent="0.35">
      <c r="A1142" s="12" t="s">
        <v>2267</v>
      </c>
      <c r="B1142" s="12" t="s">
        <v>925</v>
      </c>
      <c r="E1142" s="37">
        <v>718912</v>
      </c>
      <c r="G1142" s="37" t="s">
        <v>1505</v>
      </c>
      <c r="I1142" s="37"/>
      <c r="K1142" s="37"/>
      <c r="M1142" s="37"/>
      <c r="O1142" s="37"/>
      <c r="Q1142" s="12">
        <v>5693</v>
      </c>
      <c r="R1142" s="37"/>
      <c r="T1142" s="37"/>
      <c r="V1142" s="37"/>
      <c r="X1142" s="37"/>
      <c r="Z1142" s="37"/>
      <c r="AB1142" s="37"/>
      <c r="AD1142" s="37"/>
      <c r="AF1142" s="37"/>
      <c r="AH1142" s="37">
        <v>718912</v>
      </c>
      <c r="AI1142" s="12">
        <v>0.26</v>
      </c>
      <c r="AN1142" s="37"/>
      <c r="AP1142" s="37"/>
      <c r="AR1142" s="37"/>
      <c r="AT1142" s="37"/>
      <c r="AV1142" s="37"/>
      <c r="AX1142" s="37"/>
      <c r="BQ1142" s="12">
        <v>0</v>
      </c>
      <c r="CG1142" s="12" t="s">
        <v>929</v>
      </c>
      <c r="CH1142" s="12">
        <v>83.033000000000001</v>
      </c>
      <c r="CI1142" s="12" t="s">
        <v>2268</v>
      </c>
      <c r="CJ1142" s="12" t="s">
        <v>941</v>
      </c>
      <c r="CK1142" s="12" t="s">
        <v>932</v>
      </c>
      <c r="CL1142" s="37">
        <v>274711157</v>
      </c>
      <c r="CN1142" s="12" t="s">
        <v>1506</v>
      </c>
      <c r="CS1142" s="12"/>
      <c r="CT1142" s="36" t="str">
        <f t="shared" si="17"/>
        <v>500mn</v>
      </c>
      <c r="CU1142" s="36" t="str">
        <f>VLOOKUP(CK1142,Mapping!B:C,2,FALSE)</f>
        <v>US/CA</v>
      </c>
    </row>
    <row r="1143" spans="1:99" ht="16" customHeight="1" x14ac:dyDescent="0.35">
      <c r="A1143" s="12" t="s">
        <v>2269</v>
      </c>
      <c r="B1143" s="12" t="s">
        <v>925</v>
      </c>
      <c r="E1143" s="37">
        <v>0</v>
      </c>
      <c r="G1143" s="37" t="s">
        <v>1505</v>
      </c>
      <c r="I1143" s="37"/>
      <c r="K1143" s="37"/>
      <c r="M1143" s="37">
        <v>0</v>
      </c>
      <c r="N1143" s="12">
        <v>0</v>
      </c>
      <c r="O1143" s="37"/>
      <c r="Q1143" s="12">
        <v>0</v>
      </c>
      <c r="R1143" s="37"/>
      <c r="T1143" s="37"/>
      <c r="V1143" s="37"/>
      <c r="X1143" s="37"/>
      <c r="Z1143" s="37"/>
      <c r="AB1143" s="37"/>
      <c r="AD1143" s="37">
        <v>0</v>
      </c>
      <c r="AE1143" s="12">
        <v>0</v>
      </c>
      <c r="AF1143" s="37"/>
      <c r="AH1143" s="37">
        <v>0</v>
      </c>
      <c r="AI1143" s="12">
        <v>0</v>
      </c>
      <c r="AN1143" s="37">
        <v>0</v>
      </c>
      <c r="AO1143" s="12">
        <v>0</v>
      </c>
      <c r="AP1143" s="37">
        <v>0</v>
      </c>
      <c r="AQ1143" s="12">
        <v>0</v>
      </c>
      <c r="AR1143" s="37"/>
      <c r="AT1143" s="37"/>
      <c r="AV1143" s="37"/>
      <c r="AX1143" s="37"/>
      <c r="BB1143" s="12">
        <v>0</v>
      </c>
      <c r="BH1143" s="12">
        <v>0</v>
      </c>
      <c r="BI1143" s="12">
        <v>0</v>
      </c>
      <c r="BJ1143" s="12">
        <v>0</v>
      </c>
      <c r="BQ1143" s="12">
        <v>0</v>
      </c>
      <c r="BV1143" s="12">
        <v>0</v>
      </c>
      <c r="BY1143" s="12">
        <v>0</v>
      </c>
      <c r="CB1143" s="12">
        <v>0</v>
      </c>
      <c r="CC1143" s="12">
        <v>0</v>
      </c>
      <c r="CG1143" s="12" t="s">
        <v>929</v>
      </c>
      <c r="CH1143" s="12">
        <v>63.784999999999997</v>
      </c>
      <c r="CI1143" s="12" t="s">
        <v>1217</v>
      </c>
      <c r="CJ1143" s="12" t="s">
        <v>931</v>
      </c>
      <c r="CK1143" s="12" t="s">
        <v>932</v>
      </c>
      <c r="CL1143" s="37">
        <v>3155320423</v>
      </c>
      <c r="CN1143" s="12" t="s">
        <v>1509</v>
      </c>
      <c r="CS1143" s="12"/>
      <c r="CT1143" s="36" t="str">
        <f t="shared" si="17"/>
        <v>1bn - 50bn</v>
      </c>
      <c r="CU1143" s="36" t="str">
        <f>VLOOKUP(CK1143,Mapping!B:C,2,FALSE)</f>
        <v>US/CA</v>
      </c>
    </row>
    <row r="1144" spans="1:99" ht="16" customHeight="1" x14ac:dyDescent="0.35">
      <c r="A1144" s="12" t="s">
        <v>2270</v>
      </c>
      <c r="B1144" s="12" t="s">
        <v>933</v>
      </c>
      <c r="E1144" s="37">
        <v>578988</v>
      </c>
      <c r="F1144" s="12">
        <v>0</v>
      </c>
      <c r="G1144" s="37" t="s">
        <v>1505</v>
      </c>
      <c r="I1144" s="37">
        <v>0</v>
      </c>
      <c r="J1144" s="12">
        <v>0</v>
      </c>
      <c r="K1144" s="37"/>
      <c r="M1144" s="37"/>
      <c r="O1144" s="37">
        <v>31604</v>
      </c>
      <c r="P1144" s="12">
        <v>0.01</v>
      </c>
      <c r="R1144" s="37"/>
      <c r="T1144" s="37"/>
      <c r="V1144" s="37"/>
      <c r="X1144" s="37">
        <v>418640</v>
      </c>
      <c r="Y1144" s="12">
        <v>0.13</v>
      </c>
      <c r="Z1144" s="37"/>
      <c r="AB1144" s="37"/>
      <c r="AD1144" s="37"/>
      <c r="AF1144" s="37"/>
      <c r="AH1144" s="37"/>
      <c r="AL1144" s="12">
        <v>2081</v>
      </c>
      <c r="AN1144" s="37"/>
      <c r="AP1144" s="37"/>
      <c r="AR1144" s="37"/>
      <c r="AT1144" s="37"/>
      <c r="AV1144" s="37">
        <v>128744</v>
      </c>
      <c r="AW1144" s="12">
        <v>0.04</v>
      </c>
      <c r="AX1144" s="37"/>
      <c r="BA1144" s="12">
        <v>4000</v>
      </c>
      <c r="BL1144" s="12">
        <v>47507</v>
      </c>
      <c r="BO1144" s="12">
        <v>0</v>
      </c>
      <c r="BU1144" s="12">
        <v>0</v>
      </c>
      <c r="BZ1144" s="12">
        <v>0</v>
      </c>
      <c r="CA1144" s="12">
        <v>0.04</v>
      </c>
      <c r="CG1144" s="12" t="s">
        <v>929</v>
      </c>
      <c r="CH1144" s="12">
        <v>52.198999999999998</v>
      </c>
      <c r="CI1144" s="12" t="s">
        <v>2271</v>
      </c>
      <c r="CJ1144" s="12"/>
      <c r="CK1144" s="12" t="s">
        <v>1064</v>
      </c>
      <c r="CL1144" s="37">
        <v>316473484</v>
      </c>
      <c r="CN1144" s="12" t="s">
        <v>1509</v>
      </c>
      <c r="CS1144" s="12"/>
      <c r="CT1144" s="36" t="str">
        <f t="shared" si="17"/>
        <v>500mn</v>
      </c>
      <c r="CU1144" s="36" t="str">
        <f>VLOOKUP(CK1144,Mapping!B:C,2,FALSE)</f>
        <v>EU</v>
      </c>
    </row>
    <row r="1145" spans="1:99" ht="16" customHeight="1" x14ac:dyDescent="0.35">
      <c r="A1145" s="12" t="s">
        <v>2272</v>
      </c>
      <c r="B1145" s="12" t="s">
        <v>925</v>
      </c>
      <c r="E1145" s="37">
        <v>548649</v>
      </c>
      <c r="G1145" s="37" t="s">
        <v>1505</v>
      </c>
      <c r="I1145" s="37"/>
      <c r="K1145" s="37"/>
      <c r="M1145" s="37">
        <v>548649</v>
      </c>
      <c r="N1145" s="12">
        <v>0.11</v>
      </c>
      <c r="O1145" s="37"/>
      <c r="R1145" s="37"/>
      <c r="T1145" s="37"/>
      <c r="V1145" s="37"/>
      <c r="X1145" s="37"/>
      <c r="Z1145" s="37"/>
      <c r="AB1145" s="37"/>
      <c r="AD1145" s="37"/>
      <c r="AF1145" s="37"/>
      <c r="AH1145" s="37"/>
      <c r="AN1145" s="37">
        <v>0</v>
      </c>
      <c r="AO1145" s="12">
        <v>0</v>
      </c>
      <c r="AP1145" s="37"/>
      <c r="AR1145" s="37"/>
      <c r="AT1145" s="37"/>
      <c r="AV1145" s="37"/>
      <c r="AX1145" s="37"/>
      <c r="BB1145" s="12">
        <v>3743</v>
      </c>
      <c r="BI1145" s="12">
        <v>0</v>
      </c>
      <c r="BY1145" s="12">
        <v>0</v>
      </c>
      <c r="CC1145" s="12">
        <v>0</v>
      </c>
      <c r="CG1145" s="12" t="s">
        <v>940</v>
      </c>
      <c r="CH1145" s="12">
        <v>33.377000000000002</v>
      </c>
      <c r="CI1145" s="12" t="s">
        <v>2273</v>
      </c>
      <c r="CJ1145" s="12"/>
      <c r="CK1145" s="12" t="s">
        <v>1134</v>
      </c>
      <c r="CL1145" s="37">
        <v>496624089</v>
      </c>
      <c r="CN1145" s="12" t="s">
        <v>1506</v>
      </c>
      <c r="CS1145" s="12"/>
      <c r="CT1145" s="36" t="str">
        <f t="shared" si="17"/>
        <v>500mn</v>
      </c>
      <c r="CU1145" s="36" t="str">
        <f>VLOOKUP(CK1145,Mapping!B:C,2,FALSE)</f>
        <v>Middle East</v>
      </c>
    </row>
    <row r="1146" spans="1:99" ht="16" customHeight="1" x14ac:dyDescent="0.35">
      <c r="A1146" s="12" t="s">
        <v>2274</v>
      </c>
      <c r="B1146" s="12" t="s">
        <v>925</v>
      </c>
      <c r="E1146" s="37">
        <v>253979</v>
      </c>
      <c r="G1146" s="37" t="s">
        <v>1505</v>
      </c>
      <c r="I1146" s="37"/>
      <c r="K1146" s="37"/>
      <c r="M1146" s="37"/>
      <c r="O1146" s="37"/>
      <c r="R1146" s="37"/>
      <c r="T1146" s="37"/>
      <c r="V1146" s="37"/>
      <c r="X1146" s="37"/>
      <c r="Z1146" s="37"/>
      <c r="AB1146" s="37"/>
      <c r="AD1146" s="37"/>
      <c r="AF1146" s="37"/>
      <c r="AH1146" s="37"/>
      <c r="AN1146" s="37"/>
      <c r="AP1146" s="37">
        <v>253979</v>
      </c>
      <c r="AQ1146" s="12">
        <v>0.11</v>
      </c>
      <c r="AR1146" s="37"/>
      <c r="AT1146" s="37"/>
      <c r="AV1146" s="37"/>
      <c r="AX1146" s="37"/>
      <c r="BH1146" s="12">
        <v>1100</v>
      </c>
      <c r="BV1146" s="12">
        <v>0</v>
      </c>
      <c r="CG1146" s="12" t="s">
        <v>940</v>
      </c>
      <c r="CH1146" s="12">
        <v>11.162000000000001</v>
      </c>
      <c r="CI1146" s="12" t="s">
        <v>1016</v>
      </c>
      <c r="CJ1146" s="12" t="s">
        <v>1017</v>
      </c>
      <c r="CK1146" s="12" t="s">
        <v>932</v>
      </c>
      <c r="CL1146" s="37">
        <v>230009746</v>
      </c>
      <c r="CN1146" s="12" t="s">
        <v>1509</v>
      </c>
      <c r="CS1146" s="12"/>
      <c r="CT1146" s="36" t="str">
        <f t="shared" si="17"/>
        <v>500mn</v>
      </c>
      <c r="CU1146" s="36" t="str">
        <f>VLOOKUP(CK1146,Mapping!B:C,2,FALSE)</f>
        <v>US/CA</v>
      </c>
    </row>
    <row r="1147" spans="1:99" ht="16" customHeight="1" x14ac:dyDescent="0.35">
      <c r="A1147" s="12" t="s">
        <v>2275</v>
      </c>
      <c r="B1147" s="12" t="s">
        <v>925</v>
      </c>
      <c r="E1147" s="37">
        <v>3941681</v>
      </c>
      <c r="G1147" s="37" t="s">
        <v>1505</v>
      </c>
      <c r="I1147" s="37"/>
      <c r="K1147" s="37"/>
      <c r="M1147" s="37"/>
      <c r="O1147" s="37">
        <v>1500944</v>
      </c>
      <c r="P1147" s="12">
        <v>3.92</v>
      </c>
      <c r="Q1147" s="12">
        <v>800</v>
      </c>
      <c r="R1147" s="37"/>
      <c r="T1147" s="37"/>
      <c r="V1147" s="37"/>
      <c r="X1147" s="37"/>
      <c r="Z1147" s="37"/>
      <c r="AB1147" s="37">
        <v>1326615</v>
      </c>
      <c r="AC1147" s="12">
        <v>3.46</v>
      </c>
      <c r="AD1147" s="37"/>
      <c r="AF1147" s="37">
        <v>718788</v>
      </c>
      <c r="AG1147" s="12">
        <v>1.88</v>
      </c>
      <c r="AH1147" s="37">
        <v>105872</v>
      </c>
      <c r="AI1147" s="12">
        <v>0.28000000000000003</v>
      </c>
      <c r="AJ1147" s="12">
        <v>74550</v>
      </c>
      <c r="AL1147" s="12">
        <v>66000</v>
      </c>
      <c r="AN1147" s="37">
        <v>289462</v>
      </c>
      <c r="AO1147" s="12">
        <v>0.76</v>
      </c>
      <c r="AP1147" s="37"/>
      <c r="AR1147" s="37"/>
      <c r="AT1147" s="37"/>
      <c r="AV1147" s="37"/>
      <c r="AX1147" s="37"/>
      <c r="BF1147" s="12">
        <v>42000</v>
      </c>
      <c r="BI1147" s="12">
        <v>1250</v>
      </c>
      <c r="BP1147" s="12">
        <v>0</v>
      </c>
      <c r="BQ1147" s="12">
        <v>0</v>
      </c>
      <c r="BR1147" s="12">
        <v>0</v>
      </c>
      <c r="BU1147" s="12">
        <v>0</v>
      </c>
      <c r="BY1147" s="12">
        <v>0</v>
      </c>
      <c r="CG1147" s="12" t="s">
        <v>929</v>
      </c>
      <c r="CH1147" s="12">
        <v>21.059000000000001</v>
      </c>
      <c r="CI1147" s="12" t="s">
        <v>2276</v>
      </c>
      <c r="CJ1147" s="12"/>
      <c r="CK1147" s="12" t="s">
        <v>990</v>
      </c>
      <c r="CL1147" s="37">
        <v>38335242</v>
      </c>
      <c r="CN1147" s="12" t="s">
        <v>1506</v>
      </c>
      <c r="CS1147" s="12"/>
      <c r="CT1147" s="36" t="str">
        <f t="shared" si="17"/>
        <v>500mn</v>
      </c>
      <c r="CU1147" s="36" t="str">
        <f>VLOOKUP(CK1147,Mapping!B:C,2,FALSE)</f>
        <v>EU</v>
      </c>
    </row>
    <row r="1148" spans="1:99" ht="16" customHeight="1" x14ac:dyDescent="0.35">
      <c r="A1148" s="12" t="s">
        <v>703</v>
      </c>
      <c r="B1148" s="12" t="s">
        <v>933</v>
      </c>
      <c r="E1148" s="37">
        <v>14750419</v>
      </c>
      <c r="F1148" s="12">
        <v>4065</v>
      </c>
      <c r="G1148" s="37" t="s">
        <v>1505</v>
      </c>
      <c r="I1148" s="37">
        <v>197549</v>
      </c>
      <c r="J1148" s="12">
        <v>0</v>
      </c>
      <c r="K1148" s="37">
        <v>2174226</v>
      </c>
      <c r="L1148" s="12">
        <v>0.04</v>
      </c>
      <c r="M1148" s="37">
        <v>2127551</v>
      </c>
      <c r="N1148" s="12">
        <v>0.04</v>
      </c>
      <c r="O1148" s="37">
        <v>2093066</v>
      </c>
      <c r="P1148" s="12">
        <v>0.04</v>
      </c>
      <c r="Q1148" s="12">
        <v>3958</v>
      </c>
      <c r="R1148" s="37">
        <v>717678</v>
      </c>
      <c r="S1148" s="12">
        <v>0.01</v>
      </c>
      <c r="T1148" s="37">
        <v>0</v>
      </c>
      <c r="U1148" s="12">
        <v>0</v>
      </c>
      <c r="V1148" s="37">
        <v>69694</v>
      </c>
      <c r="W1148" s="12">
        <v>0</v>
      </c>
      <c r="X1148" s="37">
        <v>59264</v>
      </c>
      <c r="Y1148" s="12">
        <v>0</v>
      </c>
      <c r="Z1148" s="37">
        <v>148</v>
      </c>
      <c r="AA1148" s="12">
        <v>0</v>
      </c>
      <c r="AB1148" s="37">
        <v>384040</v>
      </c>
      <c r="AC1148" s="12">
        <v>0.01</v>
      </c>
      <c r="AD1148" s="37">
        <v>22284</v>
      </c>
      <c r="AE1148" s="12">
        <v>0</v>
      </c>
      <c r="AF1148" s="37">
        <v>14690</v>
      </c>
      <c r="AG1148" s="12">
        <v>0</v>
      </c>
      <c r="AH1148" s="37">
        <v>499816</v>
      </c>
      <c r="AI1148" s="12">
        <v>0.01</v>
      </c>
      <c r="AJ1148" s="12">
        <v>26039</v>
      </c>
      <c r="AK1148" s="12">
        <v>3203</v>
      </c>
      <c r="AL1148" s="12">
        <v>135602</v>
      </c>
      <c r="AN1148" s="37">
        <v>6101108</v>
      </c>
      <c r="AO1148" s="12">
        <v>0.12</v>
      </c>
      <c r="AP1148" s="37">
        <v>289305</v>
      </c>
      <c r="AQ1148" s="12">
        <v>0.01</v>
      </c>
      <c r="AR1148" s="37">
        <v>0</v>
      </c>
      <c r="AS1148" s="12">
        <v>0</v>
      </c>
      <c r="AT1148" s="37"/>
      <c r="AV1148" s="37"/>
      <c r="AX1148" s="37"/>
      <c r="AZ1148" s="12">
        <v>67594</v>
      </c>
      <c r="BA1148" s="12">
        <v>580</v>
      </c>
      <c r="BB1148" s="12">
        <v>16958</v>
      </c>
      <c r="BC1148" s="12">
        <v>5</v>
      </c>
      <c r="BE1148" s="12">
        <v>0</v>
      </c>
      <c r="BF1148" s="12">
        <v>1089</v>
      </c>
      <c r="BG1148" s="12">
        <v>35649</v>
      </c>
      <c r="BH1148" s="12">
        <v>1253</v>
      </c>
      <c r="BI1148" s="12">
        <v>36200</v>
      </c>
      <c r="BJ1148" s="12">
        <v>200</v>
      </c>
      <c r="BK1148" s="12">
        <v>0</v>
      </c>
      <c r="BM1148" s="12">
        <v>0</v>
      </c>
      <c r="BO1148" s="12">
        <v>0</v>
      </c>
      <c r="BP1148" s="12">
        <v>0</v>
      </c>
      <c r="BQ1148" s="12">
        <v>0</v>
      </c>
      <c r="BR1148" s="12">
        <v>0</v>
      </c>
      <c r="BS1148" s="12">
        <v>0</v>
      </c>
      <c r="BT1148" s="12">
        <v>0</v>
      </c>
      <c r="BU1148" s="12">
        <v>0</v>
      </c>
      <c r="BV1148" s="12">
        <v>0</v>
      </c>
      <c r="BX1148" s="12">
        <v>0</v>
      </c>
      <c r="BY1148" s="12">
        <v>0</v>
      </c>
      <c r="BZ1148" s="12">
        <v>0</v>
      </c>
      <c r="CB1148" s="12">
        <v>0</v>
      </c>
      <c r="CC1148" s="12">
        <v>0</v>
      </c>
      <c r="CD1148" s="12">
        <v>0</v>
      </c>
      <c r="CE1148" s="12">
        <v>0</v>
      </c>
      <c r="CG1148" s="12" t="s">
        <v>929</v>
      </c>
      <c r="CH1148" s="12">
        <v>61.521000000000001</v>
      </c>
      <c r="CI1148" s="12" t="s">
        <v>1047</v>
      </c>
      <c r="CJ1148" s="12"/>
      <c r="CK1148" s="12" t="s">
        <v>1048</v>
      </c>
      <c r="CL1148" s="37">
        <v>4896792309</v>
      </c>
      <c r="CN1148" s="12" t="s">
        <v>1509</v>
      </c>
      <c r="CS1148" s="12"/>
      <c r="CT1148" s="36" t="str">
        <f t="shared" si="17"/>
        <v>1bn - 50bn</v>
      </c>
      <c r="CU1148" s="36" t="str">
        <f>VLOOKUP(CK1148,Mapping!B:C,2,FALSE)</f>
        <v>EU</v>
      </c>
    </row>
    <row r="1149" spans="1:99" ht="16" customHeight="1" x14ac:dyDescent="0.35">
      <c r="A1149" s="12" t="s">
        <v>2277</v>
      </c>
      <c r="B1149" s="12" t="s">
        <v>925</v>
      </c>
      <c r="E1149" s="37">
        <v>15936031</v>
      </c>
      <c r="G1149" s="37" t="s">
        <v>1505</v>
      </c>
      <c r="I1149" s="37"/>
      <c r="K1149" s="37"/>
      <c r="M1149" s="37"/>
      <c r="O1149" s="37"/>
      <c r="Q1149" s="12">
        <v>126196</v>
      </c>
      <c r="R1149" s="37"/>
      <c r="T1149" s="37"/>
      <c r="V1149" s="37"/>
      <c r="X1149" s="37"/>
      <c r="Z1149" s="37"/>
      <c r="AB1149" s="37"/>
      <c r="AD1149" s="37"/>
      <c r="AF1149" s="37"/>
      <c r="AH1149" s="37">
        <v>15936031</v>
      </c>
      <c r="AI1149" s="12">
        <v>0.6</v>
      </c>
      <c r="AN1149" s="37"/>
      <c r="AP1149" s="37"/>
      <c r="AR1149" s="37"/>
      <c r="AT1149" s="37"/>
      <c r="AV1149" s="37"/>
      <c r="AX1149" s="37"/>
      <c r="BQ1149" s="12">
        <v>0.03</v>
      </c>
      <c r="CG1149" s="12" t="s">
        <v>934</v>
      </c>
      <c r="CH1149" s="12">
        <v>26.562999999999999</v>
      </c>
      <c r="CI1149" s="12" t="s">
        <v>1192</v>
      </c>
      <c r="CJ1149" s="12" t="s">
        <v>1140</v>
      </c>
      <c r="CK1149" s="12" t="s">
        <v>932</v>
      </c>
      <c r="CL1149" s="37">
        <v>2659380144</v>
      </c>
      <c r="CN1149" s="12" t="s">
        <v>1509</v>
      </c>
      <c r="CS1149" s="12"/>
      <c r="CT1149" s="36" t="str">
        <f t="shared" si="17"/>
        <v>1bn - 50bn</v>
      </c>
      <c r="CU1149" s="36" t="str">
        <f>VLOOKUP(CK1149,Mapping!B:C,2,FALSE)</f>
        <v>US/CA</v>
      </c>
    </row>
    <row r="1150" spans="1:99" ht="16" customHeight="1" x14ac:dyDescent="0.35">
      <c r="A1150" s="12" t="s">
        <v>2278</v>
      </c>
      <c r="B1150" s="12" t="s">
        <v>925</v>
      </c>
      <c r="E1150" s="37">
        <v>2076917</v>
      </c>
      <c r="G1150" s="37" t="s">
        <v>1505</v>
      </c>
      <c r="I1150" s="37"/>
      <c r="K1150" s="37">
        <v>339723</v>
      </c>
      <c r="L1150" s="12">
        <v>0.25</v>
      </c>
      <c r="M1150" s="37">
        <v>118058</v>
      </c>
      <c r="N1150" s="12">
        <v>0.09</v>
      </c>
      <c r="O1150" s="37">
        <v>823120</v>
      </c>
      <c r="P1150" s="12">
        <v>0.6</v>
      </c>
      <c r="Q1150" s="12">
        <v>26</v>
      </c>
      <c r="R1150" s="37">
        <v>277227</v>
      </c>
      <c r="S1150" s="12">
        <v>0.2</v>
      </c>
      <c r="T1150" s="37"/>
      <c r="V1150" s="37"/>
      <c r="X1150" s="37"/>
      <c r="Z1150" s="37"/>
      <c r="AB1150" s="37"/>
      <c r="AD1150" s="37"/>
      <c r="AF1150" s="37"/>
      <c r="AH1150" s="37">
        <v>3283</v>
      </c>
      <c r="AI1150" s="12">
        <v>0</v>
      </c>
      <c r="AL1150" s="12">
        <v>54200</v>
      </c>
      <c r="AN1150" s="37">
        <v>513659</v>
      </c>
      <c r="AO1150" s="12">
        <v>0.37</v>
      </c>
      <c r="AP1150" s="37">
        <v>1847</v>
      </c>
      <c r="AQ1150" s="12">
        <v>0</v>
      </c>
      <c r="AR1150" s="37"/>
      <c r="AT1150" s="37"/>
      <c r="AV1150" s="37"/>
      <c r="AX1150" s="37"/>
      <c r="AZ1150" s="12">
        <v>26188</v>
      </c>
      <c r="BB1150" s="12">
        <v>941</v>
      </c>
      <c r="BG1150" s="12">
        <v>5500</v>
      </c>
      <c r="BH1150" s="12">
        <v>8</v>
      </c>
      <c r="BI1150" s="12">
        <v>3050</v>
      </c>
      <c r="BQ1150" s="12">
        <v>0</v>
      </c>
      <c r="BS1150" s="12">
        <v>0</v>
      </c>
      <c r="BU1150" s="12">
        <v>0</v>
      </c>
      <c r="BV1150" s="12">
        <v>0</v>
      </c>
      <c r="BX1150" s="12">
        <v>0</v>
      </c>
      <c r="BY1150" s="12">
        <v>0</v>
      </c>
      <c r="CC1150" s="12">
        <v>0</v>
      </c>
      <c r="CG1150" s="12"/>
      <c r="CH1150" s="12">
        <v>40.920999999999999</v>
      </c>
      <c r="CI1150" s="12"/>
      <c r="CJ1150" s="12"/>
      <c r="CK1150" s="12" t="s">
        <v>1054</v>
      </c>
      <c r="CL1150" s="37">
        <v>136997257</v>
      </c>
      <c r="CN1150" s="12" t="s">
        <v>1506</v>
      </c>
      <c r="CS1150" s="12"/>
      <c r="CT1150" s="36" t="str">
        <f t="shared" si="17"/>
        <v>500mn</v>
      </c>
      <c r="CU1150" s="36" t="str">
        <f>VLOOKUP(CK1150,Mapping!B:C,2,FALSE)</f>
        <v>EU</v>
      </c>
    </row>
    <row r="1151" spans="1:99" ht="16" customHeight="1" x14ac:dyDescent="0.35">
      <c r="A1151" s="12" t="s">
        <v>2279</v>
      </c>
      <c r="B1151" s="12" t="s">
        <v>925</v>
      </c>
      <c r="E1151" s="37">
        <v>79996</v>
      </c>
      <c r="G1151" s="37" t="s">
        <v>1505</v>
      </c>
      <c r="I1151" s="37"/>
      <c r="K1151" s="37"/>
      <c r="M1151" s="37"/>
      <c r="O1151" s="37"/>
      <c r="R1151" s="37"/>
      <c r="T1151" s="37"/>
      <c r="V1151" s="37"/>
      <c r="X1151" s="37"/>
      <c r="Z1151" s="37"/>
      <c r="AB1151" s="37"/>
      <c r="AD1151" s="37"/>
      <c r="AF1151" s="37"/>
      <c r="AH1151" s="37"/>
      <c r="AN1151" s="37">
        <v>79996</v>
      </c>
      <c r="AO1151" s="12">
        <v>0.02</v>
      </c>
      <c r="AP1151" s="37"/>
      <c r="AR1151" s="37"/>
      <c r="AT1151" s="37"/>
      <c r="AV1151" s="37"/>
      <c r="AX1151" s="37"/>
      <c r="BI1151" s="12">
        <v>475</v>
      </c>
      <c r="BY1151" s="12">
        <v>0</v>
      </c>
      <c r="CG1151" s="12" t="s">
        <v>940</v>
      </c>
      <c r="CH1151" s="12">
        <v>99.143000000000001</v>
      </c>
      <c r="CI1151" s="12" t="s">
        <v>1855</v>
      </c>
      <c r="CJ1151" s="12"/>
      <c r="CK1151" s="12" t="s">
        <v>1856</v>
      </c>
      <c r="CL1151" s="37">
        <v>474783919</v>
      </c>
      <c r="CN1151" s="12" t="s">
        <v>1506</v>
      </c>
      <c r="CS1151" s="12"/>
      <c r="CT1151" s="36" t="str">
        <f t="shared" si="17"/>
        <v>500mn</v>
      </c>
      <c r="CU1151" s="36" t="str">
        <f>VLOOKUP(CK1151,Mapping!B:C,2,FALSE)</f>
        <v>Middle East</v>
      </c>
    </row>
    <row r="1152" spans="1:99" ht="16" customHeight="1" x14ac:dyDescent="0.35">
      <c r="A1152" s="12" t="s">
        <v>2280</v>
      </c>
      <c r="B1152" s="12" t="s">
        <v>925</v>
      </c>
      <c r="E1152" s="37">
        <v>761471</v>
      </c>
      <c r="G1152" s="37" t="s">
        <v>1505</v>
      </c>
      <c r="I1152" s="37"/>
      <c r="K1152" s="37"/>
      <c r="M1152" s="37">
        <v>376380</v>
      </c>
      <c r="N1152" s="12">
        <v>0.19</v>
      </c>
      <c r="O1152" s="37"/>
      <c r="R1152" s="37"/>
      <c r="T1152" s="37"/>
      <c r="V1152" s="37"/>
      <c r="X1152" s="37"/>
      <c r="Z1152" s="37"/>
      <c r="AB1152" s="37"/>
      <c r="AD1152" s="37">
        <v>111420</v>
      </c>
      <c r="AE1152" s="12">
        <v>0.06</v>
      </c>
      <c r="AF1152" s="37"/>
      <c r="AH1152" s="37"/>
      <c r="AN1152" s="37">
        <v>273671</v>
      </c>
      <c r="AO1152" s="12">
        <v>0.14000000000000001</v>
      </c>
      <c r="AP1152" s="37"/>
      <c r="AR1152" s="37"/>
      <c r="AT1152" s="37"/>
      <c r="AV1152" s="37"/>
      <c r="AX1152" s="37"/>
      <c r="BB1152" s="12">
        <v>3000</v>
      </c>
      <c r="BI1152" s="12">
        <v>1625</v>
      </c>
      <c r="BJ1152" s="12">
        <v>1000</v>
      </c>
      <c r="BY1152" s="12">
        <v>0</v>
      </c>
      <c r="CB1152" s="12">
        <v>0</v>
      </c>
      <c r="CC1152" s="12">
        <v>0</v>
      </c>
      <c r="CG1152" s="12" t="s">
        <v>940</v>
      </c>
      <c r="CH1152" s="12">
        <v>54.283000000000001</v>
      </c>
      <c r="CI1152" s="12" t="s">
        <v>1159</v>
      </c>
      <c r="CJ1152" s="12"/>
      <c r="CK1152" s="12" t="s">
        <v>979</v>
      </c>
      <c r="CL1152" s="37">
        <v>200843389</v>
      </c>
      <c r="CN1152" s="12" t="s">
        <v>1509</v>
      </c>
      <c r="CS1152" s="12"/>
      <c r="CT1152" s="36" t="str">
        <f t="shared" si="17"/>
        <v>500mn</v>
      </c>
      <c r="CU1152" s="36" t="str">
        <f>VLOOKUP(CK1152,Mapping!B:C,2,FALSE)</f>
        <v>EU</v>
      </c>
    </row>
    <row r="1153" spans="1:99" ht="16" customHeight="1" x14ac:dyDescent="0.35">
      <c r="A1153" s="12" t="s">
        <v>2281</v>
      </c>
      <c r="B1153" s="12" t="s">
        <v>925</v>
      </c>
      <c r="E1153" s="37">
        <v>5235262</v>
      </c>
      <c r="G1153" s="37" t="s">
        <v>1505</v>
      </c>
      <c r="I1153" s="37"/>
      <c r="K1153" s="37"/>
      <c r="M1153" s="37">
        <v>0</v>
      </c>
      <c r="N1153" s="12">
        <v>0</v>
      </c>
      <c r="O1153" s="37"/>
      <c r="R1153" s="37"/>
      <c r="T1153" s="37"/>
      <c r="V1153" s="37"/>
      <c r="X1153" s="37"/>
      <c r="Z1153" s="37"/>
      <c r="AB1153" s="37"/>
      <c r="AD1153" s="37"/>
      <c r="AF1153" s="37"/>
      <c r="AH1153" s="37"/>
      <c r="AN1153" s="37">
        <v>2976696</v>
      </c>
      <c r="AO1153" s="12">
        <v>0.3</v>
      </c>
      <c r="AP1153" s="37">
        <v>2258566</v>
      </c>
      <c r="AQ1153" s="12">
        <v>0.23</v>
      </c>
      <c r="AR1153" s="37"/>
      <c r="AT1153" s="37"/>
      <c r="AV1153" s="37"/>
      <c r="AX1153" s="37"/>
      <c r="BB1153" s="12">
        <v>0</v>
      </c>
      <c r="BH1153" s="12">
        <v>9782</v>
      </c>
      <c r="BI1153" s="12">
        <v>17675</v>
      </c>
      <c r="BV1153" s="12">
        <v>0.01</v>
      </c>
      <c r="BY1153" s="12">
        <v>0</v>
      </c>
      <c r="CC1153" s="12">
        <v>0</v>
      </c>
      <c r="CG1153" s="12" t="s">
        <v>996</v>
      </c>
      <c r="CH1153" s="12">
        <v>28.297999999999998</v>
      </c>
      <c r="CI1153" s="12" t="s">
        <v>2282</v>
      </c>
      <c r="CJ1153" s="12" t="s">
        <v>1109</v>
      </c>
      <c r="CK1153" s="12" t="s">
        <v>932</v>
      </c>
      <c r="CL1153" s="37">
        <v>988848476</v>
      </c>
      <c r="CN1153" s="12" t="s">
        <v>1506</v>
      </c>
      <c r="CS1153" s="12"/>
      <c r="CT1153" s="36" t="str">
        <f t="shared" si="17"/>
        <v>500mn - 1bn</v>
      </c>
      <c r="CU1153" s="36" t="str">
        <f>VLOOKUP(CK1153,Mapping!B:C,2,FALSE)</f>
        <v>US/CA</v>
      </c>
    </row>
    <row r="1154" spans="1:99" ht="16" customHeight="1" x14ac:dyDescent="0.35">
      <c r="A1154" s="12" t="s">
        <v>2283</v>
      </c>
      <c r="B1154" s="12" t="s">
        <v>925</v>
      </c>
      <c r="E1154" s="37">
        <v>343324</v>
      </c>
      <c r="G1154" s="37" t="s">
        <v>1505</v>
      </c>
      <c r="I1154" s="37"/>
      <c r="K1154" s="37">
        <v>75633</v>
      </c>
      <c r="L1154" s="12">
        <v>0.25</v>
      </c>
      <c r="M1154" s="37">
        <v>49808</v>
      </c>
      <c r="N1154" s="12">
        <v>0.16</v>
      </c>
      <c r="O1154" s="37"/>
      <c r="R1154" s="37"/>
      <c r="T1154" s="37"/>
      <c r="V1154" s="37"/>
      <c r="X1154" s="37">
        <v>0</v>
      </c>
      <c r="Y1154" s="12">
        <v>0</v>
      </c>
      <c r="Z1154" s="37"/>
      <c r="AB1154" s="37"/>
      <c r="AD1154" s="37"/>
      <c r="AF1154" s="37"/>
      <c r="AH1154" s="37"/>
      <c r="AN1154" s="37">
        <v>217883</v>
      </c>
      <c r="AO1154" s="12">
        <v>0.72</v>
      </c>
      <c r="AP1154" s="37"/>
      <c r="AR1154" s="37"/>
      <c r="AT1154" s="37"/>
      <c r="AV1154" s="37"/>
      <c r="AX1154" s="37"/>
      <c r="BA1154" s="12">
        <v>0</v>
      </c>
      <c r="BB1154" s="12">
        <v>397</v>
      </c>
      <c r="BG1154" s="12">
        <v>1586</v>
      </c>
      <c r="BI1154" s="12">
        <v>1375</v>
      </c>
      <c r="BS1154" s="12">
        <v>0</v>
      </c>
      <c r="BY1154" s="12">
        <v>0</v>
      </c>
      <c r="BZ1154" s="12">
        <v>0</v>
      </c>
      <c r="CC1154" s="12">
        <v>0</v>
      </c>
      <c r="CG1154" s="12" t="s">
        <v>976</v>
      </c>
      <c r="CH1154" s="12">
        <v>34.5</v>
      </c>
      <c r="CI1154" s="12" t="s">
        <v>1009</v>
      </c>
      <c r="CJ1154" s="12"/>
      <c r="CK1154" s="12" t="s">
        <v>1010</v>
      </c>
      <c r="CL1154" s="37">
        <v>29728718</v>
      </c>
      <c r="CN1154" s="12" t="s">
        <v>1513</v>
      </c>
      <c r="CS1154" s="12"/>
      <c r="CT1154" s="36" t="str">
        <f t="shared" si="17"/>
        <v>500mn</v>
      </c>
      <c r="CU1154" s="36" t="str">
        <f>VLOOKUP(CK1154,Mapping!B:C,2,FALSE)</f>
        <v>Africa</v>
      </c>
    </row>
    <row r="1155" spans="1:99" ht="16" customHeight="1" x14ac:dyDescent="0.35">
      <c r="A1155" s="12" t="s">
        <v>2284</v>
      </c>
      <c r="B1155" s="12" t="s">
        <v>925</v>
      </c>
      <c r="E1155" s="37">
        <v>32667873</v>
      </c>
      <c r="G1155" s="37" t="s">
        <v>1505</v>
      </c>
      <c r="I1155" s="37"/>
      <c r="K1155" s="37"/>
      <c r="M1155" s="37"/>
      <c r="O1155" s="37"/>
      <c r="R1155" s="37"/>
      <c r="T1155" s="37"/>
      <c r="V1155" s="37"/>
      <c r="X1155" s="37"/>
      <c r="Z1155" s="37"/>
      <c r="AB1155" s="37"/>
      <c r="AD1155" s="37"/>
      <c r="AF1155" s="37"/>
      <c r="AH1155" s="37"/>
      <c r="AN1155" s="37">
        <v>32667873</v>
      </c>
      <c r="AO1155" s="12">
        <v>0.65</v>
      </c>
      <c r="AP1155" s="37"/>
      <c r="AR1155" s="37"/>
      <c r="AT1155" s="37"/>
      <c r="AV1155" s="37"/>
      <c r="AX1155" s="37"/>
      <c r="BI1155" s="12">
        <v>193975</v>
      </c>
      <c r="BY1155" s="12">
        <v>0.03</v>
      </c>
      <c r="CG1155" s="12" t="s">
        <v>929</v>
      </c>
      <c r="CH1155" s="12">
        <v>14.404999999999999</v>
      </c>
      <c r="CI1155" s="12" t="s">
        <v>992</v>
      </c>
      <c r="CJ1155" s="12" t="s">
        <v>993</v>
      </c>
      <c r="CK1155" s="12" t="s">
        <v>932</v>
      </c>
      <c r="CL1155" s="37">
        <v>5021261285</v>
      </c>
      <c r="CN1155" s="12" t="s">
        <v>1506</v>
      </c>
      <c r="CS1155" s="12"/>
      <c r="CT1155" s="36" t="str">
        <f t="shared" ref="CT1155:CT1218" si="18">IF(CL1155&gt;100000000000, "100bn", IF(CL1155&gt;50000000000, "50bn - 100bn",IF(CL1155&gt;1000000000, "1bn - 50bn", IF(CL1155&gt;500000000, "500mn - 1bn", "500mn"))))</f>
        <v>1bn - 50bn</v>
      </c>
      <c r="CU1155" s="36" t="str">
        <f>VLOOKUP(CK1155,Mapping!B:C,2,FALSE)</f>
        <v>US/CA</v>
      </c>
    </row>
    <row r="1156" spans="1:99" ht="16" customHeight="1" x14ac:dyDescent="0.35">
      <c r="A1156" s="12" t="s">
        <v>924</v>
      </c>
      <c r="B1156" s="12" t="s">
        <v>925</v>
      </c>
      <c r="E1156" s="37">
        <v>2919503209</v>
      </c>
      <c r="F1156" s="12">
        <v>45953524</v>
      </c>
      <c r="G1156" s="37" t="s">
        <v>1505</v>
      </c>
      <c r="I1156" s="37">
        <v>2919503209</v>
      </c>
      <c r="J1156" s="12">
        <v>99.8</v>
      </c>
      <c r="K1156" s="37"/>
      <c r="M1156" s="37"/>
      <c r="O1156" s="37"/>
      <c r="R1156" s="37"/>
      <c r="T1156" s="37"/>
      <c r="V1156" s="37"/>
      <c r="X1156" s="37"/>
      <c r="Z1156" s="37"/>
      <c r="AB1156" s="37"/>
      <c r="AD1156" s="37"/>
      <c r="AF1156" s="37"/>
      <c r="AH1156" s="37"/>
      <c r="AN1156" s="37"/>
      <c r="AP1156" s="37"/>
      <c r="AR1156" s="37"/>
      <c r="AT1156" s="37"/>
      <c r="AV1156" s="37"/>
      <c r="AX1156" s="37"/>
      <c r="BO1156" s="12">
        <v>6.67</v>
      </c>
      <c r="CG1156" s="12"/>
      <c r="CI1156" s="12"/>
      <c r="CJ1156" s="12"/>
      <c r="CK1156" s="12" t="s">
        <v>927</v>
      </c>
      <c r="CL1156" s="37">
        <v>2925117269</v>
      </c>
      <c r="CN1156" s="12" t="s">
        <v>1536</v>
      </c>
      <c r="CS1156" s="12"/>
      <c r="CT1156" s="36" t="str">
        <f t="shared" si="18"/>
        <v>1bn - 50bn</v>
      </c>
      <c r="CU1156" s="36" t="str">
        <f>VLOOKUP(CK1156,Mapping!B:C,2,FALSE)</f>
        <v>CN</v>
      </c>
    </row>
    <row r="1157" spans="1:99" ht="16" customHeight="1" x14ac:dyDescent="0.35">
      <c r="A1157" s="12" t="s">
        <v>2285</v>
      </c>
      <c r="B1157" s="12" t="s">
        <v>933</v>
      </c>
      <c r="E1157" s="37">
        <v>16676773</v>
      </c>
      <c r="G1157" s="37" t="s">
        <v>1505</v>
      </c>
      <c r="I1157" s="37"/>
      <c r="K1157" s="37">
        <v>1235356</v>
      </c>
      <c r="L1157" s="12">
        <v>0.03</v>
      </c>
      <c r="M1157" s="37">
        <v>630562</v>
      </c>
      <c r="N1157" s="12">
        <v>0.01</v>
      </c>
      <c r="O1157" s="37"/>
      <c r="R1157" s="37">
        <v>0</v>
      </c>
      <c r="S1157" s="12">
        <v>0</v>
      </c>
      <c r="T1157" s="37"/>
      <c r="V1157" s="37"/>
      <c r="X1157" s="37">
        <v>511615</v>
      </c>
      <c r="Y1157" s="12">
        <v>0.01</v>
      </c>
      <c r="Z1157" s="37"/>
      <c r="AB1157" s="37"/>
      <c r="AD1157" s="37"/>
      <c r="AF1157" s="37"/>
      <c r="AH1157" s="37"/>
      <c r="AN1157" s="37">
        <v>1216782</v>
      </c>
      <c r="AO1157" s="12">
        <v>0.03</v>
      </c>
      <c r="AP1157" s="37">
        <v>13082458</v>
      </c>
      <c r="AQ1157" s="12">
        <v>0.28000000000000003</v>
      </c>
      <c r="AR1157" s="37"/>
      <c r="AT1157" s="37"/>
      <c r="AV1157" s="37"/>
      <c r="AX1157" s="37"/>
      <c r="AZ1157" s="12">
        <v>0</v>
      </c>
      <c r="BA1157" s="12">
        <v>5007</v>
      </c>
      <c r="BB1157" s="12">
        <v>5026</v>
      </c>
      <c r="BG1157" s="12">
        <v>20000</v>
      </c>
      <c r="BH1157" s="12">
        <v>56661</v>
      </c>
      <c r="BI1157" s="12">
        <v>7225</v>
      </c>
      <c r="BS1157" s="12">
        <v>0</v>
      </c>
      <c r="BV1157" s="12">
        <v>0.05</v>
      </c>
      <c r="BX1157" s="12">
        <v>0</v>
      </c>
      <c r="BY1157" s="12">
        <v>0</v>
      </c>
      <c r="BZ1157" s="12">
        <v>0</v>
      </c>
      <c r="CC1157" s="12">
        <v>0</v>
      </c>
      <c r="CG1157" s="12" t="s">
        <v>940</v>
      </c>
      <c r="CH1157" s="12">
        <v>28.291</v>
      </c>
      <c r="CI1157" s="12" t="s">
        <v>1285</v>
      </c>
      <c r="CJ1157" s="12" t="s">
        <v>931</v>
      </c>
      <c r="CK1157" s="12" t="s">
        <v>932</v>
      </c>
      <c r="CL1157" s="37">
        <v>4583042235</v>
      </c>
      <c r="CN1157" s="12" t="s">
        <v>1506</v>
      </c>
      <c r="CS1157" s="12"/>
      <c r="CT1157" s="36" t="str">
        <f t="shared" si="18"/>
        <v>1bn - 50bn</v>
      </c>
      <c r="CU1157" s="36" t="str">
        <f>VLOOKUP(CK1157,Mapping!B:C,2,FALSE)</f>
        <v>US/CA</v>
      </c>
    </row>
    <row r="1158" spans="1:99" ht="16" customHeight="1" x14ac:dyDescent="0.35">
      <c r="A1158" s="12" t="s">
        <v>134</v>
      </c>
      <c r="B1158" s="12" t="s">
        <v>933</v>
      </c>
      <c r="C1158" s="12">
        <v>79</v>
      </c>
      <c r="D1158" s="12">
        <v>261593</v>
      </c>
      <c r="E1158" s="37">
        <v>584834075</v>
      </c>
      <c r="F1158" s="12">
        <v>343928</v>
      </c>
      <c r="G1158" s="37">
        <v>13024715</v>
      </c>
      <c r="H1158" s="12">
        <v>0.02</v>
      </c>
      <c r="I1158" s="37">
        <v>16714028</v>
      </c>
      <c r="J1158" s="12">
        <v>0.02</v>
      </c>
      <c r="K1158" s="37">
        <v>268007724</v>
      </c>
      <c r="L1158" s="12">
        <v>0.37</v>
      </c>
      <c r="M1158" s="37">
        <v>41785206</v>
      </c>
      <c r="N1158" s="12">
        <v>0.06</v>
      </c>
      <c r="O1158" s="37">
        <v>131643040</v>
      </c>
      <c r="P1158" s="12">
        <v>0.18</v>
      </c>
      <c r="R1158" s="37">
        <v>17770660</v>
      </c>
      <c r="S1158" s="12">
        <v>0.02</v>
      </c>
      <c r="T1158" s="37">
        <v>17205136</v>
      </c>
      <c r="U1158" s="12">
        <v>0.02</v>
      </c>
      <c r="V1158" s="37">
        <v>16481543</v>
      </c>
      <c r="W1158" s="12">
        <v>0.02</v>
      </c>
      <c r="X1158" s="37">
        <v>22845507</v>
      </c>
      <c r="Y1158" s="12">
        <v>0.03</v>
      </c>
      <c r="Z1158" s="37"/>
      <c r="AB1158" s="37">
        <v>5427411</v>
      </c>
      <c r="AC1158" s="12">
        <v>0.01</v>
      </c>
      <c r="AD1158" s="37">
        <v>14083711</v>
      </c>
      <c r="AE1158" s="12">
        <v>0.02</v>
      </c>
      <c r="AF1158" s="37">
        <v>15874829</v>
      </c>
      <c r="AG1158" s="12">
        <v>0.02</v>
      </c>
      <c r="AH1158" s="37"/>
      <c r="AJ1158" s="12">
        <v>375690</v>
      </c>
      <c r="AK1158" s="12">
        <v>757455</v>
      </c>
      <c r="AL1158" s="12">
        <v>8668307</v>
      </c>
      <c r="AM1158" s="12">
        <v>5600</v>
      </c>
      <c r="AN1158" s="37">
        <v>3957701</v>
      </c>
      <c r="AO1158" s="12">
        <v>0.01</v>
      </c>
      <c r="AP1158" s="37"/>
      <c r="AR1158" s="37"/>
      <c r="AT1158" s="37"/>
      <c r="AV1158" s="37"/>
      <c r="AX1158" s="37">
        <v>12864</v>
      </c>
      <c r="AY1158" s="12">
        <v>0</v>
      </c>
      <c r="AZ1158" s="12">
        <v>1678690</v>
      </c>
      <c r="BA1158" s="12">
        <v>223581</v>
      </c>
      <c r="BB1158" s="12">
        <v>333056</v>
      </c>
      <c r="BF1158" s="12">
        <v>1176840</v>
      </c>
      <c r="BG1158" s="12">
        <v>3500200</v>
      </c>
      <c r="BI1158" s="12">
        <v>23500</v>
      </c>
      <c r="BJ1158" s="12">
        <v>126402</v>
      </c>
      <c r="BK1158" s="12">
        <v>167170</v>
      </c>
      <c r="BN1158" s="12">
        <v>0.04</v>
      </c>
      <c r="BO1158" s="12">
        <v>0.05</v>
      </c>
      <c r="BP1158" s="12">
        <v>0.05</v>
      </c>
      <c r="BR1158" s="12">
        <v>0.02</v>
      </c>
      <c r="BS1158" s="12">
        <v>0.04</v>
      </c>
      <c r="BT1158" s="12">
        <v>0.02</v>
      </c>
      <c r="BU1158" s="12">
        <v>0.05</v>
      </c>
      <c r="BW1158" s="12">
        <v>0</v>
      </c>
      <c r="BX1158" s="12">
        <v>0.03</v>
      </c>
      <c r="BY1158" s="12">
        <v>0</v>
      </c>
      <c r="BZ1158" s="12">
        <v>0</v>
      </c>
      <c r="CB1158" s="12">
        <v>0.04</v>
      </c>
      <c r="CC1158" s="12">
        <v>0.01</v>
      </c>
      <c r="CE1158" s="12">
        <v>0.01</v>
      </c>
      <c r="CG1158" s="12" t="s">
        <v>940</v>
      </c>
      <c r="CH1158" s="12">
        <v>32.459000000000003</v>
      </c>
      <c r="CI1158" s="12" t="s">
        <v>953</v>
      </c>
      <c r="CJ1158" s="12"/>
      <c r="CK1158" s="12" t="s">
        <v>954</v>
      </c>
      <c r="CL1158" s="37">
        <v>72191477160</v>
      </c>
      <c r="CM1158" s="12">
        <v>461</v>
      </c>
      <c r="CN1158" s="12" t="s">
        <v>1506</v>
      </c>
      <c r="CO1158" s="12" t="s">
        <v>1515</v>
      </c>
      <c r="CP1158" s="12">
        <v>495523.94678492239</v>
      </c>
      <c r="CQ1158" s="12">
        <v>80</v>
      </c>
      <c r="CS1158" s="12"/>
      <c r="CT1158" s="36" t="str">
        <f t="shared" si="18"/>
        <v>50bn - 100bn</v>
      </c>
      <c r="CU1158" s="36" t="str">
        <f>VLOOKUP(CK1158,Mapping!B:C,2,FALSE)</f>
        <v>EU</v>
      </c>
    </row>
    <row r="1159" spans="1:99" ht="16" customHeight="1" x14ac:dyDescent="0.35">
      <c r="A1159" s="12" t="s">
        <v>2286</v>
      </c>
      <c r="B1159" s="12" t="s">
        <v>925</v>
      </c>
      <c r="E1159" s="37">
        <v>4635459</v>
      </c>
      <c r="G1159" s="37" t="s">
        <v>1505</v>
      </c>
      <c r="I1159" s="37"/>
      <c r="K1159" s="37"/>
      <c r="M1159" s="37">
        <v>15432</v>
      </c>
      <c r="N1159" s="12">
        <v>0</v>
      </c>
      <c r="O1159" s="37"/>
      <c r="Q1159" s="12">
        <v>112</v>
      </c>
      <c r="R1159" s="37"/>
      <c r="T1159" s="37"/>
      <c r="V1159" s="37"/>
      <c r="X1159" s="37"/>
      <c r="Z1159" s="37"/>
      <c r="AB1159" s="37"/>
      <c r="AD1159" s="37"/>
      <c r="AF1159" s="37"/>
      <c r="AH1159" s="37">
        <v>14143</v>
      </c>
      <c r="AI1159" s="12">
        <v>0</v>
      </c>
      <c r="AN1159" s="37">
        <v>2871438</v>
      </c>
      <c r="AO1159" s="12">
        <v>0.01</v>
      </c>
      <c r="AP1159" s="37">
        <v>1734446</v>
      </c>
      <c r="AQ1159" s="12">
        <v>0.01</v>
      </c>
      <c r="AR1159" s="37"/>
      <c r="AT1159" s="37"/>
      <c r="AV1159" s="37"/>
      <c r="AX1159" s="37"/>
      <c r="BB1159" s="12">
        <v>123</v>
      </c>
      <c r="BH1159" s="12">
        <v>7512</v>
      </c>
      <c r="BI1159" s="12">
        <v>17050</v>
      </c>
      <c r="BQ1159" s="12">
        <v>0</v>
      </c>
      <c r="BV1159" s="12">
        <v>0.01</v>
      </c>
      <c r="BY1159" s="12">
        <v>0</v>
      </c>
      <c r="CC1159" s="12">
        <v>0</v>
      </c>
      <c r="CG1159" s="12" t="s">
        <v>929</v>
      </c>
      <c r="CH1159" s="12">
        <v>15.992000000000001</v>
      </c>
      <c r="CI1159" s="12" t="s">
        <v>2114</v>
      </c>
      <c r="CJ1159" s="12" t="s">
        <v>1616</v>
      </c>
      <c r="CK1159" s="12" t="s">
        <v>932</v>
      </c>
      <c r="CL1159" s="37">
        <v>22230404493</v>
      </c>
      <c r="CN1159" s="12" t="s">
        <v>1509</v>
      </c>
      <c r="CS1159" s="12"/>
      <c r="CT1159" s="36" t="str">
        <f t="shared" si="18"/>
        <v>1bn - 50bn</v>
      </c>
      <c r="CU1159" s="36" t="str">
        <f>VLOOKUP(CK1159,Mapping!B:C,2,FALSE)</f>
        <v>US/CA</v>
      </c>
    </row>
    <row r="1160" spans="1:99" ht="16" customHeight="1" x14ac:dyDescent="0.35">
      <c r="A1160" s="12" t="s">
        <v>2287</v>
      </c>
      <c r="B1160" s="12" t="s">
        <v>933</v>
      </c>
      <c r="E1160" s="37">
        <v>22094785</v>
      </c>
      <c r="G1160" s="37" t="s">
        <v>1505</v>
      </c>
      <c r="I1160" s="37"/>
      <c r="K1160" s="37"/>
      <c r="M1160" s="37">
        <v>14803151</v>
      </c>
      <c r="N1160" s="12">
        <v>0.34</v>
      </c>
      <c r="O1160" s="37"/>
      <c r="Q1160" s="12">
        <v>31470</v>
      </c>
      <c r="R1160" s="37"/>
      <c r="T1160" s="37"/>
      <c r="V1160" s="37"/>
      <c r="X1160" s="37"/>
      <c r="Z1160" s="37">
        <v>1537936</v>
      </c>
      <c r="AA1160" s="12">
        <v>0.04</v>
      </c>
      <c r="AB1160" s="37"/>
      <c r="AD1160" s="37"/>
      <c r="AF1160" s="37"/>
      <c r="AH1160" s="37">
        <v>3974032</v>
      </c>
      <c r="AI1160" s="12">
        <v>0.09</v>
      </c>
      <c r="AN1160" s="37">
        <v>1107314</v>
      </c>
      <c r="AO1160" s="12">
        <v>0.03</v>
      </c>
      <c r="AP1160" s="37">
        <v>672352</v>
      </c>
      <c r="AQ1160" s="12">
        <v>0.02</v>
      </c>
      <c r="AR1160" s="37"/>
      <c r="AT1160" s="37"/>
      <c r="AV1160" s="37"/>
      <c r="AX1160" s="37"/>
      <c r="BB1160" s="12">
        <v>117991</v>
      </c>
      <c r="BC1160" s="12">
        <v>52010</v>
      </c>
      <c r="BH1160" s="12">
        <v>2912</v>
      </c>
      <c r="BI1160" s="12">
        <v>6575</v>
      </c>
      <c r="BQ1160" s="12">
        <v>0.01</v>
      </c>
      <c r="BV1160" s="12">
        <v>0</v>
      </c>
      <c r="BY1160" s="12">
        <v>0</v>
      </c>
      <c r="CC1160" s="12">
        <v>0</v>
      </c>
      <c r="CD1160" s="12">
        <v>0</v>
      </c>
      <c r="CG1160" s="12" t="s">
        <v>940</v>
      </c>
      <c r="CH1160" s="12">
        <v>21.672000000000001</v>
      </c>
      <c r="CI1160" s="12" t="s">
        <v>938</v>
      </c>
      <c r="CJ1160" s="12" t="s">
        <v>931</v>
      </c>
      <c r="CK1160" s="12" t="s">
        <v>932</v>
      </c>
      <c r="CL1160" s="37">
        <v>4388591330</v>
      </c>
      <c r="CN1160" s="12" t="s">
        <v>1509</v>
      </c>
      <c r="CS1160" s="12"/>
      <c r="CT1160" s="36" t="str">
        <f t="shared" si="18"/>
        <v>1bn - 50bn</v>
      </c>
      <c r="CU1160" s="36" t="str">
        <f>VLOOKUP(CK1160,Mapping!B:C,2,FALSE)</f>
        <v>US/CA</v>
      </c>
    </row>
    <row r="1161" spans="1:99" ht="16" customHeight="1" x14ac:dyDescent="0.35">
      <c r="A1161" s="12" t="s">
        <v>2288</v>
      </c>
      <c r="B1161" s="12" t="s">
        <v>925</v>
      </c>
      <c r="E1161" s="37">
        <v>0</v>
      </c>
      <c r="G1161" s="37" t="s">
        <v>1505</v>
      </c>
      <c r="I1161" s="37"/>
      <c r="K1161" s="37"/>
      <c r="M1161" s="37"/>
      <c r="O1161" s="37"/>
      <c r="R1161" s="37"/>
      <c r="T1161" s="37"/>
      <c r="V1161" s="37"/>
      <c r="X1161" s="37"/>
      <c r="Z1161" s="37"/>
      <c r="AB1161" s="37"/>
      <c r="AD1161" s="37"/>
      <c r="AF1161" s="37"/>
      <c r="AH1161" s="37"/>
      <c r="AN1161" s="37">
        <v>0</v>
      </c>
      <c r="AO1161" s="12">
        <v>0</v>
      </c>
      <c r="AP1161" s="37"/>
      <c r="AR1161" s="37"/>
      <c r="AT1161" s="37"/>
      <c r="AV1161" s="37"/>
      <c r="AX1161" s="37"/>
      <c r="BI1161" s="12">
        <v>0</v>
      </c>
      <c r="BY1161" s="12">
        <v>0</v>
      </c>
      <c r="CG1161" s="12" t="s">
        <v>940</v>
      </c>
      <c r="CH1161" s="12">
        <v>37.558999999999997</v>
      </c>
      <c r="CI1161" s="12" t="s">
        <v>1245</v>
      </c>
      <c r="CJ1161" s="12" t="s">
        <v>1246</v>
      </c>
      <c r="CK1161" s="12" t="s">
        <v>932</v>
      </c>
      <c r="CL1161" s="37">
        <v>596168329</v>
      </c>
      <c r="CN1161" s="12" t="s">
        <v>1509</v>
      </c>
      <c r="CS1161" s="12"/>
      <c r="CT1161" s="36" t="str">
        <f t="shared" si="18"/>
        <v>500mn - 1bn</v>
      </c>
      <c r="CU1161" s="36" t="str">
        <f>VLOOKUP(CK1161,Mapping!B:C,2,FALSE)</f>
        <v>US/CA</v>
      </c>
    </row>
    <row r="1162" spans="1:99" ht="16" customHeight="1" x14ac:dyDescent="0.35">
      <c r="A1162" s="12" t="s">
        <v>2289</v>
      </c>
      <c r="B1162" s="12" t="s">
        <v>933</v>
      </c>
      <c r="E1162" s="37">
        <v>0</v>
      </c>
      <c r="G1162" s="37" t="s">
        <v>1505</v>
      </c>
      <c r="I1162" s="37"/>
      <c r="K1162" s="37"/>
      <c r="M1162" s="37"/>
      <c r="O1162" s="37"/>
      <c r="R1162" s="37"/>
      <c r="T1162" s="37">
        <v>0</v>
      </c>
      <c r="U1162" s="12">
        <v>0</v>
      </c>
      <c r="V1162" s="37"/>
      <c r="X1162" s="37"/>
      <c r="Z1162" s="37"/>
      <c r="AB1162" s="37"/>
      <c r="AD1162" s="37">
        <v>0</v>
      </c>
      <c r="AE1162" s="12">
        <v>0</v>
      </c>
      <c r="AF1162" s="37"/>
      <c r="AH1162" s="37"/>
      <c r="AN1162" s="37"/>
      <c r="AP1162" s="37"/>
      <c r="AR1162" s="37"/>
      <c r="AT1162" s="37"/>
      <c r="AV1162" s="37"/>
      <c r="AX1162" s="37"/>
      <c r="BJ1162" s="12">
        <v>0</v>
      </c>
      <c r="BK1162" s="12">
        <v>0</v>
      </c>
      <c r="CB1162" s="12">
        <v>0</v>
      </c>
      <c r="CE1162" s="12">
        <v>0</v>
      </c>
      <c r="CG1162" s="12" t="s">
        <v>940</v>
      </c>
      <c r="CH1162" s="12">
        <v>19.178999999999998</v>
      </c>
      <c r="CI1162" s="12" t="s">
        <v>2290</v>
      </c>
      <c r="CJ1162" s="12" t="s">
        <v>968</v>
      </c>
      <c r="CK1162" s="12" t="s">
        <v>932</v>
      </c>
      <c r="CL1162" s="37">
        <v>1377158521</v>
      </c>
      <c r="CN1162" s="12" t="s">
        <v>1506</v>
      </c>
      <c r="CS1162" s="12"/>
      <c r="CT1162" s="36" t="str">
        <f t="shared" si="18"/>
        <v>1bn - 50bn</v>
      </c>
      <c r="CU1162" s="36" t="str">
        <f>VLOOKUP(CK1162,Mapping!B:C,2,FALSE)</f>
        <v>US/CA</v>
      </c>
    </row>
    <row r="1163" spans="1:99" ht="16" customHeight="1" x14ac:dyDescent="0.35">
      <c r="A1163" s="12" t="s">
        <v>2291</v>
      </c>
      <c r="B1163" s="12" t="s">
        <v>925</v>
      </c>
      <c r="E1163" s="37">
        <v>0</v>
      </c>
      <c r="G1163" s="37" t="s">
        <v>1505</v>
      </c>
      <c r="I1163" s="37"/>
      <c r="K1163" s="37"/>
      <c r="M1163" s="37"/>
      <c r="O1163" s="37"/>
      <c r="R1163" s="37"/>
      <c r="T1163" s="37"/>
      <c r="V1163" s="37"/>
      <c r="X1163" s="37"/>
      <c r="Z1163" s="37"/>
      <c r="AB1163" s="37"/>
      <c r="AD1163" s="37"/>
      <c r="AF1163" s="37"/>
      <c r="AH1163" s="37"/>
      <c r="AN1163" s="37">
        <v>0</v>
      </c>
      <c r="AO1163" s="12">
        <v>0</v>
      </c>
      <c r="AP1163" s="37"/>
      <c r="AR1163" s="37"/>
      <c r="AT1163" s="37"/>
      <c r="AV1163" s="37"/>
      <c r="AX1163" s="37"/>
      <c r="BI1163" s="12">
        <v>0</v>
      </c>
      <c r="BY1163" s="12">
        <v>0</v>
      </c>
      <c r="CG1163" s="12" t="s">
        <v>934</v>
      </c>
      <c r="CH1163" s="12">
        <v>68.495000000000005</v>
      </c>
      <c r="CI1163" s="12" t="s">
        <v>1549</v>
      </c>
      <c r="CJ1163" s="12" t="s">
        <v>966</v>
      </c>
      <c r="CK1163" s="12" t="s">
        <v>932</v>
      </c>
      <c r="CL1163" s="37">
        <v>530173068</v>
      </c>
      <c r="CN1163" s="12" t="s">
        <v>1509</v>
      </c>
      <c r="CS1163" s="12"/>
      <c r="CT1163" s="36" t="str">
        <f t="shared" si="18"/>
        <v>500mn - 1bn</v>
      </c>
      <c r="CU1163" s="36" t="str">
        <f>VLOOKUP(CK1163,Mapping!B:C,2,FALSE)</f>
        <v>US/CA</v>
      </c>
    </row>
    <row r="1164" spans="1:99" ht="16" customHeight="1" x14ac:dyDescent="0.35">
      <c r="A1164" s="12" t="s">
        <v>2292</v>
      </c>
      <c r="B1164" s="12" t="s">
        <v>925</v>
      </c>
      <c r="E1164" s="37">
        <v>1234849</v>
      </c>
      <c r="G1164" s="37" t="s">
        <v>1505</v>
      </c>
      <c r="I1164" s="37"/>
      <c r="K1164" s="37"/>
      <c r="M1164" s="37">
        <v>552777</v>
      </c>
      <c r="N1164" s="12">
        <v>0.02</v>
      </c>
      <c r="O1164" s="37"/>
      <c r="R1164" s="37"/>
      <c r="T1164" s="37"/>
      <c r="V1164" s="37"/>
      <c r="X1164" s="37"/>
      <c r="Z1164" s="37"/>
      <c r="AB1164" s="37"/>
      <c r="AD1164" s="37"/>
      <c r="AF1164" s="37"/>
      <c r="AH1164" s="37"/>
      <c r="AN1164" s="37">
        <v>682072</v>
      </c>
      <c r="AO1164" s="12">
        <v>0.03</v>
      </c>
      <c r="AP1164" s="37"/>
      <c r="AR1164" s="37"/>
      <c r="AT1164" s="37"/>
      <c r="AV1164" s="37"/>
      <c r="AX1164" s="37"/>
      <c r="BB1164" s="12">
        <v>4406</v>
      </c>
      <c r="BI1164" s="12">
        <v>4050</v>
      </c>
      <c r="BY1164" s="12">
        <v>0</v>
      </c>
      <c r="CC1164" s="12">
        <v>0</v>
      </c>
      <c r="CG1164" s="12" t="s">
        <v>929</v>
      </c>
      <c r="CH1164" s="12">
        <v>50.000999999999998</v>
      </c>
      <c r="CI1164" s="12" t="s">
        <v>1020</v>
      </c>
      <c r="CJ1164" s="12" t="s">
        <v>1021</v>
      </c>
      <c r="CK1164" s="12" t="s">
        <v>932</v>
      </c>
      <c r="CL1164" s="37">
        <v>2482725623</v>
      </c>
      <c r="CN1164" s="12" t="s">
        <v>1509</v>
      </c>
      <c r="CS1164" s="12"/>
      <c r="CT1164" s="36" t="str">
        <f t="shared" si="18"/>
        <v>1bn - 50bn</v>
      </c>
      <c r="CU1164" s="36" t="str">
        <f>VLOOKUP(CK1164,Mapping!B:C,2,FALSE)</f>
        <v>US/CA</v>
      </c>
    </row>
    <row r="1165" spans="1:99" ht="16" customHeight="1" x14ac:dyDescent="0.35">
      <c r="A1165" s="12" t="s">
        <v>2293</v>
      </c>
      <c r="B1165" s="12" t="s">
        <v>925</v>
      </c>
      <c r="E1165" s="37">
        <v>3157</v>
      </c>
      <c r="G1165" s="37" t="s">
        <v>1505</v>
      </c>
      <c r="I1165" s="37"/>
      <c r="K1165" s="37"/>
      <c r="M1165" s="37"/>
      <c r="O1165" s="37"/>
      <c r="Q1165" s="12">
        <v>25</v>
      </c>
      <c r="R1165" s="37"/>
      <c r="T1165" s="37"/>
      <c r="V1165" s="37"/>
      <c r="X1165" s="37"/>
      <c r="Z1165" s="37"/>
      <c r="AB1165" s="37"/>
      <c r="AD1165" s="37"/>
      <c r="AF1165" s="37"/>
      <c r="AH1165" s="37">
        <v>3157</v>
      </c>
      <c r="AI1165" s="12">
        <v>0</v>
      </c>
      <c r="AN1165" s="37"/>
      <c r="AP1165" s="37"/>
      <c r="AR1165" s="37"/>
      <c r="AT1165" s="37"/>
      <c r="AV1165" s="37"/>
      <c r="AX1165" s="37"/>
      <c r="BQ1165" s="12">
        <v>0</v>
      </c>
      <c r="CG1165" s="12" t="s">
        <v>934</v>
      </c>
      <c r="CH1165" s="12">
        <v>11.715999999999999</v>
      </c>
      <c r="CI1165" s="12" t="s">
        <v>1184</v>
      </c>
      <c r="CJ1165" s="12" t="s">
        <v>1185</v>
      </c>
      <c r="CK1165" s="12" t="s">
        <v>932</v>
      </c>
      <c r="CL1165" s="37">
        <v>345258775</v>
      </c>
      <c r="CN1165" s="12" t="s">
        <v>1509</v>
      </c>
      <c r="CS1165" s="12"/>
      <c r="CT1165" s="36" t="str">
        <f t="shared" si="18"/>
        <v>500mn</v>
      </c>
      <c r="CU1165" s="36" t="str">
        <f>VLOOKUP(CK1165,Mapping!B:C,2,FALSE)</f>
        <v>US/CA</v>
      </c>
    </row>
    <row r="1166" spans="1:99" ht="16" customHeight="1" x14ac:dyDescent="0.35">
      <c r="A1166" s="12" t="s">
        <v>2294</v>
      </c>
      <c r="B1166" s="12" t="s">
        <v>925</v>
      </c>
      <c r="E1166" s="37">
        <v>1955183</v>
      </c>
      <c r="G1166" s="37" t="s">
        <v>1505</v>
      </c>
      <c r="I1166" s="37"/>
      <c r="K1166" s="37"/>
      <c r="M1166" s="37"/>
      <c r="O1166" s="37"/>
      <c r="R1166" s="37"/>
      <c r="T1166" s="37"/>
      <c r="V1166" s="37"/>
      <c r="X1166" s="37"/>
      <c r="Z1166" s="37"/>
      <c r="AB1166" s="37"/>
      <c r="AD1166" s="37"/>
      <c r="AF1166" s="37"/>
      <c r="AH1166" s="37"/>
      <c r="AN1166" s="37"/>
      <c r="AP1166" s="37"/>
      <c r="AR1166" s="37"/>
      <c r="AT1166" s="37">
        <v>1955183</v>
      </c>
      <c r="AU1166" s="12">
        <v>0.86</v>
      </c>
      <c r="AV1166" s="37"/>
      <c r="AX1166" s="37"/>
      <c r="BD1166" s="12">
        <v>183413</v>
      </c>
      <c r="CF1166" s="12">
        <v>0.16</v>
      </c>
      <c r="CG1166" s="12" t="s">
        <v>929</v>
      </c>
      <c r="CH1166" s="12">
        <v>30.257000000000001</v>
      </c>
      <c r="CI1166" s="12" t="s">
        <v>1549</v>
      </c>
      <c r="CJ1166" s="12" t="s">
        <v>966</v>
      </c>
      <c r="CK1166" s="12" t="s">
        <v>932</v>
      </c>
      <c r="CL1166" s="37">
        <v>227680977</v>
      </c>
      <c r="CN1166" s="12" t="s">
        <v>1509</v>
      </c>
      <c r="CS1166" s="12"/>
      <c r="CT1166" s="36" t="str">
        <f t="shared" si="18"/>
        <v>500mn</v>
      </c>
      <c r="CU1166" s="36" t="str">
        <f>VLOOKUP(CK1166,Mapping!B:C,2,FALSE)</f>
        <v>US/CA</v>
      </c>
    </row>
    <row r="1167" spans="1:99" ht="16" customHeight="1" x14ac:dyDescent="0.35">
      <c r="A1167" s="12" t="s">
        <v>2295</v>
      </c>
      <c r="B1167" s="12" t="s">
        <v>933</v>
      </c>
      <c r="E1167" s="37">
        <v>4988820</v>
      </c>
      <c r="G1167" s="37" t="s">
        <v>1505</v>
      </c>
      <c r="I1167" s="37"/>
      <c r="K1167" s="37"/>
      <c r="M1167" s="37"/>
      <c r="O1167" s="37"/>
      <c r="Q1167" s="12">
        <v>5962</v>
      </c>
      <c r="R1167" s="37"/>
      <c r="T1167" s="37"/>
      <c r="V1167" s="37"/>
      <c r="X1167" s="37"/>
      <c r="Z1167" s="37"/>
      <c r="AB1167" s="37"/>
      <c r="AD1167" s="37"/>
      <c r="AF1167" s="37"/>
      <c r="AH1167" s="37">
        <v>752881</v>
      </c>
      <c r="AI1167" s="12">
        <v>0.02</v>
      </c>
      <c r="AN1167" s="37">
        <v>3654558</v>
      </c>
      <c r="AO1167" s="12">
        <v>7.0000000000000007E-2</v>
      </c>
      <c r="AP1167" s="37">
        <v>581381</v>
      </c>
      <c r="AQ1167" s="12">
        <v>0.01</v>
      </c>
      <c r="AR1167" s="37"/>
      <c r="AT1167" s="37"/>
      <c r="AV1167" s="37"/>
      <c r="AX1167" s="37"/>
      <c r="BH1167" s="12">
        <v>2518</v>
      </c>
      <c r="BI1167" s="12">
        <v>21700</v>
      </c>
      <c r="BQ1167" s="12">
        <v>0</v>
      </c>
      <c r="BV1167" s="12">
        <v>0</v>
      </c>
      <c r="BY1167" s="12">
        <v>0</v>
      </c>
      <c r="CG1167" s="12" t="s">
        <v>929</v>
      </c>
      <c r="CH1167" s="12">
        <v>19.574000000000002</v>
      </c>
      <c r="CI1167" s="12" t="s">
        <v>2296</v>
      </c>
      <c r="CJ1167" s="12"/>
      <c r="CK1167" s="12" t="s">
        <v>979</v>
      </c>
      <c r="CL1167" s="37">
        <v>4894628400</v>
      </c>
      <c r="CN1167" s="12" t="s">
        <v>1506</v>
      </c>
      <c r="CS1167" s="12"/>
      <c r="CT1167" s="36" t="str">
        <f t="shared" si="18"/>
        <v>1bn - 50bn</v>
      </c>
      <c r="CU1167" s="36" t="str">
        <f>VLOOKUP(CK1167,Mapping!B:C,2,FALSE)</f>
        <v>EU</v>
      </c>
    </row>
    <row r="1168" spans="1:99" ht="16" customHeight="1" x14ac:dyDescent="0.35">
      <c r="A1168" s="12" t="s">
        <v>2297</v>
      </c>
      <c r="B1168" s="12" t="s">
        <v>925</v>
      </c>
      <c r="E1168" s="37">
        <v>25872416</v>
      </c>
      <c r="G1168" s="37" t="s">
        <v>1505</v>
      </c>
      <c r="I1168" s="37"/>
      <c r="K1168" s="37"/>
      <c r="M1168" s="37"/>
      <c r="O1168" s="37"/>
      <c r="R1168" s="37"/>
      <c r="T1168" s="37"/>
      <c r="V1168" s="37"/>
      <c r="X1168" s="37"/>
      <c r="Z1168" s="37"/>
      <c r="AB1168" s="37"/>
      <c r="AD1168" s="37"/>
      <c r="AF1168" s="37"/>
      <c r="AH1168" s="37"/>
      <c r="AN1168" s="37">
        <v>25872416</v>
      </c>
      <c r="AO1168" s="12">
        <v>1.1200000000000001</v>
      </c>
      <c r="AP1168" s="37"/>
      <c r="AR1168" s="37"/>
      <c r="AT1168" s="37"/>
      <c r="AV1168" s="37"/>
      <c r="AX1168" s="37"/>
      <c r="BI1168" s="12">
        <v>153625</v>
      </c>
      <c r="BY1168" s="12">
        <v>0.02</v>
      </c>
      <c r="CG1168" s="12" t="s">
        <v>940</v>
      </c>
      <c r="CH1168" s="12">
        <v>19.93</v>
      </c>
      <c r="CI1168" s="12" t="s">
        <v>1714</v>
      </c>
      <c r="CJ1168" s="12" t="s">
        <v>1130</v>
      </c>
      <c r="CK1168" s="12" t="s">
        <v>932</v>
      </c>
      <c r="CL1168" s="37">
        <v>2317652642</v>
      </c>
      <c r="CN1168" s="12" t="s">
        <v>1509</v>
      </c>
      <c r="CS1168" s="12"/>
      <c r="CT1168" s="36" t="str">
        <f t="shared" si="18"/>
        <v>1bn - 50bn</v>
      </c>
      <c r="CU1168" s="36" t="str">
        <f>VLOOKUP(CK1168,Mapping!B:C,2,FALSE)</f>
        <v>US/CA</v>
      </c>
    </row>
    <row r="1169" spans="1:99" ht="16" customHeight="1" x14ac:dyDescent="0.35">
      <c r="A1169" s="12" t="s">
        <v>2298</v>
      </c>
      <c r="B1169" s="12" t="s">
        <v>933</v>
      </c>
      <c r="E1169" s="37">
        <v>1920055</v>
      </c>
      <c r="G1169" s="37" t="s">
        <v>1505</v>
      </c>
      <c r="I1169" s="37"/>
      <c r="K1169" s="37">
        <v>1040898</v>
      </c>
      <c r="L1169" s="12">
        <v>1.59</v>
      </c>
      <c r="M1169" s="37">
        <v>879157</v>
      </c>
      <c r="N1169" s="12">
        <v>1.34</v>
      </c>
      <c r="O1169" s="37"/>
      <c r="R1169" s="37"/>
      <c r="T1169" s="37"/>
      <c r="V1169" s="37"/>
      <c r="X1169" s="37"/>
      <c r="Z1169" s="37"/>
      <c r="AB1169" s="37"/>
      <c r="AD1169" s="37"/>
      <c r="AF1169" s="37"/>
      <c r="AH1169" s="37"/>
      <c r="AN1169" s="37"/>
      <c r="AP1169" s="37"/>
      <c r="AR1169" s="37"/>
      <c r="AT1169" s="37"/>
      <c r="AV1169" s="37"/>
      <c r="AX1169" s="37"/>
      <c r="BB1169" s="12">
        <v>6277</v>
      </c>
      <c r="BG1169" s="12">
        <v>17300</v>
      </c>
      <c r="BS1169" s="12">
        <v>0</v>
      </c>
      <c r="CC1169" s="12">
        <v>0</v>
      </c>
      <c r="CG1169" s="12" t="s">
        <v>963</v>
      </c>
      <c r="CI1169" s="12" t="s">
        <v>941</v>
      </c>
      <c r="CJ1169" s="12" t="s">
        <v>941</v>
      </c>
      <c r="CK1169" s="12" t="s">
        <v>932</v>
      </c>
      <c r="CL1169" s="37">
        <v>65617690</v>
      </c>
      <c r="CN1169" s="12" t="s">
        <v>1506</v>
      </c>
      <c r="CS1169" s="12"/>
      <c r="CT1169" s="36" t="str">
        <f t="shared" si="18"/>
        <v>500mn</v>
      </c>
      <c r="CU1169" s="36" t="str">
        <f>VLOOKUP(CK1169,Mapping!B:C,2,FALSE)</f>
        <v>US/CA</v>
      </c>
    </row>
    <row r="1170" spans="1:99" ht="16" customHeight="1" x14ac:dyDescent="0.35">
      <c r="A1170" s="12" t="s">
        <v>2299</v>
      </c>
      <c r="B1170" s="12" t="s">
        <v>925</v>
      </c>
      <c r="E1170" s="37">
        <v>1519640</v>
      </c>
      <c r="G1170" s="37" t="s">
        <v>1505</v>
      </c>
      <c r="I1170" s="37"/>
      <c r="K1170" s="37"/>
      <c r="M1170" s="37">
        <v>501840</v>
      </c>
      <c r="N1170" s="12">
        <v>0.39</v>
      </c>
      <c r="O1170" s="37"/>
      <c r="Q1170" s="12">
        <v>0</v>
      </c>
      <c r="R1170" s="37"/>
      <c r="T1170" s="37"/>
      <c r="V1170" s="37"/>
      <c r="X1170" s="37"/>
      <c r="Z1170" s="37">
        <v>739250</v>
      </c>
      <c r="AA1170" s="12">
        <v>0.56999999999999995</v>
      </c>
      <c r="AB1170" s="37"/>
      <c r="AD1170" s="37">
        <v>278550</v>
      </c>
      <c r="AE1170" s="12">
        <v>0.21</v>
      </c>
      <c r="AF1170" s="37"/>
      <c r="AH1170" s="37">
        <v>0</v>
      </c>
      <c r="AI1170" s="12">
        <v>0</v>
      </c>
      <c r="AN1170" s="37"/>
      <c r="AP1170" s="37"/>
      <c r="AR1170" s="37"/>
      <c r="AT1170" s="37"/>
      <c r="AV1170" s="37"/>
      <c r="AX1170" s="37"/>
      <c r="BB1170" s="12">
        <v>4000</v>
      </c>
      <c r="BC1170" s="12">
        <v>25000</v>
      </c>
      <c r="BJ1170" s="12">
        <v>2500</v>
      </c>
      <c r="BQ1170" s="12">
        <v>0</v>
      </c>
      <c r="CB1170" s="12">
        <v>0</v>
      </c>
      <c r="CC1170" s="12">
        <v>0</v>
      </c>
      <c r="CD1170" s="12">
        <v>0</v>
      </c>
      <c r="CG1170" s="12" t="s">
        <v>929</v>
      </c>
      <c r="CH1170" s="12">
        <v>54.338000000000001</v>
      </c>
      <c r="CI1170" s="12" t="s">
        <v>1159</v>
      </c>
      <c r="CJ1170" s="12"/>
      <c r="CK1170" s="12" t="s">
        <v>979</v>
      </c>
      <c r="CL1170" s="37">
        <v>129800012</v>
      </c>
      <c r="CN1170" s="12" t="s">
        <v>1535</v>
      </c>
      <c r="CS1170" s="12"/>
      <c r="CT1170" s="36" t="str">
        <f t="shared" si="18"/>
        <v>500mn</v>
      </c>
      <c r="CU1170" s="36" t="str">
        <f>VLOOKUP(CK1170,Mapping!B:C,2,FALSE)</f>
        <v>EU</v>
      </c>
    </row>
    <row r="1171" spans="1:99" ht="16" customHeight="1" x14ac:dyDescent="0.35">
      <c r="A1171" s="12" t="s">
        <v>2300</v>
      </c>
      <c r="B1171" s="12" t="s">
        <v>925</v>
      </c>
      <c r="E1171" s="37">
        <v>347</v>
      </c>
      <c r="G1171" s="37" t="s">
        <v>1505</v>
      </c>
      <c r="I1171" s="37"/>
      <c r="K1171" s="37"/>
      <c r="M1171" s="37"/>
      <c r="O1171" s="37"/>
      <c r="R1171" s="37"/>
      <c r="T1171" s="37"/>
      <c r="V1171" s="37"/>
      <c r="X1171" s="37"/>
      <c r="Z1171" s="37"/>
      <c r="AB1171" s="37">
        <v>347</v>
      </c>
      <c r="AC1171" s="12">
        <v>0</v>
      </c>
      <c r="AD1171" s="37"/>
      <c r="AF1171" s="37"/>
      <c r="AH1171" s="37"/>
      <c r="AJ1171" s="12">
        <v>24</v>
      </c>
      <c r="AN1171" s="37"/>
      <c r="AP1171" s="37"/>
      <c r="AR1171" s="37"/>
      <c r="AT1171" s="37"/>
      <c r="AV1171" s="37"/>
      <c r="AX1171" s="37"/>
      <c r="BR1171" s="12">
        <v>0</v>
      </c>
      <c r="CG1171" s="12" t="s">
        <v>929</v>
      </c>
      <c r="CH1171" s="12">
        <v>35.093000000000004</v>
      </c>
      <c r="CI1171" s="12" t="s">
        <v>1159</v>
      </c>
      <c r="CJ1171" s="12"/>
      <c r="CK1171" s="12" t="s">
        <v>979</v>
      </c>
      <c r="CL1171" s="37">
        <v>30630740</v>
      </c>
      <c r="CN1171" s="12" t="s">
        <v>1506</v>
      </c>
      <c r="CS1171" s="12"/>
      <c r="CT1171" s="36" t="str">
        <f t="shared" si="18"/>
        <v>500mn</v>
      </c>
      <c r="CU1171" s="36" t="str">
        <f>VLOOKUP(CK1171,Mapping!B:C,2,FALSE)</f>
        <v>EU</v>
      </c>
    </row>
    <row r="1172" spans="1:99" ht="16" customHeight="1" x14ac:dyDescent="0.35">
      <c r="A1172" s="12" t="s">
        <v>2301</v>
      </c>
      <c r="B1172" s="12" t="s">
        <v>933</v>
      </c>
      <c r="E1172" s="37">
        <v>8460515</v>
      </c>
      <c r="G1172" s="37" t="s">
        <v>1505</v>
      </c>
      <c r="I1172" s="37"/>
      <c r="K1172" s="37"/>
      <c r="M1172" s="37"/>
      <c r="O1172" s="37">
        <v>8460515</v>
      </c>
      <c r="P1172" s="12">
        <v>0.62</v>
      </c>
      <c r="R1172" s="37"/>
      <c r="T1172" s="37"/>
      <c r="V1172" s="37"/>
      <c r="X1172" s="37"/>
      <c r="Z1172" s="37"/>
      <c r="AB1172" s="37"/>
      <c r="AD1172" s="37"/>
      <c r="AF1172" s="37"/>
      <c r="AH1172" s="37"/>
      <c r="AL1172" s="12">
        <v>557100</v>
      </c>
      <c r="AN1172" s="37"/>
      <c r="AP1172" s="37"/>
      <c r="AR1172" s="37"/>
      <c r="AT1172" s="37"/>
      <c r="AV1172" s="37"/>
      <c r="AX1172" s="37"/>
      <c r="BU1172" s="12">
        <v>0</v>
      </c>
      <c r="CG1172" s="12" t="s">
        <v>929</v>
      </c>
      <c r="CH1172" s="12">
        <v>18.349</v>
      </c>
      <c r="CI1172" s="12" t="s">
        <v>1047</v>
      </c>
      <c r="CJ1172" s="12"/>
      <c r="CK1172" s="12" t="s">
        <v>1048</v>
      </c>
      <c r="CL1172" s="37">
        <v>1350746375</v>
      </c>
      <c r="CN1172" s="12" t="s">
        <v>1535</v>
      </c>
      <c r="CS1172" s="12"/>
      <c r="CT1172" s="36" t="str">
        <f t="shared" si="18"/>
        <v>1bn - 50bn</v>
      </c>
      <c r="CU1172" s="36" t="str">
        <f>VLOOKUP(CK1172,Mapping!B:C,2,FALSE)</f>
        <v>EU</v>
      </c>
    </row>
    <row r="1173" spans="1:99" ht="16" customHeight="1" x14ac:dyDescent="0.35">
      <c r="A1173" s="12" t="s">
        <v>2302</v>
      </c>
      <c r="B1173" s="12" t="s">
        <v>925</v>
      </c>
      <c r="E1173" s="37">
        <v>0</v>
      </c>
      <c r="G1173" s="37" t="s">
        <v>1505</v>
      </c>
      <c r="I1173" s="37"/>
      <c r="K1173" s="37"/>
      <c r="M1173" s="37">
        <v>0</v>
      </c>
      <c r="N1173" s="12">
        <v>0</v>
      </c>
      <c r="O1173" s="37"/>
      <c r="R1173" s="37"/>
      <c r="T1173" s="37"/>
      <c r="V1173" s="37"/>
      <c r="X1173" s="37"/>
      <c r="Z1173" s="37"/>
      <c r="AB1173" s="37"/>
      <c r="AD1173" s="37"/>
      <c r="AF1173" s="37"/>
      <c r="AH1173" s="37"/>
      <c r="AN1173" s="37"/>
      <c r="AP1173" s="37"/>
      <c r="AR1173" s="37"/>
      <c r="AT1173" s="37"/>
      <c r="AV1173" s="37"/>
      <c r="AX1173" s="37"/>
      <c r="BB1173" s="12">
        <v>0</v>
      </c>
      <c r="CC1173" s="12">
        <v>0</v>
      </c>
      <c r="CG1173" s="12" t="s">
        <v>991</v>
      </c>
      <c r="CH1173" s="12">
        <v>105.23699999999999</v>
      </c>
      <c r="CI1173" s="12" t="s">
        <v>2303</v>
      </c>
      <c r="CJ1173" s="12"/>
      <c r="CK1173" s="12" t="s">
        <v>1048</v>
      </c>
      <c r="CL1173" s="37">
        <v>361843171</v>
      </c>
      <c r="CN1173" s="12" t="s">
        <v>1506</v>
      </c>
      <c r="CS1173" s="12"/>
      <c r="CT1173" s="36" t="str">
        <f t="shared" si="18"/>
        <v>500mn</v>
      </c>
      <c r="CU1173" s="36" t="str">
        <f>VLOOKUP(CK1173,Mapping!B:C,2,FALSE)</f>
        <v>EU</v>
      </c>
    </row>
    <row r="1174" spans="1:99" ht="16" customHeight="1" x14ac:dyDescent="0.35">
      <c r="A1174" s="12" t="s">
        <v>2304</v>
      </c>
      <c r="B1174" s="12" t="s">
        <v>933</v>
      </c>
      <c r="E1174" s="37">
        <v>693547</v>
      </c>
      <c r="G1174" s="37" t="s">
        <v>1505</v>
      </c>
      <c r="I1174" s="37"/>
      <c r="K1174" s="37">
        <v>630031</v>
      </c>
      <c r="L1174" s="12">
        <v>0.18</v>
      </c>
      <c r="M1174" s="37"/>
      <c r="O1174" s="37"/>
      <c r="R1174" s="37">
        <v>63516</v>
      </c>
      <c r="S1174" s="12">
        <v>0.02</v>
      </c>
      <c r="T1174" s="37"/>
      <c r="V1174" s="37"/>
      <c r="X1174" s="37"/>
      <c r="Z1174" s="37"/>
      <c r="AB1174" s="37"/>
      <c r="AD1174" s="37"/>
      <c r="AF1174" s="37"/>
      <c r="AH1174" s="37"/>
      <c r="AN1174" s="37"/>
      <c r="AP1174" s="37"/>
      <c r="AR1174" s="37"/>
      <c r="AT1174" s="37"/>
      <c r="AV1174" s="37"/>
      <c r="AX1174" s="37"/>
      <c r="AZ1174" s="12">
        <v>6000</v>
      </c>
      <c r="BG1174" s="12">
        <v>10200</v>
      </c>
      <c r="BS1174" s="12">
        <v>0</v>
      </c>
      <c r="BX1174" s="12">
        <v>0</v>
      </c>
      <c r="CG1174" s="12" t="s">
        <v>940</v>
      </c>
      <c r="CH1174" s="12">
        <v>25.893000000000001</v>
      </c>
      <c r="CI1174" s="12" t="s">
        <v>1159</v>
      </c>
      <c r="CJ1174" s="12"/>
      <c r="CK1174" s="12" t="s">
        <v>979</v>
      </c>
      <c r="CL1174" s="37">
        <v>344848925</v>
      </c>
      <c r="CN1174" s="12" t="s">
        <v>1506</v>
      </c>
      <c r="CS1174" s="12"/>
      <c r="CT1174" s="36" t="str">
        <f t="shared" si="18"/>
        <v>500mn</v>
      </c>
      <c r="CU1174" s="36" t="str">
        <f>VLOOKUP(CK1174,Mapping!B:C,2,FALSE)</f>
        <v>EU</v>
      </c>
    </row>
    <row r="1175" spans="1:99" ht="16" customHeight="1" x14ac:dyDescent="0.35">
      <c r="A1175" s="12" t="s">
        <v>2305</v>
      </c>
      <c r="B1175" s="12" t="s">
        <v>925</v>
      </c>
      <c r="E1175" s="37">
        <v>178370</v>
      </c>
      <c r="G1175" s="37" t="s">
        <v>1505</v>
      </c>
      <c r="I1175" s="37"/>
      <c r="K1175" s="37"/>
      <c r="M1175" s="37">
        <v>90080</v>
      </c>
      <c r="N1175" s="12">
        <v>0.01</v>
      </c>
      <c r="O1175" s="37"/>
      <c r="R1175" s="37"/>
      <c r="T1175" s="37"/>
      <c r="V1175" s="37"/>
      <c r="X1175" s="37">
        <v>88290</v>
      </c>
      <c r="Y1175" s="12">
        <v>0.01</v>
      </c>
      <c r="Z1175" s="37"/>
      <c r="AB1175" s="37"/>
      <c r="AD1175" s="37"/>
      <c r="AF1175" s="37"/>
      <c r="AH1175" s="37"/>
      <c r="AN1175" s="37"/>
      <c r="AP1175" s="37"/>
      <c r="AR1175" s="37"/>
      <c r="AT1175" s="37"/>
      <c r="AV1175" s="37"/>
      <c r="AX1175" s="37"/>
      <c r="BA1175" s="12">
        <v>668</v>
      </c>
      <c r="BB1175" s="12">
        <v>504</v>
      </c>
      <c r="BZ1175" s="12">
        <v>0</v>
      </c>
      <c r="CC1175" s="12">
        <v>0</v>
      </c>
      <c r="CG1175" s="12" t="s">
        <v>940</v>
      </c>
      <c r="CH1175" s="12">
        <v>83.385999999999996</v>
      </c>
      <c r="CI1175" s="12" t="s">
        <v>1752</v>
      </c>
      <c r="CJ1175" s="12"/>
      <c r="CK1175" s="12" t="s">
        <v>1753</v>
      </c>
      <c r="CL1175" s="37">
        <v>1519905253</v>
      </c>
      <c r="CN1175" s="12" t="s">
        <v>1506</v>
      </c>
      <c r="CS1175" s="12"/>
      <c r="CT1175" s="36" t="str">
        <f t="shared" si="18"/>
        <v>1bn - 50bn</v>
      </c>
      <c r="CU1175" s="36" t="str">
        <f>VLOOKUP(CK1175,Mapping!B:C,2,FALSE)</f>
        <v>LATAM</v>
      </c>
    </row>
    <row r="1176" spans="1:99" ht="16" customHeight="1" x14ac:dyDescent="0.35">
      <c r="A1176" s="12" t="s">
        <v>2306</v>
      </c>
      <c r="B1176" s="12" t="s">
        <v>925</v>
      </c>
      <c r="E1176" s="37">
        <v>4075296</v>
      </c>
      <c r="G1176" s="37" t="s">
        <v>1505</v>
      </c>
      <c r="I1176" s="37"/>
      <c r="K1176" s="37"/>
      <c r="M1176" s="37">
        <v>1480303</v>
      </c>
      <c r="N1176" s="12">
        <v>0.16</v>
      </c>
      <c r="O1176" s="37"/>
      <c r="Q1176" s="12">
        <v>12681</v>
      </c>
      <c r="R1176" s="37"/>
      <c r="T1176" s="37">
        <v>0</v>
      </c>
      <c r="U1176" s="12">
        <v>0</v>
      </c>
      <c r="V1176" s="37"/>
      <c r="X1176" s="37"/>
      <c r="Z1176" s="37"/>
      <c r="AB1176" s="37"/>
      <c r="AD1176" s="37"/>
      <c r="AF1176" s="37"/>
      <c r="AH1176" s="37">
        <v>1601357</v>
      </c>
      <c r="AI1176" s="12">
        <v>0.17</v>
      </c>
      <c r="AN1176" s="37">
        <v>993636</v>
      </c>
      <c r="AO1176" s="12">
        <v>0.11</v>
      </c>
      <c r="AP1176" s="37"/>
      <c r="AR1176" s="37"/>
      <c r="AT1176" s="37"/>
      <c r="AV1176" s="37"/>
      <c r="AX1176" s="37"/>
      <c r="BB1176" s="12">
        <v>11799</v>
      </c>
      <c r="BI1176" s="12">
        <v>5900</v>
      </c>
      <c r="BK1176" s="12">
        <v>0</v>
      </c>
      <c r="BQ1176" s="12">
        <v>0</v>
      </c>
      <c r="BY1176" s="12">
        <v>0</v>
      </c>
      <c r="CC1176" s="12">
        <v>0</v>
      </c>
      <c r="CE1176" s="12">
        <v>0</v>
      </c>
      <c r="CG1176" s="12" t="s">
        <v>940</v>
      </c>
      <c r="CH1176" s="12">
        <v>60.555</v>
      </c>
      <c r="CI1176" s="12" t="s">
        <v>1073</v>
      </c>
      <c r="CJ1176" s="12" t="s">
        <v>946</v>
      </c>
      <c r="CK1176" s="12" t="s">
        <v>932</v>
      </c>
      <c r="CL1176" s="37">
        <v>915142921</v>
      </c>
      <c r="CN1176" s="12" t="s">
        <v>1535</v>
      </c>
      <c r="CS1176" s="12"/>
      <c r="CT1176" s="36" t="str">
        <f t="shared" si="18"/>
        <v>500mn - 1bn</v>
      </c>
      <c r="CU1176" s="36" t="str">
        <f>VLOOKUP(CK1176,Mapping!B:C,2,FALSE)</f>
        <v>US/CA</v>
      </c>
    </row>
    <row r="1177" spans="1:99" ht="16" customHeight="1" x14ac:dyDescent="0.35">
      <c r="A1177" s="12" t="s">
        <v>2307</v>
      </c>
      <c r="B1177" s="12" t="s">
        <v>925</v>
      </c>
      <c r="E1177" s="37">
        <v>2524455</v>
      </c>
      <c r="G1177" s="37" t="s">
        <v>1505</v>
      </c>
      <c r="I1177" s="37"/>
      <c r="K1177" s="37"/>
      <c r="M1177" s="37">
        <v>878220</v>
      </c>
      <c r="N1177" s="12">
        <v>0.18</v>
      </c>
      <c r="O1177" s="37"/>
      <c r="R1177" s="37"/>
      <c r="T1177" s="37">
        <v>0</v>
      </c>
      <c r="U1177" s="12">
        <v>0</v>
      </c>
      <c r="V1177" s="37"/>
      <c r="X1177" s="37"/>
      <c r="Z1177" s="37"/>
      <c r="AB1177" s="37"/>
      <c r="AD1177" s="37"/>
      <c r="AF1177" s="37"/>
      <c r="AH1177" s="37"/>
      <c r="AN1177" s="37">
        <v>1646235</v>
      </c>
      <c r="AO1177" s="12">
        <v>0.35</v>
      </c>
      <c r="AP1177" s="37"/>
      <c r="AR1177" s="37"/>
      <c r="AT1177" s="37"/>
      <c r="AV1177" s="37"/>
      <c r="AX1177" s="37"/>
      <c r="BB1177" s="12">
        <v>7000</v>
      </c>
      <c r="BI1177" s="12">
        <v>9775</v>
      </c>
      <c r="BK1177" s="12">
        <v>0</v>
      </c>
      <c r="BY1177" s="12">
        <v>0</v>
      </c>
      <c r="CC1177" s="12">
        <v>0</v>
      </c>
      <c r="CE1177" s="12">
        <v>0</v>
      </c>
      <c r="CG1177" s="12" t="s">
        <v>940</v>
      </c>
      <c r="CH1177" s="12">
        <v>39.420999999999999</v>
      </c>
      <c r="CI1177" s="12" t="s">
        <v>1023</v>
      </c>
      <c r="CJ1177" s="12"/>
      <c r="CK1177" s="12" t="s">
        <v>979</v>
      </c>
      <c r="CL1177" s="37">
        <v>476732852</v>
      </c>
      <c r="CN1177" s="12" t="s">
        <v>1509</v>
      </c>
      <c r="CS1177" s="12"/>
      <c r="CT1177" s="36" t="str">
        <f t="shared" si="18"/>
        <v>500mn</v>
      </c>
      <c r="CU1177" s="36" t="str">
        <f>VLOOKUP(CK1177,Mapping!B:C,2,FALSE)</f>
        <v>EU</v>
      </c>
    </row>
    <row r="1178" spans="1:99" ht="16" customHeight="1" x14ac:dyDescent="0.35">
      <c r="A1178" s="12" t="s">
        <v>2308</v>
      </c>
      <c r="B1178" s="12" t="s">
        <v>925</v>
      </c>
      <c r="E1178" s="37">
        <v>16841</v>
      </c>
      <c r="G1178" s="37" t="s">
        <v>1505</v>
      </c>
      <c r="I1178" s="37"/>
      <c r="K1178" s="37"/>
      <c r="M1178" s="37">
        <v>0</v>
      </c>
      <c r="N1178" s="12">
        <v>0</v>
      </c>
      <c r="O1178" s="37"/>
      <c r="R1178" s="37"/>
      <c r="T1178" s="37">
        <v>0</v>
      </c>
      <c r="U1178" s="12">
        <v>0</v>
      </c>
      <c r="V1178" s="37"/>
      <c r="X1178" s="37"/>
      <c r="Z1178" s="37"/>
      <c r="AB1178" s="37"/>
      <c r="AD1178" s="37"/>
      <c r="AF1178" s="37"/>
      <c r="AH1178" s="37"/>
      <c r="AN1178" s="37">
        <v>16841</v>
      </c>
      <c r="AO1178" s="12">
        <v>0</v>
      </c>
      <c r="AP1178" s="37"/>
      <c r="AR1178" s="37">
        <v>0</v>
      </c>
      <c r="AS1178" s="12">
        <v>0</v>
      </c>
      <c r="AT1178" s="37"/>
      <c r="AV1178" s="37"/>
      <c r="AX1178" s="37"/>
      <c r="BB1178" s="12">
        <v>0</v>
      </c>
      <c r="BE1178" s="12">
        <v>0</v>
      </c>
      <c r="BI1178" s="12">
        <v>100</v>
      </c>
      <c r="BK1178" s="12">
        <v>0</v>
      </c>
      <c r="BM1178" s="12">
        <v>0</v>
      </c>
      <c r="BY1178" s="12">
        <v>0</v>
      </c>
      <c r="CC1178" s="12">
        <v>0</v>
      </c>
      <c r="CE1178" s="12">
        <v>0</v>
      </c>
      <c r="CG1178" s="12" t="s">
        <v>929</v>
      </c>
      <c r="CH1178" s="12">
        <v>13.337999999999999</v>
      </c>
      <c r="CI1178" s="12" t="s">
        <v>2309</v>
      </c>
      <c r="CJ1178" s="12" t="s">
        <v>2108</v>
      </c>
      <c r="CK1178" s="12" t="s">
        <v>932</v>
      </c>
      <c r="CL1178" s="37">
        <v>1250795574</v>
      </c>
      <c r="CN1178" s="12" t="s">
        <v>1509</v>
      </c>
      <c r="CS1178" s="12"/>
      <c r="CT1178" s="36" t="str">
        <f t="shared" si="18"/>
        <v>1bn - 50bn</v>
      </c>
      <c r="CU1178" s="36" t="str">
        <f>VLOOKUP(CK1178,Mapping!B:C,2,FALSE)</f>
        <v>US/CA</v>
      </c>
    </row>
    <row r="1179" spans="1:99" ht="16" customHeight="1" x14ac:dyDescent="0.35">
      <c r="A1179" s="12" t="s">
        <v>2310</v>
      </c>
      <c r="B1179" s="12" t="s">
        <v>925</v>
      </c>
      <c r="E1179" s="37">
        <v>938249</v>
      </c>
      <c r="G1179" s="37" t="s">
        <v>1505</v>
      </c>
      <c r="I1179" s="37"/>
      <c r="K1179" s="37"/>
      <c r="M1179" s="37"/>
      <c r="O1179" s="37"/>
      <c r="R1179" s="37"/>
      <c r="T1179" s="37">
        <v>425148</v>
      </c>
      <c r="U1179" s="12">
        <v>0.15</v>
      </c>
      <c r="V1179" s="37">
        <v>513101</v>
      </c>
      <c r="W1179" s="12">
        <v>0.19</v>
      </c>
      <c r="X1179" s="37"/>
      <c r="Z1179" s="37"/>
      <c r="AB1179" s="37"/>
      <c r="AD1179" s="37"/>
      <c r="AF1179" s="37"/>
      <c r="AH1179" s="37"/>
      <c r="AK1179" s="12">
        <v>23581</v>
      </c>
      <c r="AN1179" s="37"/>
      <c r="AP1179" s="37"/>
      <c r="AR1179" s="37"/>
      <c r="AT1179" s="37"/>
      <c r="AV1179" s="37"/>
      <c r="AX1179" s="37"/>
      <c r="BK1179" s="12">
        <v>3798</v>
      </c>
      <c r="BT1179" s="12">
        <v>0</v>
      </c>
      <c r="CE1179" s="12">
        <v>0</v>
      </c>
      <c r="CG1179" s="12" t="s">
        <v>929</v>
      </c>
      <c r="CH1179" s="12">
        <v>15.28</v>
      </c>
      <c r="CI1179" s="12" t="s">
        <v>2311</v>
      </c>
      <c r="CJ1179" s="12"/>
      <c r="CK1179" s="12" t="s">
        <v>990</v>
      </c>
      <c r="CL1179" s="37">
        <v>277377415</v>
      </c>
      <c r="CN1179" s="12" t="s">
        <v>1506</v>
      </c>
      <c r="CS1179" s="12"/>
      <c r="CT1179" s="36" t="str">
        <f t="shared" si="18"/>
        <v>500mn</v>
      </c>
      <c r="CU1179" s="36" t="str">
        <f>VLOOKUP(CK1179,Mapping!B:C,2,FALSE)</f>
        <v>EU</v>
      </c>
    </row>
    <row r="1180" spans="1:99" ht="16" customHeight="1" x14ac:dyDescent="0.35">
      <c r="A1180" s="12" t="s">
        <v>2312</v>
      </c>
      <c r="B1180" s="12" t="s">
        <v>925</v>
      </c>
      <c r="E1180" s="37">
        <v>722970</v>
      </c>
      <c r="G1180" s="37" t="s">
        <v>1505</v>
      </c>
      <c r="I1180" s="37"/>
      <c r="K1180" s="37"/>
      <c r="M1180" s="37"/>
      <c r="O1180" s="37"/>
      <c r="R1180" s="37"/>
      <c r="T1180" s="37"/>
      <c r="V1180" s="37"/>
      <c r="X1180" s="37"/>
      <c r="Z1180" s="37"/>
      <c r="AB1180" s="37"/>
      <c r="AD1180" s="37"/>
      <c r="AF1180" s="37"/>
      <c r="AH1180" s="37"/>
      <c r="AN1180" s="37">
        <v>722970</v>
      </c>
      <c r="AO1180" s="12">
        <v>2.58</v>
      </c>
      <c r="AP1180" s="37"/>
      <c r="AR1180" s="37"/>
      <c r="AT1180" s="37"/>
      <c r="AV1180" s="37"/>
      <c r="AX1180" s="37"/>
      <c r="BI1180" s="12">
        <v>3375</v>
      </c>
      <c r="BY1180" s="12">
        <v>0</v>
      </c>
      <c r="CG1180" s="12" t="s">
        <v>940</v>
      </c>
      <c r="CH1180" s="12">
        <v>82.444999999999993</v>
      </c>
      <c r="CI1180" s="12" t="s">
        <v>2313</v>
      </c>
      <c r="CJ1180" s="12"/>
      <c r="CK1180" s="12" t="s">
        <v>990</v>
      </c>
      <c r="CL1180" s="37">
        <v>28046439</v>
      </c>
      <c r="CN1180" s="12" t="s">
        <v>1535</v>
      </c>
      <c r="CS1180" s="12"/>
      <c r="CT1180" s="36" t="str">
        <f t="shared" si="18"/>
        <v>500mn</v>
      </c>
      <c r="CU1180" s="36" t="str">
        <f>VLOOKUP(CK1180,Mapping!B:C,2,FALSE)</f>
        <v>EU</v>
      </c>
    </row>
    <row r="1181" spans="1:99" ht="16" customHeight="1" x14ac:dyDescent="0.35">
      <c r="A1181" s="12" t="s">
        <v>2314</v>
      </c>
      <c r="B1181" s="12" t="s">
        <v>933</v>
      </c>
      <c r="E1181" s="37">
        <v>11494174</v>
      </c>
      <c r="G1181" s="37" t="s">
        <v>1505</v>
      </c>
      <c r="I1181" s="37"/>
      <c r="K1181" s="37"/>
      <c r="M1181" s="37"/>
      <c r="O1181" s="37"/>
      <c r="R1181" s="37"/>
      <c r="T1181" s="37"/>
      <c r="V1181" s="37"/>
      <c r="X1181" s="37"/>
      <c r="Z1181" s="37"/>
      <c r="AB1181" s="37"/>
      <c r="AD1181" s="37"/>
      <c r="AF1181" s="37"/>
      <c r="AH1181" s="37"/>
      <c r="AN1181" s="37">
        <v>11494174</v>
      </c>
      <c r="AO1181" s="12">
        <v>0.4</v>
      </c>
      <c r="AP1181" s="37"/>
      <c r="AR1181" s="37"/>
      <c r="AT1181" s="37"/>
      <c r="AV1181" s="37"/>
      <c r="AX1181" s="37"/>
      <c r="BI1181" s="12">
        <v>68250</v>
      </c>
      <c r="BY1181" s="12">
        <v>0.01</v>
      </c>
      <c r="CG1181" s="12" t="s">
        <v>940</v>
      </c>
      <c r="CH1181" s="12">
        <v>77.364000000000004</v>
      </c>
      <c r="CI1181" s="12" t="s">
        <v>1220</v>
      </c>
      <c r="CJ1181" s="12"/>
      <c r="CK1181" s="12" t="s">
        <v>1078</v>
      </c>
      <c r="CL1181" s="37">
        <v>2892812291</v>
      </c>
      <c r="CN1181" s="12" t="s">
        <v>1506</v>
      </c>
      <c r="CS1181" s="12"/>
      <c r="CT1181" s="36" t="str">
        <f t="shared" si="18"/>
        <v>1bn - 50bn</v>
      </c>
      <c r="CU1181" s="36" t="str">
        <f>VLOOKUP(CK1181,Mapping!B:C,2,FALSE)</f>
        <v>EU</v>
      </c>
    </row>
    <row r="1182" spans="1:99" ht="16" customHeight="1" x14ac:dyDescent="0.35">
      <c r="A1182" s="12" t="s">
        <v>2315</v>
      </c>
      <c r="B1182" s="12" t="s">
        <v>933</v>
      </c>
      <c r="E1182" s="37">
        <v>2518890</v>
      </c>
      <c r="G1182" s="37" t="s">
        <v>1505</v>
      </c>
      <c r="I1182" s="37"/>
      <c r="K1182" s="37">
        <v>280925</v>
      </c>
      <c r="L1182" s="12">
        <v>0</v>
      </c>
      <c r="M1182" s="37">
        <v>1978200</v>
      </c>
      <c r="N1182" s="12">
        <v>0.02</v>
      </c>
      <c r="O1182" s="37">
        <v>242929</v>
      </c>
      <c r="P1182" s="12">
        <v>0</v>
      </c>
      <c r="R1182" s="37"/>
      <c r="T1182" s="37"/>
      <c r="V1182" s="37"/>
      <c r="X1182" s="37"/>
      <c r="Z1182" s="37"/>
      <c r="AB1182" s="37"/>
      <c r="AD1182" s="37"/>
      <c r="AF1182" s="37"/>
      <c r="AH1182" s="37"/>
      <c r="AL1182" s="12">
        <v>17367</v>
      </c>
      <c r="AN1182" s="37">
        <v>16836</v>
      </c>
      <c r="AO1182" s="12">
        <v>0</v>
      </c>
      <c r="AP1182" s="37"/>
      <c r="AR1182" s="37"/>
      <c r="AT1182" s="37"/>
      <c r="AV1182" s="37"/>
      <c r="AX1182" s="37"/>
      <c r="BB1182" s="12">
        <v>15000</v>
      </c>
      <c r="BG1182" s="12">
        <v>4384</v>
      </c>
      <c r="BI1182" s="12">
        <v>100</v>
      </c>
      <c r="BS1182" s="12">
        <v>0</v>
      </c>
      <c r="BU1182" s="12">
        <v>0</v>
      </c>
      <c r="BY1182" s="12">
        <v>0</v>
      </c>
      <c r="CC1182" s="12">
        <v>0</v>
      </c>
      <c r="CG1182" s="12" t="s">
        <v>980</v>
      </c>
      <c r="CH1182" s="12">
        <v>62.856000000000002</v>
      </c>
      <c r="CI1182" s="12" t="s">
        <v>1150</v>
      </c>
      <c r="CJ1182" s="12"/>
      <c r="CK1182" s="12" t="s">
        <v>1151</v>
      </c>
      <c r="CL1182" s="37">
        <v>8303195195</v>
      </c>
      <c r="CN1182" s="12" t="s">
        <v>1506</v>
      </c>
      <c r="CS1182" s="12"/>
      <c r="CT1182" s="36" t="str">
        <f t="shared" si="18"/>
        <v>1bn - 50bn</v>
      </c>
      <c r="CU1182" s="36" t="str">
        <f>VLOOKUP(CK1182,Mapping!B:C,2,FALSE)</f>
        <v>EU</v>
      </c>
    </row>
    <row r="1183" spans="1:99" ht="16" customHeight="1" x14ac:dyDescent="0.35">
      <c r="A1183" s="12" t="s">
        <v>2316</v>
      </c>
      <c r="B1183" s="12" t="s">
        <v>925</v>
      </c>
      <c r="E1183" s="37">
        <v>24614572</v>
      </c>
      <c r="G1183" s="37" t="s">
        <v>1505</v>
      </c>
      <c r="I1183" s="37"/>
      <c r="K1183" s="37"/>
      <c r="M1183" s="37"/>
      <c r="O1183" s="37"/>
      <c r="R1183" s="37"/>
      <c r="T1183" s="37"/>
      <c r="V1183" s="37"/>
      <c r="X1183" s="37"/>
      <c r="Z1183" s="37"/>
      <c r="AB1183" s="37">
        <v>24580889</v>
      </c>
      <c r="AC1183" s="12">
        <v>2.71</v>
      </c>
      <c r="AD1183" s="37"/>
      <c r="AF1183" s="37"/>
      <c r="AH1183" s="37"/>
      <c r="AJ1183" s="12">
        <v>1701510</v>
      </c>
      <c r="AN1183" s="37">
        <v>33683</v>
      </c>
      <c r="AO1183" s="12">
        <v>0</v>
      </c>
      <c r="AP1183" s="37"/>
      <c r="AR1183" s="37"/>
      <c r="AT1183" s="37"/>
      <c r="AV1183" s="37"/>
      <c r="AX1183" s="37"/>
      <c r="BI1183" s="12">
        <v>200</v>
      </c>
      <c r="BR1183" s="12">
        <v>7.0000000000000007E-2</v>
      </c>
      <c r="BY1183" s="12">
        <v>0</v>
      </c>
      <c r="CG1183" s="12" t="s">
        <v>1058</v>
      </c>
      <c r="CH1183" s="12">
        <v>75.438000000000002</v>
      </c>
      <c r="CI1183" s="12" t="s">
        <v>1064</v>
      </c>
      <c r="CJ1183" s="12"/>
      <c r="CK1183" s="12" t="s">
        <v>1064</v>
      </c>
      <c r="CL1183" s="37">
        <v>884869990</v>
      </c>
      <c r="CN1183" s="12" t="s">
        <v>1506</v>
      </c>
      <c r="CS1183" s="12"/>
      <c r="CT1183" s="36" t="str">
        <f t="shared" si="18"/>
        <v>500mn - 1bn</v>
      </c>
      <c r="CU1183" s="36" t="str">
        <f>VLOOKUP(CK1183,Mapping!B:C,2,FALSE)</f>
        <v>EU</v>
      </c>
    </row>
    <row r="1184" spans="1:99" ht="16" customHeight="1" x14ac:dyDescent="0.35">
      <c r="A1184" s="12" t="s">
        <v>2317</v>
      </c>
      <c r="B1184" s="12" t="s">
        <v>933</v>
      </c>
      <c r="E1184" s="37">
        <v>108541469</v>
      </c>
      <c r="F1184" s="12">
        <v>0</v>
      </c>
      <c r="G1184" s="37" t="s">
        <v>1505</v>
      </c>
      <c r="I1184" s="37">
        <v>0</v>
      </c>
      <c r="J1184" s="12">
        <v>0</v>
      </c>
      <c r="K1184" s="37">
        <v>8082994</v>
      </c>
      <c r="L1184" s="12">
        <v>0.05</v>
      </c>
      <c r="M1184" s="37">
        <v>14341458</v>
      </c>
      <c r="N1184" s="12">
        <v>0.09</v>
      </c>
      <c r="O1184" s="37">
        <v>5672170</v>
      </c>
      <c r="P1184" s="12">
        <v>0.04</v>
      </c>
      <c r="R1184" s="37">
        <v>3308940</v>
      </c>
      <c r="S1184" s="12">
        <v>0.02</v>
      </c>
      <c r="T1184" s="37">
        <v>38086578</v>
      </c>
      <c r="U1184" s="12">
        <v>0.25</v>
      </c>
      <c r="V1184" s="37">
        <v>10148714</v>
      </c>
      <c r="W1184" s="12">
        <v>7.0000000000000007E-2</v>
      </c>
      <c r="X1184" s="37">
        <v>21581336</v>
      </c>
      <c r="Y1184" s="12">
        <v>0.14000000000000001</v>
      </c>
      <c r="Z1184" s="37"/>
      <c r="AB1184" s="37"/>
      <c r="AD1184" s="37"/>
      <c r="AF1184" s="37"/>
      <c r="AH1184" s="37"/>
      <c r="AK1184" s="12">
        <v>475426</v>
      </c>
      <c r="AL1184" s="12">
        <v>352800</v>
      </c>
      <c r="AN1184" s="37">
        <v>7056496</v>
      </c>
      <c r="AO1184" s="12">
        <v>0.05</v>
      </c>
      <c r="AP1184" s="37"/>
      <c r="AR1184" s="37">
        <v>262783</v>
      </c>
      <c r="AS1184" s="12">
        <v>0</v>
      </c>
      <c r="AT1184" s="37"/>
      <c r="AV1184" s="37"/>
      <c r="AX1184" s="37"/>
      <c r="AZ1184" s="12">
        <v>249258</v>
      </c>
      <c r="BA1184" s="12">
        <v>211209</v>
      </c>
      <c r="BB1184" s="12">
        <v>114311</v>
      </c>
      <c r="BE1184" s="12">
        <v>7047</v>
      </c>
      <c r="BG1184" s="12">
        <v>130861</v>
      </c>
      <c r="BI1184" s="12">
        <v>41900</v>
      </c>
      <c r="BK1184" s="12">
        <v>340241</v>
      </c>
      <c r="BM1184" s="12">
        <v>0.01</v>
      </c>
      <c r="BO1184" s="12">
        <v>0</v>
      </c>
      <c r="BS1184" s="12">
        <v>0</v>
      </c>
      <c r="BT1184" s="12">
        <v>0.01</v>
      </c>
      <c r="BU1184" s="12">
        <v>0</v>
      </c>
      <c r="BX1184" s="12">
        <v>0</v>
      </c>
      <c r="BY1184" s="12">
        <v>0.01</v>
      </c>
      <c r="BZ1184" s="12">
        <v>0</v>
      </c>
      <c r="CC1184" s="12">
        <v>0</v>
      </c>
      <c r="CE1184" s="12">
        <v>0.01</v>
      </c>
      <c r="CG1184" s="12" t="s">
        <v>940</v>
      </c>
      <c r="CH1184" s="12">
        <v>53.607999999999997</v>
      </c>
      <c r="CI1184" s="12" t="s">
        <v>1028</v>
      </c>
      <c r="CJ1184" s="12"/>
      <c r="CK1184" s="12" t="s">
        <v>1029</v>
      </c>
      <c r="CL1184" s="37">
        <v>15318908855</v>
      </c>
      <c r="CN1184" s="12" t="s">
        <v>1506</v>
      </c>
      <c r="CS1184" s="12"/>
      <c r="CT1184" s="36" t="str">
        <f t="shared" si="18"/>
        <v>1bn - 50bn</v>
      </c>
      <c r="CU1184" s="36" t="str">
        <f>VLOOKUP(CK1184,Mapping!B:C,2,FALSE)</f>
        <v>EU</v>
      </c>
    </row>
    <row r="1185" spans="1:99" ht="16" customHeight="1" x14ac:dyDescent="0.35">
      <c r="A1185" s="12" t="s">
        <v>2318</v>
      </c>
      <c r="B1185" s="12" t="s">
        <v>933</v>
      </c>
      <c r="E1185" s="37">
        <v>51981520</v>
      </c>
      <c r="G1185" s="37" t="s">
        <v>1505</v>
      </c>
      <c r="I1185" s="37"/>
      <c r="K1185" s="37">
        <v>12260040</v>
      </c>
      <c r="L1185" s="12">
        <v>0.17</v>
      </c>
      <c r="M1185" s="37">
        <v>839202</v>
      </c>
      <c r="N1185" s="12">
        <v>0.01</v>
      </c>
      <c r="O1185" s="37">
        <v>8471054</v>
      </c>
      <c r="P1185" s="12">
        <v>0.12</v>
      </c>
      <c r="Q1185" s="12">
        <v>5244</v>
      </c>
      <c r="R1185" s="37"/>
      <c r="T1185" s="37"/>
      <c r="V1185" s="37"/>
      <c r="X1185" s="37"/>
      <c r="Z1185" s="37"/>
      <c r="AB1185" s="37"/>
      <c r="AD1185" s="37">
        <v>575484</v>
      </c>
      <c r="AE1185" s="12">
        <v>0.01</v>
      </c>
      <c r="AF1185" s="37">
        <v>11194194</v>
      </c>
      <c r="AG1185" s="12">
        <v>0.16</v>
      </c>
      <c r="AH1185" s="37">
        <v>662212</v>
      </c>
      <c r="AI1185" s="12">
        <v>0.01</v>
      </c>
      <c r="AL1185" s="12">
        <v>557794</v>
      </c>
      <c r="AN1185" s="37">
        <v>17199157</v>
      </c>
      <c r="AO1185" s="12">
        <v>0.24</v>
      </c>
      <c r="AP1185" s="37">
        <v>780177</v>
      </c>
      <c r="AQ1185" s="12">
        <v>0.01</v>
      </c>
      <c r="AR1185" s="37">
        <v>0</v>
      </c>
      <c r="AS1185" s="12">
        <v>0</v>
      </c>
      <c r="AT1185" s="37"/>
      <c r="AV1185" s="37"/>
      <c r="AX1185" s="37"/>
      <c r="BB1185" s="12">
        <v>6689</v>
      </c>
      <c r="BE1185" s="12">
        <v>0</v>
      </c>
      <c r="BF1185" s="12">
        <v>829853</v>
      </c>
      <c r="BG1185" s="12">
        <v>198486</v>
      </c>
      <c r="BH1185" s="12">
        <v>3379</v>
      </c>
      <c r="BI1185" s="12">
        <v>102125</v>
      </c>
      <c r="BJ1185" s="12">
        <v>5165</v>
      </c>
      <c r="BM1185" s="12">
        <v>0</v>
      </c>
      <c r="BP1185" s="12">
        <v>0.04</v>
      </c>
      <c r="BQ1185" s="12">
        <v>0</v>
      </c>
      <c r="BS1185" s="12">
        <v>0</v>
      </c>
      <c r="BU1185" s="12">
        <v>0</v>
      </c>
      <c r="BV1185" s="12">
        <v>0</v>
      </c>
      <c r="BY1185" s="12">
        <v>0.01</v>
      </c>
      <c r="CB1185" s="12">
        <v>0</v>
      </c>
      <c r="CC1185" s="12">
        <v>0</v>
      </c>
      <c r="CG1185" s="12" t="s">
        <v>940</v>
      </c>
      <c r="CH1185" s="12">
        <v>46.883000000000003</v>
      </c>
      <c r="CI1185" s="12" t="s">
        <v>978</v>
      </c>
      <c r="CJ1185" s="12"/>
      <c r="CK1185" s="12" t="s">
        <v>979</v>
      </c>
      <c r="CL1185" s="37">
        <v>7014857174</v>
      </c>
      <c r="CN1185" s="12" t="s">
        <v>1506</v>
      </c>
      <c r="CS1185" s="12"/>
      <c r="CT1185" s="36" t="str">
        <f t="shared" si="18"/>
        <v>1bn - 50bn</v>
      </c>
      <c r="CU1185" s="36" t="str">
        <f>VLOOKUP(CK1185,Mapping!B:C,2,FALSE)</f>
        <v>EU</v>
      </c>
    </row>
    <row r="1186" spans="1:99" ht="16" customHeight="1" x14ac:dyDescent="0.35">
      <c r="A1186" s="12" t="s">
        <v>2319</v>
      </c>
      <c r="B1186" s="12" t="s">
        <v>925</v>
      </c>
      <c r="E1186" s="37">
        <v>20438972</v>
      </c>
      <c r="G1186" s="37" t="s">
        <v>1505</v>
      </c>
      <c r="I1186" s="37"/>
      <c r="K1186" s="37">
        <v>7992751</v>
      </c>
      <c r="L1186" s="12">
        <v>0.79</v>
      </c>
      <c r="M1186" s="37"/>
      <c r="O1186" s="37"/>
      <c r="R1186" s="37"/>
      <c r="T1186" s="37"/>
      <c r="V1186" s="37">
        <v>4356173</v>
      </c>
      <c r="W1186" s="12">
        <v>0.43</v>
      </c>
      <c r="X1186" s="37"/>
      <c r="Z1186" s="37"/>
      <c r="AB1186" s="37">
        <v>8090048</v>
      </c>
      <c r="AC1186" s="12">
        <v>0.8</v>
      </c>
      <c r="AD1186" s="37"/>
      <c r="AF1186" s="37"/>
      <c r="AH1186" s="37"/>
      <c r="AJ1186" s="12">
        <v>560000</v>
      </c>
      <c r="AK1186" s="12">
        <v>200200</v>
      </c>
      <c r="AN1186" s="37"/>
      <c r="AP1186" s="37"/>
      <c r="AR1186" s="37"/>
      <c r="AT1186" s="37"/>
      <c r="AV1186" s="37"/>
      <c r="AX1186" s="37"/>
      <c r="BG1186" s="12">
        <v>129400</v>
      </c>
      <c r="BR1186" s="12">
        <v>0.02</v>
      </c>
      <c r="BS1186" s="12">
        <v>0</v>
      </c>
      <c r="BT1186" s="12">
        <v>0.01</v>
      </c>
      <c r="CG1186" s="12" t="s">
        <v>940</v>
      </c>
      <c r="CH1186" s="12">
        <v>35.747999999999998</v>
      </c>
      <c r="CI1186" s="12" t="s">
        <v>988</v>
      </c>
      <c r="CJ1186" s="12"/>
      <c r="CK1186" s="12" t="s">
        <v>988</v>
      </c>
      <c r="CL1186" s="37">
        <v>1011405811</v>
      </c>
      <c r="CN1186" s="12" t="s">
        <v>1506</v>
      </c>
      <c r="CS1186" s="12"/>
      <c r="CT1186" s="36" t="str">
        <f t="shared" si="18"/>
        <v>1bn - 50bn</v>
      </c>
      <c r="CU1186" s="36" t="str">
        <f>VLOOKUP(CK1186,Mapping!B:C,2,FALSE)</f>
        <v>SG</v>
      </c>
    </row>
    <row r="1187" spans="1:99" ht="16" customHeight="1" x14ac:dyDescent="0.35">
      <c r="A1187" s="12" t="s">
        <v>2320</v>
      </c>
      <c r="B1187" s="12" t="s">
        <v>933</v>
      </c>
      <c r="E1187" s="37">
        <v>3652849</v>
      </c>
      <c r="G1187" s="37" t="s">
        <v>1505</v>
      </c>
      <c r="I1187" s="37"/>
      <c r="K1187" s="37">
        <v>3175109</v>
      </c>
      <c r="L1187" s="12">
        <v>0.74</v>
      </c>
      <c r="M1187" s="37"/>
      <c r="O1187" s="37">
        <v>477740</v>
      </c>
      <c r="P1187" s="12">
        <v>0.11</v>
      </c>
      <c r="R1187" s="37"/>
      <c r="T1187" s="37"/>
      <c r="V1187" s="37"/>
      <c r="X1187" s="37"/>
      <c r="Z1187" s="37"/>
      <c r="AB1187" s="37"/>
      <c r="AD1187" s="37"/>
      <c r="AF1187" s="37"/>
      <c r="AH1187" s="37"/>
      <c r="AL1187" s="12">
        <v>26033</v>
      </c>
      <c r="AN1187" s="37"/>
      <c r="AP1187" s="37"/>
      <c r="AR1187" s="37"/>
      <c r="AT1187" s="37"/>
      <c r="AV1187" s="37"/>
      <c r="AX1187" s="37"/>
      <c r="BG1187" s="12">
        <v>41247</v>
      </c>
      <c r="BS1187" s="12">
        <v>0</v>
      </c>
      <c r="BU1187" s="12">
        <v>0</v>
      </c>
      <c r="CG1187" s="12" t="s">
        <v>940</v>
      </c>
      <c r="CH1187" s="12">
        <v>141.625</v>
      </c>
      <c r="CI1187" s="12" t="s">
        <v>964</v>
      </c>
      <c r="CJ1187" s="12"/>
      <c r="CK1187" s="12" t="s">
        <v>927</v>
      </c>
      <c r="CL1187" s="37">
        <v>435885670</v>
      </c>
      <c r="CN1187" s="12" t="s">
        <v>1506</v>
      </c>
      <c r="CS1187" s="12"/>
      <c r="CT1187" s="36" t="str">
        <f t="shared" si="18"/>
        <v>500mn</v>
      </c>
      <c r="CU1187" s="36" t="str">
        <f>VLOOKUP(CK1187,Mapping!B:C,2,FALSE)</f>
        <v>CN</v>
      </c>
    </row>
    <row r="1188" spans="1:99" ht="16" customHeight="1" x14ac:dyDescent="0.35">
      <c r="A1188" s="12" t="s">
        <v>2321</v>
      </c>
      <c r="B1188" s="12" t="s">
        <v>933</v>
      </c>
      <c r="E1188" s="37">
        <v>37586941</v>
      </c>
      <c r="G1188" s="37" t="s">
        <v>1505</v>
      </c>
      <c r="I1188" s="37"/>
      <c r="K1188" s="37">
        <v>15880934</v>
      </c>
      <c r="L1188" s="12">
        <v>0.23</v>
      </c>
      <c r="M1188" s="37"/>
      <c r="O1188" s="37">
        <v>18819845</v>
      </c>
      <c r="P1188" s="12">
        <v>0.27</v>
      </c>
      <c r="R1188" s="37">
        <v>2249423</v>
      </c>
      <c r="S1188" s="12">
        <v>0.03</v>
      </c>
      <c r="T1188" s="37"/>
      <c r="V1188" s="37"/>
      <c r="X1188" s="37"/>
      <c r="Z1188" s="37"/>
      <c r="AB1188" s="37"/>
      <c r="AD1188" s="37"/>
      <c r="AF1188" s="37"/>
      <c r="AH1188" s="37"/>
      <c r="AL1188" s="12">
        <v>1025530</v>
      </c>
      <c r="AM1188" s="12">
        <v>220800</v>
      </c>
      <c r="AN1188" s="37"/>
      <c r="AP1188" s="37"/>
      <c r="AR1188" s="37"/>
      <c r="AT1188" s="37"/>
      <c r="AV1188" s="37"/>
      <c r="AX1188" s="37">
        <v>636739</v>
      </c>
      <c r="AY1188" s="12">
        <v>0.01</v>
      </c>
      <c r="AZ1188" s="12">
        <v>169446</v>
      </c>
      <c r="BG1188" s="12">
        <v>206305</v>
      </c>
      <c r="BS1188" s="12">
        <v>0</v>
      </c>
      <c r="BU1188" s="12">
        <v>0.01</v>
      </c>
      <c r="BW1188" s="12">
        <v>0.01</v>
      </c>
      <c r="BX1188" s="12">
        <v>0</v>
      </c>
      <c r="CG1188" s="12" t="s">
        <v>940</v>
      </c>
      <c r="CH1188" s="12">
        <v>42.256999999999998</v>
      </c>
      <c r="CI1188" s="12" t="s">
        <v>977</v>
      </c>
      <c r="CJ1188" s="12"/>
      <c r="CK1188" s="12" t="s">
        <v>927</v>
      </c>
      <c r="CL1188" s="37">
        <v>6630792164</v>
      </c>
      <c r="CN1188" s="12" t="s">
        <v>1506</v>
      </c>
      <c r="CS1188" s="12"/>
      <c r="CT1188" s="36" t="str">
        <f t="shared" si="18"/>
        <v>1bn - 50bn</v>
      </c>
      <c r="CU1188" s="36" t="str">
        <f>VLOOKUP(CK1188,Mapping!B:C,2,FALSE)</f>
        <v>CN</v>
      </c>
    </row>
    <row r="1189" spans="1:99" ht="16" customHeight="1" x14ac:dyDescent="0.35">
      <c r="A1189" s="12" t="s">
        <v>138</v>
      </c>
      <c r="B1189" s="12" t="s">
        <v>933</v>
      </c>
      <c r="E1189" s="37">
        <v>845039845</v>
      </c>
      <c r="F1189" s="12">
        <v>568483</v>
      </c>
      <c r="G1189" s="37" t="s">
        <v>1505</v>
      </c>
      <c r="I1189" s="37">
        <v>40473123</v>
      </c>
      <c r="J1189" s="12">
        <v>0.33</v>
      </c>
      <c r="K1189" s="37">
        <v>295181614</v>
      </c>
      <c r="L1189" s="12">
        <v>2.4300000000000002</v>
      </c>
      <c r="M1189" s="37"/>
      <c r="O1189" s="37">
        <v>176982005</v>
      </c>
      <c r="P1189" s="12">
        <v>1.45</v>
      </c>
      <c r="R1189" s="37">
        <v>95982147</v>
      </c>
      <c r="S1189" s="12">
        <v>0.79</v>
      </c>
      <c r="T1189" s="37"/>
      <c r="V1189" s="37">
        <v>58583846</v>
      </c>
      <c r="W1189" s="12">
        <v>0.48</v>
      </c>
      <c r="X1189" s="37">
        <v>79110956</v>
      </c>
      <c r="Y1189" s="12">
        <v>0.65</v>
      </c>
      <c r="Z1189" s="37"/>
      <c r="AB1189" s="37">
        <v>38214615</v>
      </c>
      <c r="AC1189" s="12">
        <v>0.31</v>
      </c>
      <c r="AD1189" s="37"/>
      <c r="AF1189" s="37">
        <v>41472576</v>
      </c>
      <c r="AG1189" s="12">
        <v>0.34</v>
      </c>
      <c r="AH1189" s="37"/>
      <c r="AJ1189" s="12">
        <v>2664562</v>
      </c>
      <c r="AK1189" s="12">
        <v>2124265</v>
      </c>
      <c r="AL1189" s="12">
        <v>9644094</v>
      </c>
      <c r="AM1189" s="12">
        <v>6540800</v>
      </c>
      <c r="AN1189" s="37">
        <v>176726</v>
      </c>
      <c r="AO1189" s="12">
        <v>0</v>
      </c>
      <c r="AP1189" s="37"/>
      <c r="AR1189" s="37"/>
      <c r="AT1189" s="37"/>
      <c r="AV1189" s="37"/>
      <c r="AX1189" s="37">
        <v>18862237</v>
      </c>
      <c r="AY1189" s="12">
        <v>0.15</v>
      </c>
      <c r="AZ1189" s="12">
        <v>7230206</v>
      </c>
      <c r="BA1189" s="12">
        <v>697689</v>
      </c>
      <c r="BF1189" s="12">
        <v>2454120</v>
      </c>
      <c r="BG1189" s="12">
        <v>3834626</v>
      </c>
      <c r="BI1189" s="12">
        <v>825</v>
      </c>
      <c r="BO1189" s="12">
        <v>0.08</v>
      </c>
      <c r="BP1189" s="12">
        <v>0.11</v>
      </c>
      <c r="BR1189" s="12">
        <v>0.11</v>
      </c>
      <c r="BS1189" s="12">
        <v>0.04</v>
      </c>
      <c r="BT1189" s="12">
        <v>7.0000000000000007E-2</v>
      </c>
      <c r="BU1189" s="12">
        <v>0.05</v>
      </c>
      <c r="BW1189" s="12">
        <v>0.28000000000000003</v>
      </c>
      <c r="BX1189" s="12">
        <v>0.13</v>
      </c>
      <c r="BY1189" s="12">
        <v>0</v>
      </c>
      <c r="BZ1189" s="12">
        <v>0.01</v>
      </c>
      <c r="CG1189" s="12" t="s">
        <v>940</v>
      </c>
      <c r="CH1189" s="12">
        <v>74.408000000000001</v>
      </c>
      <c r="CI1189" s="12" t="s">
        <v>977</v>
      </c>
      <c r="CJ1189" s="12"/>
      <c r="CK1189" s="12" t="s">
        <v>927</v>
      </c>
      <c r="CL1189" s="37">
        <v>12125155781</v>
      </c>
      <c r="CN1189" s="12" t="s">
        <v>1506</v>
      </c>
      <c r="CS1189" s="12"/>
      <c r="CT1189" s="36" t="str">
        <f t="shared" si="18"/>
        <v>1bn - 50bn</v>
      </c>
      <c r="CU1189" s="36" t="str">
        <f>VLOOKUP(CK1189,Mapping!B:C,2,FALSE)</f>
        <v>CN</v>
      </c>
    </row>
    <row r="1190" spans="1:99" ht="16" customHeight="1" x14ac:dyDescent="0.35">
      <c r="A1190" s="12" t="s">
        <v>2322</v>
      </c>
      <c r="B1190" s="12" t="s">
        <v>925</v>
      </c>
      <c r="E1190" s="37">
        <v>0</v>
      </c>
      <c r="G1190" s="37" t="s">
        <v>1505</v>
      </c>
      <c r="I1190" s="37"/>
      <c r="K1190" s="37"/>
      <c r="M1190" s="37"/>
      <c r="O1190" s="37"/>
      <c r="R1190" s="37"/>
      <c r="T1190" s="37"/>
      <c r="V1190" s="37"/>
      <c r="X1190" s="37"/>
      <c r="Z1190" s="37"/>
      <c r="AB1190" s="37"/>
      <c r="AD1190" s="37"/>
      <c r="AF1190" s="37"/>
      <c r="AH1190" s="37"/>
      <c r="AN1190" s="37">
        <v>0</v>
      </c>
      <c r="AO1190" s="12">
        <v>0</v>
      </c>
      <c r="AP1190" s="37"/>
      <c r="AR1190" s="37"/>
      <c r="AT1190" s="37"/>
      <c r="AV1190" s="37"/>
      <c r="AX1190" s="37"/>
      <c r="BI1190" s="12">
        <v>0</v>
      </c>
      <c r="BY1190" s="12">
        <v>0</v>
      </c>
      <c r="CG1190" s="12" t="s">
        <v>929</v>
      </c>
      <c r="CH1190" s="12">
        <v>13.973000000000001</v>
      </c>
      <c r="CI1190" s="12" t="s">
        <v>2323</v>
      </c>
      <c r="CJ1190" s="12" t="s">
        <v>2324</v>
      </c>
      <c r="CK1190" s="12" t="s">
        <v>932</v>
      </c>
      <c r="CL1190" s="37">
        <v>1909256953</v>
      </c>
      <c r="CN1190" s="12" t="s">
        <v>1506</v>
      </c>
      <c r="CS1190" s="12"/>
      <c r="CT1190" s="36" t="str">
        <f t="shared" si="18"/>
        <v>1bn - 50bn</v>
      </c>
      <c r="CU1190" s="36" t="str">
        <f>VLOOKUP(CK1190,Mapping!B:C,2,FALSE)</f>
        <v>US/CA</v>
      </c>
    </row>
    <row r="1191" spans="1:99" ht="16" customHeight="1" x14ac:dyDescent="0.35">
      <c r="A1191" s="12" t="s">
        <v>2325</v>
      </c>
      <c r="B1191" s="12" t="s">
        <v>925</v>
      </c>
      <c r="E1191" s="37">
        <v>28676</v>
      </c>
      <c r="G1191" s="37" t="s">
        <v>1505</v>
      </c>
      <c r="I1191" s="37"/>
      <c r="K1191" s="37"/>
      <c r="M1191" s="37">
        <v>2760</v>
      </c>
      <c r="N1191" s="12">
        <v>0</v>
      </c>
      <c r="O1191" s="37"/>
      <c r="Q1191" s="12">
        <v>12</v>
      </c>
      <c r="R1191" s="37"/>
      <c r="T1191" s="37">
        <v>19590</v>
      </c>
      <c r="U1191" s="12">
        <v>0.01</v>
      </c>
      <c r="V1191" s="37"/>
      <c r="X1191" s="37">
        <v>2248</v>
      </c>
      <c r="Y1191" s="12">
        <v>0</v>
      </c>
      <c r="Z1191" s="37"/>
      <c r="AB1191" s="37"/>
      <c r="AD1191" s="37">
        <v>2563</v>
      </c>
      <c r="AE1191" s="12">
        <v>0</v>
      </c>
      <c r="AF1191" s="37"/>
      <c r="AH1191" s="37">
        <v>1515</v>
      </c>
      <c r="AI1191" s="12">
        <v>0</v>
      </c>
      <c r="AN1191" s="37">
        <v>0</v>
      </c>
      <c r="AO1191" s="12">
        <v>0</v>
      </c>
      <c r="AP1191" s="37"/>
      <c r="AR1191" s="37"/>
      <c r="AT1191" s="37"/>
      <c r="AV1191" s="37"/>
      <c r="AX1191" s="37"/>
      <c r="BA1191" s="12">
        <v>22</v>
      </c>
      <c r="BB1191" s="12">
        <v>22</v>
      </c>
      <c r="BI1191" s="12">
        <v>0</v>
      </c>
      <c r="BJ1191" s="12">
        <v>23</v>
      </c>
      <c r="BK1191" s="12">
        <v>175</v>
      </c>
      <c r="BQ1191" s="12">
        <v>0</v>
      </c>
      <c r="BY1191" s="12">
        <v>0</v>
      </c>
      <c r="BZ1191" s="12">
        <v>0</v>
      </c>
      <c r="CB1191" s="12">
        <v>0</v>
      </c>
      <c r="CC1191" s="12">
        <v>0</v>
      </c>
      <c r="CE1191" s="12">
        <v>0</v>
      </c>
      <c r="CG1191" s="12"/>
      <c r="CH1191" s="12">
        <v>21.358000000000001</v>
      </c>
      <c r="CI1191" s="12" t="s">
        <v>2326</v>
      </c>
      <c r="CJ1191" s="12" t="s">
        <v>2327</v>
      </c>
      <c r="CK1191" s="12" t="s">
        <v>932</v>
      </c>
      <c r="CL1191" s="37">
        <v>206509066</v>
      </c>
      <c r="CN1191" s="12" t="s">
        <v>1509</v>
      </c>
      <c r="CS1191" s="12"/>
      <c r="CT1191" s="36" t="str">
        <f t="shared" si="18"/>
        <v>500mn</v>
      </c>
      <c r="CU1191" s="36" t="str">
        <f>VLOOKUP(CK1191,Mapping!B:C,2,FALSE)</f>
        <v>US/CA</v>
      </c>
    </row>
    <row r="1192" spans="1:99" ht="16" customHeight="1" x14ac:dyDescent="0.35">
      <c r="A1192" s="12" t="s">
        <v>2328</v>
      </c>
      <c r="B1192" s="12" t="s">
        <v>925</v>
      </c>
      <c r="E1192" s="37">
        <v>0</v>
      </c>
      <c r="G1192" s="37" t="s">
        <v>1505</v>
      </c>
      <c r="I1192" s="37"/>
      <c r="K1192" s="37"/>
      <c r="M1192" s="37"/>
      <c r="O1192" s="37"/>
      <c r="R1192" s="37"/>
      <c r="T1192" s="37"/>
      <c r="V1192" s="37"/>
      <c r="X1192" s="37"/>
      <c r="Z1192" s="37"/>
      <c r="AB1192" s="37"/>
      <c r="AD1192" s="37"/>
      <c r="AF1192" s="37"/>
      <c r="AH1192" s="37"/>
      <c r="AN1192" s="37"/>
      <c r="AP1192" s="37">
        <v>0</v>
      </c>
      <c r="AQ1192" s="12">
        <v>0</v>
      </c>
      <c r="AR1192" s="37"/>
      <c r="AT1192" s="37"/>
      <c r="AV1192" s="37"/>
      <c r="AX1192" s="37"/>
      <c r="BH1192" s="12">
        <v>0</v>
      </c>
      <c r="BV1192" s="12">
        <v>0</v>
      </c>
      <c r="CG1192" s="12" t="s">
        <v>929</v>
      </c>
      <c r="CH1192" s="12">
        <v>38.832999999999998</v>
      </c>
      <c r="CI1192" s="12" t="s">
        <v>2329</v>
      </c>
      <c r="CJ1192" s="12" t="s">
        <v>931</v>
      </c>
      <c r="CK1192" s="12" t="s">
        <v>932</v>
      </c>
      <c r="CL1192" s="37">
        <v>137057438</v>
      </c>
      <c r="CN1192" s="12" t="s">
        <v>1509</v>
      </c>
      <c r="CS1192" s="12"/>
      <c r="CT1192" s="36" t="str">
        <f t="shared" si="18"/>
        <v>500mn</v>
      </c>
      <c r="CU1192" s="36" t="str">
        <f>VLOOKUP(CK1192,Mapping!B:C,2,FALSE)</f>
        <v>US/CA</v>
      </c>
    </row>
    <row r="1193" spans="1:99" ht="16" customHeight="1" x14ac:dyDescent="0.35">
      <c r="A1193" s="12" t="s">
        <v>2330</v>
      </c>
      <c r="B1193" s="12" t="s">
        <v>925</v>
      </c>
      <c r="E1193" s="37">
        <v>25262</v>
      </c>
      <c r="G1193" s="37" t="s">
        <v>1505</v>
      </c>
      <c r="I1193" s="37"/>
      <c r="K1193" s="37"/>
      <c r="M1193" s="37"/>
      <c r="O1193" s="37"/>
      <c r="R1193" s="37"/>
      <c r="T1193" s="37"/>
      <c r="V1193" s="37"/>
      <c r="X1193" s="37"/>
      <c r="Z1193" s="37"/>
      <c r="AB1193" s="37"/>
      <c r="AD1193" s="37"/>
      <c r="AF1193" s="37"/>
      <c r="AH1193" s="37"/>
      <c r="AN1193" s="37">
        <v>25262</v>
      </c>
      <c r="AO1193" s="12">
        <v>0.01</v>
      </c>
      <c r="AP1193" s="37"/>
      <c r="AR1193" s="37"/>
      <c r="AT1193" s="37"/>
      <c r="AV1193" s="37"/>
      <c r="AX1193" s="37"/>
      <c r="BI1193" s="12">
        <v>150</v>
      </c>
      <c r="BY1193" s="12">
        <v>0</v>
      </c>
      <c r="CG1193" s="12" t="s">
        <v>940</v>
      </c>
      <c r="CH1193" s="12">
        <v>15.542999999999999</v>
      </c>
      <c r="CI1193" s="12" t="s">
        <v>2331</v>
      </c>
      <c r="CJ1193" s="12" t="s">
        <v>2332</v>
      </c>
      <c r="CK1193" s="12" t="s">
        <v>932</v>
      </c>
      <c r="CL1193" s="37">
        <v>437228283</v>
      </c>
      <c r="CN1193" s="12" t="s">
        <v>1509</v>
      </c>
      <c r="CS1193" s="12"/>
      <c r="CT1193" s="36" t="str">
        <f t="shared" si="18"/>
        <v>500mn</v>
      </c>
      <c r="CU1193" s="36" t="str">
        <f>VLOOKUP(CK1193,Mapping!B:C,2,FALSE)</f>
        <v>US/CA</v>
      </c>
    </row>
    <row r="1194" spans="1:99" ht="16" customHeight="1" x14ac:dyDescent="0.35">
      <c r="A1194" s="12" t="s">
        <v>381</v>
      </c>
      <c r="B1194" s="12" t="s">
        <v>925</v>
      </c>
      <c r="E1194" s="37">
        <v>32626201</v>
      </c>
      <c r="F1194" s="12">
        <v>43000</v>
      </c>
      <c r="G1194" s="37" t="s">
        <v>1505</v>
      </c>
      <c r="I1194" s="37">
        <v>2990919</v>
      </c>
      <c r="J1194" s="12">
        <v>0.15</v>
      </c>
      <c r="K1194" s="37">
        <v>12085537</v>
      </c>
      <c r="L1194" s="12">
        <v>0.6</v>
      </c>
      <c r="M1194" s="37"/>
      <c r="O1194" s="37">
        <v>3247813</v>
      </c>
      <c r="P1194" s="12">
        <v>0.16</v>
      </c>
      <c r="R1194" s="37">
        <v>2339934</v>
      </c>
      <c r="S1194" s="12">
        <v>0.12</v>
      </c>
      <c r="T1194" s="37"/>
      <c r="V1194" s="37">
        <v>1379811</v>
      </c>
      <c r="W1194" s="12">
        <v>7.0000000000000007E-2</v>
      </c>
      <c r="X1194" s="37">
        <v>552385</v>
      </c>
      <c r="Y1194" s="12">
        <v>0.03</v>
      </c>
      <c r="Z1194" s="37"/>
      <c r="AB1194" s="37">
        <v>1112297</v>
      </c>
      <c r="AC1194" s="12">
        <v>0.06</v>
      </c>
      <c r="AD1194" s="37">
        <v>250918</v>
      </c>
      <c r="AE1194" s="12">
        <v>0.01</v>
      </c>
      <c r="AF1194" s="37">
        <v>1386944</v>
      </c>
      <c r="AG1194" s="12">
        <v>7.0000000000000007E-2</v>
      </c>
      <c r="AH1194" s="37"/>
      <c r="AJ1194" s="12">
        <v>63495</v>
      </c>
      <c r="AK1194" s="12">
        <v>77400</v>
      </c>
      <c r="AL1194" s="12">
        <v>306000</v>
      </c>
      <c r="AN1194" s="37">
        <v>7279643</v>
      </c>
      <c r="AO1194" s="12">
        <v>0.36</v>
      </c>
      <c r="AP1194" s="37"/>
      <c r="AR1194" s="37"/>
      <c r="AT1194" s="37"/>
      <c r="AV1194" s="37"/>
      <c r="AX1194" s="37"/>
      <c r="AZ1194" s="12">
        <v>119750</v>
      </c>
      <c r="BA1194" s="12">
        <v>5406</v>
      </c>
      <c r="BF1194" s="12">
        <v>130200</v>
      </c>
      <c r="BG1194" s="12">
        <v>157000</v>
      </c>
      <c r="BI1194" s="12">
        <v>43225</v>
      </c>
      <c r="BJ1194" s="12">
        <v>2252</v>
      </c>
      <c r="BO1194" s="12">
        <v>0.01</v>
      </c>
      <c r="BP1194" s="12">
        <v>0.01</v>
      </c>
      <c r="BR1194" s="12">
        <v>0</v>
      </c>
      <c r="BS1194" s="12">
        <v>0</v>
      </c>
      <c r="BT1194" s="12">
        <v>0</v>
      </c>
      <c r="BU1194" s="12">
        <v>0</v>
      </c>
      <c r="BX1194" s="12">
        <v>0</v>
      </c>
      <c r="BY1194" s="12">
        <v>0.01</v>
      </c>
      <c r="BZ1194" s="12">
        <v>0</v>
      </c>
      <c r="CB1194" s="12">
        <v>0</v>
      </c>
      <c r="CG1194" s="12" t="s">
        <v>959</v>
      </c>
      <c r="CH1194" s="12">
        <v>28.257999999999999</v>
      </c>
      <c r="CI1194" s="12" t="s">
        <v>988</v>
      </c>
      <c r="CJ1194" s="12"/>
      <c r="CK1194" s="12" t="s">
        <v>988</v>
      </c>
      <c r="CL1194" s="37">
        <v>2096869948</v>
      </c>
      <c r="CN1194" s="12" t="s">
        <v>1535</v>
      </c>
      <c r="CS1194" s="12"/>
      <c r="CT1194" s="36" t="str">
        <f t="shared" si="18"/>
        <v>1bn - 50bn</v>
      </c>
      <c r="CU1194" s="36" t="str">
        <f>VLOOKUP(CK1194,Mapping!B:C,2,FALSE)</f>
        <v>SG</v>
      </c>
    </row>
    <row r="1195" spans="1:99" ht="16" customHeight="1" x14ac:dyDescent="0.35">
      <c r="A1195" s="12" t="s">
        <v>2333</v>
      </c>
      <c r="B1195" s="12" t="s">
        <v>933</v>
      </c>
      <c r="E1195" s="37">
        <v>19315316</v>
      </c>
      <c r="G1195" s="37" t="s">
        <v>1505</v>
      </c>
      <c r="I1195" s="37"/>
      <c r="K1195" s="37">
        <v>667631</v>
      </c>
      <c r="L1195" s="12">
        <v>0.01</v>
      </c>
      <c r="M1195" s="37"/>
      <c r="O1195" s="37">
        <v>699399</v>
      </c>
      <c r="P1195" s="12">
        <v>0.01</v>
      </c>
      <c r="Q1195" s="12">
        <v>4001</v>
      </c>
      <c r="R1195" s="37"/>
      <c r="T1195" s="37"/>
      <c r="V1195" s="37"/>
      <c r="X1195" s="37"/>
      <c r="Z1195" s="37"/>
      <c r="AB1195" s="37">
        <v>346244</v>
      </c>
      <c r="AC1195" s="12">
        <v>0</v>
      </c>
      <c r="AD1195" s="37"/>
      <c r="AF1195" s="37"/>
      <c r="AH1195" s="37">
        <v>505246</v>
      </c>
      <c r="AI1195" s="12">
        <v>0.01</v>
      </c>
      <c r="AJ1195" s="12">
        <v>21250</v>
      </c>
      <c r="AL1195" s="12">
        <v>50000</v>
      </c>
      <c r="AN1195" s="37">
        <v>15485557</v>
      </c>
      <c r="AO1195" s="12">
        <v>0.22</v>
      </c>
      <c r="AP1195" s="37">
        <v>1181695</v>
      </c>
      <c r="AQ1195" s="12">
        <v>0.02</v>
      </c>
      <c r="AR1195" s="37">
        <v>429544</v>
      </c>
      <c r="AS1195" s="12">
        <v>0.01</v>
      </c>
      <c r="AT1195" s="37"/>
      <c r="AV1195" s="37"/>
      <c r="AX1195" s="37"/>
      <c r="BE1195" s="12">
        <v>11519</v>
      </c>
      <c r="BG1195" s="12">
        <v>14000</v>
      </c>
      <c r="BH1195" s="12">
        <v>5118</v>
      </c>
      <c r="BI1195" s="12">
        <v>91950</v>
      </c>
      <c r="BM1195" s="12">
        <v>0.01</v>
      </c>
      <c r="BQ1195" s="12">
        <v>0</v>
      </c>
      <c r="BR1195" s="12">
        <v>0</v>
      </c>
      <c r="BS1195" s="12">
        <v>0</v>
      </c>
      <c r="BU1195" s="12">
        <v>0</v>
      </c>
      <c r="BV1195" s="12">
        <v>0</v>
      </c>
      <c r="BY1195" s="12">
        <v>0.01</v>
      </c>
      <c r="CG1195" s="12" t="s">
        <v>940</v>
      </c>
      <c r="CH1195" s="12">
        <v>37.951999999999998</v>
      </c>
      <c r="CI1195" s="12" t="s">
        <v>1064</v>
      </c>
      <c r="CJ1195" s="12"/>
      <c r="CK1195" s="12" t="s">
        <v>1064</v>
      </c>
      <c r="CL1195" s="37">
        <v>7113379245</v>
      </c>
      <c r="CN1195" s="12" t="s">
        <v>1506</v>
      </c>
      <c r="CS1195" s="12"/>
      <c r="CT1195" s="36" t="str">
        <f t="shared" si="18"/>
        <v>1bn - 50bn</v>
      </c>
      <c r="CU1195" s="36" t="str">
        <f>VLOOKUP(CK1195,Mapping!B:C,2,FALSE)</f>
        <v>EU</v>
      </c>
    </row>
    <row r="1196" spans="1:99" ht="16" customHeight="1" x14ac:dyDescent="0.35">
      <c r="A1196" s="12" t="s">
        <v>2334</v>
      </c>
      <c r="B1196" s="12" t="s">
        <v>925</v>
      </c>
      <c r="E1196" s="37">
        <v>71882</v>
      </c>
      <c r="G1196" s="37" t="s">
        <v>1505</v>
      </c>
      <c r="I1196" s="37"/>
      <c r="K1196" s="37"/>
      <c r="M1196" s="37">
        <v>4517</v>
      </c>
      <c r="N1196" s="12">
        <v>0</v>
      </c>
      <c r="O1196" s="37"/>
      <c r="R1196" s="37"/>
      <c r="T1196" s="37"/>
      <c r="V1196" s="37"/>
      <c r="X1196" s="37"/>
      <c r="Z1196" s="37"/>
      <c r="AB1196" s="37"/>
      <c r="AD1196" s="37"/>
      <c r="AF1196" s="37"/>
      <c r="AH1196" s="37"/>
      <c r="AN1196" s="37">
        <v>67365</v>
      </c>
      <c r="AO1196" s="12">
        <v>0.01</v>
      </c>
      <c r="AP1196" s="37"/>
      <c r="AR1196" s="37"/>
      <c r="AT1196" s="37"/>
      <c r="AV1196" s="37"/>
      <c r="AX1196" s="37"/>
      <c r="BB1196" s="12">
        <v>36</v>
      </c>
      <c r="BI1196" s="12">
        <v>400</v>
      </c>
      <c r="BY1196" s="12">
        <v>0</v>
      </c>
      <c r="CC1196" s="12">
        <v>0</v>
      </c>
      <c r="CG1196" s="12" t="s">
        <v>929</v>
      </c>
      <c r="CH1196" s="12">
        <v>17.425999999999998</v>
      </c>
      <c r="CI1196" s="12" t="s">
        <v>2326</v>
      </c>
      <c r="CJ1196" s="12" t="s">
        <v>2335</v>
      </c>
      <c r="CK1196" s="12" t="s">
        <v>932</v>
      </c>
      <c r="CL1196" s="37">
        <v>567805193</v>
      </c>
      <c r="CN1196" s="12" t="s">
        <v>1509</v>
      </c>
      <c r="CS1196" s="12"/>
      <c r="CT1196" s="36" t="str">
        <f t="shared" si="18"/>
        <v>500mn - 1bn</v>
      </c>
      <c r="CU1196" s="36" t="str">
        <f>VLOOKUP(CK1196,Mapping!B:C,2,FALSE)</f>
        <v>US/CA</v>
      </c>
    </row>
    <row r="1197" spans="1:99" ht="16" customHeight="1" x14ac:dyDescent="0.35">
      <c r="A1197" s="12" t="s">
        <v>2336</v>
      </c>
      <c r="B1197" s="12" t="s">
        <v>925</v>
      </c>
      <c r="E1197" s="37">
        <v>170367</v>
      </c>
      <c r="G1197" s="37" t="s">
        <v>1505</v>
      </c>
      <c r="I1197" s="37"/>
      <c r="K1197" s="37"/>
      <c r="M1197" s="37">
        <v>38140</v>
      </c>
      <c r="N1197" s="12">
        <v>0.03</v>
      </c>
      <c r="O1197" s="37"/>
      <c r="Q1197" s="12">
        <v>647</v>
      </c>
      <c r="R1197" s="37"/>
      <c r="T1197" s="37"/>
      <c r="V1197" s="37"/>
      <c r="X1197" s="37"/>
      <c r="Z1197" s="37"/>
      <c r="AB1197" s="37"/>
      <c r="AD1197" s="37"/>
      <c r="AF1197" s="37"/>
      <c r="AH1197" s="37">
        <v>81703</v>
      </c>
      <c r="AI1197" s="12">
        <v>0.05</v>
      </c>
      <c r="AN1197" s="37">
        <v>50524</v>
      </c>
      <c r="AO1197" s="12">
        <v>0.03</v>
      </c>
      <c r="AP1197" s="37"/>
      <c r="AR1197" s="37"/>
      <c r="AT1197" s="37"/>
      <c r="AV1197" s="37"/>
      <c r="AX1197" s="37"/>
      <c r="BB1197" s="12">
        <v>304</v>
      </c>
      <c r="BI1197" s="12">
        <v>300</v>
      </c>
      <c r="BQ1197" s="12">
        <v>0</v>
      </c>
      <c r="BY1197" s="12">
        <v>0</v>
      </c>
      <c r="CC1197" s="12">
        <v>0</v>
      </c>
      <c r="CG1197" s="12"/>
      <c r="CH1197" s="12">
        <v>4.2919999999999998</v>
      </c>
      <c r="CI1197" s="12" t="s">
        <v>2337</v>
      </c>
      <c r="CJ1197" s="12" t="s">
        <v>1017</v>
      </c>
      <c r="CK1197" s="12" t="s">
        <v>932</v>
      </c>
      <c r="CL1197" s="37">
        <v>148387344</v>
      </c>
      <c r="CN1197" s="12" t="s">
        <v>1535</v>
      </c>
      <c r="CS1197" s="12"/>
      <c r="CT1197" s="36" t="str">
        <f t="shared" si="18"/>
        <v>500mn</v>
      </c>
      <c r="CU1197" s="36" t="str">
        <f>VLOOKUP(CK1197,Mapping!B:C,2,FALSE)</f>
        <v>US/CA</v>
      </c>
    </row>
    <row r="1198" spans="1:99" ht="16" customHeight="1" x14ac:dyDescent="0.35">
      <c r="A1198" s="12" t="s">
        <v>2338</v>
      </c>
      <c r="B1198" s="12" t="s">
        <v>933</v>
      </c>
      <c r="E1198" s="37">
        <v>914219</v>
      </c>
      <c r="G1198" s="37" t="s">
        <v>1505</v>
      </c>
      <c r="I1198" s="37"/>
      <c r="K1198" s="37"/>
      <c r="M1198" s="37"/>
      <c r="O1198" s="37"/>
      <c r="Q1198" s="12">
        <v>1728</v>
      </c>
      <c r="R1198" s="37"/>
      <c r="T1198" s="37"/>
      <c r="V1198" s="37"/>
      <c r="X1198" s="37"/>
      <c r="Z1198" s="37"/>
      <c r="AB1198" s="37"/>
      <c r="AD1198" s="37"/>
      <c r="AF1198" s="37"/>
      <c r="AH1198" s="37">
        <v>218212</v>
      </c>
      <c r="AI1198" s="12">
        <v>0.02</v>
      </c>
      <c r="AN1198" s="37">
        <v>581024</v>
      </c>
      <c r="AO1198" s="12">
        <v>0.05</v>
      </c>
      <c r="AP1198" s="37">
        <v>114983</v>
      </c>
      <c r="AQ1198" s="12">
        <v>0.01</v>
      </c>
      <c r="AR1198" s="37"/>
      <c r="AT1198" s="37"/>
      <c r="AV1198" s="37"/>
      <c r="AX1198" s="37"/>
      <c r="BH1198" s="12">
        <v>498</v>
      </c>
      <c r="BI1198" s="12">
        <v>3450</v>
      </c>
      <c r="BQ1198" s="12">
        <v>0</v>
      </c>
      <c r="BV1198" s="12">
        <v>0</v>
      </c>
      <c r="BY1198" s="12">
        <v>0</v>
      </c>
      <c r="CG1198" s="12" t="s">
        <v>940</v>
      </c>
      <c r="CH1198" s="12">
        <v>28.907</v>
      </c>
      <c r="CI1198" s="12" t="s">
        <v>987</v>
      </c>
      <c r="CJ1198" s="12"/>
      <c r="CK1198" s="12" t="s">
        <v>979</v>
      </c>
      <c r="CL1198" s="37">
        <v>1058690091</v>
      </c>
      <c r="CN1198" s="12" t="s">
        <v>1506</v>
      </c>
      <c r="CS1198" s="12"/>
      <c r="CT1198" s="36" t="str">
        <f t="shared" si="18"/>
        <v>1bn - 50bn</v>
      </c>
      <c r="CU1198" s="36" t="str">
        <f>VLOOKUP(CK1198,Mapping!B:C,2,FALSE)</f>
        <v>EU</v>
      </c>
    </row>
    <row r="1199" spans="1:99" ht="16" customHeight="1" x14ac:dyDescent="0.35">
      <c r="A1199" s="12" t="s">
        <v>2339</v>
      </c>
      <c r="B1199" s="12" t="s">
        <v>925</v>
      </c>
      <c r="E1199" s="37">
        <v>769572</v>
      </c>
      <c r="G1199" s="37" t="s">
        <v>1505</v>
      </c>
      <c r="I1199" s="37"/>
      <c r="K1199" s="37"/>
      <c r="M1199" s="37">
        <v>769572</v>
      </c>
      <c r="N1199" s="12">
        <v>0.99</v>
      </c>
      <c r="O1199" s="37"/>
      <c r="R1199" s="37"/>
      <c r="T1199" s="37">
        <v>0</v>
      </c>
      <c r="U1199" s="12">
        <v>0</v>
      </c>
      <c r="V1199" s="37"/>
      <c r="X1199" s="37">
        <v>0</v>
      </c>
      <c r="Y1199" s="12">
        <v>0</v>
      </c>
      <c r="Z1199" s="37"/>
      <c r="AB1199" s="37"/>
      <c r="AD1199" s="37"/>
      <c r="AF1199" s="37"/>
      <c r="AH1199" s="37"/>
      <c r="AN1199" s="37">
        <v>0</v>
      </c>
      <c r="AO1199" s="12">
        <v>0</v>
      </c>
      <c r="AP1199" s="37"/>
      <c r="AR1199" s="37"/>
      <c r="AT1199" s="37"/>
      <c r="AV1199" s="37"/>
      <c r="AX1199" s="37"/>
      <c r="BA1199" s="12">
        <v>0</v>
      </c>
      <c r="BB1199" s="12">
        <v>6134</v>
      </c>
      <c r="BI1199" s="12">
        <v>0</v>
      </c>
      <c r="BK1199" s="12">
        <v>0</v>
      </c>
      <c r="BY1199" s="12">
        <v>0</v>
      </c>
      <c r="BZ1199" s="12">
        <v>0</v>
      </c>
      <c r="CC1199" s="12">
        <v>0</v>
      </c>
      <c r="CE1199" s="12">
        <v>0</v>
      </c>
      <c r="CG1199" s="12" t="s">
        <v>929</v>
      </c>
      <c r="CH1199" s="12">
        <v>69.415999999999997</v>
      </c>
      <c r="CI1199" s="12" t="s">
        <v>1047</v>
      </c>
      <c r="CJ1199" s="12"/>
      <c r="CK1199" s="12" t="s">
        <v>1048</v>
      </c>
      <c r="CL1199" s="37">
        <v>77608391</v>
      </c>
      <c r="CN1199" s="12" t="s">
        <v>1509</v>
      </c>
      <c r="CS1199" s="12"/>
      <c r="CT1199" s="36" t="str">
        <f t="shared" si="18"/>
        <v>500mn</v>
      </c>
      <c r="CU1199" s="36" t="str">
        <f>VLOOKUP(CK1199,Mapping!B:C,2,FALSE)</f>
        <v>EU</v>
      </c>
    </row>
    <row r="1200" spans="1:99" ht="16" customHeight="1" x14ac:dyDescent="0.35">
      <c r="A1200" s="12" t="s">
        <v>309</v>
      </c>
      <c r="B1200" s="12" t="s">
        <v>933</v>
      </c>
      <c r="E1200" s="37">
        <v>197343062</v>
      </c>
      <c r="F1200" s="12">
        <v>82250</v>
      </c>
      <c r="G1200" s="37" t="s">
        <v>1505</v>
      </c>
      <c r="I1200" s="37">
        <v>3997141</v>
      </c>
      <c r="J1200" s="12">
        <v>0.05</v>
      </c>
      <c r="K1200" s="37">
        <v>72098775</v>
      </c>
      <c r="L1200" s="12">
        <v>0.91</v>
      </c>
      <c r="M1200" s="37">
        <v>303488</v>
      </c>
      <c r="N1200" s="12">
        <v>0</v>
      </c>
      <c r="O1200" s="37">
        <v>75551944</v>
      </c>
      <c r="P1200" s="12">
        <v>0.96</v>
      </c>
      <c r="R1200" s="37"/>
      <c r="T1200" s="37"/>
      <c r="V1200" s="37">
        <v>7811519</v>
      </c>
      <c r="W1200" s="12">
        <v>0.1</v>
      </c>
      <c r="X1200" s="37"/>
      <c r="Z1200" s="37"/>
      <c r="AB1200" s="37">
        <v>28325912</v>
      </c>
      <c r="AC1200" s="12">
        <v>0.36</v>
      </c>
      <c r="AD1200" s="37"/>
      <c r="AF1200" s="37"/>
      <c r="AH1200" s="37"/>
      <c r="AJ1200" s="12">
        <v>1909115</v>
      </c>
      <c r="AK1200" s="12">
        <v>359000</v>
      </c>
      <c r="AL1200" s="12">
        <v>3791168</v>
      </c>
      <c r="AN1200" s="37">
        <v>9254283</v>
      </c>
      <c r="AO1200" s="12">
        <v>0.12</v>
      </c>
      <c r="AP1200" s="37"/>
      <c r="AR1200" s="37"/>
      <c r="AT1200" s="37"/>
      <c r="AV1200" s="37"/>
      <c r="AX1200" s="37"/>
      <c r="BB1200" s="12">
        <v>2419</v>
      </c>
      <c r="BG1200" s="12">
        <v>943094</v>
      </c>
      <c r="BI1200" s="12">
        <v>54950</v>
      </c>
      <c r="BO1200" s="12">
        <v>0.01</v>
      </c>
      <c r="BR1200" s="12">
        <v>0.08</v>
      </c>
      <c r="BS1200" s="12">
        <v>0.01</v>
      </c>
      <c r="BT1200" s="12">
        <v>0.01</v>
      </c>
      <c r="BU1200" s="12">
        <v>0.02</v>
      </c>
      <c r="BY1200" s="12">
        <v>0.01</v>
      </c>
      <c r="CC1200" s="12">
        <v>0</v>
      </c>
      <c r="CG1200" s="12" t="s">
        <v>940</v>
      </c>
      <c r="CH1200" s="12">
        <v>31.286999999999999</v>
      </c>
      <c r="CI1200" s="12" t="s">
        <v>1064</v>
      </c>
      <c r="CJ1200" s="12"/>
      <c r="CK1200" s="12" t="s">
        <v>1064</v>
      </c>
      <c r="CL1200" s="37">
        <v>7811642592</v>
      </c>
      <c r="CN1200" s="12" t="s">
        <v>1509</v>
      </c>
      <c r="CS1200" s="12"/>
      <c r="CT1200" s="36" t="str">
        <f t="shared" si="18"/>
        <v>1bn - 50bn</v>
      </c>
      <c r="CU1200" s="36" t="str">
        <f>VLOOKUP(CK1200,Mapping!B:C,2,FALSE)</f>
        <v>EU</v>
      </c>
    </row>
    <row r="1201" spans="1:99" ht="16" customHeight="1" x14ac:dyDescent="0.35">
      <c r="A1201" s="12" t="s">
        <v>2340</v>
      </c>
      <c r="B1201" s="12" t="s">
        <v>925</v>
      </c>
      <c r="E1201" s="37">
        <v>0</v>
      </c>
      <c r="G1201" s="37" t="s">
        <v>1505</v>
      </c>
      <c r="I1201" s="37"/>
      <c r="K1201" s="37"/>
      <c r="M1201" s="37"/>
      <c r="O1201" s="37"/>
      <c r="R1201" s="37"/>
      <c r="T1201" s="37"/>
      <c r="V1201" s="37"/>
      <c r="X1201" s="37"/>
      <c r="Z1201" s="37"/>
      <c r="AB1201" s="37"/>
      <c r="AD1201" s="37"/>
      <c r="AF1201" s="37"/>
      <c r="AH1201" s="37"/>
      <c r="AN1201" s="37">
        <v>0</v>
      </c>
      <c r="AO1201" s="12">
        <v>0</v>
      </c>
      <c r="AP1201" s="37"/>
      <c r="AR1201" s="37"/>
      <c r="AT1201" s="37"/>
      <c r="AV1201" s="37"/>
      <c r="AX1201" s="37"/>
      <c r="BI1201" s="12">
        <v>0</v>
      </c>
      <c r="BY1201" s="12">
        <v>0</v>
      </c>
      <c r="CG1201" s="12" t="s">
        <v>959</v>
      </c>
      <c r="CH1201" s="12">
        <v>68.132999999999996</v>
      </c>
      <c r="CI1201" s="12" t="s">
        <v>1023</v>
      </c>
      <c r="CJ1201" s="12"/>
      <c r="CK1201" s="12" t="s">
        <v>979</v>
      </c>
      <c r="CL1201" s="37">
        <v>236887264</v>
      </c>
      <c r="CN1201" s="12" t="s">
        <v>1506</v>
      </c>
      <c r="CS1201" s="12"/>
      <c r="CT1201" s="36" t="str">
        <f t="shared" si="18"/>
        <v>500mn</v>
      </c>
      <c r="CU1201" s="36" t="str">
        <f>VLOOKUP(CK1201,Mapping!B:C,2,FALSE)</f>
        <v>EU</v>
      </c>
    </row>
    <row r="1202" spans="1:99" ht="16" customHeight="1" x14ac:dyDescent="0.35">
      <c r="A1202" s="12" t="s">
        <v>867</v>
      </c>
      <c r="B1202" s="12" t="s">
        <v>933</v>
      </c>
      <c r="E1202" s="37">
        <v>50758052</v>
      </c>
      <c r="F1202" s="12">
        <v>58</v>
      </c>
      <c r="G1202" s="37" t="s">
        <v>1505</v>
      </c>
      <c r="I1202" s="37">
        <v>2819</v>
      </c>
      <c r="J1202" s="12">
        <v>0</v>
      </c>
      <c r="K1202" s="37">
        <v>1820791</v>
      </c>
      <c r="L1202" s="12">
        <v>0.01</v>
      </c>
      <c r="M1202" s="37">
        <v>13206045</v>
      </c>
      <c r="N1202" s="12">
        <v>7.0000000000000007E-2</v>
      </c>
      <c r="O1202" s="37">
        <v>584825</v>
      </c>
      <c r="P1202" s="12">
        <v>0</v>
      </c>
      <c r="Q1202" s="12">
        <v>38160</v>
      </c>
      <c r="R1202" s="37">
        <v>4319</v>
      </c>
      <c r="S1202" s="12">
        <v>0</v>
      </c>
      <c r="T1202" s="37">
        <v>89552</v>
      </c>
      <c r="U1202" s="12">
        <v>0</v>
      </c>
      <c r="V1202" s="37">
        <v>218222</v>
      </c>
      <c r="W1202" s="12">
        <v>0</v>
      </c>
      <c r="X1202" s="37">
        <v>633516</v>
      </c>
      <c r="Y1202" s="12">
        <v>0</v>
      </c>
      <c r="Z1202" s="37">
        <v>20699</v>
      </c>
      <c r="AA1202" s="12">
        <v>0</v>
      </c>
      <c r="AB1202" s="37">
        <v>2904</v>
      </c>
      <c r="AC1202" s="12">
        <v>0</v>
      </c>
      <c r="AD1202" s="37">
        <v>70752</v>
      </c>
      <c r="AE1202" s="12">
        <v>0</v>
      </c>
      <c r="AF1202" s="37">
        <v>2711</v>
      </c>
      <c r="AG1202" s="12">
        <v>0</v>
      </c>
      <c r="AH1202" s="37">
        <v>4818845</v>
      </c>
      <c r="AI1202" s="12">
        <v>0.03</v>
      </c>
      <c r="AJ1202" s="12">
        <v>201</v>
      </c>
      <c r="AK1202" s="12">
        <v>10029</v>
      </c>
      <c r="AL1202" s="12">
        <v>38509</v>
      </c>
      <c r="AM1202" s="12">
        <v>25988</v>
      </c>
      <c r="AN1202" s="37">
        <v>28141779</v>
      </c>
      <c r="AO1202" s="12">
        <v>0.15</v>
      </c>
      <c r="AP1202" s="37">
        <v>348875</v>
      </c>
      <c r="AQ1202" s="12">
        <v>0</v>
      </c>
      <c r="AR1202" s="37">
        <v>0</v>
      </c>
      <c r="AS1202" s="12">
        <v>0</v>
      </c>
      <c r="AT1202" s="37"/>
      <c r="AV1202" s="37">
        <v>731700</v>
      </c>
      <c r="AW1202" s="12">
        <v>0</v>
      </c>
      <c r="AX1202" s="37">
        <v>59698</v>
      </c>
      <c r="AY1202" s="12">
        <v>0</v>
      </c>
      <c r="AZ1202" s="12">
        <v>408</v>
      </c>
      <c r="BA1202" s="12">
        <v>6200</v>
      </c>
      <c r="BB1202" s="12">
        <v>105261</v>
      </c>
      <c r="BC1202" s="12">
        <v>700</v>
      </c>
      <c r="BE1202" s="12">
        <v>0</v>
      </c>
      <c r="BF1202" s="12">
        <v>201</v>
      </c>
      <c r="BG1202" s="12">
        <v>29478</v>
      </c>
      <c r="BH1202" s="12">
        <v>1511</v>
      </c>
      <c r="BI1202" s="12">
        <v>167100</v>
      </c>
      <c r="BJ1202" s="12">
        <v>635</v>
      </c>
      <c r="BK1202" s="12">
        <v>800</v>
      </c>
      <c r="BL1202" s="12">
        <v>270000</v>
      </c>
      <c r="BM1202" s="12">
        <v>0</v>
      </c>
      <c r="BO1202" s="12">
        <v>0</v>
      </c>
      <c r="BP1202" s="12">
        <v>0</v>
      </c>
      <c r="BQ1202" s="12">
        <v>0.01</v>
      </c>
      <c r="BR1202" s="12">
        <v>0</v>
      </c>
      <c r="BS1202" s="12">
        <v>0</v>
      </c>
      <c r="BT1202" s="12">
        <v>0</v>
      </c>
      <c r="BU1202" s="12">
        <v>0</v>
      </c>
      <c r="BV1202" s="12">
        <v>0</v>
      </c>
      <c r="BW1202" s="12">
        <v>0</v>
      </c>
      <c r="BX1202" s="12">
        <v>0</v>
      </c>
      <c r="BY1202" s="12">
        <v>0.02</v>
      </c>
      <c r="BZ1202" s="12">
        <v>0</v>
      </c>
      <c r="CA1202" s="12">
        <v>0.23</v>
      </c>
      <c r="CB1202" s="12">
        <v>0</v>
      </c>
      <c r="CC1202" s="12">
        <v>0</v>
      </c>
      <c r="CD1202" s="12">
        <v>0</v>
      </c>
      <c r="CE1202" s="12">
        <v>0</v>
      </c>
      <c r="CG1202" s="12" t="s">
        <v>929</v>
      </c>
      <c r="CH1202" s="12">
        <v>41.787999999999997</v>
      </c>
      <c r="CI1202" s="12" t="s">
        <v>1023</v>
      </c>
      <c r="CJ1202" s="12"/>
      <c r="CK1202" s="12" t="s">
        <v>979</v>
      </c>
      <c r="CL1202" s="37">
        <v>18272443320</v>
      </c>
      <c r="CN1202" s="12" t="s">
        <v>1506</v>
      </c>
      <c r="CS1202" s="12"/>
      <c r="CT1202" s="36" t="str">
        <f t="shared" si="18"/>
        <v>1bn - 50bn</v>
      </c>
      <c r="CU1202" s="36" t="str">
        <f>VLOOKUP(CK1202,Mapping!B:C,2,FALSE)</f>
        <v>EU</v>
      </c>
    </row>
    <row r="1203" spans="1:99" ht="16" customHeight="1" x14ac:dyDescent="0.35">
      <c r="A1203" s="12" t="s">
        <v>601</v>
      </c>
      <c r="B1203" s="12" t="s">
        <v>933</v>
      </c>
      <c r="E1203" s="37">
        <v>10190725</v>
      </c>
      <c r="F1203" s="12">
        <v>9200</v>
      </c>
      <c r="G1203" s="37" t="s">
        <v>1505</v>
      </c>
      <c r="I1203" s="37">
        <v>584491</v>
      </c>
      <c r="J1203" s="12">
        <v>0.03</v>
      </c>
      <c r="K1203" s="37">
        <v>2478994</v>
      </c>
      <c r="L1203" s="12">
        <v>0.14000000000000001</v>
      </c>
      <c r="M1203" s="37"/>
      <c r="O1203" s="37">
        <v>2377745</v>
      </c>
      <c r="P1203" s="12">
        <v>0.13</v>
      </c>
      <c r="R1203" s="37">
        <v>1422045</v>
      </c>
      <c r="S1203" s="12">
        <v>0.08</v>
      </c>
      <c r="T1203" s="37">
        <v>668980</v>
      </c>
      <c r="U1203" s="12">
        <v>0.04</v>
      </c>
      <c r="V1203" s="37"/>
      <c r="X1203" s="37">
        <v>934965</v>
      </c>
      <c r="Y1203" s="12">
        <v>0.05</v>
      </c>
      <c r="Z1203" s="37"/>
      <c r="AB1203" s="37">
        <v>1260966</v>
      </c>
      <c r="AC1203" s="12">
        <v>7.0000000000000007E-2</v>
      </c>
      <c r="AD1203" s="37"/>
      <c r="AF1203" s="37">
        <v>462539</v>
      </c>
      <c r="AG1203" s="12">
        <v>0.03</v>
      </c>
      <c r="AH1203" s="37"/>
      <c r="AJ1203" s="12">
        <v>61000</v>
      </c>
      <c r="AL1203" s="12">
        <v>144500</v>
      </c>
      <c r="AN1203" s="37"/>
      <c r="AP1203" s="37"/>
      <c r="AR1203" s="37"/>
      <c r="AT1203" s="37"/>
      <c r="AV1203" s="37"/>
      <c r="AX1203" s="37"/>
      <c r="AZ1203" s="12">
        <v>71000</v>
      </c>
      <c r="BA1203" s="12">
        <v>7900</v>
      </c>
      <c r="BF1203" s="12">
        <v>40000</v>
      </c>
      <c r="BG1203" s="12">
        <v>38800</v>
      </c>
      <c r="BK1203" s="12">
        <v>6500</v>
      </c>
      <c r="BO1203" s="12">
        <v>0</v>
      </c>
      <c r="BP1203" s="12">
        <v>0</v>
      </c>
      <c r="BR1203" s="12">
        <v>0</v>
      </c>
      <c r="BS1203" s="12">
        <v>0</v>
      </c>
      <c r="BU1203" s="12">
        <v>0</v>
      </c>
      <c r="BX1203" s="12">
        <v>0</v>
      </c>
      <c r="BZ1203" s="12">
        <v>0</v>
      </c>
      <c r="CE1203" s="12">
        <v>0</v>
      </c>
      <c r="CG1203" s="12" t="s">
        <v>940</v>
      </c>
      <c r="CH1203" s="12">
        <v>32.185000000000002</v>
      </c>
      <c r="CI1203" s="12" t="s">
        <v>1037</v>
      </c>
      <c r="CJ1203" s="12"/>
      <c r="CK1203" s="12" t="s">
        <v>1038</v>
      </c>
      <c r="CL1203" s="37">
        <v>1813404715</v>
      </c>
      <c r="CN1203" s="12" t="s">
        <v>1506</v>
      </c>
      <c r="CS1203" s="12"/>
      <c r="CT1203" s="36" t="str">
        <f t="shared" si="18"/>
        <v>1bn - 50bn</v>
      </c>
      <c r="CU1203" s="36" t="str">
        <f>VLOOKUP(CK1203,Mapping!B:C,2,FALSE)</f>
        <v>EU</v>
      </c>
    </row>
    <row r="1204" spans="1:99" ht="16" customHeight="1" x14ac:dyDescent="0.35">
      <c r="A1204" s="12" t="s">
        <v>2341</v>
      </c>
      <c r="B1204" s="12" t="s">
        <v>925</v>
      </c>
      <c r="E1204" s="37">
        <v>4210855</v>
      </c>
      <c r="G1204" s="37" t="s">
        <v>1505</v>
      </c>
      <c r="I1204" s="37"/>
      <c r="K1204" s="37"/>
      <c r="M1204" s="37"/>
      <c r="O1204" s="37"/>
      <c r="Q1204" s="12">
        <v>8237</v>
      </c>
      <c r="R1204" s="37"/>
      <c r="T1204" s="37"/>
      <c r="V1204" s="37"/>
      <c r="X1204" s="37"/>
      <c r="Z1204" s="37"/>
      <c r="AB1204" s="37"/>
      <c r="AD1204" s="37"/>
      <c r="AF1204" s="37"/>
      <c r="AH1204" s="37">
        <v>1040168</v>
      </c>
      <c r="AI1204" s="12">
        <v>0.01</v>
      </c>
      <c r="AN1204" s="37">
        <v>2639871</v>
      </c>
      <c r="AO1204" s="12">
        <v>0.02</v>
      </c>
      <c r="AP1204" s="37">
        <v>530816</v>
      </c>
      <c r="AQ1204" s="12">
        <v>0</v>
      </c>
      <c r="AR1204" s="37"/>
      <c r="AT1204" s="37"/>
      <c r="AV1204" s="37"/>
      <c r="AX1204" s="37"/>
      <c r="BH1204" s="12">
        <v>2299</v>
      </c>
      <c r="BI1204" s="12">
        <v>15675</v>
      </c>
      <c r="BQ1204" s="12">
        <v>0</v>
      </c>
      <c r="BV1204" s="12">
        <v>0</v>
      </c>
      <c r="BY1204" s="12">
        <v>0</v>
      </c>
      <c r="CG1204" s="12"/>
      <c r="CH1204" s="12">
        <v>33.817</v>
      </c>
      <c r="CI1204" s="12" t="s">
        <v>1122</v>
      </c>
      <c r="CJ1204" s="12" t="s">
        <v>1123</v>
      </c>
      <c r="CK1204" s="12" t="s">
        <v>985</v>
      </c>
      <c r="CL1204" s="37">
        <v>16565418475</v>
      </c>
      <c r="CN1204" s="12" t="s">
        <v>1506</v>
      </c>
      <c r="CS1204" s="12"/>
      <c r="CT1204" s="36" t="str">
        <f t="shared" si="18"/>
        <v>1bn - 50bn</v>
      </c>
      <c r="CU1204" s="36" t="str">
        <f>VLOOKUP(CK1204,Mapping!B:C,2,FALSE)</f>
        <v>US/CA</v>
      </c>
    </row>
    <row r="1205" spans="1:99" ht="16" customHeight="1" x14ac:dyDescent="0.35">
      <c r="A1205" s="12" t="s">
        <v>2342</v>
      </c>
      <c r="B1205" s="12" t="s">
        <v>933</v>
      </c>
      <c r="E1205" s="37">
        <v>65250215</v>
      </c>
      <c r="G1205" s="37" t="s">
        <v>1505</v>
      </c>
      <c r="I1205" s="37"/>
      <c r="K1205" s="37"/>
      <c r="M1205" s="37">
        <v>3136500</v>
      </c>
      <c r="N1205" s="12">
        <v>0.02</v>
      </c>
      <c r="O1205" s="37">
        <v>65805</v>
      </c>
      <c r="P1205" s="12">
        <v>0</v>
      </c>
      <c r="Q1205" s="12">
        <v>108643</v>
      </c>
      <c r="R1205" s="37"/>
      <c r="T1205" s="37"/>
      <c r="V1205" s="37"/>
      <c r="X1205" s="37"/>
      <c r="Z1205" s="37"/>
      <c r="AB1205" s="37"/>
      <c r="AD1205" s="37">
        <v>2228400</v>
      </c>
      <c r="AE1205" s="12">
        <v>0.02</v>
      </c>
      <c r="AF1205" s="37"/>
      <c r="AH1205" s="37">
        <v>13719438</v>
      </c>
      <c r="AI1205" s="12">
        <v>0.1</v>
      </c>
      <c r="AL1205" s="12">
        <v>6200</v>
      </c>
      <c r="AN1205" s="37">
        <v>28760696</v>
      </c>
      <c r="AO1205" s="12">
        <v>0.21</v>
      </c>
      <c r="AP1205" s="37">
        <v>16272435</v>
      </c>
      <c r="AQ1205" s="12">
        <v>0.12</v>
      </c>
      <c r="AR1205" s="37">
        <v>1066941</v>
      </c>
      <c r="AS1205" s="12">
        <v>0.01</v>
      </c>
      <c r="AT1205" s="37"/>
      <c r="AV1205" s="37"/>
      <c r="AX1205" s="37"/>
      <c r="BB1205" s="12">
        <v>25000</v>
      </c>
      <c r="BE1205" s="12">
        <v>28612</v>
      </c>
      <c r="BH1205" s="12">
        <v>70477</v>
      </c>
      <c r="BI1205" s="12">
        <v>170775</v>
      </c>
      <c r="BJ1205" s="12">
        <v>20000</v>
      </c>
      <c r="BM1205" s="12">
        <v>0.03</v>
      </c>
      <c r="BQ1205" s="12">
        <v>0.03</v>
      </c>
      <c r="BU1205" s="12">
        <v>0</v>
      </c>
      <c r="BV1205" s="12">
        <v>0.06</v>
      </c>
      <c r="BY1205" s="12">
        <v>0.02</v>
      </c>
      <c r="CB1205" s="12">
        <v>0.01</v>
      </c>
      <c r="CC1205" s="12">
        <v>0</v>
      </c>
      <c r="CG1205" s="12" t="s">
        <v>940</v>
      </c>
      <c r="CH1205" s="12">
        <v>30.201000000000001</v>
      </c>
      <c r="CI1205" s="12" t="s">
        <v>1023</v>
      </c>
      <c r="CJ1205" s="12"/>
      <c r="CK1205" s="12" t="s">
        <v>979</v>
      </c>
      <c r="CL1205" s="37">
        <v>13929874023</v>
      </c>
      <c r="CN1205" s="12" t="s">
        <v>1506</v>
      </c>
      <c r="CS1205" s="12"/>
      <c r="CT1205" s="36" t="str">
        <f t="shared" si="18"/>
        <v>1bn - 50bn</v>
      </c>
      <c r="CU1205" s="36" t="str">
        <f>VLOOKUP(CK1205,Mapping!B:C,2,FALSE)</f>
        <v>EU</v>
      </c>
    </row>
    <row r="1206" spans="1:99" ht="16" customHeight="1" x14ac:dyDescent="0.35">
      <c r="A1206" s="12" t="s">
        <v>2343</v>
      </c>
      <c r="B1206" s="12" t="s">
        <v>925</v>
      </c>
      <c r="E1206" s="37">
        <v>3574600</v>
      </c>
      <c r="G1206" s="37" t="s">
        <v>1505</v>
      </c>
      <c r="I1206" s="37"/>
      <c r="K1206" s="37"/>
      <c r="M1206" s="37">
        <v>3574600</v>
      </c>
      <c r="N1206" s="12">
        <v>3.03</v>
      </c>
      <c r="O1206" s="37"/>
      <c r="R1206" s="37"/>
      <c r="T1206" s="37"/>
      <c r="V1206" s="37"/>
      <c r="X1206" s="37"/>
      <c r="Z1206" s="37"/>
      <c r="AB1206" s="37"/>
      <c r="AD1206" s="37"/>
      <c r="AF1206" s="37"/>
      <c r="AH1206" s="37"/>
      <c r="AN1206" s="37"/>
      <c r="AP1206" s="37"/>
      <c r="AR1206" s="37"/>
      <c r="AT1206" s="37"/>
      <c r="AV1206" s="37"/>
      <c r="AX1206" s="37"/>
      <c r="BB1206" s="12">
        <v>20000</v>
      </c>
      <c r="CC1206" s="12">
        <v>0</v>
      </c>
      <c r="CG1206" s="12" t="s">
        <v>940</v>
      </c>
      <c r="CH1206" s="12">
        <v>263.55099999999999</v>
      </c>
      <c r="CI1206" s="12" t="s">
        <v>1037</v>
      </c>
      <c r="CJ1206" s="12"/>
      <c r="CK1206" s="12" t="s">
        <v>1038</v>
      </c>
      <c r="CL1206" s="37">
        <v>118090711</v>
      </c>
      <c r="CN1206" s="12" t="s">
        <v>1535</v>
      </c>
      <c r="CS1206" s="12"/>
      <c r="CT1206" s="36" t="str">
        <f t="shared" si="18"/>
        <v>500mn</v>
      </c>
      <c r="CU1206" s="36" t="str">
        <f>VLOOKUP(CK1206,Mapping!B:C,2,FALSE)</f>
        <v>EU</v>
      </c>
    </row>
    <row r="1207" spans="1:99" ht="16" customHeight="1" x14ac:dyDescent="0.35">
      <c r="A1207" s="12" t="s">
        <v>2344</v>
      </c>
      <c r="B1207" s="12" t="s">
        <v>925</v>
      </c>
      <c r="E1207" s="37">
        <v>0</v>
      </c>
      <c r="G1207" s="37" t="s">
        <v>1505</v>
      </c>
      <c r="I1207" s="37"/>
      <c r="K1207" s="37"/>
      <c r="M1207" s="37"/>
      <c r="O1207" s="37"/>
      <c r="R1207" s="37"/>
      <c r="T1207" s="37"/>
      <c r="V1207" s="37"/>
      <c r="X1207" s="37"/>
      <c r="Z1207" s="37"/>
      <c r="AB1207" s="37"/>
      <c r="AD1207" s="37"/>
      <c r="AF1207" s="37"/>
      <c r="AH1207" s="37"/>
      <c r="AN1207" s="37">
        <v>0</v>
      </c>
      <c r="AO1207" s="12">
        <v>0</v>
      </c>
      <c r="AP1207" s="37"/>
      <c r="AR1207" s="37"/>
      <c r="AT1207" s="37"/>
      <c r="AV1207" s="37"/>
      <c r="AX1207" s="37"/>
      <c r="BI1207" s="12">
        <v>0</v>
      </c>
      <c r="BY1207" s="12">
        <v>0</v>
      </c>
      <c r="CG1207" s="12" t="s">
        <v>940</v>
      </c>
      <c r="CH1207" s="12">
        <v>119.212</v>
      </c>
      <c r="CI1207" s="12" t="s">
        <v>987</v>
      </c>
      <c r="CJ1207" s="12"/>
      <c r="CK1207" s="12" t="s">
        <v>979</v>
      </c>
      <c r="CL1207" s="37">
        <v>82641359</v>
      </c>
      <c r="CN1207" s="12" t="s">
        <v>1506</v>
      </c>
      <c r="CS1207" s="12"/>
      <c r="CT1207" s="36" t="str">
        <f t="shared" si="18"/>
        <v>500mn</v>
      </c>
      <c r="CU1207" s="36" t="str">
        <f>VLOOKUP(CK1207,Mapping!B:C,2,FALSE)</f>
        <v>EU</v>
      </c>
    </row>
    <row r="1208" spans="1:99" ht="16" customHeight="1" x14ac:dyDescent="0.35">
      <c r="A1208" s="12" t="s">
        <v>2345</v>
      </c>
      <c r="B1208" s="12" t="s">
        <v>933</v>
      </c>
      <c r="E1208" s="37">
        <v>661020</v>
      </c>
      <c r="G1208" s="37" t="s">
        <v>1505</v>
      </c>
      <c r="I1208" s="37"/>
      <c r="K1208" s="37"/>
      <c r="M1208" s="37"/>
      <c r="O1208" s="37"/>
      <c r="R1208" s="37"/>
      <c r="T1208" s="37"/>
      <c r="V1208" s="37"/>
      <c r="X1208" s="37"/>
      <c r="Z1208" s="37"/>
      <c r="AB1208" s="37"/>
      <c r="AD1208" s="37"/>
      <c r="AF1208" s="37"/>
      <c r="AH1208" s="37"/>
      <c r="AN1208" s="37">
        <v>661020</v>
      </c>
      <c r="AO1208" s="12">
        <v>7.0000000000000007E-2</v>
      </c>
      <c r="AP1208" s="37"/>
      <c r="AR1208" s="37"/>
      <c r="AT1208" s="37"/>
      <c r="AV1208" s="37"/>
      <c r="AX1208" s="37"/>
      <c r="BI1208" s="12">
        <v>3925</v>
      </c>
      <c r="BY1208" s="12">
        <v>0</v>
      </c>
      <c r="CG1208" s="12" t="s">
        <v>934</v>
      </c>
      <c r="CH1208" s="12">
        <v>22.236000000000001</v>
      </c>
      <c r="CI1208" s="12" t="s">
        <v>2346</v>
      </c>
      <c r="CJ1208" s="12"/>
      <c r="CK1208" s="12" t="s">
        <v>990</v>
      </c>
      <c r="CL1208" s="37">
        <v>998837552</v>
      </c>
      <c r="CN1208" s="12" t="s">
        <v>1506</v>
      </c>
      <c r="CS1208" s="12"/>
      <c r="CT1208" s="36" t="str">
        <f t="shared" si="18"/>
        <v>500mn - 1bn</v>
      </c>
      <c r="CU1208" s="36" t="str">
        <f>VLOOKUP(CK1208,Mapping!B:C,2,FALSE)</f>
        <v>EU</v>
      </c>
    </row>
    <row r="1209" spans="1:99" ht="16" customHeight="1" x14ac:dyDescent="0.35">
      <c r="A1209" s="12" t="s">
        <v>2347</v>
      </c>
      <c r="B1209" s="12" t="s">
        <v>925</v>
      </c>
      <c r="E1209" s="37">
        <v>5000814</v>
      </c>
      <c r="G1209" s="37" t="s">
        <v>1505</v>
      </c>
      <c r="I1209" s="37"/>
      <c r="K1209" s="37"/>
      <c r="M1209" s="37"/>
      <c r="O1209" s="37"/>
      <c r="Q1209" s="12">
        <v>39601</v>
      </c>
      <c r="R1209" s="37"/>
      <c r="T1209" s="37"/>
      <c r="V1209" s="37"/>
      <c r="X1209" s="37"/>
      <c r="Z1209" s="37"/>
      <c r="AB1209" s="37"/>
      <c r="AD1209" s="37"/>
      <c r="AF1209" s="37"/>
      <c r="AH1209" s="37">
        <v>5000814</v>
      </c>
      <c r="AI1209" s="12">
        <v>2.15</v>
      </c>
      <c r="AN1209" s="37"/>
      <c r="AP1209" s="37"/>
      <c r="AR1209" s="37"/>
      <c r="AT1209" s="37"/>
      <c r="AV1209" s="37"/>
      <c r="AX1209" s="37"/>
      <c r="BQ1209" s="12">
        <v>0.01</v>
      </c>
      <c r="CG1209" s="12" t="s">
        <v>976</v>
      </c>
      <c r="CH1209" s="12">
        <v>25.378</v>
      </c>
      <c r="CI1209" s="12" t="s">
        <v>1020</v>
      </c>
      <c r="CJ1209" s="12" t="s">
        <v>1021</v>
      </c>
      <c r="CK1209" s="12" t="s">
        <v>932</v>
      </c>
      <c r="CL1209" s="37">
        <v>232015702</v>
      </c>
      <c r="CN1209" s="12" t="s">
        <v>1513</v>
      </c>
      <c r="CS1209" s="12"/>
      <c r="CT1209" s="36" t="str">
        <f t="shared" si="18"/>
        <v>500mn</v>
      </c>
      <c r="CU1209" s="36" t="str">
        <f>VLOOKUP(CK1209,Mapping!B:C,2,FALSE)</f>
        <v>US/CA</v>
      </c>
    </row>
    <row r="1210" spans="1:99" ht="16" customHeight="1" x14ac:dyDescent="0.35">
      <c r="A1210" s="12" t="s">
        <v>2348</v>
      </c>
      <c r="B1210" s="12" t="s">
        <v>925</v>
      </c>
      <c r="E1210" s="37">
        <v>481195</v>
      </c>
      <c r="G1210" s="37" t="s">
        <v>1505</v>
      </c>
      <c r="I1210" s="37"/>
      <c r="K1210" s="37"/>
      <c r="M1210" s="37">
        <v>88690</v>
      </c>
      <c r="N1210" s="12">
        <v>1.03</v>
      </c>
      <c r="O1210" s="37"/>
      <c r="R1210" s="37"/>
      <c r="T1210" s="37"/>
      <c r="V1210" s="37"/>
      <c r="X1210" s="37"/>
      <c r="Z1210" s="37"/>
      <c r="AB1210" s="37"/>
      <c r="AD1210" s="37"/>
      <c r="AF1210" s="37"/>
      <c r="AH1210" s="37"/>
      <c r="AN1210" s="37">
        <v>392505</v>
      </c>
      <c r="AO1210" s="12">
        <v>4.55</v>
      </c>
      <c r="AP1210" s="37"/>
      <c r="AR1210" s="37"/>
      <c r="AT1210" s="37"/>
      <c r="AV1210" s="37"/>
      <c r="AX1210" s="37"/>
      <c r="BB1210" s="12">
        <v>1046</v>
      </c>
      <c r="BI1210" s="12">
        <v>1975</v>
      </c>
      <c r="BY1210" s="12">
        <v>0</v>
      </c>
      <c r="CC1210" s="12">
        <v>0</v>
      </c>
      <c r="CG1210" s="12"/>
      <c r="CH1210" s="12">
        <v>49.027000000000001</v>
      </c>
      <c r="CI1210" s="12" t="s">
        <v>2349</v>
      </c>
      <c r="CJ1210" s="12"/>
      <c r="CK1210" s="12" t="s">
        <v>1144</v>
      </c>
      <c r="CL1210" s="37">
        <v>8535789</v>
      </c>
      <c r="CN1210" s="12" t="s">
        <v>1509</v>
      </c>
      <c r="CS1210" s="12"/>
      <c r="CT1210" s="36" t="str">
        <f t="shared" si="18"/>
        <v>500mn</v>
      </c>
      <c r="CU1210" s="36" t="str">
        <f>VLOOKUP(CK1210,Mapping!B:C,2,FALSE)</f>
        <v>Middle East</v>
      </c>
    </row>
    <row r="1211" spans="1:99" ht="16" customHeight="1" x14ac:dyDescent="0.35">
      <c r="A1211" s="12" t="s">
        <v>2350</v>
      </c>
      <c r="B1211" s="12" t="s">
        <v>933</v>
      </c>
      <c r="E1211" s="37">
        <v>58610696</v>
      </c>
      <c r="G1211" s="37" t="s">
        <v>1505</v>
      </c>
      <c r="I1211" s="37"/>
      <c r="K1211" s="37">
        <v>45624133</v>
      </c>
      <c r="L1211" s="12">
        <v>1.38</v>
      </c>
      <c r="M1211" s="37"/>
      <c r="O1211" s="37">
        <v>10227933</v>
      </c>
      <c r="P1211" s="12">
        <v>0.31</v>
      </c>
      <c r="Q1211" s="12">
        <v>3283</v>
      </c>
      <c r="R1211" s="37">
        <v>405769</v>
      </c>
      <c r="S1211" s="12">
        <v>0.01</v>
      </c>
      <c r="T1211" s="37"/>
      <c r="V1211" s="37"/>
      <c r="X1211" s="37">
        <v>584525</v>
      </c>
      <c r="Y1211" s="12">
        <v>0.02</v>
      </c>
      <c r="Z1211" s="37"/>
      <c r="AB1211" s="37"/>
      <c r="AD1211" s="37"/>
      <c r="AF1211" s="37"/>
      <c r="AH1211" s="37">
        <v>445569</v>
      </c>
      <c r="AI1211" s="12">
        <v>0.01</v>
      </c>
      <c r="AL1211" s="12">
        <v>557340</v>
      </c>
      <c r="AM1211" s="12">
        <v>0</v>
      </c>
      <c r="AN1211" s="37">
        <v>1322767</v>
      </c>
      <c r="AO1211" s="12">
        <v>0.04</v>
      </c>
      <c r="AP1211" s="37"/>
      <c r="AR1211" s="37"/>
      <c r="AT1211" s="37"/>
      <c r="AV1211" s="37"/>
      <c r="AX1211" s="37">
        <v>0</v>
      </c>
      <c r="AY1211" s="12">
        <v>0</v>
      </c>
      <c r="AZ1211" s="12">
        <v>30566</v>
      </c>
      <c r="BA1211" s="12">
        <v>5155</v>
      </c>
      <c r="BG1211" s="12">
        <v>592691</v>
      </c>
      <c r="BI1211" s="12">
        <v>6175</v>
      </c>
      <c r="BQ1211" s="12">
        <v>0</v>
      </c>
      <c r="BS1211" s="12">
        <v>0.01</v>
      </c>
      <c r="BU1211" s="12">
        <v>0</v>
      </c>
      <c r="BW1211" s="12">
        <v>0</v>
      </c>
      <c r="BX1211" s="12">
        <v>0</v>
      </c>
      <c r="BY1211" s="12">
        <v>0</v>
      </c>
      <c r="BZ1211" s="12">
        <v>0</v>
      </c>
      <c r="CG1211" s="12" t="s">
        <v>963</v>
      </c>
      <c r="CH1211" s="12">
        <v>86.811999999999998</v>
      </c>
      <c r="CI1211" s="12" t="s">
        <v>999</v>
      </c>
      <c r="CJ1211" s="12"/>
      <c r="CK1211" s="12" t="s">
        <v>927</v>
      </c>
      <c r="CL1211" s="37">
        <v>3287190265</v>
      </c>
      <c r="CN1211" s="12" t="s">
        <v>1506</v>
      </c>
      <c r="CS1211" s="12"/>
      <c r="CT1211" s="36" t="str">
        <f t="shared" si="18"/>
        <v>1bn - 50bn</v>
      </c>
      <c r="CU1211" s="36" t="str">
        <f>VLOOKUP(CK1211,Mapping!B:C,2,FALSE)</f>
        <v>CN</v>
      </c>
    </row>
    <row r="1212" spans="1:99" ht="16" customHeight="1" x14ac:dyDescent="0.35">
      <c r="A1212" s="12" t="s">
        <v>2351</v>
      </c>
      <c r="B1212" s="12" t="s">
        <v>925</v>
      </c>
      <c r="E1212" s="37">
        <v>20070293</v>
      </c>
      <c r="G1212" s="37" t="s">
        <v>1505</v>
      </c>
      <c r="I1212" s="37"/>
      <c r="K1212" s="37"/>
      <c r="M1212" s="37"/>
      <c r="O1212" s="37"/>
      <c r="Q1212" s="12">
        <v>0</v>
      </c>
      <c r="R1212" s="37"/>
      <c r="T1212" s="37"/>
      <c r="V1212" s="37"/>
      <c r="X1212" s="37"/>
      <c r="Z1212" s="37"/>
      <c r="AB1212" s="37"/>
      <c r="AD1212" s="37"/>
      <c r="AF1212" s="37"/>
      <c r="AH1212" s="37">
        <v>0</v>
      </c>
      <c r="AI1212" s="12">
        <v>0</v>
      </c>
      <c r="AN1212" s="37">
        <v>16466562</v>
      </c>
      <c r="AO1212" s="12">
        <v>0.09</v>
      </c>
      <c r="AP1212" s="37">
        <v>3603731</v>
      </c>
      <c r="AQ1212" s="12">
        <v>0.02</v>
      </c>
      <c r="AR1212" s="37"/>
      <c r="AT1212" s="37"/>
      <c r="AV1212" s="37"/>
      <c r="AX1212" s="37"/>
      <c r="BH1212" s="12">
        <v>15608</v>
      </c>
      <c r="BI1212" s="12">
        <v>97775</v>
      </c>
      <c r="BQ1212" s="12">
        <v>0</v>
      </c>
      <c r="BV1212" s="12">
        <v>0.01</v>
      </c>
      <c r="BY1212" s="12">
        <v>0.01</v>
      </c>
      <c r="CG1212" s="12" t="s">
        <v>998</v>
      </c>
      <c r="CH1212" s="12">
        <v>106.32899999999999</v>
      </c>
      <c r="CI1212" s="12" t="s">
        <v>1064</v>
      </c>
      <c r="CJ1212" s="12"/>
      <c r="CK1212" s="12" t="s">
        <v>1064</v>
      </c>
      <c r="CL1212" s="37">
        <v>18291550800</v>
      </c>
      <c r="CN1212" s="12" t="s">
        <v>998</v>
      </c>
      <c r="CS1212" s="12"/>
      <c r="CT1212" s="36" t="str">
        <f t="shared" si="18"/>
        <v>1bn - 50bn</v>
      </c>
      <c r="CU1212" s="36" t="str">
        <f>VLOOKUP(CK1212,Mapping!B:C,2,FALSE)</f>
        <v>EU</v>
      </c>
    </row>
    <row r="1213" spans="1:99" ht="16" customHeight="1" x14ac:dyDescent="0.35">
      <c r="A1213" s="12" t="s">
        <v>2352</v>
      </c>
      <c r="B1213" s="12" t="s">
        <v>925</v>
      </c>
      <c r="E1213" s="37">
        <v>210516</v>
      </c>
      <c r="G1213" s="37" t="s">
        <v>1505</v>
      </c>
      <c r="I1213" s="37"/>
      <c r="K1213" s="37"/>
      <c r="M1213" s="37"/>
      <c r="O1213" s="37"/>
      <c r="R1213" s="37"/>
      <c r="T1213" s="37"/>
      <c r="V1213" s="37"/>
      <c r="X1213" s="37"/>
      <c r="Z1213" s="37"/>
      <c r="AB1213" s="37"/>
      <c r="AD1213" s="37"/>
      <c r="AF1213" s="37"/>
      <c r="AH1213" s="37"/>
      <c r="AN1213" s="37">
        <v>210516</v>
      </c>
      <c r="AO1213" s="12">
        <v>0.05</v>
      </c>
      <c r="AP1213" s="37"/>
      <c r="AR1213" s="37"/>
      <c r="AT1213" s="37"/>
      <c r="AV1213" s="37"/>
      <c r="AX1213" s="37"/>
      <c r="BI1213" s="12">
        <v>1250</v>
      </c>
      <c r="BY1213" s="12">
        <v>0</v>
      </c>
      <c r="CG1213" s="12" t="s">
        <v>976</v>
      </c>
      <c r="CH1213" s="12">
        <v>47.411999999999999</v>
      </c>
      <c r="CI1213" s="12" t="s">
        <v>1016</v>
      </c>
      <c r="CJ1213" s="12" t="s">
        <v>1017</v>
      </c>
      <c r="CK1213" s="12" t="s">
        <v>932</v>
      </c>
      <c r="CL1213" s="37">
        <v>396043623</v>
      </c>
      <c r="CN1213" s="12" t="s">
        <v>1513</v>
      </c>
      <c r="CS1213" s="12"/>
      <c r="CT1213" s="36" t="str">
        <f t="shared" si="18"/>
        <v>500mn</v>
      </c>
      <c r="CU1213" s="36" t="str">
        <f>VLOOKUP(CK1213,Mapping!B:C,2,FALSE)</f>
        <v>US/CA</v>
      </c>
    </row>
    <row r="1214" spans="1:99" ht="16" customHeight="1" x14ac:dyDescent="0.35">
      <c r="A1214" s="12" t="s">
        <v>2353</v>
      </c>
      <c r="B1214" s="12" t="s">
        <v>925</v>
      </c>
      <c r="E1214" s="37">
        <v>1778986</v>
      </c>
      <c r="G1214" s="37" t="s">
        <v>1505</v>
      </c>
      <c r="I1214" s="37"/>
      <c r="K1214" s="37"/>
      <c r="M1214" s="37">
        <v>659041</v>
      </c>
      <c r="N1214" s="12">
        <v>0.56000000000000005</v>
      </c>
      <c r="O1214" s="37"/>
      <c r="R1214" s="37"/>
      <c r="T1214" s="37"/>
      <c r="V1214" s="37"/>
      <c r="X1214" s="37"/>
      <c r="Z1214" s="37"/>
      <c r="AB1214" s="37"/>
      <c r="AD1214" s="37"/>
      <c r="AF1214" s="37"/>
      <c r="AH1214" s="37"/>
      <c r="AN1214" s="37">
        <v>1119945</v>
      </c>
      <c r="AO1214" s="12">
        <v>0.96</v>
      </c>
      <c r="AP1214" s="37"/>
      <c r="AR1214" s="37"/>
      <c r="AT1214" s="37"/>
      <c r="AV1214" s="37"/>
      <c r="AX1214" s="37"/>
      <c r="BB1214" s="12">
        <v>5253</v>
      </c>
      <c r="BI1214" s="12">
        <v>6650</v>
      </c>
      <c r="BY1214" s="12">
        <v>0</v>
      </c>
      <c r="CC1214" s="12">
        <v>0</v>
      </c>
      <c r="CG1214" s="12" t="s">
        <v>940</v>
      </c>
      <c r="CH1214" s="12">
        <v>24.079000000000001</v>
      </c>
      <c r="CI1214" s="12" t="s">
        <v>965</v>
      </c>
      <c r="CJ1214" s="12" t="s">
        <v>966</v>
      </c>
      <c r="CK1214" s="12" t="s">
        <v>932</v>
      </c>
      <c r="CL1214" s="37">
        <v>116928394</v>
      </c>
      <c r="CN1214" s="12" t="s">
        <v>1509</v>
      </c>
      <c r="CS1214" s="12"/>
      <c r="CT1214" s="36" t="str">
        <f t="shared" si="18"/>
        <v>500mn</v>
      </c>
      <c r="CU1214" s="36" t="str">
        <f>VLOOKUP(CK1214,Mapping!B:C,2,FALSE)</f>
        <v>US/CA</v>
      </c>
    </row>
    <row r="1215" spans="1:99" ht="16" customHeight="1" x14ac:dyDescent="0.35">
      <c r="A1215" s="12" t="s">
        <v>2354</v>
      </c>
      <c r="B1215" s="12" t="s">
        <v>925</v>
      </c>
      <c r="E1215" s="37">
        <v>23600</v>
      </c>
      <c r="G1215" s="37" t="s">
        <v>1505</v>
      </c>
      <c r="I1215" s="37"/>
      <c r="K1215" s="37"/>
      <c r="M1215" s="37"/>
      <c r="O1215" s="37"/>
      <c r="Q1215" s="12">
        <v>28</v>
      </c>
      <c r="R1215" s="37"/>
      <c r="T1215" s="37"/>
      <c r="V1215" s="37"/>
      <c r="X1215" s="37">
        <v>0</v>
      </c>
      <c r="Y1215" s="12">
        <v>0</v>
      </c>
      <c r="Z1215" s="37"/>
      <c r="AB1215" s="37"/>
      <c r="AD1215" s="37">
        <v>334</v>
      </c>
      <c r="AE1215" s="12">
        <v>0</v>
      </c>
      <c r="AF1215" s="37"/>
      <c r="AH1215" s="37">
        <v>3536</v>
      </c>
      <c r="AI1215" s="12">
        <v>0</v>
      </c>
      <c r="AN1215" s="37">
        <v>16841</v>
      </c>
      <c r="AO1215" s="12">
        <v>0</v>
      </c>
      <c r="AP1215" s="37"/>
      <c r="AR1215" s="37"/>
      <c r="AT1215" s="37">
        <v>2889</v>
      </c>
      <c r="AU1215" s="12">
        <v>0</v>
      </c>
      <c r="AV1215" s="37"/>
      <c r="AX1215" s="37"/>
      <c r="BA1215" s="12">
        <v>0</v>
      </c>
      <c r="BD1215" s="12">
        <v>271</v>
      </c>
      <c r="BI1215" s="12">
        <v>100</v>
      </c>
      <c r="BJ1215" s="12">
        <v>3</v>
      </c>
      <c r="BQ1215" s="12">
        <v>0</v>
      </c>
      <c r="BY1215" s="12">
        <v>0</v>
      </c>
      <c r="BZ1215" s="12">
        <v>0</v>
      </c>
      <c r="CB1215" s="12">
        <v>0</v>
      </c>
      <c r="CF1215" s="12">
        <v>0</v>
      </c>
      <c r="CG1215" s="12" t="s">
        <v>934</v>
      </c>
      <c r="CH1215" s="12">
        <v>20.844000000000001</v>
      </c>
      <c r="CI1215" s="12" t="s">
        <v>2355</v>
      </c>
      <c r="CJ1215" s="12" t="s">
        <v>936</v>
      </c>
      <c r="CK1215" s="12" t="s">
        <v>932</v>
      </c>
      <c r="CL1215" s="37">
        <v>378293679</v>
      </c>
      <c r="CN1215" s="12" t="s">
        <v>1509</v>
      </c>
      <c r="CS1215" s="12"/>
      <c r="CT1215" s="36" t="str">
        <f t="shared" si="18"/>
        <v>500mn</v>
      </c>
      <c r="CU1215" s="36" t="str">
        <f>VLOOKUP(CK1215,Mapping!B:C,2,FALSE)</f>
        <v>US/CA</v>
      </c>
    </row>
    <row r="1216" spans="1:99" ht="16" customHeight="1" x14ac:dyDescent="0.35">
      <c r="A1216" s="12" t="s">
        <v>2356</v>
      </c>
      <c r="B1216" s="12" t="s">
        <v>925</v>
      </c>
      <c r="E1216" s="37">
        <v>1903065</v>
      </c>
      <c r="G1216" s="37" t="s">
        <v>1505</v>
      </c>
      <c r="I1216" s="37"/>
      <c r="K1216" s="37"/>
      <c r="M1216" s="37"/>
      <c r="O1216" s="37"/>
      <c r="R1216" s="37"/>
      <c r="T1216" s="37"/>
      <c r="V1216" s="37"/>
      <c r="X1216" s="37"/>
      <c r="Z1216" s="37"/>
      <c r="AB1216" s="37"/>
      <c r="AD1216" s="37"/>
      <c r="AF1216" s="37"/>
      <c r="AH1216" s="37"/>
      <c r="AN1216" s="37">
        <v>1903065</v>
      </c>
      <c r="AO1216" s="12">
        <v>0.11</v>
      </c>
      <c r="AP1216" s="37"/>
      <c r="AR1216" s="37"/>
      <c r="AT1216" s="37"/>
      <c r="AV1216" s="37"/>
      <c r="AX1216" s="37"/>
      <c r="BI1216" s="12">
        <v>11300</v>
      </c>
      <c r="BY1216" s="12">
        <v>0</v>
      </c>
      <c r="CG1216" s="12" t="s">
        <v>940</v>
      </c>
      <c r="CH1216" s="12">
        <v>14.151999999999999</v>
      </c>
      <c r="CI1216" s="12" t="s">
        <v>2119</v>
      </c>
      <c r="CJ1216" s="12" t="s">
        <v>2332</v>
      </c>
      <c r="CK1216" s="12" t="s">
        <v>932</v>
      </c>
      <c r="CL1216" s="37">
        <v>1709049157</v>
      </c>
      <c r="CN1216" s="12" t="s">
        <v>1509</v>
      </c>
      <c r="CS1216" s="12"/>
      <c r="CT1216" s="36" t="str">
        <f t="shared" si="18"/>
        <v>1bn - 50bn</v>
      </c>
      <c r="CU1216" s="36" t="str">
        <f>VLOOKUP(CK1216,Mapping!B:C,2,FALSE)</f>
        <v>US/CA</v>
      </c>
    </row>
    <row r="1217" spans="1:99" ht="16" customHeight="1" x14ac:dyDescent="0.35">
      <c r="A1217" s="12" t="s">
        <v>811</v>
      </c>
      <c r="B1217" s="12" t="s">
        <v>933</v>
      </c>
      <c r="E1217" s="37">
        <v>1981794</v>
      </c>
      <c r="F1217" s="12">
        <v>559</v>
      </c>
      <c r="G1217" s="37" t="s">
        <v>1505</v>
      </c>
      <c r="I1217" s="37">
        <v>27166</v>
      </c>
      <c r="J1217" s="12">
        <v>0</v>
      </c>
      <c r="K1217" s="37">
        <v>284317</v>
      </c>
      <c r="L1217" s="12">
        <v>0.01</v>
      </c>
      <c r="M1217" s="37">
        <v>1279065</v>
      </c>
      <c r="N1217" s="12">
        <v>0.05</v>
      </c>
      <c r="O1217" s="37">
        <v>189560</v>
      </c>
      <c r="P1217" s="12">
        <v>0.01</v>
      </c>
      <c r="R1217" s="37">
        <v>39211</v>
      </c>
      <c r="S1217" s="12">
        <v>0</v>
      </c>
      <c r="T1217" s="37"/>
      <c r="V1217" s="37">
        <v>35359</v>
      </c>
      <c r="W1217" s="12">
        <v>0</v>
      </c>
      <c r="X1217" s="37">
        <v>46390</v>
      </c>
      <c r="Y1217" s="12">
        <v>0</v>
      </c>
      <c r="Z1217" s="37"/>
      <c r="AB1217" s="37">
        <v>55879</v>
      </c>
      <c r="AC1217" s="12">
        <v>0</v>
      </c>
      <c r="AD1217" s="37"/>
      <c r="AF1217" s="37">
        <v>24847</v>
      </c>
      <c r="AG1217" s="12">
        <v>0</v>
      </c>
      <c r="AH1217" s="37"/>
      <c r="AJ1217" s="12">
        <v>3868</v>
      </c>
      <c r="AK1217" s="12">
        <v>1625</v>
      </c>
      <c r="AL1217" s="12">
        <v>12482</v>
      </c>
      <c r="AN1217" s="37"/>
      <c r="AP1217" s="37"/>
      <c r="AR1217" s="37"/>
      <c r="AT1217" s="37"/>
      <c r="AV1217" s="37"/>
      <c r="AX1217" s="37"/>
      <c r="AZ1217" s="12">
        <v>3704</v>
      </c>
      <c r="BA1217" s="12">
        <v>454</v>
      </c>
      <c r="BB1217" s="12">
        <v>10195</v>
      </c>
      <c r="BF1217" s="12">
        <v>1842</v>
      </c>
      <c r="BG1217" s="12">
        <v>4603</v>
      </c>
      <c r="BO1217" s="12">
        <v>0</v>
      </c>
      <c r="BP1217" s="12">
        <v>0</v>
      </c>
      <c r="BR1217" s="12">
        <v>0</v>
      </c>
      <c r="BS1217" s="12">
        <v>0</v>
      </c>
      <c r="BT1217" s="12">
        <v>0</v>
      </c>
      <c r="BU1217" s="12">
        <v>0</v>
      </c>
      <c r="BX1217" s="12">
        <v>0</v>
      </c>
      <c r="BZ1217" s="12">
        <v>0</v>
      </c>
      <c r="CC1217" s="12">
        <v>0</v>
      </c>
      <c r="CG1217" s="12" t="s">
        <v>959</v>
      </c>
      <c r="CH1217" s="12">
        <v>42.688000000000002</v>
      </c>
      <c r="CI1217" s="12" t="s">
        <v>953</v>
      </c>
      <c r="CJ1217" s="12"/>
      <c r="CK1217" s="12" t="s">
        <v>954</v>
      </c>
      <c r="CL1217" s="37">
        <v>2498738509</v>
      </c>
      <c r="CN1217" s="12" t="s">
        <v>1506</v>
      </c>
      <c r="CR1217" s="12">
        <v>41591.354166666664</v>
      </c>
      <c r="CS1217" s="12"/>
      <c r="CT1217" s="36" t="str">
        <f t="shared" si="18"/>
        <v>1bn - 50bn</v>
      </c>
      <c r="CU1217" s="36" t="str">
        <f>VLOOKUP(CK1217,Mapping!B:C,2,FALSE)</f>
        <v>EU</v>
      </c>
    </row>
    <row r="1218" spans="1:99" ht="16" customHeight="1" x14ac:dyDescent="0.35">
      <c r="A1218" s="12" t="s">
        <v>2357</v>
      </c>
      <c r="B1218" s="12" t="s">
        <v>925</v>
      </c>
      <c r="E1218" s="37">
        <v>364036</v>
      </c>
      <c r="G1218" s="37" t="s">
        <v>1505</v>
      </c>
      <c r="I1218" s="37"/>
      <c r="K1218" s="37"/>
      <c r="M1218" s="37"/>
      <c r="O1218" s="37"/>
      <c r="R1218" s="37"/>
      <c r="T1218" s="37"/>
      <c r="V1218" s="37"/>
      <c r="X1218" s="37"/>
      <c r="Z1218" s="37">
        <v>364036</v>
      </c>
      <c r="AA1218" s="12">
        <v>0.22</v>
      </c>
      <c r="AB1218" s="37"/>
      <c r="AD1218" s="37"/>
      <c r="AF1218" s="37"/>
      <c r="AH1218" s="37"/>
      <c r="AN1218" s="37"/>
      <c r="AP1218" s="37"/>
      <c r="AR1218" s="37"/>
      <c r="AT1218" s="37"/>
      <c r="AV1218" s="37"/>
      <c r="AX1218" s="37"/>
      <c r="BC1218" s="12">
        <v>12311</v>
      </c>
      <c r="CD1218" s="12">
        <v>0</v>
      </c>
      <c r="CG1218" s="12" t="s">
        <v>934</v>
      </c>
      <c r="CH1218" s="12">
        <v>27.606999999999999</v>
      </c>
      <c r="CI1218" s="12" t="s">
        <v>2358</v>
      </c>
      <c r="CJ1218" s="12" t="s">
        <v>993</v>
      </c>
      <c r="CK1218" s="12" t="s">
        <v>932</v>
      </c>
      <c r="CL1218" s="37">
        <v>163481365</v>
      </c>
      <c r="CN1218" s="12" t="s">
        <v>1509</v>
      </c>
      <c r="CS1218" s="12"/>
      <c r="CT1218" s="36" t="str">
        <f t="shared" si="18"/>
        <v>500mn</v>
      </c>
      <c r="CU1218" s="36" t="str">
        <f>VLOOKUP(CK1218,Mapping!B:C,2,FALSE)</f>
        <v>US/CA</v>
      </c>
    </row>
    <row r="1219" spans="1:99" ht="16" customHeight="1" x14ac:dyDescent="0.35">
      <c r="A1219" s="12" t="s">
        <v>2359</v>
      </c>
      <c r="B1219" s="12" t="s">
        <v>925</v>
      </c>
      <c r="E1219" s="37">
        <v>61553</v>
      </c>
      <c r="G1219" s="37" t="s">
        <v>1505</v>
      </c>
      <c r="I1219" s="37"/>
      <c r="K1219" s="37"/>
      <c r="M1219" s="37"/>
      <c r="O1219" s="37"/>
      <c r="R1219" s="37"/>
      <c r="T1219" s="37"/>
      <c r="V1219" s="37"/>
      <c r="X1219" s="37"/>
      <c r="Z1219" s="37"/>
      <c r="AB1219" s="37"/>
      <c r="AD1219" s="37"/>
      <c r="AF1219" s="37"/>
      <c r="AH1219" s="37"/>
      <c r="AN1219" s="37">
        <v>46314</v>
      </c>
      <c r="AO1219" s="12">
        <v>0.05</v>
      </c>
      <c r="AP1219" s="37">
        <v>15239</v>
      </c>
      <c r="AQ1219" s="12">
        <v>0.02</v>
      </c>
      <c r="AR1219" s="37"/>
      <c r="AT1219" s="37"/>
      <c r="AV1219" s="37"/>
      <c r="AX1219" s="37"/>
      <c r="BH1219" s="12">
        <v>66</v>
      </c>
      <c r="BI1219" s="12">
        <v>275</v>
      </c>
      <c r="BV1219" s="12">
        <v>0</v>
      </c>
      <c r="BY1219" s="12">
        <v>0</v>
      </c>
      <c r="CG1219" s="12" t="s">
        <v>929</v>
      </c>
      <c r="CH1219" s="12">
        <v>37.463000000000001</v>
      </c>
      <c r="CI1219" s="12" t="s">
        <v>1137</v>
      </c>
      <c r="CJ1219" s="12" t="s">
        <v>1114</v>
      </c>
      <c r="CK1219" s="12" t="s">
        <v>932</v>
      </c>
      <c r="CL1219" s="37">
        <v>100957135</v>
      </c>
      <c r="CN1219" s="12" t="s">
        <v>1509</v>
      </c>
      <c r="CS1219" s="12"/>
      <c r="CT1219" s="36" t="str">
        <f t="shared" ref="CT1219:CT1282" si="19">IF(CL1219&gt;100000000000, "100bn", IF(CL1219&gt;50000000000, "50bn - 100bn",IF(CL1219&gt;1000000000, "1bn - 50bn", IF(CL1219&gt;500000000, "500mn - 1bn", "500mn"))))</f>
        <v>500mn</v>
      </c>
      <c r="CU1219" s="36" t="str">
        <f>VLOOKUP(CK1219,Mapping!B:C,2,FALSE)</f>
        <v>US/CA</v>
      </c>
    </row>
    <row r="1220" spans="1:99" ht="16" customHeight="1" x14ac:dyDescent="0.35">
      <c r="A1220" s="12" t="s">
        <v>2360</v>
      </c>
      <c r="B1220" s="12" t="s">
        <v>933</v>
      </c>
      <c r="E1220" s="37">
        <v>387664026</v>
      </c>
      <c r="G1220" s="37" t="s">
        <v>1505</v>
      </c>
      <c r="I1220" s="37"/>
      <c r="K1220" s="37">
        <v>119570941</v>
      </c>
      <c r="L1220" s="12">
        <v>0.33</v>
      </c>
      <c r="M1220" s="37">
        <v>79734848</v>
      </c>
      <c r="N1220" s="12">
        <v>0.22</v>
      </c>
      <c r="O1220" s="37"/>
      <c r="Q1220" s="12">
        <v>1441221</v>
      </c>
      <c r="R1220" s="37">
        <v>31002</v>
      </c>
      <c r="S1220" s="12">
        <v>0</v>
      </c>
      <c r="T1220" s="37"/>
      <c r="V1220" s="37"/>
      <c r="X1220" s="37">
        <v>6329847</v>
      </c>
      <c r="Y1220" s="12">
        <v>0.02</v>
      </c>
      <c r="Z1220" s="37"/>
      <c r="AB1220" s="37"/>
      <c r="AD1220" s="37"/>
      <c r="AF1220" s="37"/>
      <c r="AH1220" s="37">
        <v>181997388</v>
      </c>
      <c r="AI1220" s="12">
        <v>0.5</v>
      </c>
      <c r="AN1220" s="37"/>
      <c r="AP1220" s="37"/>
      <c r="AR1220" s="37"/>
      <c r="AT1220" s="37"/>
      <c r="AV1220" s="37"/>
      <c r="AX1220" s="37"/>
      <c r="AZ1220" s="12">
        <v>2309</v>
      </c>
      <c r="BA1220" s="12">
        <v>61948</v>
      </c>
      <c r="BB1220" s="12">
        <v>635540</v>
      </c>
      <c r="BG1220" s="12">
        <v>1935814</v>
      </c>
      <c r="BQ1220" s="12">
        <v>0.34</v>
      </c>
      <c r="BS1220" s="12">
        <v>0.02</v>
      </c>
      <c r="BX1220" s="12">
        <v>0</v>
      </c>
      <c r="BZ1220" s="12">
        <v>0</v>
      </c>
      <c r="CC1220" s="12">
        <v>0.03</v>
      </c>
      <c r="CG1220" s="12" t="s">
        <v>940</v>
      </c>
      <c r="CH1220" s="12">
        <v>26.83</v>
      </c>
      <c r="CI1220" s="12" t="s">
        <v>941</v>
      </c>
      <c r="CJ1220" s="12" t="s">
        <v>941</v>
      </c>
      <c r="CK1220" s="12" t="s">
        <v>932</v>
      </c>
      <c r="CL1220" s="37">
        <v>36412613389</v>
      </c>
      <c r="CN1220" s="12" t="s">
        <v>1509</v>
      </c>
      <c r="CS1220" s="12"/>
      <c r="CT1220" s="36" t="str">
        <f t="shared" si="19"/>
        <v>1bn - 50bn</v>
      </c>
      <c r="CU1220" s="36" t="str">
        <f>VLOOKUP(CK1220,Mapping!B:C,2,FALSE)</f>
        <v>US/CA</v>
      </c>
    </row>
    <row r="1221" spans="1:99" ht="16" customHeight="1" x14ac:dyDescent="0.35">
      <c r="A1221" s="12" t="s">
        <v>2361</v>
      </c>
      <c r="B1221" s="12" t="s">
        <v>925</v>
      </c>
      <c r="E1221" s="37">
        <v>0</v>
      </c>
      <c r="G1221" s="37" t="s">
        <v>1505</v>
      </c>
      <c r="I1221" s="37"/>
      <c r="K1221" s="37"/>
      <c r="M1221" s="37"/>
      <c r="O1221" s="37"/>
      <c r="R1221" s="37"/>
      <c r="T1221" s="37"/>
      <c r="V1221" s="37"/>
      <c r="X1221" s="37"/>
      <c r="Z1221" s="37"/>
      <c r="AB1221" s="37"/>
      <c r="AD1221" s="37"/>
      <c r="AF1221" s="37"/>
      <c r="AH1221" s="37"/>
      <c r="AN1221" s="37"/>
      <c r="AP1221" s="37"/>
      <c r="AR1221" s="37">
        <v>0</v>
      </c>
      <c r="AS1221" s="12">
        <v>0</v>
      </c>
      <c r="AT1221" s="37"/>
      <c r="AV1221" s="37"/>
      <c r="AX1221" s="37"/>
      <c r="BE1221" s="12">
        <v>0</v>
      </c>
      <c r="BM1221" s="12">
        <v>0</v>
      </c>
      <c r="CG1221" s="12" t="s">
        <v>940</v>
      </c>
      <c r="CH1221" s="12">
        <v>29.728999999999999</v>
      </c>
      <c r="CI1221" s="12" t="s">
        <v>2362</v>
      </c>
      <c r="CJ1221" s="12" t="s">
        <v>1140</v>
      </c>
      <c r="CK1221" s="12" t="s">
        <v>932</v>
      </c>
      <c r="CL1221" s="37">
        <v>334338160</v>
      </c>
      <c r="CN1221" s="12" t="s">
        <v>1509</v>
      </c>
      <c r="CS1221" s="12"/>
      <c r="CT1221" s="36" t="str">
        <f t="shared" si="19"/>
        <v>500mn</v>
      </c>
      <c r="CU1221" s="36" t="str">
        <f>VLOOKUP(CK1221,Mapping!B:C,2,FALSE)</f>
        <v>US/CA</v>
      </c>
    </row>
    <row r="1222" spans="1:99" ht="16" customHeight="1" x14ac:dyDescent="0.35">
      <c r="A1222" s="12" t="s">
        <v>2363</v>
      </c>
      <c r="B1222" s="12" t="s">
        <v>925</v>
      </c>
      <c r="E1222" s="37">
        <v>12546</v>
      </c>
      <c r="G1222" s="37" t="s">
        <v>1505</v>
      </c>
      <c r="I1222" s="37"/>
      <c r="K1222" s="37"/>
      <c r="M1222" s="37">
        <v>12546</v>
      </c>
      <c r="N1222" s="12">
        <v>0</v>
      </c>
      <c r="O1222" s="37"/>
      <c r="R1222" s="37"/>
      <c r="T1222" s="37"/>
      <c r="V1222" s="37"/>
      <c r="X1222" s="37"/>
      <c r="Z1222" s="37"/>
      <c r="AB1222" s="37"/>
      <c r="AD1222" s="37"/>
      <c r="AF1222" s="37"/>
      <c r="AH1222" s="37"/>
      <c r="AN1222" s="37"/>
      <c r="AP1222" s="37"/>
      <c r="AR1222" s="37"/>
      <c r="AT1222" s="37"/>
      <c r="AV1222" s="37"/>
      <c r="AX1222" s="37"/>
      <c r="BB1222" s="12">
        <v>100</v>
      </c>
      <c r="CC1222" s="12">
        <v>0</v>
      </c>
      <c r="CG1222" s="12" t="s">
        <v>991</v>
      </c>
      <c r="CH1222" s="12">
        <v>14.59</v>
      </c>
      <c r="CI1222" s="12" t="s">
        <v>2364</v>
      </c>
      <c r="CJ1222" s="12" t="s">
        <v>995</v>
      </c>
      <c r="CK1222" s="12" t="s">
        <v>932</v>
      </c>
      <c r="CL1222" s="37">
        <v>290612205</v>
      </c>
      <c r="CN1222" s="12" t="s">
        <v>1531</v>
      </c>
      <c r="CS1222" s="12"/>
      <c r="CT1222" s="36" t="str">
        <f t="shared" si="19"/>
        <v>500mn</v>
      </c>
      <c r="CU1222" s="36" t="str">
        <f>VLOOKUP(CK1222,Mapping!B:C,2,FALSE)</f>
        <v>US/CA</v>
      </c>
    </row>
    <row r="1223" spans="1:99" ht="16" customHeight="1" x14ac:dyDescent="0.35">
      <c r="A1223" s="12" t="s">
        <v>2365</v>
      </c>
      <c r="B1223" s="12" t="s">
        <v>933</v>
      </c>
      <c r="E1223" s="37">
        <v>122194584</v>
      </c>
      <c r="G1223" s="37" t="s">
        <v>1505</v>
      </c>
      <c r="I1223" s="37"/>
      <c r="K1223" s="37"/>
      <c r="M1223" s="37"/>
      <c r="O1223" s="37">
        <v>543358</v>
      </c>
      <c r="P1223" s="12">
        <v>0</v>
      </c>
      <c r="R1223" s="37"/>
      <c r="T1223" s="37"/>
      <c r="V1223" s="37"/>
      <c r="X1223" s="37"/>
      <c r="Z1223" s="37">
        <v>120769173</v>
      </c>
      <c r="AA1223" s="12">
        <v>0.37</v>
      </c>
      <c r="AB1223" s="37">
        <v>275495</v>
      </c>
      <c r="AC1223" s="12">
        <v>0</v>
      </c>
      <c r="AD1223" s="37"/>
      <c r="AF1223" s="37">
        <v>606558</v>
      </c>
      <c r="AG1223" s="12">
        <v>0</v>
      </c>
      <c r="AH1223" s="37"/>
      <c r="AJ1223" s="12">
        <v>19070</v>
      </c>
      <c r="AL1223" s="12">
        <v>33796</v>
      </c>
      <c r="AN1223" s="37"/>
      <c r="AP1223" s="37"/>
      <c r="AR1223" s="37"/>
      <c r="AT1223" s="37"/>
      <c r="AV1223" s="37"/>
      <c r="AX1223" s="37"/>
      <c r="BC1223" s="12">
        <v>4084179</v>
      </c>
      <c r="BF1223" s="12">
        <v>40564</v>
      </c>
      <c r="BP1223" s="12">
        <v>0</v>
      </c>
      <c r="BR1223" s="12">
        <v>0</v>
      </c>
      <c r="BU1223" s="12">
        <v>0</v>
      </c>
      <c r="CD1223" s="12">
        <v>0.33</v>
      </c>
      <c r="CG1223" s="12" t="s">
        <v>929</v>
      </c>
      <c r="CH1223" s="12">
        <v>46.54</v>
      </c>
      <c r="CI1223" s="12" t="s">
        <v>1549</v>
      </c>
      <c r="CJ1223" s="12" t="s">
        <v>966</v>
      </c>
      <c r="CK1223" s="12" t="s">
        <v>932</v>
      </c>
      <c r="CL1223" s="37">
        <v>32769445543</v>
      </c>
      <c r="CN1223" s="12" t="s">
        <v>1506</v>
      </c>
      <c r="CS1223" s="12"/>
      <c r="CT1223" s="36" t="str">
        <f t="shared" si="19"/>
        <v>1bn - 50bn</v>
      </c>
      <c r="CU1223" s="36" t="str">
        <f>VLOOKUP(CK1223,Mapping!B:C,2,FALSE)</f>
        <v>US/CA</v>
      </c>
    </row>
    <row r="1224" spans="1:99" ht="16" customHeight="1" x14ac:dyDescent="0.35">
      <c r="A1224" s="12" t="s">
        <v>2366</v>
      </c>
      <c r="B1224" s="12" t="s">
        <v>925</v>
      </c>
      <c r="E1224" s="37">
        <v>368065</v>
      </c>
      <c r="G1224" s="37" t="s">
        <v>1505</v>
      </c>
      <c r="I1224" s="37"/>
      <c r="K1224" s="37">
        <v>365418</v>
      </c>
      <c r="L1224" s="12">
        <v>0.48</v>
      </c>
      <c r="M1224" s="37"/>
      <c r="O1224" s="37"/>
      <c r="R1224" s="37">
        <v>2647</v>
      </c>
      <c r="S1224" s="12">
        <v>0</v>
      </c>
      <c r="T1224" s="37"/>
      <c r="V1224" s="37"/>
      <c r="X1224" s="37"/>
      <c r="Z1224" s="37"/>
      <c r="AB1224" s="37"/>
      <c r="AD1224" s="37"/>
      <c r="AF1224" s="37"/>
      <c r="AH1224" s="37"/>
      <c r="AN1224" s="37"/>
      <c r="AP1224" s="37"/>
      <c r="AR1224" s="37"/>
      <c r="AT1224" s="37"/>
      <c r="AV1224" s="37"/>
      <c r="AX1224" s="37"/>
      <c r="AZ1224" s="12">
        <v>250</v>
      </c>
      <c r="BG1224" s="12">
        <v>5916</v>
      </c>
      <c r="BS1224" s="12">
        <v>0</v>
      </c>
      <c r="BX1224" s="12">
        <v>0</v>
      </c>
      <c r="CG1224" s="12"/>
      <c r="CH1224" s="12">
        <v>15.195</v>
      </c>
      <c r="CI1224" s="12" t="s">
        <v>1133</v>
      </c>
      <c r="CJ1224" s="12"/>
      <c r="CK1224" s="12" t="s">
        <v>1010</v>
      </c>
      <c r="CL1224" s="37">
        <v>76183836</v>
      </c>
      <c r="CN1224" s="12" t="s">
        <v>1506</v>
      </c>
      <c r="CS1224" s="12"/>
      <c r="CT1224" s="36" t="str">
        <f t="shared" si="19"/>
        <v>500mn</v>
      </c>
      <c r="CU1224" s="36" t="str">
        <f>VLOOKUP(CK1224,Mapping!B:C,2,FALSE)</f>
        <v>Africa</v>
      </c>
    </row>
    <row r="1225" spans="1:99" ht="16" customHeight="1" x14ac:dyDescent="0.35">
      <c r="A1225" s="12" t="s">
        <v>2367</v>
      </c>
      <c r="B1225" s="12" t="s">
        <v>925</v>
      </c>
      <c r="E1225" s="37">
        <v>3434267</v>
      </c>
      <c r="G1225" s="37" t="s">
        <v>1505</v>
      </c>
      <c r="I1225" s="37"/>
      <c r="K1225" s="37"/>
      <c r="M1225" s="37"/>
      <c r="O1225" s="37"/>
      <c r="Q1225" s="12">
        <v>125</v>
      </c>
      <c r="R1225" s="37"/>
      <c r="T1225" s="37"/>
      <c r="V1225" s="37"/>
      <c r="X1225" s="37"/>
      <c r="Z1225" s="37"/>
      <c r="AB1225" s="37"/>
      <c r="AD1225" s="37">
        <v>23398</v>
      </c>
      <c r="AE1225" s="12">
        <v>0</v>
      </c>
      <c r="AF1225" s="37"/>
      <c r="AH1225" s="37">
        <v>15785</v>
      </c>
      <c r="AI1225" s="12">
        <v>0</v>
      </c>
      <c r="AN1225" s="37">
        <v>2745129</v>
      </c>
      <c r="AO1225" s="12">
        <v>0.04</v>
      </c>
      <c r="AP1225" s="37">
        <v>649955</v>
      </c>
      <c r="AQ1225" s="12">
        <v>0.01</v>
      </c>
      <c r="AR1225" s="37"/>
      <c r="AT1225" s="37"/>
      <c r="AV1225" s="37"/>
      <c r="AX1225" s="37"/>
      <c r="BH1225" s="12">
        <v>2815</v>
      </c>
      <c r="BI1225" s="12">
        <v>16300</v>
      </c>
      <c r="BJ1225" s="12">
        <v>210</v>
      </c>
      <c r="BQ1225" s="12">
        <v>0</v>
      </c>
      <c r="BV1225" s="12">
        <v>0</v>
      </c>
      <c r="BY1225" s="12">
        <v>0</v>
      </c>
      <c r="CB1225" s="12">
        <v>0</v>
      </c>
      <c r="CG1225" s="12" t="s">
        <v>929</v>
      </c>
      <c r="CH1225" s="12">
        <v>10.465</v>
      </c>
      <c r="CI1225" s="12" t="s">
        <v>1137</v>
      </c>
      <c r="CJ1225" s="12" t="s">
        <v>1114</v>
      </c>
      <c r="CK1225" s="12" t="s">
        <v>932</v>
      </c>
      <c r="CL1225" s="37">
        <v>7318688473</v>
      </c>
      <c r="CN1225" s="12" t="s">
        <v>1509</v>
      </c>
      <c r="CS1225" s="12"/>
      <c r="CT1225" s="36" t="str">
        <f t="shared" si="19"/>
        <v>1bn - 50bn</v>
      </c>
      <c r="CU1225" s="36" t="str">
        <f>VLOOKUP(CK1225,Mapping!B:C,2,FALSE)</f>
        <v>US/CA</v>
      </c>
    </row>
    <row r="1226" spans="1:99" ht="16" customHeight="1" x14ac:dyDescent="0.35">
      <c r="A1226" s="12" t="s">
        <v>2368</v>
      </c>
      <c r="B1226" s="12" t="s">
        <v>933</v>
      </c>
      <c r="E1226" s="37">
        <v>2483541</v>
      </c>
      <c r="G1226" s="37" t="s">
        <v>1505</v>
      </c>
      <c r="I1226" s="37"/>
      <c r="K1226" s="37"/>
      <c r="M1226" s="37"/>
      <c r="O1226" s="37"/>
      <c r="Q1226" s="12">
        <v>5697</v>
      </c>
      <c r="R1226" s="37"/>
      <c r="T1226" s="37"/>
      <c r="V1226" s="37"/>
      <c r="X1226" s="37"/>
      <c r="Z1226" s="37"/>
      <c r="AB1226" s="37"/>
      <c r="AD1226" s="37"/>
      <c r="AF1226" s="37"/>
      <c r="AH1226" s="37">
        <v>719417</v>
      </c>
      <c r="AI1226" s="12">
        <v>0.02</v>
      </c>
      <c r="AN1226" s="37">
        <v>1764124</v>
      </c>
      <c r="AO1226" s="12">
        <v>0.06</v>
      </c>
      <c r="AP1226" s="37"/>
      <c r="AR1226" s="37"/>
      <c r="AT1226" s="37"/>
      <c r="AV1226" s="37"/>
      <c r="AX1226" s="37"/>
      <c r="BI1226" s="12">
        <v>10475</v>
      </c>
      <c r="BQ1226" s="12">
        <v>0</v>
      </c>
      <c r="BY1226" s="12">
        <v>0</v>
      </c>
      <c r="CG1226" s="12" t="s">
        <v>959</v>
      </c>
      <c r="CH1226" s="12">
        <v>27.026</v>
      </c>
      <c r="CI1226" s="12" t="s">
        <v>2369</v>
      </c>
      <c r="CJ1226" s="12"/>
      <c r="CK1226" s="12" t="s">
        <v>979</v>
      </c>
      <c r="CL1226" s="37">
        <v>2986698890</v>
      </c>
      <c r="CN1226" s="12" t="s">
        <v>1535</v>
      </c>
      <c r="CS1226" s="12"/>
      <c r="CT1226" s="36" t="str">
        <f t="shared" si="19"/>
        <v>1bn - 50bn</v>
      </c>
      <c r="CU1226" s="36" t="str">
        <f>VLOOKUP(CK1226,Mapping!B:C,2,FALSE)</f>
        <v>EU</v>
      </c>
    </row>
    <row r="1227" spans="1:99" ht="16" customHeight="1" x14ac:dyDescent="0.35">
      <c r="A1227" s="12" t="s">
        <v>2370</v>
      </c>
      <c r="B1227" s="12" t="s">
        <v>925</v>
      </c>
      <c r="E1227" s="37">
        <v>8635</v>
      </c>
      <c r="G1227" s="37" t="s">
        <v>1505</v>
      </c>
      <c r="I1227" s="37"/>
      <c r="K1227" s="37"/>
      <c r="M1227" s="37"/>
      <c r="O1227" s="37"/>
      <c r="R1227" s="37"/>
      <c r="T1227" s="37"/>
      <c r="V1227" s="37"/>
      <c r="X1227" s="37"/>
      <c r="Z1227" s="37"/>
      <c r="AB1227" s="37"/>
      <c r="AD1227" s="37">
        <v>7019</v>
      </c>
      <c r="AE1227" s="12">
        <v>0</v>
      </c>
      <c r="AF1227" s="37"/>
      <c r="AH1227" s="37"/>
      <c r="AN1227" s="37">
        <v>0</v>
      </c>
      <c r="AO1227" s="12">
        <v>0</v>
      </c>
      <c r="AP1227" s="37">
        <v>1616</v>
      </c>
      <c r="AQ1227" s="12">
        <v>0</v>
      </c>
      <c r="AR1227" s="37"/>
      <c r="AT1227" s="37"/>
      <c r="AV1227" s="37"/>
      <c r="AX1227" s="37"/>
      <c r="BH1227" s="12">
        <v>7</v>
      </c>
      <c r="BI1227" s="12">
        <v>0</v>
      </c>
      <c r="BJ1227" s="12">
        <v>63</v>
      </c>
      <c r="BV1227" s="12">
        <v>0</v>
      </c>
      <c r="BY1227" s="12">
        <v>0</v>
      </c>
      <c r="CB1227" s="12">
        <v>0</v>
      </c>
      <c r="CG1227" s="12" t="s">
        <v>940</v>
      </c>
      <c r="CH1227" s="12">
        <v>32.36</v>
      </c>
      <c r="CI1227" s="12" t="s">
        <v>2371</v>
      </c>
      <c r="CJ1227" s="12" t="s">
        <v>975</v>
      </c>
      <c r="CK1227" s="12" t="s">
        <v>932</v>
      </c>
      <c r="CL1227" s="37">
        <v>174593948</v>
      </c>
      <c r="CN1227" s="12" t="s">
        <v>1509</v>
      </c>
      <c r="CS1227" s="12"/>
      <c r="CT1227" s="36" t="str">
        <f t="shared" si="19"/>
        <v>500mn</v>
      </c>
      <c r="CU1227" s="36" t="str">
        <f>VLOOKUP(CK1227,Mapping!B:C,2,FALSE)</f>
        <v>US/CA</v>
      </c>
    </row>
    <row r="1228" spans="1:99" ht="16" customHeight="1" x14ac:dyDescent="0.35">
      <c r="A1228" s="12" t="s">
        <v>2372</v>
      </c>
      <c r="B1228" s="12" t="s">
        <v>925</v>
      </c>
      <c r="E1228" s="37">
        <v>0</v>
      </c>
      <c r="G1228" s="37" t="s">
        <v>1505</v>
      </c>
      <c r="I1228" s="37"/>
      <c r="K1228" s="37"/>
      <c r="M1228" s="37"/>
      <c r="O1228" s="37"/>
      <c r="R1228" s="37"/>
      <c r="T1228" s="37"/>
      <c r="V1228" s="37"/>
      <c r="X1228" s="37"/>
      <c r="Z1228" s="37"/>
      <c r="AB1228" s="37"/>
      <c r="AD1228" s="37"/>
      <c r="AF1228" s="37"/>
      <c r="AH1228" s="37"/>
      <c r="AN1228" s="37"/>
      <c r="AP1228" s="37"/>
      <c r="AR1228" s="37"/>
      <c r="AT1228" s="37">
        <v>0</v>
      </c>
      <c r="AU1228" s="12">
        <v>0</v>
      </c>
      <c r="AV1228" s="37"/>
      <c r="AX1228" s="37"/>
      <c r="BD1228" s="12">
        <v>0</v>
      </c>
      <c r="CF1228" s="12">
        <v>0</v>
      </c>
      <c r="CG1228" s="12" t="s">
        <v>976</v>
      </c>
      <c r="CH1228" s="12">
        <v>235.626</v>
      </c>
      <c r="CI1228" s="12" t="s">
        <v>1122</v>
      </c>
      <c r="CJ1228" s="12" t="s">
        <v>1123</v>
      </c>
      <c r="CK1228" s="12" t="s">
        <v>985</v>
      </c>
      <c r="CL1228" s="37">
        <v>325141490</v>
      </c>
      <c r="CN1228" s="12" t="s">
        <v>1513</v>
      </c>
      <c r="CS1228" s="12"/>
      <c r="CT1228" s="36" t="str">
        <f t="shared" si="19"/>
        <v>500mn</v>
      </c>
      <c r="CU1228" s="36" t="str">
        <f>VLOOKUP(CK1228,Mapping!B:C,2,FALSE)</f>
        <v>US/CA</v>
      </c>
    </row>
    <row r="1229" spans="1:99" ht="16" customHeight="1" x14ac:dyDescent="0.35">
      <c r="A1229" s="12" t="s">
        <v>2373</v>
      </c>
      <c r="B1229" s="12" t="s">
        <v>925</v>
      </c>
      <c r="E1229" s="37">
        <v>0</v>
      </c>
      <c r="G1229" s="37" t="s">
        <v>1505</v>
      </c>
      <c r="I1229" s="37"/>
      <c r="K1229" s="37"/>
      <c r="M1229" s="37"/>
      <c r="O1229" s="37"/>
      <c r="R1229" s="37"/>
      <c r="T1229" s="37"/>
      <c r="V1229" s="37"/>
      <c r="X1229" s="37"/>
      <c r="Z1229" s="37"/>
      <c r="AB1229" s="37"/>
      <c r="AD1229" s="37"/>
      <c r="AF1229" s="37"/>
      <c r="AH1229" s="37"/>
      <c r="AN1229" s="37"/>
      <c r="AP1229" s="37">
        <v>0</v>
      </c>
      <c r="AQ1229" s="12">
        <v>0</v>
      </c>
      <c r="AR1229" s="37"/>
      <c r="AT1229" s="37"/>
      <c r="AV1229" s="37"/>
      <c r="AX1229" s="37"/>
      <c r="BH1229" s="12">
        <v>0</v>
      </c>
      <c r="BV1229" s="12">
        <v>0</v>
      </c>
      <c r="CG1229" s="12" t="s">
        <v>976</v>
      </c>
      <c r="CH1229" s="12">
        <v>11.304</v>
      </c>
      <c r="CI1229" s="12" t="s">
        <v>967</v>
      </c>
      <c r="CJ1229" s="12" t="s">
        <v>968</v>
      </c>
      <c r="CK1229" s="12" t="s">
        <v>932</v>
      </c>
      <c r="CL1229" s="37">
        <v>186164302</v>
      </c>
      <c r="CN1229" s="12" t="s">
        <v>1513</v>
      </c>
      <c r="CS1229" s="12"/>
      <c r="CT1229" s="36" t="str">
        <f t="shared" si="19"/>
        <v>500mn</v>
      </c>
      <c r="CU1229" s="36" t="str">
        <f>VLOOKUP(CK1229,Mapping!B:C,2,FALSE)</f>
        <v>US/CA</v>
      </c>
    </row>
    <row r="1230" spans="1:99" ht="16" customHeight="1" x14ac:dyDescent="0.35">
      <c r="A1230" s="12" t="s">
        <v>2374</v>
      </c>
      <c r="B1230" s="12" t="s">
        <v>925</v>
      </c>
      <c r="E1230" s="37">
        <v>1628183</v>
      </c>
      <c r="G1230" s="37" t="s">
        <v>1505</v>
      </c>
      <c r="I1230" s="37"/>
      <c r="K1230" s="37"/>
      <c r="M1230" s="37"/>
      <c r="O1230" s="37"/>
      <c r="R1230" s="37"/>
      <c r="T1230" s="37"/>
      <c r="V1230" s="37"/>
      <c r="X1230" s="37"/>
      <c r="Z1230" s="37"/>
      <c r="AB1230" s="37"/>
      <c r="AD1230" s="37"/>
      <c r="AF1230" s="37"/>
      <c r="AH1230" s="37"/>
      <c r="AN1230" s="37"/>
      <c r="AP1230" s="37">
        <v>1628183</v>
      </c>
      <c r="AQ1230" s="12">
        <v>1.01</v>
      </c>
      <c r="AR1230" s="37"/>
      <c r="AT1230" s="37"/>
      <c r="AV1230" s="37"/>
      <c r="AX1230" s="37"/>
      <c r="BH1230" s="12">
        <v>5747</v>
      </c>
      <c r="BV1230" s="12">
        <v>0</v>
      </c>
      <c r="CG1230" s="12" t="s">
        <v>959</v>
      </c>
      <c r="CH1230" s="12">
        <v>19.582000000000001</v>
      </c>
      <c r="CI1230" s="12" t="s">
        <v>2375</v>
      </c>
      <c r="CJ1230" s="12" t="s">
        <v>931</v>
      </c>
      <c r="CK1230" s="12" t="s">
        <v>932</v>
      </c>
      <c r="CL1230" s="37">
        <v>159900883</v>
      </c>
      <c r="CN1230" s="12" t="s">
        <v>1509</v>
      </c>
      <c r="CS1230" s="12"/>
      <c r="CT1230" s="36" t="str">
        <f t="shared" si="19"/>
        <v>500mn</v>
      </c>
      <c r="CU1230" s="36" t="str">
        <f>VLOOKUP(CK1230,Mapping!B:C,2,FALSE)</f>
        <v>US/CA</v>
      </c>
    </row>
    <row r="1231" spans="1:99" ht="16" customHeight="1" x14ac:dyDescent="0.35">
      <c r="A1231" s="12" t="s">
        <v>2376</v>
      </c>
      <c r="B1231" s="12" t="s">
        <v>925</v>
      </c>
      <c r="E1231" s="37">
        <v>0</v>
      </c>
      <c r="G1231" s="37" t="s">
        <v>1505</v>
      </c>
      <c r="I1231" s="37"/>
      <c r="K1231" s="37"/>
      <c r="M1231" s="37"/>
      <c r="O1231" s="37"/>
      <c r="R1231" s="37"/>
      <c r="T1231" s="37"/>
      <c r="V1231" s="37"/>
      <c r="X1231" s="37"/>
      <c r="Z1231" s="37"/>
      <c r="AB1231" s="37"/>
      <c r="AD1231" s="37"/>
      <c r="AF1231" s="37"/>
      <c r="AH1231" s="37"/>
      <c r="AN1231" s="37">
        <v>0</v>
      </c>
      <c r="AO1231" s="12">
        <v>0</v>
      </c>
      <c r="AP1231" s="37"/>
      <c r="AR1231" s="37"/>
      <c r="AT1231" s="37"/>
      <c r="AV1231" s="37"/>
      <c r="AX1231" s="37"/>
      <c r="BI1231" s="12">
        <v>0</v>
      </c>
      <c r="BY1231" s="12">
        <v>0</v>
      </c>
      <c r="CG1231" s="12" t="s">
        <v>991</v>
      </c>
      <c r="CH1231" s="12">
        <v>34.920999999999999</v>
      </c>
      <c r="CI1231" s="12" t="s">
        <v>1106</v>
      </c>
      <c r="CJ1231" s="12" t="s">
        <v>968</v>
      </c>
      <c r="CK1231" s="12" t="s">
        <v>932</v>
      </c>
      <c r="CL1231" s="37">
        <v>818232216</v>
      </c>
      <c r="CN1231" s="12" t="s">
        <v>1509</v>
      </c>
      <c r="CS1231" s="12"/>
      <c r="CT1231" s="36" t="str">
        <f t="shared" si="19"/>
        <v>500mn - 1bn</v>
      </c>
      <c r="CU1231" s="36" t="str">
        <f>VLOOKUP(CK1231,Mapping!B:C,2,FALSE)</f>
        <v>US/CA</v>
      </c>
    </row>
    <row r="1232" spans="1:99" ht="16" customHeight="1" x14ac:dyDescent="0.35">
      <c r="A1232" s="12" t="s">
        <v>2377</v>
      </c>
      <c r="B1232" s="12" t="s">
        <v>925</v>
      </c>
      <c r="E1232" s="37">
        <v>395640</v>
      </c>
      <c r="G1232" s="37" t="s">
        <v>1505</v>
      </c>
      <c r="I1232" s="37"/>
      <c r="K1232" s="37"/>
      <c r="M1232" s="37">
        <v>395640</v>
      </c>
      <c r="N1232" s="12">
        <v>1</v>
      </c>
      <c r="O1232" s="37"/>
      <c r="R1232" s="37"/>
      <c r="T1232" s="37"/>
      <c r="V1232" s="37"/>
      <c r="X1232" s="37"/>
      <c r="Z1232" s="37"/>
      <c r="AB1232" s="37"/>
      <c r="AD1232" s="37"/>
      <c r="AF1232" s="37"/>
      <c r="AH1232" s="37"/>
      <c r="AN1232" s="37"/>
      <c r="AP1232" s="37"/>
      <c r="AR1232" s="37"/>
      <c r="AT1232" s="37"/>
      <c r="AV1232" s="37"/>
      <c r="AX1232" s="37"/>
      <c r="BB1232" s="12">
        <v>3000</v>
      </c>
      <c r="CC1232" s="12">
        <v>0</v>
      </c>
      <c r="CG1232" s="12" t="s">
        <v>940</v>
      </c>
      <c r="CH1232" s="12">
        <v>173.733</v>
      </c>
      <c r="CI1232" s="12" t="s">
        <v>1158</v>
      </c>
      <c r="CJ1232" s="12"/>
      <c r="CK1232" s="12" t="s">
        <v>990</v>
      </c>
      <c r="CL1232" s="37">
        <v>39002244</v>
      </c>
      <c r="CN1232" s="12" t="s">
        <v>1506</v>
      </c>
      <c r="CS1232" s="12"/>
      <c r="CT1232" s="36" t="str">
        <f t="shared" si="19"/>
        <v>500mn</v>
      </c>
      <c r="CU1232" s="36" t="str">
        <f>VLOOKUP(CK1232,Mapping!B:C,2,FALSE)</f>
        <v>EU</v>
      </c>
    </row>
    <row r="1233" spans="1:99" ht="16" customHeight="1" x14ac:dyDescent="0.35">
      <c r="A1233" s="12" t="s">
        <v>2378</v>
      </c>
      <c r="B1233" s="12" t="s">
        <v>925</v>
      </c>
      <c r="E1233" s="37">
        <v>2825</v>
      </c>
      <c r="G1233" s="37" t="s">
        <v>1505</v>
      </c>
      <c r="I1233" s="37"/>
      <c r="K1233" s="37"/>
      <c r="M1233" s="37"/>
      <c r="O1233" s="37">
        <v>1822</v>
      </c>
      <c r="P1233" s="12">
        <v>1.75</v>
      </c>
      <c r="R1233" s="37"/>
      <c r="T1233" s="37"/>
      <c r="V1233" s="37"/>
      <c r="X1233" s="37"/>
      <c r="Z1233" s="37"/>
      <c r="AB1233" s="37"/>
      <c r="AD1233" s="37">
        <v>1003</v>
      </c>
      <c r="AE1233" s="12">
        <v>0.96</v>
      </c>
      <c r="AF1233" s="37"/>
      <c r="AH1233" s="37"/>
      <c r="AL1233" s="12">
        <v>120</v>
      </c>
      <c r="AN1233" s="37"/>
      <c r="AP1233" s="37"/>
      <c r="AR1233" s="37"/>
      <c r="AT1233" s="37"/>
      <c r="AV1233" s="37"/>
      <c r="AX1233" s="37"/>
      <c r="BJ1233" s="12">
        <v>9</v>
      </c>
      <c r="BU1233" s="12">
        <v>0</v>
      </c>
      <c r="CB1233" s="12">
        <v>0</v>
      </c>
      <c r="CG1233" s="12"/>
      <c r="CH1233" s="12">
        <v>98.153999999999996</v>
      </c>
      <c r="CI1233" s="12" t="s">
        <v>1249</v>
      </c>
      <c r="CJ1233" s="12"/>
      <c r="CK1233" s="12" t="s">
        <v>1064</v>
      </c>
      <c r="CL1233" s="37">
        <v>104180</v>
      </c>
      <c r="CN1233" s="12" t="s">
        <v>1509</v>
      </c>
      <c r="CS1233" s="12"/>
      <c r="CT1233" s="36" t="str">
        <f t="shared" si="19"/>
        <v>500mn</v>
      </c>
      <c r="CU1233" s="36" t="str">
        <f>VLOOKUP(CK1233,Mapping!B:C,2,FALSE)</f>
        <v>EU</v>
      </c>
    </row>
    <row r="1234" spans="1:99" ht="16" customHeight="1" x14ac:dyDescent="0.35">
      <c r="A1234" s="12" t="s">
        <v>2379</v>
      </c>
      <c r="B1234" s="12" t="s">
        <v>925</v>
      </c>
      <c r="E1234" s="37">
        <v>16628</v>
      </c>
      <c r="G1234" s="37" t="s">
        <v>1505</v>
      </c>
      <c r="I1234" s="37"/>
      <c r="K1234" s="37"/>
      <c r="M1234" s="37"/>
      <c r="O1234" s="37"/>
      <c r="Q1234" s="12">
        <v>30</v>
      </c>
      <c r="R1234" s="37"/>
      <c r="T1234" s="37"/>
      <c r="V1234" s="37"/>
      <c r="X1234" s="37"/>
      <c r="Z1234" s="37"/>
      <c r="AB1234" s="37"/>
      <c r="AD1234" s="37"/>
      <c r="AF1234" s="37"/>
      <c r="AH1234" s="37">
        <v>3788</v>
      </c>
      <c r="AI1234" s="12">
        <v>0</v>
      </c>
      <c r="AN1234" s="37">
        <v>8421</v>
      </c>
      <c r="AO1234" s="12">
        <v>0</v>
      </c>
      <c r="AP1234" s="37">
        <v>4387</v>
      </c>
      <c r="AQ1234" s="12">
        <v>0</v>
      </c>
      <c r="AR1234" s="37"/>
      <c r="AT1234" s="37">
        <v>32</v>
      </c>
      <c r="AU1234" s="12">
        <v>0</v>
      </c>
      <c r="AV1234" s="37"/>
      <c r="AX1234" s="37"/>
      <c r="BD1234" s="12">
        <v>3</v>
      </c>
      <c r="BH1234" s="12">
        <v>19</v>
      </c>
      <c r="BI1234" s="12">
        <v>50</v>
      </c>
      <c r="BQ1234" s="12">
        <v>0</v>
      </c>
      <c r="BV1234" s="12">
        <v>0</v>
      </c>
      <c r="BY1234" s="12">
        <v>0</v>
      </c>
      <c r="CF1234" s="12">
        <v>0</v>
      </c>
      <c r="CG1234" s="12" t="s">
        <v>934</v>
      </c>
      <c r="CH1234" s="12">
        <v>29.065999999999999</v>
      </c>
      <c r="CI1234" s="12" t="s">
        <v>1279</v>
      </c>
      <c r="CJ1234" s="12" t="s">
        <v>1130</v>
      </c>
      <c r="CK1234" s="12" t="s">
        <v>932</v>
      </c>
      <c r="CL1234" s="37">
        <v>385684318</v>
      </c>
      <c r="CN1234" s="12" t="s">
        <v>1509</v>
      </c>
      <c r="CS1234" s="12"/>
      <c r="CT1234" s="36" t="str">
        <f t="shared" si="19"/>
        <v>500mn</v>
      </c>
      <c r="CU1234" s="36" t="str">
        <f>VLOOKUP(CK1234,Mapping!B:C,2,FALSE)</f>
        <v>US/CA</v>
      </c>
    </row>
    <row r="1235" spans="1:99" ht="16" customHeight="1" x14ac:dyDescent="0.35">
      <c r="A1235" s="12" t="s">
        <v>2380</v>
      </c>
      <c r="B1235" s="12" t="s">
        <v>925</v>
      </c>
      <c r="E1235" s="37">
        <v>383139</v>
      </c>
      <c r="G1235" s="37" t="s">
        <v>1505</v>
      </c>
      <c r="I1235" s="37"/>
      <c r="K1235" s="37"/>
      <c r="M1235" s="37"/>
      <c r="O1235" s="37"/>
      <c r="R1235" s="37"/>
      <c r="T1235" s="37"/>
      <c r="V1235" s="37"/>
      <c r="X1235" s="37"/>
      <c r="Z1235" s="37"/>
      <c r="AB1235" s="37"/>
      <c r="AD1235" s="37"/>
      <c r="AF1235" s="37"/>
      <c r="AH1235" s="37"/>
      <c r="AN1235" s="37">
        <v>383139</v>
      </c>
      <c r="AO1235" s="12">
        <v>0.16</v>
      </c>
      <c r="AP1235" s="37"/>
      <c r="AR1235" s="37"/>
      <c r="AT1235" s="37"/>
      <c r="AV1235" s="37"/>
      <c r="AX1235" s="37"/>
      <c r="BI1235" s="12">
        <v>2275</v>
      </c>
      <c r="BY1235" s="12">
        <v>0</v>
      </c>
      <c r="CG1235" s="12" t="s">
        <v>934</v>
      </c>
      <c r="CH1235" s="12">
        <v>13.141999999999999</v>
      </c>
      <c r="CI1235" s="12" t="s">
        <v>2381</v>
      </c>
      <c r="CJ1235" s="12" t="s">
        <v>1109</v>
      </c>
      <c r="CK1235" s="12" t="s">
        <v>932</v>
      </c>
      <c r="CL1235" s="37">
        <v>240049093</v>
      </c>
      <c r="CN1235" s="12" t="s">
        <v>1509</v>
      </c>
      <c r="CS1235" s="12"/>
      <c r="CT1235" s="36" t="str">
        <f t="shared" si="19"/>
        <v>500mn</v>
      </c>
      <c r="CU1235" s="36" t="str">
        <f>VLOOKUP(CK1235,Mapping!B:C,2,FALSE)</f>
        <v>US/CA</v>
      </c>
    </row>
    <row r="1236" spans="1:99" ht="16" customHeight="1" x14ac:dyDescent="0.35">
      <c r="A1236" s="12" t="s">
        <v>2382</v>
      </c>
      <c r="B1236" s="12" t="s">
        <v>933</v>
      </c>
      <c r="E1236" s="37">
        <v>0</v>
      </c>
      <c r="G1236" s="37" t="s">
        <v>1505</v>
      </c>
      <c r="I1236" s="37"/>
      <c r="K1236" s="37"/>
      <c r="M1236" s="37"/>
      <c r="O1236" s="37"/>
      <c r="R1236" s="37"/>
      <c r="T1236" s="37"/>
      <c r="V1236" s="37"/>
      <c r="X1236" s="37"/>
      <c r="Z1236" s="37"/>
      <c r="AB1236" s="37"/>
      <c r="AD1236" s="37"/>
      <c r="AF1236" s="37"/>
      <c r="AH1236" s="37"/>
      <c r="AN1236" s="37"/>
      <c r="AP1236" s="37">
        <v>0</v>
      </c>
      <c r="AQ1236" s="12">
        <v>0</v>
      </c>
      <c r="AR1236" s="37"/>
      <c r="AT1236" s="37"/>
      <c r="AV1236" s="37"/>
      <c r="AX1236" s="37"/>
      <c r="BH1236" s="12">
        <v>0</v>
      </c>
      <c r="BV1236" s="12">
        <v>0</v>
      </c>
      <c r="CG1236" s="12" t="s">
        <v>940</v>
      </c>
      <c r="CH1236" s="12">
        <v>39.277000000000001</v>
      </c>
      <c r="CI1236" s="12" t="s">
        <v>1752</v>
      </c>
      <c r="CJ1236" s="12"/>
      <c r="CK1236" s="12" t="s">
        <v>1753</v>
      </c>
      <c r="CL1236" s="37">
        <v>4097379058</v>
      </c>
      <c r="CN1236" s="12" t="s">
        <v>1506</v>
      </c>
      <c r="CS1236" s="12"/>
      <c r="CT1236" s="36" t="str">
        <f t="shared" si="19"/>
        <v>1bn - 50bn</v>
      </c>
      <c r="CU1236" s="36" t="str">
        <f>VLOOKUP(CK1236,Mapping!B:C,2,FALSE)</f>
        <v>LATAM</v>
      </c>
    </row>
    <row r="1237" spans="1:99" ht="16" customHeight="1" x14ac:dyDescent="0.35">
      <c r="A1237" s="12" t="s">
        <v>2383</v>
      </c>
      <c r="B1237" s="12" t="s">
        <v>925</v>
      </c>
      <c r="E1237" s="37">
        <v>54970</v>
      </c>
      <c r="G1237" s="37" t="s">
        <v>1505</v>
      </c>
      <c r="I1237" s="37"/>
      <c r="K1237" s="37"/>
      <c r="M1237" s="37">
        <v>54970</v>
      </c>
      <c r="N1237" s="12">
        <v>0.02</v>
      </c>
      <c r="O1237" s="37"/>
      <c r="R1237" s="37"/>
      <c r="T1237" s="37"/>
      <c r="V1237" s="37"/>
      <c r="X1237" s="37"/>
      <c r="Z1237" s="37"/>
      <c r="AB1237" s="37"/>
      <c r="AD1237" s="37"/>
      <c r="AF1237" s="37"/>
      <c r="AH1237" s="37"/>
      <c r="AN1237" s="37"/>
      <c r="AP1237" s="37"/>
      <c r="AR1237" s="37"/>
      <c r="AT1237" s="37"/>
      <c r="AV1237" s="37"/>
      <c r="AX1237" s="37"/>
      <c r="BB1237" s="12">
        <v>518</v>
      </c>
      <c r="CC1237" s="12">
        <v>0</v>
      </c>
      <c r="CG1237" s="12" t="s">
        <v>934</v>
      </c>
      <c r="CH1237" s="12">
        <v>27.347999999999999</v>
      </c>
      <c r="CI1237" s="12" t="s">
        <v>992</v>
      </c>
      <c r="CJ1237" s="12" t="s">
        <v>993</v>
      </c>
      <c r="CK1237" s="12" t="s">
        <v>932</v>
      </c>
      <c r="CL1237" s="37">
        <v>279870162</v>
      </c>
      <c r="CN1237" s="12" t="s">
        <v>1509</v>
      </c>
      <c r="CS1237" s="12"/>
      <c r="CT1237" s="36" t="str">
        <f t="shared" si="19"/>
        <v>500mn</v>
      </c>
      <c r="CU1237" s="36" t="str">
        <f>VLOOKUP(CK1237,Mapping!B:C,2,FALSE)</f>
        <v>US/CA</v>
      </c>
    </row>
    <row r="1238" spans="1:99" ht="16" customHeight="1" x14ac:dyDescent="0.35">
      <c r="A1238" s="12" t="s">
        <v>2384</v>
      </c>
      <c r="B1238" s="12" t="s">
        <v>933</v>
      </c>
      <c r="E1238" s="37">
        <v>29116980</v>
      </c>
      <c r="G1238" s="37" t="s">
        <v>1505</v>
      </c>
      <c r="I1238" s="37"/>
      <c r="K1238" s="37">
        <v>9583754</v>
      </c>
      <c r="L1238" s="12">
        <v>0.2</v>
      </c>
      <c r="M1238" s="37">
        <v>7109130</v>
      </c>
      <c r="N1238" s="12">
        <v>0.15</v>
      </c>
      <c r="O1238" s="37"/>
      <c r="R1238" s="37">
        <v>6119849</v>
      </c>
      <c r="S1238" s="12">
        <v>0.13</v>
      </c>
      <c r="T1238" s="37"/>
      <c r="V1238" s="37"/>
      <c r="X1238" s="37"/>
      <c r="Z1238" s="37"/>
      <c r="AB1238" s="37">
        <v>1908894</v>
      </c>
      <c r="AC1238" s="12">
        <v>0.04</v>
      </c>
      <c r="AD1238" s="37"/>
      <c r="AF1238" s="37"/>
      <c r="AH1238" s="37"/>
      <c r="AJ1238" s="12">
        <v>133100</v>
      </c>
      <c r="AN1238" s="37"/>
      <c r="AP1238" s="37"/>
      <c r="AR1238" s="37"/>
      <c r="AT1238" s="37">
        <v>4395353</v>
      </c>
      <c r="AU1238" s="12">
        <v>0.09</v>
      </c>
      <c r="AV1238" s="37"/>
      <c r="AX1238" s="37"/>
      <c r="AZ1238" s="12">
        <v>461000</v>
      </c>
      <c r="BB1238" s="12">
        <v>48500</v>
      </c>
      <c r="BD1238" s="12">
        <v>303337</v>
      </c>
      <c r="BG1238" s="12">
        <v>124500</v>
      </c>
      <c r="BR1238" s="12">
        <v>0.01</v>
      </c>
      <c r="BS1238" s="12">
        <v>0</v>
      </c>
      <c r="BX1238" s="12">
        <v>0.01</v>
      </c>
      <c r="CC1238" s="12">
        <v>0</v>
      </c>
      <c r="CF1238" s="12">
        <v>0.26</v>
      </c>
      <c r="CG1238" s="12" t="s">
        <v>940</v>
      </c>
      <c r="CH1238" s="12">
        <v>22.055</v>
      </c>
      <c r="CI1238" s="12" t="s">
        <v>1131</v>
      </c>
      <c r="CJ1238" s="12"/>
      <c r="CK1238" s="12" t="s">
        <v>1132</v>
      </c>
      <c r="CL1238" s="37">
        <v>4748368576</v>
      </c>
      <c r="CN1238" s="12" t="s">
        <v>1506</v>
      </c>
      <c r="CS1238" s="12"/>
      <c r="CT1238" s="36" t="str">
        <f t="shared" si="19"/>
        <v>1bn - 50bn</v>
      </c>
      <c r="CU1238" s="36" t="str">
        <f>VLOOKUP(CK1238,Mapping!B:C,2,FALSE)</f>
        <v>Asia</v>
      </c>
    </row>
    <row r="1239" spans="1:99" ht="16" customHeight="1" x14ac:dyDescent="0.35">
      <c r="A1239" s="12" t="s">
        <v>2385</v>
      </c>
      <c r="B1239" s="12" t="s">
        <v>925</v>
      </c>
      <c r="E1239" s="37">
        <v>91435248</v>
      </c>
      <c r="G1239" s="37" t="s">
        <v>1505</v>
      </c>
      <c r="I1239" s="37"/>
      <c r="K1239" s="37"/>
      <c r="M1239" s="37">
        <v>91435248</v>
      </c>
      <c r="N1239" s="12">
        <v>10.86</v>
      </c>
      <c r="O1239" s="37"/>
      <c r="R1239" s="37"/>
      <c r="T1239" s="37"/>
      <c r="V1239" s="37"/>
      <c r="X1239" s="37"/>
      <c r="Z1239" s="37"/>
      <c r="AB1239" s="37"/>
      <c r="AD1239" s="37"/>
      <c r="AF1239" s="37"/>
      <c r="AH1239" s="37"/>
      <c r="AN1239" s="37"/>
      <c r="AP1239" s="37"/>
      <c r="AR1239" s="37"/>
      <c r="AT1239" s="37"/>
      <c r="AV1239" s="37"/>
      <c r="AX1239" s="37"/>
      <c r="BB1239" s="12">
        <v>728800</v>
      </c>
      <c r="CC1239" s="12">
        <v>0.03</v>
      </c>
      <c r="CG1239" s="12"/>
      <c r="CH1239" s="12">
        <v>0.23400000000000001</v>
      </c>
      <c r="CI1239" s="12" t="s">
        <v>988</v>
      </c>
      <c r="CJ1239" s="12"/>
      <c r="CK1239" s="12" t="s">
        <v>988</v>
      </c>
      <c r="CL1239" s="37">
        <v>841937314</v>
      </c>
      <c r="CN1239" s="12" t="s">
        <v>1270</v>
      </c>
      <c r="CS1239" s="12"/>
      <c r="CT1239" s="36" t="str">
        <f t="shared" si="19"/>
        <v>500mn - 1bn</v>
      </c>
      <c r="CU1239" s="36" t="str">
        <f>VLOOKUP(CK1239,Mapping!B:C,2,FALSE)</f>
        <v>SG</v>
      </c>
    </row>
    <row r="1240" spans="1:99" ht="16" customHeight="1" x14ac:dyDescent="0.35">
      <c r="A1240" s="12" t="s">
        <v>2386</v>
      </c>
      <c r="B1240" s="12" t="s">
        <v>925</v>
      </c>
      <c r="E1240" s="37">
        <v>3370918</v>
      </c>
      <c r="G1240" s="37" t="s">
        <v>1505</v>
      </c>
      <c r="I1240" s="37"/>
      <c r="K1240" s="37"/>
      <c r="M1240" s="37">
        <v>0</v>
      </c>
      <c r="N1240" s="12">
        <v>0</v>
      </c>
      <c r="O1240" s="37"/>
      <c r="Q1240" s="12">
        <v>26694</v>
      </c>
      <c r="R1240" s="37"/>
      <c r="T1240" s="37"/>
      <c r="V1240" s="37"/>
      <c r="X1240" s="37"/>
      <c r="Z1240" s="37"/>
      <c r="AB1240" s="37"/>
      <c r="AD1240" s="37"/>
      <c r="AF1240" s="37"/>
      <c r="AH1240" s="37">
        <v>3370918</v>
      </c>
      <c r="AI1240" s="12">
        <v>0.19</v>
      </c>
      <c r="AN1240" s="37"/>
      <c r="AP1240" s="37"/>
      <c r="AR1240" s="37"/>
      <c r="AT1240" s="37"/>
      <c r="AV1240" s="37"/>
      <c r="AX1240" s="37"/>
      <c r="BB1240" s="12">
        <v>0</v>
      </c>
      <c r="BQ1240" s="12">
        <v>0.01</v>
      </c>
      <c r="CC1240" s="12">
        <v>0</v>
      </c>
      <c r="CG1240" s="12" t="s">
        <v>991</v>
      </c>
      <c r="CH1240" s="12">
        <v>22.899000000000001</v>
      </c>
      <c r="CI1240" s="12" t="s">
        <v>941</v>
      </c>
      <c r="CJ1240" s="12" t="s">
        <v>941</v>
      </c>
      <c r="CK1240" s="12" t="s">
        <v>932</v>
      </c>
      <c r="CL1240" s="37">
        <v>1791876862</v>
      </c>
      <c r="CN1240" s="12" t="s">
        <v>1534</v>
      </c>
      <c r="CS1240" s="12"/>
      <c r="CT1240" s="36" t="str">
        <f t="shared" si="19"/>
        <v>1bn - 50bn</v>
      </c>
      <c r="CU1240" s="36" t="str">
        <f>VLOOKUP(CK1240,Mapping!B:C,2,FALSE)</f>
        <v>US/CA</v>
      </c>
    </row>
    <row r="1241" spans="1:99" ht="16" customHeight="1" x14ac:dyDescent="0.35">
      <c r="A1241" s="12" t="s">
        <v>2387</v>
      </c>
      <c r="B1241" s="12" t="s">
        <v>933</v>
      </c>
      <c r="E1241" s="37">
        <v>116338652</v>
      </c>
      <c r="G1241" s="37" t="s">
        <v>1505</v>
      </c>
      <c r="I1241" s="37"/>
      <c r="K1241" s="37">
        <v>2038337</v>
      </c>
      <c r="L1241" s="12">
        <v>0.01</v>
      </c>
      <c r="M1241" s="37">
        <v>52480294</v>
      </c>
      <c r="N1241" s="12">
        <v>0.15</v>
      </c>
      <c r="O1241" s="37"/>
      <c r="Q1241" s="12">
        <v>33245</v>
      </c>
      <c r="R1241" s="37">
        <v>34934</v>
      </c>
      <c r="S1241" s="12">
        <v>0</v>
      </c>
      <c r="T1241" s="37">
        <v>311977</v>
      </c>
      <c r="U1241" s="12">
        <v>0</v>
      </c>
      <c r="V1241" s="37"/>
      <c r="X1241" s="37">
        <v>605825</v>
      </c>
      <c r="Y1241" s="12">
        <v>0</v>
      </c>
      <c r="Z1241" s="37">
        <v>5511966</v>
      </c>
      <c r="AA1241" s="12">
        <v>0.02</v>
      </c>
      <c r="AB1241" s="37">
        <v>170599</v>
      </c>
      <c r="AC1241" s="12">
        <v>0</v>
      </c>
      <c r="AD1241" s="37">
        <v>4352399</v>
      </c>
      <c r="AE1241" s="12">
        <v>0.01</v>
      </c>
      <c r="AF1241" s="37"/>
      <c r="AH1241" s="37">
        <v>4198179</v>
      </c>
      <c r="AI1241" s="12">
        <v>0.01</v>
      </c>
      <c r="AJ1241" s="12">
        <v>11809</v>
      </c>
      <c r="AN1241" s="37">
        <v>40381179</v>
      </c>
      <c r="AO1241" s="12">
        <v>0.12</v>
      </c>
      <c r="AP1241" s="37">
        <v>6252963</v>
      </c>
      <c r="AQ1241" s="12">
        <v>0.02</v>
      </c>
      <c r="AR1241" s="37"/>
      <c r="AT1241" s="37">
        <v>0</v>
      </c>
      <c r="AU1241" s="12">
        <v>0</v>
      </c>
      <c r="AV1241" s="37"/>
      <c r="AX1241" s="37"/>
      <c r="AZ1241" s="12">
        <v>3300</v>
      </c>
      <c r="BA1241" s="12">
        <v>5929</v>
      </c>
      <c r="BB1241" s="12">
        <v>418303</v>
      </c>
      <c r="BC1241" s="12">
        <v>186404</v>
      </c>
      <c r="BD1241" s="12">
        <v>0</v>
      </c>
      <c r="BG1241" s="12">
        <v>33000</v>
      </c>
      <c r="BH1241" s="12">
        <v>27082</v>
      </c>
      <c r="BI1241" s="12">
        <v>239775</v>
      </c>
      <c r="BJ1241" s="12">
        <v>39063</v>
      </c>
      <c r="BK1241" s="12">
        <v>2787</v>
      </c>
      <c r="BQ1241" s="12">
        <v>0.01</v>
      </c>
      <c r="BR1241" s="12">
        <v>0</v>
      </c>
      <c r="BS1241" s="12">
        <v>0</v>
      </c>
      <c r="BV1241" s="12">
        <v>0.02</v>
      </c>
      <c r="BX1241" s="12">
        <v>0</v>
      </c>
      <c r="BY1241" s="12">
        <v>0.03</v>
      </c>
      <c r="BZ1241" s="12">
        <v>0</v>
      </c>
      <c r="CB1241" s="12">
        <v>0.01</v>
      </c>
      <c r="CC1241" s="12">
        <v>0.02</v>
      </c>
      <c r="CD1241" s="12">
        <v>0.01</v>
      </c>
      <c r="CE1241" s="12">
        <v>0</v>
      </c>
      <c r="CF1241" s="12">
        <v>0</v>
      </c>
      <c r="CG1241" s="12" t="s">
        <v>959</v>
      </c>
      <c r="CH1241" s="12">
        <v>39.588000000000001</v>
      </c>
      <c r="CI1241" s="12" t="s">
        <v>1150</v>
      </c>
      <c r="CJ1241" s="12"/>
      <c r="CK1241" s="12" t="s">
        <v>1151</v>
      </c>
      <c r="CL1241" s="37">
        <v>34235714840</v>
      </c>
      <c r="CN1241" s="12" t="s">
        <v>1506</v>
      </c>
      <c r="CS1241" s="12"/>
      <c r="CT1241" s="36" t="str">
        <f t="shared" si="19"/>
        <v>1bn - 50bn</v>
      </c>
      <c r="CU1241" s="36" t="str">
        <f>VLOOKUP(CK1241,Mapping!B:C,2,FALSE)</f>
        <v>EU</v>
      </c>
    </row>
    <row r="1242" spans="1:99" ht="16" customHeight="1" x14ac:dyDescent="0.35">
      <c r="A1242" s="12" t="s">
        <v>2388</v>
      </c>
      <c r="B1242" s="12" t="s">
        <v>933</v>
      </c>
      <c r="E1242" s="37">
        <v>1409387</v>
      </c>
      <c r="G1242" s="37" t="s">
        <v>1505</v>
      </c>
      <c r="I1242" s="37"/>
      <c r="K1242" s="37"/>
      <c r="M1242" s="37"/>
      <c r="O1242" s="37"/>
      <c r="Q1242" s="12">
        <v>4100</v>
      </c>
      <c r="R1242" s="37"/>
      <c r="T1242" s="37"/>
      <c r="V1242" s="37"/>
      <c r="X1242" s="37"/>
      <c r="Z1242" s="37"/>
      <c r="AB1242" s="37"/>
      <c r="AD1242" s="37"/>
      <c r="AF1242" s="37"/>
      <c r="AH1242" s="37">
        <v>517748</v>
      </c>
      <c r="AI1242" s="12">
        <v>0.02</v>
      </c>
      <c r="AN1242" s="37">
        <v>568393</v>
      </c>
      <c r="AO1242" s="12">
        <v>0.02</v>
      </c>
      <c r="AP1242" s="37">
        <v>323246</v>
      </c>
      <c r="AQ1242" s="12">
        <v>0.01</v>
      </c>
      <c r="AR1242" s="37"/>
      <c r="AT1242" s="37"/>
      <c r="AV1242" s="37"/>
      <c r="AX1242" s="37"/>
      <c r="BH1242" s="12">
        <v>1400</v>
      </c>
      <c r="BI1242" s="12">
        <v>3375</v>
      </c>
      <c r="BQ1242" s="12">
        <v>0</v>
      </c>
      <c r="BV1242" s="12">
        <v>0</v>
      </c>
      <c r="BY1242" s="12">
        <v>0</v>
      </c>
      <c r="CG1242" s="12" t="s">
        <v>934</v>
      </c>
      <c r="CH1242" s="12">
        <v>14.298999999999999</v>
      </c>
      <c r="CI1242" s="12" t="s">
        <v>1023</v>
      </c>
      <c r="CJ1242" s="12"/>
      <c r="CK1242" s="12" t="s">
        <v>979</v>
      </c>
      <c r="CL1242" s="37">
        <v>2467238191</v>
      </c>
      <c r="CN1242" s="12" t="s">
        <v>1506</v>
      </c>
      <c r="CS1242" s="12"/>
      <c r="CT1242" s="36" t="str">
        <f t="shared" si="19"/>
        <v>1bn - 50bn</v>
      </c>
      <c r="CU1242" s="36" t="str">
        <f>VLOOKUP(CK1242,Mapping!B:C,2,FALSE)</f>
        <v>EU</v>
      </c>
    </row>
    <row r="1243" spans="1:99" ht="16" customHeight="1" x14ac:dyDescent="0.35">
      <c r="A1243" s="12" t="s">
        <v>2389</v>
      </c>
      <c r="B1243" s="12" t="s">
        <v>925</v>
      </c>
      <c r="E1243" s="37">
        <v>0</v>
      </c>
      <c r="G1243" s="37" t="s">
        <v>1505</v>
      </c>
      <c r="I1243" s="37"/>
      <c r="K1243" s="37"/>
      <c r="M1243" s="37">
        <v>0</v>
      </c>
      <c r="N1243" s="12">
        <v>0</v>
      </c>
      <c r="O1243" s="37"/>
      <c r="R1243" s="37"/>
      <c r="T1243" s="37"/>
      <c r="V1243" s="37"/>
      <c r="X1243" s="37"/>
      <c r="Z1243" s="37"/>
      <c r="AB1243" s="37"/>
      <c r="AD1243" s="37"/>
      <c r="AF1243" s="37"/>
      <c r="AH1243" s="37"/>
      <c r="AN1243" s="37"/>
      <c r="AP1243" s="37"/>
      <c r="AR1243" s="37"/>
      <c r="AT1243" s="37"/>
      <c r="AV1243" s="37"/>
      <c r="AX1243" s="37"/>
      <c r="BB1243" s="12">
        <v>0</v>
      </c>
      <c r="CC1243" s="12">
        <v>0</v>
      </c>
      <c r="CG1243" s="12" t="s">
        <v>934</v>
      </c>
      <c r="CH1243" s="12">
        <v>90.307000000000002</v>
      </c>
      <c r="CI1243" s="12" t="s">
        <v>2390</v>
      </c>
      <c r="CJ1243" s="12" t="s">
        <v>1248</v>
      </c>
      <c r="CK1243" s="12" t="s">
        <v>932</v>
      </c>
      <c r="CL1243" s="37">
        <v>489944346</v>
      </c>
      <c r="CN1243" s="12" t="s">
        <v>1509</v>
      </c>
      <c r="CS1243" s="12"/>
      <c r="CT1243" s="36" t="str">
        <f t="shared" si="19"/>
        <v>500mn</v>
      </c>
      <c r="CU1243" s="36" t="str">
        <f>VLOOKUP(CK1243,Mapping!B:C,2,FALSE)</f>
        <v>US/CA</v>
      </c>
    </row>
    <row r="1244" spans="1:99" ht="16" customHeight="1" x14ac:dyDescent="0.35">
      <c r="A1244" s="12" t="s">
        <v>339</v>
      </c>
      <c r="B1244" s="12" t="s">
        <v>933</v>
      </c>
      <c r="E1244" s="37">
        <v>74312067</v>
      </c>
      <c r="F1244" s="12">
        <v>60000</v>
      </c>
      <c r="G1244" s="37" t="s">
        <v>1505</v>
      </c>
      <c r="I1244" s="37">
        <v>2915848</v>
      </c>
      <c r="J1244" s="12">
        <v>0.03</v>
      </c>
      <c r="K1244" s="37">
        <v>23187626</v>
      </c>
      <c r="L1244" s="12">
        <v>0.24</v>
      </c>
      <c r="M1244" s="37">
        <v>1187604</v>
      </c>
      <c r="N1244" s="12">
        <v>0.01</v>
      </c>
      <c r="O1244" s="37">
        <v>15968823</v>
      </c>
      <c r="P1244" s="12">
        <v>0.17</v>
      </c>
      <c r="Q1244" s="12">
        <v>2531</v>
      </c>
      <c r="R1244" s="37">
        <v>7486863</v>
      </c>
      <c r="S1244" s="12">
        <v>0.08</v>
      </c>
      <c r="T1244" s="37">
        <v>492312</v>
      </c>
      <c r="U1244" s="12">
        <v>0.01</v>
      </c>
      <c r="V1244" s="37">
        <v>3851362</v>
      </c>
      <c r="W1244" s="12">
        <v>0.04</v>
      </c>
      <c r="X1244" s="37">
        <v>619620</v>
      </c>
      <c r="Y1244" s="12">
        <v>0.01</v>
      </c>
      <c r="Z1244" s="37">
        <v>1081730</v>
      </c>
      <c r="AA1244" s="12">
        <v>0.01</v>
      </c>
      <c r="AB1244" s="37">
        <v>4136918</v>
      </c>
      <c r="AC1244" s="12">
        <v>0.04</v>
      </c>
      <c r="AD1244" s="37">
        <v>193871</v>
      </c>
      <c r="AE1244" s="12">
        <v>0</v>
      </c>
      <c r="AF1244" s="37">
        <v>7432642</v>
      </c>
      <c r="AG1244" s="12">
        <v>0.08</v>
      </c>
      <c r="AH1244" s="37">
        <v>319615</v>
      </c>
      <c r="AI1244" s="12">
        <v>0</v>
      </c>
      <c r="AJ1244" s="12">
        <v>286361</v>
      </c>
      <c r="AK1244" s="12">
        <v>177000</v>
      </c>
      <c r="AL1244" s="12">
        <v>1051500</v>
      </c>
      <c r="AM1244" s="12">
        <v>550000</v>
      </c>
      <c r="AN1244" s="37">
        <v>2783022</v>
      </c>
      <c r="AO1244" s="12">
        <v>0.03</v>
      </c>
      <c r="AP1244" s="37">
        <v>438691</v>
      </c>
      <c r="AQ1244" s="12">
        <v>0</v>
      </c>
      <c r="AR1244" s="37">
        <v>952088</v>
      </c>
      <c r="AS1244" s="12">
        <v>0.01</v>
      </c>
      <c r="AT1244" s="37"/>
      <c r="AV1244" s="37"/>
      <c r="AX1244" s="37">
        <v>1263432</v>
      </c>
      <c r="AY1244" s="12">
        <v>0.01</v>
      </c>
      <c r="AZ1244" s="12">
        <v>707240</v>
      </c>
      <c r="BA1244" s="12">
        <v>6064</v>
      </c>
      <c r="BB1244" s="12">
        <v>9466</v>
      </c>
      <c r="BC1244" s="12">
        <v>36582</v>
      </c>
      <c r="BE1244" s="12">
        <v>25532</v>
      </c>
      <c r="BF1244" s="12">
        <v>551000</v>
      </c>
      <c r="BG1244" s="12">
        <v>375400</v>
      </c>
      <c r="BH1244" s="12">
        <v>1900</v>
      </c>
      <c r="BI1244" s="12">
        <v>16525</v>
      </c>
      <c r="BJ1244" s="12">
        <v>1740</v>
      </c>
      <c r="BK1244" s="12">
        <v>4398</v>
      </c>
      <c r="BM1244" s="12">
        <v>0.03</v>
      </c>
      <c r="BO1244" s="12">
        <v>0.01</v>
      </c>
      <c r="BP1244" s="12">
        <v>0.02</v>
      </c>
      <c r="BQ1244" s="12">
        <v>0</v>
      </c>
      <c r="BR1244" s="12">
        <v>0.01</v>
      </c>
      <c r="BS1244" s="12">
        <v>0</v>
      </c>
      <c r="BT1244" s="12">
        <v>0.01</v>
      </c>
      <c r="BU1244" s="12">
        <v>0.01</v>
      </c>
      <c r="BV1244" s="12">
        <v>0</v>
      </c>
      <c r="BW1244" s="12">
        <v>0.02</v>
      </c>
      <c r="BX1244" s="12">
        <v>0.01</v>
      </c>
      <c r="BY1244" s="12">
        <v>0</v>
      </c>
      <c r="BZ1244" s="12">
        <v>0</v>
      </c>
      <c r="CB1244" s="12">
        <v>0</v>
      </c>
      <c r="CC1244" s="12">
        <v>0</v>
      </c>
      <c r="CD1244" s="12">
        <v>0</v>
      </c>
      <c r="CE1244" s="12">
        <v>0</v>
      </c>
      <c r="CG1244" s="12" t="s">
        <v>929</v>
      </c>
      <c r="CH1244" s="12">
        <v>25.68</v>
      </c>
      <c r="CI1244" s="12" t="s">
        <v>1107</v>
      </c>
      <c r="CJ1244" s="12"/>
      <c r="CK1244" s="12" t="s">
        <v>979</v>
      </c>
      <c r="CL1244" s="37">
        <v>9541815921</v>
      </c>
      <c r="CN1244" s="12" t="s">
        <v>1506</v>
      </c>
      <c r="CS1244" s="12"/>
      <c r="CT1244" s="36" t="str">
        <f t="shared" si="19"/>
        <v>1bn - 50bn</v>
      </c>
      <c r="CU1244" s="36" t="str">
        <f>VLOOKUP(CK1244,Mapping!B:C,2,FALSE)</f>
        <v>EU</v>
      </c>
    </row>
    <row r="1245" spans="1:99" ht="16" customHeight="1" x14ac:dyDescent="0.35">
      <c r="A1245" s="12" t="s">
        <v>2391</v>
      </c>
      <c r="B1245" s="12" t="s">
        <v>925</v>
      </c>
      <c r="E1245" s="37">
        <v>7443846</v>
      </c>
      <c r="G1245" s="37" t="s">
        <v>1505</v>
      </c>
      <c r="I1245" s="37"/>
      <c r="K1245" s="37"/>
      <c r="M1245" s="37"/>
      <c r="O1245" s="37"/>
      <c r="R1245" s="37"/>
      <c r="T1245" s="37"/>
      <c r="V1245" s="37"/>
      <c r="X1245" s="37"/>
      <c r="Z1245" s="37"/>
      <c r="AB1245" s="37"/>
      <c r="AD1245" s="37"/>
      <c r="AF1245" s="37"/>
      <c r="AH1245" s="37"/>
      <c r="AN1245" s="37">
        <v>7443846</v>
      </c>
      <c r="AO1245" s="12">
        <v>0.26</v>
      </c>
      <c r="AP1245" s="37"/>
      <c r="AR1245" s="37"/>
      <c r="AT1245" s="37"/>
      <c r="AV1245" s="37"/>
      <c r="AX1245" s="37"/>
      <c r="BI1245" s="12">
        <v>44200</v>
      </c>
      <c r="BY1245" s="12">
        <v>0.01</v>
      </c>
      <c r="CG1245" s="12" t="s">
        <v>929</v>
      </c>
      <c r="CH1245" s="12">
        <v>24.117999999999999</v>
      </c>
      <c r="CI1245" s="12" t="s">
        <v>2392</v>
      </c>
      <c r="CJ1245" s="12" t="s">
        <v>2393</v>
      </c>
      <c r="CK1245" s="12" t="s">
        <v>985</v>
      </c>
      <c r="CL1245" s="37">
        <v>2910844490</v>
      </c>
      <c r="CN1245" s="12" t="s">
        <v>1509</v>
      </c>
      <c r="CS1245" s="12"/>
      <c r="CT1245" s="36" t="str">
        <f t="shared" si="19"/>
        <v>1bn - 50bn</v>
      </c>
      <c r="CU1245" s="36" t="str">
        <f>VLOOKUP(CK1245,Mapping!B:C,2,FALSE)</f>
        <v>US/CA</v>
      </c>
    </row>
    <row r="1246" spans="1:99" ht="16" customHeight="1" x14ac:dyDescent="0.35">
      <c r="A1246" s="12" t="s">
        <v>2394</v>
      </c>
      <c r="B1246" s="12" t="s">
        <v>925</v>
      </c>
      <c r="E1246" s="37">
        <v>1014104</v>
      </c>
      <c r="G1246" s="37" t="s">
        <v>1505</v>
      </c>
      <c r="I1246" s="37"/>
      <c r="K1246" s="37"/>
      <c r="M1246" s="37">
        <v>638215</v>
      </c>
      <c r="N1246" s="12">
        <v>0.14000000000000001</v>
      </c>
      <c r="O1246" s="37"/>
      <c r="R1246" s="37"/>
      <c r="T1246" s="37"/>
      <c r="V1246" s="37"/>
      <c r="X1246" s="37"/>
      <c r="Z1246" s="37"/>
      <c r="AB1246" s="37"/>
      <c r="AD1246" s="37"/>
      <c r="AF1246" s="37"/>
      <c r="AH1246" s="37"/>
      <c r="AN1246" s="37"/>
      <c r="AP1246" s="37">
        <v>375889</v>
      </c>
      <c r="AQ1246" s="12">
        <v>0.08</v>
      </c>
      <c r="AR1246" s="37"/>
      <c r="AT1246" s="37"/>
      <c r="AV1246" s="37"/>
      <c r="AX1246" s="37"/>
      <c r="BB1246" s="12">
        <v>5087</v>
      </c>
      <c r="BH1246" s="12">
        <v>1628</v>
      </c>
      <c r="BV1246" s="12">
        <v>0</v>
      </c>
      <c r="CC1246" s="12">
        <v>0</v>
      </c>
      <c r="CG1246" s="12" t="s">
        <v>934</v>
      </c>
      <c r="CH1246" s="12">
        <v>32.732999999999997</v>
      </c>
      <c r="CI1246" s="12" t="s">
        <v>1290</v>
      </c>
      <c r="CJ1246" s="12" t="s">
        <v>1114</v>
      </c>
      <c r="CK1246" s="12" t="s">
        <v>932</v>
      </c>
      <c r="CL1246" s="37">
        <v>442905721</v>
      </c>
      <c r="CN1246" s="12" t="s">
        <v>1509</v>
      </c>
      <c r="CS1246" s="12"/>
      <c r="CT1246" s="36" t="str">
        <f t="shared" si="19"/>
        <v>500mn</v>
      </c>
      <c r="CU1246" s="36" t="str">
        <f>VLOOKUP(CK1246,Mapping!B:C,2,FALSE)</f>
        <v>US/CA</v>
      </c>
    </row>
    <row r="1247" spans="1:99" ht="16" customHeight="1" x14ac:dyDescent="0.35">
      <c r="A1247" s="12" t="s">
        <v>2395</v>
      </c>
      <c r="B1247" s="12" t="s">
        <v>925</v>
      </c>
      <c r="E1247" s="37">
        <v>1170469</v>
      </c>
      <c r="G1247" s="37" t="s">
        <v>1505</v>
      </c>
      <c r="I1247" s="37"/>
      <c r="K1247" s="37"/>
      <c r="M1247" s="37"/>
      <c r="O1247" s="37"/>
      <c r="R1247" s="37"/>
      <c r="T1247" s="37"/>
      <c r="V1247" s="37"/>
      <c r="X1247" s="37"/>
      <c r="Z1247" s="37"/>
      <c r="AB1247" s="37"/>
      <c r="AD1247" s="37"/>
      <c r="AF1247" s="37"/>
      <c r="AH1247" s="37"/>
      <c r="AN1247" s="37">
        <v>1170469</v>
      </c>
      <c r="AO1247" s="12">
        <v>0.12</v>
      </c>
      <c r="AP1247" s="37"/>
      <c r="AR1247" s="37"/>
      <c r="AT1247" s="37"/>
      <c r="AV1247" s="37"/>
      <c r="AX1247" s="37"/>
      <c r="BI1247" s="12">
        <v>6950</v>
      </c>
      <c r="BY1247" s="12">
        <v>0</v>
      </c>
      <c r="CG1247" s="12" t="s">
        <v>991</v>
      </c>
      <c r="CH1247" s="12">
        <v>26.042000000000002</v>
      </c>
      <c r="CI1247" s="12" t="s">
        <v>1549</v>
      </c>
      <c r="CJ1247" s="12" t="s">
        <v>966</v>
      </c>
      <c r="CK1247" s="12" t="s">
        <v>932</v>
      </c>
      <c r="CL1247" s="37">
        <v>1002512062</v>
      </c>
      <c r="CN1247" s="12" t="s">
        <v>1509</v>
      </c>
      <c r="CS1247" s="12"/>
      <c r="CT1247" s="36" t="str">
        <f t="shared" si="19"/>
        <v>1bn - 50bn</v>
      </c>
      <c r="CU1247" s="36" t="str">
        <f>VLOOKUP(CK1247,Mapping!B:C,2,FALSE)</f>
        <v>US/CA</v>
      </c>
    </row>
    <row r="1248" spans="1:99" ht="16" customHeight="1" x14ac:dyDescent="0.35">
      <c r="A1248" s="12" t="s">
        <v>2396</v>
      </c>
      <c r="B1248" s="12" t="s">
        <v>925</v>
      </c>
      <c r="E1248" s="37">
        <v>16667</v>
      </c>
      <c r="G1248" s="37" t="s">
        <v>1505</v>
      </c>
      <c r="I1248" s="37"/>
      <c r="K1248" s="37"/>
      <c r="M1248" s="37"/>
      <c r="O1248" s="37"/>
      <c r="R1248" s="37"/>
      <c r="T1248" s="37"/>
      <c r="V1248" s="37"/>
      <c r="X1248" s="37"/>
      <c r="Z1248" s="37"/>
      <c r="AB1248" s="37"/>
      <c r="AD1248" s="37"/>
      <c r="AF1248" s="37"/>
      <c r="AH1248" s="37"/>
      <c r="AN1248" s="37"/>
      <c r="AP1248" s="37">
        <v>15931</v>
      </c>
      <c r="AQ1248" s="12">
        <v>0.01</v>
      </c>
      <c r="AR1248" s="37"/>
      <c r="AT1248" s="37">
        <v>736</v>
      </c>
      <c r="AU1248" s="12">
        <v>0</v>
      </c>
      <c r="AV1248" s="37"/>
      <c r="AX1248" s="37"/>
      <c r="BD1248" s="12">
        <v>69</v>
      </c>
      <c r="BH1248" s="12">
        <v>69</v>
      </c>
      <c r="BV1248" s="12">
        <v>0</v>
      </c>
      <c r="CF1248" s="12">
        <v>0</v>
      </c>
      <c r="CG1248" s="12" t="s">
        <v>934</v>
      </c>
      <c r="CH1248" s="12">
        <v>8.6199999999999992</v>
      </c>
      <c r="CI1248" s="12" t="s">
        <v>2397</v>
      </c>
      <c r="CJ1248" s="12" t="s">
        <v>1072</v>
      </c>
      <c r="CK1248" s="12" t="s">
        <v>932</v>
      </c>
      <c r="CL1248" s="37">
        <v>176213505</v>
      </c>
      <c r="CN1248" s="12" t="s">
        <v>1509</v>
      </c>
      <c r="CS1248" s="12"/>
      <c r="CT1248" s="36" t="str">
        <f t="shared" si="19"/>
        <v>500mn</v>
      </c>
      <c r="CU1248" s="36" t="str">
        <f>VLOOKUP(CK1248,Mapping!B:C,2,FALSE)</f>
        <v>US/CA</v>
      </c>
    </row>
    <row r="1249" spans="1:99" ht="16" customHeight="1" x14ac:dyDescent="0.35">
      <c r="A1249" s="12" t="s">
        <v>2398</v>
      </c>
      <c r="B1249" s="12" t="s">
        <v>925</v>
      </c>
      <c r="E1249" s="37">
        <v>19991575</v>
      </c>
      <c r="G1249" s="37" t="s">
        <v>1505</v>
      </c>
      <c r="I1249" s="37"/>
      <c r="K1249" s="37"/>
      <c r="M1249" s="37"/>
      <c r="O1249" s="37"/>
      <c r="R1249" s="37"/>
      <c r="T1249" s="37"/>
      <c r="V1249" s="37"/>
      <c r="X1249" s="37"/>
      <c r="Z1249" s="37"/>
      <c r="AB1249" s="37"/>
      <c r="AD1249" s="37">
        <v>55710</v>
      </c>
      <c r="AE1249" s="12">
        <v>0</v>
      </c>
      <c r="AF1249" s="37"/>
      <c r="AH1249" s="37"/>
      <c r="AN1249" s="37">
        <v>19935865</v>
      </c>
      <c r="AO1249" s="12">
        <v>0.83</v>
      </c>
      <c r="AP1249" s="37"/>
      <c r="AR1249" s="37"/>
      <c r="AT1249" s="37"/>
      <c r="AV1249" s="37"/>
      <c r="AX1249" s="37"/>
      <c r="BI1249" s="12">
        <v>118375</v>
      </c>
      <c r="BJ1249" s="12">
        <v>500</v>
      </c>
      <c r="BY1249" s="12">
        <v>0.02</v>
      </c>
      <c r="CB1249" s="12">
        <v>0</v>
      </c>
      <c r="CG1249" s="12" t="s">
        <v>934</v>
      </c>
      <c r="CH1249" s="12">
        <v>25.396000000000001</v>
      </c>
      <c r="CI1249" s="12" t="s">
        <v>2399</v>
      </c>
      <c r="CJ1249" s="12" t="s">
        <v>1015</v>
      </c>
      <c r="CK1249" s="12" t="s">
        <v>932</v>
      </c>
      <c r="CL1249" s="37">
        <v>2405481031</v>
      </c>
      <c r="CN1249" s="12" t="s">
        <v>1509</v>
      </c>
      <c r="CS1249" s="12"/>
      <c r="CT1249" s="36" t="str">
        <f t="shared" si="19"/>
        <v>1bn - 50bn</v>
      </c>
      <c r="CU1249" s="36" t="str">
        <f>VLOOKUP(CK1249,Mapping!B:C,2,FALSE)</f>
        <v>US/CA</v>
      </c>
    </row>
    <row r="1250" spans="1:99" ht="16" customHeight="1" x14ac:dyDescent="0.35">
      <c r="A1250" s="12" t="s">
        <v>2400</v>
      </c>
      <c r="B1250" s="12" t="s">
        <v>925</v>
      </c>
      <c r="E1250" s="37">
        <v>0</v>
      </c>
      <c r="G1250" s="37" t="s">
        <v>1505</v>
      </c>
      <c r="I1250" s="37"/>
      <c r="K1250" s="37"/>
      <c r="M1250" s="37">
        <v>0</v>
      </c>
      <c r="N1250" s="12">
        <v>0</v>
      </c>
      <c r="O1250" s="37"/>
      <c r="R1250" s="37"/>
      <c r="T1250" s="37"/>
      <c r="V1250" s="37"/>
      <c r="X1250" s="37"/>
      <c r="Z1250" s="37"/>
      <c r="AB1250" s="37"/>
      <c r="AD1250" s="37"/>
      <c r="AF1250" s="37"/>
      <c r="AH1250" s="37"/>
      <c r="AN1250" s="37"/>
      <c r="AP1250" s="37"/>
      <c r="AR1250" s="37"/>
      <c r="AT1250" s="37"/>
      <c r="AV1250" s="37"/>
      <c r="AX1250" s="37"/>
      <c r="BB1250" s="12">
        <v>0</v>
      </c>
      <c r="CC1250" s="12">
        <v>0</v>
      </c>
      <c r="CG1250" s="12" t="s">
        <v>976</v>
      </c>
      <c r="CH1250" s="12">
        <v>135.625</v>
      </c>
      <c r="CI1250" s="12" t="s">
        <v>941</v>
      </c>
      <c r="CJ1250" s="12" t="s">
        <v>941</v>
      </c>
      <c r="CK1250" s="12" t="s">
        <v>932</v>
      </c>
      <c r="CL1250" s="37">
        <v>177309822</v>
      </c>
      <c r="CN1250" s="12" t="s">
        <v>1513</v>
      </c>
      <c r="CS1250" s="12"/>
      <c r="CT1250" s="36" t="str">
        <f t="shared" si="19"/>
        <v>500mn</v>
      </c>
      <c r="CU1250" s="36" t="str">
        <f>VLOOKUP(CK1250,Mapping!B:C,2,FALSE)</f>
        <v>US/CA</v>
      </c>
    </row>
    <row r="1251" spans="1:99" ht="16" customHeight="1" x14ac:dyDescent="0.35">
      <c r="A1251" s="12" t="s">
        <v>2401</v>
      </c>
      <c r="B1251" s="12" t="s">
        <v>925</v>
      </c>
      <c r="E1251" s="37">
        <v>40804320</v>
      </c>
      <c r="G1251" s="37" t="s">
        <v>1505</v>
      </c>
      <c r="I1251" s="37"/>
      <c r="K1251" s="37"/>
      <c r="M1251" s="37">
        <v>2948435</v>
      </c>
      <c r="N1251" s="12">
        <v>0.02</v>
      </c>
      <c r="O1251" s="37"/>
      <c r="Q1251" s="12">
        <v>97416</v>
      </c>
      <c r="R1251" s="37"/>
      <c r="T1251" s="37">
        <v>0</v>
      </c>
      <c r="U1251" s="12">
        <v>0</v>
      </c>
      <c r="V1251" s="37"/>
      <c r="X1251" s="37"/>
      <c r="Z1251" s="37"/>
      <c r="AB1251" s="37"/>
      <c r="AD1251" s="37">
        <v>633757</v>
      </c>
      <c r="AE1251" s="12">
        <v>0</v>
      </c>
      <c r="AF1251" s="37"/>
      <c r="AH1251" s="37">
        <v>12301692</v>
      </c>
      <c r="AI1251" s="12">
        <v>0.06</v>
      </c>
      <c r="AN1251" s="37">
        <v>14395084</v>
      </c>
      <c r="AO1251" s="12">
        <v>7.0000000000000007E-2</v>
      </c>
      <c r="AP1251" s="37">
        <v>10525352</v>
      </c>
      <c r="AQ1251" s="12">
        <v>0.05</v>
      </c>
      <c r="AR1251" s="37">
        <v>0</v>
      </c>
      <c r="AS1251" s="12">
        <v>0</v>
      </c>
      <c r="AT1251" s="37">
        <v>0</v>
      </c>
      <c r="AU1251" s="12">
        <v>0</v>
      </c>
      <c r="AV1251" s="37"/>
      <c r="AX1251" s="37"/>
      <c r="BB1251" s="12">
        <v>23501</v>
      </c>
      <c r="BD1251" s="12">
        <v>0</v>
      </c>
      <c r="BE1251" s="12">
        <v>0</v>
      </c>
      <c r="BH1251" s="12">
        <v>45586</v>
      </c>
      <c r="BI1251" s="12">
        <v>85475</v>
      </c>
      <c r="BJ1251" s="12">
        <v>5688</v>
      </c>
      <c r="BK1251" s="12">
        <v>0</v>
      </c>
      <c r="BM1251" s="12">
        <v>0</v>
      </c>
      <c r="BQ1251" s="12">
        <v>0.02</v>
      </c>
      <c r="BV1251" s="12">
        <v>0.04</v>
      </c>
      <c r="BY1251" s="12">
        <v>0.01</v>
      </c>
      <c r="CB1251" s="12">
        <v>0</v>
      </c>
      <c r="CC1251" s="12">
        <v>0</v>
      </c>
      <c r="CE1251" s="12">
        <v>0</v>
      </c>
      <c r="CF1251" s="12">
        <v>0</v>
      </c>
      <c r="CG1251" s="12" t="s">
        <v>934</v>
      </c>
      <c r="CH1251" s="12">
        <v>32.682000000000002</v>
      </c>
      <c r="CI1251" s="12" t="s">
        <v>1277</v>
      </c>
      <c r="CJ1251" s="12" t="s">
        <v>931</v>
      </c>
      <c r="CK1251" s="12" t="s">
        <v>932</v>
      </c>
      <c r="CL1251" s="37">
        <v>19211849079</v>
      </c>
      <c r="CN1251" s="12" t="s">
        <v>1509</v>
      </c>
      <c r="CS1251" s="12"/>
      <c r="CT1251" s="36" t="str">
        <f t="shared" si="19"/>
        <v>1bn - 50bn</v>
      </c>
      <c r="CU1251" s="36" t="str">
        <f>VLOOKUP(CK1251,Mapping!B:C,2,FALSE)</f>
        <v>US/CA</v>
      </c>
    </row>
    <row r="1252" spans="1:99" ht="16" customHeight="1" x14ac:dyDescent="0.35">
      <c r="A1252" s="12" t="s">
        <v>2402</v>
      </c>
      <c r="B1252" s="12" t="s">
        <v>925</v>
      </c>
      <c r="E1252" s="37">
        <v>1735</v>
      </c>
      <c r="G1252" s="37" t="s">
        <v>1505</v>
      </c>
      <c r="I1252" s="37"/>
      <c r="K1252" s="37"/>
      <c r="M1252" s="37">
        <v>1380</v>
      </c>
      <c r="N1252" s="12">
        <v>0</v>
      </c>
      <c r="O1252" s="37"/>
      <c r="Q1252" s="12">
        <v>2</v>
      </c>
      <c r="R1252" s="37"/>
      <c r="T1252" s="37"/>
      <c r="V1252" s="37"/>
      <c r="X1252" s="37">
        <v>102</v>
      </c>
      <c r="Y1252" s="12">
        <v>0</v>
      </c>
      <c r="Z1252" s="37"/>
      <c r="AB1252" s="37"/>
      <c r="AD1252" s="37"/>
      <c r="AF1252" s="37"/>
      <c r="AH1252" s="37">
        <v>253</v>
      </c>
      <c r="AI1252" s="12">
        <v>0</v>
      </c>
      <c r="AN1252" s="37"/>
      <c r="AP1252" s="37"/>
      <c r="AR1252" s="37"/>
      <c r="AT1252" s="37"/>
      <c r="AV1252" s="37"/>
      <c r="AX1252" s="37"/>
      <c r="BA1252" s="12">
        <v>1</v>
      </c>
      <c r="BB1252" s="12">
        <v>11</v>
      </c>
      <c r="BQ1252" s="12">
        <v>0</v>
      </c>
      <c r="BZ1252" s="12">
        <v>0</v>
      </c>
      <c r="CC1252" s="12">
        <v>0</v>
      </c>
      <c r="CG1252" s="12" t="s">
        <v>934</v>
      </c>
      <c r="CH1252" s="12">
        <v>14.733000000000001</v>
      </c>
      <c r="CI1252" s="12" t="s">
        <v>1549</v>
      </c>
      <c r="CJ1252" s="12" t="s">
        <v>966</v>
      </c>
      <c r="CK1252" s="12" t="s">
        <v>932</v>
      </c>
      <c r="CL1252" s="37">
        <v>1470591734</v>
      </c>
      <c r="CN1252" s="12" t="s">
        <v>1509</v>
      </c>
      <c r="CS1252" s="12"/>
      <c r="CT1252" s="36" t="str">
        <f t="shared" si="19"/>
        <v>1bn - 50bn</v>
      </c>
      <c r="CU1252" s="36" t="str">
        <f>VLOOKUP(CK1252,Mapping!B:C,2,FALSE)</f>
        <v>US/CA</v>
      </c>
    </row>
    <row r="1253" spans="1:99" ht="16" customHeight="1" x14ac:dyDescent="0.35">
      <c r="A1253" s="12" t="s">
        <v>2403</v>
      </c>
      <c r="B1253" s="12" t="s">
        <v>925</v>
      </c>
      <c r="E1253" s="37">
        <v>322783</v>
      </c>
      <c r="G1253" s="37" t="s">
        <v>1505</v>
      </c>
      <c r="I1253" s="37"/>
      <c r="K1253" s="37"/>
      <c r="M1253" s="37">
        <v>58841</v>
      </c>
      <c r="N1253" s="12">
        <v>0.02</v>
      </c>
      <c r="O1253" s="37"/>
      <c r="Q1253" s="12">
        <v>0</v>
      </c>
      <c r="R1253" s="37"/>
      <c r="T1253" s="37">
        <v>200149</v>
      </c>
      <c r="U1253" s="12">
        <v>0.06</v>
      </c>
      <c r="V1253" s="37"/>
      <c r="X1253" s="37"/>
      <c r="Z1253" s="37"/>
      <c r="AB1253" s="37"/>
      <c r="AD1253" s="37"/>
      <c r="AF1253" s="37"/>
      <c r="AH1253" s="37">
        <v>0</v>
      </c>
      <c r="AI1253" s="12">
        <v>0</v>
      </c>
      <c r="AN1253" s="37">
        <v>58944</v>
      </c>
      <c r="AO1253" s="12">
        <v>0.02</v>
      </c>
      <c r="AP1253" s="37">
        <v>4849</v>
      </c>
      <c r="AQ1253" s="12">
        <v>0</v>
      </c>
      <c r="AR1253" s="37"/>
      <c r="AT1253" s="37"/>
      <c r="AV1253" s="37"/>
      <c r="AX1253" s="37"/>
      <c r="BB1253" s="12">
        <v>469</v>
      </c>
      <c r="BH1253" s="12">
        <v>21</v>
      </c>
      <c r="BI1253" s="12">
        <v>350</v>
      </c>
      <c r="BK1253" s="12">
        <v>1788</v>
      </c>
      <c r="BQ1253" s="12">
        <v>0</v>
      </c>
      <c r="BV1253" s="12">
        <v>0</v>
      </c>
      <c r="BY1253" s="12">
        <v>0</v>
      </c>
      <c r="CC1253" s="12">
        <v>0</v>
      </c>
      <c r="CE1253" s="12">
        <v>0</v>
      </c>
      <c r="CG1253" s="12" t="s">
        <v>934</v>
      </c>
      <c r="CH1253" s="12">
        <v>21.888999999999999</v>
      </c>
      <c r="CI1253" s="12" t="s">
        <v>992</v>
      </c>
      <c r="CJ1253" s="12" t="s">
        <v>993</v>
      </c>
      <c r="CK1253" s="12" t="s">
        <v>932</v>
      </c>
      <c r="CL1253" s="37">
        <v>313437994</v>
      </c>
      <c r="CN1253" s="12" t="s">
        <v>1509</v>
      </c>
      <c r="CS1253" s="12"/>
      <c r="CT1253" s="36" t="str">
        <f t="shared" si="19"/>
        <v>500mn</v>
      </c>
      <c r="CU1253" s="36" t="str">
        <f>VLOOKUP(CK1253,Mapping!B:C,2,FALSE)</f>
        <v>US/CA</v>
      </c>
    </row>
    <row r="1254" spans="1:99" ht="16" customHeight="1" x14ac:dyDescent="0.35">
      <c r="A1254" s="12" t="s">
        <v>2404</v>
      </c>
      <c r="B1254" s="12" t="s">
        <v>925</v>
      </c>
      <c r="E1254" s="37">
        <v>0</v>
      </c>
      <c r="G1254" s="37" t="s">
        <v>1505</v>
      </c>
      <c r="I1254" s="37"/>
      <c r="K1254" s="37"/>
      <c r="M1254" s="37">
        <v>0</v>
      </c>
      <c r="N1254" s="12">
        <v>0</v>
      </c>
      <c r="O1254" s="37"/>
      <c r="R1254" s="37"/>
      <c r="T1254" s="37"/>
      <c r="V1254" s="37"/>
      <c r="X1254" s="37"/>
      <c r="Z1254" s="37"/>
      <c r="AB1254" s="37"/>
      <c r="AD1254" s="37"/>
      <c r="AF1254" s="37"/>
      <c r="AH1254" s="37"/>
      <c r="AN1254" s="37"/>
      <c r="AP1254" s="37"/>
      <c r="AR1254" s="37"/>
      <c r="AT1254" s="37"/>
      <c r="AV1254" s="37"/>
      <c r="AX1254" s="37"/>
      <c r="BB1254" s="12">
        <v>0</v>
      </c>
      <c r="CC1254" s="12">
        <v>0</v>
      </c>
      <c r="CG1254" s="12" t="s">
        <v>940</v>
      </c>
      <c r="CH1254" s="12">
        <v>5.0949999999999998</v>
      </c>
      <c r="CI1254" s="12" t="s">
        <v>2405</v>
      </c>
      <c r="CJ1254" s="12" t="s">
        <v>968</v>
      </c>
      <c r="CK1254" s="12" t="s">
        <v>932</v>
      </c>
      <c r="CL1254" s="37">
        <v>224866814</v>
      </c>
      <c r="CN1254" s="12" t="s">
        <v>1509</v>
      </c>
      <c r="CS1254" s="12"/>
      <c r="CT1254" s="36" t="str">
        <f t="shared" si="19"/>
        <v>500mn</v>
      </c>
      <c r="CU1254" s="36" t="str">
        <f>VLOOKUP(CK1254,Mapping!B:C,2,FALSE)</f>
        <v>US/CA</v>
      </c>
    </row>
    <row r="1255" spans="1:99" ht="16" customHeight="1" x14ac:dyDescent="0.35">
      <c r="A1255" s="12" t="s">
        <v>2406</v>
      </c>
      <c r="B1255" s="12" t="s">
        <v>925</v>
      </c>
      <c r="E1255" s="37">
        <v>227357</v>
      </c>
      <c r="G1255" s="37" t="s">
        <v>1505</v>
      </c>
      <c r="I1255" s="37"/>
      <c r="K1255" s="37"/>
      <c r="M1255" s="37"/>
      <c r="O1255" s="37"/>
      <c r="R1255" s="37"/>
      <c r="T1255" s="37"/>
      <c r="V1255" s="37"/>
      <c r="X1255" s="37"/>
      <c r="Z1255" s="37"/>
      <c r="AB1255" s="37"/>
      <c r="AD1255" s="37"/>
      <c r="AF1255" s="37"/>
      <c r="AH1255" s="37"/>
      <c r="AN1255" s="37">
        <v>227357</v>
      </c>
      <c r="AO1255" s="12">
        <v>0.02</v>
      </c>
      <c r="AP1255" s="37"/>
      <c r="AR1255" s="37"/>
      <c r="AT1255" s="37"/>
      <c r="AV1255" s="37"/>
      <c r="AX1255" s="37"/>
      <c r="BI1255" s="12">
        <v>1350</v>
      </c>
      <c r="BY1255" s="12">
        <v>0</v>
      </c>
      <c r="CG1255" s="12" t="s">
        <v>940</v>
      </c>
      <c r="CH1255" s="12">
        <v>32.177999999999997</v>
      </c>
      <c r="CI1255" s="12" t="s">
        <v>2131</v>
      </c>
      <c r="CJ1255" s="12" t="s">
        <v>968</v>
      </c>
      <c r="CK1255" s="12" t="s">
        <v>932</v>
      </c>
      <c r="CL1255" s="37">
        <v>1455086776</v>
      </c>
      <c r="CN1255" s="12" t="s">
        <v>1509</v>
      </c>
      <c r="CS1255" s="12"/>
      <c r="CT1255" s="36" t="str">
        <f t="shared" si="19"/>
        <v>1bn - 50bn</v>
      </c>
      <c r="CU1255" s="36" t="str">
        <f>VLOOKUP(CK1255,Mapping!B:C,2,FALSE)</f>
        <v>US/CA</v>
      </c>
    </row>
    <row r="1256" spans="1:99" ht="16" customHeight="1" x14ac:dyDescent="0.35">
      <c r="A1256" s="12" t="s">
        <v>231</v>
      </c>
      <c r="B1256" s="12" t="s">
        <v>925</v>
      </c>
      <c r="E1256" s="37">
        <v>288375340</v>
      </c>
      <c r="F1256" s="12">
        <v>183100</v>
      </c>
      <c r="G1256" s="37" t="s">
        <v>1505</v>
      </c>
      <c r="I1256" s="37">
        <v>13035797</v>
      </c>
      <c r="J1256" s="12">
        <v>0.41</v>
      </c>
      <c r="K1256" s="37">
        <v>128714815</v>
      </c>
      <c r="L1256" s="12">
        <v>4.0599999999999996</v>
      </c>
      <c r="M1256" s="37"/>
      <c r="O1256" s="37">
        <v>102346132</v>
      </c>
      <c r="P1256" s="12">
        <v>3.23</v>
      </c>
      <c r="R1256" s="37">
        <v>20524195</v>
      </c>
      <c r="S1256" s="12">
        <v>0.65</v>
      </c>
      <c r="T1256" s="37"/>
      <c r="V1256" s="37">
        <v>17217200</v>
      </c>
      <c r="W1256" s="12">
        <v>0.54</v>
      </c>
      <c r="X1256" s="37">
        <v>1785779</v>
      </c>
      <c r="Y1256" s="12">
        <v>0.06</v>
      </c>
      <c r="Z1256" s="37"/>
      <c r="AB1256" s="37"/>
      <c r="AD1256" s="37"/>
      <c r="AF1256" s="37">
        <v>3624871</v>
      </c>
      <c r="AG1256" s="12">
        <v>0.11</v>
      </c>
      <c r="AH1256" s="37"/>
      <c r="AK1256" s="12">
        <v>624300</v>
      </c>
      <c r="AL1256" s="12">
        <v>5577040</v>
      </c>
      <c r="AM1256" s="12">
        <v>166000</v>
      </c>
      <c r="AN1256" s="37">
        <v>385584</v>
      </c>
      <c r="AO1256" s="12">
        <v>0.01</v>
      </c>
      <c r="AP1256" s="37"/>
      <c r="AR1256" s="37">
        <v>326897</v>
      </c>
      <c r="AS1256" s="12">
        <v>0.01</v>
      </c>
      <c r="AT1256" s="37"/>
      <c r="AV1256" s="37"/>
      <c r="AX1256" s="37">
        <v>414070</v>
      </c>
      <c r="AY1256" s="12">
        <v>0.01</v>
      </c>
      <c r="AZ1256" s="12">
        <v>1546060</v>
      </c>
      <c r="BA1256" s="12">
        <v>15749</v>
      </c>
      <c r="BE1256" s="12">
        <v>3335</v>
      </c>
      <c r="BF1256" s="12">
        <v>214500</v>
      </c>
      <c r="BG1256" s="12">
        <v>1672100</v>
      </c>
      <c r="BI1256" s="12">
        <v>1800</v>
      </c>
      <c r="BM1256" s="12">
        <v>0</v>
      </c>
      <c r="BO1256" s="12">
        <v>0.03</v>
      </c>
      <c r="BP1256" s="12">
        <v>0.01</v>
      </c>
      <c r="BS1256" s="12">
        <v>0.02</v>
      </c>
      <c r="BT1256" s="12">
        <v>0.02</v>
      </c>
      <c r="BU1256" s="12">
        <v>0.03</v>
      </c>
      <c r="BW1256" s="12">
        <v>0.01</v>
      </c>
      <c r="BX1256" s="12">
        <v>0.03</v>
      </c>
      <c r="BY1256" s="12">
        <v>0</v>
      </c>
      <c r="BZ1256" s="12">
        <v>0</v>
      </c>
      <c r="CG1256" s="12" t="s">
        <v>940</v>
      </c>
      <c r="CH1256" s="12">
        <v>67.302999999999997</v>
      </c>
      <c r="CI1256" s="12" t="s">
        <v>950</v>
      </c>
      <c r="CJ1256" s="12"/>
      <c r="CK1256" s="12" t="s">
        <v>951</v>
      </c>
      <c r="CL1256" s="37">
        <v>3230365658</v>
      </c>
      <c r="CN1256" s="12" t="s">
        <v>1506</v>
      </c>
      <c r="CS1256" s="12"/>
      <c r="CT1256" s="36" t="str">
        <f t="shared" si="19"/>
        <v>1bn - 50bn</v>
      </c>
      <c r="CU1256" s="36" t="str">
        <f>VLOOKUP(CK1256,Mapping!B:C,2,FALSE)</f>
        <v>HK</v>
      </c>
    </row>
    <row r="1257" spans="1:99" ht="16" customHeight="1" x14ac:dyDescent="0.35">
      <c r="A1257" s="12" t="s">
        <v>2407</v>
      </c>
      <c r="B1257" s="12" t="s">
        <v>925</v>
      </c>
      <c r="E1257" s="37">
        <v>416822</v>
      </c>
      <c r="G1257" s="37" t="s">
        <v>1505</v>
      </c>
      <c r="I1257" s="37"/>
      <c r="K1257" s="37"/>
      <c r="M1257" s="37"/>
      <c r="O1257" s="37"/>
      <c r="R1257" s="37"/>
      <c r="T1257" s="37"/>
      <c r="V1257" s="37"/>
      <c r="X1257" s="37"/>
      <c r="Z1257" s="37"/>
      <c r="AB1257" s="37"/>
      <c r="AD1257" s="37"/>
      <c r="AF1257" s="37"/>
      <c r="AH1257" s="37"/>
      <c r="AN1257" s="37">
        <v>416822</v>
      </c>
      <c r="AO1257" s="12">
        <v>7.0000000000000007E-2</v>
      </c>
      <c r="AP1257" s="37"/>
      <c r="AR1257" s="37"/>
      <c r="AT1257" s="37"/>
      <c r="AV1257" s="37"/>
      <c r="AX1257" s="37"/>
      <c r="BI1257" s="12">
        <v>2475</v>
      </c>
      <c r="BY1257" s="12">
        <v>0</v>
      </c>
      <c r="CG1257" s="12" t="s">
        <v>940</v>
      </c>
      <c r="CH1257" s="12">
        <v>105.414</v>
      </c>
      <c r="CI1257" s="12" t="s">
        <v>2408</v>
      </c>
      <c r="CJ1257" s="12" t="s">
        <v>968</v>
      </c>
      <c r="CK1257" s="12" t="s">
        <v>932</v>
      </c>
      <c r="CL1257" s="37">
        <v>590618181</v>
      </c>
      <c r="CN1257" s="12" t="s">
        <v>1509</v>
      </c>
      <c r="CS1257" s="12"/>
      <c r="CT1257" s="36" t="str">
        <f t="shared" si="19"/>
        <v>500mn - 1bn</v>
      </c>
      <c r="CU1257" s="36" t="str">
        <f>VLOOKUP(CK1257,Mapping!B:C,2,FALSE)</f>
        <v>US/CA</v>
      </c>
    </row>
    <row r="1258" spans="1:99" ht="16" customHeight="1" x14ac:dyDescent="0.35">
      <c r="A1258" s="12" t="s">
        <v>2409</v>
      </c>
      <c r="B1258" s="12" t="s">
        <v>925</v>
      </c>
      <c r="E1258" s="37">
        <v>266678</v>
      </c>
      <c r="G1258" s="37" t="s">
        <v>1505</v>
      </c>
      <c r="I1258" s="37"/>
      <c r="K1258" s="37"/>
      <c r="M1258" s="37"/>
      <c r="O1258" s="37"/>
      <c r="R1258" s="37"/>
      <c r="T1258" s="37"/>
      <c r="V1258" s="37"/>
      <c r="X1258" s="37"/>
      <c r="Z1258" s="37"/>
      <c r="AB1258" s="37"/>
      <c r="AD1258" s="37"/>
      <c r="AF1258" s="37"/>
      <c r="AH1258" s="37"/>
      <c r="AN1258" s="37"/>
      <c r="AP1258" s="37">
        <v>266678</v>
      </c>
      <c r="AQ1258" s="12">
        <v>0.06</v>
      </c>
      <c r="AR1258" s="37"/>
      <c r="AT1258" s="37"/>
      <c r="AV1258" s="37"/>
      <c r="AX1258" s="37"/>
      <c r="BH1258" s="12">
        <v>1155</v>
      </c>
      <c r="BV1258" s="12">
        <v>0</v>
      </c>
      <c r="CG1258" s="12" t="s">
        <v>991</v>
      </c>
      <c r="CH1258" s="12">
        <v>41.776000000000003</v>
      </c>
      <c r="CI1258" s="12" t="s">
        <v>965</v>
      </c>
      <c r="CJ1258" s="12" t="s">
        <v>966</v>
      </c>
      <c r="CK1258" s="12" t="s">
        <v>932</v>
      </c>
      <c r="CL1258" s="37">
        <v>437013565</v>
      </c>
      <c r="CN1258" s="12" t="s">
        <v>1509</v>
      </c>
      <c r="CS1258" s="12"/>
      <c r="CT1258" s="36" t="str">
        <f t="shared" si="19"/>
        <v>500mn</v>
      </c>
      <c r="CU1258" s="36" t="str">
        <f>VLOOKUP(CK1258,Mapping!B:C,2,FALSE)</f>
        <v>US/CA</v>
      </c>
    </row>
    <row r="1259" spans="1:99" ht="16" customHeight="1" x14ac:dyDescent="0.35">
      <c r="A1259" s="12" t="s">
        <v>2410</v>
      </c>
      <c r="B1259" s="12" t="s">
        <v>925</v>
      </c>
      <c r="E1259" s="37">
        <v>662000</v>
      </c>
      <c r="G1259" s="37" t="s">
        <v>1505</v>
      </c>
      <c r="I1259" s="37"/>
      <c r="K1259" s="37"/>
      <c r="M1259" s="37"/>
      <c r="O1259" s="37"/>
      <c r="Q1259" s="12">
        <v>2475</v>
      </c>
      <c r="R1259" s="37"/>
      <c r="T1259" s="37"/>
      <c r="V1259" s="37"/>
      <c r="X1259" s="37"/>
      <c r="Z1259" s="37"/>
      <c r="AB1259" s="37"/>
      <c r="AD1259" s="37"/>
      <c r="AF1259" s="37"/>
      <c r="AH1259" s="37">
        <v>312543</v>
      </c>
      <c r="AI1259" s="12">
        <v>0.01</v>
      </c>
      <c r="AN1259" s="37">
        <v>349457</v>
      </c>
      <c r="AO1259" s="12">
        <v>0.01</v>
      </c>
      <c r="AP1259" s="37"/>
      <c r="AR1259" s="37"/>
      <c r="AT1259" s="37"/>
      <c r="AV1259" s="37"/>
      <c r="AX1259" s="37"/>
      <c r="BI1259" s="12">
        <v>2075</v>
      </c>
      <c r="BQ1259" s="12">
        <v>0</v>
      </c>
      <c r="BY1259" s="12">
        <v>0</v>
      </c>
      <c r="CG1259" s="12" t="s">
        <v>929</v>
      </c>
      <c r="CH1259" s="12">
        <v>11.433</v>
      </c>
      <c r="CI1259" s="12" t="s">
        <v>2107</v>
      </c>
      <c r="CJ1259" s="12" t="s">
        <v>1698</v>
      </c>
      <c r="CK1259" s="12" t="s">
        <v>932</v>
      </c>
      <c r="CL1259" s="37">
        <v>3399118680</v>
      </c>
      <c r="CN1259" s="12" t="s">
        <v>1506</v>
      </c>
      <c r="CS1259" s="12"/>
      <c r="CT1259" s="36" t="str">
        <f t="shared" si="19"/>
        <v>1bn - 50bn</v>
      </c>
      <c r="CU1259" s="36" t="str">
        <f>VLOOKUP(CK1259,Mapping!B:C,2,FALSE)</f>
        <v>US/CA</v>
      </c>
    </row>
    <row r="1260" spans="1:99" ht="16" customHeight="1" x14ac:dyDescent="0.35">
      <c r="A1260" s="12" t="s">
        <v>2411</v>
      </c>
      <c r="B1260" s="12" t="s">
        <v>925</v>
      </c>
      <c r="E1260" s="37">
        <v>0</v>
      </c>
      <c r="G1260" s="37" t="s">
        <v>1505</v>
      </c>
      <c r="I1260" s="37"/>
      <c r="K1260" s="37"/>
      <c r="M1260" s="37"/>
      <c r="O1260" s="37"/>
      <c r="R1260" s="37"/>
      <c r="T1260" s="37"/>
      <c r="V1260" s="37"/>
      <c r="X1260" s="37"/>
      <c r="Z1260" s="37"/>
      <c r="AB1260" s="37"/>
      <c r="AD1260" s="37"/>
      <c r="AF1260" s="37"/>
      <c r="AH1260" s="37"/>
      <c r="AN1260" s="37">
        <v>0</v>
      </c>
      <c r="AO1260" s="12">
        <v>0</v>
      </c>
      <c r="AP1260" s="37"/>
      <c r="AR1260" s="37"/>
      <c r="AT1260" s="37"/>
      <c r="AV1260" s="37"/>
      <c r="AX1260" s="37"/>
      <c r="BI1260" s="12">
        <v>0</v>
      </c>
      <c r="BY1260" s="12">
        <v>0</v>
      </c>
      <c r="CG1260" s="12" t="s">
        <v>959</v>
      </c>
      <c r="CH1260" s="12">
        <v>10.823</v>
      </c>
      <c r="CI1260" s="12" t="s">
        <v>941</v>
      </c>
      <c r="CJ1260" s="12" t="s">
        <v>941</v>
      </c>
      <c r="CK1260" s="12" t="s">
        <v>932</v>
      </c>
      <c r="CL1260" s="37">
        <v>4849103656</v>
      </c>
      <c r="CN1260" s="12" t="s">
        <v>1506</v>
      </c>
      <c r="CS1260" s="12"/>
      <c r="CT1260" s="36" t="str">
        <f t="shared" si="19"/>
        <v>1bn - 50bn</v>
      </c>
      <c r="CU1260" s="36" t="str">
        <f>VLOOKUP(CK1260,Mapping!B:C,2,FALSE)</f>
        <v>US/CA</v>
      </c>
    </row>
    <row r="1261" spans="1:99" ht="16" customHeight="1" x14ac:dyDescent="0.35">
      <c r="A1261" s="12" t="s">
        <v>2412</v>
      </c>
      <c r="B1261" s="12" t="s">
        <v>925</v>
      </c>
      <c r="E1261" s="37">
        <v>3579949</v>
      </c>
      <c r="G1261" s="37" t="s">
        <v>1505</v>
      </c>
      <c r="I1261" s="37"/>
      <c r="K1261" s="37"/>
      <c r="M1261" s="37"/>
      <c r="O1261" s="37"/>
      <c r="R1261" s="37"/>
      <c r="T1261" s="37"/>
      <c r="V1261" s="37"/>
      <c r="X1261" s="37"/>
      <c r="Z1261" s="37"/>
      <c r="AB1261" s="37"/>
      <c r="AD1261" s="37"/>
      <c r="AF1261" s="37"/>
      <c r="AH1261" s="37"/>
      <c r="AN1261" s="37"/>
      <c r="AP1261" s="37">
        <v>3579949</v>
      </c>
      <c r="AQ1261" s="12">
        <v>1.78</v>
      </c>
      <c r="AR1261" s="37"/>
      <c r="AT1261" s="37"/>
      <c r="AV1261" s="37"/>
      <c r="AX1261" s="37"/>
      <c r="BH1261" s="12">
        <v>15505</v>
      </c>
      <c r="BV1261" s="12">
        <v>0.01</v>
      </c>
      <c r="CG1261" s="12" t="s">
        <v>976</v>
      </c>
      <c r="CH1261" s="12">
        <v>33.246000000000002</v>
      </c>
      <c r="CI1261" s="12" t="s">
        <v>941</v>
      </c>
      <c r="CJ1261" s="12" t="s">
        <v>941</v>
      </c>
      <c r="CK1261" s="12" t="s">
        <v>932</v>
      </c>
      <c r="CL1261" s="37">
        <v>199631424</v>
      </c>
      <c r="CN1261" s="12" t="s">
        <v>1513</v>
      </c>
      <c r="CS1261" s="12"/>
      <c r="CT1261" s="36" t="str">
        <f t="shared" si="19"/>
        <v>500mn</v>
      </c>
      <c r="CU1261" s="36" t="str">
        <f>VLOOKUP(CK1261,Mapping!B:C,2,FALSE)</f>
        <v>US/CA</v>
      </c>
    </row>
    <row r="1262" spans="1:99" ht="16" customHeight="1" x14ac:dyDescent="0.35">
      <c r="A1262" s="12" t="s">
        <v>2413</v>
      </c>
      <c r="B1262" s="12" t="s">
        <v>925</v>
      </c>
      <c r="E1262" s="37">
        <v>1433712</v>
      </c>
      <c r="G1262" s="37" t="s">
        <v>1505</v>
      </c>
      <c r="I1262" s="37"/>
      <c r="K1262" s="37"/>
      <c r="M1262" s="37"/>
      <c r="O1262" s="37"/>
      <c r="Q1262" s="12">
        <v>5252</v>
      </c>
      <c r="R1262" s="37"/>
      <c r="T1262" s="37"/>
      <c r="V1262" s="37"/>
      <c r="X1262" s="37"/>
      <c r="Z1262" s="37"/>
      <c r="AB1262" s="37"/>
      <c r="AD1262" s="37"/>
      <c r="AF1262" s="37"/>
      <c r="AH1262" s="37">
        <v>663223</v>
      </c>
      <c r="AI1262" s="12">
        <v>0.04</v>
      </c>
      <c r="AN1262" s="37">
        <v>770489</v>
      </c>
      <c r="AO1262" s="12">
        <v>0.05</v>
      </c>
      <c r="AP1262" s="37">
        <v>0</v>
      </c>
      <c r="AQ1262" s="12">
        <v>0</v>
      </c>
      <c r="AR1262" s="37"/>
      <c r="AT1262" s="37"/>
      <c r="AV1262" s="37"/>
      <c r="AX1262" s="37"/>
      <c r="BH1262" s="12">
        <v>0</v>
      </c>
      <c r="BI1262" s="12">
        <v>4575</v>
      </c>
      <c r="BQ1262" s="12">
        <v>0</v>
      </c>
      <c r="BV1262" s="12">
        <v>0</v>
      </c>
      <c r="BY1262" s="12">
        <v>0</v>
      </c>
      <c r="CG1262" s="12" t="s">
        <v>940</v>
      </c>
      <c r="CH1262" s="12">
        <v>17.542999999999999</v>
      </c>
      <c r="CI1262" s="12" t="s">
        <v>2414</v>
      </c>
      <c r="CJ1262" s="12" t="s">
        <v>1114</v>
      </c>
      <c r="CK1262" s="12" t="s">
        <v>932</v>
      </c>
      <c r="CL1262" s="37">
        <v>1564447326</v>
      </c>
      <c r="CN1262" s="12" t="s">
        <v>1509</v>
      </c>
      <c r="CS1262" s="12"/>
      <c r="CT1262" s="36" t="str">
        <f t="shared" si="19"/>
        <v>1bn - 50bn</v>
      </c>
      <c r="CU1262" s="36" t="str">
        <f>VLOOKUP(CK1262,Mapping!B:C,2,FALSE)</f>
        <v>US/CA</v>
      </c>
    </row>
    <row r="1263" spans="1:99" ht="16" customHeight="1" x14ac:dyDescent="0.35">
      <c r="A1263" s="12" t="s">
        <v>2415</v>
      </c>
      <c r="B1263" s="12" t="s">
        <v>925</v>
      </c>
      <c r="E1263" s="37">
        <v>0</v>
      </c>
      <c r="G1263" s="37" t="s">
        <v>1505</v>
      </c>
      <c r="I1263" s="37"/>
      <c r="K1263" s="37"/>
      <c r="M1263" s="37"/>
      <c r="O1263" s="37"/>
      <c r="R1263" s="37"/>
      <c r="T1263" s="37"/>
      <c r="V1263" s="37"/>
      <c r="X1263" s="37"/>
      <c r="Z1263" s="37"/>
      <c r="AB1263" s="37"/>
      <c r="AD1263" s="37"/>
      <c r="AF1263" s="37"/>
      <c r="AH1263" s="37"/>
      <c r="AN1263" s="37"/>
      <c r="AP1263" s="37">
        <v>0</v>
      </c>
      <c r="AQ1263" s="12">
        <v>0</v>
      </c>
      <c r="AR1263" s="37"/>
      <c r="AT1263" s="37"/>
      <c r="AV1263" s="37"/>
      <c r="AX1263" s="37"/>
      <c r="BH1263" s="12">
        <v>0</v>
      </c>
      <c r="BV1263" s="12">
        <v>0</v>
      </c>
      <c r="CG1263" s="12" t="s">
        <v>934</v>
      </c>
      <c r="CH1263" s="12">
        <v>48.101999999999997</v>
      </c>
      <c r="CI1263" s="12" t="s">
        <v>2416</v>
      </c>
      <c r="CJ1263" s="12" t="s">
        <v>972</v>
      </c>
      <c r="CK1263" s="12" t="s">
        <v>932</v>
      </c>
      <c r="CL1263" s="37">
        <v>353505678</v>
      </c>
      <c r="CN1263" s="12" t="s">
        <v>1509</v>
      </c>
      <c r="CS1263" s="12"/>
      <c r="CT1263" s="36" t="str">
        <f t="shared" si="19"/>
        <v>500mn</v>
      </c>
      <c r="CU1263" s="36" t="str">
        <f>VLOOKUP(CK1263,Mapping!B:C,2,FALSE)</f>
        <v>US/CA</v>
      </c>
    </row>
    <row r="1264" spans="1:99" ht="16" customHeight="1" x14ac:dyDescent="0.35">
      <c r="A1264" s="12" t="s">
        <v>2417</v>
      </c>
      <c r="B1264" s="12" t="s">
        <v>933</v>
      </c>
      <c r="E1264" s="37">
        <v>4792304</v>
      </c>
      <c r="G1264" s="37" t="s">
        <v>1505</v>
      </c>
      <c r="I1264" s="37"/>
      <c r="K1264" s="37"/>
      <c r="M1264" s="37"/>
      <c r="O1264" s="37">
        <v>1638774</v>
      </c>
      <c r="P1264" s="12">
        <v>0.06</v>
      </c>
      <c r="R1264" s="37"/>
      <c r="T1264" s="37"/>
      <c r="V1264" s="37"/>
      <c r="X1264" s="37"/>
      <c r="Z1264" s="37"/>
      <c r="AB1264" s="37"/>
      <c r="AD1264" s="37"/>
      <c r="AF1264" s="37"/>
      <c r="AH1264" s="37"/>
      <c r="AL1264" s="12">
        <v>89300</v>
      </c>
      <c r="AN1264" s="37">
        <v>3153530</v>
      </c>
      <c r="AO1264" s="12">
        <v>0.11</v>
      </c>
      <c r="AP1264" s="37"/>
      <c r="AR1264" s="37"/>
      <c r="AT1264" s="37"/>
      <c r="AV1264" s="37"/>
      <c r="AX1264" s="37"/>
      <c r="BI1264" s="12">
        <v>18725</v>
      </c>
      <c r="BU1264" s="12">
        <v>0</v>
      </c>
      <c r="BY1264" s="12">
        <v>0</v>
      </c>
      <c r="CG1264" s="12" t="s">
        <v>934</v>
      </c>
      <c r="CH1264" s="12">
        <v>28.472000000000001</v>
      </c>
      <c r="CI1264" s="12" t="s">
        <v>1037</v>
      </c>
      <c r="CJ1264" s="12"/>
      <c r="CK1264" s="12" t="s">
        <v>1038</v>
      </c>
      <c r="CL1264" s="37">
        <v>2810997605</v>
      </c>
      <c r="CN1264" s="12" t="s">
        <v>1506</v>
      </c>
      <c r="CS1264" s="12"/>
      <c r="CT1264" s="36" t="str">
        <f t="shared" si="19"/>
        <v>1bn - 50bn</v>
      </c>
      <c r="CU1264" s="36" t="str">
        <f>VLOOKUP(CK1264,Mapping!B:C,2,FALSE)</f>
        <v>EU</v>
      </c>
    </row>
    <row r="1265" spans="1:99" ht="16" customHeight="1" x14ac:dyDescent="0.35">
      <c r="A1265" s="12" t="s">
        <v>2418</v>
      </c>
      <c r="B1265" s="12" t="s">
        <v>925</v>
      </c>
      <c r="E1265" s="37">
        <v>2375100</v>
      </c>
      <c r="G1265" s="37" t="s">
        <v>1505</v>
      </c>
      <c r="I1265" s="37"/>
      <c r="K1265" s="37"/>
      <c r="M1265" s="37"/>
      <c r="O1265" s="37"/>
      <c r="Q1265" s="12">
        <v>17500</v>
      </c>
      <c r="R1265" s="37"/>
      <c r="T1265" s="37"/>
      <c r="V1265" s="37"/>
      <c r="X1265" s="37"/>
      <c r="Z1265" s="37"/>
      <c r="AB1265" s="37"/>
      <c r="AD1265" s="37"/>
      <c r="AF1265" s="37"/>
      <c r="AH1265" s="37">
        <v>2375100</v>
      </c>
      <c r="AI1265" s="12">
        <v>0.93</v>
      </c>
      <c r="AN1265" s="37"/>
      <c r="AP1265" s="37"/>
      <c r="AR1265" s="37"/>
      <c r="AT1265" s="37"/>
      <c r="AV1265" s="37"/>
      <c r="AX1265" s="37"/>
      <c r="BQ1265" s="12">
        <v>0</v>
      </c>
      <c r="CG1265" s="12" t="s">
        <v>1058</v>
      </c>
      <c r="CH1265" s="12">
        <v>11.4</v>
      </c>
      <c r="CI1265" s="12" t="s">
        <v>953</v>
      </c>
      <c r="CJ1265" s="12"/>
      <c r="CK1265" s="12" t="s">
        <v>954</v>
      </c>
      <c r="CL1265" s="37">
        <v>244388458</v>
      </c>
      <c r="CN1265" s="12" t="s">
        <v>1534</v>
      </c>
      <c r="CS1265" s="12"/>
      <c r="CT1265" s="36" t="str">
        <f t="shared" si="19"/>
        <v>500mn</v>
      </c>
      <c r="CU1265" s="36" t="str">
        <f>VLOOKUP(CK1265,Mapping!B:C,2,FALSE)</f>
        <v>EU</v>
      </c>
    </row>
    <row r="1266" spans="1:99" ht="16" customHeight="1" x14ac:dyDescent="0.35">
      <c r="A1266" s="12" t="s">
        <v>2419</v>
      </c>
      <c r="B1266" s="12" t="s">
        <v>925</v>
      </c>
      <c r="E1266" s="37">
        <v>3587193</v>
      </c>
      <c r="G1266" s="37" t="s">
        <v>1505</v>
      </c>
      <c r="I1266" s="37"/>
      <c r="K1266" s="37"/>
      <c r="M1266" s="37"/>
      <c r="O1266" s="37"/>
      <c r="R1266" s="37"/>
      <c r="T1266" s="37"/>
      <c r="V1266" s="37"/>
      <c r="X1266" s="37"/>
      <c r="Z1266" s="37"/>
      <c r="AB1266" s="37"/>
      <c r="AD1266" s="37"/>
      <c r="AF1266" s="37"/>
      <c r="AH1266" s="37"/>
      <c r="AN1266" s="37">
        <v>3587193</v>
      </c>
      <c r="AO1266" s="12">
        <v>0.83</v>
      </c>
      <c r="AP1266" s="37"/>
      <c r="AR1266" s="37"/>
      <c r="AT1266" s="37"/>
      <c r="AV1266" s="37"/>
      <c r="AX1266" s="37"/>
      <c r="BI1266" s="12">
        <v>21300</v>
      </c>
      <c r="BY1266" s="12">
        <v>0</v>
      </c>
      <c r="CG1266" s="12" t="s">
        <v>940</v>
      </c>
      <c r="CH1266" s="12">
        <v>89.286000000000001</v>
      </c>
      <c r="CI1266" s="12" t="s">
        <v>1050</v>
      </c>
      <c r="CJ1266" s="12" t="s">
        <v>1006</v>
      </c>
      <c r="CK1266" s="12" t="s">
        <v>1013</v>
      </c>
      <c r="CL1266" s="37">
        <v>430013906</v>
      </c>
      <c r="CN1266" s="12" t="s">
        <v>1506</v>
      </c>
      <c r="CS1266" s="12"/>
      <c r="CT1266" s="36" t="str">
        <f t="shared" si="19"/>
        <v>500mn</v>
      </c>
      <c r="CU1266" s="36" t="str">
        <f>VLOOKUP(CK1266,Mapping!B:C,2,FALSE)</f>
        <v>Oceania</v>
      </c>
    </row>
    <row r="1267" spans="1:99" ht="16" customHeight="1" x14ac:dyDescent="0.35">
      <c r="A1267" s="12" t="s">
        <v>2420</v>
      </c>
      <c r="B1267" s="12" t="s">
        <v>925</v>
      </c>
      <c r="E1267" s="37">
        <v>5833280</v>
      </c>
      <c r="G1267" s="37" t="s">
        <v>1505</v>
      </c>
      <c r="I1267" s="37"/>
      <c r="K1267" s="37"/>
      <c r="M1267" s="37">
        <v>3165120</v>
      </c>
      <c r="N1267" s="12">
        <v>2.4900000000000002</v>
      </c>
      <c r="O1267" s="37"/>
      <c r="R1267" s="37"/>
      <c r="T1267" s="37"/>
      <c r="V1267" s="37"/>
      <c r="X1267" s="37"/>
      <c r="Z1267" s="37">
        <v>2668160</v>
      </c>
      <c r="AA1267" s="12">
        <v>2.1</v>
      </c>
      <c r="AB1267" s="37"/>
      <c r="AD1267" s="37"/>
      <c r="AF1267" s="37"/>
      <c r="AH1267" s="37"/>
      <c r="AN1267" s="37"/>
      <c r="AP1267" s="37"/>
      <c r="AR1267" s="37"/>
      <c r="AT1267" s="37"/>
      <c r="AV1267" s="37"/>
      <c r="AX1267" s="37"/>
      <c r="BB1267" s="12">
        <v>24000</v>
      </c>
      <c r="BC1267" s="12">
        <v>88000</v>
      </c>
      <c r="CC1267" s="12">
        <v>0</v>
      </c>
      <c r="CD1267" s="12">
        <v>0.01</v>
      </c>
      <c r="CG1267" s="12" t="s">
        <v>929</v>
      </c>
      <c r="CH1267" s="12">
        <v>66.933000000000007</v>
      </c>
      <c r="CI1267" s="12" t="s">
        <v>1064</v>
      </c>
      <c r="CJ1267" s="12"/>
      <c r="CK1267" s="12" t="s">
        <v>1064</v>
      </c>
      <c r="CL1267" s="37">
        <v>128123118</v>
      </c>
      <c r="CN1267" s="12" t="s">
        <v>1506</v>
      </c>
      <c r="CS1267" s="12"/>
      <c r="CT1267" s="36" t="str">
        <f t="shared" si="19"/>
        <v>500mn</v>
      </c>
      <c r="CU1267" s="36" t="str">
        <f>VLOOKUP(CK1267,Mapping!B:C,2,FALSE)</f>
        <v>EU</v>
      </c>
    </row>
    <row r="1268" spans="1:99" ht="16" customHeight="1" x14ac:dyDescent="0.35">
      <c r="A1268" s="12" t="s">
        <v>2421</v>
      </c>
      <c r="B1268" s="12" t="s">
        <v>925</v>
      </c>
      <c r="E1268" s="37">
        <v>223147</v>
      </c>
      <c r="G1268" s="37" t="s">
        <v>1505</v>
      </c>
      <c r="I1268" s="37"/>
      <c r="K1268" s="37"/>
      <c r="M1268" s="37"/>
      <c r="O1268" s="37"/>
      <c r="R1268" s="37"/>
      <c r="T1268" s="37"/>
      <c r="V1268" s="37"/>
      <c r="X1268" s="37"/>
      <c r="Z1268" s="37"/>
      <c r="AB1268" s="37"/>
      <c r="AD1268" s="37"/>
      <c r="AF1268" s="37"/>
      <c r="AH1268" s="37"/>
      <c r="AN1268" s="37">
        <v>223147</v>
      </c>
      <c r="AO1268" s="12">
        <v>0.01</v>
      </c>
      <c r="AP1268" s="37"/>
      <c r="AR1268" s="37"/>
      <c r="AT1268" s="37"/>
      <c r="AV1268" s="37"/>
      <c r="AX1268" s="37"/>
      <c r="BI1268" s="12">
        <v>1325</v>
      </c>
      <c r="BY1268" s="12">
        <v>0</v>
      </c>
      <c r="CG1268" s="12" t="s">
        <v>929</v>
      </c>
      <c r="CH1268" s="12">
        <v>21.431999999999999</v>
      </c>
      <c r="CI1268" s="12" t="s">
        <v>2422</v>
      </c>
      <c r="CJ1268" s="12" t="s">
        <v>1880</v>
      </c>
      <c r="CK1268" s="12" t="s">
        <v>932</v>
      </c>
      <c r="CL1268" s="37">
        <v>2358407121</v>
      </c>
      <c r="CN1268" s="12" t="s">
        <v>1506</v>
      </c>
      <c r="CS1268" s="12"/>
      <c r="CT1268" s="36" t="str">
        <f t="shared" si="19"/>
        <v>1bn - 50bn</v>
      </c>
      <c r="CU1268" s="36" t="str">
        <f>VLOOKUP(CK1268,Mapping!B:C,2,FALSE)</f>
        <v>US/CA</v>
      </c>
    </row>
    <row r="1269" spans="1:99" ht="16" customHeight="1" x14ac:dyDescent="0.35">
      <c r="A1269" s="12" t="s">
        <v>2423</v>
      </c>
      <c r="B1269" s="12" t="s">
        <v>925</v>
      </c>
      <c r="E1269" s="37">
        <v>4553822</v>
      </c>
      <c r="G1269" s="37" t="s">
        <v>1505</v>
      </c>
      <c r="I1269" s="37"/>
      <c r="K1269" s="37"/>
      <c r="M1269" s="37">
        <v>4553822</v>
      </c>
      <c r="N1269" s="12">
        <v>1.47</v>
      </c>
      <c r="O1269" s="37"/>
      <c r="R1269" s="37"/>
      <c r="T1269" s="37"/>
      <c r="V1269" s="37"/>
      <c r="X1269" s="37"/>
      <c r="Z1269" s="37"/>
      <c r="AB1269" s="37"/>
      <c r="AD1269" s="37"/>
      <c r="AF1269" s="37"/>
      <c r="AH1269" s="37"/>
      <c r="AN1269" s="37"/>
      <c r="AP1269" s="37"/>
      <c r="AR1269" s="37"/>
      <c r="AT1269" s="37"/>
      <c r="AV1269" s="37"/>
      <c r="AX1269" s="37"/>
      <c r="BB1269" s="12">
        <v>36297</v>
      </c>
      <c r="CC1269" s="12">
        <v>0</v>
      </c>
      <c r="CG1269" s="12" t="s">
        <v>929</v>
      </c>
      <c r="CH1269" s="12">
        <v>7.91</v>
      </c>
      <c r="CI1269" s="12" t="s">
        <v>1277</v>
      </c>
      <c r="CJ1269" s="12" t="s">
        <v>931</v>
      </c>
      <c r="CK1269" s="12" t="s">
        <v>932</v>
      </c>
      <c r="CL1269" s="37">
        <v>307980886</v>
      </c>
      <c r="CN1269" s="12" t="s">
        <v>1509</v>
      </c>
      <c r="CS1269" s="12"/>
      <c r="CT1269" s="36" t="str">
        <f t="shared" si="19"/>
        <v>500mn</v>
      </c>
      <c r="CU1269" s="36" t="str">
        <f>VLOOKUP(CK1269,Mapping!B:C,2,FALSE)</f>
        <v>US/CA</v>
      </c>
    </row>
    <row r="1270" spans="1:99" ht="16" customHeight="1" x14ac:dyDescent="0.35">
      <c r="A1270" s="12" t="s">
        <v>2424</v>
      </c>
      <c r="B1270" s="12" t="s">
        <v>925</v>
      </c>
      <c r="E1270" s="37">
        <v>14344934</v>
      </c>
      <c r="G1270" s="37" t="s">
        <v>1505</v>
      </c>
      <c r="I1270" s="37"/>
      <c r="K1270" s="37"/>
      <c r="M1270" s="37">
        <v>286676</v>
      </c>
      <c r="N1270" s="12">
        <v>0.05</v>
      </c>
      <c r="O1270" s="37"/>
      <c r="R1270" s="37"/>
      <c r="T1270" s="37"/>
      <c r="V1270" s="37"/>
      <c r="X1270" s="37"/>
      <c r="Z1270" s="37"/>
      <c r="AB1270" s="37"/>
      <c r="AD1270" s="37"/>
      <c r="AF1270" s="37"/>
      <c r="AH1270" s="37"/>
      <c r="AN1270" s="37">
        <v>14058258</v>
      </c>
      <c r="AO1270" s="12">
        <v>2.3199999999999998</v>
      </c>
      <c r="AP1270" s="37">
        <v>0</v>
      </c>
      <c r="AQ1270" s="12">
        <v>0</v>
      </c>
      <c r="AR1270" s="37">
        <v>0</v>
      </c>
      <c r="AS1270" s="12">
        <v>0</v>
      </c>
      <c r="AT1270" s="37"/>
      <c r="AV1270" s="37"/>
      <c r="AX1270" s="37"/>
      <c r="BB1270" s="12">
        <v>2285</v>
      </c>
      <c r="BE1270" s="12">
        <v>0</v>
      </c>
      <c r="BH1270" s="12">
        <v>0</v>
      </c>
      <c r="BI1270" s="12">
        <v>83475</v>
      </c>
      <c r="BM1270" s="12">
        <v>0</v>
      </c>
      <c r="BV1270" s="12">
        <v>0</v>
      </c>
      <c r="BY1270" s="12">
        <v>0.01</v>
      </c>
      <c r="CC1270" s="12">
        <v>0</v>
      </c>
      <c r="CG1270" s="12" t="s">
        <v>929</v>
      </c>
      <c r="CH1270" s="12">
        <v>37.670999999999999</v>
      </c>
      <c r="CI1270" s="12" t="s">
        <v>987</v>
      </c>
      <c r="CJ1270" s="12"/>
      <c r="CK1270" s="12" t="s">
        <v>979</v>
      </c>
      <c r="CL1270" s="37">
        <v>605192771</v>
      </c>
      <c r="CN1270" s="12" t="s">
        <v>1509</v>
      </c>
      <c r="CS1270" s="12"/>
      <c r="CT1270" s="36" t="str">
        <f t="shared" si="19"/>
        <v>500mn - 1bn</v>
      </c>
      <c r="CU1270" s="36" t="str">
        <f>VLOOKUP(CK1270,Mapping!B:C,2,FALSE)</f>
        <v>EU</v>
      </c>
    </row>
    <row r="1271" spans="1:99" ht="16" customHeight="1" x14ac:dyDescent="0.35">
      <c r="A1271" s="12" t="s">
        <v>2425</v>
      </c>
      <c r="B1271" s="12" t="s">
        <v>933</v>
      </c>
      <c r="E1271" s="37">
        <v>4073366</v>
      </c>
      <c r="G1271" s="37" t="s">
        <v>1505</v>
      </c>
      <c r="I1271" s="37"/>
      <c r="K1271" s="37"/>
      <c r="M1271" s="37">
        <v>589662</v>
      </c>
      <c r="N1271" s="12">
        <v>0.01</v>
      </c>
      <c r="O1271" s="37">
        <v>573507</v>
      </c>
      <c r="P1271" s="12">
        <v>0.01</v>
      </c>
      <c r="R1271" s="37"/>
      <c r="T1271" s="37"/>
      <c r="V1271" s="37"/>
      <c r="X1271" s="37"/>
      <c r="Z1271" s="37">
        <v>325270</v>
      </c>
      <c r="AA1271" s="12">
        <v>0.01</v>
      </c>
      <c r="AB1271" s="37">
        <v>505109</v>
      </c>
      <c r="AC1271" s="12">
        <v>0.01</v>
      </c>
      <c r="AD1271" s="37">
        <v>0</v>
      </c>
      <c r="AE1271" s="12">
        <v>0</v>
      </c>
      <c r="AF1271" s="37">
        <v>1393388</v>
      </c>
      <c r="AG1271" s="12">
        <v>0.03</v>
      </c>
      <c r="AH1271" s="37"/>
      <c r="AJ1271" s="12">
        <v>31000</v>
      </c>
      <c r="AL1271" s="12">
        <v>41000</v>
      </c>
      <c r="AN1271" s="37">
        <v>686430</v>
      </c>
      <c r="AO1271" s="12">
        <v>0.01</v>
      </c>
      <c r="AP1271" s="37"/>
      <c r="AR1271" s="37"/>
      <c r="AT1271" s="37"/>
      <c r="AV1271" s="37"/>
      <c r="AX1271" s="37"/>
      <c r="BB1271" s="12">
        <v>4700</v>
      </c>
      <c r="BC1271" s="12">
        <v>11000</v>
      </c>
      <c r="BF1271" s="12">
        <v>120499</v>
      </c>
      <c r="BI1271" s="12">
        <v>3725</v>
      </c>
      <c r="BJ1271" s="12">
        <v>0</v>
      </c>
      <c r="BP1271" s="12">
        <v>0.01</v>
      </c>
      <c r="BR1271" s="12">
        <v>0</v>
      </c>
      <c r="BU1271" s="12">
        <v>0</v>
      </c>
      <c r="BY1271" s="12">
        <v>0</v>
      </c>
      <c r="CB1271" s="12">
        <v>0</v>
      </c>
      <c r="CC1271" s="12">
        <v>0</v>
      </c>
      <c r="CD1271" s="12">
        <v>0</v>
      </c>
      <c r="CG1271" s="12" t="s">
        <v>959</v>
      </c>
      <c r="CH1271" s="12">
        <v>57.180999999999997</v>
      </c>
      <c r="CI1271" s="12" t="s">
        <v>978</v>
      </c>
      <c r="CJ1271" s="12"/>
      <c r="CK1271" s="12" t="s">
        <v>979</v>
      </c>
      <c r="CL1271" s="37">
        <v>5307832251</v>
      </c>
      <c r="CN1271" s="12" t="s">
        <v>1506</v>
      </c>
      <c r="CS1271" s="12"/>
      <c r="CT1271" s="36" t="str">
        <f t="shared" si="19"/>
        <v>1bn - 50bn</v>
      </c>
      <c r="CU1271" s="36" t="str">
        <f>VLOOKUP(CK1271,Mapping!B:C,2,FALSE)</f>
        <v>EU</v>
      </c>
    </row>
    <row r="1272" spans="1:99" ht="16" customHeight="1" x14ac:dyDescent="0.35">
      <c r="A1272" s="12" t="s">
        <v>2426</v>
      </c>
      <c r="B1272" s="12" t="s">
        <v>933</v>
      </c>
      <c r="E1272" s="37">
        <v>1832713</v>
      </c>
      <c r="G1272" s="37" t="s">
        <v>1505</v>
      </c>
      <c r="I1272" s="37"/>
      <c r="K1272" s="37">
        <v>277955</v>
      </c>
      <c r="L1272" s="12">
        <v>0.32</v>
      </c>
      <c r="M1272" s="37">
        <v>840031</v>
      </c>
      <c r="N1272" s="12">
        <v>0.96</v>
      </c>
      <c r="O1272" s="37">
        <v>186796</v>
      </c>
      <c r="P1272" s="12">
        <v>0.21</v>
      </c>
      <c r="R1272" s="37">
        <v>0</v>
      </c>
      <c r="S1272" s="12">
        <v>0</v>
      </c>
      <c r="T1272" s="37"/>
      <c r="V1272" s="37">
        <v>0</v>
      </c>
      <c r="W1272" s="12">
        <v>0</v>
      </c>
      <c r="X1272" s="37"/>
      <c r="Z1272" s="37">
        <v>384780</v>
      </c>
      <c r="AA1272" s="12">
        <v>0.44</v>
      </c>
      <c r="AB1272" s="37"/>
      <c r="AD1272" s="37"/>
      <c r="AF1272" s="37"/>
      <c r="AH1272" s="37"/>
      <c r="AK1272" s="12">
        <v>0</v>
      </c>
      <c r="AL1272" s="12">
        <v>12300</v>
      </c>
      <c r="AN1272" s="37">
        <v>143151</v>
      </c>
      <c r="AO1272" s="12">
        <v>0.16</v>
      </c>
      <c r="AP1272" s="37"/>
      <c r="AR1272" s="37"/>
      <c r="AT1272" s="37"/>
      <c r="AV1272" s="37"/>
      <c r="AX1272" s="37"/>
      <c r="AZ1272" s="12">
        <v>0</v>
      </c>
      <c r="BB1272" s="12">
        <v>4700</v>
      </c>
      <c r="BC1272" s="12">
        <v>11000</v>
      </c>
      <c r="BG1272" s="12">
        <v>4500</v>
      </c>
      <c r="BI1272" s="12">
        <v>850</v>
      </c>
      <c r="BS1272" s="12">
        <v>0</v>
      </c>
      <c r="BT1272" s="12">
        <v>0</v>
      </c>
      <c r="BU1272" s="12">
        <v>0</v>
      </c>
      <c r="BX1272" s="12">
        <v>0</v>
      </c>
      <c r="BY1272" s="12">
        <v>0</v>
      </c>
      <c r="CC1272" s="12">
        <v>0</v>
      </c>
      <c r="CD1272" s="12">
        <v>0</v>
      </c>
      <c r="CG1272" s="12" t="s">
        <v>959</v>
      </c>
      <c r="CH1272" s="12">
        <v>59.045999999999999</v>
      </c>
      <c r="CI1272" s="12" t="s">
        <v>989</v>
      </c>
      <c r="CJ1272" s="12"/>
      <c r="CK1272" s="12" t="s">
        <v>990</v>
      </c>
      <c r="CL1272" s="37">
        <v>86430532</v>
      </c>
      <c r="CN1272" s="12" t="s">
        <v>1506</v>
      </c>
      <c r="CS1272" s="12"/>
      <c r="CT1272" s="36" t="str">
        <f t="shared" si="19"/>
        <v>500mn</v>
      </c>
      <c r="CU1272" s="36" t="str">
        <f>VLOOKUP(CK1272,Mapping!B:C,2,FALSE)</f>
        <v>EU</v>
      </c>
    </row>
    <row r="1273" spans="1:99" ht="16" customHeight="1" x14ac:dyDescent="0.35">
      <c r="A1273" s="12" t="s">
        <v>2427</v>
      </c>
      <c r="B1273" s="12" t="s">
        <v>925</v>
      </c>
      <c r="E1273" s="37">
        <v>123843</v>
      </c>
      <c r="G1273" s="37" t="s">
        <v>1505</v>
      </c>
      <c r="I1273" s="37"/>
      <c r="K1273" s="37"/>
      <c r="M1273" s="37">
        <v>12546</v>
      </c>
      <c r="N1273" s="12">
        <v>0.01</v>
      </c>
      <c r="O1273" s="37"/>
      <c r="R1273" s="37"/>
      <c r="T1273" s="37"/>
      <c r="V1273" s="37"/>
      <c r="X1273" s="37"/>
      <c r="Z1273" s="37"/>
      <c r="AB1273" s="37"/>
      <c r="AD1273" s="37">
        <v>18941</v>
      </c>
      <c r="AE1273" s="12">
        <v>0.01</v>
      </c>
      <c r="AF1273" s="37"/>
      <c r="AH1273" s="37"/>
      <c r="AN1273" s="37"/>
      <c r="AP1273" s="37">
        <v>92356</v>
      </c>
      <c r="AQ1273" s="12">
        <v>0.05</v>
      </c>
      <c r="AR1273" s="37"/>
      <c r="AT1273" s="37"/>
      <c r="AV1273" s="37"/>
      <c r="AX1273" s="37"/>
      <c r="BB1273" s="12">
        <v>100</v>
      </c>
      <c r="BH1273" s="12">
        <v>400</v>
      </c>
      <c r="BJ1273" s="12">
        <v>170</v>
      </c>
      <c r="BV1273" s="12">
        <v>0</v>
      </c>
      <c r="CB1273" s="12">
        <v>0</v>
      </c>
      <c r="CC1273" s="12">
        <v>0</v>
      </c>
      <c r="CG1273" s="12" t="s">
        <v>940</v>
      </c>
      <c r="CH1273" s="12">
        <v>14.314</v>
      </c>
      <c r="CI1273" s="12" t="s">
        <v>1230</v>
      </c>
      <c r="CJ1273" s="12" t="s">
        <v>993</v>
      </c>
      <c r="CK1273" s="12" t="s">
        <v>932</v>
      </c>
      <c r="CL1273" s="37">
        <v>199828627</v>
      </c>
      <c r="CN1273" s="12" t="s">
        <v>1509</v>
      </c>
      <c r="CS1273" s="12"/>
      <c r="CT1273" s="36" t="str">
        <f t="shared" si="19"/>
        <v>500mn</v>
      </c>
      <c r="CU1273" s="36" t="str">
        <f>VLOOKUP(CK1273,Mapping!B:C,2,FALSE)</f>
        <v>US/CA</v>
      </c>
    </row>
    <row r="1274" spans="1:99" ht="16" customHeight="1" x14ac:dyDescent="0.35">
      <c r="A1274" s="12" t="s">
        <v>2428</v>
      </c>
      <c r="B1274" s="12" t="s">
        <v>925</v>
      </c>
      <c r="E1274" s="37">
        <v>3901894</v>
      </c>
      <c r="G1274" s="37" t="s">
        <v>1505</v>
      </c>
      <c r="I1274" s="37"/>
      <c r="K1274" s="37"/>
      <c r="M1274" s="37">
        <v>1861952</v>
      </c>
      <c r="N1274" s="12">
        <v>7.0000000000000007E-2</v>
      </c>
      <c r="O1274" s="37"/>
      <c r="R1274" s="37"/>
      <c r="T1274" s="37"/>
      <c r="V1274" s="37"/>
      <c r="X1274" s="37"/>
      <c r="Z1274" s="37"/>
      <c r="AB1274" s="37"/>
      <c r="AD1274" s="37">
        <v>1836759</v>
      </c>
      <c r="AE1274" s="12">
        <v>7.0000000000000007E-2</v>
      </c>
      <c r="AF1274" s="37"/>
      <c r="AH1274" s="37"/>
      <c r="AN1274" s="37">
        <v>0</v>
      </c>
      <c r="AO1274" s="12">
        <v>0</v>
      </c>
      <c r="AP1274" s="37">
        <v>203183</v>
      </c>
      <c r="AQ1274" s="12">
        <v>0.01</v>
      </c>
      <c r="AR1274" s="37"/>
      <c r="AT1274" s="37"/>
      <c r="AV1274" s="37"/>
      <c r="AX1274" s="37"/>
      <c r="BB1274" s="12">
        <v>14841</v>
      </c>
      <c r="BH1274" s="12">
        <v>880</v>
      </c>
      <c r="BI1274" s="12">
        <v>0</v>
      </c>
      <c r="BJ1274" s="12">
        <v>16485</v>
      </c>
      <c r="BV1274" s="12">
        <v>0</v>
      </c>
      <c r="BY1274" s="12">
        <v>0</v>
      </c>
      <c r="CB1274" s="12">
        <v>0.01</v>
      </c>
      <c r="CC1274" s="12">
        <v>0</v>
      </c>
      <c r="CG1274" s="12" t="s">
        <v>976</v>
      </c>
      <c r="CH1274" s="12">
        <v>52.942</v>
      </c>
      <c r="CI1274" s="12" t="s">
        <v>2190</v>
      </c>
      <c r="CJ1274" s="12" t="s">
        <v>2112</v>
      </c>
      <c r="CK1274" s="12" t="s">
        <v>932</v>
      </c>
      <c r="CL1274" s="37">
        <v>2739453656</v>
      </c>
      <c r="CN1274" s="12" t="s">
        <v>1513</v>
      </c>
      <c r="CS1274" s="12"/>
      <c r="CT1274" s="36" t="str">
        <f t="shared" si="19"/>
        <v>1bn - 50bn</v>
      </c>
      <c r="CU1274" s="36" t="str">
        <f>VLOOKUP(CK1274,Mapping!B:C,2,FALSE)</f>
        <v>US/CA</v>
      </c>
    </row>
    <row r="1275" spans="1:99" ht="16" customHeight="1" x14ac:dyDescent="0.35">
      <c r="A1275" s="12" t="s">
        <v>2429</v>
      </c>
      <c r="B1275" s="12" t="s">
        <v>925</v>
      </c>
      <c r="E1275" s="37">
        <v>209265</v>
      </c>
      <c r="G1275" s="37" t="s">
        <v>1505</v>
      </c>
      <c r="I1275" s="37"/>
      <c r="K1275" s="37"/>
      <c r="M1275" s="37">
        <v>0</v>
      </c>
      <c r="N1275" s="12">
        <v>0</v>
      </c>
      <c r="O1275" s="37"/>
      <c r="R1275" s="37"/>
      <c r="T1275" s="37"/>
      <c r="V1275" s="37"/>
      <c r="X1275" s="37">
        <v>209265</v>
      </c>
      <c r="Y1275" s="12">
        <v>0.03</v>
      </c>
      <c r="Z1275" s="37"/>
      <c r="AB1275" s="37"/>
      <c r="AD1275" s="37"/>
      <c r="AF1275" s="37"/>
      <c r="AH1275" s="37"/>
      <c r="AN1275" s="37"/>
      <c r="AP1275" s="37"/>
      <c r="AR1275" s="37"/>
      <c r="AT1275" s="37"/>
      <c r="AV1275" s="37"/>
      <c r="AX1275" s="37"/>
      <c r="BA1275" s="12">
        <v>2048</v>
      </c>
      <c r="BB1275" s="12">
        <v>0</v>
      </c>
      <c r="BZ1275" s="12">
        <v>0</v>
      </c>
      <c r="CC1275" s="12">
        <v>0</v>
      </c>
      <c r="CG1275" s="12" t="s">
        <v>996</v>
      </c>
      <c r="CH1275" s="12">
        <v>214.96199999999999</v>
      </c>
      <c r="CI1275" s="12" t="s">
        <v>1016</v>
      </c>
      <c r="CJ1275" s="12" t="s">
        <v>1017</v>
      </c>
      <c r="CK1275" s="12" t="s">
        <v>932</v>
      </c>
      <c r="CL1275" s="37">
        <v>749583502</v>
      </c>
      <c r="CN1275" s="12" t="s">
        <v>1522</v>
      </c>
      <c r="CS1275" s="12"/>
      <c r="CT1275" s="36" t="str">
        <f t="shared" si="19"/>
        <v>500mn - 1bn</v>
      </c>
      <c r="CU1275" s="36" t="str">
        <f>VLOOKUP(CK1275,Mapping!B:C,2,FALSE)</f>
        <v>US/CA</v>
      </c>
    </row>
    <row r="1276" spans="1:99" ht="16" customHeight="1" x14ac:dyDescent="0.35">
      <c r="A1276" s="12" t="s">
        <v>2430</v>
      </c>
      <c r="B1276" s="12" t="s">
        <v>925</v>
      </c>
      <c r="E1276" s="37">
        <v>3220895</v>
      </c>
      <c r="G1276" s="37" t="s">
        <v>1505</v>
      </c>
      <c r="I1276" s="37"/>
      <c r="K1276" s="37"/>
      <c r="M1276" s="37"/>
      <c r="O1276" s="37"/>
      <c r="R1276" s="37"/>
      <c r="T1276" s="37"/>
      <c r="V1276" s="37"/>
      <c r="X1276" s="37"/>
      <c r="Z1276" s="37"/>
      <c r="AB1276" s="37"/>
      <c r="AD1276" s="37"/>
      <c r="AF1276" s="37"/>
      <c r="AH1276" s="37"/>
      <c r="AN1276" s="37">
        <v>3220895</v>
      </c>
      <c r="AO1276" s="12">
        <v>1.87</v>
      </c>
      <c r="AP1276" s="37"/>
      <c r="AR1276" s="37"/>
      <c r="AT1276" s="37"/>
      <c r="AV1276" s="37"/>
      <c r="AX1276" s="37"/>
      <c r="BI1276" s="12">
        <v>19125</v>
      </c>
      <c r="BY1276" s="12">
        <v>0</v>
      </c>
      <c r="CG1276" s="12" t="s">
        <v>940</v>
      </c>
      <c r="CH1276" s="12">
        <v>67.186999999999998</v>
      </c>
      <c r="CI1276" s="12" t="s">
        <v>1016</v>
      </c>
      <c r="CJ1276" s="12" t="s">
        <v>1017</v>
      </c>
      <c r="CK1276" s="12" t="s">
        <v>932</v>
      </c>
      <c r="CL1276" s="37">
        <v>171799979</v>
      </c>
      <c r="CN1276" s="12" t="s">
        <v>1509</v>
      </c>
      <c r="CS1276" s="12"/>
      <c r="CT1276" s="36" t="str">
        <f t="shared" si="19"/>
        <v>500mn</v>
      </c>
      <c r="CU1276" s="36" t="str">
        <f>VLOOKUP(CK1276,Mapping!B:C,2,FALSE)</f>
        <v>US/CA</v>
      </c>
    </row>
    <row r="1277" spans="1:99" ht="16" customHeight="1" x14ac:dyDescent="0.35">
      <c r="A1277" s="12" t="s">
        <v>2431</v>
      </c>
      <c r="B1277" s="12" t="s">
        <v>925</v>
      </c>
      <c r="E1277" s="37">
        <v>23219915</v>
      </c>
      <c r="G1277" s="37" t="s">
        <v>1505</v>
      </c>
      <c r="I1277" s="37"/>
      <c r="K1277" s="37"/>
      <c r="M1277" s="37"/>
      <c r="O1277" s="37"/>
      <c r="R1277" s="37"/>
      <c r="T1277" s="37"/>
      <c r="V1277" s="37"/>
      <c r="X1277" s="37"/>
      <c r="Z1277" s="37"/>
      <c r="AB1277" s="37"/>
      <c r="AD1277" s="37"/>
      <c r="AF1277" s="37"/>
      <c r="AH1277" s="37"/>
      <c r="AN1277" s="37">
        <v>23219915</v>
      </c>
      <c r="AO1277" s="12">
        <v>2.7</v>
      </c>
      <c r="AP1277" s="37"/>
      <c r="AR1277" s="37"/>
      <c r="AT1277" s="37"/>
      <c r="AV1277" s="37"/>
      <c r="AX1277" s="37"/>
      <c r="BI1277" s="12">
        <v>137875</v>
      </c>
      <c r="BY1277" s="12">
        <v>0.02</v>
      </c>
      <c r="CG1277" s="12" t="s">
        <v>976</v>
      </c>
      <c r="CH1277" s="12">
        <v>208.08500000000001</v>
      </c>
      <c r="CI1277" s="12" t="s">
        <v>941</v>
      </c>
      <c r="CJ1277" s="12" t="s">
        <v>941</v>
      </c>
      <c r="CK1277" s="12" t="s">
        <v>932</v>
      </c>
      <c r="CL1277" s="37">
        <v>859533866</v>
      </c>
      <c r="CN1277" s="12" t="s">
        <v>1513</v>
      </c>
      <c r="CS1277" s="12"/>
      <c r="CT1277" s="36" t="str">
        <f t="shared" si="19"/>
        <v>500mn - 1bn</v>
      </c>
      <c r="CU1277" s="36" t="str">
        <f>VLOOKUP(CK1277,Mapping!B:C,2,FALSE)</f>
        <v>US/CA</v>
      </c>
    </row>
    <row r="1278" spans="1:99" ht="16" customHeight="1" x14ac:dyDescent="0.35">
      <c r="A1278" s="12" t="s">
        <v>2432</v>
      </c>
      <c r="B1278" s="12" t="s">
        <v>925</v>
      </c>
      <c r="E1278" s="37">
        <v>4143826</v>
      </c>
      <c r="G1278" s="37" t="s">
        <v>1505</v>
      </c>
      <c r="I1278" s="37"/>
      <c r="K1278" s="37">
        <v>1966646</v>
      </c>
      <c r="L1278" s="12">
        <v>1.81</v>
      </c>
      <c r="M1278" s="37"/>
      <c r="O1278" s="37">
        <v>1136042</v>
      </c>
      <c r="P1278" s="12">
        <v>1.05</v>
      </c>
      <c r="R1278" s="37"/>
      <c r="T1278" s="37"/>
      <c r="V1278" s="37"/>
      <c r="X1278" s="37"/>
      <c r="Z1278" s="37"/>
      <c r="AB1278" s="37"/>
      <c r="AD1278" s="37"/>
      <c r="AF1278" s="37"/>
      <c r="AH1278" s="37"/>
      <c r="AL1278" s="12">
        <v>70660</v>
      </c>
      <c r="AN1278" s="37">
        <v>1041138</v>
      </c>
      <c r="AO1278" s="12">
        <v>0.96</v>
      </c>
      <c r="AP1278" s="37"/>
      <c r="AR1278" s="37"/>
      <c r="AT1278" s="37"/>
      <c r="AV1278" s="37"/>
      <c r="AX1278" s="37"/>
      <c r="BG1278" s="12">
        <v>32947</v>
      </c>
      <c r="BI1278" s="12">
        <v>6184</v>
      </c>
      <c r="BS1278" s="12">
        <v>0</v>
      </c>
      <c r="BU1278" s="12">
        <v>0</v>
      </c>
      <c r="BY1278" s="12">
        <v>0</v>
      </c>
      <c r="CG1278" s="12" t="s">
        <v>940</v>
      </c>
      <c r="CH1278" s="12">
        <v>44.465000000000003</v>
      </c>
      <c r="CI1278" s="12" t="s">
        <v>1686</v>
      </c>
      <c r="CJ1278" s="12"/>
      <c r="CK1278" s="12" t="s">
        <v>1010</v>
      </c>
      <c r="CL1278" s="37">
        <v>107178986</v>
      </c>
      <c r="CN1278" s="12" t="s">
        <v>1506</v>
      </c>
      <c r="CS1278" s="12"/>
      <c r="CT1278" s="36" t="str">
        <f t="shared" si="19"/>
        <v>500mn</v>
      </c>
      <c r="CU1278" s="36" t="str">
        <f>VLOOKUP(CK1278,Mapping!B:C,2,FALSE)</f>
        <v>Africa</v>
      </c>
    </row>
    <row r="1279" spans="1:99" ht="16" customHeight="1" x14ac:dyDescent="0.35">
      <c r="A1279" s="12" t="s">
        <v>2433</v>
      </c>
      <c r="B1279" s="12" t="s">
        <v>925</v>
      </c>
      <c r="E1279" s="37">
        <v>6709744</v>
      </c>
      <c r="G1279" s="37" t="s">
        <v>1505</v>
      </c>
      <c r="I1279" s="37"/>
      <c r="K1279" s="37"/>
      <c r="M1279" s="37">
        <v>886751</v>
      </c>
      <c r="N1279" s="12">
        <v>0.01</v>
      </c>
      <c r="O1279" s="37"/>
      <c r="Q1279" s="12">
        <v>7190</v>
      </c>
      <c r="R1279" s="37"/>
      <c r="T1279" s="37">
        <v>0</v>
      </c>
      <c r="U1279" s="12">
        <v>0</v>
      </c>
      <c r="V1279" s="37"/>
      <c r="X1279" s="37"/>
      <c r="Z1279" s="37"/>
      <c r="AB1279" s="37"/>
      <c r="AD1279" s="37">
        <v>552420</v>
      </c>
      <c r="AE1279" s="12">
        <v>0.01</v>
      </c>
      <c r="AF1279" s="37"/>
      <c r="AH1279" s="37">
        <v>907953</v>
      </c>
      <c r="AI1279" s="12">
        <v>0.01</v>
      </c>
      <c r="AN1279" s="37">
        <v>3039851</v>
      </c>
      <c r="AO1279" s="12">
        <v>0.03</v>
      </c>
      <c r="AP1279" s="37">
        <v>1322769</v>
      </c>
      <c r="AQ1279" s="12">
        <v>0.01</v>
      </c>
      <c r="AR1279" s="37"/>
      <c r="AT1279" s="37"/>
      <c r="AV1279" s="37"/>
      <c r="AX1279" s="37"/>
      <c r="BB1279" s="12">
        <v>7068</v>
      </c>
      <c r="BH1279" s="12">
        <v>5729</v>
      </c>
      <c r="BI1279" s="12">
        <v>18050</v>
      </c>
      <c r="BJ1279" s="12">
        <v>4958</v>
      </c>
      <c r="BK1279" s="12">
        <v>0</v>
      </c>
      <c r="BQ1279" s="12">
        <v>0</v>
      </c>
      <c r="BV1279" s="12">
        <v>0</v>
      </c>
      <c r="BY1279" s="12">
        <v>0</v>
      </c>
      <c r="CB1279" s="12">
        <v>0</v>
      </c>
      <c r="CC1279" s="12">
        <v>0</v>
      </c>
      <c r="CE1279" s="12">
        <v>0</v>
      </c>
      <c r="CG1279" s="12" t="s">
        <v>998</v>
      </c>
      <c r="CH1279" s="12">
        <v>36.831000000000003</v>
      </c>
      <c r="CI1279" s="12" t="s">
        <v>1274</v>
      </c>
      <c r="CJ1279" s="12" t="s">
        <v>1046</v>
      </c>
      <c r="CK1279" s="12" t="s">
        <v>932</v>
      </c>
      <c r="CL1279" s="37">
        <v>10056790988</v>
      </c>
      <c r="CN1279" s="12" t="s">
        <v>998</v>
      </c>
      <c r="CS1279" s="12"/>
      <c r="CT1279" s="36" t="str">
        <f t="shared" si="19"/>
        <v>1bn - 50bn</v>
      </c>
      <c r="CU1279" s="36" t="str">
        <f>VLOOKUP(CK1279,Mapping!B:C,2,FALSE)</f>
        <v>US/CA</v>
      </c>
    </row>
    <row r="1280" spans="1:99" ht="16" customHeight="1" x14ac:dyDescent="0.35">
      <c r="A1280" s="12" t="s">
        <v>2434</v>
      </c>
      <c r="B1280" s="12" t="s">
        <v>925</v>
      </c>
      <c r="E1280" s="37">
        <v>17228629</v>
      </c>
      <c r="G1280" s="37" t="s">
        <v>1505</v>
      </c>
      <c r="I1280" s="37"/>
      <c r="K1280" s="37"/>
      <c r="M1280" s="37"/>
      <c r="O1280" s="37"/>
      <c r="R1280" s="37"/>
      <c r="T1280" s="37"/>
      <c r="V1280" s="37"/>
      <c r="X1280" s="37"/>
      <c r="Z1280" s="37"/>
      <c r="AB1280" s="37"/>
      <c r="AD1280" s="37"/>
      <c r="AF1280" s="37"/>
      <c r="AH1280" s="37"/>
      <c r="AN1280" s="37">
        <v>17228629</v>
      </c>
      <c r="AO1280" s="12">
        <v>6.05</v>
      </c>
      <c r="AP1280" s="37"/>
      <c r="AR1280" s="37"/>
      <c r="AT1280" s="37"/>
      <c r="AV1280" s="37"/>
      <c r="AX1280" s="37"/>
      <c r="BI1280" s="12">
        <v>102300</v>
      </c>
      <c r="BY1280" s="12">
        <v>0.01</v>
      </c>
      <c r="CG1280" s="12" t="s">
        <v>929</v>
      </c>
      <c r="CH1280" s="12">
        <v>8.0670000000000002</v>
      </c>
      <c r="CI1280" s="12" t="s">
        <v>2435</v>
      </c>
      <c r="CJ1280" s="12" t="s">
        <v>2108</v>
      </c>
      <c r="CK1280" s="12" t="s">
        <v>932</v>
      </c>
      <c r="CL1280" s="37">
        <v>284682954</v>
      </c>
      <c r="CN1280" s="12" t="s">
        <v>1509</v>
      </c>
      <c r="CS1280" s="12"/>
      <c r="CT1280" s="36" t="str">
        <f t="shared" si="19"/>
        <v>500mn</v>
      </c>
      <c r="CU1280" s="36" t="str">
        <f>VLOOKUP(CK1280,Mapping!B:C,2,FALSE)</f>
        <v>US/CA</v>
      </c>
    </row>
    <row r="1281" spans="1:99" ht="16" customHeight="1" x14ac:dyDescent="0.35">
      <c r="A1281" s="12" t="s">
        <v>2436</v>
      </c>
      <c r="B1281" s="12" t="s">
        <v>925</v>
      </c>
      <c r="E1281" s="37">
        <v>2392</v>
      </c>
      <c r="G1281" s="37" t="s">
        <v>1505</v>
      </c>
      <c r="I1281" s="37"/>
      <c r="K1281" s="37"/>
      <c r="M1281" s="37"/>
      <c r="O1281" s="37"/>
      <c r="Q1281" s="12">
        <v>11</v>
      </c>
      <c r="R1281" s="37"/>
      <c r="T1281" s="37"/>
      <c r="V1281" s="37"/>
      <c r="X1281" s="37"/>
      <c r="Z1281" s="37"/>
      <c r="AB1281" s="37"/>
      <c r="AD1281" s="37">
        <v>1003</v>
      </c>
      <c r="AE1281" s="12">
        <v>0</v>
      </c>
      <c r="AF1281" s="37"/>
      <c r="AH1281" s="37">
        <v>1389</v>
      </c>
      <c r="AI1281" s="12">
        <v>0</v>
      </c>
      <c r="AN1281" s="37"/>
      <c r="AP1281" s="37"/>
      <c r="AR1281" s="37"/>
      <c r="AT1281" s="37"/>
      <c r="AV1281" s="37"/>
      <c r="AX1281" s="37"/>
      <c r="BJ1281" s="12">
        <v>9</v>
      </c>
      <c r="BQ1281" s="12">
        <v>0</v>
      </c>
      <c r="CB1281" s="12">
        <v>0</v>
      </c>
      <c r="CG1281" s="12"/>
      <c r="CH1281" s="12">
        <v>93.046999999999997</v>
      </c>
      <c r="CI1281" s="12" t="s">
        <v>2437</v>
      </c>
      <c r="CJ1281" s="12" t="s">
        <v>1248</v>
      </c>
      <c r="CK1281" s="12" t="s">
        <v>932</v>
      </c>
      <c r="CL1281" s="37">
        <v>73097070</v>
      </c>
      <c r="CN1281" s="12" t="s">
        <v>1509</v>
      </c>
      <c r="CS1281" s="12"/>
      <c r="CT1281" s="36" t="str">
        <f t="shared" si="19"/>
        <v>500mn</v>
      </c>
      <c r="CU1281" s="36" t="str">
        <f>VLOOKUP(CK1281,Mapping!B:C,2,FALSE)</f>
        <v>US/CA</v>
      </c>
    </row>
    <row r="1282" spans="1:99" ht="16" customHeight="1" x14ac:dyDescent="0.35">
      <c r="A1282" s="12" t="s">
        <v>2438</v>
      </c>
      <c r="B1282" s="12" t="s">
        <v>925</v>
      </c>
      <c r="E1282" s="37">
        <v>107149</v>
      </c>
      <c r="G1282" s="37" t="s">
        <v>1505</v>
      </c>
      <c r="I1282" s="37"/>
      <c r="K1282" s="37"/>
      <c r="M1282" s="37">
        <v>51439</v>
      </c>
      <c r="N1282" s="12">
        <v>0.03</v>
      </c>
      <c r="O1282" s="37"/>
      <c r="R1282" s="37"/>
      <c r="T1282" s="37"/>
      <c r="V1282" s="37"/>
      <c r="X1282" s="37"/>
      <c r="Z1282" s="37"/>
      <c r="AB1282" s="37"/>
      <c r="AD1282" s="37">
        <v>55710</v>
      </c>
      <c r="AE1282" s="12">
        <v>0.04</v>
      </c>
      <c r="AF1282" s="37"/>
      <c r="AH1282" s="37"/>
      <c r="AN1282" s="37">
        <v>0</v>
      </c>
      <c r="AO1282" s="12">
        <v>0</v>
      </c>
      <c r="AP1282" s="37"/>
      <c r="AR1282" s="37"/>
      <c r="AT1282" s="37"/>
      <c r="AV1282" s="37"/>
      <c r="AX1282" s="37"/>
      <c r="BB1282" s="12">
        <v>410</v>
      </c>
      <c r="BI1282" s="12">
        <v>0</v>
      </c>
      <c r="BJ1282" s="12">
        <v>500</v>
      </c>
      <c r="BY1282" s="12">
        <v>0</v>
      </c>
      <c r="CB1282" s="12">
        <v>0</v>
      </c>
      <c r="CC1282" s="12">
        <v>0</v>
      </c>
      <c r="CG1282" s="12" t="s">
        <v>976</v>
      </c>
      <c r="CH1282" s="12">
        <v>18.658000000000001</v>
      </c>
      <c r="CI1282" s="12" t="s">
        <v>2439</v>
      </c>
      <c r="CJ1282" s="12" t="s">
        <v>941</v>
      </c>
      <c r="CK1282" s="12" t="s">
        <v>932</v>
      </c>
      <c r="CL1282" s="37">
        <v>152866516</v>
      </c>
      <c r="CN1282" s="12" t="s">
        <v>1513</v>
      </c>
      <c r="CS1282" s="12"/>
      <c r="CT1282" s="36" t="str">
        <f t="shared" si="19"/>
        <v>500mn</v>
      </c>
      <c r="CU1282" s="36" t="str">
        <f>VLOOKUP(CK1282,Mapping!B:C,2,FALSE)</f>
        <v>US/CA</v>
      </c>
    </row>
    <row r="1283" spans="1:99" ht="16" customHeight="1" x14ac:dyDescent="0.35">
      <c r="A1283" s="12" t="s">
        <v>2440</v>
      </c>
      <c r="B1283" s="12" t="s">
        <v>925</v>
      </c>
      <c r="E1283" s="37">
        <v>214726</v>
      </c>
      <c r="G1283" s="37" t="s">
        <v>1505</v>
      </c>
      <c r="I1283" s="37"/>
      <c r="K1283" s="37"/>
      <c r="M1283" s="37"/>
      <c r="O1283" s="37"/>
      <c r="R1283" s="37"/>
      <c r="T1283" s="37"/>
      <c r="V1283" s="37"/>
      <c r="X1283" s="37"/>
      <c r="Z1283" s="37"/>
      <c r="AB1283" s="37"/>
      <c r="AD1283" s="37"/>
      <c r="AF1283" s="37"/>
      <c r="AH1283" s="37"/>
      <c r="AN1283" s="37">
        <v>214726</v>
      </c>
      <c r="AO1283" s="12">
        <v>0.01</v>
      </c>
      <c r="AP1283" s="37"/>
      <c r="AR1283" s="37"/>
      <c r="AT1283" s="37"/>
      <c r="AV1283" s="37"/>
      <c r="AX1283" s="37"/>
      <c r="BI1283" s="12">
        <v>1275</v>
      </c>
      <c r="BY1283" s="12">
        <v>0</v>
      </c>
      <c r="CG1283" s="12" t="s">
        <v>934</v>
      </c>
      <c r="CH1283" s="12">
        <v>20.396999999999998</v>
      </c>
      <c r="CI1283" s="12" t="s">
        <v>1221</v>
      </c>
      <c r="CJ1283" s="12" t="s">
        <v>1185</v>
      </c>
      <c r="CK1283" s="12" t="s">
        <v>932</v>
      </c>
      <c r="CL1283" s="37">
        <v>1783566866</v>
      </c>
      <c r="CN1283" s="12" t="s">
        <v>1509</v>
      </c>
      <c r="CS1283" s="12"/>
      <c r="CT1283" s="36" t="str">
        <f t="shared" ref="CT1283:CT1346" si="20">IF(CL1283&gt;100000000000, "100bn", IF(CL1283&gt;50000000000, "50bn - 100bn",IF(CL1283&gt;1000000000, "1bn - 50bn", IF(CL1283&gt;500000000, "500mn - 1bn", "500mn"))))</f>
        <v>1bn - 50bn</v>
      </c>
      <c r="CU1283" s="36" t="str">
        <f>VLOOKUP(CK1283,Mapping!B:C,2,FALSE)</f>
        <v>US/CA</v>
      </c>
    </row>
    <row r="1284" spans="1:99" ht="16" customHeight="1" x14ac:dyDescent="0.35">
      <c r="A1284" s="12" t="s">
        <v>2441</v>
      </c>
      <c r="B1284" s="12" t="s">
        <v>925</v>
      </c>
      <c r="E1284" s="37">
        <v>423177</v>
      </c>
      <c r="G1284" s="37" t="s">
        <v>1505</v>
      </c>
      <c r="I1284" s="37"/>
      <c r="K1284" s="37"/>
      <c r="M1284" s="37">
        <v>423177</v>
      </c>
      <c r="N1284" s="12">
        <v>1.71</v>
      </c>
      <c r="O1284" s="37"/>
      <c r="R1284" s="37"/>
      <c r="T1284" s="37"/>
      <c r="V1284" s="37"/>
      <c r="X1284" s="37"/>
      <c r="Z1284" s="37"/>
      <c r="AB1284" s="37"/>
      <c r="AD1284" s="37"/>
      <c r="AF1284" s="37"/>
      <c r="AH1284" s="37"/>
      <c r="AN1284" s="37"/>
      <c r="AP1284" s="37"/>
      <c r="AR1284" s="37"/>
      <c r="AT1284" s="37"/>
      <c r="AV1284" s="37"/>
      <c r="AX1284" s="37"/>
      <c r="BB1284" s="12">
        <v>3373</v>
      </c>
      <c r="CC1284" s="12">
        <v>0</v>
      </c>
      <c r="CG1284" s="12" t="s">
        <v>959</v>
      </c>
      <c r="CH1284" s="12">
        <v>67.070999999999998</v>
      </c>
      <c r="CI1284" s="12" t="s">
        <v>1023</v>
      </c>
      <c r="CJ1284" s="12"/>
      <c r="CK1284" s="12" t="s">
        <v>979</v>
      </c>
      <c r="CL1284" s="37">
        <v>24683798</v>
      </c>
      <c r="CN1284" s="12" t="s">
        <v>1509</v>
      </c>
      <c r="CS1284" s="12"/>
      <c r="CT1284" s="36" t="str">
        <f t="shared" si="20"/>
        <v>500mn</v>
      </c>
      <c r="CU1284" s="36" t="str">
        <f>VLOOKUP(CK1284,Mapping!B:C,2,FALSE)</f>
        <v>EU</v>
      </c>
    </row>
    <row r="1285" spans="1:99" ht="16" customHeight="1" x14ac:dyDescent="0.35">
      <c r="A1285" s="12" t="s">
        <v>457</v>
      </c>
      <c r="B1285" s="12" t="s">
        <v>925</v>
      </c>
      <c r="E1285" s="37">
        <v>9870185</v>
      </c>
      <c r="F1285" s="12">
        <v>26000</v>
      </c>
      <c r="G1285" s="37" t="s">
        <v>1505</v>
      </c>
      <c r="I1285" s="37">
        <v>1263534</v>
      </c>
      <c r="J1285" s="12">
        <v>0.73</v>
      </c>
      <c r="K1285" s="37">
        <v>6176778</v>
      </c>
      <c r="L1285" s="12">
        <v>3.59</v>
      </c>
      <c r="M1285" s="37"/>
      <c r="O1285" s="37">
        <v>2429873</v>
      </c>
      <c r="P1285" s="12">
        <v>1.41</v>
      </c>
      <c r="R1285" s="37"/>
      <c r="T1285" s="37"/>
      <c r="V1285" s="37"/>
      <c r="X1285" s="37"/>
      <c r="Z1285" s="37"/>
      <c r="AB1285" s="37"/>
      <c r="AD1285" s="37"/>
      <c r="AF1285" s="37"/>
      <c r="AH1285" s="37"/>
      <c r="AL1285" s="12">
        <v>160000</v>
      </c>
      <c r="AN1285" s="37"/>
      <c r="AP1285" s="37"/>
      <c r="AR1285" s="37">
        <v>0</v>
      </c>
      <c r="AS1285" s="12">
        <v>0</v>
      </c>
      <c r="AT1285" s="37"/>
      <c r="AV1285" s="37"/>
      <c r="AX1285" s="37"/>
      <c r="BE1285" s="12">
        <v>0</v>
      </c>
      <c r="BG1285" s="12">
        <v>100000</v>
      </c>
      <c r="BM1285" s="12">
        <v>0</v>
      </c>
      <c r="BO1285" s="12">
        <v>0</v>
      </c>
      <c r="BS1285" s="12">
        <v>0</v>
      </c>
      <c r="BU1285" s="12">
        <v>0</v>
      </c>
      <c r="CG1285" s="12" t="s">
        <v>980</v>
      </c>
      <c r="CH1285" s="12">
        <v>56.677</v>
      </c>
      <c r="CI1285" s="12" t="s">
        <v>987</v>
      </c>
      <c r="CJ1285" s="12"/>
      <c r="CK1285" s="12" t="s">
        <v>979</v>
      </c>
      <c r="CL1285" s="37">
        <v>172035637</v>
      </c>
      <c r="CN1285" s="12" t="s">
        <v>1506</v>
      </c>
      <c r="CS1285" s="12"/>
      <c r="CT1285" s="36" t="str">
        <f t="shared" si="20"/>
        <v>500mn</v>
      </c>
      <c r="CU1285" s="36" t="str">
        <f>VLOOKUP(CK1285,Mapping!B:C,2,FALSE)</f>
        <v>EU</v>
      </c>
    </row>
    <row r="1286" spans="1:99" ht="16" customHeight="1" x14ac:dyDescent="0.35">
      <c r="A1286" s="12" t="s">
        <v>2442</v>
      </c>
      <c r="B1286" s="12" t="s">
        <v>925</v>
      </c>
      <c r="E1286" s="37">
        <v>315783</v>
      </c>
      <c r="G1286" s="37" t="s">
        <v>1505</v>
      </c>
      <c r="I1286" s="37"/>
      <c r="K1286" s="37"/>
      <c r="M1286" s="37">
        <v>315783</v>
      </c>
      <c r="N1286" s="12">
        <v>7.0000000000000007E-2</v>
      </c>
      <c r="O1286" s="37"/>
      <c r="R1286" s="37"/>
      <c r="T1286" s="37"/>
      <c r="V1286" s="37"/>
      <c r="X1286" s="37"/>
      <c r="Z1286" s="37"/>
      <c r="AB1286" s="37"/>
      <c r="AD1286" s="37"/>
      <c r="AF1286" s="37"/>
      <c r="AH1286" s="37"/>
      <c r="AN1286" s="37"/>
      <c r="AP1286" s="37"/>
      <c r="AR1286" s="37"/>
      <c r="AT1286" s="37"/>
      <c r="AV1286" s="37"/>
      <c r="AX1286" s="37"/>
      <c r="BB1286" s="12">
        <v>2517</v>
      </c>
      <c r="CC1286" s="12">
        <v>0</v>
      </c>
      <c r="CG1286" s="12" t="s">
        <v>934</v>
      </c>
      <c r="CH1286" s="12">
        <v>29.834</v>
      </c>
      <c r="CI1286" s="12" t="s">
        <v>2443</v>
      </c>
      <c r="CJ1286" s="12" t="s">
        <v>1021</v>
      </c>
      <c r="CK1286" s="12" t="s">
        <v>932</v>
      </c>
      <c r="CL1286" s="37">
        <v>431068707</v>
      </c>
      <c r="CN1286" s="12" t="s">
        <v>1509</v>
      </c>
      <c r="CS1286" s="12"/>
      <c r="CT1286" s="36" t="str">
        <f t="shared" si="20"/>
        <v>500mn</v>
      </c>
      <c r="CU1286" s="36" t="str">
        <f>VLOOKUP(CK1286,Mapping!B:C,2,FALSE)</f>
        <v>US/CA</v>
      </c>
    </row>
    <row r="1287" spans="1:99" ht="16" customHeight="1" x14ac:dyDescent="0.35">
      <c r="A1287" s="12" t="s">
        <v>2444</v>
      </c>
      <c r="B1287" s="12" t="s">
        <v>925</v>
      </c>
      <c r="E1287" s="37">
        <v>1482414</v>
      </c>
      <c r="G1287" s="37" t="s">
        <v>1505</v>
      </c>
      <c r="I1287" s="37"/>
      <c r="K1287" s="37"/>
      <c r="M1287" s="37">
        <v>1280319</v>
      </c>
      <c r="N1287" s="12">
        <v>0.05</v>
      </c>
      <c r="O1287" s="37"/>
      <c r="R1287" s="37"/>
      <c r="T1287" s="37"/>
      <c r="V1287" s="37"/>
      <c r="X1287" s="37"/>
      <c r="Z1287" s="37"/>
      <c r="AB1287" s="37"/>
      <c r="AD1287" s="37"/>
      <c r="AF1287" s="37"/>
      <c r="AH1287" s="37"/>
      <c r="AN1287" s="37">
        <v>202095</v>
      </c>
      <c r="AO1287" s="12">
        <v>0.01</v>
      </c>
      <c r="AP1287" s="37">
        <v>0</v>
      </c>
      <c r="AQ1287" s="12">
        <v>0</v>
      </c>
      <c r="AR1287" s="37"/>
      <c r="AT1287" s="37"/>
      <c r="AV1287" s="37"/>
      <c r="AX1287" s="37"/>
      <c r="BB1287" s="12">
        <v>10205</v>
      </c>
      <c r="BH1287" s="12">
        <v>0</v>
      </c>
      <c r="BI1287" s="12">
        <v>1200</v>
      </c>
      <c r="BV1287" s="12">
        <v>0</v>
      </c>
      <c r="BY1287" s="12">
        <v>0</v>
      </c>
      <c r="CC1287" s="12">
        <v>0</v>
      </c>
      <c r="CG1287" s="12" t="s">
        <v>976</v>
      </c>
      <c r="CH1287" s="12">
        <v>6.851</v>
      </c>
      <c r="CI1287" s="12" t="s">
        <v>2445</v>
      </c>
      <c r="CJ1287" s="12" t="s">
        <v>936</v>
      </c>
      <c r="CK1287" s="12" t="s">
        <v>932</v>
      </c>
      <c r="CL1287" s="37">
        <v>2332098475</v>
      </c>
      <c r="CN1287" s="12" t="s">
        <v>1513</v>
      </c>
      <c r="CS1287" s="12"/>
      <c r="CT1287" s="36" t="str">
        <f t="shared" si="20"/>
        <v>1bn - 50bn</v>
      </c>
      <c r="CU1287" s="36" t="str">
        <f>VLOOKUP(CK1287,Mapping!B:C,2,FALSE)</f>
        <v>US/CA</v>
      </c>
    </row>
    <row r="1288" spans="1:99" ht="16" customHeight="1" x14ac:dyDescent="0.35">
      <c r="A1288" s="12" t="s">
        <v>2446</v>
      </c>
      <c r="B1288" s="12" t="s">
        <v>925</v>
      </c>
      <c r="E1288" s="37">
        <v>0</v>
      </c>
      <c r="G1288" s="37" t="s">
        <v>1505</v>
      </c>
      <c r="I1288" s="37"/>
      <c r="K1288" s="37"/>
      <c r="M1288" s="37"/>
      <c r="O1288" s="37"/>
      <c r="R1288" s="37"/>
      <c r="T1288" s="37"/>
      <c r="V1288" s="37"/>
      <c r="X1288" s="37"/>
      <c r="Z1288" s="37"/>
      <c r="AB1288" s="37"/>
      <c r="AD1288" s="37"/>
      <c r="AF1288" s="37"/>
      <c r="AH1288" s="37"/>
      <c r="AN1288" s="37">
        <v>0</v>
      </c>
      <c r="AO1288" s="12">
        <v>0</v>
      </c>
      <c r="AP1288" s="37"/>
      <c r="AR1288" s="37"/>
      <c r="AT1288" s="37"/>
      <c r="AV1288" s="37"/>
      <c r="AX1288" s="37"/>
      <c r="BI1288" s="12">
        <v>0</v>
      </c>
      <c r="BY1288" s="12">
        <v>0</v>
      </c>
      <c r="CG1288" s="12" t="s">
        <v>940</v>
      </c>
      <c r="CH1288" s="12">
        <v>24.966999999999999</v>
      </c>
      <c r="CI1288" s="12" t="s">
        <v>2447</v>
      </c>
      <c r="CJ1288" s="12" t="s">
        <v>968</v>
      </c>
      <c r="CK1288" s="12" t="s">
        <v>932</v>
      </c>
      <c r="CL1288" s="37">
        <v>487678560</v>
      </c>
      <c r="CN1288" s="12" t="s">
        <v>1506</v>
      </c>
      <c r="CS1288" s="12"/>
      <c r="CT1288" s="36" t="str">
        <f t="shared" si="20"/>
        <v>500mn</v>
      </c>
      <c r="CU1288" s="36" t="str">
        <f>VLOOKUP(CK1288,Mapping!B:C,2,FALSE)</f>
        <v>US/CA</v>
      </c>
    </row>
    <row r="1289" spans="1:99" ht="16" customHeight="1" x14ac:dyDescent="0.35">
      <c r="A1289" s="12" t="s">
        <v>2448</v>
      </c>
      <c r="B1289" s="12" t="s">
        <v>925</v>
      </c>
      <c r="E1289" s="37">
        <v>0</v>
      </c>
      <c r="G1289" s="37" t="s">
        <v>1505</v>
      </c>
      <c r="I1289" s="37"/>
      <c r="K1289" s="37"/>
      <c r="M1289" s="37">
        <v>0</v>
      </c>
      <c r="N1289" s="12">
        <v>0</v>
      </c>
      <c r="O1289" s="37"/>
      <c r="R1289" s="37"/>
      <c r="T1289" s="37"/>
      <c r="V1289" s="37"/>
      <c r="X1289" s="37"/>
      <c r="Z1289" s="37"/>
      <c r="AB1289" s="37"/>
      <c r="AD1289" s="37"/>
      <c r="AF1289" s="37"/>
      <c r="AH1289" s="37"/>
      <c r="AN1289" s="37"/>
      <c r="AP1289" s="37"/>
      <c r="AR1289" s="37"/>
      <c r="AT1289" s="37"/>
      <c r="AV1289" s="37"/>
      <c r="AX1289" s="37"/>
      <c r="BB1289" s="12">
        <v>0</v>
      </c>
      <c r="CC1289" s="12">
        <v>0</v>
      </c>
      <c r="CG1289" s="12" t="s">
        <v>940</v>
      </c>
      <c r="CH1289" s="12">
        <v>205.00700000000001</v>
      </c>
      <c r="CI1289" s="12" t="s">
        <v>1191</v>
      </c>
      <c r="CJ1289" s="12" t="s">
        <v>931</v>
      </c>
      <c r="CK1289" s="12" t="s">
        <v>932</v>
      </c>
      <c r="CL1289" s="37">
        <v>277177589</v>
      </c>
      <c r="CN1289" s="12" t="s">
        <v>1506</v>
      </c>
      <c r="CS1289" s="12"/>
      <c r="CT1289" s="36" t="str">
        <f t="shared" si="20"/>
        <v>500mn</v>
      </c>
      <c r="CU1289" s="36" t="str">
        <f>VLOOKUP(CK1289,Mapping!B:C,2,FALSE)</f>
        <v>US/CA</v>
      </c>
    </row>
    <row r="1290" spans="1:99" ht="16" customHeight="1" x14ac:dyDescent="0.35">
      <c r="A1290" s="12" t="s">
        <v>2449</v>
      </c>
      <c r="B1290" s="12" t="s">
        <v>925</v>
      </c>
      <c r="E1290" s="37">
        <v>27240</v>
      </c>
      <c r="G1290" s="37" t="s">
        <v>1505</v>
      </c>
      <c r="I1290" s="37"/>
      <c r="K1290" s="37"/>
      <c r="M1290" s="37">
        <v>18819</v>
      </c>
      <c r="N1290" s="12">
        <v>0.01</v>
      </c>
      <c r="O1290" s="37"/>
      <c r="R1290" s="37"/>
      <c r="T1290" s="37"/>
      <c r="V1290" s="37"/>
      <c r="X1290" s="37"/>
      <c r="Z1290" s="37"/>
      <c r="AB1290" s="37"/>
      <c r="AD1290" s="37"/>
      <c r="AF1290" s="37"/>
      <c r="AH1290" s="37"/>
      <c r="AN1290" s="37">
        <v>8421</v>
      </c>
      <c r="AO1290" s="12">
        <v>0</v>
      </c>
      <c r="AP1290" s="37"/>
      <c r="AR1290" s="37"/>
      <c r="AT1290" s="37"/>
      <c r="AV1290" s="37"/>
      <c r="AX1290" s="37"/>
      <c r="BB1290" s="12">
        <v>150</v>
      </c>
      <c r="BI1290" s="12">
        <v>50</v>
      </c>
      <c r="BY1290" s="12">
        <v>0</v>
      </c>
      <c r="CC1290" s="12">
        <v>0</v>
      </c>
      <c r="CG1290" s="12" t="s">
        <v>929</v>
      </c>
      <c r="CH1290" s="12">
        <v>14.207000000000001</v>
      </c>
      <c r="CI1290" s="12" t="s">
        <v>2450</v>
      </c>
      <c r="CJ1290" s="12" t="s">
        <v>1140</v>
      </c>
      <c r="CK1290" s="12" t="s">
        <v>932</v>
      </c>
      <c r="CL1290" s="37">
        <v>234386449</v>
      </c>
      <c r="CN1290" s="12" t="s">
        <v>1509</v>
      </c>
      <c r="CS1290" s="12"/>
      <c r="CT1290" s="36" t="str">
        <f t="shared" si="20"/>
        <v>500mn</v>
      </c>
      <c r="CU1290" s="36" t="str">
        <f>VLOOKUP(CK1290,Mapping!B:C,2,FALSE)</f>
        <v>US/CA</v>
      </c>
    </row>
    <row r="1291" spans="1:99" ht="16" customHeight="1" x14ac:dyDescent="0.35">
      <c r="A1291" s="12" t="s">
        <v>2451</v>
      </c>
      <c r="B1291" s="12" t="s">
        <v>933</v>
      </c>
      <c r="E1291" s="37">
        <v>5714066</v>
      </c>
      <c r="G1291" s="37" t="s">
        <v>1505</v>
      </c>
      <c r="I1291" s="37"/>
      <c r="K1291" s="37"/>
      <c r="M1291" s="37"/>
      <c r="O1291" s="37"/>
      <c r="R1291" s="37"/>
      <c r="T1291" s="37"/>
      <c r="V1291" s="37"/>
      <c r="X1291" s="37"/>
      <c r="Z1291" s="37"/>
      <c r="AB1291" s="37"/>
      <c r="AD1291" s="37"/>
      <c r="AF1291" s="37"/>
      <c r="AH1291" s="37"/>
      <c r="AN1291" s="37"/>
      <c r="AP1291" s="37">
        <v>5714066</v>
      </c>
      <c r="AQ1291" s="12">
        <v>0.19</v>
      </c>
      <c r="AR1291" s="37"/>
      <c r="AT1291" s="37"/>
      <c r="AV1291" s="37"/>
      <c r="AX1291" s="37"/>
      <c r="BH1291" s="12">
        <v>24748</v>
      </c>
      <c r="BV1291" s="12">
        <v>0.02</v>
      </c>
      <c r="CG1291" s="12" t="s">
        <v>940</v>
      </c>
      <c r="CH1291" s="12">
        <v>22.792999999999999</v>
      </c>
      <c r="CI1291" s="12" t="s">
        <v>2452</v>
      </c>
      <c r="CJ1291" s="12"/>
      <c r="CK1291" s="12" t="s">
        <v>979</v>
      </c>
      <c r="CL1291" s="37">
        <v>3070067681</v>
      </c>
      <c r="CN1291" s="12" t="s">
        <v>1506</v>
      </c>
      <c r="CS1291" s="12"/>
      <c r="CT1291" s="36" t="str">
        <f t="shared" si="20"/>
        <v>1bn - 50bn</v>
      </c>
      <c r="CU1291" s="36" t="str">
        <f>VLOOKUP(CK1291,Mapping!B:C,2,FALSE)</f>
        <v>EU</v>
      </c>
    </row>
    <row r="1292" spans="1:99" ht="16" customHeight="1" x14ac:dyDescent="0.35">
      <c r="A1292" s="12" t="s">
        <v>2453</v>
      </c>
      <c r="B1292" s="12" t="s">
        <v>925</v>
      </c>
      <c r="E1292" s="37">
        <v>0</v>
      </c>
      <c r="G1292" s="37" t="s">
        <v>1505</v>
      </c>
      <c r="I1292" s="37"/>
      <c r="K1292" s="37"/>
      <c r="M1292" s="37"/>
      <c r="O1292" s="37"/>
      <c r="R1292" s="37"/>
      <c r="T1292" s="37"/>
      <c r="V1292" s="37"/>
      <c r="X1292" s="37"/>
      <c r="Z1292" s="37"/>
      <c r="AB1292" s="37"/>
      <c r="AD1292" s="37"/>
      <c r="AF1292" s="37"/>
      <c r="AH1292" s="37"/>
      <c r="AN1292" s="37">
        <v>0</v>
      </c>
      <c r="AO1292" s="12">
        <v>0</v>
      </c>
      <c r="AP1292" s="37"/>
      <c r="AR1292" s="37"/>
      <c r="AT1292" s="37"/>
      <c r="AV1292" s="37"/>
      <c r="AX1292" s="37"/>
      <c r="BI1292" s="12">
        <v>0</v>
      </c>
      <c r="BY1292" s="12">
        <v>0</v>
      </c>
      <c r="CG1292" s="12" t="s">
        <v>934</v>
      </c>
      <c r="CH1292" s="12">
        <v>20.747</v>
      </c>
      <c r="CI1292" s="12" t="s">
        <v>2454</v>
      </c>
      <c r="CJ1292" s="12" t="s">
        <v>1130</v>
      </c>
      <c r="CK1292" s="12" t="s">
        <v>932</v>
      </c>
      <c r="CL1292" s="37">
        <v>55444736</v>
      </c>
      <c r="CN1292" s="12" t="s">
        <v>1509</v>
      </c>
      <c r="CS1292" s="12"/>
      <c r="CT1292" s="36" t="str">
        <f t="shared" si="20"/>
        <v>500mn</v>
      </c>
      <c r="CU1292" s="36" t="str">
        <f>VLOOKUP(CK1292,Mapping!B:C,2,FALSE)</f>
        <v>US/CA</v>
      </c>
    </row>
    <row r="1293" spans="1:99" ht="16" customHeight="1" x14ac:dyDescent="0.35">
      <c r="A1293" s="12" t="s">
        <v>2455</v>
      </c>
      <c r="B1293" s="12" t="s">
        <v>933</v>
      </c>
      <c r="E1293" s="37">
        <v>119777518</v>
      </c>
      <c r="G1293" s="37" t="s">
        <v>1505</v>
      </c>
      <c r="I1293" s="37"/>
      <c r="K1293" s="37"/>
      <c r="M1293" s="37"/>
      <c r="O1293" s="37"/>
      <c r="R1293" s="37"/>
      <c r="T1293" s="37"/>
      <c r="V1293" s="37"/>
      <c r="X1293" s="37"/>
      <c r="Z1293" s="37"/>
      <c r="AB1293" s="37"/>
      <c r="AD1293" s="37"/>
      <c r="AF1293" s="37"/>
      <c r="AH1293" s="37"/>
      <c r="AN1293" s="37">
        <v>0</v>
      </c>
      <c r="AO1293" s="12">
        <v>0</v>
      </c>
      <c r="AP1293" s="37">
        <v>119777518</v>
      </c>
      <c r="AQ1293" s="12">
        <v>2.57</v>
      </c>
      <c r="AR1293" s="37"/>
      <c r="AT1293" s="37"/>
      <c r="AV1293" s="37"/>
      <c r="AX1293" s="37"/>
      <c r="BH1293" s="12">
        <v>422779</v>
      </c>
      <c r="BI1293" s="12">
        <v>0</v>
      </c>
      <c r="BV1293" s="12">
        <v>0.36</v>
      </c>
      <c r="BY1293" s="12">
        <v>0</v>
      </c>
      <c r="CG1293" s="12" t="s">
        <v>929</v>
      </c>
      <c r="CH1293" s="12">
        <v>57.012</v>
      </c>
      <c r="CI1293" s="12" t="s">
        <v>1150</v>
      </c>
      <c r="CJ1293" s="12"/>
      <c r="CK1293" s="12" t="s">
        <v>1151</v>
      </c>
      <c r="CL1293" s="37">
        <v>4488361400</v>
      </c>
      <c r="CN1293" s="12" t="s">
        <v>1506</v>
      </c>
      <c r="CS1293" s="12"/>
      <c r="CT1293" s="36" t="str">
        <f t="shared" si="20"/>
        <v>1bn - 50bn</v>
      </c>
      <c r="CU1293" s="36" t="str">
        <f>VLOOKUP(CK1293,Mapping!B:C,2,FALSE)</f>
        <v>EU</v>
      </c>
    </row>
    <row r="1294" spans="1:99" ht="16" customHeight="1" x14ac:dyDescent="0.35">
      <c r="A1294" s="12" t="s">
        <v>2456</v>
      </c>
      <c r="B1294" s="12" t="s">
        <v>925</v>
      </c>
      <c r="E1294" s="37">
        <v>613387</v>
      </c>
      <c r="G1294" s="37" t="s">
        <v>1505</v>
      </c>
      <c r="I1294" s="37"/>
      <c r="K1294" s="37">
        <v>613387</v>
      </c>
      <c r="L1294" s="12">
        <v>3.97</v>
      </c>
      <c r="M1294" s="37">
        <v>0</v>
      </c>
      <c r="N1294" s="12">
        <v>0</v>
      </c>
      <c r="O1294" s="37"/>
      <c r="R1294" s="37"/>
      <c r="T1294" s="37"/>
      <c r="V1294" s="37"/>
      <c r="X1294" s="37"/>
      <c r="Z1294" s="37"/>
      <c r="AB1294" s="37"/>
      <c r="AD1294" s="37"/>
      <c r="AF1294" s="37"/>
      <c r="AH1294" s="37"/>
      <c r="AN1294" s="37">
        <v>0</v>
      </c>
      <c r="AO1294" s="12">
        <v>0</v>
      </c>
      <c r="AP1294" s="37"/>
      <c r="AR1294" s="37"/>
      <c r="AT1294" s="37"/>
      <c r="AV1294" s="37"/>
      <c r="AX1294" s="37"/>
      <c r="BB1294" s="12">
        <v>0</v>
      </c>
      <c r="BG1294" s="12">
        <v>10276</v>
      </c>
      <c r="BI1294" s="12">
        <v>0</v>
      </c>
      <c r="BS1294" s="12">
        <v>0</v>
      </c>
      <c r="BY1294" s="12">
        <v>0</v>
      </c>
      <c r="CC1294" s="12">
        <v>0</v>
      </c>
      <c r="CG1294" s="12" t="s">
        <v>940</v>
      </c>
      <c r="CH1294" s="12">
        <v>201.66</v>
      </c>
      <c r="CI1294" s="12" t="s">
        <v>2457</v>
      </c>
      <c r="CJ1294" s="12"/>
      <c r="CK1294" s="12" t="s">
        <v>990</v>
      </c>
      <c r="CL1294" s="37">
        <v>15457252</v>
      </c>
      <c r="CN1294" s="12" t="s">
        <v>1506</v>
      </c>
      <c r="CS1294" s="12"/>
      <c r="CT1294" s="36" t="str">
        <f t="shared" si="20"/>
        <v>500mn</v>
      </c>
      <c r="CU1294" s="36" t="str">
        <f>VLOOKUP(CK1294,Mapping!B:C,2,FALSE)</f>
        <v>EU</v>
      </c>
    </row>
    <row r="1295" spans="1:99" ht="16" customHeight="1" x14ac:dyDescent="0.35">
      <c r="A1295" s="12" t="s">
        <v>2458</v>
      </c>
      <c r="B1295" s="12" t="s">
        <v>925</v>
      </c>
      <c r="E1295" s="37">
        <v>2734024</v>
      </c>
      <c r="G1295" s="37" t="s">
        <v>1505</v>
      </c>
      <c r="I1295" s="37"/>
      <c r="K1295" s="37"/>
      <c r="M1295" s="37">
        <v>2734024</v>
      </c>
      <c r="N1295" s="12">
        <v>0.46</v>
      </c>
      <c r="O1295" s="37"/>
      <c r="R1295" s="37"/>
      <c r="T1295" s="37"/>
      <c r="V1295" s="37"/>
      <c r="X1295" s="37"/>
      <c r="Z1295" s="37"/>
      <c r="AB1295" s="37"/>
      <c r="AD1295" s="37"/>
      <c r="AF1295" s="37"/>
      <c r="AH1295" s="37"/>
      <c r="AN1295" s="37"/>
      <c r="AP1295" s="37"/>
      <c r="AR1295" s="37"/>
      <c r="AT1295" s="37"/>
      <c r="AV1295" s="37"/>
      <c r="AX1295" s="37"/>
      <c r="BB1295" s="12">
        <v>21792</v>
      </c>
      <c r="CC1295" s="12">
        <v>0</v>
      </c>
      <c r="CG1295" s="12" t="s">
        <v>929</v>
      </c>
      <c r="CH1295" s="12">
        <v>26.523</v>
      </c>
      <c r="CI1295" s="12" t="s">
        <v>1851</v>
      </c>
      <c r="CJ1295" s="12" t="s">
        <v>931</v>
      </c>
      <c r="CK1295" s="12" t="s">
        <v>932</v>
      </c>
      <c r="CL1295" s="37">
        <v>599366434</v>
      </c>
      <c r="CN1295" s="12" t="s">
        <v>1509</v>
      </c>
      <c r="CS1295" s="12"/>
      <c r="CT1295" s="36" t="str">
        <f t="shared" si="20"/>
        <v>500mn - 1bn</v>
      </c>
      <c r="CU1295" s="36" t="str">
        <f>VLOOKUP(CK1295,Mapping!B:C,2,FALSE)</f>
        <v>US/CA</v>
      </c>
    </row>
    <row r="1296" spans="1:99" ht="16" customHeight="1" x14ac:dyDescent="0.35">
      <c r="A1296" s="12" t="s">
        <v>2459</v>
      </c>
      <c r="B1296" s="12" t="s">
        <v>925</v>
      </c>
      <c r="E1296" s="37">
        <v>1705180</v>
      </c>
      <c r="G1296" s="37" t="s">
        <v>1505</v>
      </c>
      <c r="I1296" s="37"/>
      <c r="K1296" s="37"/>
      <c r="M1296" s="37"/>
      <c r="O1296" s="37"/>
      <c r="R1296" s="37"/>
      <c r="T1296" s="37"/>
      <c r="V1296" s="37"/>
      <c r="X1296" s="37"/>
      <c r="Z1296" s="37"/>
      <c r="AB1296" s="37"/>
      <c r="AD1296" s="37"/>
      <c r="AF1296" s="37"/>
      <c r="AH1296" s="37"/>
      <c r="AN1296" s="37">
        <v>1705180</v>
      </c>
      <c r="AO1296" s="12">
        <v>1.49</v>
      </c>
      <c r="AP1296" s="37"/>
      <c r="AR1296" s="37"/>
      <c r="AT1296" s="37"/>
      <c r="AV1296" s="37"/>
      <c r="AX1296" s="37"/>
      <c r="BI1296" s="12">
        <v>10125</v>
      </c>
      <c r="BY1296" s="12">
        <v>0</v>
      </c>
      <c r="CG1296" s="12" t="s">
        <v>940</v>
      </c>
      <c r="CH1296" s="12">
        <v>53.865000000000002</v>
      </c>
      <c r="CI1296" s="12" t="s">
        <v>2460</v>
      </c>
      <c r="CJ1296" s="12" t="s">
        <v>1021</v>
      </c>
      <c r="CK1296" s="12" t="s">
        <v>932</v>
      </c>
      <c r="CL1296" s="37">
        <v>114739773</v>
      </c>
      <c r="CN1296" s="12" t="s">
        <v>1509</v>
      </c>
      <c r="CS1296" s="12"/>
      <c r="CT1296" s="36" t="str">
        <f t="shared" si="20"/>
        <v>500mn</v>
      </c>
      <c r="CU1296" s="36" t="str">
        <f>VLOOKUP(CK1296,Mapping!B:C,2,FALSE)</f>
        <v>US/CA</v>
      </c>
    </row>
    <row r="1297" spans="1:99" ht="16" customHeight="1" x14ac:dyDescent="0.35">
      <c r="A1297" s="12" t="s">
        <v>2461</v>
      </c>
      <c r="B1297" s="12" t="s">
        <v>925</v>
      </c>
      <c r="E1297" s="37">
        <v>3256952</v>
      </c>
      <c r="G1297" s="37" t="s">
        <v>1505</v>
      </c>
      <c r="I1297" s="37"/>
      <c r="K1297" s="37"/>
      <c r="M1297" s="37">
        <v>756743</v>
      </c>
      <c r="N1297" s="12">
        <v>0.09</v>
      </c>
      <c r="O1297" s="37"/>
      <c r="R1297" s="37"/>
      <c r="T1297" s="37"/>
      <c r="V1297" s="37"/>
      <c r="X1297" s="37"/>
      <c r="Z1297" s="37"/>
      <c r="AB1297" s="37"/>
      <c r="AD1297" s="37"/>
      <c r="AF1297" s="37"/>
      <c r="AH1297" s="37"/>
      <c r="AN1297" s="37">
        <v>1598184</v>
      </c>
      <c r="AO1297" s="12">
        <v>0.19</v>
      </c>
      <c r="AP1297" s="37">
        <v>902025</v>
      </c>
      <c r="AQ1297" s="12">
        <v>0.11</v>
      </c>
      <c r="AR1297" s="37"/>
      <c r="AT1297" s="37"/>
      <c r="AV1297" s="37"/>
      <c r="AX1297" s="37"/>
      <c r="BB1297" s="12">
        <v>4234</v>
      </c>
      <c r="BH1297" s="12">
        <v>4220</v>
      </c>
      <c r="BI1297" s="12">
        <v>7400</v>
      </c>
      <c r="BV1297" s="12">
        <v>0</v>
      </c>
      <c r="BY1297" s="12">
        <v>0</v>
      </c>
      <c r="CC1297" s="12">
        <v>0</v>
      </c>
      <c r="CG1297" s="12" t="s">
        <v>940</v>
      </c>
      <c r="CH1297" s="12">
        <v>54.267000000000003</v>
      </c>
      <c r="CI1297" s="12" t="s">
        <v>2371</v>
      </c>
      <c r="CJ1297" s="12" t="s">
        <v>975</v>
      </c>
      <c r="CK1297" s="12" t="s">
        <v>932</v>
      </c>
      <c r="CL1297" s="37">
        <v>837308710</v>
      </c>
      <c r="CN1297" s="12" t="s">
        <v>1509</v>
      </c>
      <c r="CS1297" s="12"/>
      <c r="CT1297" s="36" t="str">
        <f t="shared" si="20"/>
        <v>500mn - 1bn</v>
      </c>
      <c r="CU1297" s="36" t="str">
        <f>VLOOKUP(CK1297,Mapping!B:C,2,FALSE)</f>
        <v>US/CA</v>
      </c>
    </row>
    <row r="1298" spans="1:99" ht="16" customHeight="1" x14ac:dyDescent="0.35">
      <c r="A1298" s="12" t="s">
        <v>2462</v>
      </c>
      <c r="B1298" s="12" t="s">
        <v>925</v>
      </c>
      <c r="E1298" s="37">
        <v>252619</v>
      </c>
      <c r="G1298" s="37" t="s">
        <v>1505</v>
      </c>
      <c r="I1298" s="37"/>
      <c r="K1298" s="37"/>
      <c r="M1298" s="37"/>
      <c r="O1298" s="37"/>
      <c r="R1298" s="37"/>
      <c r="T1298" s="37"/>
      <c r="V1298" s="37"/>
      <c r="X1298" s="37"/>
      <c r="Z1298" s="37"/>
      <c r="AB1298" s="37"/>
      <c r="AD1298" s="37"/>
      <c r="AF1298" s="37"/>
      <c r="AH1298" s="37"/>
      <c r="AN1298" s="37">
        <v>252619</v>
      </c>
      <c r="AO1298" s="12">
        <v>0.13</v>
      </c>
      <c r="AP1298" s="37"/>
      <c r="AR1298" s="37"/>
      <c r="AT1298" s="37"/>
      <c r="AV1298" s="37"/>
      <c r="AX1298" s="37"/>
      <c r="BI1298" s="12">
        <v>1500</v>
      </c>
      <c r="BY1298" s="12">
        <v>0</v>
      </c>
      <c r="CG1298" s="12" t="s">
        <v>940</v>
      </c>
      <c r="CH1298" s="12">
        <v>104.884</v>
      </c>
      <c r="CI1298" s="12" t="s">
        <v>978</v>
      </c>
      <c r="CJ1298" s="12"/>
      <c r="CK1298" s="12" t="s">
        <v>979</v>
      </c>
      <c r="CL1298" s="37">
        <v>191335651</v>
      </c>
      <c r="CN1298" s="12" t="s">
        <v>1509</v>
      </c>
      <c r="CS1298" s="12"/>
      <c r="CT1298" s="36" t="str">
        <f t="shared" si="20"/>
        <v>500mn</v>
      </c>
      <c r="CU1298" s="36" t="str">
        <f>VLOOKUP(CK1298,Mapping!B:C,2,FALSE)</f>
        <v>EU</v>
      </c>
    </row>
    <row r="1299" spans="1:99" ht="16" customHeight="1" x14ac:dyDescent="0.35">
      <c r="A1299" s="12" t="s">
        <v>2463</v>
      </c>
      <c r="B1299" s="12" t="s">
        <v>925</v>
      </c>
      <c r="E1299" s="37">
        <v>232767</v>
      </c>
      <c r="G1299" s="37" t="s">
        <v>1505</v>
      </c>
      <c r="I1299" s="37"/>
      <c r="K1299" s="37"/>
      <c r="M1299" s="37">
        <v>207511</v>
      </c>
      <c r="N1299" s="12">
        <v>0.02</v>
      </c>
      <c r="O1299" s="37"/>
      <c r="Q1299" s="12">
        <v>200</v>
      </c>
      <c r="R1299" s="37"/>
      <c r="T1299" s="37"/>
      <c r="V1299" s="37"/>
      <c r="X1299" s="37"/>
      <c r="Z1299" s="37"/>
      <c r="AB1299" s="37"/>
      <c r="AD1299" s="37"/>
      <c r="AF1299" s="37"/>
      <c r="AH1299" s="37">
        <v>25256</v>
      </c>
      <c r="AI1299" s="12">
        <v>0</v>
      </c>
      <c r="AN1299" s="37"/>
      <c r="AP1299" s="37"/>
      <c r="AR1299" s="37"/>
      <c r="AT1299" s="37"/>
      <c r="AV1299" s="37"/>
      <c r="AX1299" s="37"/>
      <c r="BB1299" s="12">
        <v>1654</v>
      </c>
      <c r="BQ1299" s="12">
        <v>0</v>
      </c>
      <c r="CC1299" s="12">
        <v>0</v>
      </c>
      <c r="CG1299" s="12" t="s">
        <v>929</v>
      </c>
      <c r="CH1299" s="12">
        <v>23.129000000000001</v>
      </c>
      <c r="CI1299" s="12" t="s">
        <v>1781</v>
      </c>
      <c r="CJ1299" s="12" t="s">
        <v>931</v>
      </c>
      <c r="CK1299" s="12" t="s">
        <v>932</v>
      </c>
      <c r="CL1299" s="37">
        <v>1054145764</v>
      </c>
      <c r="CN1299" s="12" t="s">
        <v>1509</v>
      </c>
      <c r="CS1299" s="12"/>
      <c r="CT1299" s="36" t="str">
        <f t="shared" si="20"/>
        <v>1bn - 50bn</v>
      </c>
      <c r="CU1299" s="36" t="str">
        <f>VLOOKUP(CK1299,Mapping!B:C,2,FALSE)</f>
        <v>US/CA</v>
      </c>
    </row>
    <row r="1300" spans="1:99" ht="16" customHeight="1" x14ac:dyDescent="0.35">
      <c r="A1300" s="12" t="s">
        <v>2464</v>
      </c>
      <c r="B1300" s="12" t="s">
        <v>933</v>
      </c>
      <c r="E1300" s="37">
        <v>41269936</v>
      </c>
      <c r="F1300" s="12">
        <v>0</v>
      </c>
      <c r="G1300" s="37" t="s">
        <v>1505</v>
      </c>
      <c r="I1300" s="37">
        <v>0</v>
      </c>
      <c r="J1300" s="12">
        <v>0</v>
      </c>
      <c r="K1300" s="37"/>
      <c r="M1300" s="37">
        <v>7124622</v>
      </c>
      <c r="N1300" s="12">
        <v>0.15</v>
      </c>
      <c r="O1300" s="37">
        <v>19109434</v>
      </c>
      <c r="P1300" s="12">
        <v>0.39</v>
      </c>
      <c r="Q1300" s="12">
        <v>9370</v>
      </c>
      <c r="R1300" s="37">
        <v>1462989</v>
      </c>
      <c r="S1300" s="12">
        <v>0.03</v>
      </c>
      <c r="T1300" s="37">
        <v>3626856</v>
      </c>
      <c r="U1300" s="12">
        <v>7.0000000000000007E-2</v>
      </c>
      <c r="V1300" s="37"/>
      <c r="X1300" s="37"/>
      <c r="Z1300" s="37">
        <v>4793297</v>
      </c>
      <c r="AA1300" s="12">
        <v>0.1</v>
      </c>
      <c r="AB1300" s="37"/>
      <c r="AD1300" s="37"/>
      <c r="AF1300" s="37"/>
      <c r="AH1300" s="37">
        <v>1183244</v>
      </c>
      <c r="AI1300" s="12">
        <v>0.02</v>
      </c>
      <c r="AL1300" s="12">
        <v>1258300</v>
      </c>
      <c r="AM1300" s="12">
        <v>0</v>
      </c>
      <c r="AN1300" s="37">
        <v>3225105</v>
      </c>
      <c r="AO1300" s="12">
        <v>7.0000000000000007E-2</v>
      </c>
      <c r="AP1300" s="37">
        <v>744389</v>
      </c>
      <c r="AQ1300" s="12">
        <v>0.02</v>
      </c>
      <c r="AR1300" s="37"/>
      <c r="AT1300" s="37"/>
      <c r="AV1300" s="37"/>
      <c r="AX1300" s="37">
        <v>0</v>
      </c>
      <c r="AY1300" s="12">
        <v>0</v>
      </c>
      <c r="AZ1300" s="12">
        <v>138200</v>
      </c>
      <c r="BB1300" s="12">
        <v>56788</v>
      </c>
      <c r="BC1300" s="12">
        <v>162100</v>
      </c>
      <c r="BH1300" s="12">
        <v>3224</v>
      </c>
      <c r="BI1300" s="12">
        <v>19150</v>
      </c>
      <c r="BK1300" s="12">
        <v>32400</v>
      </c>
      <c r="BO1300" s="12">
        <v>0</v>
      </c>
      <c r="BQ1300" s="12">
        <v>0</v>
      </c>
      <c r="BU1300" s="12">
        <v>0.01</v>
      </c>
      <c r="BV1300" s="12">
        <v>0</v>
      </c>
      <c r="BW1300" s="12">
        <v>0</v>
      </c>
      <c r="BX1300" s="12">
        <v>0</v>
      </c>
      <c r="BY1300" s="12">
        <v>0</v>
      </c>
      <c r="CC1300" s="12">
        <v>0</v>
      </c>
      <c r="CD1300" s="12">
        <v>0.01</v>
      </c>
      <c r="CE1300" s="12">
        <v>0</v>
      </c>
      <c r="CG1300" s="12" t="s">
        <v>940</v>
      </c>
      <c r="CH1300" s="12">
        <v>66.376000000000005</v>
      </c>
      <c r="CI1300" s="12" t="s">
        <v>1064</v>
      </c>
      <c r="CJ1300" s="12"/>
      <c r="CK1300" s="12" t="s">
        <v>1064</v>
      </c>
      <c r="CL1300" s="37">
        <v>4872341307</v>
      </c>
      <c r="CN1300" s="12" t="s">
        <v>1506</v>
      </c>
      <c r="CS1300" s="12"/>
      <c r="CT1300" s="36" t="str">
        <f t="shared" si="20"/>
        <v>1bn - 50bn</v>
      </c>
      <c r="CU1300" s="36" t="str">
        <f>VLOOKUP(CK1300,Mapping!B:C,2,FALSE)</f>
        <v>EU</v>
      </c>
    </row>
    <row r="1301" spans="1:99" ht="16" customHeight="1" x14ac:dyDescent="0.35">
      <c r="A1301" s="12" t="s">
        <v>2465</v>
      </c>
      <c r="B1301" s="12" t="s">
        <v>925</v>
      </c>
      <c r="E1301" s="37">
        <v>658711</v>
      </c>
      <c r="G1301" s="37" t="s">
        <v>1505</v>
      </c>
      <c r="I1301" s="37"/>
      <c r="K1301" s="37"/>
      <c r="M1301" s="37"/>
      <c r="O1301" s="37"/>
      <c r="R1301" s="37"/>
      <c r="T1301" s="37"/>
      <c r="V1301" s="37"/>
      <c r="X1301" s="37"/>
      <c r="Z1301" s="37"/>
      <c r="AB1301" s="37"/>
      <c r="AD1301" s="37"/>
      <c r="AF1301" s="37"/>
      <c r="AH1301" s="37"/>
      <c r="AN1301" s="37">
        <v>658711</v>
      </c>
      <c r="AO1301" s="12">
        <v>0.26</v>
      </c>
      <c r="AP1301" s="37"/>
      <c r="AR1301" s="37"/>
      <c r="AT1301" s="37"/>
      <c r="AV1301" s="37"/>
      <c r="AX1301" s="37"/>
      <c r="BI1301" s="12">
        <v>3050</v>
      </c>
      <c r="BY1301" s="12">
        <v>0</v>
      </c>
      <c r="CG1301" s="12" t="s">
        <v>940</v>
      </c>
      <c r="CH1301" s="12">
        <v>21.576000000000001</v>
      </c>
      <c r="CI1301" s="12" t="s">
        <v>1064</v>
      </c>
      <c r="CJ1301" s="12"/>
      <c r="CK1301" s="12" t="s">
        <v>1064</v>
      </c>
      <c r="CL1301" s="37">
        <v>256657644</v>
      </c>
      <c r="CN1301" s="12" t="s">
        <v>1506</v>
      </c>
      <c r="CS1301" s="12"/>
      <c r="CT1301" s="36" t="str">
        <f t="shared" si="20"/>
        <v>500mn</v>
      </c>
      <c r="CU1301" s="36" t="str">
        <f>VLOOKUP(CK1301,Mapping!B:C,2,FALSE)</f>
        <v>EU</v>
      </c>
    </row>
    <row r="1302" spans="1:99" ht="16" customHeight="1" x14ac:dyDescent="0.35">
      <c r="A1302" s="12" t="s">
        <v>2466</v>
      </c>
      <c r="B1302" s="12" t="s">
        <v>925</v>
      </c>
      <c r="E1302" s="37">
        <v>496818</v>
      </c>
      <c r="G1302" s="37" t="s">
        <v>1505</v>
      </c>
      <c r="I1302" s="37"/>
      <c r="K1302" s="37"/>
      <c r="M1302" s="37"/>
      <c r="O1302" s="37"/>
      <c r="R1302" s="37"/>
      <c r="T1302" s="37"/>
      <c r="V1302" s="37"/>
      <c r="X1302" s="37"/>
      <c r="Z1302" s="37"/>
      <c r="AB1302" s="37"/>
      <c r="AD1302" s="37"/>
      <c r="AF1302" s="37"/>
      <c r="AH1302" s="37"/>
      <c r="AN1302" s="37">
        <v>496818</v>
      </c>
      <c r="AO1302" s="12">
        <v>0.2</v>
      </c>
      <c r="AP1302" s="37"/>
      <c r="AR1302" s="37"/>
      <c r="AT1302" s="37"/>
      <c r="AV1302" s="37"/>
      <c r="AX1302" s="37"/>
      <c r="BI1302" s="12">
        <v>2950</v>
      </c>
      <c r="BY1302" s="12">
        <v>0</v>
      </c>
      <c r="CG1302" s="12" t="s">
        <v>929</v>
      </c>
      <c r="CH1302" s="12">
        <v>14.401</v>
      </c>
      <c r="CI1302" s="12" t="s">
        <v>2107</v>
      </c>
      <c r="CJ1302" s="12" t="s">
        <v>2108</v>
      </c>
      <c r="CK1302" s="12" t="s">
        <v>932</v>
      </c>
      <c r="CL1302" s="37">
        <v>249798294</v>
      </c>
      <c r="CN1302" s="12" t="s">
        <v>1509</v>
      </c>
      <c r="CS1302" s="12"/>
      <c r="CT1302" s="36" t="str">
        <f t="shared" si="20"/>
        <v>500mn</v>
      </c>
      <c r="CU1302" s="36" t="str">
        <f>VLOOKUP(CK1302,Mapping!B:C,2,FALSE)</f>
        <v>US/CA</v>
      </c>
    </row>
    <row r="1303" spans="1:99" ht="16" customHeight="1" x14ac:dyDescent="0.35">
      <c r="A1303" s="12" t="s">
        <v>2467</v>
      </c>
      <c r="B1303" s="12" t="s">
        <v>925</v>
      </c>
      <c r="E1303" s="37">
        <v>972315</v>
      </c>
      <c r="G1303" s="37" t="s">
        <v>1505</v>
      </c>
      <c r="I1303" s="37"/>
      <c r="K1303" s="37"/>
      <c r="M1303" s="37">
        <v>972315</v>
      </c>
      <c r="N1303" s="12">
        <v>0.1</v>
      </c>
      <c r="O1303" s="37"/>
      <c r="R1303" s="37"/>
      <c r="T1303" s="37"/>
      <c r="V1303" s="37"/>
      <c r="X1303" s="37"/>
      <c r="Z1303" s="37"/>
      <c r="AB1303" s="37"/>
      <c r="AD1303" s="37"/>
      <c r="AF1303" s="37"/>
      <c r="AH1303" s="37"/>
      <c r="AN1303" s="37"/>
      <c r="AP1303" s="37"/>
      <c r="AR1303" s="37"/>
      <c r="AT1303" s="37"/>
      <c r="AV1303" s="37"/>
      <c r="AX1303" s="37"/>
      <c r="BB1303" s="12">
        <v>7750</v>
      </c>
      <c r="CC1303" s="12">
        <v>0</v>
      </c>
      <c r="CG1303" s="12" t="s">
        <v>976</v>
      </c>
      <c r="CH1303" s="12">
        <v>10.872999999999999</v>
      </c>
      <c r="CI1303" s="12" t="s">
        <v>1085</v>
      </c>
      <c r="CJ1303" s="12" t="s">
        <v>966</v>
      </c>
      <c r="CK1303" s="12" t="s">
        <v>932</v>
      </c>
      <c r="CL1303" s="37">
        <v>977783851</v>
      </c>
      <c r="CN1303" s="12" t="s">
        <v>1513</v>
      </c>
      <c r="CS1303" s="12"/>
      <c r="CT1303" s="36" t="str">
        <f t="shared" si="20"/>
        <v>500mn - 1bn</v>
      </c>
      <c r="CU1303" s="36" t="str">
        <f>VLOOKUP(CK1303,Mapping!B:C,2,FALSE)</f>
        <v>US/CA</v>
      </c>
    </row>
    <row r="1304" spans="1:99" ht="16" customHeight="1" x14ac:dyDescent="0.35">
      <c r="A1304" s="12" t="s">
        <v>2468</v>
      </c>
      <c r="B1304" s="12" t="s">
        <v>925</v>
      </c>
      <c r="E1304" s="37">
        <v>2650970</v>
      </c>
      <c r="G1304" s="37" t="s">
        <v>1505</v>
      </c>
      <c r="I1304" s="37"/>
      <c r="K1304" s="37"/>
      <c r="M1304" s="37">
        <v>2650970</v>
      </c>
      <c r="N1304" s="12">
        <v>0.74</v>
      </c>
      <c r="O1304" s="37"/>
      <c r="R1304" s="37"/>
      <c r="T1304" s="37"/>
      <c r="V1304" s="37"/>
      <c r="X1304" s="37"/>
      <c r="Z1304" s="37"/>
      <c r="AB1304" s="37"/>
      <c r="AD1304" s="37"/>
      <c r="AF1304" s="37"/>
      <c r="AH1304" s="37"/>
      <c r="AN1304" s="37"/>
      <c r="AP1304" s="37"/>
      <c r="AR1304" s="37"/>
      <c r="AT1304" s="37"/>
      <c r="AV1304" s="37"/>
      <c r="AX1304" s="37"/>
      <c r="BB1304" s="12">
        <v>21130</v>
      </c>
      <c r="CC1304" s="12">
        <v>0</v>
      </c>
      <c r="CG1304" s="12" t="s">
        <v>934</v>
      </c>
      <c r="CH1304" s="12">
        <v>22.562999999999999</v>
      </c>
      <c r="CI1304" s="12" t="s">
        <v>1073</v>
      </c>
      <c r="CJ1304" s="12" t="s">
        <v>946</v>
      </c>
      <c r="CK1304" s="12" t="s">
        <v>932</v>
      </c>
      <c r="CL1304" s="37">
        <v>356240179</v>
      </c>
      <c r="CN1304" s="12" t="s">
        <v>1514</v>
      </c>
      <c r="CS1304" s="12"/>
      <c r="CT1304" s="36" t="str">
        <f t="shared" si="20"/>
        <v>500mn</v>
      </c>
      <c r="CU1304" s="36" t="str">
        <f>VLOOKUP(CK1304,Mapping!B:C,2,FALSE)</f>
        <v>US/CA</v>
      </c>
    </row>
    <row r="1305" spans="1:99" ht="16" customHeight="1" x14ac:dyDescent="0.35">
      <c r="A1305" s="12" t="s">
        <v>2469</v>
      </c>
      <c r="B1305" s="12" t="s">
        <v>925</v>
      </c>
      <c r="E1305" s="37">
        <v>670168</v>
      </c>
      <c r="G1305" s="37" t="s">
        <v>1505</v>
      </c>
      <c r="I1305" s="37"/>
      <c r="K1305" s="37"/>
      <c r="M1305" s="37"/>
      <c r="O1305" s="37"/>
      <c r="Q1305" s="12">
        <v>5307</v>
      </c>
      <c r="R1305" s="37"/>
      <c r="T1305" s="37"/>
      <c r="V1305" s="37"/>
      <c r="X1305" s="37"/>
      <c r="Z1305" s="37"/>
      <c r="AB1305" s="37"/>
      <c r="AD1305" s="37"/>
      <c r="AF1305" s="37"/>
      <c r="AH1305" s="37">
        <v>670168</v>
      </c>
      <c r="AI1305" s="12">
        <v>0.53</v>
      </c>
      <c r="AN1305" s="37"/>
      <c r="AP1305" s="37"/>
      <c r="AR1305" s="37"/>
      <c r="AT1305" s="37"/>
      <c r="AV1305" s="37"/>
      <c r="AX1305" s="37"/>
      <c r="BQ1305" s="12">
        <v>0</v>
      </c>
      <c r="CG1305" s="12" t="s">
        <v>929</v>
      </c>
      <c r="CH1305" s="12">
        <v>32.927999999999997</v>
      </c>
      <c r="CI1305" s="12" t="s">
        <v>938</v>
      </c>
      <c r="CJ1305" s="12" t="s">
        <v>931</v>
      </c>
      <c r="CK1305" s="12" t="s">
        <v>932</v>
      </c>
      <c r="CL1305" s="37">
        <v>125993212</v>
      </c>
      <c r="CN1305" s="12" t="s">
        <v>1509</v>
      </c>
      <c r="CS1305" s="12"/>
      <c r="CT1305" s="36" t="str">
        <f t="shared" si="20"/>
        <v>500mn</v>
      </c>
      <c r="CU1305" s="36" t="str">
        <f>VLOOKUP(CK1305,Mapping!B:C,2,FALSE)</f>
        <v>US/CA</v>
      </c>
    </row>
    <row r="1306" spans="1:99" ht="16" customHeight="1" x14ac:dyDescent="0.35">
      <c r="A1306" s="12" t="s">
        <v>310</v>
      </c>
      <c r="B1306" s="12" t="s">
        <v>925</v>
      </c>
      <c r="E1306" s="37">
        <v>107903572</v>
      </c>
      <c r="F1306" s="12">
        <v>81700</v>
      </c>
      <c r="G1306" s="37" t="s">
        <v>1505</v>
      </c>
      <c r="I1306" s="37">
        <v>5816628</v>
      </c>
      <c r="J1306" s="12">
        <v>1.06</v>
      </c>
      <c r="K1306" s="37">
        <v>52152555</v>
      </c>
      <c r="L1306" s="12">
        <v>9.5</v>
      </c>
      <c r="M1306" s="37"/>
      <c r="O1306" s="37">
        <v>43048563</v>
      </c>
      <c r="P1306" s="12">
        <v>7.84</v>
      </c>
      <c r="R1306" s="37">
        <v>6885826</v>
      </c>
      <c r="S1306" s="12">
        <v>1.25</v>
      </c>
      <c r="T1306" s="37"/>
      <c r="V1306" s="37"/>
      <c r="X1306" s="37"/>
      <c r="Z1306" s="37"/>
      <c r="AB1306" s="37"/>
      <c r="AD1306" s="37"/>
      <c r="AF1306" s="37"/>
      <c r="AH1306" s="37"/>
      <c r="AL1306" s="12">
        <v>2345800</v>
      </c>
      <c r="AN1306" s="37"/>
      <c r="AP1306" s="37"/>
      <c r="AR1306" s="37"/>
      <c r="AT1306" s="37"/>
      <c r="AV1306" s="37"/>
      <c r="AX1306" s="37"/>
      <c r="AZ1306" s="12">
        <v>518700</v>
      </c>
      <c r="BG1306" s="12">
        <v>677500</v>
      </c>
      <c r="BO1306" s="12">
        <v>0.01</v>
      </c>
      <c r="BS1306" s="12">
        <v>0.01</v>
      </c>
      <c r="BU1306" s="12">
        <v>0.01</v>
      </c>
      <c r="BX1306" s="12">
        <v>0.01</v>
      </c>
      <c r="CG1306" s="12" t="s">
        <v>940</v>
      </c>
      <c r="CH1306" s="12">
        <v>107.54900000000001</v>
      </c>
      <c r="CI1306" s="12" t="s">
        <v>1095</v>
      </c>
      <c r="CJ1306" s="12"/>
      <c r="CK1306" s="12" t="s">
        <v>951</v>
      </c>
      <c r="CL1306" s="37">
        <v>547780516</v>
      </c>
      <c r="CN1306" s="12" t="s">
        <v>1506</v>
      </c>
      <c r="CS1306" s="12"/>
      <c r="CT1306" s="36" t="str">
        <f t="shared" si="20"/>
        <v>500mn - 1bn</v>
      </c>
      <c r="CU1306" s="36" t="str">
        <f>VLOOKUP(CK1306,Mapping!B:C,2,FALSE)</f>
        <v>HK</v>
      </c>
    </row>
    <row r="1307" spans="1:99" ht="16" customHeight="1" x14ac:dyDescent="0.35">
      <c r="A1307" s="12" t="s">
        <v>2470</v>
      </c>
      <c r="B1307" s="12" t="s">
        <v>925</v>
      </c>
      <c r="E1307" s="37">
        <v>534334</v>
      </c>
      <c r="G1307" s="37" t="s">
        <v>1505</v>
      </c>
      <c r="I1307" s="37"/>
      <c r="K1307" s="37"/>
      <c r="M1307" s="37">
        <v>534334</v>
      </c>
      <c r="N1307" s="12">
        <v>0.02</v>
      </c>
      <c r="O1307" s="37"/>
      <c r="R1307" s="37"/>
      <c r="T1307" s="37"/>
      <c r="V1307" s="37"/>
      <c r="X1307" s="37"/>
      <c r="Z1307" s="37"/>
      <c r="AB1307" s="37"/>
      <c r="AD1307" s="37"/>
      <c r="AF1307" s="37"/>
      <c r="AH1307" s="37"/>
      <c r="AN1307" s="37">
        <v>0</v>
      </c>
      <c r="AO1307" s="12">
        <v>0</v>
      </c>
      <c r="AP1307" s="37"/>
      <c r="AR1307" s="37"/>
      <c r="AT1307" s="37"/>
      <c r="AV1307" s="37"/>
      <c r="AX1307" s="37"/>
      <c r="BB1307" s="12">
        <v>4259</v>
      </c>
      <c r="BI1307" s="12">
        <v>0</v>
      </c>
      <c r="BY1307" s="12">
        <v>0</v>
      </c>
      <c r="CC1307" s="12">
        <v>0</v>
      </c>
      <c r="CG1307" s="12" t="s">
        <v>996</v>
      </c>
      <c r="CH1307" s="12">
        <v>65.311000000000007</v>
      </c>
      <c r="CI1307" s="12" t="s">
        <v>1020</v>
      </c>
      <c r="CJ1307" s="12" t="s">
        <v>1021</v>
      </c>
      <c r="CK1307" s="12" t="s">
        <v>932</v>
      </c>
      <c r="CL1307" s="37">
        <v>2458527937</v>
      </c>
      <c r="CN1307" s="12" t="s">
        <v>1509</v>
      </c>
      <c r="CS1307" s="12"/>
      <c r="CT1307" s="36" t="str">
        <f t="shared" si="20"/>
        <v>1bn - 50bn</v>
      </c>
      <c r="CU1307" s="36" t="str">
        <f>VLOOKUP(CK1307,Mapping!B:C,2,FALSE)</f>
        <v>US/CA</v>
      </c>
    </row>
    <row r="1308" spans="1:99" ht="16" customHeight="1" x14ac:dyDescent="0.35">
      <c r="A1308" s="12" t="s">
        <v>2471</v>
      </c>
      <c r="B1308" s="12" t="s">
        <v>925</v>
      </c>
      <c r="E1308" s="37">
        <v>712876</v>
      </c>
      <c r="G1308" s="37" t="s">
        <v>1505</v>
      </c>
      <c r="I1308" s="37"/>
      <c r="K1308" s="37"/>
      <c r="M1308" s="37">
        <v>710982</v>
      </c>
      <c r="N1308" s="12">
        <v>0.35</v>
      </c>
      <c r="O1308" s="37"/>
      <c r="Q1308" s="12">
        <v>15</v>
      </c>
      <c r="R1308" s="37"/>
      <c r="T1308" s="37"/>
      <c r="V1308" s="37"/>
      <c r="X1308" s="37"/>
      <c r="Z1308" s="37"/>
      <c r="AB1308" s="37"/>
      <c r="AD1308" s="37"/>
      <c r="AF1308" s="37"/>
      <c r="AH1308" s="37">
        <v>1894</v>
      </c>
      <c r="AI1308" s="12">
        <v>0</v>
      </c>
      <c r="AN1308" s="37"/>
      <c r="AP1308" s="37"/>
      <c r="AR1308" s="37"/>
      <c r="AT1308" s="37"/>
      <c r="AV1308" s="37"/>
      <c r="AX1308" s="37"/>
      <c r="BB1308" s="12">
        <v>5667</v>
      </c>
      <c r="BQ1308" s="12">
        <v>0</v>
      </c>
      <c r="CC1308" s="12">
        <v>0</v>
      </c>
      <c r="CG1308" s="12" t="s">
        <v>929</v>
      </c>
      <c r="CH1308" s="12">
        <v>14.659000000000001</v>
      </c>
      <c r="CI1308" s="12" t="s">
        <v>2309</v>
      </c>
      <c r="CJ1308" s="12" t="s">
        <v>2108</v>
      </c>
      <c r="CK1308" s="12" t="s">
        <v>932</v>
      </c>
      <c r="CL1308" s="37">
        <v>203942784</v>
      </c>
      <c r="CN1308" s="12" t="s">
        <v>1509</v>
      </c>
      <c r="CS1308" s="12"/>
      <c r="CT1308" s="36" t="str">
        <f t="shared" si="20"/>
        <v>500mn</v>
      </c>
      <c r="CU1308" s="36" t="str">
        <f>VLOOKUP(CK1308,Mapping!B:C,2,FALSE)</f>
        <v>US/CA</v>
      </c>
    </row>
    <row r="1309" spans="1:99" ht="16" customHeight="1" x14ac:dyDescent="0.35">
      <c r="A1309" s="12" t="s">
        <v>2472</v>
      </c>
      <c r="B1309" s="12" t="s">
        <v>925</v>
      </c>
      <c r="E1309" s="37">
        <v>218212</v>
      </c>
      <c r="G1309" s="37" t="s">
        <v>1505</v>
      </c>
      <c r="I1309" s="37"/>
      <c r="K1309" s="37"/>
      <c r="M1309" s="37"/>
      <c r="O1309" s="37"/>
      <c r="Q1309" s="12">
        <v>1728</v>
      </c>
      <c r="R1309" s="37"/>
      <c r="T1309" s="37"/>
      <c r="V1309" s="37"/>
      <c r="X1309" s="37"/>
      <c r="Z1309" s="37"/>
      <c r="AB1309" s="37"/>
      <c r="AD1309" s="37"/>
      <c r="AF1309" s="37"/>
      <c r="AH1309" s="37">
        <v>218212</v>
      </c>
      <c r="AI1309" s="12">
        <v>0.13</v>
      </c>
      <c r="AN1309" s="37"/>
      <c r="AP1309" s="37"/>
      <c r="AR1309" s="37"/>
      <c r="AT1309" s="37"/>
      <c r="AV1309" s="37"/>
      <c r="AX1309" s="37"/>
      <c r="BQ1309" s="12">
        <v>0</v>
      </c>
      <c r="CG1309" s="12" t="s">
        <v>934</v>
      </c>
      <c r="CH1309" s="12">
        <v>31.849</v>
      </c>
      <c r="CI1309" s="12" t="s">
        <v>2473</v>
      </c>
      <c r="CJ1309" s="12" t="s">
        <v>2332</v>
      </c>
      <c r="CK1309" s="12" t="s">
        <v>932</v>
      </c>
      <c r="CL1309" s="37">
        <v>171192935</v>
      </c>
      <c r="CN1309" s="12" t="s">
        <v>1509</v>
      </c>
      <c r="CS1309" s="12"/>
      <c r="CT1309" s="36" t="str">
        <f t="shared" si="20"/>
        <v>500mn</v>
      </c>
      <c r="CU1309" s="36" t="str">
        <f>VLOOKUP(CK1309,Mapping!B:C,2,FALSE)</f>
        <v>US/CA</v>
      </c>
    </row>
    <row r="1310" spans="1:99" ht="16" customHeight="1" x14ac:dyDescent="0.35">
      <c r="A1310" s="12" t="s">
        <v>2474</v>
      </c>
      <c r="B1310" s="12" t="s">
        <v>925</v>
      </c>
      <c r="E1310" s="37">
        <v>2525020</v>
      </c>
      <c r="G1310" s="37" t="s">
        <v>1505</v>
      </c>
      <c r="I1310" s="37"/>
      <c r="K1310" s="37"/>
      <c r="M1310" s="37"/>
      <c r="O1310" s="37"/>
      <c r="Q1310" s="12">
        <v>13994</v>
      </c>
      <c r="R1310" s="37"/>
      <c r="T1310" s="37"/>
      <c r="V1310" s="37"/>
      <c r="X1310" s="37"/>
      <c r="Z1310" s="37"/>
      <c r="AB1310" s="37"/>
      <c r="AD1310" s="37"/>
      <c r="AF1310" s="37"/>
      <c r="AH1310" s="37">
        <v>1767162</v>
      </c>
      <c r="AI1310" s="12">
        <v>0.08</v>
      </c>
      <c r="AN1310" s="37">
        <v>757858</v>
      </c>
      <c r="AO1310" s="12">
        <v>0.03</v>
      </c>
      <c r="AP1310" s="37"/>
      <c r="AR1310" s="37"/>
      <c r="AT1310" s="37"/>
      <c r="AV1310" s="37"/>
      <c r="AX1310" s="37"/>
      <c r="BI1310" s="12">
        <v>4500</v>
      </c>
      <c r="BQ1310" s="12">
        <v>0</v>
      </c>
      <c r="BY1310" s="12">
        <v>0</v>
      </c>
      <c r="CG1310" s="12" t="s">
        <v>940</v>
      </c>
      <c r="CH1310" s="12">
        <v>11.1</v>
      </c>
      <c r="CI1310" s="12" t="s">
        <v>967</v>
      </c>
      <c r="CJ1310" s="12" t="s">
        <v>968</v>
      </c>
      <c r="CK1310" s="12" t="s">
        <v>932</v>
      </c>
      <c r="CL1310" s="37">
        <v>2227300757</v>
      </c>
      <c r="CN1310" s="12" t="s">
        <v>1509</v>
      </c>
      <c r="CS1310" s="12"/>
      <c r="CT1310" s="36" t="str">
        <f t="shared" si="20"/>
        <v>1bn - 50bn</v>
      </c>
      <c r="CU1310" s="36" t="str">
        <f>VLOOKUP(CK1310,Mapping!B:C,2,FALSE)</f>
        <v>US/CA</v>
      </c>
    </row>
    <row r="1311" spans="1:99" ht="16" customHeight="1" x14ac:dyDescent="0.35">
      <c r="A1311" s="12" t="s">
        <v>2475</v>
      </c>
      <c r="B1311" s="12" t="s">
        <v>925</v>
      </c>
      <c r="E1311" s="37">
        <v>10357387</v>
      </c>
      <c r="G1311" s="37" t="s">
        <v>1505</v>
      </c>
      <c r="I1311" s="37"/>
      <c r="K1311" s="37"/>
      <c r="M1311" s="37"/>
      <c r="O1311" s="37"/>
      <c r="R1311" s="37"/>
      <c r="T1311" s="37"/>
      <c r="V1311" s="37"/>
      <c r="X1311" s="37"/>
      <c r="Z1311" s="37"/>
      <c r="AB1311" s="37"/>
      <c r="AD1311" s="37"/>
      <c r="AF1311" s="37"/>
      <c r="AH1311" s="37"/>
      <c r="AN1311" s="37">
        <v>10357387</v>
      </c>
      <c r="AO1311" s="12">
        <v>2.82</v>
      </c>
      <c r="AP1311" s="37"/>
      <c r="AR1311" s="37"/>
      <c r="AT1311" s="37"/>
      <c r="AV1311" s="37"/>
      <c r="AX1311" s="37"/>
      <c r="BI1311" s="12">
        <v>61500</v>
      </c>
      <c r="BY1311" s="12">
        <v>0.01</v>
      </c>
      <c r="CG1311" s="12" t="s">
        <v>976</v>
      </c>
      <c r="CH1311" s="12">
        <v>16.747</v>
      </c>
      <c r="CI1311" s="12" t="s">
        <v>1723</v>
      </c>
      <c r="CJ1311" s="12" t="s">
        <v>972</v>
      </c>
      <c r="CK1311" s="12" t="s">
        <v>932</v>
      </c>
      <c r="CL1311" s="37">
        <v>367170099</v>
      </c>
      <c r="CN1311" s="12" t="s">
        <v>1513</v>
      </c>
      <c r="CS1311" s="12"/>
      <c r="CT1311" s="36" t="str">
        <f t="shared" si="20"/>
        <v>500mn</v>
      </c>
      <c r="CU1311" s="36" t="str">
        <f>VLOOKUP(CK1311,Mapping!B:C,2,FALSE)</f>
        <v>US/CA</v>
      </c>
    </row>
    <row r="1312" spans="1:99" ht="16" customHeight="1" x14ac:dyDescent="0.35">
      <c r="A1312" s="12" t="s">
        <v>2476</v>
      </c>
      <c r="B1312" s="12" t="s">
        <v>925</v>
      </c>
      <c r="E1312" s="37">
        <v>534223</v>
      </c>
      <c r="G1312" s="37" t="s">
        <v>1505</v>
      </c>
      <c r="I1312" s="37"/>
      <c r="K1312" s="37"/>
      <c r="M1312" s="37"/>
      <c r="O1312" s="37"/>
      <c r="Q1312" s="12">
        <v>1625</v>
      </c>
      <c r="R1312" s="37"/>
      <c r="T1312" s="37"/>
      <c r="V1312" s="37"/>
      <c r="X1312" s="37"/>
      <c r="Z1312" s="37"/>
      <c r="AB1312" s="37"/>
      <c r="AD1312" s="37"/>
      <c r="AF1312" s="37"/>
      <c r="AH1312" s="37">
        <v>205205</v>
      </c>
      <c r="AI1312" s="12">
        <v>0.02</v>
      </c>
      <c r="AN1312" s="37">
        <v>0</v>
      </c>
      <c r="AO1312" s="12">
        <v>0</v>
      </c>
      <c r="AP1312" s="37">
        <v>329018</v>
      </c>
      <c r="AQ1312" s="12">
        <v>0.03</v>
      </c>
      <c r="AR1312" s="37"/>
      <c r="AT1312" s="37"/>
      <c r="AV1312" s="37"/>
      <c r="AX1312" s="37"/>
      <c r="BH1312" s="12">
        <v>1425</v>
      </c>
      <c r="BI1312" s="12">
        <v>0</v>
      </c>
      <c r="BQ1312" s="12">
        <v>0</v>
      </c>
      <c r="BV1312" s="12">
        <v>0</v>
      </c>
      <c r="BY1312" s="12">
        <v>0</v>
      </c>
      <c r="CG1312" s="12" t="s">
        <v>940</v>
      </c>
      <c r="CH1312" s="12">
        <v>61.573999999999998</v>
      </c>
      <c r="CI1312" s="12" t="s">
        <v>1020</v>
      </c>
      <c r="CJ1312" s="12" t="s">
        <v>1021</v>
      </c>
      <c r="CK1312" s="12" t="s">
        <v>932</v>
      </c>
      <c r="CL1312" s="37">
        <v>989049084</v>
      </c>
      <c r="CN1312" s="12" t="s">
        <v>1509</v>
      </c>
      <c r="CS1312" s="12"/>
      <c r="CT1312" s="36" t="str">
        <f t="shared" si="20"/>
        <v>500mn - 1bn</v>
      </c>
      <c r="CU1312" s="36" t="str">
        <f>VLOOKUP(CK1312,Mapping!B:C,2,FALSE)</f>
        <v>US/CA</v>
      </c>
    </row>
    <row r="1313" spans="1:99" ht="16" customHeight="1" x14ac:dyDescent="0.35">
      <c r="A1313" s="12" t="s">
        <v>2477</v>
      </c>
      <c r="B1313" s="12" t="s">
        <v>925</v>
      </c>
      <c r="E1313" s="37">
        <v>1063027</v>
      </c>
      <c r="G1313" s="37" t="s">
        <v>1505</v>
      </c>
      <c r="I1313" s="37"/>
      <c r="K1313" s="37"/>
      <c r="M1313" s="37">
        <v>788265</v>
      </c>
      <c r="N1313" s="12">
        <v>0.04</v>
      </c>
      <c r="O1313" s="37"/>
      <c r="Q1313" s="12">
        <v>0</v>
      </c>
      <c r="R1313" s="37"/>
      <c r="T1313" s="37"/>
      <c r="V1313" s="37"/>
      <c r="X1313" s="37">
        <v>274762</v>
      </c>
      <c r="Y1313" s="12">
        <v>0.01</v>
      </c>
      <c r="Z1313" s="37"/>
      <c r="AB1313" s="37"/>
      <c r="AD1313" s="37"/>
      <c r="AF1313" s="37"/>
      <c r="AH1313" s="37">
        <v>0</v>
      </c>
      <c r="AI1313" s="12">
        <v>0</v>
      </c>
      <c r="AN1313" s="37"/>
      <c r="AP1313" s="37"/>
      <c r="AR1313" s="37"/>
      <c r="AT1313" s="37"/>
      <c r="AV1313" s="37"/>
      <c r="AX1313" s="37"/>
      <c r="BA1313" s="12">
        <v>2689</v>
      </c>
      <c r="BB1313" s="12">
        <v>6283</v>
      </c>
      <c r="BQ1313" s="12">
        <v>0</v>
      </c>
      <c r="BZ1313" s="12">
        <v>0</v>
      </c>
      <c r="CC1313" s="12">
        <v>0</v>
      </c>
      <c r="CG1313" s="12" t="s">
        <v>929</v>
      </c>
      <c r="CH1313" s="12">
        <v>140.25899999999999</v>
      </c>
      <c r="CI1313" s="12" t="s">
        <v>2478</v>
      </c>
      <c r="CJ1313" s="12"/>
      <c r="CK1313" s="12" t="s">
        <v>990</v>
      </c>
      <c r="CL1313" s="37">
        <v>1980774814</v>
      </c>
      <c r="CN1313" s="12" t="s">
        <v>1506</v>
      </c>
      <c r="CS1313" s="12"/>
      <c r="CT1313" s="36" t="str">
        <f t="shared" si="20"/>
        <v>1bn - 50bn</v>
      </c>
      <c r="CU1313" s="36" t="str">
        <f>VLOOKUP(CK1313,Mapping!B:C,2,FALSE)</f>
        <v>EU</v>
      </c>
    </row>
    <row r="1314" spans="1:99" ht="16" customHeight="1" x14ac:dyDescent="0.35">
      <c r="A1314" s="12" t="s">
        <v>2479</v>
      </c>
      <c r="B1314" s="12" t="s">
        <v>925</v>
      </c>
      <c r="E1314" s="37">
        <v>1255</v>
      </c>
      <c r="G1314" s="37" t="s">
        <v>1505</v>
      </c>
      <c r="I1314" s="37"/>
      <c r="K1314" s="37"/>
      <c r="M1314" s="37">
        <v>1255</v>
      </c>
      <c r="N1314" s="12">
        <v>0</v>
      </c>
      <c r="O1314" s="37"/>
      <c r="R1314" s="37"/>
      <c r="T1314" s="37"/>
      <c r="V1314" s="37"/>
      <c r="X1314" s="37"/>
      <c r="Z1314" s="37"/>
      <c r="AB1314" s="37"/>
      <c r="AD1314" s="37"/>
      <c r="AF1314" s="37"/>
      <c r="AH1314" s="37"/>
      <c r="AN1314" s="37"/>
      <c r="AP1314" s="37"/>
      <c r="AR1314" s="37"/>
      <c r="AT1314" s="37"/>
      <c r="AV1314" s="37"/>
      <c r="AX1314" s="37"/>
      <c r="BB1314" s="12">
        <v>10</v>
      </c>
      <c r="CC1314" s="12">
        <v>0</v>
      </c>
      <c r="CG1314" s="12" t="s">
        <v>934</v>
      </c>
      <c r="CH1314" s="12">
        <v>29.39</v>
      </c>
      <c r="CI1314" s="12" t="s">
        <v>2480</v>
      </c>
      <c r="CJ1314" s="12" t="s">
        <v>2481</v>
      </c>
      <c r="CK1314" s="12" t="s">
        <v>932</v>
      </c>
      <c r="CL1314" s="37">
        <v>164701180</v>
      </c>
      <c r="CN1314" s="12" t="s">
        <v>1509</v>
      </c>
      <c r="CS1314" s="12"/>
      <c r="CT1314" s="36" t="str">
        <f t="shared" si="20"/>
        <v>500mn</v>
      </c>
      <c r="CU1314" s="36" t="str">
        <f>VLOOKUP(CK1314,Mapping!B:C,2,FALSE)</f>
        <v>US/CA</v>
      </c>
    </row>
    <row r="1315" spans="1:99" ht="16" customHeight="1" x14ac:dyDescent="0.35">
      <c r="A1315" s="12" t="s">
        <v>73</v>
      </c>
      <c r="B1315" s="12" t="s">
        <v>925</v>
      </c>
      <c r="E1315" s="37">
        <v>245598091</v>
      </c>
      <c r="F1315" s="12">
        <v>2314583</v>
      </c>
      <c r="G1315" s="37" t="s">
        <v>1505</v>
      </c>
      <c r="I1315" s="37">
        <v>112482862</v>
      </c>
      <c r="J1315" s="12">
        <v>1.92</v>
      </c>
      <c r="K1315" s="37"/>
      <c r="M1315" s="37"/>
      <c r="O1315" s="37">
        <v>29276691</v>
      </c>
      <c r="P1315" s="12">
        <v>0.5</v>
      </c>
      <c r="R1315" s="37"/>
      <c r="T1315" s="37"/>
      <c r="V1315" s="37"/>
      <c r="X1315" s="37"/>
      <c r="Z1315" s="37"/>
      <c r="AB1315" s="37"/>
      <c r="AD1315" s="37">
        <v>103838538</v>
      </c>
      <c r="AE1315" s="12">
        <v>1.77</v>
      </c>
      <c r="AF1315" s="37"/>
      <c r="AH1315" s="37"/>
      <c r="AL1315" s="12">
        <v>1927784</v>
      </c>
      <c r="AN1315" s="37"/>
      <c r="AP1315" s="37"/>
      <c r="AR1315" s="37"/>
      <c r="AT1315" s="37"/>
      <c r="AV1315" s="37"/>
      <c r="AX1315" s="37"/>
      <c r="BJ1315" s="12">
        <v>931956</v>
      </c>
      <c r="BO1315" s="12">
        <v>0.34</v>
      </c>
      <c r="BU1315" s="12">
        <v>0.01</v>
      </c>
      <c r="CB1315" s="12">
        <v>0.32</v>
      </c>
      <c r="CG1315" s="12" t="s">
        <v>940</v>
      </c>
      <c r="CH1315" s="12">
        <v>33.192999999999998</v>
      </c>
      <c r="CI1315" s="12" t="s">
        <v>983</v>
      </c>
      <c r="CJ1315" s="12" t="s">
        <v>984</v>
      </c>
      <c r="CK1315" s="12" t="s">
        <v>985</v>
      </c>
      <c r="CL1315" s="37">
        <v>5724272211</v>
      </c>
      <c r="CN1315" s="12" t="s">
        <v>1506</v>
      </c>
      <c r="CS1315" s="12"/>
      <c r="CT1315" s="36" t="str">
        <f t="shared" si="20"/>
        <v>1bn - 50bn</v>
      </c>
      <c r="CU1315" s="36" t="str">
        <f>VLOOKUP(CK1315,Mapping!B:C,2,FALSE)</f>
        <v>US/CA</v>
      </c>
    </row>
    <row r="1316" spans="1:99" ht="16" customHeight="1" x14ac:dyDescent="0.35">
      <c r="A1316" s="12" t="s">
        <v>2482</v>
      </c>
      <c r="B1316" s="12" t="s">
        <v>925</v>
      </c>
      <c r="E1316" s="37">
        <v>286302</v>
      </c>
      <c r="G1316" s="37" t="s">
        <v>1505</v>
      </c>
      <c r="I1316" s="37"/>
      <c r="K1316" s="37"/>
      <c r="M1316" s="37"/>
      <c r="O1316" s="37"/>
      <c r="R1316" s="37"/>
      <c r="T1316" s="37"/>
      <c r="V1316" s="37"/>
      <c r="X1316" s="37"/>
      <c r="Z1316" s="37"/>
      <c r="AB1316" s="37"/>
      <c r="AD1316" s="37"/>
      <c r="AF1316" s="37"/>
      <c r="AH1316" s="37"/>
      <c r="AN1316" s="37">
        <v>286302</v>
      </c>
      <c r="AO1316" s="12">
        <v>0.14000000000000001</v>
      </c>
      <c r="AP1316" s="37"/>
      <c r="AR1316" s="37"/>
      <c r="AT1316" s="37"/>
      <c r="AV1316" s="37"/>
      <c r="AX1316" s="37"/>
      <c r="BI1316" s="12">
        <v>1700</v>
      </c>
      <c r="BY1316" s="12">
        <v>0</v>
      </c>
      <c r="CG1316" s="12" t="s">
        <v>934</v>
      </c>
      <c r="CH1316" s="12">
        <v>36.718000000000004</v>
      </c>
      <c r="CI1316" s="12" t="s">
        <v>941</v>
      </c>
      <c r="CJ1316" s="12" t="s">
        <v>941</v>
      </c>
      <c r="CK1316" s="12" t="s">
        <v>932</v>
      </c>
      <c r="CL1316" s="37">
        <v>207349407</v>
      </c>
      <c r="CN1316" s="12" t="s">
        <v>1509</v>
      </c>
      <c r="CS1316" s="12"/>
      <c r="CT1316" s="36" t="str">
        <f t="shared" si="20"/>
        <v>500mn</v>
      </c>
      <c r="CU1316" s="36" t="str">
        <f>VLOOKUP(CK1316,Mapping!B:C,2,FALSE)</f>
        <v>US/CA</v>
      </c>
    </row>
    <row r="1317" spans="1:99" ht="16" customHeight="1" x14ac:dyDescent="0.35">
      <c r="A1317" s="12" t="s">
        <v>2483</v>
      </c>
      <c r="B1317" s="12" t="s">
        <v>925</v>
      </c>
      <c r="E1317" s="37">
        <v>4739926</v>
      </c>
      <c r="G1317" s="37" t="s">
        <v>1505</v>
      </c>
      <c r="I1317" s="37"/>
      <c r="K1317" s="37"/>
      <c r="M1317" s="37"/>
      <c r="O1317" s="37">
        <v>2861809</v>
      </c>
      <c r="P1317" s="12">
        <v>1.28</v>
      </c>
      <c r="R1317" s="37"/>
      <c r="T1317" s="37"/>
      <c r="V1317" s="37"/>
      <c r="X1317" s="37"/>
      <c r="Z1317" s="37"/>
      <c r="AB1317" s="37"/>
      <c r="AD1317" s="37"/>
      <c r="AF1317" s="37">
        <v>1878117</v>
      </c>
      <c r="AG1317" s="12">
        <v>0.84</v>
      </c>
      <c r="AH1317" s="37"/>
      <c r="AL1317" s="12">
        <v>178000</v>
      </c>
      <c r="AN1317" s="37"/>
      <c r="AP1317" s="37"/>
      <c r="AR1317" s="37"/>
      <c r="AT1317" s="37"/>
      <c r="AV1317" s="37"/>
      <c r="AX1317" s="37"/>
      <c r="BF1317" s="12">
        <v>124000</v>
      </c>
      <c r="BP1317" s="12">
        <v>0.01</v>
      </c>
      <c r="BU1317" s="12">
        <v>0</v>
      </c>
      <c r="CG1317" s="12" t="s">
        <v>929</v>
      </c>
      <c r="CH1317" s="12">
        <v>53.164999999999999</v>
      </c>
      <c r="CI1317" s="12" t="s">
        <v>1158</v>
      </c>
      <c r="CJ1317" s="12"/>
      <c r="CK1317" s="12" t="s">
        <v>990</v>
      </c>
      <c r="CL1317" s="37">
        <v>221313328</v>
      </c>
      <c r="CN1317" s="12" t="s">
        <v>1506</v>
      </c>
      <c r="CS1317" s="12"/>
      <c r="CT1317" s="36" t="str">
        <f t="shared" si="20"/>
        <v>500mn</v>
      </c>
      <c r="CU1317" s="36" t="str">
        <f>VLOOKUP(CK1317,Mapping!B:C,2,FALSE)</f>
        <v>EU</v>
      </c>
    </row>
    <row r="1318" spans="1:99" ht="16" customHeight="1" x14ac:dyDescent="0.35">
      <c r="A1318" s="12" t="s">
        <v>371</v>
      </c>
      <c r="B1318" s="12" t="s">
        <v>933</v>
      </c>
      <c r="C1318" s="12">
        <v>242</v>
      </c>
      <c r="D1318" s="12">
        <v>23533</v>
      </c>
      <c r="E1318" s="37">
        <v>7125361</v>
      </c>
      <c r="F1318" s="12">
        <v>23028</v>
      </c>
      <c r="G1318" s="37">
        <v>1171708</v>
      </c>
      <c r="H1318" s="12">
        <v>0</v>
      </c>
      <c r="I1318" s="37">
        <v>1119102</v>
      </c>
      <c r="J1318" s="12">
        <v>0</v>
      </c>
      <c r="K1318" s="37">
        <v>1087113</v>
      </c>
      <c r="L1318" s="12">
        <v>0</v>
      </c>
      <c r="M1318" s="37">
        <v>775719</v>
      </c>
      <c r="N1318" s="12">
        <v>0</v>
      </c>
      <c r="O1318" s="37"/>
      <c r="R1318" s="37"/>
      <c r="T1318" s="37">
        <v>142612</v>
      </c>
      <c r="U1318" s="12">
        <v>0</v>
      </c>
      <c r="V1318" s="37">
        <v>1384967</v>
      </c>
      <c r="W1318" s="12">
        <v>0</v>
      </c>
      <c r="X1318" s="37"/>
      <c r="Z1318" s="37"/>
      <c r="AB1318" s="37"/>
      <c r="AD1318" s="37"/>
      <c r="AF1318" s="37"/>
      <c r="AH1318" s="37"/>
      <c r="AK1318" s="12">
        <v>63650</v>
      </c>
      <c r="AN1318" s="37">
        <v>1444140</v>
      </c>
      <c r="AO1318" s="12">
        <v>0</v>
      </c>
      <c r="AP1318" s="37"/>
      <c r="AR1318" s="37"/>
      <c r="AT1318" s="37"/>
      <c r="AV1318" s="37"/>
      <c r="AX1318" s="37"/>
      <c r="BB1318" s="12">
        <v>6183</v>
      </c>
      <c r="BG1318" s="12">
        <v>17600</v>
      </c>
      <c r="BI1318" s="12">
        <v>8575</v>
      </c>
      <c r="BK1318" s="12">
        <v>1274</v>
      </c>
      <c r="BN1318" s="12">
        <v>0</v>
      </c>
      <c r="BO1318" s="12">
        <v>0</v>
      </c>
      <c r="BS1318" s="12">
        <v>0</v>
      </c>
      <c r="BT1318" s="12">
        <v>0</v>
      </c>
      <c r="BY1318" s="12">
        <v>0</v>
      </c>
      <c r="CC1318" s="12">
        <v>0</v>
      </c>
      <c r="CE1318" s="12">
        <v>0</v>
      </c>
      <c r="CG1318" s="12" t="s">
        <v>929</v>
      </c>
      <c r="CH1318" s="12">
        <v>16.798999999999999</v>
      </c>
      <c r="CI1318" s="12" t="s">
        <v>930</v>
      </c>
      <c r="CJ1318" s="12" t="s">
        <v>931</v>
      </c>
      <c r="CK1318" s="12" t="s">
        <v>932</v>
      </c>
      <c r="CL1318" s="37">
        <v>73364906771</v>
      </c>
      <c r="CM1318" s="12">
        <v>608</v>
      </c>
      <c r="CN1318" s="12" t="s">
        <v>1506</v>
      </c>
      <c r="CO1318" s="12" t="s">
        <v>1507</v>
      </c>
      <c r="CP1318" s="12">
        <v>2030368.3329973796</v>
      </c>
      <c r="CQ1318" s="12">
        <v>81</v>
      </c>
      <c r="CS1318" s="12"/>
      <c r="CT1318" s="36" t="str">
        <f t="shared" si="20"/>
        <v>50bn - 100bn</v>
      </c>
      <c r="CU1318" s="36" t="str">
        <f>VLOOKUP(CK1318,Mapping!B:C,2,FALSE)</f>
        <v>US/CA</v>
      </c>
    </row>
    <row r="1319" spans="1:99" ht="16" customHeight="1" x14ac:dyDescent="0.35">
      <c r="A1319" s="12" t="s">
        <v>171</v>
      </c>
      <c r="B1319" s="12" t="s">
        <v>925</v>
      </c>
      <c r="C1319" s="12">
        <v>70</v>
      </c>
      <c r="D1319" s="12">
        <v>347663</v>
      </c>
      <c r="E1319" s="37">
        <v>294708361</v>
      </c>
      <c r="G1319" s="37">
        <v>17310141</v>
      </c>
      <c r="H1319" s="12">
        <v>0.02</v>
      </c>
      <c r="I1319" s="37"/>
      <c r="K1319" s="37"/>
      <c r="M1319" s="37">
        <v>34132773</v>
      </c>
      <c r="N1319" s="12">
        <v>0.05</v>
      </c>
      <c r="O1319" s="37"/>
      <c r="Q1319" s="12">
        <v>0</v>
      </c>
      <c r="R1319" s="37"/>
      <c r="T1319" s="37">
        <v>22935275</v>
      </c>
      <c r="U1319" s="12">
        <v>0.03</v>
      </c>
      <c r="V1319" s="37"/>
      <c r="X1319" s="37"/>
      <c r="Z1319" s="37">
        <v>0</v>
      </c>
      <c r="AA1319" s="12">
        <v>0</v>
      </c>
      <c r="AB1319" s="37"/>
      <c r="AD1319" s="37">
        <v>44305049</v>
      </c>
      <c r="AE1319" s="12">
        <v>0.06</v>
      </c>
      <c r="AF1319" s="37"/>
      <c r="AH1319" s="37">
        <v>0</v>
      </c>
      <c r="AI1319" s="12">
        <v>0</v>
      </c>
      <c r="AN1319" s="37">
        <v>162956225</v>
      </c>
      <c r="AO1319" s="12">
        <v>0.23</v>
      </c>
      <c r="AP1319" s="37">
        <v>11590909</v>
      </c>
      <c r="AQ1319" s="12">
        <v>0.02</v>
      </c>
      <c r="AR1319" s="37">
        <v>1477989</v>
      </c>
      <c r="AS1319" s="12">
        <v>0</v>
      </c>
      <c r="AT1319" s="37">
        <v>0</v>
      </c>
      <c r="AU1319" s="12">
        <v>0</v>
      </c>
      <c r="AV1319" s="37"/>
      <c r="AX1319" s="37"/>
      <c r="BB1319" s="12">
        <v>272061</v>
      </c>
      <c r="BC1319" s="12">
        <v>0</v>
      </c>
      <c r="BD1319" s="12">
        <v>0</v>
      </c>
      <c r="BE1319" s="12">
        <v>39635</v>
      </c>
      <c r="BH1319" s="12">
        <v>50201</v>
      </c>
      <c r="BI1319" s="12">
        <v>967600</v>
      </c>
      <c r="BJ1319" s="12">
        <v>397640</v>
      </c>
      <c r="BK1319" s="12">
        <v>204889</v>
      </c>
      <c r="BM1319" s="12">
        <v>0.04</v>
      </c>
      <c r="BN1319" s="12">
        <v>0.05</v>
      </c>
      <c r="BQ1319" s="12">
        <v>0</v>
      </c>
      <c r="BV1319" s="12">
        <v>0.04</v>
      </c>
      <c r="BY1319" s="12">
        <v>0.12</v>
      </c>
      <c r="CB1319" s="12">
        <v>0.14000000000000001</v>
      </c>
      <c r="CC1319" s="12">
        <v>0.01</v>
      </c>
      <c r="CD1319" s="12">
        <v>0</v>
      </c>
      <c r="CE1319" s="12">
        <v>0.01</v>
      </c>
      <c r="CF1319" s="12">
        <v>0</v>
      </c>
      <c r="CG1319" s="12" t="s">
        <v>976</v>
      </c>
      <c r="CH1319" s="12">
        <v>150.34200000000001</v>
      </c>
      <c r="CI1319" s="12" t="s">
        <v>953</v>
      </c>
      <c r="CJ1319" s="12"/>
      <c r="CK1319" s="12" t="s">
        <v>954</v>
      </c>
      <c r="CL1319" s="37">
        <v>69547833702</v>
      </c>
      <c r="CM1319" s="12">
        <v>10255</v>
      </c>
      <c r="CN1319" s="12" t="s">
        <v>1513</v>
      </c>
      <c r="CO1319" s="12" t="s">
        <v>1507</v>
      </c>
      <c r="CP1319" s="12">
        <v>1176203.9911308202</v>
      </c>
      <c r="CQ1319" s="12">
        <v>80</v>
      </c>
      <c r="CS1319" s="12"/>
      <c r="CT1319" s="36" t="str">
        <f t="shared" si="20"/>
        <v>50bn - 100bn</v>
      </c>
      <c r="CU1319" s="36" t="str">
        <f>VLOOKUP(CK1319,Mapping!B:C,2,FALSE)</f>
        <v>EU</v>
      </c>
    </row>
    <row r="1320" spans="1:99" ht="16" customHeight="1" x14ac:dyDescent="0.35">
      <c r="A1320" s="12" t="s">
        <v>2484</v>
      </c>
      <c r="B1320" s="12" t="s">
        <v>933</v>
      </c>
      <c r="E1320" s="37">
        <v>1577296</v>
      </c>
      <c r="G1320" s="37" t="s">
        <v>1505</v>
      </c>
      <c r="I1320" s="37"/>
      <c r="K1320" s="37"/>
      <c r="M1320" s="37"/>
      <c r="O1320" s="37"/>
      <c r="Q1320" s="12">
        <v>2828</v>
      </c>
      <c r="R1320" s="37"/>
      <c r="T1320" s="37"/>
      <c r="V1320" s="37"/>
      <c r="X1320" s="37">
        <v>123779</v>
      </c>
      <c r="Y1320" s="12">
        <v>0</v>
      </c>
      <c r="Z1320" s="37"/>
      <c r="AB1320" s="37"/>
      <c r="AD1320" s="37"/>
      <c r="AF1320" s="37"/>
      <c r="AH1320" s="37">
        <v>383137</v>
      </c>
      <c r="AI1320" s="12">
        <v>0.01</v>
      </c>
      <c r="AN1320" s="37">
        <v>942808</v>
      </c>
      <c r="AO1320" s="12">
        <v>0.02</v>
      </c>
      <c r="AP1320" s="37">
        <v>127572</v>
      </c>
      <c r="AQ1320" s="12">
        <v>0</v>
      </c>
      <c r="AR1320" s="37"/>
      <c r="AT1320" s="37"/>
      <c r="AV1320" s="37"/>
      <c r="AX1320" s="37"/>
      <c r="BA1320" s="12">
        <v>1293</v>
      </c>
      <c r="BH1320" s="12">
        <v>576</v>
      </c>
      <c r="BI1320" s="12">
        <v>5872</v>
      </c>
      <c r="BQ1320" s="12">
        <v>0</v>
      </c>
      <c r="BV1320" s="12">
        <v>0</v>
      </c>
      <c r="BY1320" s="12">
        <v>0</v>
      </c>
      <c r="BZ1320" s="12">
        <v>0</v>
      </c>
      <c r="CG1320" s="12" t="s">
        <v>991</v>
      </c>
      <c r="CH1320" s="12">
        <v>140.32499999999999</v>
      </c>
      <c r="CI1320" s="12"/>
      <c r="CJ1320" s="12"/>
      <c r="CK1320" s="12" t="s">
        <v>1054</v>
      </c>
      <c r="CL1320" s="37">
        <v>5340457456</v>
      </c>
      <c r="CN1320" s="12" t="s">
        <v>1534</v>
      </c>
      <c r="CS1320" s="12"/>
      <c r="CT1320" s="36" t="str">
        <f t="shared" si="20"/>
        <v>1bn - 50bn</v>
      </c>
      <c r="CU1320" s="36" t="str">
        <f>VLOOKUP(CK1320,Mapping!B:C,2,FALSE)</f>
        <v>EU</v>
      </c>
    </row>
    <row r="1321" spans="1:99" ht="16" customHeight="1" x14ac:dyDescent="0.35">
      <c r="A1321" s="12" t="s">
        <v>2485</v>
      </c>
      <c r="B1321" s="12" t="s">
        <v>925</v>
      </c>
      <c r="E1321" s="37">
        <v>4150343</v>
      </c>
      <c r="G1321" s="37" t="s">
        <v>1505</v>
      </c>
      <c r="I1321" s="37"/>
      <c r="K1321" s="37"/>
      <c r="M1321" s="37"/>
      <c r="O1321" s="37">
        <v>3443951</v>
      </c>
      <c r="P1321" s="12">
        <v>4.68</v>
      </c>
      <c r="R1321" s="37">
        <v>706392</v>
      </c>
      <c r="S1321" s="12">
        <v>0.96</v>
      </c>
      <c r="T1321" s="37"/>
      <c r="V1321" s="37"/>
      <c r="X1321" s="37"/>
      <c r="Z1321" s="37"/>
      <c r="AB1321" s="37"/>
      <c r="AD1321" s="37"/>
      <c r="AF1321" s="37"/>
      <c r="AH1321" s="37"/>
      <c r="AL1321" s="12">
        <v>246208</v>
      </c>
      <c r="AN1321" s="37"/>
      <c r="AP1321" s="37"/>
      <c r="AR1321" s="37"/>
      <c r="AT1321" s="37"/>
      <c r="AV1321" s="37"/>
      <c r="AX1321" s="37"/>
      <c r="AZ1321" s="12">
        <v>66580</v>
      </c>
      <c r="BU1321" s="12">
        <v>0</v>
      </c>
      <c r="BX1321" s="12">
        <v>0</v>
      </c>
      <c r="CG1321" s="12" t="s">
        <v>1270</v>
      </c>
      <c r="CH1321" s="12">
        <v>23.058</v>
      </c>
      <c r="CI1321" s="12" t="s">
        <v>978</v>
      </c>
      <c r="CJ1321" s="12"/>
      <c r="CK1321" s="12" t="s">
        <v>979</v>
      </c>
      <c r="CL1321" s="37">
        <v>79546010</v>
      </c>
      <c r="CN1321" s="12" t="s">
        <v>1506</v>
      </c>
      <c r="CS1321" s="12"/>
      <c r="CT1321" s="36" t="str">
        <f t="shared" si="20"/>
        <v>500mn</v>
      </c>
      <c r="CU1321" s="36" t="str">
        <f>VLOOKUP(CK1321,Mapping!B:C,2,FALSE)</f>
        <v>EU</v>
      </c>
    </row>
    <row r="1322" spans="1:99" ht="16" customHeight="1" x14ac:dyDescent="0.35">
      <c r="A1322" s="12" t="s">
        <v>2486</v>
      </c>
      <c r="B1322" s="12" t="s">
        <v>933</v>
      </c>
      <c r="E1322" s="37">
        <v>16166282</v>
      </c>
      <c r="G1322" s="37" t="s">
        <v>1505</v>
      </c>
      <c r="I1322" s="37"/>
      <c r="K1322" s="37">
        <v>13894518</v>
      </c>
      <c r="L1322" s="12">
        <v>3.12</v>
      </c>
      <c r="M1322" s="37"/>
      <c r="O1322" s="37">
        <v>1594731</v>
      </c>
      <c r="P1322" s="12">
        <v>0.36</v>
      </c>
      <c r="R1322" s="37">
        <v>677033</v>
      </c>
      <c r="S1322" s="12">
        <v>0.15</v>
      </c>
      <c r="T1322" s="37"/>
      <c r="V1322" s="37"/>
      <c r="X1322" s="37"/>
      <c r="Z1322" s="37"/>
      <c r="AB1322" s="37"/>
      <c r="AD1322" s="37"/>
      <c r="AF1322" s="37"/>
      <c r="AH1322" s="37"/>
      <c r="AL1322" s="12">
        <v>86900</v>
      </c>
      <c r="AM1322" s="12">
        <v>0</v>
      </c>
      <c r="AN1322" s="37"/>
      <c r="AP1322" s="37"/>
      <c r="AR1322" s="37"/>
      <c r="AT1322" s="37"/>
      <c r="AV1322" s="37"/>
      <c r="AX1322" s="37">
        <v>0</v>
      </c>
      <c r="AY1322" s="12">
        <v>0</v>
      </c>
      <c r="AZ1322" s="12">
        <v>51000</v>
      </c>
      <c r="BG1322" s="12">
        <v>180500</v>
      </c>
      <c r="BS1322" s="12">
        <v>0</v>
      </c>
      <c r="BU1322" s="12">
        <v>0</v>
      </c>
      <c r="BW1322" s="12">
        <v>0</v>
      </c>
      <c r="BX1322" s="12">
        <v>0</v>
      </c>
      <c r="CG1322" s="12" t="s">
        <v>940</v>
      </c>
      <c r="CH1322" s="12">
        <v>181.21299999999999</v>
      </c>
      <c r="CI1322" s="12"/>
      <c r="CJ1322" s="12" t="s">
        <v>977</v>
      </c>
      <c r="CK1322" s="12" t="s">
        <v>927</v>
      </c>
      <c r="CL1322" s="37">
        <v>450397190</v>
      </c>
      <c r="CN1322" s="12" t="s">
        <v>1506</v>
      </c>
      <c r="CS1322" s="12"/>
      <c r="CT1322" s="36" t="str">
        <f t="shared" si="20"/>
        <v>500mn</v>
      </c>
      <c r="CU1322" s="36" t="str">
        <f>VLOOKUP(CK1322,Mapping!B:C,2,FALSE)</f>
        <v>CN</v>
      </c>
    </row>
    <row r="1323" spans="1:99" ht="16" customHeight="1" x14ac:dyDescent="0.35">
      <c r="A1323" s="12" t="s">
        <v>2487</v>
      </c>
      <c r="B1323" s="12" t="s">
        <v>925</v>
      </c>
      <c r="E1323" s="37">
        <v>407614073</v>
      </c>
      <c r="G1323" s="37" t="s">
        <v>1505</v>
      </c>
      <c r="I1323" s="37"/>
      <c r="K1323" s="37"/>
      <c r="M1323" s="37"/>
      <c r="O1323" s="37">
        <v>340675566</v>
      </c>
      <c r="P1323" s="12">
        <v>1.84</v>
      </c>
      <c r="R1323" s="37">
        <v>66938507</v>
      </c>
      <c r="S1323" s="12">
        <v>0.36</v>
      </c>
      <c r="T1323" s="37"/>
      <c r="V1323" s="37"/>
      <c r="X1323" s="37"/>
      <c r="Z1323" s="37"/>
      <c r="AB1323" s="37"/>
      <c r="AD1323" s="37"/>
      <c r="AF1323" s="37"/>
      <c r="AH1323" s="37"/>
      <c r="AL1323" s="12">
        <v>24354890</v>
      </c>
      <c r="AN1323" s="37"/>
      <c r="AP1323" s="37"/>
      <c r="AR1323" s="37"/>
      <c r="AT1323" s="37"/>
      <c r="AV1323" s="37"/>
      <c r="AX1323" s="37"/>
      <c r="AZ1323" s="12">
        <v>6309200</v>
      </c>
      <c r="BU1323" s="12">
        <v>0.13</v>
      </c>
      <c r="BX1323" s="12">
        <v>0.11</v>
      </c>
      <c r="CG1323" s="12"/>
      <c r="CH1323" s="12">
        <v>16.934000000000001</v>
      </c>
      <c r="CI1323" s="12" t="s">
        <v>953</v>
      </c>
      <c r="CJ1323" s="12"/>
      <c r="CK1323" s="12" t="s">
        <v>954</v>
      </c>
      <c r="CL1323" s="37">
        <v>19322916884</v>
      </c>
      <c r="CN1323" s="12" t="s">
        <v>1506</v>
      </c>
      <c r="CS1323" s="12"/>
      <c r="CT1323" s="36" t="str">
        <f t="shared" si="20"/>
        <v>1bn - 50bn</v>
      </c>
      <c r="CU1323" s="36" t="str">
        <f>VLOOKUP(CK1323,Mapping!B:C,2,FALSE)</f>
        <v>EU</v>
      </c>
    </row>
    <row r="1324" spans="1:99" ht="16" customHeight="1" x14ac:dyDescent="0.35">
      <c r="A1324" s="12" t="s">
        <v>369</v>
      </c>
      <c r="B1324" s="12" t="s">
        <v>925</v>
      </c>
      <c r="C1324" s="12">
        <v>174</v>
      </c>
      <c r="D1324" s="12">
        <v>46659</v>
      </c>
      <c r="E1324" s="37">
        <v>151680581</v>
      </c>
      <c r="G1324" s="37">
        <v>2323152</v>
      </c>
      <c r="H1324" s="12">
        <v>0</v>
      </c>
      <c r="I1324" s="37"/>
      <c r="K1324" s="37"/>
      <c r="M1324" s="37">
        <v>23604170</v>
      </c>
      <c r="N1324" s="12">
        <v>0.03</v>
      </c>
      <c r="O1324" s="37"/>
      <c r="Q1324" s="12">
        <v>314974</v>
      </c>
      <c r="R1324" s="37"/>
      <c r="T1324" s="37">
        <v>5624649</v>
      </c>
      <c r="U1324" s="12">
        <v>0.01</v>
      </c>
      <c r="V1324" s="37"/>
      <c r="X1324" s="37"/>
      <c r="Z1324" s="37">
        <v>3700626</v>
      </c>
      <c r="AA1324" s="12">
        <v>0.01</v>
      </c>
      <c r="AB1324" s="37"/>
      <c r="AD1324" s="37">
        <v>3208227</v>
      </c>
      <c r="AE1324" s="12">
        <v>0</v>
      </c>
      <c r="AF1324" s="37"/>
      <c r="AH1324" s="37">
        <v>39774917</v>
      </c>
      <c r="AI1324" s="12">
        <v>0.05</v>
      </c>
      <c r="AN1324" s="37">
        <v>57870848</v>
      </c>
      <c r="AO1324" s="12">
        <v>0.08</v>
      </c>
      <c r="AP1324" s="37">
        <v>15573992</v>
      </c>
      <c r="AQ1324" s="12">
        <v>0.02</v>
      </c>
      <c r="AR1324" s="37">
        <v>0</v>
      </c>
      <c r="AS1324" s="12">
        <v>0</v>
      </c>
      <c r="AT1324" s="37"/>
      <c r="AV1324" s="37"/>
      <c r="AX1324" s="37"/>
      <c r="BB1324" s="12">
        <v>188141</v>
      </c>
      <c r="BC1324" s="12">
        <v>125148</v>
      </c>
      <c r="BE1324" s="12">
        <v>0</v>
      </c>
      <c r="BH1324" s="12">
        <v>67452</v>
      </c>
      <c r="BI1324" s="12">
        <v>343625</v>
      </c>
      <c r="BJ1324" s="12">
        <v>28794</v>
      </c>
      <c r="BK1324" s="12">
        <v>50247</v>
      </c>
      <c r="BM1324" s="12">
        <v>0</v>
      </c>
      <c r="BN1324" s="12">
        <v>0.01</v>
      </c>
      <c r="BQ1324" s="12">
        <v>0.08</v>
      </c>
      <c r="BV1324" s="12">
        <v>0.06</v>
      </c>
      <c r="BY1324" s="12">
        <v>0.04</v>
      </c>
      <c r="CB1324" s="12">
        <v>0.01</v>
      </c>
      <c r="CC1324" s="12">
        <v>0.01</v>
      </c>
      <c r="CD1324" s="12">
        <v>0.01</v>
      </c>
      <c r="CE1324" s="12">
        <v>0</v>
      </c>
      <c r="CG1324" s="12" t="s">
        <v>934</v>
      </c>
      <c r="CH1324" s="12">
        <v>27.207000000000001</v>
      </c>
      <c r="CI1324" s="12" t="s">
        <v>967</v>
      </c>
      <c r="CJ1324" s="12" t="s">
        <v>968</v>
      </c>
      <c r="CK1324" s="12" t="s">
        <v>932</v>
      </c>
      <c r="CL1324" s="37">
        <v>73025998869</v>
      </c>
      <c r="CM1324" s="12">
        <v>10301</v>
      </c>
      <c r="CN1324" s="12" t="s">
        <v>1506</v>
      </c>
      <c r="CO1324" s="12" t="s">
        <v>1507</v>
      </c>
      <c r="CP1324" s="12">
        <v>766547.53073977027</v>
      </c>
      <c r="CQ1324" s="12">
        <v>72</v>
      </c>
      <c r="CS1324" s="12"/>
      <c r="CT1324" s="36" t="str">
        <f t="shared" si="20"/>
        <v>50bn - 100bn</v>
      </c>
      <c r="CU1324" s="36" t="str">
        <f>VLOOKUP(CK1324,Mapping!B:C,2,FALSE)</f>
        <v>US/CA</v>
      </c>
    </row>
    <row r="1325" spans="1:99" ht="16" customHeight="1" x14ac:dyDescent="0.35">
      <c r="A1325" s="12" t="s">
        <v>2488</v>
      </c>
      <c r="B1325" s="12" t="s">
        <v>933</v>
      </c>
      <c r="E1325" s="37">
        <v>20370869</v>
      </c>
      <c r="G1325" s="37" t="s">
        <v>1505</v>
      </c>
      <c r="I1325" s="37"/>
      <c r="K1325" s="37">
        <v>562246</v>
      </c>
      <c r="L1325" s="12">
        <v>0.02</v>
      </c>
      <c r="M1325" s="37"/>
      <c r="O1325" s="37">
        <v>5483286</v>
      </c>
      <c r="P1325" s="12">
        <v>0.17</v>
      </c>
      <c r="Q1325" s="12">
        <v>1177</v>
      </c>
      <c r="R1325" s="37">
        <v>723496</v>
      </c>
      <c r="S1325" s="12">
        <v>0.02</v>
      </c>
      <c r="T1325" s="37"/>
      <c r="V1325" s="37"/>
      <c r="X1325" s="37"/>
      <c r="Z1325" s="37"/>
      <c r="AB1325" s="37"/>
      <c r="AD1325" s="37"/>
      <c r="AF1325" s="37"/>
      <c r="AH1325" s="37">
        <v>148632</v>
      </c>
      <c r="AI1325" s="12">
        <v>0</v>
      </c>
      <c r="AL1325" s="12">
        <v>392000</v>
      </c>
      <c r="AN1325" s="37">
        <v>13279349</v>
      </c>
      <c r="AO1325" s="12">
        <v>0.41</v>
      </c>
      <c r="AP1325" s="37">
        <v>173860</v>
      </c>
      <c r="AQ1325" s="12">
        <v>0.01</v>
      </c>
      <c r="AR1325" s="37"/>
      <c r="AT1325" s="37"/>
      <c r="AV1325" s="37"/>
      <c r="AX1325" s="37"/>
      <c r="AZ1325" s="12">
        <v>54500</v>
      </c>
      <c r="BG1325" s="12">
        <v>8800</v>
      </c>
      <c r="BH1325" s="12">
        <v>753</v>
      </c>
      <c r="BI1325" s="12">
        <v>78850</v>
      </c>
      <c r="BQ1325" s="12">
        <v>0</v>
      </c>
      <c r="BS1325" s="12">
        <v>0</v>
      </c>
      <c r="BU1325" s="12">
        <v>0</v>
      </c>
      <c r="BV1325" s="12">
        <v>0</v>
      </c>
      <c r="BX1325" s="12">
        <v>0</v>
      </c>
      <c r="BY1325" s="12">
        <v>0.01</v>
      </c>
      <c r="CG1325" s="12" t="s">
        <v>929</v>
      </c>
      <c r="CH1325" s="12">
        <v>67.616</v>
      </c>
      <c r="CI1325" s="12" t="s">
        <v>1003</v>
      </c>
      <c r="CJ1325" s="12"/>
      <c r="CK1325" s="12" t="s">
        <v>954</v>
      </c>
      <c r="CL1325" s="37">
        <v>2743200411</v>
      </c>
      <c r="CN1325" s="12" t="s">
        <v>1506</v>
      </c>
      <c r="CS1325" s="12"/>
      <c r="CT1325" s="36" t="str">
        <f t="shared" si="20"/>
        <v>1bn - 50bn</v>
      </c>
      <c r="CU1325" s="36" t="str">
        <f>VLOOKUP(CK1325,Mapping!B:C,2,FALSE)</f>
        <v>EU</v>
      </c>
    </row>
    <row r="1326" spans="1:99" ht="16" customHeight="1" x14ac:dyDescent="0.35">
      <c r="A1326" s="12" t="s">
        <v>283</v>
      </c>
      <c r="B1326" s="12" t="s">
        <v>933</v>
      </c>
      <c r="E1326" s="37">
        <v>543475247</v>
      </c>
      <c r="F1326" s="12">
        <v>111573</v>
      </c>
      <c r="G1326" s="37" t="s">
        <v>1505</v>
      </c>
      <c r="I1326" s="37">
        <v>5734929</v>
      </c>
      <c r="J1326" s="12">
        <v>0.01</v>
      </c>
      <c r="K1326" s="37">
        <v>64196636</v>
      </c>
      <c r="L1326" s="12">
        <v>7.0000000000000007E-2</v>
      </c>
      <c r="M1326" s="37">
        <v>89955</v>
      </c>
      <c r="N1326" s="12">
        <v>0</v>
      </c>
      <c r="O1326" s="37">
        <v>137015827</v>
      </c>
      <c r="P1326" s="12">
        <v>0.14000000000000001</v>
      </c>
      <c r="Q1326" s="12">
        <v>377102</v>
      </c>
      <c r="R1326" s="37">
        <v>44977771</v>
      </c>
      <c r="S1326" s="12">
        <v>0.05</v>
      </c>
      <c r="T1326" s="37"/>
      <c r="V1326" s="37">
        <v>7300646</v>
      </c>
      <c r="W1326" s="12">
        <v>0.01</v>
      </c>
      <c r="X1326" s="37">
        <v>20239814</v>
      </c>
      <c r="Y1326" s="12">
        <v>0.02</v>
      </c>
      <c r="Z1326" s="37"/>
      <c r="AB1326" s="37">
        <v>7794848</v>
      </c>
      <c r="AC1326" s="12">
        <v>0.01</v>
      </c>
      <c r="AD1326" s="37"/>
      <c r="AF1326" s="37">
        <v>7124119</v>
      </c>
      <c r="AG1326" s="12">
        <v>0.01</v>
      </c>
      <c r="AH1326" s="37">
        <v>47620441</v>
      </c>
      <c r="AI1326" s="12">
        <v>0.05</v>
      </c>
      <c r="AJ1326" s="12">
        <v>515392</v>
      </c>
      <c r="AK1326" s="12">
        <v>307473</v>
      </c>
      <c r="AL1326" s="12">
        <v>9795259</v>
      </c>
      <c r="AM1326" s="12">
        <v>49</v>
      </c>
      <c r="AN1326" s="37">
        <v>176092424</v>
      </c>
      <c r="AO1326" s="12">
        <v>0.18</v>
      </c>
      <c r="AP1326" s="37">
        <v>25275990</v>
      </c>
      <c r="AQ1326" s="12">
        <v>0.03</v>
      </c>
      <c r="AR1326" s="37">
        <v>0</v>
      </c>
      <c r="AS1326" s="12">
        <v>0</v>
      </c>
      <c r="AT1326" s="37">
        <v>11715</v>
      </c>
      <c r="AU1326" s="12">
        <v>0</v>
      </c>
      <c r="AV1326" s="37"/>
      <c r="AX1326" s="37">
        <v>132</v>
      </c>
      <c r="AY1326" s="12">
        <v>0</v>
      </c>
      <c r="AZ1326" s="12">
        <v>4239320</v>
      </c>
      <c r="BA1326" s="12">
        <v>198080</v>
      </c>
      <c r="BB1326" s="12">
        <v>717</v>
      </c>
      <c r="BD1326" s="12">
        <v>1099</v>
      </c>
      <c r="BE1326" s="12">
        <v>0</v>
      </c>
      <c r="BF1326" s="12">
        <v>399250</v>
      </c>
      <c r="BG1326" s="12">
        <v>1099300</v>
      </c>
      <c r="BH1326" s="12">
        <v>109472</v>
      </c>
      <c r="BI1326" s="12">
        <v>1045600</v>
      </c>
      <c r="BM1326" s="12">
        <v>0</v>
      </c>
      <c r="BO1326" s="12">
        <v>0.02</v>
      </c>
      <c r="BP1326" s="12">
        <v>0.02</v>
      </c>
      <c r="BQ1326" s="12">
        <v>0.09</v>
      </c>
      <c r="BR1326" s="12">
        <v>0.02</v>
      </c>
      <c r="BS1326" s="12">
        <v>0.01</v>
      </c>
      <c r="BT1326" s="12">
        <v>0.01</v>
      </c>
      <c r="BU1326" s="12">
        <v>0.05</v>
      </c>
      <c r="BV1326" s="12">
        <v>0.09</v>
      </c>
      <c r="BW1326" s="12">
        <v>0</v>
      </c>
      <c r="BX1326" s="12">
        <v>0.08</v>
      </c>
      <c r="BY1326" s="12">
        <v>0.13</v>
      </c>
      <c r="BZ1326" s="12">
        <v>0</v>
      </c>
      <c r="CC1326" s="12">
        <v>0</v>
      </c>
      <c r="CF1326" s="12">
        <v>0</v>
      </c>
      <c r="CG1326" s="12" t="s">
        <v>934</v>
      </c>
      <c r="CH1326" s="12">
        <v>17.561</v>
      </c>
      <c r="CI1326" s="12" t="s">
        <v>1011</v>
      </c>
      <c r="CJ1326" s="12" t="s">
        <v>1012</v>
      </c>
      <c r="CK1326" s="12" t="s">
        <v>1013</v>
      </c>
      <c r="CL1326" s="37">
        <v>97331987971</v>
      </c>
      <c r="CN1326" s="12" t="s">
        <v>1506</v>
      </c>
      <c r="CS1326" s="12"/>
      <c r="CT1326" s="36" t="str">
        <f t="shared" si="20"/>
        <v>50bn - 100bn</v>
      </c>
      <c r="CU1326" s="36" t="str">
        <f>VLOOKUP(CK1326,Mapping!B:C,2,FALSE)</f>
        <v>Oceania</v>
      </c>
    </row>
    <row r="1327" spans="1:99" ht="16" customHeight="1" x14ac:dyDescent="0.35">
      <c r="A1327" s="12" t="s">
        <v>187</v>
      </c>
      <c r="B1327" s="12" t="s">
        <v>925</v>
      </c>
      <c r="C1327" s="12">
        <v>251</v>
      </c>
      <c r="D1327" s="12">
        <v>21587</v>
      </c>
      <c r="E1327" s="37">
        <v>532536291</v>
      </c>
      <c r="F1327" s="12">
        <v>290255</v>
      </c>
      <c r="G1327" s="37">
        <v>1074817</v>
      </c>
      <c r="H1327" s="12">
        <v>0</v>
      </c>
      <c r="I1327" s="37">
        <v>20664692</v>
      </c>
      <c r="J1327" s="12">
        <v>0.02</v>
      </c>
      <c r="K1327" s="37">
        <v>83599122</v>
      </c>
      <c r="L1327" s="12">
        <v>0.09</v>
      </c>
      <c r="M1327" s="37">
        <v>10589953</v>
      </c>
      <c r="N1327" s="12">
        <v>0.01</v>
      </c>
      <c r="O1327" s="37">
        <v>13104083</v>
      </c>
      <c r="P1327" s="12">
        <v>0.01</v>
      </c>
      <c r="Q1327" s="12">
        <v>7073</v>
      </c>
      <c r="R1327" s="37">
        <v>10816482</v>
      </c>
      <c r="S1327" s="12">
        <v>0.01</v>
      </c>
      <c r="T1327" s="37">
        <v>4659813</v>
      </c>
      <c r="U1327" s="12">
        <v>0.01</v>
      </c>
      <c r="V1327" s="37">
        <v>2339945</v>
      </c>
      <c r="W1327" s="12">
        <v>0</v>
      </c>
      <c r="X1327" s="37">
        <v>119887794</v>
      </c>
      <c r="Y1327" s="12">
        <v>0.13</v>
      </c>
      <c r="Z1327" s="37"/>
      <c r="AB1327" s="37">
        <v>1988849</v>
      </c>
      <c r="AC1327" s="12">
        <v>0</v>
      </c>
      <c r="AD1327" s="37">
        <v>805887</v>
      </c>
      <c r="AE1327" s="12">
        <v>0</v>
      </c>
      <c r="AF1327" s="37">
        <v>1649139</v>
      </c>
      <c r="AG1327" s="12">
        <v>0</v>
      </c>
      <c r="AH1327" s="37">
        <v>959948</v>
      </c>
      <c r="AI1327" s="12">
        <v>0</v>
      </c>
      <c r="AJ1327" s="12">
        <v>138675</v>
      </c>
      <c r="AK1327" s="12">
        <v>84847</v>
      </c>
      <c r="AL1327" s="12">
        <v>714067</v>
      </c>
      <c r="AN1327" s="37">
        <v>212191707</v>
      </c>
      <c r="AO1327" s="12">
        <v>0.24</v>
      </c>
      <c r="AP1327" s="37">
        <v>48204060</v>
      </c>
      <c r="AQ1327" s="12">
        <v>0.05</v>
      </c>
      <c r="AR1327" s="37"/>
      <c r="AT1327" s="37"/>
      <c r="AV1327" s="37"/>
      <c r="AX1327" s="37"/>
      <c r="AZ1327" s="12">
        <v>814791</v>
      </c>
      <c r="BA1327" s="12">
        <v>1173300</v>
      </c>
      <c r="BB1327" s="12">
        <v>84409</v>
      </c>
      <c r="BF1327" s="12">
        <v>97587</v>
      </c>
      <c r="BG1327" s="12">
        <v>1086014</v>
      </c>
      <c r="BH1327" s="12">
        <v>208775</v>
      </c>
      <c r="BI1327" s="12">
        <v>1259950</v>
      </c>
      <c r="BJ1327" s="12">
        <v>9397</v>
      </c>
      <c r="BK1327" s="12">
        <v>33860</v>
      </c>
      <c r="BN1327" s="12">
        <v>0</v>
      </c>
      <c r="BO1327" s="12">
        <v>0.04</v>
      </c>
      <c r="BP1327" s="12">
        <v>0</v>
      </c>
      <c r="BQ1327" s="12">
        <v>0</v>
      </c>
      <c r="BR1327" s="12">
        <v>0.01</v>
      </c>
      <c r="BS1327" s="12">
        <v>0.01</v>
      </c>
      <c r="BT1327" s="12">
        <v>0</v>
      </c>
      <c r="BU1327" s="12">
        <v>0</v>
      </c>
      <c r="BV1327" s="12">
        <v>0.18</v>
      </c>
      <c r="BX1327" s="12">
        <v>0.01</v>
      </c>
      <c r="BY1327" s="12">
        <v>0.16</v>
      </c>
      <c r="BZ1327" s="12">
        <v>0.02</v>
      </c>
      <c r="CB1327" s="12">
        <v>0</v>
      </c>
      <c r="CC1327" s="12">
        <v>0</v>
      </c>
      <c r="CE1327" s="12">
        <v>0</v>
      </c>
      <c r="CG1327" s="12" t="s">
        <v>940</v>
      </c>
      <c r="CH1327" s="12">
        <v>41.53</v>
      </c>
      <c r="CI1327" s="12" t="s">
        <v>1050</v>
      </c>
      <c r="CJ1327" s="12" t="s">
        <v>1006</v>
      </c>
      <c r="CK1327" s="12" t="s">
        <v>1013</v>
      </c>
      <c r="CL1327" s="37">
        <v>86872772561</v>
      </c>
      <c r="CM1327" s="12">
        <v>513</v>
      </c>
      <c r="CN1327" s="12" t="s">
        <v>1520</v>
      </c>
      <c r="CO1327" s="12" t="s">
        <v>1507</v>
      </c>
      <c r="CP1327" s="12">
        <v>231843.68070953435</v>
      </c>
      <c r="CQ1327" s="12">
        <v>77</v>
      </c>
      <c r="CS1327" s="12"/>
      <c r="CT1327" s="36" t="str">
        <f t="shared" si="20"/>
        <v>50bn - 100bn</v>
      </c>
      <c r="CU1327" s="36" t="str">
        <f>VLOOKUP(CK1327,Mapping!B:C,2,FALSE)</f>
        <v>Oceania</v>
      </c>
    </row>
    <row r="1328" spans="1:99" ht="16" customHeight="1" x14ac:dyDescent="0.35">
      <c r="A1328" s="12" t="s">
        <v>2489</v>
      </c>
      <c r="B1328" s="12" t="s">
        <v>933</v>
      </c>
      <c r="E1328" s="37">
        <v>3017917</v>
      </c>
      <c r="G1328" s="37" t="s">
        <v>1505</v>
      </c>
      <c r="I1328" s="37"/>
      <c r="K1328" s="37"/>
      <c r="M1328" s="37"/>
      <c r="O1328" s="37"/>
      <c r="R1328" s="37"/>
      <c r="T1328" s="37"/>
      <c r="V1328" s="37"/>
      <c r="X1328" s="37"/>
      <c r="Z1328" s="37"/>
      <c r="AB1328" s="37"/>
      <c r="AD1328" s="37"/>
      <c r="AF1328" s="37"/>
      <c r="AH1328" s="37"/>
      <c r="AN1328" s="37">
        <v>2968276</v>
      </c>
      <c r="AO1328" s="12">
        <v>0.05</v>
      </c>
      <c r="AP1328" s="37">
        <v>49641</v>
      </c>
      <c r="AQ1328" s="12">
        <v>0</v>
      </c>
      <c r="AR1328" s="37"/>
      <c r="AT1328" s="37"/>
      <c r="AV1328" s="37"/>
      <c r="AX1328" s="37"/>
      <c r="BH1328" s="12">
        <v>215</v>
      </c>
      <c r="BI1328" s="12">
        <v>17625</v>
      </c>
      <c r="BV1328" s="12">
        <v>0</v>
      </c>
      <c r="BY1328" s="12">
        <v>0</v>
      </c>
      <c r="CG1328" s="12" t="s">
        <v>940</v>
      </c>
      <c r="CH1328" s="12">
        <v>63.055</v>
      </c>
      <c r="CI1328" s="12" t="s">
        <v>1251</v>
      </c>
      <c r="CJ1328" s="12"/>
      <c r="CK1328" s="12" t="s">
        <v>1252</v>
      </c>
      <c r="CL1328" s="37">
        <v>6014856118</v>
      </c>
      <c r="CN1328" s="12" t="s">
        <v>1506</v>
      </c>
      <c r="CS1328" s="12"/>
      <c r="CT1328" s="36" t="str">
        <f t="shared" si="20"/>
        <v>1bn - 50bn</v>
      </c>
      <c r="CU1328" s="36" t="str">
        <f>VLOOKUP(CK1328,Mapping!B:C,2,FALSE)</f>
        <v>LATAM</v>
      </c>
    </row>
    <row r="1329" spans="1:99" ht="16" customHeight="1" x14ac:dyDescent="0.35">
      <c r="A1329" s="12" t="s">
        <v>2490</v>
      </c>
      <c r="B1329" s="12" t="s">
        <v>925</v>
      </c>
      <c r="E1329" s="37">
        <v>406128680</v>
      </c>
      <c r="G1329" s="37" t="s">
        <v>1505</v>
      </c>
      <c r="I1329" s="37"/>
      <c r="K1329" s="37"/>
      <c r="M1329" s="37"/>
      <c r="O1329" s="37">
        <v>360785279</v>
      </c>
      <c r="P1329" s="12">
        <v>2.27</v>
      </c>
      <c r="R1329" s="37">
        <v>45343401</v>
      </c>
      <c r="S1329" s="12">
        <v>0.28000000000000003</v>
      </c>
      <c r="T1329" s="37"/>
      <c r="V1329" s="37"/>
      <c r="X1329" s="37"/>
      <c r="Z1329" s="37"/>
      <c r="AB1329" s="37"/>
      <c r="AD1329" s="37"/>
      <c r="AF1329" s="37"/>
      <c r="AH1329" s="37"/>
      <c r="AL1329" s="12">
        <v>25792533</v>
      </c>
      <c r="AN1329" s="37"/>
      <c r="AP1329" s="37"/>
      <c r="AR1329" s="37"/>
      <c r="AT1329" s="37"/>
      <c r="AV1329" s="37"/>
      <c r="AX1329" s="37"/>
      <c r="AZ1329" s="12">
        <v>4273782</v>
      </c>
      <c r="BU1329" s="12">
        <v>0.13</v>
      </c>
      <c r="BX1329" s="12">
        <v>0.08</v>
      </c>
      <c r="CG1329" s="12" t="s">
        <v>991</v>
      </c>
      <c r="CH1329" s="12">
        <v>19.388000000000002</v>
      </c>
      <c r="CI1329" s="12" t="s">
        <v>997</v>
      </c>
      <c r="CJ1329" s="12"/>
      <c r="CK1329" s="12" t="s">
        <v>970</v>
      </c>
      <c r="CL1329" s="37">
        <v>16215915255</v>
      </c>
      <c r="CN1329" s="12" t="s">
        <v>1509</v>
      </c>
      <c r="CS1329" s="12"/>
      <c r="CT1329" s="36" t="str">
        <f t="shared" si="20"/>
        <v>1bn - 50bn</v>
      </c>
      <c r="CU1329" s="36" t="str">
        <f>VLOOKUP(CK1329,Mapping!B:C,2,FALSE)</f>
        <v>EU</v>
      </c>
    </row>
    <row r="1330" spans="1:99" ht="16" customHeight="1" x14ac:dyDescent="0.35">
      <c r="A1330" s="12" t="s">
        <v>229</v>
      </c>
      <c r="B1330" s="12" t="s">
        <v>933</v>
      </c>
      <c r="E1330" s="37">
        <v>275847630</v>
      </c>
      <c r="F1330" s="12">
        <v>186069</v>
      </c>
      <c r="G1330" s="37" t="s">
        <v>1505</v>
      </c>
      <c r="I1330" s="37">
        <v>9563609</v>
      </c>
      <c r="J1330" s="12">
        <v>0.09</v>
      </c>
      <c r="K1330" s="37">
        <v>51168684</v>
      </c>
      <c r="L1330" s="12">
        <v>0.48</v>
      </c>
      <c r="M1330" s="37"/>
      <c r="O1330" s="37">
        <v>97466370</v>
      </c>
      <c r="P1330" s="12">
        <v>0.92</v>
      </c>
      <c r="Q1330" s="12">
        <v>40351</v>
      </c>
      <c r="R1330" s="37">
        <v>22919394</v>
      </c>
      <c r="S1330" s="12">
        <v>0.22</v>
      </c>
      <c r="T1330" s="37"/>
      <c r="V1330" s="37">
        <v>12477817</v>
      </c>
      <c r="W1330" s="12">
        <v>0.12</v>
      </c>
      <c r="X1330" s="37">
        <v>19712157</v>
      </c>
      <c r="Y1330" s="12">
        <v>0.19</v>
      </c>
      <c r="Z1330" s="37"/>
      <c r="AB1330" s="37">
        <v>10799635</v>
      </c>
      <c r="AC1330" s="12">
        <v>0.1</v>
      </c>
      <c r="AD1330" s="37"/>
      <c r="AF1330" s="37">
        <v>14453005</v>
      </c>
      <c r="AG1330" s="12">
        <v>0.14000000000000001</v>
      </c>
      <c r="AH1330" s="37">
        <v>5095524</v>
      </c>
      <c r="AI1330" s="12">
        <v>0.05</v>
      </c>
      <c r="AJ1330" s="12">
        <v>714114</v>
      </c>
      <c r="AK1330" s="12">
        <v>525496</v>
      </c>
      <c r="AL1330" s="12">
        <v>6967869</v>
      </c>
      <c r="AM1330" s="12">
        <v>342702</v>
      </c>
      <c r="AN1330" s="37">
        <v>27927053</v>
      </c>
      <c r="AO1330" s="12">
        <v>0.26</v>
      </c>
      <c r="AP1330" s="37">
        <v>3488286</v>
      </c>
      <c r="AQ1330" s="12">
        <v>0.03</v>
      </c>
      <c r="AR1330" s="37"/>
      <c r="AT1330" s="37"/>
      <c r="AV1330" s="37"/>
      <c r="AX1330" s="37">
        <v>776096</v>
      </c>
      <c r="AY1330" s="12">
        <v>0.01</v>
      </c>
      <c r="AZ1330" s="12">
        <v>2160237</v>
      </c>
      <c r="BA1330" s="12">
        <v>192916</v>
      </c>
      <c r="BF1330" s="12">
        <v>797567</v>
      </c>
      <c r="BG1330" s="12">
        <v>876210</v>
      </c>
      <c r="BH1330" s="12">
        <v>15108</v>
      </c>
      <c r="BI1330" s="12">
        <v>165825</v>
      </c>
      <c r="BO1330" s="12">
        <v>0.03</v>
      </c>
      <c r="BP1330" s="12">
        <v>0.03</v>
      </c>
      <c r="BQ1330" s="12">
        <v>0.01</v>
      </c>
      <c r="BR1330" s="12">
        <v>0.03</v>
      </c>
      <c r="BS1330" s="12">
        <v>0.01</v>
      </c>
      <c r="BT1330" s="12">
        <v>0.02</v>
      </c>
      <c r="BU1330" s="12">
        <v>0.04</v>
      </c>
      <c r="BV1330" s="12">
        <v>0.01</v>
      </c>
      <c r="BW1330" s="12">
        <v>0.01</v>
      </c>
      <c r="BX1330" s="12">
        <v>0.04</v>
      </c>
      <c r="BY1330" s="12">
        <v>0.02</v>
      </c>
      <c r="BZ1330" s="12">
        <v>0</v>
      </c>
      <c r="CG1330" s="12" t="s">
        <v>940</v>
      </c>
      <c r="CH1330" s="12">
        <v>38.034999999999997</v>
      </c>
      <c r="CI1330" s="12" t="s">
        <v>988</v>
      </c>
      <c r="CJ1330" s="12"/>
      <c r="CK1330" s="12" t="s">
        <v>988</v>
      </c>
      <c r="CL1330" s="37">
        <v>10558919497</v>
      </c>
      <c r="CN1330" s="12" t="s">
        <v>1506</v>
      </c>
      <c r="CR1330" s="12">
        <v>45981.145833333336</v>
      </c>
      <c r="CS1330" s="12"/>
      <c r="CT1330" s="36" t="str">
        <f t="shared" si="20"/>
        <v>1bn - 50bn</v>
      </c>
      <c r="CU1330" s="36" t="str">
        <f>VLOOKUP(CK1330,Mapping!B:C,2,FALSE)</f>
        <v>SG</v>
      </c>
    </row>
    <row r="1331" spans="1:99" ht="16" customHeight="1" x14ac:dyDescent="0.35">
      <c r="A1331" s="12" t="s">
        <v>2491</v>
      </c>
      <c r="B1331" s="12" t="s">
        <v>925</v>
      </c>
      <c r="E1331" s="37">
        <v>4210320</v>
      </c>
      <c r="G1331" s="37" t="s">
        <v>1505</v>
      </c>
      <c r="I1331" s="37"/>
      <c r="K1331" s="37"/>
      <c r="M1331" s="37"/>
      <c r="O1331" s="37"/>
      <c r="R1331" s="37"/>
      <c r="T1331" s="37"/>
      <c r="V1331" s="37"/>
      <c r="X1331" s="37"/>
      <c r="Z1331" s="37"/>
      <c r="AB1331" s="37"/>
      <c r="AD1331" s="37"/>
      <c r="AF1331" s="37"/>
      <c r="AH1331" s="37"/>
      <c r="AN1331" s="37">
        <v>4210320</v>
      </c>
      <c r="AO1331" s="12">
        <v>0.74</v>
      </c>
      <c r="AP1331" s="37"/>
      <c r="AR1331" s="37"/>
      <c r="AT1331" s="37"/>
      <c r="AV1331" s="37"/>
      <c r="AX1331" s="37"/>
      <c r="BI1331" s="12">
        <v>25000</v>
      </c>
      <c r="BY1331" s="12">
        <v>0</v>
      </c>
      <c r="CG1331" s="12" t="s">
        <v>976</v>
      </c>
      <c r="CH1331" s="12">
        <v>99.328000000000003</v>
      </c>
      <c r="CI1331" s="12" t="s">
        <v>2492</v>
      </c>
      <c r="CJ1331" s="12" t="s">
        <v>1097</v>
      </c>
      <c r="CK1331" s="12" t="s">
        <v>932</v>
      </c>
      <c r="CL1331" s="37">
        <v>571044056</v>
      </c>
      <c r="CN1331" s="12" t="s">
        <v>1513</v>
      </c>
      <c r="CS1331" s="12"/>
      <c r="CT1331" s="36" t="str">
        <f t="shared" si="20"/>
        <v>500mn - 1bn</v>
      </c>
      <c r="CU1331" s="36" t="str">
        <f>VLOOKUP(CK1331,Mapping!B:C,2,FALSE)</f>
        <v>US/CA</v>
      </c>
    </row>
    <row r="1332" spans="1:99" ht="16" customHeight="1" x14ac:dyDescent="0.35">
      <c r="A1332" s="12" t="s">
        <v>2493</v>
      </c>
      <c r="B1332" s="12" t="s">
        <v>925</v>
      </c>
      <c r="E1332" s="37">
        <v>210516</v>
      </c>
      <c r="G1332" s="37" t="s">
        <v>1505</v>
      </c>
      <c r="I1332" s="37"/>
      <c r="K1332" s="37"/>
      <c r="M1332" s="37"/>
      <c r="O1332" s="37"/>
      <c r="R1332" s="37"/>
      <c r="T1332" s="37"/>
      <c r="V1332" s="37"/>
      <c r="X1332" s="37"/>
      <c r="Z1332" s="37"/>
      <c r="AB1332" s="37"/>
      <c r="AD1332" s="37"/>
      <c r="AF1332" s="37"/>
      <c r="AH1332" s="37"/>
      <c r="AN1332" s="37">
        <v>210516</v>
      </c>
      <c r="AO1332" s="12">
        <v>0.01</v>
      </c>
      <c r="AP1332" s="37"/>
      <c r="AR1332" s="37"/>
      <c r="AT1332" s="37"/>
      <c r="AV1332" s="37"/>
      <c r="AX1332" s="37"/>
      <c r="BI1332" s="12">
        <v>1250</v>
      </c>
      <c r="BY1332" s="12">
        <v>0</v>
      </c>
      <c r="CG1332" s="12" t="s">
        <v>940</v>
      </c>
      <c r="CH1332" s="12">
        <v>17.251000000000001</v>
      </c>
      <c r="CI1332" s="12" t="s">
        <v>2494</v>
      </c>
      <c r="CJ1332" s="12" t="s">
        <v>936</v>
      </c>
      <c r="CK1332" s="12" t="s">
        <v>932</v>
      </c>
      <c r="CL1332" s="37">
        <v>2420705793</v>
      </c>
      <c r="CN1332" s="12" t="s">
        <v>1509</v>
      </c>
      <c r="CS1332" s="12"/>
      <c r="CT1332" s="36" t="str">
        <f t="shared" si="20"/>
        <v>1bn - 50bn</v>
      </c>
      <c r="CU1332" s="36" t="str">
        <f>VLOOKUP(CK1332,Mapping!B:C,2,FALSE)</f>
        <v>US/CA</v>
      </c>
    </row>
    <row r="1333" spans="1:99" ht="16" customHeight="1" x14ac:dyDescent="0.35">
      <c r="A1333" s="12" t="s">
        <v>2495</v>
      </c>
      <c r="B1333" s="12" t="s">
        <v>925</v>
      </c>
      <c r="E1333" s="37">
        <v>2581089</v>
      </c>
      <c r="G1333" s="37" t="s">
        <v>1505</v>
      </c>
      <c r="I1333" s="37"/>
      <c r="K1333" s="37"/>
      <c r="M1333" s="37">
        <v>2581089</v>
      </c>
      <c r="N1333" s="12">
        <v>0.04</v>
      </c>
      <c r="O1333" s="37"/>
      <c r="R1333" s="37"/>
      <c r="T1333" s="37"/>
      <c r="V1333" s="37"/>
      <c r="X1333" s="37"/>
      <c r="Z1333" s="37"/>
      <c r="AB1333" s="37"/>
      <c r="AD1333" s="37"/>
      <c r="AF1333" s="37"/>
      <c r="AH1333" s="37"/>
      <c r="AN1333" s="37"/>
      <c r="AP1333" s="37"/>
      <c r="AR1333" s="37"/>
      <c r="AT1333" s="37"/>
      <c r="AV1333" s="37"/>
      <c r="AX1333" s="37"/>
      <c r="BB1333" s="12">
        <v>20573</v>
      </c>
      <c r="CC1333" s="12">
        <v>0</v>
      </c>
      <c r="CG1333" s="12" t="s">
        <v>963</v>
      </c>
      <c r="CH1333" s="12">
        <v>39.552999999999997</v>
      </c>
      <c r="CI1333" s="12" t="s">
        <v>1767</v>
      </c>
      <c r="CJ1333" s="12" t="s">
        <v>1015</v>
      </c>
      <c r="CK1333" s="12" t="s">
        <v>932</v>
      </c>
      <c r="CL1333" s="37">
        <v>6391044484</v>
      </c>
      <c r="CN1333" s="12" t="s">
        <v>1509</v>
      </c>
      <c r="CS1333" s="12"/>
      <c r="CT1333" s="36" t="str">
        <f t="shared" si="20"/>
        <v>1bn - 50bn</v>
      </c>
      <c r="CU1333" s="36" t="str">
        <f>VLOOKUP(CK1333,Mapping!B:C,2,FALSE)</f>
        <v>US/CA</v>
      </c>
    </row>
    <row r="1334" spans="1:99" ht="16" customHeight="1" x14ac:dyDescent="0.35">
      <c r="A1334" s="12" t="s">
        <v>2496</v>
      </c>
      <c r="B1334" s="12" t="s">
        <v>925</v>
      </c>
      <c r="E1334" s="37">
        <v>2718467</v>
      </c>
      <c r="G1334" s="37" t="s">
        <v>1505</v>
      </c>
      <c r="I1334" s="37"/>
      <c r="K1334" s="37"/>
      <c r="M1334" s="37">
        <v>2718467</v>
      </c>
      <c r="N1334" s="12">
        <v>7.11</v>
      </c>
      <c r="O1334" s="37"/>
      <c r="R1334" s="37"/>
      <c r="T1334" s="37"/>
      <c r="V1334" s="37"/>
      <c r="X1334" s="37"/>
      <c r="Z1334" s="37"/>
      <c r="AB1334" s="37"/>
      <c r="AD1334" s="37"/>
      <c r="AF1334" s="37"/>
      <c r="AH1334" s="37"/>
      <c r="AN1334" s="37"/>
      <c r="AP1334" s="37"/>
      <c r="AR1334" s="37"/>
      <c r="AT1334" s="37"/>
      <c r="AV1334" s="37"/>
      <c r="AX1334" s="37"/>
      <c r="BB1334" s="12">
        <v>21668</v>
      </c>
      <c r="CC1334" s="12">
        <v>0</v>
      </c>
      <c r="CG1334" s="12" t="s">
        <v>976</v>
      </c>
      <c r="CH1334" s="12">
        <v>224.14500000000001</v>
      </c>
      <c r="CI1334" s="12" t="s">
        <v>2497</v>
      </c>
      <c r="CJ1334" s="12" t="s">
        <v>972</v>
      </c>
      <c r="CK1334" s="12" t="s">
        <v>932</v>
      </c>
      <c r="CL1334" s="37">
        <v>38256440</v>
      </c>
      <c r="CN1334" s="12" t="s">
        <v>1513</v>
      </c>
      <c r="CS1334" s="12"/>
      <c r="CT1334" s="36" t="str">
        <f t="shared" si="20"/>
        <v>500mn</v>
      </c>
      <c r="CU1334" s="36" t="str">
        <f>VLOOKUP(CK1334,Mapping!B:C,2,FALSE)</f>
        <v>US/CA</v>
      </c>
    </row>
    <row r="1335" spans="1:99" ht="16" customHeight="1" x14ac:dyDescent="0.35">
      <c r="A1335" s="12" t="s">
        <v>2498</v>
      </c>
      <c r="B1335" s="12" t="s">
        <v>925</v>
      </c>
      <c r="E1335" s="37">
        <v>64952607</v>
      </c>
      <c r="G1335" s="37" t="s">
        <v>1505</v>
      </c>
      <c r="I1335" s="37"/>
      <c r="K1335" s="37"/>
      <c r="M1335" s="37"/>
      <c r="O1335" s="37"/>
      <c r="R1335" s="37"/>
      <c r="T1335" s="37"/>
      <c r="V1335" s="37"/>
      <c r="X1335" s="37"/>
      <c r="Z1335" s="37"/>
      <c r="AB1335" s="37"/>
      <c r="AD1335" s="37"/>
      <c r="AF1335" s="37"/>
      <c r="AH1335" s="37"/>
      <c r="AN1335" s="37">
        <v>64952607</v>
      </c>
      <c r="AO1335" s="12">
        <v>7.02</v>
      </c>
      <c r="AP1335" s="37"/>
      <c r="AR1335" s="37"/>
      <c r="AT1335" s="37"/>
      <c r="AV1335" s="37"/>
      <c r="AX1335" s="37"/>
      <c r="BI1335" s="12">
        <v>385675</v>
      </c>
      <c r="BY1335" s="12">
        <v>0.05</v>
      </c>
      <c r="CG1335" s="12" t="s">
        <v>976</v>
      </c>
      <c r="CH1335" s="12">
        <v>27.713999999999999</v>
      </c>
      <c r="CI1335" s="12" t="s">
        <v>983</v>
      </c>
      <c r="CJ1335" s="12" t="s">
        <v>984</v>
      </c>
      <c r="CK1335" s="12" t="s">
        <v>985</v>
      </c>
      <c r="CL1335" s="37">
        <v>892776322</v>
      </c>
      <c r="CN1335" s="12" t="s">
        <v>1513</v>
      </c>
      <c r="CS1335" s="12"/>
      <c r="CT1335" s="36" t="str">
        <f t="shared" si="20"/>
        <v>500mn - 1bn</v>
      </c>
      <c r="CU1335" s="36" t="str">
        <f>VLOOKUP(CK1335,Mapping!B:C,2,FALSE)</f>
        <v>US/CA</v>
      </c>
    </row>
    <row r="1336" spans="1:99" ht="16" customHeight="1" x14ac:dyDescent="0.35">
      <c r="A1336" s="12" t="s">
        <v>2499</v>
      </c>
      <c r="B1336" s="12" t="s">
        <v>925</v>
      </c>
      <c r="E1336" s="37">
        <v>1743377</v>
      </c>
      <c r="G1336" s="37" t="s">
        <v>1505</v>
      </c>
      <c r="I1336" s="37"/>
      <c r="K1336" s="37"/>
      <c r="M1336" s="37"/>
      <c r="O1336" s="37">
        <v>1743377</v>
      </c>
      <c r="P1336" s="12">
        <v>4.2699999999999996</v>
      </c>
      <c r="R1336" s="37"/>
      <c r="T1336" s="37"/>
      <c r="V1336" s="37"/>
      <c r="X1336" s="37"/>
      <c r="Z1336" s="37"/>
      <c r="AB1336" s="37"/>
      <c r="AD1336" s="37"/>
      <c r="AF1336" s="37"/>
      <c r="AH1336" s="37"/>
      <c r="AL1336" s="12">
        <v>95000</v>
      </c>
      <c r="AN1336" s="37"/>
      <c r="AP1336" s="37"/>
      <c r="AR1336" s="37"/>
      <c r="AT1336" s="37"/>
      <c r="AV1336" s="37"/>
      <c r="AX1336" s="37"/>
      <c r="BU1336" s="12">
        <v>0</v>
      </c>
      <c r="CG1336" s="12" t="s">
        <v>940</v>
      </c>
      <c r="CH1336" s="12">
        <v>132.84700000000001</v>
      </c>
      <c r="CI1336" s="12" t="s">
        <v>1031</v>
      </c>
      <c r="CJ1336" s="12"/>
      <c r="CK1336" s="12" t="s">
        <v>951</v>
      </c>
      <c r="CL1336" s="37">
        <v>40791279</v>
      </c>
      <c r="CN1336" s="12" t="s">
        <v>1509</v>
      </c>
      <c r="CS1336" s="12"/>
      <c r="CT1336" s="36" t="str">
        <f t="shared" si="20"/>
        <v>500mn</v>
      </c>
      <c r="CU1336" s="36" t="str">
        <f>VLOOKUP(CK1336,Mapping!B:C,2,FALSE)</f>
        <v>HK</v>
      </c>
    </row>
    <row r="1337" spans="1:99" ht="16" customHeight="1" x14ac:dyDescent="0.35">
      <c r="A1337" s="12" t="s">
        <v>2500</v>
      </c>
      <c r="B1337" s="12" t="s">
        <v>925</v>
      </c>
      <c r="E1337" s="37">
        <v>4760542</v>
      </c>
      <c r="G1337" s="37" t="s">
        <v>1505</v>
      </c>
      <c r="I1337" s="37"/>
      <c r="K1337" s="37">
        <v>1560440</v>
      </c>
      <c r="L1337" s="12">
        <v>2.67</v>
      </c>
      <c r="M1337" s="37">
        <v>1528605</v>
      </c>
      <c r="N1337" s="12">
        <v>2.62</v>
      </c>
      <c r="O1337" s="37"/>
      <c r="R1337" s="37"/>
      <c r="T1337" s="37"/>
      <c r="V1337" s="37"/>
      <c r="X1337" s="37"/>
      <c r="Z1337" s="37"/>
      <c r="AB1337" s="37"/>
      <c r="AD1337" s="37"/>
      <c r="AF1337" s="37"/>
      <c r="AH1337" s="37"/>
      <c r="AN1337" s="37">
        <v>1671497</v>
      </c>
      <c r="AO1337" s="12">
        <v>2.86</v>
      </c>
      <c r="AP1337" s="37"/>
      <c r="AR1337" s="37"/>
      <c r="AT1337" s="37"/>
      <c r="AV1337" s="37"/>
      <c r="AX1337" s="37"/>
      <c r="BB1337" s="12">
        <v>12184</v>
      </c>
      <c r="BG1337" s="12">
        <v>25263</v>
      </c>
      <c r="BI1337" s="12">
        <v>9925</v>
      </c>
      <c r="BS1337" s="12">
        <v>0</v>
      </c>
      <c r="BY1337" s="12">
        <v>0</v>
      </c>
      <c r="CC1337" s="12">
        <v>0</v>
      </c>
      <c r="CG1337" s="12" t="s">
        <v>976</v>
      </c>
      <c r="CH1337" s="12">
        <v>49.726999999999997</v>
      </c>
      <c r="CI1337" s="12" t="s">
        <v>1009</v>
      </c>
      <c r="CJ1337" s="12"/>
      <c r="CK1337" s="12" t="s">
        <v>1010</v>
      </c>
      <c r="CL1337" s="37">
        <v>58978679</v>
      </c>
      <c r="CN1337" s="12" t="s">
        <v>1513</v>
      </c>
      <c r="CS1337" s="12"/>
      <c r="CT1337" s="36" t="str">
        <f t="shared" si="20"/>
        <v>500mn</v>
      </c>
      <c r="CU1337" s="36" t="str">
        <f>VLOOKUP(CK1337,Mapping!B:C,2,FALSE)</f>
        <v>Africa</v>
      </c>
    </row>
    <row r="1338" spans="1:99" ht="16" customHeight="1" x14ac:dyDescent="0.35">
      <c r="A1338" s="12" t="s">
        <v>2501</v>
      </c>
      <c r="B1338" s="12" t="s">
        <v>925</v>
      </c>
      <c r="E1338" s="37">
        <v>43997</v>
      </c>
      <c r="G1338" s="37" t="s">
        <v>1505</v>
      </c>
      <c r="I1338" s="37"/>
      <c r="K1338" s="37"/>
      <c r="M1338" s="37">
        <v>0</v>
      </c>
      <c r="N1338" s="12">
        <v>0</v>
      </c>
      <c r="O1338" s="37"/>
      <c r="Q1338" s="12">
        <v>15</v>
      </c>
      <c r="R1338" s="37"/>
      <c r="T1338" s="37"/>
      <c r="V1338" s="37"/>
      <c r="X1338" s="37"/>
      <c r="Z1338" s="37"/>
      <c r="AB1338" s="37"/>
      <c r="AD1338" s="37"/>
      <c r="AF1338" s="37"/>
      <c r="AH1338" s="37">
        <v>1894</v>
      </c>
      <c r="AI1338" s="12">
        <v>0</v>
      </c>
      <c r="AN1338" s="37">
        <v>42103</v>
      </c>
      <c r="AO1338" s="12">
        <v>0.01</v>
      </c>
      <c r="AP1338" s="37"/>
      <c r="AR1338" s="37"/>
      <c r="AT1338" s="37"/>
      <c r="AV1338" s="37"/>
      <c r="AX1338" s="37"/>
      <c r="BB1338" s="12">
        <v>0</v>
      </c>
      <c r="BI1338" s="12">
        <v>250</v>
      </c>
      <c r="BQ1338" s="12">
        <v>0</v>
      </c>
      <c r="BY1338" s="12">
        <v>0</v>
      </c>
      <c r="CC1338" s="12">
        <v>0</v>
      </c>
      <c r="CG1338" s="12" t="s">
        <v>929</v>
      </c>
      <c r="CH1338" s="12">
        <v>15.709</v>
      </c>
      <c r="CI1338" s="12" t="s">
        <v>2502</v>
      </c>
      <c r="CJ1338" s="12" t="s">
        <v>936</v>
      </c>
      <c r="CK1338" s="12" t="s">
        <v>932</v>
      </c>
      <c r="CL1338" s="37">
        <v>695598854</v>
      </c>
      <c r="CN1338" s="12" t="s">
        <v>1509</v>
      </c>
      <c r="CS1338" s="12"/>
      <c r="CT1338" s="36" t="str">
        <f t="shared" si="20"/>
        <v>500mn - 1bn</v>
      </c>
      <c r="CU1338" s="36" t="str">
        <f>VLOOKUP(CK1338,Mapping!B:C,2,FALSE)</f>
        <v>US/CA</v>
      </c>
    </row>
    <row r="1339" spans="1:99" ht="16" customHeight="1" x14ac:dyDescent="0.35">
      <c r="A1339" s="12" t="s">
        <v>2503</v>
      </c>
      <c r="B1339" s="12" t="s">
        <v>925</v>
      </c>
      <c r="E1339" s="37">
        <v>1557460</v>
      </c>
      <c r="G1339" s="37" t="s">
        <v>1505</v>
      </c>
      <c r="I1339" s="37"/>
      <c r="K1339" s="37"/>
      <c r="M1339" s="37">
        <v>1557460</v>
      </c>
      <c r="N1339" s="12">
        <v>1.58</v>
      </c>
      <c r="O1339" s="37"/>
      <c r="R1339" s="37"/>
      <c r="T1339" s="37"/>
      <c r="V1339" s="37"/>
      <c r="X1339" s="37"/>
      <c r="Z1339" s="37"/>
      <c r="AB1339" s="37"/>
      <c r="AD1339" s="37"/>
      <c r="AF1339" s="37"/>
      <c r="AH1339" s="37"/>
      <c r="AN1339" s="37"/>
      <c r="AP1339" s="37"/>
      <c r="AR1339" s="37"/>
      <c r="AT1339" s="37"/>
      <c r="AV1339" s="37"/>
      <c r="AX1339" s="37"/>
      <c r="BB1339" s="12">
        <v>12414</v>
      </c>
      <c r="CC1339" s="12">
        <v>0</v>
      </c>
      <c r="CG1339" s="12" t="s">
        <v>940</v>
      </c>
      <c r="CH1339" s="12">
        <v>72.046000000000006</v>
      </c>
      <c r="CI1339" s="12" t="s">
        <v>2504</v>
      </c>
      <c r="CJ1339" s="12" t="s">
        <v>968</v>
      </c>
      <c r="CK1339" s="12" t="s">
        <v>932</v>
      </c>
      <c r="CL1339" s="37">
        <v>97670091</v>
      </c>
      <c r="CN1339" s="12" t="s">
        <v>1509</v>
      </c>
      <c r="CS1339" s="12"/>
      <c r="CT1339" s="36" t="str">
        <f t="shared" si="20"/>
        <v>500mn</v>
      </c>
      <c r="CU1339" s="36" t="str">
        <f>VLOOKUP(CK1339,Mapping!B:C,2,FALSE)</f>
        <v>US/CA</v>
      </c>
    </row>
    <row r="1340" spans="1:99" ht="16" customHeight="1" x14ac:dyDescent="0.35">
      <c r="A1340" s="12" t="s">
        <v>2505</v>
      </c>
      <c r="B1340" s="12" t="s">
        <v>925</v>
      </c>
      <c r="E1340" s="37">
        <v>35787720</v>
      </c>
      <c r="G1340" s="37" t="s">
        <v>1505</v>
      </c>
      <c r="I1340" s="37"/>
      <c r="K1340" s="37"/>
      <c r="M1340" s="37"/>
      <c r="O1340" s="37"/>
      <c r="R1340" s="37"/>
      <c r="T1340" s="37"/>
      <c r="V1340" s="37"/>
      <c r="X1340" s="37"/>
      <c r="Z1340" s="37"/>
      <c r="AB1340" s="37"/>
      <c r="AD1340" s="37"/>
      <c r="AF1340" s="37"/>
      <c r="AH1340" s="37"/>
      <c r="AN1340" s="37">
        <v>35787720</v>
      </c>
      <c r="AO1340" s="12">
        <v>1.85</v>
      </c>
      <c r="AP1340" s="37"/>
      <c r="AR1340" s="37"/>
      <c r="AT1340" s="37"/>
      <c r="AV1340" s="37"/>
      <c r="AX1340" s="37"/>
      <c r="BI1340" s="12">
        <v>212500</v>
      </c>
      <c r="BY1340" s="12">
        <v>0.03</v>
      </c>
      <c r="CG1340" s="12" t="s">
        <v>996</v>
      </c>
      <c r="CH1340" s="12">
        <v>30.231000000000002</v>
      </c>
      <c r="CI1340" s="12" t="s">
        <v>1231</v>
      </c>
      <c r="CJ1340" s="12"/>
      <c r="CK1340" s="12" t="s">
        <v>954</v>
      </c>
      <c r="CL1340" s="37">
        <v>1936294423</v>
      </c>
      <c r="CN1340" s="12" t="s">
        <v>1506</v>
      </c>
      <c r="CS1340" s="12"/>
      <c r="CT1340" s="36" t="str">
        <f t="shared" si="20"/>
        <v>1bn - 50bn</v>
      </c>
      <c r="CU1340" s="36" t="str">
        <f>VLOOKUP(CK1340,Mapping!B:C,2,FALSE)</f>
        <v>EU</v>
      </c>
    </row>
    <row r="1341" spans="1:99" ht="16" customHeight="1" x14ac:dyDescent="0.35">
      <c r="A1341" s="12" t="s">
        <v>2506</v>
      </c>
      <c r="B1341" s="12" t="s">
        <v>925</v>
      </c>
      <c r="E1341" s="37">
        <v>676277</v>
      </c>
      <c r="G1341" s="37" t="s">
        <v>1505</v>
      </c>
      <c r="I1341" s="37"/>
      <c r="K1341" s="37"/>
      <c r="M1341" s="37"/>
      <c r="O1341" s="37"/>
      <c r="R1341" s="37"/>
      <c r="T1341" s="37"/>
      <c r="V1341" s="37"/>
      <c r="X1341" s="37"/>
      <c r="Z1341" s="37"/>
      <c r="AB1341" s="37"/>
      <c r="AD1341" s="37"/>
      <c r="AF1341" s="37"/>
      <c r="AH1341" s="37"/>
      <c r="AN1341" s="37">
        <v>0</v>
      </c>
      <c r="AO1341" s="12">
        <v>0</v>
      </c>
      <c r="AP1341" s="37">
        <v>676277</v>
      </c>
      <c r="AQ1341" s="12">
        <v>0.44</v>
      </c>
      <c r="AR1341" s="37"/>
      <c r="AT1341" s="37"/>
      <c r="AV1341" s="37"/>
      <c r="AX1341" s="37"/>
      <c r="BH1341" s="12">
        <v>2929</v>
      </c>
      <c r="BI1341" s="12">
        <v>0</v>
      </c>
      <c r="BV1341" s="12">
        <v>0</v>
      </c>
      <c r="BY1341" s="12">
        <v>0</v>
      </c>
      <c r="CG1341" s="12" t="s">
        <v>929</v>
      </c>
      <c r="CH1341" s="12">
        <v>195.11099999999999</v>
      </c>
      <c r="CI1341" s="12" t="s">
        <v>1211</v>
      </c>
      <c r="CJ1341" s="12" t="s">
        <v>1212</v>
      </c>
      <c r="CK1341" s="12" t="s">
        <v>932</v>
      </c>
      <c r="CL1341" s="37">
        <v>153107530</v>
      </c>
      <c r="CN1341" s="12" t="s">
        <v>1509</v>
      </c>
      <c r="CS1341" s="12"/>
      <c r="CT1341" s="36" t="str">
        <f t="shared" si="20"/>
        <v>500mn</v>
      </c>
      <c r="CU1341" s="36" t="str">
        <f>VLOOKUP(CK1341,Mapping!B:C,2,FALSE)</f>
        <v>US/CA</v>
      </c>
    </row>
    <row r="1342" spans="1:99" ht="16" customHeight="1" x14ac:dyDescent="0.35">
      <c r="A1342" s="12" t="s">
        <v>2507</v>
      </c>
      <c r="B1342" s="12" t="s">
        <v>925</v>
      </c>
      <c r="E1342" s="37">
        <v>15427015</v>
      </c>
      <c r="G1342" s="37" t="s">
        <v>1505</v>
      </c>
      <c r="I1342" s="37"/>
      <c r="K1342" s="37"/>
      <c r="M1342" s="37"/>
      <c r="O1342" s="37"/>
      <c r="R1342" s="37"/>
      <c r="T1342" s="37"/>
      <c r="V1342" s="37"/>
      <c r="X1342" s="37">
        <v>15427015</v>
      </c>
      <c r="Y1342" s="12">
        <v>18.98</v>
      </c>
      <c r="Z1342" s="37"/>
      <c r="AB1342" s="37"/>
      <c r="AD1342" s="37"/>
      <c r="AF1342" s="37"/>
      <c r="AH1342" s="37"/>
      <c r="AN1342" s="37"/>
      <c r="AP1342" s="37"/>
      <c r="AR1342" s="37"/>
      <c r="AT1342" s="37"/>
      <c r="AV1342" s="37"/>
      <c r="AX1342" s="37"/>
      <c r="BA1342" s="12">
        <v>116721</v>
      </c>
      <c r="BZ1342" s="12">
        <v>0</v>
      </c>
      <c r="CG1342" s="12" t="s">
        <v>976</v>
      </c>
      <c r="CH1342" s="12">
        <v>23.998999999999999</v>
      </c>
      <c r="CI1342" s="12" t="s">
        <v>1024</v>
      </c>
      <c r="CJ1342" s="12"/>
      <c r="CK1342" s="12" t="s">
        <v>951</v>
      </c>
      <c r="CL1342" s="37">
        <v>81290133</v>
      </c>
      <c r="CN1342" s="12" t="s">
        <v>1513</v>
      </c>
      <c r="CS1342" s="12"/>
      <c r="CT1342" s="36" t="str">
        <f t="shared" si="20"/>
        <v>500mn</v>
      </c>
      <c r="CU1342" s="36" t="str">
        <f>VLOOKUP(CK1342,Mapping!B:C,2,FALSE)</f>
        <v>HK</v>
      </c>
    </row>
    <row r="1343" spans="1:99" ht="16" customHeight="1" x14ac:dyDescent="0.35">
      <c r="A1343" s="12" t="s">
        <v>2508</v>
      </c>
      <c r="B1343" s="12" t="s">
        <v>925</v>
      </c>
      <c r="E1343" s="37">
        <v>1871856</v>
      </c>
      <c r="G1343" s="37" t="s">
        <v>1505</v>
      </c>
      <c r="I1343" s="37"/>
      <c r="K1343" s="37"/>
      <c r="M1343" s="37">
        <v>0</v>
      </c>
      <c r="N1343" s="12">
        <v>0</v>
      </c>
      <c r="O1343" s="37"/>
      <c r="R1343" s="37"/>
      <c r="T1343" s="37"/>
      <c r="V1343" s="37"/>
      <c r="X1343" s="37"/>
      <c r="Z1343" s="37"/>
      <c r="AB1343" s="37"/>
      <c r="AD1343" s="37">
        <v>1871856</v>
      </c>
      <c r="AE1343" s="12">
        <v>0.18</v>
      </c>
      <c r="AF1343" s="37"/>
      <c r="AH1343" s="37"/>
      <c r="AN1343" s="37"/>
      <c r="AP1343" s="37"/>
      <c r="AR1343" s="37"/>
      <c r="AT1343" s="37"/>
      <c r="AV1343" s="37"/>
      <c r="AX1343" s="37"/>
      <c r="BB1343" s="12">
        <v>0</v>
      </c>
      <c r="BJ1343" s="12">
        <v>16800</v>
      </c>
      <c r="CB1343" s="12">
        <v>0.01</v>
      </c>
      <c r="CC1343" s="12">
        <v>0</v>
      </c>
      <c r="CG1343" s="12" t="s">
        <v>976</v>
      </c>
      <c r="CH1343" s="12">
        <v>314.44200000000001</v>
      </c>
      <c r="CI1343" s="12" t="s">
        <v>1023</v>
      </c>
      <c r="CJ1343" s="12"/>
      <c r="CK1343" s="12" t="s">
        <v>979</v>
      </c>
      <c r="CL1343" s="37">
        <v>1063854988</v>
      </c>
      <c r="CN1343" s="12" t="s">
        <v>1513</v>
      </c>
      <c r="CS1343" s="12"/>
      <c r="CT1343" s="36" t="str">
        <f t="shared" si="20"/>
        <v>1bn - 50bn</v>
      </c>
      <c r="CU1343" s="36" t="str">
        <f>VLOOKUP(CK1343,Mapping!B:C,2,FALSE)</f>
        <v>EU</v>
      </c>
    </row>
    <row r="1344" spans="1:99" ht="16" customHeight="1" x14ac:dyDescent="0.35">
      <c r="A1344" s="12" t="s">
        <v>2509</v>
      </c>
      <c r="B1344" s="12" t="s">
        <v>925</v>
      </c>
      <c r="E1344" s="37">
        <v>492607</v>
      </c>
      <c r="G1344" s="37" t="s">
        <v>1505</v>
      </c>
      <c r="I1344" s="37"/>
      <c r="K1344" s="37"/>
      <c r="M1344" s="37"/>
      <c r="O1344" s="37"/>
      <c r="R1344" s="37"/>
      <c r="T1344" s="37"/>
      <c r="V1344" s="37"/>
      <c r="X1344" s="37"/>
      <c r="Z1344" s="37"/>
      <c r="AB1344" s="37"/>
      <c r="AD1344" s="37"/>
      <c r="AF1344" s="37"/>
      <c r="AH1344" s="37"/>
      <c r="AN1344" s="37">
        <v>492607</v>
      </c>
      <c r="AO1344" s="12">
        <v>0.23</v>
      </c>
      <c r="AP1344" s="37"/>
      <c r="AR1344" s="37"/>
      <c r="AT1344" s="37"/>
      <c r="AV1344" s="37"/>
      <c r="AX1344" s="37"/>
      <c r="BI1344" s="12">
        <v>2925</v>
      </c>
      <c r="BY1344" s="12">
        <v>0</v>
      </c>
      <c r="CG1344" s="12" t="s">
        <v>929</v>
      </c>
      <c r="CH1344" s="12">
        <v>16.945</v>
      </c>
      <c r="CI1344" s="12" t="s">
        <v>2510</v>
      </c>
      <c r="CJ1344" s="12" t="s">
        <v>968</v>
      </c>
      <c r="CK1344" s="12" t="s">
        <v>932</v>
      </c>
      <c r="CL1344" s="37">
        <v>215863826</v>
      </c>
      <c r="CN1344" s="12" t="s">
        <v>1509</v>
      </c>
      <c r="CS1344" s="12"/>
      <c r="CT1344" s="36" t="str">
        <f t="shared" si="20"/>
        <v>500mn</v>
      </c>
      <c r="CU1344" s="36" t="str">
        <f>VLOOKUP(CK1344,Mapping!B:C,2,FALSE)</f>
        <v>US/CA</v>
      </c>
    </row>
    <row r="1345" spans="1:99" ht="16" customHeight="1" x14ac:dyDescent="0.35">
      <c r="A1345" s="12" t="s">
        <v>2511</v>
      </c>
      <c r="B1345" s="12" t="s">
        <v>925</v>
      </c>
      <c r="E1345" s="37">
        <v>71575440</v>
      </c>
      <c r="G1345" s="37" t="s">
        <v>1505</v>
      </c>
      <c r="I1345" s="37"/>
      <c r="K1345" s="37"/>
      <c r="M1345" s="37"/>
      <c r="O1345" s="37"/>
      <c r="R1345" s="37"/>
      <c r="T1345" s="37"/>
      <c r="V1345" s="37"/>
      <c r="X1345" s="37"/>
      <c r="Z1345" s="37"/>
      <c r="AB1345" s="37"/>
      <c r="AD1345" s="37"/>
      <c r="AF1345" s="37"/>
      <c r="AH1345" s="37"/>
      <c r="AN1345" s="37">
        <v>71575440</v>
      </c>
      <c r="AO1345" s="12">
        <v>7.64</v>
      </c>
      <c r="AP1345" s="37"/>
      <c r="AR1345" s="37"/>
      <c r="AT1345" s="37">
        <v>0</v>
      </c>
      <c r="AU1345" s="12">
        <v>0</v>
      </c>
      <c r="AV1345" s="37"/>
      <c r="AX1345" s="37"/>
      <c r="BD1345" s="12">
        <v>0</v>
      </c>
      <c r="BI1345" s="12">
        <v>425000</v>
      </c>
      <c r="BY1345" s="12">
        <v>0.05</v>
      </c>
      <c r="CF1345" s="12">
        <v>0</v>
      </c>
      <c r="CG1345" s="12" t="s">
        <v>976</v>
      </c>
      <c r="CH1345" s="12">
        <v>159.85599999999999</v>
      </c>
      <c r="CI1345" s="12" t="s">
        <v>1020</v>
      </c>
      <c r="CJ1345" s="12" t="s">
        <v>1021</v>
      </c>
      <c r="CK1345" s="12" t="s">
        <v>932</v>
      </c>
      <c r="CL1345" s="37">
        <v>936314373</v>
      </c>
      <c r="CN1345" s="12" t="s">
        <v>1513</v>
      </c>
      <c r="CS1345" s="12"/>
      <c r="CT1345" s="36" t="str">
        <f t="shared" si="20"/>
        <v>500mn - 1bn</v>
      </c>
      <c r="CU1345" s="36" t="str">
        <f>VLOOKUP(CK1345,Mapping!B:C,2,FALSE)</f>
        <v>US/CA</v>
      </c>
    </row>
    <row r="1346" spans="1:99" ht="16" customHeight="1" x14ac:dyDescent="0.35">
      <c r="A1346" s="12" t="s">
        <v>2512</v>
      </c>
      <c r="B1346" s="12" t="s">
        <v>925</v>
      </c>
      <c r="E1346" s="37">
        <v>13078820</v>
      </c>
      <c r="G1346" s="37" t="s">
        <v>1505</v>
      </c>
      <c r="I1346" s="37"/>
      <c r="K1346" s="37"/>
      <c r="M1346" s="37"/>
      <c r="O1346" s="37"/>
      <c r="Q1346" s="12">
        <v>103570</v>
      </c>
      <c r="R1346" s="37"/>
      <c r="T1346" s="37"/>
      <c r="V1346" s="37"/>
      <c r="X1346" s="37"/>
      <c r="Z1346" s="37"/>
      <c r="AB1346" s="37"/>
      <c r="AD1346" s="37"/>
      <c r="AF1346" s="37"/>
      <c r="AH1346" s="37">
        <v>13078820</v>
      </c>
      <c r="AI1346" s="12">
        <v>11.62</v>
      </c>
      <c r="AN1346" s="37"/>
      <c r="AP1346" s="37"/>
      <c r="AR1346" s="37"/>
      <c r="AT1346" s="37"/>
      <c r="AV1346" s="37"/>
      <c r="AX1346" s="37"/>
      <c r="BQ1346" s="12">
        <v>0.02</v>
      </c>
      <c r="CG1346" s="12" t="s">
        <v>934</v>
      </c>
      <c r="CH1346" s="12">
        <v>4.915</v>
      </c>
      <c r="CI1346" s="12" t="s">
        <v>938</v>
      </c>
      <c r="CJ1346" s="12" t="s">
        <v>931</v>
      </c>
      <c r="CK1346" s="12" t="s">
        <v>932</v>
      </c>
      <c r="CL1346" s="37">
        <v>112539134</v>
      </c>
      <c r="CN1346" s="12" t="s">
        <v>1509</v>
      </c>
      <c r="CS1346" s="12"/>
      <c r="CT1346" s="36" t="str">
        <f t="shared" si="20"/>
        <v>500mn</v>
      </c>
      <c r="CU1346" s="36" t="str">
        <f>VLOOKUP(CK1346,Mapping!B:C,2,FALSE)</f>
        <v>US/CA</v>
      </c>
    </row>
    <row r="1347" spans="1:99" ht="16" customHeight="1" x14ac:dyDescent="0.35">
      <c r="A1347" s="12" t="s">
        <v>2513</v>
      </c>
      <c r="B1347" s="12" t="s">
        <v>925</v>
      </c>
      <c r="E1347" s="37">
        <v>1102201</v>
      </c>
      <c r="G1347" s="37" t="s">
        <v>1505</v>
      </c>
      <c r="I1347" s="37"/>
      <c r="K1347" s="37"/>
      <c r="M1347" s="37"/>
      <c r="O1347" s="37"/>
      <c r="Q1347" s="12">
        <v>0</v>
      </c>
      <c r="R1347" s="37"/>
      <c r="T1347" s="37"/>
      <c r="V1347" s="37"/>
      <c r="X1347" s="37"/>
      <c r="Z1347" s="37"/>
      <c r="AB1347" s="37"/>
      <c r="AD1347" s="37"/>
      <c r="AF1347" s="37"/>
      <c r="AH1347" s="37">
        <v>0</v>
      </c>
      <c r="AI1347" s="12">
        <v>0</v>
      </c>
      <c r="AN1347" s="37">
        <v>0</v>
      </c>
      <c r="AO1347" s="12">
        <v>0</v>
      </c>
      <c r="AP1347" s="37"/>
      <c r="AR1347" s="37">
        <v>229147</v>
      </c>
      <c r="AS1347" s="12">
        <v>7.0000000000000007E-2</v>
      </c>
      <c r="AT1347" s="37">
        <v>873054</v>
      </c>
      <c r="AU1347" s="12">
        <v>0.26</v>
      </c>
      <c r="AV1347" s="37"/>
      <c r="AX1347" s="37"/>
      <c r="BD1347" s="12">
        <v>81900</v>
      </c>
      <c r="BE1347" s="12">
        <v>6145</v>
      </c>
      <c r="BI1347" s="12">
        <v>0</v>
      </c>
      <c r="BM1347" s="12">
        <v>0.01</v>
      </c>
      <c r="BQ1347" s="12">
        <v>0</v>
      </c>
      <c r="BY1347" s="12">
        <v>0</v>
      </c>
      <c r="CF1347" s="12">
        <v>7.0000000000000007E-2</v>
      </c>
      <c r="CG1347" s="12" t="s">
        <v>976</v>
      </c>
      <c r="CH1347" s="12">
        <v>221.98699999999999</v>
      </c>
      <c r="CI1347" s="12" t="s">
        <v>2514</v>
      </c>
      <c r="CJ1347" s="12" t="s">
        <v>1015</v>
      </c>
      <c r="CK1347" s="12" t="s">
        <v>932</v>
      </c>
      <c r="CL1347" s="37">
        <v>329511515</v>
      </c>
      <c r="CN1347" s="12" t="s">
        <v>1513</v>
      </c>
      <c r="CS1347" s="12"/>
      <c r="CT1347" s="36" t="str">
        <f t="shared" ref="CT1347:CT1410" si="21">IF(CL1347&gt;100000000000, "100bn", IF(CL1347&gt;50000000000, "50bn - 100bn",IF(CL1347&gt;1000000000, "1bn - 50bn", IF(CL1347&gt;500000000, "500mn - 1bn", "500mn"))))</f>
        <v>500mn</v>
      </c>
      <c r="CU1347" s="36" t="str">
        <f>VLOOKUP(CK1347,Mapping!B:C,2,FALSE)</f>
        <v>US/CA</v>
      </c>
    </row>
    <row r="1348" spans="1:99" ht="16" customHeight="1" x14ac:dyDescent="0.35">
      <c r="A1348" s="12" t="s">
        <v>2515</v>
      </c>
      <c r="B1348" s="12" t="s">
        <v>925</v>
      </c>
      <c r="E1348" s="37">
        <v>609562</v>
      </c>
      <c r="G1348" s="37" t="s">
        <v>1505</v>
      </c>
      <c r="I1348" s="37"/>
      <c r="K1348" s="37"/>
      <c r="M1348" s="37"/>
      <c r="O1348" s="37"/>
      <c r="Q1348" s="12">
        <v>1693</v>
      </c>
      <c r="R1348" s="37"/>
      <c r="T1348" s="37"/>
      <c r="V1348" s="37"/>
      <c r="X1348" s="37"/>
      <c r="Z1348" s="37"/>
      <c r="AB1348" s="37"/>
      <c r="AD1348" s="37"/>
      <c r="AF1348" s="37"/>
      <c r="AH1348" s="37">
        <v>213792</v>
      </c>
      <c r="AI1348" s="12">
        <v>0.03</v>
      </c>
      <c r="AN1348" s="37">
        <v>395770</v>
      </c>
      <c r="AO1348" s="12">
        <v>0.05</v>
      </c>
      <c r="AP1348" s="37"/>
      <c r="AR1348" s="37"/>
      <c r="AT1348" s="37"/>
      <c r="AV1348" s="37"/>
      <c r="AX1348" s="37"/>
      <c r="BI1348" s="12">
        <v>2350</v>
      </c>
      <c r="BQ1348" s="12">
        <v>0</v>
      </c>
      <c r="BY1348" s="12">
        <v>0</v>
      </c>
      <c r="CG1348" s="12" t="s">
        <v>940</v>
      </c>
      <c r="CH1348" s="12">
        <v>37.026000000000003</v>
      </c>
      <c r="CI1348" s="12" t="s">
        <v>2516</v>
      </c>
      <c r="CJ1348" s="12" t="s">
        <v>1072</v>
      </c>
      <c r="CK1348" s="12" t="s">
        <v>932</v>
      </c>
      <c r="CL1348" s="37">
        <v>776519516</v>
      </c>
      <c r="CN1348" s="12" t="s">
        <v>1509</v>
      </c>
      <c r="CS1348" s="12"/>
      <c r="CT1348" s="36" t="str">
        <f t="shared" si="21"/>
        <v>500mn - 1bn</v>
      </c>
      <c r="CU1348" s="36" t="str">
        <f>VLOOKUP(CK1348,Mapping!B:C,2,FALSE)</f>
        <v>US/CA</v>
      </c>
    </row>
    <row r="1349" spans="1:99" ht="16" customHeight="1" x14ac:dyDescent="0.35">
      <c r="A1349" s="12" t="s">
        <v>2517</v>
      </c>
      <c r="B1349" s="12" t="s">
        <v>925</v>
      </c>
      <c r="E1349" s="37">
        <v>298218</v>
      </c>
      <c r="G1349" s="37" t="s">
        <v>1505</v>
      </c>
      <c r="I1349" s="37"/>
      <c r="K1349" s="37"/>
      <c r="M1349" s="37">
        <v>298218</v>
      </c>
      <c r="N1349" s="12">
        <v>0.11</v>
      </c>
      <c r="O1349" s="37"/>
      <c r="R1349" s="37"/>
      <c r="T1349" s="37"/>
      <c r="V1349" s="37"/>
      <c r="X1349" s="37"/>
      <c r="Z1349" s="37"/>
      <c r="AB1349" s="37"/>
      <c r="AD1349" s="37"/>
      <c r="AF1349" s="37"/>
      <c r="AH1349" s="37"/>
      <c r="AN1349" s="37"/>
      <c r="AP1349" s="37"/>
      <c r="AR1349" s="37"/>
      <c r="AT1349" s="37"/>
      <c r="AV1349" s="37"/>
      <c r="AX1349" s="37"/>
      <c r="BB1349" s="12">
        <v>2377</v>
      </c>
      <c r="CC1349" s="12">
        <v>0</v>
      </c>
      <c r="CG1349" s="12" t="s">
        <v>934</v>
      </c>
      <c r="CH1349" s="12">
        <v>30.343</v>
      </c>
      <c r="CI1349" s="12" t="s">
        <v>2518</v>
      </c>
      <c r="CJ1349" s="12" t="s">
        <v>936</v>
      </c>
      <c r="CK1349" s="12" t="s">
        <v>932</v>
      </c>
      <c r="CL1349" s="37">
        <v>281315763</v>
      </c>
      <c r="CN1349" s="12" t="s">
        <v>1509</v>
      </c>
      <c r="CS1349" s="12"/>
      <c r="CT1349" s="36" t="str">
        <f t="shared" si="21"/>
        <v>500mn</v>
      </c>
      <c r="CU1349" s="36" t="str">
        <f>VLOOKUP(CK1349,Mapping!B:C,2,FALSE)</f>
        <v>US/CA</v>
      </c>
    </row>
    <row r="1350" spans="1:99" ht="16" customHeight="1" x14ac:dyDescent="0.35">
      <c r="A1350" s="12" t="s">
        <v>2519</v>
      </c>
      <c r="B1350" s="12" t="s">
        <v>925</v>
      </c>
      <c r="E1350" s="37">
        <v>0</v>
      </c>
      <c r="G1350" s="37" t="s">
        <v>1505</v>
      </c>
      <c r="I1350" s="37"/>
      <c r="K1350" s="37"/>
      <c r="M1350" s="37">
        <v>0</v>
      </c>
      <c r="N1350" s="12">
        <v>0</v>
      </c>
      <c r="O1350" s="37"/>
      <c r="R1350" s="37"/>
      <c r="T1350" s="37"/>
      <c r="V1350" s="37"/>
      <c r="X1350" s="37"/>
      <c r="Z1350" s="37"/>
      <c r="AB1350" s="37"/>
      <c r="AD1350" s="37"/>
      <c r="AF1350" s="37"/>
      <c r="AH1350" s="37"/>
      <c r="AN1350" s="37">
        <v>0</v>
      </c>
      <c r="AO1350" s="12">
        <v>0</v>
      </c>
      <c r="AP1350" s="37"/>
      <c r="AR1350" s="37"/>
      <c r="AT1350" s="37"/>
      <c r="AV1350" s="37"/>
      <c r="AX1350" s="37"/>
      <c r="BB1350" s="12">
        <v>0</v>
      </c>
      <c r="BI1350" s="12">
        <v>0</v>
      </c>
      <c r="BY1350" s="12">
        <v>0</v>
      </c>
      <c r="CC1350" s="12">
        <v>0</v>
      </c>
      <c r="CG1350" s="12" t="s">
        <v>976</v>
      </c>
      <c r="CH1350" s="12">
        <v>157.36699999999999</v>
      </c>
      <c r="CI1350" s="12" t="s">
        <v>2520</v>
      </c>
      <c r="CJ1350" s="12" t="s">
        <v>936</v>
      </c>
      <c r="CK1350" s="12" t="s">
        <v>932</v>
      </c>
      <c r="CL1350" s="37">
        <v>272812638</v>
      </c>
      <c r="CN1350" s="12" t="s">
        <v>1506</v>
      </c>
      <c r="CS1350" s="12"/>
      <c r="CT1350" s="36" t="str">
        <f t="shared" si="21"/>
        <v>500mn</v>
      </c>
      <c r="CU1350" s="36" t="str">
        <f>VLOOKUP(CK1350,Mapping!B:C,2,FALSE)</f>
        <v>US/CA</v>
      </c>
    </row>
    <row r="1351" spans="1:99" ht="16" customHeight="1" x14ac:dyDescent="0.35">
      <c r="A1351" s="12" t="s">
        <v>2521</v>
      </c>
      <c r="B1351" s="12" t="s">
        <v>925</v>
      </c>
      <c r="E1351" s="37">
        <v>6349029</v>
      </c>
      <c r="G1351" s="37" t="s">
        <v>1505</v>
      </c>
      <c r="I1351" s="37"/>
      <c r="K1351" s="37"/>
      <c r="M1351" s="37">
        <v>6349029</v>
      </c>
      <c r="N1351" s="12">
        <v>1.29</v>
      </c>
      <c r="O1351" s="37"/>
      <c r="R1351" s="37"/>
      <c r="T1351" s="37"/>
      <c r="V1351" s="37"/>
      <c r="X1351" s="37"/>
      <c r="Z1351" s="37"/>
      <c r="AB1351" s="37"/>
      <c r="AD1351" s="37"/>
      <c r="AF1351" s="37"/>
      <c r="AH1351" s="37"/>
      <c r="AN1351" s="37"/>
      <c r="AP1351" s="37"/>
      <c r="AR1351" s="37"/>
      <c r="AT1351" s="37"/>
      <c r="AV1351" s="37"/>
      <c r="AX1351" s="37"/>
      <c r="BB1351" s="12">
        <v>50606</v>
      </c>
      <c r="CC1351" s="12">
        <v>0</v>
      </c>
      <c r="CG1351" s="12" t="s">
        <v>934</v>
      </c>
      <c r="CH1351" s="12">
        <v>31.041</v>
      </c>
      <c r="CI1351" s="12" t="s">
        <v>930</v>
      </c>
      <c r="CJ1351" s="12" t="s">
        <v>931</v>
      </c>
      <c r="CK1351" s="12" t="s">
        <v>932</v>
      </c>
      <c r="CL1351" s="37">
        <v>491430614</v>
      </c>
      <c r="CN1351" s="12" t="s">
        <v>1509</v>
      </c>
      <c r="CS1351" s="12"/>
      <c r="CT1351" s="36" t="str">
        <f t="shared" si="21"/>
        <v>500mn</v>
      </c>
      <c r="CU1351" s="36" t="str">
        <f>VLOOKUP(CK1351,Mapping!B:C,2,FALSE)</f>
        <v>US/CA</v>
      </c>
    </row>
    <row r="1352" spans="1:99" ht="16" customHeight="1" x14ac:dyDescent="0.35">
      <c r="A1352" s="12" t="s">
        <v>2522</v>
      </c>
      <c r="B1352" s="12" t="s">
        <v>925</v>
      </c>
      <c r="E1352" s="37">
        <v>2270098</v>
      </c>
      <c r="G1352" s="37" t="s">
        <v>1505</v>
      </c>
      <c r="I1352" s="37"/>
      <c r="K1352" s="37"/>
      <c r="M1352" s="37"/>
      <c r="O1352" s="37"/>
      <c r="Q1352" s="12">
        <v>14976</v>
      </c>
      <c r="R1352" s="37"/>
      <c r="T1352" s="37"/>
      <c r="V1352" s="37"/>
      <c r="X1352" s="37"/>
      <c r="Z1352" s="37"/>
      <c r="AB1352" s="37"/>
      <c r="AD1352" s="37"/>
      <c r="AF1352" s="37"/>
      <c r="AH1352" s="37">
        <v>1891169</v>
      </c>
      <c r="AI1352" s="12">
        <v>0.32</v>
      </c>
      <c r="AN1352" s="37">
        <v>378929</v>
      </c>
      <c r="AO1352" s="12">
        <v>0.06</v>
      </c>
      <c r="AP1352" s="37"/>
      <c r="AR1352" s="37"/>
      <c r="AT1352" s="37"/>
      <c r="AV1352" s="37"/>
      <c r="AX1352" s="37"/>
      <c r="BI1352" s="12">
        <v>2250</v>
      </c>
      <c r="BQ1352" s="12">
        <v>0</v>
      </c>
      <c r="BY1352" s="12">
        <v>0</v>
      </c>
      <c r="CG1352" s="12" t="s">
        <v>929</v>
      </c>
      <c r="CH1352" s="12">
        <v>28.350999999999999</v>
      </c>
      <c r="CI1352" s="12" t="s">
        <v>1830</v>
      </c>
      <c r="CJ1352" s="12" t="s">
        <v>931</v>
      </c>
      <c r="CK1352" s="12" t="s">
        <v>932</v>
      </c>
      <c r="CL1352" s="37">
        <v>587318769</v>
      </c>
      <c r="CN1352" s="12" t="s">
        <v>1509</v>
      </c>
      <c r="CS1352" s="12"/>
      <c r="CT1352" s="36" t="str">
        <f t="shared" si="21"/>
        <v>500mn - 1bn</v>
      </c>
      <c r="CU1352" s="36" t="str">
        <f>VLOOKUP(CK1352,Mapping!B:C,2,FALSE)</f>
        <v>US/CA</v>
      </c>
    </row>
    <row r="1353" spans="1:99" ht="16" customHeight="1" x14ac:dyDescent="0.35">
      <c r="A1353" s="12" t="s">
        <v>1380</v>
      </c>
      <c r="B1353" s="12" t="s">
        <v>933</v>
      </c>
      <c r="E1353" s="37">
        <v>125351405</v>
      </c>
      <c r="G1353" s="37" t="s">
        <v>1505</v>
      </c>
      <c r="I1353" s="37"/>
      <c r="K1353" s="37">
        <v>4791512</v>
      </c>
      <c r="L1353" s="12">
        <v>0.01</v>
      </c>
      <c r="M1353" s="37"/>
      <c r="O1353" s="37"/>
      <c r="Q1353" s="12">
        <v>0</v>
      </c>
      <c r="R1353" s="37"/>
      <c r="T1353" s="37"/>
      <c r="V1353" s="37"/>
      <c r="X1353" s="37">
        <v>24109882</v>
      </c>
      <c r="Y1353" s="12">
        <v>0.03</v>
      </c>
      <c r="Z1353" s="37"/>
      <c r="AB1353" s="37"/>
      <c r="AD1353" s="37"/>
      <c r="AF1353" s="37"/>
      <c r="AH1353" s="37">
        <v>0</v>
      </c>
      <c r="AI1353" s="12">
        <v>0</v>
      </c>
      <c r="AN1353" s="37">
        <v>96450011</v>
      </c>
      <c r="AO1353" s="12">
        <v>0.13</v>
      </c>
      <c r="AP1353" s="37"/>
      <c r="AR1353" s="37"/>
      <c r="AT1353" s="37"/>
      <c r="AV1353" s="37"/>
      <c r="AX1353" s="37"/>
      <c r="BA1353" s="12">
        <v>235955</v>
      </c>
      <c r="BG1353" s="12">
        <v>77573</v>
      </c>
      <c r="BI1353" s="12">
        <v>572700</v>
      </c>
      <c r="BQ1353" s="12">
        <v>0</v>
      </c>
      <c r="BS1353" s="12">
        <v>0</v>
      </c>
      <c r="BY1353" s="12">
        <v>7.0000000000000007E-2</v>
      </c>
      <c r="BZ1353" s="12">
        <v>0</v>
      </c>
      <c r="CG1353" s="12" t="s">
        <v>959</v>
      </c>
      <c r="CH1353" s="12">
        <v>46.481999999999999</v>
      </c>
      <c r="CI1353" s="12" t="s">
        <v>967</v>
      </c>
      <c r="CJ1353" s="12" t="s">
        <v>968</v>
      </c>
      <c r="CK1353" s="12" t="s">
        <v>932</v>
      </c>
      <c r="CL1353" s="37">
        <v>72988163401</v>
      </c>
      <c r="CN1353" s="12" t="s">
        <v>1506</v>
      </c>
      <c r="CS1353" s="12"/>
      <c r="CT1353" s="36" t="str">
        <f t="shared" si="21"/>
        <v>50bn - 100bn</v>
      </c>
      <c r="CU1353" s="36" t="str">
        <f>VLOOKUP(CK1353,Mapping!B:C,2,FALSE)</f>
        <v>US/CA</v>
      </c>
    </row>
    <row r="1354" spans="1:99" ht="16" customHeight="1" x14ac:dyDescent="0.35">
      <c r="A1354" s="12" t="s">
        <v>2523</v>
      </c>
      <c r="B1354" s="12" t="s">
        <v>925</v>
      </c>
      <c r="E1354" s="37">
        <v>29032484</v>
      </c>
      <c r="G1354" s="37" t="s">
        <v>1505</v>
      </c>
      <c r="I1354" s="37"/>
      <c r="K1354" s="37"/>
      <c r="M1354" s="37">
        <v>434217</v>
      </c>
      <c r="N1354" s="12">
        <v>0.01</v>
      </c>
      <c r="O1354" s="37"/>
      <c r="Q1354" s="12">
        <v>139</v>
      </c>
      <c r="R1354" s="37"/>
      <c r="T1354" s="37">
        <v>1253168</v>
      </c>
      <c r="U1354" s="12">
        <v>0.02</v>
      </c>
      <c r="V1354" s="37"/>
      <c r="X1354" s="37">
        <v>1027931</v>
      </c>
      <c r="Y1354" s="12">
        <v>0.01</v>
      </c>
      <c r="Z1354" s="37"/>
      <c r="AB1354" s="37"/>
      <c r="AD1354" s="37">
        <v>223063</v>
      </c>
      <c r="AE1354" s="12">
        <v>0</v>
      </c>
      <c r="AF1354" s="37"/>
      <c r="AH1354" s="37">
        <v>17553</v>
      </c>
      <c r="AI1354" s="12">
        <v>0</v>
      </c>
      <c r="AN1354" s="37">
        <v>202095</v>
      </c>
      <c r="AO1354" s="12">
        <v>0</v>
      </c>
      <c r="AP1354" s="37">
        <v>25874457</v>
      </c>
      <c r="AQ1354" s="12">
        <v>0.33</v>
      </c>
      <c r="AR1354" s="37"/>
      <c r="AT1354" s="37">
        <v>0</v>
      </c>
      <c r="AU1354" s="12">
        <v>0</v>
      </c>
      <c r="AV1354" s="37"/>
      <c r="AX1354" s="37"/>
      <c r="BA1354" s="12">
        <v>10060</v>
      </c>
      <c r="BB1354" s="12">
        <v>3461</v>
      </c>
      <c r="BD1354" s="12">
        <v>0</v>
      </c>
      <c r="BH1354" s="12">
        <v>112064</v>
      </c>
      <c r="BI1354" s="12">
        <v>1200</v>
      </c>
      <c r="BJ1354" s="12">
        <v>2002</v>
      </c>
      <c r="BK1354" s="12">
        <v>11195</v>
      </c>
      <c r="BQ1354" s="12">
        <v>0</v>
      </c>
      <c r="BV1354" s="12">
        <v>0.1</v>
      </c>
      <c r="BY1354" s="12">
        <v>0</v>
      </c>
      <c r="BZ1354" s="12">
        <v>0</v>
      </c>
      <c r="CB1354" s="12">
        <v>0</v>
      </c>
      <c r="CC1354" s="12">
        <v>0</v>
      </c>
      <c r="CE1354" s="12">
        <v>0</v>
      </c>
      <c r="CF1354" s="12">
        <v>0</v>
      </c>
      <c r="CG1354" s="12" t="s">
        <v>929</v>
      </c>
      <c r="CH1354" s="12">
        <v>19.963999999999999</v>
      </c>
      <c r="CI1354" s="12" t="s">
        <v>983</v>
      </c>
      <c r="CJ1354" s="12" t="s">
        <v>984</v>
      </c>
      <c r="CK1354" s="12" t="s">
        <v>985</v>
      </c>
      <c r="CL1354" s="37">
        <v>7812071105</v>
      </c>
      <c r="CN1354" s="12" t="s">
        <v>1509</v>
      </c>
      <c r="CS1354" s="12"/>
      <c r="CT1354" s="36" t="str">
        <f t="shared" si="21"/>
        <v>1bn - 50bn</v>
      </c>
      <c r="CU1354" s="36" t="str">
        <f>VLOOKUP(CK1354,Mapping!B:C,2,FALSE)</f>
        <v>US/CA</v>
      </c>
    </row>
    <row r="1355" spans="1:99" ht="16" customHeight="1" x14ac:dyDescent="0.35">
      <c r="A1355" s="12" t="s">
        <v>2524</v>
      </c>
      <c r="B1355" s="12" t="s">
        <v>925</v>
      </c>
      <c r="E1355" s="37">
        <v>0</v>
      </c>
      <c r="G1355" s="37" t="s">
        <v>1505</v>
      </c>
      <c r="I1355" s="37"/>
      <c r="K1355" s="37"/>
      <c r="M1355" s="37"/>
      <c r="O1355" s="37"/>
      <c r="R1355" s="37"/>
      <c r="T1355" s="37"/>
      <c r="V1355" s="37"/>
      <c r="X1355" s="37"/>
      <c r="Z1355" s="37"/>
      <c r="AB1355" s="37"/>
      <c r="AD1355" s="37"/>
      <c r="AF1355" s="37"/>
      <c r="AH1355" s="37"/>
      <c r="AN1355" s="37"/>
      <c r="AP1355" s="37">
        <v>0</v>
      </c>
      <c r="AQ1355" s="12">
        <v>0</v>
      </c>
      <c r="AR1355" s="37"/>
      <c r="AT1355" s="37"/>
      <c r="AV1355" s="37"/>
      <c r="AX1355" s="37"/>
      <c r="BH1355" s="12">
        <v>0</v>
      </c>
      <c r="BV1355" s="12">
        <v>0</v>
      </c>
      <c r="CG1355" s="12" t="s">
        <v>940</v>
      </c>
      <c r="CH1355" s="12">
        <v>55.180999999999997</v>
      </c>
      <c r="CI1355" s="12" t="s">
        <v>2525</v>
      </c>
      <c r="CJ1355" s="12" t="s">
        <v>1698</v>
      </c>
      <c r="CK1355" s="12" t="s">
        <v>932</v>
      </c>
      <c r="CL1355" s="37">
        <v>360356753</v>
      </c>
      <c r="CN1355" s="12" t="s">
        <v>1509</v>
      </c>
      <c r="CS1355" s="12"/>
      <c r="CT1355" s="36" t="str">
        <f t="shared" si="21"/>
        <v>500mn</v>
      </c>
      <c r="CU1355" s="36" t="str">
        <f>VLOOKUP(CK1355,Mapping!B:C,2,FALSE)</f>
        <v>US/CA</v>
      </c>
    </row>
    <row r="1356" spans="1:99" ht="16" customHeight="1" x14ac:dyDescent="0.35">
      <c r="A1356" s="12" t="s">
        <v>314</v>
      </c>
      <c r="B1356" s="12" t="s">
        <v>933</v>
      </c>
      <c r="E1356" s="37">
        <v>221672960</v>
      </c>
      <c r="F1356" s="12">
        <v>78015</v>
      </c>
      <c r="G1356" s="37" t="s">
        <v>1505</v>
      </c>
      <c r="I1356" s="37">
        <v>3791331</v>
      </c>
      <c r="J1356" s="12">
        <v>0.1</v>
      </c>
      <c r="K1356" s="37">
        <v>84128586</v>
      </c>
      <c r="L1356" s="12">
        <v>2.27</v>
      </c>
      <c r="M1356" s="37"/>
      <c r="O1356" s="37">
        <v>98637329</v>
      </c>
      <c r="P1356" s="12">
        <v>2.66</v>
      </c>
      <c r="R1356" s="37">
        <v>2563671</v>
      </c>
      <c r="S1356" s="12">
        <v>7.0000000000000007E-2</v>
      </c>
      <c r="T1356" s="37"/>
      <c r="V1356" s="37">
        <v>17038054</v>
      </c>
      <c r="W1356" s="12">
        <v>0.46</v>
      </c>
      <c r="X1356" s="37">
        <v>7890135</v>
      </c>
      <c r="Y1356" s="12">
        <v>0.21</v>
      </c>
      <c r="Z1356" s="37"/>
      <c r="AB1356" s="37"/>
      <c r="AD1356" s="37"/>
      <c r="AF1356" s="37">
        <v>7623854</v>
      </c>
      <c r="AG1356" s="12">
        <v>0.21</v>
      </c>
      <c r="AH1356" s="37"/>
      <c r="AK1356" s="12">
        <v>783031</v>
      </c>
      <c r="AL1356" s="12">
        <v>6494978</v>
      </c>
      <c r="AN1356" s="37"/>
      <c r="AP1356" s="37"/>
      <c r="AR1356" s="37">
        <v>0</v>
      </c>
      <c r="AS1356" s="12">
        <v>0</v>
      </c>
      <c r="AT1356" s="37"/>
      <c r="AV1356" s="37"/>
      <c r="AX1356" s="37"/>
      <c r="AZ1356" s="12">
        <v>242175</v>
      </c>
      <c r="BA1356" s="12">
        <v>77218</v>
      </c>
      <c r="BE1356" s="12">
        <v>0</v>
      </c>
      <c r="BF1356" s="12">
        <v>565175</v>
      </c>
      <c r="BG1356" s="12">
        <v>1362014</v>
      </c>
      <c r="BM1356" s="12">
        <v>0</v>
      </c>
      <c r="BO1356" s="12">
        <v>0.01</v>
      </c>
      <c r="BP1356" s="12">
        <v>0.02</v>
      </c>
      <c r="BS1356" s="12">
        <v>0.01</v>
      </c>
      <c r="BT1356" s="12">
        <v>0.02</v>
      </c>
      <c r="BU1356" s="12">
        <v>0.03</v>
      </c>
      <c r="BX1356" s="12">
        <v>0</v>
      </c>
      <c r="BZ1356" s="12">
        <v>0</v>
      </c>
      <c r="CG1356" s="12" t="s">
        <v>940</v>
      </c>
      <c r="CH1356" s="12">
        <v>46.805</v>
      </c>
      <c r="CI1356" s="12" t="s">
        <v>1100</v>
      </c>
      <c r="CJ1356" s="12"/>
      <c r="CK1356" s="12" t="s">
        <v>951</v>
      </c>
      <c r="CL1356" s="37">
        <v>3583087305</v>
      </c>
      <c r="CN1356" s="12" t="s">
        <v>1506</v>
      </c>
      <c r="CR1356" s="12">
        <v>41585.375</v>
      </c>
      <c r="CS1356" s="12"/>
      <c r="CT1356" s="36" t="str">
        <f t="shared" si="21"/>
        <v>1bn - 50bn</v>
      </c>
      <c r="CU1356" s="36" t="str">
        <f>VLOOKUP(CK1356,Mapping!B:C,2,FALSE)</f>
        <v>HK</v>
      </c>
    </row>
    <row r="1357" spans="1:99" ht="16" customHeight="1" x14ac:dyDescent="0.35">
      <c r="A1357" s="12" t="s">
        <v>2526</v>
      </c>
      <c r="B1357" s="12" t="s">
        <v>933</v>
      </c>
      <c r="E1357" s="37">
        <v>11965011</v>
      </c>
      <c r="G1357" s="37" t="s">
        <v>1505</v>
      </c>
      <c r="I1357" s="37"/>
      <c r="K1357" s="37">
        <v>0</v>
      </c>
      <c r="L1357" s="12">
        <v>0</v>
      </c>
      <c r="M1357" s="37">
        <v>4147457</v>
      </c>
      <c r="N1357" s="12">
        <v>0.04</v>
      </c>
      <c r="O1357" s="37"/>
      <c r="R1357" s="37"/>
      <c r="T1357" s="37">
        <v>3573237</v>
      </c>
      <c r="U1357" s="12">
        <v>0.04</v>
      </c>
      <c r="V1357" s="37">
        <v>4244317</v>
      </c>
      <c r="W1357" s="12">
        <v>0.04</v>
      </c>
      <c r="X1357" s="37"/>
      <c r="Z1357" s="37"/>
      <c r="AB1357" s="37"/>
      <c r="AD1357" s="37"/>
      <c r="AF1357" s="37"/>
      <c r="AH1357" s="37"/>
      <c r="AK1357" s="12">
        <v>153900</v>
      </c>
      <c r="AN1357" s="37"/>
      <c r="AP1357" s="37"/>
      <c r="AR1357" s="37"/>
      <c r="AT1357" s="37"/>
      <c r="AV1357" s="37"/>
      <c r="AX1357" s="37"/>
      <c r="BB1357" s="12">
        <v>33058</v>
      </c>
      <c r="BG1357" s="12">
        <v>0</v>
      </c>
      <c r="BK1357" s="12">
        <v>31921</v>
      </c>
      <c r="BS1357" s="12">
        <v>0</v>
      </c>
      <c r="BT1357" s="12">
        <v>0</v>
      </c>
      <c r="CC1357" s="12">
        <v>0</v>
      </c>
      <c r="CE1357" s="12">
        <v>0</v>
      </c>
      <c r="CG1357" s="12" t="s">
        <v>929</v>
      </c>
      <c r="CH1357" s="12">
        <v>65.200999999999993</v>
      </c>
      <c r="CI1357" s="12"/>
      <c r="CJ1357" s="12"/>
      <c r="CK1357" s="12" t="s">
        <v>1038</v>
      </c>
      <c r="CL1357" s="37">
        <v>9455092287</v>
      </c>
      <c r="CN1357" s="12" t="s">
        <v>1509</v>
      </c>
      <c r="CS1357" s="12"/>
      <c r="CT1357" s="36" t="str">
        <f t="shared" si="21"/>
        <v>1bn - 50bn</v>
      </c>
      <c r="CU1357" s="36" t="str">
        <f>VLOOKUP(CK1357,Mapping!B:C,2,FALSE)</f>
        <v>EU</v>
      </c>
    </row>
    <row r="1358" spans="1:99" ht="16" customHeight="1" x14ac:dyDescent="0.35">
      <c r="A1358" s="12" t="s">
        <v>2527</v>
      </c>
      <c r="B1358" s="12" t="s">
        <v>933</v>
      </c>
      <c r="E1358" s="37">
        <v>51083925</v>
      </c>
      <c r="G1358" s="37" t="s">
        <v>1505</v>
      </c>
      <c r="I1358" s="37"/>
      <c r="K1358" s="37">
        <v>1099467</v>
      </c>
      <c r="L1358" s="12">
        <v>0.01</v>
      </c>
      <c r="M1358" s="37"/>
      <c r="O1358" s="37">
        <v>29475364</v>
      </c>
      <c r="P1358" s="12">
        <v>0.2</v>
      </c>
      <c r="R1358" s="37"/>
      <c r="T1358" s="37">
        <v>4243375</v>
      </c>
      <c r="U1358" s="12">
        <v>0.03</v>
      </c>
      <c r="V1358" s="37">
        <v>16148955</v>
      </c>
      <c r="W1358" s="12">
        <v>0.11</v>
      </c>
      <c r="X1358" s="37"/>
      <c r="Z1358" s="37"/>
      <c r="AB1358" s="37"/>
      <c r="AD1358" s="37"/>
      <c r="AF1358" s="37">
        <v>45189</v>
      </c>
      <c r="AG1358" s="12">
        <v>0</v>
      </c>
      <c r="AH1358" s="37"/>
      <c r="AK1358" s="12">
        <v>742170</v>
      </c>
      <c r="AL1358" s="12">
        <v>1940866</v>
      </c>
      <c r="AN1358" s="37">
        <v>71575</v>
      </c>
      <c r="AO1358" s="12">
        <v>0</v>
      </c>
      <c r="AP1358" s="37"/>
      <c r="AR1358" s="37"/>
      <c r="AT1358" s="37"/>
      <c r="AV1358" s="37"/>
      <c r="AX1358" s="37"/>
      <c r="BF1358" s="12">
        <v>3350</v>
      </c>
      <c r="BG1358" s="12">
        <v>17800</v>
      </c>
      <c r="BI1358" s="12">
        <v>425</v>
      </c>
      <c r="BK1358" s="12">
        <v>30834</v>
      </c>
      <c r="BP1358" s="12">
        <v>0</v>
      </c>
      <c r="BS1358" s="12">
        <v>0</v>
      </c>
      <c r="BT1358" s="12">
        <v>0.02</v>
      </c>
      <c r="BU1358" s="12">
        <v>0.01</v>
      </c>
      <c r="BY1358" s="12">
        <v>0</v>
      </c>
      <c r="CE1358" s="12">
        <v>0</v>
      </c>
      <c r="CG1358" s="12" t="s">
        <v>940</v>
      </c>
      <c r="CH1358" s="12">
        <v>51.664999999999999</v>
      </c>
      <c r="CI1358" s="12" t="s">
        <v>953</v>
      </c>
      <c r="CJ1358" s="12"/>
      <c r="CK1358" s="12" t="s">
        <v>954</v>
      </c>
      <c r="CL1358" s="37">
        <v>14835293473</v>
      </c>
      <c r="CN1358" s="12" t="s">
        <v>1506</v>
      </c>
      <c r="CS1358" s="12"/>
      <c r="CT1358" s="36" t="str">
        <f t="shared" si="21"/>
        <v>1bn - 50bn</v>
      </c>
      <c r="CU1358" s="36" t="str">
        <f>VLOOKUP(CK1358,Mapping!B:C,2,FALSE)</f>
        <v>EU</v>
      </c>
    </row>
    <row r="1359" spans="1:99" ht="16" customHeight="1" x14ac:dyDescent="0.35">
      <c r="A1359" s="12" t="s">
        <v>2528</v>
      </c>
      <c r="B1359" s="12" t="s">
        <v>933</v>
      </c>
      <c r="E1359" s="37">
        <v>43410226</v>
      </c>
      <c r="G1359" s="37" t="s">
        <v>1505</v>
      </c>
      <c r="I1359" s="37"/>
      <c r="K1359" s="37">
        <v>25887990</v>
      </c>
      <c r="L1359" s="12">
        <v>0.19</v>
      </c>
      <c r="M1359" s="37"/>
      <c r="O1359" s="37"/>
      <c r="R1359" s="37"/>
      <c r="T1359" s="37"/>
      <c r="V1359" s="37"/>
      <c r="X1359" s="37"/>
      <c r="Z1359" s="37"/>
      <c r="AB1359" s="37">
        <v>1544072</v>
      </c>
      <c r="AC1359" s="12">
        <v>0.01</v>
      </c>
      <c r="AD1359" s="37"/>
      <c r="AF1359" s="37"/>
      <c r="AH1359" s="37"/>
      <c r="AJ1359" s="12">
        <v>106882</v>
      </c>
      <c r="AN1359" s="37">
        <v>15978164</v>
      </c>
      <c r="AO1359" s="12">
        <v>0.11</v>
      </c>
      <c r="AP1359" s="37"/>
      <c r="AR1359" s="37"/>
      <c r="AT1359" s="37"/>
      <c r="AV1359" s="37"/>
      <c r="AX1359" s="37"/>
      <c r="BG1359" s="12">
        <v>419118</v>
      </c>
      <c r="BI1359" s="12">
        <v>94875</v>
      </c>
      <c r="BR1359" s="12">
        <v>0</v>
      </c>
      <c r="BS1359" s="12">
        <v>0</v>
      </c>
      <c r="BY1359" s="12">
        <v>0.01</v>
      </c>
      <c r="CG1359" s="12" t="s">
        <v>940</v>
      </c>
      <c r="CH1359" s="12">
        <v>40.994</v>
      </c>
      <c r="CI1359" s="12" t="s">
        <v>941</v>
      </c>
      <c r="CJ1359" s="12" t="s">
        <v>941</v>
      </c>
      <c r="CK1359" s="12" t="s">
        <v>932</v>
      </c>
      <c r="CL1359" s="37">
        <v>14560983427</v>
      </c>
      <c r="CN1359" s="12" t="s">
        <v>1506</v>
      </c>
      <c r="CS1359" s="12"/>
      <c r="CT1359" s="36" t="str">
        <f t="shared" si="21"/>
        <v>1bn - 50bn</v>
      </c>
      <c r="CU1359" s="36" t="str">
        <f>VLOOKUP(CK1359,Mapping!B:C,2,FALSE)</f>
        <v>US/CA</v>
      </c>
    </row>
    <row r="1360" spans="1:99" ht="16" customHeight="1" x14ac:dyDescent="0.35">
      <c r="A1360" s="12" t="s">
        <v>2529</v>
      </c>
      <c r="B1360" s="12" t="s">
        <v>933</v>
      </c>
      <c r="E1360" s="37">
        <v>169809167</v>
      </c>
      <c r="G1360" s="37" t="s">
        <v>1505</v>
      </c>
      <c r="I1360" s="37"/>
      <c r="K1360" s="37"/>
      <c r="M1360" s="37">
        <v>22152849</v>
      </c>
      <c r="N1360" s="12">
        <v>0.06</v>
      </c>
      <c r="O1360" s="37"/>
      <c r="Q1360" s="12">
        <v>49281</v>
      </c>
      <c r="R1360" s="37"/>
      <c r="T1360" s="37"/>
      <c r="V1360" s="37"/>
      <c r="X1360" s="37">
        <v>9054068</v>
      </c>
      <c r="Y1360" s="12">
        <v>0.03</v>
      </c>
      <c r="Z1360" s="37"/>
      <c r="AB1360" s="37"/>
      <c r="AD1360" s="37"/>
      <c r="AF1360" s="37"/>
      <c r="AH1360" s="37">
        <v>6223205</v>
      </c>
      <c r="AI1360" s="12">
        <v>0.02</v>
      </c>
      <c r="AN1360" s="37">
        <v>120305684</v>
      </c>
      <c r="AO1360" s="12">
        <v>0.34</v>
      </c>
      <c r="AP1360" s="37">
        <v>11040236</v>
      </c>
      <c r="AQ1360" s="12">
        <v>0.03</v>
      </c>
      <c r="AR1360" s="37">
        <v>0</v>
      </c>
      <c r="AS1360" s="12">
        <v>0</v>
      </c>
      <c r="AT1360" s="37">
        <v>1033125</v>
      </c>
      <c r="AU1360" s="12">
        <v>0</v>
      </c>
      <c r="AV1360" s="37"/>
      <c r="AX1360" s="37"/>
      <c r="BA1360" s="12">
        <v>88609</v>
      </c>
      <c r="BB1360" s="12">
        <v>176573</v>
      </c>
      <c r="BD1360" s="12">
        <v>96916</v>
      </c>
      <c r="BE1360" s="12">
        <v>0</v>
      </c>
      <c r="BH1360" s="12">
        <v>47816</v>
      </c>
      <c r="BI1360" s="12">
        <v>714350</v>
      </c>
      <c r="BM1360" s="12">
        <v>0</v>
      </c>
      <c r="BQ1360" s="12">
        <v>0.01</v>
      </c>
      <c r="BV1360" s="12">
        <v>0.04</v>
      </c>
      <c r="BY1360" s="12">
        <v>0.09</v>
      </c>
      <c r="BZ1360" s="12">
        <v>0</v>
      </c>
      <c r="CC1360" s="12">
        <v>0.01</v>
      </c>
      <c r="CF1360" s="12">
        <v>0.08</v>
      </c>
      <c r="CG1360" s="12" t="s">
        <v>929</v>
      </c>
      <c r="CH1360" s="12">
        <v>44.216000000000001</v>
      </c>
      <c r="CI1360" s="12" t="s">
        <v>941</v>
      </c>
      <c r="CJ1360" s="12" t="s">
        <v>941</v>
      </c>
      <c r="CK1360" s="12" t="s">
        <v>932</v>
      </c>
      <c r="CL1360" s="37">
        <v>35806874872</v>
      </c>
      <c r="CN1360" s="12" t="s">
        <v>1506</v>
      </c>
      <c r="CS1360" s="12"/>
      <c r="CT1360" s="36" t="str">
        <f t="shared" si="21"/>
        <v>1bn - 50bn</v>
      </c>
      <c r="CU1360" s="36" t="str">
        <f>VLOOKUP(CK1360,Mapping!B:C,2,FALSE)</f>
        <v>US/CA</v>
      </c>
    </row>
    <row r="1361" spans="1:99" ht="16" customHeight="1" x14ac:dyDescent="0.35">
      <c r="A1361" s="12" t="s">
        <v>2530</v>
      </c>
      <c r="B1361" s="12" t="s">
        <v>925</v>
      </c>
      <c r="E1361" s="37">
        <v>27089</v>
      </c>
      <c r="G1361" s="37" t="s">
        <v>1505</v>
      </c>
      <c r="I1361" s="37"/>
      <c r="K1361" s="37"/>
      <c r="M1361" s="37"/>
      <c r="O1361" s="37"/>
      <c r="R1361" s="37"/>
      <c r="T1361" s="37">
        <v>27089</v>
      </c>
      <c r="U1361" s="12">
        <v>0</v>
      </c>
      <c r="V1361" s="37"/>
      <c r="X1361" s="37"/>
      <c r="Z1361" s="37"/>
      <c r="AB1361" s="37"/>
      <c r="AD1361" s="37"/>
      <c r="AF1361" s="37"/>
      <c r="AH1361" s="37"/>
      <c r="AN1361" s="37"/>
      <c r="AP1361" s="37"/>
      <c r="AR1361" s="37"/>
      <c r="AT1361" s="37"/>
      <c r="AV1361" s="37"/>
      <c r="AX1361" s="37"/>
      <c r="BK1361" s="12">
        <v>242</v>
      </c>
      <c r="CE1361" s="12">
        <v>0</v>
      </c>
      <c r="CG1361" s="12" t="s">
        <v>998</v>
      </c>
      <c r="CH1361" s="12">
        <v>78.709999999999994</v>
      </c>
      <c r="CI1361" s="12" t="s">
        <v>941</v>
      </c>
      <c r="CJ1361" s="12" t="s">
        <v>941</v>
      </c>
      <c r="CK1361" s="12" t="s">
        <v>932</v>
      </c>
      <c r="CL1361" s="37">
        <v>1592977547</v>
      </c>
      <c r="CN1361" s="12" t="s">
        <v>998</v>
      </c>
      <c r="CS1361" s="12"/>
      <c r="CT1361" s="36" t="str">
        <f t="shared" si="21"/>
        <v>1bn - 50bn</v>
      </c>
      <c r="CU1361" s="36" t="str">
        <f>VLOOKUP(CK1361,Mapping!B:C,2,FALSE)</f>
        <v>US/CA</v>
      </c>
    </row>
    <row r="1362" spans="1:99" ht="16" customHeight="1" x14ac:dyDescent="0.35">
      <c r="A1362" s="12" t="s">
        <v>2531</v>
      </c>
      <c r="B1362" s="12" t="s">
        <v>933</v>
      </c>
      <c r="E1362" s="37">
        <v>14</v>
      </c>
      <c r="G1362" s="37" t="s">
        <v>1505</v>
      </c>
      <c r="I1362" s="37"/>
      <c r="K1362" s="37"/>
      <c r="M1362" s="37"/>
      <c r="O1362" s="37"/>
      <c r="R1362" s="37">
        <v>14</v>
      </c>
      <c r="S1362" s="12">
        <v>0</v>
      </c>
      <c r="T1362" s="37"/>
      <c r="V1362" s="37"/>
      <c r="X1362" s="37"/>
      <c r="Z1362" s="37"/>
      <c r="AB1362" s="37"/>
      <c r="AD1362" s="37"/>
      <c r="AF1362" s="37"/>
      <c r="AH1362" s="37"/>
      <c r="AN1362" s="37"/>
      <c r="AP1362" s="37"/>
      <c r="AR1362" s="37"/>
      <c r="AT1362" s="37"/>
      <c r="AV1362" s="37"/>
      <c r="AX1362" s="37"/>
      <c r="AZ1362" s="12">
        <v>1</v>
      </c>
      <c r="BX1362" s="12">
        <v>0</v>
      </c>
      <c r="CG1362" s="12" t="s">
        <v>940</v>
      </c>
      <c r="CH1362" s="12">
        <v>178.191</v>
      </c>
      <c r="CI1362" s="12" t="s">
        <v>977</v>
      </c>
      <c r="CJ1362" s="12"/>
      <c r="CK1362" s="12" t="s">
        <v>927</v>
      </c>
      <c r="CL1362" s="37">
        <v>424992225</v>
      </c>
      <c r="CN1362" s="12" t="s">
        <v>1506</v>
      </c>
      <c r="CS1362" s="12"/>
      <c r="CT1362" s="36" t="str">
        <f t="shared" si="21"/>
        <v>500mn</v>
      </c>
      <c r="CU1362" s="36" t="str">
        <f>VLOOKUP(CK1362,Mapping!B:C,2,FALSE)</f>
        <v>CN</v>
      </c>
    </row>
    <row r="1363" spans="1:99" ht="16" customHeight="1" x14ac:dyDescent="0.35">
      <c r="A1363" s="12" t="s">
        <v>183</v>
      </c>
      <c r="B1363" s="12" t="s">
        <v>925</v>
      </c>
      <c r="E1363" s="37">
        <v>455739415</v>
      </c>
      <c r="F1363" s="12">
        <v>318692</v>
      </c>
      <c r="G1363" s="37" t="s">
        <v>1505</v>
      </c>
      <c r="I1363" s="37">
        <v>22689263</v>
      </c>
      <c r="J1363" s="12">
        <v>0.4</v>
      </c>
      <c r="K1363" s="37">
        <v>144922521</v>
      </c>
      <c r="L1363" s="12">
        <v>2.56</v>
      </c>
      <c r="M1363" s="37"/>
      <c r="O1363" s="37">
        <v>137881805</v>
      </c>
      <c r="P1363" s="12">
        <v>2.44</v>
      </c>
      <c r="Q1363" s="12">
        <v>18092</v>
      </c>
      <c r="R1363" s="37">
        <v>42745577</v>
      </c>
      <c r="S1363" s="12">
        <v>0.75</v>
      </c>
      <c r="T1363" s="37"/>
      <c r="V1363" s="37">
        <v>24121496</v>
      </c>
      <c r="W1363" s="12">
        <v>0.43</v>
      </c>
      <c r="X1363" s="37">
        <v>25963871</v>
      </c>
      <c r="Y1363" s="12">
        <v>0.46</v>
      </c>
      <c r="Z1363" s="37">
        <v>184240</v>
      </c>
      <c r="AA1363" s="12">
        <v>0</v>
      </c>
      <c r="AB1363" s="37">
        <v>21524217</v>
      </c>
      <c r="AC1363" s="12">
        <v>0.38</v>
      </c>
      <c r="AD1363" s="37"/>
      <c r="AF1363" s="37">
        <v>23145163</v>
      </c>
      <c r="AG1363" s="12">
        <v>0.41</v>
      </c>
      <c r="AH1363" s="37">
        <v>2196731</v>
      </c>
      <c r="AI1363" s="12">
        <v>0.04</v>
      </c>
      <c r="AJ1363" s="12">
        <v>1500803</v>
      </c>
      <c r="AK1363" s="12">
        <v>792821</v>
      </c>
      <c r="AL1363" s="12">
        <v>7513448</v>
      </c>
      <c r="AM1363" s="12">
        <v>429600</v>
      </c>
      <c r="AN1363" s="37">
        <v>8039513</v>
      </c>
      <c r="AO1363" s="12">
        <v>0.14000000000000001</v>
      </c>
      <c r="AP1363" s="37">
        <v>1055498</v>
      </c>
      <c r="AQ1363" s="12">
        <v>0.02</v>
      </c>
      <c r="AR1363" s="37"/>
      <c r="AT1363" s="37"/>
      <c r="AV1363" s="37"/>
      <c r="AX1363" s="37">
        <v>1269520</v>
      </c>
      <c r="AY1363" s="12">
        <v>0.02</v>
      </c>
      <c r="AZ1363" s="12">
        <v>3183666</v>
      </c>
      <c r="BA1363" s="12">
        <v>196443</v>
      </c>
      <c r="BC1363" s="12">
        <v>4606</v>
      </c>
      <c r="BF1363" s="12">
        <v>1369604</v>
      </c>
      <c r="BG1363" s="12">
        <v>1882650</v>
      </c>
      <c r="BH1363" s="12">
        <v>4938</v>
      </c>
      <c r="BI1363" s="12">
        <v>37225</v>
      </c>
      <c r="BO1363" s="12">
        <v>0.05</v>
      </c>
      <c r="BP1363" s="12">
        <v>0.06</v>
      </c>
      <c r="BQ1363" s="12">
        <v>0</v>
      </c>
      <c r="BR1363" s="12">
        <v>0.06</v>
      </c>
      <c r="BS1363" s="12">
        <v>0.02</v>
      </c>
      <c r="BT1363" s="12">
        <v>0.02</v>
      </c>
      <c r="BU1363" s="12">
        <v>0.04</v>
      </c>
      <c r="BV1363" s="12">
        <v>0</v>
      </c>
      <c r="BW1363" s="12">
        <v>0.02</v>
      </c>
      <c r="BX1363" s="12">
        <v>0.06</v>
      </c>
      <c r="BY1363" s="12">
        <v>0</v>
      </c>
      <c r="BZ1363" s="12">
        <v>0</v>
      </c>
      <c r="CD1363" s="12">
        <v>0</v>
      </c>
      <c r="CG1363" s="12" t="s">
        <v>940</v>
      </c>
      <c r="CH1363" s="12">
        <v>6.1310000000000002</v>
      </c>
      <c r="CI1363" s="12" t="s">
        <v>950</v>
      </c>
      <c r="CJ1363" s="12"/>
      <c r="CK1363" s="12" t="s">
        <v>951</v>
      </c>
      <c r="CL1363" s="37">
        <v>5501018978</v>
      </c>
      <c r="CN1363" s="12" t="s">
        <v>1506</v>
      </c>
      <c r="CS1363" s="12"/>
      <c r="CT1363" s="36" t="str">
        <f t="shared" si="21"/>
        <v>1bn - 50bn</v>
      </c>
      <c r="CU1363" s="36" t="str">
        <f>VLOOKUP(CK1363,Mapping!B:C,2,FALSE)</f>
        <v>HK</v>
      </c>
    </row>
    <row r="1364" spans="1:99" ht="16" customHeight="1" x14ac:dyDescent="0.35">
      <c r="A1364" s="12" t="s">
        <v>2532</v>
      </c>
      <c r="B1364" s="12" t="s">
        <v>925</v>
      </c>
      <c r="E1364" s="37">
        <v>672009</v>
      </c>
      <c r="G1364" s="37" t="s">
        <v>1505</v>
      </c>
      <c r="I1364" s="37"/>
      <c r="K1364" s="37"/>
      <c r="M1364" s="37"/>
      <c r="O1364" s="37"/>
      <c r="R1364" s="37"/>
      <c r="T1364" s="37"/>
      <c r="V1364" s="37">
        <v>672009</v>
      </c>
      <c r="W1364" s="12">
        <v>0.62</v>
      </c>
      <c r="X1364" s="37"/>
      <c r="Z1364" s="37"/>
      <c r="AB1364" s="37"/>
      <c r="AD1364" s="37"/>
      <c r="AF1364" s="37"/>
      <c r="AH1364" s="37"/>
      <c r="AK1364" s="12">
        <v>25000</v>
      </c>
      <c r="AN1364" s="37"/>
      <c r="AP1364" s="37"/>
      <c r="AR1364" s="37"/>
      <c r="AT1364" s="37"/>
      <c r="AV1364" s="37"/>
      <c r="AX1364" s="37"/>
      <c r="BT1364" s="12">
        <v>0</v>
      </c>
      <c r="CG1364" s="12" t="s">
        <v>940</v>
      </c>
      <c r="CH1364" s="12">
        <v>30.675000000000001</v>
      </c>
      <c r="CI1364" s="12" t="s">
        <v>950</v>
      </c>
      <c r="CJ1364" s="12"/>
      <c r="CK1364" s="12" t="s">
        <v>951</v>
      </c>
      <c r="CL1364" s="37">
        <v>110674076</v>
      </c>
      <c r="CN1364" s="12" t="s">
        <v>1506</v>
      </c>
      <c r="CS1364" s="12"/>
      <c r="CT1364" s="36" t="str">
        <f t="shared" si="21"/>
        <v>500mn</v>
      </c>
      <c r="CU1364" s="36" t="str">
        <f>VLOOKUP(CK1364,Mapping!B:C,2,FALSE)</f>
        <v>HK</v>
      </c>
    </row>
    <row r="1365" spans="1:99" ht="16" customHeight="1" x14ac:dyDescent="0.35">
      <c r="A1365" s="12" t="s">
        <v>2533</v>
      </c>
      <c r="B1365" s="12" t="s">
        <v>925</v>
      </c>
      <c r="E1365" s="37">
        <v>4680558</v>
      </c>
      <c r="G1365" s="37" t="s">
        <v>1505</v>
      </c>
      <c r="I1365" s="37"/>
      <c r="K1365" s="37"/>
      <c r="M1365" s="37"/>
      <c r="O1365" s="37"/>
      <c r="R1365" s="37"/>
      <c r="T1365" s="37"/>
      <c r="V1365" s="37"/>
      <c r="X1365" s="37"/>
      <c r="Z1365" s="37"/>
      <c r="AB1365" s="37"/>
      <c r="AD1365" s="37"/>
      <c r="AF1365" s="37"/>
      <c r="AH1365" s="37"/>
      <c r="AN1365" s="37">
        <v>4680558</v>
      </c>
      <c r="AO1365" s="12">
        <v>1.54</v>
      </c>
      <c r="AP1365" s="37"/>
      <c r="AR1365" s="37"/>
      <c r="AT1365" s="37"/>
      <c r="AV1365" s="37"/>
      <c r="AX1365" s="37"/>
      <c r="BI1365" s="12">
        <v>21850</v>
      </c>
      <c r="BY1365" s="12">
        <v>0</v>
      </c>
      <c r="CG1365" s="12"/>
      <c r="CH1365" s="12">
        <v>48.892000000000003</v>
      </c>
      <c r="CI1365" s="12" t="s">
        <v>2534</v>
      </c>
      <c r="CJ1365" s="12"/>
      <c r="CK1365" s="12" t="s">
        <v>990</v>
      </c>
      <c r="CL1365" s="37">
        <v>296225867</v>
      </c>
      <c r="CN1365" s="12" t="s">
        <v>1506</v>
      </c>
      <c r="CS1365" s="12"/>
      <c r="CT1365" s="36" t="str">
        <f t="shared" si="21"/>
        <v>500mn</v>
      </c>
      <c r="CU1365" s="36" t="str">
        <f>VLOOKUP(CK1365,Mapping!B:C,2,FALSE)</f>
        <v>EU</v>
      </c>
    </row>
    <row r="1366" spans="1:99" ht="16" customHeight="1" x14ac:dyDescent="0.35">
      <c r="A1366" s="12" t="s">
        <v>2535</v>
      </c>
      <c r="B1366" s="12" t="s">
        <v>925</v>
      </c>
      <c r="E1366" s="37">
        <v>11163695</v>
      </c>
      <c r="G1366" s="37" t="s">
        <v>1505</v>
      </c>
      <c r="I1366" s="37"/>
      <c r="K1366" s="37"/>
      <c r="M1366" s="37">
        <v>428014</v>
      </c>
      <c r="N1366" s="12">
        <v>0.02</v>
      </c>
      <c r="O1366" s="37"/>
      <c r="Q1366" s="12">
        <v>1025</v>
      </c>
      <c r="R1366" s="37"/>
      <c r="T1366" s="37"/>
      <c r="V1366" s="37"/>
      <c r="X1366" s="37">
        <v>227</v>
      </c>
      <c r="Y1366" s="12">
        <v>0</v>
      </c>
      <c r="Z1366" s="37"/>
      <c r="AB1366" s="37"/>
      <c r="AD1366" s="37">
        <v>456526</v>
      </c>
      <c r="AE1366" s="12">
        <v>0.02</v>
      </c>
      <c r="AF1366" s="37"/>
      <c r="AH1366" s="37">
        <v>139113</v>
      </c>
      <c r="AI1366" s="12">
        <v>0.01</v>
      </c>
      <c r="AN1366" s="37">
        <v>10100152</v>
      </c>
      <c r="AO1366" s="12">
        <v>0.39</v>
      </c>
      <c r="AP1366" s="37">
        <v>39663</v>
      </c>
      <c r="AQ1366" s="12">
        <v>0</v>
      </c>
      <c r="AR1366" s="37"/>
      <c r="AT1366" s="37"/>
      <c r="AV1366" s="37"/>
      <c r="AX1366" s="37"/>
      <c r="BA1366" s="12">
        <v>2</v>
      </c>
      <c r="BB1366" s="12">
        <v>2920</v>
      </c>
      <c r="BH1366" s="12">
        <v>140</v>
      </c>
      <c r="BI1366" s="12">
        <v>47150</v>
      </c>
      <c r="BJ1366" s="12">
        <v>3494</v>
      </c>
      <c r="BQ1366" s="12">
        <v>0</v>
      </c>
      <c r="BV1366" s="12">
        <v>0</v>
      </c>
      <c r="BY1366" s="12">
        <v>0.01</v>
      </c>
      <c r="BZ1366" s="12">
        <v>0</v>
      </c>
      <c r="CB1366" s="12">
        <v>0</v>
      </c>
      <c r="CC1366" s="12">
        <v>0</v>
      </c>
      <c r="CG1366" s="12" t="s">
        <v>998</v>
      </c>
      <c r="CH1366" s="12">
        <v>179.911</v>
      </c>
      <c r="CI1366" s="12" t="s">
        <v>960</v>
      </c>
      <c r="CJ1366" s="12"/>
      <c r="CK1366" s="12" t="s">
        <v>961</v>
      </c>
      <c r="CL1366" s="37">
        <v>2555434523</v>
      </c>
      <c r="CN1366" s="12" t="s">
        <v>998</v>
      </c>
      <c r="CS1366" s="12"/>
      <c r="CT1366" s="36" t="str">
        <f t="shared" si="21"/>
        <v>1bn - 50bn</v>
      </c>
      <c r="CU1366" s="36" t="str">
        <f>VLOOKUP(CK1366,Mapping!B:C,2,FALSE)</f>
        <v>EU</v>
      </c>
    </row>
    <row r="1367" spans="1:99" ht="16" customHeight="1" x14ac:dyDescent="0.35">
      <c r="A1367" s="12" t="s">
        <v>2536</v>
      </c>
      <c r="B1367" s="12" t="s">
        <v>925</v>
      </c>
      <c r="E1367" s="37">
        <v>64012</v>
      </c>
      <c r="G1367" s="37" t="s">
        <v>1505</v>
      </c>
      <c r="I1367" s="37"/>
      <c r="K1367" s="37"/>
      <c r="M1367" s="37">
        <v>33498</v>
      </c>
      <c r="N1367" s="12">
        <v>0</v>
      </c>
      <c r="O1367" s="37"/>
      <c r="Q1367" s="12">
        <v>70</v>
      </c>
      <c r="R1367" s="37"/>
      <c r="T1367" s="37">
        <v>0</v>
      </c>
      <c r="U1367" s="12">
        <v>0</v>
      </c>
      <c r="V1367" s="37"/>
      <c r="X1367" s="37">
        <v>0</v>
      </c>
      <c r="Y1367" s="12">
        <v>0</v>
      </c>
      <c r="Z1367" s="37">
        <v>0</v>
      </c>
      <c r="AA1367" s="12">
        <v>0</v>
      </c>
      <c r="AB1367" s="37"/>
      <c r="AD1367" s="37">
        <v>446</v>
      </c>
      <c r="AE1367" s="12">
        <v>0</v>
      </c>
      <c r="AF1367" s="37"/>
      <c r="AH1367" s="37">
        <v>8840</v>
      </c>
      <c r="AI1367" s="12">
        <v>0</v>
      </c>
      <c r="AN1367" s="37">
        <v>16841</v>
      </c>
      <c r="AO1367" s="12">
        <v>0</v>
      </c>
      <c r="AP1367" s="37">
        <v>4387</v>
      </c>
      <c r="AQ1367" s="12">
        <v>0</v>
      </c>
      <c r="AR1367" s="37"/>
      <c r="AT1367" s="37"/>
      <c r="AV1367" s="37"/>
      <c r="AX1367" s="37"/>
      <c r="BA1367" s="12">
        <v>0</v>
      </c>
      <c r="BB1367" s="12">
        <v>267</v>
      </c>
      <c r="BC1367" s="12">
        <v>0</v>
      </c>
      <c r="BH1367" s="12">
        <v>19</v>
      </c>
      <c r="BI1367" s="12">
        <v>100</v>
      </c>
      <c r="BJ1367" s="12">
        <v>4</v>
      </c>
      <c r="BK1367" s="12">
        <v>0</v>
      </c>
      <c r="BQ1367" s="12">
        <v>0</v>
      </c>
      <c r="BV1367" s="12">
        <v>0</v>
      </c>
      <c r="BY1367" s="12">
        <v>0</v>
      </c>
      <c r="BZ1367" s="12">
        <v>0</v>
      </c>
      <c r="CB1367" s="12">
        <v>0</v>
      </c>
      <c r="CC1367" s="12">
        <v>0</v>
      </c>
      <c r="CD1367" s="12">
        <v>0</v>
      </c>
      <c r="CE1367" s="12">
        <v>0</v>
      </c>
      <c r="CG1367" s="12" t="s">
        <v>934</v>
      </c>
      <c r="CH1367" s="12">
        <v>30.085000000000001</v>
      </c>
      <c r="CI1367" s="12" t="s">
        <v>1278</v>
      </c>
      <c r="CJ1367" s="12" t="s">
        <v>1109</v>
      </c>
      <c r="CK1367" s="12" t="s">
        <v>932</v>
      </c>
      <c r="CL1367" s="37">
        <v>2591865302</v>
      </c>
      <c r="CN1367" s="12" t="s">
        <v>1509</v>
      </c>
      <c r="CS1367" s="12"/>
      <c r="CT1367" s="36" t="str">
        <f t="shared" si="21"/>
        <v>1bn - 50bn</v>
      </c>
      <c r="CU1367" s="36" t="str">
        <f>VLOOKUP(CK1367,Mapping!B:C,2,FALSE)</f>
        <v>US/CA</v>
      </c>
    </row>
    <row r="1368" spans="1:99" ht="16" customHeight="1" x14ac:dyDescent="0.35">
      <c r="A1368" s="12" t="s">
        <v>2537</v>
      </c>
      <c r="B1368" s="12" t="s">
        <v>925</v>
      </c>
      <c r="E1368" s="37">
        <v>65301</v>
      </c>
      <c r="G1368" s="37" t="s">
        <v>1505</v>
      </c>
      <c r="I1368" s="37"/>
      <c r="K1368" s="37"/>
      <c r="M1368" s="37"/>
      <c r="O1368" s="37"/>
      <c r="R1368" s="37"/>
      <c r="T1368" s="37"/>
      <c r="V1368" s="37"/>
      <c r="X1368" s="37"/>
      <c r="Z1368" s="37"/>
      <c r="AB1368" s="37"/>
      <c r="AD1368" s="37"/>
      <c r="AF1368" s="37"/>
      <c r="AH1368" s="37"/>
      <c r="AN1368" s="37">
        <v>50524</v>
      </c>
      <c r="AO1368" s="12">
        <v>0</v>
      </c>
      <c r="AP1368" s="37">
        <v>14777</v>
      </c>
      <c r="AQ1368" s="12">
        <v>0</v>
      </c>
      <c r="AR1368" s="37"/>
      <c r="AT1368" s="37"/>
      <c r="AV1368" s="37"/>
      <c r="AX1368" s="37"/>
      <c r="BH1368" s="12">
        <v>64</v>
      </c>
      <c r="BI1368" s="12">
        <v>300</v>
      </c>
      <c r="BV1368" s="12">
        <v>0</v>
      </c>
      <c r="BY1368" s="12">
        <v>0</v>
      </c>
      <c r="CG1368" s="12" t="s">
        <v>996</v>
      </c>
      <c r="CH1368" s="12">
        <v>21.172000000000001</v>
      </c>
      <c r="CI1368" s="12" t="s">
        <v>1096</v>
      </c>
      <c r="CJ1368" s="12" t="s">
        <v>1097</v>
      </c>
      <c r="CK1368" s="12" t="s">
        <v>932</v>
      </c>
      <c r="CL1368" s="37">
        <v>1655546590</v>
      </c>
      <c r="CN1368" s="12" t="s">
        <v>1509</v>
      </c>
      <c r="CS1368" s="12"/>
      <c r="CT1368" s="36" t="str">
        <f t="shared" si="21"/>
        <v>1bn - 50bn</v>
      </c>
      <c r="CU1368" s="36" t="str">
        <f>VLOOKUP(CK1368,Mapping!B:C,2,FALSE)</f>
        <v>US/CA</v>
      </c>
    </row>
    <row r="1369" spans="1:99" ht="16" customHeight="1" x14ac:dyDescent="0.35">
      <c r="A1369" s="12" t="s">
        <v>2538</v>
      </c>
      <c r="B1369" s="12" t="s">
        <v>925</v>
      </c>
      <c r="E1369" s="37">
        <v>3790993</v>
      </c>
      <c r="G1369" s="37" t="s">
        <v>1505</v>
      </c>
      <c r="I1369" s="37"/>
      <c r="K1369" s="37"/>
      <c r="M1369" s="37"/>
      <c r="O1369" s="37"/>
      <c r="Q1369" s="12">
        <v>402</v>
      </c>
      <c r="R1369" s="37"/>
      <c r="T1369" s="37"/>
      <c r="V1369" s="37"/>
      <c r="X1369" s="37"/>
      <c r="Z1369" s="37"/>
      <c r="AB1369" s="37"/>
      <c r="AD1369" s="37"/>
      <c r="AF1369" s="37"/>
      <c r="AH1369" s="37">
        <v>50765</v>
      </c>
      <c r="AI1369" s="12">
        <v>0</v>
      </c>
      <c r="AN1369" s="37">
        <v>2079898</v>
      </c>
      <c r="AO1369" s="12">
        <v>0.03</v>
      </c>
      <c r="AP1369" s="37">
        <v>1660330</v>
      </c>
      <c r="AQ1369" s="12">
        <v>0.03</v>
      </c>
      <c r="AR1369" s="37"/>
      <c r="AT1369" s="37"/>
      <c r="AV1369" s="37"/>
      <c r="AX1369" s="37"/>
      <c r="BH1369" s="12">
        <v>7191</v>
      </c>
      <c r="BI1369" s="12">
        <v>12350</v>
      </c>
      <c r="BQ1369" s="12">
        <v>0</v>
      </c>
      <c r="BV1369" s="12">
        <v>0.01</v>
      </c>
      <c r="BY1369" s="12">
        <v>0</v>
      </c>
      <c r="CG1369" s="12" t="s">
        <v>940</v>
      </c>
      <c r="CH1369" s="12">
        <v>19.613</v>
      </c>
      <c r="CI1369" s="12" t="s">
        <v>1578</v>
      </c>
      <c r="CJ1369" s="12" t="s">
        <v>1080</v>
      </c>
      <c r="CK1369" s="12" t="s">
        <v>932</v>
      </c>
      <c r="CL1369" s="37">
        <v>6539501357</v>
      </c>
      <c r="CN1369" s="12" t="s">
        <v>1509</v>
      </c>
      <c r="CS1369" s="12"/>
      <c r="CT1369" s="36" t="str">
        <f t="shared" si="21"/>
        <v>1bn - 50bn</v>
      </c>
      <c r="CU1369" s="36" t="str">
        <f>VLOOKUP(CK1369,Mapping!B:C,2,FALSE)</f>
        <v>US/CA</v>
      </c>
    </row>
    <row r="1370" spans="1:99" ht="16" customHeight="1" x14ac:dyDescent="0.35">
      <c r="A1370" s="12" t="s">
        <v>2539</v>
      </c>
      <c r="B1370" s="12" t="s">
        <v>925</v>
      </c>
      <c r="E1370" s="37">
        <v>2286204</v>
      </c>
      <c r="G1370" s="37" t="s">
        <v>1505</v>
      </c>
      <c r="I1370" s="37"/>
      <c r="K1370" s="37"/>
      <c r="M1370" s="37"/>
      <c r="O1370" s="37"/>
      <c r="R1370" s="37"/>
      <c r="T1370" s="37"/>
      <c r="V1370" s="37"/>
      <c r="X1370" s="37"/>
      <c r="Z1370" s="37"/>
      <c r="AB1370" s="37"/>
      <c r="AD1370" s="37"/>
      <c r="AF1370" s="37"/>
      <c r="AH1370" s="37"/>
      <c r="AN1370" s="37">
        <v>2286204</v>
      </c>
      <c r="AO1370" s="12">
        <v>1.21</v>
      </c>
      <c r="AP1370" s="37"/>
      <c r="AR1370" s="37"/>
      <c r="AT1370" s="37"/>
      <c r="AV1370" s="37"/>
      <c r="AX1370" s="37"/>
      <c r="BI1370" s="12">
        <v>13575</v>
      </c>
      <c r="BY1370" s="12">
        <v>0</v>
      </c>
      <c r="CG1370" s="12" t="s">
        <v>940</v>
      </c>
      <c r="CH1370" s="12">
        <v>22.343</v>
      </c>
      <c r="CI1370" s="12" t="s">
        <v>1145</v>
      </c>
      <c r="CJ1370" s="12" t="s">
        <v>1021</v>
      </c>
      <c r="CK1370" s="12" t="s">
        <v>932</v>
      </c>
      <c r="CL1370" s="37">
        <v>187326414</v>
      </c>
      <c r="CN1370" s="12" t="s">
        <v>1509</v>
      </c>
      <c r="CS1370" s="12"/>
      <c r="CT1370" s="36" t="str">
        <f t="shared" si="21"/>
        <v>500mn</v>
      </c>
      <c r="CU1370" s="36" t="str">
        <f>VLOOKUP(CK1370,Mapping!B:C,2,FALSE)</f>
        <v>US/CA</v>
      </c>
    </row>
    <row r="1371" spans="1:99" ht="16" customHeight="1" x14ac:dyDescent="0.35">
      <c r="A1371" s="12" t="s">
        <v>2540</v>
      </c>
      <c r="B1371" s="12" t="s">
        <v>925</v>
      </c>
      <c r="E1371" s="37">
        <v>0</v>
      </c>
      <c r="G1371" s="37" t="s">
        <v>1505</v>
      </c>
      <c r="I1371" s="37"/>
      <c r="K1371" s="37"/>
      <c r="M1371" s="37">
        <v>0</v>
      </c>
      <c r="N1371" s="12">
        <v>0</v>
      </c>
      <c r="O1371" s="37"/>
      <c r="R1371" s="37"/>
      <c r="T1371" s="37"/>
      <c r="V1371" s="37"/>
      <c r="X1371" s="37"/>
      <c r="Z1371" s="37"/>
      <c r="AB1371" s="37"/>
      <c r="AD1371" s="37"/>
      <c r="AF1371" s="37"/>
      <c r="AH1371" s="37"/>
      <c r="AN1371" s="37"/>
      <c r="AP1371" s="37"/>
      <c r="AR1371" s="37"/>
      <c r="AT1371" s="37"/>
      <c r="AV1371" s="37"/>
      <c r="AX1371" s="37"/>
      <c r="BB1371" s="12">
        <v>0</v>
      </c>
      <c r="CC1371" s="12">
        <v>0</v>
      </c>
      <c r="CG1371" s="12" t="s">
        <v>929</v>
      </c>
      <c r="CH1371" s="12">
        <v>67.903999999999996</v>
      </c>
      <c r="CI1371" s="12" t="s">
        <v>2541</v>
      </c>
      <c r="CJ1371" s="12" t="s">
        <v>1125</v>
      </c>
      <c r="CK1371" s="12" t="s">
        <v>932</v>
      </c>
      <c r="CL1371" s="37">
        <v>279441269</v>
      </c>
      <c r="CN1371" s="12" t="s">
        <v>1509</v>
      </c>
      <c r="CS1371" s="12"/>
      <c r="CT1371" s="36" t="str">
        <f t="shared" si="21"/>
        <v>500mn</v>
      </c>
      <c r="CU1371" s="36" t="str">
        <f>VLOOKUP(CK1371,Mapping!B:C,2,FALSE)</f>
        <v>US/CA</v>
      </c>
    </row>
    <row r="1372" spans="1:99" ht="16" customHeight="1" x14ac:dyDescent="0.35">
      <c r="A1372" s="12" t="s">
        <v>2542</v>
      </c>
      <c r="B1372" s="12" t="s">
        <v>925</v>
      </c>
      <c r="E1372" s="37">
        <v>549759</v>
      </c>
      <c r="G1372" s="37" t="s">
        <v>1505</v>
      </c>
      <c r="I1372" s="37"/>
      <c r="K1372" s="37">
        <v>241708</v>
      </c>
      <c r="L1372" s="12">
        <v>7.0000000000000007E-2</v>
      </c>
      <c r="M1372" s="37"/>
      <c r="O1372" s="37">
        <v>238810</v>
      </c>
      <c r="P1372" s="12">
        <v>7.0000000000000007E-2</v>
      </c>
      <c r="R1372" s="37"/>
      <c r="T1372" s="37"/>
      <c r="V1372" s="37"/>
      <c r="X1372" s="37"/>
      <c r="Z1372" s="37"/>
      <c r="AB1372" s="37"/>
      <c r="AD1372" s="37"/>
      <c r="AF1372" s="37">
        <v>69241</v>
      </c>
      <c r="AG1372" s="12">
        <v>0.02</v>
      </c>
      <c r="AH1372" s="37"/>
      <c r="AL1372" s="12">
        <v>22500</v>
      </c>
      <c r="AN1372" s="37"/>
      <c r="AP1372" s="37"/>
      <c r="AR1372" s="37"/>
      <c r="AT1372" s="37"/>
      <c r="AV1372" s="37"/>
      <c r="AX1372" s="37"/>
      <c r="BF1372" s="12">
        <v>6500</v>
      </c>
      <c r="BG1372" s="12">
        <v>4500</v>
      </c>
      <c r="BP1372" s="12">
        <v>0</v>
      </c>
      <c r="BS1372" s="12">
        <v>0</v>
      </c>
      <c r="BU1372" s="12">
        <v>0</v>
      </c>
      <c r="CG1372" s="12" t="s">
        <v>1058</v>
      </c>
      <c r="CH1372" s="12">
        <v>22.803000000000001</v>
      </c>
      <c r="CI1372" s="12" t="s">
        <v>1023</v>
      </c>
      <c r="CJ1372" s="12"/>
      <c r="CK1372" s="12" t="s">
        <v>979</v>
      </c>
      <c r="CL1372" s="37">
        <v>344596554</v>
      </c>
      <c r="CN1372" s="12" t="s">
        <v>1506</v>
      </c>
      <c r="CS1372" s="12"/>
      <c r="CT1372" s="36" t="str">
        <f t="shared" si="21"/>
        <v>500mn</v>
      </c>
      <c r="CU1372" s="36" t="str">
        <f>VLOOKUP(CK1372,Mapping!B:C,2,FALSE)</f>
        <v>EU</v>
      </c>
    </row>
    <row r="1373" spans="1:99" ht="16" customHeight="1" x14ac:dyDescent="0.35">
      <c r="A1373" s="12" t="s">
        <v>2543</v>
      </c>
      <c r="B1373" s="12" t="s">
        <v>925</v>
      </c>
      <c r="E1373" s="37">
        <v>9525668</v>
      </c>
      <c r="G1373" s="37" t="s">
        <v>1505</v>
      </c>
      <c r="I1373" s="37"/>
      <c r="K1373" s="37"/>
      <c r="M1373" s="37"/>
      <c r="O1373" s="37">
        <v>5315348</v>
      </c>
      <c r="P1373" s="12">
        <v>1.96</v>
      </c>
      <c r="R1373" s="37"/>
      <c r="T1373" s="37"/>
      <c r="V1373" s="37"/>
      <c r="X1373" s="37"/>
      <c r="Z1373" s="37"/>
      <c r="AB1373" s="37"/>
      <c r="AD1373" s="37"/>
      <c r="AF1373" s="37"/>
      <c r="AH1373" s="37"/>
      <c r="AL1373" s="12">
        <v>350000</v>
      </c>
      <c r="AN1373" s="37">
        <v>4210320</v>
      </c>
      <c r="AO1373" s="12">
        <v>1.55</v>
      </c>
      <c r="AP1373" s="37"/>
      <c r="AR1373" s="37"/>
      <c r="AT1373" s="37"/>
      <c r="AV1373" s="37"/>
      <c r="AX1373" s="37"/>
      <c r="BI1373" s="12">
        <v>25000</v>
      </c>
      <c r="BU1373" s="12">
        <v>0</v>
      </c>
      <c r="BY1373" s="12">
        <v>0</v>
      </c>
      <c r="CG1373" s="12"/>
      <c r="CH1373" s="12">
        <v>96.869</v>
      </c>
      <c r="CI1373" s="12" t="s">
        <v>953</v>
      </c>
      <c r="CJ1373" s="12"/>
      <c r="CK1373" s="12" t="s">
        <v>954</v>
      </c>
      <c r="CL1373" s="37">
        <v>257661659</v>
      </c>
      <c r="CN1373" s="12" t="s">
        <v>1506</v>
      </c>
      <c r="CS1373" s="12"/>
      <c r="CT1373" s="36" t="str">
        <f t="shared" si="21"/>
        <v>500mn</v>
      </c>
      <c r="CU1373" s="36" t="str">
        <f>VLOOKUP(CK1373,Mapping!B:C,2,FALSE)</f>
        <v>EU</v>
      </c>
    </row>
    <row r="1374" spans="1:99" ht="16" customHeight="1" x14ac:dyDescent="0.35">
      <c r="A1374" s="12" t="s">
        <v>2544</v>
      </c>
      <c r="B1374" s="12" t="s">
        <v>925</v>
      </c>
      <c r="E1374" s="37">
        <v>0</v>
      </c>
      <c r="G1374" s="37" t="s">
        <v>1505</v>
      </c>
      <c r="I1374" s="37"/>
      <c r="K1374" s="37"/>
      <c r="M1374" s="37"/>
      <c r="O1374" s="37"/>
      <c r="R1374" s="37"/>
      <c r="T1374" s="37"/>
      <c r="V1374" s="37"/>
      <c r="X1374" s="37"/>
      <c r="Z1374" s="37"/>
      <c r="AB1374" s="37"/>
      <c r="AD1374" s="37"/>
      <c r="AF1374" s="37"/>
      <c r="AH1374" s="37"/>
      <c r="AN1374" s="37"/>
      <c r="AP1374" s="37">
        <v>0</v>
      </c>
      <c r="AQ1374" s="12">
        <v>0</v>
      </c>
      <c r="AR1374" s="37"/>
      <c r="AT1374" s="37"/>
      <c r="AV1374" s="37"/>
      <c r="AX1374" s="37"/>
      <c r="BH1374" s="12">
        <v>0</v>
      </c>
      <c r="BV1374" s="12">
        <v>0</v>
      </c>
      <c r="CG1374" s="12" t="s">
        <v>934</v>
      </c>
      <c r="CH1374" s="12">
        <v>15.708</v>
      </c>
      <c r="CI1374" s="12" t="s">
        <v>1164</v>
      </c>
      <c r="CJ1374" s="12" t="s">
        <v>1017</v>
      </c>
      <c r="CK1374" s="12" t="s">
        <v>932</v>
      </c>
      <c r="CL1374" s="37">
        <v>391525483</v>
      </c>
      <c r="CN1374" s="12" t="s">
        <v>1509</v>
      </c>
      <c r="CS1374" s="12"/>
      <c r="CT1374" s="36" t="str">
        <f t="shared" si="21"/>
        <v>500mn</v>
      </c>
      <c r="CU1374" s="36" t="str">
        <f>VLOOKUP(CK1374,Mapping!B:C,2,FALSE)</f>
        <v>US/CA</v>
      </c>
    </row>
    <row r="1375" spans="1:99" ht="16" customHeight="1" x14ac:dyDescent="0.35">
      <c r="A1375" s="12" t="s">
        <v>186</v>
      </c>
      <c r="B1375" s="12" t="s">
        <v>933</v>
      </c>
      <c r="E1375" s="37">
        <v>613407535</v>
      </c>
      <c r="F1375" s="12">
        <v>313850</v>
      </c>
      <c r="G1375" s="37" t="s">
        <v>1505</v>
      </c>
      <c r="I1375" s="37">
        <v>22344537</v>
      </c>
      <c r="J1375" s="12">
        <v>0.08</v>
      </c>
      <c r="K1375" s="37">
        <v>173854680</v>
      </c>
      <c r="L1375" s="12">
        <v>0.61</v>
      </c>
      <c r="M1375" s="37"/>
      <c r="O1375" s="37">
        <v>180221126</v>
      </c>
      <c r="P1375" s="12">
        <v>0.64</v>
      </c>
      <c r="Q1375" s="12">
        <v>56163</v>
      </c>
      <c r="R1375" s="37">
        <v>84268597</v>
      </c>
      <c r="S1375" s="12">
        <v>0.3</v>
      </c>
      <c r="T1375" s="37"/>
      <c r="V1375" s="37">
        <v>49938981</v>
      </c>
      <c r="W1375" s="12">
        <v>0.18</v>
      </c>
      <c r="X1375" s="37">
        <v>1997025</v>
      </c>
      <c r="Y1375" s="12">
        <v>0.01</v>
      </c>
      <c r="Z1375" s="37"/>
      <c r="AB1375" s="37">
        <v>32699734</v>
      </c>
      <c r="AC1375" s="12">
        <v>0.12</v>
      </c>
      <c r="AD1375" s="37"/>
      <c r="AF1375" s="37">
        <v>27527048</v>
      </c>
      <c r="AG1375" s="12">
        <v>0.1</v>
      </c>
      <c r="AH1375" s="37">
        <v>7622442</v>
      </c>
      <c r="AI1375" s="12">
        <v>0.03</v>
      </c>
      <c r="AJ1375" s="12">
        <v>2280030</v>
      </c>
      <c r="AK1375" s="12">
        <v>1810800</v>
      </c>
      <c r="AL1375" s="12">
        <v>9820600</v>
      </c>
      <c r="AM1375" s="12">
        <v>2290800</v>
      </c>
      <c r="AN1375" s="37">
        <v>22781574</v>
      </c>
      <c r="AO1375" s="12">
        <v>0.08</v>
      </c>
      <c r="AP1375" s="37">
        <v>3545625</v>
      </c>
      <c r="AQ1375" s="12">
        <v>0.01</v>
      </c>
      <c r="AR1375" s="37"/>
      <c r="AT1375" s="37"/>
      <c r="AV1375" s="37"/>
      <c r="AX1375" s="37">
        <v>6606166</v>
      </c>
      <c r="AY1375" s="12">
        <v>0.02</v>
      </c>
      <c r="AZ1375" s="12">
        <v>6347840</v>
      </c>
      <c r="BA1375" s="12">
        <v>17612</v>
      </c>
      <c r="BF1375" s="12">
        <v>1628900</v>
      </c>
      <c r="BG1375" s="12">
        <v>2258500</v>
      </c>
      <c r="BH1375" s="12">
        <v>12515</v>
      </c>
      <c r="BI1375" s="12">
        <v>106350</v>
      </c>
      <c r="BO1375" s="12">
        <v>0.05</v>
      </c>
      <c r="BP1375" s="12">
        <v>7.0000000000000007E-2</v>
      </c>
      <c r="BQ1375" s="12">
        <v>0.01</v>
      </c>
      <c r="BR1375" s="12">
        <v>0.09</v>
      </c>
      <c r="BS1375" s="12">
        <v>0.02</v>
      </c>
      <c r="BT1375" s="12">
        <v>0.06</v>
      </c>
      <c r="BU1375" s="12">
        <v>0.05</v>
      </c>
      <c r="BV1375" s="12">
        <v>0.01</v>
      </c>
      <c r="BW1375" s="12">
        <v>0.1</v>
      </c>
      <c r="BX1375" s="12">
        <v>0.11</v>
      </c>
      <c r="BY1375" s="12">
        <v>0.01</v>
      </c>
      <c r="BZ1375" s="12">
        <v>0</v>
      </c>
      <c r="CG1375" s="12" t="s">
        <v>940</v>
      </c>
      <c r="CH1375" s="12">
        <v>41.744</v>
      </c>
      <c r="CI1375" s="12" t="s">
        <v>999</v>
      </c>
      <c r="CJ1375" s="12"/>
      <c r="CK1375" s="12" t="s">
        <v>927</v>
      </c>
      <c r="CL1375" s="37">
        <v>27915256970</v>
      </c>
      <c r="CN1375" s="12" t="s">
        <v>1506</v>
      </c>
      <c r="CR1375" s="12">
        <v>41585.291666666664</v>
      </c>
      <c r="CS1375" s="12"/>
      <c r="CT1375" s="36" t="str">
        <f t="shared" si="21"/>
        <v>1bn - 50bn</v>
      </c>
      <c r="CU1375" s="36" t="str">
        <f>VLOOKUP(CK1375,Mapping!B:C,2,FALSE)</f>
        <v>CN</v>
      </c>
    </row>
    <row r="1376" spans="1:99" ht="16" customHeight="1" x14ac:dyDescent="0.35">
      <c r="A1376" s="12" t="s">
        <v>2545</v>
      </c>
      <c r="B1376" s="12" t="s">
        <v>925</v>
      </c>
      <c r="E1376" s="37">
        <v>277952</v>
      </c>
      <c r="G1376" s="37" t="s">
        <v>1505</v>
      </c>
      <c r="I1376" s="37"/>
      <c r="K1376" s="37"/>
      <c r="M1376" s="37"/>
      <c r="O1376" s="37"/>
      <c r="Q1376" s="12">
        <v>27</v>
      </c>
      <c r="R1376" s="37"/>
      <c r="T1376" s="37"/>
      <c r="V1376" s="37"/>
      <c r="X1376" s="37">
        <v>236649</v>
      </c>
      <c r="Y1376" s="12">
        <v>0.02</v>
      </c>
      <c r="Z1376" s="37"/>
      <c r="AB1376" s="37"/>
      <c r="AD1376" s="37"/>
      <c r="AF1376" s="37"/>
      <c r="AH1376" s="37">
        <v>3410</v>
      </c>
      <c r="AI1376" s="12">
        <v>0</v>
      </c>
      <c r="AN1376" s="37">
        <v>37893</v>
      </c>
      <c r="AO1376" s="12">
        <v>0</v>
      </c>
      <c r="AP1376" s="37"/>
      <c r="AR1376" s="37"/>
      <c r="AT1376" s="37"/>
      <c r="AV1376" s="37"/>
      <c r="AX1376" s="37"/>
      <c r="BA1376" s="12">
        <v>2316</v>
      </c>
      <c r="BI1376" s="12">
        <v>225</v>
      </c>
      <c r="BQ1376" s="12">
        <v>0</v>
      </c>
      <c r="BY1376" s="12">
        <v>0</v>
      </c>
      <c r="BZ1376" s="12">
        <v>0</v>
      </c>
      <c r="CG1376" s="12" t="s">
        <v>929</v>
      </c>
      <c r="CH1376" s="12">
        <v>73.853999999999999</v>
      </c>
      <c r="CI1376" s="12" t="s">
        <v>2022</v>
      </c>
      <c r="CJ1376" s="12" t="s">
        <v>1111</v>
      </c>
      <c r="CK1376" s="12" t="s">
        <v>932</v>
      </c>
      <c r="CL1376" s="37">
        <v>1198769409</v>
      </c>
      <c r="CN1376" s="12" t="s">
        <v>1509</v>
      </c>
      <c r="CS1376" s="12"/>
      <c r="CT1376" s="36" t="str">
        <f t="shared" si="21"/>
        <v>1bn - 50bn</v>
      </c>
      <c r="CU1376" s="36" t="str">
        <f>VLOOKUP(CK1376,Mapping!B:C,2,FALSE)</f>
        <v>US/CA</v>
      </c>
    </row>
    <row r="1377" spans="1:99" ht="16" customHeight="1" x14ac:dyDescent="0.35">
      <c r="A1377" s="12" t="s">
        <v>2546</v>
      </c>
      <c r="B1377" s="12" t="s">
        <v>925</v>
      </c>
      <c r="E1377" s="37">
        <v>702662</v>
      </c>
      <c r="G1377" s="37" t="s">
        <v>1505</v>
      </c>
      <c r="I1377" s="37"/>
      <c r="K1377" s="37"/>
      <c r="M1377" s="37"/>
      <c r="O1377" s="37"/>
      <c r="Q1377" s="12">
        <v>2797</v>
      </c>
      <c r="R1377" s="37"/>
      <c r="T1377" s="37"/>
      <c r="V1377" s="37"/>
      <c r="X1377" s="37"/>
      <c r="Z1377" s="37"/>
      <c r="AB1377" s="37"/>
      <c r="AD1377" s="37"/>
      <c r="AF1377" s="37"/>
      <c r="AH1377" s="37">
        <v>353205</v>
      </c>
      <c r="AI1377" s="12">
        <v>0.02</v>
      </c>
      <c r="AN1377" s="37">
        <v>349457</v>
      </c>
      <c r="AO1377" s="12">
        <v>0.02</v>
      </c>
      <c r="AP1377" s="37"/>
      <c r="AR1377" s="37"/>
      <c r="AT1377" s="37"/>
      <c r="AV1377" s="37"/>
      <c r="AX1377" s="37"/>
      <c r="BI1377" s="12">
        <v>2075</v>
      </c>
      <c r="BQ1377" s="12">
        <v>0</v>
      </c>
      <c r="BY1377" s="12">
        <v>0</v>
      </c>
      <c r="CG1377" s="12" t="s">
        <v>940</v>
      </c>
      <c r="CH1377" s="12">
        <v>11.430999999999999</v>
      </c>
      <c r="CI1377" s="12" t="s">
        <v>967</v>
      </c>
      <c r="CJ1377" s="12" t="s">
        <v>968</v>
      </c>
      <c r="CK1377" s="12" t="s">
        <v>932</v>
      </c>
      <c r="CL1377" s="37">
        <v>1502263543</v>
      </c>
      <c r="CN1377" s="12" t="s">
        <v>1514</v>
      </c>
      <c r="CS1377" s="12"/>
      <c r="CT1377" s="36" t="str">
        <f t="shared" si="21"/>
        <v>1bn - 50bn</v>
      </c>
      <c r="CU1377" s="36" t="str">
        <f>VLOOKUP(CK1377,Mapping!B:C,2,FALSE)</f>
        <v>US/CA</v>
      </c>
    </row>
    <row r="1378" spans="1:99" ht="16" customHeight="1" x14ac:dyDescent="0.35">
      <c r="A1378" s="12" t="s">
        <v>200</v>
      </c>
      <c r="B1378" s="12" t="s">
        <v>933</v>
      </c>
      <c r="C1378" s="12">
        <v>547</v>
      </c>
      <c r="D1378" s="12">
        <v>0</v>
      </c>
      <c r="E1378" s="37">
        <v>256829987</v>
      </c>
      <c r="F1378" s="12">
        <v>242750</v>
      </c>
      <c r="G1378" s="37">
        <v>0</v>
      </c>
      <c r="H1378" s="12">
        <v>0</v>
      </c>
      <c r="I1378" s="37">
        <v>11797034</v>
      </c>
      <c r="J1378" s="12">
        <v>0.02</v>
      </c>
      <c r="K1378" s="37">
        <v>143298788</v>
      </c>
      <c r="L1378" s="12">
        <v>0.2</v>
      </c>
      <c r="M1378" s="37">
        <v>12198978</v>
      </c>
      <c r="N1378" s="12">
        <v>0.02</v>
      </c>
      <c r="O1378" s="37">
        <v>52810255</v>
      </c>
      <c r="P1378" s="12">
        <v>7.0000000000000007E-2</v>
      </c>
      <c r="Q1378" s="12">
        <v>88840</v>
      </c>
      <c r="R1378" s="37">
        <v>0</v>
      </c>
      <c r="S1378" s="12">
        <v>0</v>
      </c>
      <c r="T1378" s="37">
        <v>678916</v>
      </c>
      <c r="U1378" s="12">
        <v>0</v>
      </c>
      <c r="V1378" s="37">
        <v>11813018</v>
      </c>
      <c r="W1378" s="12">
        <v>0.02</v>
      </c>
      <c r="X1378" s="37">
        <v>0</v>
      </c>
      <c r="Y1378" s="12">
        <v>0</v>
      </c>
      <c r="Z1378" s="37"/>
      <c r="AB1378" s="37"/>
      <c r="AD1378" s="37">
        <v>3789171</v>
      </c>
      <c r="AE1378" s="12">
        <v>0.01</v>
      </c>
      <c r="AF1378" s="37"/>
      <c r="AH1378" s="37">
        <v>11218715</v>
      </c>
      <c r="AI1378" s="12">
        <v>0.02</v>
      </c>
      <c r="AK1378" s="12">
        <v>542900</v>
      </c>
      <c r="AL1378" s="12">
        <v>3477400</v>
      </c>
      <c r="AN1378" s="37">
        <v>8997454</v>
      </c>
      <c r="AO1378" s="12">
        <v>0.01</v>
      </c>
      <c r="AP1378" s="37">
        <v>227658</v>
      </c>
      <c r="AQ1378" s="12">
        <v>0</v>
      </c>
      <c r="AR1378" s="37">
        <v>0</v>
      </c>
      <c r="AS1378" s="12">
        <v>0</v>
      </c>
      <c r="AT1378" s="37"/>
      <c r="AV1378" s="37"/>
      <c r="AX1378" s="37"/>
      <c r="AZ1378" s="12">
        <v>0</v>
      </c>
      <c r="BA1378" s="12">
        <v>0</v>
      </c>
      <c r="BB1378" s="12">
        <v>97234</v>
      </c>
      <c r="BE1378" s="12">
        <v>0</v>
      </c>
      <c r="BG1378" s="12">
        <v>2319960</v>
      </c>
      <c r="BH1378" s="12">
        <v>986</v>
      </c>
      <c r="BI1378" s="12">
        <v>53425</v>
      </c>
      <c r="BJ1378" s="12">
        <v>34008</v>
      </c>
      <c r="BK1378" s="12">
        <v>6065</v>
      </c>
      <c r="BM1378" s="12">
        <v>0</v>
      </c>
      <c r="BN1378" s="12">
        <v>0</v>
      </c>
      <c r="BO1378" s="12">
        <v>0.04</v>
      </c>
      <c r="BQ1378" s="12">
        <v>0.02</v>
      </c>
      <c r="BS1378" s="12">
        <v>0.03</v>
      </c>
      <c r="BT1378" s="12">
        <v>0.02</v>
      </c>
      <c r="BU1378" s="12">
        <v>0.02</v>
      </c>
      <c r="BV1378" s="12">
        <v>0</v>
      </c>
      <c r="BX1378" s="12">
        <v>0</v>
      </c>
      <c r="BY1378" s="12">
        <v>0.01</v>
      </c>
      <c r="BZ1378" s="12">
        <v>0</v>
      </c>
      <c r="CB1378" s="12">
        <v>0.01</v>
      </c>
      <c r="CC1378" s="12">
        <v>0</v>
      </c>
      <c r="CE1378" s="12">
        <v>0</v>
      </c>
      <c r="CG1378" s="12" t="s">
        <v>963</v>
      </c>
      <c r="CH1378" s="12">
        <v>38.036000000000001</v>
      </c>
      <c r="CI1378" s="12" t="s">
        <v>1016</v>
      </c>
      <c r="CJ1378" s="12" t="s">
        <v>1017</v>
      </c>
      <c r="CK1378" s="12" t="s">
        <v>932</v>
      </c>
      <c r="CL1378" s="37">
        <v>71787555510</v>
      </c>
      <c r="CM1378" s="12">
        <v>602</v>
      </c>
      <c r="CN1378" s="12" t="s">
        <v>1506</v>
      </c>
      <c r="CO1378" s="12" t="s">
        <v>1507</v>
      </c>
      <c r="CP1378" s="12">
        <v>846943.80165289249</v>
      </c>
      <c r="CQ1378" s="12">
        <v>56</v>
      </c>
      <c r="CS1378" s="12"/>
      <c r="CT1378" s="36" t="str">
        <f t="shared" si="21"/>
        <v>50bn - 100bn</v>
      </c>
      <c r="CU1378" s="36" t="str">
        <f>VLOOKUP(CK1378,Mapping!B:C,2,FALSE)</f>
        <v>US/CA</v>
      </c>
    </row>
    <row r="1379" spans="1:99" ht="16" customHeight="1" x14ac:dyDescent="0.35">
      <c r="A1379" s="12" t="s">
        <v>2547</v>
      </c>
      <c r="B1379" s="12" t="s">
        <v>933</v>
      </c>
      <c r="E1379" s="37">
        <v>39345440</v>
      </c>
      <c r="G1379" s="37" t="s">
        <v>1505</v>
      </c>
      <c r="I1379" s="37"/>
      <c r="K1379" s="37"/>
      <c r="M1379" s="37"/>
      <c r="O1379" s="37"/>
      <c r="R1379" s="37"/>
      <c r="T1379" s="37"/>
      <c r="V1379" s="37"/>
      <c r="X1379" s="37"/>
      <c r="Z1379" s="37"/>
      <c r="AB1379" s="37"/>
      <c r="AD1379" s="37"/>
      <c r="AF1379" s="37"/>
      <c r="AH1379" s="37"/>
      <c r="AN1379" s="37">
        <v>39345440</v>
      </c>
      <c r="AO1379" s="12">
        <v>0.32</v>
      </c>
      <c r="AP1379" s="37"/>
      <c r="AR1379" s="37"/>
      <c r="AT1379" s="37"/>
      <c r="AV1379" s="37"/>
      <c r="AX1379" s="37"/>
      <c r="BI1379" s="12">
        <v>233625</v>
      </c>
      <c r="BY1379" s="12">
        <v>0.03</v>
      </c>
      <c r="CG1379" s="12" t="s">
        <v>940</v>
      </c>
      <c r="CH1379" s="12">
        <v>25.742999999999999</v>
      </c>
      <c r="CI1379" s="12" t="s">
        <v>967</v>
      </c>
      <c r="CJ1379" s="12" t="s">
        <v>968</v>
      </c>
      <c r="CK1379" s="12" t="s">
        <v>932</v>
      </c>
      <c r="CL1379" s="37">
        <v>12357981872</v>
      </c>
      <c r="CN1379" s="12" t="s">
        <v>1506</v>
      </c>
      <c r="CS1379" s="12"/>
      <c r="CT1379" s="36" t="str">
        <f t="shared" si="21"/>
        <v>1bn - 50bn</v>
      </c>
      <c r="CU1379" s="36" t="str">
        <f>VLOOKUP(CK1379,Mapping!B:C,2,FALSE)</f>
        <v>US/CA</v>
      </c>
    </row>
    <row r="1380" spans="1:99" ht="16" customHeight="1" x14ac:dyDescent="0.35">
      <c r="A1380" s="12" t="s">
        <v>803</v>
      </c>
      <c r="B1380" s="12" t="s">
        <v>925</v>
      </c>
      <c r="E1380" s="37">
        <v>1108321</v>
      </c>
      <c r="F1380" s="12">
        <v>700</v>
      </c>
      <c r="G1380" s="37" t="s">
        <v>1505</v>
      </c>
      <c r="I1380" s="37">
        <v>53603</v>
      </c>
      <c r="J1380" s="12">
        <v>0.13</v>
      </c>
      <c r="K1380" s="37">
        <v>364875</v>
      </c>
      <c r="L1380" s="12">
        <v>0.87</v>
      </c>
      <c r="M1380" s="37"/>
      <c r="O1380" s="37">
        <v>422081</v>
      </c>
      <c r="P1380" s="12">
        <v>1</v>
      </c>
      <c r="R1380" s="37">
        <v>62725</v>
      </c>
      <c r="S1380" s="12">
        <v>0.15</v>
      </c>
      <c r="T1380" s="37"/>
      <c r="V1380" s="37"/>
      <c r="X1380" s="37">
        <v>197866</v>
      </c>
      <c r="Y1380" s="12">
        <v>0.47</v>
      </c>
      <c r="Z1380" s="37"/>
      <c r="AB1380" s="37">
        <v>7171</v>
      </c>
      <c r="AC1380" s="12">
        <v>0.02</v>
      </c>
      <c r="AD1380" s="37"/>
      <c r="AF1380" s="37"/>
      <c r="AH1380" s="37"/>
      <c r="AJ1380" s="12">
        <v>500</v>
      </c>
      <c r="AL1380" s="12">
        <v>23000</v>
      </c>
      <c r="AN1380" s="37"/>
      <c r="AP1380" s="37"/>
      <c r="AR1380" s="37"/>
      <c r="AT1380" s="37"/>
      <c r="AV1380" s="37"/>
      <c r="AX1380" s="37"/>
      <c r="AZ1380" s="12">
        <v>4725</v>
      </c>
      <c r="BA1380" s="12">
        <v>1745</v>
      </c>
      <c r="BG1380" s="12">
        <v>4740</v>
      </c>
      <c r="BO1380" s="12">
        <v>0</v>
      </c>
      <c r="BR1380" s="12">
        <v>0</v>
      </c>
      <c r="BS1380" s="12">
        <v>0</v>
      </c>
      <c r="BU1380" s="12">
        <v>0</v>
      </c>
      <c r="BX1380" s="12">
        <v>0</v>
      </c>
      <c r="BZ1380" s="12">
        <v>0</v>
      </c>
      <c r="CG1380" s="12" t="s">
        <v>940</v>
      </c>
      <c r="CH1380" s="12">
        <v>65.628</v>
      </c>
      <c r="CI1380" s="12" t="s">
        <v>1259</v>
      </c>
      <c r="CJ1380" s="12"/>
      <c r="CK1380" s="12" t="s">
        <v>1005</v>
      </c>
      <c r="CL1380" s="37">
        <v>43007547</v>
      </c>
      <c r="CN1380" s="12" t="s">
        <v>1506</v>
      </c>
      <c r="CS1380" s="12"/>
      <c r="CT1380" s="36" t="str">
        <f t="shared" si="21"/>
        <v>500mn</v>
      </c>
      <c r="CU1380" s="36" t="str">
        <f>VLOOKUP(CK1380,Mapping!B:C,2,FALSE)</f>
        <v>Asia</v>
      </c>
    </row>
    <row r="1381" spans="1:99" ht="16" customHeight="1" x14ac:dyDescent="0.35">
      <c r="A1381" s="12" t="s">
        <v>2548</v>
      </c>
      <c r="B1381" s="12" t="s">
        <v>925</v>
      </c>
      <c r="E1381" s="37">
        <v>4690701</v>
      </c>
      <c r="G1381" s="37" t="s">
        <v>1505</v>
      </c>
      <c r="I1381" s="37"/>
      <c r="K1381" s="37"/>
      <c r="M1381" s="37">
        <v>2239461</v>
      </c>
      <c r="N1381" s="12">
        <v>0.53</v>
      </c>
      <c r="O1381" s="37"/>
      <c r="R1381" s="37"/>
      <c r="T1381" s="37"/>
      <c r="V1381" s="37"/>
      <c r="X1381" s="37"/>
      <c r="Z1381" s="37"/>
      <c r="AB1381" s="37"/>
      <c r="AD1381" s="37">
        <v>2451240</v>
      </c>
      <c r="AE1381" s="12">
        <v>0.57999999999999996</v>
      </c>
      <c r="AF1381" s="37"/>
      <c r="AH1381" s="37"/>
      <c r="AN1381" s="37"/>
      <c r="AP1381" s="37"/>
      <c r="AR1381" s="37"/>
      <c r="AT1381" s="37"/>
      <c r="AV1381" s="37"/>
      <c r="AX1381" s="37"/>
      <c r="BB1381" s="12">
        <v>17850</v>
      </c>
      <c r="BJ1381" s="12">
        <v>22000</v>
      </c>
      <c r="CB1381" s="12">
        <v>0.01</v>
      </c>
      <c r="CC1381" s="12">
        <v>0</v>
      </c>
      <c r="CG1381" s="12" t="s">
        <v>929</v>
      </c>
      <c r="CH1381" s="12">
        <v>19.129000000000001</v>
      </c>
      <c r="CI1381" s="12" t="s">
        <v>2549</v>
      </c>
      <c r="CJ1381" s="12" t="s">
        <v>946</v>
      </c>
      <c r="CK1381" s="12" t="s">
        <v>932</v>
      </c>
      <c r="CL1381" s="37">
        <v>419918985</v>
      </c>
      <c r="CN1381" s="12" t="s">
        <v>1534</v>
      </c>
      <c r="CS1381" s="12"/>
      <c r="CT1381" s="36" t="str">
        <f t="shared" si="21"/>
        <v>500mn</v>
      </c>
      <c r="CU1381" s="36" t="str">
        <f>VLOOKUP(CK1381,Mapping!B:C,2,FALSE)</f>
        <v>US/CA</v>
      </c>
    </row>
    <row r="1382" spans="1:99" ht="16" customHeight="1" x14ac:dyDescent="0.35">
      <c r="A1382" s="12" t="s">
        <v>2550</v>
      </c>
      <c r="B1382" s="12" t="s">
        <v>925</v>
      </c>
      <c r="E1382" s="37">
        <v>0</v>
      </c>
      <c r="G1382" s="37" t="s">
        <v>1505</v>
      </c>
      <c r="I1382" s="37"/>
      <c r="K1382" s="37"/>
      <c r="M1382" s="37"/>
      <c r="O1382" s="37"/>
      <c r="Q1382" s="12">
        <v>0</v>
      </c>
      <c r="R1382" s="37"/>
      <c r="T1382" s="37"/>
      <c r="V1382" s="37"/>
      <c r="X1382" s="37"/>
      <c r="Z1382" s="37"/>
      <c r="AB1382" s="37"/>
      <c r="AD1382" s="37"/>
      <c r="AF1382" s="37"/>
      <c r="AH1382" s="37">
        <v>0</v>
      </c>
      <c r="AI1382" s="12">
        <v>0</v>
      </c>
      <c r="AN1382" s="37"/>
      <c r="AP1382" s="37"/>
      <c r="AR1382" s="37"/>
      <c r="AT1382" s="37"/>
      <c r="AV1382" s="37"/>
      <c r="AX1382" s="37"/>
      <c r="BQ1382" s="12">
        <v>0</v>
      </c>
      <c r="CG1382" s="12" t="s">
        <v>940</v>
      </c>
      <c r="CH1382" s="12">
        <v>52.372</v>
      </c>
      <c r="CI1382" s="12" t="s">
        <v>2551</v>
      </c>
      <c r="CJ1382" s="12" t="s">
        <v>972</v>
      </c>
      <c r="CK1382" s="12" t="s">
        <v>932</v>
      </c>
      <c r="CL1382" s="37">
        <v>574225764</v>
      </c>
      <c r="CN1382" s="12" t="s">
        <v>1509</v>
      </c>
      <c r="CS1382" s="12"/>
      <c r="CT1382" s="36" t="str">
        <f t="shared" si="21"/>
        <v>500mn - 1bn</v>
      </c>
      <c r="CU1382" s="36" t="str">
        <f>VLOOKUP(CK1382,Mapping!B:C,2,FALSE)</f>
        <v>US/CA</v>
      </c>
    </row>
    <row r="1383" spans="1:99" ht="16" customHeight="1" x14ac:dyDescent="0.35">
      <c r="A1383" s="12" t="s">
        <v>2552</v>
      </c>
      <c r="B1383" s="12" t="s">
        <v>925</v>
      </c>
      <c r="E1383" s="37">
        <v>1894644</v>
      </c>
      <c r="G1383" s="37" t="s">
        <v>1505</v>
      </c>
      <c r="I1383" s="37"/>
      <c r="K1383" s="37"/>
      <c r="M1383" s="37"/>
      <c r="O1383" s="37"/>
      <c r="R1383" s="37"/>
      <c r="T1383" s="37"/>
      <c r="V1383" s="37"/>
      <c r="X1383" s="37"/>
      <c r="Z1383" s="37"/>
      <c r="AB1383" s="37"/>
      <c r="AD1383" s="37"/>
      <c r="AF1383" s="37"/>
      <c r="AH1383" s="37"/>
      <c r="AN1383" s="37">
        <v>1894644</v>
      </c>
      <c r="AO1383" s="12">
        <v>0.7</v>
      </c>
      <c r="AP1383" s="37"/>
      <c r="AR1383" s="37"/>
      <c r="AT1383" s="37"/>
      <c r="AV1383" s="37"/>
      <c r="AX1383" s="37"/>
      <c r="BI1383" s="12">
        <v>11250</v>
      </c>
      <c r="BY1383" s="12">
        <v>0</v>
      </c>
      <c r="CG1383" s="12" t="s">
        <v>940</v>
      </c>
      <c r="CH1383" s="12">
        <v>4.3230000000000004</v>
      </c>
      <c r="CI1383" s="12" t="s">
        <v>2553</v>
      </c>
      <c r="CJ1383" s="12" t="s">
        <v>941</v>
      </c>
      <c r="CK1383" s="12" t="s">
        <v>932</v>
      </c>
      <c r="CL1383" s="37">
        <v>272039490</v>
      </c>
      <c r="CN1383" s="12" t="s">
        <v>1509</v>
      </c>
      <c r="CS1383" s="12"/>
      <c r="CT1383" s="36" t="str">
        <f t="shared" si="21"/>
        <v>500mn</v>
      </c>
      <c r="CU1383" s="36" t="str">
        <f>VLOOKUP(CK1383,Mapping!B:C,2,FALSE)</f>
        <v>US/CA</v>
      </c>
    </row>
    <row r="1384" spans="1:99" ht="16" customHeight="1" x14ac:dyDescent="0.35">
      <c r="A1384" s="12" t="s">
        <v>2554</v>
      </c>
      <c r="B1384" s="12" t="s">
        <v>925</v>
      </c>
      <c r="E1384" s="37">
        <v>3627676</v>
      </c>
      <c r="G1384" s="37" t="s">
        <v>1505</v>
      </c>
      <c r="I1384" s="37"/>
      <c r="K1384" s="37"/>
      <c r="M1384" s="37">
        <v>3627676</v>
      </c>
      <c r="N1384" s="12">
        <v>2.78</v>
      </c>
      <c r="O1384" s="37"/>
      <c r="R1384" s="37"/>
      <c r="T1384" s="37"/>
      <c r="V1384" s="37"/>
      <c r="X1384" s="37"/>
      <c r="Z1384" s="37"/>
      <c r="AB1384" s="37"/>
      <c r="AD1384" s="37"/>
      <c r="AF1384" s="37"/>
      <c r="AH1384" s="37"/>
      <c r="AN1384" s="37"/>
      <c r="AP1384" s="37"/>
      <c r="AR1384" s="37"/>
      <c r="AT1384" s="37"/>
      <c r="AV1384" s="37"/>
      <c r="AX1384" s="37"/>
      <c r="BB1384" s="12">
        <v>28915</v>
      </c>
      <c r="CC1384" s="12">
        <v>0</v>
      </c>
      <c r="CG1384" s="12" t="s">
        <v>940</v>
      </c>
      <c r="CH1384" s="12">
        <v>40.814999999999998</v>
      </c>
      <c r="CI1384" s="12" t="s">
        <v>2555</v>
      </c>
      <c r="CJ1384" s="12"/>
      <c r="CK1384" s="12" t="s">
        <v>1010</v>
      </c>
      <c r="CL1384" s="37">
        <v>130644829</v>
      </c>
      <c r="CN1384" s="12" t="s">
        <v>1506</v>
      </c>
      <c r="CS1384" s="12"/>
      <c r="CT1384" s="36" t="str">
        <f t="shared" si="21"/>
        <v>500mn</v>
      </c>
      <c r="CU1384" s="36" t="str">
        <f>VLOOKUP(CK1384,Mapping!B:C,2,FALSE)</f>
        <v>Africa</v>
      </c>
    </row>
    <row r="1385" spans="1:99" ht="16" customHeight="1" x14ac:dyDescent="0.35">
      <c r="A1385" s="12" t="s">
        <v>2556</v>
      </c>
      <c r="B1385" s="12" t="s">
        <v>925</v>
      </c>
      <c r="E1385" s="37">
        <v>402302</v>
      </c>
      <c r="G1385" s="37" t="s">
        <v>1505</v>
      </c>
      <c r="I1385" s="37"/>
      <c r="K1385" s="37">
        <v>188367</v>
      </c>
      <c r="L1385" s="12">
        <v>1.69</v>
      </c>
      <c r="M1385" s="37">
        <v>133200</v>
      </c>
      <c r="N1385" s="12">
        <v>1.2</v>
      </c>
      <c r="O1385" s="37"/>
      <c r="R1385" s="37">
        <v>78248</v>
      </c>
      <c r="S1385" s="12">
        <v>0.7</v>
      </c>
      <c r="T1385" s="37"/>
      <c r="V1385" s="37"/>
      <c r="X1385" s="37"/>
      <c r="Z1385" s="37"/>
      <c r="AB1385" s="37">
        <v>2487</v>
      </c>
      <c r="AC1385" s="12">
        <v>0.02</v>
      </c>
      <c r="AD1385" s="37"/>
      <c r="AF1385" s="37"/>
      <c r="AH1385" s="37"/>
      <c r="AJ1385" s="12">
        <v>188</v>
      </c>
      <c r="AN1385" s="37"/>
      <c r="AP1385" s="37"/>
      <c r="AR1385" s="37"/>
      <c r="AT1385" s="37"/>
      <c r="AV1385" s="37"/>
      <c r="AX1385" s="37"/>
      <c r="AZ1385" s="12">
        <v>5500</v>
      </c>
      <c r="BB1385" s="12">
        <v>1850</v>
      </c>
      <c r="BG1385" s="12">
        <v>3950</v>
      </c>
      <c r="BR1385" s="12">
        <v>0</v>
      </c>
      <c r="BS1385" s="12">
        <v>0</v>
      </c>
      <c r="BX1385" s="12">
        <v>0</v>
      </c>
      <c r="CC1385" s="12">
        <v>0</v>
      </c>
      <c r="CG1385" s="12" t="s">
        <v>929</v>
      </c>
      <c r="CH1385" s="12">
        <v>40.497</v>
      </c>
      <c r="CI1385" s="12" t="s">
        <v>960</v>
      </c>
      <c r="CJ1385" s="12"/>
      <c r="CK1385" s="12" t="s">
        <v>961</v>
      </c>
      <c r="CL1385" s="37">
        <v>11136997</v>
      </c>
      <c r="CN1385" s="12" t="s">
        <v>1506</v>
      </c>
      <c r="CS1385" s="12"/>
      <c r="CT1385" s="36" t="str">
        <f t="shared" si="21"/>
        <v>500mn</v>
      </c>
      <c r="CU1385" s="36" t="str">
        <f>VLOOKUP(CK1385,Mapping!B:C,2,FALSE)</f>
        <v>EU</v>
      </c>
    </row>
    <row r="1386" spans="1:99" ht="16" customHeight="1" x14ac:dyDescent="0.35">
      <c r="A1386" s="12" t="s">
        <v>2557</v>
      </c>
      <c r="B1386" s="12" t="s">
        <v>925</v>
      </c>
      <c r="E1386" s="37">
        <v>453640</v>
      </c>
      <c r="G1386" s="37" t="s">
        <v>1505</v>
      </c>
      <c r="I1386" s="37"/>
      <c r="K1386" s="37"/>
      <c r="M1386" s="37">
        <v>453640</v>
      </c>
      <c r="N1386" s="12">
        <v>0.68</v>
      </c>
      <c r="O1386" s="37"/>
      <c r="R1386" s="37"/>
      <c r="T1386" s="37"/>
      <c r="V1386" s="37"/>
      <c r="X1386" s="37"/>
      <c r="Z1386" s="37"/>
      <c r="AB1386" s="37"/>
      <c r="AD1386" s="37"/>
      <c r="AF1386" s="37"/>
      <c r="AH1386" s="37"/>
      <c r="AN1386" s="37"/>
      <c r="AP1386" s="37"/>
      <c r="AR1386" s="37"/>
      <c r="AT1386" s="37"/>
      <c r="AV1386" s="37"/>
      <c r="AX1386" s="37"/>
      <c r="BB1386" s="12">
        <v>4000</v>
      </c>
      <c r="CC1386" s="12">
        <v>0</v>
      </c>
      <c r="CG1386" s="12" t="s">
        <v>959</v>
      </c>
      <c r="CH1386" s="12">
        <v>132.68199999999999</v>
      </c>
      <c r="CI1386" s="12" t="s">
        <v>1107</v>
      </c>
      <c r="CJ1386" s="12"/>
      <c r="CK1386" s="12" t="s">
        <v>979</v>
      </c>
      <c r="CL1386" s="37">
        <v>66921186</v>
      </c>
      <c r="CN1386" s="12" t="s">
        <v>1506</v>
      </c>
      <c r="CS1386" s="12"/>
      <c r="CT1386" s="36" t="str">
        <f t="shared" si="21"/>
        <v>500mn</v>
      </c>
      <c r="CU1386" s="36" t="str">
        <f>VLOOKUP(CK1386,Mapping!B:C,2,FALSE)</f>
        <v>EU</v>
      </c>
    </row>
    <row r="1387" spans="1:99" ht="16" customHeight="1" x14ac:dyDescent="0.35">
      <c r="A1387" s="12" t="s">
        <v>2558</v>
      </c>
      <c r="B1387" s="12" t="s">
        <v>925</v>
      </c>
      <c r="E1387" s="37">
        <v>32242631</v>
      </c>
      <c r="G1387" s="37" t="s">
        <v>1505</v>
      </c>
      <c r="I1387" s="37"/>
      <c r="K1387" s="37"/>
      <c r="M1387" s="37"/>
      <c r="O1387" s="37"/>
      <c r="R1387" s="37"/>
      <c r="T1387" s="37"/>
      <c r="V1387" s="37"/>
      <c r="X1387" s="37"/>
      <c r="Z1387" s="37"/>
      <c r="AB1387" s="37"/>
      <c r="AD1387" s="37"/>
      <c r="AF1387" s="37"/>
      <c r="AH1387" s="37"/>
      <c r="AN1387" s="37">
        <v>32242631</v>
      </c>
      <c r="AO1387" s="12">
        <v>1.53</v>
      </c>
      <c r="AP1387" s="37"/>
      <c r="AR1387" s="37"/>
      <c r="AT1387" s="37"/>
      <c r="AV1387" s="37"/>
      <c r="AX1387" s="37"/>
      <c r="BI1387" s="12">
        <v>191450</v>
      </c>
      <c r="BY1387" s="12">
        <v>0.02</v>
      </c>
      <c r="CG1387" s="12" t="s">
        <v>976</v>
      </c>
      <c r="CH1387" s="12">
        <v>46.905999999999999</v>
      </c>
      <c r="CI1387" s="12" t="s">
        <v>2559</v>
      </c>
      <c r="CJ1387" s="12" t="s">
        <v>966</v>
      </c>
      <c r="CK1387" s="12" t="s">
        <v>932</v>
      </c>
      <c r="CL1387" s="37">
        <v>2113936083</v>
      </c>
      <c r="CN1387" s="12" t="s">
        <v>1513</v>
      </c>
      <c r="CS1387" s="12"/>
      <c r="CT1387" s="36" t="str">
        <f t="shared" si="21"/>
        <v>1bn - 50bn</v>
      </c>
      <c r="CU1387" s="36" t="str">
        <f>VLOOKUP(CK1387,Mapping!B:C,2,FALSE)</f>
        <v>US/CA</v>
      </c>
    </row>
    <row r="1388" spans="1:99" ht="16" customHeight="1" x14ac:dyDescent="0.35">
      <c r="A1388" s="12" t="s">
        <v>2560</v>
      </c>
      <c r="B1388" s="12" t="s">
        <v>925</v>
      </c>
      <c r="E1388" s="37">
        <v>315774</v>
      </c>
      <c r="G1388" s="37" t="s">
        <v>1505</v>
      </c>
      <c r="I1388" s="37"/>
      <c r="K1388" s="37"/>
      <c r="M1388" s="37"/>
      <c r="O1388" s="37"/>
      <c r="R1388" s="37"/>
      <c r="T1388" s="37"/>
      <c r="V1388" s="37"/>
      <c r="X1388" s="37"/>
      <c r="Z1388" s="37"/>
      <c r="AB1388" s="37"/>
      <c r="AD1388" s="37"/>
      <c r="AF1388" s="37"/>
      <c r="AH1388" s="37"/>
      <c r="AN1388" s="37">
        <v>315774</v>
      </c>
      <c r="AO1388" s="12">
        <v>0.31</v>
      </c>
      <c r="AP1388" s="37"/>
      <c r="AR1388" s="37"/>
      <c r="AT1388" s="37"/>
      <c r="AV1388" s="37"/>
      <c r="AX1388" s="37"/>
      <c r="BI1388" s="12">
        <v>1875</v>
      </c>
      <c r="BY1388" s="12">
        <v>0</v>
      </c>
      <c r="CG1388" s="12" t="s">
        <v>934</v>
      </c>
      <c r="CH1388" s="12">
        <v>27.791</v>
      </c>
      <c r="CI1388" s="12" t="s">
        <v>1245</v>
      </c>
      <c r="CJ1388" s="12" t="s">
        <v>1246</v>
      </c>
      <c r="CK1388" s="12" t="s">
        <v>932</v>
      </c>
      <c r="CL1388" s="37">
        <v>101162623</v>
      </c>
      <c r="CN1388" s="12" t="s">
        <v>1509</v>
      </c>
      <c r="CS1388" s="12"/>
      <c r="CT1388" s="36" t="str">
        <f t="shared" si="21"/>
        <v>500mn</v>
      </c>
      <c r="CU1388" s="36" t="str">
        <f>VLOOKUP(CK1388,Mapping!B:C,2,FALSE)</f>
        <v>US/CA</v>
      </c>
    </row>
    <row r="1389" spans="1:99" ht="16" customHeight="1" x14ac:dyDescent="0.35">
      <c r="A1389" s="12" t="s">
        <v>2561</v>
      </c>
      <c r="B1389" s="12" t="s">
        <v>925</v>
      </c>
      <c r="E1389" s="37">
        <v>1418230</v>
      </c>
      <c r="G1389" s="37" t="s">
        <v>1505</v>
      </c>
      <c r="I1389" s="37"/>
      <c r="K1389" s="37"/>
      <c r="M1389" s="37"/>
      <c r="O1389" s="37"/>
      <c r="Q1389" s="12">
        <v>4074</v>
      </c>
      <c r="R1389" s="37"/>
      <c r="T1389" s="37"/>
      <c r="V1389" s="37"/>
      <c r="X1389" s="37"/>
      <c r="Z1389" s="37"/>
      <c r="AB1389" s="37"/>
      <c r="AD1389" s="37"/>
      <c r="AF1389" s="37"/>
      <c r="AH1389" s="37">
        <v>514465</v>
      </c>
      <c r="AI1389" s="12">
        <v>0.28999999999999998</v>
      </c>
      <c r="AN1389" s="37"/>
      <c r="AP1389" s="37"/>
      <c r="AR1389" s="37"/>
      <c r="AT1389" s="37">
        <v>903765</v>
      </c>
      <c r="AU1389" s="12">
        <v>0.51</v>
      </c>
      <c r="AV1389" s="37"/>
      <c r="AX1389" s="37"/>
      <c r="BD1389" s="12">
        <v>84781</v>
      </c>
      <c r="BQ1389" s="12">
        <v>0</v>
      </c>
      <c r="CF1389" s="12">
        <v>7.0000000000000007E-2</v>
      </c>
      <c r="CG1389" s="12" t="s">
        <v>929</v>
      </c>
      <c r="CH1389" s="12">
        <v>17.553000000000001</v>
      </c>
      <c r="CI1389" s="12" t="s">
        <v>941</v>
      </c>
      <c r="CJ1389" s="12" t="s">
        <v>941</v>
      </c>
      <c r="CK1389" s="12" t="s">
        <v>932</v>
      </c>
      <c r="CL1389" s="37">
        <v>175720413</v>
      </c>
      <c r="CN1389" s="12" t="s">
        <v>1506</v>
      </c>
      <c r="CS1389" s="12"/>
      <c r="CT1389" s="36" t="str">
        <f t="shared" si="21"/>
        <v>500mn</v>
      </c>
      <c r="CU1389" s="36" t="str">
        <f>VLOOKUP(CK1389,Mapping!B:C,2,FALSE)</f>
        <v>US/CA</v>
      </c>
    </row>
    <row r="1390" spans="1:99" ht="16" customHeight="1" x14ac:dyDescent="0.35">
      <c r="A1390" s="12" t="s">
        <v>2562</v>
      </c>
      <c r="B1390" s="12" t="s">
        <v>925</v>
      </c>
      <c r="E1390" s="37">
        <v>3981443</v>
      </c>
      <c r="G1390" s="37" t="s">
        <v>1505</v>
      </c>
      <c r="I1390" s="37"/>
      <c r="K1390" s="37"/>
      <c r="M1390" s="37"/>
      <c r="O1390" s="37"/>
      <c r="R1390" s="37"/>
      <c r="T1390" s="37"/>
      <c r="V1390" s="37"/>
      <c r="X1390" s="37"/>
      <c r="Z1390" s="37"/>
      <c r="AB1390" s="37"/>
      <c r="AD1390" s="37"/>
      <c r="AF1390" s="37"/>
      <c r="AH1390" s="37"/>
      <c r="AN1390" s="37">
        <v>1338882</v>
      </c>
      <c r="AO1390" s="12">
        <v>0.41</v>
      </c>
      <c r="AP1390" s="37">
        <v>2642305</v>
      </c>
      <c r="AQ1390" s="12">
        <v>0.8</v>
      </c>
      <c r="AR1390" s="37"/>
      <c r="AT1390" s="37">
        <v>256</v>
      </c>
      <c r="AU1390" s="12">
        <v>0</v>
      </c>
      <c r="AV1390" s="37"/>
      <c r="AX1390" s="37"/>
      <c r="BD1390" s="12">
        <v>24</v>
      </c>
      <c r="BH1390" s="12">
        <v>11444</v>
      </c>
      <c r="BI1390" s="12">
        <v>7950</v>
      </c>
      <c r="BV1390" s="12">
        <v>0.01</v>
      </c>
      <c r="BY1390" s="12">
        <v>0</v>
      </c>
      <c r="CF1390" s="12">
        <v>0</v>
      </c>
      <c r="CG1390" s="12" t="s">
        <v>929</v>
      </c>
      <c r="CH1390" s="12">
        <v>14.667</v>
      </c>
      <c r="CI1390" s="12" t="s">
        <v>1290</v>
      </c>
      <c r="CJ1390" s="12" t="s">
        <v>1114</v>
      </c>
      <c r="CK1390" s="12" t="s">
        <v>932</v>
      </c>
      <c r="CL1390" s="37">
        <v>325591215</v>
      </c>
      <c r="CN1390" s="12" t="s">
        <v>1506</v>
      </c>
      <c r="CS1390" s="12"/>
      <c r="CT1390" s="36" t="str">
        <f t="shared" si="21"/>
        <v>500mn</v>
      </c>
      <c r="CU1390" s="36" t="str">
        <f>VLOOKUP(CK1390,Mapping!B:C,2,FALSE)</f>
        <v>US/CA</v>
      </c>
    </row>
    <row r="1391" spans="1:99" ht="16" customHeight="1" x14ac:dyDescent="0.35">
      <c r="A1391" s="12" t="s">
        <v>2563</v>
      </c>
      <c r="B1391" s="12" t="s">
        <v>933</v>
      </c>
      <c r="E1391" s="37">
        <v>6644136</v>
      </c>
      <c r="G1391" s="37" t="s">
        <v>1505</v>
      </c>
      <c r="I1391" s="37"/>
      <c r="K1391" s="37"/>
      <c r="M1391" s="37">
        <v>126761</v>
      </c>
      <c r="N1391" s="12">
        <v>0.01</v>
      </c>
      <c r="O1391" s="37"/>
      <c r="R1391" s="37"/>
      <c r="T1391" s="37">
        <v>129979</v>
      </c>
      <c r="U1391" s="12">
        <v>0.01</v>
      </c>
      <c r="V1391" s="37"/>
      <c r="X1391" s="37">
        <v>0</v>
      </c>
      <c r="Y1391" s="12">
        <v>0</v>
      </c>
      <c r="Z1391" s="37">
        <v>194442</v>
      </c>
      <c r="AA1391" s="12">
        <v>0.01</v>
      </c>
      <c r="AB1391" s="37"/>
      <c r="AD1391" s="37"/>
      <c r="AF1391" s="37"/>
      <c r="AH1391" s="37"/>
      <c r="AN1391" s="37">
        <v>6192954</v>
      </c>
      <c r="AO1391" s="12">
        <v>0.36</v>
      </c>
      <c r="AP1391" s="37"/>
      <c r="AR1391" s="37"/>
      <c r="AT1391" s="37"/>
      <c r="AV1391" s="37"/>
      <c r="AX1391" s="37"/>
      <c r="BA1391" s="12">
        <v>0</v>
      </c>
      <c r="BB1391" s="12">
        <v>1495</v>
      </c>
      <c r="BC1391" s="12">
        <v>6413</v>
      </c>
      <c r="BI1391" s="12">
        <v>36784</v>
      </c>
      <c r="BK1391" s="12">
        <v>1457</v>
      </c>
      <c r="BY1391" s="12">
        <v>0</v>
      </c>
      <c r="BZ1391" s="12">
        <v>0</v>
      </c>
      <c r="CC1391" s="12">
        <v>0</v>
      </c>
      <c r="CD1391" s="12">
        <v>0</v>
      </c>
      <c r="CE1391" s="12">
        <v>0</v>
      </c>
      <c r="CG1391" s="12" t="s">
        <v>940</v>
      </c>
      <c r="CH1391" s="12">
        <v>74.427999999999997</v>
      </c>
      <c r="CI1391" s="12" t="s">
        <v>2211</v>
      </c>
      <c r="CJ1391" s="12"/>
      <c r="CK1391" s="12" t="s">
        <v>2212</v>
      </c>
      <c r="CL1391" s="37">
        <v>1731553272</v>
      </c>
      <c r="CN1391" s="12" t="s">
        <v>1506</v>
      </c>
      <c r="CS1391" s="12"/>
      <c r="CT1391" s="36" t="str">
        <f t="shared" si="21"/>
        <v>1bn - 50bn</v>
      </c>
      <c r="CU1391" s="36" t="str">
        <f>VLOOKUP(CK1391,Mapping!B:C,2,FALSE)</f>
        <v>EU</v>
      </c>
    </row>
    <row r="1392" spans="1:99" ht="16" customHeight="1" x14ac:dyDescent="0.35">
      <c r="A1392" s="12" t="s">
        <v>2564</v>
      </c>
      <c r="B1392" s="12" t="s">
        <v>925</v>
      </c>
      <c r="E1392" s="37">
        <v>1185288</v>
      </c>
      <c r="G1392" s="37" t="s">
        <v>1505</v>
      </c>
      <c r="I1392" s="37"/>
      <c r="K1392" s="37"/>
      <c r="M1392" s="37"/>
      <c r="O1392" s="37"/>
      <c r="R1392" s="37"/>
      <c r="T1392" s="37"/>
      <c r="V1392" s="37"/>
      <c r="X1392" s="37">
        <v>1185288</v>
      </c>
      <c r="Y1392" s="12">
        <v>0.2</v>
      </c>
      <c r="Z1392" s="37"/>
      <c r="AB1392" s="37"/>
      <c r="AD1392" s="37"/>
      <c r="AF1392" s="37"/>
      <c r="AH1392" s="37"/>
      <c r="AN1392" s="37"/>
      <c r="AP1392" s="37"/>
      <c r="AR1392" s="37"/>
      <c r="AT1392" s="37"/>
      <c r="AV1392" s="37"/>
      <c r="AX1392" s="37"/>
      <c r="BA1392" s="12">
        <v>11600</v>
      </c>
      <c r="BZ1392" s="12">
        <v>0</v>
      </c>
      <c r="CG1392" s="12" t="s">
        <v>976</v>
      </c>
      <c r="CH1392" s="12">
        <v>147.62899999999999</v>
      </c>
      <c r="CI1392" s="12" t="s">
        <v>967</v>
      </c>
      <c r="CJ1392" s="12" t="s">
        <v>968</v>
      </c>
      <c r="CK1392" s="12" t="s">
        <v>932</v>
      </c>
      <c r="CL1392" s="37">
        <v>598827378</v>
      </c>
      <c r="CN1392" s="12" t="s">
        <v>1513</v>
      </c>
      <c r="CS1392" s="12"/>
      <c r="CT1392" s="36" t="str">
        <f t="shared" si="21"/>
        <v>500mn - 1bn</v>
      </c>
      <c r="CU1392" s="36" t="str">
        <f>VLOOKUP(CK1392,Mapping!B:C,2,FALSE)</f>
        <v>US/CA</v>
      </c>
    </row>
    <row r="1393" spans="1:99" ht="16" customHeight="1" x14ac:dyDescent="0.35">
      <c r="A1393" s="12" t="s">
        <v>2565</v>
      </c>
      <c r="B1393" s="12" t="s">
        <v>925</v>
      </c>
      <c r="E1393" s="37">
        <v>3532667</v>
      </c>
      <c r="G1393" s="37" t="s">
        <v>1505</v>
      </c>
      <c r="I1393" s="37"/>
      <c r="K1393" s="37"/>
      <c r="M1393" s="37">
        <v>1126129</v>
      </c>
      <c r="N1393" s="12">
        <v>0.02</v>
      </c>
      <c r="O1393" s="37"/>
      <c r="Q1393" s="12">
        <v>7021</v>
      </c>
      <c r="R1393" s="37"/>
      <c r="T1393" s="37"/>
      <c r="V1393" s="37"/>
      <c r="X1393" s="37"/>
      <c r="Z1393" s="37"/>
      <c r="AB1393" s="37"/>
      <c r="AD1393" s="37"/>
      <c r="AF1393" s="37"/>
      <c r="AH1393" s="37">
        <v>886612</v>
      </c>
      <c r="AI1393" s="12">
        <v>0.01</v>
      </c>
      <c r="AN1393" s="37">
        <v>1519926</v>
      </c>
      <c r="AO1393" s="12">
        <v>0.02</v>
      </c>
      <c r="AP1393" s="37"/>
      <c r="AR1393" s="37"/>
      <c r="AT1393" s="37"/>
      <c r="AV1393" s="37"/>
      <c r="AX1393" s="37"/>
      <c r="BB1393" s="12">
        <v>8976</v>
      </c>
      <c r="BI1393" s="12">
        <v>9025</v>
      </c>
      <c r="BQ1393" s="12">
        <v>0</v>
      </c>
      <c r="BY1393" s="12">
        <v>0</v>
      </c>
      <c r="CC1393" s="12">
        <v>0</v>
      </c>
      <c r="CG1393" s="12" t="s">
        <v>940</v>
      </c>
      <c r="CH1393" s="12">
        <v>17.803000000000001</v>
      </c>
      <c r="CI1393" s="12" t="s">
        <v>2566</v>
      </c>
      <c r="CJ1393" s="12" t="s">
        <v>972</v>
      </c>
      <c r="CK1393" s="12" t="s">
        <v>932</v>
      </c>
      <c r="CL1393" s="37">
        <v>6435327883</v>
      </c>
      <c r="CN1393" s="12" t="s">
        <v>1506</v>
      </c>
      <c r="CS1393" s="12"/>
      <c r="CT1393" s="36" t="str">
        <f t="shared" si="21"/>
        <v>1bn - 50bn</v>
      </c>
      <c r="CU1393" s="36" t="str">
        <f>VLOOKUP(CK1393,Mapping!B:C,2,FALSE)</f>
        <v>US/CA</v>
      </c>
    </row>
    <row r="1394" spans="1:99" ht="16" customHeight="1" x14ac:dyDescent="0.35">
      <c r="A1394" s="12" t="s">
        <v>2567</v>
      </c>
      <c r="B1394" s="12" t="s">
        <v>925</v>
      </c>
      <c r="E1394" s="37">
        <v>353667</v>
      </c>
      <c r="G1394" s="37" t="s">
        <v>1505</v>
      </c>
      <c r="I1394" s="37"/>
      <c r="K1394" s="37"/>
      <c r="M1394" s="37"/>
      <c r="O1394" s="37"/>
      <c r="R1394" s="37"/>
      <c r="T1394" s="37"/>
      <c r="V1394" s="37"/>
      <c r="X1394" s="37"/>
      <c r="Z1394" s="37"/>
      <c r="AB1394" s="37"/>
      <c r="AD1394" s="37"/>
      <c r="AF1394" s="37"/>
      <c r="AH1394" s="37"/>
      <c r="AN1394" s="37">
        <v>353667</v>
      </c>
      <c r="AO1394" s="12">
        <v>0.06</v>
      </c>
      <c r="AP1394" s="37"/>
      <c r="AR1394" s="37"/>
      <c r="AT1394" s="37"/>
      <c r="AV1394" s="37"/>
      <c r="AX1394" s="37"/>
      <c r="BI1394" s="12">
        <v>2100</v>
      </c>
      <c r="BY1394" s="12">
        <v>0</v>
      </c>
      <c r="CG1394" s="12" t="s">
        <v>934</v>
      </c>
      <c r="CH1394" s="12">
        <v>28.87</v>
      </c>
      <c r="CI1394" s="12" t="s">
        <v>1879</v>
      </c>
      <c r="CJ1394" s="12" t="s">
        <v>1880</v>
      </c>
      <c r="CK1394" s="12" t="s">
        <v>932</v>
      </c>
      <c r="CL1394" s="37">
        <v>586876877</v>
      </c>
      <c r="CN1394" s="12" t="s">
        <v>1509</v>
      </c>
      <c r="CS1394" s="12"/>
      <c r="CT1394" s="36" t="str">
        <f t="shared" si="21"/>
        <v>500mn - 1bn</v>
      </c>
      <c r="CU1394" s="36" t="str">
        <f>VLOOKUP(CK1394,Mapping!B:C,2,FALSE)</f>
        <v>US/CA</v>
      </c>
    </row>
    <row r="1395" spans="1:99" ht="16" customHeight="1" x14ac:dyDescent="0.35">
      <c r="A1395" s="12" t="s">
        <v>2568</v>
      </c>
      <c r="B1395" s="12" t="s">
        <v>925</v>
      </c>
      <c r="E1395" s="37">
        <v>14209830</v>
      </c>
      <c r="G1395" s="37" t="s">
        <v>1505</v>
      </c>
      <c r="I1395" s="37"/>
      <c r="K1395" s="37"/>
      <c r="M1395" s="37"/>
      <c r="O1395" s="37"/>
      <c r="R1395" s="37"/>
      <c r="T1395" s="37"/>
      <c r="V1395" s="37"/>
      <c r="X1395" s="37"/>
      <c r="Z1395" s="37"/>
      <c r="AB1395" s="37"/>
      <c r="AD1395" s="37"/>
      <c r="AF1395" s="37"/>
      <c r="AH1395" s="37"/>
      <c r="AN1395" s="37">
        <v>14209830</v>
      </c>
      <c r="AO1395" s="12">
        <v>0.45</v>
      </c>
      <c r="AP1395" s="37"/>
      <c r="AR1395" s="37"/>
      <c r="AT1395" s="37"/>
      <c r="AV1395" s="37"/>
      <c r="AX1395" s="37"/>
      <c r="BI1395" s="12">
        <v>84375</v>
      </c>
      <c r="BY1395" s="12">
        <v>0.01</v>
      </c>
      <c r="CG1395" s="12" t="s">
        <v>929</v>
      </c>
      <c r="CH1395" s="12">
        <v>14.759</v>
      </c>
      <c r="CI1395" s="12" t="s">
        <v>1071</v>
      </c>
      <c r="CJ1395" s="12" t="s">
        <v>1072</v>
      </c>
      <c r="CK1395" s="12" t="s">
        <v>932</v>
      </c>
      <c r="CL1395" s="37">
        <v>3161150929</v>
      </c>
      <c r="CN1395" s="12" t="s">
        <v>1506</v>
      </c>
      <c r="CS1395" s="12"/>
      <c r="CT1395" s="36" t="str">
        <f t="shared" si="21"/>
        <v>1bn - 50bn</v>
      </c>
      <c r="CU1395" s="36" t="str">
        <f>VLOOKUP(CK1395,Mapping!B:C,2,FALSE)</f>
        <v>US/CA</v>
      </c>
    </row>
    <row r="1396" spans="1:99" ht="16" customHeight="1" x14ac:dyDescent="0.35">
      <c r="A1396" s="12" t="s">
        <v>2569</v>
      </c>
      <c r="B1396" s="12" t="s">
        <v>925</v>
      </c>
      <c r="E1396" s="37">
        <v>368039</v>
      </c>
      <c r="G1396" s="37" t="s">
        <v>1505</v>
      </c>
      <c r="I1396" s="37"/>
      <c r="K1396" s="37"/>
      <c r="M1396" s="37"/>
      <c r="O1396" s="37"/>
      <c r="R1396" s="37"/>
      <c r="T1396" s="37"/>
      <c r="V1396" s="37"/>
      <c r="X1396" s="37"/>
      <c r="Z1396" s="37"/>
      <c r="AB1396" s="37"/>
      <c r="AD1396" s="37"/>
      <c r="AF1396" s="37"/>
      <c r="AH1396" s="37"/>
      <c r="AN1396" s="37"/>
      <c r="AP1396" s="37">
        <v>368039</v>
      </c>
      <c r="AQ1396" s="12">
        <v>0.08</v>
      </c>
      <c r="AR1396" s="37"/>
      <c r="AT1396" s="37"/>
      <c r="AV1396" s="37"/>
      <c r="AX1396" s="37"/>
      <c r="BH1396" s="12">
        <v>1594</v>
      </c>
      <c r="BV1396" s="12">
        <v>0</v>
      </c>
      <c r="CG1396" s="12" t="s">
        <v>929</v>
      </c>
      <c r="CH1396" s="12">
        <v>29.491</v>
      </c>
      <c r="CI1396" s="12" t="s">
        <v>1783</v>
      </c>
      <c r="CJ1396" s="12" t="s">
        <v>1046</v>
      </c>
      <c r="CK1396" s="12" t="s">
        <v>932</v>
      </c>
      <c r="CL1396" s="37">
        <v>467960616</v>
      </c>
      <c r="CN1396" s="12" t="s">
        <v>1509</v>
      </c>
      <c r="CS1396" s="12"/>
      <c r="CT1396" s="36" t="str">
        <f t="shared" si="21"/>
        <v>500mn</v>
      </c>
      <c r="CU1396" s="36" t="str">
        <f>VLOOKUP(CK1396,Mapping!B:C,2,FALSE)</f>
        <v>US/CA</v>
      </c>
    </row>
    <row r="1397" spans="1:99" ht="16" customHeight="1" x14ac:dyDescent="0.35">
      <c r="A1397" s="12" t="s">
        <v>2570</v>
      </c>
      <c r="B1397" s="12" t="s">
        <v>925</v>
      </c>
      <c r="E1397" s="37">
        <v>1250465</v>
      </c>
      <c r="G1397" s="37" t="s">
        <v>1505</v>
      </c>
      <c r="I1397" s="37"/>
      <c r="K1397" s="37"/>
      <c r="M1397" s="37"/>
      <c r="O1397" s="37"/>
      <c r="R1397" s="37"/>
      <c r="T1397" s="37"/>
      <c r="V1397" s="37"/>
      <c r="X1397" s="37"/>
      <c r="Z1397" s="37"/>
      <c r="AB1397" s="37"/>
      <c r="AD1397" s="37"/>
      <c r="AF1397" s="37"/>
      <c r="AH1397" s="37"/>
      <c r="AN1397" s="37">
        <v>1250465</v>
      </c>
      <c r="AO1397" s="12">
        <v>0.23</v>
      </c>
      <c r="AP1397" s="37"/>
      <c r="AR1397" s="37"/>
      <c r="AT1397" s="37"/>
      <c r="AV1397" s="37"/>
      <c r="AX1397" s="37"/>
      <c r="BI1397" s="12">
        <v>7425</v>
      </c>
      <c r="BY1397" s="12">
        <v>0</v>
      </c>
      <c r="CG1397" s="12" t="s">
        <v>976</v>
      </c>
      <c r="CH1397" s="12">
        <v>52.231000000000002</v>
      </c>
      <c r="CI1397" s="12" t="s">
        <v>1127</v>
      </c>
      <c r="CJ1397" s="12" t="s">
        <v>966</v>
      </c>
      <c r="CK1397" s="12" t="s">
        <v>932</v>
      </c>
      <c r="CL1397" s="37">
        <v>538246852</v>
      </c>
      <c r="CN1397" s="12" t="s">
        <v>1513</v>
      </c>
      <c r="CS1397" s="12"/>
      <c r="CT1397" s="36" t="str">
        <f t="shared" si="21"/>
        <v>500mn - 1bn</v>
      </c>
      <c r="CU1397" s="36" t="str">
        <f>VLOOKUP(CK1397,Mapping!B:C,2,FALSE)</f>
        <v>US/CA</v>
      </c>
    </row>
    <row r="1398" spans="1:99" ht="16" customHeight="1" x14ac:dyDescent="0.35">
      <c r="A1398" s="12" t="s">
        <v>2571</v>
      </c>
      <c r="B1398" s="12" t="s">
        <v>925</v>
      </c>
      <c r="E1398" s="37">
        <v>138941</v>
      </c>
      <c r="G1398" s="37" t="s">
        <v>1505</v>
      </c>
      <c r="I1398" s="37"/>
      <c r="K1398" s="37"/>
      <c r="M1398" s="37">
        <v>0</v>
      </c>
      <c r="N1398" s="12">
        <v>0</v>
      </c>
      <c r="O1398" s="37"/>
      <c r="R1398" s="37"/>
      <c r="T1398" s="37"/>
      <c r="V1398" s="37"/>
      <c r="X1398" s="37"/>
      <c r="Z1398" s="37"/>
      <c r="AB1398" s="37"/>
      <c r="AD1398" s="37"/>
      <c r="AF1398" s="37"/>
      <c r="AH1398" s="37"/>
      <c r="AN1398" s="37">
        <v>138941</v>
      </c>
      <c r="AO1398" s="12">
        <v>0.06</v>
      </c>
      <c r="AP1398" s="37">
        <v>0</v>
      </c>
      <c r="AQ1398" s="12">
        <v>0</v>
      </c>
      <c r="AR1398" s="37"/>
      <c r="AT1398" s="37"/>
      <c r="AV1398" s="37"/>
      <c r="AX1398" s="37"/>
      <c r="BB1398" s="12">
        <v>0</v>
      </c>
      <c r="BH1398" s="12">
        <v>0</v>
      </c>
      <c r="BI1398" s="12">
        <v>825</v>
      </c>
      <c r="BV1398" s="12">
        <v>0</v>
      </c>
      <c r="BY1398" s="12">
        <v>0</v>
      </c>
      <c r="CC1398" s="12">
        <v>0</v>
      </c>
      <c r="CG1398" s="12"/>
      <c r="CH1398" s="12">
        <v>31.202999999999999</v>
      </c>
      <c r="CI1398" s="12" t="s">
        <v>2572</v>
      </c>
      <c r="CJ1398" s="12" t="s">
        <v>1880</v>
      </c>
      <c r="CK1398" s="12" t="s">
        <v>932</v>
      </c>
      <c r="CL1398" s="37">
        <v>222013114</v>
      </c>
      <c r="CN1398" s="12" t="s">
        <v>1509</v>
      </c>
      <c r="CS1398" s="12"/>
      <c r="CT1398" s="36" t="str">
        <f t="shared" si="21"/>
        <v>500mn</v>
      </c>
      <c r="CU1398" s="36" t="str">
        <f>VLOOKUP(CK1398,Mapping!B:C,2,FALSE)</f>
        <v>US/CA</v>
      </c>
    </row>
    <row r="1399" spans="1:99" ht="16" customHeight="1" x14ac:dyDescent="0.35">
      <c r="A1399" s="12" t="s">
        <v>2573</v>
      </c>
      <c r="B1399" s="12" t="s">
        <v>925</v>
      </c>
      <c r="E1399" s="37">
        <v>22043722</v>
      </c>
      <c r="G1399" s="37" t="s">
        <v>1505</v>
      </c>
      <c r="I1399" s="37"/>
      <c r="K1399" s="37"/>
      <c r="M1399" s="37"/>
      <c r="O1399" s="37"/>
      <c r="R1399" s="37"/>
      <c r="T1399" s="37"/>
      <c r="V1399" s="37"/>
      <c r="X1399" s="37"/>
      <c r="Z1399" s="37"/>
      <c r="AB1399" s="37"/>
      <c r="AD1399" s="37"/>
      <c r="AF1399" s="37"/>
      <c r="AH1399" s="37"/>
      <c r="AN1399" s="37"/>
      <c r="AP1399" s="37"/>
      <c r="AR1399" s="37">
        <v>22043722</v>
      </c>
      <c r="AS1399" s="12">
        <v>9.86</v>
      </c>
      <c r="AT1399" s="37"/>
      <c r="AV1399" s="37"/>
      <c r="AX1399" s="37"/>
      <c r="BE1399" s="12">
        <v>591143</v>
      </c>
      <c r="BM1399" s="12">
        <v>0.66</v>
      </c>
      <c r="CG1399" s="12" t="s">
        <v>980</v>
      </c>
      <c r="CH1399" s="12">
        <v>55.954999999999998</v>
      </c>
      <c r="CI1399" s="12" t="s">
        <v>941</v>
      </c>
      <c r="CJ1399" s="12" t="s">
        <v>941</v>
      </c>
      <c r="CK1399" s="12" t="s">
        <v>932</v>
      </c>
      <c r="CL1399" s="37">
        <v>220893771</v>
      </c>
      <c r="CN1399" s="12" t="s">
        <v>1506</v>
      </c>
      <c r="CS1399" s="12"/>
      <c r="CT1399" s="36" t="str">
        <f t="shared" si="21"/>
        <v>500mn</v>
      </c>
      <c r="CU1399" s="36" t="str">
        <f>VLOOKUP(CK1399,Mapping!B:C,2,FALSE)</f>
        <v>US/CA</v>
      </c>
    </row>
    <row r="1400" spans="1:99" ht="16" customHeight="1" x14ac:dyDescent="0.35">
      <c r="A1400" s="12" t="s">
        <v>2574</v>
      </c>
      <c r="B1400" s="12" t="s">
        <v>925</v>
      </c>
      <c r="E1400" s="37">
        <v>19966</v>
      </c>
      <c r="G1400" s="37" t="s">
        <v>1505</v>
      </c>
      <c r="I1400" s="37"/>
      <c r="K1400" s="37"/>
      <c r="M1400" s="37"/>
      <c r="O1400" s="37"/>
      <c r="R1400" s="37"/>
      <c r="T1400" s="37"/>
      <c r="V1400" s="37"/>
      <c r="X1400" s="37"/>
      <c r="Z1400" s="37"/>
      <c r="AB1400" s="37"/>
      <c r="AD1400" s="37"/>
      <c r="AF1400" s="37"/>
      <c r="AH1400" s="37"/>
      <c r="AN1400" s="37">
        <v>8421</v>
      </c>
      <c r="AO1400" s="12">
        <v>0</v>
      </c>
      <c r="AP1400" s="37">
        <v>11545</v>
      </c>
      <c r="AQ1400" s="12">
        <v>0</v>
      </c>
      <c r="AR1400" s="37"/>
      <c r="AT1400" s="37"/>
      <c r="AV1400" s="37"/>
      <c r="AX1400" s="37"/>
      <c r="BH1400" s="12">
        <v>50</v>
      </c>
      <c r="BI1400" s="12">
        <v>50</v>
      </c>
      <c r="BV1400" s="12">
        <v>0</v>
      </c>
      <c r="BY1400" s="12">
        <v>0</v>
      </c>
      <c r="CG1400" s="12" t="s">
        <v>934</v>
      </c>
      <c r="CH1400" s="12">
        <v>11.398</v>
      </c>
      <c r="CI1400" s="12" t="s">
        <v>992</v>
      </c>
      <c r="CJ1400" s="12" t="s">
        <v>993</v>
      </c>
      <c r="CK1400" s="12" t="s">
        <v>932</v>
      </c>
      <c r="CL1400" s="37">
        <v>268943556</v>
      </c>
      <c r="CN1400" s="12" t="s">
        <v>1509</v>
      </c>
      <c r="CS1400" s="12"/>
      <c r="CT1400" s="36" t="str">
        <f t="shared" si="21"/>
        <v>500mn</v>
      </c>
      <c r="CU1400" s="36" t="str">
        <f>VLOOKUP(CK1400,Mapping!B:C,2,FALSE)</f>
        <v>US/CA</v>
      </c>
    </row>
    <row r="1401" spans="1:99" ht="16" customHeight="1" x14ac:dyDescent="0.35">
      <c r="A1401" s="12" t="s">
        <v>2575</v>
      </c>
      <c r="B1401" s="12" t="s">
        <v>925</v>
      </c>
      <c r="E1401" s="37">
        <v>90001</v>
      </c>
      <c r="G1401" s="37" t="s">
        <v>1505</v>
      </c>
      <c r="I1401" s="37"/>
      <c r="K1401" s="37"/>
      <c r="M1401" s="37"/>
      <c r="O1401" s="37"/>
      <c r="R1401" s="37"/>
      <c r="T1401" s="37"/>
      <c r="V1401" s="37"/>
      <c r="X1401" s="37"/>
      <c r="Z1401" s="37"/>
      <c r="AB1401" s="37">
        <v>71709</v>
      </c>
      <c r="AC1401" s="12">
        <v>0.87</v>
      </c>
      <c r="AD1401" s="37">
        <v>18292</v>
      </c>
      <c r="AE1401" s="12">
        <v>0.22</v>
      </c>
      <c r="AF1401" s="37"/>
      <c r="AH1401" s="37"/>
      <c r="AJ1401" s="12">
        <v>5000</v>
      </c>
      <c r="AN1401" s="37"/>
      <c r="AP1401" s="37">
        <v>0</v>
      </c>
      <c r="AQ1401" s="12">
        <v>0</v>
      </c>
      <c r="AR1401" s="37"/>
      <c r="AT1401" s="37"/>
      <c r="AV1401" s="37"/>
      <c r="AX1401" s="37"/>
      <c r="BH1401" s="12">
        <v>0</v>
      </c>
      <c r="BJ1401" s="12">
        <v>140</v>
      </c>
      <c r="BR1401" s="12">
        <v>0</v>
      </c>
      <c r="BV1401" s="12">
        <v>0</v>
      </c>
      <c r="CB1401" s="12">
        <v>0</v>
      </c>
      <c r="CG1401" s="12" t="s">
        <v>940</v>
      </c>
      <c r="CH1401" s="12">
        <v>228.38200000000001</v>
      </c>
      <c r="CI1401" s="12" t="s">
        <v>2576</v>
      </c>
      <c r="CJ1401" s="12"/>
      <c r="CK1401" s="12" t="s">
        <v>990</v>
      </c>
      <c r="CL1401" s="37">
        <v>8281561</v>
      </c>
      <c r="CN1401" s="12" t="s">
        <v>1506</v>
      </c>
      <c r="CS1401" s="12"/>
      <c r="CT1401" s="36" t="str">
        <f t="shared" si="21"/>
        <v>500mn</v>
      </c>
      <c r="CU1401" s="36" t="str">
        <f>VLOOKUP(CK1401,Mapping!B:C,2,FALSE)</f>
        <v>EU</v>
      </c>
    </row>
    <row r="1402" spans="1:99" ht="16" customHeight="1" x14ac:dyDescent="0.35">
      <c r="A1402" s="12" t="s">
        <v>2577</v>
      </c>
      <c r="B1402" s="12" t="s">
        <v>925</v>
      </c>
      <c r="E1402" s="37">
        <v>649574</v>
      </c>
      <c r="G1402" s="37" t="s">
        <v>1505</v>
      </c>
      <c r="I1402" s="37"/>
      <c r="K1402" s="37"/>
      <c r="M1402" s="37"/>
      <c r="O1402" s="37"/>
      <c r="R1402" s="37"/>
      <c r="T1402" s="37"/>
      <c r="V1402" s="37"/>
      <c r="X1402" s="37"/>
      <c r="Z1402" s="37"/>
      <c r="AB1402" s="37"/>
      <c r="AD1402" s="37"/>
      <c r="AF1402" s="37"/>
      <c r="AH1402" s="37"/>
      <c r="AN1402" s="37">
        <v>649574</v>
      </c>
      <c r="AO1402" s="12">
        <v>0.11</v>
      </c>
      <c r="AP1402" s="37"/>
      <c r="AR1402" s="37"/>
      <c r="AT1402" s="37"/>
      <c r="AV1402" s="37"/>
      <c r="AX1402" s="37"/>
      <c r="BI1402" s="12">
        <v>3525</v>
      </c>
      <c r="BY1402" s="12">
        <v>0</v>
      </c>
      <c r="CG1402" s="12" t="s">
        <v>940</v>
      </c>
      <c r="CH1402" s="12">
        <v>35.000999999999998</v>
      </c>
      <c r="CI1402" s="12" t="s">
        <v>1256</v>
      </c>
      <c r="CJ1402" s="12" t="s">
        <v>1185</v>
      </c>
      <c r="CK1402" s="12" t="s">
        <v>932</v>
      </c>
      <c r="CL1402" s="37">
        <v>561576984</v>
      </c>
      <c r="CN1402" s="12" t="s">
        <v>1506</v>
      </c>
      <c r="CS1402" s="12"/>
      <c r="CT1402" s="36" t="str">
        <f t="shared" si="21"/>
        <v>500mn - 1bn</v>
      </c>
      <c r="CU1402" s="36" t="str">
        <f>VLOOKUP(CK1402,Mapping!B:C,2,FALSE)</f>
        <v>US/CA</v>
      </c>
    </row>
    <row r="1403" spans="1:99" ht="16" customHeight="1" x14ac:dyDescent="0.35">
      <c r="A1403" s="12" t="s">
        <v>2578</v>
      </c>
      <c r="B1403" s="12" t="s">
        <v>925</v>
      </c>
      <c r="E1403" s="37">
        <v>198407131</v>
      </c>
      <c r="G1403" s="37" t="s">
        <v>1505</v>
      </c>
      <c r="I1403" s="37"/>
      <c r="K1403" s="37"/>
      <c r="M1403" s="37">
        <v>2312981</v>
      </c>
      <c r="N1403" s="12">
        <v>0.01</v>
      </c>
      <c r="O1403" s="37"/>
      <c r="Q1403" s="12">
        <v>305434</v>
      </c>
      <c r="R1403" s="37"/>
      <c r="T1403" s="37"/>
      <c r="V1403" s="37"/>
      <c r="X1403" s="37"/>
      <c r="Z1403" s="37">
        <v>7452</v>
      </c>
      <c r="AA1403" s="12">
        <v>0</v>
      </c>
      <c r="AB1403" s="37"/>
      <c r="AD1403" s="37">
        <v>0</v>
      </c>
      <c r="AE1403" s="12">
        <v>0</v>
      </c>
      <c r="AF1403" s="37"/>
      <c r="AH1403" s="37">
        <v>38570206</v>
      </c>
      <c r="AI1403" s="12">
        <v>0.15</v>
      </c>
      <c r="AN1403" s="37">
        <v>157516492</v>
      </c>
      <c r="AO1403" s="12">
        <v>0.63</v>
      </c>
      <c r="AP1403" s="37"/>
      <c r="AR1403" s="37"/>
      <c r="AT1403" s="37"/>
      <c r="AV1403" s="37"/>
      <c r="AX1403" s="37"/>
      <c r="BB1403" s="12">
        <v>18436</v>
      </c>
      <c r="BC1403" s="12">
        <v>252</v>
      </c>
      <c r="BI1403" s="12">
        <v>935300</v>
      </c>
      <c r="BJ1403" s="12">
        <v>0</v>
      </c>
      <c r="BQ1403" s="12">
        <v>7.0000000000000007E-2</v>
      </c>
      <c r="BY1403" s="12">
        <v>0.12</v>
      </c>
      <c r="CB1403" s="12">
        <v>0</v>
      </c>
      <c r="CC1403" s="12">
        <v>0</v>
      </c>
      <c r="CD1403" s="12">
        <v>0</v>
      </c>
      <c r="CG1403" s="12" t="s">
        <v>940</v>
      </c>
      <c r="CH1403" s="12">
        <v>31.385999999999999</v>
      </c>
      <c r="CI1403" s="12" t="s">
        <v>953</v>
      </c>
      <c r="CJ1403" s="12"/>
      <c r="CK1403" s="12" t="s">
        <v>954</v>
      </c>
      <c r="CL1403" s="37">
        <v>24756374887</v>
      </c>
      <c r="CN1403" s="12" t="s">
        <v>1506</v>
      </c>
      <c r="CS1403" s="12"/>
      <c r="CT1403" s="36" t="str">
        <f t="shared" si="21"/>
        <v>1bn - 50bn</v>
      </c>
      <c r="CU1403" s="36" t="str">
        <f>VLOOKUP(CK1403,Mapping!B:C,2,FALSE)</f>
        <v>EU</v>
      </c>
    </row>
    <row r="1404" spans="1:99" ht="16" customHeight="1" x14ac:dyDescent="0.35">
      <c r="A1404" s="12" t="s">
        <v>2579</v>
      </c>
      <c r="B1404" s="12" t="s">
        <v>925</v>
      </c>
      <c r="E1404" s="37">
        <v>2123821</v>
      </c>
      <c r="G1404" s="37" t="s">
        <v>1505</v>
      </c>
      <c r="I1404" s="37"/>
      <c r="K1404" s="37"/>
      <c r="M1404" s="37">
        <v>138508</v>
      </c>
      <c r="N1404" s="12">
        <v>0</v>
      </c>
      <c r="O1404" s="37"/>
      <c r="R1404" s="37"/>
      <c r="T1404" s="37"/>
      <c r="V1404" s="37"/>
      <c r="X1404" s="37"/>
      <c r="Z1404" s="37">
        <v>44355</v>
      </c>
      <c r="AA1404" s="12">
        <v>0</v>
      </c>
      <c r="AB1404" s="37"/>
      <c r="AD1404" s="37"/>
      <c r="AF1404" s="37"/>
      <c r="AH1404" s="37"/>
      <c r="AN1404" s="37">
        <v>1940958</v>
      </c>
      <c r="AO1404" s="12">
        <v>0.06</v>
      </c>
      <c r="AP1404" s="37"/>
      <c r="AR1404" s="37"/>
      <c r="AT1404" s="37"/>
      <c r="AV1404" s="37"/>
      <c r="AX1404" s="37"/>
      <c r="BB1404" s="12">
        <v>1104</v>
      </c>
      <c r="BC1404" s="12">
        <v>1500</v>
      </c>
      <c r="BI1404" s="12">
        <v>11525</v>
      </c>
      <c r="BY1404" s="12">
        <v>0</v>
      </c>
      <c r="CC1404" s="12">
        <v>0</v>
      </c>
      <c r="CD1404" s="12">
        <v>0</v>
      </c>
      <c r="CG1404" s="12" t="s">
        <v>929</v>
      </c>
      <c r="CH1404" s="12">
        <v>13.666</v>
      </c>
      <c r="CI1404" s="12" t="s">
        <v>1053</v>
      </c>
      <c r="CJ1404" s="12"/>
      <c r="CK1404" s="12" t="s">
        <v>1054</v>
      </c>
      <c r="CL1404" s="37">
        <v>3227988892</v>
      </c>
      <c r="CN1404" s="12" t="s">
        <v>1509</v>
      </c>
      <c r="CS1404" s="12"/>
      <c r="CT1404" s="36" t="str">
        <f t="shared" si="21"/>
        <v>1bn - 50bn</v>
      </c>
      <c r="CU1404" s="36" t="str">
        <f>VLOOKUP(CK1404,Mapping!B:C,2,FALSE)</f>
        <v>EU</v>
      </c>
    </row>
    <row r="1405" spans="1:99" ht="16" customHeight="1" x14ac:dyDescent="0.35">
      <c r="A1405" s="12" t="s">
        <v>2580</v>
      </c>
      <c r="B1405" s="12" t="s">
        <v>925</v>
      </c>
      <c r="E1405" s="37">
        <v>674944</v>
      </c>
      <c r="G1405" s="37" t="s">
        <v>1505</v>
      </c>
      <c r="I1405" s="37"/>
      <c r="K1405" s="37"/>
      <c r="M1405" s="37"/>
      <c r="O1405" s="37"/>
      <c r="Q1405" s="12">
        <v>1844</v>
      </c>
      <c r="R1405" s="37"/>
      <c r="T1405" s="37"/>
      <c r="V1405" s="37"/>
      <c r="X1405" s="37"/>
      <c r="Z1405" s="37"/>
      <c r="AB1405" s="37"/>
      <c r="AD1405" s="37"/>
      <c r="AF1405" s="37"/>
      <c r="AH1405" s="37">
        <v>232860</v>
      </c>
      <c r="AI1405" s="12">
        <v>0.16</v>
      </c>
      <c r="AN1405" s="37">
        <v>442084</v>
      </c>
      <c r="AO1405" s="12">
        <v>0.3</v>
      </c>
      <c r="AP1405" s="37"/>
      <c r="AR1405" s="37"/>
      <c r="AT1405" s="37"/>
      <c r="AV1405" s="37"/>
      <c r="AX1405" s="37"/>
      <c r="BI1405" s="12">
        <v>2625</v>
      </c>
      <c r="BQ1405" s="12">
        <v>0</v>
      </c>
      <c r="BY1405" s="12">
        <v>0</v>
      </c>
      <c r="CG1405" s="12" t="s">
        <v>934</v>
      </c>
      <c r="CH1405" s="12">
        <v>45.576999999999998</v>
      </c>
      <c r="CI1405" s="12" t="s">
        <v>1730</v>
      </c>
      <c r="CJ1405" s="12" t="s">
        <v>1214</v>
      </c>
      <c r="CK1405" s="12" t="s">
        <v>932</v>
      </c>
      <c r="CL1405" s="37">
        <v>147140823</v>
      </c>
      <c r="CN1405" s="12" t="s">
        <v>1509</v>
      </c>
      <c r="CS1405" s="12"/>
      <c r="CT1405" s="36" t="str">
        <f t="shared" si="21"/>
        <v>500mn</v>
      </c>
      <c r="CU1405" s="36" t="str">
        <f>VLOOKUP(CK1405,Mapping!B:C,2,FALSE)</f>
        <v>US/CA</v>
      </c>
    </row>
    <row r="1406" spans="1:99" ht="16" customHeight="1" x14ac:dyDescent="0.35">
      <c r="A1406" s="12" t="s">
        <v>2581</v>
      </c>
      <c r="B1406" s="12" t="s">
        <v>925</v>
      </c>
      <c r="E1406" s="37">
        <v>947434</v>
      </c>
      <c r="G1406" s="37" t="s">
        <v>1505</v>
      </c>
      <c r="I1406" s="37"/>
      <c r="K1406" s="37"/>
      <c r="M1406" s="37"/>
      <c r="O1406" s="37"/>
      <c r="R1406" s="37"/>
      <c r="T1406" s="37"/>
      <c r="V1406" s="37"/>
      <c r="X1406" s="37"/>
      <c r="Z1406" s="37"/>
      <c r="AB1406" s="37"/>
      <c r="AD1406" s="37"/>
      <c r="AF1406" s="37"/>
      <c r="AH1406" s="37"/>
      <c r="AN1406" s="37">
        <v>454715</v>
      </c>
      <c r="AO1406" s="12">
        <v>0.13</v>
      </c>
      <c r="AP1406" s="37">
        <v>492719</v>
      </c>
      <c r="AQ1406" s="12">
        <v>0.14000000000000001</v>
      </c>
      <c r="AR1406" s="37"/>
      <c r="AT1406" s="37"/>
      <c r="AV1406" s="37"/>
      <c r="AX1406" s="37"/>
      <c r="BH1406" s="12">
        <v>2134</v>
      </c>
      <c r="BI1406" s="12">
        <v>2700</v>
      </c>
      <c r="BV1406" s="12">
        <v>0</v>
      </c>
      <c r="BY1406" s="12">
        <v>0</v>
      </c>
      <c r="CG1406" s="12" t="s">
        <v>934</v>
      </c>
      <c r="CH1406" s="12">
        <v>39.371000000000002</v>
      </c>
      <c r="CI1406" s="12" t="s">
        <v>2582</v>
      </c>
      <c r="CJ1406" s="12" t="s">
        <v>975</v>
      </c>
      <c r="CK1406" s="12" t="s">
        <v>932</v>
      </c>
      <c r="CL1406" s="37">
        <v>352778461</v>
      </c>
      <c r="CN1406" s="12" t="s">
        <v>1509</v>
      </c>
      <c r="CS1406" s="12"/>
      <c r="CT1406" s="36" t="str">
        <f t="shared" si="21"/>
        <v>500mn</v>
      </c>
      <c r="CU1406" s="36" t="str">
        <f>VLOOKUP(CK1406,Mapping!B:C,2,FALSE)</f>
        <v>US/CA</v>
      </c>
    </row>
    <row r="1407" spans="1:99" ht="16" customHeight="1" x14ac:dyDescent="0.35">
      <c r="A1407" s="12" t="s">
        <v>2583</v>
      </c>
      <c r="B1407" s="12" t="s">
        <v>925</v>
      </c>
      <c r="E1407" s="37">
        <v>1476371</v>
      </c>
      <c r="G1407" s="37" t="s">
        <v>1505</v>
      </c>
      <c r="I1407" s="37"/>
      <c r="K1407" s="37"/>
      <c r="M1407" s="37">
        <v>776597</v>
      </c>
      <c r="N1407" s="12">
        <v>0.53</v>
      </c>
      <c r="O1407" s="37"/>
      <c r="R1407" s="37"/>
      <c r="T1407" s="37"/>
      <c r="V1407" s="37"/>
      <c r="X1407" s="37"/>
      <c r="Z1407" s="37">
        <v>244958</v>
      </c>
      <c r="AA1407" s="12">
        <v>0.17</v>
      </c>
      <c r="AB1407" s="37"/>
      <c r="AD1407" s="37">
        <v>454816</v>
      </c>
      <c r="AE1407" s="12">
        <v>0.31</v>
      </c>
      <c r="AF1407" s="37"/>
      <c r="AH1407" s="37"/>
      <c r="AN1407" s="37"/>
      <c r="AP1407" s="37"/>
      <c r="AR1407" s="37"/>
      <c r="AT1407" s="37"/>
      <c r="AV1407" s="37"/>
      <c r="AX1407" s="37"/>
      <c r="BB1407" s="12">
        <v>6190</v>
      </c>
      <c r="BC1407" s="12">
        <v>8284</v>
      </c>
      <c r="BJ1407" s="12">
        <v>4082</v>
      </c>
      <c r="CB1407" s="12">
        <v>0</v>
      </c>
      <c r="CC1407" s="12">
        <v>0</v>
      </c>
      <c r="CD1407" s="12">
        <v>0</v>
      </c>
      <c r="CG1407" s="12"/>
      <c r="CH1407" s="12">
        <v>18.126999999999999</v>
      </c>
      <c r="CI1407" s="12" t="s">
        <v>2584</v>
      </c>
      <c r="CJ1407" s="12" t="s">
        <v>1015</v>
      </c>
      <c r="CK1407" s="12" t="s">
        <v>932</v>
      </c>
      <c r="CL1407" s="37">
        <v>205427863</v>
      </c>
      <c r="CN1407" s="12" t="s">
        <v>1509</v>
      </c>
      <c r="CS1407" s="12"/>
      <c r="CT1407" s="36" t="str">
        <f t="shared" si="21"/>
        <v>500mn</v>
      </c>
      <c r="CU1407" s="36" t="str">
        <f>VLOOKUP(CK1407,Mapping!B:C,2,FALSE)</f>
        <v>US/CA</v>
      </c>
    </row>
    <row r="1408" spans="1:99" ht="16" customHeight="1" x14ac:dyDescent="0.35">
      <c r="A1408" s="12" t="s">
        <v>2585</v>
      </c>
      <c r="B1408" s="12" t="s">
        <v>925</v>
      </c>
      <c r="E1408" s="37">
        <v>1957799</v>
      </c>
      <c r="G1408" s="37" t="s">
        <v>1505</v>
      </c>
      <c r="I1408" s="37"/>
      <c r="K1408" s="37"/>
      <c r="M1408" s="37"/>
      <c r="O1408" s="37"/>
      <c r="R1408" s="37"/>
      <c r="T1408" s="37"/>
      <c r="V1408" s="37"/>
      <c r="X1408" s="37"/>
      <c r="Z1408" s="37"/>
      <c r="AB1408" s="37"/>
      <c r="AD1408" s="37"/>
      <c r="AF1408" s="37"/>
      <c r="AH1408" s="37"/>
      <c r="AN1408" s="37">
        <v>1957799</v>
      </c>
      <c r="AO1408" s="12">
        <v>0.03</v>
      </c>
      <c r="AP1408" s="37"/>
      <c r="AR1408" s="37"/>
      <c r="AT1408" s="37"/>
      <c r="AV1408" s="37"/>
      <c r="AX1408" s="37"/>
      <c r="BI1408" s="12">
        <v>11625</v>
      </c>
      <c r="BY1408" s="12">
        <v>0</v>
      </c>
      <c r="CG1408" s="12" t="s">
        <v>940</v>
      </c>
      <c r="CH1408" s="12">
        <v>12.782999999999999</v>
      </c>
      <c r="CI1408" s="12" t="s">
        <v>1211</v>
      </c>
      <c r="CJ1408" s="12" t="s">
        <v>1212</v>
      </c>
      <c r="CK1408" s="12" t="s">
        <v>932</v>
      </c>
      <c r="CL1408" s="37">
        <v>7368563446</v>
      </c>
      <c r="CN1408" s="12" t="s">
        <v>1506</v>
      </c>
      <c r="CS1408" s="12"/>
      <c r="CT1408" s="36" t="str">
        <f t="shared" si="21"/>
        <v>1bn - 50bn</v>
      </c>
      <c r="CU1408" s="36" t="str">
        <f>VLOOKUP(CK1408,Mapping!B:C,2,FALSE)</f>
        <v>US/CA</v>
      </c>
    </row>
    <row r="1409" spans="1:99" ht="16" customHeight="1" x14ac:dyDescent="0.35">
      <c r="A1409" s="12" t="s">
        <v>2586</v>
      </c>
      <c r="B1409" s="12" t="s">
        <v>925</v>
      </c>
      <c r="E1409" s="37">
        <v>3892271</v>
      </c>
      <c r="G1409" s="37" t="s">
        <v>1505</v>
      </c>
      <c r="I1409" s="37"/>
      <c r="K1409" s="37"/>
      <c r="M1409" s="37"/>
      <c r="O1409" s="37"/>
      <c r="Q1409" s="12">
        <v>27031</v>
      </c>
      <c r="R1409" s="37"/>
      <c r="T1409" s="37"/>
      <c r="V1409" s="37"/>
      <c r="X1409" s="37"/>
      <c r="Z1409" s="37"/>
      <c r="AB1409" s="37"/>
      <c r="AD1409" s="37"/>
      <c r="AF1409" s="37"/>
      <c r="AH1409" s="37">
        <v>3413475</v>
      </c>
      <c r="AI1409" s="12">
        <v>0.02</v>
      </c>
      <c r="AN1409" s="37">
        <v>227357</v>
      </c>
      <c r="AO1409" s="12">
        <v>0</v>
      </c>
      <c r="AP1409" s="37">
        <v>251439</v>
      </c>
      <c r="AQ1409" s="12">
        <v>0</v>
      </c>
      <c r="AR1409" s="37"/>
      <c r="AT1409" s="37">
        <v>0</v>
      </c>
      <c r="AU1409" s="12">
        <v>0</v>
      </c>
      <c r="AV1409" s="37"/>
      <c r="AX1409" s="37"/>
      <c r="BD1409" s="12">
        <v>0</v>
      </c>
      <c r="BH1409" s="12">
        <v>1089</v>
      </c>
      <c r="BI1409" s="12">
        <v>1350</v>
      </c>
      <c r="BQ1409" s="12">
        <v>0.01</v>
      </c>
      <c r="BV1409" s="12">
        <v>0</v>
      </c>
      <c r="BY1409" s="12">
        <v>0</v>
      </c>
      <c r="CF1409" s="12">
        <v>0</v>
      </c>
      <c r="CG1409" s="12" t="s">
        <v>976</v>
      </c>
      <c r="CH1409" s="12">
        <v>107.83</v>
      </c>
      <c r="CI1409" s="12" t="s">
        <v>1723</v>
      </c>
      <c r="CJ1409" s="12" t="s">
        <v>972</v>
      </c>
      <c r="CK1409" s="12" t="s">
        <v>932</v>
      </c>
      <c r="CL1409" s="37">
        <v>22423927349</v>
      </c>
      <c r="CN1409" s="12" t="s">
        <v>1513</v>
      </c>
      <c r="CS1409" s="12"/>
      <c r="CT1409" s="36" t="str">
        <f t="shared" si="21"/>
        <v>1bn - 50bn</v>
      </c>
      <c r="CU1409" s="36" t="str">
        <f>VLOOKUP(CK1409,Mapping!B:C,2,FALSE)</f>
        <v>US/CA</v>
      </c>
    </row>
    <row r="1410" spans="1:99" ht="16" customHeight="1" x14ac:dyDescent="0.35">
      <c r="A1410" s="12" t="s">
        <v>2587</v>
      </c>
      <c r="B1410" s="12" t="s">
        <v>925</v>
      </c>
      <c r="E1410" s="37">
        <v>13864914</v>
      </c>
      <c r="G1410" s="37" t="s">
        <v>1505</v>
      </c>
      <c r="I1410" s="37"/>
      <c r="K1410" s="37"/>
      <c r="M1410" s="37"/>
      <c r="O1410" s="37"/>
      <c r="Q1410" s="12">
        <v>14100</v>
      </c>
      <c r="R1410" s="37"/>
      <c r="T1410" s="37"/>
      <c r="V1410" s="37"/>
      <c r="X1410" s="37"/>
      <c r="Z1410" s="37"/>
      <c r="AB1410" s="37"/>
      <c r="AD1410" s="37"/>
      <c r="AF1410" s="37"/>
      <c r="AH1410" s="37">
        <v>1780548</v>
      </c>
      <c r="AI1410" s="12">
        <v>0.04</v>
      </c>
      <c r="AN1410" s="37">
        <v>2947224</v>
      </c>
      <c r="AO1410" s="12">
        <v>0.06</v>
      </c>
      <c r="AP1410" s="37">
        <v>2320445</v>
      </c>
      <c r="AQ1410" s="12">
        <v>0.05</v>
      </c>
      <c r="AR1410" s="37"/>
      <c r="AT1410" s="37">
        <v>6816697</v>
      </c>
      <c r="AU1410" s="12">
        <v>0.14000000000000001</v>
      </c>
      <c r="AV1410" s="37"/>
      <c r="AX1410" s="37"/>
      <c r="BD1410" s="12">
        <v>639465</v>
      </c>
      <c r="BH1410" s="12">
        <v>10050</v>
      </c>
      <c r="BI1410" s="12">
        <v>17500</v>
      </c>
      <c r="BQ1410" s="12">
        <v>0</v>
      </c>
      <c r="BV1410" s="12">
        <v>0.01</v>
      </c>
      <c r="BY1410" s="12">
        <v>0</v>
      </c>
      <c r="CF1410" s="12">
        <v>0.55000000000000004</v>
      </c>
      <c r="CG1410" s="12" t="s">
        <v>929</v>
      </c>
      <c r="CH1410" s="12">
        <v>42.875</v>
      </c>
      <c r="CI1410" s="12" t="s">
        <v>1127</v>
      </c>
      <c r="CJ1410" s="12" t="s">
        <v>966</v>
      </c>
      <c r="CK1410" s="12" t="s">
        <v>932</v>
      </c>
      <c r="CL1410" s="37">
        <v>4991730281</v>
      </c>
      <c r="CN1410" s="12" t="s">
        <v>1506</v>
      </c>
      <c r="CS1410" s="12"/>
      <c r="CT1410" s="36" t="str">
        <f t="shared" si="21"/>
        <v>1bn - 50bn</v>
      </c>
      <c r="CU1410" s="36" t="str">
        <f>VLOOKUP(CK1410,Mapping!B:C,2,FALSE)</f>
        <v>US/CA</v>
      </c>
    </row>
    <row r="1411" spans="1:99" ht="16" customHeight="1" x14ac:dyDescent="0.35">
      <c r="A1411" s="12" t="s">
        <v>2588</v>
      </c>
      <c r="B1411" s="12" t="s">
        <v>925</v>
      </c>
      <c r="E1411" s="37">
        <v>0</v>
      </c>
      <c r="G1411" s="37" t="s">
        <v>1505</v>
      </c>
      <c r="I1411" s="37"/>
      <c r="K1411" s="37"/>
      <c r="M1411" s="37"/>
      <c r="O1411" s="37"/>
      <c r="R1411" s="37"/>
      <c r="T1411" s="37"/>
      <c r="V1411" s="37"/>
      <c r="X1411" s="37"/>
      <c r="Z1411" s="37"/>
      <c r="AB1411" s="37"/>
      <c r="AD1411" s="37"/>
      <c r="AF1411" s="37">
        <v>0</v>
      </c>
      <c r="AG1411" s="12">
        <v>0</v>
      </c>
      <c r="AH1411" s="37"/>
      <c r="AN1411" s="37"/>
      <c r="AP1411" s="37"/>
      <c r="AR1411" s="37"/>
      <c r="AT1411" s="37"/>
      <c r="AV1411" s="37"/>
      <c r="AX1411" s="37"/>
      <c r="BF1411" s="12">
        <v>0</v>
      </c>
      <c r="BP1411" s="12">
        <v>0</v>
      </c>
      <c r="CG1411" s="12" t="s">
        <v>991</v>
      </c>
      <c r="CH1411" s="12">
        <v>85.64</v>
      </c>
      <c r="CI1411" s="12" t="s">
        <v>1150</v>
      </c>
      <c r="CJ1411" s="12"/>
      <c r="CK1411" s="12" t="s">
        <v>1151</v>
      </c>
      <c r="CL1411" s="37">
        <v>64303246</v>
      </c>
      <c r="CN1411" s="12" t="s">
        <v>1506</v>
      </c>
      <c r="CS1411" s="12"/>
      <c r="CT1411" s="36" t="str">
        <f t="shared" ref="CT1411:CT1474" si="22">IF(CL1411&gt;100000000000, "100bn", IF(CL1411&gt;50000000000, "50bn - 100bn",IF(CL1411&gt;1000000000, "1bn - 50bn", IF(CL1411&gt;500000000, "500mn - 1bn", "500mn"))))</f>
        <v>500mn</v>
      </c>
      <c r="CU1411" s="36" t="str">
        <f>VLOOKUP(CK1411,Mapping!B:C,2,FALSE)</f>
        <v>EU</v>
      </c>
    </row>
    <row r="1412" spans="1:99" ht="16" customHeight="1" x14ac:dyDescent="0.35">
      <c r="A1412" s="12" t="s">
        <v>2589</v>
      </c>
      <c r="B1412" s="12" t="s">
        <v>925</v>
      </c>
      <c r="E1412" s="37">
        <v>0</v>
      </c>
      <c r="G1412" s="37" t="s">
        <v>1505</v>
      </c>
      <c r="I1412" s="37"/>
      <c r="K1412" s="37"/>
      <c r="M1412" s="37">
        <v>0</v>
      </c>
      <c r="N1412" s="12">
        <v>0</v>
      </c>
      <c r="O1412" s="37"/>
      <c r="Q1412" s="12">
        <v>0</v>
      </c>
      <c r="R1412" s="37"/>
      <c r="T1412" s="37">
        <v>0</v>
      </c>
      <c r="U1412" s="12">
        <v>0</v>
      </c>
      <c r="V1412" s="37"/>
      <c r="X1412" s="37"/>
      <c r="Z1412" s="37"/>
      <c r="AB1412" s="37"/>
      <c r="AD1412" s="37"/>
      <c r="AF1412" s="37"/>
      <c r="AH1412" s="37">
        <v>0</v>
      </c>
      <c r="AI1412" s="12">
        <v>0</v>
      </c>
      <c r="AN1412" s="37">
        <v>0</v>
      </c>
      <c r="AO1412" s="12">
        <v>0</v>
      </c>
      <c r="AP1412" s="37">
        <v>0</v>
      </c>
      <c r="AQ1412" s="12">
        <v>0</v>
      </c>
      <c r="AR1412" s="37"/>
      <c r="AT1412" s="37"/>
      <c r="AV1412" s="37"/>
      <c r="AX1412" s="37"/>
      <c r="BB1412" s="12">
        <v>0</v>
      </c>
      <c r="BH1412" s="12">
        <v>0</v>
      </c>
      <c r="BI1412" s="12">
        <v>0</v>
      </c>
      <c r="BK1412" s="12">
        <v>0</v>
      </c>
      <c r="BQ1412" s="12">
        <v>0</v>
      </c>
      <c r="BV1412" s="12">
        <v>0</v>
      </c>
      <c r="BY1412" s="12">
        <v>0</v>
      </c>
      <c r="CC1412" s="12">
        <v>0</v>
      </c>
      <c r="CE1412" s="12">
        <v>0</v>
      </c>
      <c r="CG1412" s="12" t="s">
        <v>991</v>
      </c>
      <c r="CH1412" s="12">
        <v>44.323</v>
      </c>
      <c r="CI1412" s="12" t="s">
        <v>992</v>
      </c>
      <c r="CJ1412" s="12" t="s">
        <v>993</v>
      </c>
      <c r="CK1412" s="12" t="s">
        <v>932</v>
      </c>
      <c r="CL1412" s="37">
        <v>2373128692</v>
      </c>
      <c r="CN1412" s="12" t="s">
        <v>1509</v>
      </c>
      <c r="CS1412" s="12"/>
      <c r="CT1412" s="36" t="str">
        <f t="shared" si="22"/>
        <v>1bn - 50bn</v>
      </c>
      <c r="CU1412" s="36" t="str">
        <f>VLOOKUP(CK1412,Mapping!B:C,2,FALSE)</f>
        <v>US/CA</v>
      </c>
    </row>
    <row r="1413" spans="1:99" ht="16" customHeight="1" x14ac:dyDescent="0.35">
      <c r="A1413" s="12" t="s">
        <v>2590</v>
      </c>
      <c r="B1413" s="12" t="s">
        <v>925</v>
      </c>
      <c r="E1413" s="37">
        <v>0</v>
      </c>
      <c r="G1413" s="37" t="s">
        <v>1505</v>
      </c>
      <c r="I1413" s="37"/>
      <c r="K1413" s="37"/>
      <c r="M1413" s="37"/>
      <c r="O1413" s="37"/>
      <c r="R1413" s="37"/>
      <c r="T1413" s="37"/>
      <c r="V1413" s="37"/>
      <c r="X1413" s="37">
        <v>0</v>
      </c>
      <c r="Y1413" s="12">
        <v>0</v>
      </c>
      <c r="Z1413" s="37"/>
      <c r="AB1413" s="37"/>
      <c r="AD1413" s="37"/>
      <c r="AF1413" s="37"/>
      <c r="AH1413" s="37"/>
      <c r="AN1413" s="37"/>
      <c r="AP1413" s="37"/>
      <c r="AR1413" s="37"/>
      <c r="AT1413" s="37"/>
      <c r="AV1413" s="37"/>
      <c r="AX1413" s="37"/>
      <c r="BA1413" s="12">
        <v>0</v>
      </c>
      <c r="BZ1413" s="12">
        <v>0</v>
      </c>
      <c r="CG1413" s="12" t="s">
        <v>976</v>
      </c>
      <c r="CH1413" s="12">
        <v>184.40100000000001</v>
      </c>
      <c r="CI1413" s="12" t="s">
        <v>956</v>
      </c>
      <c r="CJ1413" s="12"/>
      <c r="CK1413" s="12" t="s">
        <v>951</v>
      </c>
      <c r="CL1413" s="37">
        <v>96744180</v>
      </c>
      <c r="CN1413" s="12" t="s">
        <v>1513</v>
      </c>
      <c r="CS1413" s="12"/>
      <c r="CT1413" s="36" t="str">
        <f t="shared" si="22"/>
        <v>500mn</v>
      </c>
      <c r="CU1413" s="36" t="str">
        <f>VLOOKUP(CK1413,Mapping!B:C,2,FALSE)</f>
        <v>HK</v>
      </c>
    </row>
    <row r="1414" spans="1:99" ht="16" customHeight="1" x14ac:dyDescent="0.35">
      <c r="A1414" s="12" t="s">
        <v>2591</v>
      </c>
      <c r="B1414" s="12" t="s">
        <v>925</v>
      </c>
      <c r="E1414" s="37">
        <v>1445703</v>
      </c>
      <c r="G1414" s="37" t="s">
        <v>1505</v>
      </c>
      <c r="I1414" s="37"/>
      <c r="K1414" s="37"/>
      <c r="M1414" s="37">
        <v>1180453</v>
      </c>
      <c r="N1414" s="12">
        <v>7.0000000000000007E-2</v>
      </c>
      <c r="O1414" s="37"/>
      <c r="Q1414" s="12">
        <v>0</v>
      </c>
      <c r="R1414" s="37"/>
      <c r="T1414" s="37"/>
      <c r="V1414" s="37"/>
      <c r="X1414" s="37"/>
      <c r="Z1414" s="37"/>
      <c r="AB1414" s="37"/>
      <c r="AD1414" s="37"/>
      <c r="AF1414" s="37"/>
      <c r="AH1414" s="37">
        <v>0</v>
      </c>
      <c r="AI1414" s="12">
        <v>0</v>
      </c>
      <c r="AN1414" s="37">
        <v>265250</v>
      </c>
      <c r="AO1414" s="12">
        <v>0.02</v>
      </c>
      <c r="AP1414" s="37">
        <v>0</v>
      </c>
      <c r="AQ1414" s="12">
        <v>0</v>
      </c>
      <c r="AR1414" s="37"/>
      <c r="AT1414" s="37"/>
      <c r="AV1414" s="37"/>
      <c r="AX1414" s="37"/>
      <c r="BB1414" s="12">
        <v>9409</v>
      </c>
      <c r="BH1414" s="12">
        <v>0</v>
      </c>
      <c r="BI1414" s="12">
        <v>1575</v>
      </c>
      <c r="BQ1414" s="12">
        <v>0</v>
      </c>
      <c r="BV1414" s="12">
        <v>0</v>
      </c>
      <c r="BY1414" s="12">
        <v>0</v>
      </c>
      <c r="CC1414" s="12">
        <v>0</v>
      </c>
      <c r="CG1414" s="12" t="s">
        <v>1058</v>
      </c>
      <c r="CH1414" s="12">
        <v>62.338000000000001</v>
      </c>
      <c r="CI1414" s="12" t="s">
        <v>1261</v>
      </c>
      <c r="CJ1414" s="12" t="s">
        <v>1248</v>
      </c>
      <c r="CK1414" s="12" t="s">
        <v>932</v>
      </c>
      <c r="CL1414" s="37">
        <v>1594094948</v>
      </c>
      <c r="CN1414" s="12" t="s">
        <v>1506</v>
      </c>
      <c r="CS1414" s="12"/>
      <c r="CT1414" s="36" t="str">
        <f t="shared" si="22"/>
        <v>1bn - 50bn</v>
      </c>
      <c r="CU1414" s="36" t="str">
        <f>VLOOKUP(CK1414,Mapping!B:C,2,FALSE)</f>
        <v>US/CA</v>
      </c>
    </row>
    <row r="1415" spans="1:99" ht="16" customHeight="1" x14ac:dyDescent="0.35">
      <c r="A1415" s="12" t="s">
        <v>106</v>
      </c>
      <c r="B1415" s="12" t="s">
        <v>933</v>
      </c>
      <c r="E1415" s="37">
        <v>710872426</v>
      </c>
      <c r="F1415" s="12">
        <v>950938</v>
      </c>
      <c r="G1415" s="37" t="s">
        <v>1505</v>
      </c>
      <c r="I1415" s="37">
        <v>60414660</v>
      </c>
      <c r="J1415" s="12">
        <v>0.26</v>
      </c>
      <c r="K1415" s="37">
        <v>273312304</v>
      </c>
      <c r="L1415" s="12">
        <v>1.1599999999999999</v>
      </c>
      <c r="M1415" s="37"/>
      <c r="O1415" s="37">
        <v>197727633</v>
      </c>
      <c r="P1415" s="12">
        <v>0.84</v>
      </c>
      <c r="Q1415" s="12">
        <v>59314</v>
      </c>
      <c r="R1415" s="37">
        <v>66703462</v>
      </c>
      <c r="S1415" s="12">
        <v>0.28000000000000003</v>
      </c>
      <c r="T1415" s="37"/>
      <c r="V1415" s="37">
        <v>15435569</v>
      </c>
      <c r="W1415" s="12">
        <v>7.0000000000000007E-2</v>
      </c>
      <c r="X1415" s="37">
        <v>27997320</v>
      </c>
      <c r="Y1415" s="12">
        <v>0.12</v>
      </c>
      <c r="Z1415" s="37"/>
      <c r="AB1415" s="37">
        <v>28998470</v>
      </c>
      <c r="AC1415" s="12">
        <v>0.12</v>
      </c>
      <c r="AD1415" s="37"/>
      <c r="AF1415" s="37">
        <v>10362590</v>
      </c>
      <c r="AG1415" s="12">
        <v>0.04</v>
      </c>
      <c r="AH1415" s="37">
        <v>7490172</v>
      </c>
      <c r="AI1415" s="12">
        <v>0.03</v>
      </c>
      <c r="AJ1415" s="12">
        <v>1402819</v>
      </c>
      <c r="AK1415" s="12">
        <v>759938</v>
      </c>
      <c r="AL1415" s="12">
        <v>12016279</v>
      </c>
      <c r="AN1415" s="37">
        <v>18706452</v>
      </c>
      <c r="AO1415" s="12">
        <v>0.08</v>
      </c>
      <c r="AP1415" s="37">
        <v>3723794</v>
      </c>
      <c r="AQ1415" s="12">
        <v>0.02</v>
      </c>
      <c r="AR1415" s="37">
        <v>0</v>
      </c>
      <c r="AS1415" s="12">
        <v>0</v>
      </c>
      <c r="AT1415" s="37"/>
      <c r="AV1415" s="37"/>
      <c r="AX1415" s="37"/>
      <c r="AZ1415" s="12">
        <v>3330378</v>
      </c>
      <c r="BA1415" s="12">
        <v>274000</v>
      </c>
      <c r="BE1415" s="12">
        <v>0</v>
      </c>
      <c r="BF1415" s="12">
        <v>896148</v>
      </c>
      <c r="BG1415" s="12">
        <v>4277750</v>
      </c>
      <c r="BH1415" s="12">
        <v>16128</v>
      </c>
      <c r="BI1415" s="12">
        <v>111075</v>
      </c>
      <c r="BM1415" s="12">
        <v>0</v>
      </c>
      <c r="BO1415" s="12">
        <v>0.14000000000000001</v>
      </c>
      <c r="BP1415" s="12">
        <v>0.04</v>
      </c>
      <c r="BQ1415" s="12">
        <v>0.01</v>
      </c>
      <c r="BR1415" s="12">
        <v>0.06</v>
      </c>
      <c r="BS1415" s="12">
        <v>0.05</v>
      </c>
      <c r="BT1415" s="12">
        <v>0.02</v>
      </c>
      <c r="BU1415" s="12">
        <v>0.06</v>
      </c>
      <c r="BV1415" s="12">
        <v>0.01</v>
      </c>
      <c r="BX1415" s="12">
        <v>0.06</v>
      </c>
      <c r="BY1415" s="12">
        <v>0.01</v>
      </c>
      <c r="BZ1415" s="12">
        <v>0</v>
      </c>
      <c r="CG1415" s="12" t="s">
        <v>940</v>
      </c>
      <c r="CH1415" s="12">
        <v>33.055999999999997</v>
      </c>
      <c r="CI1415" s="12" t="s">
        <v>1006</v>
      </c>
      <c r="CJ1415" s="12" t="s">
        <v>1007</v>
      </c>
      <c r="CK1415" s="12" t="s">
        <v>985</v>
      </c>
      <c r="CL1415" s="37">
        <v>25098830831</v>
      </c>
      <c r="CN1415" s="12" t="s">
        <v>1525</v>
      </c>
      <c r="CR1415" s="12">
        <v>46038.041666666664</v>
      </c>
      <c r="CS1415" s="12"/>
      <c r="CT1415" s="36" t="str">
        <f t="shared" si="22"/>
        <v>1bn - 50bn</v>
      </c>
      <c r="CU1415" s="36" t="str">
        <f>VLOOKUP(CK1415,Mapping!B:C,2,FALSE)</f>
        <v>US/CA</v>
      </c>
    </row>
    <row r="1416" spans="1:99" ht="16" customHeight="1" x14ac:dyDescent="0.35">
      <c r="A1416" s="12" t="s">
        <v>2592</v>
      </c>
      <c r="B1416" s="12" t="s">
        <v>925</v>
      </c>
      <c r="E1416" s="37">
        <v>85116567</v>
      </c>
      <c r="G1416" s="37" t="s">
        <v>1505</v>
      </c>
      <c r="I1416" s="37"/>
      <c r="K1416" s="37">
        <v>59665602</v>
      </c>
      <c r="L1416" s="12">
        <v>1.24</v>
      </c>
      <c r="M1416" s="37"/>
      <c r="O1416" s="37">
        <v>15090303</v>
      </c>
      <c r="P1416" s="12">
        <v>0.31</v>
      </c>
      <c r="R1416" s="37">
        <v>10217626</v>
      </c>
      <c r="S1416" s="12">
        <v>0.21</v>
      </c>
      <c r="T1416" s="37"/>
      <c r="V1416" s="37"/>
      <c r="X1416" s="37"/>
      <c r="Z1416" s="37"/>
      <c r="AB1416" s="37"/>
      <c r="AD1416" s="37"/>
      <c r="AF1416" s="37"/>
      <c r="AH1416" s="37"/>
      <c r="AL1416" s="12">
        <v>822300</v>
      </c>
      <c r="AM1416" s="12">
        <v>49600</v>
      </c>
      <c r="AN1416" s="37"/>
      <c r="AP1416" s="37"/>
      <c r="AR1416" s="37"/>
      <c r="AT1416" s="37"/>
      <c r="AV1416" s="37"/>
      <c r="AX1416" s="37">
        <v>143036</v>
      </c>
      <c r="AY1416" s="12">
        <v>0</v>
      </c>
      <c r="AZ1416" s="12">
        <v>769680</v>
      </c>
      <c r="BG1416" s="12">
        <v>775100</v>
      </c>
      <c r="BS1416" s="12">
        <v>0.01</v>
      </c>
      <c r="BU1416" s="12">
        <v>0</v>
      </c>
      <c r="BW1416" s="12">
        <v>0</v>
      </c>
      <c r="BX1416" s="12">
        <v>0.01</v>
      </c>
      <c r="CG1416" s="12" t="s">
        <v>976</v>
      </c>
      <c r="CH1416" s="12">
        <v>122.074</v>
      </c>
      <c r="CI1416" s="12" t="s">
        <v>977</v>
      </c>
      <c r="CJ1416" s="12"/>
      <c r="CK1416" s="12" t="s">
        <v>927</v>
      </c>
      <c r="CL1416" s="37">
        <v>4821144969</v>
      </c>
      <c r="CN1416" s="12" t="s">
        <v>1506</v>
      </c>
      <c r="CS1416" s="12"/>
      <c r="CT1416" s="36" t="str">
        <f t="shared" si="22"/>
        <v>1bn - 50bn</v>
      </c>
      <c r="CU1416" s="36" t="str">
        <f>VLOOKUP(CK1416,Mapping!B:C,2,FALSE)</f>
        <v>CN</v>
      </c>
    </row>
    <row r="1417" spans="1:99" ht="16" customHeight="1" x14ac:dyDescent="0.35">
      <c r="A1417" s="12" t="s">
        <v>2593</v>
      </c>
      <c r="B1417" s="12" t="s">
        <v>925</v>
      </c>
      <c r="E1417" s="37">
        <v>5086067</v>
      </c>
      <c r="G1417" s="37" t="s">
        <v>1505</v>
      </c>
      <c r="I1417" s="37"/>
      <c r="K1417" s="37"/>
      <c r="M1417" s="37"/>
      <c r="O1417" s="37"/>
      <c r="R1417" s="37"/>
      <c r="T1417" s="37"/>
      <c r="V1417" s="37"/>
      <c r="X1417" s="37"/>
      <c r="Z1417" s="37"/>
      <c r="AB1417" s="37"/>
      <c r="AD1417" s="37"/>
      <c r="AF1417" s="37"/>
      <c r="AH1417" s="37"/>
      <c r="AN1417" s="37">
        <v>5086067</v>
      </c>
      <c r="AO1417" s="12">
        <v>1.18</v>
      </c>
      <c r="AP1417" s="37"/>
      <c r="AR1417" s="37"/>
      <c r="AT1417" s="37"/>
      <c r="AV1417" s="37"/>
      <c r="AX1417" s="37"/>
      <c r="BI1417" s="12">
        <v>30200</v>
      </c>
      <c r="BY1417" s="12">
        <v>0</v>
      </c>
      <c r="CG1417" s="12" t="s">
        <v>940</v>
      </c>
      <c r="CH1417" s="12">
        <v>17.356999999999999</v>
      </c>
      <c r="CI1417" s="12" t="s">
        <v>2594</v>
      </c>
      <c r="CJ1417" s="12" t="s">
        <v>1114</v>
      </c>
      <c r="CK1417" s="12" t="s">
        <v>932</v>
      </c>
      <c r="CL1417" s="37">
        <v>428889122</v>
      </c>
      <c r="CN1417" s="12" t="s">
        <v>1509</v>
      </c>
      <c r="CS1417" s="12"/>
      <c r="CT1417" s="36" t="str">
        <f t="shared" si="22"/>
        <v>500mn</v>
      </c>
      <c r="CU1417" s="36" t="str">
        <f>VLOOKUP(CK1417,Mapping!B:C,2,FALSE)</f>
        <v>US/CA</v>
      </c>
    </row>
    <row r="1418" spans="1:99" ht="16" customHeight="1" x14ac:dyDescent="0.35">
      <c r="A1418" s="12" t="s">
        <v>2595</v>
      </c>
      <c r="B1418" s="12" t="s">
        <v>925</v>
      </c>
      <c r="E1418" s="37">
        <v>9982669</v>
      </c>
      <c r="G1418" s="37" t="s">
        <v>1505</v>
      </c>
      <c r="I1418" s="37"/>
      <c r="K1418" s="37"/>
      <c r="M1418" s="37">
        <v>0</v>
      </c>
      <c r="N1418" s="12">
        <v>0</v>
      </c>
      <c r="O1418" s="37"/>
      <c r="Q1418" s="12">
        <v>0</v>
      </c>
      <c r="R1418" s="37"/>
      <c r="T1418" s="37"/>
      <c r="V1418" s="37"/>
      <c r="X1418" s="37"/>
      <c r="Z1418" s="37"/>
      <c r="AB1418" s="37"/>
      <c r="AD1418" s="37"/>
      <c r="AF1418" s="37"/>
      <c r="AH1418" s="37">
        <v>0</v>
      </c>
      <c r="AI1418" s="12">
        <v>0</v>
      </c>
      <c r="AN1418" s="37">
        <v>9982669</v>
      </c>
      <c r="AO1418" s="12">
        <v>0.92</v>
      </c>
      <c r="AP1418" s="37"/>
      <c r="AR1418" s="37"/>
      <c r="AT1418" s="37"/>
      <c r="AV1418" s="37"/>
      <c r="AX1418" s="37"/>
      <c r="BB1418" s="12">
        <v>0</v>
      </c>
      <c r="BI1418" s="12">
        <v>59275</v>
      </c>
      <c r="BQ1418" s="12">
        <v>0</v>
      </c>
      <c r="BY1418" s="12">
        <v>0.01</v>
      </c>
      <c r="CC1418" s="12">
        <v>0</v>
      </c>
      <c r="CG1418" s="12" t="s">
        <v>940</v>
      </c>
      <c r="CH1418" s="12">
        <v>17.128</v>
      </c>
      <c r="CI1418" s="12" t="s">
        <v>1085</v>
      </c>
      <c r="CJ1418" s="12" t="s">
        <v>966</v>
      </c>
      <c r="CK1418" s="12" t="s">
        <v>932</v>
      </c>
      <c r="CL1418" s="37">
        <v>1080947486</v>
      </c>
      <c r="CN1418" s="12" t="s">
        <v>1509</v>
      </c>
      <c r="CS1418" s="12"/>
      <c r="CT1418" s="36" t="str">
        <f t="shared" si="22"/>
        <v>1bn - 50bn</v>
      </c>
      <c r="CU1418" s="36" t="str">
        <f>VLOOKUP(CK1418,Mapping!B:C,2,FALSE)</f>
        <v>US/CA</v>
      </c>
    </row>
    <row r="1419" spans="1:99" ht="16" customHeight="1" x14ac:dyDescent="0.35">
      <c r="A1419" s="12" t="s">
        <v>2596</v>
      </c>
      <c r="B1419" s="12" t="s">
        <v>925</v>
      </c>
      <c r="E1419" s="37">
        <v>345246</v>
      </c>
      <c r="G1419" s="37" t="s">
        <v>1505</v>
      </c>
      <c r="I1419" s="37"/>
      <c r="K1419" s="37"/>
      <c r="M1419" s="37"/>
      <c r="O1419" s="37"/>
      <c r="R1419" s="37"/>
      <c r="T1419" s="37"/>
      <c r="V1419" s="37"/>
      <c r="X1419" s="37"/>
      <c r="Z1419" s="37"/>
      <c r="AB1419" s="37"/>
      <c r="AD1419" s="37"/>
      <c r="AF1419" s="37"/>
      <c r="AH1419" s="37"/>
      <c r="AN1419" s="37">
        <v>345246</v>
      </c>
      <c r="AO1419" s="12">
        <v>0.18</v>
      </c>
      <c r="AP1419" s="37"/>
      <c r="AR1419" s="37"/>
      <c r="AT1419" s="37"/>
      <c r="AV1419" s="37"/>
      <c r="AX1419" s="37"/>
      <c r="BI1419" s="12">
        <v>2050</v>
      </c>
      <c r="BY1419" s="12">
        <v>0</v>
      </c>
      <c r="CG1419" s="12" t="s">
        <v>934</v>
      </c>
      <c r="CH1419" s="12">
        <v>22.614999999999998</v>
      </c>
      <c r="CI1419" s="12" t="s">
        <v>1085</v>
      </c>
      <c r="CJ1419" s="12" t="s">
        <v>966</v>
      </c>
      <c r="CK1419" s="12" t="s">
        <v>932</v>
      </c>
      <c r="CL1419" s="37">
        <v>193390714</v>
      </c>
      <c r="CN1419" s="12" t="s">
        <v>1509</v>
      </c>
      <c r="CS1419" s="12"/>
      <c r="CT1419" s="36" t="str">
        <f t="shared" si="22"/>
        <v>500mn</v>
      </c>
      <c r="CU1419" s="36" t="str">
        <f>VLOOKUP(CK1419,Mapping!B:C,2,FALSE)</f>
        <v>US/CA</v>
      </c>
    </row>
    <row r="1420" spans="1:99" ht="16" customHeight="1" x14ac:dyDescent="0.35">
      <c r="A1420" s="12" t="s">
        <v>2597</v>
      </c>
      <c r="B1420" s="12" t="s">
        <v>925</v>
      </c>
      <c r="E1420" s="37">
        <v>42984</v>
      </c>
      <c r="G1420" s="37" t="s">
        <v>1505</v>
      </c>
      <c r="I1420" s="37"/>
      <c r="K1420" s="37"/>
      <c r="M1420" s="37">
        <v>42984</v>
      </c>
      <c r="N1420" s="12">
        <v>1.71</v>
      </c>
      <c r="O1420" s="37"/>
      <c r="R1420" s="37"/>
      <c r="T1420" s="37"/>
      <c r="V1420" s="37"/>
      <c r="X1420" s="37"/>
      <c r="Z1420" s="37"/>
      <c r="AB1420" s="37"/>
      <c r="AD1420" s="37"/>
      <c r="AF1420" s="37"/>
      <c r="AH1420" s="37"/>
      <c r="AN1420" s="37"/>
      <c r="AP1420" s="37"/>
      <c r="AR1420" s="37"/>
      <c r="AT1420" s="37"/>
      <c r="AV1420" s="37"/>
      <c r="AX1420" s="37"/>
      <c r="BB1420" s="12">
        <v>597</v>
      </c>
      <c r="CC1420" s="12">
        <v>0</v>
      </c>
      <c r="CG1420" s="12" t="s">
        <v>940</v>
      </c>
      <c r="CH1420" s="12">
        <v>128.52099999999999</v>
      </c>
      <c r="CI1420" s="12" t="s">
        <v>2598</v>
      </c>
      <c r="CJ1420" s="12"/>
      <c r="CK1420" s="12" t="s">
        <v>1887</v>
      </c>
      <c r="CL1420" s="37">
        <v>2510979</v>
      </c>
      <c r="CN1420" s="12" t="s">
        <v>1506</v>
      </c>
      <c r="CS1420" s="12"/>
      <c r="CT1420" s="36" t="str">
        <f t="shared" si="22"/>
        <v>500mn</v>
      </c>
      <c r="CU1420" s="36" t="str">
        <f>VLOOKUP(CK1420,Mapping!B:C,2,FALSE)</f>
        <v>EU</v>
      </c>
    </row>
    <row r="1421" spans="1:99" ht="16" customHeight="1" x14ac:dyDescent="0.35">
      <c r="A1421" s="12" t="s">
        <v>2599</v>
      </c>
      <c r="B1421" s="12" t="s">
        <v>925</v>
      </c>
      <c r="E1421" s="37">
        <v>3388198</v>
      </c>
      <c r="G1421" s="37" t="s">
        <v>1505</v>
      </c>
      <c r="I1421" s="37"/>
      <c r="K1421" s="37"/>
      <c r="M1421" s="37">
        <v>1841627</v>
      </c>
      <c r="N1421" s="12">
        <v>7.0000000000000007E-2</v>
      </c>
      <c r="O1421" s="37"/>
      <c r="R1421" s="37"/>
      <c r="T1421" s="37"/>
      <c r="V1421" s="37"/>
      <c r="X1421" s="37"/>
      <c r="Z1421" s="37">
        <v>505824</v>
      </c>
      <c r="AA1421" s="12">
        <v>0.02</v>
      </c>
      <c r="AB1421" s="37"/>
      <c r="AD1421" s="37">
        <v>678659</v>
      </c>
      <c r="AE1421" s="12">
        <v>0.03</v>
      </c>
      <c r="AF1421" s="37"/>
      <c r="AH1421" s="37"/>
      <c r="AN1421" s="37">
        <v>362088</v>
      </c>
      <c r="AO1421" s="12">
        <v>0.01</v>
      </c>
      <c r="AP1421" s="37"/>
      <c r="AR1421" s="37"/>
      <c r="AT1421" s="37"/>
      <c r="AV1421" s="37"/>
      <c r="AX1421" s="37"/>
      <c r="BB1421" s="12">
        <v>14679</v>
      </c>
      <c r="BC1421" s="12">
        <v>17106</v>
      </c>
      <c r="BI1421" s="12">
        <v>2150</v>
      </c>
      <c r="BJ1421" s="12">
        <v>6091</v>
      </c>
      <c r="BY1421" s="12">
        <v>0</v>
      </c>
      <c r="CB1421" s="12">
        <v>0</v>
      </c>
      <c r="CC1421" s="12">
        <v>0</v>
      </c>
      <c r="CD1421" s="12">
        <v>0</v>
      </c>
      <c r="CG1421" s="12" t="s">
        <v>998</v>
      </c>
      <c r="CH1421" s="12">
        <v>60.622</v>
      </c>
      <c r="CI1421" s="12" t="s">
        <v>1275</v>
      </c>
      <c r="CJ1421" s="12" t="s">
        <v>975</v>
      </c>
      <c r="CK1421" s="12" t="s">
        <v>932</v>
      </c>
      <c r="CL1421" s="37">
        <v>2627006543</v>
      </c>
      <c r="CN1421" s="12" t="s">
        <v>998</v>
      </c>
      <c r="CS1421" s="12"/>
      <c r="CT1421" s="36" t="str">
        <f t="shared" si="22"/>
        <v>1bn - 50bn</v>
      </c>
      <c r="CU1421" s="36" t="str">
        <f>VLOOKUP(CK1421,Mapping!B:C,2,FALSE)</f>
        <v>US/CA</v>
      </c>
    </row>
    <row r="1422" spans="1:99" ht="16" customHeight="1" x14ac:dyDescent="0.35">
      <c r="A1422" s="12" t="s">
        <v>2600</v>
      </c>
      <c r="B1422" s="12" t="s">
        <v>925</v>
      </c>
      <c r="E1422" s="37">
        <v>6406180</v>
      </c>
      <c r="G1422" s="37" t="s">
        <v>1505</v>
      </c>
      <c r="I1422" s="37"/>
      <c r="K1422" s="37"/>
      <c r="M1422" s="37"/>
      <c r="O1422" s="37"/>
      <c r="Q1422" s="12">
        <v>3517</v>
      </c>
      <c r="R1422" s="37"/>
      <c r="T1422" s="37"/>
      <c r="V1422" s="37"/>
      <c r="X1422" s="37"/>
      <c r="Z1422" s="37"/>
      <c r="AB1422" s="37"/>
      <c r="AD1422" s="37"/>
      <c r="AF1422" s="37"/>
      <c r="AH1422" s="37">
        <v>493646</v>
      </c>
      <c r="AI1422" s="12">
        <v>0.01</v>
      </c>
      <c r="AN1422" s="37">
        <v>5473416</v>
      </c>
      <c r="AO1422" s="12">
        <v>0.15</v>
      </c>
      <c r="AP1422" s="37">
        <v>439118</v>
      </c>
      <c r="AQ1422" s="12">
        <v>0.01</v>
      </c>
      <c r="AR1422" s="37"/>
      <c r="AT1422" s="37"/>
      <c r="AV1422" s="37"/>
      <c r="AX1422" s="37"/>
      <c r="BH1422" s="12">
        <v>1768</v>
      </c>
      <c r="BI1422" s="12">
        <v>32500</v>
      </c>
      <c r="BQ1422" s="12">
        <v>0</v>
      </c>
      <c r="BV1422" s="12">
        <v>0</v>
      </c>
      <c r="BY1422" s="12">
        <v>0</v>
      </c>
      <c r="CG1422" s="12" t="s">
        <v>934</v>
      </c>
      <c r="CH1422" s="12">
        <v>19.948</v>
      </c>
      <c r="CI1422" s="12" t="s">
        <v>983</v>
      </c>
      <c r="CJ1422" s="12" t="s">
        <v>984</v>
      </c>
      <c r="CK1422" s="12" t="s">
        <v>985</v>
      </c>
      <c r="CL1422" s="37">
        <v>3641106393</v>
      </c>
      <c r="CN1422" s="12" t="s">
        <v>1506</v>
      </c>
      <c r="CS1422" s="12"/>
      <c r="CT1422" s="36" t="str">
        <f t="shared" si="22"/>
        <v>1bn - 50bn</v>
      </c>
      <c r="CU1422" s="36" t="str">
        <f>VLOOKUP(CK1422,Mapping!B:C,2,FALSE)</f>
        <v>US/CA</v>
      </c>
    </row>
    <row r="1423" spans="1:99" ht="16" customHeight="1" x14ac:dyDescent="0.35">
      <c r="A1423" s="12" t="s">
        <v>2601</v>
      </c>
      <c r="B1423" s="12" t="s">
        <v>925</v>
      </c>
      <c r="E1423" s="37">
        <v>1204474</v>
      </c>
      <c r="G1423" s="37" t="s">
        <v>1505</v>
      </c>
      <c r="I1423" s="37"/>
      <c r="K1423" s="37"/>
      <c r="M1423" s="37"/>
      <c r="O1423" s="37"/>
      <c r="R1423" s="37"/>
      <c r="T1423" s="37">
        <v>1204474</v>
      </c>
      <c r="U1423" s="12">
        <v>0.66</v>
      </c>
      <c r="V1423" s="37"/>
      <c r="X1423" s="37"/>
      <c r="Z1423" s="37"/>
      <c r="AB1423" s="37"/>
      <c r="AD1423" s="37"/>
      <c r="AF1423" s="37"/>
      <c r="AH1423" s="37"/>
      <c r="AN1423" s="37"/>
      <c r="AP1423" s="37"/>
      <c r="AR1423" s="37"/>
      <c r="AT1423" s="37"/>
      <c r="AV1423" s="37"/>
      <c r="AX1423" s="37"/>
      <c r="BK1423" s="12">
        <v>10760</v>
      </c>
      <c r="CE1423" s="12">
        <v>0</v>
      </c>
      <c r="CG1423" s="12" t="s">
        <v>929</v>
      </c>
      <c r="CH1423" s="12">
        <v>12.148</v>
      </c>
      <c r="CI1423" s="12" t="s">
        <v>1549</v>
      </c>
      <c r="CJ1423" s="12" t="s">
        <v>966</v>
      </c>
      <c r="CK1423" s="12" t="s">
        <v>932</v>
      </c>
      <c r="CL1423" s="37">
        <v>178481744</v>
      </c>
      <c r="CN1423" s="12" t="s">
        <v>1506</v>
      </c>
      <c r="CS1423" s="12"/>
      <c r="CT1423" s="36" t="str">
        <f t="shared" si="22"/>
        <v>500mn</v>
      </c>
      <c r="CU1423" s="36" t="str">
        <f>VLOOKUP(CK1423,Mapping!B:C,2,FALSE)</f>
        <v>US/CA</v>
      </c>
    </row>
    <row r="1424" spans="1:99" ht="16" customHeight="1" x14ac:dyDescent="0.35">
      <c r="A1424" s="12" t="s">
        <v>2602</v>
      </c>
      <c r="B1424" s="12" t="s">
        <v>925</v>
      </c>
      <c r="E1424" s="37">
        <v>2119375</v>
      </c>
      <c r="G1424" s="37" t="s">
        <v>1505</v>
      </c>
      <c r="I1424" s="37"/>
      <c r="K1424" s="37"/>
      <c r="M1424" s="37">
        <v>425184</v>
      </c>
      <c r="N1424" s="12">
        <v>0</v>
      </c>
      <c r="O1424" s="37"/>
      <c r="Q1424" s="12">
        <v>2041</v>
      </c>
      <c r="R1424" s="37"/>
      <c r="T1424" s="37"/>
      <c r="V1424" s="37"/>
      <c r="X1424" s="37"/>
      <c r="Z1424" s="37"/>
      <c r="AB1424" s="37"/>
      <c r="AD1424" s="37"/>
      <c r="AF1424" s="37"/>
      <c r="AH1424" s="37">
        <v>257737</v>
      </c>
      <c r="AI1424" s="12">
        <v>0</v>
      </c>
      <c r="AN1424" s="37">
        <v>1170469</v>
      </c>
      <c r="AO1424" s="12">
        <v>0.01</v>
      </c>
      <c r="AP1424" s="37">
        <v>265985</v>
      </c>
      <c r="AQ1424" s="12">
        <v>0</v>
      </c>
      <c r="AR1424" s="37"/>
      <c r="AT1424" s="37"/>
      <c r="AV1424" s="37"/>
      <c r="AX1424" s="37"/>
      <c r="BB1424" s="12">
        <v>3389</v>
      </c>
      <c r="BH1424" s="12">
        <v>1152</v>
      </c>
      <c r="BI1424" s="12">
        <v>6950</v>
      </c>
      <c r="BQ1424" s="12">
        <v>0</v>
      </c>
      <c r="BV1424" s="12">
        <v>0</v>
      </c>
      <c r="BY1424" s="12">
        <v>0</v>
      </c>
      <c r="CC1424" s="12">
        <v>0</v>
      </c>
      <c r="CG1424" s="12" t="s">
        <v>934</v>
      </c>
      <c r="CH1424" s="12">
        <v>43.319000000000003</v>
      </c>
      <c r="CI1424" s="12" t="s">
        <v>1075</v>
      </c>
      <c r="CJ1424" s="12" t="s">
        <v>1017</v>
      </c>
      <c r="CK1424" s="12" t="s">
        <v>932</v>
      </c>
      <c r="CL1424" s="37">
        <v>8695107495</v>
      </c>
      <c r="CN1424" s="12" t="s">
        <v>1509</v>
      </c>
      <c r="CS1424" s="12"/>
      <c r="CT1424" s="36" t="str">
        <f t="shared" si="22"/>
        <v>1bn - 50bn</v>
      </c>
      <c r="CU1424" s="36" t="str">
        <f>VLOOKUP(CK1424,Mapping!B:C,2,FALSE)</f>
        <v>US/CA</v>
      </c>
    </row>
    <row r="1425" spans="1:99" ht="16" customHeight="1" x14ac:dyDescent="0.35">
      <c r="A1425" s="12" t="s">
        <v>2603</v>
      </c>
      <c r="B1425" s="12" t="s">
        <v>925</v>
      </c>
      <c r="E1425" s="37">
        <v>0</v>
      </c>
      <c r="G1425" s="37" t="s">
        <v>1505</v>
      </c>
      <c r="I1425" s="37"/>
      <c r="K1425" s="37"/>
      <c r="M1425" s="37"/>
      <c r="O1425" s="37"/>
      <c r="R1425" s="37"/>
      <c r="T1425" s="37"/>
      <c r="V1425" s="37"/>
      <c r="X1425" s="37"/>
      <c r="Z1425" s="37"/>
      <c r="AB1425" s="37"/>
      <c r="AD1425" s="37"/>
      <c r="AF1425" s="37"/>
      <c r="AH1425" s="37"/>
      <c r="AN1425" s="37">
        <v>0</v>
      </c>
      <c r="AO1425" s="12">
        <v>0</v>
      </c>
      <c r="AP1425" s="37"/>
      <c r="AR1425" s="37"/>
      <c r="AT1425" s="37"/>
      <c r="AV1425" s="37"/>
      <c r="AX1425" s="37"/>
      <c r="BI1425" s="12">
        <v>0</v>
      </c>
      <c r="BY1425" s="12">
        <v>0</v>
      </c>
      <c r="CG1425" s="12" t="s">
        <v>940</v>
      </c>
      <c r="CH1425" s="12">
        <v>86.138000000000005</v>
      </c>
      <c r="CI1425" s="12" t="s">
        <v>1287</v>
      </c>
      <c r="CJ1425" s="12" t="s">
        <v>1246</v>
      </c>
      <c r="CK1425" s="12" t="s">
        <v>932</v>
      </c>
      <c r="CL1425" s="37">
        <v>783310590</v>
      </c>
      <c r="CN1425" s="12" t="s">
        <v>1509</v>
      </c>
      <c r="CS1425" s="12"/>
      <c r="CT1425" s="36" t="str">
        <f t="shared" si="22"/>
        <v>500mn - 1bn</v>
      </c>
      <c r="CU1425" s="36" t="str">
        <f>VLOOKUP(CK1425,Mapping!B:C,2,FALSE)</f>
        <v>US/CA</v>
      </c>
    </row>
    <row r="1426" spans="1:99" ht="16" customHeight="1" x14ac:dyDescent="0.35">
      <c r="A1426" s="12" t="s">
        <v>1381</v>
      </c>
      <c r="B1426" s="12" t="s">
        <v>925</v>
      </c>
      <c r="C1426" s="12">
        <v>547</v>
      </c>
      <c r="D1426" s="12">
        <v>0</v>
      </c>
      <c r="E1426" s="37">
        <v>44753580</v>
      </c>
      <c r="G1426" s="37">
        <v>0</v>
      </c>
      <c r="H1426" s="12">
        <v>0</v>
      </c>
      <c r="I1426" s="37"/>
      <c r="K1426" s="37"/>
      <c r="M1426" s="37">
        <v>8364920</v>
      </c>
      <c r="N1426" s="12">
        <v>0.01</v>
      </c>
      <c r="O1426" s="37"/>
      <c r="Q1426" s="12">
        <v>45403</v>
      </c>
      <c r="R1426" s="37"/>
      <c r="T1426" s="37">
        <v>311753</v>
      </c>
      <c r="U1426" s="12">
        <v>0</v>
      </c>
      <c r="V1426" s="37"/>
      <c r="X1426" s="37">
        <v>427317</v>
      </c>
      <c r="Y1426" s="12">
        <v>0</v>
      </c>
      <c r="Z1426" s="37">
        <v>1257937</v>
      </c>
      <c r="AA1426" s="12">
        <v>0</v>
      </c>
      <c r="AB1426" s="37"/>
      <c r="AD1426" s="37">
        <v>2095142</v>
      </c>
      <c r="AE1426" s="12">
        <v>0</v>
      </c>
      <c r="AF1426" s="37"/>
      <c r="AH1426" s="37">
        <v>5733491</v>
      </c>
      <c r="AI1426" s="12">
        <v>0.01</v>
      </c>
      <c r="AN1426" s="37">
        <v>19893762</v>
      </c>
      <c r="AO1426" s="12">
        <v>0.03</v>
      </c>
      <c r="AP1426" s="37">
        <v>6669258</v>
      </c>
      <c r="AQ1426" s="12">
        <v>0.01</v>
      </c>
      <c r="AR1426" s="37"/>
      <c r="AT1426" s="37"/>
      <c r="AV1426" s="37"/>
      <c r="AX1426" s="37"/>
      <c r="BA1426" s="12">
        <v>4182</v>
      </c>
      <c r="BB1426" s="12">
        <v>66674</v>
      </c>
      <c r="BC1426" s="12">
        <v>42541</v>
      </c>
      <c r="BH1426" s="12">
        <v>28885</v>
      </c>
      <c r="BI1426" s="12">
        <v>118125</v>
      </c>
      <c r="BJ1426" s="12">
        <v>18804</v>
      </c>
      <c r="BK1426" s="12">
        <v>2785</v>
      </c>
      <c r="BN1426" s="12">
        <v>0</v>
      </c>
      <c r="BQ1426" s="12">
        <v>0.01</v>
      </c>
      <c r="BV1426" s="12">
        <v>0.02</v>
      </c>
      <c r="BY1426" s="12">
        <v>0.02</v>
      </c>
      <c r="BZ1426" s="12">
        <v>0</v>
      </c>
      <c r="CB1426" s="12">
        <v>0.01</v>
      </c>
      <c r="CC1426" s="12">
        <v>0</v>
      </c>
      <c r="CD1426" s="12">
        <v>0</v>
      </c>
      <c r="CE1426" s="12">
        <v>0</v>
      </c>
      <c r="CG1426" s="12" t="s">
        <v>998</v>
      </c>
      <c r="CH1426" s="12">
        <v>20.149000000000001</v>
      </c>
      <c r="CI1426" s="12" t="s">
        <v>1206</v>
      </c>
      <c r="CJ1426" s="12" t="s">
        <v>968</v>
      </c>
      <c r="CK1426" s="12" t="s">
        <v>932</v>
      </c>
      <c r="CL1426" s="37">
        <v>71585375054</v>
      </c>
      <c r="CN1426" s="12" t="s">
        <v>998</v>
      </c>
      <c r="CS1426" s="12"/>
      <c r="CT1426" s="36" t="str">
        <f t="shared" si="22"/>
        <v>50bn - 100bn</v>
      </c>
      <c r="CU1426" s="36" t="str">
        <f>VLOOKUP(CK1426,Mapping!B:C,2,FALSE)</f>
        <v>US/CA</v>
      </c>
    </row>
    <row r="1427" spans="1:99" ht="16" customHeight="1" x14ac:dyDescent="0.35">
      <c r="A1427" s="12" t="s">
        <v>2604</v>
      </c>
      <c r="B1427" s="12" t="s">
        <v>933</v>
      </c>
      <c r="E1427" s="37">
        <v>235481420</v>
      </c>
      <c r="G1427" s="37" t="s">
        <v>1505</v>
      </c>
      <c r="I1427" s="37"/>
      <c r="K1427" s="37">
        <v>531203</v>
      </c>
      <c r="L1427" s="12">
        <v>0</v>
      </c>
      <c r="M1427" s="37">
        <v>0</v>
      </c>
      <c r="N1427" s="12">
        <v>0</v>
      </c>
      <c r="O1427" s="37"/>
      <c r="Q1427" s="12">
        <v>122155</v>
      </c>
      <c r="R1427" s="37"/>
      <c r="T1427" s="37"/>
      <c r="V1427" s="37"/>
      <c r="X1427" s="37"/>
      <c r="Z1427" s="37"/>
      <c r="AB1427" s="37"/>
      <c r="AD1427" s="37"/>
      <c r="AF1427" s="37"/>
      <c r="AH1427" s="37">
        <v>15425733</v>
      </c>
      <c r="AI1427" s="12">
        <v>0.13</v>
      </c>
      <c r="AN1427" s="37">
        <v>219222942</v>
      </c>
      <c r="AO1427" s="12">
        <v>1.84</v>
      </c>
      <c r="AP1427" s="37">
        <v>301542</v>
      </c>
      <c r="AQ1427" s="12">
        <v>0</v>
      </c>
      <c r="AR1427" s="37"/>
      <c r="AT1427" s="37"/>
      <c r="AV1427" s="37"/>
      <c r="AX1427" s="37"/>
      <c r="BB1427" s="12">
        <v>0</v>
      </c>
      <c r="BG1427" s="12">
        <v>8600</v>
      </c>
      <c r="BH1427" s="12">
        <v>1306</v>
      </c>
      <c r="BI1427" s="12">
        <v>1301700</v>
      </c>
      <c r="BQ1427" s="12">
        <v>0.03</v>
      </c>
      <c r="BS1427" s="12">
        <v>0</v>
      </c>
      <c r="BV1427" s="12">
        <v>0</v>
      </c>
      <c r="BY1427" s="12">
        <v>0.17</v>
      </c>
      <c r="CC1427" s="12">
        <v>0</v>
      </c>
      <c r="CG1427" s="12" t="s">
        <v>940</v>
      </c>
      <c r="CH1427" s="12">
        <v>40.197000000000003</v>
      </c>
      <c r="CI1427" s="12" t="s">
        <v>953</v>
      </c>
      <c r="CJ1427" s="12"/>
      <c r="CK1427" s="12" t="s">
        <v>954</v>
      </c>
      <c r="CL1427" s="37">
        <v>11941219367</v>
      </c>
      <c r="CN1427" s="12" t="s">
        <v>1506</v>
      </c>
      <c r="CS1427" s="12"/>
      <c r="CT1427" s="36" t="str">
        <f t="shared" si="22"/>
        <v>1bn - 50bn</v>
      </c>
      <c r="CU1427" s="36" t="str">
        <f>VLOOKUP(CK1427,Mapping!B:C,2,FALSE)</f>
        <v>EU</v>
      </c>
    </row>
    <row r="1428" spans="1:99" ht="16" customHeight="1" x14ac:dyDescent="0.35">
      <c r="A1428" s="12" t="s">
        <v>2605</v>
      </c>
      <c r="B1428" s="12" t="s">
        <v>925</v>
      </c>
      <c r="E1428" s="37">
        <v>538069</v>
      </c>
      <c r="G1428" s="37" t="s">
        <v>1505</v>
      </c>
      <c r="I1428" s="37"/>
      <c r="K1428" s="37"/>
      <c r="M1428" s="37">
        <v>227584</v>
      </c>
      <c r="N1428" s="12">
        <v>0.09</v>
      </c>
      <c r="O1428" s="37"/>
      <c r="R1428" s="37"/>
      <c r="T1428" s="37"/>
      <c r="V1428" s="37"/>
      <c r="X1428" s="37"/>
      <c r="Z1428" s="37">
        <v>310485</v>
      </c>
      <c r="AA1428" s="12">
        <v>0.12</v>
      </c>
      <c r="AB1428" s="37"/>
      <c r="AD1428" s="37"/>
      <c r="AF1428" s="37"/>
      <c r="AH1428" s="37"/>
      <c r="AN1428" s="37"/>
      <c r="AP1428" s="37"/>
      <c r="AR1428" s="37"/>
      <c r="AT1428" s="37"/>
      <c r="AV1428" s="37"/>
      <c r="AX1428" s="37"/>
      <c r="BB1428" s="12">
        <v>1814</v>
      </c>
      <c r="BC1428" s="12">
        <v>10500</v>
      </c>
      <c r="CC1428" s="12">
        <v>0</v>
      </c>
      <c r="CD1428" s="12">
        <v>0</v>
      </c>
      <c r="CG1428" s="12" t="s">
        <v>959</v>
      </c>
      <c r="CH1428" s="12">
        <v>37.472000000000001</v>
      </c>
      <c r="CI1428" s="12" t="s">
        <v>2606</v>
      </c>
      <c r="CJ1428" s="12" t="s">
        <v>1114</v>
      </c>
      <c r="CK1428" s="12" t="s">
        <v>932</v>
      </c>
      <c r="CL1428" s="37">
        <v>264016322</v>
      </c>
      <c r="CN1428" s="12" t="s">
        <v>1509</v>
      </c>
      <c r="CS1428" s="12"/>
      <c r="CT1428" s="36" t="str">
        <f t="shared" si="22"/>
        <v>500mn</v>
      </c>
      <c r="CU1428" s="36" t="str">
        <f>VLOOKUP(CK1428,Mapping!B:C,2,FALSE)</f>
        <v>US/CA</v>
      </c>
    </row>
    <row r="1429" spans="1:99" ht="16" customHeight="1" x14ac:dyDescent="0.35">
      <c r="A1429" s="12" t="s">
        <v>2607</v>
      </c>
      <c r="B1429" s="12" t="s">
        <v>925</v>
      </c>
      <c r="E1429" s="37">
        <v>83689</v>
      </c>
      <c r="G1429" s="37" t="s">
        <v>1505</v>
      </c>
      <c r="I1429" s="37"/>
      <c r="K1429" s="37"/>
      <c r="M1429" s="37">
        <v>5018</v>
      </c>
      <c r="N1429" s="12">
        <v>0</v>
      </c>
      <c r="O1429" s="37"/>
      <c r="Q1429" s="12">
        <v>187</v>
      </c>
      <c r="R1429" s="37"/>
      <c r="T1429" s="37">
        <v>1007</v>
      </c>
      <c r="U1429" s="12">
        <v>0</v>
      </c>
      <c r="V1429" s="37"/>
      <c r="X1429" s="37"/>
      <c r="Z1429" s="37">
        <v>3223</v>
      </c>
      <c r="AA1429" s="12">
        <v>0</v>
      </c>
      <c r="AB1429" s="37"/>
      <c r="AD1429" s="37">
        <v>9471</v>
      </c>
      <c r="AE1429" s="12">
        <v>0</v>
      </c>
      <c r="AF1429" s="37"/>
      <c r="AH1429" s="37">
        <v>23614</v>
      </c>
      <c r="AI1429" s="12">
        <v>0.01</v>
      </c>
      <c r="AN1429" s="37">
        <v>37893</v>
      </c>
      <c r="AO1429" s="12">
        <v>0.01</v>
      </c>
      <c r="AP1429" s="37">
        <v>3463</v>
      </c>
      <c r="AQ1429" s="12">
        <v>0</v>
      </c>
      <c r="AR1429" s="37"/>
      <c r="AT1429" s="37"/>
      <c r="AV1429" s="37"/>
      <c r="AX1429" s="37"/>
      <c r="BB1429" s="12">
        <v>40</v>
      </c>
      <c r="BC1429" s="12">
        <v>109</v>
      </c>
      <c r="BH1429" s="12">
        <v>15</v>
      </c>
      <c r="BI1429" s="12">
        <v>225</v>
      </c>
      <c r="BJ1429" s="12">
        <v>85</v>
      </c>
      <c r="BK1429" s="12">
        <v>9</v>
      </c>
      <c r="BQ1429" s="12">
        <v>0</v>
      </c>
      <c r="BV1429" s="12">
        <v>0</v>
      </c>
      <c r="BY1429" s="12">
        <v>0</v>
      </c>
      <c r="CB1429" s="12">
        <v>0</v>
      </c>
      <c r="CC1429" s="12">
        <v>0</v>
      </c>
      <c r="CD1429" s="12">
        <v>0</v>
      </c>
      <c r="CE1429" s="12">
        <v>0</v>
      </c>
      <c r="CG1429" s="12" t="s">
        <v>929</v>
      </c>
      <c r="CH1429" s="12">
        <v>10.487</v>
      </c>
      <c r="CI1429" s="12" t="s">
        <v>2364</v>
      </c>
      <c r="CJ1429" s="12" t="s">
        <v>995</v>
      </c>
      <c r="CK1429" s="12" t="s">
        <v>932</v>
      </c>
      <c r="CL1429" s="37">
        <v>400393580</v>
      </c>
      <c r="CN1429" s="12" t="s">
        <v>1509</v>
      </c>
      <c r="CS1429" s="12"/>
      <c r="CT1429" s="36" t="str">
        <f t="shared" si="22"/>
        <v>500mn</v>
      </c>
      <c r="CU1429" s="36" t="str">
        <f>VLOOKUP(CK1429,Mapping!B:C,2,FALSE)</f>
        <v>US/CA</v>
      </c>
    </row>
    <row r="1430" spans="1:99" ht="16" customHeight="1" x14ac:dyDescent="0.35">
      <c r="A1430" s="12" t="s">
        <v>2608</v>
      </c>
      <c r="B1430" s="12" t="s">
        <v>925</v>
      </c>
      <c r="E1430" s="37">
        <v>104010</v>
      </c>
      <c r="G1430" s="37" t="s">
        <v>1505</v>
      </c>
      <c r="I1430" s="37"/>
      <c r="K1430" s="37"/>
      <c r="M1430" s="37">
        <v>66117</v>
      </c>
      <c r="N1430" s="12">
        <v>0</v>
      </c>
      <c r="O1430" s="37"/>
      <c r="R1430" s="37"/>
      <c r="T1430" s="37"/>
      <c r="V1430" s="37"/>
      <c r="X1430" s="37"/>
      <c r="Z1430" s="37"/>
      <c r="AB1430" s="37"/>
      <c r="AD1430" s="37"/>
      <c r="AF1430" s="37"/>
      <c r="AH1430" s="37"/>
      <c r="AN1430" s="37">
        <v>37893</v>
      </c>
      <c r="AO1430" s="12">
        <v>0</v>
      </c>
      <c r="AP1430" s="37"/>
      <c r="AR1430" s="37"/>
      <c r="AT1430" s="37"/>
      <c r="AV1430" s="37"/>
      <c r="AX1430" s="37"/>
      <c r="BB1430" s="12">
        <v>527</v>
      </c>
      <c r="BI1430" s="12">
        <v>225</v>
      </c>
      <c r="BY1430" s="12">
        <v>0</v>
      </c>
      <c r="CC1430" s="12">
        <v>0</v>
      </c>
      <c r="CG1430" s="12" t="s">
        <v>940</v>
      </c>
      <c r="CH1430" s="12">
        <v>30.256</v>
      </c>
      <c r="CI1430" s="12" t="s">
        <v>953</v>
      </c>
      <c r="CJ1430" s="12"/>
      <c r="CK1430" s="12" t="s">
        <v>954</v>
      </c>
      <c r="CL1430" s="37">
        <v>1875848970</v>
      </c>
      <c r="CN1430" s="12" t="s">
        <v>1506</v>
      </c>
      <c r="CS1430" s="12"/>
      <c r="CT1430" s="36" t="str">
        <f t="shared" si="22"/>
        <v>1bn - 50bn</v>
      </c>
      <c r="CU1430" s="36" t="str">
        <f>VLOOKUP(CK1430,Mapping!B:C,2,FALSE)</f>
        <v>EU</v>
      </c>
    </row>
    <row r="1431" spans="1:99" ht="16" customHeight="1" x14ac:dyDescent="0.35">
      <c r="A1431" s="12" t="s">
        <v>2609</v>
      </c>
      <c r="B1431" s="12" t="s">
        <v>925</v>
      </c>
      <c r="E1431" s="37">
        <v>43596</v>
      </c>
      <c r="G1431" s="37" t="s">
        <v>1505</v>
      </c>
      <c r="I1431" s="37"/>
      <c r="K1431" s="37"/>
      <c r="M1431" s="37">
        <v>34251</v>
      </c>
      <c r="N1431" s="12">
        <v>0.02</v>
      </c>
      <c r="O1431" s="37"/>
      <c r="R1431" s="37"/>
      <c r="T1431" s="37"/>
      <c r="V1431" s="37"/>
      <c r="X1431" s="37"/>
      <c r="Z1431" s="37"/>
      <c r="AB1431" s="37"/>
      <c r="AD1431" s="37"/>
      <c r="AF1431" s="37"/>
      <c r="AH1431" s="37"/>
      <c r="AN1431" s="37">
        <v>8421</v>
      </c>
      <c r="AO1431" s="12">
        <v>0.01</v>
      </c>
      <c r="AP1431" s="37">
        <v>924</v>
      </c>
      <c r="AQ1431" s="12">
        <v>0</v>
      </c>
      <c r="AR1431" s="37"/>
      <c r="AT1431" s="37"/>
      <c r="AV1431" s="37"/>
      <c r="AX1431" s="37"/>
      <c r="BB1431" s="12">
        <v>273</v>
      </c>
      <c r="BH1431" s="12">
        <v>4</v>
      </c>
      <c r="BI1431" s="12">
        <v>50</v>
      </c>
      <c r="BV1431" s="12">
        <v>0</v>
      </c>
      <c r="BY1431" s="12">
        <v>0</v>
      </c>
      <c r="CC1431" s="12">
        <v>0</v>
      </c>
      <c r="CG1431" s="12" t="s">
        <v>934</v>
      </c>
      <c r="CH1431" s="12">
        <v>11.733000000000001</v>
      </c>
      <c r="CI1431" s="12" t="s">
        <v>1096</v>
      </c>
      <c r="CJ1431" s="12" t="s">
        <v>1097</v>
      </c>
      <c r="CK1431" s="12" t="s">
        <v>932</v>
      </c>
      <c r="CL1431" s="37">
        <v>152837388</v>
      </c>
      <c r="CN1431" s="12" t="s">
        <v>1509</v>
      </c>
      <c r="CS1431" s="12"/>
      <c r="CT1431" s="36" t="str">
        <f t="shared" si="22"/>
        <v>500mn</v>
      </c>
      <c r="CU1431" s="36" t="str">
        <f>VLOOKUP(CK1431,Mapping!B:C,2,FALSE)</f>
        <v>US/CA</v>
      </c>
    </row>
    <row r="1432" spans="1:99" ht="16" customHeight="1" x14ac:dyDescent="0.35">
      <c r="A1432" s="12" t="s">
        <v>2610</v>
      </c>
      <c r="B1432" s="12" t="s">
        <v>925</v>
      </c>
      <c r="E1432" s="37">
        <v>0</v>
      </c>
      <c r="G1432" s="37" t="s">
        <v>1505</v>
      </c>
      <c r="I1432" s="37"/>
      <c r="K1432" s="37"/>
      <c r="M1432" s="37"/>
      <c r="O1432" s="37"/>
      <c r="R1432" s="37"/>
      <c r="T1432" s="37"/>
      <c r="V1432" s="37"/>
      <c r="X1432" s="37"/>
      <c r="Z1432" s="37"/>
      <c r="AB1432" s="37"/>
      <c r="AD1432" s="37"/>
      <c r="AF1432" s="37"/>
      <c r="AH1432" s="37"/>
      <c r="AN1432" s="37">
        <v>0</v>
      </c>
      <c r="AO1432" s="12">
        <v>0</v>
      </c>
      <c r="AP1432" s="37"/>
      <c r="AR1432" s="37"/>
      <c r="AT1432" s="37"/>
      <c r="AV1432" s="37"/>
      <c r="AX1432" s="37"/>
      <c r="BI1432" s="12">
        <v>0</v>
      </c>
      <c r="BY1432" s="12">
        <v>0</v>
      </c>
      <c r="CG1432" s="12" t="s">
        <v>929</v>
      </c>
      <c r="CH1432" s="12">
        <v>45.871000000000002</v>
      </c>
      <c r="CI1432" s="12" t="s">
        <v>2086</v>
      </c>
      <c r="CJ1432" s="12" t="s">
        <v>2087</v>
      </c>
      <c r="CK1432" s="12" t="s">
        <v>932</v>
      </c>
      <c r="CL1432" s="37">
        <v>196975238</v>
      </c>
      <c r="CN1432" s="12" t="s">
        <v>1509</v>
      </c>
      <c r="CS1432" s="12"/>
      <c r="CT1432" s="36" t="str">
        <f t="shared" si="22"/>
        <v>500mn</v>
      </c>
      <c r="CU1432" s="36" t="str">
        <f>VLOOKUP(CK1432,Mapping!B:C,2,FALSE)</f>
        <v>US/CA</v>
      </c>
    </row>
    <row r="1433" spans="1:99" ht="16" customHeight="1" x14ac:dyDescent="0.35">
      <c r="A1433" s="12" t="s">
        <v>2611</v>
      </c>
      <c r="B1433" s="12" t="s">
        <v>925</v>
      </c>
      <c r="E1433" s="37">
        <v>237568</v>
      </c>
      <c r="G1433" s="37" t="s">
        <v>1505</v>
      </c>
      <c r="I1433" s="37"/>
      <c r="K1433" s="37"/>
      <c r="M1433" s="37"/>
      <c r="O1433" s="37"/>
      <c r="R1433" s="37"/>
      <c r="T1433" s="37"/>
      <c r="V1433" s="37"/>
      <c r="X1433" s="37"/>
      <c r="Z1433" s="37"/>
      <c r="AB1433" s="37"/>
      <c r="AD1433" s="37"/>
      <c r="AF1433" s="37"/>
      <c r="AH1433" s="37"/>
      <c r="AN1433" s="37">
        <v>237568</v>
      </c>
      <c r="AO1433" s="12">
        <v>0.13</v>
      </c>
      <c r="AP1433" s="37"/>
      <c r="AR1433" s="37"/>
      <c r="AT1433" s="37"/>
      <c r="AV1433" s="37"/>
      <c r="AX1433" s="37"/>
      <c r="BI1433" s="12">
        <v>1100</v>
      </c>
      <c r="BY1433" s="12">
        <v>0</v>
      </c>
      <c r="CG1433" s="12" t="s">
        <v>934</v>
      </c>
      <c r="CH1433" s="12">
        <v>48.865000000000002</v>
      </c>
      <c r="CI1433" s="12" t="s">
        <v>1230</v>
      </c>
      <c r="CJ1433" s="12" t="s">
        <v>993</v>
      </c>
      <c r="CK1433" s="12" t="s">
        <v>932</v>
      </c>
      <c r="CL1433" s="37">
        <v>183350775</v>
      </c>
      <c r="CN1433" s="12" t="s">
        <v>1509</v>
      </c>
      <c r="CS1433" s="12"/>
      <c r="CT1433" s="36" t="str">
        <f t="shared" si="22"/>
        <v>500mn</v>
      </c>
      <c r="CU1433" s="36" t="str">
        <f>VLOOKUP(CK1433,Mapping!B:C,2,FALSE)</f>
        <v>US/CA</v>
      </c>
    </row>
    <row r="1434" spans="1:99" ht="16" customHeight="1" x14ac:dyDescent="0.35">
      <c r="A1434" s="12" t="s">
        <v>2612</v>
      </c>
      <c r="B1434" s="12" t="s">
        <v>933</v>
      </c>
      <c r="E1434" s="37">
        <v>4651340</v>
      </c>
      <c r="G1434" s="37" t="s">
        <v>1505</v>
      </c>
      <c r="I1434" s="37"/>
      <c r="K1434" s="37">
        <v>1154669</v>
      </c>
      <c r="L1434" s="12">
        <v>1.03</v>
      </c>
      <c r="M1434" s="37">
        <v>1026060</v>
      </c>
      <c r="N1434" s="12">
        <v>0.91</v>
      </c>
      <c r="O1434" s="37"/>
      <c r="Q1434" s="12">
        <v>3500</v>
      </c>
      <c r="R1434" s="37">
        <v>223023</v>
      </c>
      <c r="S1434" s="12">
        <v>0.2</v>
      </c>
      <c r="T1434" s="37"/>
      <c r="V1434" s="37"/>
      <c r="X1434" s="37">
        <v>453560</v>
      </c>
      <c r="Y1434" s="12">
        <v>0.4</v>
      </c>
      <c r="Z1434" s="37">
        <v>0</v>
      </c>
      <c r="AA1434" s="12">
        <v>0</v>
      </c>
      <c r="AB1434" s="37"/>
      <c r="AD1434" s="37">
        <v>1045280</v>
      </c>
      <c r="AE1434" s="12">
        <v>0.93</v>
      </c>
      <c r="AF1434" s="37"/>
      <c r="AH1434" s="37">
        <v>475020</v>
      </c>
      <c r="AI1434" s="12">
        <v>0.42</v>
      </c>
      <c r="AN1434" s="37"/>
      <c r="AP1434" s="37"/>
      <c r="AR1434" s="37"/>
      <c r="AT1434" s="37">
        <v>273728</v>
      </c>
      <c r="AU1434" s="12">
        <v>0.24</v>
      </c>
      <c r="AV1434" s="37"/>
      <c r="AX1434" s="37"/>
      <c r="AZ1434" s="12">
        <v>16800</v>
      </c>
      <c r="BA1434" s="12">
        <v>4000</v>
      </c>
      <c r="BB1434" s="12">
        <v>7000</v>
      </c>
      <c r="BC1434" s="12">
        <v>0</v>
      </c>
      <c r="BD1434" s="12">
        <v>18800</v>
      </c>
      <c r="BG1434" s="12">
        <v>15000</v>
      </c>
      <c r="BJ1434" s="12">
        <v>8000</v>
      </c>
      <c r="BQ1434" s="12">
        <v>0</v>
      </c>
      <c r="BS1434" s="12">
        <v>0</v>
      </c>
      <c r="BX1434" s="12">
        <v>0</v>
      </c>
      <c r="BZ1434" s="12">
        <v>0</v>
      </c>
      <c r="CB1434" s="12">
        <v>0</v>
      </c>
      <c r="CC1434" s="12">
        <v>0</v>
      </c>
      <c r="CD1434" s="12">
        <v>0</v>
      </c>
      <c r="CF1434" s="12">
        <v>0.02</v>
      </c>
      <c r="CG1434" s="12" t="s">
        <v>929</v>
      </c>
      <c r="CH1434" s="12">
        <v>25.832000000000001</v>
      </c>
      <c r="CI1434" s="12" t="s">
        <v>1107</v>
      </c>
      <c r="CJ1434" s="12"/>
      <c r="CK1434" s="12" t="s">
        <v>979</v>
      </c>
      <c r="CL1434" s="37">
        <v>113683088</v>
      </c>
      <c r="CN1434" s="12" t="s">
        <v>1506</v>
      </c>
      <c r="CS1434" s="12"/>
      <c r="CT1434" s="36" t="str">
        <f t="shared" si="22"/>
        <v>500mn</v>
      </c>
      <c r="CU1434" s="36" t="str">
        <f>VLOOKUP(CK1434,Mapping!B:C,2,FALSE)</f>
        <v>EU</v>
      </c>
    </row>
    <row r="1435" spans="1:99" ht="16" customHeight="1" x14ac:dyDescent="0.35">
      <c r="A1435" s="12" t="s">
        <v>2613</v>
      </c>
      <c r="B1435" s="12" t="s">
        <v>925</v>
      </c>
      <c r="E1435" s="37">
        <v>15893733</v>
      </c>
      <c r="G1435" s="37" t="s">
        <v>1505</v>
      </c>
      <c r="I1435" s="37"/>
      <c r="K1435" s="37">
        <v>7578351</v>
      </c>
      <c r="L1435" s="12">
        <v>1.1399999999999999</v>
      </c>
      <c r="M1435" s="37"/>
      <c r="O1435" s="37"/>
      <c r="R1435" s="37"/>
      <c r="T1435" s="37"/>
      <c r="V1435" s="37"/>
      <c r="X1435" s="37"/>
      <c r="Z1435" s="37"/>
      <c r="AB1435" s="37"/>
      <c r="AD1435" s="37"/>
      <c r="AF1435" s="37"/>
      <c r="AH1435" s="37"/>
      <c r="AN1435" s="37">
        <v>8315382</v>
      </c>
      <c r="AO1435" s="12">
        <v>1.25</v>
      </c>
      <c r="AP1435" s="37"/>
      <c r="AR1435" s="37"/>
      <c r="AT1435" s="37"/>
      <c r="AV1435" s="37"/>
      <c r="AX1435" s="37"/>
      <c r="BG1435" s="12">
        <v>122691</v>
      </c>
      <c r="BI1435" s="12">
        <v>49375</v>
      </c>
      <c r="BS1435" s="12">
        <v>0</v>
      </c>
      <c r="BY1435" s="12">
        <v>0.01</v>
      </c>
      <c r="CG1435" s="12" t="s">
        <v>929</v>
      </c>
      <c r="CH1435" s="12">
        <v>78.165000000000006</v>
      </c>
      <c r="CI1435" s="12" t="s">
        <v>2614</v>
      </c>
      <c r="CJ1435" s="12"/>
      <c r="CK1435" s="12" t="s">
        <v>990</v>
      </c>
      <c r="CL1435" s="37">
        <v>659716502</v>
      </c>
      <c r="CN1435" s="12" t="s">
        <v>1506</v>
      </c>
      <c r="CS1435" s="12"/>
      <c r="CT1435" s="36" t="str">
        <f t="shared" si="22"/>
        <v>500mn - 1bn</v>
      </c>
      <c r="CU1435" s="36" t="str">
        <f>VLOOKUP(CK1435,Mapping!B:C,2,FALSE)</f>
        <v>EU</v>
      </c>
    </row>
    <row r="1436" spans="1:99" ht="16" customHeight="1" x14ac:dyDescent="0.35">
      <c r="A1436" s="12" t="s">
        <v>2615</v>
      </c>
      <c r="B1436" s="12" t="s">
        <v>925</v>
      </c>
      <c r="E1436" s="37">
        <v>4742806</v>
      </c>
      <c r="G1436" s="37" t="s">
        <v>1505</v>
      </c>
      <c r="I1436" s="37"/>
      <c r="K1436" s="37"/>
      <c r="M1436" s="37">
        <v>56457</v>
      </c>
      <c r="N1436" s="12">
        <v>0</v>
      </c>
      <c r="O1436" s="37"/>
      <c r="Q1436" s="12">
        <v>11910</v>
      </c>
      <c r="R1436" s="37"/>
      <c r="T1436" s="37"/>
      <c r="V1436" s="37"/>
      <c r="X1436" s="37"/>
      <c r="Z1436" s="37"/>
      <c r="AB1436" s="37"/>
      <c r="AD1436" s="37"/>
      <c r="AF1436" s="37"/>
      <c r="AH1436" s="37">
        <v>1503995</v>
      </c>
      <c r="AI1436" s="12">
        <v>0.02</v>
      </c>
      <c r="AN1436" s="37">
        <v>2631450</v>
      </c>
      <c r="AO1436" s="12">
        <v>0.04</v>
      </c>
      <c r="AP1436" s="37">
        <v>550904</v>
      </c>
      <c r="AQ1436" s="12">
        <v>0.01</v>
      </c>
      <c r="AR1436" s="37"/>
      <c r="AT1436" s="37"/>
      <c r="AV1436" s="37"/>
      <c r="AX1436" s="37"/>
      <c r="BB1436" s="12">
        <v>450</v>
      </c>
      <c r="BH1436" s="12">
        <v>2386</v>
      </c>
      <c r="BI1436" s="12">
        <v>15625</v>
      </c>
      <c r="BQ1436" s="12">
        <v>0</v>
      </c>
      <c r="BV1436" s="12">
        <v>0</v>
      </c>
      <c r="BY1436" s="12">
        <v>0</v>
      </c>
      <c r="CC1436" s="12">
        <v>0</v>
      </c>
      <c r="CG1436" s="12" t="s">
        <v>980</v>
      </c>
      <c r="CH1436" s="12">
        <v>24.646999999999998</v>
      </c>
      <c r="CI1436" s="12" t="s">
        <v>1018</v>
      </c>
      <c r="CJ1436" s="12" t="s">
        <v>936</v>
      </c>
      <c r="CK1436" s="12" t="s">
        <v>932</v>
      </c>
      <c r="CL1436" s="37">
        <v>6255872028</v>
      </c>
      <c r="CN1436" s="12" t="s">
        <v>1509</v>
      </c>
      <c r="CS1436" s="12"/>
      <c r="CT1436" s="36" t="str">
        <f t="shared" si="22"/>
        <v>1bn - 50bn</v>
      </c>
      <c r="CU1436" s="36" t="str">
        <f>VLOOKUP(CK1436,Mapping!B:C,2,FALSE)</f>
        <v>US/CA</v>
      </c>
    </row>
    <row r="1437" spans="1:99" ht="16" customHeight="1" x14ac:dyDescent="0.35">
      <c r="A1437" s="12" t="s">
        <v>2616</v>
      </c>
      <c r="B1437" s="12" t="s">
        <v>925</v>
      </c>
      <c r="E1437" s="37">
        <v>1556817</v>
      </c>
      <c r="G1437" s="37" t="s">
        <v>1505</v>
      </c>
      <c r="I1437" s="37"/>
      <c r="K1437" s="37"/>
      <c r="M1437" s="37">
        <v>279149</v>
      </c>
      <c r="N1437" s="12">
        <v>0.03</v>
      </c>
      <c r="O1437" s="37"/>
      <c r="Q1437" s="12">
        <v>1613</v>
      </c>
      <c r="R1437" s="37"/>
      <c r="T1437" s="37">
        <v>240335</v>
      </c>
      <c r="U1437" s="12">
        <v>0.03</v>
      </c>
      <c r="V1437" s="37"/>
      <c r="X1437" s="37"/>
      <c r="Z1437" s="37"/>
      <c r="AB1437" s="37"/>
      <c r="AD1437" s="37">
        <v>0</v>
      </c>
      <c r="AE1437" s="12">
        <v>0</v>
      </c>
      <c r="AF1437" s="37"/>
      <c r="AH1437" s="37">
        <v>203690</v>
      </c>
      <c r="AI1437" s="12">
        <v>0.02</v>
      </c>
      <c r="AN1437" s="37">
        <v>833643</v>
      </c>
      <c r="AO1437" s="12">
        <v>0.1</v>
      </c>
      <c r="AP1437" s="37"/>
      <c r="AR1437" s="37"/>
      <c r="AT1437" s="37"/>
      <c r="AV1437" s="37"/>
      <c r="AX1437" s="37"/>
      <c r="BB1437" s="12">
        <v>2225</v>
      </c>
      <c r="BI1437" s="12">
        <v>4950</v>
      </c>
      <c r="BJ1437" s="12">
        <v>0</v>
      </c>
      <c r="BK1437" s="12">
        <v>2147</v>
      </c>
      <c r="BQ1437" s="12">
        <v>0</v>
      </c>
      <c r="BY1437" s="12">
        <v>0</v>
      </c>
      <c r="CB1437" s="12">
        <v>0</v>
      </c>
      <c r="CC1437" s="12">
        <v>0</v>
      </c>
      <c r="CE1437" s="12">
        <v>0</v>
      </c>
      <c r="CG1437" s="12" t="s">
        <v>940</v>
      </c>
      <c r="CH1437" s="12">
        <v>17.155999999999999</v>
      </c>
      <c r="CI1437" s="12" t="s">
        <v>2492</v>
      </c>
      <c r="CJ1437" s="12" t="s">
        <v>1097</v>
      </c>
      <c r="CK1437" s="12" t="s">
        <v>932</v>
      </c>
      <c r="CL1437" s="37">
        <v>819434760</v>
      </c>
      <c r="CN1437" s="12" t="s">
        <v>1509</v>
      </c>
      <c r="CS1437" s="12"/>
      <c r="CT1437" s="36" t="str">
        <f t="shared" si="22"/>
        <v>500mn - 1bn</v>
      </c>
      <c r="CU1437" s="36" t="str">
        <f>VLOOKUP(CK1437,Mapping!B:C,2,FALSE)</f>
        <v>US/CA</v>
      </c>
    </row>
    <row r="1438" spans="1:99" ht="16" customHeight="1" x14ac:dyDescent="0.35">
      <c r="A1438" s="12" t="s">
        <v>2617</v>
      </c>
      <c r="B1438" s="12" t="s">
        <v>933</v>
      </c>
      <c r="E1438" s="37">
        <v>204871</v>
      </c>
      <c r="G1438" s="37" t="s">
        <v>1505</v>
      </c>
      <c r="I1438" s="37"/>
      <c r="K1438" s="37"/>
      <c r="M1438" s="37">
        <v>0</v>
      </c>
      <c r="N1438" s="12">
        <v>0</v>
      </c>
      <c r="O1438" s="37"/>
      <c r="R1438" s="37"/>
      <c r="T1438" s="37"/>
      <c r="V1438" s="37"/>
      <c r="X1438" s="37">
        <v>204871</v>
      </c>
      <c r="Y1438" s="12">
        <v>0</v>
      </c>
      <c r="Z1438" s="37">
        <v>0</v>
      </c>
      <c r="AA1438" s="12">
        <v>0</v>
      </c>
      <c r="AB1438" s="37"/>
      <c r="AD1438" s="37"/>
      <c r="AF1438" s="37"/>
      <c r="AH1438" s="37"/>
      <c r="AN1438" s="37">
        <v>0</v>
      </c>
      <c r="AO1438" s="12">
        <v>0</v>
      </c>
      <c r="AP1438" s="37"/>
      <c r="AR1438" s="37"/>
      <c r="AT1438" s="37"/>
      <c r="AV1438" s="37"/>
      <c r="AX1438" s="37"/>
      <c r="BA1438" s="12">
        <v>2005</v>
      </c>
      <c r="BB1438" s="12">
        <v>0</v>
      </c>
      <c r="BC1438" s="12">
        <v>0</v>
      </c>
      <c r="BI1438" s="12">
        <v>0</v>
      </c>
      <c r="BY1438" s="12">
        <v>0</v>
      </c>
      <c r="BZ1438" s="12">
        <v>0</v>
      </c>
      <c r="CC1438" s="12">
        <v>0</v>
      </c>
      <c r="CD1438" s="12">
        <v>0</v>
      </c>
      <c r="CG1438" s="12" t="s">
        <v>940</v>
      </c>
      <c r="CH1438" s="12">
        <v>62.463999999999999</v>
      </c>
      <c r="CI1438" s="12" t="s">
        <v>1752</v>
      </c>
      <c r="CJ1438" s="12"/>
      <c r="CK1438" s="12" t="s">
        <v>1753</v>
      </c>
      <c r="CL1438" s="37">
        <v>4689533267</v>
      </c>
      <c r="CN1438" s="12" t="s">
        <v>1506</v>
      </c>
      <c r="CS1438" s="12"/>
      <c r="CT1438" s="36" t="str">
        <f t="shared" si="22"/>
        <v>1bn - 50bn</v>
      </c>
      <c r="CU1438" s="36" t="str">
        <f>VLOOKUP(CK1438,Mapping!B:C,2,FALSE)</f>
        <v>LATAM</v>
      </c>
    </row>
    <row r="1439" spans="1:99" ht="16" customHeight="1" x14ac:dyDescent="0.35">
      <c r="A1439" s="12" t="s">
        <v>2618</v>
      </c>
      <c r="B1439" s="12" t="s">
        <v>925</v>
      </c>
      <c r="E1439" s="37">
        <v>1206004</v>
      </c>
      <c r="G1439" s="37" t="s">
        <v>1505</v>
      </c>
      <c r="I1439" s="37"/>
      <c r="K1439" s="37"/>
      <c r="M1439" s="37">
        <v>553404</v>
      </c>
      <c r="N1439" s="12">
        <v>0.05</v>
      </c>
      <c r="O1439" s="37"/>
      <c r="R1439" s="37"/>
      <c r="T1439" s="37">
        <v>0</v>
      </c>
      <c r="U1439" s="12">
        <v>0</v>
      </c>
      <c r="V1439" s="37"/>
      <c r="X1439" s="37"/>
      <c r="Z1439" s="37"/>
      <c r="AB1439" s="37"/>
      <c r="AD1439" s="37"/>
      <c r="AF1439" s="37"/>
      <c r="AH1439" s="37"/>
      <c r="AN1439" s="37">
        <v>652600</v>
      </c>
      <c r="AO1439" s="12">
        <v>0.06</v>
      </c>
      <c r="AP1439" s="37"/>
      <c r="AR1439" s="37"/>
      <c r="AT1439" s="37"/>
      <c r="AV1439" s="37"/>
      <c r="AX1439" s="37"/>
      <c r="BB1439" s="12">
        <v>4411</v>
      </c>
      <c r="BI1439" s="12">
        <v>3875</v>
      </c>
      <c r="BK1439" s="12">
        <v>0</v>
      </c>
      <c r="BY1439" s="12">
        <v>0</v>
      </c>
      <c r="CC1439" s="12">
        <v>0</v>
      </c>
      <c r="CE1439" s="12">
        <v>0</v>
      </c>
      <c r="CG1439" s="12" t="s">
        <v>976</v>
      </c>
      <c r="CH1439" s="12">
        <v>100.218</v>
      </c>
      <c r="CI1439" s="12" t="s">
        <v>941</v>
      </c>
      <c r="CJ1439" s="12" t="s">
        <v>941</v>
      </c>
      <c r="CK1439" s="12" t="s">
        <v>932</v>
      </c>
      <c r="CL1439" s="37">
        <v>1110031599</v>
      </c>
      <c r="CN1439" s="12" t="s">
        <v>1513</v>
      </c>
      <c r="CS1439" s="12"/>
      <c r="CT1439" s="36" t="str">
        <f t="shared" si="22"/>
        <v>1bn - 50bn</v>
      </c>
      <c r="CU1439" s="36" t="str">
        <f>VLOOKUP(CK1439,Mapping!B:C,2,FALSE)</f>
        <v>US/CA</v>
      </c>
    </row>
    <row r="1440" spans="1:99" ht="16" customHeight="1" x14ac:dyDescent="0.35">
      <c r="A1440" s="12" t="s">
        <v>2619</v>
      </c>
      <c r="B1440" s="12" t="s">
        <v>925</v>
      </c>
      <c r="E1440" s="37">
        <v>5057659</v>
      </c>
      <c r="G1440" s="37" t="s">
        <v>1505</v>
      </c>
      <c r="I1440" s="37"/>
      <c r="K1440" s="37"/>
      <c r="M1440" s="37">
        <v>1204416</v>
      </c>
      <c r="N1440" s="12">
        <v>0.02</v>
      </c>
      <c r="O1440" s="37"/>
      <c r="R1440" s="37"/>
      <c r="T1440" s="37"/>
      <c r="V1440" s="37"/>
      <c r="X1440" s="37">
        <v>148161</v>
      </c>
      <c r="Y1440" s="12">
        <v>0</v>
      </c>
      <c r="Z1440" s="37"/>
      <c r="AB1440" s="37"/>
      <c r="AD1440" s="37"/>
      <c r="AF1440" s="37"/>
      <c r="AH1440" s="37"/>
      <c r="AN1440" s="37">
        <v>3705082</v>
      </c>
      <c r="AO1440" s="12">
        <v>0.06</v>
      </c>
      <c r="AP1440" s="37"/>
      <c r="AR1440" s="37"/>
      <c r="AT1440" s="37"/>
      <c r="AV1440" s="37"/>
      <c r="AX1440" s="37"/>
      <c r="BA1440" s="12">
        <v>1450</v>
      </c>
      <c r="BB1440" s="12">
        <v>9600</v>
      </c>
      <c r="BI1440" s="12">
        <v>22000</v>
      </c>
      <c r="BY1440" s="12">
        <v>0</v>
      </c>
      <c r="BZ1440" s="12">
        <v>0</v>
      </c>
      <c r="CC1440" s="12">
        <v>0</v>
      </c>
      <c r="CG1440" s="12" t="s">
        <v>940</v>
      </c>
      <c r="CH1440" s="12">
        <v>14.939</v>
      </c>
      <c r="CI1440" s="12" t="s">
        <v>2005</v>
      </c>
      <c r="CJ1440" s="12"/>
      <c r="CK1440" s="12" t="s">
        <v>1753</v>
      </c>
      <c r="CL1440" s="37">
        <v>5935464852</v>
      </c>
      <c r="CN1440" s="12" t="s">
        <v>1506</v>
      </c>
      <c r="CS1440" s="12"/>
      <c r="CT1440" s="36" t="str">
        <f t="shared" si="22"/>
        <v>1bn - 50bn</v>
      </c>
      <c r="CU1440" s="36" t="str">
        <f>VLOOKUP(CK1440,Mapping!B:C,2,FALSE)</f>
        <v>LATAM</v>
      </c>
    </row>
    <row r="1441" spans="1:99" ht="16" customHeight="1" x14ac:dyDescent="0.35">
      <c r="A1441" s="12" t="s">
        <v>2620</v>
      </c>
      <c r="B1441" s="12" t="s">
        <v>925</v>
      </c>
      <c r="E1441" s="37">
        <v>0</v>
      </c>
      <c r="G1441" s="37" t="s">
        <v>1505</v>
      </c>
      <c r="I1441" s="37"/>
      <c r="K1441" s="37"/>
      <c r="M1441" s="37"/>
      <c r="O1441" s="37"/>
      <c r="Q1441" s="12">
        <v>0</v>
      </c>
      <c r="R1441" s="37"/>
      <c r="T1441" s="37"/>
      <c r="V1441" s="37"/>
      <c r="X1441" s="37"/>
      <c r="Z1441" s="37"/>
      <c r="AB1441" s="37"/>
      <c r="AD1441" s="37"/>
      <c r="AF1441" s="37"/>
      <c r="AH1441" s="37">
        <v>0</v>
      </c>
      <c r="AI1441" s="12">
        <v>0</v>
      </c>
      <c r="AN1441" s="37"/>
      <c r="AP1441" s="37"/>
      <c r="AR1441" s="37"/>
      <c r="AT1441" s="37"/>
      <c r="AV1441" s="37"/>
      <c r="AX1441" s="37"/>
      <c r="BQ1441" s="12">
        <v>0</v>
      </c>
      <c r="CG1441" s="12" t="s">
        <v>929</v>
      </c>
      <c r="CH1441" s="12">
        <v>41.658000000000001</v>
      </c>
      <c r="CI1441" s="12" t="s">
        <v>1096</v>
      </c>
      <c r="CJ1441" s="12" t="s">
        <v>1097</v>
      </c>
      <c r="CK1441" s="12" t="s">
        <v>932</v>
      </c>
      <c r="CL1441" s="37">
        <v>809842434</v>
      </c>
      <c r="CN1441" s="12" t="s">
        <v>1509</v>
      </c>
      <c r="CS1441" s="12"/>
      <c r="CT1441" s="36" t="str">
        <f t="shared" si="22"/>
        <v>500mn - 1bn</v>
      </c>
      <c r="CU1441" s="36" t="str">
        <f>VLOOKUP(CK1441,Mapping!B:C,2,FALSE)</f>
        <v>US/CA</v>
      </c>
    </row>
    <row r="1442" spans="1:99" ht="16" customHeight="1" x14ac:dyDescent="0.35">
      <c r="A1442" s="12" t="s">
        <v>2621</v>
      </c>
      <c r="B1442" s="12" t="s">
        <v>925</v>
      </c>
      <c r="E1442" s="37">
        <v>225452</v>
      </c>
      <c r="G1442" s="37" t="s">
        <v>1505</v>
      </c>
      <c r="I1442" s="37"/>
      <c r="K1442" s="37"/>
      <c r="M1442" s="37">
        <v>225452</v>
      </c>
      <c r="N1442" s="12">
        <v>0.05</v>
      </c>
      <c r="O1442" s="37"/>
      <c r="R1442" s="37"/>
      <c r="T1442" s="37"/>
      <c r="V1442" s="37"/>
      <c r="X1442" s="37"/>
      <c r="Z1442" s="37"/>
      <c r="AB1442" s="37"/>
      <c r="AD1442" s="37"/>
      <c r="AF1442" s="37"/>
      <c r="AH1442" s="37"/>
      <c r="AN1442" s="37"/>
      <c r="AP1442" s="37"/>
      <c r="AR1442" s="37"/>
      <c r="AT1442" s="37"/>
      <c r="AV1442" s="37"/>
      <c r="AX1442" s="37"/>
      <c r="BB1442" s="12">
        <v>1797</v>
      </c>
      <c r="CC1442" s="12">
        <v>0</v>
      </c>
      <c r="CG1442" s="12" t="s">
        <v>991</v>
      </c>
      <c r="CH1442" s="12">
        <v>84</v>
      </c>
      <c r="CI1442" s="12" t="s">
        <v>1073</v>
      </c>
      <c r="CJ1442" s="12" t="s">
        <v>946</v>
      </c>
      <c r="CK1442" s="12" t="s">
        <v>932</v>
      </c>
      <c r="CL1442" s="37">
        <v>452524548</v>
      </c>
      <c r="CN1442" s="12" t="s">
        <v>1509</v>
      </c>
      <c r="CS1442" s="12"/>
      <c r="CT1442" s="36" t="str">
        <f t="shared" si="22"/>
        <v>500mn</v>
      </c>
      <c r="CU1442" s="36" t="str">
        <f>VLOOKUP(CK1442,Mapping!B:C,2,FALSE)</f>
        <v>US/CA</v>
      </c>
    </row>
    <row r="1443" spans="1:99" ht="16" customHeight="1" x14ac:dyDescent="0.35">
      <c r="A1443" s="12" t="s">
        <v>2622</v>
      </c>
      <c r="B1443" s="12" t="s">
        <v>925</v>
      </c>
      <c r="E1443" s="37">
        <v>230373</v>
      </c>
      <c r="G1443" s="37" t="s">
        <v>1505</v>
      </c>
      <c r="I1443" s="37"/>
      <c r="K1443" s="37"/>
      <c r="M1443" s="37"/>
      <c r="O1443" s="37"/>
      <c r="R1443" s="37"/>
      <c r="T1443" s="37">
        <v>230373</v>
      </c>
      <c r="U1443" s="12">
        <v>0.09</v>
      </c>
      <c r="V1443" s="37"/>
      <c r="X1443" s="37"/>
      <c r="Z1443" s="37"/>
      <c r="AB1443" s="37"/>
      <c r="AD1443" s="37"/>
      <c r="AF1443" s="37"/>
      <c r="AH1443" s="37"/>
      <c r="AN1443" s="37"/>
      <c r="AP1443" s="37"/>
      <c r="AR1443" s="37"/>
      <c r="AT1443" s="37"/>
      <c r="AV1443" s="37"/>
      <c r="AX1443" s="37"/>
      <c r="BK1443" s="12">
        <v>2058</v>
      </c>
      <c r="CE1443" s="12">
        <v>0</v>
      </c>
      <c r="CG1443" s="12" t="s">
        <v>940</v>
      </c>
      <c r="CH1443" s="12">
        <v>24.632000000000001</v>
      </c>
      <c r="CI1443" s="12" t="s">
        <v>1549</v>
      </c>
      <c r="CJ1443" s="12" t="s">
        <v>966</v>
      </c>
      <c r="CK1443" s="12" t="s">
        <v>932</v>
      </c>
      <c r="CL1443" s="37">
        <v>243880322</v>
      </c>
      <c r="CN1443" s="12" t="s">
        <v>1509</v>
      </c>
      <c r="CS1443" s="12"/>
      <c r="CT1443" s="36" t="str">
        <f t="shared" si="22"/>
        <v>500mn</v>
      </c>
      <c r="CU1443" s="36" t="str">
        <f>VLOOKUP(CK1443,Mapping!B:C,2,FALSE)</f>
        <v>US/CA</v>
      </c>
    </row>
    <row r="1444" spans="1:99" ht="16" customHeight="1" x14ac:dyDescent="0.35">
      <c r="A1444" s="12" t="s">
        <v>2623</v>
      </c>
      <c r="B1444" s="12" t="s">
        <v>925</v>
      </c>
      <c r="E1444" s="37">
        <v>48234675</v>
      </c>
      <c r="G1444" s="37" t="s">
        <v>1505</v>
      </c>
      <c r="I1444" s="37"/>
      <c r="K1444" s="37">
        <v>29901784</v>
      </c>
      <c r="L1444" s="12">
        <v>0.2</v>
      </c>
      <c r="M1444" s="37"/>
      <c r="O1444" s="37">
        <v>6439073</v>
      </c>
      <c r="P1444" s="12">
        <v>0.04</v>
      </c>
      <c r="R1444" s="37"/>
      <c r="T1444" s="37"/>
      <c r="V1444" s="37">
        <v>8157489</v>
      </c>
      <c r="W1444" s="12">
        <v>0.06</v>
      </c>
      <c r="X1444" s="37">
        <v>114351</v>
      </c>
      <c r="Y1444" s="12">
        <v>0</v>
      </c>
      <c r="Z1444" s="37"/>
      <c r="AB1444" s="37"/>
      <c r="AD1444" s="37"/>
      <c r="AF1444" s="37"/>
      <c r="AH1444" s="37"/>
      <c r="AK1444" s="12">
        <v>374900</v>
      </c>
      <c r="AL1444" s="12">
        <v>423994</v>
      </c>
      <c r="AN1444" s="37">
        <v>3621978</v>
      </c>
      <c r="AO1444" s="12">
        <v>0.02</v>
      </c>
      <c r="AP1444" s="37"/>
      <c r="AR1444" s="37"/>
      <c r="AT1444" s="37"/>
      <c r="AV1444" s="37"/>
      <c r="AX1444" s="37"/>
      <c r="BA1444" s="12">
        <v>1179</v>
      </c>
      <c r="BG1444" s="12">
        <v>484100</v>
      </c>
      <c r="BI1444" s="12">
        <v>18225</v>
      </c>
      <c r="BS1444" s="12">
        <v>0.01</v>
      </c>
      <c r="BT1444" s="12">
        <v>0.01</v>
      </c>
      <c r="BU1444" s="12">
        <v>0</v>
      </c>
      <c r="BY1444" s="12">
        <v>0</v>
      </c>
      <c r="BZ1444" s="12">
        <v>0</v>
      </c>
      <c r="CG1444" s="12" t="s">
        <v>929</v>
      </c>
      <c r="CH1444" s="12">
        <v>24.265999999999998</v>
      </c>
      <c r="CI1444" s="12" t="s">
        <v>983</v>
      </c>
      <c r="CJ1444" s="12" t="s">
        <v>984</v>
      </c>
      <c r="CK1444" s="12" t="s">
        <v>985</v>
      </c>
      <c r="CL1444" s="37">
        <v>14551670629</v>
      </c>
      <c r="CN1444" s="12" t="s">
        <v>1506</v>
      </c>
      <c r="CS1444" s="12"/>
      <c r="CT1444" s="36" t="str">
        <f t="shared" si="22"/>
        <v>1bn - 50bn</v>
      </c>
      <c r="CU1444" s="36" t="str">
        <f>VLOOKUP(CK1444,Mapping!B:C,2,FALSE)</f>
        <v>US/CA</v>
      </c>
    </row>
    <row r="1445" spans="1:99" ht="16" customHeight="1" x14ac:dyDescent="0.35">
      <c r="A1445" s="12" t="s">
        <v>2624</v>
      </c>
      <c r="B1445" s="12" t="s">
        <v>925</v>
      </c>
      <c r="E1445" s="37">
        <v>0</v>
      </c>
      <c r="G1445" s="37" t="s">
        <v>1505</v>
      </c>
      <c r="I1445" s="37"/>
      <c r="K1445" s="37"/>
      <c r="M1445" s="37"/>
      <c r="O1445" s="37"/>
      <c r="R1445" s="37"/>
      <c r="T1445" s="37"/>
      <c r="V1445" s="37"/>
      <c r="X1445" s="37"/>
      <c r="Z1445" s="37"/>
      <c r="AB1445" s="37"/>
      <c r="AD1445" s="37"/>
      <c r="AF1445" s="37"/>
      <c r="AH1445" s="37"/>
      <c r="AN1445" s="37"/>
      <c r="AP1445" s="37"/>
      <c r="AR1445" s="37">
        <v>0</v>
      </c>
      <c r="AS1445" s="12">
        <v>0</v>
      </c>
      <c r="AT1445" s="37"/>
      <c r="AV1445" s="37"/>
      <c r="AX1445" s="37"/>
      <c r="BE1445" s="12">
        <v>0</v>
      </c>
      <c r="BM1445" s="12">
        <v>0</v>
      </c>
      <c r="CG1445" s="12" t="s">
        <v>976</v>
      </c>
      <c r="CH1445" s="12">
        <v>183.04499999999999</v>
      </c>
      <c r="CI1445" s="12" t="s">
        <v>941</v>
      </c>
      <c r="CJ1445" s="12" t="s">
        <v>941</v>
      </c>
      <c r="CK1445" s="12" t="s">
        <v>932</v>
      </c>
      <c r="CL1445" s="37">
        <v>2015756222</v>
      </c>
      <c r="CN1445" s="12" t="s">
        <v>1513</v>
      </c>
      <c r="CS1445" s="12"/>
      <c r="CT1445" s="36" t="str">
        <f t="shared" si="22"/>
        <v>1bn - 50bn</v>
      </c>
      <c r="CU1445" s="36" t="str">
        <f>VLOOKUP(CK1445,Mapping!B:C,2,FALSE)</f>
        <v>US/CA</v>
      </c>
    </row>
    <row r="1446" spans="1:99" ht="16" customHeight="1" x14ac:dyDescent="0.35">
      <c r="A1446" s="12" t="s">
        <v>2625</v>
      </c>
      <c r="B1446" s="12" t="s">
        <v>925</v>
      </c>
      <c r="E1446" s="37">
        <v>20997</v>
      </c>
      <c r="G1446" s="37" t="s">
        <v>1505</v>
      </c>
      <c r="I1446" s="37"/>
      <c r="K1446" s="37"/>
      <c r="M1446" s="37"/>
      <c r="O1446" s="37"/>
      <c r="R1446" s="37"/>
      <c r="T1446" s="37"/>
      <c r="V1446" s="37"/>
      <c r="X1446" s="37"/>
      <c r="Z1446" s="37"/>
      <c r="AB1446" s="37"/>
      <c r="AD1446" s="37"/>
      <c r="AF1446" s="37"/>
      <c r="AH1446" s="37"/>
      <c r="AN1446" s="37">
        <v>16841</v>
      </c>
      <c r="AO1446" s="12">
        <v>0.01</v>
      </c>
      <c r="AP1446" s="37">
        <v>4156</v>
      </c>
      <c r="AQ1446" s="12">
        <v>0</v>
      </c>
      <c r="AR1446" s="37"/>
      <c r="AT1446" s="37"/>
      <c r="AV1446" s="37"/>
      <c r="AX1446" s="37"/>
      <c r="BH1446" s="12">
        <v>18</v>
      </c>
      <c r="BI1446" s="12">
        <v>100</v>
      </c>
      <c r="BV1446" s="12">
        <v>0</v>
      </c>
      <c r="BY1446" s="12">
        <v>0</v>
      </c>
      <c r="CG1446" s="12" t="s">
        <v>934</v>
      </c>
      <c r="CH1446" s="12">
        <v>25.132000000000001</v>
      </c>
      <c r="CI1446" s="12" t="s">
        <v>1578</v>
      </c>
      <c r="CJ1446" s="12" t="s">
        <v>1080</v>
      </c>
      <c r="CK1446" s="12" t="s">
        <v>932</v>
      </c>
      <c r="CL1446" s="37">
        <v>233223845</v>
      </c>
      <c r="CN1446" s="12" t="s">
        <v>1509</v>
      </c>
      <c r="CS1446" s="12"/>
      <c r="CT1446" s="36" t="str">
        <f t="shared" si="22"/>
        <v>500mn</v>
      </c>
      <c r="CU1446" s="36" t="str">
        <f>VLOOKUP(CK1446,Mapping!B:C,2,FALSE)</f>
        <v>US/CA</v>
      </c>
    </row>
    <row r="1447" spans="1:99" ht="16" customHeight="1" x14ac:dyDescent="0.35">
      <c r="A1447" s="12" t="s">
        <v>2626</v>
      </c>
      <c r="B1447" s="12" t="s">
        <v>925</v>
      </c>
      <c r="E1447" s="37">
        <v>0</v>
      </c>
      <c r="G1447" s="37" t="s">
        <v>1505</v>
      </c>
      <c r="I1447" s="37"/>
      <c r="K1447" s="37"/>
      <c r="M1447" s="37"/>
      <c r="O1447" s="37"/>
      <c r="R1447" s="37"/>
      <c r="T1447" s="37"/>
      <c r="V1447" s="37"/>
      <c r="X1447" s="37"/>
      <c r="Z1447" s="37"/>
      <c r="AB1447" s="37"/>
      <c r="AD1447" s="37"/>
      <c r="AF1447" s="37"/>
      <c r="AH1447" s="37"/>
      <c r="AN1447" s="37">
        <v>0</v>
      </c>
      <c r="AO1447" s="12">
        <v>0</v>
      </c>
      <c r="AP1447" s="37"/>
      <c r="AR1447" s="37"/>
      <c r="AT1447" s="37"/>
      <c r="AV1447" s="37"/>
      <c r="AX1447" s="37"/>
      <c r="BI1447" s="12">
        <v>0</v>
      </c>
      <c r="BY1447" s="12">
        <v>0</v>
      </c>
      <c r="CG1447" s="12" t="s">
        <v>940</v>
      </c>
      <c r="CH1447" s="12">
        <v>26.341000000000001</v>
      </c>
      <c r="CI1447" s="12" t="s">
        <v>1016</v>
      </c>
      <c r="CJ1447" s="12" t="s">
        <v>1017</v>
      </c>
      <c r="CK1447" s="12" t="s">
        <v>932</v>
      </c>
      <c r="CL1447" s="37">
        <v>618260226</v>
      </c>
      <c r="CN1447" s="12" t="s">
        <v>1509</v>
      </c>
      <c r="CS1447" s="12"/>
      <c r="CT1447" s="36" t="str">
        <f t="shared" si="22"/>
        <v>500mn - 1bn</v>
      </c>
      <c r="CU1447" s="36" t="str">
        <f>VLOOKUP(CK1447,Mapping!B:C,2,FALSE)</f>
        <v>US/CA</v>
      </c>
    </row>
    <row r="1448" spans="1:99" ht="16" customHeight="1" x14ac:dyDescent="0.35">
      <c r="A1448" s="12" t="s">
        <v>2627</v>
      </c>
      <c r="B1448" s="12" t="s">
        <v>925</v>
      </c>
      <c r="E1448" s="37">
        <v>285296</v>
      </c>
      <c r="G1448" s="37" t="s">
        <v>1505</v>
      </c>
      <c r="I1448" s="37"/>
      <c r="K1448" s="37"/>
      <c r="M1448" s="37">
        <v>285296</v>
      </c>
      <c r="N1448" s="12">
        <v>0.11</v>
      </c>
      <c r="O1448" s="37"/>
      <c r="R1448" s="37"/>
      <c r="T1448" s="37"/>
      <c r="V1448" s="37"/>
      <c r="X1448" s="37"/>
      <c r="Z1448" s="37"/>
      <c r="AB1448" s="37"/>
      <c r="AD1448" s="37"/>
      <c r="AF1448" s="37"/>
      <c r="AH1448" s="37"/>
      <c r="AN1448" s="37"/>
      <c r="AP1448" s="37">
        <v>0</v>
      </c>
      <c r="AQ1448" s="12">
        <v>0</v>
      </c>
      <c r="AR1448" s="37"/>
      <c r="AT1448" s="37"/>
      <c r="AV1448" s="37"/>
      <c r="AX1448" s="37"/>
      <c r="BB1448" s="12">
        <v>2274</v>
      </c>
      <c r="BH1448" s="12">
        <v>0</v>
      </c>
      <c r="BV1448" s="12">
        <v>0</v>
      </c>
      <c r="CC1448" s="12">
        <v>0</v>
      </c>
      <c r="CG1448" s="12" t="s">
        <v>934</v>
      </c>
      <c r="CH1448" s="12">
        <v>57.628</v>
      </c>
      <c r="CI1448" s="12" t="s">
        <v>2628</v>
      </c>
      <c r="CJ1448" s="12" t="s">
        <v>941</v>
      </c>
      <c r="CK1448" s="12" t="s">
        <v>932</v>
      </c>
      <c r="CL1448" s="37">
        <v>256068061</v>
      </c>
      <c r="CN1448" s="12" t="s">
        <v>1509</v>
      </c>
      <c r="CS1448" s="12"/>
      <c r="CT1448" s="36" t="str">
        <f t="shared" si="22"/>
        <v>500mn</v>
      </c>
      <c r="CU1448" s="36" t="str">
        <f>VLOOKUP(CK1448,Mapping!B:C,2,FALSE)</f>
        <v>US/CA</v>
      </c>
    </row>
    <row r="1449" spans="1:99" ht="16" customHeight="1" x14ac:dyDescent="0.35">
      <c r="A1449" s="12" t="s">
        <v>2629</v>
      </c>
      <c r="B1449" s="12" t="s">
        <v>925</v>
      </c>
      <c r="E1449" s="37">
        <v>0</v>
      </c>
      <c r="G1449" s="37" t="s">
        <v>1505</v>
      </c>
      <c r="I1449" s="37"/>
      <c r="K1449" s="37"/>
      <c r="M1449" s="37"/>
      <c r="O1449" s="37"/>
      <c r="R1449" s="37"/>
      <c r="T1449" s="37"/>
      <c r="V1449" s="37"/>
      <c r="X1449" s="37"/>
      <c r="Z1449" s="37"/>
      <c r="AB1449" s="37"/>
      <c r="AD1449" s="37"/>
      <c r="AF1449" s="37"/>
      <c r="AH1449" s="37"/>
      <c r="AN1449" s="37">
        <v>0</v>
      </c>
      <c r="AO1449" s="12">
        <v>0</v>
      </c>
      <c r="AP1449" s="37"/>
      <c r="AR1449" s="37"/>
      <c r="AT1449" s="37"/>
      <c r="AV1449" s="37"/>
      <c r="AX1449" s="37"/>
      <c r="BI1449" s="12">
        <v>0</v>
      </c>
      <c r="BY1449" s="12">
        <v>0</v>
      </c>
      <c r="CG1449" s="12" t="s">
        <v>929</v>
      </c>
      <c r="CH1449" s="12">
        <v>10.318</v>
      </c>
      <c r="CI1449" s="12" t="s">
        <v>2630</v>
      </c>
      <c r="CJ1449" s="12" t="s">
        <v>1017</v>
      </c>
      <c r="CK1449" s="12" t="s">
        <v>932</v>
      </c>
      <c r="CL1449" s="37">
        <v>3684024221</v>
      </c>
      <c r="CN1449" s="12" t="s">
        <v>1509</v>
      </c>
      <c r="CS1449" s="12"/>
      <c r="CT1449" s="36" t="str">
        <f t="shared" si="22"/>
        <v>1bn - 50bn</v>
      </c>
      <c r="CU1449" s="36" t="str">
        <f>VLOOKUP(CK1449,Mapping!B:C,2,FALSE)</f>
        <v>US/CA</v>
      </c>
    </row>
    <row r="1450" spans="1:99" ht="16" customHeight="1" x14ac:dyDescent="0.35">
      <c r="A1450" s="12" t="s">
        <v>2631</v>
      </c>
      <c r="B1450" s="12" t="s">
        <v>925</v>
      </c>
      <c r="E1450" s="37">
        <v>816802</v>
      </c>
      <c r="G1450" s="37" t="s">
        <v>1505</v>
      </c>
      <c r="I1450" s="37"/>
      <c r="K1450" s="37"/>
      <c r="M1450" s="37"/>
      <c r="O1450" s="37"/>
      <c r="R1450" s="37"/>
      <c r="T1450" s="37"/>
      <c r="V1450" s="37"/>
      <c r="X1450" s="37"/>
      <c r="Z1450" s="37"/>
      <c r="AB1450" s="37"/>
      <c r="AD1450" s="37"/>
      <c r="AF1450" s="37"/>
      <c r="AH1450" s="37"/>
      <c r="AN1450" s="37">
        <v>816802</v>
      </c>
      <c r="AO1450" s="12">
        <v>0.27</v>
      </c>
      <c r="AP1450" s="37"/>
      <c r="AR1450" s="37"/>
      <c r="AT1450" s="37"/>
      <c r="AV1450" s="37"/>
      <c r="AX1450" s="37"/>
      <c r="BI1450" s="12">
        <v>4850</v>
      </c>
      <c r="BY1450" s="12">
        <v>0</v>
      </c>
      <c r="CG1450" s="12" t="s">
        <v>929</v>
      </c>
      <c r="CH1450" s="12">
        <v>18.259</v>
      </c>
      <c r="CI1450" s="12" t="s">
        <v>1147</v>
      </c>
      <c r="CJ1450" s="12" t="s">
        <v>1130</v>
      </c>
      <c r="CK1450" s="12" t="s">
        <v>932</v>
      </c>
      <c r="CL1450" s="37">
        <v>298826953</v>
      </c>
      <c r="CN1450" s="12" t="s">
        <v>1509</v>
      </c>
      <c r="CS1450" s="12"/>
      <c r="CT1450" s="36" t="str">
        <f t="shared" si="22"/>
        <v>500mn</v>
      </c>
      <c r="CU1450" s="36" t="str">
        <f>VLOOKUP(CK1450,Mapping!B:C,2,FALSE)</f>
        <v>US/CA</v>
      </c>
    </row>
    <row r="1451" spans="1:99" ht="16" customHeight="1" x14ac:dyDescent="0.35">
      <c r="A1451" s="12" t="s">
        <v>2632</v>
      </c>
      <c r="B1451" s="12" t="s">
        <v>925</v>
      </c>
      <c r="E1451" s="37">
        <v>5495270</v>
      </c>
      <c r="G1451" s="37" t="s">
        <v>1505</v>
      </c>
      <c r="I1451" s="37"/>
      <c r="K1451" s="37"/>
      <c r="M1451" s="37"/>
      <c r="O1451" s="37"/>
      <c r="R1451" s="37"/>
      <c r="T1451" s="37"/>
      <c r="V1451" s="37"/>
      <c r="X1451" s="37"/>
      <c r="Z1451" s="37"/>
      <c r="AB1451" s="37"/>
      <c r="AD1451" s="37"/>
      <c r="AF1451" s="37"/>
      <c r="AH1451" s="37"/>
      <c r="AN1451" s="37">
        <v>5495270</v>
      </c>
      <c r="AO1451" s="12">
        <v>3.27</v>
      </c>
      <c r="AP1451" s="37"/>
      <c r="AR1451" s="37"/>
      <c r="AT1451" s="37"/>
      <c r="AV1451" s="37"/>
      <c r="AX1451" s="37"/>
      <c r="BI1451" s="12">
        <v>32640</v>
      </c>
      <c r="BY1451" s="12">
        <v>0</v>
      </c>
      <c r="CG1451" s="12" t="s">
        <v>929</v>
      </c>
      <c r="CH1451" s="12">
        <v>73.664000000000001</v>
      </c>
      <c r="CI1451" s="12" t="s">
        <v>2633</v>
      </c>
      <c r="CJ1451" s="12"/>
      <c r="CK1451" s="12" t="s">
        <v>1151</v>
      </c>
      <c r="CL1451" s="37">
        <v>168210639</v>
      </c>
      <c r="CN1451" s="12" t="s">
        <v>1506</v>
      </c>
      <c r="CS1451" s="12"/>
      <c r="CT1451" s="36" t="str">
        <f t="shared" si="22"/>
        <v>500mn</v>
      </c>
      <c r="CU1451" s="36" t="str">
        <f>VLOOKUP(CK1451,Mapping!B:C,2,FALSE)</f>
        <v>EU</v>
      </c>
    </row>
    <row r="1452" spans="1:99" ht="16" customHeight="1" x14ac:dyDescent="0.35">
      <c r="A1452" s="12" t="s">
        <v>2634</v>
      </c>
      <c r="B1452" s="12" t="s">
        <v>925</v>
      </c>
      <c r="E1452" s="37">
        <v>627300</v>
      </c>
      <c r="G1452" s="37" t="s">
        <v>1505</v>
      </c>
      <c r="I1452" s="37"/>
      <c r="K1452" s="37"/>
      <c r="M1452" s="37">
        <v>627300</v>
      </c>
      <c r="N1452" s="12">
        <v>1.04</v>
      </c>
      <c r="O1452" s="37"/>
      <c r="R1452" s="37"/>
      <c r="T1452" s="37"/>
      <c r="V1452" s="37"/>
      <c r="X1452" s="37"/>
      <c r="Z1452" s="37"/>
      <c r="AB1452" s="37"/>
      <c r="AD1452" s="37">
        <v>0</v>
      </c>
      <c r="AE1452" s="12">
        <v>0</v>
      </c>
      <c r="AF1452" s="37"/>
      <c r="AH1452" s="37"/>
      <c r="AN1452" s="37"/>
      <c r="AP1452" s="37"/>
      <c r="AR1452" s="37"/>
      <c r="AT1452" s="37"/>
      <c r="AV1452" s="37"/>
      <c r="AX1452" s="37"/>
      <c r="BB1452" s="12">
        <v>5000</v>
      </c>
      <c r="BJ1452" s="12">
        <v>0</v>
      </c>
      <c r="CB1452" s="12">
        <v>0</v>
      </c>
      <c r="CC1452" s="12">
        <v>0</v>
      </c>
      <c r="CG1452" s="12" t="s">
        <v>929</v>
      </c>
      <c r="CH1452" s="12">
        <v>132.97800000000001</v>
      </c>
      <c r="CI1452" s="12" t="s">
        <v>1158</v>
      </c>
      <c r="CJ1452" s="12"/>
      <c r="CK1452" s="12" t="s">
        <v>990</v>
      </c>
      <c r="CL1452" s="37">
        <v>58406520</v>
      </c>
      <c r="CN1452" s="12" t="s">
        <v>1506</v>
      </c>
      <c r="CS1452" s="12"/>
      <c r="CT1452" s="36" t="str">
        <f t="shared" si="22"/>
        <v>500mn</v>
      </c>
      <c r="CU1452" s="36" t="str">
        <f>VLOOKUP(CK1452,Mapping!B:C,2,FALSE)</f>
        <v>EU</v>
      </c>
    </row>
    <row r="1453" spans="1:99" ht="16" customHeight="1" x14ac:dyDescent="0.35">
      <c r="A1453" s="12" t="s">
        <v>2635</v>
      </c>
      <c r="B1453" s="12" t="s">
        <v>925</v>
      </c>
      <c r="E1453" s="37">
        <v>36768354</v>
      </c>
      <c r="G1453" s="37" t="s">
        <v>1505</v>
      </c>
      <c r="I1453" s="37"/>
      <c r="K1453" s="37">
        <v>18995850</v>
      </c>
      <c r="L1453" s="12">
        <v>2.5299999999999998</v>
      </c>
      <c r="M1453" s="37"/>
      <c r="O1453" s="37">
        <v>17772504</v>
      </c>
      <c r="P1453" s="12">
        <v>2.36</v>
      </c>
      <c r="R1453" s="37"/>
      <c r="T1453" s="37"/>
      <c r="V1453" s="37"/>
      <c r="X1453" s="37"/>
      <c r="Z1453" s="37"/>
      <c r="AB1453" s="37"/>
      <c r="AD1453" s="37"/>
      <c r="AF1453" s="37"/>
      <c r="AH1453" s="37"/>
      <c r="AL1453" s="12">
        <v>1270556</v>
      </c>
      <c r="AN1453" s="37"/>
      <c r="AP1453" s="37"/>
      <c r="AR1453" s="37"/>
      <c r="AT1453" s="37"/>
      <c r="AV1453" s="37"/>
      <c r="AX1453" s="37"/>
      <c r="BG1453" s="12">
        <v>296441</v>
      </c>
      <c r="BS1453" s="12">
        <v>0</v>
      </c>
      <c r="BU1453" s="12">
        <v>0.01</v>
      </c>
      <c r="CG1453" s="12"/>
      <c r="CH1453" s="12">
        <v>18.786999999999999</v>
      </c>
      <c r="CI1453" s="12"/>
      <c r="CJ1453" s="12" t="s">
        <v>1023</v>
      </c>
      <c r="CK1453" s="12" t="s">
        <v>979</v>
      </c>
      <c r="CL1453" s="37">
        <v>653201157</v>
      </c>
      <c r="CN1453" s="12" t="s">
        <v>1506</v>
      </c>
      <c r="CS1453" s="12"/>
      <c r="CT1453" s="36" t="str">
        <f t="shared" si="22"/>
        <v>500mn - 1bn</v>
      </c>
      <c r="CU1453" s="36" t="str">
        <f>VLOOKUP(CK1453,Mapping!B:C,2,FALSE)</f>
        <v>EU</v>
      </c>
    </row>
    <row r="1454" spans="1:99" ht="16" customHeight="1" x14ac:dyDescent="0.35">
      <c r="A1454" s="12" t="s">
        <v>2636</v>
      </c>
      <c r="B1454" s="12" t="s">
        <v>925</v>
      </c>
      <c r="E1454" s="37">
        <v>442807</v>
      </c>
      <c r="G1454" s="37" t="s">
        <v>1505</v>
      </c>
      <c r="I1454" s="37"/>
      <c r="K1454" s="37">
        <v>243240</v>
      </c>
      <c r="L1454" s="12">
        <v>0.56000000000000005</v>
      </c>
      <c r="M1454" s="37">
        <v>69808</v>
      </c>
      <c r="N1454" s="12">
        <v>0.16</v>
      </c>
      <c r="O1454" s="37"/>
      <c r="R1454" s="37"/>
      <c r="T1454" s="37">
        <v>129759</v>
      </c>
      <c r="U1454" s="12">
        <v>0.3</v>
      </c>
      <c r="V1454" s="37"/>
      <c r="X1454" s="37"/>
      <c r="Z1454" s="37"/>
      <c r="AB1454" s="37"/>
      <c r="AD1454" s="37"/>
      <c r="AF1454" s="37"/>
      <c r="AH1454" s="37"/>
      <c r="AN1454" s="37"/>
      <c r="AP1454" s="37"/>
      <c r="AR1454" s="37"/>
      <c r="AT1454" s="37"/>
      <c r="AV1454" s="37"/>
      <c r="AX1454" s="37"/>
      <c r="BB1454" s="12">
        <v>530</v>
      </c>
      <c r="BG1454" s="12">
        <v>4000</v>
      </c>
      <c r="BK1454" s="12">
        <v>1110</v>
      </c>
      <c r="BS1454" s="12">
        <v>0</v>
      </c>
      <c r="CC1454" s="12">
        <v>0</v>
      </c>
      <c r="CE1454" s="12">
        <v>0</v>
      </c>
      <c r="CG1454" s="12" t="s">
        <v>940</v>
      </c>
      <c r="CH1454" s="12">
        <v>83.659000000000006</v>
      </c>
      <c r="CI1454" s="12" t="s">
        <v>1855</v>
      </c>
      <c r="CJ1454" s="12"/>
      <c r="CK1454" s="12" t="s">
        <v>1856</v>
      </c>
      <c r="CL1454" s="37">
        <v>43535566</v>
      </c>
      <c r="CN1454" s="12" t="s">
        <v>1506</v>
      </c>
      <c r="CS1454" s="12"/>
      <c r="CT1454" s="36" t="str">
        <f t="shared" si="22"/>
        <v>500mn</v>
      </c>
      <c r="CU1454" s="36" t="str">
        <f>VLOOKUP(CK1454,Mapping!B:C,2,FALSE)</f>
        <v>Middle East</v>
      </c>
    </row>
    <row r="1455" spans="1:99" ht="16" customHeight="1" x14ac:dyDescent="0.35">
      <c r="A1455" s="12" t="s">
        <v>2637</v>
      </c>
      <c r="B1455" s="12" t="s">
        <v>925</v>
      </c>
      <c r="E1455" s="37">
        <v>3292470</v>
      </c>
      <c r="G1455" s="37" t="s">
        <v>1505</v>
      </c>
      <c r="I1455" s="37"/>
      <c r="K1455" s="37"/>
      <c r="M1455" s="37"/>
      <c r="O1455" s="37"/>
      <c r="R1455" s="37"/>
      <c r="T1455" s="37"/>
      <c r="V1455" s="37"/>
      <c r="X1455" s="37"/>
      <c r="Z1455" s="37"/>
      <c r="AB1455" s="37"/>
      <c r="AD1455" s="37"/>
      <c r="AF1455" s="37"/>
      <c r="AH1455" s="37"/>
      <c r="AN1455" s="37">
        <v>3292470</v>
      </c>
      <c r="AO1455" s="12">
        <v>0.38</v>
      </c>
      <c r="AP1455" s="37"/>
      <c r="AR1455" s="37"/>
      <c r="AT1455" s="37"/>
      <c r="AV1455" s="37"/>
      <c r="AX1455" s="37"/>
      <c r="BI1455" s="12">
        <v>19550</v>
      </c>
      <c r="BY1455" s="12">
        <v>0</v>
      </c>
      <c r="CG1455" s="12" t="s">
        <v>934</v>
      </c>
      <c r="CH1455" s="12">
        <v>16.943999999999999</v>
      </c>
      <c r="CI1455" s="12" t="s">
        <v>2638</v>
      </c>
      <c r="CJ1455" s="12" t="s">
        <v>968</v>
      </c>
      <c r="CK1455" s="12" t="s">
        <v>932</v>
      </c>
      <c r="CL1455" s="37">
        <v>869474467</v>
      </c>
      <c r="CN1455" s="12" t="s">
        <v>1509</v>
      </c>
      <c r="CS1455" s="12"/>
      <c r="CT1455" s="36" t="str">
        <f t="shared" si="22"/>
        <v>500mn - 1bn</v>
      </c>
      <c r="CU1455" s="36" t="str">
        <f>VLOOKUP(CK1455,Mapping!B:C,2,FALSE)</f>
        <v>US/CA</v>
      </c>
    </row>
    <row r="1456" spans="1:99" ht="16" customHeight="1" x14ac:dyDescent="0.35">
      <c r="A1456" s="12" t="s">
        <v>2639</v>
      </c>
      <c r="B1456" s="12" t="s">
        <v>925</v>
      </c>
      <c r="E1456" s="37">
        <v>2206048</v>
      </c>
      <c r="G1456" s="37" t="s">
        <v>1505</v>
      </c>
      <c r="I1456" s="37"/>
      <c r="K1456" s="37"/>
      <c r="M1456" s="37"/>
      <c r="O1456" s="37"/>
      <c r="Q1456" s="12">
        <v>16954</v>
      </c>
      <c r="R1456" s="37"/>
      <c r="T1456" s="37"/>
      <c r="V1456" s="37"/>
      <c r="X1456" s="37"/>
      <c r="Z1456" s="37"/>
      <c r="AB1456" s="37"/>
      <c r="AD1456" s="37"/>
      <c r="AF1456" s="37"/>
      <c r="AH1456" s="37">
        <v>2140951</v>
      </c>
      <c r="AI1456" s="12">
        <v>0.25</v>
      </c>
      <c r="AN1456" s="37">
        <v>16841</v>
      </c>
      <c r="AO1456" s="12">
        <v>0</v>
      </c>
      <c r="AP1456" s="37">
        <v>48256</v>
      </c>
      <c r="AQ1456" s="12">
        <v>0.01</v>
      </c>
      <c r="AR1456" s="37"/>
      <c r="AT1456" s="37"/>
      <c r="AV1456" s="37"/>
      <c r="AX1456" s="37"/>
      <c r="BH1456" s="12">
        <v>209</v>
      </c>
      <c r="BI1456" s="12">
        <v>100</v>
      </c>
      <c r="BQ1456" s="12">
        <v>0</v>
      </c>
      <c r="BV1456" s="12">
        <v>0</v>
      </c>
      <c r="BY1456" s="12">
        <v>0</v>
      </c>
      <c r="CG1456" s="12"/>
      <c r="CH1456" s="12">
        <v>67.569000000000003</v>
      </c>
      <c r="CI1456" s="12" t="s">
        <v>938</v>
      </c>
      <c r="CJ1456" s="12" t="s">
        <v>931</v>
      </c>
      <c r="CK1456" s="12" t="s">
        <v>932</v>
      </c>
      <c r="CL1456" s="37">
        <v>868878029</v>
      </c>
      <c r="CN1456" s="12" t="s">
        <v>1509</v>
      </c>
      <c r="CS1456" s="12"/>
      <c r="CT1456" s="36" t="str">
        <f t="shared" si="22"/>
        <v>500mn - 1bn</v>
      </c>
      <c r="CU1456" s="36" t="str">
        <f>VLOOKUP(CK1456,Mapping!B:C,2,FALSE)</f>
        <v>US/CA</v>
      </c>
    </row>
    <row r="1457" spans="1:99" ht="16" customHeight="1" x14ac:dyDescent="0.35">
      <c r="A1457" s="12" t="s">
        <v>2640</v>
      </c>
      <c r="B1457" s="12" t="s">
        <v>925</v>
      </c>
      <c r="E1457" s="37">
        <v>2194982</v>
      </c>
      <c r="G1457" s="37" t="s">
        <v>1505</v>
      </c>
      <c r="I1457" s="37"/>
      <c r="K1457" s="37"/>
      <c r="M1457" s="37">
        <v>1029876</v>
      </c>
      <c r="N1457" s="12">
        <v>0.04</v>
      </c>
      <c r="O1457" s="37"/>
      <c r="Q1457" s="12">
        <v>2912</v>
      </c>
      <c r="R1457" s="37"/>
      <c r="T1457" s="37"/>
      <c r="V1457" s="37"/>
      <c r="X1457" s="37"/>
      <c r="Z1457" s="37"/>
      <c r="AB1457" s="37"/>
      <c r="AD1457" s="37"/>
      <c r="AF1457" s="37"/>
      <c r="AH1457" s="37">
        <v>385374</v>
      </c>
      <c r="AI1457" s="12">
        <v>0.02</v>
      </c>
      <c r="AN1457" s="37">
        <v>515242</v>
      </c>
      <c r="AO1457" s="12">
        <v>0.02</v>
      </c>
      <c r="AP1457" s="37">
        <v>264490</v>
      </c>
      <c r="AQ1457" s="12">
        <v>0.01</v>
      </c>
      <c r="AR1457" s="37"/>
      <c r="AT1457" s="37"/>
      <c r="AV1457" s="37"/>
      <c r="AX1457" s="37"/>
      <c r="BB1457" s="12">
        <v>9081</v>
      </c>
      <c r="BH1457" s="12">
        <v>1568</v>
      </c>
      <c r="BI1457" s="12">
        <v>2225</v>
      </c>
      <c r="BQ1457" s="12">
        <v>0</v>
      </c>
      <c r="BV1457" s="12">
        <v>0</v>
      </c>
      <c r="BY1457" s="12">
        <v>0</v>
      </c>
      <c r="CC1457" s="12">
        <v>0</v>
      </c>
      <c r="CG1457" s="12" t="s">
        <v>998</v>
      </c>
      <c r="CH1457" s="12">
        <v>36.774000000000001</v>
      </c>
      <c r="CI1457" s="12" t="s">
        <v>2641</v>
      </c>
      <c r="CJ1457" s="12" t="s">
        <v>941</v>
      </c>
      <c r="CK1457" s="12" t="s">
        <v>932</v>
      </c>
      <c r="CL1457" s="37">
        <v>2528684920</v>
      </c>
      <c r="CN1457" s="12" t="s">
        <v>998</v>
      </c>
      <c r="CS1457" s="12"/>
      <c r="CT1457" s="36" t="str">
        <f t="shared" si="22"/>
        <v>1bn - 50bn</v>
      </c>
      <c r="CU1457" s="36" t="str">
        <f>VLOOKUP(CK1457,Mapping!B:C,2,FALSE)</f>
        <v>US/CA</v>
      </c>
    </row>
    <row r="1458" spans="1:99" ht="16" customHeight="1" x14ac:dyDescent="0.35">
      <c r="A1458" s="12" t="s">
        <v>2642</v>
      </c>
      <c r="B1458" s="12" t="s">
        <v>925</v>
      </c>
      <c r="E1458" s="37">
        <v>0</v>
      </c>
      <c r="G1458" s="37" t="s">
        <v>1505</v>
      </c>
      <c r="I1458" s="37"/>
      <c r="K1458" s="37"/>
      <c r="M1458" s="37"/>
      <c r="O1458" s="37"/>
      <c r="R1458" s="37"/>
      <c r="T1458" s="37"/>
      <c r="V1458" s="37"/>
      <c r="X1458" s="37"/>
      <c r="Z1458" s="37"/>
      <c r="AB1458" s="37"/>
      <c r="AD1458" s="37"/>
      <c r="AF1458" s="37"/>
      <c r="AH1458" s="37"/>
      <c r="AN1458" s="37"/>
      <c r="AP1458" s="37">
        <v>0</v>
      </c>
      <c r="AQ1458" s="12">
        <v>0</v>
      </c>
      <c r="AR1458" s="37"/>
      <c r="AT1458" s="37"/>
      <c r="AV1458" s="37"/>
      <c r="AX1458" s="37"/>
      <c r="BH1458" s="12">
        <v>0</v>
      </c>
      <c r="BV1458" s="12">
        <v>0</v>
      </c>
      <c r="CG1458" s="12" t="s">
        <v>934</v>
      </c>
      <c r="CH1458" s="12">
        <v>66.430000000000007</v>
      </c>
      <c r="CI1458" s="12" t="s">
        <v>1578</v>
      </c>
      <c r="CJ1458" s="12" t="s">
        <v>1080</v>
      </c>
      <c r="CK1458" s="12" t="s">
        <v>932</v>
      </c>
      <c r="CL1458" s="37">
        <v>378046501</v>
      </c>
      <c r="CN1458" s="12" t="s">
        <v>1509</v>
      </c>
      <c r="CS1458" s="12"/>
      <c r="CT1458" s="36" t="str">
        <f t="shared" si="22"/>
        <v>500mn</v>
      </c>
      <c r="CU1458" s="36" t="str">
        <f>VLOOKUP(CK1458,Mapping!B:C,2,FALSE)</f>
        <v>US/CA</v>
      </c>
    </row>
    <row r="1459" spans="1:99" ht="16" customHeight="1" x14ac:dyDescent="0.35">
      <c r="A1459" s="12" t="s">
        <v>2643</v>
      </c>
      <c r="B1459" s="12" t="s">
        <v>925</v>
      </c>
      <c r="E1459" s="37">
        <v>4134755</v>
      </c>
      <c r="G1459" s="37" t="s">
        <v>1505</v>
      </c>
      <c r="I1459" s="37"/>
      <c r="K1459" s="37"/>
      <c r="M1459" s="37">
        <v>0</v>
      </c>
      <c r="N1459" s="12">
        <v>0</v>
      </c>
      <c r="O1459" s="37"/>
      <c r="Q1459" s="12">
        <v>10896</v>
      </c>
      <c r="R1459" s="37"/>
      <c r="T1459" s="37"/>
      <c r="V1459" s="37"/>
      <c r="X1459" s="37"/>
      <c r="Z1459" s="37"/>
      <c r="AB1459" s="37"/>
      <c r="AD1459" s="37"/>
      <c r="AF1459" s="37"/>
      <c r="AH1459" s="37">
        <v>1478805</v>
      </c>
      <c r="AI1459" s="12">
        <v>0.5</v>
      </c>
      <c r="AN1459" s="37">
        <v>1006802</v>
      </c>
      <c r="AO1459" s="12">
        <v>0.34</v>
      </c>
      <c r="AP1459" s="37">
        <v>1649148</v>
      </c>
      <c r="AQ1459" s="12">
        <v>0.55000000000000004</v>
      </c>
      <c r="AR1459" s="37"/>
      <c r="AT1459" s="37"/>
      <c r="AV1459" s="37"/>
      <c r="AX1459" s="37"/>
      <c r="BB1459" s="12">
        <v>0</v>
      </c>
      <c r="BH1459" s="12">
        <v>5821</v>
      </c>
      <c r="BI1459" s="12">
        <v>4700</v>
      </c>
      <c r="BQ1459" s="12">
        <v>0</v>
      </c>
      <c r="BV1459" s="12">
        <v>0</v>
      </c>
      <c r="BY1459" s="12">
        <v>0</v>
      </c>
      <c r="CC1459" s="12">
        <v>0</v>
      </c>
      <c r="CG1459" s="12" t="s">
        <v>934</v>
      </c>
      <c r="CH1459" s="12">
        <v>70.95</v>
      </c>
      <c r="CI1459" s="12" t="s">
        <v>2644</v>
      </c>
      <c r="CJ1459" s="12" t="s">
        <v>966</v>
      </c>
      <c r="CK1459" s="12" t="s">
        <v>932</v>
      </c>
      <c r="CL1459" s="37">
        <v>297484020</v>
      </c>
      <c r="CN1459" s="12" t="s">
        <v>1509</v>
      </c>
      <c r="CS1459" s="12"/>
      <c r="CT1459" s="36" t="str">
        <f t="shared" si="22"/>
        <v>500mn</v>
      </c>
      <c r="CU1459" s="36" t="str">
        <f>VLOOKUP(CK1459,Mapping!B:C,2,FALSE)</f>
        <v>US/CA</v>
      </c>
    </row>
    <row r="1460" spans="1:99" ht="16" customHeight="1" x14ac:dyDescent="0.35">
      <c r="A1460" s="12" t="s">
        <v>2645</v>
      </c>
      <c r="B1460" s="12" t="s">
        <v>933</v>
      </c>
      <c r="E1460" s="37">
        <v>206306</v>
      </c>
      <c r="G1460" s="37" t="s">
        <v>1505</v>
      </c>
      <c r="I1460" s="37"/>
      <c r="K1460" s="37"/>
      <c r="M1460" s="37"/>
      <c r="O1460" s="37"/>
      <c r="R1460" s="37"/>
      <c r="T1460" s="37"/>
      <c r="V1460" s="37"/>
      <c r="X1460" s="37"/>
      <c r="Z1460" s="37"/>
      <c r="AB1460" s="37"/>
      <c r="AD1460" s="37"/>
      <c r="AF1460" s="37"/>
      <c r="AH1460" s="37"/>
      <c r="AN1460" s="37">
        <v>206306</v>
      </c>
      <c r="AO1460" s="12">
        <v>0.01</v>
      </c>
      <c r="AP1460" s="37"/>
      <c r="AR1460" s="37"/>
      <c r="AT1460" s="37"/>
      <c r="AV1460" s="37"/>
      <c r="AX1460" s="37"/>
      <c r="BI1460" s="12">
        <v>1225</v>
      </c>
      <c r="BY1460" s="12">
        <v>0</v>
      </c>
      <c r="CG1460" s="12" t="s">
        <v>940</v>
      </c>
      <c r="CH1460" s="12">
        <v>107.074</v>
      </c>
      <c r="CI1460" s="12" t="s">
        <v>960</v>
      </c>
      <c r="CJ1460" s="12"/>
      <c r="CK1460" s="12" t="s">
        <v>961</v>
      </c>
      <c r="CL1460" s="37">
        <v>2451033841</v>
      </c>
      <c r="CN1460" s="12" t="s">
        <v>1506</v>
      </c>
      <c r="CS1460" s="12"/>
      <c r="CT1460" s="36" t="str">
        <f t="shared" si="22"/>
        <v>1bn - 50bn</v>
      </c>
      <c r="CU1460" s="36" t="str">
        <f>VLOOKUP(CK1460,Mapping!B:C,2,FALSE)</f>
        <v>EU</v>
      </c>
    </row>
    <row r="1461" spans="1:99" ht="16" customHeight="1" x14ac:dyDescent="0.35">
      <c r="A1461" s="12" t="s">
        <v>2646</v>
      </c>
      <c r="B1461" s="12" t="s">
        <v>925</v>
      </c>
      <c r="E1461" s="37">
        <v>8427166</v>
      </c>
      <c r="G1461" s="37" t="s">
        <v>1505</v>
      </c>
      <c r="I1461" s="37"/>
      <c r="K1461" s="37"/>
      <c r="M1461" s="37">
        <v>50184</v>
      </c>
      <c r="N1461" s="12">
        <v>0</v>
      </c>
      <c r="O1461" s="37"/>
      <c r="Q1461" s="12">
        <v>2848</v>
      </c>
      <c r="R1461" s="37"/>
      <c r="T1461" s="37">
        <v>0</v>
      </c>
      <c r="U1461" s="12">
        <v>0</v>
      </c>
      <c r="V1461" s="37"/>
      <c r="X1461" s="37">
        <v>0</v>
      </c>
      <c r="Y1461" s="12">
        <v>0</v>
      </c>
      <c r="Z1461" s="37">
        <v>0</v>
      </c>
      <c r="AA1461" s="12">
        <v>0</v>
      </c>
      <c r="AB1461" s="37"/>
      <c r="AD1461" s="37">
        <v>0</v>
      </c>
      <c r="AE1461" s="12">
        <v>0</v>
      </c>
      <c r="AF1461" s="37"/>
      <c r="AH1461" s="37">
        <v>359645</v>
      </c>
      <c r="AI1461" s="12">
        <v>0.02</v>
      </c>
      <c r="AN1461" s="37">
        <v>366298</v>
      </c>
      <c r="AO1461" s="12">
        <v>0.02</v>
      </c>
      <c r="AP1461" s="37">
        <v>7634147</v>
      </c>
      <c r="AQ1461" s="12">
        <v>0.48</v>
      </c>
      <c r="AR1461" s="37">
        <v>16892</v>
      </c>
      <c r="AS1461" s="12">
        <v>0</v>
      </c>
      <c r="AT1461" s="37">
        <v>0</v>
      </c>
      <c r="AU1461" s="12">
        <v>0</v>
      </c>
      <c r="AV1461" s="37"/>
      <c r="AX1461" s="37"/>
      <c r="BA1461" s="12">
        <v>0</v>
      </c>
      <c r="BB1461" s="12">
        <v>400</v>
      </c>
      <c r="BC1461" s="12">
        <v>0</v>
      </c>
      <c r="BD1461" s="12">
        <v>0</v>
      </c>
      <c r="BE1461" s="12">
        <v>453</v>
      </c>
      <c r="BH1461" s="12">
        <v>33064</v>
      </c>
      <c r="BI1461" s="12">
        <v>2175</v>
      </c>
      <c r="BJ1461" s="12">
        <v>0</v>
      </c>
      <c r="BK1461" s="12">
        <v>0</v>
      </c>
      <c r="BM1461" s="12">
        <v>0</v>
      </c>
      <c r="BQ1461" s="12">
        <v>0</v>
      </c>
      <c r="BV1461" s="12">
        <v>0.03</v>
      </c>
      <c r="BY1461" s="12">
        <v>0</v>
      </c>
      <c r="BZ1461" s="12">
        <v>0</v>
      </c>
      <c r="CB1461" s="12">
        <v>0</v>
      </c>
      <c r="CC1461" s="12">
        <v>0</v>
      </c>
      <c r="CD1461" s="12">
        <v>0</v>
      </c>
      <c r="CE1461" s="12">
        <v>0</v>
      </c>
      <c r="CF1461" s="12">
        <v>0</v>
      </c>
      <c r="CG1461" s="12" t="s">
        <v>996</v>
      </c>
      <c r="CH1461" s="12">
        <v>131.38300000000001</v>
      </c>
      <c r="CI1461" s="12" t="s">
        <v>1023</v>
      </c>
      <c r="CJ1461" s="12"/>
      <c r="CK1461" s="12" t="s">
        <v>979</v>
      </c>
      <c r="CL1461" s="37">
        <v>1587724293</v>
      </c>
      <c r="CN1461" s="12" t="s">
        <v>1506</v>
      </c>
      <c r="CS1461" s="12"/>
      <c r="CT1461" s="36" t="str">
        <f t="shared" si="22"/>
        <v>1bn - 50bn</v>
      </c>
      <c r="CU1461" s="36" t="str">
        <f>VLOOKUP(CK1461,Mapping!B:C,2,FALSE)</f>
        <v>EU</v>
      </c>
    </row>
    <row r="1462" spans="1:99" ht="16" customHeight="1" x14ac:dyDescent="0.35">
      <c r="A1462" s="12" t="s">
        <v>2647</v>
      </c>
      <c r="B1462" s="12" t="s">
        <v>925</v>
      </c>
      <c r="E1462" s="37">
        <v>5397630</v>
      </c>
      <c r="G1462" s="37" t="s">
        <v>1505</v>
      </c>
      <c r="I1462" s="37"/>
      <c r="K1462" s="37"/>
      <c r="M1462" s="37"/>
      <c r="O1462" s="37"/>
      <c r="R1462" s="37"/>
      <c r="T1462" s="37"/>
      <c r="V1462" s="37"/>
      <c r="X1462" s="37"/>
      <c r="Z1462" s="37"/>
      <c r="AB1462" s="37"/>
      <c r="AD1462" s="37"/>
      <c r="AF1462" s="37"/>
      <c r="AH1462" s="37"/>
      <c r="AN1462" s="37">
        <v>5397630</v>
      </c>
      <c r="AO1462" s="12">
        <v>2.68</v>
      </c>
      <c r="AP1462" s="37"/>
      <c r="AR1462" s="37"/>
      <c r="AT1462" s="37"/>
      <c r="AV1462" s="37"/>
      <c r="AX1462" s="37"/>
      <c r="BI1462" s="12">
        <v>32050</v>
      </c>
      <c r="BY1462" s="12">
        <v>0</v>
      </c>
      <c r="CG1462" s="12" t="s">
        <v>929</v>
      </c>
      <c r="CH1462" s="12">
        <v>20.131</v>
      </c>
      <c r="CI1462" s="12" t="s">
        <v>1176</v>
      </c>
      <c r="CJ1462" s="12" t="s">
        <v>993</v>
      </c>
      <c r="CK1462" s="12" t="s">
        <v>932</v>
      </c>
      <c r="CL1462" s="37">
        <v>201171847</v>
      </c>
      <c r="CN1462" s="12" t="s">
        <v>1509</v>
      </c>
      <c r="CS1462" s="12"/>
      <c r="CT1462" s="36" t="str">
        <f t="shared" si="22"/>
        <v>500mn</v>
      </c>
      <c r="CU1462" s="36" t="str">
        <f>VLOOKUP(CK1462,Mapping!B:C,2,FALSE)</f>
        <v>US/CA</v>
      </c>
    </row>
    <row r="1463" spans="1:99" ht="16" customHeight="1" x14ac:dyDescent="0.35">
      <c r="A1463" s="12" t="s">
        <v>2648</v>
      </c>
      <c r="B1463" s="12" t="s">
        <v>933</v>
      </c>
      <c r="E1463" s="37">
        <v>3782407</v>
      </c>
      <c r="G1463" s="37" t="s">
        <v>1505</v>
      </c>
      <c r="I1463" s="37"/>
      <c r="K1463" s="37"/>
      <c r="M1463" s="37"/>
      <c r="O1463" s="37"/>
      <c r="Q1463" s="12">
        <v>14849</v>
      </c>
      <c r="R1463" s="37"/>
      <c r="T1463" s="37"/>
      <c r="V1463" s="37"/>
      <c r="X1463" s="37"/>
      <c r="Z1463" s="37"/>
      <c r="AB1463" s="37"/>
      <c r="AD1463" s="37"/>
      <c r="AF1463" s="37"/>
      <c r="AH1463" s="37">
        <v>1875132</v>
      </c>
      <c r="AI1463" s="12">
        <v>0.01</v>
      </c>
      <c r="AN1463" s="37">
        <v>1907275</v>
      </c>
      <c r="AO1463" s="12">
        <v>0.01</v>
      </c>
      <c r="AP1463" s="37"/>
      <c r="AR1463" s="37"/>
      <c r="AT1463" s="37"/>
      <c r="AV1463" s="37"/>
      <c r="AX1463" s="37"/>
      <c r="BI1463" s="12">
        <v>11325</v>
      </c>
      <c r="BQ1463" s="12">
        <v>0</v>
      </c>
      <c r="BY1463" s="12">
        <v>0</v>
      </c>
      <c r="CG1463" s="12" t="s">
        <v>929</v>
      </c>
      <c r="CH1463" s="12">
        <v>19.760999999999999</v>
      </c>
      <c r="CI1463" s="12" t="s">
        <v>960</v>
      </c>
      <c r="CJ1463" s="12"/>
      <c r="CK1463" s="12" t="s">
        <v>961</v>
      </c>
      <c r="CL1463" s="37">
        <v>16697778673</v>
      </c>
      <c r="CN1463" s="12" t="s">
        <v>1511</v>
      </c>
      <c r="CS1463" s="12"/>
      <c r="CT1463" s="36" t="str">
        <f t="shared" si="22"/>
        <v>1bn - 50bn</v>
      </c>
      <c r="CU1463" s="36" t="str">
        <f>VLOOKUP(CK1463,Mapping!B:C,2,FALSE)</f>
        <v>EU</v>
      </c>
    </row>
    <row r="1464" spans="1:99" ht="16" customHeight="1" x14ac:dyDescent="0.35">
      <c r="A1464" s="12" t="s">
        <v>2649</v>
      </c>
      <c r="B1464" s="12" t="s">
        <v>925</v>
      </c>
      <c r="E1464" s="37">
        <v>253341</v>
      </c>
      <c r="G1464" s="37" t="s">
        <v>1505</v>
      </c>
      <c r="I1464" s="37"/>
      <c r="K1464" s="37"/>
      <c r="M1464" s="37">
        <v>1255</v>
      </c>
      <c r="N1464" s="12">
        <v>0</v>
      </c>
      <c r="O1464" s="37"/>
      <c r="Q1464" s="12">
        <v>0</v>
      </c>
      <c r="R1464" s="37"/>
      <c r="T1464" s="37"/>
      <c r="V1464" s="37"/>
      <c r="X1464" s="37"/>
      <c r="Z1464" s="37"/>
      <c r="AB1464" s="37"/>
      <c r="AD1464" s="37">
        <v>3677</v>
      </c>
      <c r="AE1464" s="12">
        <v>0</v>
      </c>
      <c r="AF1464" s="37"/>
      <c r="AH1464" s="37">
        <v>0</v>
      </c>
      <c r="AI1464" s="12">
        <v>0</v>
      </c>
      <c r="AN1464" s="37">
        <v>248409</v>
      </c>
      <c r="AO1464" s="12">
        <v>0.15</v>
      </c>
      <c r="AP1464" s="37"/>
      <c r="AR1464" s="37"/>
      <c r="AT1464" s="37"/>
      <c r="AV1464" s="37"/>
      <c r="AX1464" s="37"/>
      <c r="BB1464" s="12">
        <v>10</v>
      </c>
      <c r="BI1464" s="12">
        <v>1475</v>
      </c>
      <c r="BJ1464" s="12">
        <v>33</v>
      </c>
      <c r="BQ1464" s="12">
        <v>0</v>
      </c>
      <c r="BY1464" s="12">
        <v>0</v>
      </c>
      <c r="CB1464" s="12">
        <v>0</v>
      </c>
      <c r="CC1464" s="12">
        <v>0</v>
      </c>
      <c r="CG1464" s="12" t="s">
        <v>934</v>
      </c>
      <c r="CH1464" s="12">
        <v>113.05</v>
      </c>
      <c r="CI1464" s="12" t="s">
        <v>2650</v>
      </c>
      <c r="CJ1464" s="12" t="s">
        <v>1140</v>
      </c>
      <c r="CK1464" s="12" t="s">
        <v>932</v>
      </c>
      <c r="CL1464" s="37">
        <v>165851124</v>
      </c>
      <c r="CN1464" s="12" t="s">
        <v>1509</v>
      </c>
      <c r="CS1464" s="12"/>
      <c r="CT1464" s="36" t="str">
        <f t="shared" si="22"/>
        <v>500mn</v>
      </c>
      <c r="CU1464" s="36" t="str">
        <f>VLOOKUP(CK1464,Mapping!B:C,2,FALSE)</f>
        <v>US/CA</v>
      </c>
    </row>
    <row r="1465" spans="1:99" ht="16" customHeight="1" x14ac:dyDescent="0.35">
      <c r="A1465" s="12" t="s">
        <v>2651</v>
      </c>
      <c r="B1465" s="12" t="s">
        <v>933</v>
      </c>
      <c r="E1465" s="37">
        <v>9900</v>
      </c>
      <c r="G1465" s="37" t="s">
        <v>1505</v>
      </c>
      <c r="I1465" s="37"/>
      <c r="K1465" s="37">
        <v>7698</v>
      </c>
      <c r="L1465" s="12">
        <v>0</v>
      </c>
      <c r="M1465" s="37"/>
      <c r="O1465" s="37">
        <v>2202</v>
      </c>
      <c r="P1465" s="12">
        <v>0</v>
      </c>
      <c r="R1465" s="37"/>
      <c r="T1465" s="37"/>
      <c r="V1465" s="37"/>
      <c r="X1465" s="37"/>
      <c r="Z1465" s="37"/>
      <c r="AB1465" s="37"/>
      <c r="AD1465" s="37"/>
      <c r="AF1465" s="37"/>
      <c r="AH1465" s="37"/>
      <c r="AL1465" s="12">
        <v>120</v>
      </c>
      <c r="AN1465" s="37"/>
      <c r="AP1465" s="37"/>
      <c r="AR1465" s="37"/>
      <c r="AT1465" s="37"/>
      <c r="AV1465" s="37"/>
      <c r="AX1465" s="37"/>
      <c r="BG1465" s="12">
        <v>100</v>
      </c>
      <c r="BS1465" s="12">
        <v>0</v>
      </c>
      <c r="BU1465" s="12">
        <v>0</v>
      </c>
      <c r="CG1465" s="12" t="s">
        <v>929</v>
      </c>
      <c r="CH1465" s="12">
        <v>120.73099999999999</v>
      </c>
      <c r="CI1465" s="12" t="s">
        <v>977</v>
      </c>
      <c r="CJ1465" s="12"/>
      <c r="CK1465" s="12" t="s">
        <v>927</v>
      </c>
      <c r="CL1465" s="37">
        <v>4596148596</v>
      </c>
      <c r="CN1465" s="12" t="s">
        <v>1506</v>
      </c>
      <c r="CS1465" s="12"/>
      <c r="CT1465" s="36" t="str">
        <f t="shared" si="22"/>
        <v>1bn - 50bn</v>
      </c>
      <c r="CU1465" s="36" t="str">
        <f>VLOOKUP(CK1465,Mapping!B:C,2,FALSE)</f>
        <v>CN</v>
      </c>
    </row>
    <row r="1466" spans="1:99" ht="16" customHeight="1" x14ac:dyDescent="0.35">
      <c r="A1466" s="12" t="s">
        <v>2652</v>
      </c>
      <c r="B1466" s="12" t="s">
        <v>925</v>
      </c>
      <c r="E1466" s="37">
        <v>31797280</v>
      </c>
      <c r="G1466" s="37" t="s">
        <v>1505</v>
      </c>
      <c r="I1466" s="37"/>
      <c r="K1466" s="37">
        <v>26965373</v>
      </c>
      <c r="L1466" s="12">
        <v>1.73</v>
      </c>
      <c r="M1466" s="37"/>
      <c r="O1466" s="37">
        <v>4831907</v>
      </c>
      <c r="P1466" s="12">
        <v>0.31</v>
      </c>
      <c r="R1466" s="37"/>
      <c r="T1466" s="37"/>
      <c r="V1466" s="37"/>
      <c r="X1466" s="37"/>
      <c r="Z1466" s="37"/>
      <c r="AB1466" s="37"/>
      <c r="AD1466" s="37"/>
      <c r="AF1466" s="37"/>
      <c r="AH1466" s="37"/>
      <c r="AL1466" s="12">
        <v>263300</v>
      </c>
      <c r="AN1466" s="37"/>
      <c r="AP1466" s="37"/>
      <c r="AR1466" s="37"/>
      <c r="AT1466" s="37"/>
      <c r="AV1466" s="37"/>
      <c r="AX1466" s="37"/>
      <c r="BG1466" s="12">
        <v>350300</v>
      </c>
      <c r="BS1466" s="12">
        <v>0</v>
      </c>
      <c r="BU1466" s="12">
        <v>0</v>
      </c>
      <c r="CG1466" s="12" t="s">
        <v>940</v>
      </c>
      <c r="CH1466" s="12">
        <v>139.68899999999999</v>
      </c>
      <c r="CI1466" s="12" t="s">
        <v>977</v>
      </c>
      <c r="CJ1466" s="12"/>
      <c r="CK1466" s="12" t="s">
        <v>927</v>
      </c>
      <c r="CL1466" s="37">
        <v>1523262621</v>
      </c>
      <c r="CN1466" s="12" t="s">
        <v>1509</v>
      </c>
      <c r="CS1466" s="12"/>
      <c r="CT1466" s="36" t="str">
        <f t="shared" si="22"/>
        <v>1bn - 50bn</v>
      </c>
      <c r="CU1466" s="36" t="str">
        <f>VLOOKUP(CK1466,Mapping!B:C,2,FALSE)</f>
        <v>CN</v>
      </c>
    </row>
    <row r="1467" spans="1:99" ht="16" customHeight="1" x14ac:dyDescent="0.35">
      <c r="A1467" s="12" t="s">
        <v>2653</v>
      </c>
      <c r="B1467" s="12" t="s">
        <v>933</v>
      </c>
      <c r="E1467" s="37">
        <v>58944</v>
      </c>
      <c r="G1467" s="37" t="s">
        <v>1505</v>
      </c>
      <c r="I1467" s="37"/>
      <c r="K1467" s="37"/>
      <c r="M1467" s="37"/>
      <c r="O1467" s="37"/>
      <c r="R1467" s="37"/>
      <c r="T1467" s="37"/>
      <c r="V1467" s="37"/>
      <c r="X1467" s="37"/>
      <c r="Z1467" s="37"/>
      <c r="AB1467" s="37"/>
      <c r="AD1467" s="37"/>
      <c r="AF1467" s="37"/>
      <c r="AH1467" s="37"/>
      <c r="AN1467" s="37">
        <v>58944</v>
      </c>
      <c r="AO1467" s="12">
        <v>0</v>
      </c>
      <c r="AP1467" s="37"/>
      <c r="AR1467" s="37"/>
      <c r="AT1467" s="37"/>
      <c r="AV1467" s="37"/>
      <c r="AX1467" s="37"/>
      <c r="BI1467" s="12">
        <v>350</v>
      </c>
      <c r="BY1467" s="12">
        <v>0</v>
      </c>
      <c r="CG1467" s="12" t="s">
        <v>940</v>
      </c>
      <c r="CH1467" s="12">
        <v>31.736999999999998</v>
      </c>
      <c r="CI1467" s="12" t="s">
        <v>2211</v>
      </c>
      <c r="CJ1467" s="12"/>
      <c r="CK1467" s="12" t="s">
        <v>2212</v>
      </c>
      <c r="CL1467" s="37">
        <v>3286438804</v>
      </c>
      <c r="CN1467" s="12" t="s">
        <v>1506</v>
      </c>
      <c r="CS1467" s="12"/>
      <c r="CT1467" s="36" t="str">
        <f t="shared" si="22"/>
        <v>1bn - 50bn</v>
      </c>
      <c r="CU1467" s="36" t="str">
        <f>VLOOKUP(CK1467,Mapping!B:C,2,FALSE)</f>
        <v>EU</v>
      </c>
    </row>
    <row r="1468" spans="1:99" ht="16" customHeight="1" x14ac:dyDescent="0.35">
      <c r="A1468" s="12" t="s">
        <v>2654</v>
      </c>
      <c r="B1468" s="12" t="s">
        <v>933</v>
      </c>
      <c r="E1468" s="37">
        <v>9635392</v>
      </c>
      <c r="G1468" s="37" t="s">
        <v>1505</v>
      </c>
      <c r="I1468" s="37"/>
      <c r="K1468" s="37">
        <v>3229294</v>
      </c>
      <c r="L1468" s="12">
        <v>0.39</v>
      </c>
      <c r="M1468" s="37">
        <v>0</v>
      </c>
      <c r="N1468" s="12">
        <v>0</v>
      </c>
      <c r="O1468" s="37"/>
      <c r="R1468" s="37"/>
      <c r="T1468" s="37">
        <v>0</v>
      </c>
      <c r="U1468" s="12">
        <v>0</v>
      </c>
      <c r="V1468" s="37"/>
      <c r="X1468" s="37"/>
      <c r="Z1468" s="37"/>
      <c r="AB1468" s="37"/>
      <c r="AD1468" s="37"/>
      <c r="AF1468" s="37"/>
      <c r="AH1468" s="37"/>
      <c r="AN1468" s="37">
        <v>6406098</v>
      </c>
      <c r="AO1468" s="12">
        <v>0.78</v>
      </c>
      <c r="AP1468" s="37"/>
      <c r="AR1468" s="37"/>
      <c r="AT1468" s="37"/>
      <c r="AV1468" s="37"/>
      <c r="AX1468" s="37"/>
      <c r="BB1468" s="12">
        <v>0</v>
      </c>
      <c r="BG1468" s="12">
        <v>54100</v>
      </c>
      <c r="BI1468" s="12">
        <v>38050</v>
      </c>
      <c r="BK1468" s="12">
        <v>0</v>
      </c>
      <c r="BS1468" s="12">
        <v>0</v>
      </c>
      <c r="BY1468" s="12">
        <v>0</v>
      </c>
      <c r="CC1468" s="12">
        <v>0</v>
      </c>
      <c r="CE1468" s="12">
        <v>0</v>
      </c>
      <c r="CG1468" s="12" t="s">
        <v>1058</v>
      </c>
      <c r="CH1468" s="12">
        <v>59.441000000000003</v>
      </c>
      <c r="CI1468" s="12" t="s">
        <v>1236</v>
      </c>
      <c r="CJ1468" s="12"/>
      <c r="CK1468" s="12" t="s">
        <v>1151</v>
      </c>
      <c r="CL1468" s="37">
        <v>822245938</v>
      </c>
      <c r="CN1468" s="12" t="s">
        <v>1506</v>
      </c>
      <c r="CS1468" s="12"/>
      <c r="CT1468" s="36" t="str">
        <f t="shared" si="22"/>
        <v>500mn - 1bn</v>
      </c>
      <c r="CU1468" s="36" t="str">
        <f>VLOOKUP(CK1468,Mapping!B:C,2,FALSE)</f>
        <v>EU</v>
      </c>
    </row>
    <row r="1469" spans="1:99" ht="16" customHeight="1" x14ac:dyDescent="0.35">
      <c r="A1469" s="12" t="s">
        <v>2655</v>
      </c>
      <c r="B1469" s="12" t="s">
        <v>925</v>
      </c>
      <c r="E1469" s="37">
        <v>4042424</v>
      </c>
      <c r="G1469" s="37" t="s">
        <v>1505</v>
      </c>
      <c r="I1469" s="37"/>
      <c r="K1469" s="37">
        <v>896399</v>
      </c>
      <c r="L1469" s="12">
        <v>1.88</v>
      </c>
      <c r="M1469" s="37"/>
      <c r="O1469" s="37">
        <v>1090982</v>
      </c>
      <c r="P1469" s="12">
        <v>2.29</v>
      </c>
      <c r="Q1469" s="12">
        <v>11958</v>
      </c>
      <c r="R1469" s="37"/>
      <c r="T1469" s="37"/>
      <c r="V1469" s="37"/>
      <c r="X1469" s="37"/>
      <c r="Z1469" s="37"/>
      <c r="AB1469" s="37"/>
      <c r="AD1469" s="37"/>
      <c r="AF1469" s="37"/>
      <c r="AH1469" s="37">
        <v>1428503</v>
      </c>
      <c r="AI1469" s="12">
        <v>3</v>
      </c>
      <c r="AL1469" s="12">
        <v>66301</v>
      </c>
      <c r="AN1469" s="37">
        <v>626540</v>
      </c>
      <c r="AO1469" s="12">
        <v>1.32</v>
      </c>
      <c r="AP1469" s="37"/>
      <c r="AR1469" s="37"/>
      <c r="AT1469" s="37"/>
      <c r="AV1469" s="37"/>
      <c r="AX1469" s="37"/>
      <c r="BG1469" s="12">
        <v>14030</v>
      </c>
      <c r="BI1469" s="12">
        <v>3400</v>
      </c>
      <c r="BQ1469" s="12">
        <v>0</v>
      </c>
      <c r="BS1469" s="12">
        <v>0</v>
      </c>
      <c r="BU1469" s="12">
        <v>0</v>
      </c>
      <c r="BY1469" s="12">
        <v>0</v>
      </c>
      <c r="CG1469" s="12" t="s">
        <v>940</v>
      </c>
      <c r="CH1469" s="12">
        <v>233.39400000000001</v>
      </c>
      <c r="CI1469" s="12" t="s">
        <v>2656</v>
      </c>
      <c r="CJ1469" s="12"/>
      <c r="CK1469" s="12" t="s">
        <v>1717</v>
      </c>
      <c r="CL1469" s="37">
        <v>47113477</v>
      </c>
      <c r="CN1469" s="12" t="s">
        <v>1506</v>
      </c>
      <c r="CS1469" s="12"/>
      <c r="CT1469" s="36" t="str">
        <f t="shared" si="22"/>
        <v>500mn</v>
      </c>
      <c r="CU1469" s="36" t="str">
        <f>VLOOKUP(CK1469,Mapping!B:C,2,FALSE)</f>
        <v>EU</v>
      </c>
    </row>
    <row r="1470" spans="1:99" ht="16" customHeight="1" x14ac:dyDescent="0.35">
      <c r="A1470" s="12" t="s">
        <v>2657</v>
      </c>
      <c r="B1470" s="12" t="s">
        <v>933</v>
      </c>
      <c r="E1470" s="37">
        <v>114231219</v>
      </c>
      <c r="G1470" s="37" t="s">
        <v>1505</v>
      </c>
      <c r="I1470" s="37"/>
      <c r="K1470" s="37">
        <v>0</v>
      </c>
      <c r="L1470" s="12">
        <v>0</v>
      </c>
      <c r="M1470" s="37">
        <v>10194252</v>
      </c>
      <c r="N1470" s="12">
        <v>0.03</v>
      </c>
      <c r="O1470" s="37">
        <v>9459800</v>
      </c>
      <c r="P1470" s="12">
        <v>0.03</v>
      </c>
      <c r="Q1470" s="12">
        <v>317189</v>
      </c>
      <c r="R1470" s="37"/>
      <c r="T1470" s="37">
        <v>223880</v>
      </c>
      <c r="U1470" s="12">
        <v>0</v>
      </c>
      <c r="V1470" s="37"/>
      <c r="X1470" s="37"/>
      <c r="Z1470" s="37"/>
      <c r="AB1470" s="37">
        <v>2989258</v>
      </c>
      <c r="AC1470" s="12">
        <v>0.01</v>
      </c>
      <c r="AD1470" s="37">
        <v>568242</v>
      </c>
      <c r="AE1470" s="12">
        <v>0</v>
      </c>
      <c r="AF1470" s="37">
        <v>4781307</v>
      </c>
      <c r="AG1470" s="12">
        <v>0.01</v>
      </c>
      <c r="AH1470" s="37">
        <v>40054627</v>
      </c>
      <c r="AI1470" s="12">
        <v>0.11</v>
      </c>
      <c r="AJ1470" s="12">
        <v>206919</v>
      </c>
      <c r="AL1470" s="12">
        <v>622900</v>
      </c>
      <c r="AN1470" s="37">
        <v>45959853</v>
      </c>
      <c r="AO1470" s="12">
        <v>0.13</v>
      </c>
      <c r="AP1470" s="37"/>
      <c r="AR1470" s="37"/>
      <c r="AT1470" s="37">
        <v>0</v>
      </c>
      <c r="AU1470" s="12">
        <v>0</v>
      </c>
      <c r="AV1470" s="37"/>
      <c r="AX1470" s="37"/>
      <c r="BB1470" s="12">
        <v>81255</v>
      </c>
      <c r="BD1470" s="12">
        <v>0</v>
      </c>
      <c r="BF1470" s="12">
        <v>354450</v>
      </c>
      <c r="BG1470" s="12">
        <v>0</v>
      </c>
      <c r="BI1470" s="12">
        <v>272900</v>
      </c>
      <c r="BJ1470" s="12">
        <v>5100</v>
      </c>
      <c r="BK1470" s="12">
        <v>2000</v>
      </c>
      <c r="BP1470" s="12">
        <v>0.02</v>
      </c>
      <c r="BQ1470" s="12">
        <v>0.08</v>
      </c>
      <c r="BR1470" s="12">
        <v>0.01</v>
      </c>
      <c r="BS1470" s="12">
        <v>0</v>
      </c>
      <c r="BU1470" s="12">
        <v>0</v>
      </c>
      <c r="BY1470" s="12">
        <v>0.04</v>
      </c>
      <c r="CB1470" s="12">
        <v>0</v>
      </c>
      <c r="CC1470" s="12">
        <v>0</v>
      </c>
      <c r="CE1470" s="12">
        <v>0</v>
      </c>
      <c r="CF1470" s="12">
        <v>0</v>
      </c>
      <c r="CG1470" s="12" t="s">
        <v>940</v>
      </c>
      <c r="CH1470" s="12">
        <v>31.571999999999999</v>
      </c>
      <c r="CI1470" s="12" t="s">
        <v>2658</v>
      </c>
      <c r="CJ1470" s="12" t="s">
        <v>1017</v>
      </c>
      <c r="CK1470" s="12" t="s">
        <v>932</v>
      </c>
      <c r="CL1470" s="37">
        <v>35774156242</v>
      </c>
      <c r="CN1470" s="12" t="s">
        <v>1506</v>
      </c>
      <c r="CS1470" s="12"/>
      <c r="CT1470" s="36" t="str">
        <f t="shared" si="22"/>
        <v>1bn - 50bn</v>
      </c>
      <c r="CU1470" s="36" t="str">
        <f>VLOOKUP(CK1470,Mapping!B:C,2,FALSE)</f>
        <v>US/CA</v>
      </c>
    </row>
    <row r="1471" spans="1:99" ht="16" customHeight="1" x14ac:dyDescent="0.35">
      <c r="A1471" s="12" t="s">
        <v>2659</v>
      </c>
      <c r="B1471" s="12" t="s">
        <v>925</v>
      </c>
      <c r="E1471" s="37">
        <v>0</v>
      </c>
      <c r="G1471" s="37" t="s">
        <v>1505</v>
      </c>
      <c r="I1471" s="37"/>
      <c r="K1471" s="37"/>
      <c r="M1471" s="37">
        <v>0</v>
      </c>
      <c r="N1471" s="12">
        <v>0</v>
      </c>
      <c r="O1471" s="37"/>
      <c r="R1471" s="37"/>
      <c r="T1471" s="37"/>
      <c r="V1471" s="37"/>
      <c r="X1471" s="37"/>
      <c r="Z1471" s="37"/>
      <c r="AB1471" s="37"/>
      <c r="AD1471" s="37"/>
      <c r="AF1471" s="37"/>
      <c r="AH1471" s="37"/>
      <c r="AN1471" s="37">
        <v>0</v>
      </c>
      <c r="AO1471" s="12">
        <v>0</v>
      </c>
      <c r="AP1471" s="37"/>
      <c r="AR1471" s="37"/>
      <c r="AT1471" s="37"/>
      <c r="AV1471" s="37"/>
      <c r="AX1471" s="37"/>
      <c r="BB1471" s="12">
        <v>0</v>
      </c>
      <c r="BI1471" s="12">
        <v>0</v>
      </c>
      <c r="BY1471" s="12">
        <v>0</v>
      </c>
      <c r="CC1471" s="12">
        <v>0</v>
      </c>
      <c r="CG1471" s="12" t="s">
        <v>940</v>
      </c>
      <c r="CH1471" s="12">
        <v>76.394000000000005</v>
      </c>
      <c r="CI1471" s="12" t="s">
        <v>983</v>
      </c>
      <c r="CJ1471" s="12" t="s">
        <v>984</v>
      </c>
      <c r="CK1471" s="12" t="s">
        <v>985</v>
      </c>
      <c r="CL1471" s="37">
        <v>471572755</v>
      </c>
      <c r="CN1471" s="12" t="s">
        <v>1506</v>
      </c>
      <c r="CS1471" s="12"/>
      <c r="CT1471" s="36" t="str">
        <f t="shared" si="22"/>
        <v>500mn</v>
      </c>
      <c r="CU1471" s="36" t="str">
        <f>VLOOKUP(CK1471,Mapping!B:C,2,FALSE)</f>
        <v>US/CA</v>
      </c>
    </row>
    <row r="1472" spans="1:99" ht="16" customHeight="1" x14ac:dyDescent="0.35">
      <c r="A1472" s="12" t="s">
        <v>2660</v>
      </c>
      <c r="B1472" s="12" t="s">
        <v>925</v>
      </c>
      <c r="E1472" s="37">
        <v>8421</v>
      </c>
      <c r="G1472" s="37" t="s">
        <v>1505</v>
      </c>
      <c r="I1472" s="37"/>
      <c r="K1472" s="37"/>
      <c r="M1472" s="37"/>
      <c r="O1472" s="37"/>
      <c r="R1472" s="37"/>
      <c r="T1472" s="37"/>
      <c r="V1472" s="37"/>
      <c r="X1472" s="37"/>
      <c r="Z1472" s="37"/>
      <c r="AB1472" s="37"/>
      <c r="AD1472" s="37"/>
      <c r="AF1472" s="37"/>
      <c r="AH1472" s="37"/>
      <c r="AN1472" s="37">
        <v>8421</v>
      </c>
      <c r="AO1472" s="12">
        <v>0</v>
      </c>
      <c r="AP1472" s="37"/>
      <c r="AR1472" s="37"/>
      <c r="AT1472" s="37"/>
      <c r="AV1472" s="37"/>
      <c r="AX1472" s="37"/>
      <c r="BI1472" s="12">
        <v>50</v>
      </c>
      <c r="BY1472" s="12">
        <v>0</v>
      </c>
      <c r="CG1472" s="12" t="s">
        <v>998</v>
      </c>
      <c r="CH1472" s="12">
        <v>10.98</v>
      </c>
      <c r="CI1472" s="12" t="s">
        <v>1022</v>
      </c>
      <c r="CJ1472" s="12" t="s">
        <v>931</v>
      </c>
      <c r="CK1472" s="12" t="s">
        <v>932</v>
      </c>
      <c r="CL1472" s="37">
        <v>247170417</v>
      </c>
      <c r="CN1472" s="12" t="s">
        <v>998</v>
      </c>
      <c r="CS1472" s="12"/>
      <c r="CT1472" s="36" t="str">
        <f t="shared" si="22"/>
        <v>500mn</v>
      </c>
      <c r="CU1472" s="36" t="str">
        <f>VLOOKUP(CK1472,Mapping!B:C,2,FALSE)</f>
        <v>US/CA</v>
      </c>
    </row>
    <row r="1473" spans="1:99" ht="16" customHeight="1" x14ac:dyDescent="0.35">
      <c r="A1473" s="12" t="s">
        <v>2661</v>
      </c>
      <c r="B1473" s="12" t="s">
        <v>925</v>
      </c>
      <c r="E1473" s="37">
        <v>42103</v>
      </c>
      <c r="G1473" s="37" t="s">
        <v>1505</v>
      </c>
      <c r="I1473" s="37"/>
      <c r="K1473" s="37"/>
      <c r="M1473" s="37"/>
      <c r="O1473" s="37"/>
      <c r="R1473" s="37"/>
      <c r="T1473" s="37"/>
      <c r="V1473" s="37"/>
      <c r="X1473" s="37"/>
      <c r="Z1473" s="37"/>
      <c r="AB1473" s="37"/>
      <c r="AD1473" s="37"/>
      <c r="AF1473" s="37"/>
      <c r="AH1473" s="37"/>
      <c r="AN1473" s="37">
        <v>42103</v>
      </c>
      <c r="AO1473" s="12">
        <v>0</v>
      </c>
      <c r="AP1473" s="37"/>
      <c r="AR1473" s="37"/>
      <c r="AT1473" s="37"/>
      <c r="AV1473" s="37"/>
      <c r="AX1473" s="37"/>
      <c r="BI1473" s="12">
        <v>250</v>
      </c>
      <c r="BY1473" s="12">
        <v>0</v>
      </c>
      <c r="CG1473" s="12"/>
      <c r="CH1473" s="12">
        <v>10.151</v>
      </c>
      <c r="CI1473" s="12" t="s">
        <v>2662</v>
      </c>
      <c r="CJ1473" s="12" t="s">
        <v>946</v>
      </c>
      <c r="CK1473" s="12" t="s">
        <v>932</v>
      </c>
      <c r="CL1473" s="37">
        <v>1119326863</v>
      </c>
      <c r="CN1473" s="12" t="s">
        <v>1509</v>
      </c>
      <c r="CS1473" s="12"/>
      <c r="CT1473" s="36" t="str">
        <f t="shared" si="22"/>
        <v>1bn - 50bn</v>
      </c>
      <c r="CU1473" s="36" t="str">
        <f>VLOOKUP(CK1473,Mapping!B:C,2,FALSE)</f>
        <v>US/CA</v>
      </c>
    </row>
    <row r="1474" spans="1:99" ht="16" customHeight="1" x14ac:dyDescent="0.35">
      <c r="A1474" s="12" t="s">
        <v>2663</v>
      </c>
      <c r="B1474" s="12" t="s">
        <v>925</v>
      </c>
      <c r="E1474" s="37">
        <v>34877880</v>
      </c>
      <c r="G1474" s="37" t="s">
        <v>1505</v>
      </c>
      <c r="I1474" s="37"/>
      <c r="K1474" s="37"/>
      <c r="M1474" s="37">
        <v>34877880</v>
      </c>
      <c r="N1474" s="12">
        <v>2.67</v>
      </c>
      <c r="O1474" s="37"/>
      <c r="R1474" s="37"/>
      <c r="T1474" s="37"/>
      <c r="V1474" s="37"/>
      <c r="X1474" s="37"/>
      <c r="Z1474" s="37"/>
      <c r="AB1474" s="37"/>
      <c r="AD1474" s="37"/>
      <c r="AF1474" s="37"/>
      <c r="AH1474" s="37"/>
      <c r="AN1474" s="37"/>
      <c r="AP1474" s="37"/>
      <c r="AR1474" s="37"/>
      <c r="AT1474" s="37"/>
      <c r="AV1474" s="37"/>
      <c r="AX1474" s="37"/>
      <c r="BB1474" s="12">
        <v>278000</v>
      </c>
      <c r="CC1474" s="12">
        <v>0.01</v>
      </c>
      <c r="CG1474" s="12" t="s">
        <v>940</v>
      </c>
      <c r="CH1474" s="12">
        <v>14.422000000000001</v>
      </c>
      <c r="CI1474" s="12" t="s">
        <v>953</v>
      </c>
      <c r="CJ1474" s="12"/>
      <c r="CK1474" s="12" t="s">
        <v>954</v>
      </c>
      <c r="CL1474" s="37">
        <v>1296669572</v>
      </c>
      <c r="CN1474" s="12" t="s">
        <v>1506</v>
      </c>
      <c r="CS1474" s="12"/>
      <c r="CT1474" s="36" t="str">
        <f t="shared" si="22"/>
        <v>1bn - 50bn</v>
      </c>
      <c r="CU1474" s="36" t="str">
        <f>VLOOKUP(CK1474,Mapping!B:C,2,FALSE)</f>
        <v>EU</v>
      </c>
    </row>
    <row r="1475" spans="1:99" ht="16" customHeight="1" x14ac:dyDescent="0.35">
      <c r="A1475" s="12" t="s">
        <v>2664</v>
      </c>
      <c r="B1475" s="12" t="s">
        <v>925</v>
      </c>
      <c r="E1475" s="37">
        <v>16188680</v>
      </c>
      <c r="G1475" s="37" t="s">
        <v>1505</v>
      </c>
      <c r="I1475" s="37"/>
      <c r="K1475" s="37"/>
      <c r="M1475" s="37"/>
      <c r="O1475" s="37"/>
      <c r="R1475" s="37"/>
      <c r="T1475" s="37"/>
      <c r="V1475" s="37"/>
      <c r="X1475" s="37"/>
      <c r="Z1475" s="37"/>
      <c r="AB1475" s="37"/>
      <c r="AD1475" s="37"/>
      <c r="AF1475" s="37"/>
      <c r="AH1475" s="37"/>
      <c r="AN1475" s="37">
        <v>16188680</v>
      </c>
      <c r="AO1475" s="12">
        <v>5.1100000000000003</v>
      </c>
      <c r="AP1475" s="37"/>
      <c r="AR1475" s="37"/>
      <c r="AT1475" s="37"/>
      <c r="AV1475" s="37"/>
      <c r="AX1475" s="37"/>
      <c r="BI1475" s="12">
        <v>96125</v>
      </c>
      <c r="BY1475" s="12">
        <v>0.01</v>
      </c>
      <c r="CG1475" s="12" t="s">
        <v>940</v>
      </c>
      <c r="CH1475" s="12">
        <v>54.387999999999998</v>
      </c>
      <c r="CI1475" s="12" t="s">
        <v>978</v>
      </c>
      <c r="CJ1475" s="12"/>
      <c r="CK1475" s="12" t="s">
        <v>979</v>
      </c>
      <c r="CL1475" s="37">
        <v>316745685</v>
      </c>
      <c r="CN1475" s="12" t="s">
        <v>1506</v>
      </c>
      <c r="CS1475" s="12"/>
      <c r="CT1475" s="36" t="str">
        <f t="shared" ref="CT1475:CT1538" si="23">IF(CL1475&gt;100000000000, "100bn", IF(CL1475&gt;50000000000, "50bn - 100bn",IF(CL1475&gt;1000000000, "1bn - 50bn", IF(CL1475&gt;500000000, "500mn - 1bn", "500mn"))))</f>
        <v>500mn</v>
      </c>
      <c r="CU1475" s="36" t="str">
        <f>VLOOKUP(CK1475,Mapping!B:C,2,FALSE)</f>
        <v>EU</v>
      </c>
    </row>
    <row r="1476" spans="1:99" ht="16" customHeight="1" x14ac:dyDescent="0.35">
      <c r="A1476" s="12" t="s">
        <v>2665</v>
      </c>
      <c r="B1476" s="12" t="s">
        <v>925</v>
      </c>
      <c r="E1476" s="37">
        <v>10800190</v>
      </c>
      <c r="G1476" s="37" t="s">
        <v>1505</v>
      </c>
      <c r="I1476" s="37"/>
      <c r="K1476" s="37"/>
      <c r="M1476" s="37">
        <v>614754</v>
      </c>
      <c r="N1476" s="12">
        <v>0.2</v>
      </c>
      <c r="O1476" s="37"/>
      <c r="Q1476" s="12">
        <v>58885</v>
      </c>
      <c r="R1476" s="37"/>
      <c r="T1476" s="37"/>
      <c r="V1476" s="37"/>
      <c r="X1476" s="37"/>
      <c r="Z1476" s="37"/>
      <c r="AB1476" s="37"/>
      <c r="AD1476" s="37"/>
      <c r="AF1476" s="37"/>
      <c r="AH1476" s="37">
        <v>7435998</v>
      </c>
      <c r="AI1476" s="12">
        <v>2.38</v>
      </c>
      <c r="AN1476" s="37"/>
      <c r="AP1476" s="37">
        <v>2749438</v>
      </c>
      <c r="AQ1476" s="12">
        <v>0.88</v>
      </c>
      <c r="AR1476" s="37"/>
      <c r="AT1476" s="37"/>
      <c r="AV1476" s="37"/>
      <c r="AX1476" s="37"/>
      <c r="BB1476" s="12">
        <v>4900</v>
      </c>
      <c r="BH1476" s="12">
        <v>11908</v>
      </c>
      <c r="BQ1476" s="12">
        <v>0.01</v>
      </c>
      <c r="BV1476" s="12">
        <v>0.01</v>
      </c>
      <c r="CC1476" s="12">
        <v>0</v>
      </c>
      <c r="CG1476" s="12"/>
      <c r="CH1476" s="12">
        <v>22.785</v>
      </c>
      <c r="CI1476" s="12" t="s">
        <v>1781</v>
      </c>
      <c r="CJ1476" s="12" t="s">
        <v>931</v>
      </c>
      <c r="CK1476" s="12" t="s">
        <v>932</v>
      </c>
      <c r="CL1476" s="37">
        <v>312047339</v>
      </c>
      <c r="CN1476" s="12" t="s">
        <v>1535</v>
      </c>
      <c r="CS1476" s="12"/>
      <c r="CT1476" s="36" t="str">
        <f t="shared" si="23"/>
        <v>500mn</v>
      </c>
      <c r="CU1476" s="36" t="str">
        <f>VLOOKUP(CK1476,Mapping!B:C,2,FALSE)</f>
        <v>US/CA</v>
      </c>
    </row>
    <row r="1477" spans="1:99" ht="16" customHeight="1" x14ac:dyDescent="0.35">
      <c r="A1477" s="12" t="s">
        <v>588</v>
      </c>
      <c r="B1477" s="12" t="s">
        <v>925</v>
      </c>
      <c r="C1477" s="12">
        <v>320</v>
      </c>
      <c r="D1477" s="12">
        <v>9993</v>
      </c>
      <c r="E1477" s="37">
        <v>163437750</v>
      </c>
      <c r="G1477" s="37">
        <v>497551</v>
      </c>
      <c r="H1477" s="12">
        <v>0</v>
      </c>
      <c r="I1477" s="37"/>
      <c r="K1477" s="37"/>
      <c r="M1477" s="37">
        <v>6487537</v>
      </c>
      <c r="N1477" s="12">
        <v>0.01</v>
      </c>
      <c r="O1477" s="37"/>
      <c r="Q1477" s="12">
        <v>169656</v>
      </c>
      <c r="R1477" s="37"/>
      <c r="T1477" s="37">
        <v>12056834</v>
      </c>
      <c r="U1477" s="12">
        <v>0.02</v>
      </c>
      <c r="V1477" s="37"/>
      <c r="X1477" s="37">
        <v>940158</v>
      </c>
      <c r="Y1477" s="12">
        <v>0</v>
      </c>
      <c r="Z1477" s="37">
        <v>0</v>
      </c>
      <c r="AA1477" s="12">
        <v>0</v>
      </c>
      <c r="AB1477" s="37"/>
      <c r="AD1477" s="37">
        <v>618492</v>
      </c>
      <c r="AE1477" s="12">
        <v>0</v>
      </c>
      <c r="AF1477" s="37"/>
      <c r="AH1477" s="37">
        <v>21424160</v>
      </c>
      <c r="AI1477" s="12">
        <v>0.03</v>
      </c>
      <c r="AN1477" s="37">
        <v>107876819</v>
      </c>
      <c r="AO1477" s="12">
        <v>0.15</v>
      </c>
      <c r="AP1477" s="37">
        <v>13400625</v>
      </c>
      <c r="AQ1477" s="12">
        <v>0.02</v>
      </c>
      <c r="AR1477" s="37"/>
      <c r="AT1477" s="37">
        <v>135574</v>
      </c>
      <c r="AU1477" s="12">
        <v>0</v>
      </c>
      <c r="AV1477" s="37"/>
      <c r="AX1477" s="37"/>
      <c r="BA1477" s="12">
        <v>9201</v>
      </c>
      <c r="BB1477" s="12">
        <v>51710</v>
      </c>
      <c r="BC1477" s="12">
        <v>0</v>
      </c>
      <c r="BD1477" s="12">
        <v>12718</v>
      </c>
      <c r="BH1477" s="12">
        <v>58039</v>
      </c>
      <c r="BI1477" s="12">
        <v>640550</v>
      </c>
      <c r="BJ1477" s="12">
        <v>5551</v>
      </c>
      <c r="BK1477" s="12">
        <v>107708</v>
      </c>
      <c r="BN1477" s="12">
        <v>0</v>
      </c>
      <c r="BQ1477" s="12">
        <v>0.04</v>
      </c>
      <c r="BV1477" s="12">
        <v>0.05</v>
      </c>
      <c r="BY1477" s="12">
        <v>0.08</v>
      </c>
      <c r="BZ1477" s="12">
        <v>0</v>
      </c>
      <c r="CB1477" s="12">
        <v>0</v>
      </c>
      <c r="CC1477" s="12">
        <v>0</v>
      </c>
      <c r="CD1477" s="12">
        <v>0</v>
      </c>
      <c r="CE1477" s="12">
        <v>0</v>
      </c>
      <c r="CF1477" s="12">
        <v>0.01</v>
      </c>
      <c r="CG1477" s="12" t="s">
        <v>940</v>
      </c>
      <c r="CH1477" s="12">
        <v>41.667999999999999</v>
      </c>
      <c r="CI1477" s="12" t="s">
        <v>1073</v>
      </c>
      <c r="CJ1477" s="12" t="s">
        <v>946</v>
      </c>
      <c r="CK1477" s="12" t="s">
        <v>932</v>
      </c>
      <c r="CL1477" s="37">
        <v>70951021574</v>
      </c>
      <c r="CM1477" s="12">
        <v>527</v>
      </c>
      <c r="CN1477" s="12" t="s">
        <v>1506</v>
      </c>
      <c r="CO1477" s="12" t="s">
        <v>1507</v>
      </c>
      <c r="CP1477" s="12">
        <v>418979.2380568434</v>
      </c>
      <c r="CQ1477" s="12">
        <v>60</v>
      </c>
      <c r="CS1477" s="12"/>
      <c r="CT1477" s="36" t="str">
        <f t="shared" si="23"/>
        <v>50bn - 100bn</v>
      </c>
      <c r="CU1477" s="36" t="str">
        <f>VLOOKUP(CK1477,Mapping!B:C,2,FALSE)</f>
        <v>US/CA</v>
      </c>
    </row>
    <row r="1478" spans="1:99" ht="16" customHeight="1" x14ac:dyDescent="0.35">
      <c r="A1478" s="12" t="s">
        <v>397</v>
      </c>
      <c r="B1478" s="12" t="s">
        <v>933</v>
      </c>
      <c r="C1478" s="12">
        <v>188</v>
      </c>
      <c r="D1478" s="12">
        <v>39158</v>
      </c>
      <c r="E1478" s="37">
        <v>416716230</v>
      </c>
      <c r="G1478" s="37">
        <v>1949677</v>
      </c>
      <c r="H1478" s="12">
        <v>0</v>
      </c>
      <c r="I1478" s="37"/>
      <c r="K1478" s="37">
        <v>246107</v>
      </c>
      <c r="L1478" s="12">
        <v>0</v>
      </c>
      <c r="M1478" s="37">
        <v>17439442</v>
      </c>
      <c r="N1478" s="12">
        <v>0.02</v>
      </c>
      <c r="O1478" s="37">
        <v>129207</v>
      </c>
      <c r="P1478" s="12">
        <v>0</v>
      </c>
      <c r="Q1478" s="12">
        <v>644291</v>
      </c>
      <c r="R1478" s="37">
        <v>168244</v>
      </c>
      <c r="S1478" s="12">
        <v>0</v>
      </c>
      <c r="T1478" s="37">
        <v>2626560</v>
      </c>
      <c r="U1478" s="12">
        <v>0</v>
      </c>
      <c r="V1478" s="37">
        <v>162381</v>
      </c>
      <c r="W1478" s="12">
        <v>0</v>
      </c>
      <c r="X1478" s="37">
        <v>97309795</v>
      </c>
      <c r="Y1478" s="12">
        <v>0.14000000000000001</v>
      </c>
      <c r="Z1478" s="37">
        <v>4092695</v>
      </c>
      <c r="AA1478" s="12">
        <v>0.01</v>
      </c>
      <c r="AB1478" s="37"/>
      <c r="AD1478" s="37">
        <v>2001660</v>
      </c>
      <c r="AE1478" s="12">
        <v>0</v>
      </c>
      <c r="AF1478" s="37"/>
      <c r="AH1478" s="37">
        <v>81361067</v>
      </c>
      <c r="AI1478" s="12">
        <v>0.12</v>
      </c>
      <c r="AK1478" s="12">
        <v>6831</v>
      </c>
      <c r="AL1478" s="12">
        <v>7617</v>
      </c>
      <c r="AM1478" s="12">
        <v>11904</v>
      </c>
      <c r="AN1478" s="37">
        <v>204709969</v>
      </c>
      <c r="AO1478" s="12">
        <v>0.28999999999999998</v>
      </c>
      <c r="AP1478" s="37">
        <v>4303097</v>
      </c>
      <c r="AQ1478" s="12">
        <v>0.01</v>
      </c>
      <c r="AR1478" s="37"/>
      <c r="AT1478" s="37">
        <v>189887</v>
      </c>
      <c r="AU1478" s="12">
        <v>0</v>
      </c>
      <c r="AV1478" s="37"/>
      <c r="AX1478" s="37">
        <v>26442</v>
      </c>
      <c r="AY1478" s="12">
        <v>0</v>
      </c>
      <c r="AZ1478" s="12">
        <v>15036</v>
      </c>
      <c r="BA1478" s="12">
        <v>952337</v>
      </c>
      <c r="BB1478" s="12">
        <v>139004</v>
      </c>
      <c r="BC1478" s="12">
        <v>138407</v>
      </c>
      <c r="BD1478" s="12">
        <v>17813</v>
      </c>
      <c r="BG1478" s="12">
        <v>4165</v>
      </c>
      <c r="BH1478" s="12">
        <v>18637</v>
      </c>
      <c r="BI1478" s="12">
        <v>1215525</v>
      </c>
      <c r="BJ1478" s="12">
        <v>17965</v>
      </c>
      <c r="BK1478" s="12">
        <v>23464</v>
      </c>
      <c r="BN1478" s="12">
        <v>0.01</v>
      </c>
      <c r="BQ1478" s="12">
        <v>0.15</v>
      </c>
      <c r="BS1478" s="12">
        <v>0</v>
      </c>
      <c r="BT1478" s="12">
        <v>0</v>
      </c>
      <c r="BU1478" s="12">
        <v>0</v>
      </c>
      <c r="BV1478" s="12">
        <v>0.02</v>
      </c>
      <c r="BW1478" s="12">
        <v>0</v>
      </c>
      <c r="BX1478" s="12">
        <v>0</v>
      </c>
      <c r="BY1478" s="12">
        <v>0.16</v>
      </c>
      <c r="BZ1478" s="12">
        <v>0.02</v>
      </c>
      <c r="CB1478" s="12">
        <v>0.01</v>
      </c>
      <c r="CC1478" s="12">
        <v>0.01</v>
      </c>
      <c r="CD1478" s="12">
        <v>0.01</v>
      </c>
      <c r="CE1478" s="12">
        <v>0</v>
      </c>
      <c r="CF1478" s="12">
        <v>0.02</v>
      </c>
      <c r="CG1478" s="12" t="s">
        <v>934</v>
      </c>
      <c r="CH1478" s="12">
        <v>32.892000000000003</v>
      </c>
      <c r="CI1478" s="12" t="s">
        <v>1129</v>
      </c>
      <c r="CJ1478" s="12" t="s">
        <v>1130</v>
      </c>
      <c r="CK1478" s="12" t="s">
        <v>932</v>
      </c>
      <c r="CL1478" s="37">
        <v>70427810307</v>
      </c>
      <c r="CM1478" s="12">
        <v>10303</v>
      </c>
      <c r="CN1478" s="12" t="s">
        <v>1506</v>
      </c>
      <c r="CO1478" s="12" t="s">
        <v>1507</v>
      </c>
      <c r="CP1478" s="12">
        <v>761796.99657327158</v>
      </c>
      <c r="CQ1478" s="12">
        <v>70</v>
      </c>
      <c r="CS1478" s="12"/>
      <c r="CT1478" s="36" t="str">
        <f t="shared" si="23"/>
        <v>50bn - 100bn</v>
      </c>
      <c r="CU1478" s="36" t="str">
        <f>VLOOKUP(CK1478,Mapping!B:C,2,FALSE)</f>
        <v>US/CA</v>
      </c>
    </row>
    <row r="1479" spans="1:99" ht="16" customHeight="1" x14ac:dyDescent="0.35">
      <c r="A1479" s="12" t="s">
        <v>2666</v>
      </c>
      <c r="B1479" s="12" t="s">
        <v>925</v>
      </c>
      <c r="E1479" s="37">
        <v>21876823</v>
      </c>
      <c r="G1479" s="37" t="s">
        <v>1505</v>
      </c>
      <c r="I1479" s="37"/>
      <c r="K1479" s="37"/>
      <c r="M1479" s="37"/>
      <c r="O1479" s="37"/>
      <c r="R1479" s="37"/>
      <c r="T1479" s="37"/>
      <c r="V1479" s="37"/>
      <c r="X1479" s="37"/>
      <c r="Z1479" s="37"/>
      <c r="AB1479" s="37"/>
      <c r="AD1479" s="37"/>
      <c r="AF1479" s="37"/>
      <c r="AH1479" s="37"/>
      <c r="AN1479" s="37">
        <v>21876823</v>
      </c>
      <c r="AO1479" s="12">
        <v>1.81</v>
      </c>
      <c r="AP1479" s="37"/>
      <c r="AR1479" s="37"/>
      <c r="AT1479" s="37"/>
      <c r="AV1479" s="37"/>
      <c r="AX1479" s="37"/>
      <c r="BI1479" s="12">
        <v>129900</v>
      </c>
      <c r="BY1479" s="12">
        <v>0.02</v>
      </c>
      <c r="CG1479" s="12" t="s">
        <v>940</v>
      </c>
      <c r="CH1479" s="12">
        <v>13.941000000000001</v>
      </c>
      <c r="CI1479" s="12" t="s">
        <v>1127</v>
      </c>
      <c r="CJ1479" s="12" t="s">
        <v>966</v>
      </c>
      <c r="CK1479" s="12" t="s">
        <v>932</v>
      </c>
      <c r="CL1479" s="37">
        <v>1198184355</v>
      </c>
      <c r="CN1479" s="12" t="s">
        <v>1509</v>
      </c>
      <c r="CS1479" s="12"/>
      <c r="CT1479" s="36" t="str">
        <f t="shared" si="23"/>
        <v>1bn - 50bn</v>
      </c>
      <c r="CU1479" s="36" t="str">
        <f>VLOOKUP(CK1479,Mapping!B:C,2,FALSE)</f>
        <v>US/CA</v>
      </c>
    </row>
    <row r="1480" spans="1:99" ht="16" customHeight="1" x14ac:dyDescent="0.35">
      <c r="A1480" s="12" t="s">
        <v>2667</v>
      </c>
      <c r="B1480" s="12" t="s">
        <v>925</v>
      </c>
      <c r="E1480" s="37">
        <v>6142814</v>
      </c>
      <c r="G1480" s="37" t="s">
        <v>1505</v>
      </c>
      <c r="I1480" s="37"/>
      <c r="K1480" s="37"/>
      <c r="M1480" s="37"/>
      <c r="O1480" s="37"/>
      <c r="R1480" s="37"/>
      <c r="T1480" s="37"/>
      <c r="V1480" s="37"/>
      <c r="X1480" s="37"/>
      <c r="Z1480" s="37"/>
      <c r="AB1480" s="37"/>
      <c r="AD1480" s="37"/>
      <c r="AF1480" s="37"/>
      <c r="AH1480" s="37"/>
      <c r="AN1480" s="37"/>
      <c r="AP1480" s="37"/>
      <c r="AR1480" s="37"/>
      <c r="AT1480" s="37">
        <v>6142814</v>
      </c>
      <c r="AU1480" s="12">
        <v>0.43</v>
      </c>
      <c r="AV1480" s="37"/>
      <c r="AX1480" s="37"/>
      <c r="BD1480" s="12">
        <v>576249</v>
      </c>
      <c r="CF1480" s="12">
        <v>0.5</v>
      </c>
      <c r="CG1480" s="12" t="s">
        <v>976</v>
      </c>
      <c r="CH1480" s="12">
        <v>85.117000000000004</v>
      </c>
      <c r="CI1480" s="12" t="s">
        <v>967</v>
      </c>
      <c r="CJ1480" s="12" t="s">
        <v>968</v>
      </c>
      <c r="CK1480" s="12" t="s">
        <v>932</v>
      </c>
      <c r="CL1480" s="37">
        <v>1421086652</v>
      </c>
      <c r="CN1480" s="12" t="s">
        <v>1513</v>
      </c>
      <c r="CS1480" s="12"/>
      <c r="CT1480" s="36" t="str">
        <f t="shared" si="23"/>
        <v>1bn - 50bn</v>
      </c>
      <c r="CU1480" s="36" t="str">
        <f>VLOOKUP(CK1480,Mapping!B:C,2,FALSE)</f>
        <v>US/CA</v>
      </c>
    </row>
    <row r="1481" spans="1:99" ht="16" customHeight="1" x14ac:dyDescent="0.35">
      <c r="A1481" s="12" t="s">
        <v>2668</v>
      </c>
      <c r="B1481" s="12" t="s">
        <v>925</v>
      </c>
      <c r="E1481" s="37">
        <v>275887</v>
      </c>
      <c r="G1481" s="37" t="s">
        <v>1505</v>
      </c>
      <c r="I1481" s="37"/>
      <c r="K1481" s="37"/>
      <c r="M1481" s="37">
        <v>275887</v>
      </c>
      <c r="N1481" s="12">
        <v>0.04</v>
      </c>
      <c r="O1481" s="37"/>
      <c r="R1481" s="37"/>
      <c r="T1481" s="37"/>
      <c r="V1481" s="37"/>
      <c r="X1481" s="37"/>
      <c r="Z1481" s="37"/>
      <c r="AB1481" s="37"/>
      <c r="AD1481" s="37"/>
      <c r="AF1481" s="37"/>
      <c r="AH1481" s="37"/>
      <c r="AN1481" s="37"/>
      <c r="AP1481" s="37">
        <v>0</v>
      </c>
      <c r="AQ1481" s="12">
        <v>0</v>
      </c>
      <c r="AR1481" s="37"/>
      <c r="AT1481" s="37"/>
      <c r="AV1481" s="37"/>
      <c r="AX1481" s="37"/>
      <c r="BB1481" s="12">
        <v>2199</v>
      </c>
      <c r="BH1481" s="12">
        <v>0</v>
      </c>
      <c r="BV1481" s="12">
        <v>0</v>
      </c>
      <c r="CC1481" s="12">
        <v>0</v>
      </c>
      <c r="CG1481" s="12" t="s">
        <v>998</v>
      </c>
      <c r="CH1481" s="12">
        <v>56.262</v>
      </c>
      <c r="CI1481" s="12" t="s">
        <v>1250</v>
      </c>
      <c r="CJ1481" s="12" t="s">
        <v>946</v>
      </c>
      <c r="CK1481" s="12" t="s">
        <v>932</v>
      </c>
      <c r="CL1481" s="37">
        <v>696149648</v>
      </c>
      <c r="CN1481" s="12" t="s">
        <v>998</v>
      </c>
      <c r="CS1481" s="12"/>
      <c r="CT1481" s="36" t="str">
        <f t="shared" si="23"/>
        <v>500mn - 1bn</v>
      </c>
      <c r="CU1481" s="36" t="str">
        <f>VLOOKUP(CK1481,Mapping!B:C,2,FALSE)</f>
        <v>US/CA</v>
      </c>
    </row>
    <row r="1482" spans="1:99" ht="16" customHeight="1" x14ac:dyDescent="0.35">
      <c r="A1482" s="12" t="s">
        <v>2669</v>
      </c>
      <c r="B1482" s="12" t="s">
        <v>925</v>
      </c>
      <c r="E1482" s="37">
        <v>0</v>
      </c>
      <c r="G1482" s="37" t="s">
        <v>1505</v>
      </c>
      <c r="I1482" s="37"/>
      <c r="K1482" s="37"/>
      <c r="M1482" s="37"/>
      <c r="O1482" s="37"/>
      <c r="Q1482" s="12">
        <v>0</v>
      </c>
      <c r="R1482" s="37"/>
      <c r="T1482" s="37"/>
      <c r="V1482" s="37"/>
      <c r="X1482" s="37"/>
      <c r="Z1482" s="37"/>
      <c r="AB1482" s="37"/>
      <c r="AD1482" s="37"/>
      <c r="AF1482" s="37"/>
      <c r="AH1482" s="37">
        <v>0</v>
      </c>
      <c r="AI1482" s="12">
        <v>0</v>
      </c>
      <c r="AN1482" s="37"/>
      <c r="AP1482" s="37"/>
      <c r="AR1482" s="37"/>
      <c r="AT1482" s="37"/>
      <c r="AV1482" s="37"/>
      <c r="AX1482" s="37"/>
      <c r="BQ1482" s="12">
        <v>0</v>
      </c>
      <c r="CG1482" s="12" t="s">
        <v>929</v>
      </c>
      <c r="CH1482" s="12">
        <v>57.298999999999999</v>
      </c>
      <c r="CI1482" s="12" t="s">
        <v>1096</v>
      </c>
      <c r="CJ1482" s="12" t="s">
        <v>1097</v>
      </c>
      <c r="CK1482" s="12" t="s">
        <v>932</v>
      </c>
      <c r="CL1482" s="37">
        <v>2265931680</v>
      </c>
      <c r="CN1482" s="12" t="s">
        <v>1506</v>
      </c>
      <c r="CS1482" s="12"/>
      <c r="CT1482" s="36" t="str">
        <f t="shared" si="23"/>
        <v>1bn - 50bn</v>
      </c>
      <c r="CU1482" s="36" t="str">
        <f>VLOOKUP(CK1482,Mapping!B:C,2,FALSE)</f>
        <v>US/CA</v>
      </c>
    </row>
    <row r="1483" spans="1:99" ht="16" customHeight="1" x14ac:dyDescent="0.35">
      <c r="A1483" s="12" t="s">
        <v>2670</v>
      </c>
      <c r="B1483" s="12" t="s">
        <v>925</v>
      </c>
      <c r="E1483" s="37">
        <v>307353</v>
      </c>
      <c r="G1483" s="37" t="s">
        <v>1505</v>
      </c>
      <c r="I1483" s="37"/>
      <c r="K1483" s="37"/>
      <c r="M1483" s="37"/>
      <c r="O1483" s="37"/>
      <c r="R1483" s="37"/>
      <c r="T1483" s="37"/>
      <c r="V1483" s="37"/>
      <c r="X1483" s="37"/>
      <c r="Z1483" s="37"/>
      <c r="AB1483" s="37"/>
      <c r="AD1483" s="37"/>
      <c r="AF1483" s="37"/>
      <c r="AH1483" s="37"/>
      <c r="AN1483" s="37">
        <v>307353</v>
      </c>
      <c r="AO1483" s="12">
        <v>0.04</v>
      </c>
      <c r="AP1483" s="37"/>
      <c r="AR1483" s="37"/>
      <c r="AT1483" s="37"/>
      <c r="AV1483" s="37"/>
      <c r="AX1483" s="37"/>
      <c r="BI1483" s="12">
        <v>1825</v>
      </c>
      <c r="BY1483" s="12">
        <v>0</v>
      </c>
      <c r="CG1483" s="12" t="s">
        <v>940</v>
      </c>
      <c r="CH1483" s="12">
        <v>25.132999999999999</v>
      </c>
      <c r="CI1483" s="12" t="s">
        <v>2671</v>
      </c>
      <c r="CJ1483" s="12" t="s">
        <v>1140</v>
      </c>
      <c r="CK1483" s="12" t="s">
        <v>932</v>
      </c>
      <c r="CL1483" s="37">
        <v>716027473</v>
      </c>
      <c r="CN1483" s="12" t="s">
        <v>1514</v>
      </c>
      <c r="CS1483" s="12"/>
      <c r="CT1483" s="36" t="str">
        <f t="shared" si="23"/>
        <v>500mn - 1bn</v>
      </c>
      <c r="CU1483" s="36" t="str">
        <f>VLOOKUP(CK1483,Mapping!B:C,2,FALSE)</f>
        <v>US/CA</v>
      </c>
    </row>
    <row r="1484" spans="1:99" ht="16" customHeight="1" x14ac:dyDescent="0.35">
      <c r="A1484" s="12" t="s">
        <v>2672</v>
      </c>
      <c r="B1484" s="12" t="s">
        <v>925</v>
      </c>
      <c r="E1484" s="37">
        <v>1091770</v>
      </c>
      <c r="G1484" s="37" t="s">
        <v>1505</v>
      </c>
      <c r="I1484" s="37"/>
      <c r="K1484" s="37">
        <v>190681</v>
      </c>
      <c r="L1484" s="12">
        <v>0.01</v>
      </c>
      <c r="M1484" s="37"/>
      <c r="O1484" s="37">
        <v>211392</v>
      </c>
      <c r="P1484" s="12">
        <v>0.01</v>
      </c>
      <c r="R1484" s="37">
        <v>225411</v>
      </c>
      <c r="S1484" s="12">
        <v>0.02</v>
      </c>
      <c r="T1484" s="37"/>
      <c r="V1484" s="37">
        <v>221333</v>
      </c>
      <c r="W1484" s="12">
        <v>0.01</v>
      </c>
      <c r="X1484" s="37"/>
      <c r="Z1484" s="37"/>
      <c r="AB1484" s="37"/>
      <c r="AD1484" s="37"/>
      <c r="AF1484" s="37">
        <v>242953</v>
      </c>
      <c r="AG1484" s="12">
        <v>0.02</v>
      </c>
      <c r="AH1484" s="37"/>
      <c r="AK1484" s="12">
        <v>9311</v>
      </c>
      <c r="AL1484" s="12">
        <v>12462</v>
      </c>
      <c r="AN1484" s="37"/>
      <c r="AP1484" s="37"/>
      <c r="AR1484" s="37"/>
      <c r="AT1484" s="37"/>
      <c r="AV1484" s="37"/>
      <c r="AX1484" s="37"/>
      <c r="AZ1484" s="12">
        <v>20145</v>
      </c>
      <c r="BF1484" s="12">
        <v>13833</v>
      </c>
      <c r="BG1484" s="12">
        <v>3227</v>
      </c>
      <c r="BP1484" s="12">
        <v>0</v>
      </c>
      <c r="BS1484" s="12">
        <v>0</v>
      </c>
      <c r="BT1484" s="12">
        <v>0</v>
      </c>
      <c r="BU1484" s="12">
        <v>0</v>
      </c>
      <c r="BX1484" s="12">
        <v>0</v>
      </c>
      <c r="CG1484" s="12" t="s">
        <v>934</v>
      </c>
      <c r="CH1484" s="12">
        <v>71.488</v>
      </c>
      <c r="CI1484" s="12" t="s">
        <v>2673</v>
      </c>
      <c r="CJ1484" s="12" t="s">
        <v>931</v>
      </c>
      <c r="CK1484" s="12" t="s">
        <v>932</v>
      </c>
      <c r="CL1484" s="37">
        <v>1498843243</v>
      </c>
      <c r="CN1484" s="12" t="s">
        <v>1506</v>
      </c>
      <c r="CS1484" s="12"/>
      <c r="CT1484" s="36" t="str">
        <f t="shared" si="23"/>
        <v>1bn - 50bn</v>
      </c>
      <c r="CU1484" s="36" t="str">
        <f>VLOOKUP(CK1484,Mapping!B:C,2,FALSE)</f>
        <v>US/CA</v>
      </c>
    </row>
    <row r="1485" spans="1:99" ht="16" customHeight="1" x14ac:dyDescent="0.35">
      <c r="A1485" s="12" t="s">
        <v>2674</v>
      </c>
      <c r="B1485" s="12" t="s">
        <v>925</v>
      </c>
      <c r="E1485" s="37">
        <v>35838807</v>
      </c>
      <c r="G1485" s="37" t="s">
        <v>1505</v>
      </c>
      <c r="I1485" s="37"/>
      <c r="K1485" s="37"/>
      <c r="M1485" s="37">
        <v>7681289</v>
      </c>
      <c r="N1485" s="12">
        <v>0.02</v>
      </c>
      <c r="O1485" s="37"/>
      <c r="Q1485" s="12">
        <v>31740</v>
      </c>
      <c r="R1485" s="37"/>
      <c r="T1485" s="37">
        <v>557573</v>
      </c>
      <c r="U1485" s="12">
        <v>0</v>
      </c>
      <c r="V1485" s="37"/>
      <c r="X1485" s="37">
        <v>263011</v>
      </c>
      <c r="Y1485" s="12">
        <v>0</v>
      </c>
      <c r="Z1485" s="37">
        <v>282453</v>
      </c>
      <c r="AA1485" s="12">
        <v>0</v>
      </c>
      <c r="AB1485" s="37"/>
      <c r="AD1485" s="37">
        <v>674537</v>
      </c>
      <c r="AE1485" s="12">
        <v>0</v>
      </c>
      <c r="AF1485" s="37"/>
      <c r="AH1485" s="37">
        <v>4008127</v>
      </c>
      <c r="AI1485" s="12">
        <v>0.01</v>
      </c>
      <c r="AN1485" s="37">
        <v>16592871</v>
      </c>
      <c r="AO1485" s="12">
        <v>0.04</v>
      </c>
      <c r="AP1485" s="37">
        <v>5778946</v>
      </c>
      <c r="AQ1485" s="12">
        <v>0.01</v>
      </c>
      <c r="AR1485" s="37">
        <v>0</v>
      </c>
      <c r="AS1485" s="12">
        <v>0</v>
      </c>
      <c r="AT1485" s="37">
        <v>0</v>
      </c>
      <c r="AU1485" s="12">
        <v>0</v>
      </c>
      <c r="AV1485" s="37"/>
      <c r="AX1485" s="37"/>
      <c r="BA1485" s="12">
        <v>2574</v>
      </c>
      <c r="BB1485" s="12">
        <v>61225</v>
      </c>
      <c r="BC1485" s="12">
        <v>9552</v>
      </c>
      <c r="BD1485" s="12">
        <v>0</v>
      </c>
      <c r="BE1485" s="12">
        <v>0</v>
      </c>
      <c r="BH1485" s="12">
        <v>25029</v>
      </c>
      <c r="BI1485" s="12">
        <v>98525</v>
      </c>
      <c r="BJ1485" s="12">
        <v>6054</v>
      </c>
      <c r="BK1485" s="12">
        <v>4981</v>
      </c>
      <c r="BM1485" s="12">
        <v>0</v>
      </c>
      <c r="BQ1485" s="12">
        <v>0.01</v>
      </c>
      <c r="BV1485" s="12">
        <v>0.02</v>
      </c>
      <c r="BY1485" s="12">
        <v>0.01</v>
      </c>
      <c r="BZ1485" s="12">
        <v>0</v>
      </c>
      <c r="CB1485" s="12">
        <v>0</v>
      </c>
      <c r="CC1485" s="12">
        <v>0</v>
      </c>
      <c r="CD1485" s="12">
        <v>0</v>
      </c>
      <c r="CE1485" s="12">
        <v>0</v>
      </c>
      <c r="CF1485" s="12">
        <v>0</v>
      </c>
      <c r="CG1485" s="12" t="s">
        <v>991</v>
      </c>
      <c r="CH1485" s="12">
        <v>21.128</v>
      </c>
      <c r="CI1485" s="12" t="s">
        <v>2582</v>
      </c>
      <c r="CJ1485" s="12" t="s">
        <v>975</v>
      </c>
      <c r="CK1485" s="12" t="s">
        <v>932</v>
      </c>
      <c r="CL1485" s="37">
        <v>38793754200</v>
      </c>
      <c r="CN1485" s="12" t="s">
        <v>1534</v>
      </c>
      <c r="CS1485" s="12"/>
      <c r="CT1485" s="36" t="str">
        <f t="shared" si="23"/>
        <v>1bn - 50bn</v>
      </c>
      <c r="CU1485" s="36" t="str">
        <f>VLOOKUP(CK1485,Mapping!B:C,2,FALSE)</f>
        <v>US/CA</v>
      </c>
    </row>
    <row r="1486" spans="1:99" ht="16" customHeight="1" x14ac:dyDescent="0.35">
      <c r="A1486" s="12" t="s">
        <v>2675</v>
      </c>
      <c r="B1486" s="12" t="s">
        <v>925</v>
      </c>
      <c r="E1486" s="37">
        <v>3877241</v>
      </c>
      <c r="G1486" s="37" t="s">
        <v>1505</v>
      </c>
      <c r="I1486" s="37"/>
      <c r="K1486" s="37"/>
      <c r="M1486" s="37">
        <v>208891</v>
      </c>
      <c r="N1486" s="12">
        <v>0.01</v>
      </c>
      <c r="O1486" s="37"/>
      <c r="Q1486" s="12">
        <v>5883</v>
      </c>
      <c r="R1486" s="37"/>
      <c r="T1486" s="37"/>
      <c r="V1486" s="37"/>
      <c r="X1486" s="37"/>
      <c r="Z1486" s="37"/>
      <c r="AB1486" s="37"/>
      <c r="AD1486" s="37"/>
      <c r="AF1486" s="37"/>
      <c r="AH1486" s="37">
        <v>742905</v>
      </c>
      <c r="AI1486" s="12">
        <v>0.05</v>
      </c>
      <c r="AN1486" s="37">
        <v>2046216</v>
      </c>
      <c r="AO1486" s="12">
        <v>0.13</v>
      </c>
      <c r="AP1486" s="37">
        <v>879229</v>
      </c>
      <c r="AQ1486" s="12">
        <v>0.06</v>
      </c>
      <c r="AR1486" s="37"/>
      <c r="AT1486" s="37"/>
      <c r="AV1486" s="37"/>
      <c r="AX1486" s="37"/>
      <c r="BB1486" s="12">
        <v>1665</v>
      </c>
      <c r="BH1486" s="12">
        <v>3808</v>
      </c>
      <c r="BI1486" s="12">
        <v>12150</v>
      </c>
      <c r="BQ1486" s="12">
        <v>0</v>
      </c>
      <c r="BV1486" s="12">
        <v>0</v>
      </c>
      <c r="BY1486" s="12">
        <v>0</v>
      </c>
      <c r="CC1486" s="12">
        <v>0</v>
      </c>
      <c r="CG1486" s="12" t="s">
        <v>991</v>
      </c>
      <c r="CH1486" s="12">
        <v>29.643999999999998</v>
      </c>
      <c r="CI1486" s="12" t="s">
        <v>2676</v>
      </c>
      <c r="CJ1486" s="12" t="s">
        <v>946</v>
      </c>
      <c r="CK1486" s="12" t="s">
        <v>932</v>
      </c>
      <c r="CL1486" s="37">
        <v>1525532486</v>
      </c>
      <c r="CN1486" s="12" t="s">
        <v>1531</v>
      </c>
      <c r="CS1486" s="12"/>
      <c r="CT1486" s="36" t="str">
        <f t="shared" si="23"/>
        <v>1bn - 50bn</v>
      </c>
      <c r="CU1486" s="36" t="str">
        <f>VLOOKUP(CK1486,Mapping!B:C,2,FALSE)</f>
        <v>US/CA</v>
      </c>
    </row>
    <row r="1487" spans="1:99" ht="16" customHeight="1" x14ac:dyDescent="0.35">
      <c r="A1487" s="12" t="s">
        <v>2677</v>
      </c>
      <c r="B1487" s="12" t="s">
        <v>925</v>
      </c>
      <c r="E1487" s="37">
        <v>231568</v>
      </c>
      <c r="G1487" s="37" t="s">
        <v>1505</v>
      </c>
      <c r="I1487" s="37"/>
      <c r="K1487" s="37"/>
      <c r="M1487" s="37"/>
      <c r="O1487" s="37"/>
      <c r="R1487" s="37"/>
      <c r="T1487" s="37"/>
      <c r="V1487" s="37"/>
      <c r="X1487" s="37"/>
      <c r="Z1487" s="37"/>
      <c r="AB1487" s="37"/>
      <c r="AD1487" s="37"/>
      <c r="AF1487" s="37"/>
      <c r="AH1487" s="37"/>
      <c r="AN1487" s="37">
        <v>231568</v>
      </c>
      <c r="AO1487" s="12">
        <v>0.03</v>
      </c>
      <c r="AP1487" s="37"/>
      <c r="AR1487" s="37"/>
      <c r="AT1487" s="37"/>
      <c r="AV1487" s="37"/>
      <c r="AX1487" s="37"/>
      <c r="BI1487" s="12">
        <v>1375</v>
      </c>
      <c r="BY1487" s="12">
        <v>0</v>
      </c>
      <c r="CG1487" s="12" t="s">
        <v>929</v>
      </c>
      <c r="CH1487" s="12">
        <v>10.204000000000001</v>
      </c>
      <c r="CI1487" s="12" t="s">
        <v>2678</v>
      </c>
      <c r="CJ1487" s="12" t="s">
        <v>2108</v>
      </c>
      <c r="CK1487" s="12" t="s">
        <v>932</v>
      </c>
      <c r="CL1487" s="37">
        <v>739171842</v>
      </c>
      <c r="CN1487" s="12" t="s">
        <v>1509</v>
      </c>
      <c r="CS1487" s="12"/>
      <c r="CT1487" s="36" t="str">
        <f t="shared" si="23"/>
        <v>500mn - 1bn</v>
      </c>
      <c r="CU1487" s="36" t="str">
        <f>VLOOKUP(CK1487,Mapping!B:C,2,FALSE)</f>
        <v>US/CA</v>
      </c>
    </row>
    <row r="1488" spans="1:99" ht="16" customHeight="1" x14ac:dyDescent="0.35">
      <c r="A1488" s="12" t="s">
        <v>2679</v>
      </c>
      <c r="B1488" s="12" t="s">
        <v>933</v>
      </c>
      <c r="E1488" s="37">
        <v>0</v>
      </c>
      <c r="G1488" s="37" t="s">
        <v>1505</v>
      </c>
      <c r="I1488" s="37"/>
      <c r="K1488" s="37"/>
      <c r="M1488" s="37"/>
      <c r="O1488" s="37"/>
      <c r="R1488" s="37"/>
      <c r="T1488" s="37"/>
      <c r="V1488" s="37"/>
      <c r="X1488" s="37"/>
      <c r="Z1488" s="37"/>
      <c r="AB1488" s="37"/>
      <c r="AD1488" s="37"/>
      <c r="AF1488" s="37"/>
      <c r="AH1488" s="37"/>
      <c r="AN1488" s="37">
        <v>0</v>
      </c>
      <c r="AO1488" s="12">
        <v>0</v>
      </c>
      <c r="AP1488" s="37">
        <v>0</v>
      </c>
      <c r="AQ1488" s="12">
        <v>0</v>
      </c>
      <c r="AR1488" s="37"/>
      <c r="AT1488" s="37"/>
      <c r="AV1488" s="37"/>
      <c r="AX1488" s="37"/>
      <c r="BH1488" s="12">
        <v>0</v>
      </c>
      <c r="BI1488" s="12">
        <v>0</v>
      </c>
      <c r="BV1488" s="12">
        <v>0</v>
      </c>
      <c r="BY1488" s="12">
        <v>0</v>
      </c>
      <c r="CG1488" s="12" t="s">
        <v>929</v>
      </c>
      <c r="CH1488" s="12">
        <v>50.457000000000001</v>
      </c>
      <c r="CI1488" s="12" t="s">
        <v>2680</v>
      </c>
      <c r="CJ1488" s="12" t="s">
        <v>1114</v>
      </c>
      <c r="CK1488" s="12" t="s">
        <v>932</v>
      </c>
      <c r="CL1488" s="37">
        <v>148116984</v>
      </c>
      <c r="CN1488" s="12" t="s">
        <v>1506</v>
      </c>
      <c r="CS1488" s="12"/>
      <c r="CT1488" s="36" t="str">
        <f t="shared" si="23"/>
        <v>500mn</v>
      </c>
      <c r="CU1488" s="36" t="str">
        <f>VLOOKUP(CK1488,Mapping!B:C,2,FALSE)</f>
        <v>US/CA</v>
      </c>
    </row>
    <row r="1489" spans="1:99" ht="16" customHeight="1" x14ac:dyDescent="0.35">
      <c r="A1489" s="12" t="s">
        <v>240</v>
      </c>
      <c r="B1489" s="12" t="s">
        <v>925</v>
      </c>
      <c r="E1489" s="37">
        <v>25304531</v>
      </c>
      <c r="F1489" s="12">
        <v>170014</v>
      </c>
      <c r="G1489" s="37" t="s">
        <v>1505</v>
      </c>
      <c r="I1489" s="37">
        <v>9063653</v>
      </c>
      <c r="J1489" s="12">
        <v>0.62</v>
      </c>
      <c r="K1489" s="37"/>
      <c r="M1489" s="37"/>
      <c r="O1489" s="37"/>
      <c r="R1489" s="37"/>
      <c r="T1489" s="37"/>
      <c r="V1489" s="37"/>
      <c r="X1489" s="37"/>
      <c r="Z1489" s="37">
        <v>16240878</v>
      </c>
      <c r="AA1489" s="12">
        <v>1.1100000000000001</v>
      </c>
      <c r="AB1489" s="37"/>
      <c r="AD1489" s="37"/>
      <c r="AF1489" s="37"/>
      <c r="AH1489" s="37"/>
      <c r="AN1489" s="37"/>
      <c r="AP1489" s="37"/>
      <c r="AR1489" s="37"/>
      <c r="AT1489" s="37"/>
      <c r="AV1489" s="37"/>
      <c r="AX1489" s="37"/>
      <c r="BC1489" s="12">
        <v>535649</v>
      </c>
      <c r="BO1489" s="12">
        <v>0.02</v>
      </c>
      <c r="CD1489" s="12">
        <v>0.04</v>
      </c>
      <c r="CG1489" s="12" t="s">
        <v>980</v>
      </c>
      <c r="CH1489" s="12">
        <v>40.482999999999997</v>
      </c>
      <c r="CI1489" s="12" t="s">
        <v>1009</v>
      </c>
      <c r="CJ1489" s="12"/>
      <c r="CK1489" s="12" t="s">
        <v>1010</v>
      </c>
      <c r="CL1489" s="37">
        <v>1585517985</v>
      </c>
      <c r="CN1489" s="12" t="s">
        <v>1506</v>
      </c>
      <c r="CS1489" s="12"/>
      <c r="CT1489" s="36" t="str">
        <f t="shared" si="23"/>
        <v>1bn - 50bn</v>
      </c>
      <c r="CU1489" s="36" t="str">
        <f>VLOOKUP(CK1489,Mapping!B:C,2,FALSE)</f>
        <v>Africa</v>
      </c>
    </row>
    <row r="1490" spans="1:99" ht="16" customHeight="1" x14ac:dyDescent="0.35">
      <c r="A1490" s="12" t="s">
        <v>2681</v>
      </c>
      <c r="B1490" s="12" t="s">
        <v>925</v>
      </c>
      <c r="E1490" s="37">
        <v>0</v>
      </c>
      <c r="G1490" s="37" t="s">
        <v>1505</v>
      </c>
      <c r="I1490" s="37"/>
      <c r="K1490" s="37">
        <v>0</v>
      </c>
      <c r="L1490" s="12">
        <v>0</v>
      </c>
      <c r="M1490" s="37"/>
      <c r="O1490" s="37"/>
      <c r="R1490" s="37"/>
      <c r="T1490" s="37"/>
      <c r="V1490" s="37"/>
      <c r="X1490" s="37"/>
      <c r="Z1490" s="37"/>
      <c r="AB1490" s="37"/>
      <c r="AD1490" s="37"/>
      <c r="AF1490" s="37"/>
      <c r="AH1490" s="37"/>
      <c r="AN1490" s="37"/>
      <c r="AP1490" s="37"/>
      <c r="AR1490" s="37"/>
      <c r="AT1490" s="37"/>
      <c r="AV1490" s="37"/>
      <c r="AX1490" s="37"/>
      <c r="BG1490" s="12">
        <v>0</v>
      </c>
      <c r="BS1490" s="12">
        <v>0</v>
      </c>
      <c r="CG1490" s="12" t="s">
        <v>980</v>
      </c>
      <c r="CH1490" s="12">
        <v>69.477999999999994</v>
      </c>
      <c r="CI1490" s="12" t="s">
        <v>2682</v>
      </c>
      <c r="CJ1490" s="12"/>
      <c r="CK1490" s="12" t="s">
        <v>2683</v>
      </c>
      <c r="CL1490" s="37">
        <v>630189771</v>
      </c>
      <c r="CN1490" s="12" t="s">
        <v>1506</v>
      </c>
      <c r="CS1490" s="12"/>
      <c r="CT1490" s="36" t="str">
        <f t="shared" si="23"/>
        <v>500mn - 1bn</v>
      </c>
      <c r="CU1490" s="36" t="str">
        <f>VLOOKUP(CK1490,Mapping!B:C,2,FALSE)</f>
        <v>EU</v>
      </c>
    </row>
    <row r="1491" spans="1:99" ht="16" customHeight="1" x14ac:dyDescent="0.35">
      <c r="A1491" s="12" t="s">
        <v>2684</v>
      </c>
      <c r="B1491" s="12" t="s">
        <v>925</v>
      </c>
      <c r="E1491" s="37">
        <v>25122594</v>
      </c>
      <c r="G1491" s="37" t="s">
        <v>1505</v>
      </c>
      <c r="I1491" s="37"/>
      <c r="K1491" s="37">
        <v>8002039</v>
      </c>
      <c r="L1491" s="12">
        <v>0.39</v>
      </c>
      <c r="M1491" s="37">
        <v>9196488</v>
      </c>
      <c r="N1491" s="12">
        <v>0.45</v>
      </c>
      <c r="O1491" s="37">
        <v>5632525</v>
      </c>
      <c r="P1491" s="12">
        <v>0.27</v>
      </c>
      <c r="R1491" s="37">
        <v>2291542</v>
      </c>
      <c r="S1491" s="12">
        <v>0.11</v>
      </c>
      <c r="T1491" s="37"/>
      <c r="V1491" s="37"/>
      <c r="X1491" s="37"/>
      <c r="Z1491" s="37"/>
      <c r="AB1491" s="37"/>
      <c r="AD1491" s="37"/>
      <c r="AF1491" s="37"/>
      <c r="AH1491" s="37"/>
      <c r="AL1491" s="12">
        <v>623900</v>
      </c>
      <c r="AN1491" s="37"/>
      <c r="AP1491" s="37"/>
      <c r="AR1491" s="37"/>
      <c r="AT1491" s="37"/>
      <c r="AV1491" s="37"/>
      <c r="AX1491" s="37"/>
      <c r="AZ1491" s="12">
        <v>161070</v>
      </c>
      <c r="BB1491" s="12">
        <v>127729</v>
      </c>
      <c r="BG1491" s="12">
        <v>167800</v>
      </c>
      <c r="BS1491" s="12">
        <v>0</v>
      </c>
      <c r="BU1491" s="12">
        <v>0</v>
      </c>
      <c r="BX1491" s="12">
        <v>0</v>
      </c>
      <c r="CC1491" s="12">
        <v>0.01</v>
      </c>
      <c r="CG1491" s="12" t="s">
        <v>929</v>
      </c>
      <c r="CH1491" s="12">
        <v>46.57</v>
      </c>
      <c r="CI1491" s="12" t="s">
        <v>953</v>
      </c>
      <c r="CJ1491" s="12"/>
      <c r="CK1491" s="12" t="s">
        <v>954</v>
      </c>
      <c r="CL1491" s="37">
        <v>9481995</v>
      </c>
      <c r="CN1491" s="12" t="s">
        <v>1506</v>
      </c>
      <c r="CS1491" s="12"/>
      <c r="CT1491" s="36" t="str">
        <f t="shared" si="23"/>
        <v>500mn</v>
      </c>
      <c r="CU1491" s="36" t="str">
        <f>VLOOKUP(CK1491,Mapping!B:C,2,FALSE)</f>
        <v>EU</v>
      </c>
    </row>
    <row r="1492" spans="1:99" ht="16" customHeight="1" x14ac:dyDescent="0.35">
      <c r="A1492" s="12" t="s">
        <v>2685</v>
      </c>
      <c r="B1492" s="12" t="s">
        <v>925</v>
      </c>
      <c r="E1492" s="37">
        <v>17680587</v>
      </c>
      <c r="G1492" s="37" t="s">
        <v>1505</v>
      </c>
      <c r="I1492" s="37"/>
      <c r="K1492" s="37"/>
      <c r="M1492" s="37"/>
      <c r="O1492" s="37"/>
      <c r="Q1492" s="12">
        <v>8500</v>
      </c>
      <c r="R1492" s="37"/>
      <c r="T1492" s="37"/>
      <c r="V1492" s="37"/>
      <c r="X1492" s="37"/>
      <c r="Z1492" s="37"/>
      <c r="AB1492" s="37"/>
      <c r="AD1492" s="37"/>
      <c r="AF1492" s="37"/>
      <c r="AH1492" s="37">
        <v>1073380</v>
      </c>
      <c r="AI1492" s="12">
        <v>0.04</v>
      </c>
      <c r="AN1492" s="37">
        <v>15502398</v>
      </c>
      <c r="AO1492" s="12">
        <v>0.62</v>
      </c>
      <c r="AP1492" s="37">
        <v>1104809</v>
      </c>
      <c r="AQ1492" s="12">
        <v>0.04</v>
      </c>
      <c r="AR1492" s="37"/>
      <c r="AT1492" s="37"/>
      <c r="AV1492" s="37"/>
      <c r="AX1492" s="37"/>
      <c r="BH1492" s="12">
        <v>4785</v>
      </c>
      <c r="BI1492" s="12">
        <v>92050</v>
      </c>
      <c r="BQ1492" s="12">
        <v>0</v>
      </c>
      <c r="BV1492" s="12">
        <v>0</v>
      </c>
      <c r="BY1492" s="12">
        <v>0.01</v>
      </c>
      <c r="CG1492" s="12" t="s">
        <v>991</v>
      </c>
      <c r="CH1492" s="12">
        <v>69.075999999999993</v>
      </c>
      <c r="CI1492" s="12" t="s">
        <v>983</v>
      </c>
      <c r="CJ1492" s="12" t="s">
        <v>984</v>
      </c>
      <c r="CK1492" s="12" t="s">
        <v>985</v>
      </c>
      <c r="CL1492" s="37">
        <v>2512171716</v>
      </c>
      <c r="CN1492" s="12" t="s">
        <v>1520</v>
      </c>
      <c r="CS1492" s="12"/>
      <c r="CT1492" s="36" t="str">
        <f t="shared" si="23"/>
        <v>1bn - 50bn</v>
      </c>
      <c r="CU1492" s="36" t="str">
        <f>VLOOKUP(CK1492,Mapping!B:C,2,FALSE)</f>
        <v>US/CA</v>
      </c>
    </row>
    <row r="1493" spans="1:99" ht="16" customHeight="1" x14ac:dyDescent="0.35">
      <c r="A1493" s="12" t="s">
        <v>2686</v>
      </c>
      <c r="B1493" s="12" t="s">
        <v>925</v>
      </c>
      <c r="E1493" s="37">
        <v>56457000</v>
      </c>
      <c r="G1493" s="37" t="s">
        <v>1505</v>
      </c>
      <c r="I1493" s="37"/>
      <c r="K1493" s="37"/>
      <c r="M1493" s="37">
        <v>56457000</v>
      </c>
      <c r="N1493" s="12">
        <v>0.31</v>
      </c>
      <c r="O1493" s="37"/>
      <c r="R1493" s="37"/>
      <c r="T1493" s="37"/>
      <c r="V1493" s="37"/>
      <c r="X1493" s="37"/>
      <c r="Z1493" s="37"/>
      <c r="AB1493" s="37"/>
      <c r="AD1493" s="37"/>
      <c r="AF1493" s="37"/>
      <c r="AH1493" s="37"/>
      <c r="AN1493" s="37"/>
      <c r="AP1493" s="37"/>
      <c r="AR1493" s="37"/>
      <c r="AT1493" s="37">
        <v>0</v>
      </c>
      <c r="AU1493" s="12">
        <v>0</v>
      </c>
      <c r="AV1493" s="37"/>
      <c r="AX1493" s="37"/>
      <c r="BB1493" s="12">
        <v>450000</v>
      </c>
      <c r="BD1493" s="12">
        <v>0</v>
      </c>
      <c r="CC1493" s="12">
        <v>0.02</v>
      </c>
      <c r="CF1493" s="12">
        <v>0</v>
      </c>
      <c r="CG1493" s="12" t="s">
        <v>940</v>
      </c>
      <c r="CH1493" s="12">
        <v>54.335999999999999</v>
      </c>
      <c r="CI1493" s="12" t="s">
        <v>1243</v>
      </c>
      <c r="CJ1493" s="12"/>
      <c r="CK1493" s="12" t="s">
        <v>1134</v>
      </c>
      <c r="CL1493" s="37">
        <v>18418744182</v>
      </c>
      <c r="CN1493" s="12" t="s">
        <v>1509</v>
      </c>
      <c r="CS1493" s="12"/>
      <c r="CT1493" s="36" t="str">
        <f t="shared" si="23"/>
        <v>1bn - 50bn</v>
      </c>
      <c r="CU1493" s="36" t="str">
        <f>VLOOKUP(CK1493,Mapping!B:C,2,FALSE)</f>
        <v>Middle East</v>
      </c>
    </row>
    <row r="1494" spans="1:99" ht="16" customHeight="1" x14ac:dyDescent="0.35">
      <c r="A1494" s="12" t="s">
        <v>2687</v>
      </c>
      <c r="B1494" s="12" t="s">
        <v>925</v>
      </c>
      <c r="E1494" s="37">
        <v>5037685</v>
      </c>
      <c r="G1494" s="37" t="s">
        <v>1505</v>
      </c>
      <c r="I1494" s="37"/>
      <c r="K1494" s="37"/>
      <c r="M1494" s="37">
        <v>4779775</v>
      </c>
      <c r="N1494" s="12">
        <v>0.65</v>
      </c>
      <c r="O1494" s="37"/>
      <c r="R1494" s="37"/>
      <c r="T1494" s="37"/>
      <c r="V1494" s="37"/>
      <c r="X1494" s="37"/>
      <c r="Z1494" s="37">
        <v>257910</v>
      </c>
      <c r="AA1494" s="12">
        <v>0.03</v>
      </c>
      <c r="AB1494" s="37"/>
      <c r="AD1494" s="37"/>
      <c r="AF1494" s="37"/>
      <c r="AH1494" s="37"/>
      <c r="AN1494" s="37"/>
      <c r="AP1494" s="37"/>
      <c r="AR1494" s="37"/>
      <c r="AT1494" s="37"/>
      <c r="AV1494" s="37"/>
      <c r="AX1494" s="37"/>
      <c r="BB1494" s="12">
        <v>38098</v>
      </c>
      <c r="BC1494" s="12">
        <v>8722</v>
      </c>
      <c r="CC1494" s="12">
        <v>0</v>
      </c>
      <c r="CD1494" s="12">
        <v>0</v>
      </c>
      <c r="CG1494" s="12" t="s">
        <v>940</v>
      </c>
      <c r="CH1494" s="12">
        <v>32.244999999999997</v>
      </c>
      <c r="CI1494" s="12" t="s">
        <v>1108</v>
      </c>
      <c r="CJ1494" s="12" t="s">
        <v>1109</v>
      </c>
      <c r="CK1494" s="12" t="s">
        <v>932</v>
      </c>
      <c r="CL1494" s="37">
        <v>738800854</v>
      </c>
      <c r="CN1494" s="12" t="s">
        <v>1509</v>
      </c>
      <c r="CS1494" s="12"/>
      <c r="CT1494" s="36" t="str">
        <f t="shared" si="23"/>
        <v>500mn - 1bn</v>
      </c>
      <c r="CU1494" s="36" t="str">
        <f>VLOOKUP(CK1494,Mapping!B:C,2,FALSE)</f>
        <v>US/CA</v>
      </c>
    </row>
    <row r="1495" spans="1:99" ht="16" customHeight="1" x14ac:dyDescent="0.35">
      <c r="A1495" s="12" t="s">
        <v>2688</v>
      </c>
      <c r="B1495" s="12" t="s">
        <v>925</v>
      </c>
      <c r="E1495" s="37">
        <v>370758</v>
      </c>
      <c r="G1495" s="37" t="s">
        <v>1505</v>
      </c>
      <c r="I1495" s="37"/>
      <c r="K1495" s="37"/>
      <c r="M1495" s="37"/>
      <c r="O1495" s="37"/>
      <c r="Q1495" s="12">
        <v>2936</v>
      </c>
      <c r="R1495" s="37"/>
      <c r="T1495" s="37"/>
      <c r="V1495" s="37"/>
      <c r="X1495" s="37"/>
      <c r="Z1495" s="37"/>
      <c r="AB1495" s="37"/>
      <c r="AD1495" s="37"/>
      <c r="AF1495" s="37"/>
      <c r="AH1495" s="37">
        <v>370758</v>
      </c>
      <c r="AI1495" s="12">
        <v>0.03</v>
      </c>
      <c r="AN1495" s="37"/>
      <c r="AP1495" s="37"/>
      <c r="AR1495" s="37"/>
      <c r="AT1495" s="37"/>
      <c r="AV1495" s="37"/>
      <c r="AX1495" s="37"/>
      <c r="BQ1495" s="12">
        <v>0</v>
      </c>
      <c r="CG1495" s="12" t="s">
        <v>940</v>
      </c>
      <c r="CH1495" s="12">
        <v>14.603</v>
      </c>
      <c r="CI1495" s="12" t="s">
        <v>2116</v>
      </c>
      <c r="CJ1495" s="12" t="s">
        <v>946</v>
      </c>
      <c r="CK1495" s="12" t="s">
        <v>932</v>
      </c>
      <c r="CL1495" s="37">
        <v>1241712981</v>
      </c>
      <c r="CN1495" s="12" t="s">
        <v>1509</v>
      </c>
      <c r="CS1495" s="12"/>
      <c r="CT1495" s="36" t="str">
        <f t="shared" si="23"/>
        <v>1bn - 50bn</v>
      </c>
      <c r="CU1495" s="36" t="str">
        <f>VLOOKUP(CK1495,Mapping!B:C,2,FALSE)</f>
        <v>US/CA</v>
      </c>
    </row>
    <row r="1496" spans="1:99" ht="16" customHeight="1" x14ac:dyDescent="0.35">
      <c r="A1496" s="12" t="s">
        <v>2689</v>
      </c>
      <c r="B1496" s="12" t="s">
        <v>925</v>
      </c>
      <c r="E1496" s="37">
        <v>1002056</v>
      </c>
      <c r="G1496" s="37" t="s">
        <v>1505</v>
      </c>
      <c r="I1496" s="37"/>
      <c r="K1496" s="37"/>
      <c r="M1496" s="37"/>
      <c r="O1496" s="37"/>
      <c r="R1496" s="37"/>
      <c r="T1496" s="37"/>
      <c r="V1496" s="37"/>
      <c r="X1496" s="37"/>
      <c r="Z1496" s="37"/>
      <c r="AB1496" s="37"/>
      <c r="AD1496" s="37"/>
      <c r="AF1496" s="37"/>
      <c r="AH1496" s="37"/>
      <c r="AN1496" s="37">
        <v>1002056</v>
      </c>
      <c r="AO1496" s="12">
        <v>0.64</v>
      </c>
      <c r="AP1496" s="37"/>
      <c r="AR1496" s="37"/>
      <c r="AT1496" s="37"/>
      <c r="AV1496" s="37"/>
      <c r="AX1496" s="37"/>
      <c r="BI1496" s="12">
        <v>5950</v>
      </c>
      <c r="BY1496" s="12">
        <v>0</v>
      </c>
      <c r="CG1496" s="12" t="s">
        <v>929</v>
      </c>
      <c r="CH1496" s="12">
        <v>16.100000000000001</v>
      </c>
      <c r="CI1496" s="12" t="s">
        <v>1882</v>
      </c>
      <c r="CJ1496" s="12" t="s">
        <v>941</v>
      </c>
      <c r="CK1496" s="12" t="s">
        <v>932</v>
      </c>
      <c r="CL1496" s="37">
        <v>156363145</v>
      </c>
      <c r="CN1496" s="12" t="s">
        <v>1509</v>
      </c>
      <c r="CS1496" s="12"/>
      <c r="CT1496" s="36" t="str">
        <f t="shared" si="23"/>
        <v>500mn</v>
      </c>
      <c r="CU1496" s="36" t="str">
        <f>VLOOKUP(CK1496,Mapping!B:C,2,FALSE)</f>
        <v>US/CA</v>
      </c>
    </row>
    <row r="1497" spans="1:99" ht="16" customHeight="1" x14ac:dyDescent="0.35">
      <c r="A1497" s="12" t="s">
        <v>2690</v>
      </c>
      <c r="B1497" s="12" t="s">
        <v>925</v>
      </c>
      <c r="E1497" s="37">
        <v>0</v>
      </c>
      <c r="G1497" s="37" t="s">
        <v>1505</v>
      </c>
      <c r="I1497" s="37"/>
      <c r="K1497" s="37"/>
      <c r="M1497" s="37"/>
      <c r="O1497" s="37"/>
      <c r="R1497" s="37"/>
      <c r="T1497" s="37"/>
      <c r="V1497" s="37"/>
      <c r="X1497" s="37"/>
      <c r="Z1497" s="37"/>
      <c r="AB1497" s="37"/>
      <c r="AD1497" s="37"/>
      <c r="AF1497" s="37"/>
      <c r="AH1497" s="37"/>
      <c r="AN1497" s="37">
        <v>0</v>
      </c>
      <c r="AO1497" s="12">
        <v>0</v>
      </c>
      <c r="AP1497" s="37"/>
      <c r="AR1497" s="37"/>
      <c r="AT1497" s="37"/>
      <c r="AV1497" s="37"/>
      <c r="AX1497" s="37"/>
      <c r="BI1497" s="12">
        <v>0</v>
      </c>
      <c r="BY1497" s="12">
        <v>0</v>
      </c>
      <c r="CG1497" s="12" t="s">
        <v>976</v>
      </c>
      <c r="CH1497" s="12">
        <v>154.83199999999999</v>
      </c>
      <c r="CI1497" s="12" t="s">
        <v>941</v>
      </c>
      <c r="CJ1497" s="12" t="s">
        <v>941</v>
      </c>
      <c r="CK1497" s="12" t="s">
        <v>932</v>
      </c>
      <c r="CL1497" s="37">
        <v>557111087</v>
      </c>
      <c r="CN1497" s="12" t="s">
        <v>1513</v>
      </c>
      <c r="CS1497" s="12"/>
      <c r="CT1497" s="36" t="str">
        <f t="shared" si="23"/>
        <v>500mn - 1bn</v>
      </c>
      <c r="CU1497" s="36" t="str">
        <f>VLOOKUP(CK1497,Mapping!B:C,2,FALSE)</f>
        <v>US/CA</v>
      </c>
    </row>
    <row r="1498" spans="1:99" ht="16" customHeight="1" x14ac:dyDescent="0.35">
      <c r="A1498" s="12" t="s">
        <v>476</v>
      </c>
      <c r="B1498" s="12" t="s">
        <v>925</v>
      </c>
      <c r="E1498" s="37">
        <v>29410691</v>
      </c>
      <c r="F1498" s="12">
        <v>22800</v>
      </c>
      <c r="G1498" s="37" t="s">
        <v>1505</v>
      </c>
      <c r="I1498" s="37">
        <v>1108022</v>
      </c>
      <c r="J1498" s="12">
        <v>0.05</v>
      </c>
      <c r="K1498" s="37">
        <v>14509252</v>
      </c>
      <c r="L1498" s="12">
        <v>0.71</v>
      </c>
      <c r="M1498" s="37"/>
      <c r="O1498" s="37">
        <v>9602555</v>
      </c>
      <c r="P1498" s="12">
        <v>0.47</v>
      </c>
      <c r="Q1498" s="12">
        <v>1</v>
      </c>
      <c r="R1498" s="37"/>
      <c r="T1498" s="37"/>
      <c r="V1498" s="37">
        <v>1392583</v>
      </c>
      <c r="W1498" s="12">
        <v>7.0000000000000007E-2</v>
      </c>
      <c r="X1498" s="37"/>
      <c r="Z1498" s="37"/>
      <c r="AB1498" s="37">
        <v>1269849</v>
      </c>
      <c r="AC1498" s="12">
        <v>0.06</v>
      </c>
      <c r="AD1498" s="37"/>
      <c r="AF1498" s="37">
        <v>1104105</v>
      </c>
      <c r="AG1498" s="12">
        <v>0.05</v>
      </c>
      <c r="AH1498" s="37">
        <v>126</v>
      </c>
      <c r="AI1498" s="12">
        <v>0</v>
      </c>
      <c r="AJ1498" s="12">
        <v>87900</v>
      </c>
      <c r="AK1498" s="12">
        <v>64000</v>
      </c>
      <c r="AL1498" s="12">
        <v>632300</v>
      </c>
      <c r="AM1498" s="12">
        <v>47200</v>
      </c>
      <c r="AN1498" s="37">
        <v>315774</v>
      </c>
      <c r="AO1498" s="12">
        <v>0.02</v>
      </c>
      <c r="AP1498" s="37"/>
      <c r="AR1498" s="37"/>
      <c r="AT1498" s="37"/>
      <c r="AV1498" s="37"/>
      <c r="AX1498" s="37">
        <v>108425</v>
      </c>
      <c r="AY1498" s="12">
        <v>0.01</v>
      </c>
      <c r="BF1498" s="12">
        <v>81850</v>
      </c>
      <c r="BG1498" s="12">
        <v>234900</v>
      </c>
      <c r="BI1498" s="12">
        <v>1875</v>
      </c>
      <c r="BO1498" s="12">
        <v>0</v>
      </c>
      <c r="BP1498" s="12">
        <v>0</v>
      </c>
      <c r="BQ1498" s="12">
        <v>0</v>
      </c>
      <c r="BR1498" s="12">
        <v>0</v>
      </c>
      <c r="BS1498" s="12">
        <v>0</v>
      </c>
      <c r="BT1498" s="12">
        <v>0</v>
      </c>
      <c r="BU1498" s="12">
        <v>0</v>
      </c>
      <c r="BW1498" s="12">
        <v>0</v>
      </c>
      <c r="BY1498" s="12">
        <v>0</v>
      </c>
      <c r="CG1498" s="12" t="s">
        <v>929</v>
      </c>
      <c r="CH1498" s="12">
        <v>63.848999999999997</v>
      </c>
      <c r="CI1498" s="12" t="s">
        <v>1162</v>
      </c>
      <c r="CJ1498" s="12"/>
      <c r="CK1498" s="12" t="s">
        <v>1064</v>
      </c>
      <c r="CL1498" s="37">
        <v>2064342680</v>
      </c>
      <c r="CN1498" s="12" t="s">
        <v>1506</v>
      </c>
      <c r="CS1498" s="12"/>
      <c r="CT1498" s="36" t="str">
        <f t="shared" si="23"/>
        <v>1bn - 50bn</v>
      </c>
      <c r="CU1498" s="36" t="str">
        <f>VLOOKUP(CK1498,Mapping!B:C,2,FALSE)</f>
        <v>EU</v>
      </c>
    </row>
    <row r="1499" spans="1:99" ht="16" customHeight="1" x14ac:dyDescent="0.35">
      <c r="A1499" s="12" t="s">
        <v>289</v>
      </c>
      <c r="B1499" s="12" t="s">
        <v>933</v>
      </c>
      <c r="E1499" s="37">
        <v>319090411</v>
      </c>
      <c r="F1499" s="12">
        <v>104750</v>
      </c>
      <c r="G1499" s="37" t="s">
        <v>1505</v>
      </c>
      <c r="I1499" s="37">
        <v>5090584</v>
      </c>
      <c r="J1499" s="12">
        <v>0.02</v>
      </c>
      <c r="K1499" s="37">
        <v>71837724</v>
      </c>
      <c r="L1499" s="12">
        <v>0.22</v>
      </c>
      <c r="M1499" s="37">
        <v>70862066</v>
      </c>
      <c r="N1499" s="12">
        <v>0.22</v>
      </c>
      <c r="O1499" s="37">
        <v>83377333</v>
      </c>
      <c r="P1499" s="12">
        <v>0.26</v>
      </c>
      <c r="Q1499" s="12">
        <v>27611</v>
      </c>
      <c r="R1499" s="37">
        <v>9146328</v>
      </c>
      <c r="S1499" s="12">
        <v>0.03</v>
      </c>
      <c r="T1499" s="37"/>
      <c r="V1499" s="37">
        <v>4921910</v>
      </c>
      <c r="W1499" s="12">
        <v>0.02</v>
      </c>
      <c r="X1499" s="37">
        <v>11556558</v>
      </c>
      <c r="Y1499" s="12">
        <v>0.04</v>
      </c>
      <c r="Z1499" s="37"/>
      <c r="AB1499" s="37">
        <v>1309822</v>
      </c>
      <c r="AC1499" s="12">
        <v>0</v>
      </c>
      <c r="AD1499" s="37"/>
      <c r="AF1499" s="37">
        <v>0</v>
      </c>
      <c r="AG1499" s="12">
        <v>0</v>
      </c>
      <c r="AH1499" s="37">
        <v>3486717</v>
      </c>
      <c r="AI1499" s="12">
        <v>0.01</v>
      </c>
      <c r="AJ1499" s="12">
        <v>90667</v>
      </c>
      <c r="AK1499" s="12">
        <v>226200</v>
      </c>
      <c r="AL1499" s="12">
        <v>4118800</v>
      </c>
      <c r="AN1499" s="37">
        <v>45441984</v>
      </c>
      <c r="AO1499" s="12">
        <v>0.14000000000000001</v>
      </c>
      <c r="AP1499" s="37">
        <v>12059385</v>
      </c>
      <c r="AQ1499" s="12">
        <v>0.04</v>
      </c>
      <c r="AR1499" s="37"/>
      <c r="AT1499" s="37"/>
      <c r="AV1499" s="37"/>
      <c r="AX1499" s="37"/>
      <c r="AZ1499" s="12">
        <v>864000</v>
      </c>
      <c r="BA1499" s="12">
        <v>113100</v>
      </c>
      <c r="BB1499" s="12">
        <v>564818</v>
      </c>
      <c r="BF1499" s="12">
        <v>0</v>
      </c>
      <c r="BG1499" s="12">
        <v>1163029</v>
      </c>
      <c r="BH1499" s="12">
        <v>52230</v>
      </c>
      <c r="BI1499" s="12">
        <v>269825</v>
      </c>
      <c r="BO1499" s="12">
        <v>0.02</v>
      </c>
      <c r="BP1499" s="12">
        <v>0</v>
      </c>
      <c r="BQ1499" s="12">
        <v>0.01</v>
      </c>
      <c r="BR1499" s="12">
        <v>0</v>
      </c>
      <c r="BS1499" s="12">
        <v>0.01</v>
      </c>
      <c r="BT1499" s="12">
        <v>0.01</v>
      </c>
      <c r="BU1499" s="12">
        <v>0.02</v>
      </c>
      <c r="BV1499" s="12">
        <v>0.04</v>
      </c>
      <c r="BX1499" s="12">
        <v>0.02</v>
      </c>
      <c r="BY1499" s="12">
        <v>0.03</v>
      </c>
      <c r="BZ1499" s="12">
        <v>0</v>
      </c>
      <c r="CC1499" s="12">
        <v>0.02</v>
      </c>
      <c r="CG1499" s="12" t="s">
        <v>940</v>
      </c>
      <c r="CH1499" s="12">
        <v>38.024000000000001</v>
      </c>
      <c r="CI1499" s="12" t="s">
        <v>1037</v>
      </c>
      <c r="CJ1499" s="12"/>
      <c r="CK1499" s="12" t="s">
        <v>1038</v>
      </c>
      <c r="CL1499" s="37">
        <v>31917165809</v>
      </c>
      <c r="CN1499" s="12" t="s">
        <v>1506</v>
      </c>
      <c r="CS1499" s="12"/>
      <c r="CT1499" s="36" t="str">
        <f t="shared" si="23"/>
        <v>1bn - 50bn</v>
      </c>
      <c r="CU1499" s="36" t="str">
        <f>VLOOKUP(CK1499,Mapping!B:C,2,FALSE)</f>
        <v>EU</v>
      </c>
    </row>
    <row r="1500" spans="1:99" ht="16" customHeight="1" x14ac:dyDescent="0.35">
      <c r="A1500" s="12" t="s">
        <v>2691</v>
      </c>
      <c r="B1500" s="12" t="s">
        <v>933</v>
      </c>
      <c r="E1500" s="37">
        <v>37893</v>
      </c>
      <c r="G1500" s="37" t="s">
        <v>1505</v>
      </c>
      <c r="I1500" s="37"/>
      <c r="K1500" s="37"/>
      <c r="M1500" s="37"/>
      <c r="O1500" s="37"/>
      <c r="R1500" s="37"/>
      <c r="T1500" s="37"/>
      <c r="V1500" s="37"/>
      <c r="X1500" s="37"/>
      <c r="Z1500" s="37"/>
      <c r="AB1500" s="37"/>
      <c r="AD1500" s="37"/>
      <c r="AF1500" s="37"/>
      <c r="AH1500" s="37"/>
      <c r="AN1500" s="37">
        <v>37893</v>
      </c>
      <c r="AO1500" s="12">
        <v>0.01</v>
      </c>
      <c r="AP1500" s="37">
        <v>0</v>
      </c>
      <c r="AQ1500" s="12">
        <v>0</v>
      </c>
      <c r="AR1500" s="37"/>
      <c r="AT1500" s="37"/>
      <c r="AV1500" s="37"/>
      <c r="AX1500" s="37"/>
      <c r="BH1500" s="12">
        <v>0</v>
      </c>
      <c r="BI1500" s="12">
        <v>225</v>
      </c>
      <c r="BV1500" s="12">
        <v>0</v>
      </c>
      <c r="BY1500" s="12">
        <v>0</v>
      </c>
      <c r="CG1500" s="12" t="s">
        <v>940</v>
      </c>
      <c r="CH1500" s="12">
        <v>103.134</v>
      </c>
      <c r="CI1500" s="12" t="s">
        <v>960</v>
      </c>
      <c r="CJ1500" s="12"/>
      <c r="CK1500" s="12" t="s">
        <v>961</v>
      </c>
      <c r="CL1500" s="37">
        <v>469750304</v>
      </c>
      <c r="CN1500" s="12" t="s">
        <v>1506</v>
      </c>
      <c r="CS1500" s="12"/>
      <c r="CT1500" s="36" t="str">
        <f t="shared" si="23"/>
        <v>500mn</v>
      </c>
      <c r="CU1500" s="36" t="str">
        <f>VLOOKUP(CK1500,Mapping!B:C,2,FALSE)</f>
        <v>EU</v>
      </c>
    </row>
    <row r="1501" spans="1:99" ht="16" customHeight="1" x14ac:dyDescent="0.35">
      <c r="A1501" s="12" t="s">
        <v>2692</v>
      </c>
      <c r="B1501" s="12" t="s">
        <v>925</v>
      </c>
      <c r="E1501" s="37">
        <v>507109</v>
      </c>
      <c r="G1501" s="37" t="s">
        <v>1505</v>
      </c>
      <c r="I1501" s="37"/>
      <c r="K1501" s="37"/>
      <c r="M1501" s="37">
        <v>507109</v>
      </c>
      <c r="N1501" s="12">
        <v>0.01</v>
      </c>
      <c r="O1501" s="37"/>
      <c r="R1501" s="37"/>
      <c r="T1501" s="37"/>
      <c r="V1501" s="37"/>
      <c r="X1501" s="37"/>
      <c r="Z1501" s="37"/>
      <c r="AB1501" s="37"/>
      <c r="AD1501" s="37"/>
      <c r="AF1501" s="37"/>
      <c r="AH1501" s="37"/>
      <c r="AN1501" s="37"/>
      <c r="AP1501" s="37"/>
      <c r="AR1501" s="37"/>
      <c r="AT1501" s="37"/>
      <c r="AV1501" s="37"/>
      <c r="AX1501" s="37"/>
      <c r="BB1501" s="12">
        <v>4042</v>
      </c>
      <c r="CC1501" s="12">
        <v>0</v>
      </c>
      <c r="CG1501" s="12" t="s">
        <v>929</v>
      </c>
      <c r="CH1501" s="12">
        <v>35.854999999999997</v>
      </c>
      <c r="CI1501" s="12" t="s">
        <v>941</v>
      </c>
      <c r="CJ1501" s="12" t="s">
        <v>941</v>
      </c>
      <c r="CK1501" s="12" t="s">
        <v>932</v>
      </c>
      <c r="CL1501" s="37">
        <v>5099999605</v>
      </c>
      <c r="CN1501" s="12" t="s">
        <v>1506</v>
      </c>
      <c r="CS1501" s="12"/>
      <c r="CT1501" s="36" t="str">
        <f t="shared" si="23"/>
        <v>1bn - 50bn</v>
      </c>
      <c r="CU1501" s="36" t="str">
        <f>VLOOKUP(CK1501,Mapping!B:C,2,FALSE)</f>
        <v>US/CA</v>
      </c>
    </row>
    <row r="1502" spans="1:99" ht="16" customHeight="1" x14ac:dyDescent="0.35">
      <c r="A1502" s="12" t="s">
        <v>2693</v>
      </c>
      <c r="B1502" s="12" t="s">
        <v>925</v>
      </c>
      <c r="E1502" s="37">
        <v>404191</v>
      </c>
      <c r="G1502" s="37" t="s">
        <v>1505</v>
      </c>
      <c r="I1502" s="37"/>
      <c r="K1502" s="37"/>
      <c r="M1502" s="37"/>
      <c r="O1502" s="37"/>
      <c r="R1502" s="37"/>
      <c r="T1502" s="37"/>
      <c r="V1502" s="37"/>
      <c r="X1502" s="37"/>
      <c r="Z1502" s="37"/>
      <c r="AB1502" s="37"/>
      <c r="AD1502" s="37"/>
      <c r="AF1502" s="37"/>
      <c r="AH1502" s="37"/>
      <c r="AN1502" s="37">
        <v>404191</v>
      </c>
      <c r="AO1502" s="12">
        <v>0.3</v>
      </c>
      <c r="AP1502" s="37"/>
      <c r="AR1502" s="37"/>
      <c r="AT1502" s="37"/>
      <c r="AV1502" s="37"/>
      <c r="AX1502" s="37"/>
      <c r="BI1502" s="12">
        <v>2400</v>
      </c>
      <c r="BY1502" s="12">
        <v>0</v>
      </c>
      <c r="CG1502" s="12" t="s">
        <v>929</v>
      </c>
      <c r="CH1502" s="12">
        <v>28.873999999999999</v>
      </c>
      <c r="CI1502" s="12" t="s">
        <v>1071</v>
      </c>
      <c r="CJ1502" s="12" t="s">
        <v>1072</v>
      </c>
      <c r="CK1502" s="12" t="s">
        <v>932</v>
      </c>
      <c r="CL1502" s="37">
        <v>134867923</v>
      </c>
      <c r="CN1502" s="12" t="s">
        <v>1509</v>
      </c>
      <c r="CS1502" s="12"/>
      <c r="CT1502" s="36" t="str">
        <f t="shared" si="23"/>
        <v>500mn</v>
      </c>
      <c r="CU1502" s="36" t="str">
        <f>VLOOKUP(CK1502,Mapping!B:C,2,FALSE)</f>
        <v>US/CA</v>
      </c>
    </row>
    <row r="1503" spans="1:99" ht="16" customHeight="1" x14ac:dyDescent="0.35">
      <c r="A1503" s="12" t="s">
        <v>2694</v>
      </c>
      <c r="B1503" s="12" t="s">
        <v>925</v>
      </c>
      <c r="E1503" s="37">
        <v>492492</v>
      </c>
      <c r="G1503" s="37" t="s">
        <v>1505</v>
      </c>
      <c r="I1503" s="37"/>
      <c r="K1503" s="37"/>
      <c r="M1503" s="37"/>
      <c r="O1503" s="37"/>
      <c r="R1503" s="37"/>
      <c r="T1503" s="37"/>
      <c r="V1503" s="37"/>
      <c r="X1503" s="37"/>
      <c r="Z1503" s="37"/>
      <c r="AB1503" s="37"/>
      <c r="AD1503" s="37"/>
      <c r="AF1503" s="37"/>
      <c r="AH1503" s="37"/>
      <c r="AN1503" s="37"/>
      <c r="AP1503" s="37"/>
      <c r="AR1503" s="37"/>
      <c r="AT1503" s="37">
        <v>492492</v>
      </c>
      <c r="AU1503" s="12">
        <v>1.21</v>
      </c>
      <c r="AV1503" s="37"/>
      <c r="AX1503" s="37"/>
      <c r="BD1503" s="12">
        <v>46200</v>
      </c>
      <c r="CF1503" s="12">
        <v>0.04</v>
      </c>
      <c r="CG1503" s="12"/>
      <c r="CH1503" s="12">
        <v>220.429</v>
      </c>
      <c r="CI1503" s="12" t="s">
        <v>1529</v>
      </c>
      <c r="CJ1503" s="12" t="s">
        <v>946</v>
      </c>
      <c r="CK1503" s="12" t="s">
        <v>932</v>
      </c>
      <c r="CL1503" s="37">
        <v>40572506</v>
      </c>
      <c r="CN1503" s="12" t="s">
        <v>1509</v>
      </c>
      <c r="CS1503" s="12"/>
      <c r="CT1503" s="36" t="str">
        <f t="shared" si="23"/>
        <v>500mn</v>
      </c>
      <c r="CU1503" s="36" t="str">
        <f>VLOOKUP(CK1503,Mapping!B:C,2,FALSE)</f>
        <v>US/CA</v>
      </c>
    </row>
    <row r="1504" spans="1:99" ht="16" customHeight="1" x14ac:dyDescent="0.35">
      <c r="A1504" s="12" t="s">
        <v>2695</v>
      </c>
      <c r="B1504" s="12" t="s">
        <v>925</v>
      </c>
      <c r="E1504" s="37">
        <v>0</v>
      </c>
      <c r="G1504" s="37" t="s">
        <v>1505</v>
      </c>
      <c r="I1504" s="37"/>
      <c r="K1504" s="37"/>
      <c r="M1504" s="37"/>
      <c r="O1504" s="37"/>
      <c r="Q1504" s="12">
        <v>0</v>
      </c>
      <c r="R1504" s="37"/>
      <c r="T1504" s="37"/>
      <c r="V1504" s="37"/>
      <c r="X1504" s="37"/>
      <c r="Z1504" s="37"/>
      <c r="AB1504" s="37"/>
      <c r="AD1504" s="37"/>
      <c r="AF1504" s="37"/>
      <c r="AH1504" s="37">
        <v>0</v>
      </c>
      <c r="AI1504" s="12">
        <v>0</v>
      </c>
      <c r="AN1504" s="37"/>
      <c r="AP1504" s="37"/>
      <c r="AR1504" s="37"/>
      <c r="AT1504" s="37"/>
      <c r="AV1504" s="37"/>
      <c r="AX1504" s="37"/>
      <c r="BQ1504" s="12">
        <v>0</v>
      </c>
      <c r="CG1504" s="12" t="s">
        <v>940</v>
      </c>
      <c r="CH1504" s="12">
        <v>56.9</v>
      </c>
      <c r="CI1504" s="12" t="s">
        <v>1115</v>
      </c>
      <c r="CJ1504" s="12" t="s">
        <v>1116</v>
      </c>
      <c r="CK1504" s="12" t="s">
        <v>985</v>
      </c>
      <c r="CL1504" s="37">
        <v>10493174089</v>
      </c>
      <c r="CN1504" s="12" t="s">
        <v>1506</v>
      </c>
      <c r="CS1504" s="12"/>
      <c r="CT1504" s="36" t="str">
        <f t="shared" si="23"/>
        <v>1bn - 50bn</v>
      </c>
      <c r="CU1504" s="36" t="str">
        <f>VLOOKUP(CK1504,Mapping!B:C,2,FALSE)</f>
        <v>US/CA</v>
      </c>
    </row>
    <row r="1505" spans="1:99" ht="16" customHeight="1" x14ac:dyDescent="0.35">
      <c r="A1505" s="12" t="s">
        <v>2696</v>
      </c>
      <c r="B1505" s="12" t="s">
        <v>925</v>
      </c>
      <c r="E1505" s="37">
        <v>1159267</v>
      </c>
      <c r="G1505" s="37" t="s">
        <v>1505</v>
      </c>
      <c r="I1505" s="37"/>
      <c r="K1505" s="37"/>
      <c r="M1505" s="37">
        <v>329834</v>
      </c>
      <c r="N1505" s="12">
        <v>0.11</v>
      </c>
      <c r="O1505" s="37"/>
      <c r="R1505" s="37"/>
      <c r="T1505" s="37"/>
      <c r="V1505" s="37"/>
      <c r="X1505" s="37"/>
      <c r="Z1505" s="37"/>
      <c r="AB1505" s="37"/>
      <c r="AD1505" s="37"/>
      <c r="AF1505" s="37"/>
      <c r="AH1505" s="37"/>
      <c r="AN1505" s="37">
        <v>829433</v>
      </c>
      <c r="AO1505" s="12">
        <v>0.28000000000000003</v>
      </c>
      <c r="AP1505" s="37"/>
      <c r="AR1505" s="37"/>
      <c r="AT1505" s="37"/>
      <c r="AV1505" s="37"/>
      <c r="AX1505" s="37"/>
      <c r="BB1505" s="12">
        <v>2629</v>
      </c>
      <c r="BI1505" s="12">
        <v>4925</v>
      </c>
      <c r="BY1505" s="12">
        <v>0</v>
      </c>
      <c r="CC1505" s="12">
        <v>0</v>
      </c>
      <c r="CG1505" s="12" t="s">
        <v>929</v>
      </c>
      <c r="CH1505" s="12">
        <v>13.228</v>
      </c>
      <c r="CI1505" s="12" t="s">
        <v>1137</v>
      </c>
      <c r="CJ1505" s="12" t="s">
        <v>1114</v>
      </c>
      <c r="CK1505" s="12" t="s">
        <v>932</v>
      </c>
      <c r="CL1505" s="37">
        <v>291453899</v>
      </c>
      <c r="CN1505" s="12" t="s">
        <v>1514</v>
      </c>
      <c r="CS1505" s="12"/>
      <c r="CT1505" s="36" t="str">
        <f t="shared" si="23"/>
        <v>500mn</v>
      </c>
      <c r="CU1505" s="36" t="str">
        <f>VLOOKUP(CK1505,Mapping!B:C,2,FALSE)</f>
        <v>US/CA</v>
      </c>
    </row>
    <row r="1506" spans="1:99" ht="16" customHeight="1" x14ac:dyDescent="0.35">
      <c r="A1506" s="12" t="s">
        <v>2697</v>
      </c>
      <c r="B1506" s="12" t="s">
        <v>925</v>
      </c>
      <c r="E1506" s="37">
        <v>42103</v>
      </c>
      <c r="G1506" s="37" t="s">
        <v>1505</v>
      </c>
      <c r="I1506" s="37"/>
      <c r="K1506" s="37"/>
      <c r="M1506" s="37"/>
      <c r="O1506" s="37"/>
      <c r="R1506" s="37"/>
      <c r="T1506" s="37"/>
      <c r="V1506" s="37"/>
      <c r="X1506" s="37"/>
      <c r="Z1506" s="37"/>
      <c r="AB1506" s="37"/>
      <c r="AD1506" s="37"/>
      <c r="AF1506" s="37"/>
      <c r="AH1506" s="37"/>
      <c r="AN1506" s="37">
        <v>42103</v>
      </c>
      <c r="AO1506" s="12">
        <v>0.01</v>
      </c>
      <c r="AP1506" s="37"/>
      <c r="AR1506" s="37"/>
      <c r="AT1506" s="37"/>
      <c r="AV1506" s="37"/>
      <c r="AX1506" s="37"/>
      <c r="BI1506" s="12">
        <v>250</v>
      </c>
      <c r="BY1506" s="12">
        <v>0</v>
      </c>
      <c r="CG1506" s="12" t="s">
        <v>934</v>
      </c>
      <c r="CH1506" s="12">
        <v>11.209</v>
      </c>
      <c r="CI1506" s="12" t="s">
        <v>2364</v>
      </c>
      <c r="CJ1506" s="12" t="s">
        <v>995</v>
      </c>
      <c r="CK1506" s="12" t="s">
        <v>932</v>
      </c>
      <c r="CL1506" s="37">
        <v>495023065</v>
      </c>
      <c r="CN1506" s="12" t="s">
        <v>1509</v>
      </c>
      <c r="CS1506" s="12"/>
      <c r="CT1506" s="36" t="str">
        <f t="shared" si="23"/>
        <v>500mn</v>
      </c>
      <c r="CU1506" s="36" t="str">
        <f>VLOOKUP(CK1506,Mapping!B:C,2,FALSE)</f>
        <v>US/CA</v>
      </c>
    </row>
    <row r="1507" spans="1:99" ht="16" customHeight="1" x14ac:dyDescent="0.35">
      <c r="A1507" s="12" t="s">
        <v>2698</v>
      </c>
      <c r="B1507" s="12" t="s">
        <v>925</v>
      </c>
      <c r="E1507" s="37">
        <v>991909</v>
      </c>
      <c r="G1507" s="37" t="s">
        <v>1505</v>
      </c>
      <c r="I1507" s="37"/>
      <c r="K1507" s="37">
        <v>991909</v>
      </c>
      <c r="L1507" s="12">
        <v>0.05</v>
      </c>
      <c r="M1507" s="37"/>
      <c r="O1507" s="37"/>
      <c r="R1507" s="37"/>
      <c r="T1507" s="37"/>
      <c r="V1507" s="37"/>
      <c r="X1507" s="37"/>
      <c r="Z1507" s="37"/>
      <c r="AB1507" s="37"/>
      <c r="AD1507" s="37"/>
      <c r="AF1507" s="37"/>
      <c r="AH1507" s="37"/>
      <c r="AN1507" s="37"/>
      <c r="AP1507" s="37"/>
      <c r="AR1507" s="37"/>
      <c r="AT1507" s="37"/>
      <c r="AV1507" s="37"/>
      <c r="AX1507" s="37"/>
      <c r="BG1507" s="12">
        <v>20800</v>
      </c>
      <c r="BS1507" s="12">
        <v>0</v>
      </c>
      <c r="CG1507" s="12" t="s">
        <v>940</v>
      </c>
      <c r="CH1507" s="12">
        <v>115.658</v>
      </c>
      <c r="CI1507" s="12" t="s">
        <v>1053</v>
      </c>
      <c r="CJ1507" s="12"/>
      <c r="CK1507" s="12" t="s">
        <v>1054</v>
      </c>
      <c r="CL1507" s="37">
        <v>1835831473</v>
      </c>
      <c r="CN1507" s="12" t="s">
        <v>1506</v>
      </c>
      <c r="CS1507" s="12"/>
      <c r="CT1507" s="36" t="str">
        <f t="shared" si="23"/>
        <v>1bn - 50bn</v>
      </c>
      <c r="CU1507" s="36" t="str">
        <f>VLOOKUP(CK1507,Mapping!B:C,2,FALSE)</f>
        <v>EU</v>
      </c>
    </row>
    <row r="1508" spans="1:99" ht="16" customHeight="1" x14ac:dyDescent="0.35">
      <c r="A1508" s="12" t="s">
        <v>2699</v>
      </c>
      <c r="B1508" s="12" t="s">
        <v>925</v>
      </c>
      <c r="E1508" s="37">
        <v>18708954</v>
      </c>
      <c r="G1508" s="37" t="s">
        <v>1505</v>
      </c>
      <c r="I1508" s="37"/>
      <c r="K1508" s="37"/>
      <c r="M1508" s="37">
        <v>0</v>
      </c>
      <c r="N1508" s="12">
        <v>0</v>
      </c>
      <c r="O1508" s="37"/>
      <c r="R1508" s="37"/>
      <c r="T1508" s="37"/>
      <c r="V1508" s="37"/>
      <c r="X1508" s="37">
        <v>18708954</v>
      </c>
      <c r="Y1508" s="12">
        <v>0.68</v>
      </c>
      <c r="Z1508" s="37">
        <v>0</v>
      </c>
      <c r="AA1508" s="12">
        <v>0</v>
      </c>
      <c r="AB1508" s="37"/>
      <c r="AD1508" s="37">
        <v>0</v>
      </c>
      <c r="AE1508" s="12">
        <v>0</v>
      </c>
      <c r="AF1508" s="37"/>
      <c r="AH1508" s="37"/>
      <c r="AN1508" s="37"/>
      <c r="AP1508" s="37"/>
      <c r="AR1508" s="37"/>
      <c r="AT1508" s="37"/>
      <c r="AV1508" s="37"/>
      <c r="AX1508" s="37"/>
      <c r="BA1508" s="12">
        <v>183098</v>
      </c>
      <c r="BB1508" s="12">
        <v>0</v>
      </c>
      <c r="BC1508" s="12">
        <v>0</v>
      </c>
      <c r="BJ1508" s="12">
        <v>0</v>
      </c>
      <c r="BZ1508" s="12">
        <v>0</v>
      </c>
      <c r="CB1508" s="12">
        <v>0</v>
      </c>
      <c r="CC1508" s="12">
        <v>0</v>
      </c>
      <c r="CD1508" s="12">
        <v>0</v>
      </c>
      <c r="CG1508" s="12" t="s">
        <v>998</v>
      </c>
      <c r="CH1508" s="12">
        <v>117.146</v>
      </c>
      <c r="CI1508" s="12" t="s">
        <v>941</v>
      </c>
      <c r="CJ1508" s="12" t="s">
        <v>941</v>
      </c>
      <c r="CK1508" s="12" t="s">
        <v>932</v>
      </c>
      <c r="CL1508" s="37">
        <v>2759084435</v>
      </c>
      <c r="CN1508" s="12" t="s">
        <v>998</v>
      </c>
      <c r="CS1508" s="12"/>
      <c r="CT1508" s="36" t="str">
        <f t="shared" si="23"/>
        <v>1bn - 50bn</v>
      </c>
      <c r="CU1508" s="36" t="str">
        <f>VLOOKUP(CK1508,Mapping!B:C,2,FALSE)</f>
        <v>US/CA</v>
      </c>
    </row>
    <row r="1509" spans="1:99" ht="16" customHeight="1" x14ac:dyDescent="0.35">
      <c r="A1509" s="12" t="s">
        <v>2700</v>
      </c>
      <c r="B1509" s="12" t="s">
        <v>933</v>
      </c>
      <c r="E1509" s="37">
        <v>15535704</v>
      </c>
      <c r="G1509" s="37" t="s">
        <v>1505</v>
      </c>
      <c r="I1509" s="37"/>
      <c r="K1509" s="37"/>
      <c r="M1509" s="37">
        <v>6273000</v>
      </c>
      <c r="N1509" s="12">
        <v>1.02</v>
      </c>
      <c r="O1509" s="37"/>
      <c r="R1509" s="37"/>
      <c r="T1509" s="37"/>
      <c r="V1509" s="37"/>
      <c r="X1509" s="37"/>
      <c r="Z1509" s="37"/>
      <c r="AB1509" s="37"/>
      <c r="AD1509" s="37"/>
      <c r="AF1509" s="37"/>
      <c r="AH1509" s="37"/>
      <c r="AN1509" s="37">
        <v>9262704</v>
      </c>
      <c r="AO1509" s="12">
        <v>1.5</v>
      </c>
      <c r="AP1509" s="37"/>
      <c r="AR1509" s="37"/>
      <c r="AT1509" s="37"/>
      <c r="AV1509" s="37"/>
      <c r="AX1509" s="37"/>
      <c r="BB1509" s="12">
        <v>50000</v>
      </c>
      <c r="BI1509" s="12">
        <v>55000</v>
      </c>
      <c r="BY1509" s="12">
        <v>0.01</v>
      </c>
      <c r="CC1509" s="12">
        <v>0</v>
      </c>
      <c r="CG1509" s="12" t="s">
        <v>940</v>
      </c>
      <c r="CH1509" s="12">
        <v>41.38</v>
      </c>
      <c r="CI1509" s="12" t="s">
        <v>1158</v>
      </c>
      <c r="CJ1509" s="12"/>
      <c r="CK1509" s="12" t="s">
        <v>990</v>
      </c>
      <c r="CL1509" s="37">
        <v>617554896</v>
      </c>
      <c r="CN1509" s="12" t="s">
        <v>1506</v>
      </c>
      <c r="CS1509" s="12"/>
      <c r="CT1509" s="36" t="str">
        <f t="shared" si="23"/>
        <v>500mn - 1bn</v>
      </c>
      <c r="CU1509" s="36" t="str">
        <f>VLOOKUP(CK1509,Mapping!B:C,2,FALSE)</f>
        <v>EU</v>
      </c>
    </row>
    <row r="1510" spans="1:99" ht="16" customHeight="1" x14ac:dyDescent="0.35">
      <c r="A1510" s="12" t="s">
        <v>2701</v>
      </c>
      <c r="B1510" s="12" t="s">
        <v>925</v>
      </c>
      <c r="E1510" s="37">
        <v>26481679</v>
      </c>
      <c r="G1510" s="37" t="s">
        <v>1505</v>
      </c>
      <c r="I1510" s="37"/>
      <c r="K1510" s="37"/>
      <c r="M1510" s="37"/>
      <c r="O1510" s="37"/>
      <c r="R1510" s="37"/>
      <c r="T1510" s="37"/>
      <c r="V1510" s="37"/>
      <c r="X1510" s="37"/>
      <c r="Z1510" s="37"/>
      <c r="AB1510" s="37"/>
      <c r="AD1510" s="37"/>
      <c r="AF1510" s="37"/>
      <c r="AH1510" s="37"/>
      <c r="AN1510" s="37">
        <v>26481679</v>
      </c>
      <c r="AO1510" s="12">
        <v>4.0599999999999996</v>
      </c>
      <c r="AP1510" s="37"/>
      <c r="AR1510" s="37"/>
      <c r="AT1510" s="37"/>
      <c r="AV1510" s="37"/>
      <c r="AX1510" s="37"/>
      <c r="BI1510" s="12">
        <v>133250</v>
      </c>
      <c r="BY1510" s="12">
        <v>0.02</v>
      </c>
      <c r="CG1510" s="12" t="s">
        <v>996</v>
      </c>
      <c r="CH1510" s="12">
        <v>114.746</v>
      </c>
      <c r="CI1510" s="12"/>
      <c r="CJ1510" s="12"/>
      <c r="CK1510" s="12" t="s">
        <v>979</v>
      </c>
      <c r="CL1510" s="37">
        <v>647439567</v>
      </c>
      <c r="CN1510" s="12" t="s">
        <v>1506</v>
      </c>
      <c r="CS1510" s="12"/>
      <c r="CT1510" s="36" t="str">
        <f t="shared" si="23"/>
        <v>500mn - 1bn</v>
      </c>
      <c r="CU1510" s="36" t="str">
        <f>VLOOKUP(CK1510,Mapping!B:C,2,FALSE)</f>
        <v>EU</v>
      </c>
    </row>
    <row r="1511" spans="1:99" ht="16" customHeight="1" x14ac:dyDescent="0.35">
      <c r="A1511" s="12" t="s">
        <v>2702</v>
      </c>
      <c r="B1511" s="12" t="s">
        <v>925</v>
      </c>
      <c r="E1511" s="37">
        <v>52444441</v>
      </c>
      <c r="G1511" s="37" t="s">
        <v>1505</v>
      </c>
      <c r="I1511" s="37"/>
      <c r="K1511" s="37"/>
      <c r="M1511" s="37">
        <v>19329944</v>
      </c>
      <c r="N1511" s="12">
        <v>1.28</v>
      </c>
      <c r="O1511" s="37"/>
      <c r="R1511" s="37"/>
      <c r="T1511" s="37"/>
      <c r="V1511" s="37"/>
      <c r="X1511" s="37"/>
      <c r="Z1511" s="37"/>
      <c r="AB1511" s="37"/>
      <c r="AD1511" s="37">
        <v>15399065</v>
      </c>
      <c r="AE1511" s="12">
        <v>1.02</v>
      </c>
      <c r="AF1511" s="37"/>
      <c r="AH1511" s="37"/>
      <c r="AN1511" s="37">
        <v>17715432</v>
      </c>
      <c r="AO1511" s="12">
        <v>1.17</v>
      </c>
      <c r="AP1511" s="37"/>
      <c r="AR1511" s="37"/>
      <c r="AT1511" s="37"/>
      <c r="AV1511" s="37"/>
      <c r="AX1511" s="37"/>
      <c r="BB1511" s="12">
        <v>131873</v>
      </c>
      <c r="BI1511" s="12">
        <v>82700</v>
      </c>
      <c r="BJ1511" s="12">
        <v>117856</v>
      </c>
      <c r="BY1511" s="12">
        <v>0.01</v>
      </c>
      <c r="CB1511" s="12">
        <v>0.04</v>
      </c>
      <c r="CC1511" s="12">
        <v>0.01</v>
      </c>
      <c r="CG1511" s="12" t="s">
        <v>991</v>
      </c>
      <c r="CH1511" s="12">
        <v>140.47900000000001</v>
      </c>
      <c r="CI1511" s="12" t="s">
        <v>2397</v>
      </c>
      <c r="CJ1511" s="12" t="s">
        <v>1072</v>
      </c>
      <c r="CK1511" s="12" t="s">
        <v>932</v>
      </c>
      <c r="CL1511" s="37">
        <v>1506808789</v>
      </c>
      <c r="CN1511" s="12" t="s">
        <v>1509</v>
      </c>
      <c r="CS1511" s="12"/>
      <c r="CT1511" s="36" t="str">
        <f t="shared" si="23"/>
        <v>1bn - 50bn</v>
      </c>
      <c r="CU1511" s="36" t="str">
        <f>VLOOKUP(CK1511,Mapping!B:C,2,FALSE)</f>
        <v>US/CA</v>
      </c>
    </row>
    <row r="1512" spans="1:99" ht="16" customHeight="1" x14ac:dyDescent="0.35">
      <c r="A1512" s="12" t="s">
        <v>1382</v>
      </c>
      <c r="B1512" s="12" t="s">
        <v>925</v>
      </c>
      <c r="C1512" s="12">
        <v>547</v>
      </c>
      <c r="D1512" s="12">
        <v>0</v>
      </c>
      <c r="E1512" s="37">
        <v>872018458</v>
      </c>
      <c r="G1512" s="37">
        <v>0</v>
      </c>
      <c r="H1512" s="12">
        <v>0</v>
      </c>
      <c r="I1512" s="37"/>
      <c r="K1512" s="37">
        <v>737694549</v>
      </c>
      <c r="L1512" s="12">
        <v>1.05</v>
      </c>
      <c r="M1512" s="37">
        <v>31331879</v>
      </c>
      <c r="N1512" s="12">
        <v>0.04</v>
      </c>
      <c r="O1512" s="37">
        <v>16692720</v>
      </c>
      <c r="P1512" s="12">
        <v>0.02</v>
      </c>
      <c r="R1512" s="37">
        <v>0</v>
      </c>
      <c r="S1512" s="12">
        <v>0</v>
      </c>
      <c r="T1512" s="37"/>
      <c r="V1512" s="37"/>
      <c r="X1512" s="37">
        <v>34926657</v>
      </c>
      <c r="Y1512" s="12">
        <v>0.05</v>
      </c>
      <c r="Z1512" s="37"/>
      <c r="AB1512" s="37"/>
      <c r="AD1512" s="37">
        <v>50617549</v>
      </c>
      <c r="AE1512" s="12">
        <v>7.0000000000000007E-2</v>
      </c>
      <c r="AF1512" s="37">
        <v>755104</v>
      </c>
      <c r="AG1512" s="12">
        <v>0</v>
      </c>
      <c r="AH1512" s="37"/>
      <c r="AL1512" s="12">
        <v>1088512</v>
      </c>
      <c r="AN1512" s="37"/>
      <c r="AP1512" s="37"/>
      <c r="AR1512" s="37"/>
      <c r="AT1512" s="37"/>
      <c r="AV1512" s="37"/>
      <c r="AX1512" s="37"/>
      <c r="AZ1512" s="12">
        <v>0</v>
      </c>
      <c r="BA1512" s="12">
        <v>341815</v>
      </c>
      <c r="BB1512" s="12">
        <v>249736</v>
      </c>
      <c r="BF1512" s="12">
        <v>49727</v>
      </c>
      <c r="BG1512" s="12">
        <v>11532517</v>
      </c>
      <c r="BJ1512" s="12">
        <v>454295</v>
      </c>
      <c r="BN1512" s="12">
        <v>0</v>
      </c>
      <c r="BP1512" s="12">
        <v>0</v>
      </c>
      <c r="BS1512" s="12">
        <v>0.13</v>
      </c>
      <c r="BU1512" s="12">
        <v>0.01</v>
      </c>
      <c r="BX1512" s="12">
        <v>0</v>
      </c>
      <c r="BZ1512" s="12">
        <v>0.01</v>
      </c>
      <c r="CB1512" s="12">
        <v>0.16</v>
      </c>
      <c r="CC1512" s="12">
        <v>0.01</v>
      </c>
      <c r="CG1512" s="12" t="s">
        <v>940</v>
      </c>
      <c r="CH1512" s="12">
        <v>36.354999999999997</v>
      </c>
      <c r="CI1512" s="12" t="s">
        <v>2703</v>
      </c>
      <c r="CJ1512" s="12" t="s">
        <v>931</v>
      </c>
      <c r="CK1512" s="12" t="s">
        <v>932</v>
      </c>
      <c r="CL1512" s="37">
        <v>70031940566</v>
      </c>
      <c r="CM1512" s="12">
        <v>599</v>
      </c>
      <c r="CN1512" s="12" t="s">
        <v>1506</v>
      </c>
      <c r="CO1512" s="12" t="s">
        <v>1507</v>
      </c>
      <c r="CP1512" s="12">
        <v>6022015.1582342265</v>
      </c>
      <c r="CQ1512" s="12">
        <v>66</v>
      </c>
      <c r="CR1512" s="12">
        <v>46002.25</v>
      </c>
      <c r="CS1512" s="12"/>
      <c r="CT1512" s="36" t="str">
        <f t="shared" si="23"/>
        <v>50bn - 100bn</v>
      </c>
      <c r="CU1512" s="36" t="str">
        <f>VLOOKUP(CK1512,Mapping!B:C,2,FALSE)</f>
        <v>US/CA</v>
      </c>
    </row>
    <row r="1513" spans="1:99" ht="16" customHeight="1" x14ac:dyDescent="0.35">
      <c r="A1513" s="12" t="s">
        <v>2704</v>
      </c>
      <c r="B1513" s="12" t="s">
        <v>925</v>
      </c>
      <c r="E1513" s="37">
        <v>4496</v>
      </c>
      <c r="G1513" s="37" t="s">
        <v>1505</v>
      </c>
      <c r="I1513" s="37"/>
      <c r="K1513" s="37"/>
      <c r="M1513" s="37"/>
      <c r="O1513" s="37"/>
      <c r="R1513" s="37"/>
      <c r="T1513" s="37"/>
      <c r="V1513" s="37"/>
      <c r="X1513" s="37">
        <v>4496</v>
      </c>
      <c r="Y1513" s="12">
        <v>0.01</v>
      </c>
      <c r="Z1513" s="37"/>
      <c r="AB1513" s="37"/>
      <c r="AD1513" s="37"/>
      <c r="AF1513" s="37"/>
      <c r="AH1513" s="37"/>
      <c r="AN1513" s="37"/>
      <c r="AP1513" s="37"/>
      <c r="AR1513" s="37"/>
      <c r="AT1513" s="37"/>
      <c r="AV1513" s="37"/>
      <c r="AX1513" s="37"/>
      <c r="BA1513" s="12">
        <v>44</v>
      </c>
      <c r="BZ1513" s="12">
        <v>0</v>
      </c>
      <c r="CG1513" s="12"/>
      <c r="CI1513" s="12" t="s">
        <v>2238</v>
      </c>
      <c r="CJ1513" s="12" t="s">
        <v>2087</v>
      </c>
      <c r="CK1513" s="12" t="s">
        <v>932</v>
      </c>
      <c r="CL1513" s="37">
        <v>71434164</v>
      </c>
      <c r="CN1513" s="12" t="s">
        <v>1509</v>
      </c>
      <c r="CS1513" s="12"/>
      <c r="CT1513" s="36" t="str">
        <f t="shared" si="23"/>
        <v>500mn</v>
      </c>
      <c r="CU1513" s="36" t="str">
        <f>VLOOKUP(CK1513,Mapping!B:C,2,FALSE)</f>
        <v>US/CA</v>
      </c>
    </row>
    <row r="1514" spans="1:99" ht="16" customHeight="1" x14ac:dyDescent="0.35">
      <c r="A1514" s="12" t="s">
        <v>2705</v>
      </c>
      <c r="B1514" s="12" t="s">
        <v>925</v>
      </c>
      <c r="E1514" s="37">
        <v>27069760</v>
      </c>
      <c r="G1514" s="37" t="s">
        <v>1505</v>
      </c>
      <c r="I1514" s="37"/>
      <c r="K1514" s="37"/>
      <c r="M1514" s="37"/>
      <c r="O1514" s="37"/>
      <c r="Q1514" s="12">
        <v>214363</v>
      </c>
      <c r="R1514" s="37"/>
      <c r="T1514" s="37">
        <v>0</v>
      </c>
      <c r="U1514" s="12">
        <v>0</v>
      </c>
      <c r="V1514" s="37"/>
      <c r="X1514" s="37"/>
      <c r="Z1514" s="37"/>
      <c r="AB1514" s="37"/>
      <c r="AD1514" s="37"/>
      <c r="AF1514" s="37"/>
      <c r="AH1514" s="37">
        <v>27069760</v>
      </c>
      <c r="AI1514" s="12">
        <v>0.43</v>
      </c>
      <c r="AN1514" s="37"/>
      <c r="AP1514" s="37"/>
      <c r="AR1514" s="37"/>
      <c r="AT1514" s="37"/>
      <c r="AV1514" s="37"/>
      <c r="AX1514" s="37"/>
      <c r="BK1514" s="12">
        <v>0</v>
      </c>
      <c r="BQ1514" s="12">
        <v>0.05</v>
      </c>
      <c r="CE1514" s="12">
        <v>0</v>
      </c>
      <c r="CG1514" s="12" t="s">
        <v>940</v>
      </c>
      <c r="CH1514" s="12">
        <v>20.771999999999998</v>
      </c>
      <c r="CI1514" s="12" t="s">
        <v>1578</v>
      </c>
      <c r="CJ1514" s="12" t="s">
        <v>1080</v>
      </c>
      <c r="CK1514" s="12" t="s">
        <v>932</v>
      </c>
      <c r="CL1514" s="37">
        <v>6220743676</v>
      </c>
      <c r="CN1514" s="12" t="s">
        <v>1506</v>
      </c>
      <c r="CS1514" s="12"/>
      <c r="CT1514" s="36" t="str">
        <f t="shared" si="23"/>
        <v>1bn - 50bn</v>
      </c>
      <c r="CU1514" s="36" t="str">
        <f>VLOOKUP(CK1514,Mapping!B:C,2,FALSE)</f>
        <v>US/CA</v>
      </c>
    </row>
    <row r="1515" spans="1:99" ht="16" customHeight="1" x14ac:dyDescent="0.35">
      <c r="A1515" s="12" t="s">
        <v>2706</v>
      </c>
      <c r="B1515" s="12" t="s">
        <v>925</v>
      </c>
      <c r="E1515" s="37">
        <v>128993</v>
      </c>
      <c r="G1515" s="37" t="s">
        <v>1505</v>
      </c>
      <c r="I1515" s="37"/>
      <c r="K1515" s="37"/>
      <c r="M1515" s="37"/>
      <c r="O1515" s="37"/>
      <c r="Q1515" s="12">
        <v>29</v>
      </c>
      <c r="R1515" s="37"/>
      <c r="T1515" s="37"/>
      <c r="V1515" s="37"/>
      <c r="X1515" s="37"/>
      <c r="Z1515" s="37"/>
      <c r="AB1515" s="37"/>
      <c r="AD1515" s="37"/>
      <c r="AF1515" s="37"/>
      <c r="AH1515" s="37">
        <v>3662</v>
      </c>
      <c r="AI1515" s="12">
        <v>0</v>
      </c>
      <c r="AN1515" s="37">
        <v>122099</v>
      </c>
      <c r="AO1515" s="12">
        <v>0.01</v>
      </c>
      <c r="AP1515" s="37">
        <v>3232</v>
      </c>
      <c r="AQ1515" s="12">
        <v>0</v>
      </c>
      <c r="AR1515" s="37"/>
      <c r="AT1515" s="37">
        <v>0</v>
      </c>
      <c r="AU1515" s="12">
        <v>0</v>
      </c>
      <c r="AV1515" s="37"/>
      <c r="AX1515" s="37"/>
      <c r="BD1515" s="12">
        <v>0</v>
      </c>
      <c r="BH1515" s="12">
        <v>14</v>
      </c>
      <c r="BI1515" s="12">
        <v>725</v>
      </c>
      <c r="BQ1515" s="12">
        <v>0</v>
      </c>
      <c r="BV1515" s="12">
        <v>0</v>
      </c>
      <c r="BY1515" s="12">
        <v>0</v>
      </c>
      <c r="CF1515" s="12">
        <v>0</v>
      </c>
      <c r="CG1515" s="12" t="s">
        <v>934</v>
      </c>
      <c r="CH1515" s="12">
        <v>15.007</v>
      </c>
      <c r="CI1515" s="12" t="s">
        <v>2707</v>
      </c>
      <c r="CJ1515" s="12" t="s">
        <v>1114</v>
      </c>
      <c r="CK1515" s="12" t="s">
        <v>932</v>
      </c>
      <c r="CL1515" s="37">
        <v>879793152</v>
      </c>
      <c r="CN1515" s="12" t="s">
        <v>1509</v>
      </c>
      <c r="CS1515" s="12"/>
      <c r="CT1515" s="36" t="str">
        <f t="shared" si="23"/>
        <v>500mn - 1bn</v>
      </c>
      <c r="CU1515" s="36" t="str">
        <f>VLOOKUP(CK1515,Mapping!B:C,2,FALSE)</f>
        <v>US/CA</v>
      </c>
    </row>
    <row r="1516" spans="1:99" ht="16" customHeight="1" x14ac:dyDescent="0.35">
      <c r="A1516" s="12" t="s">
        <v>2708</v>
      </c>
      <c r="B1516" s="12" t="s">
        <v>925</v>
      </c>
      <c r="E1516" s="37">
        <v>369244</v>
      </c>
      <c r="G1516" s="37" t="s">
        <v>1505</v>
      </c>
      <c r="I1516" s="37"/>
      <c r="K1516" s="37"/>
      <c r="M1516" s="37">
        <v>11291</v>
      </c>
      <c r="N1516" s="12">
        <v>0</v>
      </c>
      <c r="O1516" s="37"/>
      <c r="Q1516" s="12">
        <v>696</v>
      </c>
      <c r="R1516" s="37"/>
      <c r="T1516" s="37"/>
      <c r="V1516" s="37"/>
      <c r="X1516" s="37">
        <v>2963</v>
      </c>
      <c r="Y1516" s="12">
        <v>0</v>
      </c>
      <c r="Z1516" s="37"/>
      <c r="AB1516" s="37"/>
      <c r="AD1516" s="37"/>
      <c r="AF1516" s="37"/>
      <c r="AH1516" s="37">
        <v>87891</v>
      </c>
      <c r="AI1516" s="12">
        <v>0</v>
      </c>
      <c r="AN1516" s="37">
        <v>235778</v>
      </c>
      <c r="AO1516" s="12">
        <v>0.01</v>
      </c>
      <c r="AP1516" s="37">
        <v>30016</v>
      </c>
      <c r="AQ1516" s="12">
        <v>0</v>
      </c>
      <c r="AR1516" s="37">
        <v>1305</v>
      </c>
      <c r="AS1516" s="12">
        <v>0</v>
      </c>
      <c r="AT1516" s="37"/>
      <c r="AV1516" s="37"/>
      <c r="AX1516" s="37"/>
      <c r="BA1516" s="12">
        <v>29</v>
      </c>
      <c r="BB1516" s="12">
        <v>90</v>
      </c>
      <c r="BE1516" s="12">
        <v>35</v>
      </c>
      <c r="BH1516" s="12">
        <v>130</v>
      </c>
      <c r="BI1516" s="12">
        <v>1400</v>
      </c>
      <c r="BM1516" s="12">
        <v>0</v>
      </c>
      <c r="BQ1516" s="12">
        <v>0</v>
      </c>
      <c r="BV1516" s="12">
        <v>0</v>
      </c>
      <c r="BY1516" s="12">
        <v>0</v>
      </c>
      <c r="BZ1516" s="12">
        <v>0</v>
      </c>
      <c r="CC1516" s="12">
        <v>0</v>
      </c>
      <c r="CG1516" s="12" t="s">
        <v>940</v>
      </c>
      <c r="CH1516" s="12">
        <v>26.904</v>
      </c>
      <c r="CI1516" s="12" t="s">
        <v>2709</v>
      </c>
      <c r="CJ1516" s="12" t="s">
        <v>936</v>
      </c>
      <c r="CK1516" s="12" t="s">
        <v>932</v>
      </c>
      <c r="CL1516" s="37">
        <v>3805241578</v>
      </c>
      <c r="CN1516" s="12" t="s">
        <v>1509</v>
      </c>
      <c r="CS1516" s="12"/>
      <c r="CT1516" s="36" t="str">
        <f t="shared" si="23"/>
        <v>1bn - 50bn</v>
      </c>
      <c r="CU1516" s="36" t="str">
        <f>VLOOKUP(CK1516,Mapping!B:C,2,FALSE)</f>
        <v>US/CA</v>
      </c>
    </row>
    <row r="1517" spans="1:99" ht="16" customHeight="1" x14ac:dyDescent="0.35">
      <c r="A1517" s="12" t="s">
        <v>2710</v>
      </c>
      <c r="B1517" s="12" t="s">
        <v>925</v>
      </c>
      <c r="E1517" s="37">
        <v>2772225</v>
      </c>
      <c r="G1517" s="37" t="s">
        <v>1505</v>
      </c>
      <c r="I1517" s="37"/>
      <c r="K1517" s="37"/>
      <c r="M1517" s="37"/>
      <c r="O1517" s="37"/>
      <c r="Q1517" s="12">
        <v>21953</v>
      </c>
      <c r="R1517" s="37"/>
      <c r="T1517" s="37"/>
      <c r="V1517" s="37"/>
      <c r="X1517" s="37"/>
      <c r="Z1517" s="37"/>
      <c r="AB1517" s="37"/>
      <c r="AD1517" s="37"/>
      <c r="AF1517" s="37"/>
      <c r="AH1517" s="37">
        <v>2772225</v>
      </c>
      <c r="AI1517" s="12">
        <v>0.11</v>
      </c>
      <c r="AN1517" s="37"/>
      <c r="AP1517" s="37"/>
      <c r="AR1517" s="37"/>
      <c r="AT1517" s="37"/>
      <c r="AV1517" s="37"/>
      <c r="AX1517" s="37"/>
      <c r="BQ1517" s="12">
        <v>0.01</v>
      </c>
      <c r="CG1517" s="12" t="s">
        <v>991</v>
      </c>
      <c r="CH1517" s="12">
        <v>20.286000000000001</v>
      </c>
      <c r="CI1517" s="12" t="s">
        <v>2711</v>
      </c>
      <c r="CJ1517" s="12" t="s">
        <v>1140</v>
      </c>
      <c r="CK1517" s="12" t="s">
        <v>932</v>
      </c>
      <c r="CL1517" s="37">
        <v>2466693416</v>
      </c>
      <c r="CN1517" s="12" t="s">
        <v>1534</v>
      </c>
      <c r="CS1517" s="12"/>
      <c r="CT1517" s="36" t="str">
        <f t="shared" si="23"/>
        <v>1bn - 50bn</v>
      </c>
      <c r="CU1517" s="36" t="str">
        <f>VLOOKUP(CK1517,Mapping!B:C,2,FALSE)</f>
        <v>US/CA</v>
      </c>
    </row>
    <row r="1518" spans="1:99" ht="16" customHeight="1" x14ac:dyDescent="0.35">
      <c r="A1518" s="12" t="s">
        <v>2712</v>
      </c>
      <c r="B1518" s="12" t="s">
        <v>925</v>
      </c>
      <c r="E1518" s="37">
        <v>2052133</v>
      </c>
      <c r="G1518" s="37" t="s">
        <v>1505</v>
      </c>
      <c r="I1518" s="37"/>
      <c r="K1518" s="37"/>
      <c r="M1518" s="37"/>
      <c r="O1518" s="37"/>
      <c r="R1518" s="37"/>
      <c r="T1518" s="37"/>
      <c r="V1518" s="37"/>
      <c r="X1518" s="37"/>
      <c r="Z1518" s="37"/>
      <c r="AB1518" s="37"/>
      <c r="AD1518" s="37"/>
      <c r="AF1518" s="37"/>
      <c r="AH1518" s="37"/>
      <c r="AN1518" s="37">
        <v>1129975</v>
      </c>
      <c r="AO1518" s="12">
        <v>0.4</v>
      </c>
      <c r="AP1518" s="37"/>
      <c r="AR1518" s="37"/>
      <c r="AT1518" s="37">
        <v>922158</v>
      </c>
      <c r="AU1518" s="12">
        <v>0.33</v>
      </c>
      <c r="AV1518" s="37"/>
      <c r="AX1518" s="37"/>
      <c r="BD1518" s="12">
        <v>63335</v>
      </c>
      <c r="BI1518" s="12">
        <v>5275</v>
      </c>
      <c r="BY1518" s="12">
        <v>0</v>
      </c>
      <c r="CF1518" s="12">
        <v>0.05</v>
      </c>
      <c r="CG1518" s="12" t="s">
        <v>929</v>
      </c>
      <c r="CH1518" s="12">
        <v>13.99</v>
      </c>
      <c r="CI1518" s="12" t="s">
        <v>1056</v>
      </c>
      <c r="CJ1518" s="12"/>
      <c r="CK1518" s="12" t="s">
        <v>1057</v>
      </c>
      <c r="CL1518" s="37">
        <v>275726786</v>
      </c>
      <c r="CN1518" s="12" t="s">
        <v>1506</v>
      </c>
      <c r="CS1518" s="12"/>
      <c r="CT1518" s="36" t="str">
        <f t="shared" si="23"/>
        <v>500mn</v>
      </c>
      <c r="CU1518" s="36" t="str">
        <f>VLOOKUP(CK1518,Mapping!B:C,2,FALSE)</f>
        <v>Asia</v>
      </c>
    </row>
    <row r="1519" spans="1:99" ht="16" customHeight="1" x14ac:dyDescent="0.35">
      <c r="A1519" s="12" t="s">
        <v>2713</v>
      </c>
      <c r="B1519" s="12" t="s">
        <v>933</v>
      </c>
      <c r="E1519" s="37">
        <v>26282670</v>
      </c>
      <c r="G1519" s="37" t="s">
        <v>1505</v>
      </c>
      <c r="I1519" s="37"/>
      <c r="K1519" s="37">
        <v>10772301</v>
      </c>
      <c r="L1519" s="12">
        <v>2.74</v>
      </c>
      <c r="M1519" s="37">
        <v>7917153</v>
      </c>
      <c r="N1519" s="12">
        <v>2.02</v>
      </c>
      <c r="O1519" s="37"/>
      <c r="Q1519" s="12">
        <v>60130</v>
      </c>
      <c r="R1519" s="37"/>
      <c r="T1519" s="37"/>
      <c r="V1519" s="37"/>
      <c r="X1519" s="37"/>
      <c r="Z1519" s="37"/>
      <c r="AB1519" s="37"/>
      <c r="AD1519" s="37"/>
      <c r="AF1519" s="37"/>
      <c r="AH1519" s="37">
        <v>7593216</v>
      </c>
      <c r="AI1519" s="12">
        <v>1.93</v>
      </c>
      <c r="AN1519" s="37"/>
      <c r="AP1519" s="37"/>
      <c r="AR1519" s="37"/>
      <c r="AT1519" s="37"/>
      <c r="AV1519" s="37"/>
      <c r="AX1519" s="37"/>
      <c r="BB1519" s="12">
        <v>63105</v>
      </c>
      <c r="BG1519" s="12">
        <v>174400</v>
      </c>
      <c r="BQ1519" s="12">
        <v>0.01</v>
      </c>
      <c r="BS1519" s="12">
        <v>0</v>
      </c>
      <c r="CC1519" s="12">
        <v>0</v>
      </c>
      <c r="CG1519" s="12" t="s">
        <v>929</v>
      </c>
      <c r="CH1519" s="12">
        <v>27.884</v>
      </c>
      <c r="CI1519" s="12" t="s">
        <v>1064</v>
      </c>
      <c r="CJ1519" s="12"/>
      <c r="CK1519" s="12" t="s">
        <v>1064</v>
      </c>
      <c r="CL1519" s="37">
        <v>392833530</v>
      </c>
      <c r="CN1519" s="12" t="s">
        <v>1506</v>
      </c>
      <c r="CS1519" s="12"/>
      <c r="CT1519" s="36" t="str">
        <f t="shared" si="23"/>
        <v>500mn</v>
      </c>
      <c r="CU1519" s="36" t="str">
        <f>VLOOKUP(CK1519,Mapping!B:C,2,FALSE)</f>
        <v>EU</v>
      </c>
    </row>
    <row r="1520" spans="1:99" ht="16" customHeight="1" x14ac:dyDescent="0.35">
      <c r="A1520" s="12" t="s">
        <v>2714</v>
      </c>
      <c r="B1520" s="12" t="s">
        <v>925</v>
      </c>
      <c r="E1520" s="37">
        <v>61142</v>
      </c>
      <c r="G1520" s="37" t="s">
        <v>1505</v>
      </c>
      <c r="I1520" s="37"/>
      <c r="K1520" s="37"/>
      <c r="M1520" s="37">
        <v>17719</v>
      </c>
      <c r="N1520" s="12">
        <v>0.02</v>
      </c>
      <c r="O1520" s="37"/>
      <c r="Q1520" s="12">
        <v>5</v>
      </c>
      <c r="R1520" s="37"/>
      <c r="T1520" s="37">
        <v>10704</v>
      </c>
      <c r="U1520" s="12">
        <v>0.01</v>
      </c>
      <c r="V1520" s="37"/>
      <c r="X1520" s="37">
        <v>19054</v>
      </c>
      <c r="Y1520" s="12">
        <v>0.02</v>
      </c>
      <c r="Z1520" s="37"/>
      <c r="AB1520" s="37"/>
      <c r="AD1520" s="37">
        <v>13068</v>
      </c>
      <c r="AE1520" s="12">
        <v>0.01</v>
      </c>
      <c r="AF1520" s="37"/>
      <c r="AH1520" s="37">
        <v>597</v>
      </c>
      <c r="AI1520" s="12">
        <v>0</v>
      </c>
      <c r="AN1520" s="37"/>
      <c r="AP1520" s="37"/>
      <c r="AR1520" s="37"/>
      <c r="AT1520" s="37"/>
      <c r="AV1520" s="37"/>
      <c r="AX1520" s="37"/>
      <c r="BA1520" s="12">
        <v>161</v>
      </c>
      <c r="BB1520" s="12">
        <v>134</v>
      </c>
      <c r="BJ1520" s="12">
        <v>142</v>
      </c>
      <c r="BK1520" s="12">
        <v>104</v>
      </c>
      <c r="BQ1520" s="12">
        <v>0</v>
      </c>
      <c r="BZ1520" s="12">
        <v>0</v>
      </c>
      <c r="CB1520" s="12">
        <v>0</v>
      </c>
      <c r="CC1520" s="12">
        <v>0</v>
      </c>
      <c r="CE1520" s="12">
        <v>0</v>
      </c>
      <c r="CG1520" s="12" t="s">
        <v>934</v>
      </c>
      <c r="CH1520" s="12">
        <v>206.01300000000001</v>
      </c>
      <c r="CI1520" s="12" t="s">
        <v>2715</v>
      </c>
      <c r="CJ1520" s="12" t="s">
        <v>936</v>
      </c>
      <c r="CK1520" s="12" t="s">
        <v>932</v>
      </c>
      <c r="CL1520" s="37">
        <v>95357853</v>
      </c>
      <c r="CN1520" s="12" t="s">
        <v>1509</v>
      </c>
      <c r="CS1520" s="12"/>
      <c r="CT1520" s="36" t="str">
        <f t="shared" si="23"/>
        <v>500mn</v>
      </c>
      <c r="CU1520" s="36" t="str">
        <f>VLOOKUP(CK1520,Mapping!B:C,2,FALSE)</f>
        <v>US/CA</v>
      </c>
    </row>
    <row r="1521" spans="1:99" ht="16" customHeight="1" x14ac:dyDescent="0.35">
      <c r="A1521" s="12" t="s">
        <v>2716</v>
      </c>
      <c r="B1521" s="12" t="s">
        <v>925</v>
      </c>
      <c r="E1521" s="37">
        <v>728962</v>
      </c>
      <c r="G1521" s="37" t="s">
        <v>1505</v>
      </c>
      <c r="I1521" s="37"/>
      <c r="K1521" s="37"/>
      <c r="M1521" s="37"/>
      <c r="O1521" s="37">
        <v>728962</v>
      </c>
      <c r="P1521" s="12">
        <v>10.94</v>
      </c>
      <c r="R1521" s="37"/>
      <c r="T1521" s="37"/>
      <c r="V1521" s="37"/>
      <c r="X1521" s="37"/>
      <c r="Z1521" s="37"/>
      <c r="AB1521" s="37"/>
      <c r="AD1521" s="37"/>
      <c r="AF1521" s="37"/>
      <c r="AH1521" s="37"/>
      <c r="AL1521" s="12">
        <v>48000</v>
      </c>
      <c r="AN1521" s="37"/>
      <c r="AP1521" s="37"/>
      <c r="AR1521" s="37"/>
      <c r="AT1521" s="37"/>
      <c r="AV1521" s="37"/>
      <c r="AX1521" s="37"/>
      <c r="BU1521" s="12">
        <v>0</v>
      </c>
      <c r="CG1521" s="12" t="s">
        <v>940</v>
      </c>
      <c r="CH1521" s="12">
        <v>29.469000000000001</v>
      </c>
      <c r="CI1521" s="12" t="s">
        <v>1001</v>
      </c>
      <c r="CJ1521" s="12"/>
      <c r="CK1521" s="12" t="s">
        <v>951</v>
      </c>
      <c r="CL1521" s="37">
        <v>6664034</v>
      </c>
      <c r="CN1521" s="12" t="s">
        <v>1509</v>
      </c>
      <c r="CS1521" s="12"/>
      <c r="CT1521" s="36" t="str">
        <f t="shared" si="23"/>
        <v>500mn</v>
      </c>
      <c r="CU1521" s="36" t="str">
        <f>VLOOKUP(CK1521,Mapping!B:C,2,FALSE)</f>
        <v>HK</v>
      </c>
    </row>
    <row r="1522" spans="1:99" ht="16" customHeight="1" x14ac:dyDescent="0.35">
      <c r="A1522" s="12" t="s">
        <v>2717</v>
      </c>
      <c r="B1522" s="12" t="s">
        <v>925</v>
      </c>
      <c r="E1522" s="37">
        <v>192668354</v>
      </c>
      <c r="G1522" s="37" t="s">
        <v>1505</v>
      </c>
      <c r="I1522" s="37"/>
      <c r="K1522" s="37"/>
      <c r="M1522" s="37"/>
      <c r="O1522" s="37"/>
      <c r="Q1522" s="12">
        <v>557633</v>
      </c>
      <c r="R1522" s="37"/>
      <c r="T1522" s="37"/>
      <c r="V1522" s="37"/>
      <c r="X1522" s="37"/>
      <c r="Z1522" s="37"/>
      <c r="AB1522" s="37"/>
      <c r="AD1522" s="37"/>
      <c r="AF1522" s="37"/>
      <c r="AH1522" s="37">
        <v>70417895</v>
      </c>
      <c r="AI1522" s="12">
        <v>0.63</v>
      </c>
      <c r="AN1522" s="37">
        <v>111514536</v>
      </c>
      <c r="AO1522" s="12">
        <v>1</v>
      </c>
      <c r="AP1522" s="37">
        <v>10735923</v>
      </c>
      <c r="AQ1522" s="12">
        <v>0.1</v>
      </c>
      <c r="AR1522" s="37"/>
      <c r="AT1522" s="37">
        <v>0</v>
      </c>
      <c r="AU1522" s="12">
        <v>0</v>
      </c>
      <c r="AV1522" s="37"/>
      <c r="AX1522" s="37"/>
      <c r="BD1522" s="12">
        <v>0</v>
      </c>
      <c r="BH1522" s="12">
        <v>46498</v>
      </c>
      <c r="BI1522" s="12">
        <v>662150</v>
      </c>
      <c r="BQ1522" s="12">
        <v>0.13</v>
      </c>
      <c r="BV1522" s="12">
        <v>0.04</v>
      </c>
      <c r="BY1522" s="12">
        <v>0.09</v>
      </c>
      <c r="CF1522" s="12">
        <v>0</v>
      </c>
      <c r="CG1522" s="12" t="s">
        <v>976</v>
      </c>
      <c r="CH1522" s="12">
        <v>163.02699999999999</v>
      </c>
      <c r="CI1522" s="12" t="s">
        <v>960</v>
      </c>
      <c r="CJ1522" s="12"/>
      <c r="CK1522" s="12" t="s">
        <v>961</v>
      </c>
      <c r="CL1522" s="37">
        <v>11168862690</v>
      </c>
      <c r="CN1522" s="12" t="s">
        <v>1513</v>
      </c>
      <c r="CS1522" s="12"/>
      <c r="CT1522" s="36" t="str">
        <f t="shared" si="23"/>
        <v>1bn - 50bn</v>
      </c>
      <c r="CU1522" s="36" t="str">
        <f>VLOOKUP(CK1522,Mapping!B:C,2,FALSE)</f>
        <v>EU</v>
      </c>
    </row>
    <row r="1523" spans="1:99" ht="16" customHeight="1" x14ac:dyDescent="0.35">
      <c r="A1523" s="12" t="s">
        <v>2718</v>
      </c>
      <c r="B1523" s="12" t="s">
        <v>925</v>
      </c>
      <c r="E1523" s="37">
        <v>0</v>
      </c>
      <c r="G1523" s="37" t="s">
        <v>1505</v>
      </c>
      <c r="I1523" s="37"/>
      <c r="K1523" s="37"/>
      <c r="M1523" s="37"/>
      <c r="O1523" s="37"/>
      <c r="Q1523" s="12">
        <v>0</v>
      </c>
      <c r="R1523" s="37"/>
      <c r="T1523" s="37"/>
      <c r="V1523" s="37"/>
      <c r="X1523" s="37"/>
      <c r="Z1523" s="37"/>
      <c r="AB1523" s="37"/>
      <c r="AD1523" s="37"/>
      <c r="AF1523" s="37"/>
      <c r="AH1523" s="37">
        <v>0</v>
      </c>
      <c r="AI1523" s="12">
        <v>0</v>
      </c>
      <c r="AN1523" s="37"/>
      <c r="AP1523" s="37"/>
      <c r="AR1523" s="37"/>
      <c r="AT1523" s="37"/>
      <c r="AV1523" s="37"/>
      <c r="AX1523" s="37"/>
      <c r="BQ1523" s="12">
        <v>0</v>
      </c>
      <c r="CG1523" s="12" t="s">
        <v>940</v>
      </c>
      <c r="CH1523" s="12">
        <v>161.262</v>
      </c>
      <c r="CI1523" s="12" t="s">
        <v>967</v>
      </c>
      <c r="CJ1523" s="12" t="s">
        <v>968</v>
      </c>
      <c r="CK1523" s="12" t="s">
        <v>932</v>
      </c>
      <c r="CL1523" s="37">
        <v>247475030</v>
      </c>
      <c r="CN1523" s="12" t="s">
        <v>1506</v>
      </c>
      <c r="CS1523" s="12"/>
      <c r="CT1523" s="36" t="str">
        <f t="shared" si="23"/>
        <v>500mn</v>
      </c>
      <c r="CU1523" s="36" t="str">
        <f>VLOOKUP(CK1523,Mapping!B:C,2,FALSE)</f>
        <v>US/CA</v>
      </c>
    </row>
    <row r="1524" spans="1:99" ht="16" customHeight="1" x14ac:dyDescent="0.35">
      <c r="A1524" s="12" t="s">
        <v>2719</v>
      </c>
      <c r="B1524" s="12" t="s">
        <v>933</v>
      </c>
      <c r="E1524" s="37">
        <v>2142132</v>
      </c>
      <c r="G1524" s="37" t="s">
        <v>1505</v>
      </c>
      <c r="I1524" s="37"/>
      <c r="K1524" s="37"/>
      <c r="M1524" s="37"/>
      <c r="O1524" s="37"/>
      <c r="R1524" s="37"/>
      <c r="T1524" s="37"/>
      <c r="V1524" s="37"/>
      <c r="X1524" s="37"/>
      <c r="Z1524" s="37"/>
      <c r="AB1524" s="37"/>
      <c r="AD1524" s="37"/>
      <c r="AF1524" s="37"/>
      <c r="AH1524" s="37"/>
      <c r="AN1524" s="37">
        <v>2142132</v>
      </c>
      <c r="AO1524" s="12">
        <v>0.06</v>
      </c>
      <c r="AP1524" s="37"/>
      <c r="AR1524" s="37"/>
      <c r="AT1524" s="37"/>
      <c r="AV1524" s="37"/>
      <c r="AX1524" s="37"/>
      <c r="BI1524" s="12">
        <v>10000</v>
      </c>
      <c r="BY1524" s="12">
        <v>0</v>
      </c>
      <c r="CG1524" s="12" t="s">
        <v>929</v>
      </c>
      <c r="CH1524" s="12">
        <v>27.079000000000001</v>
      </c>
      <c r="CI1524" s="12" t="s">
        <v>1056</v>
      </c>
      <c r="CJ1524" s="12"/>
      <c r="CK1524" s="12" t="s">
        <v>1057</v>
      </c>
      <c r="CL1524" s="37">
        <v>3122152192</v>
      </c>
      <c r="CN1524" s="12" t="s">
        <v>1506</v>
      </c>
      <c r="CS1524" s="12"/>
      <c r="CT1524" s="36" t="str">
        <f t="shared" si="23"/>
        <v>1bn - 50bn</v>
      </c>
      <c r="CU1524" s="36" t="str">
        <f>VLOOKUP(CK1524,Mapping!B:C,2,FALSE)</f>
        <v>Asia</v>
      </c>
    </row>
    <row r="1525" spans="1:99" ht="16" customHeight="1" x14ac:dyDescent="0.35">
      <c r="A1525" s="12" t="s">
        <v>2720</v>
      </c>
      <c r="B1525" s="12" t="s">
        <v>925</v>
      </c>
      <c r="E1525" s="37">
        <v>964163</v>
      </c>
      <c r="G1525" s="37" t="s">
        <v>1505</v>
      </c>
      <c r="I1525" s="37"/>
      <c r="K1525" s="37"/>
      <c r="M1525" s="37"/>
      <c r="O1525" s="37"/>
      <c r="R1525" s="37"/>
      <c r="T1525" s="37"/>
      <c r="V1525" s="37"/>
      <c r="X1525" s="37"/>
      <c r="Z1525" s="37"/>
      <c r="AB1525" s="37"/>
      <c r="AD1525" s="37"/>
      <c r="AF1525" s="37"/>
      <c r="AH1525" s="37"/>
      <c r="AN1525" s="37">
        <v>964163</v>
      </c>
      <c r="AO1525" s="12">
        <v>0.01</v>
      </c>
      <c r="AP1525" s="37">
        <v>0</v>
      </c>
      <c r="AQ1525" s="12">
        <v>0</v>
      </c>
      <c r="AR1525" s="37"/>
      <c r="AT1525" s="37"/>
      <c r="AV1525" s="37"/>
      <c r="AX1525" s="37"/>
      <c r="BH1525" s="12">
        <v>0</v>
      </c>
      <c r="BI1525" s="12">
        <v>5725</v>
      </c>
      <c r="BV1525" s="12">
        <v>0</v>
      </c>
      <c r="BY1525" s="12">
        <v>0</v>
      </c>
      <c r="CG1525" s="12" t="s">
        <v>940</v>
      </c>
      <c r="CH1525" s="12">
        <v>20.417000000000002</v>
      </c>
      <c r="CI1525" s="12" t="s">
        <v>1020</v>
      </c>
      <c r="CJ1525" s="12" t="s">
        <v>1021</v>
      </c>
      <c r="CK1525" s="12" t="s">
        <v>932</v>
      </c>
      <c r="CL1525" s="37">
        <v>6836291367</v>
      </c>
      <c r="CN1525" s="12" t="s">
        <v>1531</v>
      </c>
      <c r="CS1525" s="12"/>
      <c r="CT1525" s="36" t="str">
        <f t="shared" si="23"/>
        <v>1bn - 50bn</v>
      </c>
      <c r="CU1525" s="36" t="str">
        <f>VLOOKUP(CK1525,Mapping!B:C,2,FALSE)</f>
        <v>US/CA</v>
      </c>
    </row>
    <row r="1526" spans="1:99" ht="16" customHeight="1" x14ac:dyDescent="0.35">
      <c r="A1526" s="12" t="s">
        <v>2721</v>
      </c>
      <c r="B1526" s="12" t="s">
        <v>925</v>
      </c>
      <c r="E1526" s="37">
        <v>844625</v>
      </c>
      <c r="G1526" s="37" t="s">
        <v>1505</v>
      </c>
      <c r="I1526" s="37"/>
      <c r="K1526" s="37"/>
      <c r="M1526" s="37">
        <v>436224</v>
      </c>
      <c r="N1526" s="12">
        <v>0.03</v>
      </c>
      <c r="O1526" s="37"/>
      <c r="R1526" s="37"/>
      <c r="T1526" s="37"/>
      <c r="V1526" s="37"/>
      <c r="X1526" s="37"/>
      <c r="Z1526" s="37"/>
      <c r="AB1526" s="37"/>
      <c r="AD1526" s="37"/>
      <c r="AF1526" s="37"/>
      <c r="AH1526" s="37"/>
      <c r="AN1526" s="37">
        <v>408401</v>
      </c>
      <c r="AO1526" s="12">
        <v>0.03</v>
      </c>
      <c r="AP1526" s="37">
        <v>0</v>
      </c>
      <c r="AQ1526" s="12">
        <v>0</v>
      </c>
      <c r="AR1526" s="37"/>
      <c r="AT1526" s="37"/>
      <c r="AV1526" s="37"/>
      <c r="AX1526" s="37"/>
      <c r="BB1526" s="12">
        <v>3477</v>
      </c>
      <c r="BH1526" s="12">
        <v>0</v>
      </c>
      <c r="BI1526" s="12">
        <v>2425</v>
      </c>
      <c r="BV1526" s="12">
        <v>0</v>
      </c>
      <c r="BY1526" s="12">
        <v>0</v>
      </c>
      <c r="CC1526" s="12">
        <v>0</v>
      </c>
      <c r="CG1526" s="12" t="s">
        <v>934</v>
      </c>
      <c r="CH1526" s="12">
        <v>29.991</v>
      </c>
      <c r="CI1526" s="12" t="s">
        <v>2397</v>
      </c>
      <c r="CJ1526" s="12" t="s">
        <v>1072</v>
      </c>
      <c r="CK1526" s="12" t="s">
        <v>932</v>
      </c>
      <c r="CL1526" s="37">
        <v>1371133384</v>
      </c>
      <c r="CN1526" s="12" t="s">
        <v>1509</v>
      </c>
      <c r="CS1526" s="12"/>
      <c r="CT1526" s="36" t="str">
        <f t="shared" si="23"/>
        <v>1bn - 50bn</v>
      </c>
      <c r="CU1526" s="36" t="str">
        <f>VLOOKUP(CK1526,Mapping!B:C,2,FALSE)</f>
        <v>US/CA</v>
      </c>
    </row>
    <row r="1527" spans="1:99" ht="16" customHeight="1" x14ac:dyDescent="0.35">
      <c r="A1527" s="12" t="s">
        <v>2722</v>
      </c>
      <c r="B1527" s="12" t="s">
        <v>925</v>
      </c>
      <c r="E1527" s="37">
        <v>3234245</v>
      </c>
      <c r="G1527" s="37" t="s">
        <v>1505</v>
      </c>
      <c r="I1527" s="37"/>
      <c r="K1527" s="37"/>
      <c r="M1527" s="37">
        <v>2394530</v>
      </c>
      <c r="N1527" s="12">
        <v>0.27</v>
      </c>
      <c r="O1527" s="37"/>
      <c r="R1527" s="37"/>
      <c r="T1527" s="37"/>
      <c r="V1527" s="37"/>
      <c r="X1527" s="37"/>
      <c r="Z1527" s="37">
        <v>214649</v>
      </c>
      <c r="AA1527" s="12">
        <v>0.02</v>
      </c>
      <c r="AB1527" s="37"/>
      <c r="AD1527" s="37">
        <v>625066</v>
      </c>
      <c r="AE1527" s="12">
        <v>7.0000000000000007E-2</v>
      </c>
      <c r="AF1527" s="37"/>
      <c r="AH1527" s="37"/>
      <c r="AN1527" s="37"/>
      <c r="AP1527" s="37"/>
      <c r="AR1527" s="37"/>
      <c r="AT1527" s="37"/>
      <c r="AV1527" s="37"/>
      <c r="AX1527" s="37"/>
      <c r="BB1527" s="12">
        <v>19086</v>
      </c>
      <c r="BC1527" s="12">
        <v>7259</v>
      </c>
      <c r="BJ1527" s="12">
        <v>5610</v>
      </c>
      <c r="CB1527" s="12">
        <v>0</v>
      </c>
      <c r="CC1527" s="12">
        <v>0</v>
      </c>
      <c r="CD1527" s="12">
        <v>0</v>
      </c>
      <c r="CG1527" s="12" t="s">
        <v>929</v>
      </c>
      <c r="CH1527" s="12">
        <v>11.872999999999999</v>
      </c>
      <c r="CI1527" s="12" t="s">
        <v>2397</v>
      </c>
      <c r="CJ1527" s="12" t="s">
        <v>1072</v>
      </c>
      <c r="CK1527" s="12" t="s">
        <v>932</v>
      </c>
      <c r="CL1527" s="37">
        <v>889227886</v>
      </c>
      <c r="CN1527" s="12" t="s">
        <v>1509</v>
      </c>
      <c r="CS1527" s="12"/>
      <c r="CT1527" s="36" t="str">
        <f t="shared" si="23"/>
        <v>500mn - 1bn</v>
      </c>
      <c r="CU1527" s="36" t="str">
        <f>VLOOKUP(CK1527,Mapping!B:C,2,FALSE)</f>
        <v>US/CA</v>
      </c>
    </row>
    <row r="1528" spans="1:99" ht="16" customHeight="1" x14ac:dyDescent="0.35">
      <c r="A1528" s="12" t="s">
        <v>2723</v>
      </c>
      <c r="B1528" s="12" t="s">
        <v>925</v>
      </c>
      <c r="E1528" s="37">
        <v>22361010</v>
      </c>
      <c r="G1528" s="37" t="s">
        <v>1505</v>
      </c>
      <c r="I1528" s="37"/>
      <c r="K1528" s="37"/>
      <c r="M1528" s="37"/>
      <c r="O1528" s="37"/>
      <c r="R1528" s="37"/>
      <c r="T1528" s="37"/>
      <c r="V1528" s="37"/>
      <c r="X1528" s="37"/>
      <c r="Z1528" s="37"/>
      <c r="AB1528" s="37"/>
      <c r="AD1528" s="37"/>
      <c r="AF1528" s="37"/>
      <c r="AH1528" s="37"/>
      <c r="AN1528" s="37">
        <v>22361010</v>
      </c>
      <c r="AO1528" s="12">
        <v>2.33</v>
      </c>
      <c r="AP1528" s="37"/>
      <c r="AR1528" s="37"/>
      <c r="AT1528" s="37"/>
      <c r="AV1528" s="37"/>
      <c r="AX1528" s="37"/>
      <c r="BI1528" s="12">
        <v>132775</v>
      </c>
      <c r="BY1528" s="12">
        <v>0.02</v>
      </c>
      <c r="CG1528" s="12" t="s">
        <v>940</v>
      </c>
      <c r="CH1528" s="12">
        <v>10.143000000000001</v>
      </c>
      <c r="CI1528" s="12" t="s">
        <v>1081</v>
      </c>
      <c r="CJ1528" s="12" t="s">
        <v>1082</v>
      </c>
      <c r="CK1528" s="12" t="s">
        <v>932</v>
      </c>
      <c r="CL1528" s="37">
        <v>957689173</v>
      </c>
      <c r="CN1528" s="12" t="s">
        <v>1509</v>
      </c>
      <c r="CS1528" s="12"/>
      <c r="CT1528" s="36" t="str">
        <f t="shared" si="23"/>
        <v>500mn - 1bn</v>
      </c>
      <c r="CU1528" s="36" t="str">
        <f>VLOOKUP(CK1528,Mapping!B:C,2,FALSE)</f>
        <v>US/CA</v>
      </c>
    </row>
    <row r="1529" spans="1:99" ht="16" customHeight="1" x14ac:dyDescent="0.35">
      <c r="A1529" s="12" t="s">
        <v>2724</v>
      </c>
      <c r="B1529" s="12" t="s">
        <v>933</v>
      </c>
      <c r="E1529" s="37">
        <v>20272675</v>
      </c>
      <c r="G1529" s="37" t="s">
        <v>1505</v>
      </c>
      <c r="I1529" s="37"/>
      <c r="K1529" s="37">
        <v>9960561</v>
      </c>
      <c r="L1529" s="12">
        <v>0.05</v>
      </c>
      <c r="M1529" s="37"/>
      <c r="O1529" s="37">
        <v>6866226</v>
      </c>
      <c r="P1529" s="12">
        <v>0.04</v>
      </c>
      <c r="R1529" s="37">
        <v>1920995</v>
      </c>
      <c r="S1529" s="12">
        <v>0.01</v>
      </c>
      <c r="T1529" s="37"/>
      <c r="V1529" s="37">
        <v>1524893</v>
      </c>
      <c r="W1529" s="12">
        <v>0.01</v>
      </c>
      <c r="X1529" s="37"/>
      <c r="Z1529" s="37"/>
      <c r="AB1529" s="37"/>
      <c r="AD1529" s="37"/>
      <c r="AF1529" s="37">
        <v>0</v>
      </c>
      <c r="AG1529" s="12">
        <v>0</v>
      </c>
      <c r="AH1529" s="37"/>
      <c r="AK1529" s="12">
        <v>55293</v>
      </c>
      <c r="AL1529" s="12">
        <v>374154</v>
      </c>
      <c r="AN1529" s="37">
        <v>0</v>
      </c>
      <c r="AO1529" s="12">
        <v>0</v>
      </c>
      <c r="AP1529" s="37"/>
      <c r="AR1529" s="37"/>
      <c r="AT1529" s="37"/>
      <c r="AV1529" s="37"/>
      <c r="AX1529" s="37"/>
      <c r="AZ1529" s="12">
        <v>144706</v>
      </c>
      <c r="BF1529" s="12">
        <v>0</v>
      </c>
      <c r="BG1529" s="12">
        <v>129395</v>
      </c>
      <c r="BI1529" s="12">
        <v>0</v>
      </c>
      <c r="BP1529" s="12">
        <v>0</v>
      </c>
      <c r="BS1529" s="12">
        <v>0</v>
      </c>
      <c r="BT1529" s="12">
        <v>0</v>
      </c>
      <c r="BU1529" s="12">
        <v>0</v>
      </c>
      <c r="BX1529" s="12">
        <v>0</v>
      </c>
      <c r="BY1529" s="12">
        <v>0</v>
      </c>
      <c r="CG1529" s="12" t="s">
        <v>959</v>
      </c>
      <c r="CH1529" s="12">
        <v>66.915000000000006</v>
      </c>
      <c r="CI1529" s="12" t="s">
        <v>1098</v>
      </c>
      <c r="CJ1529" s="12"/>
      <c r="CK1529" s="12" t="s">
        <v>1099</v>
      </c>
      <c r="CL1529" s="37">
        <v>19180829649</v>
      </c>
      <c r="CN1529" s="12" t="s">
        <v>1506</v>
      </c>
      <c r="CS1529" s="12"/>
      <c r="CT1529" s="36" t="str">
        <f t="shared" si="23"/>
        <v>1bn - 50bn</v>
      </c>
      <c r="CU1529" s="36" t="str">
        <f>VLOOKUP(CK1529,Mapping!B:C,2,FALSE)</f>
        <v>Asia</v>
      </c>
    </row>
    <row r="1530" spans="1:99" ht="16" customHeight="1" x14ac:dyDescent="0.35">
      <c r="A1530" s="12" t="s">
        <v>2725</v>
      </c>
      <c r="B1530" s="12" t="s">
        <v>925</v>
      </c>
      <c r="E1530" s="37">
        <v>648395</v>
      </c>
      <c r="G1530" s="37" t="s">
        <v>1505</v>
      </c>
      <c r="I1530" s="37"/>
      <c r="K1530" s="37"/>
      <c r="M1530" s="37"/>
      <c r="O1530" s="37"/>
      <c r="R1530" s="37"/>
      <c r="T1530" s="37"/>
      <c r="V1530" s="37"/>
      <c r="X1530" s="37"/>
      <c r="Z1530" s="37"/>
      <c r="AB1530" s="37"/>
      <c r="AD1530" s="37"/>
      <c r="AF1530" s="37"/>
      <c r="AH1530" s="37"/>
      <c r="AN1530" s="37">
        <v>648395</v>
      </c>
      <c r="AO1530" s="12">
        <v>0.45</v>
      </c>
      <c r="AP1530" s="37"/>
      <c r="AR1530" s="37"/>
      <c r="AT1530" s="37"/>
      <c r="AV1530" s="37"/>
      <c r="AX1530" s="37"/>
      <c r="BI1530" s="12">
        <v>2800</v>
      </c>
      <c r="BY1530" s="12">
        <v>0</v>
      </c>
      <c r="CG1530" s="12" t="s">
        <v>929</v>
      </c>
      <c r="CH1530" s="12">
        <v>27.762</v>
      </c>
      <c r="CI1530" s="12" t="s">
        <v>1282</v>
      </c>
      <c r="CJ1530" s="12" t="s">
        <v>946</v>
      </c>
      <c r="CK1530" s="12" t="s">
        <v>932</v>
      </c>
      <c r="CL1530" s="37">
        <v>143926792</v>
      </c>
      <c r="CN1530" s="12" t="s">
        <v>1509</v>
      </c>
      <c r="CS1530" s="12"/>
      <c r="CT1530" s="36" t="str">
        <f t="shared" si="23"/>
        <v>500mn</v>
      </c>
      <c r="CU1530" s="36" t="str">
        <f>VLOOKUP(CK1530,Mapping!B:C,2,FALSE)</f>
        <v>US/CA</v>
      </c>
    </row>
    <row r="1531" spans="1:99" ht="16" customHeight="1" x14ac:dyDescent="0.35">
      <c r="A1531" s="12" t="s">
        <v>2726</v>
      </c>
      <c r="B1531" s="12" t="s">
        <v>925</v>
      </c>
      <c r="E1531" s="37">
        <v>559973</v>
      </c>
      <c r="G1531" s="37" t="s">
        <v>1505</v>
      </c>
      <c r="I1531" s="37"/>
      <c r="K1531" s="37"/>
      <c r="M1531" s="37"/>
      <c r="O1531" s="37"/>
      <c r="R1531" s="37"/>
      <c r="T1531" s="37"/>
      <c r="V1531" s="37"/>
      <c r="X1531" s="37"/>
      <c r="Z1531" s="37"/>
      <c r="AB1531" s="37"/>
      <c r="AD1531" s="37"/>
      <c r="AF1531" s="37"/>
      <c r="AH1531" s="37"/>
      <c r="AN1531" s="37">
        <v>559973</v>
      </c>
      <c r="AO1531" s="12">
        <v>0.08</v>
      </c>
      <c r="AP1531" s="37"/>
      <c r="AR1531" s="37"/>
      <c r="AT1531" s="37"/>
      <c r="AV1531" s="37"/>
      <c r="AX1531" s="37"/>
      <c r="BI1531" s="12">
        <v>3325</v>
      </c>
      <c r="BY1531" s="12">
        <v>0</v>
      </c>
      <c r="CG1531" s="12" t="s">
        <v>929</v>
      </c>
      <c r="CH1531" s="12">
        <v>27.97</v>
      </c>
      <c r="CI1531" s="12" t="s">
        <v>2727</v>
      </c>
      <c r="CJ1531" s="12" t="s">
        <v>931</v>
      </c>
      <c r="CK1531" s="12" t="s">
        <v>932</v>
      </c>
      <c r="CL1531" s="37">
        <v>691556155</v>
      </c>
      <c r="CN1531" s="12" t="s">
        <v>1509</v>
      </c>
      <c r="CS1531" s="12"/>
      <c r="CT1531" s="36" t="str">
        <f t="shared" si="23"/>
        <v>500mn - 1bn</v>
      </c>
      <c r="CU1531" s="36" t="str">
        <f>VLOOKUP(CK1531,Mapping!B:C,2,FALSE)</f>
        <v>US/CA</v>
      </c>
    </row>
    <row r="1532" spans="1:99" ht="16" customHeight="1" x14ac:dyDescent="0.35">
      <c r="A1532" s="12" t="s">
        <v>2728</v>
      </c>
      <c r="B1532" s="12" t="s">
        <v>925</v>
      </c>
      <c r="E1532" s="37">
        <v>0</v>
      </c>
      <c r="G1532" s="37" t="s">
        <v>1505</v>
      </c>
      <c r="I1532" s="37"/>
      <c r="K1532" s="37"/>
      <c r="M1532" s="37"/>
      <c r="O1532" s="37"/>
      <c r="R1532" s="37"/>
      <c r="T1532" s="37"/>
      <c r="V1532" s="37"/>
      <c r="X1532" s="37"/>
      <c r="Z1532" s="37"/>
      <c r="AB1532" s="37"/>
      <c r="AD1532" s="37"/>
      <c r="AF1532" s="37"/>
      <c r="AH1532" s="37"/>
      <c r="AN1532" s="37"/>
      <c r="AP1532" s="37">
        <v>0</v>
      </c>
      <c r="AQ1532" s="12">
        <v>0</v>
      </c>
      <c r="AR1532" s="37"/>
      <c r="AT1532" s="37"/>
      <c r="AV1532" s="37"/>
      <c r="AX1532" s="37"/>
      <c r="BH1532" s="12">
        <v>0</v>
      </c>
      <c r="BV1532" s="12">
        <v>0</v>
      </c>
      <c r="CG1532" s="12" t="s">
        <v>934</v>
      </c>
      <c r="CH1532" s="12">
        <v>29.373999999999999</v>
      </c>
      <c r="CI1532" s="12" t="s">
        <v>1230</v>
      </c>
      <c r="CJ1532" s="12" t="s">
        <v>993</v>
      </c>
      <c r="CK1532" s="12" t="s">
        <v>932</v>
      </c>
      <c r="CL1532" s="37">
        <v>307443247</v>
      </c>
      <c r="CN1532" s="12" t="s">
        <v>1509</v>
      </c>
      <c r="CS1532" s="12"/>
      <c r="CT1532" s="36" t="str">
        <f t="shared" si="23"/>
        <v>500mn</v>
      </c>
      <c r="CU1532" s="36" t="str">
        <f>VLOOKUP(CK1532,Mapping!B:C,2,FALSE)</f>
        <v>US/CA</v>
      </c>
    </row>
    <row r="1533" spans="1:99" ht="16" customHeight="1" x14ac:dyDescent="0.35">
      <c r="A1533" s="12" t="s">
        <v>2729</v>
      </c>
      <c r="B1533" s="12" t="s">
        <v>925</v>
      </c>
      <c r="E1533" s="37">
        <v>130001812</v>
      </c>
      <c r="F1533" s="12">
        <v>0</v>
      </c>
      <c r="G1533" s="37" t="s">
        <v>1505</v>
      </c>
      <c r="I1533" s="37">
        <v>0</v>
      </c>
      <c r="J1533" s="12">
        <v>0</v>
      </c>
      <c r="K1533" s="37">
        <v>121406617</v>
      </c>
      <c r="L1533" s="12">
        <v>0.45</v>
      </c>
      <c r="M1533" s="37"/>
      <c r="O1533" s="37"/>
      <c r="R1533" s="37"/>
      <c r="T1533" s="37"/>
      <c r="V1533" s="37">
        <v>8595195</v>
      </c>
      <c r="W1533" s="12">
        <v>0.03</v>
      </c>
      <c r="X1533" s="37"/>
      <c r="Z1533" s="37"/>
      <c r="AB1533" s="37"/>
      <c r="AD1533" s="37"/>
      <c r="AF1533" s="37"/>
      <c r="AH1533" s="37"/>
      <c r="AK1533" s="12">
        <v>395016</v>
      </c>
      <c r="AN1533" s="37"/>
      <c r="AP1533" s="37"/>
      <c r="AR1533" s="37"/>
      <c r="AT1533" s="37"/>
      <c r="AV1533" s="37"/>
      <c r="AX1533" s="37"/>
      <c r="BG1533" s="12">
        <v>1965533</v>
      </c>
      <c r="BO1533" s="12">
        <v>0</v>
      </c>
      <c r="BS1533" s="12">
        <v>0.02</v>
      </c>
      <c r="BT1533" s="12">
        <v>0.01</v>
      </c>
      <c r="CG1533" s="12" t="s">
        <v>940</v>
      </c>
      <c r="CH1533" s="12">
        <v>78.695999999999998</v>
      </c>
      <c r="CI1533" s="12" t="s">
        <v>953</v>
      </c>
      <c r="CJ1533" s="12"/>
      <c r="CK1533" s="12" t="s">
        <v>954</v>
      </c>
      <c r="CL1533" s="37">
        <v>27038651288</v>
      </c>
      <c r="CN1533" s="12" t="s">
        <v>1506</v>
      </c>
      <c r="CR1533" s="12">
        <v>46041.354166666664</v>
      </c>
      <c r="CS1533" s="12"/>
      <c r="CT1533" s="36" t="str">
        <f t="shared" si="23"/>
        <v>1bn - 50bn</v>
      </c>
      <c r="CU1533" s="36" t="str">
        <f>VLOOKUP(CK1533,Mapping!B:C,2,FALSE)</f>
        <v>EU</v>
      </c>
    </row>
    <row r="1534" spans="1:99" ht="16" customHeight="1" x14ac:dyDescent="0.35">
      <c r="A1534" s="12" t="s">
        <v>2730</v>
      </c>
      <c r="B1534" s="12" t="s">
        <v>925</v>
      </c>
      <c r="E1534" s="37">
        <v>141519709</v>
      </c>
      <c r="G1534" s="37" t="s">
        <v>1505</v>
      </c>
      <c r="I1534" s="37"/>
      <c r="K1534" s="37"/>
      <c r="M1534" s="37"/>
      <c r="O1534" s="37"/>
      <c r="R1534" s="37"/>
      <c r="T1534" s="37"/>
      <c r="V1534" s="37"/>
      <c r="X1534" s="37">
        <v>141519709</v>
      </c>
      <c r="Y1534" s="12">
        <v>81.8</v>
      </c>
      <c r="Z1534" s="37"/>
      <c r="AB1534" s="37"/>
      <c r="AD1534" s="37"/>
      <c r="AF1534" s="37"/>
      <c r="AH1534" s="37"/>
      <c r="AN1534" s="37"/>
      <c r="AP1534" s="37"/>
      <c r="AR1534" s="37"/>
      <c r="AT1534" s="37"/>
      <c r="AV1534" s="37"/>
      <c r="AX1534" s="37"/>
      <c r="BA1534" s="12">
        <v>1385004</v>
      </c>
      <c r="BZ1534" s="12">
        <v>0.02</v>
      </c>
      <c r="CG1534" s="12"/>
      <c r="CI1534" s="12"/>
      <c r="CJ1534" s="12"/>
      <c r="CK1534" s="12" t="s">
        <v>951</v>
      </c>
      <c r="CL1534" s="37">
        <v>173010552</v>
      </c>
      <c r="CN1534" s="12" t="s">
        <v>1509</v>
      </c>
      <c r="CS1534" s="12"/>
      <c r="CT1534" s="36" t="str">
        <f t="shared" si="23"/>
        <v>500mn</v>
      </c>
      <c r="CU1534" s="36" t="str">
        <f>VLOOKUP(CK1534,Mapping!B:C,2,FALSE)</f>
        <v>HK</v>
      </c>
    </row>
    <row r="1535" spans="1:99" ht="16" customHeight="1" x14ac:dyDescent="0.35">
      <c r="A1535" s="12" t="s">
        <v>2731</v>
      </c>
      <c r="B1535" s="12" t="s">
        <v>925</v>
      </c>
      <c r="E1535" s="37">
        <v>0</v>
      </c>
      <c r="G1535" s="37" t="s">
        <v>1505</v>
      </c>
      <c r="I1535" s="37"/>
      <c r="K1535" s="37"/>
      <c r="M1535" s="37"/>
      <c r="O1535" s="37"/>
      <c r="R1535" s="37"/>
      <c r="T1535" s="37"/>
      <c r="V1535" s="37"/>
      <c r="X1535" s="37"/>
      <c r="Z1535" s="37"/>
      <c r="AB1535" s="37"/>
      <c r="AD1535" s="37"/>
      <c r="AF1535" s="37"/>
      <c r="AH1535" s="37"/>
      <c r="AN1535" s="37">
        <v>0</v>
      </c>
      <c r="AO1535" s="12">
        <v>0</v>
      </c>
      <c r="AP1535" s="37"/>
      <c r="AR1535" s="37"/>
      <c r="AT1535" s="37"/>
      <c r="AV1535" s="37"/>
      <c r="AX1535" s="37"/>
      <c r="BI1535" s="12">
        <v>0</v>
      </c>
      <c r="BY1535" s="12">
        <v>0</v>
      </c>
      <c r="CG1535" s="12"/>
      <c r="CH1535" s="12">
        <v>19.695</v>
      </c>
      <c r="CI1535" s="12" t="s">
        <v>2732</v>
      </c>
      <c r="CJ1535" s="12" t="s">
        <v>995</v>
      </c>
      <c r="CK1535" s="12" t="s">
        <v>932</v>
      </c>
      <c r="CL1535" s="37">
        <v>369610346</v>
      </c>
      <c r="CN1535" s="12" t="s">
        <v>1509</v>
      </c>
      <c r="CS1535" s="12"/>
      <c r="CT1535" s="36" t="str">
        <f t="shared" si="23"/>
        <v>500mn</v>
      </c>
      <c r="CU1535" s="36" t="str">
        <f>VLOOKUP(CK1535,Mapping!B:C,2,FALSE)</f>
        <v>US/CA</v>
      </c>
    </row>
    <row r="1536" spans="1:99" ht="16" customHeight="1" x14ac:dyDescent="0.35">
      <c r="A1536" s="12" t="s">
        <v>2733</v>
      </c>
      <c r="B1536" s="12" t="s">
        <v>925</v>
      </c>
      <c r="E1536" s="37">
        <v>58973685</v>
      </c>
      <c r="G1536" s="37" t="s">
        <v>1505</v>
      </c>
      <c r="I1536" s="37"/>
      <c r="K1536" s="37"/>
      <c r="M1536" s="37">
        <v>30405984</v>
      </c>
      <c r="N1536" s="12">
        <v>0.17</v>
      </c>
      <c r="O1536" s="37"/>
      <c r="R1536" s="37"/>
      <c r="T1536" s="37">
        <v>10278219</v>
      </c>
      <c r="U1536" s="12">
        <v>0.06</v>
      </c>
      <c r="V1536" s="37"/>
      <c r="X1536" s="37"/>
      <c r="Z1536" s="37"/>
      <c r="AB1536" s="37"/>
      <c r="AD1536" s="37">
        <v>18289482</v>
      </c>
      <c r="AE1536" s="12">
        <v>0.1</v>
      </c>
      <c r="AF1536" s="37"/>
      <c r="AH1536" s="37"/>
      <c r="AN1536" s="37"/>
      <c r="AP1536" s="37"/>
      <c r="AR1536" s="37"/>
      <c r="AT1536" s="37"/>
      <c r="AV1536" s="37"/>
      <c r="AX1536" s="37"/>
      <c r="BB1536" s="12">
        <v>242356</v>
      </c>
      <c r="BJ1536" s="12">
        <v>164149</v>
      </c>
      <c r="BK1536" s="12">
        <v>91819</v>
      </c>
      <c r="CB1536" s="12">
        <v>0.06</v>
      </c>
      <c r="CC1536" s="12">
        <v>0.01</v>
      </c>
      <c r="CE1536" s="12">
        <v>0</v>
      </c>
      <c r="CG1536" s="12" t="s">
        <v>934</v>
      </c>
      <c r="CH1536" s="12">
        <v>44.472000000000001</v>
      </c>
      <c r="CI1536" s="12" t="s">
        <v>2222</v>
      </c>
      <c r="CJ1536" s="12" t="s">
        <v>946</v>
      </c>
      <c r="CK1536" s="12" t="s">
        <v>932</v>
      </c>
      <c r="CL1536" s="37">
        <v>18132593086</v>
      </c>
      <c r="CN1536" s="12" t="s">
        <v>1509</v>
      </c>
      <c r="CS1536" s="12"/>
      <c r="CT1536" s="36" t="str">
        <f t="shared" si="23"/>
        <v>1bn - 50bn</v>
      </c>
      <c r="CU1536" s="36" t="str">
        <f>VLOOKUP(CK1536,Mapping!B:C,2,FALSE)</f>
        <v>US/CA</v>
      </c>
    </row>
    <row r="1537" spans="1:99" ht="16" customHeight="1" x14ac:dyDescent="0.35">
      <c r="A1537" s="12" t="s">
        <v>2734</v>
      </c>
      <c r="B1537" s="12" t="s">
        <v>925</v>
      </c>
      <c r="E1537" s="37">
        <v>116128134</v>
      </c>
      <c r="G1537" s="37" t="s">
        <v>1505</v>
      </c>
      <c r="I1537" s="37"/>
      <c r="K1537" s="37"/>
      <c r="M1537" s="37"/>
      <c r="O1537" s="37"/>
      <c r="Q1537" s="12">
        <v>79000</v>
      </c>
      <c r="R1537" s="37"/>
      <c r="T1537" s="37"/>
      <c r="V1537" s="37"/>
      <c r="X1537" s="37">
        <v>5871161</v>
      </c>
      <c r="Y1537" s="12">
        <v>0.04</v>
      </c>
      <c r="Z1537" s="37"/>
      <c r="AB1537" s="37"/>
      <c r="AD1537" s="37"/>
      <c r="AF1537" s="37"/>
      <c r="AH1537" s="37">
        <v>9976120</v>
      </c>
      <c r="AI1537" s="12">
        <v>0.06</v>
      </c>
      <c r="AN1537" s="37">
        <v>96837360</v>
      </c>
      <c r="AO1537" s="12">
        <v>0.62</v>
      </c>
      <c r="AP1537" s="37">
        <v>3443493</v>
      </c>
      <c r="AQ1537" s="12">
        <v>0.02</v>
      </c>
      <c r="AR1537" s="37"/>
      <c r="AT1537" s="37"/>
      <c r="AV1537" s="37"/>
      <c r="AX1537" s="37"/>
      <c r="BA1537" s="12">
        <v>57459</v>
      </c>
      <c r="BH1537" s="12">
        <v>14914</v>
      </c>
      <c r="BI1537" s="12">
        <v>575000</v>
      </c>
      <c r="BQ1537" s="12">
        <v>0.02</v>
      </c>
      <c r="BV1537" s="12">
        <v>0.01</v>
      </c>
      <c r="BY1537" s="12">
        <v>7.0000000000000007E-2</v>
      </c>
      <c r="BZ1537" s="12">
        <v>0</v>
      </c>
      <c r="CG1537" s="12" t="s">
        <v>998</v>
      </c>
      <c r="CH1537" s="12">
        <v>113.712</v>
      </c>
      <c r="CI1537" s="12" t="s">
        <v>941</v>
      </c>
      <c r="CJ1537" s="12" t="s">
        <v>941</v>
      </c>
      <c r="CK1537" s="12" t="s">
        <v>932</v>
      </c>
      <c r="CL1537" s="37">
        <v>15561745079</v>
      </c>
      <c r="CN1537" s="12" t="s">
        <v>998</v>
      </c>
      <c r="CS1537" s="12"/>
      <c r="CT1537" s="36" t="str">
        <f t="shared" si="23"/>
        <v>1bn - 50bn</v>
      </c>
      <c r="CU1537" s="36" t="str">
        <f>VLOOKUP(CK1537,Mapping!B:C,2,FALSE)</f>
        <v>US/CA</v>
      </c>
    </row>
    <row r="1538" spans="1:99" ht="16" customHeight="1" x14ac:dyDescent="0.35">
      <c r="A1538" s="12" t="s">
        <v>2735</v>
      </c>
      <c r="B1538" s="12" t="s">
        <v>925</v>
      </c>
      <c r="E1538" s="37">
        <v>0</v>
      </c>
      <c r="G1538" s="37" t="s">
        <v>1505</v>
      </c>
      <c r="I1538" s="37"/>
      <c r="K1538" s="37"/>
      <c r="M1538" s="37"/>
      <c r="O1538" s="37"/>
      <c r="Q1538" s="12">
        <v>0</v>
      </c>
      <c r="R1538" s="37"/>
      <c r="T1538" s="37"/>
      <c r="V1538" s="37"/>
      <c r="X1538" s="37"/>
      <c r="Z1538" s="37"/>
      <c r="AB1538" s="37"/>
      <c r="AD1538" s="37"/>
      <c r="AF1538" s="37"/>
      <c r="AH1538" s="37">
        <v>0</v>
      </c>
      <c r="AI1538" s="12">
        <v>0</v>
      </c>
      <c r="AN1538" s="37"/>
      <c r="AP1538" s="37"/>
      <c r="AR1538" s="37"/>
      <c r="AT1538" s="37"/>
      <c r="AV1538" s="37"/>
      <c r="AX1538" s="37"/>
      <c r="BQ1538" s="12">
        <v>0</v>
      </c>
      <c r="CG1538" s="12" t="s">
        <v>934</v>
      </c>
      <c r="CH1538" s="12">
        <v>20.800999999999998</v>
      </c>
      <c r="CI1538" s="12" t="s">
        <v>1247</v>
      </c>
      <c r="CJ1538" s="12" t="s">
        <v>1248</v>
      </c>
      <c r="CK1538" s="12" t="s">
        <v>932</v>
      </c>
      <c r="CL1538" s="37">
        <v>177047107</v>
      </c>
      <c r="CN1538" s="12" t="s">
        <v>1509</v>
      </c>
      <c r="CS1538" s="12"/>
      <c r="CT1538" s="36" t="str">
        <f t="shared" si="23"/>
        <v>500mn</v>
      </c>
      <c r="CU1538" s="36" t="str">
        <f>VLOOKUP(CK1538,Mapping!B:C,2,FALSE)</f>
        <v>US/CA</v>
      </c>
    </row>
    <row r="1539" spans="1:99" ht="16" customHeight="1" x14ac:dyDescent="0.35">
      <c r="A1539" s="12" t="s">
        <v>2736</v>
      </c>
      <c r="B1539" s="12" t="s">
        <v>925</v>
      </c>
      <c r="E1539" s="37">
        <v>4278072</v>
      </c>
      <c r="G1539" s="37" t="s">
        <v>1505</v>
      </c>
      <c r="I1539" s="37"/>
      <c r="K1539" s="37"/>
      <c r="M1539" s="37"/>
      <c r="O1539" s="37"/>
      <c r="Q1539" s="12">
        <v>0</v>
      </c>
      <c r="R1539" s="37"/>
      <c r="T1539" s="37"/>
      <c r="V1539" s="37"/>
      <c r="X1539" s="37">
        <v>4278072</v>
      </c>
      <c r="Y1539" s="12">
        <v>4.3</v>
      </c>
      <c r="Z1539" s="37"/>
      <c r="AB1539" s="37"/>
      <c r="AD1539" s="37"/>
      <c r="AF1539" s="37"/>
      <c r="AH1539" s="37">
        <v>0</v>
      </c>
      <c r="AI1539" s="12">
        <v>0</v>
      </c>
      <c r="AN1539" s="37"/>
      <c r="AP1539" s="37"/>
      <c r="AR1539" s="37"/>
      <c r="AT1539" s="37"/>
      <c r="AV1539" s="37"/>
      <c r="AX1539" s="37"/>
      <c r="BA1539" s="12">
        <v>41868</v>
      </c>
      <c r="BQ1539" s="12">
        <v>0</v>
      </c>
      <c r="BZ1539" s="12">
        <v>0</v>
      </c>
      <c r="CG1539" s="12" t="s">
        <v>976</v>
      </c>
      <c r="CH1539" s="12">
        <v>271.12200000000001</v>
      </c>
      <c r="CI1539" s="12" t="s">
        <v>950</v>
      </c>
      <c r="CJ1539" s="12"/>
      <c r="CK1539" s="12" t="s">
        <v>951</v>
      </c>
      <c r="CL1539" s="37">
        <v>99212862</v>
      </c>
      <c r="CN1539" s="12" t="s">
        <v>1513</v>
      </c>
      <c r="CS1539" s="12"/>
      <c r="CT1539" s="36" t="str">
        <f t="shared" ref="CT1539:CT1602" si="24">IF(CL1539&gt;100000000000, "100bn", IF(CL1539&gt;50000000000, "50bn - 100bn",IF(CL1539&gt;1000000000, "1bn - 50bn", IF(CL1539&gt;500000000, "500mn - 1bn", "500mn"))))</f>
        <v>500mn</v>
      </c>
      <c r="CU1539" s="36" t="str">
        <f>VLOOKUP(CK1539,Mapping!B:C,2,FALSE)</f>
        <v>HK</v>
      </c>
    </row>
    <row r="1540" spans="1:99" ht="16" customHeight="1" x14ac:dyDescent="0.35">
      <c r="A1540" s="12" t="s">
        <v>2737</v>
      </c>
      <c r="B1540" s="12" t="s">
        <v>925</v>
      </c>
      <c r="E1540" s="37">
        <v>4921733</v>
      </c>
      <c r="G1540" s="37" t="s">
        <v>1505</v>
      </c>
      <c r="I1540" s="37"/>
      <c r="K1540" s="37"/>
      <c r="M1540" s="37">
        <v>3073770</v>
      </c>
      <c r="N1540" s="12">
        <v>0.15</v>
      </c>
      <c r="O1540" s="37"/>
      <c r="R1540" s="37"/>
      <c r="T1540" s="37"/>
      <c r="V1540" s="37"/>
      <c r="X1540" s="37">
        <v>766350</v>
      </c>
      <c r="Y1540" s="12">
        <v>0.04</v>
      </c>
      <c r="Z1540" s="37"/>
      <c r="AB1540" s="37"/>
      <c r="AD1540" s="37"/>
      <c r="AF1540" s="37"/>
      <c r="AH1540" s="37"/>
      <c r="AN1540" s="37"/>
      <c r="AP1540" s="37"/>
      <c r="AR1540" s="37">
        <v>484770</v>
      </c>
      <c r="AS1540" s="12">
        <v>0.02</v>
      </c>
      <c r="AT1540" s="37">
        <v>596843</v>
      </c>
      <c r="AU1540" s="12">
        <v>0.03</v>
      </c>
      <c r="AV1540" s="37"/>
      <c r="AX1540" s="37"/>
      <c r="BA1540" s="12">
        <v>7500</v>
      </c>
      <c r="BB1540" s="12">
        <v>24500</v>
      </c>
      <c r="BD1540" s="12">
        <v>55989</v>
      </c>
      <c r="BE1540" s="12">
        <v>13000</v>
      </c>
      <c r="BM1540" s="12">
        <v>0.01</v>
      </c>
      <c r="BZ1540" s="12">
        <v>0</v>
      </c>
      <c r="CC1540" s="12">
        <v>0</v>
      </c>
      <c r="CF1540" s="12">
        <v>0.05</v>
      </c>
      <c r="CG1540" s="12" t="s">
        <v>976</v>
      </c>
      <c r="CH1540" s="12">
        <v>254.29</v>
      </c>
      <c r="CI1540" s="12" t="s">
        <v>1079</v>
      </c>
      <c r="CJ1540" s="12" t="s">
        <v>1080</v>
      </c>
      <c r="CK1540" s="12" t="s">
        <v>932</v>
      </c>
      <c r="CL1540" s="37">
        <v>2068647161</v>
      </c>
      <c r="CN1540" s="12" t="s">
        <v>1513</v>
      </c>
      <c r="CS1540" s="12"/>
      <c r="CT1540" s="36" t="str">
        <f t="shared" si="24"/>
        <v>1bn - 50bn</v>
      </c>
      <c r="CU1540" s="36" t="str">
        <f>VLOOKUP(CK1540,Mapping!B:C,2,FALSE)</f>
        <v>US/CA</v>
      </c>
    </row>
    <row r="1541" spans="1:99" ht="16" customHeight="1" x14ac:dyDescent="0.35">
      <c r="A1541" s="12" t="s">
        <v>2738</v>
      </c>
      <c r="B1541" s="12" t="s">
        <v>933</v>
      </c>
      <c r="E1541" s="37">
        <v>405839176</v>
      </c>
      <c r="G1541" s="37" t="s">
        <v>1505</v>
      </c>
      <c r="I1541" s="37"/>
      <c r="K1541" s="37">
        <v>129734478</v>
      </c>
      <c r="L1541" s="12">
        <v>0.39</v>
      </c>
      <c r="M1541" s="37"/>
      <c r="O1541" s="37">
        <v>84934318</v>
      </c>
      <c r="P1541" s="12">
        <v>0.25</v>
      </c>
      <c r="Q1541" s="12">
        <v>193742</v>
      </c>
      <c r="R1541" s="37">
        <v>17061409</v>
      </c>
      <c r="S1541" s="12">
        <v>0.05</v>
      </c>
      <c r="T1541" s="37"/>
      <c r="V1541" s="37">
        <v>13018139</v>
      </c>
      <c r="W1541" s="12">
        <v>0.04</v>
      </c>
      <c r="X1541" s="37">
        <v>22964407</v>
      </c>
      <c r="Y1541" s="12">
        <v>7.0000000000000007E-2</v>
      </c>
      <c r="Z1541" s="37"/>
      <c r="AB1541" s="37">
        <v>11577674</v>
      </c>
      <c r="AC1541" s="12">
        <v>0.03</v>
      </c>
      <c r="AD1541" s="37"/>
      <c r="AF1541" s="37"/>
      <c r="AH1541" s="37">
        <v>25548312</v>
      </c>
      <c r="AI1541" s="12">
        <v>0.08</v>
      </c>
      <c r="AJ1541" s="12">
        <v>793441</v>
      </c>
      <c r="AK1541" s="12">
        <v>587736</v>
      </c>
      <c r="AL1541" s="12">
        <v>5474485</v>
      </c>
      <c r="AM1541" s="12">
        <v>628954</v>
      </c>
      <c r="AN1541" s="37">
        <v>87039945</v>
      </c>
      <c r="AO1541" s="12">
        <v>0.26</v>
      </c>
      <c r="AP1541" s="37">
        <v>12523019</v>
      </c>
      <c r="AQ1541" s="12">
        <v>0.04</v>
      </c>
      <c r="AR1541" s="37"/>
      <c r="AT1541" s="37"/>
      <c r="AV1541" s="37"/>
      <c r="AX1541" s="37">
        <v>1437475</v>
      </c>
      <c r="AY1541" s="12">
        <v>0</v>
      </c>
      <c r="AZ1541" s="12">
        <v>1609642</v>
      </c>
      <c r="BA1541" s="12">
        <v>226627</v>
      </c>
      <c r="BG1541" s="12">
        <v>2126583</v>
      </c>
      <c r="BH1541" s="12">
        <v>53176</v>
      </c>
      <c r="BI1541" s="12">
        <v>516825</v>
      </c>
      <c r="BQ1541" s="12">
        <v>0.05</v>
      </c>
      <c r="BR1541" s="12">
        <v>0.03</v>
      </c>
      <c r="BS1541" s="12">
        <v>0.02</v>
      </c>
      <c r="BT1541" s="12">
        <v>0.02</v>
      </c>
      <c r="BU1541" s="12">
        <v>0.03</v>
      </c>
      <c r="BV1541" s="12">
        <v>0.05</v>
      </c>
      <c r="BW1541" s="12">
        <v>0.03</v>
      </c>
      <c r="BX1541" s="12">
        <v>0.03</v>
      </c>
      <c r="BY1541" s="12">
        <v>7.0000000000000007E-2</v>
      </c>
      <c r="BZ1541" s="12">
        <v>0</v>
      </c>
      <c r="CG1541" s="12" t="s">
        <v>929</v>
      </c>
      <c r="CH1541" s="12">
        <v>23.027999999999999</v>
      </c>
      <c r="CI1541" s="12" t="s">
        <v>969</v>
      </c>
      <c r="CJ1541" s="12"/>
      <c r="CK1541" s="12" t="s">
        <v>970</v>
      </c>
      <c r="CL1541" s="37">
        <v>33514052889</v>
      </c>
      <c r="CN1541" s="12" t="s">
        <v>1506</v>
      </c>
      <c r="CS1541" s="12"/>
      <c r="CT1541" s="36" t="str">
        <f t="shared" si="24"/>
        <v>1bn - 50bn</v>
      </c>
      <c r="CU1541" s="36" t="str">
        <f>VLOOKUP(CK1541,Mapping!B:C,2,FALSE)</f>
        <v>EU</v>
      </c>
    </row>
    <row r="1542" spans="1:99" ht="16" customHeight="1" x14ac:dyDescent="0.35">
      <c r="A1542" s="12" t="s">
        <v>2739</v>
      </c>
      <c r="B1542" s="12" t="s">
        <v>925</v>
      </c>
      <c r="E1542" s="37">
        <v>753714</v>
      </c>
      <c r="G1542" s="37" t="s">
        <v>1505</v>
      </c>
      <c r="I1542" s="37"/>
      <c r="K1542" s="37"/>
      <c r="M1542" s="37">
        <v>288182</v>
      </c>
      <c r="N1542" s="12">
        <v>0.02</v>
      </c>
      <c r="O1542" s="37"/>
      <c r="R1542" s="37"/>
      <c r="T1542" s="37"/>
      <c r="V1542" s="37"/>
      <c r="X1542" s="37">
        <v>465532</v>
      </c>
      <c r="Y1542" s="12">
        <v>0.04</v>
      </c>
      <c r="Z1542" s="37"/>
      <c r="AB1542" s="37"/>
      <c r="AD1542" s="37"/>
      <c r="AF1542" s="37"/>
      <c r="AH1542" s="37"/>
      <c r="AN1542" s="37">
        <v>0</v>
      </c>
      <c r="AO1542" s="12">
        <v>0</v>
      </c>
      <c r="AP1542" s="37"/>
      <c r="AR1542" s="37"/>
      <c r="AT1542" s="37"/>
      <c r="AV1542" s="37"/>
      <c r="AX1542" s="37"/>
      <c r="BA1542" s="12">
        <v>4556</v>
      </c>
      <c r="BB1542" s="12">
        <v>2297</v>
      </c>
      <c r="BI1542" s="12">
        <v>0</v>
      </c>
      <c r="BY1542" s="12">
        <v>0</v>
      </c>
      <c r="BZ1542" s="12">
        <v>0</v>
      </c>
      <c r="CC1542" s="12">
        <v>0</v>
      </c>
      <c r="CG1542" s="12" t="s">
        <v>934</v>
      </c>
      <c r="CH1542" s="12">
        <v>19.675000000000001</v>
      </c>
      <c r="CI1542" s="12" t="s">
        <v>1217</v>
      </c>
      <c r="CJ1542" s="12" t="s">
        <v>931</v>
      </c>
      <c r="CK1542" s="12" t="s">
        <v>932</v>
      </c>
      <c r="CL1542" s="37">
        <v>1250192886</v>
      </c>
      <c r="CN1542" s="12" t="s">
        <v>1509</v>
      </c>
      <c r="CS1542" s="12"/>
      <c r="CT1542" s="36" t="str">
        <f t="shared" si="24"/>
        <v>1bn - 50bn</v>
      </c>
      <c r="CU1542" s="36" t="str">
        <f>VLOOKUP(CK1542,Mapping!B:C,2,FALSE)</f>
        <v>US/CA</v>
      </c>
    </row>
    <row r="1543" spans="1:99" ht="16" customHeight="1" x14ac:dyDescent="0.35">
      <c r="A1543" s="12" t="s">
        <v>2740</v>
      </c>
      <c r="B1543" s="12" t="s">
        <v>925</v>
      </c>
      <c r="E1543" s="37">
        <v>33867814</v>
      </c>
      <c r="G1543" s="37" t="s">
        <v>1505</v>
      </c>
      <c r="I1543" s="37"/>
      <c r="K1543" s="37"/>
      <c r="M1543" s="37"/>
      <c r="O1543" s="37"/>
      <c r="R1543" s="37"/>
      <c r="T1543" s="37"/>
      <c r="V1543" s="37"/>
      <c r="X1543" s="37"/>
      <c r="Z1543" s="37"/>
      <c r="AB1543" s="37"/>
      <c r="AD1543" s="37"/>
      <c r="AF1543" s="37"/>
      <c r="AH1543" s="37"/>
      <c r="AN1543" s="37">
        <v>33867814</v>
      </c>
      <c r="AO1543" s="12">
        <v>0.91</v>
      </c>
      <c r="AP1543" s="37"/>
      <c r="AR1543" s="37"/>
      <c r="AT1543" s="37"/>
      <c r="AV1543" s="37"/>
      <c r="AX1543" s="37"/>
      <c r="BI1543" s="12">
        <v>201100</v>
      </c>
      <c r="BY1543" s="12">
        <v>0.03</v>
      </c>
      <c r="CG1543" s="12" t="s">
        <v>929</v>
      </c>
      <c r="CH1543" s="12">
        <v>23.181000000000001</v>
      </c>
      <c r="CI1543" s="12" t="s">
        <v>2392</v>
      </c>
      <c r="CJ1543" s="12" t="s">
        <v>2393</v>
      </c>
      <c r="CK1543" s="12" t="s">
        <v>985</v>
      </c>
      <c r="CL1543" s="37">
        <v>3716266390</v>
      </c>
      <c r="CN1543" s="12" t="s">
        <v>1506</v>
      </c>
      <c r="CS1543" s="12"/>
      <c r="CT1543" s="36" t="str">
        <f t="shared" si="24"/>
        <v>1bn - 50bn</v>
      </c>
      <c r="CU1543" s="36" t="str">
        <f>VLOOKUP(CK1543,Mapping!B:C,2,FALSE)</f>
        <v>US/CA</v>
      </c>
    </row>
    <row r="1544" spans="1:99" ht="16" customHeight="1" x14ac:dyDescent="0.35">
      <c r="A1544" s="12" t="s">
        <v>2741</v>
      </c>
      <c r="B1544" s="12" t="s">
        <v>925</v>
      </c>
      <c r="E1544" s="37">
        <v>294722</v>
      </c>
      <c r="G1544" s="37" t="s">
        <v>1505</v>
      </c>
      <c r="I1544" s="37"/>
      <c r="K1544" s="37"/>
      <c r="M1544" s="37">
        <v>0</v>
      </c>
      <c r="N1544" s="12">
        <v>0</v>
      </c>
      <c r="O1544" s="37"/>
      <c r="R1544" s="37"/>
      <c r="T1544" s="37"/>
      <c r="V1544" s="37"/>
      <c r="X1544" s="37"/>
      <c r="Z1544" s="37"/>
      <c r="AB1544" s="37"/>
      <c r="AD1544" s="37"/>
      <c r="AF1544" s="37"/>
      <c r="AH1544" s="37"/>
      <c r="AN1544" s="37">
        <v>294722</v>
      </c>
      <c r="AO1544" s="12">
        <v>0.02</v>
      </c>
      <c r="AP1544" s="37"/>
      <c r="AR1544" s="37"/>
      <c r="AT1544" s="37"/>
      <c r="AV1544" s="37"/>
      <c r="AX1544" s="37"/>
      <c r="BB1544" s="12">
        <v>0</v>
      </c>
      <c r="BI1544" s="12">
        <v>1750</v>
      </c>
      <c r="BY1544" s="12">
        <v>0</v>
      </c>
      <c r="CC1544" s="12">
        <v>0</v>
      </c>
      <c r="CG1544" s="12" t="s">
        <v>934</v>
      </c>
      <c r="CH1544" s="12">
        <v>26.433</v>
      </c>
      <c r="CI1544" s="12" t="s">
        <v>983</v>
      </c>
      <c r="CJ1544" s="12" t="s">
        <v>984</v>
      </c>
      <c r="CK1544" s="12" t="s">
        <v>985</v>
      </c>
      <c r="CL1544" s="37">
        <v>1631316718</v>
      </c>
      <c r="CN1544" s="12" t="s">
        <v>1509</v>
      </c>
      <c r="CS1544" s="12"/>
      <c r="CT1544" s="36" t="str">
        <f t="shared" si="24"/>
        <v>1bn - 50bn</v>
      </c>
      <c r="CU1544" s="36" t="str">
        <f>VLOOKUP(CK1544,Mapping!B:C,2,FALSE)</f>
        <v>US/CA</v>
      </c>
    </row>
    <row r="1545" spans="1:99" ht="16" customHeight="1" x14ac:dyDescent="0.35">
      <c r="A1545" s="12" t="s">
        <v>464</v>
      </c>
      <c r="B1545" s="12" t="s">
        <v>933</v>
      </c>
      <c r="E1545" s="37">
        <v>112448333</v>
      </c>
      <c r="F1545" s="12">
        <v>25000</v>
      </c>
      <c r="G1545" s="37" t="s">
        <v>1505</v>
      </c>
      <c r="I1545" s="37">
        <v>1914404</v>
      </c>
      <c r="J1545" s="12">
        <v>0.02</v>
      </c>
      <c r="K1545" s="37">
        <v>39420447</v>
      </c>
      <c r="L1545" s="12">
        <v>0.39</v>
      </c>
      <c r="M1545" s="37">
        <v>1398373</v>
      </c>
      <c r="N1545" s="12">
        <v>0.01</v>
      </c>
      <c r="O1545" s="37">
        <v>4341868</v>
      </c>
      <c r="P1545" s="12">
        <v>0.04</v>
      </c>
      <c r="Q1545" s="12">
        <v>468370</v>
      </c>
      <c r="R1545" s="37"/>
      <c r="T1545" s="37"/>
      <c r="V1545" s="37"/>
      <c r="X1545" s="37"/>
      <c r="Z1545" s="37"/>
      <c r="AB1545" s="37"/>
      <c r="AD1545" s="37"/>
      <c r="AF1545" s="37"/>
      <c r="AH1545" s="37">
        <v>63567176</v>
      </c>
      <c r="AI1545" s="12">
        <v>0.63</v>
      </c>
      <c r="AL1545" s="12">
        <v>190922</v>
      </c>
      <c r="AN1545" s="37"/>
      <c r="AP1545" s="37"/>
      <c r="AR1545" s="37">
        <v>1806065</v>
      </c>
      <c r="AS1545" s="12">
        <v>0.02</v>
      </c>
      <c r="AT1545" s="37"/>
      <c r="AV1545" s="37"/>
      <c r="AX1545" s="37"/>
      <c r="BB1545" s="12">
        <v>9540</v>
      </c>
      <c r="BE1545" s="12">
        <v>21993</v>
      </c>
      <c r="BG1545" s="12">
        <v>638204</v>
      </c>
      <c r="BM1545" s="12">
        <v>0.02</v>
      </c>
      <c r="BO1545" s="12">
        <v>0</v>
      </c>
      <c r="BQ1545" s="12">
        <v>0.11</v>
      </c>
      <c r="BS1545" s="12">
        <v>0.01</v>
      </c>
      <c r="BU1545" s="12">
        <v>0</v>
      </c>
      <c r="CC1545" s="12">
        <v>0</v>
      </c>
      <c r="CG1545" s="12" t="s">
        <v>940</v>
      </c>
      <c r="CH1545" s="12">
        <v>71.95</v>
      </c>
      <c r="CI1545" s="12" t="s">
        <v>960</v>
      </c>
      <c r="CJ1545" s="12"/>
      <c r="CK1545" s="12" t="s">
        <v>961</v>
      </c>
      <c r="CL1545" s="37">
        <v>10027980017</v>
      </c>
      <c r="CN1545" s="12" t="s">
        <v>1506</v>
      </c>
      <c r="CS1545" s="12"/>
      <c r="CT1545" s="36" t="str">
        <f t="shared" si="24"/>
        <v>1bn - 50bn</v>
      </c>
      <c r="CU1545" s="36" t="str">
        <f>VLOOKUP(CK1545,Mapping!B:C,2,FALSE)</f>
        <v>EU</v>
      </c>
    </row>
    <row r="1546" spans="1:99" ht="16" customHeight="1" x14ac:dyDescent="0.35">
      <c r="A1546" s="12" t="s">
        <v>361</v>
      </c>
      <c r="B1546" s="12" t="s">
        <v>933</v>
      </c>
      <c r="E1546" s="37">
        <v>18842441</v>
      </c>
      <c r="F1546" s="12">
        <v>49750</v>
      </c>
      <c r="G1546" s="37" t="s">
        <v>1505</v>
      </c>
      <c r="I1546" s="37">
        <v>2417724</v>
      </c>
      <c r="J1546" s="12">
        <v>0.1</v>
      </c>
      <c r="K1546" s="37">
        <v>10401695</v>
      </c>
      <c r="L1546" s="12">
        <v>0.42</v>
      </c>
      <c r="M1546" s="37">
        <v>1664980</v>
      </c>
      <c r="N1546" s="12">
        <v>7.0000000000000007E-2</v>
      </c>
      <c r="O1546" s="37">
        <v>4194842</v>
      </c>
      <c r="P1546" s="12">
        <v>0.17</v>
      </c>
      <c r="R1546" s="37"/>
      <c r="T1546" s="37"/>
      <c r="V1546" s="37"/>
      <c r="X1546" s="37"/>
      <c r="Z1546" s="37">
        <v>163200</v>
      </c>
      <c r="AA1546" s="12">
        <v>0.01</v>
      </c>
      <c r="AB1546" s="37"/>
      <c r="AD1546" s="37"/>
      <c r="AF1546" s="37"/>
      <c r="AH1546" s="37"/>
      <c r="AL1546" s="12">
        <v>276218</v>
      </c>
      <c r="AN1546" s="37"/>
      <c r="AP1546" s="37"/>
      <c r="AR1546" s="37"/>
      <c r="AT1546" s="37"/>
      <c r="AV1546" s="37"/>
      <c r="AX1546" s="37"/>
      <c r="BB1546" s="12">
        <v>13271</v>
      </c>
      <c r="BC1546" s="12">
        <v>5000</v>
      </c>
      <c r="BG1546" s="12">
        <v>168400</v>
      </c>
      <c r="BO1546" s="12">
        <v>0.01</v>
      </c>
      <c r="BS1546" s="12">
        <v>0</v>
      </c>
      <c r="BU1546" s="12">
        <v>0</v>
      </c>
      <c r="CC1546" s="12">
        <v>0</v>
      </c>
      <c r="CD1546" s="12">
        <v>0</v>
      </c>
      <c r="CG1546" s="12" t="s">
        <v>940</v>
      </c>
      <c r="CH1546" s="12">
        <v>75.706000000000003</v>
      </c>
      <c r="CI1546" s="12" t="s">
        <v>953</v>
      </c>
      <c r="CJ1546" s="12"/>
      <c r="CK1546" s="12" t="s">
        <v>954</v>
      </c>
      <c r="CL1546" s="37">
        <v>2450848071</v>
      </c>
      <c r="CN1546" s="12" t="s">
        <v>1506</v>
      </c>
      <c r="CR1546" s="12">
        <v>45995.583333333336</v>
      </c>
      <c r="CS1546" s="12"/>
      <c r="CT1546" s="36" t="str">
        <f t="shared" si="24"/>
        <v>1bn - 50bn</v>
      </c>
      <c r="CU1546" s="36" t="str">
        <f>VLOOKUP(CK1546,Mapping!B:C,2,FALSE)</f>
        <v>EU</v>
      </c>
    </row>
    <row r="1547" spans="1:99" ht="16" customHeight="1" x14ac:dyDescent="0.35">
      <c r="A1547" s="12" t="s">
        <v>2742</v>
      </c>
      <c r="B1547" s="12" t="s">
        <v>925</v>
      </c>
      <c r="E1547" s="37">
        <v>995676</v>
      </c>
      <c r="G1547" s="37" t="s">
        <v>1505</v>
      </c>
      <c r="I1547" s="37"/>
      <c r="K1547" s="37"/>
      <c r="M1547" s="37"/>
      <c r="O1547" s="37"/>
      <c r="R1547" s="37"/>
      <c r="T1547" s="37"/>
      <c r="V1547" s="37"/>
      <c r="X1547" s="37"/>
      <c r="Z1547" s="37"/>
      <c r="AB1547" s="37"/>
      <c r="AD1547" s="37"/>
      <c r="AF1547" s="37"/>
      <c r="AH1547" s="37"/>
      <c r="AN1547" s="37">
        <v>614707</v>
      </c>
      <c r="AO1547" s="12">
        <v>0.01</v>
      </c>
      <c r="AP1547" s="37">
        <v>380969</v>
      </c>
      <c r="AQ1547" s="12">
        <v>0.01</v>
      </c>
      <c r="AR1547" s="37"/>
      <c r="AT1547" s="37"/>
      <c r="AV1547" s="37"/>
      <c r="AX1547" s="37"/>
      <c r="BH1547" s="12">
        <v>1650</v>
      </c>
      <c r="BI1547" s="12">
        <v>3650</v>
      </c>
      <c r="BV1547" s="12">
        <v>0</v>
      </c>
      <c r="BY1547" s="12">
        <v>0</v>
      </c>
      <c r="CG1547" s="12" t="s">
        <v>940</v>
      </c>
      <c r="CH1547" s="12">
        <v>16.186</v>
      </c>
      <c r="CI1547" s="12" t="s">
        <v>2743</v>
      </c>
      <c r="CJ1547" s="12" t="s">
        <v>1114</v>
      </c>
      <c r="CK1547" s="12" t="s">
        <v>932</v>
      </c>
      <c r="CL1547" s="37">
        <v>5188658626</v>
      </c>
      <c r="CN1547" s="12" t="s">
        <v>1509</v>
      </c>
      <c r="CS1547" s="12"/>
      <c r="CT1547" s="36" t="str">
        <f t="shared" si="24"/>
        <v>1bn - 50bn</v>
      </c>
      <c r="CU1547" s="36" t="str">
        <f>VLOOKUP(CK1547,Mapping!B:C,2,FALSE)</f>
        <v>US/CA</v>
      </c>
    </row>
    <row r="1548" spans="1:99" ht="16" customHeight="1" x14ac:dyDescent="0.35">
      <c r="A1548" s="12" t="s">
        <v>2744</v>
      </c>
      <c r="B1548" s="12" t="s">
        <v>933</v>
      </c>
      <c r="E1548" s="37">
        <v>10104768</v>
      </c>
      <c r="G1548" s="37" t="s">
        <v>1505</v>
      </c>
      <c r="I1548" s="37"/>
      <c r="K1548" s="37"/>
      <c r="M1548" s="37"/>
      <c r="O1548" s="37"/>
      <c r="R1548" s="37"/>
      <c r="T1548" s="37"/>
      <c r="V1548" s="37"/>
      <c r="X1548" s="37"/>
      <c r="Z1548" s="37"/>
      <c r="AB1548" s="37"/>
      <c r="AD1548" s="37"/>
      <c r="AF1548" s="37"/>
      <c r="AH1548" s="37"/>
      <c r="AN1548" s="37">
        <v>10104768</v>
      </c>
      <c r="AO1548" s="12">
        <v>0.09</v>
      </c>
      <c r="AP1548" s="37"/>
      <c r="AR1548" s="37"/>
      <c r="AT1548" s="37"/>
      <c r="AV1548" s="37"/>
      <c r="AX1548" s="37"/>
      <c r="BI1548" s="12">
        <v>60000</v>
      </c>
      <c r="BY1548" s="12">
        <v>0.01</v>
      </c>
      <c r="CG1548" s="12" t="s">
        <v>929</v>
      </c>
      <c r="CH1548" s="12">
        <v>20.803999999999998</v>
      </c>
      <c r="CI1548" s="12" t="s">
        <v>1026</v>
      </c>
      <c r="CJ1548" s="12"/>
      <c r="CK1548" s="12" t="s">
        <v>1027</v>
      </c>
      <c r="CL1548" s="37">
        <v>10881396599</v>
      </c>
      <c r="CN1548" s="12" t="s">
        <v>1506</v>
      </c>
      <c r="CS1548" s="12"/>
      <c r="CT1548" s="36" t="str">
        <f t="shared" si="24"/>
        <v>1bn - 50bn</v>
      </c>
      <c r="CU1548" s="36" t="str">
        <f>VLOOKUP(CK1548,Mapping!B:C,2,FALSE)</f>
        <v>EU</v>
      </c>
    </row>
    <row r="1549" spans="1:99" ht="16" customHeight="1" x14ac:dyDescent="0.35">
      <c r="A1549" s="12" t="s">
        <v>765</v>
      </c>
      <c r="B1549" s="12" t="s">
        <v>925</v>
      </c>
      <c r="E1549" s="37">
        <v>27973730</v>
      </c>
      <c r="F1549" s="12">
        <v>1602</v>
      </c>
      <c r="G1549" s="37" t="s">
        <v>1505</v>
      </c>
      <c r="I1549" s="37">
        <v>85405</v>
      </c>
      <c r="J1549" s="12">
        <v>0</v>
      </c>
      <c r="K1549" s="37">
        <v>1176573</v>
      </c>
      <c r="L1549" s="12">
        <v>0.02</v>
      </c>
      <c r="M1549" s="37"/>
      <c r="O1549" s="37">
        <v>272708</v>
      </c>
      <c r="P1549" s="12">
        <v>0.01</v>
      </c>
      <c r="Q1549" s="12">
        <v>16582</v>
      </c>
      <c r="R1549" s="37">
        <v>123021</v>
      </c>
      <c r="S1549" s="12">
        <v>0</v>
      </c>
      <c r="T1549" s="37"/>
      <c r="V1549" s="37"/>
      <c r="X1549" s="37">
        <v>192569</v>
      </c>
      <c r="Y1549" s="12">
        <v>0</v>
      </c>
      <c r="Z1549" s="37"/>
      <c r="AB1549" s="37"/>
      <c r="AD1549" s="37"/>
      <c r="AF1549" s="37"/>
      <c r="AH1549" s="37">
        <v>2114813</v>
      </c>
      <c r="AI1549" s="12">
        <v>0.04</v>
      </c>
      <c r="AL1549" s="12">
        <v>16962</v>
      </c>
      <c r="AN1549" s="37">
        <v>20700153</v>
      </c>
      <c r="AO1549" s="12">
        <v>0.39</v>
      </c>
      <c r="AP1549" s="37">
        <v>3308488</v>
      </c>
      <c r="AQ1549" s="12">
        <v>0.06</v>
      </c>
      <c r="AR1549" s="37"/>
      <c r="AT1549" s="37"/>
      <c r="AV1549" s="37"/>
      <c r="AX1549" s="37"/>
      <c r="AZ1549" s="12">
        <v>11581</v>
      </c>
      <c r="BA1549" s="12">
        <v>1928</v>
      </c>
      <c r="BG1549" s="12">
        <v>19711</v>
      </c>
      <c r="BH1549" s="12">
        <v>14299</v>
      </c>
      <c r="BI1549" s="12">
        <v>112550</v>
      </c>
      <c r="BO1549" s="12">
        <v>0</v>
      </c>
      <c r="BQ1549" s="12">
        <v>0</v>
      </c>
      <c r="BS1549" s="12">
        <v>0</v>
      </c>
      <c r="BU1549" s="12">
        <v>0</v>
      </c>
      <c r="BV1549" s="12">
        <v>0.01</v>
      </c>
      <c r="BX1549" s="12">
        <v>0</v>
      </c>
      <c r="BY1549" s="12">
        <v>0.01</v>
      </c>
      <c r="BZ1549" s="12">
        <v>0</v>
      </c>
      <c r="CG1549" s="12" t="s">
        <v>940</v>
      </c>
      <c r="CH1549" s="12">
        <v>69.840999999999994</v>
      </c>
      <c r="CI1549" s="12" t="s">
        <v>1053</v>
      </c>
      <c r="CJ1549" s="12"/>
      <c r="CK1549" s="12" t="s">
        <v>1054</v>
      </c>
      <c r="CL1549" s="37">
        <v>5302965416</v>
      </c>
      <c r="CN1549" s="12" t="s">
        <v>1509</v>
      </c>
      <c r="CS1549" s="12"/>
      <c r="CT1549" s="36" t="str">
        <f t="shared" si="24"/>
        <v>1bn - 50bn</v>
      </c>
      <c r="CU1549" s="36" t="str">
        <f>VLOOKUP(CK1549,Mapping!B:C,2,FALSE)</f>
        <v>EU</v>
      </c>
    </row>
    <row r="1550" spans="1:99" ht="16" customHeight="1" x14ac:dyDescent="0.35">
      <c r="A1550" s="12" t="s">
        <v>2745</v>
      </c>
      <c r="B1550" s="12" t="s">
        <v>925</v>
      </c>
      <c r="E1550" s="37">
        <v>61768</v>
      </c>
      <c r="G1550" s="37" t="s">
        <v>1505</v>
      </c>
      <c r="I1550" s="37"/>
      <c r="K1550" s="37">
        <v>61768</v>
      </c>
      <c r="L1550" s="12">
        <v>0.21</v>
      </c>
      <c r="M1550" s="37"/>
      <c r="O1550" s="37"/>
      <c r="R1550" s="37"/>
      <c r="T1550" s="37"/>
      <c r="V1550" s="37"/>
      <c r="X1550" s="37">
        <v>0</v>
      </c>
      <c r="Y1550" s="12">
        <v>0</v>
      </c>
      <c r="Z1550" s="37"/>
      <c r="AB1550" s="37"/>
      <c r="AD1550" s="37"/>
      <c r="AF1550" s="37"/>
      <c r="AH1550" s="37"/>
      <c r="AN1550" s="37"/>
      <c r="AP1550" s="37"/>
      <c r="AR1550" s="37"/>
      <c r="AT1550" s="37"/>
      <c r="AV1550" s="37"/>
      <c r="AX1550" s="37"/>
      <c r="BA1550" s="12">
        <v>0</v>
      </c>
      <c r="BG1550" s="12">
        <v>1000</v>
      </c>
      <c r="BS1550" s="12">
        <v>0</v>
      </c>
      <c r="BZ1550" s="12">
        <v>0</v>
      </c>
      <c r="CG1550" s="12" t="s">
        <v>991</v>
      </c>
      <c r="CH1550" s="12">
        <v>49.636000000000003</v>
      </c>
      <c r="CI1550" s="12" t="s">
        <v>1064</v>
      </c>
      <c r="CJ1550" s="12"/>
      <c r="CK1550" s="12" t="s">
        <v>1064</v>
      </c>
      <c r="CL1550" s="37">
        <v>25050209</v>
      </c>
      <c r="CN1550" s="12" t="s">
        <v>1506</v>
      </c>
      <c r="CS1550" s="12"/>
      <c r="CT1550" s="36" t="str">
        <f t="shared" si="24"/>
        <v>500mn</v>
      </c>
      <c r="CU1550" s="36" t="str">
        <f>VLOOKUP(CK1550,Mapping!B:C,2,FALSE)</f>
        <v>EU</v>
      </c>
    </row>
    <row r="1551" spans="1:99" ht="16" customHeight="1" x14ac:dyDescent="0.35">
      <c r="A1551" s="12" t="s">
        <v>2746</v>
      </c>
      <c r="B1551" s="12" t="s">
        <v>925</v>
      </c>
      <c r="E1551" s="37">
        <v>1867370</v>
      </c>
      <c r="G1551" s="37" t="s">
        <v>1505</v>
      </c>
      <c r="I1551" s="37"/>
      <c r="K1551" s="37"/>
      <c r="M1551" s="37"/>
      <c r="O1551" s="37"/>
      <c r="R1551" s="37"/>
      <c r="T1551" s="37">
        <v>278507</v>
      </c>
      <c r="U1551" s="12">
        <v>0.11</v>
      </c>
      <c r="V1551" s="37"/>
      <c r="X1551" s="37"/>
      <c r="Z1551" s="37"/>
      <c r="AB1551" s="37"/>
      <c r="AD1551" s="37"/>
      <c r="AF1551" s="37"/>
      <c r="AH1551" s="37"/>
      <c r="AN1551" s="37">
        <v>8421</v>
      </c>
      <c r="AO1551" s="12">
        <v>0</v>
      </c>
      <c r="AP1551" s="37">
        <v>1580442</v>
      </c>
      <c r="AQ1551" s="12">
        <v>0.65</v>
      </c>
      <c r="AR1551" s="37"/>
      <c r="AT1551" s="37"/>
      <c r="AV1551" s="37"/>
      <c r="AX1551" s="37"/>
      <c r="BH1551" s="12">
        <v>6845</v>
      </c>
      <c r="BI1551" s="12">
        <v>50</v>
      </c>
      <c r="BK1551" s="12">
        <v>2488</v>
      </c>
      <c r="BV1551" s="12">
        <v>0.01</v>
      </c>
      <c r="BY1551" s="12">
        <v>0</v>
      </c>
      <c r="CE1551" s="12">
        <v>0</v>
      </c>
      <c r="CG1551" s="12" t="s">
        <v>929</v>
      </c>
      <c r="CH1551" s="12">
        <v>104.244</v>
      </c>
      <c r="CI1551" s="12" t="s">
        <v>2747</v>
      </c>
      <c r="CJ1551" s="12" t="s">
        <v>1118</v>
      </c>
      <c r="CK1551" s="12" t="s">
        <v>932</v>
      </c>
      <c r="CL1551" s="37">
        <v>240116906</v>
      </c>
      <c r="CN1551" s="12" t="s">
        <v>1509</v>
      </c>
      <c r="CS1551" s="12"/>
      <c r="CT1551" s="36" t="str">
        <f t="shared" si="24"/>
        <v>500mn</v>
      </c>
      <c r="CU1551" s="36" t="str">
        <f>VLOOKUP(CK1551,Mapping!B:C,2,FALSE)</f>
        <v>US/CA</v>
      </c>
    </row>
    <row r="1552" spans="1:99" ht="16" customHeight="1" x14ac:dyDescent="0.35">
      <c r="A1552" s="12" t="s">
        <v>2748</v>
      </c>
      <c r="B1552" s="12" t="s">
        <v>925</v>
      </c>
      <c r="E1552" s="37">
        <v>555762</v>
      </c>
      <c r="G1552" s="37" t="s">
        <v>1505</v>
      </c>
      <c r="I1552" s="37"/>
      <c r="K1552" s="37"/>
      <c r="M1552" s="37"/>
      <c r="O1552" s="37"/>
      <c r="R1552" s="37"/>
      <c r="T1552" s="37"/>
      <c r="V1552" s="37"/>
      <c r="X1552" s="37"/>
      <c r="Z1552" s="37"/>
      <c r="AB1552" s="37"/>
      <c r="AD1552" s="37"/>
      <c r="AF1552" s="37"/>
      <c r="AH1552" s="37"/>
      <c r="AN1552" s="37">
        <v>555762</v>
      </c>
      <c r="AO1552" s="12">
        <v>0.05</v>
      </c>
      <c r="AP1552" s="37"/>
      <c r="AR1552" s="37"/>
      <c r="AT1552" s="37"/>
      <c r="AV1552" s="37"/>
      <c r="AX1552" s="37"/>
      <c r="BI1552" s="12">
        <v>3300</v>
      </c>
      <c r="BY1552" s="12">
        <v>0</v>
      </c>
      <c r="CG1552" s="12" t="s">
        <v>940</v>
      </c>
      <c r="CH1552" s="12">
        <v>5.4219999999999997</v>
      </c>
      <c r="CI1552" s="12" t="s">
        <v>941</v>
      </c>
      <c r="CJ1552" s="12" t="s">
        <v>941</v>
      </c>
      <c r="CK1552" s="12" t="s">
        <v>932</v>
      </c>
      <c r="CL1552" s="37">
        <v>1021452971</v>
      </c>
      <c r="CN1552" s="12" t="s">
        <v>1509</v>
      </c>
      <c r="CS1552" s="12"/>
      <c r="CT1552" s="36" t="str">
        <f t="shared" si="24"/>
        <v>1bn - 50bn</v>
      </c>
      <c r="CU1552" s="36" t="str">
        <f>VLOOKUP(CK1552,Mapping!B:C,2,FALSE)</f>
        <v>US/CA</v>
      </c>
    </row>
    <row r="1553" spans="1:99" ht="16" customHeight="1" x14ac:dyDescent="0.35">
      <c r="A1553" s="12" t="s">
        <v>2749</v>
      </c>
      <c r="B1553" s="12" t="s">
        <v>925</v>
      </c>
      <c r="E1553" s="37">
        <v>484187</v>
      </c>
      <c r="G1553" s="37" t="s">
        <v>1505</v>
      </c>
      <c r="I1553" s="37"/>
      <c r="K1553" s="37"/>
      <c r="M1553" s="37"/>
      <c r="O1553" s="37"/>
      <c r="R1553" s="37"/>
      <c r="T1553" s="37"/>
      <c r="V1553" s="37"/>
      <c r="X1553" s="37"/>
      <c r="Z1553" s="37"/>
      <c r="AB1553" s="37"/>
      <c r="AD1553" s="37"/>
      <c r="AF1553" s="37"/>
      <c r="AH1553" s="37"/>
      <c r="AN1553" s="37">
        <v>484187</v>
      </c>
      <c r="AO1553" s="12">
        <v>0.13</v>
      </c>
      <c r="AP1553" s="37"/>
      <c r="AR1553" s="37"/>
      <c r="AT1553" s="37"/>
      <c r="AV1553" s="37"/>
      <c r="AX1553" s="37"/>
      <c r="BI1553" s="12">
        <v>2875</v>
      </c>
      <c r="BY1553" s="12">
        <v>0</v>
      </c>
      <c r="CG1553" s="12" t="s">
        <v>934</v>
      </c>
      <c r="CH1553" s="12">
        <v>36.819000000000003</v>
      </c>
      <c r="CI1553" s="12" t="s">
        <v>2750</v>
      </c>
      <c r="CJ1553" s="12" t="s">
        <v>968</v>
      </c>
      <c r="CK1553" s="12" t="s">
        <v>932</v>
      </c>
      <c r="CL1553" s="37">
        <v>379048806</v>
      </c>
      <c r="CN1553" s="12" t="s">
        <v>1509</v>
      </c>
      <c r="CS1553" s="12"/>
      <c r="CT1553" s="36" t="str">
        <f t="shared" si="24"/>
        <v>500mn</v>
      </c>
      <c r="CU1553" s="36" t="str">
        <f>VLOOKUP(CK1553,Mapping!B:C,2,FALSE)</f>
        <v>US/CA</v>
      </c>
    </row>
    <row r="1554" spans="1:99" ht="16" customHeight="1" x14ac:dyDescent="0.35">
      <c r="A1554" s="12" t="s">
        <v>2751</v>
      </c>
      <c r="B1554" s="12" t="s">
        <v>925</v>
      </c>
      <c r="E1554" s="37">
        <v>233380130</v>
      </c>
      <c r="G1554" s="37" t="s">
        <v>1505</v>
      </c>
      <c r="I1554" s="37"/>
      <c r="K1554" s="37"/>
      <c r="M1554" s="37">
        <v>167372422</v>
      </c>
      <c r="N1554" s="12">
        <v>11.81</v>
      </c>
      <c r="O1554" s="37"/>
      <c r="R1554" s="37"/>
      <c r="T1554" s="37">
        <v>7742554</v>
      </c>
      <c r="U1554" s="12">
        <v>0.55000000000000004</v>
      </c>
      <c r="V1554" s="37"/>
      <c r="X1554" s="37">
        <v>52650697</v>
      </c>
      <c r="Y1554" s="12">
        <v>3.72</v>
      </c>
      <c r="Z1554" s="37"/>
      <c r="AB1554" s="37"/>
      <c r="AD1554" s="37">
        <v>0</v>
      </c>
      <c r="AE1554" s="12">
        <v>0</v>
      </c>
      <c r="AF1554" s="37"/>
      <c r="AH1554" s="37"/>
      <c r="AN1554" s="37"/>
      <c r="AP1554" s="37"/>
      <c r="AR1554" s="37">
        <v>5614457</v>
      </c>
      <c r="AS1554" s="12">
        <v>0.4</v>
      </c>
      <c r="AT1554" s="37"/>
      <c r="AV1554" s="37"/>
      <c r="AX1554" s="37"/>
      <c r="BA1554" s="12">
        <v>515274</v>
      </c>
      <c r="BB1554" s="12">
        <v>1334070</v>
      </c>
      <c r="BE1554" s="12">
        <v>150562</v>
      </c>
      <c r="BJ1554" s="12">
        <v>0</v>
      </c>
      <c r="BK1554" s="12">
        <v>69167</v>
      </c>
      <c r="BM1554" s="12">
        <v>0.17</v>
      </c>
      <c r="BZ1554" s="12">
        <v>0.01</v>
      </c>
      <c r="CB1554" s="12">
        <v>0</v>
      </c>
      <c r="CC1554" s="12">
        <v>0.06</v>
      </c>
      <c r="CE1554" s="12">
        <v>0</v>
      </c>
      <c r="CG1554" s="12" t="s">
        <v>976</v>
      </c>
      <c r="CH1554" s="12">
        <v>179.69399999999999</v>
      </c>
      <c r="CI1554" s="12" t="s">
        <v>953</v>
      </c>
      <c r="CJ1554" s="12"/>
      <c r="CK1554" s="12" t="s">
        <v>954</v>
      </c>
      <c r="CL1554" s="37">
        <v>1417038202</v>
      </c>
      <c r="CN1554" s="12" t="s">
        <v>1513</v>
      </c>
      <c r="CS1554" s="12"/>
      <c r="CT1554" s="36" t="str">
        <f t="shared" si="24"/>
        <v>1bn - 50bn</v>
      </c>
      <c r="CU1554" s="36" t="str">
        <f>VLOOKUP(CK1554,Mapping!B:C,2,FALSE)</f>
        <v>EU</v>
      </c>
    </row>
    <row r="1555" spans="1:99" ht="16" customHeight="1" x14ac:dyDescent="0.35">
      <c r="A1555" s="12" t="s">
        <v>2752</v>
      </c>
      <c r="B1555" s="12" t="s">
        <v>925</v>
      </c>
      <c r="E1555" s="37">
        <v>0</v>
      </c>
      <c r="G1555" s="37" t="s">
        <v>1505</v>
      </c>
      <c r="I1555" s="37"/>
      <c r="K1555" s="37"/>
      <c r="M1555" s="37"/>
      <c r="O1555" s="37"/>
      <c r="Q1555" s="12">
        <v>0</v>
      </c>
      <c r="R1555" s="37"/>
      <c r="T1555" s="37"/>
      <c r="V1555" s="37"/>
      <c r="X1555" s="37"/>
      <c r="Z1555" s="37"/>
      <c r="AB1555" s="37"/>
      <c r="AD1555" s="37"/>
      <c r="AF1555" s="37"/>
      <c r="AH1555" s="37">
        <v>0</v>
      </c>
      <c r="AI1555" s="12">
        <v>0</v>
      </c>
      <c r="AN1555" s="37">
        <v>0</v>
      </c>
      <c r="AO1555" s="12">
        <v>0</v>
      </c>
      <c r="AP1555" s="37"/>
      <c r="AR1555" s="37"/>
      <c r="AT1555" s="37"/>
      <c r="AV1555" s="37"/>
      <c r="AX1555" s="37"/>
      <c r="BI1555" s="12">
        <v>0</v>
      </c>
      <c r="BQ1555" s="12">
        <v>0</v>
      </c>
      <c r="BY1555" s="12">
        <v>0</v>
      </c>
      <c r="CG1555" s="12" t="s">
        <v>929</v>
      </c>
      <c r="CH1555" s="12">
        <v>25.587</v>
      </c>
      <c r="CI1555" s="12" t="s">
        <v>1108</v>
      </c>
      <c r="CJ1555" s="12" t="s">
        <v>1109</v>
      </c>
      <c r="CK1555" s="12" t="s">
        <v>932</v>
      </c>
      <c r="CL1555" s="37">
        <v>862272829</v>
      </c>
      <c r="CN1555" s="12" t="s">
        <v>1506</v>
      </c>
      <c r="CS1555" s="12"/>
      <c r="CT1555" s="36" t="str">
        <f t="shared" si="24"/>
        <v>500mn - 1bn</v>
      </c>
      <c r="CU1555" s="36" t="str">
        <f>VLOOKUP(CK1555,Mapping!B:C,2,FALSE)</f>
        <v>US/CA</v>
      </c>
    </row>
    <row r="1556" spans="1:99" ht="16" customHeight="1" x14ac:dyDescent="0.35">
      <c r="A1556" s="12" t="s">
        <v>2753</v>
      </c>
      <c r="B1556" s="12" t="s">
        <v>925</v>
      </c>
      <c r="E1556" s="37">
        <v>2287249</v>
      </c>
      <c r="G1556" s="37" t="s">
        <v>1505</v>
      </c>
      <c r="I1556" s="37"/>
      <c r="K1556" s="37"/>
      <c r="M1556" s="37">
        <v>859276</v>
      </c>
      <c r="N1556" s="12">
        <v>0.02</v>
      </c>
      <c r="O1556" s="37"/>
      <c r="Q1556" s="12">
        <v>5640</v>
      </c>
      <c r="R1556" s="37"/>
      <c r="T1556" s="37"/>
      <c r="V1556" s="37"/>
      <c r="X1556" s="37"/>
      <c r="Z1556" s="37"/>
      <c r="AB1556" s="37"/>
      <c r="AD1556" s="37"/>
      <c r="AF1556" s="37"/>
      <c r="AH1556" s="37">
        <v>712219</v>
      </c>
      <c r="AI1556" s="12">
        <v>0.02</v>
      </c>
      <c r="AN1556" s="37">
        <v>715754</v>
      </c>
      <c r="AO1556" s="12">
        <v>0.02</v>
      </c>
      <c r="AP1556" s="37"/>
      <c r="AR1556" s="37"/>
      <c r="AT1556" s="37"/>
      <c r="AV1556" s="37"/>
      <c r="AX1556" s="37"/>
      <c r="BB1556" s="12">
        <v>6849</v>
      </c>
      <c r="BI1556" s="12">
        <v>4250</v>
      </c>
      <c r="BQ1556" s="12">
        <v>0</v>
      </c>
      <c r="BY1556" s="12">
        <v>0</v>
      </c>
      <c r="CC1556" s="12">
        <v>0</v>
      </c>
      <c r="CG1556" s="12" t="s">
        <v>991</v>
      </c>
      <c r="CH1556" s="12">
        <v>23.131</v>
      </c>
      <c r="CI1556" s="12" t="s">
        <v>1108</v>
      </c>
      <c r="CJ1556" s="12" t="s">
        <v>1109</v>
      </c>
      <c r="CK1556" s="12" t="s">
        <v>932</v>
      </c>
      <c r="CL1556" s="37">
        <v>3602734085</v>
      </c>
      <c r="CN1556" s="12" t="s">
        <v>1531</v>
      </c>
      <c r="CS1556" s="12"/>
      <c r="CT1556" s="36" t="str">
        <f t="shared" si="24"/>
        <v>1bn - 50bn</v>
      </c>
      <c r="CU1556" s="36" t="str">
        <f>VLOOKUP(CK1556,Mapping!B:C,2,FALSE)</f>
        <v>US/CA</v>
      </c>
    </row>
    <row r="1557" spans="1:99" ht="16" customHeight="1" x14ac:dyDescent="0.35">
      <c r="A1557" s="12" t="s">
        <v>2754</v>
      </c>
      <c r="B1557" s="12" t="s">
        <v>925</v>
      </c>
      <c r="E1557" s="37">
        <v>27951026</v>
      </c>
      <c r="G1557" s="37" t="s">
        <v>1505</v>
      </c>
      <c r="I1557" s="37"/>
      <c r="K1557" s="37"/>
      <c r="M1557" s="37">
        <v>10781838</v>
      </c>
      <c r="N1557" s="12">
        <v>3.02</v>
      </c>
      <c r="O1557" s="37"/>
      <c r="R1557" s="37"/>
      <c r="T1557" s="37"/>
      <c r="V1557" s="37"/>
      <c r="X1557" s="37"/>
      <c r="Z1557" s="37"/>
      <c r="AB1557" s="37"/>
      <c r="AD1557" s="37"/>
      <c r="AF1557" s="37"/>
      <c r="AH1557" s="37"/>
      <c r="AN1557" s="37">
        <v>17169188</v>
      </c>
      <c r="AO1557" s="12">
        <v>4.8099999999999996</v>
      </c>
      <c r="AP1557" s="37"/>
      <c r="AR1557" s="37"/>
      <c r="AT1557" s="37"/>
      <c r="AV1557" s="37"/>
      <c r="AX1557" s="37"/>
      <c r="BB1557" s="12">
        <v>73556</v>
      </c>
      <c r="BI1557" s="12">
        <v>80150</v>
      </c>
      <c r="BY1557" s="12">
        <v>0.01</v>
      </c>
      <c r="CC1557" s="12">
        <v>0</v>
      </c>
      <c r="CG1557" s="12" t="s">
        <v>929</v>
      </c>
      <c r="CH1557" s="12">
        <v>36.116999999999997</v>
      </c>
      <c r="CI1557" s="12" t="s">
        <v>2755</v>
      </c>
      <c r="CJ1557" s="12"/>
      <c r="CK1557" s="12" t="s">
        <v>2212</v>
      </c>
      <c r="CL1557" s="37">
        <v>357066418</v>
      </c>
      <c r="CN1557" s="12" t="s">
        <v>1509</v>
      </c>
      <c r="CS1557" s="12"/>
      <c r="CT1557" s="36" t="str">
        <f t="shared" si="24"/>
        <v>500mn</v>
      </c>
      <c r="CU1557" s="36" t="str">
        <f>VLOOKUP(CK1557,Mapping!B:C,2,FALSE)</f>
        <v>EU</v>
      </c>
    </row>
    <row r="1558" spans="1:99" ht="16" customHeight="1" x14ac:dyDescent="0.35">
      <c r="A1558" s="12" t="s">
        <v>2756</v>
      </c>
      <c r="B1558" s="12" t="s">
        <v>925</v>
      </c>
      <c r="E1558" s="37">
        <v>0</v>
      </c>
      <c r="G1558" s="37" t="s">
        <v>1505</v>
      </c>
      <c r="I1558" s="37"/>
      <c r="K1558" s="37"/>
      <c r="M1558" s="37">
        <v>0</v>
      </c>
      <c r="N1558" s="12">
        <v>0</v>
      </c>
      <c r="O1558" s="37"/>
      <c r="R1558" s="37"/>
      <c r="T1558" s="37"/>
      <c r="V1558" s="37"/>
      <c r="X1558" s="37"/>
      <c r="Z1558" s="37"/>
      <c r="AB1558" s="37"/>
      <c r="AD1558" s="37"/>
      <c r="AF1558" s="37"/>
      <c r="AH1558" s="37"/>
      <c r="AN1558" s="37"/>
      <c r="AP1558" s="37"/>
      <c r="AR1558" s="37"/>
      <c r="AT1558" s="37"/>
      <c r="AV1558" s="37"/>
      <c r="AX1558" s="37"/>
      <c r="BB1558" s="12">
        <v>0</v>
      </c>
      <c r="CC1558" s="12">
        <v>0</v>
      </c>
      <c r="CG1558" s="12" t="s">
        <v>963</v>
      </c>
      <c r="CH1558" s="12">
        <v>15.175000000000001</v>
      </c>
      <c r="CI1558" s="12" t="s">
        <v>1584</v>
      </c>
      <c r="CJ1558" s="12" t="s">
        <v>931</v>
      </c>
      <c r="CK1558" s="12" t="s">
        <v>932</v>
      </c>
      <c r="CL1558" s="37">
        <v>970162389</v>
      </c>
      <c r="CN1558" s="12" t="s">
        <v>1509</v>
      </c>
      <c r="CS1558" s="12"/>
      <c r="CT1558" s="36" t="str">
        <f t="shared" si="24"/>
        <v>500mn - 1bn</v>
      </c>
      <c r="CU1558" s="36" t="str">
        <f>VLOOKUP(CK1558,Mapping!B:C,2,FALSE)</f>
        <v>US/CA</v>
      </c>
    </row>
    <row r="1559" spans="1:99" ht="16" customHeight="1" x14ac:dyDescent="0.35">
      <c r="A1559" s="12" t="s">
        <v>2757</v>
      </c>
      <c r="B1559" s="12" t="s">
        <v>925</v>
      </c>
      <c r="E1559" s="37">
        <v>1528619</v>
      </c>
      <c r="G1559" s="37" t="s">
        <v>1505</v>
      </c>
      <c r="I1559" s="37"/>
      <c r="K1559" s="37"/>
      <c r="M1559" s="37"/>
      <c r="O1559" s="37"/>
      <c r="Q1559" s="12">
        <v>12105</v>
      </c>
      <c r="R1559" s="37"/>
      <c r="T1559" s="37"/>
      <c r="V1559" s="37"/>
      <c r="X1559" s="37"/>
      <c r="Z1559" s="37"/>
      <c r="AB1559" s="37"/>
      <c r="AD1559" s="37"/>
      <c r="AF1559" s="37"/>
      <c r="AH1559" s="37">
        <v>1528619</v>
      </c>
      <c r="AI1559" s="12">
        <v>0.9</v>
      </c>
      <c r="AN1559" s="37"/>
      <c r="AP1559" s="37"/>
      <c r="AR1559" s="37"/>
      <c r="AT1559" s="37"/>
      <c r="AV1559" s="37"/>
      <c r="AX1559" s="37"/>
      <c r="BQ1559" s="12">
        <v>0</v>
      </c>
      <c r="CG1559" s="12" t="s">
        <v>929</v>
      </c>
      <c r="CH1559" s="12">
        <v>22.468</v>
      </c>
      <c r="CI1559" s="12" t="s">
        <v>2758</v>
      </c>
      <c r="CJ1559" s="12" t="s">
        <v>1698</v>
      </c>
      <c r="CK1559" s="12" t="s">
        <v>932</v>
      </c>
      <c r="CL1559" s="37">
        <v>168915483</v>
      </c>
      <c r="CN1559" s="12" t="s">
        <v>1509</v>
      </c>
      <c r="CS1559" s="12"/>
      <c r="CT1559" s="36" t="str">
        <f t="shared" si="24"/>
        <v>500mn</v>
      </c>
      <c r="CU1559" s="36" t="str">
        <f>VLOOKUP(CK1559,Mapping!B:C,2,FALSE)</f>
        <v>US/CA</v>
      </c>
    </row>
    <row r="1560" spans="1:99" ht="16" customHeight="1" x14ac:dyDescent="0.35">
      <c r="A1560" s="12" t="s">
        <v>2759</v>
      </c>
      <c r="B1560" s="12" t="s">
        <v>925</v>
      </c>
      <c r="E1560" s="37">
        <v>298933</v>
      </c>
      <c r="G1560" s="37" t="s">
        <v>1505</v>
      </c>
      <c r="I1560" s="37"/>
      <c r="K1560" s="37"/>
      <c r="M1560" s="37"/>
      <c r="O1560" s="37"/>
      <c r="R1560" s="37"/>
      <c r="T1560" s="37"/>
      <c r="V1560" s="37"/>
      <c r="X1560" s="37"/>
      <c r="Z1560" s="37"/>
      <c r="AB1560" s="37"/>
      <c r="AD1560" s="37"/>
      <c r="AF1560" s="37"/>
      <c r="AH1560" s="37"/>
      <c r="AN1560" s="37">
        <v>298933</v>
      </c>
      <c r="AO1560" s="12">
        <v>0.13</v>
      </c>
      <c r="AP1560" s="37"/>
      <c r="AR1560" s="37"/>
      <c r="AT1560" s="37"/>
      <c r="AV1560" s="37"/>
      <c r="AX1560" s="37"/>
      <c r="BI1560" s="12">
        <v>1775</v>
      </c>
      <c r="BY1560" s="12">
        <v>0</v>
      </c>
      <c r="CG1560" s="12" t="s">
        <v>934</v>
      </c>
      <c r="CH1560" s="12">
        <v>32.048999999999999</v>
      </c>
      <c r="CI1560" s="12" t="s">
        <v>1679</v>
      </c>
      <c r="CJ1560" s="12" t="s">
        <v>1072</v>
      </c>
      <c r="CK1560" s="12" t="s">
        <v>932</v>
      </c>
      <c r="CL1560" s="37">
        <v>237231109</v>
      </c>
      <c r="CN1560" s="12" t="s">
        <v>1509</v>
      </c>
      <c r="CS1560" s="12"/>
      <c r="CT1560" s="36" t="str">
        <f t="shared" si="24"/>
        <v>500mn</v>
      </c>
      <c r="CU1560" s="36" t="str">
        <f>VLOOKUP(CK1560,Mapping!B:C,2,FALSE)</f>
        <v>US/CA</v>
      </c>
    </row>
    <row r="1561" spans="1:99" ht="16" customHeight="1" x14ac:dyDescent="0.35">
      <c r="A1561" s="12" t="s">
        <v>2760</v>
      </c>
      <c r="B1561" s="12" t="s">
        <v>925</v>
      </c>
      <c r="E1561" s="37">
        <v>87149</v>
      </c>
      <c r="G1561" s="37" t="s">
        <v>1505</v>
      </c>
      <c r="I1561" s="37"/>
      <c r="K1561" s="37"/>
      <c r="M1561" s="37"/>
      <c r="O1561" s="37"/>
      <c r="R1561" s="37"/>
      <c r="T1561" s="37"/>
      <c r="V1561" s="37"/>
      <c r="X1561" s="37"/>
      <c r="Z1561" s="37">
        <v>87149</v>
      </c>
      <c r="AA1561" s="12">
        <v>2.37</v>
      </c>
      <c r="AB1561" s="37"/>
      <c r="AD1561" s="37"/>
      <c r="AF1561" s="37"/>
      <c r="AH1561" s="37"/>
      <c r="AN1561" s="37"/>
      <c r="AP1561" s="37"/>
      <c r="AR1561" s="37"/>
      <c r="AT1561" s="37"/>
      <c r="AV1561" s="37"/>
      <c r="AX1561" s="37"/>
      <c r="BC1561" s="12">
        <v>2670</v>
      </c>
      <c r="CD1561" s="12">
        <v>0</v>
      </c>
      <c r="CG1561" s="12" t="s">
        <v>940</v>
      </c>
      <c r="CH1561" s="12">
        <v>383.13400000000001</v>
      </c>
      <c r="CI1561" s="12" t="s">
        <v>2761</v>
      </c>
      <c r="CJ1561" s="12"/>
      <c r="CK1561" s="12" t="s">
        <v>951</v>
      </c>
      <c r="CL1561" s="37">
        <v>3675694</v>
      </c>
      <c r="CN1561" s="12" t="s">
        <v>1506</v>
      </c>
      <c r="CS1561" s="12"/>
      <c r="CT1561" s="36" t="str">
        <f t="shared" si="24"/>
        <v>500mn</v>
      </c>
      <c r="CU1561" s="36" t="str">
        <f>VLOOKUP(CK1561,Mapping!B:C,2,FALSE)</f>
        <v>HK</v>
      </c>
    </row>
    <row r="1562" spans="1:99" ht="16" customHeight="1" x14ac:dyDescent="0.35">
      <c r="A1562" s="12" t="s">
        <v>2762</v>
      </c>
      <c r="B1562" s="12" t="s">
        <v>925</v>
      </c>
      <c r="E1562" s="37">
        <v>121574</v>
      </c>
      <c r="G1562" s="37" t="s">
        <v>1505</v>
      </c>
      <c r="I1562" s="37"/>
      <c r="K1562" s="37"/>
      <c r="M1562" s="37"/>
      <c r="O1562" s="37"/>
      <c r="R1562" s="37"/>
      <c r="T1562" s="37"/>
      <c r="V1562" s="37"/>
      <c r="X1562" s="37"/>
      <c r="Z1562" s="37"/>
      <c r="AB1562" s="37"/>
      <c r="AD1562" s="37"/>
      <c r="AF1562" s="37"/>
      <c r="AH1562" s="37"/>
      <c r="AN1562" s="37">
        <v>121574</v>
      </c>
      <c r="AO1562" s="12">
        <v>0.42</v>
      </c>
      <c r="AP1562" s="37"/>
      <c r="AR1562" s="37"/>
      <c r="AT1562" s="37"/>
      <c r="AV1562" s="37"/>
      <c r="AX1562" s="37"/>
      <c r="BI1562" s="12">
        <v>525</v>
      </c>
      <c r="BY1562" s="12">
        <v>0</v>
      </c>
      <c r="CG1562" s="12" t="s">
        <v>959</v>
      </c>
      <c r="CH1562" s="12">
        <v>82.763999999999996</v>
      </c>
      <c r="CI1562" s="12" t="s">
        <v>2763</v>
      </c>
      <c r="CJ1562" s="12"/>
      <c r="CK1562" s="12" t="s">
        <v>1842</v>
      </c>
      <c r="CL1562" s="37">
        <v>29418126</v>
      </c>
      <c r="CN1562" s="12" t="s">
        <v>1509</v>
      </c>
      <c r="CS1562" s="12"/>
      <c r="CT1562" s="36" t="str">
        <f t="shared" si="24"/>
        <v>500mn</v>
      </c>
      <c r="CU1562" s="36" t="str">
        <f>VLOOKUP(CK1562,Mapping!B:C,2,FALSE)</f>
        <v>EU</v>
      </c>
    </row>
    <row r="1563" spans="1:99" ht="16" customHeight="1" x14ac:dyDescent="0.35">
      <c r="A1563" s="12" t="s">
        <v>2764</v>
      </c>
      <c r="B1563" s="12" t="s">
        <v>925</v>
      </c>
      <c r="E1563" s="37">
        <v>848656</v>
      </c>
      <c r="G1563" s="37" t="s">
        <v>1505</v>
      </c>
      <c r="I1563" s="37"/>
      <c r="K1563" s="37"/>
      <c r="M1563" s="37">
        <v>13424</v>
      </c>
      <c r="N1563" s="12">
        <v>0</v>
      </c>
      <c r="O1563" s="37"/>
      <c r="Q1563" s="12">
        <v>811</v>
      </c>
      <c r="R1563" s="37"/>
      <c r="T1563" s="37"/>
      <c r="V1563" s="37"/>
      <c r="X1563" s="37"/>
      <c r="Z1563" s="37"/>
      <c r="AB1563" s="37"/>
      <c r="AD1563" s="37">
        <v>223</v>
      </c>
      <c r="AE1563" s="12">
        <v>0</v>
      </c>
      <c r="AF1563" s="37"/>
      <c r="AH1563" s="37">
        <v>102413</v>
      </c>
      <c r="AI1563" s="12">
        <v>0</v>
      </c>
      <c r="AN1563" s="37">
        <v>732596</v>
      </c>
      <c r="AO1563" s="12">
        <v>0.02</v>
      </c>
      <c r="AP1563" s="37"/>
      <c r="AR1563" s="37"/>
      <c r="AT1563" s="37"/>
      <c r="AV1563" s="37"/>
      <c r="AX1563" s="37"/>
      <c r="BB1563" s="12">
        <v>107</v>
      </c>
      <c r="BI1563" s="12">
        <v>4350</v>
      </c>
      <c r="BJ1563" s="12">
        <v>2</v>
      </c>
      <c r="BQ1563" s="12">
        <v>0</v>
      </c>
      <c r="BY1563" s="12">
        <v>0</v>
      </c>
      <c r="CB1563" s="12">
        <v>0</v>
      </c>
      <c r="CC1563" s="12">
        <v>0</v>
      </c>
      <c r="CG1563" s="12" t="s">
        <v>929</v>
      </c>
      <c r="CH1563" s="12">
        <v>13.561</v>
      </c>
      <c r="CI1563" s="12" t="s">
        <v>1278</v>
      </c>
      <c r="CJ1563" s="12" t="s">
        <v>1109</v>
      </c>
      <c r="CK1563" s="12" t="s">
        <v>932</v>
      </c>
      <c r="CL1563" s="37">
        <v>4694070118</v>
      </c>
      <c r="CN1563" s="12" t="s">
        <v>1509</v>
      </c>
      <c r="CS1563" s="12"/>
      <c r="CT1563" s="36" t="str">
        <f t="shared" si="24"/>
        <v>1bn - 50bn</v>
      </c>
      <c r="CU1563" s="36" t="str">
        <f>VLOOKUP(CK1563,Mapping!B:C,2,FALSE)</f>
        <v>US/CA</v>
      </c>
    </row>
    <row r="1564" spans="1:99" ht="16" customHeight="1" x14ac:dyDescent="0.35">
      <c r="A1564" s="12" t="s">
        <v>2765</v>
      </c>
      <c r="B1564" s="12" t="s">
        <v>933</v>
      </c>
      <c r="E1564" s="37">
        <v>21589658</v>
      </c>
      <c r="G1564" s="37" t="s">
        <v>1505</v>
      </c>
      <c r="I1564" s="37"/>
      <c r="K1564" s="37">
        <v>975931</v>
      </c>
      <c r="L1564" s="12">
        <v>0.03</v>
      </c>
      <c r="M1564" s="37"/>
      <c r="O1564" s="37"/>
      <c r="R1564" s="37"/>
      <c r="T1564" s="37"/>
      <c r="V1564" s="37"/>
      <c r="X1564" s="37"/>
      <c r="Z1564" s="37"/>
      <c r="AB1564" s="37"/>
      <c r="AD1564" s="37"/>
      <c r="AF1564" s="37"/>
      <c r="AH1564" s="37"/>
      <c r="AN1564" s="37">
        <v>20613727</v>
      </c>
      <c r="AO1564" s="12">
        <v>0.64</v>
      </c>
      <c r="AP1564" s="37"/>
      <c r="AR1564" s="37"/>
      <c r="AT1564" s="37"/>
      <c r="AV1564" s="37"/>
      <c r="AX1564" s="37"/>
      <c r="BG1564" s="12">
        <v>15800</v>
      </c>
      <c r="BI1564" s="12">
        <v>122400</v>
      </c>
      <c r="BS1564" s="12">
        <v>0</v>
      </c>
      <c r="BY1564" s="12">
        <v>0.02</v>
      </c>
      <c r="CG1564" s="12" t="s">
        <v>963</v>
      </c>
      <c r="CH1564" s="12">
        <v>83.912999999999997</v>
      </c>
      <c r="CI1564" s="12" t="s">
        <v>1016</v>
      </c>
      <c r="CJ1564" s="12" t="s">
        <v>1017</v>
      </c>
      <c r="CK1564" s="12" t="s">
        <v>932</v>
      </c>
      <c r="CL1564" s="37">
        <v>3219267287</v>
      </c>
      <c r="CN1564" s="12" t="s">
        <v>1506</v>
      </c>
      <c r="CS1564" s="12"/>
      <c r="CT1564" s="36" t="str">
        <f t="shared" si="24"/>
        <v>1bn - 50bn</v>
      </c>
      <c r="CU1564" s="36" t="str">
        <f>VLOOKUP(CK1564,Mapping!B:C,2,FALSE)</f>
        <v>US/CA</v>
      </c>
    </row>
    <row r="1565" spans="1:99" ht="16" customHeight="1" x14ac:dyDescent="0.35">
      <c r="A1565" s="12" t="s">
        <v>2766</v>
      </c>
      <c r="B1565" s="12" t="s">
        <v>925</v>
      </c>
      <c r="E1565" s="37">
        <v>0</v>
      </c>
      <c r="G1565" s="37" t="s">
        <v>1505</v>
      </c>
      <c r="I1565" s="37"/>
      <c r="K1565" s="37"/>
      <c r="M1565" s="37">
        <v>0</v>
      </c>
      <c r="N1565" s="12">
        <v>0</v>
      </c>
      <c r="O1565" s="37"/>
      <c r="R1565" s="37"/>
      <c r="T1565" s="37"/>
      <c r="V1565" s="37"/>
      <c r="X1565" s="37"/>
      <c r="Z1565" s="37"/>
      <c r="AB1565" s="37"/>
      <c r="AD1565" s="37"/>
      <c r="AF1565" s="37"/>
      <c r="AH1565" s="37"/>
      <c r="AN1565" s="37"/>
      <c r="AP1565" s="37"/>
      <c r="AR1565" s="37"/>
      <c r="AT1565" s="37"/>
      <c r="AV1565" s="37"/>
      <c r="AX1565" s="37"/>
      <c r="BB1565" s="12">
        <v>0</v>
      </c>
      <c r="CC1565" s="12">
        <v>0</v>
      </c>
      <c r="CG1565" s="12" t="s">
        <v>991</v>
      </c>
      <c r="CH1565" s="12">
        <v>28.789000000000001</v>
      </c>
      <c r="CI1565" s="12" t="s">
        <v>1200</v>
      </c>
      <c r="CJ1565" s="12" t="s">
        <v>931</v>
      </c>
      <c r="CK1565" s="12" t="s">
        <v>932</v>
      </c>
      <c r="CL1565" s="37">
        <v>459107512</v>
      </c>
      <c r="CN1565" s="12" t="s">
        <v>1534</v>
      </c>
      <c r="CS1565" s="12"/>
      <c r="CT1565" s="36" t="str">
        <f t="shared" si="24"/>
        <v>500mn</v>
      </c>
      <c r="CU1565" s="36" t="str">
        <f>VLOOKUP(CK1565,Mapping!B:C,2,FALSE)</f>
        <v>US/CA</v>
      </c>
    </row>
    <row r="1566" spans="1:99" ht="16" customHeight="1" x14ac:dyDescent="0.35">
      <c r="A1566" s="12" t="s">
        <v>2767</v>
      </c>
      <c r="B1566" s="12" t="s">
        <v>925</v>
      </c>
      <c r="E1566" s="37">
        <v>0</v>
      </c>
      <c r="G1566" s="37" t="s">
        <v>1505</v>
      </c>
      <c r="I1566" s="37"/>
      <c r="K1566" s="37"/>
      <c r="M1566" s="37"/>
      <c r="O1566" s="37"/>
      <c r="Q1566" s="12">
        <v>0</v>
      </c>
      <c r="R1566" s="37"/>
      <c r="T1566" s="37"/>
      <c r="V1566" s="37"/>
      <c r="X1566" s="37"/>
      <c r="Z1566" s="37"/>
      <c r="AB1566" s="37"/>
      <c r="AD1566" s="37"/>
      <c r="AF1566" s="37"/>
      <c r="AH1566" s="37">
        <v>0</v>
      </c>
      <c r="AI1566" s="12">
        <v>0</v>
      </c>
      <c r="AN1566" s="37"/>
      <c r="AP1566" s="37"/>
      <c r="AR1566" s="37"/>
      <c r="AT1566" s="37"/>
      <c r="AV1566" s="37"/>
      <c r="AX1566" s="37"/>
      <c r="BQ1566" s="12">
        <v>0</v>
      </c>
      <c r="CG1566" s="12" t="s">
        <v>940</v>
      </c>
      <c r="CH1566" s="12">
        <v>58.322000000000003</v>
      </c>
      <c r="CI1566" s="12" t="s">
        <v>1549</v>
      </c>
      <c r="CJ1566" s="12" t="s">
        <v>966</v>
      </c>
      <c r="CK1566" s="12" t="s">
        <v>932</v>
      </c>
      <c r="CL1566" s="37">
        <v>195069708</v>
      </c>
      <c r="CN1566" s="12" t="s">
        <v>1509</v>
      </c>
      <c r="CS1566" s="12"/>
      <c r="CT1566" s="36" t="str">
        <f t="shared" si="24"/>
        <v>500mn</v>
      </c>
      <c r="CU1566" s="36" t="str">
        <f>VLOOKUP(CK1566,Mapping!B:C,2,FALSE)</f>
        <v>US/CA</v>
      </c>
    </row>
    <row r="1567" spans="1:99" ht="16" customHeight="1" x14ac:dyDescent="0.35">
      <c r="A1567" s="12" t="s">
        <v>2768</v>
      </c>
      <c r="B1567" s="12" t="s">
        <v>925</v>
      </c>
      <c r="E1567" s="37">
        <v>99119</v>
      </c>
      <c r="G1567" s="37" t="s">
        <v>1505</v>
      </c>
      <c r="I1567" s="37"/>
      <c r="K1567" s="37"/>
      <c r="M1567" s="37"/>
      <c r="O1567" s="37"/>
      <c r="Q1567" s="12">
        <v>189</v>
      </c>
      <c r="R1567" s="37"/>
      <c r="T1567" s="37"/>
      <c r="V1567" s="37"/>
      <c r="X1567" s="37">
        <v>24728</v>
      </c>
      <c r="Y1567" s="12">
        <v>0</v>
      </c>
      <c r="Z1567" s="37"/>
      <c r="AB1567" s="37"/>
      <c r="AD1567" s="37"/>
      <c r="AF1567" s="37"/>
      <c r="AH1567" s="37">
        <v>23867</v>
      </c>
      <c r="AI1567" s="12">
        <v>0</v>
      </c>
      <c r="AN1567" s="37">
        <v>50524</v>
      </c>
      <c r="AO1567" s="12">
        <v>0</v>
      </c>
      <c r="AP1567" s="37"/>
      <c r="AR1567" s="37"/>
      <c r="AT1567" s="37"/>
      <c r="AV1567" s="37"/>
      <c r="AX1567" s="37"/>
      <c r="BA1567" s="12">
        <v>242</v>
      </c>
      <c r="BI1567" s="12">
        <v>300</v>
      </c>
      <c r="BQ1567" s="12">
        <v>0</v>
      </c>
      <c r="BY1567" s="12">
        <v>0</v>
      </c>
      <c r="BZ1567" s="12">
        <v>0</v>
      </c>
      <c r="CG1567" s="12" t="s">
        <v>996</v>
      </c>
      <c r="CH1567" s="12">
        <v>15.276</v>
      </c>
      <c r="CI1567" s="12" t="s">
        <v>2061</v>
      </c>
      <c r="CJ1567" s="12"/>
      <c r="CK1567" s="12" t="s">
        <v>2062</v>
      </c>
      <c r="CL1567" s="37">
        <v>5259050788</v>
      </c>
      <c r="CN1567" s="12" t="s">
        <v>1506</v>
      </c>
      <c r="CS1567" s="12"/>
      <c r="CT1567" s="36" t="str">
        <f t="shared" si="24"/>
        <v>1bn - 50bn</v>
      </c>
      <c r="CU1567" s="36" t="str">
        <f>VLOOKUP(CK1567,Mapping!B:C,2,FALSE)</f>
        <v>LATAM</v>
      </c>
    </row>
    <row r="1568" spans="1:99" ht="16" customHeight="1" x14ac:dyDescent="0.35">
      <c r="A1568" s="12" t="s">
        <v>2769</v>
      </c>
      <c r="B1568" s="12" t="s">
        <v>925</v>
      </c>
      <c r="E1568" s="37">
        <v>1332383</v>
      </c>
      <c r="G1568" s="37" t="s">
        <v>1505</v>
      </c>
      <c r="I1568" s="37"/>
      <c r="K1568" s="37"/>
      <c r="M1568" s="37"/>
      <c r="O1568" s="37"/>
      <c r="Q1568" s="12">
        <v>1949</v>
      </c>
      <c r="R1568" s="37"/>
      <c r="T1568" s="37"/>
      <c r="V1568" s="37"/>
      <c r="X1568" s="37"/>
      <c r="Z1568" s="37"/>
      <c r="AB1568" s="37"/>
      <c r="AD1568" s="37"/>
      <c r="AF1568" s="37"/>
      <c r="AH1568" s="37">
        <v>246120</v>
      </c>
      <c r="AI1568" s="12">
        <v>0.03</v>
      </c>
      <c r="AN1568" s="37">
        <v>1086263</v>
      </c>
      <c r="AO1568" s="12">
        <v>0.13</v>
      </c>
      <c r="AP1568" s="37"/>
      <c r="AR1568" s="37"/>
      <c r="AT1568" s="37"/>
      <c r="AV1568" s="37"/>
      <c r="AX1568" s="37"/>
      <c r="BI1568" s="12">
        <v>6450</v>
      </c>
      <c r="BQ1568" s="12">
        <v>0</v>
      </c>
      <c r="BY1568" s="12">
        <v>0</v>
      </c>
      <c r="CG1568" s="12" t="s">
        <v>934</v>
      </c>
      <c r="CH1568" s="12">
        <v>54.036999999999999</v>
      </c>
      <c r="CI1568" s="12" t="s">
        <v>967</v>
      </c>
      <c r="CJ1568" s="12" t="s">
        <v>968</v>
      </c>
      <c r="CK1568" s="12" t="s">
        <v>932</v>
      </c>
      <c r="CL1568" s="37">
        <v>846652373</v>
      </c>
      <c r="CN1568" s="12" t="s">
        <v>1509</v>
      </c>
      <c r="CS1568" s="12"/>
      <c r="CT1568" s="36" t="str">
        <f t="shared" si="24"/>
        <v>500mn - 1bn</v>
      </c>
      <c r="CU1568" s="36" t="str">
        <f>VLOOKUP(CK1568,Mapping!B:C,2,FALSE)</f>
        <v>US/CA</v>
      </c>
    </row>
    <row r="1569" spans="1:99" ht="16" customHeight="1" x14ac:dyDescent="0.35">
      <c r="A1569" s="12" t="s">
        <v>2770</v>
      </c>
      <c r="B1569" s="12" t="s">
        <v>925</v>
      </c>
      <c r="E1569" s="37">
        <v>664175</v>
      </c>
      <c r="G1569" s="37" t="s">
        <v>1505</v>
      </c>
      <c r="I1569" s="37"/>
      <c r="K1569" s="37"/>
      <c r="M1569" s="37"/>
      <c r="O1569" s="37"/>
      <c r="Q1569" s="12">
        <v>2959</v>
      </c>
      <c r="R1569" s="37"/>
      <c r="T1569" s="37"/>
      <c r="V1569" s="37"/>
      <c r="X1569" s="37"/>
      <c r="Z1569" s="37"/>
      <c r="AB1569" s="37"/>
      <c r="AD1569" s="37"/>
      <c r="AF1569" s="37"/>
      <c r="AH1569" s="37">
        <v>373663</v>
      </c>
      <c r="AI1569" s="12">
        <v>0.06</v>
      </c>
      <c r="AN1569" s="37">
        <v>290512</v>
      </c>
      <c r="AO1569" s="12">
        <v>0.05</v>
      </c>
      <c r="AP1569" s="37">
        <v>0</v>
      </c>
      <c r="AQ1569" s="12">
        <v>0</v>
      </c>
      <c r="AR1569" s="37"/>
      <c r="AT1569" s="37"/>
      <c r="AV1569" s="37"/>
      <c r="AX1569" s="37"/>
      <c r="BH1569" s="12">
        <v>0</v>
      </c>
      <c r="BI1569" s="12">
        <v>1725</v>
      </c>
      <c r="BQ1569" s="12">
        <v>0</v>
      </c>
      <c r="BV1569" s="12">
        <v>0</v>
      </c>
      <c r="BY1569" s="12">
        <v>0</v>
      </c>
      <c r="CG1569" s="12" t="s">
        <v>976</v>
      </c>
      <c r="CH1569" s="12">
        <v>246.72900000000001</v>
      </c>
      <c r="CI1569" s="12" t="s">
        <v>1011</v>
      </c>
      <c r="CJ1569" s="12" t="s">
        <v>1012</v>
      </c>
      <c r="CK1569" s="12" t="s">
        <v>1013</v>
      </c>
      <c r="CL1569" s="37">
        <v>592436826</v>
      </c>
      <c r="CN1569" s="12" t="s">
        <v>1513</v>
      </c>
      <c r="CS1569" s="12"/>
      <c r="CT1569" s="36" t="str">
        <f t="shared" si="24"/>
        <v>500mn - 1bn</v>
      </c>
      <c r="CU1569" s="36" t="str">
        <f>VLOOKUP(CK1569,Mapping!B:C,2,FALSE)</f>
        <v>Oceania</v>
      </c>
    </row>
    <row r="1570" spans="1:99" ht="16" customHeight="1" x14ac:dyDescent="0.35">
      <c r="A1570" s="12" t="s">
        <v>2771</v>
      </c>
      <c r="B1570" s="12" t="s">
        <v>925</v>
      </c>
      <c r="E1570" s="37">
        <v>8572392</v>
      </c>
      <c r="G1570" s="37" t="s">
        <v>1505</v>
      </c>
      <c r="I1570" s="37"/>
      <c r="K1570" s="37"/>
      <c r="M1570" s="37">
        <v>1489210</v>
      </c>
      <c r="N1570" s="12">
        <v>0.06</v>
      </c>
      <c r="O1570" s="37"/>
      <c r="Q1570" s="12">
        <v>13081</v>
      </c>
      <c r="R1570" s="37"/>
      <c r="T1570" s="37"/>
      <c r="V1570" s="37"/>
      <c r="X1570" s="37"/>
      <c r="Z1570" s="37"/>
      <c r="AB1570" s="37"/>
      <c r="AD1570" s="37"/>
      <c r="AF1570" s="37"/>
      <c r="AH1570" s="37">
        <v>1651869</v>
      </c>
      <c r="AI1570" s="12">
        <v>7.0000000000000007E-2</v>
      </c>
      <c r="AN1570" s="37">
        <v>5431313</v>
      </c>
      <c r="AO1570" s="12">
        <v>0.22</v>
      </c>
      <c r="AP1570" s="37">
        <v>0</v>
      </c>
      <c r="AQ1570" s="12">
        <v>0</v>
      </c>
      <c r="AR1570" s="37">
        <v>0</v>
      </c>
      <c r="AS1570" s="12">
        <v>0</v>
      </c>
      <c r="AT1570" s="37">
        <v>0</v>
      </c>
      <c r="AU1570" s="12">
        <v>0</v>
      </c>
      <c r="AV1570" s="37"/>
      <c r="AX1570" s="37"/>
      <c r="BB1570" s="12">
        <v>11870</v>
      </c>
      <c r="BD1570" s="12">
        <v>0</v>
      </c>
      <c r="BE1570" s="12">
        <v>0</v>
      </c>
      <c r="BH1570" s="12">
        <v>0</v>
      </c>
      <c r="BI1570" s="12">
        <v>32250</v>
      </c>
      <c r="BM1570" s="12">
        <v>0</v>
      </c>
      <c r="BQ1570" s="12">
        <v>0</v>
      </c>
      <c r="BV1570" s="12">
        <v>0</v>
      </c>
      <c r="BY1570" s="12">
        <v>0</v>
      </c>
      <c r="CC1570" s="12">
        <v>0</v>
      </c>
      <c r="CF1570" s="12">
        <v>0</v>
      </c>
      <c r="CG1570" s="12" t="s">
        <v>940</v>
      </c>
      <c r="CH1570" s="12">
        <v>112.191</v>
      </c>
      <c r="CI1570" s="12" t="s">
        <v>2772</v>
      </c>
      <c r="CJ1570" s="12" t="s">
        <v>968</v>
      </c>
      <c r="CK1570" s="12" t="s">
        <v>932</v>
      </c>
      <c r="CL1570" s="37">
        <v>2415550232</v>
      </c>
      <c r="CN1570" s="12" t="s">
        <v>1509</v>
      </c>
      <c r="CS1570" s="12"/>
      <c r="CT1570" s="36" t="str">
        <f t="shared" si="24"/>
        <v>1bn - 50bn</v>
      </c>
      <c r="CU1570" s="36" t="str">
        <f>VLOOKUP(CK1570,Mapping!B:C,2,FALSE)</f>
        <v>US/CA</v>
      </c>
    </row>
    <row r="1571" spans="1:99" ht="16" customHeight="1" x14ac:dyDescent="0.35">
      <c r="A1571" s="12" t="s">
        <v>2773</v>
      </c>
      <c r="B1571" s="12" t="s">
        <v>925</v>
      </c>
      <c r="E1571" s="37">
        <v>192239</v>
      </c>
      <c r="G1571" s="37" t="s">
        <v>1505</v>
      </c>
      <c r="I1571" s="37"/>
      <c r="K1571" s="37">
        <v>192239</v>
      </c>
      <c r="L1571" s="12">
        <v>0.14000000000000001</v>
      </c>
      <c r="M1571" s="37"/>
      <c r="O1571" s="37"/>
      <c r="R1571" s="37"/>
      <c r="T1571" s="37"/>
      <c r="V1571" s="37"/>
      <c r="X1571" s="37"/>
      <c r="Z1571" s="37"/>
      <c r="AB1571" s="37"/>
      <c r="AD1571" s="37"/>
      <c r="AF1571" s="37"/>
      <c r="AH1571" s="37"/>
      <c r="AN1571" s="37"/>
      <c r="AP1571" s="37"/>
      <c r="AR1571" s="37"/>
      <c r="AT1571" s="37"/>
      <c r="AV1571" s="37"/>
      <c r="AX1571" s="37"/>
      <c r="BG1571" s="12">
        <v>3000</v>
      </c>
      <c r="BS1571" s="12">
        <v>0</v>
      </c>
      <c r="CG1571" s="12" t="s">
        <v>940</v>
      </c>
      <c r="CH1571" s="12">
        <v>72.662000000000006</v>
      </c>
      <c r="CI1571" s="12" t="s">
        <v>2044</v>
      </c>
      <c r="CJ1571" s="12"/>
      <c r="CK1571" s="12" t="s">
        <v>1173</v>
      </c>
      <c r="CL1571" s="37">
        <v>135553972</v>
      </c>
      <c r="CN1571" s="12" t="s">
        <v>1506</v>
      </c>
      <c r="CS1571" s="12"/>
      <c r="CT1571" s="36" t="str">
        <f t="shared" si="24"/>
        <v>500mn</v>
      </c>
      <c r="CU1571" s="36" t="str">
        <f>VLOOKUP(CK1571,Mapping!B:C,2,FALSE)</f>
        <v>EU</v>
      </c>
    </row>
    <row r="1572" spans="1:99" ht="16" customHeight="1" x14ac:dyDescent="0.35">
      <c r="A1572" s="12" t="s">
        <v>341</v>
      </c>
      <c r="B1572" s="12" t="s">
        <v>933</v>
      </c>
      <c r="E1572" s="37">
        <v>20039793</v>
      </c>
      <c r="F1572" s="12">
        <v>59230</v>
      </c>
      <c r="G1572" s="37" t="s">
        <v>1505</v>
      </c>
      <c r="I1572" s="37">
        <v>2878428</v>
      </c>
      <c r="J1572" s="12">
        <v>0.01</v>
      </c>
      <c r="K1572" s="37">
        <v>11766639</v>
      </c>
      <c r="L1572" s="12">
        <v>0.05</v>
      </c>
      <c r="M1572" s="37">
        <v>87822</v>
      </c>
      <c r="N1572" s="12">
        <v>0</v>
      </c>
      <c r="O1572" s="37">
        <v>4681819</v>
      </c>
      <c r="P1572" s="12">
        <v>0.02</v>
      </c>
      <c r="R1572" s="37">
        <v>18854</v>
      </c>
      <c r="S1572" s="12">
        <v>0</v>
      </c>
      <c r="T1572" s="37"/>
      <c r="V1572" s="37">
        <v>21759</v>
      </c>
      <c r="W1572" s="12">
        <v>0</v>
      </c>
      <c r="X1572" s="37">
        <v>26976</v>
      </c>
      <c r="Y1572" s="12">
        <v>0</v>
      </c>
      <c r="Z1572" s="37">
        <v>112396</v>
      </c>
      <c r="AA1572" s="12">
        <v>0</v>
      </c>
      <c r="AB1572" s="37">
        <v>18679</v>
      </c>
      <c r="AC1572" s="12">
        <v>0</v>
      </c>
      <c r="AD1572" s="37">
        <v>90250</v>
      </c>
      <c r="AE1572" s="12">
        <v>0</v>
      </c>
      <c r="AF1572" s="37">
        <v>16187</v>
      </c>
      <c r="AG1572" s="12">
        <v>0</v>
      </c>
      <c r="AH1572" s="37"/>
      <c r="AJ1572" s="12">
        <v>1293</v>
      </c>
      <c r="AK1572" s="12">
        <v>1000</v>
      </c>
      <c r="AL1572" s="12">
        <v>308284</v>
      </c>
      <c r="AN1572" s="37">
        <v>319984</v>
      </c>
      <c r="AO1572" s="12">
        <v>0</v>
      </c>
      <c r="AP1572" s="37"/>
      <c r="AR1572" s="37"/>
      <c r="AT1572" s="37"/>
      <c r="AV1572" s="37"/>
      <c r="AX1572" s="37"/>
      <c r="AZ1572" s="12">
        <v>1781</v>
      </c>
      <c r="BA1572" s="12">
        <v>264</v>
      </c>
      <c r="BB1572" s="12">
        <v>700</v>
      </c>
      <c r="BC1572" s="12">
        <v>3801</v>
      </c>
      <c r="BF1572" s="12">
        <v>1200</v>
      </c>
      <c r="BG1572" s="12">
        <v>190498</v>
      </c>
      <c r="BI1572" s="12">
        <v>1900</v>
      </c>
      <c r="BJ1572" s="12">
        <v>810</v>
      </c>
      <c r="BO1572" s="12">
        <v>0.01</v>
      </c>
      <c r="BP1572" s="12">
        <v>0</v>
      </c>
      <c r="BR1572" s="12">
        <v>0</v>
      </c>
      <c r="BS1572" s="12">
        <v>0</v>
      </c>
      <c r="BT1572" s="12">
        <v>0</v>
      </c>
      <c r="BU1572" s="12">
        <v>0</v>
      </c>
      <c r="BX1572" s="12">
        <v>0</v>
      </c>
      <c r="BY1572" s="12">
        <v>0</v>
      </c>
      <c r="BZ1572" s="12">
        <v>0</v>
      </c>
      <c r="CB1572" s="12">
        <v>0</v>
      </c>
      <c r="CC1572" s="12">
        <v>0</v>
      </c>
      <c r="CD1572" s="12">
        <v>0</v>
      </c>
      <c r="CG1572" s="12" t="s">
        <v>940</v>
      </c>
      <c r="CH1572" s="12">
        <v>42.122</v>
      </c>
      <c r="CI1572" s="12" t="s">
        <v>1098</v>
      </c>
      <c r="CJ1572" s="12"/>
      <c r="CK1572" s="12" t="s">
        <v>1099</v>
      </c>
      <c r="CL1572" s="37">
        <v>25677068920</v>
      </c>
      <c r="CN1572" s="12" t="s">
        <v>1506</v>
      </c>
      <c r="CS1572" s="12"/>
      <c r="CT1572" s="36" t="str">
        <f t="shared" si="24"/>
        <v>1bn - 50bn</v>
      </c>
      <c r="CU1572" s="36" t="str">
        <f>VLOOKUP(CK1572,Mapping!B:C,2,FALSE)</f>
        <v>Asia</v>
      </c>
    </row>
    <row r="1573" spans="1:99" ht="16" customHeight="1" x14ac:dyDescent="0.35">
      <c r="A1573" s="12" t="s">
        <v>2774</v>
      </c>
      <c r="B1573" s="12" t="s">
        <v>925</v>
      </c>
      <c r="E1573" s="37">
        <v>44982497</v>
      </c>
      <c r="G1573" s="37" t="s">
        <v>1505</v>
      </c>
      <c r="I1573" s="37"/>
      <c r="K1573" s="37"/>
      <c r="M1573" s="37"/>
      <c r="O1573" s="37"/>
      <c r="R1573" s="37"/>
      <c r="T1573" s="37"/>
      <c r="V1573" s="37"/>
      <c r="X1573" s="37">
        <v>44982497</v>
      </c>
      <c r="Y1573" s="12">
        <v>6.68</v>
      </c>
      <c r="Z1573" s="37"/>
      <c r="AB1573" s="37"/>
      <c r="AD1573" s="37"/>
      <c r="AF1573" s="37"/>
      <c r="AH1573" s="37"/>
      <c r="AN1573" s="37"/>
      <c r="AP1573" s="37"/>
      <c r="AR1573" s="37"/>
      <c r="AT1573" s="37"/>
      <c r="AV1573" s="37"/>
      <c r="AX1573" s="37"/>
      <c r="BA1573" s="12">
        <v>440228</v>
      </c>
      <c r="BZ1573" s="12">
        <v>0.01</v>
      </c>
      <c r="CG1573" s="12" t="s">
        <v>976</v>
      </c>
      <c r="CH1573" s="12">
        <v>50.031999999999996</v>
      </c>
      <c r="CI1573" s="12" t="s">
        <v>1103</v>
      </c>
      <c r="CJ1573" s="12" t="s">
        <v>972</v>
      </c>
      <c r="CK1573" s="12" t="s">
        <v>932</v>
      </c>
      <c r="CL1573" s="37">
        <v>672544822</v>
      </c>
      <c r="CN1573" s="12" t="s">
        <v>1513</v>
      </c>
      <c r="CS1573" s="12"/>
      <c r="CT1573" s="36" t="str">
        <f t="shared" si="24"/>
        <v>500mn - 1bn</v>
      </c>
      <c r="CU1573" s="36" t="str">
        <f>VLOOKUP(CK1573,Mapping!B:C,2,FALSE)</f>
        <v>US/CA</v>
      </c>
    </row>
    <row r="1574" spans="1:99" ht="16" customHeight="1" x14ac:dyDescent="0.35">
      <c r="A1574" s="12" t="s">
        <v>2775</v>
      </c>
      <c r="B1574" s="12" t="s">
        <v>925</v>
      </c>
      <c r="E1574" s="37">
        <v>0</v>
      </c>
      <c r="G1574" s="37" t="s">
        <v>1505</v>
      </c>
      <c r="I1574" s="37"/>
      <c r="K1574" s="37"/>
      <c r="M1574" s="37"/>
      <c r="O1574" s="37"/>
      <c r="R1574" s="37"/>
      <c r="T1574" s="37"/>
      <c r="V1574" s="37"/>
      <c r="X1574" s="37"/>
      <c r="Z1574" s="37"/>
      <c r="AB1574" s="37"/>
      <c r="AD1574" s="37"/>
      <c r="AF1574" s="37"/>
      <c r="AH1574" s="37"/>
      <c r="AN1574" s="37">
        <v>0</v>
      </c>
      <c r="AO1574" s="12">
        <v>0</v>
      </c>
      <c r="AP1574" s="37"/>
      <c r="AR1574" s="37"/>
      <c r="AT1574" s="37"/>
      <c r="AV1574" s="37"/>
      <c r="AX1574" s="37"/>
      <c r="BI1574" s="12">
        <v>0</v>
      </c>
      <c r="BY1574" s="12">
        <v>0</v>
      </c>
      <c r="CG1574" s="12" t="s">
        <v>1058</v>
      </c>
      <c r="CH1574" s="12">
        <v>144.21700000000001</v>
      </c>
      <c r="CI1574" s="12" t="s">
        <v>1145</v>
      </c>
      <c r="CJ1574" s="12" t="s">
        <v>1021</v>
      </c>
      <c r="CK1574" s="12" t="s">
        <v>932</v>
      </c>
      <c r="CL1574" s="37">
        <v>388221745</v>
      </c>
      <c r="CN1574" s="12" t="s">
        <v>1509</v>
      </c>
      <c r="CS1574" s="12"/>
      <c r="CT1574" s="36" t="str">
        <f t="shared" si="24"/>
        <v>500mn</v>
      </c>
      <c r="CU1574" s="36" t="str">
        <f>VLOOKUP(CK1574,Mapping!B:C,2,FALSE)</f>
        <v>US/CA</v>
      </c>
    </row>
    <row r="1575" spans="1:99" ht="16" customHeight="1" x14ac:dyDescent="0.35">
      <c r="A1575" s="12" t="s">
        <v>2776</v>
      </c>
      <c r="B1575" s="12" t="s">
        <v>925</v>
      </c>
      <c r="E1575" s="37">
        <v>866375</v>
      </c>
      <c r="G1575" s="37" t="s">
        <v>1505</v>
      </c>
      <c r="I1575" s="37"/>
      <c r="K1575" s="37">
        <v>562246</v>
      </c>
      <c r="L1575" s="12">
        <v>1.92</v>
      </c>
      <c r="M1575" s="37">
        <v>304129</v>
      </c>
      <c r="N1575" s="12">
        <v>1.04</v>
      </c>
      <c r="O1575" s="37"/>
      <c r="R1575" s="37"/>
      <c r="T1575" s="37"/>
      <c r="V1575" s="37"/>
      <c r="X1575" s="37"/>
      <c r="Z1575" s="37"/>
      <c r="AB1575" s="37"/>
      <c r="AD1575" s="37"/>
      <c r="AF1575" s="37"/>
      <c r="AH1575" s="37"/>
      <c r="AN1575" s="37"/>
      <c r="AP1575" s="37"/>
      <c r="AR1575" s="37"/>
      <c r="AT1575" s="37"/>
      <c r="AV1575" s="37"/>
      <c r="AX1575" s="37"/>
      <c r="BB1575" s="12">
        <v>2300</v>
      </c>
      <c r="BG1575" s="12">
        <v>8800</v>
      </c>
      <c r="BS1575" s="12">
        <v>0</v>
      </c>
      <c r="CC1575" s="12">
        <v>0</v>
      </c>
      <c r="CG1575" s="12" t="s">
        <v>929</v>
      </c>
      <c r="CH1575" s="12">
        <v>16.648</v>
      </c>
      <c r="CI1575" s="12" t="s">
        <v>1023</v>
      </c>
      <c r="CJ1575" s="12"/>
      <c r="CK1575" s="12" t="s">
        <v>979</v>
      </c>
      <c r="CL1575" s="37">
        <v>31101174</v>
      </c>
      <c r="CN1575" s="12" t="s">
        <v>1506</v>
      </c>
      <c r="CS1575" s="12"/>
      <c r="CT1575" s="36" t="str">
        <f t="shared" si="24"/>
        <v>500mn</v>
      </c>
      <c r="CU1575" s="36" t="str">
        <f>VLOOKUP(CK1575,Mapping!B:C,2,FALSE)</f>
        <v>EU</v>
      </c>
    </row>
    <row r="1576" spans="1:99" ht="16" customHeight="1" x14ac:dyDescent="0.35">
      <c r="A1576" s="12" t="s">
        <v>2777</v>
      </c>
      <c r="B1576" s="12" t="s">
        <v>925</v>
      </c>
      <c r="E1576" s="37">
        <v>8108</v>
      </c>
      <c r="G1576" s="37" t="s">
        <v>1505</v>
      </c>
      <c r="I1576" s="37"/>
      <c r="K1576" s="37"/>
      <c r="M1576" s="37">
        <v>2509</v>
      </c>
      <c r="N1576" s="12">
        <v>0</v>
      </c>
      <c r="O1576" s="37"/>
      <c r="Q1576" s="12">
        <v>11</v>
      </c>
      <c r="R1576" s="37"/>
      <c r="T1576" s="37"/>
      <c r="V1576" s="37"/>
      <c r="X1576" s="37"/>
      <c r="Z1576" s="37"/>
      <c r="AB1576" s="37"/>
      <c r="AD1576" s="37"/>
      <c r="AF1576" s="37"/>
      <c r="AH1576" s="37">
        <v>1389</v>
      </c>
      <c r="AI1576" s="12">
        <v>0</v>
      </c>
      <c r="AN1576" s="37">
        <v>4210</v>
      </c>
      <c r="AO1576" s="12">
        <v>0</v>
      </c>
      <c r="AP1576" s="37">
        <v>0</v>
      </c>
      <c r="AQ1576" s="12">
        <v>0</v>
      </c>
      <c r="AR1576" s="37"/>
      <c r="AT1576" s="37"/>
      <c r="AV1576" s="37"/>
      <c r="AX1576" s="37"/>
      <c r="BB1576" s="12">
        <v>20</v>
      </c>
      <c r="BH1576" s="12">
        <v>0</v>
      </c>
      <c r="BI1576" s="12">
        <v>25</v>
      </c>
      <c r="BQ1576" s="12">
        <v>0</v>
      </c>
      <c r="BV1576" s="12">
        <v>0</v>
      </c>
      <c r="BY1576" s="12">
        <v>0</v>
      </c>
      <c r="CC1576" s="12">
        <v>0</v>
      </c>
      <c r="CG1576" s="12" t="s">
        <v>934</v>
      </c>
      <c r="CH1576" s="12">
        <v>17.920000000000002</v>
      </c>
      <c r="CI1576" s="12" t="s">
        <v>1290</v>
      </c>
      <c r="CJ1576" s="12" t="s">
        <v>1114</v>
      </c>
      <c r="CK1576" s="12" t="s">
        <v>932</v>
      </c>
      <c r="CL1576" s="37">
        <v>2735158497</v>
      </c>
      <c r="CN1576" s="12" t="s">
        <v>1509</v>
      </c>
      <c r="CS1576" s="12"/>
      <c r="CT1576" s="36" t="str">
        <f t="shared" si="24"/>
        <v>1bn - 50bn</v>
      </c>
      <c r="CU1576" s="36" t="str">
        <f>VLOOKUP(CK1576,Mapping!B:C,2,FALSE)</f>
        <v>US/CA</v>
      </c>
    </row>
    <row r="1577" spans="1:99" ht="16" customHeight="1" x14ac:dyDescent="0.35">
      <c r="A1577" s="12" t="s">
        <v>2778</v>
      </c>
      <c r="B1577" s="12" t="s">
        <v>925</v>
      </c>
      <c r="E1577" s="37">
        <v>12523175</v>
      </c>
      <c r="G1577" s="37" t="s">
        <v>1505</v>
      </c>
      <c r="I1577" s="37"/>
      <c r="K1577" s="37"/>
      <c r="M1577" s="37"/>
      <c r="O1577" s="37"/>
      <c r="Q1577" s="12">
        <v>27027</v>
      </c>
      <c r="R1577" s="37"/>
      <c r="T1577" s="37"/>
      <c r="V1577" s="37"/>
      <c r="X1577" s="37"/>
      <c r="Z1577" s="37"/>
      <c r="AB1577" s="37"/>
      <c r="AD1577" s="37"/>
      <c r="AF1577" s="37"/>
      <c r="AH1577" s="37">
        <v>3427294</v>
      </c>
      <c r="AI1577" s="12">
        <v>2.0299999999999998</v>
      </c>
      <c r="AN1577" s="37">
        <v>4460635</v>
      </c>
      <c r="AO1577" s="12">
        <v>2.64</v>
      </c>
      <c r="AP1577" s="37">
        <v>4635246</v>
      </c>
      <c r="AQ1577" s="12">
        <v>2.75</v>
      </c>
      <c r="AR1577" s="37"/>
      <c r="AT1577" s="37"/>
      <c r="AV1577" s="37"/>
      <c r="AX1577" s="37"/>
      <c r="BH1577" s="12">
        <v>31315</v>
      </c>
      <c r="BI1577" s="12">
        <v>26475</v>
      </c>
      <c r="BQ1577" s="12">
        <v>0.01</v>
      </c>
      <c r="BV1577" s="12">
        <v>0.03</v>
      </c>
      <c r="BY1577" s="12">
        <v>0</v>
      </c>
      <c r="CG1577" s="12" t="s">
        <v>940</v>
      </c>
      <c r="CI1577" s="12" t="s">
        <v>2779</v>
      </c>
      <c r="CJ1577" s="12"/>
      <c r="CK1577" s="12" t="s">
        <v>2780</v>
      </c>
      <c r="CL1577" s="37">
        <v>180275139</v>
      </c>
      <c r="CN1577" s="12" t="s">
        <v>1506</v>
      </c>
      <c r="CS1577" s="12"/>
      <c r="CT1577" s="36" t="str">
        <f t="shared" si="24"/>
        <v>500mn</v>
      </c>
      <c r="CU1577" s="36" t="str">
        <f>VLOOKUP(CK1577,Mapping!B:C,2,FALSE)</f>
        <v>EU</v>
      </c>
    </row>
    <row r="1578" spans="1:99" ht="16" customHeight="1" x14ac:dyDescent="0.35">
      <c r="A1578" s="12" t="s">
        <v>265</v>
      </c>
      <c r="B1578" s="12" t="s">
        <v>933</v>
      </c>
      <c r="E1578" s="37">
        <v>212599905</v>
      </c>
      <c r="F1578" s="12">
        <v>130450</v>
      </c>
      <c r="G1578" s="37" t="s">
        <v>1505</v>
      </c>
      <c r="I1578" s="37">
        <v>9287382</v>
      </c>
      <c r="J1578" s="12">
        <v>0.15</v>
      </c>
      <c r="K1578" s="37">
        <v>72051738</v>
      </c>
      <c r="L1578" s="12">
        <v>1.17</v>
      </c>
      <c r="M1578" s="37"/>
      <c r="O1578" s="37">
        <v>46052566</v>
      </c>
      <c r="P1578" s="12">
        <v>0.75</v>
      </c>
      <c r="Q1578" s="12">
        <v>6960</v>
      </c>
      <c r="R1578" s="37">
        <v>32270641</v>
      </c>
      <c r="S1578" s="12">
        <v>0.53</v>
      </c>
      <c r="T1578" s="37"/>
      <c r="V1578" s="37">
        <v>20758267</v>
      </c>
      <c r="W1578" s="12">
        <v>0.34</v>
      </c>
      <c r="X1578" s="37">
        <v>1233116</v>
      </c>
      <c r="Y1578" s="12">
        <v>0.02</v>
      </c>
      <c r="Z1578" s="37"/>
      <c r="AB1578" s="37">
        <v>13591724</v>
      </c>
      <c r="AC1578" s="12">
        <v>0.22</v>
      </c>
      <c r="AD1578" s="37"/>
      <c r="AF1578" s="37">
        <v>11305541</v>
      </c>
      <c r="AG1578" s="12">
        <v>0.18</v>
      </c>
      <c r="AH1578" s="37">
        <v>944611</v>
      </c>
      <c r="AI1578" s="12">
        <v>0.02</v>
      </c>
      <c r="AJ1578" s="12">
        <v>947700</v>
      </c>
      <c r="AK1578" s="12">
        <v>752700</v>
      </c>
      <c r="AL1578" s="12">
        <v>2509494</v>
      </c>
      <c r="AM1578" s="12">
        <v>793200</v>
      </c>
      <c r="AN1578" s="37">
        <v>2816904</v>
      </c>
      <c r="AO1578" s="12">
        <v>0.05</v>
      </c>
      <c r="AP1578" s="37"/>
      <c r="AR1578" s="37"/>
      <c r="AT1578" s="37"/>
      <c r="AV1578" s="37"/>
      <c r="AX1578" s="37">
        <v>2287415</v>
      </c>
      <c r="AY1578" s="12">
        <v>0.04</v>
      </c>
      <c r="AZ1578" s="12">
        <v>2430904</v>
      </c>
      <c r="BA1578" s="12">
        <v>10875</v>
      </c>
      <c r="BF1578" s="12">
        <v>669000</v>
      </c>
      <c r="BG1578" s="12">
        <v>936005</v>
      </c>
      <c r="BI1578" s="12">
        <v>13150</v>
      </c>
      <c r="BO1578" s="12">
        <v>0.02</v>
      </c>
      <c r="BP1578" s="12">
        <v>0.03</v>
      </c>
      <c r="BQ1578" s="12">
        <v>0</v>
      </c>
      <c r="BR1578" s="12">
        <v>0.04</v>
      </c>
      <c r="BS1578" s="12">
        <v>0.01</v>
      </c>
      <c r="BT1578" s="12">
        <v>0.02</v>
      </c>
      <c r="BU1578" s="12">
        <v>0.01</v>
      </c>
      <c r="BW1578" s="12">
        <v>0.03</v>
      </c>
      <c r="BX1578" s="12">
        <v>0.04</v>
      </c>
      <c r="BY1578" s="12">
        <v>0</v>
      </c>
      <c r="BZ1578" s="12">
        <v>0</v>
      </c>
      <c r="CG1578" s="12" t="s">
        <v>940</v>
      </c>
      <c r="CH1578" s="12">
        <v>74.92</v>
      </c>
      <c r="CI1578" s="12" t="s">
        <v>964</v>
      </c>
      <c r="CJ1578" s="12"/>
      <c r="CK1578" s="12" t="s">
        <v>927</v>
      </c>
      <c r="CL1578" s="37">
        <v>6126464268</v>
      </c>
      <c r="CN1578" s="12" t="s">
        <v>1506</v>
      </c>
      <c r="CS1578" s="12"/>
      <c r="CT1578" s="36" t="str">
        <f t="shared" si="24"/>
        <v>1bn - 50bn</v>
      </c>
      <c r="CU1578" s="36" t="str">
        <f>VLOOKUP(CK1578,Mapping!B:C,2,FALSE)</f>
        <v>CN</v>
      </c>
    </row>
    <row r="1579" spans="1:99" ht="16" customHeight="1" x14ac:dyDescent="0.35">
      <c r="A1579" s="12" t="s">
        <v>705</v>
      </c>
      <c r="B1579" s="12" t="s">
        <v>925</v>
      </c>
      <c r="E1579" s="37">
        <v>1569545</v>
      </c>
      <c r="F1579" s="12">
        <v>4000</v>
      </c>
      <c r="G1579" s="37" t="s">
        <v>1505</v>
      </c>
      <c r="I1579" s="37">
        <v>232369</v>
      </c>
      <c r="J1579" s="12">
        <v>0.95</v>
      </c>
      <c r="K1579" s="37">
        <v>736917</v>
      </c>
      <c r="L1579" s="12">
        <v>3.02</v>
      </c>
      <c r="M1579" s="37"/>
      <c r="O1579" s="37">
        <v>274164</v>
      </c>
      <c r="P1579" s="12">
        <v>1.1200000000000001</v>
      </c>
      <c r="R1579" s="37">
        <v>225073</v>
      </c>
      <c r="S1579" s="12">
        <v>0.92</v>
      </c>
      <c r="T1579" s="37"/>
      <c r="V1579" s="37"/>
      <c r="X1579" s="37"/>
      <c r="Z1579" s="37"/>
      <c r="AB1579" s="37">
        <v>101022</v>
      </c>
      <c r="AC1579" s="12">
        <v>0.41</v>
      </c>
      <c r="AD1579" s="37"/>
      <c r="AF1579" s="37"/>
      <c r="AH1579" s="37"/>
      <c r="AJ1579" s="12">
        <v>6200</v>
      </c>
      <c r="AL1579" s="12">
        <v>19600</v>
      </c>
      <c r="AN1579" s="37"/>
      <c r="AP1579" s="37"/>
      <c r="AR1579" s="37"/>
      <c r="AT1579" s="37"/>
      <c r="AV1579" s="37"/>
      <c r="AX1579" s="37"/>
      <c r="AZ1579" s="12">
        <v>14100</v>
      </c>
      <c r="BG1579" s="12">
        <v>11500</v>
      </c>
      <c r="BO1579" s="12">
        <v>0</v>
      </c>
      <c r="BR1579" s="12">
        <v>0</v>
      </c>
      <c r="BS1579" s="12">
        <v>0</v>
      </c>
      <c r="BU1579" s="12">
        <v>0</v>
      </c>
      <c r="BX1579" s="12">
        <v>0</v>
      </c>
      <c r="CG1579" s="12" t="s">
        <v>929</v>
      </c>
      <c r="CH1579" s="12">
        <v>38.881</v>
      </c>
      <c r="CI1579" s="12" t="s">
        <v>950</v>
      </c>
      <c r="CJ1579" s="12"/>
      <c r="CK1579" s="12" t="s">
        <v>951</v>
      </c>
      <c r="CL1579" s="37">
        <v>24659674</v>
      </c>
      <c r="CN1579" s="12" t="s">
        <v>1506</v>
      </c>
      <c r="CS1579" s="12"/>
      <c r="CT1579" s="36" t="str">
        <f t="shared" si="24"/>
        <v>500mn</v>
      </c>
      <c r="CU1579" s="36" t="str">
        <f>VLOOKUP(CK1579,Mapping!B:C,2,FALSE)</f>
        <v>HK</v>
      </c>
    </row>
    <row r="1580" spans="1:99" ht="16" customHeight="1" x14ac:dyDescent="0.35">
      <c r="A1580" s="12" t="s">
        <v>2781</v>
      </c>
      <c r="B1580" s="12" t="s">
        <v>925</v>
      </c>
      <c r="E1580" s="37">
        <v>581024</v>
      </c>
      <c r="G1580" s="37" t="s">
        <v>1505</v>
      </c>
      <c r="I1580" s="37"/>
      <c r="K1580" s="37"/>
      <c r="M1580" s="37"/>
      <c r="O1580" s="37"/>
      <c r="R1580" s="37"/>
      <c r="T1580" s="37"/>
      <c r="V1580" s="37"/>
      <c r="X1580" s="37"/>
      <c r="Z1580" s="37"/>
      <c r="AB1580" s="37"/>
      <c r="AD1580" s="37"/>
      <c r="AF1580" s="37"/>
      <c r="AH1580" s="37"/>
      <c r="AN1580" s="37">
        <v>581024</v>
      </c>
      <c r="AO1580" s="12">
        <v>0.16</v>
      </c>
      <c r="AP1580" s="37"/>
      <c r="AR1580" s="37"/>
      <c r="AT1580" s="37"/>
      <c r="AV1580" s="37"/>
      <c r="AX1580" s="37"/>
      <c r="BI1580" s="12">
        <v>3450</v>
      </c>
      <c r="BY1580" s="12">
        <v>0</v>
      </c>
      <c r="CG1580" s="12" t="s">
        <v>934</v>
      </c>
      <c r="CH1580" s="12">
        <v>38.476999999999997</v>
      </c>
      <c r="CI1580" s="12" t="s">
        <v>1584</v>
      </c>
      <c r="CJ1580" s="12" t="s">
        <v>931</v>
      </c>
      <c r="CK1580" s="12" t="s">
        <v>932</v>
      </c>
      <c r="CL1580" s="37">
        <v>368808247</v>
      </c>
      <c r="CN1580" s="12" t="s">
        <v>1509</v>
      </c>
      <c r="CS1580" s="12"/>
      <c r="CT1580" s="36" t="str">
        <f t="shared" si="24"/>
        <v>500mn</v>
      </c>
      <c r="CU1580" s="36" t="str">
        <f>VLOOKUP(CK1580,Mapping!B:C,2,FALSE)</f>
        <v>US/CA</v>
      </c>
    </row>
    <row r="1581" spans="1:99" ht="16" customHeight="1" x14ac:dyDescent="0.35">
      <c r="A1581" s="12" t="s">
        <v>2782</v>
      </c>
      <c r="B1581" s="12" t="s">
        <v>933</v>
      </c>
      <c r="E1581" s="37">
        <v>65499948</v>
      </c>
      <c r="G1581" s="37" t="s">
        <v>1505</v>
      </c>
      <c r="I1581" s="37"/>
      <c r="K1581" s="37"/>
      <c r="M1581" s="37"/>
      <c r="O1581" s="37"/>
      <c r="R1581" s="37"/>
      <c r="T1581" s="37"/>
      <c r="V1581" s="37"/>
      <c r="X1581" s="37"/>
      <c r="Z1581" s="37"/>
      <c r="AB1581" s="37"/>
      <c r="AD1581" s="37"/>
      <c r="AF1581" s="37"/>
      <c r="AH1581" s="37"/>
      <c r="AN1581" s="37">
        <v>65499948</v>
      </c>
      <c r="AO1581" s="12">
        <v>0.76</v>
      </c>
      <c r="AP1581" s="37"/>
      <c r="AR1581" s="37"/>
      <c r="AT1581" s="37"/>
      <c r="AV1581" s="37"/>
      <c r="AX1581" s="37"/>
      <c r="BI1581" s="12">
        <v>388925</v>
      </c>
      <c r="BY1581" s="12">
        <v>0.05</v>
      </c>
      <c r="CG1581" s="12" t="s">
        <v>940</v>
      </c>
      <c r="CH1581" s="12">
        <v>29.667000000000002</v>
      </c>
      <c r="CI1581" s="12" t="s">
        <v>953</v>
      </c>
      <c r="CJ1581" s="12"/>
      <c r="CK1581" s="12" t="s">
        <v>954</v>
      </c>
      <c r="CL1581" s="37">
        <v>8614740869</v>
      </c>
      <c r="CN1581" s="12" t="s">
        <v>1506</v>
      </c>
      <c r="CS1581" s="12"/>
      <c r="CT1581" s="36" t="str">
        <f t="shared" si="24"/>
        <v>1bn - 50bn</v>
      </c>
      <c r="CU1581" s="36" t="str">
        <f>VLOOKUP(CK1581,Mapping!B:C,2,FALSE)</f>
        <v>EU</v>
      </c>
    </row>
    <row r="1582" spans="1:99" ht="16" customHeight="1" x14ac:dyDescent="0.35">
      <c r="A1582" s="12" t="s">
        <v>2783</v>
      </c>
      <c r="B1582" s="12" t="s">
        <v>925</v>
      </c>
      <c r="E1582" s="37">
        <v>21887234</v>
      </c>
      <c r="G1582" s="37" t="s">
        <v>1505</v>
      </c>
      <c r="I1582" s="37"/>
      <c r="K1582" s="37"/>
      <c r="M1582" s="37"/>
      <c r="O1582" s="37"/>
      <c r="R1582" s="37"/>
      <c r="T1582" s="37"/>
      <c r="V1582" s="37"/>
      <c r="X1582" s="37"/>
      <c r="Z1582" s="37"/>
      <c r="AB1582" s="37"/>
      <c r="AD1582" s="37"/>
      <c r="AF1582" s="37"/>
      <c r="AH1582" s="37"/>
      <c r="AN1582" s="37">
        <v>21887234</v>
      </c>
      <c r="AO1582" s="12">
        <v>2.0699999999999998</v>
      </c>
      <c r="AP1582" s="37"/>
      <c r="AR1582" s="37"/>
      <c r="AT1582" s="37"/>
      <c r="AV1582" s="37"/>
      <c r="AX1582" s="37"/>
      <c r="BI1582" s="12">
        <v>102175</v>
      </c>
      <c r="BY1582" s="12">
        <v>0.01</v>
      </c>
      <c r="CG1582" s="12" t="s">
        <v>929</v>
      </c>
      <c r="CH1582" s="12">
        <v>19.184000000000001</v>
      </c>
      <c r="CI1582" s="12" t="s">
        <v>1714</v>
      </c>
      <c r="CJ1582" s="12" t="s">
        <v>1118</v>
      </c>
      <c r="CK1582" s="12" t="s">
        <v>932</v>
      </c>
      <c r="CL1582" s="37">
        <v>1044519540</v>
      </c>
      <c r="CN1582" s="12" t="s">
        <v>1509</v>
      </c>
      <c r="CS1582" s="12"/>
      <c r="CT1582" s="36" t="str">
        <f t="shared" si="24"/>
        <v>1bn - 50bn</v>
      </c>
      <c r="CU1582" s="36" t="str">
        <f>VLOOKUP(CK1582,Mapping!B:C,2,FALSE)</f>
        <v>US/CA</v>
      </c>
    </row>
    <row r="1583" spans="1:99" ht="16" customHeight="1" x14ac:dyDescent="0.35">
      <c r="A1583" s="12" t="s">
        <v>2784</v>
      </c>
      <c r="B1583" s="12" t="s">
        <v>925</v>
      </c>
      <c r="E1583" s="37">
        <v>5118277</v>
      </c>
      <c r="G1583" s="37" t="s">
        <v>1505</v>
      </c>
      <c r="I1583" s="37"/>
      <c r="K1583" s="37"/>
      <c r="M1583" s="37"/>
      <c r="O1583" s="37"/>
      <c r="R1583" s="37"/>
      <c r="T1583" s="37"/>
      <c r="V1583" s="37"/>
      <c r="X1583" s="37"/>
      <c r="Z1583" s="37"/>
      <c r="AB1583" s="37"/>
      <c r="AD1583" s="37"/>
      <c r="AF1583" s="37"/>
      <c r="AH1583" s="37"/>
      <c r="AN1583" s="37">
        <v>5118277</v>
      </c>
      <c r="AO1583" s="12">
        <v>0.54</v>
      </c>
      <c r="AP1583" s="37"/>
      <c r="AR1583" s="37"/>
      <c r="AT1583" s="37"/>
      <c r="AV1583" s="37"/>
      <c r="AX1583" s="37"/>
      <c r="BI1583" s="12">
        <v>27775</v>
      </c>
      <c r="BY1583" s="12">
        <v>0</v>
      </c>
      <c r="CG1583" s="12"/>
      <c r="CH1583" s="12">
        <v>29.544</v>
      </c>
      <c r="CI1583" s="12" t="s">
        <v>2785</v>
      </c>
      <c r="CJ1583" s="12" t="s">
        <v>1185</v>
      </c>
      <c r="CK1583" s="12" t="s">
        <v>932</v>
      </c>
      <c r="CL1583" s="37">
        <v>946859117</v>
      </c>
      <c r="CN1583" s="12" t="s">
        <v>1509</v>
      </c>
      <c r="CS1583" s="12"/>
      <c r="CT1583" s="36" t="str">
        <f t="shared" si="24"/>
        <v>500mn - 1bn</v>
      </c>
      <c r="CU1583" s="36" t="str">
        <f>VLOOKUP(CK1583,Mapping!B:C,2,FALSE)</f>
        <v>US/CA</v>
      </c>
    </row>
    <row r="1584" spans="1:99" ht="16" customHeight="1" x14ac:dyDescent="0.35">
      <c r="A1584" s="12" t="s">
        <v>2786</v>
      </c>
      <c r="B1584" s="12" t="s">
        <v>925</v>
      </c>
      <c r="E1584" s="37">
        <v>3933923</v>
      </c>
      <c r="G1584" s="37" t="s">
        <v>1505</v>
      </c>
      <c r="I1584" s="37"/>
      <c r="K1584" s="37">
        <v>1716608</v>
      </c>
      <c r="L1584" s="12">
        <v>3.09</v>
      </c>
      <c r="M1584" s="37"/>
      <c r="O1584" s="37">
        <v>1668136</v>
      </c>
      <c r="P1584" s="12">
        <v>3.01</v>
      </c>
      <c r="R1584" s="37">
        <v>537644</v>
      </c>
      <c r="S1584" s="12">
        <v>0.97</v>
      </c>
      <c r="T1584" s="37"/>
      <c r="V1584" s="37"/>
      <c r="X1584" s="37"/>
      <c r="Z1584" s="37"/>
      <c r="AB1584" s="37"/>
      <c r="AD1584" s="37"/>
      <c r="AF1584" s="37"/>
      <c r="AH1584" s="37"/>
      <c r="AL1584" s="12">
        <v>90900</v>
      </c>
      <c r="AM1584" s="12">
        <v>4000</v>
      </c>
      <c r="AN1584" s="37"/>
      <c r="AP1584" s="37"/>
      <c r="AR1584" s="37"/>
      <c r="AT1584" s="37"/>
      <c r="AV1584" s="37"/>
      <c r="AX1584" s="37">
        <v>11535</v>
      </c>
      <c r="AY1584" s="12">
        <v>0.02</v>
      </c>
      <c r="AZ1584" s="12">
        <v>40500</v>
      </c>
      <c r="BG1584" s="12">
        <v>22300</v>
      </c>
      <c r="BS1584" s="12">
        <v>0</v>
      </c>
      <c r="BU1584" s="12">
        <v>0</v>
      </c>
      <c r="BW1584" s="12">
        <v>0</v>
      </c>
      <c r="BX1584" s="12">
        <v>0</v>
      </c>
      <c r="CG1584" s="12" t="s">
        <v>940</v>
      </c>
      <c r="CH1584" s="12">
        <v>292.62700000000001</v>
      </c>
      <c r="CI1584" s="12" t="s">
        <v>964</v>
      </c>
      <c r="CJ1584" s="12"/>
      <c r="CK1584" s="12" t="s">
        <v>927</v>
      </c>
      <c r="CL1584" s="37">
        <v>55471305</v>
      </c>
      <c r="CN1584" s="12" t="s">
        <v>1506</v>
      </c>
      <c r="CS1584" s="12"/>
      <c r="CT1584" s="36" t="str">
        <f t="shared" si="24"/>
        <v>500mn</v>
      </c>
      <c r="CU1584" s="36" t="str">
        <f>VLOOKUP(CK1584,Mapping!B:C,2,FALSE)</f>
        <v>CN</v>
      </c>
    </row>
    <row r="1585" spans="1:99" ht="16" customHeight="1" x14ac:dyDescent="0.35">
      <c r="A1585" s="12" t="s">
        <v>2787</v>
      </c>
      <c r="B1585" s="12" t="s">
        <v>925</v>
      </c>
      <c r="E1585" s="37">
        <v>331465</v>
      </c>
      <c r="G1585" s="37" t="s">
        <v>1505</v>
      </c>
      <c r="I1585" s="37"/>
      <c r="K1585" s="37"/>
      <c r="M1585" s="37">
        <v>3137</v>
      </c>
      <c r="N1585" s="12">
        <v>0</v>
      </c>
      <c r="O1585" s="37"/>
      <c r="Q1585" s="12">
        <v>2600</v>
      </c>
      <c r="R1585" s="37"/>
      <c r="T1585" s="37"/>
      <c r="V1585" s="37"/>
      <c r="X1585" s="37"/>
      <c r="Z1585" s="37"/>
      <c r="AB1585" s="37"/>
      <c r="AD1585" s="37"/>
      <c r="AF1585" s="37"/>
      <c r="AH1585" s="37">
        <v>328328</v>
      </c>
      <c r="AI1585" s="12">
        <v>0.28999999999999998</v>
      </c>
      <c r="AN1585" s="37"/>
      <c r="AP1585" s="37"/>
      <c r="AR1585" s="37"/>
      <c r="AT1585" s="37"/>
      <c r="AV1585" s="37"/>
      <c r="AX1585" s="37"/>
      <c r="BB1585" s="12">
        <v>25</v>
      </c>
      <c r="BQ1585" s="12">
        <v>0</v>
      </c>
      <c r="CC1585" s="12">
        <v>0</v>
      </c>
      <c r="CG1585" s="12" t="s">
        <v>934</v>
      </c>
      <c r="CH1585" s="12">
        <v>11.988</v>
      </c>
      <c r="CI1585" s="12" t="s">
        <v>1096</v>
      </c>
      <c r="CJ1585" s="12" t="s">
        <v>1097</v>
      </c>
      <c r="CK1585" s="12" t="s">
        <v>932</v>
      </c>
      <c r="CL1585" s="37">
        <v>113913225</v>
      </c>
      <c r="CN1585" s="12" t="s">
        <v>1509</v>
      </c>
      <c r="CS1585" s="12"/>
      <c r="CT1585" s="36" t="str">
        <f t="shared" si="24"/>
        <v>500mn</v>
      </c>
      <c r="CU1585" s="36" t="str">
        <f>VLOOKUP(CK1585,Mapping!B:C,2,FALSE)</f>
        <v>US/CA</v>
      </c>
    </row>
    <row r="1586" spans="1:99" ht="16" customHeight="1" x14ac:dyDescent="0.35">
      <c r="A1586" s="12" t="s">
        <v>2788</v>
      </c>
      <c r="B1586" s="12" t="s">
        <v>925</v>
      </c>
      <c r="E1586" s="37">
        <v>17474</v>
      </c>
      <c r="G1586" s="37" t="s">
        <v>1505</v>
      </c>
      <c r="I1586" s="37"/>
      <c r="K1586" s="37"/>
      <c r="M1586" s="37">
        <v>1380</v>
      </c>
      <c r="N1586" s="12">
        <v>0</v>
      </c>
      <c r="O1586" s="37"/>
      <c r="R1586" s="37"/>
      <c r="T1586" s="37"/>
      <c r="V1586" s="37"/>
      <c r="X1586" s="37"/>
      <c r="Z1586" s="37"/>
      <c r="AB1586" s="37"/>
      <c r="AD1586" s="37"/>
      <c r="AF1586" s="37"/>
      <c r="AH1586" s="37"/>
      <c r="AN1586" s="37">
        <v>12631</v>
      </c>
      <c r="AO1586" s="12">
        <v>0</v>
      </c>
      <c r="AP1586" s="37">
        <v>3463</v>
      </c>
      <c r="AQ1586" s="12">
        <v>0</v>
      </c>
      <c r="AR1586" s="37"/>
      <c r="AT1586" s="37">
        <v>0</v>
      </c>
      <c r="AU1586" s="12">
        <v>0</v>
      </c>
      <c r="AV1586" s="37"/>
      <c r="AX1586" s="37"/>
      <c r="BB1586" s="12">
        <v>11</v>
      </c>
      <c r="BD1586" s="12">
        <v>0</v>
      </c>
      <c r="BH1586" s="12">
        <v>15</v>
      </c>
      <c r="BI1586" s="12">
        <v>75</v>
      </c>
      <c r="BV1586" s="12">
        <v>0</v>
      </c>
      <c r="BY1586" s="12">
        <v>0</v>
      </c>
      <c r="CC1586" s="12">
        <v>0</v>
      </c>
      <c r="CF1586" s="12">
        <v>0</v>
      </c>
      <c r="CG1586" s="12" t="s">
        <v>934</v>
      </c>
      <c r="CH1586" s="12">
        <v>6.6280000000000001</v>
      </c>
      <c r="CI1586" s="12" t="s">
        <v>2789</v>
      </c>
      <c r="CJ1586" s="12" t="s">
        <v>1698</v>
      </c>
      <c r="CK1586" s="12" t="s">
        <v>932</v>
      </c>
      <c r="CL1586" s="37">
        <v>511366323</v>
      </c>
      <c r="CN1586" s="12" t="s">
        <v>1509</v>
      </c>
      <c r="CS1586" s="12"/>
      <c r="CT1586" s="36" t="str">
        <f t="shared" si="24"/>
        <v>500mn - 1bn</v>
      </c>
      <c r="CU1586" s="36" t="str">
        <f>VLOOKUP(CK1586,Mapping!B:C,2,FALSE)</f>
        <v>US/CA</v>
      </c>
    </row>
    <row r="1587" spans="1:99" ht="16" customHeight="1" x14ac:dyDescent="0.35">
      <c r="A1587" s="12" t="s">
        <v>2790</v>
      </c>
      <c r="B1587" s="12" t="s">
        <v>925</v>
      </c>
      <c r="E1587" s="37">
        <v>0</v>
      </c>
      <c r="G1587" s="37" t="s">
        <v>1505</v>
      </c>
      <c r="I1587" s="37"/>
      <c r="K1587" s="37"/>
      <c r="M1587" s="37">
        <v>0</v>
      </c>
      <c r="N1587" s="12">
        <v>0</v>
      </c>
      <c r="O1587" s="37"/>
      <c r="R1587" s="37"/>
      <c r="T1587" s="37"/>
      <c r="V1587" s="37"/>
      <c r="X1587" s="37"/>
      <c r="Z1587" s="37"/>
      <c r="AB1587" s="37"/>
      <c r="AD1587" s="37">
        <v>0</v>
      </c>
      <c r="AE1587" s="12">
        <v>0</v>
      </c>
      <c r="AF1587" s="37"/>
      <c r="AH1587" s="37"/>
      <c r="AN1587" s="37"/>
      <c r="AP1587" s="37"/>
      <c r="AR1587" s="37"/>
      <c r="AT1587" s="37"/>
      <c r="AV1587" s="37"/>
      <c r="AX1587" s="37"/>
      <c r="BB1587" s="12">
        <v>0</v>
      </c>
      <c r="BJ1587" s="12">
        <v>0</v>
      </c>
      <c r="CB1587" s="12">
        <v>0</v>
      </c>
      <c r="CC1587" s="12">
        <v>0</v>
      </c>
      <c r="CG1587" s="12" t="s">
        <v>991</v>
      </c>
      <c r="CH1587" s="12">
        <v>15.010999999999999</v>
      </c>
      <c r="CI1587" s="12" t="s">
        <v>1200</v>
      </c>
      <c r="CJ1587" s="12" t="s">
        <v>931</v>
      </c>
      <c r="CK1587" s="12" t="s">
        <v>932</v>
      </c>
      <c r="CL1587" s="37">
        <v>343316071</v>
      </c>
      <c r="CN1587" s="12" t="s">
        <v>1509</v>
      </c>
      <c r="CS1587" s="12"/>
      <c r="CT1587" s="36" t="str">
        <f t="shared" si="24"/>
        <v>500mn</v>
      </c>
      <c r="CU1587" s="36" t="str">
        <f>VLOOKUP(CK1587,Mapping!B:C,2,FALSE)</f>
        <v>US/CA</v>
      </c>
    </row>
    <row r="1588" spans="1:99" ht="16" customHeight="1" x14ac:dyDescent="0.35">
      <c r="A1588" s="12" t="s">
        <v>2791</v>
      </c>
      <c r="B1588" s="12" t="s">
        <v>925</v>
      </c>
      <c r="E1588" s="37">
        <v>79407178</v>
      </c>
      <c r="G1588" s="37" t="s">
        <v>1505</v>
      </c>
      <c r="I1588" s="37"/>
      <c r="K1588" s="37"/>
      <c r="M1588" s="37"/>
      <c r="O1588" s="37"/>
      <c r="R1588" s="37"/>
      <c r="T1588" s="37">
        <v>40262020</v>
      </c>
      <c r="U1588" s="12">
        <v>18.7</v>
      </c>
      <c r="V1588" s="37"/>
      <c r="X1588" s="37">
        <v>39145158</v>
      </c>
      <c r="Y1588" s="12">
        <v>18.18</v>
      </c>
      <c r="Z1588" s="37"/>
      <c r="AB1588" s="37"/>
      <c r="AD1588" s="37"/>
      <c r="AF1588" s="37"/>
      <c r="AH1588" s="37"/>
      <c r="AN1588" s="37"/>
      <c r="AP1588" s="37"/>
      <c r="AR1588" s="37"/>
      <c r="AT1588" s="37"/>
      <c r="AV1588" s="37"/>
      <c r="AX1588" s="37"/>
      <c r="BA1588" s="12">
        <v>383100</v>
      </c>
      <c r="BK1588" s="12">
        <v>359675</v>
      </c>
      <c r="BZ1588" s="12">
        <v>0.01</v>
      </c>
      <c r="CE1588" s="12">
        <v>0.01</v>
      </c>
      <c r="CG1588" s="12" t="s">
        <v>959</v>
      </c>
      <c r="CH1588" s="12">
        <v>68.715000000000003</v>
      </c>
      <c r="CI1588" s="12" t="s">
        <v>953</v>
      </c>
      <c r="CJ1588" s="12"/>
      <c r="CK1588" s="12" t="s">
        <v>954</v>
      </c>
      <c r="CL1588" s="37">
        <v>189634666</v>
      </c>
      <c r="CN1588" s="12" t="s">
        <v>1509</v>
      </c>
      <c r="CS1588" s="12"/>
      <c r="CT1588" s="36" t="str">
        <f t="shared" si="24"/>
        <v>500mn</v>
      </c>
      <c r="CU1588" s="36" t="str">
        <f>VLOOKUP(CK1588,Mapping!B:C,2,FALSE)</f>
        <v>EU</v>
      </c>
    </row>
    <row r="1589" spans="1:99" ht="16" customHeight="1" x14ac:dyDescent="0.35">
      <c r="A1589" s="12" t="s">
        <v>2792</v>
      </c>
      <c r="B1589" s="12" t="s">
        <v>925</v>
      </c>
      <c r="E1589" s="37">
        <v>315700</v>
      </c>
      <c r="G1589" s="37" t="s">
        <v>1505</v>
      </c>
      <c r="I1589" s="37"/>
      <c r="K1589" s="37"/>
      <c r="M1589" s="37"/>
      <c r="O1589" s="37"/>
      <c r="Q1589" s="12">
        <v>2500</v>
      </c>
      <c r="R1589" s="37"/>
      <c r="T1589" s="37"/>
      <c r="V1589" s="37"/>
      <c r="X1589" s="37"/>
      <c r="Z1589" s="37"/>
      <c r="AB1589" s="37"/>
      <c r="AD1589" s="37"/>
      <c r="AF1589" s="37"/>
      <c r="AH1589" s="37">
        <v>315700</v>
      </c>
      <c r="AI1589" s="12">
        <v>0.32</v>
      </c>
      <c r="AN1589" s="37"/>
      <c r="AP1589" s="37"/>
      <c r="AR1589" s="37"/>
      <c r="AT1589" s="37"/>
      <c r="AV1589" s="37"/>
      <c r="AX1589" s="37"/>
      <c r="BQ1589" s="12">
        <v>0</v>
      </c>
      <c r="CG1589" s="12"/>
      <c r="CH1589" s="12">
        <v>44.438000000000002</v>
      </c>
      <c r="CI1589" s="12" t="s">
        <v>941</v>
      </c>
      <c r="CJ1589" s="12" t="s">
        <v>941</v>
      </c>
      <c r="CK1589" s="12" t="s">
        <v>932</v>
      </c>
      <c r="CL1589" s="37">
        <v>98267746</v>
      </c>
      <c r="CN1589" s="12" t="s">
        <v>1509</v>
      </c>
      <c r="CS1589" s="12"/>
      <c r="CT1589" s="36" t="str">
        <f t="shared" si="24"/>
        <v>500mn</v>
      </c>
      <c r="CU1589" s="36" t="str">
        <f>VLOOKUP(CK1589,Mapping!B:C,2,FALSE)</f>
        <v>US/CA</v>
      </c>
    </row>
    <row r="1590" spans="1:99" ht="16" customHeight="1" x14ac:dyDescent="0.35">
      <c r="A1590" s="12" t="s">
        <v>2793</v>
      </c>
      <c r="B1590" s="12" t="s">
        <v>925</v>
      </c>
      <c r="E1590" s="37">
        <v>2829557</v>
      </c>
      <c r="G1590" s="37" t="s">
        <v>1505</v>
      </c>
      <c r="I1590" s="37"/>
      <c r="K1590" s="37"/>
      <c r="M1590" s="37">
        <v>719854</v>
      </c>
      <c r="N1590" s="12">
        <v>0.03</v>
      </c>
      <c r="O1590" s="37"/>
      <c r="Q1590" s="12">
        <v>7929</v>
      </c>
      <c r="R1590" s="37"/>
      <c r="T1590" s="37"/>
      <c r="V1590" s="37"/>
      <c r="X1590" s="37"/>
      <c r="Z1590" s="37"/>
      <c r="AB1590" s="37"/>
      <c r="AD1590" s="37"/>
      <c r="AF1590" s="37"/>
      <c r="AH1590" s="37">
        <v>1076124</v>
      </c>
      <c r="AI1590" s="12">
        <v>0.05</v>
      </c>
      <c r="AN1590" s="37">
        <v>1033579</v>
      </c>
      <c r="AO1590" s="12">
        <v>0.05</v>
      </c>
      <c r="AP1590" s="37"/>
      <c r="AR1590" s="37"/>
      <c r="AT1590" s="37"/>
      <c r="AV1590" s="37"/>
      <c r="AX1590" s="37"/>
      <c r="BB1590" s="12">
        <v>4911</v>
      </c>
      <c r="BI1590" s="12">
        <v>4825</v>
      </c>
      <c r="BQ1590" s="12">
        <v>0</v>
      </c>
      <c r="BY1590" s="12">
        <v>0</v>
      </c>
      <c r="CC1590" s="12">
        <v>0</v>
      </c>
      <c r="CG1590" s="12" t="s">
        <v>998</v>
      </c>
      <c r="CH1590" s="12">
        <v>43.353000000000002</v>
      </c>
      <c r="CI1590" s="12" t="s">
        <v>2794</v>
      </c>
      <c r="CJ1590" s="12" t="s">
        <v>931</v>
      </c>
      <c r="CK1590" s="12" t="s">
        <v>932</v>
      </c>
      <c r="CL1590" s="37">
        <v>2168123334</v>
      </c>
      <c r="CN1590" s="12" t="s">
        <v>998</v>
      </c>
      <c r="CS1590" s="12"/>
      <c r="CT1590" s="36" t="str">
        <f t="shared" si="24"/>
        <v>1bn - 50bn</v>
      </c>
      <c r="CU1590" s="36" t="str">
        <f>VLOOKUP(CK1590,Mapping!B:C,2,FALSE)</f>
        <v>US/CA</v>
      </c>
    </row>
    <row r="1591" spans="1:99" ht="16" customHeight="1" x14ac:dyDescent="0.35">
      <c r="A1591" s="12" t="s">
        <v>2795</v>
      </c>
      <c r="B1591" s="12" t="s">
        <v>925</v>
      </c>
      <c r="E1591" s="37">
        <v>0</v>
      </c>
      <c r="G1591" s="37" t="s">
        <v>1505</v>
      </c>
      <c r="I1591" s="37"/>
      <c r="K1591" s="37"/>
      <c r="M1591" s="37"/>
      <c r="O1591" s="37"/>
      <c r="R1591" s="37"/>
      <c r="T1591" s="37"/>
      <c r="V1591" s="37"/>
      <c r="X1591" s="37"/>
      <c r="Z1591" s="37"/>
      <c r="AB1591" s="37"/>
      <c r="AD1591" s="37"/>
      <c r="AF1591" s="37"/>
      <c r="AH1591" s="37"/>
      <c r="AN1591" s="37">
        <v>0</v>
      </c>
      <c r="AO1591" s="12">
        <v>0</v>
      </c>
      <c r="AP1591" s="37"/>
      <c r="AR1591" s="37"/>
      <c r="AT1591" s="37"/>
      <c r="AV1591" s="37"/>
      <c r="AX1591" s="37"/>
      <c r="BI1591" s="12">
        <v>0</v>
      </c>
      <c r="BY1591" s="12">
        <v>0</v>
      </c>
      <c r="CG1591" s="12"/>
      <c r="CH1591" s="12">
        <v>37.825000000000003</v>
      </c>
      <c r="CI1591" s="12" t="s">
        <v>2796</v>
      </c>
      <c r="CJ1591" s="12" t="s">
        <v>2149</v>
      </c>
      <c r="CK1591" s="12" t="s">
        <v>932</v>
      </c>
      <c r="CL1591" s="37">
        <v>278189291</v>
      </c>
      <c r="CN1591" s="12" t="s">
        <v>1509</v>
      </c>
      <c r="CS1591" s="12"/>
      <c r="CT1591" s="36" t="str">
        <f t="shared" si="24"/>
        <v>500mn</v>
      </c>
      <c r="CU1591" s="36" t="str">
        <f>VLOOKUP(CK1591,Mapping!B:C,2,FALSE)</f>
        <v>US/CA</v>
      </c>
    </row>
    <row r="1592" spans="1:99" ht="16" customHeight="1" x14ac:dyDescent="0.35">
      <c r="A1592" s="12" t="s">
        <v>2797</v>
      </c>
      <c r="B1592" s="12" t="s">
        <v>925</v>
      </c>
      <c r="E1592" s="37">
        <v>78372</v>
      </c>
      <c r="G1592" s="37" t="s">
        <v>1505</v>
      </c>
      <c r="I1592" s="37"/>
      <c r="K1592" s="37"/>
      <c r="M1592" s="37"/>
      <c r="O1592" s="37"/>
      <c r="R1592" s="37"/>
      <c r="T1592" s="37"/>
      <c r="V1592" s="37"/>
      <c r="X1592" s="37">
        <v>78372</v>
      </c>
      <c r="Y1592" s="12">
        <v>0.01</v>
      </c>
      <c r="Z1592" s="37"/>
      <c r="AB1592" s="37"/>
      <c r="AD1592" s="37"/>
      <c r="AF1592" s="37"/>
      <c r="AH1592" s="37"/>
      <c r="AN1592" s="37"/>
      <c r="AP1592" s="37"/>
      <c r="AR1592" s="37"/>
      <c r="AT1592" s="37"/>
      <c r="AV1592" s="37"/>
      <c r="AX1592" s="37"/>
      <c r="BA1592" s="12">
        <v>767</v>
      </c>
      <c r="BZ1592" s="12">
        <v>0</v>
      </c>
      <c r="CG1592" s="12" t="s">
        <v>934</v>
      </c>
      <c r="CH1592" s="12">
        <v>59.280999999999999</v>
      </c>
      <c r="CI1592" s="12" t="s">
        <v>2798</v>
      </c>
      <c r="CJ1592" s="12" t="s">
        <v>1140</v>
      </c>
      <c r="CK1592" s="12" t="s">
        <v>932</v>
      </c>
      <c r="CL1592" s="37">
        <v>564486225</v>
      </c>
      <c r="CN1592" s="12" t="s">
        <v>1509</v>
      </c>
      <c r="CS1592" s="12"/>
      <c r="CT1592" s="36" t="str">
        <f t="shared" si="24"/>
        <v>500mn - 1bn</v>
      </c>
      <c r="CU1592" s="36" t="str">
        <f>VLOOKUP(CK1592,Mapping!B:C,2,FALSE)</f>
        <v>US/CA</v>
      </c>
    </row>
    <row r="1593" spans="1:99" ht="16" customHeight="1" x14ac:dyDescent="0.35">
      <c r="A1593" s="12" t="s">
        <v>2799</v>
      </c>
      <c r="B1593" s="12" t="s">
        <v>925</v>
      </c>
      <c r="E1593" s="37">
        <v>1583080</v>
      </c>
      <c r="G1593" s="37" t="s">
        <v>1505</v>
      </c>
      <c r="I1593" s="37"/>
      <c r="K1593" s="37"/>
      <c r="M1593" s="37">
        <v>0</v>
      </c>
      <c r="N1593" s="12">
        <v>0</v>
      </c>
      <c r="O1593" s="37"/>
      <c r="R1593" s="37"/>
      <c r="T1593" s="37"/>
      <c r="V1593" s="37"/>
      <c r="X1593" s="37"/>
      <c r="Z1593" s="37">
        <v>0</v>
      </c>
      <c r="AA1593" s="12">
        <v>0</v>
      </c>
      <c r="AB1593" s="37"/>
      <c r="AD1593" s="37">
        <v>0</v>
      </c>
      <c r="AE1593" s="12">
        <v>0</v>
      </c>
      <c r="AF1593" s="37"/>
      <c r="AH1593" s="37"/>
      <c r="AN1593" s="37">
        <v>1583080</v>
      </c>
      <c r="AO1593" s="12">
        <v>0.08</v>
      </c>
      <c r="AP1593" s="37">
        <v>0</v>
      </c>
      <c r="AQ1593" s="12">
        <v>0</v>
      </c>
      <c r="AR1593" s="37"/>
      <c r="AT1593" s="37"/>
      <c r="AV1593" s="37"/>
      <c r="AX1593" s="37"/>
      <c r="BB1593" s="12">
        <v>0</v>
      </c>
      <c r="BC1593" s="12">
        <v>0</v>
      </c>
      <c r="BH1593" s="12">
        <v>0</v>
      </c>
      <c r="BI1593" s="12">
        <v>9400</v>
      </c>
      <c r="BJ1593" s="12">
        <v>0</v>
      </c>
      <c r="BV1593" s="12">
        <v>0</v>
      </c>
      <c r="BY1593" s="12">
        <v>0</v>
      </c>
      <c r="CB1593" s="12">
        <v>0</v>
      </c>
      <c r="CC1593" s="12">
        <v>0</v>
      </c>
      <c r="CD1593" s="12">
        <v>0</v>
      </c>
      <c r="CG1593" s="12" t="s">
        <v>976</v>
      </c>
      <c r="CH1593" s="12">
        <v>176.33799999999999</v>
      </c>
      <c r="CI1593" s="12" t="s">
        <v>1103</v>
      </c>
      <c r="CJ1593" s="12" t="s">
        <v>972</v>
      </c>
      <c r="CK1593" s="12" t="s">
        <v>932</v>
      </c>
      <c r="CL1593" s="37">
        <v>1853188946</v>
      </c>
      <c r="CN1593" s="12" t="s">
        <v>1513</v>
      </c>
      <c r="CS1593" s="12"/>
      <c r="CT1593" s="36" t="str">
        <f t="shared" si="24"/>
        <v>1bn - 50bn</v>
      </c>
      <c r="CU1593" s="36" t="str">
        <f>VLOOKUP(CK1593,Mapping!B:C,2,FALSE)</f>
        <v>US/CA</v>
      </c>
    </row>
    <row r="1594" spans="1:99" ht="16" customHeight="1" x14ac:dyDescent="0.35">
      <c r="A1594" s="12" t="s">
        <v>2800</v>
      </c>
      <c r="B1594" s="12" t="s">
        <v>925</v>
      </c>
      <c r="E1594" s="37">
        <v>38144</v>
      </c>
      <c r="G1594" s="37" t="s">
        <v>1505</v>
      </c>
      <c r="I1594" s="37"/>
      <c r="K1594" s="37"/>
      <c r="M1594" s="37">
        <v>24088</v>
      </c>
      <c r="N1594" s="12">
        <v>0</v>
      </c>
      <c r="O1594" s="37"/>
      <c r="Q1594" s="12">
        <v>40</v>
      </c>
      <c r="R1594" s="37"/>
      <c r="T1594" s="37"/>
      <c r="V1594" s="37"/>
      <c r="X1594" s="37"/>
      <c r="Z1594" s="37"/>
      <c r="AB1594" s="37"/>
      <c r="AD1594" s="37"/>
      <c r="AF1594" s="37"/>
      <c r="AH1594" s="37">
        <v>5051</v>
      </c>
      <c r="AI1594" s="12">
        <v>0</v>
      </c>
      <c r="AN1594" s="37"/>
      <c r="AP1594" s="37">
        <v>9005</v>
      </c>
      <c r="AQ1594" s="12">
        <v>0</v>
      </c>
      <c r="AR1594" s="37"/>
      <c r="AT1594" s="37"/>
      <c r="AV1594" s="37"/>
      <c r="AX1594" s="37"/>
      <c r="BB1594" s="12">
        <v>192</v>
      </c>
      <c r="BH1594" s="12">
        <v>39</v>
      </c>
      <c r="BQ1594" s="12">
        <v>0</v>
      </c>
      <c r="BV1594" s="12">
        <v>0</v>
      </c>
      <c r="CC1594" s="12">
        <v>0</v>
      </c>
      <c r="CG1594" s="12" t="s">
        <v>929</v>
      </c>
      <c r="CH1594" s="12">
        <v>17.45</v>
      </c>
      <c r="CI1594" s="12" t="s">
        <v>1139</v>
      </c>
      <c r="CJ1594" s="12" t="s">
        <v>1140</v>
      </c>
      <c r="CK1594" s="12" t="s">
        <v>932</v>
      </c>
      <c r="CL1594" s="37">
        <v>958007144</v>
      </c>
      <c r="CN1594" s="12" t="s">
        <v>1509</v>
      </c>
      <c r="CS1594" s="12"/>
      <c r="CT1594" s="36" t="str">
        <f t="shared" si="24"/>
        <v>500mn - 1bn</v>
      </c>
      <c r="CU1594" s="36" t="str">
        <f>VLOOKUP(CK1594,Mapping!B:C,2,FALSE)</f>
        <v>US/CA</v>
      </c>
    </row>
    <row r="1595" spans="1:99" ht="16" customHeight="1" x14ac:dyDescent="0.35">
      <c r="A1595" s="12" t="s">
        <v>2801</v>
      </c>
      <c r="B1595" s="12" t="s">
        <v>925</v>
      </c>
      <c r="E1595" s="37">
        <v>1052900</v>
      </c>
      <c r="G1595" s="37" t="s">
        <v>1505</v>
      </c>
      <c r="I1595" s="37"/>
      <c r="K1595" s="37"/>
      <c r="M1595" s="37"/>
      <c r="O1595" s="37"/>
      <c r="R1595" s="37"/>
      <c r="T1595" s="37"/>
      <c r="V1595" s="37"/>
      <c r="X1595" s="37"/>
      <c r="Z1595" s="37"/>
      <c r="AB1595" s="37"/>
      <c r="AD1595" s="37">
        <v>1052900</v>
      </c>
      <c r="AE1595" s="12">
        <v>2.2999999999999998</v>
      </c>
      <c r="AF1595" s="37"/>
      <c r="AH1595" s="37"/>
      <c r="AN1595" s="37"/>
      <c r="AP1595" s="37"/>
      <c r="AR1595" s="37"/>
      <c r="AT1595" s="37"/>
      <c r="AV1595" s="37"/>
      <c r="AX1595" s="37"/>
      <c r="BJ1595" s="12">
        <v>10000</v>
      </c>
      <c r="CB1595" s="12">
        <v>0</v>
      </c>
      <c r="CG1595" s="12" t="s">
        <v>976</v>
      </c>
      <c r="CH1595" s="12">
        <v>123.748</v>
      </c>
      <c r="CI1595" s="12" t="s">
        <v>945</v>
      </c>
      <c r="CJ1595" s="12" t="s">
        <v>946</v>
      </c>
      <c r="CK1595" s="12" t="s">
        <v>932</v>
      </c>
      <c r="CL1595" s="37">
        <v>45813000</v>
      </c>
      <c r="CN1595" s="12" t="s">
        <v>1513</v>
      </c>
      <c r="CS1595" s="12"/>
      <c r="CT1595" s="36" t="str">
        <f t="shared" si="24"/>
        <v>500mn</v>
      </c>
      <c r="CU1595" s="36" t="str">
        <f>VLOOKUP(CK1595,Mapping!B:C,2,FALSE)</f>
        <v>US/CA</v>
      </c>
    </row>
    <row r="1596" spans="1:99" ht="16" customHeight="1" x14ac:dyDescent="0.35">
      <c r="A1596" s="12" t="s">
        <v>2802</v>
      </c>
      <c r="B1596" s="12" t="s">
        <v>925</v>
      </c>
      <c r="E1596" s="37">
        <v>79676</v>
      </c>
      <c r="G1596" s="37" t="s">
        <v>1505</v>
      </c>
      <c r="I1596" s="37"/>
      <c r="K1596" s="37"/>
      <c r="M1596" s="37"/>
      <c r="O1596" s="37"/>
      <c r="Q1596" s="12">
        <v>225</v>
      </c>
      <c r="R1596" s="37"/>
      <c r="T1596" s="37"/>
      <c r="V1596" s="37"/>
      <c r="X1596" s="37"/>
      <c r="Z1596" s="37">
        <v>739</v>
      </c>
      <c r="AA1596" s="12">
        <v>0</v>
      </c>
      <c r="AB1596" s="37"/>
      <c r="AD1596" s="37"/>
      <c r="AF1596" s="37"/>
      <c r="AH1596" s="37">
        <v>28413</v>
      </c>
      <c r="AI1596" s="12">
        <v>0.01</v>
      </c>
      <c r="AN1596" s="37">
        <v>50524</v>
      </c>
      <c r="AO1596" s="12">
        <v>0.02</v>
      </c>
      <c r="AP1596" s="37"/>
      <c r="AR1596" s="37"/>
      <c r="AT1596" s="37"/>
      <c r="AV1596" s="37"/>
      <c r="AX1596" s="37"/>
      <c r="BC1596" s="12">
        <v>25</v>
      </c>
      <c r="BI1596" s="12">
        <v>300</v>
      </c>
      <c r="BQ1596" s="12">
        <v>0</v>
      </c>
      <c r="BY1596" s="12">
        <v>0</v>
      </c>
      <c r="CD1596" s="12">
        <v>0</v>
      </c>
      <c r="CG1596" s="12" t="s">
        <v>940</v>
      </c>
      <c r="CH1596" s="12">
        <v>7.0839999999999996</v>
      </c>
      <c r="CI1596" s="12" t="s">
        <v>2131</v>
      </c>
      <c r="CJ1596" s="12" t="s">
        <v>968</v>
      </c>
      <c r="CK1596" s="12" t="s">
        <v>932</v>
      </c>
      <c r="CL1596" s="37">
        <v>307311979</v>
      </c>
      <c r="CN1596" s="12" t="s">
        <v>1509</v>
      </c>
      <c r="CS1596" s="12"/>
      <c r="CT1596" s="36" t="str">
        <f t="shared" si="24"/>
        <v>500mn</v>
      </c>
      <c r="CU1596" s="36" t="str">
        <f>VLOOKUP(CK1596,Mapping!B:C,2,FALSE)</f>
        <v>US/CA</v>
      </c>
    </row>
    <row r="1597" spans="1:99" ht="16" customHeight="1" x14ac:dyDescent="0.35">
      <c r="A1597" s="12" t="s">
        <v>2803</v>
      </c>
      <c r="B1597" s="12" t="s">
        <v>925</v>
      </c>
      <c r="E1597" s="37">
        <v>131118</v>
      </c>
      <c r="G1597" s="37" t="s">
        <v>1505</v>
      </c>
      <c r="I1597" s="37"/>
      <c r="K1597" s="37"/>
      <c r="M1597" s="37"/>
      <c r="O1597" s="37"/>
      <c r="R1597" s="37"/>
      <c r="T1597" s="37"/>
      <c r="V1597" s="37"/>
      <c r="X1597" s="37"/>
      <c r="Z1597" s="37"/>
      <c r="AB1597" s="37"/>
      <c r="AD1597" s="37"/>
      <c r="AF1597" s="37"/>
      <c r="AH1597" s="37"/>
      <c r="AN1597" s="37"/>
      <c r="AP1597" s="37"/>
      <c r="AR1597" s="37"/>
      <c r="AT1597" s="37">
        <v>131118</v>
      </c>
      <c r="AU1597" s="12">
        <v>0.13</v>
      </c>
      <c r="AV1597" s="37"/>
      <c r="AX1597" s="37"/>
      <c r="BD1597" s="12">
        <v>12300</v>
      </c>
      <c r="CF1597" s="12">
        <v>0.01</v>
      </c>
      <c r="CG1597" s="12" t="s">
        <v>976</v>
      </c>
      <c r="CH1597" s="12">
        <v>278.84500000000003</v>
      </c>
      <c r="CI1597" s="12" t="s">
        <v>1016</v>
      </c>
      <c r="CJ1597" s="12" t="s">
        <v>1017</v>
      </c>
      <c r="CK1597" s="12" t="s">
        <v>932</v>
      </c>
      <c r="CL1597" s="37">
        <v>103686892</v>
      </c>
      <c r="CN1597" s="12" t="s">
        <v>1513</v>
      </c>
      <c r="CS1597" s="12"/>
      <c r="CT1597" s="36" t="str">
        <f t="shared" si="24"/>
        <v>500mn</v>
      </c>
      <c r="CU1597" s="36" t="str">
        <f>VLOOKUP(CK1597,Mapping!B:C,2,FALSE)</f>
        <v>US/CA</v>
      </c>
    </row>
    <row r="1598" spans="1:99" ht="16" customHeight="1" x14ac:dyDescent="0.35">
      <c r="A1598" s="12" t="s">
        <v>2804</v>
      </c>
      <c r="B1598" s="12" t="s">
        <v>925</v>
      </c>
      <c r="E1598" s="37">
        <v>446988</v>
      </c>
      <c r="G1598" s="37" t="s">
        <v>1505</v>
      </c>
      <c r="I1598" s="37"/>
      <c r="K1598" s="37"/>
      <c r="M1598" s="37"/>
      <c r="O1598" s="37"/>
      <c r="R1598" s="37"/>
      <c r="T1598" s="37"/>
      <c r="V1598" s="37"/>
      <c r="X1598" s="37"/>
      <c r="Z1598" s="37"/>
      <c r="AB1598" s="37"/>
      <c r="AD1598" s="37">
        <v>446988</v>
      </c>
      <c r="AE1598" s="12">
        <v>0.7</v>
      </c>
      <c r="AF1598" s="37"/>
      <c r="AH1598" s="37"/>
      <c r="AN1598" s="37"/>
      <c r="AP1598" s="37"/>
      <c r="AR1598" s="37"/>
      <c r="AT1598" s="37"/>
      <c r="AV1598" s="37"/>
      <c r="AX1598" s="37"/>
      <c r="BJ1598" s="12">
        <v>3421</v>
      </c>
      <c r="CB1598" s="12">
        <v>0</v>
      </c>
      <c r="CG1598" s="12" t="s">
        <v>929</v>
      </c>
      <c r="CH1598" s="12">
        <v>75.269000000000005</v>
      </c>
      <c r="CI1598" s="12" t="s">
        <v>941</v>
      </c>
      <c r="CJ1598" s="12" t="s">
        <v>941</v>
      </c>
      <c r="CK1598" s="12" t="s">
        <v>932</v>
      </c>
      <c r="CL1598" s="37">
        <v>63784367</v>
      </c>
      <c r="CN1598" s="12" t="s">
        <v>1509</v>
      </c>
      <c r="CS1598" s="12"/>
      <c r="CT1598" s="36" t="str">
        <f t="shared" si="24"/>
        <v>500mn</v>
      </c>
      <c r="CU1598" s="36" t="str">
        <f>VLOOKUP(CK1598,Mapping!B:C,2,FALSE)</f>
        <v>US/CA</v>
      </c>
    </row>
    <row r="1599" spans="1:99" ht="16" customHeight="1" x14ac:dyDescent="0.35">
      <c r="A1599" s="12" t="s">
        <v>2805</v>
      </c>
      <c r="B1599" s="12" t="s">
        <v>925</v>
      </c>
      <c r="E1599" s="37">
        <v>64718637</v>
      </c>
      <c r="G1599" s="37" t="s">
        <v>1505</v>
      </c>
      <c r="I1599" s="37"/>
      <c r="K1599" s="37"/>
      <c r="M1599" s="37">
        <v>390181</v>
      </c>
      <c r="N1599" s="12">
        <v>0.02</v>
      </c>
      <c r="O1599" s="37"/>
      <c r="Q1599" s="12">
        <v>61946</v>
      </c>
      <c r="R1599" s="37"/>
      <c r="T1599" s="37">
        <v>0</v>
      </c>
      <c r="U1599" s="12">
        <v>0</v>
      </c>
      <c r="V1599" s="37"/>
      <c r="X1599" s="37">
        <v>27308116</v>
      </c>
      <c r="Y1599" s="12">
        <v>1.28</v>
      </c>
      <c r="Z1599" s="37">
        <v>26414171</v>
      </c>
      <c r="AA1599" s="12">
        <v>1.24</v>
      </c>
      <c r="AB1599" s="37"/>
      <c r="AD1599" s="37">
        <v>0</v>
      </c>
      <c r="AE1599" s="12">
        <v>0</v>
      </c>
      <c r="AF1599" s="37"/>
      <c r="AH1599" s="37">
        <v>7822541</v>
      </c>
      <c r="AI1599" s="12">
        <v>0.37</v>
      </c>
      <c r="AN1599" s="37">
        <v>829433</v>
      </c>
      <c r="AO1599" s="12">
        <v>0.04</v>
      </c>
      <c r="AP1599" s="37"/>
      <c r="AR1599" s="37"/>
      <c r="AT1599" s="37">
        <v>1896158</v>
      </c>
      <c r="AU1599" s="12">
        <v>0.09</v>
      </c>
      <c r="AV1599" s="37">
        <v>58037</v>
      </c>
      <c r="AW1599" s="12">
        <v>0</v>
      </c>
      <c r="AX1599" s="37"/>
      <c r="BA1599" s="12">
        <v>267255</v>
      </c>
      <c r="BB1599" s="12">
        <v>3110</v>
      </c>
      <c r="BC1599" s="12">
        <v>893276</v>
      </c>
      <c r="BD1599" s="12">
        <v>177876</v>
      </c>
      <c r="BI1599" s="12">
        <v>4925</v>
      </c>
      <c r="BJ1599" s="12">
        <v>0</v>
      </c>
      <c r="BK1599" s="12">
        <v>0</v>
      </c>
      <c r="BL1599" s="12">
        <v>21416</v>
      </c>
      <c r="BQ1599" s="12">
        <v>0.01</v>
      </c>
      <c r="BY1599" s="12">
        <v>0</v>
      </c>
      <c r="BZ1599" s="12">
        <v>0</v>
      </c>
      <c r="CA1599" s="12">
        <v>0.02</v>
      </c>
      <c r="CB1599" s="12">
        <v>0</v>
      </c>
      <c r="CC1599" s="12">
        <v>0</v>
      </c>
      <c r="CD1599" s="12">
        <v>7.0000000000000007E-2</v>
      </c>
      <c r="CE1599" s="12">
        <v>0</v>
      </c>
      <c r="CF1599" s="12">
        <v>0.15</v>
      </c>
      <c r="CG1599" s="12" t="s">
        <v>976</v>
      </c>
      <c r="CH1599" s="12">
        <v>266.31599999999997</v>
      </c>
      <c r="CI1599" s="12" t="s">
        <v>941</v>
      </c>
      <c r="CJ1599" s="12" t="s">
        <v>941</v>
      </c>
      <c r="CK1599" s="12" t="s">
        <v>932</v>
      </c>
      <c r="CL1599" s="37">
        <v>2128620617</v>
      </c>
      <c r="CN1599" s="12" t="s">
        <v>1513</v>
      </c>
      <c r="CS1599" s="12"/>
      <c r="CT1599" s="36" t="str">
        <f t="shared" si="24"/>
        <v>1bn - 50bn</v>
      </c>
      <c r="CU1599" s="36" t="str">
        <f>VLOOKUP(CK1599,Mapping!B:C,2,FALSE)</f>
        <v>US/CA</v>
      </c>
    </row>
    <row r="1600" spans="1:99" ht="16" customHeight="1" x14ac:dyDescent="0.35">
      <c r="A1600" s="12" t="s">
        <v>2806</v>
      </c>
      <c r="B1600" s="12" t="s">
        <v>925</v>
      </c>
      <c r="E1600" s="37">
        <v>1465373</v>
      </c>
      <c r="G1600" s="37" t="s">
        <v>1505</v>
      </c>
      <c r="I1600" s="37"/>
      <c r="K1600" s="37"/>
      <c r="M1600" s="37">
        <v>1465373</v>
      </c>
      <c r="N1600" s="12">
        <v>1.36</v>
      </c>
      <c r="O1600" s="37"/>
      <c r="R1600" s="37"/>
      <c r="T1600" s="37">
        <v>0</v>
      </c>
      <c r="U1600" s="12">
        <v>0</v>
      </c>
      <c r="V1600" s="37"/>
      <c r="X1600" s="37">
        <v>0</v>
      </c>
      <c r="Y1600" s="12">
        <v>0</v>
      </c>
      <c r="Z1600" s="37"/>
      <c r="AB1600" s="37"/>
      <c r="AD1600" s="37">
        <v>0</v>
      </c>
      <c r="AE1600" s="12">
        <v>0</v>
      </c>
      <c r="AF1600" s="37"/>
      <c r="AH1600" s="37"/>
      <c r="AN1600" s="37"/>
      <c r="AP1600" s="37"/>
      <c r="AR1600" s="37">
        <v>0</v>
      </c>
      <c r="AS1600" s="12">
        <v>0</v>
      </c>
      <c r="AT1600" s="37"/>
      <c r="AV1600" s="37"/>
      <c r="AX1600" s="37"/>
      <c r="BA1600" s="12">
        <v>0</v>
      </c>
      <c r="BB1600" s="12">
        <v>11680</v>
      </c>
      <c r="BE1600" s="12">
        <v>0</v>
      </c>
      <c r="BJ1600" s="12">
        <v>0</v>
      </c>
      <c r="BK1600" s="12">
        <v>0</v>
      </c>
      <c r="BM1600" s="12">
        <v>0</v>
      </c>
      <c r="BZ1600" s="12">
        <v>0</v>
      </c>
      <c r="CB1600" s="12">
        <v>0</v>
      </c>
      <c r="CC1600" s="12">
        <v>0</v>
      </c>
      <c r="CE1600" s="12">
        <v>0</v>
      </c>
      <c r="CG1600" s="12" t="s">
        <v>976</v>
      </c>
      <c r="CH1600" s="12">
        <v>193.20099999999999</v>
      </c>
      <c r="CI1600" s="12" t="s">
        <v>950</v>
      </c>
      <c r="CJ1600" s="12"/>
      <c r="CK1600" s="12" t="s">
        <v>951</v>
      </c>
      <c r="CL1600" s="37">
        <v>107571882</v>
      </c>
      <c r="CN1600" s="12" t="s">
        <v>1513</v>
      </c>
      <c r="CS1600" s="12"/>
      <c r="CT1600" s="36" t="str">
        <f t="shared" si="24"/>
        <v>500mn</v>
      </c>
      <c r="CU1600" s="36" t="str">
        <f>VLOOKUP(CK1600,Mapping!B:C,2,FALSE)</f>
        <v>HK</v>
      </c>
    </row>
    <row r="1601" spans="1:99" ht="16" customHeight="1" x14ac:dyDescent="0.35">
      <c r="A1601" s="12" t="s">
        <v>2807</v>
      </c>
      <c r="B1601" s="12" t="s">
        <v>925</v>
      </c>
      <c r="E1601" s="37">
        <v>1567281</v>
      </c>
      <c r="G1601" s="37" t="s">
        <v>1505</v>
      </c>
      <c r="I1601" s="37"/>
      <c r="K1601" s="37"/>
      <c r="M1601" s="37"/>
      <c r="O1601" s="37"/>
      <c r="R1601" s="37"/>
      <c r="T1601" s="37"/>
      <c r="V1601" s="37"/>
      <c r="X1601" s="37"/>
      <c r="Z1601" s="37"/>
      <c r="AB1601" s="37"/>
      <c r="AD1601" s="37"/>
      <c r="AF1601" s="37"/>
      <c r="AH1601" s="37"/>
      <c r="AN1601" s="37"/>
      <c r="AP1601" s="37">
        <v>1567281</v>
      </c>
      <c r="AQ1601" s="12">
        <v>0.25</v>
      </c>
      <c r="AR1601" s="37"/>
      <c r="AT1601" s="37"/>
      <c r="AV1601" s="37"/>
      <c r="AX1601" s="37"/>
      <c r="BH1601" s="12">
        <v>6788</v>
      </c>
      <c r="BV1601" s="12">
        <v>0.01</v>
      </c>
      <c r="CG1601" s="12" t="s">
        <v>940</v>
      </c>
      <c r="CH1601" s="12">
        <v>14.647</v>
      </c>
      <c r="CI1601" s="12" t="s">
        <v>2165</v>
      </c>
      <c r="CJ1601" s="12" t="s">
        <v>1616</v>
      </c>
      <c r="CK1601" s="12" t="s">
        <v>932</v>
      </c>
      <c r="CL1601" s="37">
        <v>627815847</v>
      </c>
      <c r="CN1601" s="12" t="s">
        <v>1509</v>
      </c>
      <c r="CS1601" s="12"/>
      <c r="CT1601" s="36" t="str">
        <f t="shared" si="24"/>
        <v>500mn - 1bn</v>
      </c>
      <c r="CU1601" s="36" t="str">
        <f>VLOOKUP(CK1601,Mapping!B:C,2,FALSE)</f>
        <v>US/CA</v>
      </c>
    </row>
    <row r="1602" spans="1:99" ht="16" customHeight="1" x14ac:dyDescent="0.35">
      <c r="A1602" s="12" t="s">
        <v>2808</v>
      </c>
      <c r="B1602" s="12" t="s">
        <v>925</v>
      </c>
      <c r="E1602" s="37">
        <v>2711446</v>
      </c>
      <c r="G1602" s="37" t="s">
        <v>1505</v>
      </c>
      <c r="I1602" s="37"/>
      <c r="K1602" s="37"/>
      <c r="M1602" s="37"/>
      <c r="O1602" s="37"/>
      <c r="R1602" s="37"/>
      <c r="T1602" s="37"/>
      <c r="V1602" s="37"/>
      <c r="X1602" s="37"/>
      <c r="Z1602" s="37"/>
      <c r="AB1602" s="37"/>
      <c r="AD1602" s="37"/>
      <c r="AF1602" s="37"/>
      <c r="AH1602" s="37"/>
      <c r="AN1602" s="37">
        <v>2711446</v>
      </c>
      <c r="AO1602" s="12">
        <v>0.35</v>
      </c>
      <c r="AP1602" s="37"/>
      <c r="AR1602" s="37"/>
      <c r="AT1602" s="37"/>
      <c r="AV1602" s="37"/>
      <c r="AX1602" s="37"/>
      <c r="BI1602" s="12">
        <v>16100</v>
      </c>
      <c r="BY1602" s="12">
        <v>0</v>
      </c>
      <c r="CG1602" s="12" t="s">
        <v>959</v>
      </c>
      <c r="CH1602" s="12">
        <v>34.51</v>
      </c>
      <c r="CI1602" s="12" t="s">
        <v>2323</v>
      </c>
      <c r="CJ1602" s="12" t="s">
        <v>2324</v>
      </c>
      <c r="CK1602" s="12" t="s">
        <v>932</v>
      </c>
      <c r="CL1602" s="37">
        <v>783616015</v>
      </c>
      <c r="CN1602" s="12" t="s">
        <v>1509</v>
      </c>
      <c r="CS1602" s="12"/>
      <c r="CT1602" s="36" t="str">
        <f t="shared" si="24"/>
        <v>500mn - 1bn</v>
      </c>
      <c r="CU1602" s="36" t="str">
        <f>VLOOKUP(CK1602,Mapping!B:C,2,FALSE)</f>
        <v>US/CA</v>
      </c>
    </row>
    <row r="1603" spans="1:99" ht="16" customHeight="1" x14ac:dyDescent="0.35">
      <c r="A1603" s="12" t="s">
        <v>2809</v>
      </c>
      <c r="B1603" s="12" t="s">
        <v>925</v>
      </c>
      <c r="E1603" s="37">
        <v>58944</v>
      </c>
      <c r="G1603" s="37" t="s">
        <v>1505</v>
      </c>
      <c r="I1603" s="37"/>
      <c r="K1603" s="37"/>
      <c r="M1603" s="37"/>
      <c r="O1603" s="37"/>
      <c r="R1603" s="37"/>
      <c r="T1603" s="37"/>
      <c r="V1603" s="37"/>
      <c r="X1603" s="37"/>
      <c r="Z1603" s="37"/>
      <c r="AB1603" s="37"/>
      <c r="AD1603" s="37"/>
      <c r="AF1603" s="37"/>
      <c r="AH1603" s="37"/>
      <c r="AN1603" s="37">
        <v>58944</v>
      </c>
      <c r="AO1603" s="12">
        <v>0.01</v>
      </c>
      <c r="AP1603" s="37"/>
      <c r="AR1603" s="37"/>
      <c r="AT1603" s="37"/>
      <c r="AV1603" s="37"/>
      <c r="AX1603" s="37"/>
      <c r="BI1603" s="12">
        <v>350</v>
      </c>
      <c r="BY1603" s="12">
        <v>0</v>
      </c>
      <c r="CG1603" s="12" t="s">
        <v>940</v>
      </c>
      <c r="CH1603" s="12">
        <v>39.569000000000003</v>
      </c>
      <c r="CI1603" s="12" t="s">
        <v>1016</v>
      </c>
      <c r="CJ1603" s="12" t="s">
        <v>1017</v>
      </c>
      <c r="CK1603" s="12" t="s">
        <v>932</v>
      </c>
      <c r="CL1603" s="37">
        <v>472854503</v>
      </c>
      <c r="CN1603" s="12" t="s">
        <v>1509</v>
      </c>
      <c r="CS1603" s="12"/>
      <c r="CT1603" s="36" t="str">
        <f t="shared" ref="CT1603:CT1666" si="25">IF(CL1603&gt;100000000000, "100bn", IF(CL1603&gt;50000000000, "50bn - 100bn",IF(CL1603&gt;1000000000, "1bn - 50bn", IF(CL1603&gt;500000000, "500mn - 1bn", "500mn"))))</f>
        <v>500mn</v>
      </c>
      <c r="CU1603" s="36" t="str">
        <f>VLOOKUP(CK1603,Mapping!B:C,2,FALSE)</f>
        <v>US/CA</v>
      </c>
    </row>
    <row r="1604" spans="1:99" ht="16" customHeight="1" x14ac:dyDescent="0.35">
      <c r="A1604" s="12" t="s">
        <v>2810</v>
      </c>
      <c r="B1604" s="12" t="s">
        <v>925</v>
      </c>
      <c r="E1604" s="37">
        <v>328405</v>
      </c>
      <c r="G1604" s="37" t="s">
        <v>1505</v>
      </c>
      <c r="I1604" s="37"/>
      <c r="K1604" s="37"/>
      <c r="M1604" s="37"/>
      <c r="O1604" s="37"/>
      <c r="R1604" s="37"/>
      <c r="T1604" s="37"/>
      <c r="V1604" s="37"/>
      <c r="X1604" s="37"/>
      <c r="Z1604" s="37"/>
      <c r="AB1604" s="37"/>
      <c r="AD1604" s="37"/>
      <c r="AF1604" s="37"/>
      <c r="AH1604" s="37"/>
      <c r="AN1604" s="37">
        <v>328405</v>
      </c>
      <c r="AO1604" s="12">
        <v>7.0000000000000007E-2</v>
      </c>
      <c r="AP1604" s="37"/>
      <c r="AR1604" s="37"/>
      <c r="AT1604" s="37"/>
      <c r="AV1604" s="37"/>
      <c r="AX1604" s="37"/>
      <c r="BI1604" s="12">
        <v>1950</v>
      </c>
      <c r="BY1604" s="12">
        <v>0</v>
      </c>
      <c r="CG1604" s="12" t="s">
        <v>934</v>
      </c>
      <c r="CH1604" s="12">
        <v>42.616999999999997</v>
      </c>
      <c r="CI1604" s="12" t="s">
        <v>1278</v>
      </c>
      <c r="CJ1604" s="12" t="s">
        <v>1109</v>
      </c>
      <c r="CK1604" s="12" t="s">
        <v>932</v>
      </c>
      <c r="CL1604" s="37">
        <v>442903958</v>
      </c>
      <c r="CN1604" s="12" t="s">
        <v>1509</v>
      </c>
      <c r="CS1604" s="12"/>
      <c r="CT1604" s="36" t="str">
        <f t="shared" si="25"/>
        <v>500mn</v>
      </c>
      <c r="CU1604" s="36" t="str">
        <f>VLOOKUP(CK1604,Mapping!B:C,2,FALSE)</f>
        <v>US/CA</v>
      </c>
    </row>
    <row r="1605" spans="1:99" ht="16" customHeight="1" x14ac:dyDescent="0.35">
      <c r="A1605" s="12" t="s">
        <v>2811</v>
      </c>
      <c r="B1605" s="12" t="s">
        <v>925</v>
      </c>
      <c r="E1605" s="37">
        <v>0</v>
      </c>
      <c r="G1605" s="37" t="s">
        <v>1505</v>
      </c>
      <c r="I1605" s="37"/>
      <c r="K1605" s="37"/>
      <c r="M1605" s="37"/>
      <c r="O1605" s="37"/>
      <c r="R1605" s="37"/>
      <c r="T1605" s="37"/>
      <c r="V1605" s="37"/>
      <c r="X1605" s="37"/>
      <c r="Z1605" s="37"/>
      <c r="AB1605" s="37"/>
      <c r="AD1605" s="37"/>
      <c r="AF1605" s="37"/>
      <c r="AH1605" s="37"/>
      <c r="AN1605" s="37"/>
      <c r="AP1605" s="37">
        <v>0</v>
      </c>
      <c r="AQ1605" s="12">
        <v>0</v>
      </c>
      <c r="AR1605" s="37"/>
      <c r="AT1605" s="37"/>
      <c r="AV1605" s="37"/>
      <c r="AX1605" s="37"/>
      <c r="BH1605" s="12">
        <v>0</v>
      </c>
      <c r="BV1605" s="12">
        <v>0</v>
      </c>
      <c r="CG1605" s="12" t="s">
        <v>940</v>
      </c>
      <c r="CH1605" s="12">
        <v>72.472999999999999</v>
      </c>
      <c r="CI1605" s="12" t="s">
        <v>1230</v>
      </c>
      <c r="CJ1605" s="12" t="s">
        <v>993</v>
      </c>
      <c r="CK1605" s="12" t="s">
        <v>932</v>
      </c>
      <c r="CL1605" s="37">
        <v>2315467769</v>
      </c>
      <c r="CN1605" s="12" t="s">
        <v>1509</v>
      </c>
      <c r="CS1605" s="12"/>
      <c r="CT1605" s="36" t="str">
        <f t="shared" si="25"/>
        <v>1bn - 50bn</v>
      </c>
      <c r="CU1605" s="36" t="str">
        <f>VLOOKUP(CK1605,Mapping!B:C,2,FALSE)</f>
        <v>US/CA</v>
      </c>
    </row>
    <row r="1606" spans="1:99" ht="16" customHeight="1" x14ac:dyDescent="0.35">
      <c r="A1606" s="12" t="s">
        <v>2812</v>
      </c>
      <c r="B1606" s="12" t="s">
        <v>925</v>
      </c>
      <c r="E1606" s="37">
        <v>705912</v>
      </c>
      <c r="F1606" s="12">
        <v>0</v>
      </c>
      <c r="G1606" s="37" t="s">
        <v>1505</v>
      </c>
      <c r="I1606" s="37">
        <v>0</v>
      </c>
      <c r="J1606" s="12">
        <v>0</v>
      </c>
      <c r="K1606" s="37">
        <v>471561</v>
      </c>
      <c r="L1606" s="12">
        <v>0.35</v>
      </c>
      <c r="M1606" s="37">
        <v>234351</v>
      </c>
      <c r="N1606" s="12">
        <v>0.17</v>
      </c>
      <c r="O1606" s="37">
        <v>0</v>
      </c>
      <c r="P1606" s="12">
        <v>0</v>
      </c>
      <c r="R1606" s="37"/>
      <c r="T1606" s="37"/>
      <c r="V1606" s="37"/>
      <c r="X1606" s="37"/>
      <c r="Z1606" s="37"/>
      <c r="AB1606" s="37"/>
      <c r="AD1606" s="37"/>
      <c r="AF1606" s="37"/>
      <c r="AH1606" s="37"/>
      <c r="AL1606" s="12">
        <v>0</v>
      </c>
      <c r="AN1606" s="37"/>
      <c r="AP1606" s="37"/>
      <c r="AR1606" s="37">
        <v>0</v>
      </c>
      <c r="AS1606" s="12">
        <v>0</v>
      </c>
      <c r="AT1606" s="37"/>
      <c r="AV1606" s="37"/>
      <c r="AX1606" s="37"/>
      <c r="BB1606" s="12">
        <v>1777</v>
      </c>
      <c r="BE1606" s="12">
        <v>0</v>
      </c>
      <c r="BG1606" s="12">
        <v>7900</v>
      </c>
      <c r="BM1606" s="12">
        <v>0</v>
      </c>
      <c r="BO1606" s="12">
        <v>0</v>
      </c>
      <c r="BS1606" s="12">
        <v>0</v>
      </c>
      <c r="BU1606" s="12">
        <v>0</v>
      </c>
      <c r="CC1606" s="12">
        <v>0</v>
      </c>
      <c r="CG1606" s="12" t="s">
        <v>929</v>
      </c>
      <c r="CH1606" s="12">
        <v>100.48099999999999</v>
      </c>
      <c r="CI1606" s="12" t="s">
        <v>953</v>
      </c>
      <c r="CJ1606" s="12"/>
      <c r="CK1606" s="12" t="s">
        <v>954</v>
      </c>
      <c r="CL1606" s="37">
        <v>135809930</v>
      </c>
      <c r="CN1606" s="12" t="s">
        <v>1506</v>
      </c>
      <c r="CS1606" s="12"/>
      <c r="CT1606" s="36" t="str">
        <f t="shared" si="25"/>
        <v>500mn</v>
      </c>
      <c r="CU1606" s="36" t="str">
        <f>VLOOKUP(CK1606,Mapping!B:C,2,FALSE)</f>
        <v>EU</v>
      </c>
    </row>
    <row r="1607" spans="1:99" ht="16" customHeight="1" x14ac:dyDescent="0.35">
      <c r="A1607" s="12" t="s">
        <v>2813</v>
      </c>
      <c r="B1607" s="12" t="s">
        <v>925</v>
      </c>
      <c r="E1607" s="37">
        <v>77264561</v>
      </c>
      <c r="G1607" s="37" t="s">
        <v>1505</v>
      </c>
      <c r="I1607" s="37"/>
      <c r="K1607" s="37"/>
      <c r="M1607" s="37"/>
      <c r="O1607" s="37"/>
      <c r="R1607" s="37"/>
      <c r="T1607" s="37"/>
      <c r="V1607" s="37"/>
      <c r="X1607" s="37"/>
      <c r="Z1607" s="37"/>
      <c r="AB1607" s="37"/>
      <c r="AD1607" s="37"/>
      <c r="AF1607" s="37"/>
      <c r="AH1607" s="37"/>
      <c r="AN1607" s="37"/>
      <c r="AP1607" s="37"/>
      <c r="AR1607" s="37"/>
      <c r="AT1607" s="37">
        <v>77264561</v>
      </c>
      <c r="AU1607" s="12">
        <v>38.049999999999997</v>
      </c>
      <c r="AV1607" s="37"/>
      <c r="AX1607" s="37"/>
      <c r="BD1607" s="12">
        <v>4751818</v>
      </c>
      <c r="CF1607" s="12">
        <v>4.08</v>
      </c>
      <c r="CG1607" s="12" t="s">
        <v>1270</v>
      </c>
      <c r="CI1607" s="12" t="s">
        <v>941</v>
      </c>
      <c r="CJ1607" s="12" t="s">
        <v>941</v>
      </c>
      <c r="CK1607" s="12" t="s">
        <v>932</v>
      </c>
      <c r="CL1607" s="37">
        <v>238575863</v>
      </c>
      <c r="CN1607" s="12" t="s">
        <v>1509</v>
      </c>
      <c r="CS1607" s="12"/>
      <c r="CT1607" s="36" t="str">
        <f t="shared" si="25"/>
        <v>500mn</v>
      </c>
      <c r="CU1607" s="36" t="str">
        <f>VLOOKUP(CK1607,Mapping!B:C,2,FALSE)</f>
        <v>US/CA</v>
      </c>
    </row>
    <row r="1608" spans="1:99" ht="16" customHeight="1" x14ac:dyDescent="0.35">
      <c r="A1608" s="12" t="s">
        <v>2814</v>
      </c>
      <c r="B1608" s="12" t="s">
        <v>925</v>
      </c>
      <c r="E1608" s="37">
        <v>1267306</v>
      </c>
      <c r="G1608" s="37" t="s">
        <v>1505</v>
      </c>
      <c r="I1608" s="37"/>
      <c r="K1608" s="37"/>
      <c r="M1608" s="37"/>
      <c r="O1608" s="37"/>
      <c r="R1608" s="37"/>
      <c r="T1608" s="37"/>
      <c r="V1608" s="37"/>
      <c r="X1608" s="37"/>
      <c r="Z1608" s="37"/>
      <c r="AB1608" s="37"/>
      <c r="AD1608" s="37"/>
      <c r="AF1608" s="37"/>
      <c r="AH1608" s="37"/>
      <c r="AN1608" s="37">
        <v>1267306</v>
      </c>
      <c r="AO1608" s="12">
        <v>0.72</v>
      </c>
      <c r="AP1608" s="37"/>
      <c r="AR1608" s="37"/>
      <c r="AT1608" s="37"/>
      <c r="AV1608" s="37"/>
      <c r="AX1608" s="37"/>
      <c r="BI1608" s="12">
        <v>7525</v>
      </c>
      <c r="BY1608" s="12">
        <v>0</v>
      </c>
      <c r="CG1608" s="12"/>
      <c r="CH1608" s="12">
        <v>10.61</v>
      </c>
      <c r="CI1608" s="12"/>
      <c r="CJ1608" s="12" t="s">
        <v>1185</v>
      </c>
      <c r="CK1608" s="12" t="s">
        <v>932</v>
      </c>
      <c r="CL1608" s="37">
        <v>176896316</v>
      </c>
      <c r="CN1608" s="12" t="s">
        <v>1509</v>
      </c>
      <c r="CS1608" s="12"/>
      <c r="CT1608" s="36" t="str">
        <f t="shared" si="25"/>
        <v>500mn</v>
      </c>
      <c r="CU1608" s="36" t="str">
        <f>VLOOKUP(CK1608,Mapping!B:C,2,FALSE)</f>
        <v>US/CA</v>
      </c>
    </row>
    <row r="1609" spans="1:99" ht="16" customHeight="1" x14ac:dyDescent="0.35">
      <c r="A1609" s="12" t="s">
        <v>2815</v>
      </c>
      <c r="B1609" s="12" t="s">
        <v>925</v>
      </c>
      <c r="E1609" s="37">
        <v>0</v>
      </c>
      <c r="G1609" s="37" t="s">
        <v>1505</v>
      </c>
      <c r="I1609" s="37"/>
      <c r="K1609" s="37"/>
      <c r="M1609" s="37"/>
      <c r="O1609" s="37"/>
      <c r="R1609" s="37"/>
      <c r="T1609" s="37"/>
      <c r="V1609" s="37"/>
      <c r="X1609" s="37"/>
      <c r="Z1609" s="37"/>
      <c r="AB1609" s="37"/>
      <c r="AD1609" s="37"/>
      <c r="AF1609" s="37"/>
      <c r="AH1609" s="37"/>
      <c r="AN1609" s="37"/>
      <c r="AP1609" s="37">
        <v>0</v>
      </c>
      <c r="AQ1609" s="12">
        <v>0</v>
      </c>
      <c r="AR1609" s="37"/>
      <c r="AT1609" s="37"/>
      <c r="AV1609" s="37"/>
      <c r="AX1609" s="37"/>
      <c r="BH1609" s="12">
        <v>0</v>
      </c>
      <c r="BV1609" s="12">
        <v>0</v>
      </c>
      <c r="CG1609" s="12" t="s">
        <v>929</v>
      </c>
      <c r="CH1609" s="12">
        <v>66.393000000000001</v>
      </c>
      <c r="CI1609" s="12" t="s">
        <v>2816</v>
      </c>
      <c r="CJ1609" s="12" t="s">
        <v>2087</v>
      </c>
      <c r="CK1609" s="12" t="s">
        <v>932</v>
      </c>
      <c r="CL1609" s="37">
        <v>138579394</v>
      </c>
      <c r="CN1609" s="12" t="s">
        <v>1509</v>
      </c>
      <c r="CS1609" s="12"/>
      <c r="CT1609" s="36" t="str">
        <f t="shared" si="25"/>
        <v>500mn</v>
      </c>
      <c r="CU1609" s="36" t="str">
        <f>VLOOKUP(CK1609,Mapping!B:C,2,FALSE)</f>
        <v>US/CA</v>
      </c>
    </row>
    <row r="1610" spans="1:99" ht="16" customHeight="1" x14ac:dyDescent="0.35">
      <c r="A1610" s="12" t="s">
        <v>2817</v>
      </c>
      <c r="B1610" s="12" t="s">
        <v>925</v>
      </c>
      <c r="E1610" s="37">
        <v>888378</v>
      </c>
      <c r="G1610" s="37" t="s">
        <v>1505</v>
      </c>
      <c r="I1610" s="37"/>
      <c r="K1610" s="37"/>
      <c r="M1610" s="37"/>
      <c r="O1610" s="37"/>
      <c r="R1610" s="37"/>
      <c r="T1610" s="37"/>
      <c r="V1610" s="37"/>
      <c r="X1610" s="37"/>
      <c r="Z1610" s="37"/>
      <c r="AB1610" s="37"/>
      <c r="AD1610" s="37"/>
      <c r="AF1610" s="37"/>
      <c r="AH1610" s="37"/>
      <c r="AN1610" s="37">
        <v>888378</v>
      </c>
      <c r="AO1610" s="12">
        <v>0.13</v>
      </c>
      <c r="AP1610" s="37"/>
      <c r="AR1610" s="37"/>
      <c r="AT1610" s="37"/>
      <c r="AV1610" s="37"/>
      <c r="AX1610" s="37"/>
      <c r="BI1610" s="12">
        <v>5275</v>
      </c>
      <c r="BY1610" s="12">
        <v>0</v>
      </c>
      <c r="CG1610" s="12" t="s">
        <v>991</v>
      </c>
      <c r="CH1610" s="12">
        <v>12.760999999999999</v>
      </c>
      <c r="CI1610" s="12" t="s">
        <v>2818</v>
      </c>
      <c r="CJ1610" s="12" t="s">
        <v>966</v>
      </c>
      <c r="CK1610" s="12" t="s">
        <v>932</v>
      </c>
      <c r="CL1610" s="37">
        <v>655983453</v>
      </c>
      <c r="CN1610" s="12" t="s">
        <v>1534</v>
      </c>
      <c r="CS1610" s="12"/>
      <c r="CT1610" s="36" t="str">
        <f t="shared" si="25"/>
        <v>500mn - 1bn</v>
      </c>
      <c r="CU1610" s="36" t="str">
        <f>VLOOKUP(CK1610,Mapping!B:C,2,FALSE)</f>
        <v>US/CA</v>
      </c>
    </row>
    <row r="1611" spans="1:99" ht="16" customHeight="1" x14ac:dyDescent="0.35">
      <c r="A1611" s="12" t="s">
        <v>2819</v>
      </c>
      <c r="B1611" s="12" t="s">
        <v>925</v>
      </c>
      <c r="E1611" s="37">
        <v>3137</v>
      </c>
      <c r="G1611" s="37" t="s">
        <v>1505</v>
      </c>
      <c r="I1611" s="37"/>
      <c r="K1611" s="37"/>
      <c r="M1611" s="37">
        <v>3137</v>
      </c>
      <c r="N1611" s="12">
        <v>0</v>
      </c>
      <c r="O1611" s="37"/>
      <c r="R1611" s="37"/>
      <c r="T1611" s="37"/>
      <c r="V1611" s="37"/>
      <c r="X1611" s="37"/>
      <c r="Z1611" s="37"/>
      <c r="AB1611" s="37"/>
      <c r="AD1611" s="37"/>
      <c r="AF1611" s="37"/>
      <c r="AH1611" s="37"/>
      <c r="AN1611" s="37"/>
      <c r="AP1611" s="37"/>
      <c r="AR1611" s="37"/>
      <c r="AT1611" s="37"/>
      <c r="AV1611" s="37"/>
      <c r="AX1611" s="37"/>
      <c r="BB1611" s="12">
        <v>25</v>
      </c>
      <c r="CC1611" s="12">
        <v>0</v>
      </c>
      <c r="CG1611" s="12" t="s">
        <v>934</v>
      </c>
      <c r="CH1611" s="12">
        <v>50.378</v>
      </c>
      <c r="CI1611" s="12" t="s">
        <v>2789</v>
      </c>
      <c r="CJ1611" s="12" t="s">
        <v>1698</v>
      </c>
      <c r="CK1611" s="12" t="s">
        <v>932</v>
      </c>
      <c r="CL1611" s="37">
        <v>346056975</v>
      </c>
      <c r="CN1611" s="12" t="s">
        <v>1509</v>
      </c>
      <c r="CS1611" s="12"/>
      <c r="CT1611" s="36" t="str">
        <f t="shared" si="25"/>
        <v>500mn</v>
      </c>
      <c r="CU1611" s="36" t="str">
        <f>VLOOKUP(CK1611,Mapping!B:C,2,FALSE)</f>
        <v>US/CA</v>
      </c>
    </row>
    <row r="1612" spans="1:99" ht="16" customHeight="1" x14ac:dyDescent="0.35">
      <c r="A1612" s="12" t="s">
        <v>2820</v>
      </c>
      <c r="B1612" s="12" t="s">
        <v>925</v>
      </c>
      <c r="E1612" s="37">
        <v>6725972</v>
      </c>
      <c r="G1612" s="37" t="s">
        <v>1505</v>
      </c>
      <c r="I1612" s="37"/>
      <c r="K1612" s="37"/>
      <c r="M1612" s="37">
        <v>5157033</v>
      </c>
      <c r="N1612" s="12">
        <v>2.1800000000000002</v>
      </c>
      <c r="O1612" s="37">
        <v>1568939</v>
      </c>
      <c r="P1612" s="12">
        <v>0.66</v>
      </c>
      <c r="R1612" s="37"/>
      <c r="T1612" s="37"/>
      <c r="V1612" s="37"/>
      <c r="X1612" s="37"/>
      <c r="Z1612" s="37"/>
      <c r="AB1612" s="37"/>
      <c r="AD1612" s="37"/>
      <c r="AF1612" s="37"/>
      <c r="AH1612" s="37"/>
      <c r="AL1612" s="12">
        <v>103310</v>
      </c>
      <c r="AN1612" s="37"/>
      <c r="AP1612" s="37"/>
      <c r="AR1612" s="37"/>
      <c r="AT1612" s="37"/>
      <c r="AV1612" s="37"/>
      <c r="AX1612" s="37"/>
      <c r="BB1612" s="12">
        <v>41105</v>
      </c>
      <c r="BU1612" s="12">
        <v>0</v>
      </c>
      <c r="CC1612" s="12">
        <v>0</v>
      </c>
      <c r="CG1612" s="12" t="s">
        <v>929</v>
      </c>
      <c r="CH1612" s="12">
        <v>47.093000000000004</v>
      </c>
      <c r="CI1612" s="12" t="s">
        <v>1688</v>
      </c>
      <c r="CJ1612" s="12"/>
      <c r="CK1612" s="12" t="s">
        <v>1688</v>
      </c>
      <c r="CL1612" s="37">
        <v>234493758</v>
      </c>
      <c r="CN1612" s="12" t="s">
        <v>1509</v>
      </c>
      <c r="CS1612" s="12"/>
      <c r="CT1612" s="36" t="str">
        <f t="shared" si="25"/>
        <v>500mn</v>
      </c>
      <c r="CU1612" s="36" t="str">
        <f>VLOOKUP(CK1612,Mapping!B:C,2,FALSE)</f>
        <v>EU</v>
      </c>
    </row>
    <row r="1613" spans="1:99" ht="16" customHeight="1" x14ac:dyDescent="0.35">
      <c r="A1613" s="12" t="s">
        <v>2821</v>
      </c>
      <c r="B1613" s="12" t="s">
        <v>925</v>
      </c>
      <c r="E1613" s="37">
        <v>227357</v>
      </c>
      <c r="G1613" s="37" t="s">
        <v>1505</v>
      </c>
      <c r="I1613" s="37"/>
      <c r="K1613" s="37"/>
      <c r="M1613" s="37"/>
      <c r="O1613" s="37"/>
      <c r="R1613" s="37"/>
      <c r="T1613" s="37"/>
      <c r="V1613" s="37"/>
      <c r="X1613" s="37"/>
      <c r="Z1613" s="37"/>
      <c r="AB1613" s="37"/>
      <c r="AD1613" s="37"/>
      <c r="AF1613" s="37"/>
      <c r="AH1613" s="37"/>
      <c r="AN1613" s="37">
        <v>227357</v>
      </c>
      <c r="AO1613" s="12">
        <v>0.02</v>
      </c>
      <c r="AP1613" s="37"/>
      <c r="AR1613" s="37"/>
      <c r="AT1613" s="37"/>
      <c r="AV1613" s="37"/>
      <c r="AX1613" s="37"/>
      <c r="BI1613" s="12">
        <v>1350</v>
      </c>
      <c r="BY1613" s="12">
        <v>0</v>
      </c>
      <c r="CG1613" s="12" t="s">
        <v>934</v>
      </c>
      <c r="CH1613" s="12">
        <v>19.673999999999999</v>
      </c>
      <c r="CI1613" s="12" t="s">
        <v>1262</v>
      </c>
      <c r="CJ1613" s="12" t="s">
        <v>1149</v>
      </c>
      <c r="CK1613" s="12" t="s">
        <v>932</v>
      </c>
      <c r="CL1613" s="37">
        <v>1266225769</v>
      </c>
      <c r="CN1613" s="12" t="s">
        <v>1509</v>
      </c>
      <c r="CS1613" s="12"/>
      <c r="CT1613" s="36" t="str">
        <f t="shared" si="25"/>
        <v>1bn - 50bn</v>
      </c>
      <c r="CU1613" s="36" t="str">
        <f>VLOOKUP(CK1613,Mapping!B:C,2,FALSE)</f>
        <v>US/CA</v>
      </c>
    </row>
    <row r="1614" spans="1:99" ht="16" customHeight="1" x14ac:dyDescent="0.35">
      <c r="A1614" s="12" t="s">
        <v>2822</v>
      </c>
      <c r="B1614" s="12" t="s">
        <v>925</v>
      </c>
      <c r="E1614" s="37">
        <v>244199</v>
      </c>
      <c r="G1614" s="37" t="s">
        <v>1505</v>
      </c>
      <c r="I1614" s="37"/>
      <c r="K1614" s="37"/>
      <c r="M1614" s="37"/>
      <c r="O1614" s="37"/>
      <c r="R1614" s="37"/>
      <c r="T1614" s="37"/>
      <c r="V1614" s="37"/>
      <c r="X1614" s="37"/>
      <c r="Z1614" s="37"/>
      <c r="AB1614" s="37"/>
      <c r="AD1614" s="37"/>
      <c r="AF1614" s="37"/>
      <c r="AH1614" s="37"/>
      <c r="AN1614" s="37">
        <v>244199</v>
      </c>
      <c r="AO1614" s="12">
        <v>0.22</v>
      </c>
      <c r="AP1614" s="37"/>
      <c r="AR1614" s="37"/>
      <c r="AT1614" s="37"/>
      <c r="AV1614" s="37"/>
      <c r="AX1614" s="37"/>
      <c r="BI1614" s="12">
        <v>1450</v>
      </c>
      <c r="BY1614" s="12">
        <v>0</v>
      </c>
      <c r="CG1614" s="12" t="s">
        <v>1058</v>
      </c>
      <c r="CH1614" s="12">
        <v>70.873000000000005</v>
      </c>
      <c r="CI1614" s="12" t="s">
        <v>2296</v>
      </c>
      <c r="CJ1614" s="12"/>
      <c r="CK1614" s="12" t="s">
        <v>979</v>
      </c>
      <c r="CL1614" s="37">
        <v>110758814</v>
      </c>
      <c r="CN1614" s="12" t="s">
        <v>1506</v>
      </c>
      <c r="CS1614" s="12"/>
      <c r="CT1614" s="36" t="str">
        <f t="shared" si="25"/>
        <v>500mn</v>
      </c>
      <c r="CU1614" s="36" t="str">
        <f>VLOOKUP(CK1614,Mapping!B:C,2,FALSE)</f>
        <v>EU</v>
      </c>
    </row>
    <row r="1615" spans="1:99" ht="16" customHeight="1" x14ac:dyDescent="0.35">
      <c r="A1615" s="12" t="s">
        <v>2823</v>
      </c>
      <c r="B1615" s="12" t="s">
        <v>925</v>
      </c>
      <c r="E1615" s="37">
        <v>492180</v>
      </c>
      <c r="G1615" s="37" t="s">
        <v>1505</v>
      </c>
      <c r="I1615" s="37"/>
      <c r="K1615" s="37">
        <v>23093</v>
      </c>
      <c r="L1615" s="12">
        <v>0</v>
      </c>
      <c r="M1615" s="37"/>
      <c r="O1615" s="37">
        <v>275270</v>
      </c>
      <c r="P1615" s="12">
        <v>0.05</v>
      </c>
      <c r="R1615" s="37">
        <v>193817</v>
      </c>
      <c r="S1615" s="12">
        <v>0.04</v>
      </c>
      <c r="T1615" s="37"/>
      <c r="V1615" s="37"/>
      <c r="X1615" s="37"/>
      <c r="Z1615" s="37"/>
      <c r="AB1615" s="37"/>
      <c r="AD1615" s="37"/>
      <c r="AF1615" s="37"/>
      <c r="AH1615" s="37"/>
      <c r="AL1615" s="12">
        <v>15000</v>
      </c>
      <c r="AN1615" s="37"/>
      <c r="AP1615" s="37"/>
      <c r="AR1615" s="37"/>
      <c r="AT1615" s="37"/>
      <c r="AV1615" s="37"/>
      <c r="AX1615" s="37"/>
      <c r="AZ1615" s="12">
        <v>14600</v>
      </c>
      <c r="BG1615" s="12">
        <v>300</v>
      </c>
      <c r="BS1615" s="12">
        <v>0</v>
      </c>
      <c r="BU1615" s="12">
        <v>0</v>
      </c>
      <c r="BX1615" s="12">
        <v>0</v>
      </c>
      <c r="CG1615" s="12" t="s">
        <v>940</v>
      </c>
      <c r="CH1615" s="12">
        <v>143.477</v>
      </c>
      <c r="CI1615" s="12" t="s">
        <v>977</v>
      </c>
      <c r="CJ1615" s="12"/>
      <c r="CK1615" s="12" t="s">
        <v>927</v>
      </c>
      <c r="CL1615" s="37">
        <v>522615655</v>
      </c>
      <c r="CN1615" s="12" t="s">
        <v>1506</v>
      </c>
      <c r="CS1615" s="12"/>
      <c r="CT1615" s="36" t="str">
        <f t="shared" si="25"/>
        <v>500mn - 1bn</v>
      </c>
      <c r="CU1615" s="36" t="str">
        <f>VLOOKUP(CK1615,Mapping!B:C,2,FALSE)</f>
        <v>CN</v>
      </c>
    </row>
    <row r="1616" spans="1:99" ht="16" customHeight="1" x14ac:dyDescent="0.35">
      <c r="A1616" s="12" t="s">
        <v>2824</v>
      </c>
      <c r="B1616" s="12" t="s">
        <v>933</v>
      </c>
      <c r="E1616" s="37">
        <v>6386137</v>
      </c>
      <c r="G1616" s="37" t="s">
        <v>1505</v>
      </c>
      <c r="I1616" s="37"/>
      <c r="K1616" s="37">
        <v>3125304</v>
      </c>
      <c r="L1616" s="12">
        <v>0.91</v>
      </c>
      <c r="M1616" s="37"/>
      <c r="O1616" s="37">
        <v>3068343</v>
      </c>
      <c r="P1616" s="12">
        <v>0.89</v>
      </c>
      <c r="R1616" s="37">
        <v>192490</v>
      </c>
      <c r="S1616" s="12">
        <v>0.06</v>
      </c>
      <c r="T1616" s="37"/>
      <c r="V1616" s="37"/>
      <c r="X1616" s="37"/>
      <c r="Z1616" s="37"/>
      <c r="AB1616" s="37"/>
      <c r="AD1616" s="37"/>
      <c r="AF1616" s="37"/>
      <c r="AH1616" s="37"/>
      <c r="AL1616" s="12">
        <v>167200</v>
      </c>
      <c r="AN1616" s="37"/>
      <c r="AP1616" s="37"/>
      <c r="AR1616" s="37"/>
      <c r="AT1616" s="37"/>
      <c r="AV1616" s="37"/>
      <c r="AX1616" s="37"/>
      <c r="AZ1616" s="12">
        <v>14500</v>
      </c>
      <c r="BG1616" s="12">
        <v>40600</v>
      </c>
      <c r="BS1616" s="12">
        <v>0</v>
      </c>
      <c r="BU1616" s="12">
        <v>0</v>
      </c>
      <c r="BX1616" s="12">
        <v>0</v>
      </c>
      <c r="CG1616" s="12" t="s">
        <v>940</v>
      </c>
      <c r="CH1616" s="12">
        <v>146.83600000000001</v>
      </c>
      <c r="CI1616" s="12" t="s">
        <v>2825</v>
      </c>
      <c r="CJ1616" s="12"/>
      <c r="CK1616" s="12" t="s">
        <v>927</v>
      </c>
      <c r="CL1616" s="37">
        <v>335324234</v>
      </c>
      <c r="CN1616" s="12" t="s">
        <v>1506</v>
      </c>
      <c r="CS1616" s="12"/>
      <c r="CT1616" s="36" t="str">
        <f t="shared" si="25"/>
        <v>500mn</v>
      </c>
      <c r="CU1616" s="36" t="str">
        <f>VLOOKUP(CK1616,Mapping!B:C,2,FALSE)</f>
        <v>CN</v>
      </c>
    </row>
    <row r="1617" spans="1:99" ht="16" customHeight="1" x14ac:dyDescent="0.35">
      <c r="A1617" s="12" t="s">
        <v>2826</v>
      </c>
      <c r="B1617" s="12" t="s">
        <v>933</v>
      </c>
      <c r="E1617" s="37">
        <v>8449504</v>
      </c>
      <c r="G1617" s="37" t="s">
        <v>1505</v>
      </c>
      <c r="I1617" s="37"/>
      <c r="K1617" s="37">
        <v>3994231</v>
      </c>
      <c r="L1617" s="12">
        <v>0.22</v>
      </c>
      <c r="M1617" s="37"/>
      <c r="O1617" s="37">
        <v>4205355</v>
      </c>
      <c r="P1617" s="12">
        <v>0.24</v>
      </c>
      <c r="R1617" s="37">
        <v>249918</v>
      </c>
      <c r="S1617" s="12">
        <v>0.01</v>
      </c>
      <c r="T1617" s="37"/>
      <c r="V1617" s="37"/>
      <c r="X1617" s="37"/>
      <c r="Z1617" s="37"/>
      <c r="AB1617" s="37"/>
      <c r="AD1617" s="37"/>
      <c r="AF1617" s="37"/>
      <c r="AH1617" s="37"/>
      <c r="AL1617" s="12">
        <v>229158</v>
      </c>
      <c r="AN1617" s="37"/>
      <c r="AP1617" s="37"/>
      <c r="AR1617" s="37"/>
      <c r="AT1617" s="37"/>
      <c r="AV1617" s="37"/>
      <c r="AX1617" s="37"/>
      <c r="AZ1617" s="12">
        <v>18826</v>
      </c>
      <c r="BG1617" s="12">
        <v>51888</v>
      </c>
      <c r="BS1617" s="12">
        <v>0</v>
      </c>
      <c r="BU1617" s="12">
        <v>0</v>
      </c>
      <c r="BX1617" s="12">
        <v>0</v>
      </c>
      <c r="CG1617" s="12" t="s">
        <v>940</v>
      </c>
      <c r="CH1617" s="12">
        <v>170.89500000000001</v>
      </c>
      <c r="CI1617" s="12" t="s">
        <v>964</v>
      </c>
      <c r="CJ1617" s="12"/>
      <c r="CK1617" s="12" t="s">
        <v>927</v>
      </c>
      <c r="CL1617" s="37">
        <v>1777082545</v>
      </c>
      <c r="CN1617" s="12" t="s">
        <v>1506</v>
      </c>
      <c r="CS1617" s="12"/>
      <c r="CT1617" s="36" t="str">
        <f t="shared" si="25"/>
        <v>1bn - 50bn</v>
      </c>
      <c r="CU1617" s="36" t="str">
        <f>VLOOKUP(CK1617,Mapping!B:C,2,FALSE)</f>
        <v>CN</v>
      </c>
    </row>
    <row r="1618" spans="1:99" ht="16" customHeight="1" x14ac:dyDescent="0.35">
      <c r="A1618" s="12" t="s">
        <v>2827</v>
      </c>
      <c r="B1618" s="12" t="s">
        <v>933</v>
      </c>
      <c r="E1618" s="37">
        <v>13107339</v>
      </c>
      <c r="G1618" s="37" t="s">
        <v>1505</v>
      </c>
      <c r="I1618" s="37"/>
      <c r="K1618" s="37">
        <v>6520032</v>
      </c>
      <c r="L1618" s="12">
        <v>0.19</v>
      </c>
      <c r="M1618" s="37"/>
      <c r="O1618" s="37">
        <v>6019642</v>
      </c>
      <c r="P1618" s="12">
        <v>0.17</v>
      </c>
      <c r="R1618" s="37"/>
      <c r="T1618" s="37"/>
      <c r="V1618" s="37"/>
      <c r="X1618" s="37"/>
      <c r="Z1618" s="37"/>
      <c r="AB1618" s="37"/>
      <c r="AD1618" s="37"/>
      <c r="AF1618" s="37"/>
      <c r="AH1618" s="37"/>
      <c r="AL1618" s="12">
        <v>328022</v>
      </c>
      <c r="AM1618" s="12">
        <v>0</v>
      </c>
      <c r="AN1618" s="37">
        <v>567665</v>
      </c>
      <c r="AO1618" s="12">
        <v>0.02</v>
      </c>
      <c r="AP1618" s="37"/>
      <c r="AR1618" s="37"/>
      <c r="AT1618" s="37"/>
      <c r="AV1618" s="37"/>
      <c r="AX1618" s="37">
        <v>0</v>
      </c>
      <c r="AY1618" s="12">
        <v>0</v>
      </c>
      <c r="BG1618" s="12">
        <v>84700</v>
      </c>
      <c r="BI1618" s="12">
        <v>2650</v>
      </c>
      <c r="BS1618" s="12">
        <v>0</v>
      </c>
      <c r="BU1618" s="12">
        <v>0</v>
      </c>
      <c r="BW1618" s="12">
        <v>0</v>
      </c>
      <c r="BY1618" s="12">
        <v>0</v>
      </c>
      <c r="CG1618" s="12" t="s">
        <v>929</v>
      </c>
      <c r="CH1618" s="12">
        <v>100.01600000000001</v>
      </c>
      <c r="CI1618" s="12" t="s">
        <v>977</v>
      </c>
      <c r="CJ1618" s="12"/>
      <c r="CK1618" s="12" t="s">
        <v>927</v>
      </c>
      <c r="CL1618" s="37">
        <v>3664331116</v>
      </c>
      <c r="CN1618" s="12" t="s">
        <v>1506</v>
      </c>
      <c r="CS1618" s="12"/>
      <c r="CT1618" s="36" t="str">
        <f t="shared" si="25"/>
        <v>1bn - 50bn</v>
      </c>
      <c r="CU1618" s="36" t="str">
        <f>VLOOKUP(CK1618,Mapping!B:C,2,FALSE)</f>
        <v>CN</v>
      </c>
    </row>
    <row r="1619" spans="1:99" ht="16" customHeight="1" x14ac:dyDescent="0.35">
      <c r="A1619" s="12" t="s">
        <v>2828</v>
      </c>
      <c r="B1619" s="12" t="s">
        <v>925</v>
      </c>
      <c r="E1619" s="37">
        <v>0</v>
      </c>
      <c r="G1619" s="37" t="s">
        <v>1505</v>
      </c>
      <c r="I1619" s="37"/>
      <c r="K1619" s="37"/>
      <c r="M1619" s="37">
        <v>0</v>
      </c>
      <c r="N1619" s="12">
        <v>0</v>
      </c>
      <c r="O1619" s="37"/>
      <c r="R1619" s="37"/>
      <c r="T1619" s="37"/>
      <c r="V1619" s="37"/>
      <c r="X1619" s="37"/>
      <c r="Z1619" s="37"/>
      <c r="AB1619" s="37"/>
      <c r="AD1619" s="37"/>
      <c r="AF1619" s="37"/>
      <c r="AH1619" s="37"/>
      <c r="AN1619" s="37"/>
      <c r="AP1619" s="37"/>
      <c r="AR1619" s="37"/>
      <c r="AT1619" s="37"/>
      <c r="AV1619" s="37"/>
      <c r="AX1619" s="37"/>
      <c r="BB1619" s="12">
        <v>0</v>
      </c>
      <c r="CC1619" s="12">
        <v>0</v>
      </c>
      <c r="CG1619" s="12" t="s">
        <v>934</v>
      </c>
      <c r="CH1619" s="12">
        <v>47.835999999999999</v>
      </c>
      <c r="CI1619" s="12" t="s">
        <v>1862</v>
      </c>
      <c r="CJ1619" s="12" t="s">
        <v>931</v>
      </c>
      <c r="CK1619" s="12" t="s">
        <v>932</v>
      </c>
      <c r="CL1619" s="37">
        <v>412735323</v>
      </c>
      <c r="CN1619" s="12" t="s">
        <v>1509</v>
      </c>
      <c r="CS1619" s="12"/>
      <c r="CT1619" s="36" t="str">
        <f t="shared" si="25"/>
        <v>500mn</v>
      </c>
      <c r="CU1619" s="36" t="str">
        <f>VLOOKUP(CK1619,Mapping!B:C,2,FALSE)</f>
        <v>US/CA</v>
      </c>
    </row>
    <row r="1620" spans="1:99" ht="16" customHeight="1" x14ac:dyDescent="0.35">
      <c r="A1620" s="12" t="s">
        <v>2829</v>
      </c>
      <c r="B1620" s="12" t="s">
        <v>933</v>
      </c>
      <c r="E1620" s="37">
        <v>3852843</v>
      </c>
      <c r="G1620" s="37" t="s">
        <v>1505</v>
      </c>
      <c r="I1620" s="37"/>
      <c r="K1620" s="37"/>
      <c r="M1620" s="37"/>
      <c r="O1620" s="37">
        <v>2783854</v>
      </c>
      <c r="P1620" s="12">
        <v>7.0000000000000007E-2</v>
      </c>
      <c r="R1620" s="37"/>
      <c r="T1620" s="37"/>
      <c r="V1620" s="37"/>
      <c r="X1620" s="37"/>
      <c r="Z1620" s="37"/>
      <c r="AB1620" s="37">
        <v>1068989</v>
      </c>
      <c r="AC1620" s="12">
        <v>0.03</v>
      </c>
      <c r="AD1620" s="37"/>
      <c r="AF1620" s="37"/>
      <c r="AH1620" s="37"/>
      <c r="AJ1620" s="12">
        <v>51713</v>
      </c>
      <c r="AL1620" s="12">
        <v>169180</v>
      </c>
      <c r="AN1620" s="37"/>
      <c r="AP1620" s="37"/>
      <c r="AR1620" s="37"/>
      <c r="AT1620" s="37"/>
      <c r="AV1620" s="37"/>
      <c r="AX1620" s="37"/>
      <c r="BR1620" s="12">
        <v>0</v>
      </c>
      <c r="BU1620" s="12">
        <v>0</v>
      </c>
      <c r="CG1620" s="12" t="s">
        <v>929</v>
      </c>
      <c r="CH1620" s="12">
        <v>67.902000000000001</v>
      </c>
      <c r="CI1620" s="12" t="s">
        <v>1016</v>
      </c>
      <c r="CJ1620" s="12" t="s">
        <v>1017</v>
      </c>
      <c r="CK1620" s="12" t="s">
        <v>932</v>
      </c>
      <c r="CL1620" s="37">
        <v>3943462103</v>
      </c>
      <c r="CN1620" s="12" t="s">
        <v>1506</v>
      </c>
      <c r="CS1620" s="12"/>
      <c r="CT1620" s="36" t="str">
        <f t="shared" si="25"/>
        <v>1bn - 50bn</v>
      </c>
      <c r="CU1620" s="36" t="str">
        <f>VLOOKUP(CK1620,Mapping!B:C,2,FALSE)</f>
        <v>US/CA</v>
      </c>
    </row>
    <row r="1621" spans="1:99" ht="16" customHeight="1" x14ac:dyDescent="0.35">
      <c r="A1621" s="12" t="s">
        <v>2830</v>
      </c>
      <c r="B1621" s="12" t="s">
        <v>925</v>
      </c>
      <c r="E1621" s="37">
        <v>2804863</v>
      </c>
      <c r="G1621" s="37" t="s">
        <v>1505</v>
      </c>
      <c r="I1621" s="37"/>
      <c r="K1621" s="37"/>
      <c r="M1621" s="37">
        <v>1512295</v>
      </c>
      <c r="N1621" s="12">
        <v>0.83</v>
      </c>
      <c r="O1621" s="37"/>
      <c r="R1621" s="37"/>
      <c r="T1621" s="37"/>
      <c r="V1621" s="37"/>
      <c r="X1621" s="37"/>
      <c r="Z1621" s="37">
        <v>0</v>
      </c>
      <c r="AA1621" s="12">
        <v>0</v>
      </c>
      <c r="AB1621" s="37"/>
      <c r="AD1621" s="37"/>
      <c r="AF1621" s="37"/>
      <c r="AH1621" s="37"/>
      <c r="AN1621" s="37">
        <v>1292568</v>
      </c>
      <c r="AO1621" s="12">
        <v>0.71</v>
      </c>
      <c r="AP1621" s="37"/>
      <c r="AR1621" s="37"/>
      <c r="AT1621" s="37"/>
      <c r="AV1621" s="37"/>
      <c r="AX1621" s="37"/>
      <c r="BB1621" s="12">
        <v>12054</v>
      </c>
      <c r="BC1621" s="12">
        <v>0</v>
      </c>
      <c r="BI1621" s="12">
        <v>7675</v>
      </c>
      <c r="BY1621" s="12">
        <v>0</v>
      </c>
      <c r="CC1621" s="12">
        <v>0</v>
      </c>
      <c r="CD1621" s="12">
        <v>0</v>
      </c>
      <c r="CG1621" s="12" t="s">
        <v>959</v>
      </c>
      <c r="CH1621" s="12">
        <v>39.988999999999997</v>
      </c>
      <c r="CI1621" s="12" t="s">
        <v>1529</v>
      </c>
      <c r="CJ1621" s="12" t="s">
        <v>946</v>
      </c>
      <c r="CK1621" s="12" t="s">
        <v>932</v>
      </c>
      <c r="CL1621" s="37">
        <v>181434835</v>
      </c>
      <c r="CN1621" s="12" t="s">
        <v>1509</v>
      </c>
      <c r="CS1621" s="12"/>
      <c r="CT1621" s="36" t="str">
        <f t="shared" si="25"/>
        <v>500mn</v>
      </c>
      <c r="CU1621" s="36" t="str">
        <f>VLOOKUP(CK1621,Mapping!B:C,2,FALSE)</f>
        <v>US/CA</v>
      </c>
    </row>
    <row r="1622" spans="1:99" ht="16" customHeight="1" x14ac:dyDescent="0.35">
      <c r="A1622" s="12" t="s">
        <v>2831</v>
      </c>
      <c r="B1622" s="12" t="s">
        <v>925</v>
      </c>
      <c r="E1622" s="37">
        <v>0</v>
      </c>
      <c r="G1622" s="37" t="s">
        <v>1505</v>
      </c>
      <c r="I1622" s="37"/>
      <c r="K1622" s="37"/>
      <c r="M1622" s="37"/>
      <c r="O1622" s="37"/>
      <c r="R1622" s="37"/>
      <c r="T1622" s="37"/>
      <c r="V1622" s="37"/>
      <c r="X1622" s="37"/>
      <c r="Z1622" s="37"/>
      <c r="AB1622" s="37"/>
      <c r="AD1622" s="37"/>
      <c r="AF1622" s="37"/>
      <c r="AH1622" s="37"/>
      <c r="AN1622" s="37"/>
      <c r="AP1622" s="37">
        <v>0</v>
      </c>
      <c r="AQ1622" s="12">
        <v>0</v>
      </c>
      <c r="AR1622" s="37"/>
      <c r="AT1622" s="37"/>
      <c r="AV1622" s="37"/>
      <c r="AX1622" s="37"/>
      <c r="BH1622" s="12">
        <v>0</v>
      </c>
      <c r="BV1622" s="12">
        <v>0</v>
      </c>
      <c r="CG1622" s="12" t="s">
        <v>929</v>
      </c>
      <c r="CH1622" s="12">
        <v>56.86</v>
      </c>
      <c r="CI1622" s="12" t="s">
        <v>1147</v>
      </c>
      <c r="CJ1622" s="12" t="s">
        <v>1130</v>
      </c>
      <c r="CK1622" s="12" t="s">
        <v>932</v>
      </c>
      <c r="CL1622" s="37">
        <v>448589140</v>
      </c>
      <c r="CN1622" s="12" t="s">
        <v>1509</v>
      </c>
      <c r="CS1622" s="12"/>
      <c r="CT1622" s="36" t="str">
        <f t="shared" si="25"/>
        <v>500mn</v>
      </c>
      <c r="CU1622" s="36" t="str">
        <f>VLOOKUP(CK1622,Mapping!B:C,2,FALSE)</f>
        <v>US/CA</v>
      </c>
    </row>
    <row r="1623" spans="1:99" ht="16" customHeight="1" x14ac:dyDescent="0.35">
      <c r="A1623" s="12" t="s">
        <v>2832</v>
      </c>
      <c r="B1623" s="12" t="s">
        <v>925</v>
      </c>
      <c r="E1623" s="37">
        <v>631</v>
      </c>
      <c r="G1623" s="37" t="s">
        <v>1505</v>
      </c>
      <c r="I1623" s="37"/>
      <c r="K1623" s="37"/>
      <c r="M1623" s="37"/>
      <c r="O1623" s="37"/>
      <c r="Q1623" s="12">
        <v>5</v>
      </c>
      <c r="R1623" s="37"/>
      <c r="T1623" s="37"/>
      <c r="V1623" s="37"/>
      <c r="X1623" s="37"/>
      <c r="Z1623" s="37"/>
      <c r="AB1623" s="37"/>
      <c r="AD1623" s="37"/>
      <c r="AF1623" s="37"/>
      <c r="AH1623" s="37">
        <v>631</v>
      </c>
      <c r="AI1623" s="12">
        <v>0</v>
      </c>
      <c r="AN1623" s="37"/>
      <c r="AP1623" s="37"/>
      <c r="AR1623" s="37"/>
      <c r="AT1623" s="37"/>
      <c r="AV1623" s="37"/>
      <c r="AX1623" s="37"/>
      <c r="BQ1623" s="12">
        <v>0</v>
      </c>
      <c r="CG1623" s="12" t="s">
        <v>929</v>
      </c>
      <c r="CH1623" s="12">
        <v>24.481000000000002</v>
      </c>
      <c r="CI1623" s="12" t="s">
        <v>2833</v>
      </c>
      <c r="CJ1623" s="12" t="s">
        <v>2324</v>
      </c>
      <c r="CK1623" s="12" t="s">
        <v>932</v>
      </c>
      <c r="CL1623" s="37">
        <v>139752950</v>
      </c>
      <c r="CN1623" s="12" t="s">
        <v>1509</v>
      </c>
      <c r="CS1623" s="12"/>
      <c r="CT1623" s="36" t="str">
        <f t="shared" si="25"/>
        <v>500mn</v>
      </c>
      <c r="CU1623" s="36" t="str">
        <f>VLOOKUP(CK1623,Mapping!B:C,2,FALSE)</f>
        <v>US/CA</v>
      </c>
    </row>
    <row r="1624" spans="1:99" ht="16" customHeight="1" x14ac:dyDescent="0.35">
      <c r="A1624" s="12" t="s">
        <v>2834</v>
      </c>
      <c r="B1624" s="12" t="s">
        <v>925</v>
      </c>
      <c r="E1624" s="37">
        <v>17881500</v>
      </c>
      <c r="G1624" s="37" t="s">
        <v>1505</v>
      </c>
      <c r="I1624" s="37"/>
      <c r="K1624" s="37"/>
      <c r="M1624" s="37"/>
      <c r="O1624" s="37"/>
      <c r="R1624" s="37"/>
      <c r="T1624" s="37"/>
      <c r="V1624" s="37"/>
      <c r="X1624" s="37">
        <v>17881500</v>
      </c>
      <c r="Y1624" s="12">
        <v>5.93</v>
      </c>
      <c r="Z1624" s="37"/>
      <c r="AB1624" s="37"/>
      <c r="AD1624" s="37"/>
      <c r="AF1624" s="37"/>
      <c r="AH1624" s="37"/>
      <c r="AN1624" s="37"/>
      <c r="AP1624" s="37"/>
      <c r="AR1624" s="37"/>
      <c r="AT1624" s="37"/>
      <c r="AV1624" s="37"/>
      <c r="AX1624" s="37"/>
      <c r="BA1624" s="12">
        <v>175000</v>
      </c>
      <c r="BZ1624" s="12">
        <v>0</v>
      </c>
      <c r="CG1624" s="12" t="s">
        <v>976</v>
      </c>
      <c r="CH1624" s="12">
        <v>141.45400000000001</v>
      </c>
      <c r="CI1624" s="12" t="s">
        <v>950</v>
      </c>
      <c r="CJ1624" s="12"/>
      <c r="CK1624" s="12" t="s">
        <v>951</v>
      </c>
      <c r="CL1624" s="37">
        <v>301300250</v>
      </c>
      <c r="CN1624" s="12" t="s">
        <v>1513</v>
      </c>
      <c r="CS1624" s="12"/>
      <c r="CT1624" s="36" t="str">
        <f t="shared" si="25"/>
        <v>500mn</v>
      </c>
      <c r="CU1624" s="36" t="str">
        <f>VLOOKUP(CK1624,Mapping!B:C,2,FALSE)</f>
        <v>HK</v>
      </c>
    </row>
    <row r="1625" spans="1:99" ht="16" customHeight="1" x14ac:dyDescent="0.35">
      <c r="A1625" s="12" t="s">
        <v>517</v>
      </c>
      <c r="B1625" s="12" t="s">
        <v>925</v>
      </c>
      <c r="C1625" s="12">
        <v>274</v>
      </c>
      <c r="D1625" s="12">
        <v>17539</v>
      </c>
      <c r="E1625" s="37">
        <v>204680759</v>
      </c>
      <c r="G1625" s="37">
        <v>1261229</v>
      </c>
      <c r="H1625" s="12">
        <v>0</v>
      </c>
      <c r="I1625" s="37"/>
      <c r="K1625" s="37"/>
      <c r="M1625" s="37">
        <v>28008800</v>
      </c>
      <c r="N1625" s="12">
        <v>0.04</v>
      </c>
      <c r="O1625" s="37"/>
      <c r="Q1625" s="12">
        <v>431905</v>
      </c>
      <c r="R1625" s="37"/>
      <c r="T1625" s="37">
        <v>2657993</v>
      </c>
      <c r="U1625" s="12">
        <v>0</v>
      </c>
      <c r="V1625" s="37"/>
      <c r="X1625" s="37">
        <v>2137061</v>
      </c>
      <c r="Y1625" s="12">
        <v>0</v>
      </c>
      <c r="Z1625" s="37">
        <v>330997</v>
      </c>
      <c r="AA1625" s="12">
        <v>0</v>
      </c>
      <c r="AB1625" s="37"/>
      <c r="AD1625" s="37">
        <v>984654</v>
      </c>
      <c r="AE1625" s="12">
        <v>0</v>
      </c>
      <c r="AF1625" s="37"/>
      <c r="AH1625" s="37">
        <v>58618147</v>
      </c>
      <c r="AI1625" s="12">
        <v>0.08</v>
      </c>
      <c r="AN1625" s="37">
        <v>78123554</v>
      </c>
      <c r="AO1625" s="12">
        <v>0.11</v>
      </c>
      <c r="AP1625" s="37">
        <v>32174100</v>
      </c>
      <c r="AQ1625" s="12">
        <v>0.05</v>
      </c>
      <c r="AR1625" s="37"/>
      <c r="AT1625" s="37">
        <v>384224</v>
      </c>
      <c r="AU1625" s="12">
        <v>0</v>
      </c>
      <c r="AV1625" s="37"/>
      <c r="AX1625" s="37"/>
      <c r="BA1625" s="12">
        <v>18847</v>
      </c>
      <c r="BB1625" s="12">
        <v>191082</v>
      </c>
      <c r="BC1625" s="12">
        <v>11533</v>
      </c>
      <c r="BD1625" s="12">
        <v>26389</v>
      </c>
      <c r="BH1625" s="12">
        <v>113565</v>
      </c>
      <c r="BI1625" s="12">
        <v>364700</v>
      </c>
      <c r="BJ1625" s="12">
        <v>7536</v>
      </c>
      <c r="BK1625" s="12">
        <v>19314</v>
      </c>
      <c r="BN1625" s="12">
        <v>0</v>
      </c>
      <c r="BQ1625" s="12">
        <v>0.1</v>
      </c>
      <c r="BV1625" s="12">
        <v>0.1</v>
      </c>
      <c r="BY1625" s="12">
        <v>0.05</v>
      </c>
      <c r="BZ1625" s="12">
        <v>0</v>
      </c>
      <c r="CB1625" s="12">
        <v>0</v>
      </c>
      <c r="CC1625" s="12">
        <v>0.01</v>
      </c>
      <c r="CD1625" s="12">
        <v>0</v>
      </c>
      <c r="CE1625" s="12">
        <v>0</v>
      </c>
      <c r="CF1625" s="12">
        <v>0.02</v>
      </c>
      <c r="CG1625" s="12" t="s">
        <v>963</v>
      </c>
      <c r="CH1625" s="12">
        <v>21.015999999999998</v>
      </c>
      <c r="CI1625" s="12" t="s">
        <v>941</v>
      </c>
      <c r="CJ1625" s="12" t="s">
        <v>941</v>
      </c>
      <c r="CK1625" s="12" t="s">
        <v>932</v>
      </c>
      <c r="CL1625" s="37">
        <v>69648819356</v>
      </c>
      <c r="CM1625" s="12">
        <v>397</v>
      </c>
      <c r="CN1625" s="12" t="s">
        <v>1506</v>
      </c>
      <c r="CO1625" s="12" t="s">
        <v>1507</v>
      </c>
      <c r="CP1625" s="12">
        <v>389797.01673049788</v>
      </c>
      <c r="CQ1625" s="12">
        <v>69</v>
      </c>
      <c r="CS1625" s="12"/>
      <c r="CT1625" s="36" t="str">
        <f t="shared" si="25"/>
        <v>50bn - 100bn</v>
      </c>
      <c r="CU1625" s="36" t="str">
        <f>VLOOKUP(CK1625,Mapping!B:C,2,FALSE)</f>
        <v>US/CA</v>
      </c>
    </row>
    <row r="1626" spans="1:99" ht="16" customHeight="1" x14ac:dyDescent="0.35">
      <c r="A1626" s="12" t="s">
        <v>2835</v>
      </c>
      <c r="B1626" s="12" t="s">
        <v>925</v>
      </c>
      <c r="E1626" s="37">
        <v>13536179</v>
      </c>
      <c r="G1626" s="37" t="s">
        <v>1505</v>
      </c>
      <c r="I1626" s="37"/>
      <c r="K1626" s="37"/>
      <c r="M1626" s="37">
        <v>0</v>
      </c>
      <c r="N1626" s="12">
        <v>0</v>
      </c>
      <c r="O1626" s="37"/>
      <c r="R1626" s="37"/>
      <c r="T1626" s="37"/>
      <c r="V1626" s="37"/>
      <c r="X1626" s="37"/>
      <c r="Z1626" s="37"/>
      <c r="AB1626" s="37"/>
      <c r="AD1626" s="37"/>
      <c r="AF1626" s="37"/>
      <c r="AH1626" s="37"/>
      <c r="AN1626" s="37">
        <v>13536179</v>
      </c>
      <c r="AO1626" s="12">
        <v>0.46</v>
      </c>
      <c r="AP1626" s="37">
        <v>0</v>
      </c>
      <c r="AQ1626" s="12">
        <v>0</v>
      </c>
      <c r="AR1626" s="37"/>
      <c r="AT1626" s="37"/>
      <c r="AV1626" s="37"/>
      <c r="AX1626" s="37"/>
      <c r="BB1626" s="12">
        <v>0</v>
      </c>
      <c r="BH1626" s="12">
        <v>0</v>
      </c>
      <c r="BI1626" s="12">
        <v>80375</v>
      </c>
      <c r="BV1626" s="12">
        <v>0</v>
      </c>
      <c r="BY1626" s="12">
        <v>0.01</v>
      </c>
      <c r="CC1626" s="12">
        <v>0</v>
      </c>
      <c r="CG1626" s="12" t="s">
        <v>940</v>
      </c>
      <c r="CH1626" s="12">
        <v>51.281999999999996</v>
      </c>
      <c r="CI1626" s="12" t="s">
        <v>1070</v>
      </c>
      <c r="CJ1626" s="12" t="s">
        <v>936</v>
      </c>
      <c r="CK1626" s="12" t="s">
        <v>932</v>
      </c>
      <c r="CL1626" s="37">
        <v>2914192847</v>
      </c>
      <c r="CN1626" s="12" t="s">
        <v>1506</v>
      </c>
      <c r="CS1626" s="12"/>
      <c r="CT1626" s="36" t="str">
        <f t="shared" si="25"/>
        <v>1bn - 50bn</v>
      </c>
      <c r="CU1626" s="36" t="str">
        <f>VLOOKUP(CK1626,Mapping!B:C,2,FALSE)</f>
        <v>US/CA</v>
      </c>
    </row>
    <row r="1627" spans="1:99" ht="16" customHeight="1" x14ac:dyDescent="0.35">
      <c r="A1627" s="12" t="s">
        <v>2836</v>
      </c>
      <c r="B1627" s="12" t="s">
        <v>925</v>
      </c>
      <c r="E1627" s="37">
        <v>0</v>
      </c>
      <c r="G1627" s="37" t="s">
        <v>1505</v>
      </c>
      <c r="I1627" s="37"/>
      <c r="K1627" s="37"/>
      <c r="M1627" s="37"/>
      <c r="O1627" s="37"/>
      <c r="R1627" s="37"/>
      <c r="T1627" s="37"/>
      <c r="V1627" s="37"/>
      <c r="X1627" s="37"/>
      <c r="Z1627" s="37"/>
      <c r="AB1627" s="37"/>
      <c r="AD1627" s="37"/>
      <c r="AF1627" s="37"/>
      <c r="AH1627" s="37"/>
      <c r="AN1627" s="37">
        <v>0</v>
      </c>
      <c r="AO1627" s="12">
        <v>0</v>
      </c>
      <c r="AP1627" s="37">
        <v>0</v>
      </c>
      <c r="AQ1627" s="12">
        <v>0</v>
      </c>
      <c r="AR1627" s="37"/>
      <c r="AT1627" s="37"/>
      <c r="AV1627" s="37"/>
      <c r="AX1627" s="37"/>
      <c r="BH1627" s="12">
        <v>0</v>
      </c>
      <c r="BI1627" s="12">
        <v>0</v>
      </c>
      <c r="BV1627" s="12">
        <v>0</v>
      </c>
      <c r="BY1627" s="12">
        <v>0</v>
      </c>
      <c r="CG1627" s="12" t="s">
        <v>940</v>
      </c>
      <c r="CH1627" s="12">
        <v>81.38</v>
      </c>
      <c r="CI1627" s="12" t="s">
        <v>1138</v>
      </c>
      <c r="CJ1627" s="12" t="s">
        <v>1109</v>
      </c>
      <c r="CK1627" s="12" t="s">
        <v>932</v>
      </c>
      <c r="CL1627" s="37">
        <v>380943120</v>
      </c>
      <c r="CN1627" s="12" t="s">
        <v>1506</v>
      </c>
      <c r="CS1627" s="12"/>
      <c r="CT1627" s="36" t="str">
        <f t="shared" si="25"/>
        <v>500mn</v>
      </c>
      <c r="CU1627" s="36" t="str">
        <f>VLOOKUP(CK1627,Mapping!B:C,2,FALSE)</f>
        <v>US/CA</v>
      </c>
    </row>
    <row r="1628" spans="1:99" ht="16" customHeight="1" x14ac:dyDescent="0.35">
      <c r="A1628" s="12" t="s">
        <v>2837</v>
      </c>
      <c r="B1628" s="12" t="s">
        <v>925</v>
      </c>
      <c r="E1628" s="37">
        <v>719935</v>
      </c>
      <c r="G1628" s="37" t="s">
        <v>1505</v>
      </c>
      <c r="I1628" s="37"/>
      <c r="K1628" s="37">
        <v>719935</v>
      </c>
      <c r="L1628" s="12">
        <v>2.4500000000000002</v>
      </c>
      <c r="M1628" s="37"/>
      <c r="O1628" s="37"/>
      <c r="R1628" s="37"/>
      <c r="T1628" s="37"/>
      <c r="V1628" s="37"/>
      <c r="X1628" s="37"/>
      <c r="Z1628" s="37"/>
      <c r="AB1628" s="37"/>
      <c r="AD1628" s="37"/>
      <c r="AF1628" s="37"/>
      <c r="AH1628" s="37"/>
      <c r="AN1628" s="37"/>
      <c r="AP1628" s="37"/>
      <c r="AR1628" s="37"/>
      <c r="AT1628" s="37"/>
      <c r="AV1628" s="37"/>
      <c r="AX1628" s="37"/>
      <c r="BG1628" s="12">
        <v>11235</v>
      </c>
      <c r="BS1628" s="12">
        <v>0</v>
      </c>
      <c r="CG1628" s="12" t="s">
        <v>940</v>
      </c>
      <c r="CH1628" s="12">
        <v>59.533000000000001</v>
      </c>
      <c r="CI1628" s="12" t="s">
        <v>2838</v>
      </c>
      <c r="CJ1628" s="12"/>
      <c r="CK1628" s="12" t="s">
        <v>954</v>
      </c>
      <c r="CL1628" s="37">
        <v>29343817</v>
      </c>
      <c r="CN1628" s="12" t="s">
        <v>1509</v>
      </c>
      <c r="CS1628" s="12"/>
      <c r="CT1628" s="36" t="str">
        <f t="shared" si="25"/>
        <v>500mn</v>
      </c>
      <c r="CU1628" s="36" t="str">
        <f>VLOOKUP(CK1628,Mapping!B:C,2,FALSE)</f>
        <v>EU</v>
      </c>
    </row>
    <row r="1629" spans="1:99" ht="16" customHeight="1" x14ac:dyDescent="0.35">
      <c r="A1629" s="12" t="s">
        <v>2839</v>
      </c>
      <c r="B1629" s="12" t="s">
        <v>925</v>
      </c>
      <c r="E1629" s="37">
        <v>2982689</v>
      </c>
      <c r="G1629" s="37" t="s">
        <v>1505</v>
      </c>
      <c r="I1629" s="37"/>
      <c r="K1629" s="37"/>
      <c r="M1629" s="37">
        <v>449900</v>
      </c>
      <c r="N1629" s="12">
        <v>0.03</v>
      </c>
      <c r="O1629" s="37"/>
      <c r="R1629" s="37"/>
      <c r="T1629" s="37">
        <v>286119</v>
      </c>
      <c r="U1629" s="12">
        <v>0.02</v>
      </c>
      <c r="V1629" s="37"/>
      <c r="X1629" s="37">
        <v>389919</v>
      </c>
      <c r="Y1629" s="12">
        <v>0.03</v>
      </c>
      <c r="Z1629" s="37"/>
      <c r="AB1629" s="37"/>
      <c r="AD1629" s="37"/>
      <c r="AF1629" s="37"/>
      <c r="AH1629" s="37"/>
      <c r="AN1629" s="37">
        <v>1856751</v>
      </c>
      <c r="AO1629" s="12">
        <v>0.13</v>
      </c>
      <c r="AP1629" s="37"/>
      <c r="AR1629" s="37"/>
      <c r="AT1629" s="37"/>
      <c r="AV1629" s="37"/>
      <c r="AX1629" s="37"/>
      <c r="BA1629" s="12">
        <v>3816</v>
      </c>
      <c r="BB1629" s="12">
        <v>3586</v>
      </c>
      <c r="BI1629" s="12">
        <v>11025</v>
      </c>
      <c r="BK1629" s="12">
        <v>2556</v>
      </c>
      <c r="BY1629" s="12">
        <v>0</v>
      </c>
      <c r="BZ1629" s="12">
        <v>0</v>
      </c>
      <c r="CC1629" s="12">
        <v>0</v>
      </c>
      <c r="CE1629" s="12">
        <v>0</v>
      </c>
      <c r="CG1629" s="12" t="s">
        <v>940</v>
      </c>
      <c r="CH1629" s="12">
        <v>31.042999999999999</v>
      </c>
      <c r="CI1629" s="12" t="s">
        <v>1851</v>
      </c>
      <c r="CJ1629" s="12" t="s">
        <v>931</v>
      </c>
      <c r="CK1629" s="12" t="s">
        <v>932</v>
      </c>
      <c r="CL1629" s="37">
        <v>1456374398</v>
      </c>
      <c r="CN1629" s="12" t="s">
        <v>1506</v>
      </c>
      <c r="CS1629" s="12"/>
      <c r="CT1629" s="36" t="str">
        <f t="shared" si="25"/>
        <v>1bn - 50bn</v>
      </c>
      <c r="CU1629" s="36" t="str">
        <f>VLOOKUP(CK1629,Mapping!B:C,2,FALSE)</f>
        <v>US/CA</v>
      </c>
    </row>
    <row r="1630" spans="1:99" ht="16" customHeight="1" x14ac:dyDescent="0.35">
      <c r="A1630" s="12" t="s">
        <v>2840</v>
      </c>
      <c r="B1630" s="12" t="s">
        <v>925</v>
      </c>
      <c r="E1630" s="37">
        <v>737150</v>
      </c>
      <c r="G1630" s="37" t="s">
        <v>1505</v>
      </c>
      <c r="I1630" s="37"/>
      <c r="K1630" s="37"/>
      <c r="M1630" s="37">
        <v>733</v>
      </c>
      <c r="N1630" s="12">
        <v>0</v>
      </c>
      <c r="O1630" s="37"/>
      <c r="Q1630" s="12">
        <v>5426</v>
      </c>
      <c r="R1630" s="37"/>
      <c r="T1630" s="37"/>
      <c r="V1630" s="37"/>
      <c r="X1630" s="37"/>
      <c r="Z1630" s="37"/>
      <c r="AB1630" s="37"/>
      <c r="AD1630" s="37"/>
      <c r="AF1630" s="37"/>
      <c r="AH1630" s="37">
        <v>736417</v>
      </c>
      <c r="AI1630" s="12">
        <v>0.31</v>
      </c>
      <c r="AN1630" s="37"/>
      <c r="AP1630" s="37"/>
      <c r="AR1630" s="37"/>
      <c r="AT1630" s="37"/>
      <c r="AV1630" s="37"/>
      <c r="AX1630" s="37"/>
      <c r="BB1630" s="12">
        <v>5</v>
      </c>
      <c r="BQ1630" s="12">
        <v>0</v>
      </c>
      <c r="CC1630" s="12">
        <v>0</v>
      </c>
      <c r="CG1630" s="12" t="s">
        <v>929</v>
      </c>
      <c r="CH1630" s="12">
        <v>14.781000000000001</v>
      </c>
      <c r="CI1630" s="12" t="s">
        <v>2841</v>
      </c>
      <c r="CJ1630" s="12" t="s">
        <v>931</v>
      </c>
      <c r="CK1630" s="12" t="s">
        <v>932</v>
      </c>
      <c r="CL1630" s="37">
        <v>232719008</v>
      </c>
      <c r="CN1630" s="12" t="s">
        <v>1509</v>
      </c>
      <c r="CS1630" s="12"/>
      <c r="CT1630" s="36" t="str">
        <f t="shared" si="25"/>
        <v>500mn</v>
      </c>
      <c r="CU1630" s="36" t="str">
        <f>VLOOKUP(CK1630,Mapping!B:C,2,FALSE)</f>
        <v>US/CA</v>
      </c>
    </row>
    <row r="1631" spans="1:99" ht="16" customHeight="1" x14ac:dyDescent="0.35">
      <c r="A1631" s="12" t="s">
        <v>2842</v>
      </c>
      <c r="B1631" s="12" t="s">
        <v>925</v>
      </c>
      <c r="E1631" s="37">
        <v>8559393</v>
      </c>
      <c r="G1631" s="37" t="s">
        <v>1505</v>
      </c>
      <c r="I1631" s="37"/>
      <c r="K1631" s="37"/>
      <c r="M1631" s="37">
        <v>1799975</v>
      </c>
      <c r="N1631" s="12">
        <v>0.32</v>
      </c>
      <c r="O1631" s="37"/>
      <c r="Q1631" s="12">
        <v>28388</v>
      </c>
      <c r="R1631" s="37"/>
      <c r="T1631" s="37"/>
      <c r="V1631" s="37"/>
      <c r="X1631" s="37"/>
      <c r="Z1631" s="37"/>
      <c r="AB1631" s="37"/>
      <c r="AD1631" s="37"/>
      <c r="AF1631" s="37"/>
      <c r="AH1631" s="37">
        <v>3584837</v>
      </c>
      <c r="AI1631" s="12">
        <v>0.63</v>
      </c>
      <c r="AN1631" s="37">
        <v>3174581</v>
      </c>
      <c r="AO1631" s="12">
        <v>0.56000000000000005</v>
      </c>
      <c r="AP1631" s="37"/>
      <c r="AR1631" s="37"/>
      <c r="AT1631" s="37"/>
      <c r="AV1631" s="37"/>
      <c r="AX1631" s="37"/>
      <c r="BB1631" s="12">
        <v>14347</v>
      </c>
      <c r="BI1631" s="12">
        <v>18850</v>
      </c>
      <c r="BQ1631" s="12">
        <v>0.01</v>
      </c>
      <c r="BY1631" s="12">
        <v>0</v>
      </c>
      <c r="CC1631" s="12">
        <v>0</v>
      </c>
      <c r="CG1631" s="12" t="s">
        <v>929</v>
      </c>
      <c r="CH1631" s="12">
        <v>15.128</v>
      </c>
      <c r="CI1631" s="12" t="s">
        <v>941</v>
      </c>
      <c r="CJ1631" s="12" t="s">
        <v>941</v>
      </c>
      <c r="CK1631" s="12" t="s">
        <v>932</v>
      </c>
      <c r="CL1631" s="37">
        <v>568547017</v>
      </c>
      <c r="CN1631" s="12" t="s">
        <v>1509</v>
      </c>
      <c r="CS1631" s="12"/>
      <c r="CT1631" s="36" t="str">
        <f t="shared" si="25"/>
        <v>500mn - 1bn</v>
      </c>
      <c r="CU1631" s="36" t="str">
        <f>VLOOKUP(CK1631,Mapping!B:C,2,FALSE)</f>
        <v>US/CA</v>
      </c>
    </row>
    <row r="1632" spans="1:99" ht="16" customHeight="1" x14ac:dyDescent="0.35">
      <c r="A1632" s="12" t="s">
        <v>2843</v>
      </c>
      <c r="B1632" s="12" t="s">
        <v>925</v>
      </c>
      <c r="E1632" s="37">
        <v>0</v>
      </c>
      <c r="G1632" s="37" t="s">
        <v>1505</v>
      </c>
      <c r="I1632" s="37"/>
      <c r="K1632" s="37"/>
      <c r="M1632" s="37"/>
      <c r="O1632" s="37"/>
      <c r="R1632" s="37"/>
      <c r="T1632" s="37"/>
      <c r="V1632" s="37"/>
      <c r="X1632" s="37"/>
      <c r="Z1632" s="37"/>
      <c r="AB1632" s="37"/>
      <c r="AD1632" s="37"/>
      <c r="AF1632" s="37"/>
      <c r="AH1632" s="37"/>
      <c r="AN1632" s="37">
        <v>0</v>
      </c>
      <c r="AO1632" s="12">
        <v>0</v>
      </c>
      <c r="AP1632" s="37"/>
      <c r="AR1632" s="37"/>
      <c r="AT1632" s="37"/>
      <c r="AV1632" s="37"/>
      <c r="AX1632" s="37"/>
      <c r="BI1632" s="12">
        <v>0</v>
      </c>
      <c r="BY1632" s="12">
        <v>0</v>
      </c>
      <c r="CG1632" s="12" t="s">
        <v>940</v>
      </c>
      <c r="CH1632" s="12">
        <v>22.402000000000001</v>
      </c>
      <c r="CI1632" s="12" t="s">
        <v>2844</v>
      </c>
      <c r="CJ1632" s="12" t="s">
        <v>941</v>
      </c>
      <c r="CK1632" s="12" t="s">
        <v>932</v>
      </c>
      <c r="CL1632" s="37">
        <v>494106767</v>
      </c>
      <c r="CN1632" s="12" t="s">
        <v>1509</v>
      </c>
      <c r="CS1632" s="12"/>
      <c r="CT1632" s="36" t="str">
        <f t="shared" si="25"/>
        <v>500mn</v>
      </c>
      <c r="CU1632" s="36" t="str">
        <f>VLOOKUP(CK1632,Mapping!B:C,2,FALSE)</f>
        <v>US/CA</v>
      </c>
    </row>
    <row r="1633" spans="1:99" ht="16" customHeight="1" x14ac:dyDescent="0.35">
      <c r="A1633" s="12" t="s">
        <v>2845</v>
      </c>
      <c r="B1633" s="12" t="s">
        <v>925</v>
      </c>
      <c r="E1633" s="37">
        <v>200485</v>
      </c>
      <c r="G1633" s="37" t="s">
        <v>1505</v>
      </c>
      <c r="I1633" s="37"/>
      <c r="K1633" s="37"/>
      <c r="M1633" s="37">
        <v>200485</v>
      </c>
      <c r="N1633" s="12">
        <v>0.06</v>
      </c>
      <c r="O1633" s="37"/>
      <c r="R1633" s="37"/>
      <c r="T1633" s="37"/>
      <c r="V1633" s="37"/>
      <c r="X1633" s="37"/>
      <c r="Z1633" s="37"/>
      <c r="AB1633" s="37"/>
      <c r="AD1633" s="37"/>
      <c r="AF1633" s="37"/>
      <c r="AH1633" s="37"/>
      <c r="AN1633" s="37"/>
      <c r="AP1633" s="37"/>
      <c r="AR1633" s="37"/>
      <c r="AT1633" s="37"/>
      <c r="AV1633" s="37"/>
      <c r="AX1633" s="37"/>
      <c r="BB1633" s="12">
        <v>1598</v>
      </c>
      <c r="CC1633" s="12">
        <v>0</v>
      </c>
      <c r="CG1633" s="12" t="s">
        <v>934</v>
      </c>
      <c r="CH1633" s="12">
        <v>12.404</v>
      </c>
      <c r="CI1633" s="12" t="s">
        <v>2846</v>
      </c>
      <c r="CJ1633" s="12" t="s">
        <v>1015</v>
      </c>
      <c r="CK1633" s="12" t="s">
        <v>932</v>
      </c>
      <c r="CL1633" s="37">
        <v>323667935</v>
      </c>
      <c r="CN1633" s="12" t="s">
        <v>1509</v>
      </c>
      <c r="CS1633" s="12"/>
      <c r="CT1633" s="36" t="str">
        <f t="shared" si="25"/>
        <v>500mn</v>
      </c>
      <c r="CU1633" s="36" t="str">
        <f>VLOOKUP(CK1633,Mapping!B:C,2,FALSE)</f>
        <v>US/CA</v>
      </c>
    </row>
    <row r="1634" spans="1:99" ht="16" customHeight="1" x14ac:dyDescent="0.35">
      <c r="A1634" s="12" t="s">
        <v>2847</v>
      </c>
      <c r="B1634" s="12" t="s">
        <v>925</v>
      </c>
      <c r="E1634" s="37">
        <v>16432</v>
      </c>
      <c r="G1634" s="37" t="s">
        <v>1505</v>
      </c>
      <c r="I1634" s="37"/>
      <c r="K1634" s="37"/>
      <c r="M1634" s="37">
        <v>6273</v>
      </c>
      <c r="N1634" s="12">
        <v>0</v>
      </c>
      <c r="O1634" s="37"/>
      <c r="R1634" s="37"/>
      <c r="T1634" s="37"/>
      <c r="V1634" s="37"/>
      <c r="X1634" s="37"/>
      <c r="Z1634" s="37"/>
      <c r="AB1634" s="37"/>
      <c r="AD1634" s="37"/>
      <c r="AF1634" s="37"/>
      <c r="AH1634" s="37"/>
      <c r="AN1634" s="37"/>
      <c r="AP1634" s="37">
        <v>10159</v>
      </c>
      <c r="AQ1634" s="12">
        <v>0</v>
      </c>
      <c r="AR1634" s="37"/>
      <c r="AT1634" s="37"/>
      <c r="AV1634" s="37"/>
      <c r="AX1634" s="37"/>
      <c r="BB1634" s="12">
        <v>50</v>
      </c>
      <c r="BH1634" s="12">
        <v>44</v>
      </c>
      <c r="BV1634" s="12">
        <v>0</v>
      </c>
      <c r="CC1634" s="12">
        <v>0</v>
      </c>
      <c r="CG1634" s="12" t="s">
        <v>976</v>
      </c>
      <c r="CH1634" s="12">
        <v>8.92</v>
      </c>
      <c r="CI1634" s="12" t="s">
        <v>1541</v>
      </c>
      <c r="CJ1634" s="12" t="s">
        <v>1185</v>
      </c>
      <c r="CK1634" s="12" t="s">
        <v>932</v>
      </c>
      <c r="CL1634" s="37">
        <v>472725813</v>
      </c>
      <c r="CN1634" s="12" t="s">
        <v>1513</v>
      </c>
      <c r="CS1634" s="12"/>
      <c r="CT1634" s="36" t="str">
        <f t="shared" si="25"/>
        <v>500mn</v>
      </c>
      <c r="CU1634" s="36" t="str">
        <f>VLOOKUP(CK1634,Mapping!B:C,2,FALSE)</f>
        <v>US/CA</v>
      </c>
    </row>
    <row r="1635" spans="1:99" ht="16" customHeight="1" x14ac:dyDescent="0.35">
      <c r="A1635" s="12" t="s">
        <v>2848</v>
      </c>
      <c r="B1635" s="12" t="s">
        <v>925</v>
      </c>
      <c r="E1635" s="37">
        <v>413867</v>
      </c>
      <c r="G1635" s="37" t="s">
        <v>1505</v>
      </c>
      <c r="I1635" s="37"/>
      <c r="K1635" s="37"/>
      <c r="M1635" s="37">
        <v>206507</v>
      </c>
      <c r="N1635" s="12">
        <v>0.16</v>
      </c>
      <c r="O1635" s="37"/>
      <c r="Q1635" s="12">
        <v>23</v>
      </c>
      <c r="R1635" s="37"/>
      <c r="T1635" s="37"/>
      <c r="V1635" s="37"/>
      <c r="X1635" s="37"/>
      <c r="Z1635" s="37"/>
      <c r="AB1635" s="37"/>
      <c r="AD1635" s="37">
        <v>204456</v>
      </c>
      <c r="AE1635" s="12">
        <v>0.16</v>
      </c>
      <c r="AF1635" s="37"/>
      <c r="AH1635" s="37">
        <v>2904</v>
      </c>
      <c r="AI1635" s="12">
        <v>0</v>
      </c>
      <c r="AN1635" s="37"/>
      <c r="AP1635" s="37">
        <v>0</v>
      </c>
      <c r="AQ1635" s="12">
        <v>0</v>
      </c>
      <c r="AR1635" s="37"/>
      <c r="AT1635" s="37"/>
      <c r="AV1635" s="37"/>
      <c r="AX1635" s="37"/>
      <c r="BB1635" s="12">
        <v>1646</v>
      </c>
      <c r="BH1635" s="12">
        <v>0</v>
      </c>
      <c r="BJ1635" s="12">
        <v>1835</v>
      </c>
      <c r="BQ1635" s="12">
        <v>0</v>
      </c>
      <c r="BV1635" s="12">
        <v>0</v>
      </c>
      <c r="CB1635" s="12">
        <v>0</v>
      </c>
      <c r="CC1635" s="12">
        <v>0</v>
      </c>
      <c r="CG1635" s="12" t="s">
        <v>940</v>
      </c>
      <c r="CH1635" s="12">
        <v>34.146000000000001</v>
      </c>
      <c r="CI1635" s="12" t="s">
        <v>941</v>
      </c>
      <c r="CJ1635" s="12" t="s">
        <v>941</v>
      </c>
      <c r="CK1635" s="12" t="s">
        <v>932</v>
      </c>
      <c r="CL1635" s="37">
        <v>124829490</v>
      </c>
      <c r="CN1635" s="12" t="s">
        <v>1509</v>
      </c>
      <c r="CS1635" s="12"/>
      <c r="CT1635" s="36" t="str">
        <f t="shared" si="25"/>
        <v>500mn</v>
      </c>
      <c r="CU1635" s="36" t="str">
        <f>VLOOKUP(CK1635,Mapping!B:C,2,FALSE)</f>
        <v>US/CA</v>
      </c>
    </row>
    <row r="1636" spans="1:99" ht="16" customHeight="1" x14ac:dyDescent="0.35">
      <c r="A1636" s="12" t="s">
        <v>2849</v>
      </c>
      <c r="B1636" s="12" t="s">
        <v>925</v>
      </c>
      <c r="E1636" s="37">
        <v>0</v>
      </c>
      <c r="G1636" s="37" t="s">
        <v>1505</v>
      </c>
      <c r="I1636" s="37"/>
      <c r="K1636" s="37"/>
      <c r="M1636" s="37"/>
      <c r="O1636" s="37"/>
      <c r="R1636" s="37"/>
      <c r="T1636" s="37">
        <v>0</v>
      </c>
      <c r="U1636" s="12">
        <v>0</v>
      </c>
      <c r="V1636" s="37"/>
      <c r="X1636" s="37"/>
      <c r="Z1636" s="37"/>
      <c r="AB1636" s="37"/>
      <c r="AD1636" s="37"/>
      <c r="AF1636" s="37"/>
      <c r="AH1636" s="37"/>
      <c r="AN1636" s="37"/>
      <c r="AP1636" s="37"/>
      <c r="AR1636" s="37"/>
      <c r="AT1636" s="37"/>
      <c r="AV1636" s="37"/>
      <c r="AX1636" s="37"/>
      <c r="BK1636" s="12">
        <v>0</v>
      </c>
      <c r="CE1636" s="12">
        <v>0</v>
      </c>
      <c r="CG1636" s="12"/>
      <c r="CH1636" s="12">
        <v>96.200999999999993</v>
      </c>
      <c r="CI1636" s="12" t="s">
        <v>1250</v>
      </c>
      <c r="CJ1636" s="12" t="s">
        <v>946</v>
      </c>
      <c r="CK1636" s="12" t="s">
        <v>932</v>
      </c>
      <c r="CL1636" s="37">
        <v>134872161</v>
      </c>
      <c r="CN1636" s="12" t="s">
        <v>1506</v>
      </c>
      <c r="CS1636" s="12"/>
      <c r="CT1636" s="36" t="str">
        <f t="shared" si="25"/>
        <v>500mn</v>
      </c>
      <c r="CU1636" s="36" t="str">
        <f>VLOOKUP(CK1636,Mapping!B:C,2,FALSE)</f>
        <v>US/CA</v>
      </c>
    </row>
    <row r="1637" spans="1:99" ht="16" customHeight="1" x14ac:dyDescent="0.35">
      <c r="A1637" s="12" t="s">
        <v>2850</v>
      </c>
      <c r="B1637" s="12" t="s">
        <v>925</v>
      </c>
      <c r="E1637" s="37">
        <v>1907275</v>
      </c>
      <c r="G1637" s="37" t="s">
        <v>1505</v>
      </c>
      <c r="I1637" s="37"/>
      <c r="K1637" s="37"/>
      <c r="M1637" s="37"/>
      <c r="O1637" s="37"/>
      <c r="R1637" s="37"/>
      <c r="T1637" s="37"/>
      <c r="V1637" s="37"/>
      <c r="X1637" s="37"/>
      <c r="Z1637" s="37"/>
      <c r="AB1637" s="37"/>
      <c r="AD1637" s="37"/>
      <c r="AF1637" s="37"/>
      <c r="AH1637" s="37"/>
      <c r="AN1637" s="37">
        <v>1907275</v>
      </c>
      <c r="AO1637" s="12">
        <v>0.08</v>
      </c>
      <c r="AP1637" s="37"/>
      <c r="AR1637" s="37"/>
      <c r="AT1637" s="37"/>
      <c r="AV1637" s="37"/>
      <c r="AX1637" s="37"/>
      <c r="BI1637" s="12">
        <v>11325</v>
      </c>
      <c r="BY1637" s="12">
        <v>0</v>
      </c>
      <c r="CG1637" s="12" t="s">
        <v>940</v>
      </c>
      <c r="CH1637" s="12">
        <v>12.782999999999999</v>
      </c>
      <c r="CI1637" s="12" t="s">
        <v>1016</v>
      </c>
      <c r="CJ1637" s="12" t="s">
        <v>1017</v>
      </c>
      <c r="CK1637" s="12" t="s">
        <v>932</v>
      </c>
      <c r="CL1637" s="37">
        <v>2391774920</v>
      </c>
      <c r="CN1637" s="12" t="s">
        <v>1509</v>
      </c>
      <c r="CS1637" s="12"/>
      <c r="CT1637" s="36" t="str">
        <f t="shared" si="25"/>
        <v>1bn - 50bn</v>
      </c>
      <c r="CU1637" s="36" t="str">
        <f>VLOOKUP(CK1637,Mapping!B:C,2,FALSE)</f>
        <v>US/CA</v>
      </c>
    </row>
    <row r="1638" spans="1:99" ht="16" customHeight="1" x14ac:dyDescent="0.35">
      <c r="A1638" s="12" t="s">
        <v>2851</v>
      </c>
      <c r="B1638" s="12" t="s">
        <v>925</v>
      </c>
      <c r="E1638" s="37">
        <v>28155</v>
      </c>
      <c r="G1638" s="37" t="s">
        <v>1505</v>
      </c>
      <c r="I1638" s="37"/>
      <c r="K1638" s="37"/>
      <c r="M1638" s="37">
        <v>2509</v>
      </c>
      <c r="N1638" s="12">
        <v>0</v>
      </c>
      <c r="O1638" s="37"/>
      <c r="R1638" s="37"/>
      <c r="T1638" s="37">
        <v>2015</v>
      </c>
      <c r="U1638" s="12">
        <v>0</v>
      </c>
      <c r="V1638" s="37"/>
      <c r="X1638" s="37"/>
      <c r="Z1638" s="37"/>
      <c r="AB1638" s="37"/>
      <c r="AD1638" s="37"/>
      <c r="AF1638" s="37"/>
      <c r="AH1638" s="37"/>
      <c r="AN1638" s="37"/>
      <c r="AP1638" s="37">
        <v>23089</v>
      </c>
      <c r="AQ1638" s="12">
        <v>0</v>
      </c>
      <c r="AR1638" s="37"/>
      <c r="AT1638" s="37"/>
      <c r="AV1638" s="37">
        <v>542</v>
      </c>
      <c r="AW1638" s="12">
        <v>0</v>
      </c>
      <c r="AX1638" s="37"/>
      <c r="BB1638" s="12">
        <v>20</v>
      </c>
      <c r="BH1638" s="12">
        <v>100</v>
      </c>
      <c r="BK1638" s="12">
        <v>18</v>
      </c>
      <c r="BL1638" s="12">
        <v>200</v>
      </c>
      <c r="BV1638" s="12">
        <v>0</v>
      </c>
      <c r="CA1638" s="12">
        <v>0</v>
      </c>
      <c r="CC1638" s="12">
        <v>0</v>
      </c>
      <c r="CE1638" s="12">
        <v>0</v>
      </c>
      <c r="CG1638" s="12" t="s">
        <v>929</v>
      </c>
      <c r="CH1638" s="12">
        <v>12.518000000000001</v>
      </c>
      <c r="CI1638" s="12" t="s">
        <v>1851</v>
      </c>
      <c r="CJ1638" s="12" t="s">
        <v>931</v>
      </c>
      <c r="CK1638" s="12" t="s">
        <v>932</v>
      </c>
      <c r="CL1638" s="37">
        <v>995406734</v>
      </c>
      <c r="CN1638" s="12" t="s">
        <v>1509</v>
      </c>
      <c r="CS1638" s="12"/>
      <c r="CT1638" s="36" t="str">
        <f t="shared" si="25"/>
        <v>500mn - 1bn</v>
      </c>
      <c r="CU1638" s="36" t="str">
        <f>VLOOKUP(CK1638,Mapping!B:C,2,FALSE)</f>
        <v>US/CA</v>
      </c>
    </row>
    <row r="1639" spans="1:99" ht="16" customHeight="1" x14ac:dyDescent="0.35">
      <c r="A1639" s="12" t="s">
        <v>2852</v>
      </c>
      <c r="B1639" s="12" t="s">
        <v>925</v>
      </c>
      <c r="E1639" s="37">
        <v>106957700</v>
      </c>
      <c r="G1639" s="37" t="s">
        <v>1505</v>
      </c>
      <c r="I1639" s="37"/>
      <c r="K1639" s="37"/>
      <c r="M1639" s="37"/>
      <c r="O1639" s="37"/>
      <c r="Q1639" s="12">
        <v>208670</v>
      </c>
      <c r="R1639" s="37"/>
      <c r="T1639" s="37"/>
      <c r="V1639" s="37"/>
      <c r="X1639" s="37"/>
      <c r="Z1639" s="37"/>
      <c r="AB1639" s="37"/>
      <c r="AD1639" s="37"/>
      <c r="AF1639" s="37"/>
      <c r="AH1639" s="37">
        <v>26350848</v>
      </c>
      <c r="AI1639" s="12">
        <v>0.08</v>
      </c>
      <c r="AN1639" s="37">
        <v>67272493</v>
      </c>
      <c r="AO1639" s="12">
        <v>0.19</v>
      </c>
      <c r="AP1639" s="37">
        <v>13334359</v>
      </c>
      <c r="AQ1639" s="12">
        <v>0.04</v>
      </c>
      <c r="AR1639" s="37"/>
      <c r="AT1639" s="37"/>
      <c r="AV1639" s="37"/>
      <c r="AX1639" s="37"/>
      <c r="BH1639" s="12">
        <v>57752</v>
      </c>
      <c r="BI1639" s="12">
        <v>399450</v>
      </c>
      <c r="BQ1639" s="12">
        <v>0.05</v>
      </c>
      <c r="BV1639" s="12">
        <v>0.05</v>
      </c>
      <c r="BY1639" s="12">
        <v>0.05</v>
      </c>
      <c r="CG1639" s="12" t="s">
        <v>929</v>
      </c>
      <c r="CH1639" s="12">
        <v>6.6589999999999998</v>
      </c>
      <c r="CI1639" s="12" t="s">
        <v>1129</v>
      </c>
      <c r="CJ1639" s="12" t="s">
        <v>1130</v>
      </c>
      <c r="CK1639" s="12" t="s">
        <v>932</v>
      </c>
      <c r="CL1639" s="37">
        <v>34709596487</v>
      </c>
      <c r="CN1639" s="12" t="s">
        <v>1509</v>
      </c>
      <c r="CS1639" s="12"/>
      <c r="CT1639" s="36" t="str">
        <f t="shared" si="25"/>
        <v>1bn - 50bn</v>
      </c>
      <c r="CU1639" s="36" t="str">
        <f>VLOOKUP(CK1639,Mapping!B:C,2,FALSE)</f>
        <v>US/CA</v>
      </c>
    </row>
    <row r="1640" spans="1:99" ht="16" customHeight="1" x14ac:dyDescent="0.35">
      <c r="A1640" s="12" t="s">
        <v>2853</v>
      </c>
      <c r="B1640" s="12" t="s">
        <v>925</v>
      </c>
      <c r="E1640" s="37">
        <v>3055703</v>
      </c>
      <c r="G1640" s="37" t="s">
        <v>1505</v>
      </c>
      <c r="I1640" s="37"/>
      <c r="K1640" s="37"/>
      <c r="M1640" s="37"/>
      <c r="O1640" s="37"/>
      <c r="Q1640" s="12">
        <v>12095</v>
      </c>
      <c r="R1640" s="37"/>
      <c r="T1640" s="37"/>
      <c r="V1640" s="37"/>
      <c r="X1640" s="37"/>
      <c r="Z1640" s="37"/>
      <c r="AB1640" s="37"/>
      <c r="AD1640" s="37"/>
      <c r="AF1640" s="37"/>
      <c r="AH1640" s="37">
        <v>1527357</v>
      </c>
      <c r="AI1640" s="12">
        <v>0.04</v>
      </c>
      <c r="AN1640" s="37">
        <v>1528346</v>
      </c>
      <c r="AO1640" s="12">
        <v>0.04</v>
      </c>
      <c r="AP1640" s="37"/>
      <c r="AR1640" s="37"/>
      <c r="AT1640" s="37"/>
      <c r="AV1640" s="37"/>
      <c r="AX1640" s="37"/>
      <c r="BI1640" s="12">
        <v>9075</v>
      </c>
      <c r="BQ1640" s="12">
        <v>0</v>
      </c>
      <c r="BY1640" s="12">
        <v>0</v>
      </c>
      <c r="CG1640" s="12" t="s">
        <v>940</v>
      </c>
      <c r="CH1640" s="12">
        <v>17.279</v>
      </c>
      <c r="CI1640" s="12" t="s">
        <v>1016</v>
      </c>
      <c r="CJ1640" s="12" t="s">
        <v>1017</v>
      </c>
      <c r="CK1640" s="12" t="s">
        <v>932</v>
      </c>
      <c r="CL1640" s="37">
        <v>3708506974</v>
      </c>
      <c r="CN1640" s="12" t="s">
        <v>1509</v>
      </c>
      <c r="CS1640" s="12"/>
      <c r="CT1640" s="36" t="str">
        <f t="shared" si="25"/>
        <v>1bn - 50bn</v>
      </c>
      <c r="CU1640" s="36" t="str">
        <f>VLOOKUP(CK1640,Mapping!B:C,2,FALSE)</f>
        <v>US/CA</v>
      </c>
    </row>
    <row r="1641" spans="1:99" ht="16" customHeight="1" x14ac:dyDescent="0.35">
      <c r="A1641" s="12" t="s">
        <v>2854</v>
      </c>
      <c r="B1641" s="12" t="s">
        <v>925</v>
      </c>
      <c r="E1641" s="37">
        <v>7991990</v>
      </c>
      <c r="G1641" s="37" t="s">
        <v>1505</v>
      </c>
      <c r="I1641" s="37"/>
      <c r="K1641" s="37"/>
      <c r="M1641" s="37">
        <v>289562</v>
      </c>
      <c r="N1641" s="12">
        <v>0.01</v>
      </c>
      <c r="O1641" s="37"/>
      <c r="Q1641" s="12">
        <v>31043</v>
      </c>
      <c r="R1641" s="37"/>
      <c r="T1641" s="37"/>
      <c r="V1641" s="37"/>
      <c r="X1641" s="37"/>
      <c r="Z1641" s="37"/>
      <c r="AB1641" s="37"/>
      <c r="AD1641" s="37"/>
      <c r="AF1641" s="37"/>
      <c r="AH1641" s="37">
        <v>3920110</v>
      </c>
      <c r="AI1641" s="12">
        <v>0.09</v>
      </c>
      <c r="AN1641" s="37">
        <v>2067267</v>
      </c>
      <c r="AO1641" s="12">
        <v>0.05</v>
      </c>
      <c r="AP1641" s="37">
        <v>1715051</v>
      </c>
      <c r="AQ1641" s="12">
        <v>0.04</v>
      </c>
      <c r="AR1641" s="37"/>
      <c r="AT1641" s="37"/>
      <c r="AV1641" s="37"/>
      <c r="AX1641" s="37"/>
      <c r="BB1641" s="12">
        <v>2308</v>
      </c>
      <c r="BH1641" s="12">
        <v>7428</v>
      </c>
      <c r="BI1641" s="12">
        <v>12275</v>
      </c>
      <c r="BQ1641" s="12">
        <v>0.01</v>
      </c>
      <c r="BV1641" s="12">
        <v>0.01</v>
      </c>
      <c r="BY1641" s="12">
        <v>0</v>
      </c>
      <c r="CC1641" s="12">
        <v>0</v>
      </c>
      <c r="CG1641" s="12" t="s">
        <v>929</v>
      </c>
      <c r="CH1641" s="12">
        <v>16.765999999999998</v>
      </c>
      <c r="CI1641" s="12" t="s">
        <v>1016</v>
      </c>
      <c r="CJ1641" s="12" t="s">
        <v>1017</v>
      </c>
      <c r="CK1641" s="12" t="s">
        <v>932</v>
      </c>
      <c r="CL1641" s="37">
        <v>4177840297</v>
      </c>
      <c r="CN1641" s="12" t="s">
        <v>1506</v>
      </c>
      <c r="CS1641" s="12"/>
      <c r="CT1641" s="36" t="str">
        <f t="shared" si="25"/>
        <v>1bn - 50bn</v>
      </c>
      <c r="CU1641" s="36" t="str">
        <f>VLOOKUP(CK1641,Mapping!B:C,2,FALSE)</f>
        <v>US/CA</v>
      </c>
    </row>
    <row r="1642" spans="1:99" ht="16" customHeight="1" x14ac:dyDescent="0.35">
      <c r="A1642" s="12" t="s">
        <v>2855</v>
      </c>
      <c r="B1642" s="12" t="s">
        <v>925</v>
      </c>
      <c r="E1642" s="37">
        <v>6938287</v>
      </c>
      <c r="G1642" s="37" t="s">
        <v>1505</v>
      </c>
      <c r="I1642" s="37"/>
      <c r="K1642" s="37"/>
      <c r="M1642" s="37"/>
      <c r="O1642" s="37"/>
      <c r="R1642" s="37"/>
      <c r="T1642" s="37"/>
      <c r="V1642" s="37"/>
      <c r="X1642" s="37"/>
      <c r="Z1642" s="37"/>
      <c r="AB1642" s="37"/>
      <c r="AD1642" s="37"/>
      <c r="AF1642" s="37"/>
      <c r="AH1642" s="37"/>
      <c r="AN1642" s="37"/>
      <c r="AP1642" s="37"/>
      <c r="AR1642" s="37">
        <v>6938287</v>
      </c>
      <c r="AS1642" s="12">
        <v>0.59</v>
      </c>
      <c r="AT1642" s="37"/>
      <c r="AV1642" s="37"/>
      <c r="AX1642" s="37"/>
      <c r="BE1642" s="12">
        <v>74127</v>
      </c>
      <c r="BM1642" s="12">
        <v>0.08</v>
      </c>
      <c r="CG1642" s="12" t="s">
        <v>976</v>
      </c>
      <c r="CH1642" s="12">
        <v>35.085000000000001</v>
      </c>
      <c r="CI1642" s="12" t="s">
        <v>953</v>
      </c>
      <c r="CJ1642" s="12"/>
      <c r="CK1642" s="12" t="s">
        <v>954</v>
      </c>
      <c r="CL1642" s="37">
        <v>1144973956</v>
      </c>
      <c r="CN1642" s="12" t="s">
        <v>1506</v>
      </c>
      <c r="CS1642" s="12"/>
      <c r="CT1642" s="36" t="str">
        <f t="shared" si="25"/>
        <v>1bn - 50bn</v>
      </c>
      <c r="CU1642" s="36" t="str">
        <f>VLOOKUP(CK1642,Mapping!B:C,2,FALSE)</f>
        <v>EU</v>
      </c>
    </row>
    <row r="1643" spans="1:99" ht="16" customHeight="1" x14ac:dyDescent="0.35">
      <c r="A1643" s="12" t="s">
        <v>2856</v>
      </c>
      <c r="B1643" s="12" t="s">
        <v>925</v>
      </c>
      <c r="E1643" s="37">
        <v>767054</v>
      </c>
      <c r="G1643" s="37" t="s">
        <v>1505</v>
      </c>
      <c r="I1643" s="37"/>
      <c r="K1643" s="37"/>
      <c r="M1643" s="37">
        <v>0</v>
      </c>
      <c r="N1643" s="12">
        <v>0</v>
      </c>
      <c r="O1643" s="37"/>
      <c r="R1643" s="37"/>
      <c r="T1643" s="37"/>
      <c r="V1643" s="37"/>
      <c r="X1643" s="37"/>
      <c r="Z1643" s="37"/>
      <c r="AB1643" s="37"/>
      <c r="AD1643" s="37"/>
      <c r="AF1643" s="37"/>
      <c r="AH1643" s="37"/>
      <c r="AN1643" s="37">
        <v>522080</v>
      </c>
      <c r="AO1643" s="12">
        <v>0.09</v>
      </c>
      <c r="AP1643" s="37">
        <v>244974</v>
      </c>
      <c r="AQ1643" s="12">
        <v>0.04</v>
      </c>
      <c r="AR1643" s="37"/>
      <c r="AT1643" s="37"/>
      <c r="AV1643" s="37"/>
      <c r="AX1643" s="37"/>
      <c r="BB1643" s="12">
        <v>0</v>
      </c>
      <c r="BH1643" s="12">
        <v>1061</v>
      </c>
      <c r="BI1643" s="12">
        <v>3100</v>
      </c>
      <c r="BV1643" s="12">
        <v>0</v>
      </c>
      <c r="BY1643" s="12">
        <v>0</v>
      </c>
      <c r="CC1643" s="12">
        <v>0</v>
      </c>
      <c r="CG1643" s="12" t="s">
        <v>929</v>
      </c>
      <c r="CH1643" s="12">
        <v>47.893000000000001</v>
      </c>
      <c r="CI1643" s="12" t="s">
        <v>1127</v>
      </c>
      <c r="CJ1643" s="12" t="s">
        <v>966</v>
      </c>
      <c r="CK1643" s="12" t="s">
        <v>932</v>
      </c>
      <c r="CL1643" s="37">
        <v>554333707</v>
      </c>
      <c r="CN1643" s="12" t="s">
        <v>1509</v>
      </c>
      <c r="CS1643" s="12"/>
      <c r="CT1643" s="36" t="str">
        <f t="shared" si="25"/>
        <v>500mn - 1bn</v>
      </c>
      <c r="CU1643" s="36" t="str">
        <f>VLOOKUP(CK1643,Mapping!B:C,2,FALSE)</f>
        <v>US/CA</v>
      </c>
    </row>
    <row r="1644" spans="1:99" ht="16" customHeight="1" x14ac:dyDescent="0.35">
      <c r="A1644" s="12" t="s">
        <v>2857</v>
      </c>
      <c r="B1644" s="12" t="s">
        <v>925</v>
      </c>
      <c r="E1644" s="37">
        <v>13933</v>
      </c>
      <c r="G1644" s="37" t="s">
        <v>1505</v>
      </c>
      <c r="I1644" s="37"/>
      <c r="K1644" s="37"/>
      <c r="M1644" s="37"/>
      <c r="O1644" s="37"/>
      <c r="Q1644" s="12">
        <v>50</v>
      </c>
      <c r="R1644" s="37"/>
      <c r="T1644" s="37"/>
      <c r="V1644" s="37"/>
      <c r="X1644" s="37"/>
      <c r="Z1644" s="37"/>
      <c r="AB1644" s="37"/>
      <c r="AD1644" s="37"/>
      <c r="AF1644" s="37"/>
      <c r="AH1644" s="37">
        <v>6314</v>
      </c>
      <c r="AI1644" s="12">
        <v>0</v>
      </c>
      <c r="AN1644" s="37"/>
      <c r="AP1644" s="37">
        <v>7619</v>
      </c>
      <c r="AQ1644" s="12">
        <v>0</v>
      </c>
      <c r="AR1644" s="37"/>
      <c r="AT1644" s="37"/>
      <c r="AV1644" s="37"/>
      <c r="AX1644" s="37"/>
      <c r="BH1644" s="12">
        <v>33</v>
      </c>
      <c r="BQ1644" s="12">
        <v>0</v>
      </c>
      <c r="BV1644" s="12">
        <v>0</v>
      </c>
      <c r="CG1644" s="12" t="s">
        <v>940</v>
      </c>
      <c r="CH1644" s="12">
        <v>37.512999999999998</v>
      </c>
      <c r="CI1644" s="12" t="s">
        <v>1127</v>
      </c>
      <c r="CJ1644" s="12" t="s">
        <v>966</v>
      </c>
      <c r="CK1644" s="12" t="s">
        <v>932</v>
      </c>
      <c r="CL1644" s="37">
        <v>2865666739</v>
      </c>
      <c r="CN1644" s="12" t="s">
        <v>1506</v>
      </c>
      <c r="CS1644" s="12"/>
      <c r="CT1644" s="36" t="str">
        <f t="shared" si="25"/>
        <v>1bn - 50bn</v>
      </c>
      <c r="CU1644" s="36" t="str">
        <f>VLOOKUP(CK1644,Mapping!B:C,2,FALSE)</f>
        <v>US/CA</v>
      </c>
    </row>
    <row r="1645" spans="1:99" ht="16" customHeight="1" x14ac:dyDescent="0.35">
      <c r="A1645" s="12" t="s">
        <v>2858</v>
      </c>
      <c r="B1645" s="12" t="s">
        <v>925</v>
      </c>
      <c r="E1645" s="37">
        <v>0</v>
      </c>
      <c r="G1645" s="37" t="s">
        <v>1505</v>
      </c>
      <c r="I1645" s="37"/>
      <c r="K1645" s="37"/>
      <c r="M1645" s="37"/>
      <c r="O1645" s="37"/>
      <c r="R1645" s="37"/>
      <c r="T1645" s="37"/>
      <c r="V1645" s="37"/>
      <c r="X1645" s="37"/>
      <c r="Z1645" s="37"/>
      <c r="AB1645" s="37"/>
      <c r="AD1645" s="37"/>
      <c r="AF1645" s="37"/>
      <c r="AH1645" s="37"/>
      <c r="AN1645" s="37">
        <v>0</v>
      </c>
      <c r="AO1645" s="12">
        <v>0</v>
      </c>
      <c r="AP1645" s="37"/>
      <c r="AR1645" s="37"/>
      <c r="AT1645" s="37"/>
      <c r="AV1645" s="37"/>
      <c r="AX1645" s="37"/>
      <c r="BI1645" s="12">
        <v>0</v>
      </c>
      <c r="BY1645" s="12">
        <v>0</v>
      </c>
      <c r="CG1645" s="12" t="s">
        <v>976</v>
      </c>
      <c r="CH1645" s="12">
        <v>34.622999999999998</v>
      </c>
      <c r="CI1645" s="12" t="s">
        <v>971</v>
      </c>
      <c r="CJ1645" s="12" t="s">
        <v>972</v>
      </c>
      <c r="CK1645" s="12" t="s">
        <v>932</v>
      </c>
      <c r="CL1645" s="37">
        <v>4267999337</v>
      </c>
      <c r="CN1645" s="12" t="s">
        <v>1513</v>
      </c>
      <c r="CS1645" s="12"/>
      <c r="CT1645" s="36" t="str">
        <f t="shared" si="25"/>
        <v>1bn - 50bn</v>
      </c>
      <c r="CU1645" s="36" t="str">
        <f>VLOOKUP(CK1645,Mapping!B:C,2,FALSE)</f>
        <v>US/CA</v>
      </c>
    </row>
    <row r="1646" spans="1:99" ht="16" customHeight="1" x14ac:dyDescent="0.35">
      <c r="A1646" s="12" t="s">
        <v>692</v>
      </c>
      <c r="B1646" s="12" t="s">
        <v>925</v>
      </c>
      <c r="E1646" s="37">
        <v>2823570</v>
      </c>
      <c r="F1646" s="12">
        <v>4657</v>
      </c>
      <c r="G1646" s="37" t="s">
        <v>1505</v>
      </c>
      <c r="I1646" s="37">
        <v>241035</v>
      </c>
      <c r="J1646" s="12">
        <v>0.28999999999999998</v>
      </c>
      <c r="K1646" s="37"/>
      <c r="M1646" s="37"/>
      <c r="O1646" s="37">
        <v>1745269</v>
      </c>
      <c r="P1646" s="12">
        <v>2.12</v>
      </c>
      <c r="R1646" s="37">
        <v>476860</v>
      </c>
      <c r="S1646" s="12">
        <v>0.57999999999999996</v>
      </c>
      <c r="T1646" s="37"/>
      <c r="V1646" s="37"/>
      <c r="X1646" s="37"/>
      <c r="Z1646" s="37"/>
      <c r="AB1646" s="37">
        <v>360406</v>
      </c>
      <c r="AC1646" s="12">
        <v>0.44</v>
      </c>
      <c r="AD1646" s="37"/>
      <c r="AF1646" s="37"/>
      <c r="AH1646" s="37"/>
      <c r="AJ1646" s="12">
        <v>22009</v>
      </c>
      <c r="AL1646" s="12">
        <v>102887</v>
      </c>
      <c r="AN1646" s="37"/>
      <c r="AP1646" s="37"/>
      <c r="AR1646" s="37"/>
      <c r="AT1646" s="37"/>
      <c r="AV1646" s="37"/>
      <c r="AX1646" s="37"/>
      <c r="AZ1646" s="12">
        <v>42617</v>
      </c>
      <c r="BO1646" s="12">
        <v>0</v>
      </c>
      <c r="BR1646" s="12">
        <v>0</v>
      </c>
      <c r="BU1646" s="12">
        <v>0</v>
      </c>
      <c r="BX1646" s="12">
        <v>0</v>
      </c>
      <c r="CG1646" s="12" t="s">
        <v>929</v>
      </c>
      <c r="CH1646" s="12">
        <v>6.3049999999999997</v>
      </c>
      <c r="CI1646" s="12" t="s">
        <v>1225</v>
      </c>
      <c r="CJ1646" s="12"/>
      <c r="CK1646" s="12" t="s">
        <v>1226</v>
      </c>
      <c r="CL1646" s="37">
        <v>86957134</v>
      </c>
      <c r="CN1646" s="12" t="s">
        <v>1506</v>
      </c>
      <c r="CS1646" s="12"/>
      <c r="CT1646" s="36" t="str">
        <f t="shared" si="25"/>
        <v>500mn</v>
      </c>
      <c r="CU1646" s="36" t="str">
        <f>VLOOKUP(CK1646,Mapping!B:C,2,FALSE)</f>
        <v>Middle East</v>
      </c>
    </row>
    <row r="1647" spans="1:99" ht="16" customHeight="1" x14ac:dyDescent="0.35">
      <c r="A1647" s="12" t="s">
        <v>166</v>
      </c>
      <c r="B1647" s="12" t="s">
        <v>933</v>
      </c>
      <c r="C1647" s="12">
        <v>233</v>
      </c>
      <c r="D1647" s="12">
        <v>25298</v>
      </c>
      <c r="E1647" s="37">
        <v>588693212</v>
      </c>
      <c r="F1647" s="12">
        <v>342147</v>
      </c>
      <c r="G1647" s="37">
        <v>1259587</v>
      </c>
      <c r="H1647" s="12">
        <v>0</v>
      </c>
      <c r="I1647" s="37">
        <v>18956080</v>
      </c>
      <c r="J1647" s="12">
        <v>0.02</v>
      </c>
      <c r="K1647" s="37">
        <v>113156237</v>
      </c>
      <c r="L1647" s="12">
        <v>0.13</v>
      </c>
      <c r="M1647" s="37">
        <v>8197556</v>
      </c>
      <c r="N1647" s="12">
        <v>0.01</v>
      </c>
      <c r="O1647" s="37">
        <v>130265754</v>
      </c>
      <c r="P1647" s="12">
        <v>0.15</v>
      </c>
      <c r="Q1647" s="12">
        <v>252350</v>
      </c>
      <c r="R1647" s="37">
        <v>49048748</v>
      </c>
      <c r="S1647" s="12">
        <v>0.06</v>
      </c>
      <c r="T1647" s="37">
        <v>1526414</v>
      </c>
      <c r="U1647" s="12">
        <v>0</v>
      </c>
      <c r="V1647" s="37">
        <v>40333603</v>
      </c>
      <c r="W1647" s="12">
        <v>0.05</v>
      </c>
      <c r="X1647" s="37">
        <v>26584477</v>
      </c>
      <c r="Y1647" s="12">
        <v>0.03</v>
      </c>
      <c r="Z1647" s="37">
        <v>1636019</v>
      </c>
      <c r="AA1647" s="12">
        <v>0</v>
      </c>
      <c r="AB1647" s="37">
        <v>29921592</v>
      </c>
      <c r="AC1647" s="12">
        <v>0.04</v>
      </c>
      <c r="AD1647" s="37">
        <v>2725445</v>
      </c>
      <c r="AE1647" s="12">
        <v>0</v>
      </c>
      <c r="AF1647" s="37">
        <v>42150832</v>
      </c>
      <c r="AG1647" s="12">
        <v>0.05</v>
      </c>
      <c r="AH1647" s="37">
        <v>31866758</v>
      </c>
      <c r="AI1647" s="12">
        <v>0.04</v>
      </c>
      <c r="AJ1647" s="12">
        <v>1827229</v>
      </c>
      <c r="AK1647" s="12">
        <v>1690062</v>
      </c>
      <c r="AL1647" s="12">
        <v>7419376</v>
      </c>
      <c r="AM1647" s="12">
        <v>1589998</v>
      </c>
      <c r="AN1647" s="37">
        <v>80833934</v>
      </c>
      <c r="AO1647" s="12">
        <v>0.1</v>
      </c>
      <c r="AP1647" s="37">
        <v>6668103</v>
      </c>
      <c r="AQ1647" s="12">
        <v>0.01</v>
      </c>
      <c r="AR1647" s="37">
        <v>30242</v>
      </c>
      <c r="AS1647" s="12">
        <v>0</v>
      </c>
      <c r="AT1647" s="37"/>
      <c r="AV1647" s="37"/>
      <c r="AX1647" s="37">
        <v>3531831</v>
      </c>
      <c r="AY1647" s="12">
        <v>0</v>
      </c>
      <c r="AZ1647" s="12">
        <v>4356284</v>
      </c>
      <c r="BA1647" s="12">
        <v>260173</v>
      </c>
      <c r="BB1647" s="12">
        <v>65340</v>
      </c>
      <c r="BC1647" s="12">
        <v>55327</v>
      </c>
      <c r="BE1647" s="12">
        <v>811</v>
      </c>
      <c r="BF1647" s="12">
        <v>2426964</v>
      </c>
      <c r="BG1647" s="12">
        <v>1631490</v>
      </c>
      <c r="BH1647" s="12">
        <v>28880</v>
      </c>
      <c r="BI1647" s="12">
        <v>479975</v>
      </c>
      <c r="BJ1647" s="12">
        <v>24461</v>
      </c>
      <c r="BK1647" s="12">
        <v>13636</v>
      </c>
      <c r="BM1647" s="12">
        <v>0</v>
      </c>
      <c r="BN1647" s="12">
        <v>0</v>
      </c>
      <c r="BO1647" s="12">
        <v>0.05</v>
      </c>
      <c r="BP1647" s="12">
        <v>0.1</v>
      </c>
      <c r="BQ1647" s="12">
        <v>0.06</v>
      </c>
      <c r="BR1647" s="12">
        <v>7.0000000000000007E-2</v>
      </c>
      <c r="BS1647" s="12">
        <v>0.02</v>
      </c>
      <c r="BT1647" s="12">
        <v>0.05</v>
      </c>
      <c r="BU1647" s="12">
        <v>0.04</v>
      </c>
      <c r="BV1647" s="12">
        <v>0.02</v>
      </c>
      <c r="BW1647" s="12">
        <v>7.0000000000000007E-2</v>
      </c>
      <c r="BX1647" s="12">
        <v>0.08</v>
      </c>
      <c r="BY1647" s="12">
        <v>0.06</v>
      </c>
      <c r="BZ1647" s="12">
        <v>0</v>
      </c>
      <c r="CB1647" s="12">
        <v>0.01</v>
      </c>
      <c r="CC1647" s="12">
        <v>0</v>
      </c>
      <c r="CD1647" s="12">
        <v>0</v>
      </c>
      <c r="CE1647" s="12">
        <v>0</v>
      </c>
      <c r="CG1647" s="12" t="s">
        <v>940</v>
      </c>
      <c r="CH1647" s="12">
        <v>39.119999999999997</v>
      </c>
      <c r="CI1647" s="12" t="s">
        <v>1042</v>
      </c>
      <c r="CJ1647" s="12"/>
      <c r="CK1647" s="12" t="s">
        <v>1043</v>
      </c>
      <c r="CL1647" s="37">
        <v>83926139131</v>
      </c>
      <c r="CM1647" s="12">
        <v>543</v>
      </c>
      <c r="CN1647" s="12" t="s">
        <v>1506</v>
      </c>
      <c r="CO1647" s="12" t="s">
        <v>1507</v>
      </c>
      <c r="CP1647" s="12">
        <v>285216.93207014713</v>
      </c>
      <c r="CQ1647" s="12">
        <v>79</v>
      </c>
      <c r="CS1647" s="12"/>
      <c r="CT1647" s="36" t="str">
        <f t="shared" si="25"/>
        <v>50bn - 100bn</v>
      </c>
      <c r="CU1647" s="36" t="str">
        <f>VLOOKUP(CK1647,Mapping!B:C,2,FALSE)</f>
        <v>Asia</v>
      </c>
    </row>
    <row r="1648" spans="1:99" ht="16" customHeight="1" x14ac:dyDescent="0.35">
      <c r="A1648" s="12" t="s">
        <v>195</v>
      </c>
      <c r="B1648" s="12" t="s">
        <v>925</v>
      </c>
      <c r="E1648" s="37">
        <v>681407764</v>
      </c>
      <c r="F1648" s="12">
        <v>266378</v>
      </c>
      <c r="G1648" s="37" t="s">
        <v>1505</v>
      </c>
      <c r="I1648" s="37">
        <v>14527231</v>
      </c>
      <c r="J1648" s="12">
        <v>0.16</v>
      </c>
      <c r="K1648" s="37">
        <v>205933117</v>
      </c>
      <c r="L1648" s="12">
        <v>2.2599999999999998</v>
      </c>
      <c r="M1648" s="37"/>
      <c r="O1648" s="37">
        <v>202408398</v>
      </c>
      <c r="P1648" s="12">
        <v>2.2200000000000002</v>
      </c>
      <c r="R1648" s="37">
        <v>70502098</v>
      </c>
      <c r="S1648" s="12">
        <v>0.77</v>
      </c>
      <c r="T1648" s="37"/>
      <c r="V1648" s="37">
        <v>107352693</v>
      </c>
      <c r="W1648" s="12">
        <v>1.18</v>
      </c>
      <c r="X1648" s="37"/>
      <c r="Z1648" s="37"/>
      <c r="AB1648" s="37">
        <v>13994271</v>
      </c>
      <c r="AC1648" s="12">
        <v>0.15</v>
      </c>
      <c r="AD1648" s="37"/>
      <c r="AF1648" s="37">
        <v>65300481</v>
      </c>
      <c r="AG1648" s="12">
        <v>0.72</v>
      </c>
      <c r="AH1648" s="37"/>
      <c r="AJ1648" s="12">
        <v>934910</v>
      </c>
      <c r="AK1648" s="12">
        <v>4402086</v>
      </c>
      <c r="AL1648" s="12">
        <v>13426779</v>
      </c>
      <c r="AM1648" s="12">
        <v>496241</v>
      </c>
      <c r="AN1648" s="37"/>
      <c r="AP1648" s="37"/>
      <c r="AR1648" s="37"/>
      <c r="AT1648" s="37"/>
      <c r="AV1648" s="37"/>
      <c r="AX1648" s="37">
        <v>1389475</v>
      </c>
      <c r="AY1648" s="12">
        <v>0.02</v>
      </c>
      <c r="AZ1648" s="12">
        <v>5537157</v>
      </c>
      <c r="BF1648" s="12">
        <v>4925856</v>
      </c>
      <c r="BG1648" s="12">
        <v>3311212</v>
      </c>
      <c r="BO1648" s="12">
        <v>0.04</v>
      </c>
      <c r="BP1648" s="12">
        <v>0.21</v>
      </c>
      <c r="BR1648" s="12">
        <v>0.04</v>
      </c>
      <c r="BS1648" s="12">
        <v>0.04</v>
      </c>
      <c r="BT1648" s="12">
        <v>0.14000000000000001</v>
      </c>
      <c r="BU1648" s="12">
        <v>7.0000000000000007E-2</v>
      </c>
      <c r="BW1648" s="12">
        <v>0.02</v>
      </c>
      <c r="BX1648" s="12">
        <v>0.1</v>
      </c>
      <c r="CG1648" s="12" t="s">
        <v>940</v>
      </c>
      <c r="CH1648" s="12">
        <v>38.951000000000001</v>
      </c>
      <c r="CI1648" s="12" t="s">
        <v>950</v>
      </c>
      <c r="CJ1648" s="12"/>
      <c r="CK1648" s="12" t="s">
        <v>951</v>
      </c>
      <c r="CL1648" s="37">
        <v>9259753190</v>
      </c>
      <c r="CN1648" s="12" t="s">
        <v>1506</v>
      </c>
      <c r="CR1648" s="12">
        <v>45987.25</v>
      </c>
      <c r="CS1648" s="12"/>
      <c r="CT1648" s="36" t="str">
        <f t="shared" si="25"/>
        <v>1bn - 50bn</v>
      </c>
      <c r="CU1648" s="36" t="str">
        <f>VLOOKUP(CK1648,Mapping!B:C,2,FALSE)</f>
        <v>HK</v>
      </c>
    </row>
    <row r="1649" spans="1:99" ht="16" customHeight="1" x14ac:dyDescent="0.35">
      <c r="A1649" s="12" t="s">
        <v>2859</v>
      </c>
      <c r="B1649" s="12" t="s">
        <v>933</v>
      </c>
      <c r="E1649" s="37">
        <v>2459903</v>
      </c>
      <c r="G1649" s="37" t="s">
        <v>1505</v>
      </c>
      <c r="I1649" s="37"/>
      <c r="K1649" s="37">
        <v>369494</v>
      </c>
      <c r="L1649" s="12">
        <v>0.02</v>
      </c>
      <c r="M1649" s="37"/>
      <c r="O1649" s="37">
        <v>1970933</v>
      </c>
      <c r="P1649" s="12">
        <v>0.11</v>
      </c>
      <c r="R1649" s="37">
        <v>119476</v>
      </c>
      <c r="S1649" s="12">
        <v>0.01</v>
      </c>
      <c r="T1649" s="37"/>
      <c r="V1649" s="37"/>
      <c r="X1649" s="37"/>
      <c r="Z1649" s="37"/>
      <c r="AB1649" s="37"/>
      <c r="AD1649" s="37"/>
      <c r="AF1649" s="37"/>
      <c r="AH1649" s="37"/>
      <c r="AL1649" s="12">
        <v>107400</v>
      </c>
      <c r="AN1649" s="37"/>
      <c r="AP1649" s="37"/>
      <c r="AR1649" s="37"/>
      <c r="AT1649" s="37"/>
      <c r="AV1649" s="37"/>
      <c r="AX1649" s="37"/>
      <c r="AZ1649" s="12">
        <v>9000</v>
      </c>
      <c r="BG1649" s="12">
        <v>4800</v>
      </c>
      <c r="BS1649" s="12">
        <v>0</v>
      </c>
      <c r="BU1649" s="12">
        <v>0</v>
      </c>
      <c r="BX1649" s="12">
        <v>0</v>
      </c>
      <c r="CG1649" s="12" t="s">
        <v>940</v>
      </c>
      <c r="CH1649" s="12">
        <v>88.772999999999996</v>
      </c>
      <c r="CI1649" s="12" t="s">
        <v>964</v>
      </c>
      <c r="CJ1649" s="12"/>
      <c r="CK1649" s="12" t="s">
        <v>927</v>
      </c>
      <c r="CL1649" s="37">
        <v>1790513087</v>
      </c>
      <c r="CN1649" s="12" t="s">
        <v>1506</v>
      </c>
      <c r="CS1649" s="12"/>
      <c r="CT1649" s="36" t="str">
        <f t="shared" si="25"/>
        <v>1bn - 50bn</v>
      </c>
      <c r="CU1649" s="36" t="str">
        <f>VLOOKUP(CK1649,Mapping!B:C,2,FALSE)</f>
        <v>CN</v>
      </c>
    </row>
    <row r="1650" spans="1:99" ht="16" customHeight="1" x14ac:dyDescent="0.35">
      <c r="A1650" s="12" t="s">
        <v>698</v>
      </c>
      <c r="B1650" s="12" t="s">
        <v>925</v>
      </c>
      <c r="E1650" s="37">
        <v>4222158</v>
      </c>
      <c r="F1650" s="12">
        <v>4400</v>
      </c>
      <c r="G1650" s="37" t="s">
        <v>1505</v>
      </c>
      <c r="I1650" s="37">
        <v>313258</v>
      </c>
      <c r="J1650" s="12">
        <v>1.18</v>
      </c>
      <c r="K1650" s="37">
        <v>2563365</v>
      </c>
      <c r="L1650" s="12">
        <v>9.6300000000000008</v>
      </c>
      <c r="M1650" s="37">
        <v>923454</v>
      </c>
      <c r="N1650" s="12">
        <v>3.47</v>
      </c>
      <c r="O1650" s="37">
        <v>422081</v>
      </c>
      <c r="P1650" s="12">
        <v>1.59</v>
      </c>
      <c r="R1650" s="37">
        <v>0</v>
      </c>
      <c r="S1650" s="12">
        <v>0</v>
      </c>
      <c r="T1650" s="37"/>
      <c r="V1650" s="37">
        <v>0</v>
      </c>
      <c r="W1650" s="12">
        <v>0</v>
      </c>
      <c r="X1650" s="37"/>
      <c r="Z1650" s="37"/>
      <c r="AB1650" s="37"/>
      <c r="AD1650" s="37"/>
      <c r="AF1650" s="37"/>
      <c r="AH1650" s="37"/>
      <c r="AK1650" s="12">
        <v>0</v>
      </c>
      <c r="AL1650" s="12">
        <v>23000</v>
      </c>
      <c r="AN1650" s="37"/>
      <c r="AP1650" s="37"/>
      <c r="AR1650" s="37"/>
      <c r="AT1650" s="37"/>
      <c r="AV1650" s="37"/>
      <c r="AX1650" s="37"/>
      <c r="AZ1650" s="12">
        <v>0</v>
      </c>
      <c r="BB1650" s="12">
        <v>6300</v>
      </c>
      <c r="BG1650" s="12">
        <v>33300</v>
      </c>
      <c r="BO1650" s="12">
        <v>0</v>
      </c>
      <c r="BS1650" s="12">
        <v>0</v>
      </c>
      <c r="BT1650" s="12">
        <v>0</v>
      </c>
      <c r="BU1650" s="12">
        <v>0</v>
      </c>
      <c r="BX1650" s="12">
        <v>0</v>
      </c>
      <c r="CC1650" s="12">
        <v>0</v>
      </c>
      <c r="CG1650" s="12" t="s">
        <v>940</v>
      </c>
      <c r="CH1650" s="12">
        <v>129.61000000000001</v>
      </c>
      <c r="CI1650" s="12" t="s">
        <v>1095</v>
      </c>
      <c r="CJ1650" s="12"/>
      <c r="CK1650" s="12" t="s">
        <v>951</v>
      </c>
      <c r="CL1650" s="37">
        <v>27709760</v>
      </c>
      <c r="CN1650" s="12" t="s">
        <v>1509</v>
      </c>
      <c r="CS1650" s="12"/>
      <c r="CT1650" s="36" t="str">
        <f t="shared" si="25"/>
        <v>500mn</v>
      </c>
      <c r="CU1650" s="36" t="str">
        <f>VLOOKUP(CK1650,Mapping!B:C,2,FALSE)</f>
        <v>HK</v>
      </c>
    </row>
    <row r="1651" spans="1:99" ht="16" customHeight="1" x14ac:dyDescent="0.35">
      <c r="A1651" s="12" t="s">
        <v>2860</v>
      </c>
      <c r="B1651" s="12" t="s">
        <v>925</v>
      </c>
      <c r="E1651" s="37">
        <v>8074526</v>
      </c>
      <c r="G1651" s="37" t="s">
        <v>1505</v>
      </c>
      <c r="I1651" s="37"/>
      <c r="K1651" s="37">
        <v>1595584</v>
      </c>
      <c r="L1651" s="12">
        <v>0.15</v>
      </c>
      <c r="M1651" s="37">
        <v>3824029</v>
      </c>
      <c r="N1651" s="12">
        <v>0.36</v>
      </c>
      <c r="O1651" s="37">
        <v>1400196</v>
      </c>
      <c r="P1651" s="12">
        <v>0.13</v>
      </c>
      <c r="R1651" s="37">
        <v>630523</v>
      </c>
      <c r="S1651" s="12">
        <v>0.06</v>
      </c>
      <c r="T1651" s="37"/>
      <c r="V1651" s="37">
        <v>196097</v>
      </c>
      <c r="W1651" s="12">
        <v>0.02</v>
      </c>
      <c r="X1651" s="37">
        <v>240718</v>
      </c>
      <c r="Y1651" s="12">
        <v>0.02</v>
      </c>
      <c r="Z1651" s="37"/>
      <c r="AB1651" s="37">
        <v>187379</v>
      </c>
      <c r="AC1651" s="12">
        <v>0.02</v>
      </c>
      <c r="AD1651" s="37"/>
      <c r="AF1651" s="37"/>
      <c r="AH1651" s="37"/>
      <c r="AJ1651" s="12">
        <v>11500</v>
      </c>
      <c r="AK1651" s="12">
        <v>11000</v>
      </c>
      <c r="AL1651" s="12">
        <v>100100</v>
      </c>
      <c r="AN1651" s="37"/>
      <c r="AP1651" s="37"/>
      <c r="AR1651" s="37"/>
      <c r="AT1651" s="37"/>
      <c r="AV1651" s="37"/>
      <c r="AX1651" s="37"/>
      <c r="AZ1651" s="12">
        <v>39500</v>
      </c>
      <c r="BA1651" s="12">
        <v>2300</v>
      </c>
      <c r="BB1651" s="12">
        <v>45100</v>
      </c>
      <c r="BG1651" s="12">
        <v>24900</v>
      </c>
      <c r="BR1651" s="12">
        <v>0</v>
      </c>
      <c r="BS1651" s="12">
        <v>0</v>
      </c>
      <c r="BT1651" s="12">
        <v>0</v>
      </c>
      <c r="BU1651" s="12">
        <v>0</v>
      </c>
      <c r="BX1651" s="12">
        <v>0</v>
      </c>
      <c r="BZ1651" s="12">
        <v>0</v>
      </c>
      <c r="CC1651" s="12">
        <v>0</v>
      </c>
      <c r="CG1651" s="12" t="s">
        <v>929</v>
      </c>
      <c r="CH1651" s="12">
        <v>6.2409999999999997</v>
      </c>
      <c r="CI1651" s="12" t="s">
        <v>950</v>
      </c>
      <c r="CJ1651" s="12"/>
      <c r="CK1651" s="12" t="s">
        <v>951</v>
      </c>
      <c r="CL1651" s="37">
        <v>954630863</v>
      </c>
      <c r="CN1651" s="12" t="s">
        <v>1506</v>
      </c>
      <c r="CS1651" s="12"/>
      <c r="CT1651" s="36" t="str">
        <f t="shared" si="25"/>
        <v>500mn - 1bn</v>
      </c>
      <c r="CU1651" s="36" t="str">
        <f>VLOOKUP(CK1651,Mapping!B:C,2,FALSE)</f>
        <v>HK</v>
      </c>
    </row>
    <row r="1652" spans="1:99" ht="16" customHeight="1" x14ac:dyDescent="0.35">
      <c r="A1652" s="12" t="s">
        <v>2861</v>
      </c>
      <c r="B1652" s="12" t="s">
        <v>933</v>
      </c>
      <c r="E1652" s="37">
        <v>39650681</v>
      </c>
      <c r="G1652" s="37" t="s">
        <v>1505</v>
      </c>
      <c r="I1652" s="37"/>
      <c r="K1652" s="37">
        <v>20422248</v>
      </c>
      <c r="L1652" s="12">
        <v>0.32</v>
      </c>
      <c r="M1652" s="37"/>
      <c r="O1652" s="37">
        <v>14903120</v>
      </c>
      <c r="P1652" s="12">
        <v>0.23</v>
      </c>
      <c r="R1652" s="37">
        <v>4325313</v>
      </c>
      <c r="S1652" s="12">
        <v>7.0000000000000007E-2</v>
      </c>
      <c r="T1652" s="37"/>
      <c r="V1652" s="37"/>
      <c r="X1652" s="37"/>
      <c r="Z1652" s="37"/>
      <c r="AB1652" s="37"/>
      <c r="AD1652" s="37"/>
      <c r="AF1652" s="37"/>
      <c r="AH1652" s="37"/>
      <c r="AL1652" s="12">
        <v>812100</v>
      </c>
      <c r="AN1652" s="37"/>
      <c r="AP1652" s="37"/>
      <c r="AR1652" s="37"/>
      <c r="AT1652" s="37"/>
      <c r="AV1652" s="37"/>
      <c r="AX1652" s="37"/>
      <c r="AZ1652" s="12">
        <v>325820</v>
      </c>
      <c r="BG1652" s="12">
        <v>265300</v>
      </c>
      <c r="BS1652" s="12">
        <v>0</v>
      </c>
      <c r="BU1652" s="12">
        <v>0</v>
      </c>
      <c r="BX1652" s="12">
        <v>0.01</v>
      </c>
      <c r="CG1652" s="12" t="s">
        <v>940</v>
      </c>
      <c r="CH1652" s="12">
        <v>85.51</v>
      </c>
      <c r="CI1652" s="12" t="s">
        <v>964</v>
      </c>
      <c r="CJ1652" s="12"/>
      <c r="CK1652" s="12" t="s">
        <v>927</v>
      </c>
      <c r="CL1652" s="37">
        <v>6240198093</v>
      </c>
      <c r="CN1652" s="12" t="s">
        <v>1506</v>
      </c>
      <c r="CS1652" s="12"/>
      <c r="CT1652" s="36" t="str">
        <f t="shared" si="25"/>
        <v>1bn - 50bn</v>
      </c>
      <c r="CU1652" s="36" t="str">
        <f>VLOOKUP(CK1652,Mapping!B:C,2,FALSE)</f>
        <v>CN</v>
      </c>
    </row>
    <row r="1653" spans="1:99" ht="16" customHeight="1" x14ac:dyDescent="0.35">
      <c r="A1653" s="12" t="s">
        <v>681</v>
      </c>
      <c r="B1653" s="12" t="s">
        <v>925</v>
      </c>
      <c r="E1653" s="37">
        <v>2879460</v>
      </c>
      <c r="F1653" s="12">
        <v>5000</v>
      </c>
      <c r="G1653" s="37" t="s">
        <v>1505</v>
      </c>
      <c r="I1653" s="37">
        <v>290461</v>
      </c>
      <c r="J1653" s="12">
        <v>1.28</v>
      </c>
      <c r="K1653" s="37">
        <v>768956</v>
      </c>
      <c r="L1653" s="12">
        <v>3.4</v>
      </c>
      <c r="M1653" s="37"/>
      <c r="O1653" s="37">
        <v>559519</v>
      </c>
      <c r="P1653" s="12">
        <v>2.4700000000000002</v>
      </c>
      <c r="R1653" s="37">
        <v>399065</v>
      </c>
      <c r="S1653" s="12">
        <v>1.76</v>
      </c>
      <c r="T1653" s="37"/>
      <c r="V1653" s="37">
        <v>430086</v>
      </c>
      <c r="W1653" s="12">
        <v>1.9</v>
      </c>
      <c r="X1653" s="37">
        <v>156990</v>
      </c>
      <c r="Y1653" s="12">
        <v>0.69</v>
      </c>
      <c r="Z1653" s="37"/>
      <c r="AB1653" s="37"/>
      <c r="AD1653" s="37"/>
      <c r="AF1653" s="37"/>
      <c r="AH1653" s="37"/>
      <c r="AK1653" s="12">
        <v>16000</v>
      </c>
      <c r="AL1653" s="12">
        <v>40000</v>
      </c>
      <c r="AM1653" s="12">
        <v>110000</v>
      </c>
      <c r="AN1653" s="37"/>
      <c r="AP1653" s="37"/>
      <c r="AR1653" s="37"/>
      <c r="AT1653" s="37"/>
      <c r="AV1653" s="37"/>
      <c r="AX1653" s="37">
        <v>274383</v>
      </c>
      <c r="AY1653" s="12">
        <v>1.21</v>
      </c>
      <c r="AZ1653" s="12">
        <v>25000</v>
      </c>
      <c r="BA1653" s="12">
        <v>1500</v>
      </c>
      <c r="BG1653" s="12">
        <v>12000</v>
      </c>
      <c r="BO1653" s="12">
        <v>0</v>
      </c>
      <c r="BS1653" s="12">
        <v>0</v>
      </c>
      <c r="BT1653" s="12">
        <v>0</v>
      </c>
      <c r="BU1653" s="12">
        <v>0</v>
      </c>
      <c r="BW1653" s="12">
        <v>0</v>
      </c>
      <c r="BX1653" s="12">
        <v>0</v>
      </c>
      <c r="BZ1653" s="12">
        <v>0</v>
      </c>
      <c r="CG1653" s="12" t="s">
        <v>940</v>
      </c>
      <c r="CH1653" s="12">
        <v>45.655000000000001</v>
      </c>
      <c r="CI1653" s="12" t="s">
        <v>950</v>
      </c>
      <c r="CJ1653" s="12"/>
      <c r="CK1653" s="12" t="s">
        <v>951</v>
      </c>
      <c r="CL1653" s="37">
        <v>14931156</v>
      </c>
      <c r="CN1653" s="12" t="s">
        <v>1506</v>
      </c>
      <c r="CR1653" s="12">
        <v>45986.25</v>
      </c>
      <c r="CS1653" s="12"/>
      <c r="CT1653" s="36" t="str">
        <f t="shared" si="25"/>
        <v>500mn</v>
      </c>
      <c r="CU1653" s="36" t="str">
        <f>VLOOKUP(CK1653,Mapping!B:C,2,FALSE)</f>
        <v>HK</v>
      </c>
    </row>
    <row r="1654" spans="1:99" ht="16" customHeight="1" x14ac:dyDescent="0.35">
      <c r="A1654" s="12" t="s">
        <v>377</v>
      </c>
      <c r="B1654" s="12" t="s">
        <v>933</v>
      </c>
      <c r="E1654" s="37">
        <v>459907596</v>
      </c>
      <c r="F1654" s="12">
        <v>43850</v>
      </c>
      <c r="G1654" s="37" t="s">
        <v>1505</v>
      </c>
      <c r="I1654" s="37">
        <v>3121899</v>
      </c>
      <c r="J1654" s="12">
        <v>0.01</v>
      </c>
      <c r="K1654" s="37">
        <v>133264520</v>
      </c>
      <c r="L1654" s="12">
        <v>0.36</v>
      </c>
      <c r="M1654" s="37"/>
      <c r="O1654" s="37">
        <v>198173338</v>
      </c>
      <c r="P1654" s="12">
        <v>0.54</v>
      </c>
      <c r="Q1654" s="12">
        <v>25700</v>
      </c>
      <c r="R1654" s="37">
        <v>49292531</v>
      </c>
      <c r="S1654" s="12">
        <v>0.13</v>
      </c>
      <c r="T1654" s="37"/>
      <c r="V1654" s="37">
        <v>17556414</v>
      </c>
      <c r="W1654" s="12">
        <v>0.05</v>
      </c>
      <c r="X1654" s="37">
        <v>10525540</v>
      </c>
      <c r="Y1654" s="12">
        <v>0.03</v>
      </c>
      <c r="Z1654" s="37"/>
      <c r="AB1654" s="37">
        <v>14639392</v>
      </c>
      <c r="AC1654" s="12">
        <v>0.04</v>
      </c>
      <c r="AD1654" s="37"/>
      <c r="AF1654" s="37">
        <v>15486394</v>
      </c>
      <c r="AG1654" s="12">
        <v>0.04</v>
      </c>
      <c r="AH1654" s="37">
        <v>3488004</v>
      </c>
      <c r="AI1654" s="12">
        <v>0.01</v>
      </c>
      <c r="AJ1654" s="12">
        <v>1020750</v>
      </c>
      <c r="AK1654" s="12">
        <v>636600</v>
      </c>
      <c r="AL1654" s="12">
        <v>10798851</v>
      </c>
      <c r="AM1654" s="12">
        <v>1365600</v>
      </c>
      <c r="AN1654" s="37">
        <v>10421472</v>
      </c>
      <c r="AO1654" s="12">
        <v>0.03</v>
      </c>
      <c r="AP1654" s="37"/>
      <c r="AR1654" s="37"/>
      <c r="AT1654" s="37"/>
      <c r="AV1654" s="37"/>
      <c r="AX1654" s="37">
        <v>3938092</v>
      </c>
      <c r="AY1654" s="12">
        <v>0.01</v>
      </c>
      <c r="AZ1654" s="12">
        <v>3713140</v>
      </c>
      <c r="BA1654" s="12">
        <v>92826</v>
      </c>
      <c r="BF1654" s="12">
        <v>916400</v>
      </c>
      <c r="BG1654" s="12">
        <v>1731204</v>
      </c>
      <c r="BI1654" s="12">
        <v>48650</v>
      </c>
      <c r="BO1654" s="12">
        <v>0.01</v>
      </c>
      <c r="BP1654" s="12">
        <v>0.04</v>
      </c>
      <c r="BQ1654" s="12">
        <v>0.01</v>
      </c>
      <c r="BR1654" s="12">
        <v>0.04</v>
      </c>
      <c r="BS1654" s="12">
        <v>0.02</v>
      </c>
      <c r="BT1654" s="12">
        <v>0.02</v>
      </c>
      <c r="BU1654" s="12">
        <v>0.06</v>
      </c>
      <c r="BW1654" s="12">
        <v>0.06</v>
      </c>
      <c r="BX1654" s="12">
        <v>7.0000000000000007E-2</v>
      </c>
      <c r="BY1654" s="12">
        <v>0.01</v>
      </c>
      <c r="BZ1654" s="12">
        <v>0</v>
      </c>
      <c r="CG1654" s="12" t="s">
        <v>940</v>
      </c>
      <c r="CH1654" s="12">
        <v>35.597999999999999</v>
      </c>
      <c r="CI1654" s="12" t="s">
        <v>999</v>
      </c>
      <c r="CJ1654" s="12"/>
      <c r="CK1654" s="12" t="s">
        <v>927</v>
      </c>
      <c r="CL1654" s="37">
        <v>36872203090</v>
      </c>
      <c r="CN1654" s="12" t="s">
        <v>1506</v>
      </c>
      <c r="CS1654" s="12"/>
      <c r="CT1654" s="36" t="str">
        <f t="shared" si="25"/>
        <v>1bn - 50bn</v>
      </c>
      <c r="CU1654" s="36" t="str">
        <f>VLOOKUP(CK1654,Mapping!B:C,2,FALSE)</f>
        <v>CN</v>
      </c>
    </row>
    <row r="1655" spans="1:99" ht="16" customHeight="1" x14ac:dyDescent="0.35">
      <c r="A1655" s="12" t="s">
        <v>2862</v>
      </c>
      <c r="B1655" s="12" t="s">
        <v>925</v>
      </c>
      <c r="E1655" s="37">
        <v>11011</v>
      </c>
      <c r="G1655" s="37" t="s">
        <v>1505</v>
      </c>
      <c r="I1655" s="37"/>
      <c r="K1655" s="37"/>
      <c r="M1655" s="37"/>
      <c r="O1655" s="37">
        <v>11011</v>
      </c>
      <c r="P1655" s="12">
        <v>0</v>
      </c>
      <c r="R1655" s="37"/>
      <c r="T1655" s="37"/>
      <c r="V1655" s="37"/>
      <c r="X1655" s="37"/>
      <c r="Z1655" s="37"/>
      <c r="AB1655" s="37"/>
      <c r="AD1655" s="37"/>
      <c r="AF1655" s="37"/>
      <c r="AH1655" s="37"/>
      <c r="AL1655" s="12">
        <v>600</v>
      </c>
      <c r="AN1655" s="37"/>
      <c r="AP1655" s="37"/>
      <c r="AR1655" s="37"/>
      <c r="AT1655" s="37"/>
      <c r="AV1655" s="37"/>
      <c r="AX1655" s="37"/>
      <c r="BU1655" s="12">
        <v>0</v>
      </c>
      <c r="CG1655" s="12" t="s">
        <v>940</v>
      </c>
      <c r="CH1655" s="12">
        <v>8.032</v>
      </c>
      <c r="CI1655" s="12" t="s">
        <v>999</v>
      </c>
      <c r="CJ1655" s="12"/>
      <c r="CK1655" s="12" t="s">
        <v>927</v>
      </c>
      <c r="CL1655" s="37">
        <v>486474202</v>
      </c>
      <c r="CN1655" s="12" t="s">
        <v>1509</v>
      </c>
      <c r="CS1655" s="12"/>
      <c r="CT1655" s="36" t="str">
        <f t="shared" si="25"/>
        <v>500mn</v>
      </c>
      <c r="CU1655" s="36" t="str">
        <f>VLOOKUP(CK1655,Mapping!B:C,2,FALSE)</f>
        <v>CN</v>
      </c>
    </row>
    <row r="1656" spans="1:99" ht="16" customHeight="1" x14ac:dyDescent="0.35">
      <c r="A1656" s="12" t="s">
        <v>2863</v>
      </c>
      <c r="B1656" s="12" t="s">
        <v>933</v>
      </c>
      <c r="E1656" s="37">
        <v>4949849</v>
      </c>
      <c r="G1656" s="37" t="s">
        <v>1505</v>
      </c>
      <c r="I1656" s="37"/>
      <c r="K1656" s="37">
        <v>2201569</v>
      </c>
      <c r="L1656" s="12">
        <v>0.09</v>
      </c>
      <c r="M1656" s="37"/>
      <c r="O1656" s="37">
        <v>2000296</v>
      </c>
      <c r="P1656" s="12">
        <v>0.08</v>
      </c>
      <c r="R1656" s="37">
        <v>690308</v>
      </c>
      <c r="S1656" s="12">
        <v>0.03</v>
      </c>
      <c r="T1656" s="37"/>
      <c r="V1656" s="37"/>
      <c r="X1656" s="37"/>
      <c r="Z1656" s="37"/>
      <c r="AB1656" s="37"/>
      <c r="AD1656" s="37"/>
      <c r="AF1656" s="37"/>
      <c r="AH1656" s="37"/>
      <c r="AL1656" s="12">
        <v>109000</v>
      </c>
      <c r="AM1656" s="12">
        <v>20000</v>
      </c>
      <c r="AN1656" s="37"/>
      <c r="AP1656" s="37"/>
      <c r="AR1656" s="37"/>
      <c r="AT1656" s="37"/>
      <c r="AV1656" s="37"/>
      <c r="AX1656" s="37">
        <v>57676</v>
      </c>
      <c r="AY1656" s="12">
        <v>0</v>
      </c>
      <c r="AZ1656" s="12">
        <v>52000</v>
      </c>
      <c r="BG1656" s="12">
        <v>28600</v>
      </c>
      <c r="BS1656" s="12">
        <v>0</v>
      </c>
      <c r="BU1656" s="12">
        <v>0</v>
      </c>
      <c r="BW1656" s="12">
        <v>0</v>
      </c>
      <c r="BX1656" s="12">
        <v>0</v>
      </c>
      <c r="CG1656" s="12" t="s">
        <v>940</v>
      </c>
      <c r="CH1656" s="12">
        <v>103.883</v>
      </c>
      <c r="CI1656" s="12" t="s">
        <v>964</v>
      </c>
      <c r="CJ1656" s="12"/>
      <c r="CK1656" s="12" t="s">
        <v>927</v>
      </c>
      <c r="CL1656" s="37">
        <v>2565424398</v>
      </c>
      <c r="CN1656" s="12" t="s">
        <v>1506</v>
      </c>
      <c r="CS1656" s="12"/>
      <c r="CT1656" s="36" t="str">
        <f t="shared" si="25"/>
        <v>1bn - 50bn</v>
      </c>
      <c r="CU1656" s="36" t="str">
        <f>VLOOKUP(CK1656,Mapping!B:C,2,FALSE)</f>
        <v>CN</v>
      </c>
    </row>
    <row r="1657" spans="1:99" ht="16" customHeight="1" x14ac:dyDescent="0.35">
      <c r="A1657" s="12" t="s">
        <v>1410</v>
      </c>
      <c r="B1657" s="12" t="s">
        <v>933</v>
      </c>
      <c r="E1657" s="37">
        <v>160438048</v>
      </c>
      <c r="G1657" s="37" t="s">
        <v>1505</v>
      </c>
      <c r="I1657" s="37"/>
      <c r="K1657" s="37">
        <v>65120259</v>
      </c>
      <c r="L1657" s="12">
        <v>0.08</v>
      </c>
      <c r="M1657" s="37"/>
      <c r="O1657" s="37">
        <v>64035682</v>
      </c>
      <c r="P1657" s="12">
        <v>0.08</v>
      </c>
      <c r="Q1657" s="12">
        <v>13162</v>
      </c>
      <c r="R1657" s="37">
        <v>21083478</v>
      </c>
      <c r="S1657" s="12">
        <v>0.03</v>
      </c>
      <c r="T1657" s="37"/>
      <c r="V1657" s="37"/>
      <c r="X1657" s="37">
        <v>2343998</v>
      </c>
      <c r="Y1657" s="12">
        <v>0</v>
      </c>
      <c r="Z1657" s="37"/>
      <c r="AB1657" s="37"/>
      <c r="AD1657" s="37"/>
      <c r="AF1657" s="37"/>
      <c r="AH1657" s="37">
        <v>1786347</v>
      </c>
      <c r="AI1657" s="12">
        <v>0</v>
      </c>
      <c r="AL1657" s="12">
        <v>3489429</v>
      </c>
      <c r="AM1657" s="12">
        <v>252800</v>
      </c>
      <c r="AN1657" s="37">
        <v>5339264</v>
      </c>
      <c r="AO1657" s="12">
        <v>0.01</v>
      </c>
      <c r="AP1657" s="37"/>
      <c r="AR1657" s="37"/>
      <c r="AT1657" s="37"/>
      <c r="AV1657" s="37"/>
      <c r="AX1657" s="37">
        <v>729020</v>
      </c>
      <c r="AY1657" s="12">
        <v>0</v>
      </c>
      <c r="AZ1657" s="12">
        <v>1588190</v>
      </c>
      <c r="BA1657" s="12">
        <v>20672</v>
      </c>
      <c r="BG1657" s="12">
        <v>845960</v>
      </c>
      <c r="BI1657" s="12">
        <v>24925</v>
      </c>
      <c r="BQ1657" s="12">
        <v>0</v>
      </c>
      <c r="BS1657" s="12">
        <v>0.01</v>
      </c>
      <c r="BU1657" s="12">
        <v>0.02</v>
      </c>
      <c r="BW1657" s="12">
        <v>0.01</v>
      </c>
      <c r="BX1657" s="12">
        <v>0.03</v>
      </c>
      <c r="BY1657" s="12">
        <v>0</v>
      </c>
      <c r="BZ1657" s="12">
        <v>0</v>
      </c>
      <c r="CG1657" s="12" t="s">
        <v>940</v>
      </c>
      <c r="CH1657" s="12">
        <v>13.802</v>
      </c>
      <c r="CI1657" s="12" t="s">
        <v>977</v>
      </c>
      <c r="CJ1657" s="12"/>
      <c r="CK1657" s="12" t="s">
        <v>927</v>
      </c>
      <c r="CL1657" s="37">
        <v>81778439367</v>
      </c>
      <c r="CN1657" s="12" t="s">
        <v>1506</v>
      </c>
      <c r="CS1657" s="12"/>
      <c r="CT1657" s="36" t="str">
        <f t="shared" si="25"/>
        <v>50bn - 100bn</v>
      </c>
      <c r="CU1657" s="36" t="str">
        <f>VLOOKUP(CK1657,Mapping!B:C,2,FALSE)</f>
        <v>CN</v>
      </c>
    </row>
    <row r="1658" spans="1:99" ht="16" customHeight="1" x14ac:dyDescent="0.35">
      <c r="A1658" s="12" t="s">
        <v>2864</v>
      </c>
      <c r="B1658" s="12" t="s">
        <v>925</v>
      </c>
      <c r="E1658" s="37">
        <v>15219693</v>
      </c>
      <c r="F1658" s="12">
        <v>0</v>
      </c>
      <c r="G1658" s="37" t="s">
        <v>1505</v>
      </c>
      <c r="I1658" s="37">
        <v>0</v>
      </c>
      <c r="J1658" s="12">
        <v>0</v>
      </c>
      <c r="K1658" s="37">
        <v>9391309</v>
      </c>
      <c r="L1658" s="12">
        <v>13.67</v>
      </c>
      <c r="M1658" s="37"/>
      <c r="O1658" s="37">
        <v>5828384</v>
      </c>
      <c r="P1658" s="12">
        <v>8.48</v>
      </c>
      <c r="R1658" s="37"/>
      <c r="T1658" s="37"/>
      <c r="V1658" s="37"/>
      <c r="X1658" s="37"/>
      <c r="Z1658" s="37"/>
      <c r="AB1658" s="37"/>
      <c r="AD1658" s="37"/>
      <c r="AF1658" s="37"/>
      <c r="AH1658" s="37"/>
      <c r="AL1658" s="12">
        <v>317600</v>
      </c>
      <c r="AN1658" s="37"/>
      <c r="AP1658" s="37"/>
      <c r="AR1658" s="37"/>
      <c r="AT1658" s="37"/>
      <c r="AV1658" s="37"/>
      <c r="AX1658" s="37"/>
      <c r="BG1658" s="12">
        <v>122000</v>
      </c>
      <c r="BO1658" s="12">
        <v>0</v>
      </c>
      <c r="BS1658" s="12">
        <v>0</v>
      </c>
      <c r="BU1658" s="12">
        <v>0</v>
      </c>
      <c r="CG1658" s="12" t="s">
        <v>940</v>
      </c>
      <c r="CH1658" s="12">
        <v>197.33799999999999</v>
      </c>
      <c r="CI1658" s="12" t="s">
        <v>950</v>
      </c>
      <c r="CJ1658" s="12"/>
      <c r="CK1658" s="12" t="s">
        <v>951</v>
      </c>
      <c r="CL1658" s="37">
        <v>68227998</v>
      </c>
      <c r="CN1658" s="12" t="s">
        <v>1506</v>
      </c>
      <c r="CS1658" s="12"/>
      <c r="CT1658" s="36" t="str">
        <f t="shared" si="25"/>
        <v>500mn</v>
      </c>
      <c r="CU1658" s="36" t="str">
        <f>VLOOKUP(CK1658,Mapping!B:C,2,FALSE)</f>
        <v>HK</v>
      </c>
    </row>
    <row r="1659" spans="1:99" ht="16" customHeight="1" x14ac:dyDescent="0.35">
      <c r="A1659" s="12" t="s">
        <v>2865</v>
      </c>
      <c r="B1659" s="12" t="s">
        <v>925</v>
      </c>
      <c r="E1659" s="37">
        <v>14846546</v>
      </c>
      <c r="G1659" s="37" t="s">
        <v>1505</v>
      </c>
      <c r="I1659" s="37"/>
      <c r="K1659" s="37"/>
      <c r="M1659" s="37">
        <v>396328</v>
      </c>
      <c r="N1659" s="12">
        <v>0.01</v>
      </c>
      <c r="O1659" s="37"/>
      <c r="Q1659" s="12">
        <v>2137</v>
      </c>
      <c r="R1659" s="37"/>
      <c r="T1659" s="37">
        <v>0</v>
      </c>
      <c r="U1659" s="12">
        <v>0</v>
      </c>
      <c r="V1659" s="37"/>
      <c r="X1659" s="37"/>
      <c r="Z1659" s="37"/>
      <c r="AB1659" s="37"/>
      <c r="AD1659" s="37"/>
      <c r="AF1659" s="37"/>
      <c r="AH1659" s="37">
        <v>269860</v>
      </c>
      <c r="AI1659" s="12">
        <v>0.01</v>
      </c>
      <c r="AN1659" s="37">
        <v>14180358</v>
      </c>
      <c r="AO1659" s="12">
        <v>0.28000000000000003</v>
      </c>
      <c r="AP1659" s="37"/>
      <c r="AR1659" s="37"/>
      <c r="AT1659" s="37"/>
      <c r="AV1659" s="37"/>
      <c r="AX1659" s="37"/>
      <c r="BB1659" s="12">
        <v>3159</v>
      </c>
      <c r="BI1659" s="12">
        <v>84200</v>
      </c>
      <c r="BK1659" s="12">
        <v>0</v>
      </c>
      <c r="BQ1659" s="12">
        <v>0</v>
      </c>
      <c r="BY1659" s="12">
        <v>0.01</v>
      </c>
      <c r="CC1659" s="12">
        <v>0</v>
      </c>
      <c r="CE1659" s="12">
        <v>0</v>
      </c>
      <c r="CG1659" s="12" t="s">
        <v>940</v>
      </c>
      <c r="CH1659" s="12">
        <v>27.533000000000001</v>
      </c>
      <c r="CI1659" s="12" t="s">
        <v>967</v>
      </c>
      <c r="CJ1659" s="12" t="s">
        <v>968</v>
      </c>
      <c r="CK1659" s="12" t="s">
        <v>932</v>
      </c>
      <c r="CL1659" s="37">
        <v>5109180790</v>
      </c>
      <c r="CN1659" s="12" t="s">
        <v>1509</v>
      </c>
      <c r="CS1659" s="12"/>
      <c r="CT1659" s="36" t="str">
        <f t="shared" si="25"/>
        <v>1bn - 50bn</v>
      </c>
      <c r="CU1659" s="36" t="str">
        <f>VLOOKUP(CK1659,Mapping!B:C,2,FALSE)</f>
        <v>US/CA</v>
      </c>
    </row>
    <row r="1660" spans="1:99" ht="16" customHeight="1" x14ac:dyDescent="0.35">
      <c r="A1660" s="12" t="s">
        <v>2866</v>
      </c>
      <c r="B1660" s="12" t="s">
        <v>933</v>
      </c>
      <c r="E1660" s="37">
        <v>202095</v>
      </c>
      <c r="G1660" s="37" t="s">
        <v>1505</v>
      </c>
      <c r="I1660" s="37"/>
      <c r="K1660" s="37"/>
      <c r="M1660" s="37"/>
      <c r="O1660" s="37"/>
      <c r="R1660" s="37"/>
      <c r="T1660" s="37"/>
      <c r="V1660" s="37"/>
      <c r="X1660" s="37"/>
      <c r="Z1660" s="37"/>
      <c r="AB1660" s="37"/>
      <c r="AD1660" s="37"/>
      <c r="AF1660" s="37"/>
      <c r="AH1660" s="37"/>
      <c r="AN1660" s="37">
        <v>202095</v>
      </c>
      <c r="AO1660" s="12">
        <v>0.03</v>
      </c>
      <c r="AP1660" s="37"/>
      <c r="AR1660" s="37"/>
      <c r="AT1660" s="37"/>
      <c r="AV1660" s="37"/>
      <c r="AX1660" s="37"/>
      <c r="BI1660" s="12">
        <v>1200</v>
      </c>
      <c r="BY1660" s="12">
        <v>0</v>
      </c>
      <c r="CG1660" s="12" t="s">
        <v>980</v>
      </c>
      <c r="CH1660" s="12">
        <v>20.545999999999999</v>
      </c>
      <c r="CI1660" s="12" t="s">
        <v>960</v>
      </c>
      <c r="CJ1660" s="12"/>
      <c r="CK1660" s="12" t="s">
        <v>961</v>
      </c>
      <c r="CL1660" s="37">
        <v>715027636</v>
      </c>
      <c r="CN1660" s="12" t="s">
        <v>1506</v>
      </c>
      <c r="CS1660" s="12"/>
      <c r="CT1660" s="36" t="str">
        <f t="shared" si="25"/>
        <v>500mn - 1bn</v>
      </c>
      <c r="CU1660" s="36" t="str">
        <f>VLOOKUP(CK1660,Mapping!B:C,2,FALSE)</f>
        <v>EU</v>
      </c>
    </row>
    <row r="1661" spans="1:99" ht="16" customHeight="1" x14ac:dyDescent="0.35">
      <c r="A1661" s="12" t="s">
        <v>2867</v>
      </c>
      <c r="B1661" s="12" t="s">
        <v>925</v>
      </c>
      <c r="E1661" s="37">
        <v>11446177</v>
      </c>
      <c r="G1661" s="37" t="s">
        <v>1505</v>
      </c>
      <c r="I1661" s="37"/>
      <c r="K1661" s="37"/>
      <c r="M1661" s="37">
        <v>920876</v>
      </c>
      <c r="N1661" s="12">
        <v>0.01</v>
      </c>
      <c r="O1661" s="37"/>
      <c r="Q1661" s="12">
        <v>8758</v>
      </c>
      <c r="R1661" s="37"/>
      <c r="T1661" s="37">
        <v>588469</v>
      </c>
      <c r="U1661" s="12">
        <v>0.01</v>
      </c>
      <c r="V1661" s="37"/>
      <c r="X1661" s="37"/>
      <c r="Z1661" s="37">
        <v>1174609</v>
      </c>
      <c r="AA1661" s="12">
        <v>0.01</v>
      </c>
      <c r="AB1661" s="37"/>
      <c r="AD1661" s="37"/>
      <c r="AF1661" s="37"/>
      <c r="AH1661" s="37">
        <v>1105960</v>
      </c>
      <c r="AI1661" s="12">
        <v>0.01</v>
      </c>
      <c r="AN1661" s="37">
        <v>5599726</v>
      </c>
      <c r="AO1661" s="12">
        <v>7.0000000000000007E-2</v>
      </c>
      <c r="AP1661" s="37">
        <v>2056537</v>
      </c>
      <c r="AQ1661" s="12">
        <v>0.03</v>
      </c>
      <c r="AR1661" s="37"/>
      <c r="AT1661" s="37"/>
      <c r="AV1661" s="37"/>
      <c r="AX1661" s="37"/>
      <c r="BB1661" s="12">
        <v>7340</v>
      </c>
      <c r="BC1661" s="12">
        <v>39723</v>
      </c>
      <c r="BH1661" s="12">
        <v>8907</v>
      </c>
      <c r="BI1661" s="12">
        <v>33250</v>
      </c>
      <c r="BK1661" s="12">
        <v>5257</v>
      </c>
      <c r="BQ1661" s="12">
        <v>0</v>
      </c>
      <c r="BV1661" s="12">
        <v>0.01</v>
      </c>
      <c r="BY1661" s="12">
        <v>0</v>
      </c>
      <c r="CC1661" s="12">
        <v>0</v>
      </c>
      <c r="CD1661" s="12">
        <v>0</v>
      </c>
      <c r="CE1661" s="12">
        <v>0</v>
      </c>
      <c r="CG1661" s="12" t="s">
        <v>934</v>
      </c>
      <c r="CH1661" s="12">
        <v>15.281000000000001</v>
      </c>
      <c r="CI1661" s="12" t="s">
        <v>2868</v>
      </c>
      <c r="CJ1661" s="12" t="s">
        <v>1017</v>
      </c>
      <c r="CK1661" s="12" t="s">
        <v>932</v>
      </c>
      <c r="CL1661" s="37">
        <v>8159544440</v>
      </c>
      <c r="CN1661" s="12" t="s">
        <v>1509</v>
      </c>
      <c r="CS1661" s="12"/>
      <c r="CT1661" s="36" t="str">
        <f t="shared" si="25"/>
        <v>1bn - 50bn</v>
      </c>
      <c r="CU1661" s="36" t="str">
        <f>VLOOKUP(CK1661,Mapping!B:C,2,FALSE)</f>
        <v>US/CA</v>
      </c>
    </row>
    <row r="1662" spans="1:99" ht="16" customHeight="1" x14ac:dyDescent="0.35">
      <c r="A1662" s="12" t="s">
        <v>2869</v>
      </c>
      <c r="B1662" s="12" t="s">
        <v>925</v>
      </c>
      <c r="E1662" s="37">
        <v>5610873</v>
      </c>
      <c r="G1662" s="37" t="s">
        <v>1505</v>
      </c>
      <c r="I1662" s="37"/>
      <c r="K1662" s="37">
        <v>354099</v>
      </c>
      <c r="L1662" s="12">
        <v>0.14000000000000001</v>
      </c>
      <c r="M1662" s="37">
        <v>5256774</v>
      </c>
      <c r="N1662" s="12">
        <v>2.1</v>
      </c>
      <c r="O1662" s="37"/>
      <c r="R1662" s="37"/>
      <c r="T1662" s="37"/>
      <c r="V1662" s="37"/>
      <c r="X1662" s="37"/>
      <c r="Z1662" s="37"/>
      <c r="AB1662" s="37"/>
      <c r="AD1662" s="37"/>
      <c r="AF1662" s="37"/>
      <c r="AH1662" s="37"/>
      <c r="AN1662" s="37"/>
      <c r="AP1662" s="37"/>
      <c r="AR1662" s="37"/>
      <c r="AT1662" s="37"/>
      <c r="AV1662" s="37"/>
      <c r="AX1662" s="37"/>
      <c r="BB1662" s="12">
        <v>41900</v>
      </c>
      <c r="BG1662" s="12">
        <v>4600</v>
      </c>
      <c r="BS1662" s="12">
        <v>0</v>
      </c>
      <c r="CC1662" s="12">
        <v>0</v>
      </c>
      <c r="CG1662" s="12" t="s">
        <v>929</v>
      </c>
      <c r="CH1662" s="12">
        <v>17.440999999999999</v>
      </c>
      <c r="CI1662" s="12" t="s">
        <v>983</v>
      </c>
      <c r="CJ1662" s="12" t="s">
        <v>984</v>
      </c>
      <c r="CK1662" s="12" t="s">
        <v>985</v>
      </c>
      <c r="CL1662" s="37">
        <v>250527962</v>
      </c>
      <c r="CN1662" s="12" t="s">
        <v>1506</v>
      </c>
      <c r="CS1662" s="12"/>
      <c r="CT1662" s="36" t="str">
        <f t="shared" si="25"/>
        <v>500mn</v>
      </c>
      <c r="CU1662" s="36" t="str">
        <f>VLOOKUP(CK1662,Mapping!B:C,2,FALSE)</f>
        <v>US/CA</v>
      </c>
    </row>
    <row r="1663" spans="1:99" ht="16" customHeight="1" x14ac:dyDescent="0.35">
      <c r="A1663" s="12" t="s">
        <v>2870</v>
      </c>
      <c r="B1663" s="12" t="s">
        <v>925</v>
      </c>
      <c r="E1663" s="37">
        <v>346335</v>
      </c>
      <c r="G1663" s="37" t="s">
        <v>1505</v>
      </c>
      <c r="I1663" s="37"/>
      <c r="K1663" s="37"/>
      <c r="M1663" s="37"/>
      <c r="O1663" s="37"/>
      <c r="R1663" s="37"/>
      <c r="T1663" s="37"/>
      <c r="V1663" s="37"/>
      <c r="X1663" s="37">
        <v>0</v>
      </c>
      <c r="Y1663" s="12">
        <v>0</v>
      </c>
      <c r="Z1663" s="37"/>
      <c r="AB1663" s="37"/>
      <c r="AD1663" s="37"/>
      <c r="AF1663" s="37"/>
      <c r="AH1663" s="37"/>
      <c r="AN1663" s="37"/>
      <c r="AP1663" s="37">
        <v>346335</v>
      </c>
      <c r="AQ1663" s="12">
        <v>0.3</v>
      </c>
      <c r="AR1663" s="37"/>
      <c r="AT1663" s="37"/>
      <c r="AV1663" s="37"/>
      <c r="AX1663" s="37"/>
      <c r="BA1663" s="12">
        <v>0</v>
      </c>
      <c r="BH1663" s="12">
        <v>1500</v>
      </c>
      <c r="BV1663" s="12">
        <v>0</v>
      </c>
      <c r="BZ1663" s="12">
        <v>0</v>
      </c>
      <c r="CG1663" s="12" t="s">
        <v>929</v>
      </c>
      <c r="CH1663" s="12">
        <v>55.92</v>
      </c>
      <c r="CI1663" s="12" t="s">
        <v>2871</v>
      </c>
      <c r="CJ1663" s="12" t="s">
        <v>966</v>
      </c>
      <c r="CK1663" s="12" t="s">
        <v>932</v>
      </c>
      <c r="CL1663" s="37">
        <v>116050077</v>
      </c>
      <c r="CN1663" s="12" t="s">
        <v>1509</v>
      </c>
      <c r="CS1663" s="12"/>
      <c r="CT1663" s="36" t="str">
        <f t="shared" si="25"/>
        <v>500mn</v>
      </c>
      <c r="CU1663" s="36" t="str">
        <f>VLOOKUP(CK1663,Mapping!B:C,2,FALSE)</f>
        <v>US/CA</v>
      </c>
    </row>
    <row r="1664" spans="1:99" ht="16" customHeight="1" x14ac:dyDescent="0.35">
      <c r="A1664" s="12" t="s">
        <v>2872</v>
      </c>
      <c r="B1664" s="12" t="s">
        <v>925</v>
      </c>
      <c r="E1664" s="37">
        <v>333127</v>
      </c>
      <c r="G1664" s="37" t="s">
        <v>1505</v>
      </c>
      <c r="I1664" s="37"/>
      <c r="K1664" s="37"/>
      <c r="M1664" s="37"/>
      <c r="O1664" s="37"/>
      <c r="Q1664" s="12">
        <v>2638</v>
      </c>
      <c r="R1664" s="37"/>
      <c r="T1664" s="37"/>
      <c r="V1664" s="37"/>
      <c r="X1664" s="37"/>
      <c r="Z1664" s="37"/>
      <c r="AB1664" s="37"/>
      <c r="AD1664" s="37"/>
      <c r="AF1664" s="37"/>
      <c r="AH1664" s="37">
        <v>333127</v>
      </c>
      <c r="AI1664" s="12">
        <v>7.0000000000000007E-2</v>
      </c>
      <c r="AN1664" s="37"/>
      <c r="AP1664" s="37"/>
      <c r="AR1664" s="37"/>
      <c r="AT1664" s="37"/>
      <c r="AV1664" s="37"/>
      <c r="AX1664" s="37"/>
      <c r="BQ1664" s="12">
        <v>0</v>
      </c>
      <c r="CG1664" s="12" t="s">
        <v>959</v>
      </c>
      <c r="CH1664" s="12">
        <v>82.692999999999998</v>
      </c>
      <c r="CI1664" s="12" t="s">
        <v>2114</v>
      </c>
      <c r="CJ1664" s="12" t="s">
        <v>1616</v>
      </c>
      <c r="CK1664" s="12" t="s">
        <v>932</v>
      </c>
      <c r="CL1664" s="37">
        <v>475826260</v>
      </c>
      <c r="CN1664" s="12" t="s">
        <v>1509</v>
      </c>
      <c r="CS1664" s="12"/>
      <c r="CT1664" s="36" t="str">
        <f t="shared" si="25"/>
        <v>500mn</v>
      </c>
      <c r="CU1664" s="36" t="str">
        <f>VLOOKUP(CK1664,Mapping!B:C,2,FALSE)</f>
        <v>US/CA</v>
      </c>
    </row>
    <row r="1665" spans="1:99" ht="16" customHeight="1" x14ac:dyDescent="0.35">
      <c r="A1665" s="12" t="s">
        <v>2873</v>
      </c>
      <c r="B1665" s="12" t="s">
        <v>925</v>
      </c>
      <c r="E1665" s="37">
        <v>125195134</v>
      </c>
      <c r="G1665" s="37" t="s">
        <v>1505</v>
      </c>
      <c r="I1665" s="37"/>
      <c r="K1665" s="37"/>
      <c r="M1665" s="37"/>
      <c r="O1665" s="37"/>
      <c r="Q1665" s="12">
        <v>112315</v>
      </c>
      <c r="R1665" s="37"/>
      <c r="T1665" s="37"/>
      <c r="V1665" s="37"/>
      <c r="X1665" s="37">
        <v>3678939</v>
      </c>
      <c r="Y1665" s="12">
        <v>0.02</v>
      </c>
      <c r="Z1665" s="37"/>
      <c r="AB1665" s="37"/>
      <c r="AD1665" s="37"/>
      <c r="AF1665" s="37"/>
      <c r="AH1665" s="37">
        <v>15243392</v>
      </c>
      <c r="AI1665" s="12">
        <v>0.08</v>
      </c>
      <c r="AN1665" s="37">
        <v>99127158</v>
      </c>
      <c r="AO1665" s="12">
        <v>0.5</v>
      </c>
      <c r="AP1665" s="37">
        <v>7145645</v>
      </c>
      <c r="AQ1665" s="12">
        <v>0.04</v>
      </c>
      <c r="AR1665" s="37"/>
      <c r="AT1665" s="37">
        <v>0</v>
      </c>
      <c r="AU1665" s="12">
        <v>0</v>
      </c>
      <c r="AV1665" s="37"/>
      <c r="AX1665" s="37"/>
      <c r="BA1665" s="12">
        <v>32445</v>
      </c>
      <c r="BD1665" s="12">
        <v>0</v>
      </c>
      <c r="BH1665" s="12">
        <v>25222</v>
      </c>
      <c r="BI1665" s="12">
        <v>462750</v>
      </c>
      <c r="BQ1665" s="12">
        <v>0.03</v>
      </c>
      <c r="BV1665" s="12">
        <v>0.02</v>
      </c>
      <c r="BY1665" s="12">
        <v>0.06</v>
      </c>
      <c r="BZ1665" s="12">
        <v>0</v>
      </c>
      <c r="CF1665" s="12">
        <v>0</v>
      </c>
      <c r="CG1665" s="12" t="s">
        <v>998</v>
      </c>
      <c r="CH1665" s="12">
        <v>65.563000000000002</v>
      </c>
      <c r="CI1665" s="12" t="s">
        <v>941</v>
      </c>
      <c r="CJ1665" s="12" t="s">
        <v>941</v>
      </c>
      <c r="CK1665" s="12" t="s">
        <v>932</v>
      </c>
      <c r="CL1665" s="37">
        <v>19919141186</v>
      </c>
      <c r="CN1665" s="12" t="s">
        <v>998</v>
      </c>
      <c r="CS1665" s="12"/>
      <c r="CT1665" s="36" t="str">
        <f t="shared" si="25"/>
        <v>1bn - 50bn</v>
      </c>
      <c r="CU1665" s="36" t="str">
        <f>VLOOKUP(CK1665,Mapping!B:C,2,FALSE)</f>
        <v>US/CA</v>
      </c>
    </row>
    <row r="1666" spans="1:99" ht="16" customHeight="1" x14ac:dyDescent="0.35">
      <c r="A1666" s="12" t="s">
        <v>225</v>
      </c>
      <c r="B1666" s="12" t="s">
        <v>933</v>
      </c>
      <c r="C1666" s="12">
        <v>358</v>
      </c>
      <c r="D1666" s="12">
        <v>6344</v>
      </c>
      <c r="E1666" s="37">
        <v>721402261</v>
      </c>
      <c r="F1666" s="12">
        <v>183176</v>
      </c>
      <c r="G1666" s="37">
        <v>315868</v>
      </c>
      <c r="H1666" s="12">
        <v>0</v>
      </c>
      <c r="I1666" s="37">
        <v>9192326</v>
      </c>
      <c r="J1666" s="12">
        <v>0.01</v>
      </c>
      <c r="K1666" s="37">
        <v>260093791</v>
      </c>
      <c r="L1666" s="12">
        <v>0.38</v>
      </c>
      <c r="M1666" s="37">
        <v>2888466</v>
      </c>
      <c r="N1666" s="12">
        <v>0</v>
      </c>
      <c r="O1666" s="37">
        <v>159598307</v>
      </c>
      <c r="P1666" s="12">
        <v>0.23</v>
      </c>
      <c r="Q1666" s="12">
        <v>19597</v>
      </c>
      <c r="R1666" s="37">
        <v>67545824</v>
      </c>
      <c r="S1666" s="12">
        <v>0.1</v>
      </c>
      <c r="T1666" s="37">
        <v>364029</v>
      </c>
      <c r="U1666" s="12">
        <v>0</v>
      </c>
      <c r="V1666" s="37">
        <v>525717</v>
      </c>
      <c r="W1666" s="12">
        <v>0</v>
      </c>
      <c r="X1666" s="37">
        <v>70079233</v>
      </c>
      <c r="Y1666" s="12">
        <v>0.1</v>
      </c>
      <c r="Z1666" s="37">
        <v>315719</v>
      </c>
      <c r="AA1666" s="12">
        <v>0</v>
      </c>
      <c r="AB1666" s="37">
        <v>256426</v>
      </c>
      <c r="AC1666" s="12">
        <v>0</v>
      </c>
      <c r="AD1666" s="37">
        <v>340165</v>
      </c>
      <c r="AE1666" s="12">
        <v>0</v>
      </c>
      <c r="AF1666" s="37">
        <v>4617588</v>
      </c>
      <c r="AG1666" s="12">
        <v>0.01</v>
      </c>
      <c r="AH1666" s="37">
        <v>2474709</v>
      </c>
      <c r="AI1666" s="12">
        <v>0</v>
      </c>
      <c r="AJ1666" s="12">
        <v>17750</v>
      </c>
      <c r="AK1666" s="12">
        <v>23017</v>
      </c>
      <c r="AL1666" s="12">
        <v>9124698</v>
      </c>
      <c r="AN1666" s="37">
        <v>81734942</v>
      </c>
      <c r="AO1666" s="12">
        <v>0.12</v>
      </c>
      <c r="AP1666" s="37">
        <v>10023628</v>
      </c>
      <c r="AQ1666" s="12">
        <v>0.01</v>
      </c>
      <c r="AR1666" s="37">
        <v>50919681</v>
      </c>
      <c r="AS1666" s="12">
        <v>7.0000000000000007E-2</v>
      </c>
      <c r="AT1666" s="37">
        <v>115842</v>
      </c>
      <c r="AU1666" s="12">
        <v>0</v>
      </c>
      <c r="AV1666" s="37"/>
      <c r="AX1666" s="37"/>
      <c r="AZ1666" s="12">
        <v>6477774</v>
      </c>
      <c r="BA1666" s="12">
        <v>685841</v>
      </c>
      <c r="BB1666" s="12">
        <v>23023</v>
      </c>
      <c r="BC1666" s="12">
        <v>10677</v>
      </c>
      <c r="BD1666" s="12">
        <v>10867</v>
      </c>
      <c r="BE1666" s="12">
        <v>1365505</v>
      </c>
      <c r="BF1666" s="12">
        <v>337444</v>
      </c>
      <c r="BG1666" s="12">
        <v>3999224</v>
      </c>
      <c r="BH1666" s="12">
        <v>43413</v>
      </c>
      <c r="BI1666" s="12">
        <v>485325</v>
      </c>
      <c r="BJ1666" s="12">
        <v>3053</v>
      </c>
      <c r="BK1666" s="12">
        <v>3252</v>
      </c>
      <c r="BM1666" s="12">
        <v>1.52</v>
      </c>
      <c r="BN1666" s="12">
        <v>0</v>
      </c>
      <c r="BO1666" s="12">
        <v>0.03</v>
      </c>
      <c r="BP1666" s="12">
        <v>0.01</v>
      </c>
      <c r="BQ1666" s="12">
        <v>0</v>
      </c>
      <c r="BR1666" s="12">
        <v>0</v>
      </c>
      <c r="BS1666" s="12">
        <v>0.04</v>
      </c>
      <c r="BT1666" s="12">
        <v>0</v>
      </c>
      <c r="BU1666" s="12">
        <v>0.05</v>
      </c>
      <c r="BV1666" s="12">
        <v>0.04</v>
      </c>
      <c r="BX1666" s="12">
        <v>0.12</v>
      </c>
      <c r="BY1666" s="12">
        <v>0.06</v>
      </c>
      <c r="BZ1666" s="12">
        <v>0.01</v>
      </c>
      <c r="CB1666" s="12">
        <v>0</v>
      </c>
      <c r="CC1666" s="12">
        <v>0</v>
      </c>
      <c r="CD1666" s="12">
        <v>0</v>
      </c>
      <c r="CE1666" s="12">
        <v>0</v>
      </c>
      <c r="CF1666" s="12">
        <v>0.01</v>
      </c>
      <c r="CG1666" s="12" t="s">
        <v>940</v>
      </c>
      <c r="CH1666" s="12">
        <v>42</v>
      </c>
      <c r="CI1666" s="12" t="s">
        <v>1071</v>
      </c>
      <c r="CJ1666" s="12" t="s">
        <v>1072</v>
      </c>
      <c r="CK1666" s="12" t="s">
        <v>932</v>
      </c>
      <c r="CL1666" s="37">
        <v>69092620777</v>
      </c>
      <c r="CM1666" s="12">
        <v>112</v>
      </c>
      <c r="CN1666" s="12" t="s">
        <v>1506</v>
      </c>
      <c r="CO1666" s="12" t="s">
        <v>1507</v>
      </c>
      <c r="CP1666" s="12">
        <v>1093936.8877242492</v>
      </c>
      <c r="CQ1666" s="12">
        <v>84</v>
      </c>
      <c r="CR1666" s="12">
        <v>41771</v>
      </c>
      <c r="CS1666" s="12"/>
      <c r="CT1666" s="36" t="str">
        <f t="shared" si="25"/>
        <v>50bn - 100bn</v>
      </c>
      <c r="CU1666" s="36" t="str">
        <f>VLOOKUP(CK1666,Mapping!B:C,2,FALSE)</f>
        <v>US/CA</v>
      </c>
    </row>
    <row r="1667" spans="1:99" ht="16" customHeight="1" x14ac:dyDescent="0.35">
      <c r="A1667" s="12" t="s">
        <v>2874</v>
      </c>
      <c r="B1667" s="12" t="s">
        <v>933</v>
      </c>
      <c r="E1667" s="37">
        <v>33761963</v>
      </c>
      <c r="G1667" s="37" t="s">
        <v>1505</v>
      </c>
      <c r="I1667" s="37"/>
      <c r="K1667" s="37">
        <v>11954674</v>
      </c>
      <c r="L1667" s="12">
        <v>0.46</v>
      </c>
      <c r="M1667" s="37"/>
      <c r="O1667" s="37">
        <v>12286219</v>
      </c>
      <c r="P1667" s="12">
        <v>0.47</v>
      </c>
      <c r="R1667" s="37">
        <v>8043420</v>
      </c>
      <c r="S1667" s="12">
        <v>0.31</v>
      </c>
      <c r="T1667" s="37"/>
      <c r="V1667" s="37"/>
      <c r="X1667" s="37"/>
      <c r="Z1667" s="37"/>
      <c r="AB1667" s="37"/>
      <c r="AD1667" s="37"/>
      <c r="AF1667" s="37"/>
      <c r="AH1667" s="37"/>
      <c r="AL1667" s="12">
        <v>669500</v>
      </c>
      <c r="AM1667" s="12">
        <v>512400</v>
      </c>
      <c r="AN1667" s="37"/>
      <c r="AP1667" s="37"/>
      <c r="AR1667" s="37"/>
      <c r="AT1667" s="37"/>
      <c r="AV1667" s="37"/>
      <c r="AX1667" s="37">
        <v>1477650</v>
      </c>
      <c r="AY1667" s="12">
        <v>0.06</v>
      </c>
      <c r="AZ1667" s="12">
        <v>605900</v>
      </c>
      <c r="BG1667" s="12">
        <v>155300</v>
      </c>
      <c r="BS1667" s="12">
        <v>0</v>
      </c>
      <c r="BU1667" s="12">
        <v>0</v>
      </c>
      <c r="BW1667" s="12">
        <v>0.02</v>
      </c>
      <c r="BX1667" s="12">
        <v>0.01</v>
      </c>
      <c r="CG1667" s="12" t="s">
        <v>940</v>
      </c>
      <c r="CH1667" s="12">
        <v>99.561999999999998</v>
      </c>
      <c r="CI1667" s="12" t="s">
        <v>977</v>
      </c>
      <c r="CJ1667" s="12"/>
      <c r="CK1667" s="12" t="s">
        <v>927</v>
      </c>
      <c r="CL1667" s="37">
        <v>2597732586</v>
      </c>
      <c r="CN1667" s="12" t="s">
        <v>1506</v>
      </c>
      <c r="CS1667" s="12"/>
      <c r="CT1667" s="36" t="str">
        <f t="shared" ref="CT1667:CT1730" si="26">IF(CL1667&gt;100000000000, "100bn", IF(CL1667&gt;50000000000, "50bn - 100bn",IF(CL1667&gt;1000000000, "1bn - 50bn", IF(CL1667&gt;500000000, "500mn - 1bn", "500mn"))))</f>
        <v>1bn - 50bn</v>
      </c>
      <c r="CU1667" s="36" t="str">
        <f>VLOOKUP(CK1667,Mapping!B:C,2,FALSE)</f>
        <v>CN</v>
      </c>
    </row>
    <row r="1668" spans="1:99" ht="16" customHeight="1" x14ac:dyDescent="0.35">
      <c r="A1668" s="12" t="s">
        <v>2875</v>
      </c>
      <c r="B1668" s="12" t="s">
        <v>933</v>
      </c>
      <c r="E1668" s="37">
        <v>3943619</v>
      </c>
      <c r="G1668" s="37" t="s">
        <v>1505</v>
      </c>
      <c r="I1668" s="37"/>
      <c r="K1668" s="37">
        <v>1955240</v>
      </c>
      <c r="L1668" s="12">
        <v>0.09</v>
      </c>
      <c r="M1668" s="37"/>
      <c r="O1668" s="37">
        <v>91757</v>
      </c>
      <c r="P1668" s="12">
        <v>0</v>
      </c>
      <c r="R1668" s="37">
        <v>1896622</v>
      </c>
      <c r="S1668" s="12">
        <v>0.09</v>
      </c>
      <c r="T1668" s="37"/>
      <c r="V1668" s="37"/>
      <c r="X1668" s="37"/>
      <c r="Z1668" s="37"/>
      <c r="AB1668" s="37"/>
      <c r="AD1668" s="37"/>
      <c r="AF1668" s="37"/>
      <c r="AH1668" s="37"/>
      <c r="AL1668" s="12">
        <v>5000</v>
      </c>
      <c r="AN1668" s="37"/>
      <c r="AP1668" s="37"/>
      <c r="AR1668" s="37"/>
      <c r="AT1668" s="37"/>
      <c r="AV1668" s="37"/>
      <c r="AX1668" s="37"/>
      <c r="AZ1668" s="12">
        <v>142870</v>
      </c>
      <c r="BG1668" s="12">
        <v>25400</v>
      </c>
      <c r="BS1668" s="12">
        <v>0</v>
      </c>
      <c r="BU1668" s="12">
        <v>0</v>
      </c>
      <c r="BX1668" s="12">
        <v>0</v>
      </c>
      <c r="CG1668" s="12" t="s">
        <v>940</v>
      </c>
      <c r="CH1668" s="12">
        <v>69.731999999999999</v>
      </c>
      <c r="CI1668" s="12" t="s">
        <v>964</v>
      </c>
      <c r="CJ1668" s="12"/>
      <c r="CK1668" s="12" t="s">
        <v>927</v>
      </c>
      <c r="CL1668" s="37">
        <v>2233726417</v>
      </c>
      <c r="CN1668" s="12" t="s">
        <v>1506</v>
      </c>
      <c r="CS1668" s="12"/>
      <c r="CT1668" s="36" t="str">
        <f t="shared" si="26"/>
        <v>1bn - 50bn</v>
      </c>
      <c r="CU1668" s="36" t="str">
        <f>VLOOKUP(CK1668,Mapping!B:C,2,FALSE)</f>
        <v>CN</v>
      </c>
    </row>
    <row r="1669" spans="1:99" ht="16" customHeight="1" x14ac:dyDescent="0.35">
      <c r="A1669" s="12" t="s">
        <v>2876</v>
      </c>
      <c r="B1669" s="12" t="s">
        <v>933</v>
      </c>
      <c r="E1669" s="37">
        <v>9163153</v>
      </c>
      <c r="G1669" s="37" t="s">
        <v>1505</v>
      </c>
      <c r="I1669" s="37"/>
      <c r="K1669" s="37"/>
      <c r="M1669" s="37"/>
      <c r="O1669" s="37"/>
      <c r="Q1669" s="12">
        <v>331</v>
      </c>
      <c r="R1669" s="37"/>
      <c r="T1669" s="37"/>
      <c r="V1669" s="37"/>
      <c r="X1669" s="37"/>
      <c r="Z1669" s="37"/>
      <c r="AB1669" s="37"/>
      <c r="AD1669" s="37"/>
      <c r="AF1669" s="37"/>
      <c r="AH1669" s="37">
        <v>46459</v>
      </c>
      <c r="AI1669" s="12">
        <v>0.01</v>
      </c>
      <c r="AN1669" s="37">
        <v>9116694</v>
      </c>
      <c r="AO1669" s="12">
        <v>1.1599999999999999</v>
      </c>
      <c r="AP1669" s="37"/>
      <c r="AR1669" s="37"/>
      <c r="AT1669" s="37"/>
      <c r="AV1669" s="37"/>
      <c r="AX1669" s="37"/>
      <c r="BI1669" s="12">
        <v>54150</v>
      </c>
      <c r="BQ1669" s="12">
        <v>0</v>
      </c>
      <c r="BY1669" s="12">
        <v>0.01</v>
      </c>
      <c r="CG1669" s="12" t="s">
        <v>940</v>
      </c>
      <c r="CH1669" s="12">
        <v>76.323999999999998</v>
      </c>
      <c r="CI1669" s="12" t="s">
        <v>1026</v>
      </c>
      <c r="CJ1669" s="12"/>
      <c r="CK1669" s="12" t="s">
        <v>1027</v>
      </c>
      <c r="CL1669" s="37">
        <v>793116863</v>
      </c>
      <c r="CN1669" s="12" t="s">
        <v>1506</v>
      </c>
      <c r="CS1669" s="12"/>
      <c r="CT1669" s="36" t="str">
        <f t="shared" si="26"/>
        <v>500mn - 1bn</v>
      </c>
      <c r="CU1669" s="36" t="str">
        <f>VLOOKUP(CK1669,Mapping!B:C,2,FALSE)</f>
        <v>EU</v>
      </c>
    </row>
    <row r="1670" spans="1:99" ht="16" customHeight="1" x14ac:dyDescent="0.35">
      <c r="A1670" s="12" t="s">
        <v>2877</v>
      </c>
      <c r="B1670" s="12" t="s">
        <v>925</v>
      </c>
      <c r="E1670" s="37">
        <v>484187</v>
      </c>
      <c r="G1670" s="37" t="s">
        <v>1505</v>
      </c>
      <c r="I1670" s="37"/>
      <c r="K1670" s="37"/>
      <c r="M1670" s="37"/>
      <c r="O1670" s="37"/>
      <c r="R1670" s="37"/>
      <c r="T1670" s="37"/>
      <c r="V1670" s="37"/>
      <c r="X1670" s="37"/>
      <c r="Z1670" s="37"/>
      <c r="AB1670" s="37"/>
      <c r="AD1670" s="37"/>
      <c r="AF1670" s="37"/>
      <c r="AH1670" s="37"/>
      <c r="AN1670" s="37">
        <v>484187</v>
      </c>
      <c r="AO1670" s="12">
        <v>0.02</v>
      </c>
      <c r="AP1670" s="37"/>
      <c r="AR1670" s="37"/>
      <c r="AT1670" s="37"/>
      <c r="AV1670" s="37"/>
      <c r="AX1670" s="37"/>
      <c r="BI1670" s="12">
        <v>2875</v>
      </c>
      <c r="BY1670" s="12">
        <v>0</v>
      </c>
      <c r="CG1670" s="12" t="s">
        <v>929</v>
      </c>
      <c r="CH1670" s="12">
        <v>41.38</v>
      </c>
      <c r="CI1670" s="12" t="s">
        <v>983</v>
      </c>
      <c r="CJ1670" s="12" t="s">
        <v>984</v>
      </c>
      <c r="CK1670" s="12" t="s">
        <v>985</v>
      </c>
      <c r="CL1670" s="37">
        <v>2018079996</v>
      </c>
      <c r="CN1670" s="12" t="s">
        <v>1506</v>
      </c>
      <c r="CS1670" s="12"/>
      <c r="CT1670" s="36" t="str">
        <f t="shared" si="26"/>
        <v>1bn - 50bn</v>
      </c>
      <c r="CU1670" s="36" t="str">
        <f>VLOOKUP(CK1670,Mapping!B:C,2,FALSE)</f>
        <v>US/CA</v>
      </c>
    </row>
    <row r="1671" spans="1:99" ht="16" customHeight="1" x14ac:dyDescent="0.35">
      <c r="A1671" s="12" t="s">
        <v>2878</v>
      </c>
      <c r="B1671" s="12" t="s">
        <v>925</v>
      </c>
      <c r="E1671" s="37">
        <v>509289</v>
      </c>
      <c r="G1671" s="37" t="s">
        <v>1505</v>
      </c>
      <c r="I1671" s="37"/>
      <c r="K1671" s="37"/>
      <c r="M1671" s="37"/>
      <c r="O1671" s="37"/>
      <c r="R1671" s="37"/>
      <c r="T1671" s="37"/>
      <c r="V1671" s="37"/>
      <c r="X1671" s="37"/>
      <c r="Z1671" s="37"/>
      <c r="AB1671" s="37"/>
      <c r="AD1671" s="37"/>
      <c r="AF1671" s="37"/>
      <c r="AH1671" s="37"/>
      <c r="AN1671" s="37">
        <v>509289</v>
      </c>
      <c r="AO1671" s="12">
        <v>0.27</v>
      </c>
      <c r="AP1671" s="37"/>
      <c r="AR1671" s="37"/>
      <c r="AT1671" s="37"/>
      <c r="AV1671" s="37"/>
      <c r="AX1671" s="37"/>
      <c r="BI1671" s="12">
        <v>3025</v>
      </c>
      <c r="BY1671" s="12">
        <v>0</v>
      </c>
      <c r="CG1671" s="12" t="s">
        <v>991</v>
      </c>
      <c r="CH1671" s="12">
        <v>75.063000000000002</v>
      </c>
      <c r="CI1671" s="12"/>
      <c r="CJ1671" s="12"/>
      <c r="CK1671" s="12" t="s">
        <v>2683</v>
      </c>
      <c r="CL1671" s="37">
        <v>186461238</v>
      </c>
      <c r="CN1671" s="12" t="s">
        <v>1531</v>
      </c>
      <c r="CS1671" s="12"/>
      <c r="CT1671" s="36" t="str">
        <f t="shared" si="26"/>
        <v>500mn</v>
      </c>
      <c r="CU1671" s="36" t="str">
        <f>VLOOKUP(CK1671,Mapping!B:C,2,FALSE)</f>
        <v>EU</v>
      </c>
    </row>
    <row r="1672" spans="1:99" ht="16" customHeight="1" x14ac:dyDescent="0.35">
      <c r="A1672" s="12" t="s">
        <v>2879</v>
      </c>
      <c r="B1672" s="12" t="s">
        <v>925</v>
      </c>
      <c r="E1672" s="37">
        <v>204869</v>
      </c>
      <c r="G1672" s="37" t="s">
        <v>1505</v>
      </c>
      <c r="I1672" s="37"/>
      <c r="K1672" s="37">
        <v>204869</v>
      </c>
      <c r="L1672" s="12">
        <v>0.13</v>
      </c>
      <c r="M1672" s="37"/>
      <c r="O1672" s="37"/>
      <c r="R1672" s="37"/>
      <c r="T1672" s="37"/>
      <c r="V1672" s="37"/>
      <c r="X1672" s="37"/>
      <c r="Z1672" s="37"/>
      <c r="AB1672" s="37"/>
      <c r="AD1672" s="37"/>
      <c r="AF1672" s="37"/>
      <c r="AH1672" s="37"/>
      <c r="AN1672" s="37"/>
      <c r="AP1672" s="37"/>
      <c r="AR1672" s="37"/>
      <c r="AT1672" s="37"/>
      <c r="AV1672" s="37"/>
      <c r="AX1672" s="37"/>
      <c r="BG1672" s="12">
        <v>2405</v>
      </c>
      <c r="BS1672" s="12">
        <v>0</v>
      </c>
      <c r="CG1672" s="12" t="s">
        <v>959</v>
      </c>
      <c r="CH1672" s="12">
        <v>42.316000000000003</v>
      </c>
      <c r="CI1672" s="12" t="s">
        <v>1179</v>
      </c>
      <c r="CJ1672" s="12" t="s">
        <v>931</v>
      </c>
      <c r="CK1672" s="12" t="s">
        <v>932</v>
      </c>
      <c r="CL1672" s="37">
        <v>153982700</v>
      </c>
      <c r="CN1672" s="12" t="s">
        <v>1506</v>
      </c>
      <c r="CS1672" s="12"/>
      <c r="CT1672" s="36" t="str">
        <f t="shared" si="26"/>
        <v>500mn</v>
      </c>
      <c r="CU1672" s="36" t="str">
        <f>VLOOKUP(CK1672,Mapping!B:C,2,FALSE)</f>
        <v>US/CA</v>
      </c>
    </row>
    <row r="1673" spans="1:99" ht="16" customHeight="1" x14ac:dyDescent="0.35">
      <c r="A1673" s="12" t="s">
        <v>2880</v>
      </c>
      <c r="B1673" s="12" t="s">
        <v>925</v>
      </c>
      <c r="E1673" s="37">
        <v>3326045</v>
      </c>
      <c r="G1673" s="37" t="s">
        <v>1505</v>
      </c>
      <c r="I1673" s="37"/>
      <c r="K1673" s="37"/>
      <c r="M1673" s="37"/>
      <c r="O1673" s="37"/>
      <c r="Q1673" s="12">
        <v>4017</v>
      </c>
      <c r="R1673" s="37"/>
      <c r="T1673" s="37"/>
      <c r="V1673" s="37"/>
      <c r="X1673" s="37">
        <v>1252727</v>
      </c>
      <c r="Y1673" s="12">
        <v>0.19</v>
      </c>
      <c r="Z1673" s="37"/>
      <c r="AB1673" s="37"/>
      <c r="AD1673" s="37"/>
      <c r="AF1673" s="37"/>
      <c r="AH1673" s="37">
        <v>507267</v>
      </c>
      <c r="AI1673" s="12">
        <v>0.08</v>
      </c>
      <c r="AN1673" s="37">
        <v>1300989</v>
      </c>
      <c r="AO1673" s="12">
        <v>0.2</v>
      </c>
      <c r="AP1673" s="37">
        <v>265062</v>
      </c>
      <c r="AQ1673" s="12">
        <v>0.04</v>
      </c>
      <c r="AR1673" s="37"/>
      <c r="AT1673" s="37"/>
      <c r="AV1673" s="37"/>
      <c r="AX1673" s="37"/>
      <c r="BA1673" s="12">
        <v>12260</v>
      </c>
      <c r="BH1673" s="12">
        <v>1148</v>
      </c>
      <c r="BI1673" s="12">
        <v>7725</v>
      </c>
      <c r="BQ1673" s="12">
        <v>0</v>
      </c>
      <c r="BV1673" s="12">
        <v>0</v>
      </c>
      <c r="BY1673" s="12">
        <v>0</v>
      </c>
      <c r="BZ1673" s="12">
        <v>0</v>
      </c>
      <c r="CG1673" s="12" t="s">
        <v>991</v>
      </c>
      <c r="CH1673" s="12">
        <v>17.079000000000001</v>
      </c>
      <c r="CI1673" s="12" t="s">
        <v>2881</v>
      </c>
      <c r="CJ1673" s="12" t="s">
        <v>972</v>
      </c>
      <c r="CK1673" s="12" t="s">
        <v>932</v>
      </c>
      <c r="CL1673" s="37">
        <v>651331284</v>
      </c>
      <c r="CN1673" s="12" t="s">
        <v>1528</v>
      </c>
      <c r="CS1673" s="12"/>
      <c r="CT1673" s="36" t="str">
        <f t="shared" si="26"/>
        <v>500mn - 1bn</v>
      </c>
      <c r="CU1673" s="36" t="str">
        <f>VLOOKUP(CK1673,Mapping!B:C,2,FALSE)</f>
        <v>US/CA</v>
      </c>
    </row>
    <row r="1674" spans="1:99" ht="16" customHeight="1" x14ac:dyDescent="0.35">
      <c r="A1674" s="12" t="s">
        <v>2882</v>
      </c>
      <c r="B1674" s="12" t="s">
        <v>925</v>
      </c>
      <c r="E1674" s="37">
        <v>2929037</v>
      </c>
      <c r="G1674" s="37" t="s">
        <v>1505</v>
      </c>
      <c r="I1674" s="37"/>
      <c r="K1674" s="37"/>
      <c r="M1674" s="37">
        <v>1404901</v>
      </c>
      <c r="N1674" s="12">
        <v>0.02</v>
      </c>
      <c r="O1674" s="37"/>
      <c r="R1674" s="37"/>
      <c r="T1674" s="37"/>
      <c r="V1674" s="37"/>
      <c r="X1674" s="37"/>
      <c r="Z1674" s="37"/>
      <c r="AB1674" s="37"/>
      <c r="AD1674" s="37"/>
      <c r="AF1674" s="37"/>
      <c r="AH1674" s="37"/>
      <c r="AN1674" s="37">
        <v>1524136</v>
      </c>
      <c r="AO1674" s="12">
        <v>0.02</v>
      </c>
      <c r="AP1674" s="37"/>
      <c r="AR1674" s="37"/>
      <c r="AT1674" s="37"/>
      <c r="AV1674" s="37"/>
      <c r="AX1674" s="37"/>
      <c r="BB1674" s="12">
        <v>11198</v>
      </c>
      <c r="BI1674" s="12">
        <v>9050</v>
      </c>
      <c r="BY1674" s="12">
        <v>0</v>
      </c>
      <c r="CC1674" s="12">
        <v>0</v>
      </c>
      <c r="CG1674" s="12" t="s">
        <v>934</v>
      </c>
      <c r="CH1674" s="12">
        <v>19.97</v>
      </c>
      <c r="CI1674" s="12" t="s">
        <v>2883</v>
      </c>
      <c r="CJ1674" s="12" t="s">
        <v>1015</v>
      </c>
      <c r="CK1674" s="12" t="s">
        <v>932</v>
      </c>
      <c r="CL1674" s="37">
        <v>7013104986</v>
      </c>
      <c r="CN1674" s="12" t="s">
        <v>1509</v>
      </c>
      <c r="CS1674" s="12"/>
      <c r="CT1674" s="36" t="str">
        <f t="shared" si="26"/>
        <v>1bn - 50bn</v>
      </c>
      <c r="CU1674" s="36" t="str">
        <f>VLOOKUP(CK1674,Mapping!B:C,2,FALSE)</f>
        <v>US/CA</v>
      </c>
    </row>
    <row r="1675" spans="1:99" ht="16" customHeight="1" x14ac:dyDescent="0.35">
      <c r="A1675" s="12" t="s">
        <v>2884</v>
      </c>
      <c r="B1675" s="12" t="s">
        <v>925</v>
      </c>
      <c r="E1675" s="37">
        <v>21030163</v>
      </c>
      <c r="G1675" s="37" t="s">
        <v>1505</v>
      </c>
      <c r="I1675" s="37"/>
      <c r="K1675" s="37">
        <v>2658706</v>
      </c>
      <c r="L1675" s="12">
        <v>0.08</v>
      </c>
      <c r="M1675" s="37">
        <v>184368</v>
      </c>
      <c r="N1675" s="12">
        <v>0.01</v>
      </c>
      <c r="O1675" s="37"/>
      <c r="R1675" s="37"/>
      <c r="T1675" s="37"/>
      <c r="V1675" s="37"/>
      <c r="X1675" s="37"/>
      <c r="Z1675" s="37">
        <v>0</v>
      </c>
      <c r="AA1675" s="12">
        <v>0</v>
      </c>
      <c r="AB1675" s="37"/>
      <c r="AD1675" s="37"/>
      <c r="AF1675" s="37"/>
      <c r="AH1675" s="37"/>
      <c r="AN1675" s="37">
        <v>18187089</v>
      </c>
      <c r="AO1675" s="12">
        <v>0.56999999999999995</v>
      </c>
      <c r="AP1675" s="37"/>
      <c r="AR1675" s="37"/>
      <c r="AT1675" s="37"/>
      <c r="AV1675" s="37"/>
      <c r="AX1675" s="37"/>
      <c r="BB1675" s="12">
        <v>1398</v>
      </c>
      <c r="BC1675" s="12">
        <v>0</v>
      </c>
      <c r="BG1675" s="12">
        <v>44541</v>
      </c>
      <c r="BI1675" s="12">
        <v>108025</v>
      </c>
      <c r="BS1675" s="12">
        <v>0</v>
      </c>
      <c r="BY1675" s="12">
        <v>0.01</v>
      </c>
      <c r="CC1675" s="12">
        <v>0</v>
      </c>
      <c r="CD1675" s="12">
        <v>0</v>
      </c>
      <c r="CG1675" s="12" t="s">
        <v>929</v>
      </c>
      <c r="CH1675" s="12">
        <v>32.237000000000002</v>
      </c>
      <c r="CI1675" s="12" t="s">
        <v>2885</v>
      </c>
      <c r="CJ1675" s="12"/>
      <c r="CK1675" s="12" t="s">
        <v>1010</v>
      </c>
      <c r="CL1675" s="37">
        <v>3176967726</v>
      </c>
      <c r="CN1675" s="12" t="s">
        <v>1506</v>
      </c>
      <c r="CR1675" s="12">
        <v>46034.416666666664</v>
      </c>
      <c r="CS1675" s="12"/>
      <c r="CT1675" s="36" t="str">
        <f t="shared" si="26"/>
        <v>1bn - 50bn</v>
      </c>
      <c r="CU1675" s="36" t="str">
        <f>VLOOKUP(CK1675,Mapping!B:C,2,FALSE)</f>
        <v>Africa</v>
      </c>
    </row>
    <row r="1676" spans="1:99" ht="16" customHeight="1" x14ac:dyDescent="0.35">
      <c r="A1676" s="12" t="s">
        <v>2886</v>
      </c>
      <c r="B1676" s="12" t="s">
        <v>925</v>
      </c>
      <c r="E1676" s="37">
        <v>2412513</v>
      </c>
      <c r="G1676" s="37" t="s">
        <v>1505</v>
      </c>
      <c r="I1676" s="37"/>
      <c r="K1676" s="37"/>
      <c r="M1676" s="37"/>
      <c r="O1676" s="37"/>
      <c r="R1676" s="37"/>
      <c r="T1676" s="37"/>
      <c r="V1676" s="37"/>
      <c r="X1676" s="37"/>
      <c r="Z1676" s="37"/>
      <c r="AB1676" s="37"/>
      <c r="AD1676" s="37"/>
      <c r="AF1676" s="37"/>
      <c r="AH1676" s="37"/>
      <c r="AN1676" s="37">
        <v>2412513</v>
      </c>
      <c r="AO1676" s="12">
        <v>1.1100000000000001</v>
      </c>
      <c r="AP1676" s="37"/>
      <c r="AR1676" s="37"/>
      <c r="AT1676" s="37"/>
      <c r="AV1676" s="37"/>
      <c r="AX1676" s="37"/>
      <c r="BI1676" s="12">
        <v>14325</v>
      </c>
      <c r="BY1676" s="12">
        <v>0</v>
      </c>
      <c r="CG1676" s="12" t="s">
        <v>976</v>
      </c>
      <c r="CH1676" s="12">
        <v>6.3520000000000003</v>
      </c>
      <c r="CI1676" s="12" t="s">
        <v>2887</v>
      </c>
      <c r="CJ1676" s="12" t="s">
        <v>1114</v>
      </c>
      <c r="CK1676" s="12" t="s">
        <v>932</v>
      </c>
      <c r="CL1676" s="37">
        <v>215995734</v>
      </c>
      <c r="CN1676" s="12" t="s">
        <v>1513</v>
      </c>
      <c r="CS1676" s="12"/>
      <c r="CT1676" s="36" t="str">
        <f t="shared" si="26"/>
        <v>500mn</v>
      </c>
      <c r="CU1676" s="36" t="str">
        <f>VLOOKUP(CK1676,Mapping!B:C,2,FALSE)</f>
        <v>US/CA</v>
      </c>
    </row>
    <row r="1677" spans="1:99" ht="16" customHeight="1" x14ac:dyDescent="0.35">
      <c r="A1677" s="12" t="s">
        <v>2888</v>
      </c>
      <c r="B1677" s="12" t="s">
        <v>925</v>
      </c>
      <c r="E1677" s="37">
        <v>37929183</v>
      </c>
      <c r="G1677" s="37" t="s">
        <v>1505</v>
      </c>
      <c r="I1677" s="37"/>
      <c r="K1677" s="37">
        <v>32915768</v>
      </c>
      <c r="L1677" s="12">
        <v>0.96</v>
      </c>
      <c r="M1677" s="37"/>
      <c r="O1677" s="37">
        <v>4046983</v>
      </c>
      <c r="P1677" s="12">
        <v>0.12</v>
      </c>
      <c r="R1677" s="37">
        <v>966432</v>
      </c>
      <c r="S1677" s="12">
        <v>0.03</v>
      </c>
      <c r="T1677" s="37"/>
      <c r="V1677" s="37"/>
      <c r="X1677" s="37"/>
      <c r="Z1677" s="37"/>
      <c r="AB1677" s="37"/>
      <c r="AD1677" s="37"/>
      <c r="AF1677" s="37"/>
      <c r="AH1677" s="37"/>
      <c r="AL1677" s="12">
        <v>220528</v>
      </c>
      <c r="AN1677" s="37"/>
      <c r="AP1677" s="37"/>
      <c r="AR1677" s="37"/>
      <c r="AT1677" s="37"/>
      <c r="AV1677" s="37"/>
      <c r="AX1677" s="37"/>
      <c r="AZ1677" s="12">
        <v>72800</v>
      </c>
      <c r="BG1677" s="12">
        <v>427600</v>
      </c>
      <c r="BS1677" s="12">
        <v>0</v>
      </c>
      <c r="BU1677" s="12">
        <v>0</v>
      </c>
      <c r="BX1677" s="12">
        <v>0</v>
      </c>
      <c r="CG1677" s="12" t="s">
        <v>940</v>
      </c>
      <c r="CH1677" s="12">
        <v>71.725999999999999</v>
      </c>
      <c r="CI1677" s="12" t="s">
        <v>977</v>
      </c>
      <c r="CJ1677" s="12"/>
      <c r="CK1677" s="12" t="s">
        <v>927</v>
      </c>
      <c r="CL1677" s="37">
        <v>3441923200</v>
      </c>
      <c r="CN1677" s="12" t="s">
        <v>1506</v>
      </c>
      <c r="CR1677" s="12">
        <v>45987.083333333336</v>
      </c>
      <c r="CS1677" s="12"/>
      <c r="CT1677" s="36" t="str">
        <f t="shared" si="26"/>
        <v>1bn - 50bn</v>
      </c>
      <c r="CU1677" s="36" t="str">
        <f>VLOOKUP(CK1677,Mapping!B:C,2,FALSE)</f>
        <v>CN</v>
      </c>
    </row>
    <row r="1678" spans="1:99" ht="16" customHeight="1" x14ac:dyDescent="0.35">
      <c r="A1678" s="12" t="s">
        <v>2889</v>
      </c>
      <c r="B1678" s="12" t="s">
        <v>925</v>
      </c>
      <c r="E1678" s="37">
        <v>320398</v>
      </c>
      <c r="G1678" s="37" t="s">
        <v>1505</v>
      </c>
      <c r="I1678" s="37"/>
      <c r="K1678" s="37">
        <v>320398</v>
      </c>
      <c r="L1678" s="12">
        <v>0.09</v>
      </c>
      <c r="M1678" s="37"/>
      <c r="O1678" s="37"/>
      <c r="R1678" s="37"/>
      <c r="T1678" s="37"/>
      <c r="V1678" s="37"/>
      <c r="X1678" s="37"/>
      <c r="Z1678" s="37"/>
      <c r="AB1678" s="37"/>
      <c r="AD1678" s="37"/>
      <c r="AF1678" s="37"/>
      <c r="AH1678" s="37"/>
      <c r="AN1678" s="37"/>
      <c r="AP1678" s="37"/>
      <c r="AR1678" s="37"/>
      <c r="AT1678" s="37"/>
      <c r="AV1678" s="37"/>
      <c r="AX1678" s="37"/>
      <c r="BG1678" s="12">
        <v>5000</v>
      </c>
      <c r="BS1678" s="12">
        <v>0</v>
      </c>
      <c r="CG1678" s="12" t="s">
        <v>976</v>
      </c>
      <c r="CH1678" s="12">
        <v>33.26</v>
      </c>
      <c r="CI1678" s="12" t="s">
        <v>950</v>
      </c>
      <c r="CJ1678" s="12"/>
      <c r="CK1678" s="12" t="s">
        <v>951</v>
      </c>
      <c r="CL1678" s="37">
        <v>396200757</v>
      </c>
      <c r="CN1678" s="12" t="s">
        <v>1513</v>
      </c>
      <c r="CS1678" s="12"/>
      <c r="CT1678" s="36" t="str">
        <f t="shared" si="26"/>
        <v>500mn</v>
      </c>
      <c r="CU1678" s="36" t="str">
        <f>VLOOKUP(CK1678,Mapping!B:C,2,FALSE)</f>
        <v>HK</v>
      </c>
    </row>
    <row r="1679" spans="1:99" ht="16" customHeight="1" x14ac:dyDescent="0.35">
      <c r="A1679" s="12" t="s">
        <v>2890</v>
      </c>
      <c r="B1679" s="12" t="s">
        <v>925</v>
      </c>
      <c r="E1679" s="37">
        <v>12654807</v>
      </c>
      <c r="G1679" s="37" t="s">
        <v>1505</v>
      </c>
      <c r="I1679" s="37"/>
      <c r="K1679" s="37">
        <v>10098023</v>
      </c>
      <c r="L1679" s="12">
        <v>0.12</v>
      </c>
      <c r="M1679" s="37"/>
      <c r="O1679" s="37">
        <v>633642</v>
      </c>
      <c r="P1679" s="12">
        <v>0.01</v>
      </c>
      <c r="R1679" s="37">
        <v>1923142</v>
      </c>
      <c r="S1679" s="12">
        <v>0.02</v>
      </c>
      <c r="T1679" s="37"/>
      <c r="V1679" s="37"/>
      <c r="X1679" s="37"/>
      <c r="Z1679" s="37"/>
      <c r="AB1679" s="37"/>
      <c r="AD1679" s="37"/>
      <c r="AF1679" s="37"/>
      <c r="AH1679" s="37"/>
      <c r="AL1679" s="12">
        <v>59700</v>
      </c>
      <c r="AN1679" s="37"/>
      <c r="AP1679" s="37"/>
      <c r="AR1679" s="37"/>
      <c r="AT1679" s="37"/>
      <c r="AV1679" s="37"/>
      <c r="AX1679" s="37"/>
      <c r="AZ1679" s="12">
        <v>98420</v>
      </c>
      <c r="BG1679" s="12">
        <v>188000</v>
      </c>
      <c r="BS1679" s="12">
        <v>0</v>
      </c>
      <c r="BU1679" s="12">
        <v>0</v>
      </c>
      <c r="BX1679" s="12">
        <v>0</v>
      </c>
      <c r="CG1679" s="12" t="s">
        <v>940</v>
      </c>
      <c r="CH1679" s="12">
        <v>18.035</v>
      </c>
      <c r="CI1679" s="12" t="s">
        <v>999</v>
      </c>
      <c r="CJ1679" s="12"/>
      <c r="CK1679" s="12" t="s">
        <v>927</v>
      </c>
      <c r="CL1679" s="37">
        <v>8444475831</v>
      </c>
      <c r="CN1679" s="12" t="s">
        <v>1516</v>
      </c>
      <c r="CS1679" s="12"/>
      <c r="CT1679" s="36" t="str">
        <f t="shared" si="26"/>
        <v>1bn - 50bn</v>
      </c>
      <c r="CU1679" s="36" t="str">
        <f>VLOOKUP(CK1679,Mapping!B:C,2,FALSE)</f>
        <v>CN</v>
      </c>
    </row>
    <row r="1680" spans="1:99" ht="16" customHeight="1" x14ac:dyDescent="0.35">
      <c r="A1680" s="12" t="s">
        <v>2891</v>
      </c>
      <c r="B1680" s="12" t="s">
        <v>925</v>
      </c>
      <c r="E1680" s="37">
        <v>3114701</v>
      </c>
      <c r="G1680" s="37" t="s">
        <v>1505</v>
      </c>
      <c r="I1680" s="37"/>
      <c r="K1680" s="37"/>
      <c r="M1680" s="37"/>
      <c r="O1680" s="37"/>
      <c r="R1680" s="37">
        <v>3114701</v>
      </c>
      <c r="S1680" s="12">
        <v>9.77</v>
      </c>
      <c r="T1680" s="37"/>
      <c r="V1680" s="37"/>
      <c r="X1680" s="37"/>
      <c r="Z1680" s="37"/>
      <c r="AB1680" s="37"/>
      <c r="AD1680" s="37"/>
      <c r="AF1680" s="37"/>
      <c r="AH1680" s="37"/>
      <c r="AN1680" s="37"/>
      <c r="AP1680" s="37"/>
      <c r="AR1680" s="37"/>
      <c r="AT1680" s="37"/>
      <c r="AV1680" s="37"/>
      <c r="AX1680" s="37"/>
      <c r="AZ1680" s="12">
        <v>159400</v>
      </c>
      <c r="BX1680" s="12">
        <v>0</v>
      </c>
      <c r="CG1680" s="12" t="s">
        <v>929</v>
      </c>
      <c r="CH1680" s="12">
        <v>234.31200000000001</v>
      </c>
      <c r="CI1680" s="12" t="s">
        <v>947</v>
      </c>
      <c r="CJ1680" s="12"/>
      <c r="CK1680" s="12" t="s">
        <v>927</v>
      </c>
      <c r="CL1680" s="37">
        <v>31878089</v>
      </c>
      <c r="CN1680" s="12" t="s">
        <v>1509</v>
      </c>
      <c r="CS1680" s="12"/>
      <c r="CT1680" s="36" t="str">
        <f t="shared" si="26"/>
        <v>500mn</v>
      </c>
      <c r="CU1680" s="36" t="str">
        <f>VLOOKUP(CK1680,Mapping!B:C,2,FALSE)</f>
        <v>CN</v>
      </c>
    </row>
    <row r="1681" spans="1:99" ht="16" customHeight="1" x14ac:dyDescent="0.35">
      <c r="A1681" s="12" t="s">
        <v>2892</v>
      </c>
      <c r="B1681" s="12" t="s">
        <v>925</v>
      </c>
      <c r="E1681" s="37">
        <v>55606304</v>
      </c>
      <c r="G1681" s="37" t="s">
        <v>1505</v>
      </c>
      <c r="I1681" s="37"/>
      <c r="K1681" s="37"/>
      <c r="M1681" s="37"/>
      <c r="O1681" s="37">
        <v>55606304</v>
      </c>
      <c r="P1681" s="12">
        <v>53.94</v>
      </c>
      <c r="R1681" s="37"/>
      <c r="T1681" s="37"/>
      <c r="V1681" s="37"/>
      <c r="X1681" s="37"/>
      <c r="Z1681" s="37"/>
      <c r="AB1681" s="37"/>
      <c r="AD1681" s="37"/>
      <c r="AF1681" s="37"/>
      <c r="AH1681" s="37"/>
      <c r="AL1681" s="12">
        <v>2445138</v>
      </c>
      <c r="AN1681" s="37"/>
      <c r="AP1681" s="37"/>
      <c r="AR1681" s="37"/>
      <c r="AT1681" s="37"/>
      <c r="AV1681" s="37"/>
      <c r="AX1681" s="37"/>
      <c r="BU1681" s="12">
        <v>0.01</v>
      </c>
      <c r="CG1681" s="12" t="s">
        <v>940</v>
      </c>
      <c r="CH1681" s="12">
        <v>42.273000000000003</v>
      </c>
      <c r="CI1681" s="12" t="s">
        <v>950</v>
      </c>
      <c r="CJ1681" s="12"/>
      <c r="CK1681" s="12" t="s">
        <v>951</v>
      </c>
      <c r="CL1681" s="37">
        <v>102477606</v>
      </c>
      <c r="CN1681" s="12" t="s">
        <v>1506</v>
      </c>
      <c r="CS1681" s="12"/>
      <c r="CT1681" s="36" t="str">
        <f t="shared" si="26"/>
        <v>500mn</v>
      </c>
      <c r="CU1681" s="36" t="str">
        <f>VLOOKUP(CK1681,Mapping!B:C,2,FALSE)</f>
        <v>HK</v>
      </c>
    </row>
    <row r="1682" spans="1:99" ht="16" customHeight="1" x14ac:dyDescent="0.35">
      <c r="A1682" s="12" t="s">
        <v>2893</v>
      </c>
      <c r="B1682" s="12" t="s">
        <v>925</v>
      </c>
      <c r="E1682" s="37">
        <v>2948280879</v>
      </c>
      <c r="G1682" s="37" t="s">
        <v>1505</v>
      </c>
      <c r="I1682" s="37"/>
      <c r="K1682" s="37"/>
      <c r="M1682" s="37"/>
      <c r="O1682" s="37">
        <v>2937448258</v>
      </c>
      <c r="P1682" s="12">
        <v>15.72</v>
      </c>
      <c r="R1682" s="37"/>
      <c r="T1682" s="37"/>
      <c r="V1682" s="37"/>
      <c r="X1682" s="37"/>
      <c r="Z1682" s="37"/>
      <c r="AB1682" s="37"/>
      <c r="AD1682" s="37"/>
      <c r="AF1682" s="37"/>
      <c r="AH1682" s="37"/>
      <c r="AL1682" s="12">
        <v>168761467</v>
      </c>
      <c r="AM1682" s="12">
        <v>4218975</v>
      </c>
      <c r="AN1682" s="37"/>
      <c r="AP1682" s="37"/>
      <c r="AR1682" s="37"/>
      <c r="AT1682" s="37"/>
      <c r="AV1682" s="37"/>
      <c r="AX1682" s="37">
        <v>10832621</v>
      </c>
      <c r="AY1682" s="12">
        <v>0.06</v>
      </c>
      <c r="BU1682" s="12">
        <v>0.88</v>
      </c>
      <c r="BW1682" s="12">
        <v>0.18</v>
      </c>
      <c r="CG1682" s="12" t="s">
        <v>1668</v>
      </c>
      <c r="CH1682" s="12">
        <v>5.5869999999999997</v>
      </c>
      <c r="CI1682" s="12" t="s">
        <v>941</v>
      </c>
      <c r="CJ1682" s="12" t="s">
        <v>941</v>
      </c>
      <c r="CK1682" s="12" t="s">
        <v>932</v>
      </c>
      <c r="CL1682" s="37">
        <v>21557434255</v>
      </c>
      <c r="CN1682" s="12" t="s">
        <v>1536</v>
      </c>
      <c r="CS1682" s="12"/>
      <c r="CT1682" s="36" t="str">
        <f t="shared" si="26"/>
        <v>1bn - 50bn</v>
      </c>
      <c r="CU1682" s="36" t="str">
        <f>VLOOKUP(CK1682,Mapping!B:C,2,FALSE)</f>
        <v>US/CA</v>
      </c>
    </row>
    <row r="1683" spans="1:99" ht="16" customHeight="1" x14ac:dyDescent="0.35">
      <c r="A1683" s="12" t="s">
        <v>2894</v>
      </c>
      <c r="B1683" s="12" t="s">
        <v>925</v>
      </c>
      <c r="E1683" s="37">
        <v>5072653</v>
      </c>
      <c r="G1683" s="37" t="s">
        <v>1505</v>
      </c>
      <c r="I1683" s="37"/>
      <c r="K1683" s="37"/>
      <c r="M1683" s="37"/>
      <c r="O1683" s="37"/>
      <c r="R1683" s="37"/>
      <c r="T1683" s="37"/>
      <c r="V1683" s="37"/>
      <c r="X1683" s="37"/>
      <c r="Z1683" s="37"/>
      <c r="AB1683" s="37"/>
      <c r="AD1683" s="37"/>
      <c r="AF1683" s="37"/>
      <c r="AH1683" s="37"/>
      <c r="AN1683" s="37"/>
      <c r="AP1683" s="37">
        <v>5072653</v>
      </c>
      <c r="AQ1683" s="12">
        <v>0.86</v>
      </c>
      <c r="AR1683" s="37"/>
      <c r="AT1683" s="37"/>
      <c r="AV1683" s="37"/>
      <c r="AX1683" s="37"/>
      <c r="BH1683" s="12">
        <v>21970</v>
      </c>
      <c r="BV1683" s="12">
        <v>0.02</v>
      </c>
      <c r="CG1683" s="12" t="s">
        <v>929</v>
      </c>
      <c r="CH1683" s="12">
        <v>19.991</v>
      </c>
      <c r="CI1683" s="12" t="s">
        <v>984</v>
      </c>
      <c r="CJ1683" s="12" t="s">
        <v>931</v>
      </c>
      <c r="CK1683" s="12" t="s">
        <v>932</v>
      </c>
      <c r="CL1683" s="37">
        <v>588834035</v>
      </c>
      <c r="CN1683" s="12" t="s">
        <v>1509</v>
      </c>
      <c r="CS1683" s="12"/>
      <c r="CT1683" s="36" t="str">
        <f t="shared" si="26"/>
        <v>500mn - 1bn</v>
      </c>
      <c r="CU1683" s="36" t="str">
        <f>VLOOKUP(CK1683,Mapping!B:C,2,FALSE)</f>
        <v>US/CA</v>
      </c>
    </row>
    <row r="1684" spans="1:99" ht="16" customHeight="1" x14ac:dyDescent="0.35">
      <c r="A1684" s="12" t="s">
        <v>2895</v>
      </c>
      <c r="B1684" s="12" t="s">
        <v>925</v>
      </c>
      <c r="E1684" s="37">
        <v>0</v>
      </c>
      <c r="G1684" s="37" t="s">
        <v>1505</v>
      </c>
      <c r="I1684" s="37"/>
      <c r="K1684" s="37"/>
      <c r="M1684" s="37"/>
      <c r="O1684" s="37"/>
      <c r="R1684" s="37"/>
      <c r="T1684" s="37"/>
      <c r="V1684" s="37"/>
      <c r="X1684" s="37"/>
      <c r="Z1684" s="37"/>
      <c r="AB1684" s="37"/>
      <c r="AD1684" s="37"/>
      <c r="AF1684" s="37"/>
      <c r="AH1684" s="37"/>
      <c r="AN1684" s="37">
        <v>0</v>
      </c>
      <c r="AO1684" s="12">
        <v>0</v>
      </c>
      <c r="AP1684" s="37"/>
      <c r="AR1684" s="37"/>
      <c r="AT1684" s="37"/>
      <c r="AV1684" s="37"/>
      <c r="AX1684" s="37"/>
      <c r="BI1684" s="12">
        <v>0</v>
      </c>
      <c r="BY1684" s="12">
        <v>0</v>
      </c>
      <c r="CG1684" s="12" t="s">
        <v>991</v>
      </c>
      <c r="CH1684" s="12">
        <v>21.577999999999999</v>
      </c>
      <c r="CI1684" s="12" t="s">
        <v>2896</v>
      </c>
      <c r="CJ1684" s="12" t="s">
        <v>995</v>
      </c>
      <c r="CK1684" s="12" t="s">
        <v>932</v>
      </c>
      <c r="CL1684" s="37">
        <v>1333785247</v>
      </c>
      <c r="CN1684" s="12" t="s">
        <v>1506</v>
      </c>
      <c r="CS1684" s="12"/>
      <c r="CT1684" s="36" t="str">
        <f t="shared" si="26"/>
        <v>1bn - 50bn</v>
      </c>
      <c r="CU1684" s="36" t="str">
        <f>VLOOKUP(CK1684,Mapping!B:C,2,FALSE)</f>
        <v>US/CA</v>
      </c>
    </row>
    <row r="1685" spans="1:99" ht="16" customHeight="1" x14ac:dyDescent="0.35">
      <c r="A1685" s="12" t="s">
        <v>2897</v>
      </c>
      <c r="B1685" s="12" t="s">
        <v>925</v>
      </c>
      <c r="E1685" s="37">
        <v>972584</v>
      </c>
      <c r="G1685" s="37" t="s">
        <v>1505</v>
      </c>
      <c r="I1685" s="37"/>
      <c r="K1685" s="37"/>
      <c r="M1685" s="37"/>
      <c r="O1685" s="37"/>
      <c r="R1685" s="37"/>
      <c r="T1685" s="37"/>
      <c r="V1685" s="37"/>
      <c r="X1685" s="37"/>
      <c r="Z1685" s="37"/>
      <c r="AB1685" s="37"/>
      <c r="AD1685" s="37"/>
      <c r="AF1685" s="37"/>
      <c r="AH1685" s="37"/>
      <c r="AN1685" s="37">
        <v>972584</v>
      </c>
      <c r="AO1685" s="12">
        <v>0.16</v>
      </c>
      <c r="AP1685" s="37"/>
      <c r="AR1685" s="37"/>
      <c r="AT1685" s="37"/>
      <c r="AV1685" s="37"/>
      <c r="AX1685" s="37"/>
      <c r="BI1685" s="12">
        <v>5775</v>
      </c>
      <c r="BY1685" s="12">
        <v>0</v>
      </c>
      <c r="CG1685" s="12"/>
      <c r="CH1685" s="12">
        <v>8.3650000000000002</v>
      </c>
      <c r="CI1685" s="12" t="s">
        <v>2898</v>
      </c>
      <c r="CJ1685" s="12" t="s">
        <v>2335</v>
      </c>
      <c r="CK1685" s="12" t="s">
        <v>932</v>
      </c>
      <c r="CL1685" s="37">
        <v>600592980</v>
      </c>
      <c r="CN1685" s="12" t="s">
        <v>1535</v>
      </c>
      <c r="CS1685" s="12"/>
      <c r="CT1685" s="36" t="str">
        <f t="shared" si="26"/>
        <v>500mn - 1bn</v>
      </c>
      <c r="CU1685" s="36" t="str">
        <f>VLOOKUP(CK1685,Mapping!B:C,2,FALSE)</f>
        <v>US/CA</v>
      </c>
    </row>
    <row r="1686" spans="1:99" ht="16" customHeight="1" x14ac:dyDescent="0.35">
      <c r="A1686" s="12" t="s">
        <v>2899</v>
      </c>
      <c r="B1686" s="12" t="s">
        <v>925</v>
      </c>
      <c r="E1686" s="37">
        <v>627338</v>
      </c>
      <c r="G1686" s="37" t="s">
        <v>1505</v>
      </c>
      <c r="I1686" s="37"/>
      <c r="K1686" s="37"/>
      <c r="M1686" s="37"/>
      <c r="O1686" s="37"/>
      <c r="R1686" s="37"/>
      <c r="T1686" s="37"/>
      <c r="V1686" s="37"/>
      <c r="X1686" s="37"/>
      <c r="Z1686" s="37"/>
      <c r="AB1686" s="37"/>
      <c r="AD1686" s="37"/>
      <c r="AF1686" s="37"/>
      <c r="AH1686" s="37"/>
      <c r="AN1686" s="37">
        <v>627338</v>
      </c>
      <c r="AO1686" s="12">
        <v>0.36</v>
      </c>
      <c r="AP1686" s="37"/>
      <c r="AR1686" s="37"/>
      <c r="AT1686" s="37"/>
      <c r="AV1686" s="37"/>
      <c r="AX1686" s="37"/>
      <c r="BI1686" s="12">
        <v>3725</v>
      </c>
      <c r="BY1686" s="12">
        <v>0</v>
      </c>
      <c r="CG1686" s="12"/>
      <c r="CH1686" s="12">
        <v>17.975000000000001</v>
      </c>
      <c r="CI1686" s="12" t="s">
        <v>2900</v>
      </c>
      <c r="CJ1686" s="12" t="s">
        <v>966</v>
      </c>
      <c r="CK1686" s="12" t="s">
        <v>932</v>
      </c>
      <c r="CL1686" s="37">
        <v>171964038</v>
      </c>
      <c r="CN1686" s="12" t="s">
        <v>1535</v>
      </c>
      <c r="CS1686" s="12"/>
      <c r="CT1686" s="36" t="str">
        <f t="shared" si="26"/>
        <v>500mn</v>
      </c>
      <c r="CU1686" s="36" t="str">
        <f>VLOOKUP(CK1686,Mapping!B:C,2,FALSE)</f>
        <v>US/CA</v>
      </c>
    </row>
    <row r="1687" spans="1:99" ht="16" customHeight="1" x14ac:dyDescent="0.35">
      <c r="A1687" s="12" t="s">
        <v>2901</v>
      </c>
      <c r="B1687" s="12" t="s">
        <v>925</v>
      </c>
      <c r="E1687" s="37">
        <v>1140022</v>
      </c>
      <c r="G1687" s="37" t="s">
        <v>1505</v>
      </c>
      <c r="I1687" s="37"/>
      <c r="K1687" s="37"/>
      <c r="M1687" s="37"/>
      <c r="O1687" s="37"/>
      <c r="R1687" s="37"/>
      <c r="T1687" s="37"/>
      <c r="V1687" s="37"/>
      <c r="X1687" s="37">
        <v>1140022</v>
      </c>
      <c r="Y1687" s="12">
        <v>2.8</v>
      </c>
      <c r="Z1687" s="37"/>
      <c r="AB1687" s="37"/>
      <c r="AD1687" s="37"/>
      <c r="AF1687" s="37"/>
      <c r="AH1687" s="37"/>
      <c r="AN1687" s="37"/>
      <c r="AP1687" s="37"/>
      <c r="AR1687" s="37"/>
      <c r="AT1687" s="37"/>
      <c r="AV1687" s="37"/>
      <c r="AX1687" s="37"/>
      <c r="BA1687" s="12">
        <v>11446</v>
      </c>
      <c r="BZ1687" s="12">
        <v>0</v>
      </c>
      <c r="CG1687" s="12" t="s">
        <v>959</v>
      </c>
      <c r="CH1687" s="12">
        <v>226.12</v>
      </c>
      <c r="CI1687" s="12" t="s">
        <v>1655</v>
      </c>
      <c r="CJ1687" s="12" t="s">
        <v>1656</v>
      </c>
      <c r="CK1687" s="12" t="s">
        <v>932</v>
      </c>
      <c r="CL1687" s="37">
        <v>40729832</v>
      </c>
      <c r="CN1687" s="12" t="s">
        <v>1509</v>
      </c>
      <c r="CS1687" s="12"/>
      <c r="CT1687" s="36" t="str">
        <f t="shared" si="26"/>
        <v>500mn</v>
      </c>
      <c r="CU1687" s="36" t="str">
        <f>VLOOKUP(CK1687,Mapping!B:C,2,FALSE)</f>
        <v>US/CA</v>
      </c>
    </row>
    <row r="1688" spans="1:99" ht="16" customHeight="1" x14ac:dyDescent="0.35">
      <c r="A1688" s="12" t="s">
        <v>2902</v>
      </c>
      <c r="B1688" s="12" t="s">
        <v>925</v>
      </c>
      <c r="E1688" s="37">
        <v>0</v>
      </c>
      <c r="G1688" s="37" t="s">
        <v>1505</v>
      </c>
      <c r="I1688" s="37"/>
      <c r="K1688" s="37"/>
      <c r="M1688" s="37"/>
      <c r="O1688" s="37"/>
      <c r="R1688" s="37"/>
      <c r="T1688" s="37"/>
      <c r="V1688" s="37"/>
      <c r="X1688" s="37"/>
      <c r="Z1688" s="37"/>
      <c r="AB1688" s="37"/>
      <c r="AD1688" s="37"/>
      <c r="AF1688" s="37"/>
      <c r="AH1688" s="37"/>
      <c r="AN1688" s="37"/>
      <c r="AP1688" s="37">
        <v>0</v>
      </c>
      <c r="AQ1688" s="12">
        <v>0</v>
      </c>
      <c r="AR1688" s="37"/>
      <c r="AT1688" s="37"/>
      <c r="AV1688" s="37"/>
      <c r="AX1688" s="37"/>
      <c r="BH1688" s="12">
        <v>0</v>
      </c>
      <c r="BV1688" s="12">
        <v>0</v>
      </c>
      <c r="CG1688" s="12"/>
      <c r="CH1688" s="12">
        <v>42.597000000000001</v>
      </c>
      <c r="CI1688" s="12" t="s">
        <v>1073</v>
      </c>
      <c r="CJ1688" s="12" t="s">
        <v>946</v>
      </c>
      <c r="CK1688" s="12" t="s">
        <v>932</v>
      </c>
      <c r="CL1688" s="37">
        <v>167727767</v>
      </c>
      <c r="CN1688" s="12" t="s">
        <v>1535</v>
      </c>
      <c r="CS1688" s="12"/>
      <c r="CT1688" s="36" t="str">
        <f t="shared" si="26"/>
        <v>500mn</v>
      </c>
      <c r="CU1688" s="36" t="str">
        <f>VLOOKUP(CK1688,Mapping!B:C,2,FALSE)</f>
        <v>US/CA</v>
      </c>
    </row>
    <row r="1689" spans="1:99" ht="16" customHeight="1" x14ac:dyDescent="0.35">
      <c r="A1689" s="12" t="s">
        <v>2903</v>
      </c>
      <c r="B1689" s="12" t="s">
        <v>925</v>
      </c>
      <c r="E1689" s="37">
        <v>302577</v>
      </c>
      <c r="G1689" s="37" t="s">
        <v>1505</v>
      </c>
      <c r="I1689" s="37"/>
      <c r="K1689" s="37"/>
      <c r="M1689" s="37">
        <v>294831</v>
      </c>
      <c r="N1689" s="12">
        <v>0.04</v>
      </c>
      <c r="O1689" s="37"/>
      <c r="Q1689" s="12">
        <v>28</v>
      </c>
      <c r="R1689" s="37"/>
      <c r="T1689" s="37"/>
      <c r="V1689" s="37"/>
      <c r="X1689" s="37"/>
      <c r="Z1689" s="37"/>
      <c r="AB1689" s="37"/>
      <c r="AD1689" s="37"/>
      <c r="AF1689" s="37"/>
      <c r="AH1689" s="37">
        <v>3536</v>
      </c>
      <c r="AI1689" s="12">
        <v>0</v>
      </c>
      <c r="AN1689" s="37">
        <v>4210</v>
      </c>
      <c r="AO1689" s="12">
        <v>0</v>
      </c>
      <c r="AP1689" s="37"/>
      <c r="AR1689" s="37"/>
      <c r="AT1689" s="37"/>
      <c r="AV1689" s="37"/>
      <c r="AX1689" s="37"/>
      <c r="BB1689" s="12">
        <v>2350</v>
      </c>
      <c r="BI1689" s="12">
        <v>25</v>
      </c>
      <c r="BQ1689" s="12">
        <v>0</v>
      </c>
      <c r="BY1689" s="12">
        <v>0</v>
      </c>
      <c r="CC1689" s="12">
        <v>0</v>
      </c>
      <c r="CG1689" s="12" t="s">
        <v>929</v>
      </c>
      <c r="CH1689" s="12">
        <v>12.837999999999999</v>
      </c>
      <c r="CI1689" s="12" t="s">
        <v>2904</v>
      </c>
      <c r="CJ1689" s="12" t="s">
        <v>2905</v>
      </c>
      <c r="CK1689" s="12" t="s">
        <v>932</v>
      </c>
      <c r="CL1689" s="37">
        <v>799793032</v>
      </c>
      <c r="CN1689" s="12" t="s">
        <v>1509</v>
      </c>
      <c r="CS1689" s="12"/>
      <c r="CT1689" s="36" t="str">
        <f t="shared" si="26"/>
        <v>500mn - 1bn</v>
      </c>
      <c r="CU1689" s="36" t="str">
        <f>VLOOKUP(CK1689,Mapping!B:C,2,FALSE)</f>
        <v>US/CA</v>
      </c>
    </row>
    <row r="1690" spans="1:99" ht="16" customHeight="1" x14ac:dyDescent="0.35">
      <c r="A1690" s="12" t="s">
        <v>2906</v>
      </c>
      <c r="B1690" s="12" t="s">
        <v>925</v>
      </c>
      <c r="E1690" s="37">
        <v>61865221</v>
      </c>
      <c r="G1690" s="37" t="s">
        <v>1505</v>
      </c>
      <c r="I1690" s="37"/>
      <c r="K1690" s="37">
        <v>31995323</v>
      </c>
      <c r="L1690" s="12">
        <v>0.43</v>
      </c>
      <c r="M1690" s="37"/>
      <c r="O1690" s="37"/>
      <c r="R1690" s="37">
        <v>7580617</v>
      </c>
      <c r="S1690" s="12">
        <v>0.1</v>
      </c>
      <c r="T1690" s="37"/>
      <c r="V1690" s="37"/>
      <c r="X1690" s="37">
        <v>22289281</v>
      </c>
      <c r="Y1690" s="12">
        <v>0.3</v>
      </c>
      <c r="Z1690" s="37"/>
      <c r="AB1690" s="37"/>
      <c r="AD1690" s="37"/>
      <c r="AF1690" s="37"/>
      <c r="AH1690" s="37"/>
      <c r="AN1690" s="37"/>
      <c r="AP1690" s="37"/>
      <c r="AR1690" s="37"/>
      <c r="AT1690" s="37"/>
      <c r="AV1690" s="37"/>
      <c r="AX1690" s="37"/>
      <c r="AZ1690" s="12">
        <v>564600</v>
      </c>
      <c r="BA1690" s="12">
        <v>168641</v>
      </c>
      <c r="BG1690" s="12">
        <v>375600</v>
      </c>
      <c r="BS1690" s="12">
        <v>0</v>
      </c>
      <c r="BX1690" s="12">
        <v>0.01</v>
      </c>
      <c r="BZ1690" s="12">
        <v>0</v>
      </c>
      <c r="CG1690" s="12" t="s">
        <v>929</v>
      </c>
      <c r="CH1690" s="12">
        <v>25.975000000000001</v>
      </c>
      <c r="CI1690" s="12" t="s">
        <v>1003</v>
      </c>
      <c r="CJ1690" s="12"/>
      <c r="CK1690" s="12" t="s">
        <v>954</v>
      </c>
      <c r="CL1690" s="37">
        <v>7711560422</v>
      </c>
      <c r="CN1690" s="12" t="s">
        <v>1520</v>
      </c>
      <c r="CS1690" s="12"/>
      <c r="CT1690" s="36" t="str">
        <f t="shared" si="26"/>
        <v>1bn - 50bn</v>
      </c>
      <c r="CU1690" s="36" t="str">
        <f>VLOOKUP(CK1690,Mapping!B:C,2,FALSE)</f>
        <v>EU</v>
      </c>
    </row>
    <row r="1691" spans="1:99" ht="16" customHeight="1" x14ac:dyDescent="0.35">
      <c r="A1691" s="12" t="s">
        <v>2907</v>
      </c>
      <c r="B1691" s="12" t="s">
        <v>925</v>
      </c>
      <c r="E1691" s="37">
        <v>809191</v>
      </c>
      <c r="G1691" s="37" t="s">
        <v>1505</v>
      </c>
      <c r="I1691" s="37"/>
      <c r="K1691" s="37"/>
      <c r="M1691" s="37">
        <v>692790</v>
      </c>
      <c r="N1691" s="12">
        <v>0.18</v>
      </c>
      <c r="O1691" s="37"/>
      <c r="Q1691" s="12">
        <v>38</v>
      </c>
      <c r="R1691" s="37"/>
      <c r="T1691" s="37"/>
      <c r="V1691" s="37"/>
      <c r="X1691" s="37"/>
      <c r="Z1691" s="37">
        <v>54409</v>
      </c>
      <c r="AA1691" s="12">
        <v>0.01</v>
      </c>
      <c r="AB1691" s="37"/>
      <c r="AD1691" s="37"/>
      <c r="AF1691" s="37"/>
      <c r="AH1691" s="37">
        <v>4799</v>
      </c>
      <c r="AI1691" s="12">
        <v>0</v>
      </c>
      <c r="AN1691" s="37">
        <v>12631</v>
      </c>
      <c r="AO1691" s="12">
        <v>0</v>
      </c>
      <c r="AP1691" s="37">
        <v>44562</v>
      </c>
      <c r="AQ1691" s="12">
        <v>0.01</v>
      </c>
      <c r="AR1691" s="37"/>
      <c r="AT1691" s="37"/>
      <c r="AV1691" s="37"/>
      <c r="AX1691" s="37"/>
      <c r="BB1691" s="12">
        <v>5522</v>
      </c>
      <c r="BC1691" s="12">
        <v>1840</v>
      </c>
      <c r="BH1691" s="12">
        <v>193</v>
      </c>
      <c r="BI1691" s="12">
        <v>75</v>
      </c>
      <c r="BQ1691" s="12">
        <v>0</v>
      </c>
      <c r="BV1691" s="12">
        <v>0</v>
      </c>
      <c r="BY1691" s="12">
        <v>0</v>
      </c>
      <c r="CC1691" s="12">
        <v>0</v>
      </c>
      <c r="CD1691" s="12">
        <v>0</v>
      </c>
      <c r="CG1691" s="12"/>
      <c r="CH1691" s="12">
        <v>12.215</v>
      </c>
      <c r="CI1691" s="12" t="s">
        <v>2908</v>
      </c>
      <c r="CJ1691" s="12" t="s">
        <v>975</v>
      </c>
      <c r="CK1691" s="12" t="s">
        <v>932</v>
      </c>
      <c r="CL1691" s="37">
        <v>385294519</v>
      </c>
      <c r="CN1691" s="12" t="s">
        <v>1535</v>
      </c>
      <c r="CS1691" s="12"/>
      <c r="CT1691" s="36" t="str">
        <f t="shared" si="26"/>
        <v>500mn</v>
      </c>
      <c r="CU1691" s="36" t="str">
        <f>VLOOKUP(CK1691,Mapping!B:C,2,FALSE)</f>
        <v>US/CA</v>
      </c>
    </row>
    <row r="1692" spans="1:99" ht="16" customHeight="1" x14ac:dyDescent="0.35">
      <c r="A1692" s="12" t="s">
        <v>2909</v>
      </c>
      <c r="B1692" s="12" t="s">
        <v>925</v>
      </c>
      <c r="E1692" s="37">
        <v>267</v>
      </c>
      <c r="G1692" s="37" t="s">
        <v>1505</v>
      </c>
      <c r="I1692" s="37"/>
      <c r="K1692" s="37"/>
      <c r="M1692" s="37"/>
      <c r="O1692" s="37"/>
      <c r="R1692" s="37"/>
      <c r="T1692" s="37"/>
      <c r="V1692" s="37"/>
      <c r="X1692" s="37"/>
      <c r="Z1692" s="37"/>
      <c r="AB1692" s="37"/>
      <c r="AD1692" s="37"/>
      <c r="AF1692" s="37"/>
      <c r="AH1692" s="37"/>
      <c r="AN1692" s="37"/>
      <c r="AP1692" s="37"/>
      <c r="AR1692" s="37"/>
      <c r="AT1692" s="37">
        <v>267</v>
      </c>
      <c r="AU1692" s="12">
        <v>0</v>
      </c>
      <c r="AV1692" s="37"/>
      <c r="AX1692" s="37"/>
      <c r="BD1692" s="12">
        <v>25</v>
      </c>
      <c r="CF1692" s="12">
        <v>0</v>
      </c>
      <c r="CG1692" s="12" t="s">
        <v>940</v>
      </c>
      <c r="CH1692" s="12">
        <v>8</v>
      </c>
      <c r="CI1692" s="12" t="s">
        <v>2323</v>
      </c>
      <c r="CJ1692" s="12" t="s">
        <v>2324</v>
      </c>
      <c r="CK1692" s="12" t="s">
        <v>932</v>
      </c>
      <c r="CL1692" s="37">
        <v>909467236</v>
      </c>
      <c r="CN1692" s="12" t="s">
        <v>1509</v>
      </c>
      <c r="CS1692" s="12"/>
      <c r="CT1692" s="36" t="str">
        <f t="shared" si="26"/>
        <v>500mn - 1bn</v>
      </c>
      <c r="CU1692" s="36" t="str">
        <f>VLOOKUP(CK1692,Mapping!B:C,2,FALSE)</f>
        <v>US/CA</v>
      </c>
    </row>
    <row r="1693" spans="1:99" ht="16" customHeight="1" x14ac:dyDescent="0.35">
      <c r="A1693" s="12" t="s">
        <v>2910</v>
      </c>
      <c r="B1693" s="12" t="s">
        <v>925</v>
      </c>
      <c r="E1693" s="37">
        <v>7238666</v>
      </c>
      <c r="G1693" s="37" t="s">
        <v>1505</v>
      </c>
      <c r="I1693" s="37"/>
      <c r="K1693" s="37"/>
      <c r="M1693" s="37">
        <v>7238666</v>
      </c>
      <c r="N1693" s="12">
        <v>2.4500000000000002</v>
      </c>
      <c r="O1693" s="37"/>
      <c r="R1693" s="37"/>
      <c r="T1693" s="37"/>
      <c r="V1693" s="37"/>
      <c r="X1693" s="37"/>
      <c r="Z1693" s="37"/>
      <c r="AB1693" s="37"/>
      <c r="AD1693" s="37"/>
      <c r="AF1693" s="37"/>
      <c r="AH1693" s="37"/>
      <c r="AN1693" s="37"/>
      <c r="AP1693" s="37"/>
      <c r="AR1693" s="37"/>
      <c r="AT1693" s="37"/>
      <c r="AV1693" s="37"/>
      <c r="AX1693" s="37"/>
      <c r="BB1693" s="12">
        <v>57697</v>
      </c>
      <c r="CC1693" s="12">
        <v>0</v>
      </c>
      <c r="CG1693" s="12" t="s">
        <v>976</v>
      </c>
      <c r="CH1693" s="12">
        <v>21.297000000000001</v>
      </c>
      <c r="CI1693" s="12" t="s">
        <v>941</v>
      </c>
      <c r="CJ1693" s="12" t="s">
        <v>941</v>
      </c>
      <c r="CK1693" s="12" t="s">
        <v>932</v>
      </c>
      <c r="CL1693" s="37">
        <v>295101144</v>
      </c>
      <c r="CN1693" s="12" t="s">
        <v>1513</v>
      </c>
      <c r="CS1693" s="12"/>
      <c r="CT1693" s="36" t="str">
        <f t="shared" si="26"/>
        <v>500mn</v>
      </c>
      <c r="CU1693" s="36" t="str">
        <f>VLOOKUP(CK1693,Mapping!B:C,2,FALSE)</f>
        <v>US/CA</v>
      </c>
    </row>
    <row r="1694" spans="1:99" ht="16" customHeight="1" x14ac:dyDescent="0.35">
      <c r="A1694" s="12" t="s">
        <v>2911</v>
      </c>
      <c r="B1694" s="12" t="s">
        <v>925</v>
      </c>
      <c r="E1694" s="37">
        <v>0</v>
      </c>
      <c r="G1694" s="37" t="s">
        <v>1505</v>
      </c>
      <c r="I1694" s="37"/>
      <c r="K1694" s="37"/>
      <c r="M1694" s="37">
        <v>0</v>
      </c>
      <c r="N1694" s="12">
        <v>0</v>
      </c>
      <c r="O1694" s="37"/>
      <c r="R1694" s="37"/>
      <c r="T1694" s="37"/>
      <c r="V1694" s="37"/>
      <c r="X1694" s="37"/>
      <c r="Z1694" s="37"/>
      <c r="AB1694" s="37"/>
      <c r="AD1694" s="37"/>
      <c r="AF1694" s="37"/>
      <c r="AH1694" s="37"/>
      <c r="AN1694" s="37"/>
      <c r="AP1694" s="37"/>
      <c r="AR1694" s="37"/>
      <c r="AT1694" s="37"/>
      <c r="AV1694" s="37"/>
      <c r="AX1694" s="37"/>
      <c r="BB1694" s="12">
        <v>0</v>
      </c>
      <c r="CC1694" s="12">
        <v>0</v>
      </c>
      <c r="CG1694" s="12" t="s">
        <v>934</v>
      </c>
      <c r="CH1694" s="12">
        <v>20.608000000000001</v>
      </c>
      <c r="CI1694" s="12" t="s">
        <v>2912</v>
      </c>
      <c r="CJ1694" s="12" t="s">
        <v>2481</v>
      </c>
      <c r="CK1694" s="12" t="s">
        <v>932</v>
      </c>
      <c r="CL1694" s="37">
        <v>181742376</v>
      </c>
      <c r="CN1694" s="12" t="s">
        <v>1509</v>
      </c>
      <c r="CS1694" s="12"/>
      <c r="CT1694" s="36" t="str">
        <f t="shared" si="26"/>
        <v>500mn</v>
      </c>
      <c r="CU1694" s="36" t="str">
        <f>VLOOKUP(CK1694,Mapping!B:C,2,FALSE)</f>
        <v>US/CA</v>
      </c>
    </row>
    <row r="1695" spans="1:99" ht="16" customHeight="1" x14ac:dyDescent="0.35">
      <c r="A1695" s="12" t="s">
        <v>2913</v>
      </c>
      <c r="B1695" s="12" t="s">
        <v>925</v>
      </c>
      <c r="E1695" s="37">
        <v>905219</v>
      </c>
      <c r="G1695" s="37" t="s">
        <v>1505</v>
      </c>
      <c r="I1695" s="37"/>
      <c r="K1695" s="37"/>
      <c r="M1695" s="37"/>
      <c r="O1695" s="37"/>
      <c r="R1695" s="37"/>
      <c r="T1695" s="37"/>
      <c r="V1695" s="37"/>
      <c r="X1695" s="37"/>
      <c r="Z1695" s="37"/>
      <c r="AB1695" s="37"/>
      <c r="AD1695" s="37"/>
      <c r="AF1695" s="37"/>
      <c r="AH1695" s="37"/>
      <c r="AN1695" s="37">
        <v>905219</v>
      </c>
      <c r="AO1695" s="12">
        <v>0.19</v>
      </c>
      <c r="AP1695" s="37"/>
      <c r="AR1695" s="37"/>
      <c r="AT1695" s="37"/>
      <c r="AV1695" s="37"/>
      <c r="AX1695" s="37"/>
      <c r="BI1695" s="12">
        <v>5375</v>
      </c>
      <c r="BY1695" s="12">
        <v>0</v>
      </c>
      <c r="CG1695" s="12" t="s">
        <v>929</v>
      </c>
      <c r="CH1695" s="12">
        <v>33.235999999999997</v>
      </c>
      <c r="CI1695" s="12" t="s">
        <v>1549</v>
      </c>
      <c r="CJ1695" s="12" t="s">
        <v>966</v>
      </c>
      <c r="CK1695" s="12" t="s">
        <v>932</v>
      </c>
      <c r="CL1695" s="37">
        <v>477981738</v>
      </c>
      <c r="CN1695" s="12" t="s">
        <v>1509</v>
      </c>
      <c r="CS1695" s="12"/>
      <c r="CT1695" s="36" t="str">
        <f t="shared" si="26"/>
        <v>500mn</v>
      </c>
      <c r="CU1695" s="36" t="str">
        <f>VLOOKUP(CK1695,Mapping!B:C,2,FALSE)</f>
        <v>US/CA</v>
      </c>
    </row>
    <row r="1696" spans="1:99" ht="16" customHeight="1" x14ac:dyDescent="0.35">
      <c r="A1696" s="12" t="s">
        <v>2914</v>
      </c>
      <c r="B1696" s="12" t="s">
        <v>925</v>
      </c>
      <c r="E1696" s="37">
        <v>673651</v>
      </c>
      <c r="G1696" s="37" t="s">
        <v>1505</v>
      </c>
      <c r="I1696" s="37"/>
      <c r="K1696" s="37"/>
      <c r="M1696" s="37"/>
      <c r="O1696" s="37"/>
      <c r="R1696" s="37"/>
      <c r="T1696" s="37"/>
      <c r="V1696" s="37"/>
      <c r="X1696" s="37"/>
      <c r="Z1696" s="37"/>
      <c r="AB1696" s="37"/>
      <c r="AD1696" s="37"/>
      <c r="AF1696" s="37"/>
      <c r="AH1696" s="37"/>
      <c r="AN1696" s="37">
        <v>673651</v>
      </c>
      <c r="AO1696" s="12">
        <v>0.52</v>
      </c>
      <c r="AP1696" s="37"/>
      <c r="AR1696" s="37"/>
      <c r="AT1696" s="37"/>
      <c r="AV1696" s="37"/>
      <c r="AX1696" s="37"/>
      <c r="BI1696" s="12">
        <v>4000</v>
      </c>
      <c r="BY1696" s="12">
        <v>0</v>
      </c>
      <c r="CG1696" s="12" t="s">
        <v>929</v>
      </c>
      <c r="CH1696" s="12">
        <v>31.774000000000001</v>
      </c>
      <c r="CI1696" s="12" t="s">
        <v>967</v>
      </c>
      <c r="CJ1696" s="12" t="s">
        <v>968</v>
      </c>
      <c r="CK1696" s="12" t="s">
        <v>932</v>
      </c>
      <c r="CL1696" s="37">
        <v>130188831</v>
      </c>
      <c r="CN1696" s="12" t="s">
        <v>1509</v>
      </c>
      <c r="CS1696" s="12"/>
      <c r="CT1696" s="36" t="str">
        <f t="shared" si="26"/>
        <v>500mn</v>
      </c>
      <c r="CU1696" s="36" t="str">
        <f>VLOOKUP(CK1696,Mapping!B:C,2,FALSE)</f>
        <v>US/CA</v>
      </c>
    </row>
    <row r="1697" spans="1:99" ht="16" customHeight="1" x14ac:dyDescent="0.35">
      <c r="A1697" s="12" t="s">
        <v>2915</v>
      </c>
      <c r="B1697" s="12" t="s">
        <v>925</v>
      </c>
      <c r="E1697" s="37">
        <v>0</v>
      </c>
      <c r="G1697" s="37" t="s">
        <v>1505</v>
      </c>
      <c r="I1697" s="37"/>
      <c r="K1697" s="37"/>
      <c r="M1697" s="37">
        <v>0</v>
      </c>
      <c r="N1697" s="12">
        <v>0</v>
      </c>
      <c r="O1697" s="37"/>
      <c r="R1697" s="37"/>
      <c r="T1697" s="37"/>
      <c r="V1697" s="37"/>
      <c r="X1697" s="37"/>
      <c r="Z1697" s="37"/>
      <c r="AB1697" s="37"/>
      <c r="AD1697" s="37">
        <v>0</v>
      </c>
      <c r="AE1697" s="12">
        <v>0</v>
      </c>
      <c r="AF1697" s="37"/>
      <c r="AH1697" s="37"/>
      <c r="AN1697" s="37"/>
      <c r="AP1697" s="37"/>
      <c r="AR1697" s="37"/>
      <c r="AT1697" s="37"/>
      <c r="AV1697" s="37"/>
      <c r="AX1697" s="37"/>
      <c r="BB1697" s="12">
        <v>0</v>
      </c>
      <c r="BJ1697" s="12">
        <v>0</v>
      </c>
      <c r="CB1697" s="12">
        <v>0</v>
      </c>
      <c r="CC1697" s="12">
        <v>0</v>
      </c>
      <c r="CG1697" s="12" t="s">
        <v>940</v>
      </c>
      <c r="CH1697" s="12">
        <v>51.597000000000001</v>
      </c>
      <c r="CI1697" s="12" t="s">
        <v>960</v>
      </c>
      <c r="CJ1697" s="12"/>
      <c r="CK1697" s="12" t="s">
        <v>961</v>
      </c>
      <c r="CL1697" s="37">
        <v>414946196</v>
      </c>
      <c r="CN1697" s="12" t="s">
        <v>1506</v>
      </c>
      <c r="CS1697" s="12"/>
      <c r="CT1697" s="36" t="str">
        <f t="shared" si="26"/>
        <v>500mn</v>
      </c>
      <c r="CU1697" s="36" t="str">
        <f>VLOOKUP(CK1697,Mapping!B:C,2,FALSE)</f>
        <v>EU</v>
      </c>
    </row>
    <row r="1698" spans="1:99" ht="16" customHeight="1" x14ac:dyDescent="0.35">
      <c r="A1698" s="12" t="s">
        <v>2916</v>
      </c>
      <c r="B1698" s="12" t="s">
        <v>925</v>
      </c>
      <c r="E1698" s="37">
        <v>524953</v>
      </c>
      <c r="G1698" s="37" t="s">
        <v>1505</v>
      </c>
      <c r="I1698" s="37"/>
      <c r="K1698" s="37"/>
      <c r="M1698" s="37"/>
      <c r="O1698" s="37"/>
      <c r="Q1698" s="12">
        <v>1707</v>
      </c>
      <c r="R1698" s="37"/>
      <c r="T1698" s="37"/>
      <c r="V1698" s="37"/>
      <c r="X1698" s="37"/>
      <c r="Z1698" s="37"/>
      <c r="AB1698" s="37"/>
      <c r="AD1698" s="37"/>
      <c r="AF1698" s="37"/>
      <c r="AH1698" s="37">
        <v>215560</v>
      </c>
      <c r="AI1698" s="12">
        <v>0.03</v>
      </c>
      <c r="AN1698" s="37">
        <v>0</v>
      </c>
      <c r="AO1698" s="12">
        <v>0</v>
      </c>
      <c r="AP1698" s="37">
        <v>309393</v>
      </c>
      <c r="AQ1698" s="12">
        <v>0.04</v>
      </c>
      <c r="AR1698" s="37"/>
      <c r="AT1698" s="37"/>
      <c r="AV1698" s="37"/>
      <c r="AX1698" s="37"/>
      <c r="BH1698" s="12">
        <v>1340</v>
      </c>
      <c r="BI1698" s="12">
        <v>0</v>
      </c>
      <c r="BQ1698" s="12">
        <v>0</v>
      </c>
      <c r="BV1698" s="12">
        <v>0</v>
      </c>
      <c r="BY1698" s="12">
        <v>0</v>
      </c>
      <c r="CG1698" s="12" t="s">
        <v>929</v>
      </c>
      <c r="CH1698" s="12">
        <v>17.5</v>
      </c>
      <c r="CI1698" s="12" t="s">
        <v>1122</v>
      </c>
      <c r="CJ1698" s="12" t="s">
        <v>1123</v>
      </c>
      <c r="CK1698" s="12" t="s">
        <v>985</v>
      </c>
      <c r="CL1698" s="37">
        <v>847435305</v>
      </c>
      <c r="CN1698" s="12" t="s">
        <v>1509</v>
      </c>
      <c r="CS1698" s="12"/>
      <c r="CT1698" s="36" t="str">
        <f t="shared" si="26"/>
        <v>500mn - 1bn</v>
      </c>
      <c r="CU1698" s="36" t="str">
        <f>VLOOKUP(CK1698,Mapping!B:C,2,FALSE)</f>
        <v>US/CA</v>
      </c>
    </row>
    <row r="1699" spans="1:99" ht="16" customHeight="1" x14ac:dyDescent="0.35">
      <c r="A1699" s="12" t="s">
        <v>2917</v>
      </c>
      <c r="B1699" s="12" t="s">
        <v>925</v>
      </c>
      <c r="E1699" s="37">
        <v>8550200</v>
      </c>
      <c r="G1699" s="37" t="s">
        <v>1505</v>
      </c>
      <c r="I1699" s="37"/>
      <c r="K1699" s="37"/>
      <c r="M1699" s="37"/>
      <c r="O1699" s="37"/>
      <c r="Q1699" s="12">
        <v>24794</v>
      </c>
      <c r="R1699" s="37"/>
      <c r="T1699" s="37"/>
      <c r="V1699" s="37"/>
      <c r="X1699" s="37"/>
      <c r="Z1699" s="37"/>
      <c r="AB1699" s="37"/>
      <c r="AD1699" s="37"/>
      <c r="AF1699" s="37"/>
      <c r="AH1699" s="37">
        <v>3130986</v>
      </c>
      <c r="AI1699" s="12">
        <v>0.05</v>
      </c>
      <c r="AN1699" s="37">
        <v>5048174</v>
      </c>
      <c r="AO1699" s="12">
        <v>0.09</v>
      </c>
      <c r="AP1699" s="37">
        <v>371040</v>
      </c>
      <c r="AQ1699" s="12">
        <v>0.01</v>
      </c>
      <c r="AR1699" s="37"/>
      <c r="AT1699" s="37"/>
      <c r="AV1699" s="37"/>
      <c r="AX1699" s="37"/>
      <c r="BH1699" s="12">
        <v>1607</v>
      </c>
      <c r="BI1699" s="12">
        <v>29975</v>
      </c>
      <c r="BQ1699" s="12">
        <v>0.01</v>
      </c>
      <c r="BV1699" s="12">
        <v>0</v>
      </c>
      <c r="BY1699" s="12">
        <v>0</v>
      </c>
      <c r="CG1699" s="12" t="s">
        <v>934</v>
      </c>
      <c r="CH1699" s="12">
        <v>23.492000000000001</v>
      </c>
      <c r="CI1699" s="12" t="s">
        <v>2918</v>
      </c>
      <c r="CJ1699" s="12" t="s">
        <v>941</v>
      </c>
      <c r="CK1699" s="12" t="s">
        <v>932</v>
      </c>
      <c r="CL1699" s="37">
        <v>5851324978</v>
      </c>
      <c r="CN1699" s="12" t="s">
        <v>1509</v>
      </c>
      <c r="CS1699" s="12"/>
      <c r="CT1699" s="36" t="str">
        <f t="shared" si="26"/>
        <v>1bn - 50bn</v>
      </c>
      <c r="CU1699" s="36" t="str">
        <f>VLOOKUP(CK1699,Mapping!B:C,2,FALSE)</f>
        <v>US/CA</v>
      </c>
    </row>
    <row r="1700" spans="1:99" ht="16" customHeight="1" x14ac:dyDescent="0.35">
      <c r="A1700" s="12" t="s">
        <v>2919</v>
      </c>
      <c r="B1700" s="12" t="s">
        <v>925</v>
      </c>
      <c r="E1700" s="37">
        <v>1015344</v>
      </c>
      <c r="G1700" s="37" t="s">
        <v>1505</v>
      </c>
      <c r="I1700" s="37"/>
      <c r="K1700" s="37"/>
      <c r="M1700" s="37">
        <v>1015344</v>
      </c>
      <c r="N1700" s="12">
        <v>1.1100000000000001</v>
      </c>
      <c r="O1700" s="37"/>
      <c r="R1700" s="37"/>
      <c r="T1700" s="37"/>
      <c r="V1700" s="37"/>
      <c r="X1700" s="37"/>
      <c r="Z1700" s="37"/>
      <c r="AB1700" s="37"/>
      <c r="AD1700" s="37"/>
      <c r="AF1700" s="37"/>
      <c r="AH1700" s="37"/>
      <c r="AN1700" s="37"/>
      <c r="AP1700" s="37"/>
      <c r="AR1700" s="37"/>
      <c r="AT1700" s="37"/>
      <c r="AV1700" s="37"/>
      <c r="AX1700" s="37"/>
      <c r="BB1700" s="12">
        <v>7699</v>
      </c>
      <c r="CC1700" s="12">
        <v>0</v>
      </c>
      <c r="CG1700" s="12" t="s">
        <v>959</v>
      </c>
      <c r="CH1700" s="12">
        <v>101.696</v>
      </c>
      <c r="CI1700" s="12" t="s">
        <v>2920</v>
      </c>
      <c r="CJ1700" s="12"/>
      <c r="CK1700" s="12" t="s">
        <v>2921</v>
      </c>
      <c r="CL1700" s="37">
        <v>91721527</v>
      </c>
      <c r="CN1700" s="12" t="s">
        <v>1506</v>
      </c>
      <c r="CS1700" s="12"/>
      <c r="CT1700" s="36" t="str">
        <f t="shared" si="26"/>
        <v>500mn</v>
      </c>
      <c r="CU1700" s="36" t="str">
        <f>VLOOKUP(CK1700,Mapping!B:C,2,FALSE)</f>
        <v>LATAM</v>
      </c>
    </row>
    <row r="1701" spans="1:99" ht="16" customHeight="1" x14ac:dyDescent="0.35">
      <c r="A1701" s="12" t="s">
        <v>2922</v>
      </c>
      <c r="B1701" s="12" t="s">
        <v>925</v>
      </c>
      <c r="E1701" s="37">
        <v>252619</v>
      </c>
      <c r="G1701" s="37" t="s">
        <v>1505</v>
      </c>
      <c r="I1701" s="37"/>
      <c r="K1701" s="37"/>
      <c r="M1701" s="37"/>
      <c r="O1701" s="37"/>
      <c r="R1701" s="37"/>
      <c r="T1701" s="37"/>
      <c r="V1701" s="37"/>
      <c r="X1701" s="37"/>
      <c r="Z1701" s="37"/>
      <c r="AB1701" s="37"/>
      <c r="AD1701" s="37"/>
      <c r="AF1701" s="37"/>
      <c r="AH1701" s="37"/>
      <c r="AN1701" s="37">
        <v>252619</v>
      </c>
      <c r="AO1701" s="12">
        <v>0.03</v>
      </c>
      <c r="AP1701" s="37"/>
      <c r="AR1701" s="37"/>
      <c r="AT1701" s="37"/>
      <c r="AV1701" s="37"/>
      <c r="AX1701" s="37"/>
      <c r="BI1701" s="12">
        <v>1500</v>
      </c>
      <c r="BY1701" s="12">
        <v>0</v>
      </c>
      <c r="CG1701" s="12" t="s">
        <v>934</v>
      </c>
      <c r="CH1701" s="12">
        <v>59.993000000000002</v>
      </c>
      <c r="CI1701" s="12" t="s">
        <v>1127</v>
      </c>
      <c r="CJ1701" s="12" t="s">
        <v>966</v>
      </c>
      <c r="CK1701" s="12" t="s">
        <v>932</v>
      </c>
      <c r="CL1701" s="37">
        <v>919300180</v>
      </c>
      <c r="CN1701" s="12" t="s">
        <v>1509</v>
      </c>
      <c r="CS1701" s="12"/>
      <c r="CT1701" s="36" t="str">
        <f t="shared" si="26"/>
        <v>500mn - 1bn</v>
      </c>
      <c r="CU1701" s="36" t="str">
        <f>VLOOKUP(CK1701,Mapping!B:C,2,FALSE)</f>
        <v>US/CA</v>
      </c>
    </row>
    <row r="1702" spans="1:99" ht="16" customHeight="1" x14ac:dyDescent="0.35">
      <c r="A1702" s="12" t="s">
        <v>2923</v>
      </c>
      <c r="B1702" s="12" t="s">
        <v>925</v>
      </c>
      <c r="E1702" s="37">
        <v>8499821</v>
      </c>
      <c r="G1702" s="37" t="s">
        <v>1505</v>
      </c>
      <c r="I1702" s="37"/>
      <c r="K1702" s="37"/>
      <c r="M1702" s="37"/>
      <c r="O1702" s="37"/>
      <c r="Q1702" s="12">
        <v>0</v>
      </c>
      <c r="R1702" s="37"/>
      <c r="T1702" s="37"/>
      <c r="V1702" s="37"/>
      <c r="X1702" s="37">
        <v>3168</v>
      </c>
      <c r="Y1702" s="12">
        <v>0</v>
      </c>
      <c r="Z1702" s="37"/>
      <c r="AB1702" s="37"/>
      <c r="AD1702" s="37"/>
      <c r="AF1702" s="37"/>
      <c r="AH1702" s="37">
        <v>0</v>
      </c>
      <c r="AI1702" s="12">
        <v>0</v>
      </c>
      <c r="AN1702" s="37">
        <v>4808185</v>
      </c>
      <c r="AO1702" s="12">
        <v>0.19</v>
      </c>
      <c r="AP1702" s="37">
        <v>3688468</v>
      </c>
      <c r="AQ1702" s="12">
        <v>0.15</v>
      </c>
      <c r="AR1702" s="37"/>
      <c r="AT1702" s="37"/>
      <c r="AV1702" s="37"/>
      <c r="AX1702" s="37"/>
      <c r="BA1702" s="12">
        <v>31</v>
      </c>
      <c r="BH1702" s="12">
        <v>15975</v>
      </c>
      <c r="BI1702" s="12">
        <v>28550</v>
      </c>
      <c r="BQ1702" s="12">
        <v>0</v>
      </c>
      <c r="BV1702" s="12">
        <v>0.01</v>
      </c>
      <c r="BY1702" s="12">
        <v>0</v>
      </c>
      <c r="BZ1702" s="12">
        <v>0</v>
      </c>
      <c r="CG1702" s="12" t="s">
        <v>940</v>
      </c>
      <c r="CH1702" s="12">
        <v>39.356000000000002</v>
      </c>
      <c r="CI1702" s="12" t="s">
        <v>1584</v>
      </c>
      <c r="CJ1702" s="12" t="s">
        <v>931</v>
      </c>
      <c r="CK1702" s="12" t="s">
        <v>932</v>
      </c>
      <c r="CL1702" s="37">
        <v>2544319408</v>
      </c>
      <c r="CN1702" s="12" t="s">
        <v>1506</v>
      </c>
      <c r="CS1702" s="12"/>
      <c r="CT1702" s="36" t="str">
        <f t="shared" si="26"/>
        <v>1bn - 50bn</v>
      </c>
      <c r="CU1702" s="36" t="str">
        <f>VLOOKUP(CK1702,Mapping!B:C,2,FALSE)</f>
        <v>US/CA</v>
      </c>
    </row>
    <row r="1703" spans="1:99" ht="16" customHeight="1" x14ac:dyDescent="0.35">
      <c r="A1703" s="12" t="s">
        <v>2924</v>
      </c>
      <c r="B1703" s="12" t="s">
        <v>925</v>
      </c>
      <c r="E1703" s="37">
        <v>282091</v>
      </c>
      <c r="G1703" s="37" t="s">
        <v>1505</v>
      </c>
      <c r="I1703" s="37"/>
      <c r="K1703" s="37"/>
      <c r="M1703" s="37"/>
      <c r="O1703" s="37"/>
      <c r="Q1703" s="12">
        <v>0</v>
      </c>
      <c r="R1703" s="37"/>
      <c r="T1703" s="37"/>
      <c r="V1703" s="37"/>
      <c r="X1703" s="37"/>
      <c r="Z1703" s="37"/>
      <c r="AB1703" s="37"/>
      <c r="AD1703" s="37"/>
      <c r="AF1703" s="37"/>
      <c r="AH1703" s="37">
        <v>0</v>
      </c>
      <c r="AI1703" s="12">
        <v>0</v>
      </c>
      <c r="AN1703" s="37">
        <v>282091</v>
      </c>
      <c r="AO1703" s="12">
        <v>0.03</v>
      </c>
      <c r="AP1703" s="37"/>
      <c r="AR1703" s="37"/>
      <c r="AT1703" s="37"/>
      <c r="AV1703" s="37"/>
      <c r="AX1703" s="37"/>
      <c r="BI1703" s="12">
        <v>1675</v>
      </c>
      <c r="BQ1703" s="12">
        <v>0</v>
      </c>
      <c r="BY1703" s="12">
        <v>0</v>
      </c>
      <c r="CG1703" s="12" t="s">
        <v>934</v>
      </c>
      <c r="CH1703" s="12">
        <v>29.155000000000001</v>
      </c>
      <c r="CI1703" s="12" t="s">
        <v>2925</v>
      </c>
      <c r="CJ1703" s="12" t="s">
        <v>2332</v>
      </c>
      <c r="CK1703" s="12" t="s">
        <v>932</v>
      </c>
      <c r="CL1703" s="37">
        <v>1064988224</v>
      </c>
      <c r="CN1703" s="12" t="s">
        <v>1509</v>
      </c>
      <c r="CS1703" s="12"/>
      <c r="CT1703" s="36" t="str">
        <f t="shared" si="26"/>
        <v>1bn - 50bn</v>
      </c>
      <c r="CU1703" s="36" t="str">
        <f>VLOOKUP(CK1703,Mapping!B:C,2,FALSE)</f>
        <v>US/CA</v>
      </c>
    </row>
    <row r="1704" spans="1:99" ht="16" customHeight="1" x14ac:dyDescent="0.35">
      <c r="A1704" s="12" t="s">
        <v>2926</v>
      </c>
      <c r="B1704" s="12" t="s">
        <v>925</v>
      </c>
      <c r="E1704" s="37">
        <v>34320830</v>
      </c>
      <c r="G1704" s="37" t="s">
        <v>1505</v>
      </c>
      <c r="I1704" s="37"/>
      <c r="K1704" s="37"/>
      <c r="M1704" s="37">
        <v>0</v>
      </c>
      <c r="N1704" s="12">
        <v>0</v>
      </c>
      <c r="O1704" s="37"/>
      <c r="R1704" s="37"/>
      <c r="T1704" s="37">
        <v>0</v>
      </c>
      <c r="U1704" s="12">
        <v>0</v>
      </c>
      <c r="V1704" s="37"/>
      <c r="X1704" s="37"/>
      <c r="Z1704" s="37"/>
      <c r="AB1704" s="37"/>
      <c r="AD1704" s="37">
        <v>33609286</v>
      </c>
      <c r="AE1704" s="12">
        <v>0.21</v>
      </c>
      <c r="AF1704" s="37"/>
      <c r="AH1704" s="37"/>
      <c r="AN1704" s="37">
        <v>711544</v>
      </c>
      <c r="AO1704" s="12">
        <v>0</v>
      </c>
      <c r="AP1704" s="37"/>
      <c r="AR1704" s="37"/>
      <c r="AT1704" s="37"/>
      <c r="AV1704" s="37"/>
      <c r="AX1704" s="37"/>
      <c r="BB1704" s="12">
        <v>0</v>
      </c>
      <c r="BI1704" s="12">
        <v>4225</v>
      </c>
      <c r="BJ1704" s="12">
        <v>301645</v>
      </c>
      <c r="BK1704" s="12">
        <v>0</v>
      </c>
      <c r="BY1704" s="12">
        <v>0</v>
      </c>
      <c r="CB1704" s="12">
        <v>0.1</v>
      </c>
      <c r="CC1704" s="12">
        <v>0</v>
      </c>
      <c r="CE1704" s="12">
        <v>0</v>
      </c>
      <c r="CG1704" s="12" t="s">
        <v>996</v>
      </c>
      <c r="CH1704" s="12">
        <v>53.158000000000001</v>
      </c>
      <c r="CI1704" s="12" t="s">
        <v>1018</v>
      </c>
      <c r="CJ1704" s="12" t="s">
        <v>936</v>
      </c>
      <c r="CK1704" s="12" t="s">
        <v>932</v>
      </c>
      <c r="CL1704" s="37">
        <v>16202488496</v>
      </c>
      <c r="CN1704" s="12" t="s">
        <v>1506</v>
      </c>
      <c r="CS1704" s="12"/>
      <c r="CT1704" s="36" t="str">
        <f t="shared" si="26"/>
        <v>1bn - 50bn</v>
      </c>
      <c r="CU1704" s="36" t="str">
        <f>VLOOKUP(CK1704,Mapping!B:C,2,FALSE)</f>
        <v>US/CA</v>
      </c>
    </row>
    <row r="1705" spans="1:99" ht="16" customHeight="1" x14ac:dyDescent="0.35">
      <c r="A1705" s="12" t="s">
        <v>2927</v>
      </c>
      <c r="B1705" s="12" t="s">
        <v>925</v>
      </c>
      <c r="E1705" s="37">
        <v>18823297</v>
      </c>
      <c r="G1705" s="37" t="s">
        <v>1505</v>
      </c>
      <c r="I1705" s="37"/>
      <c r="K1705" s="37"/>
      <c r="M1705" s="37"/>
      <c r="O1705" s="37"/>
      <c r="Q1705" s="12">
        <v>149060</v>
      </c>
      <c r="R1705" s="37"/>
      <c r="T1705" s="37"/>
      <c r="V1705" s="37"/>
      <c r="X1705" s="37"/>
      <c r="Z1705" s="37"/>
      <c r="AB1705" s="37"/>
      <c r="AD1705" s="37"/>
      <c r="AF1705" s="37"/>
      <c r="AH1705" s="37">
        <v>18823297</v>
      </c>
      <c r="AI1705" s="12">
        <v>1.43</v>
      </c>
      <c r="AN1705" s="37"/>
      <c r="AP1705" s="37"/>
      <c r="AR1705" s="37"/>
      <c r="AT1705" s="37"/>
      <c r="AV1705" s="37"/>
      <c r="AX1705" s="37"/>
      <c r="BQ1705" s="12">
        <v>0.04</v>
      </c>
      <c r="CG1705" s="12" t="s">
        <v>929</v>
      </c>
      <c r="CH1705" s="12">
        <v>80.936999999999998</v>
      </c>
      <c r="CI1705" s="12" t="s">
        <v>2928</v>
      </c>
      <c r="CJ1705" s="12" t="s">
        <v>1140</v>
      </c>
      <c r="CK1705" s="12" t="s">
        <v>932</v>
      </c>
      <c r="CL1705" s="37">
        <v>1318474545</v>
      </c>
      <c r="CN1705" s="12" t="s">
        <v>1506</v>
      </c>
      <c r="CS1705" s="12"/>
      <c r="CT1705" s="36" t="str">
        <f t="shared" si="26"/>
        <v>1bn - 50bn</v>
      </c>
      <c r="CU1705" s="36" t="str">
        <f>VLOOKUP(CK1705,Mapping!B:C,2,FALSE)</f>
        <v>US/CA</v>
      </c>
    </row>
    <row r="1706" spans="1:99" ht="16" customHeight="1" x14ac:dyDescent="0.35">
      <c r="A1706" s="12" t="s">
        <v>2929</v>
      </c>
      <c r="B1706" s="12" t="s">
        <v>925</v>
      </c>
      <c r="E1706" s="37">
        <v>13508</v>
      </c>
      <c r="G1706" s="37" t="s">
        <v>1505</v>
      </c>
      <c r="I1706" s="37"/>
      <c r="K1706" s="37"/>
      <c r="M1706" s="37">
        <v>0</v>
      </c>
      <c r="N1706" s="12">
        <v>0</v>
      </c>
      <c r="O1706" s="37"/>
      <c r="Q1706" s="12">
        <v>22</v>
      </c>
      <c r="R1706" s="37"/>
      <c r="T1706" s="37"/>
      <c r="V1706" s="37"/>
      <c r="X1706" s="37">
        <v>0</v>
      </c>
      <c r="Y1706" s="12">
        <v>0</v>
      </c>
      <c r="Z1706" s="37">
        <v>0</v>
      </c>
      <c r="AA1706" s="12">
        <v>0</v>
      </c>
      <c r="AB1706" s="37"/>
      <c r="AD1706" s="37">
        <v>0</v>
      </c>
      <c r="AE1706" s="12">
        <v>0</v>
      </c>
      <c r="AF1706" s="37"/>
      <c r="AH1706" s="37">
        <v>2778</v>
      </c>
      <c r="AI1706" s="12">
        <v>0</v>
      </c>
      <c r="AN1706" s="37">
        <v>8421</v>
      </c>
      <c r="AO1706" s="12">
        <v>0.01</v>
      </c>
      <c r="AP1706" s="37">
        <v>2309</v>
      </c>
      <c r="AQ1706" s="12">
        <v>0</v>
      </c>
      <c r="AR1706" s="37"/>
      <c r="AT1706" s="37"/>
      <c r="AV1706" s="37"/>
      <c r="AX1706" s="37"/>
      <c r="BA1706" s="12">
        <v>0</v>
      </c>
      <c r="BB1706" s="12">
        <v>0</v>
      </c>
      <c r="BC1706" s="12">
        <v>0</v>
      </c>
      <c r="BH1706" s="12">
        <v>10</v>
      </c>
      <c r="BI1706" s="12">
        <v>50</v>
      </c>
      <c r="BJ1706" s="12">
        <v>0</v>
      </c>
      <c r="BQ1706" s="12">
        <v>0</v>
      </c>
      <c r="BV1706" s="12">
        <v>0</v>
      </c>
      <c r="BY1706" s="12">
        <v>0</v>
      </c>
      <c r="BZ1706" s="12">
        <v>0</v>
      </c>
      <c r="CB1706" s="12">
        <v>0</v>
      </c>
      <c r="CC1706" s="12">
        <v>0</v>
      </c>
      <c r="CD1706" s="12">
        <v>0</v>
      </c>
      <c r="CG1706" s="12" t="s">
        <v>934</v>
      </c>
      <c r="CH1706" s="12">
        <v>75.311000000000007</v>
      </c>
      <c r="CI1706" s="12" t="s">
        <v>2930</v>
      </c>
      <c r="CJ1706" s="12" t="s">
        <v>1017</v>
      </c>
      <c r="CK1706" s="12" t="s">
        <v>932</v>
      </c>
      <c r="CL1706" s="37">
        <v>148801903</v>
      </c>
      <c r="CN1706" s="12" t="s">
        <v>1509</v>
      </c>
      <c r="CS1706" s="12"/>
      <c r="CT1706" s="36" t="str">
        <f t="shared" si="26"/>
        <v>500mn</v>
      </c>
      <c r="CU1706" s="36" t="str">
        <f>VLOOKUP(CK1706,Mapping!B:C,2,FALSE)</f>
        <v>US/CA</v>
      </c>
    </row>
    <row r="1707" spans="1:99" ht="16" customHeight="1" x14ac:dyDescent="0.35">
      <c r="A1707" s="12" t="s">
        <v>2931</v>
      </c>
      <c r="B1707" s="12" t="s">
        <v>925</v>
      </c>
      <c r="E1707" s="37">
        <v>761388</v>
      </c>
      <c r="G1707" s="37" t="s">
        <v>1505</v>
      </c>
      <c r="I1707" s="37"/>
      <c r="K1707" s="37"/>
      <c r="M1707" s="37">
        <v>461693</v>
      </c>
      <c r="N1707" s="12">
        <v>0.06</v>
      </c>
      <c r="O1707" s="37"/>
      <c r="R1707" s="37"/>
      <c r="T1707" s="37"/>
      <c r="V1707" s="37"/>
      <c r="X1707" s="37"/>
      <c r="Z1707" s="37"/>
      <c r="AB1707" s="37"/>
      <c r="AD1707" s="37">
        <v>0</v>
      </c>
      <c r="AE1707" s="12">
        <v>0</v>
      </c>
      <c r="AF1707" s="37"/>
      <c r="AH1707" s="37"/>
      <c r="AN1707" s="37">
        <v>0</v>
      </c>
      <c r="AO1707" s="12">
        <v>0</v>
      </c>
      <c r="AP1707" s="37">
        <v>299695</v>
      </c>
      <c r="AQ1707" s="12">
        <v>0.04</v>
      </c>
      <c r="AR1707" s="37"/>
      <c r="AT1707" s="37"/>
      <c r="AV1707" s="37"/>
      <c r="AX1707" s="37"/>
      <c r="BB1707" s="12">
        <v>3680</v>
      </c>
      <c r="BH1707" s="12">
        <v>1298</v>
      </c>
      <c r="BI1707" s="12">
        <v>0</v>
      </c>
      <c r="BJ1707" s="12">
        <v>0</v>
      </c>
      <c r="BV1707" s="12">
        <v>0</v>
      </c>
      <c r="BY1707" s="12">
        <v>0</v>
      </c>
      <c r="CB1707" s="12">
        <v>0</v>
      </c>
      <c r="CC1707" s="12">
        <v>0</v>
      </c>
      <c r="CG1707" s="12" t="s">
        <v>934</v>
      </c>
      <c r="CH1707" s="12">
        <v>47.145000000000003</v>
      </c>
      <c r="CI1707" s="12" t="s">
        <v>967</v>
      </c>
      <c r="CJ1707" s="12" t="s">
        <v>968</v>
      </c>
      <c r="CK1707" s="12" t="s">
        <v>932</v>
      </c>
      <c r="CL1707" s="37">
        <v>829824912</v>
      </c>
      <c r="CN1707" s="12" t="s">
        <v>1509</v>
      </c>
      <c r="CS1707" s="12"/>
      <c r="CT1707" s="36" t="str">
        <f t="shared" si="26"/>
        <v>500mn - 1bn</v>
      </c>
      <c r="CU1707" s="36" t="str">
        <f>VLOOKUP(CK1707,Mapping!B:C,2,FALSE)</f>
        <v>US/CA</v>
      </c>
    </row>
    <row r="1708" spans="1:99" ht="16" customHeight="1" x14ac:dyDescent="0.35">
      <c r="A1708" s="12" t="s">
        <v>2932</v>
      </c>
      <c r="B1708" s="12" t="s">
        <v>925</v>
      </c>
      <c r="E1708" s="37">
        <v>606850</v>
      </c>
      <c r="G1708" s="37" t="s">
        <v>1505</v>
      </c>
      <c r="I1708" s="37"/>
      <c r="K1708" s="37"/>
      <c r="M1708" s="37">
        <v>606850</v>
      </c>
      <c r="N1708" s="12">
        <v>0.34</v>
      </c>
      <c r="O1708" s="37"/>
      <c r="R1708" s="37"/>
      <c r="T1708" s="37"/>
      <c r="V1708" s="37"/>
      <c r="X1708" s="37"/>
      <c r="Z1708" s="37"/>
      <c r="AB1708" s="37"/>
      <c r="AD1708" s="37"/>
      <c r="AF1708" s="37"/>
      <c r="AH1708" s="37"/>
      <c r="AN1708" s="37"/>
      <c r="AP1708" s="37"/>
      <c r="AR1708" s="37"/>
      <c r="AT1708" s="37"/>
      <c r="AV1708" s="37"/>
      <c r="AX1708" s="37"/>
      <c r="BB1708" s="12">
        <v>4837</v>
      </c>
      <c r="CC1708" s="12">
        <v>0</v>
      </c>
      <c r="CG1708" s="12" t="s">
        <v>934</v>
      </c>
      <c r="CH1708" s="12">
        <v>10.435</v>
      </c>
      <c r="CI1708" s="12" t="s">
        <v>2933</v>
      </c>
      <c r="CJ1708" s="12" t="s">
        <v>931</v>
      </c>
      <c r="CK1708" s="12" t="s">
        <v>932</v>
      </c>
      <c r="CL1708" s="37">
        <v>178089111</v>
      </c>
      <c r="CN1708" s="12" t="s">
        <v>1509</v>
      </c>
      <c r="CS1708" s="12"/>
      <c r="CT1708" s="36" t="str">
        <f t="shared" si="26"/>
        <v>500mn</v>
      </c>
      <c r="CU1708" s="36" t="str">
        <f>VLOOKUP(CK1708,Mapping!B:C,2,FALSE)</f>
        <v>US/CA</v>
      </c>
    </row>
    <row r="1709" spans="1:99" ht="16" customHeight="1" x14ac:dyDescent="0.35">
      <c r="A1709" s="12" t="s">
        <v>2934</v>
      </c>
      <c r="B1709" s="12" t="s">
        <v>925</v>
      </c>
      <c r="E1709" s="37">
        <v>16784</v>
      </c>
      <c r="G1709" s="37" t="s">
        <v>1505</v>
      </c>
      <c r="I1709" s="37"/>
      <c r="K1709" s="37"/>
      <c r="M1709" s="37"/>
      <c r="O1709" s="37"/>
      <c r="Q1709" s="12">
        <v>26</v>
      </c>
      <c r="R1709" s="37"/>
      <c r="T1709" s="37"/>
      <c r="V1709" s="37"/>
      <c r="X1709" s="37"/>
      <c r="Z1709" s="37"/>
      <c r="AB1709" s="37"/>
      <c r="AD1709" s="37"/>
      <c r="AF1709" s="37"/>
      <c r="AH1709" s="37">
        <v>3283</v>
      </c>
      <c r="AI1709" s="12">
        <v>0</v>
      </c>
      <c r="AN1709" s="37">
        <v>8421</v>
      </c>
      <c r="AO1709" s="12">
        <v>0</v>
      </c>
      <c r="AP1709" s="37">
        <v>5080</v>
      </c>
      <c r="AQ1709" s="12">
        <v>0</v>
      </c>
      <c r="AR1709" s="37"/>
      <c r="AT1709" s="37"/>
      <c r="AV1709" s="37"/>
      <c r="AX1709" s="37"/>
      <c r="BH1709" s="12">
        <v>22</v>
      </c>
      <c r="BI1709" s="12">
        <v>50</v>
      </c>
      <c r="BQ1709" s="12">
        <v>0</v>
      </c>
      <c r="BV1709" s="12">
        <v>0</v>
      </c>
      <c r="BY1709" s="12">
        <v>0</v>
      </c>
      <c r="CG1709" s="12" t="s">
        <v>934</v>
      </c>
      <c r="CH1709" s="12">
        <v>100.004</v>
      </c>
      <c r="CI1709" s="12" t="s">
        <v>2935</v>
      </c>
      <c r="CJ1709" s="12" t="s">
        <v>1046</v>
      </c>
      <c r="CK1709" s="12" t="s">
        <v>932</v>
      </c>
      <c r="CL1709" s="37">
        <v>194666164</v>
      </c>
      <c r="CN1709" s="12" t="s">
        <v>1509</v>
      </c>
      <c r="CS1709" s="12"/>
      <c r="CT1709" s="36" t="str">
        <f t="shared" si="26"/>
        <v>500mn</v>
      </c>
      <c r="CU1709" s="36" t="str">
        <f>VLOOKUP(CK1709,Mapping!B:C,2,FALSE)</f>
        <v>US/CA</v>
      </c>
    </row>
    <row r="1710" spans="1:99" ht="16" customHeight="1" x14ac:dyDescent="0.35">
      <c r="A1710" s="12" t="s">
        <v>2936</v>
      </c>
      <c r="B1710" s="12" t="s">
        <v>933</v>
      </c>
      <c r="E1710" s="37">
        <v>7077</v>
      </c>
      <c r="G1710" s="37" t="s">
        <v>1505</v>
      </c>
      <c r="I1710" s="37"/>
      <c r="K1710" s="37"/>
      <c r="M1710" s="37"/>
      <c r="O1710" s="37"/>
      <c r="Q1710" s="12">
        <v>35</v>
      </c>
      <c r="R1710" s="37"/>
      <c r="T1710" s="37"/>
      <c r="V1710" s="37"/>
      <c r="X1710" s="37">
        <v>2657</v>
      </c>
      <c r="Y1710" s="12">
        <v>0</v>
      </c>
      <c r="Z1710" s="37"/>
      <c r="AB1710" s="37"/>
      <c r="AD1710" s="37"/>
      <c r="AF1710" s="37"/>
      <c r="AH1710" s="37">
        <v>4420</v>
      </c>
      <c r="AI1710" s="12">
        <v>0</v>
      </c>
      <c r="AN1710" s="37"/>
      <c r="AP1710" s="37"/>
      <c r="AR1710" s="37"/>
      <c r="AT1710" s="37"/>
      <c r="AV1710" s="37"/>
      <c r="AX1710" s="37"/>
      <c r="BA1710" s="12">
        <v>26</v>
      </c>
      <c r="BQ1710" s="12">
        <v>0</v>
      </c>
      <c r="BZ1710" s="12">
        <v>0</v>
      </c>
      <c r="CG1710" s="12" t="s">
        <v>940</v>
      </c>
      <c r="CH1710" s="12">
        <v>15.013999999999999</v>
      </c>
      <c r="CI1710" s="12" t="s">
        <v>2937</v>
      </c>
      <c r="CJ1710" s="12" t="s">
        <v>1797</v>
      </c>
      <c r="CK1710" s="12" t="s">
        <v>932</v>
      </c>
      <c r="CL1710" s="37">
        <v>354310146</v>
      </c>
      <c r="CN1710" s="12" t="s">
        <v>1509</v>
      </c>
      <c r="CS1710" s="12"/>
      <c r="CT1710" s="36" t="str">
        <f t="shared" si="26"/>
        <v>500mn</v>
      </c>
      <c r="CU1710" s="36" t="str">
        <f>VLOOKUP(CK1710,Mapping!B:C,2,FALSE)</f>
        <v>US/CA</v>
      </c>
    </row>
    <row r="1711" spans="1:99" ht="16" customHeight="1" x14ac:dyDescent="0.35">
      <c r="A1711" s="12" t="s">
        <v>2938</v>
      </c>
      <c r="B1711" s="12" t="s">
        <v>925</v>
      </c>
      <c r="E1711" s="37">
        <v>244619</v>
      </c>
      <c r="G1711" s="37" t="s">
        <v>1505</v>
      </c>
      <c r="I1711" s="37"/>
      <c r="K1711" s="37"/>
      <c r="M1711" s="37"/>
      <c r="O1711" s="37"/>
      <c r="R1711" s="37"/>
      <c r="T1711" s="37"/>
      <c r="V1711" s="37"/>
      <c r="X1711" s="37">
        <v>244619</v>
      </c>
      <c r="Y1711" s="12">
        <v>0.5</v>
      </c>
      <c r="Z1711" s="37"/>
      <c r="AB1711" s="37"/>
      <c r="AD1711" s="37"/>
      <c r="AF1711" s="37"/>
      <c r="AH1711" s="37"/>
      <c r="AN1711" s="37"/>
      <c r="AP1711" s="37"/>
      <c r="AR1711" s="37"/>
      <c r="AT1711" s="37"/>
      <c r="AV1711" s="37"/>
      <c r="AX1711" s="37"/>
      <c r="BA1711" s="12">
        <v>2394</v>
      </c>
      <c r="BZ1711" s="12">
        <v>0</v>
      </c>
      <c r="CG1711" s="12" t="s">
        <v>976</v>
      </c>
      <c r="CH1711" s="12">
        <v>288.80099999999999</v>
      </c>
      <c r="CI1711" s="12" t="s">
        <v>1103</v>
      </c>
      <c r="CJ1711" s="12" t="s">
        <v>972</v>
      </c>
      <c r="CK1711" s="12" t="s">
        <v>932</v>
      </c>
      <c r="CL1711" s="37">
        <v>48642351</v>
      </c>
      <c r="CN1711" s="12" t="s">
        <v>1513</v>
      </c>
      <c r="CS1711" s="12"/>
      <c r="CT1711" s="36" t="str">
        <f t="shared" si="26"/>
        <v>500mn</v>
      </c>
      <c r="CU1711" s="36" t="str">
        <f>VLOOKUP(CK1711,Mapping!B:C,2,FALSE)</f>
        <v>US/CA</v>
      </c>
    </row>
    <row r="1712" spans="1:99" ht="16" customHeight="1" x14ac:dyDescent="0.35">
      <c r="A1712" s="12" t="s">
        <v>658</v>
      </c>
      <c r="B1712" s="12" t="s">
        <v>925</v>
      </c>
      <c r="C1712" s="12">
        <v>367</v>
      </c>
      <c r="D1712" s="12">
        <v>5815</v>
      </c>
      <c r="E1712" s="37">
        <v>65632561</v>
      </c>
      <c r="G1712" s="37">
        <v>289529</v>
      </c>
      <c r="H1712" s="12">
        <v>0</v>
      </c>
      <c r="I1712" s="37"/>
      <c r="K1712" s="37"/>
      <c r="M1712" s="37">
        <v>3131356</v>
      </c>
      <c r="N1712" s="12">
        <v>0</v>
      </c>
      <c r="O1712" s="37"/>
      <c r="Q1712" s="12">
        <v>196040</v>
      </c>
      <c r="R1712" s="37"/>
      <c r="T1712" s="37">
        <v>233955</v>
      </c>
      <c r="U1712" s="12">
        <v>0</v>
      </c>
      <c r="V1712" s="37"/>
      <c r="X1712" s="37">
        <v>306949</v>
      </c>
      <c r="Y1712" s="12">
        <v>0</v>
      </c>
      <c r="Z1712" s="37">
        <v>572682</v>
      </c>
      <c r="AA1712" s="12">
        <v>0</v>
      </c>
      <c r="AB1712" s="37"/>
      <c r="AD1712" s="37">
        <v>492699</v>
      </c>
      <c r="AE1712" s="12">
        <v>0</v>
      </c>
      <c r="AF1712" s="37"/>
      <c r="AH1712" s="37">
        <v>24755931</v>
      </c>
      <c r="AI1712" s="12">
        <v>0.04</v>
      </c>
      <c r="AN1712" s="37">
        <v>23072554</v>
      </c>
      <c r="AO1712" s="12">
        <v>0.03</v>
      </c>
      <c r="AP1712" s="37">
        <v>12562032</v>
      </c>
      <c r="AQ1712" s="12">
        <v>0.02</v>
      </c>
      <c r="AR1712" s="37"/>
      <c r="AT1712" s="37">
        <v>214874</v>
      </c>
      <c r="AU1712" s="12">
        <v>0</v>
      </c>
      <c r="AV1712" s="37"/>
      <c r="AX1712" s="37"/>
      <c r="BA1712" s="12">
        <v>3004</v>
      </c>
      <c r="BB1712" s="12">
        <v>24959</v>
      </c>
      <c r="BC1712" s="12">
        <v>19367</v>
      </c>
      <c r="BD1712" s="12">
        <v>20157</v>
      </c>
      <c r="BH1712" s="12">
        <v>54407</v>
      </c>
      <c r="BI1712" s="12">
        <v>137000</v>
      </c>
      <c r="BJ1712" s="12">
        <v>4422</v>
      </c>
      <c r="BK1712" s="12">
        <v>2090</v>
      </c>
      <c r="BN1712" s="12">
        <v>0</v>
      </c>
      <c r="BQ1712" s="12">
        <v>0.05</v>
      </c>
      <c r="BV1712" s="12">
        <v>0.05</v>
      </c>
      <c r="BY1712" s="12">
        <v>0.02</v>
      </c>
      <c r="BZ1712" s="12">
        <v>0</v>
      </c>
      <c r="CB1712" s="12">
        <v>0</v>
      </c>
      <c r="CC1712" s="12">
        <v>0</v>
      </c>
      <c r="CD1712" s="12">
        <v>0</v>
      </c>
      <c r="CE1712" s="12">
        <v>0</v>
      </c>
      <c r="CF1712" s="12">
        <v>0.02</v>
      </c>
      <c r="CG1712" s="12" t="s">
        <v>991</v>
      </c>
      <c r="CH1712" s="12">
        <v>34.174999999999997</v>
      </c>
      <c r="CI1712" s="12" t="s">
        <v>1096</v>
      </c>
      <c r="CJ1712" s="12" t="s">
        <v>1097</v>
      </c>
      <c r="CK1712" s="12" t="s">
        <v>932</v>
      </c>
      <c r="CL1712" s="37">
        <v>67693800554</v>
      </c>
      <c r="CM1712" s="12">
        <v>10548</v>
      </c>
      <c r="CN1712" s="12" t="s">
        <v>1509</v>
      </c>
      <c r="CO1712" s="12" t="s">
        <v>1507</v>
      </c>
      <c r="CP1712" s="12">
        <v>232947.65168312841</v>
      </c>
      <c r="CQ1712" s="12">
        <v>58</v>
      </c>
      <c r="CS1712" s="12"/>
      <c r="CT1712" s="36" t="str">
        <f t="shared" si="26"/>
        <v>50bn - 100bn</v>
      </c>
      <c r="CU1712" s="36" t="str">
        <f>VLOOKUP(CK1712,Mapping!B:C,2,FALSE)</f>
        <v>US/CA</v>
      </c>
    </row>
    <row r="1713" spans="1:99" ht="16" customHeight="1" x14ac:dyDescent="0.35">
      <c r="A1713" s="12" t="s">
        <v>2939</v>
      </c>
      <c r="B1713" s="12" t="s">
        <v>925</v>
      </c>
      <c r="E1713" s="37">
        <v>462446</v>
      </c>
      <c r="G1713" s="37" t="s">
        <v>1505</v>
      </c>
      <c r="I1713" s="37"/>
      <c r="K1713" s="37"/>
      <c r="M1713" s="37">
        <v>462446</v>
      </c>
      <c r="N1713" s="12">
        <v>0.04</v>
      </c>
      <c r="O1713" s="37"/>
      <c r="R1713" s="37"/>
      <c r="T1713" s="37"/>
      <c r="V1713" s="37"/>
      <c r="X1713" s="37"/>
      <c r="Z1713" s="37"/>
      <c r="AB1713" s="37"/>
      <c r="AD1713" s="37"/>
      <c r="AF1713" s="37"/>
      <c r="AH1713" s="37"/>
      <c r="AN1713" s="37"/>
      <c r="AP1713" s="37"/>
      <c r="AR1713" s="37"/>
      <c r="AT1713" s="37"/>
      <c r="AV1713" s="37"/>
      <c r="AX1713" s="37"/>
      <c r="BB1713" s="12">
        <v>3686</v>
      </c>
      <c r="CC1713" s="12">
        <v>0</v>
      </c>
      <c r="CG1713" s="12" t="s">
        <v>963</v>
      </c>
      <c r="CH1713" s="12">
        <v>53.317</v>
      </c>
      <c r="CI1713" s="12" t="s">
        <v>2940</v>
      </c>
      <c r="CJ1713" s="12" t="s">
        <v>993</v>
      </c>
      <c r="CK1713" s="12" t="s">
        <v>932</v>
      </c>
      <c r="CL1713" s="37">
        <v>1304776654</v>
      </c>
      <c r="CN1713" s="12" t="s">
        <v>1509</v>
      </c>
      <c r="CS1713" s="12"/>
      <c r="CT1713" s="36" t="str">
        <f t="shared" si="26"/>
        <v>1bn - 50bn</v>
      </c>
      <c r="CU1713" s="36" t="str">
        <f>VLOOKUP(CK1713,Mapping!B:C,2,FALSE)</f>
        <v>US/CA</v>
      </c>
    </row>
    <row r="1714" spans="1:99" ht="16" customHeight="1" x14ac:dyDescent="0.35">
      <c r="A1714" s="12" t="s">
        <v>2941</v>
      </c>
      <c r="B1714" s="12" t="s">
        <v>925</v>
      </c>
      <c r="E1714" s="37">
        <v>6838050</v>
      </c>
      <c r="G1714" s="37" t="s">
        <v>1505</v>
      </c>
      <c r="I1714" s="37"/>
      <c r="K1714" s="37"/>
      <c r="M1714" s="37">
        <v>821261</v>
      </c>
      <c r="N1714" s="12">
        <v>0.06</v>
      </c>
      <c r="O1714" s="37"/>
      <c r="R1714" s="37"/>
      <c r="T1714" s="37"/>
      <c r="V1714" s="37"/>
      <c r="X1714" s="37"/>
      <c r="Z1714" s="37">
        <v>203708</v>
      </c>
      <c r="AA1714" s="12">
        <v>0.01</v>
      </c>
      <c r="AB1714" s="37"/>
      <c r="AD1714" s="37"/>
      <c r="AF1714" s="37"/>
      <c r="AH1714" s="37"/>
      <c r="AN1714" s="37">
        <v>4707138</v>
      </c>
      <c r="AO1714" s="12">
        <v>0.32</v>
      </c>
      <c r="AP1714" s="37"/>
      <c r="AR1714" s="37"/>
      <c r="AT1714" s="37">
        <v>1105943</v>
      </c>
      <c r="AU1714" s="12">
        <v>0.08</v>
      </c>
      <c r="AV1714" s="37"/>
      <c r="AX1714" s="37"/>
      <c r="BB1714" s="12">
        <v>6546</v>
      </c>
      <c r="BC1714" s="12">
        <v>6889</v>
      </c>
      <c r="BD1714" s="12">
        <v>103747</v>
      </c>
      <c r="BI1714" s="12">
        <v>27950</v>
      </c>
      <c r="BY1714" s="12">
        <v>0</v>
      </c>
      <c r="CC1714" s="12">
        <v>0</v>
      </c>
      <c r="CD1714" s="12">
        <v>0</v>
      </c>
      <c r="CF1714" s="12">
        <v>0.09</v>
      </c>
      <c r="CG1714" s="12" t="s">
        <v>929</v>
      </c>
      <c r="CH1714" s="12">
        <v>15.715</v>
      </c>
      <c r="CI1714" s="12" t="s">
        <v>971</v>
      </c>
      <c r="CJ1714" s="12" t="s">
        <v>972</v>
      </c>
      <c r="CK1714" s="12" t="s">
        <v>932</v>
      </c>
      <c r="CL1714" s="37">
        <v>1443490512</v>
      </c>
      <c r="CN1714" s="12" t="s">
        <v>1509</v>
      </c>
      <c r="CS1714" s="12"/>
      <c r="CT1714" s="36" t="str">
        <f t="shared" si="26"/>
        <v>1bn - 50bn</v>
      </c>
      <c r="CU1714" s="36" t="str">
        <f>VLOOKUP(CK1714,Mapping!B:C,2,FALSE)</f>
        <v>US/CA</v>
      </c>
    </row>
    <row r="1715" spans="1:99" ht="16" customHeight="1" x14ac:dyDescent="0.35">
      <c r="A1715" s="12" t="s">
        <v>2942</v>
      </c>
      <c r="B1715" s="12" t="s">
        <v>925</v>
      </c>
      <c r="E1715" s="37">
        <v>379</v>
      </c>
      <c r="G1715" s="37" t="s">
        <v>1505</v>
      </c>
      <c r="I1715" s="37"/>
      <c r="K1715" s="37"/>
      <c r="M1715" s="37"/>
      <c r="O1715" s="37"/>
      <c r="Q1715" s="12">
        <v>3</v>
      </c>
      <c r="R1715" s="37"/>
      <c r="T1715" s="37"/>
      <c r="V1715" s="37"/>
      <c r="X1715" s="37"/>
      <c r="Z1715" s="37"/>
      <c r="AB1715" s="37"/>
      <c r="AD1715" s="37"/>
      <c r="AF1715" s="37"/>
      <c r="AH1715" s="37">
        <v>379</v>
      </c>
      <c r="AI1715" s="12">
        <v>0</v>
      </c>
      <c r="AN1715" s="37"/>
      <c r="AP1715" s="37"/>
      <c r="AR1715" s="37"/>
      <c r="AT1715" s="37"/>
      <c r="AV1715" s="37"/>
      <c r="AX1715" s="37"/>
      <c r="BQ1715" s="12">
        <v>0</v>
      </c>
      <c r="CG1715" s="12" t="s">
        <v>934</v>
      </c>
      <c r="CH1715" s="12">
        <v>36.098999999999997</v>
      </c>
      <c r="CI1715" s="12" t="s">
        <v>1145</v>
      </c>
      <c r="CJ1715" s="12" t="s">
        <v>1021</v>
      </c>
      <c r="CK1715" s="12" t="s">
        <v>932</v>
      </c>
      <c r="CL1715" s="37">
        <v>63890581</v>
      </c>
      <c r="CN1715" s="12" t="s">
        <v>1509</v>
      </c>
      <c r="CS1715" s="12"/>
      <c r="CT1715" s="36" t="str">
        <f t="shared" si="26"/>
        <v>500mn</v>
      </c>
      <c r="CU1715" s="36" t="str">
        <f>VLOOKUP(CK1715,Mapping!B:C,2,FALSE)</f>
        <v>US/CA</v>
      </c>
    </row>
    <row r="1716" spans="1:99" ht="16" customHeight="1" x14ac:dyDescent="0.35">
      <c r="A1716" s="12" t="s">
        <v>2943</v>
      </c>
      <c r="B1716" s="12" t="s">
        <v>925</v>
      </c>
      <c r="E1716" s="37">
        <v>9498555</v>
      </c>
      <c r="G1716" s="37" t="s">
        <v>1505</v>
      </c>
      <c r="I1716" s="37"/>
      <c r="K1716" s="37"/>
      <c r="M1716" s="37"/>
      <c r="O1716" s="37"/>
      <c r="R1716" s="37"/>
      <c r="T1716" s="37"/>
      <c r="V1716" s="37"/>
      <c r="X1716" s="37"/>
      <c r="Z1716" s="37"/>
      <c r="AB1716" s="37"/>
      <c r="AD1716" s="37">
        <v>9498555</v>
      </c>
      <c r="AE1716" s="12">
        <v>0.74</v>
      </c>
      <c r="AF1716" s="37"/>
      <c r="AH1716" s="37"/>
      <c r="AN1716" s="37"/>
      <c r="AP1716" s="37"/>
      <c r="AR1716" s="37"/>
      <c r="AT1716" s="37"/>
      <c r="AV1716" s="37"/>
      <c r="AX1716" s="37"/>
      <c r="BJ1716" s="12">
        <v>85250</v>
      </c>
      <c r="CB1716" s="12">
        <v>0.03</v>
      </c>
      <c r="CG1716" s="12" t="s">
        <v>976</v>
      </c>
      <c r="CH1716" s="12">
        <v>135.80799999999999</v>
      </c>
      <c r="CI1716" s="12" t="s">
        <v>941</v>
      </c>
      <c r="CJ1716" s="12" t="s">
        <v>941</v>
      </c>
      <c r="CK1716" s="12" t="s">
        <v>932</v>
      </c>
      <c r="CL1716" s="37">
        <v>1285572213</v>
      </c>
      <c r="CN1716" s="12" t="s">
        <v>1513</v>
      </c>
      <c r="CS1716" s="12"/>
      <c r="CT1716" s="36" t="str">
        <f t="shared" si="26"/>
        <v>1bn - 50bn</v>
      </c>
      <c r="CU1716" s="36" t="str">
        <f>VLOOKUP(CK1716,Mapping!B:C,2,FALSE)</f>
        <v>US/CA</v>
      </c>
    </row>
    <row r="1717" spans="1:99" ht="16" customHeight="1" x14ac:dyDescent="0.35">
      <c r="A1717" s="12" t="s">
        <v>2944</v>
      </c>
      <c r="B1717" s="12" t="s">
        <v>925</v>
      </c>
      <c r="E1717" s="37">
        <v>4446692</v>
      </c>
      <c r="G1717" s="37" t="s">
        <v>1505</v>
      </c>
      <c r="I1717" s="37"/>
      <c r="K1717" s="37"/>
      <c r="M1717" s="37">
        <v>257820</v>
      </c>
      <c r="N1717" s="12">
        <v>0</v>
      </c>
      <c r="O1717" s="37"/>
      <c r="Q1717" s="12">
        <v>5885</v>
      </c>
      <c r="R1717" s="37"/>
      <c r="T1717" s="37">
        <v>6604</v>
      </c>
      <c r="U1717" s="12">
        <v>0</v>
      </c>
      <c r="V1717" s="37"/>
      <c r="X1717" s="37"/>
      <c r="Z1717" s="37">
        <v>7925</v>
      </c>
      <c r="AA1717" s="12">
        <v>0</v>
      </c>
      <c r="AB1717" s="37"/>
      <c r="AD1717" s="37">
        <v>20167</v>
      </c>
      <c r="AE1717" s="12">
        <v>0</v>
      </c>
      <c r="AF1717" s="37"/>
      <c r="AH1717" s="37">
        <v>743158</v>
      </c>
      <c r="AI1717" s="12">
        <v>0.01</v>
      </c>
      <c r="AN1717" s="37">
        <v>2315676</v>
      </c>
      <c r="AO1717" s="12">
        <v>0.02</v>
      </c>
      <c r="AP1717" s="37">
        <v>1095342</v>
      </c>
      <c r="AQ1717" s="12">
        <v>0.01</v>
      </c>
      <c r="AR1717" s="37"/>
      <c r="AT1717" s="37"/>
      <c r="AV1717" s="37"/>
      <c r="AX1717" s="37"/>
      <c r="BB1717" s="12">
        <v>2055</v>
      </c>
      <c r="BC1717" s="12">
        <v>268</v>
      </c>
      <c r="BH1717" s="12">
        <v>4744</v>
      </c>
      <c r="BI1717" s="12">
        <v>13750</v>
      </c>
      <c r="BJ1717" s="12">
        <v>181</v>
      </c>
      <c r="BK1717" s="12">
        <v>59</v>
      </c>
      <c r="BQ1717" s="12">
        <v>0</v>
      </c>
      <c r="BV1717" s="12">
        <v>0</v>
      </c>
      <c r="BY1717" s="12">
        <v>0</v>
      </c>
      <c r="CB1717" s="12">
        <v>0</v>
      </c>
      <c r="CC1717" s="12">
        <v>0</v>
      </c>
      <c r="CD1717" s="12">
        <v>0</v>
      </c>
      <c r="CE1717" s="12">
        <v>0</v>
      </c>
      <c r="CG1717" s="12" t="s">
        <v>934</v>
      </c>
      <c r="CH1717" s="12">
        <v>35.786999999999999</v>
      </c>
      <c r="CI1717" s="12" t="s">
        <v>1290</v>
      </c>
      <c r="CJ1717" s="12" t="s">
        <v>1114</v>
      </c>
      <c r="CK1717" s="12" t="s">
        <v>932</v>
      </c>
      <c r="CL1717" s="37">
        <v>9788829338</v>
      </c>
      <c r="CN1717" s="12" t="s">
        <v>1509</v>
      </c>
      <c r="CS1717" s="12"/>
      <c r="CT1717" s="36" t="str">
        <f t="shared" si="26"/>
        <v>1bn - 50bn</v>
      </c>
      <c r="CU1717" s="36" t="str">
        <f>VLOOKUP(CK1717,Mapping!B:C,2,FALSE)</f>
        <v>US/CA</v>
      </c>
    </row>
    <row r="1718" spans="1:99" ht="16" customHeight="1" x14ac:dyDescent="0.35">
      <c r="A1718" s="12" t="s">
        <v>2945</v>
      </c>
      <c r="B1718" s="12" t="s">
        <v>925</v>
      </c>
      <c r="E1718" s="37">
        <v>442293</v>
      </c>
      <c r="G1718" s="37" t="s">
        <v>1505</v>
      </c>
      <c r="I1718" s="37"/>
      <c r="K1718" s="37"/>
      <c r="M1718" s="37"/>
      <c r="O1718" s="37"/>
      <c r="Q1718" s="12">
        <v>82</v>
      </c>
      <c r="R1718" s="37"/>
      <c r="T1718" s="37">
        <v>0</v>
      </c>
      <c r="U1718" s="12">
        <v>0</v>
      </c>
      <c r="V1718" s="37"/>
      <c r="X1718" s="37"/>
      <c r="Z1718" s="37"/>
      <c r="AB1718" s="37"/>
      <c r="AD1718" s="37"/>
      <c r="AF1718" s="37"/>
      <c r="AH1718" s="37">
        <v>10355</v>
      </c>
      <c r="AI1718" s="12">
        <v>0</v>
      </c>
      <c r="AN1718" s="37">
        <v>425242</v>
      </c>
      <c r="AO1718" s="12">
        <v>7.0000000000000007E-2</v>
      </c>
      <c r="AP1718" s="37">
        <v>6696</v>
      </c>
      <c r="AQ1718" s="12">
        <v>0</v>
      </c>
      <c r="AR1718" s="37"/>
      <c r="AT1718" s="37"/>
      <c r="AV1718" s="37"/>
      <c r="AX1718" s="37"/>
      <c r="BH1718" s="12">
        <v>29</v>
      </c>
      <c r="BI1718" s="12">
        <v>2525</v>
      </c>
      <c r="BK1718" s="12">
        <v>0</v>
      </c>
      <c r="BQ1718" s="12">
        <v>0</v>
      </c>
      <c r="BV1718" s="12">
        <v>0</v>
      </c>
      <c r="BY1718" s="12">
        <v>0</v>
      </c>
      <c r="CE1718" s="12">
        <v>0</v>
      </c>
      <c r="CG1718" s="12" t="s">
        <v>940</v>
      </c>
      <c r="CH1718" s="12">
        <v>19.018000000000001</v>
      </c>
      <c r="CI1718" s="12" t="s">
        <v>2107</v>
      </c>
      <c r="CJ1718" s="12" t="s">
        <v>2108</v>
      </c>
      <c r="CK1718" s="12" t="s">
        <v>932</v>
      </c>
      <c r="CL1718" s="37">
        <v>613398430</v>
      </c>
      <c r="CN1718" s="12" t="s">
        <v>1270</v>
      </c>
      <c r="CS1718" s="12"/>
      <c r="CT1718" s="36" t="str">
        <f t="shared" si="26"/>
        <v>500mn - 1bn</v>
      </c>
      <c r="CU1718" s="36" t="str">
        <f>VLOOKUP(CK1718,Mapping!B:C,2,FALSE)</f>
        <v>US/CA</v>
      </c>
    </row>
    <row r="1719" spans="1:99" ht="16" customHeight="1" x14ac:dyDescent="0.35">
      <c r="A1719" s="12" t="s">
        <v>2946</v>
      </c>
      <c r="B1719" s="12" t="s">
        <v>925</v>
      </c>
      <c r="E1719" s="37">
        <v>89259748</v>
      </c>
      <c r="G1719" s="37" t="s">
        <v>1505</v>
      </c>
      <c r="I1719" s="37"/>
      <c r="K1719" s="37"/>
      <c r="M1719" s="37">
        <v>84052303</v>
      </c>
      <c r="N1719" s="12">
        <v>0.47</v>
      </c>
      <c r="O1719" s="37"/>
      <c r="Q1719" s="12">
        <v>4651</v>
      </c>
      <c r="R1719" s="37"/>
      <c r="T1719" s="37"/>
      <c r="V1719" s="37"/>
      <c r="X1719" s="37"/>
      <c r="Z1719" s="37"/>
      <c r="AB1719" s="37"/>
      <c r="AD1719" s="37">
        <v>2382717</v>
      </c>
      <c r="AE1719" s="12">
        <v>0.01</v>
      </c>
      <c r="AF1719" s="37"/>
      <c r="AH1719" s="37">
        <v>587328</v>
      </c>
      <c r="AI1719" s="12">
        <v>0</v>
      </c>
      <c r="AN1719" s="37">
        <v>0</v>
      </c>
      <c r="AO1719" s="12">
        <v>0</v>
      </c>
      <c r="AP1719" s="37"/>
      <c r="AR1719" s="37">
        <v>2237400</v>
      </c>
      <c r="AS1719" s="12">
        <v>0.01</v>
      </c>
      <c r="AT1719" s="37"/>
      <c r="AV1719" s="37"/>
      <c r="AX1719" s="37"/>
      <c r="BB1719" s="12">
        <v>669953</v>
      </c>
      <c r="BE1719" s="12">
        <v>60000</v>
      </c>
      <c r="BI1719" s="12">
        <v>0</v>
      </c>
      <c r="BJ1719" s="12">
        <v>21385</v>
      </c>
      <c r="BM1719" s="12">
        <v>7.0000000000000007E-2</v>
      </c>
      <c r="BQ1719" s="12">
        <v>0</v>
      </c>
      <c r="BY1719" s="12">
        <v>0</v>
      </c>
      <c r="CB1719" s="12">
        <v>0.01</v>
      </c>
      <c r="CC1719" s="12">
        <v>0.03</v>
      </c>
      <c r="CG1719" s="12" t="s">
        <v>998</v>
      </c>
      <c r="CH1719" s="12">
        <v>82.840999999999994</v>
      </c>
      <c r="CI1719" s="12" t="s">
        <v>941</v>
      </c>
      <c r="CJ1719" s="12" t="s">
        <v>941</v>
      </c>
      <c r="CK1719" s="12" t="s">
        <v>932</v>
      </c>
      <c r="CL1719" s="37">
        <v>17833380971</v>
      </c>
      <c r="CN1719" s="12" t="s">
        <v>998</v>
      </c>
      <c r="CS1719" s="12"/>
      <c r="CT1719" s="36" t="str">
        <f t="shared" si="26"/>
        <v>1bn - 50bn</v>
      </c>
      <c r="CU1719" s="36" t="str">
        <f>VLOOKUP(CK1719,Mapping!B:C,2,FALSE)</f>
        <v>US/CA</v>
      </c>
    </row>
    <row r="1720" spans="1:99" ht="16" customHeight="1" x14ac:dyDescent="0.35">
      <c r="A1720" s="12" t="s">
        <v>2947</v>
      </c>
      <c r="B1720" s="12" t="s">
        <v>925</v>
      </c>
      <c r="E1720" s="37">
        <v>934691</v>
      </c>
      <c r="G1720" s="37" t="s">
        <v>1505</v>
      </c>
      <c r="I1720" s="37"/>
      <c r="K1720" s="37"/>
      <c r="M1720" s="37"/>
      <c r="O1720" s="37"/>
      <c r="R1720" s="37"/>
      <c r="T1720" s="37"/>
      <c r="V1720" s="37"/>
      <c r="X1720" s="37"/>
      <c r="Z1720" s="37"/>
      <c r="AB1720" s="37"/>
      <c r="AD1720" s="37"/>
      <c r="AF1720" s="37"/>
      <c r="AH1720" s="37"/>
      <c r="AN1720" s="37">
        <v>934691</v>
      </c>
      <c r="AO1720" s="12">
        <v>0.28000000000000003</v>
      </c>
      <c r="AP1720" s="37"/>
      <c r="AR1720" s="37"/>
      <c r="AT1720" s="37"/>
      <c r="AV1720" s="37"/>
      <c r="AX1720" s="37"/>
      <c r="BI1720" s="12">
        <v>5550</v>
      </c>
      <c r="BY1720" s="12">
        <v>0</v>
      </c>
      <c r="CG1720" s="12" t="s">
        <v>940</v>
      </c>
      <c r="CH1720" s="12">
        <v>15.372999999999999</v>
      </c>
      <c r="CI1720" s="12" t="s">
        <v>2948</v>
      </c>
      <c r="CJ1720" s="12" t="s">
        <v>946</v>
      </c>
      <c r="CK1720" s="12" t="s">
        <v>932</v>
      </c>
      <c r="CL1720" s="37">
        <v>328860878</v>
      </c>
      <c r="CN1720" s="12" t="s">
        <v>1509</v>
      </c>
      <c r="CS1720" s="12"/>
      <c r="CT1720" s="36" t="str">
        <f t="shared" si="26"/>
        <v>500mn</v>
      </c>
      <c r="CU1720" s="36" t="str">
        <f>VLOOKUP(CK1720,Mapping!B:C,2,FALSE)</f>
        <v>US/CA</v>
      </c>
    </row>
    <row r="1721" spans="1:99" ht="16" customHeight="1" x14ac:dyDescent="0.35">
      <c r="A1721" s="12" t="s">
        <v>2949</v>
      </c>
      <c r="B1721" s="12" t="s">
        <v>925</v>
      </c>
      <c r="E1721" s="37">
        <v>22713798</v>
      </c>
      <c r="G1721" s="37" t="s">
        <v>1505</v>
      </c>
      <c r="I1721" s="37"/>
      <c r="K1721" s="37"/>
      <c r="M1721" s="37">
        <v>533832</v>
      </c>
      <c r="N1721" s="12">
        <v>0.02</v>
      </c>
      <c r="O1721" s="37"/>
      <c r="R1721" s="37"/>
      <c r="T1721" s="37"/>
      <c r="V1721" s="37"/>
      <c r="X1721" s="37"/>
      <c r="Z1721" s="37"/>
      <c r="AB1721" s="37"/>
      <c r="AD1721" s="37"/>
      <c r="AF1721" s="37"/>
      <c r="AH1721" s="37"/>
      <c r="AN1721" s="37">
        <v>22179966</v>
      </c>
      <c r="AO1721" s="12">
        <v>0.75</v>
      </c>
      <c r="AP1721" s="37"/>
      <c r="AR1721" s="37"/>
      <c r="AT1721" s="37"/>
      <c r="AV1721" s="37"/>
      <c r="AX1721" s="37"/>
      <c r="BB1721" s="12">
        <v>4255</v>
      </c>
      <c r="BI1721" s="12">
        <v>131700</v>
      </c>
      <c r="BY1721" s="12">
        <v>0.02</v>
      </c>
      <c r="CC1721" s="12">
        <v>0</v>
      </c>
      <c r="CG1721" s="12" t="s">
        <v>940</v>
      </c>
      <c r="CH1721" s="12">
        <v>7.8970000000000002</v>
      </c>
      <c r="CI1721" s="12" t="s">
        <v>1530</v>
      </c>
      <c r="CJ1721" s="12" t="s">
        <v>931</v>
      </c>
      <c r="CK1721" s="12" t="s">
        <v>932</v>
      </c>
      <c r="CL1721" s="37">
        <v>2938332468</v>
      </c>
      <c r="CN1721" s="12" t="s">
        <v>1509</v>
      </c>
      <c r="CS1721" s="12"/>
      <c r="CT1721" s="36" t="str">
        <f t="shared" si="26"/>
        <v>1bn - 50bn</v>
      </c>
      <c r="CU1721" s="36" t="str">
        <f>VLOOKUP(CK1721,Mapping!B:C,2,FALSE)</f>
        <v>US/CA</v>
      </c>
    </row>
    <row r="1722" spans="1:99" ht="16" customHeight="1" x14ac:dyDescent="0.35">
      <c r="A1722" s="12" t="s">
        <v>2950</v>
      </c>
      <c r="B1722" s="12" t="s">
        <v>925</v>
      </c>
      <c r="E1722" s="37">
        <v>206306</v>
      </c>
      <c r="G1722" s="37" t="s">
        <v>1505</v>
      </c>
      <c r="I1722" s="37"/>
      <c r="K1722" s="37"/>
      <c r="M1722" s="37"/>
      <c r="O1722" s="37"/>
      <c r="R1722" s="37"/>
      <c r="T1722" s="37"/>
      <c r="V1722" s="37"/>
      <c r="X1722" s="37"/>
      <c r="Z1722" s="37"/>
      <c r="AB1722" s="37"/>
      <c r="AD1722" s="37"/>
      <c r="AF1722" s="37"/>
      <c r="AH1722" s="37"/>
      <c r="AN1722" s="37">
        <v>206306</v>
      </c>
      <c r="AO1722" s="12">
        <v>0.13</v>
      </c>
      <c r="AP1722" s="37"/>
      <c r="AR1722" s="37"/>
      <c r="AT1722" s="37"/>
      <c r="AV1722" s="37"/>
      <c r="AX1722" s="37"/>
      <c r="BI1722" s="12">
        <v>1225</v>
      </c>
      <c r="BY1722" s="12">
        <v>0</v>
      </c>
      <c r="CG1722" s="12" t="s">
        <v>934</v>
      </c>
      <c r="CH1722" s="12">
        <v>21.762</v>
      </c>
      <c r="CI1722" s="12" t="s">
        <v>2951</v>
      </c>
      <c r="CJ1722" s="12"/>
      <c r="CK1722" s="12" t="s">
        <v>979</v>
      </c>
      <c r="CL1722" s="37">
        <v>157034475</v>
      </c>
      <c r="CN1722" s="12" t="s">
        <v>1509</v>
      </c>
      <c r="CS1722" s="12"/>
      <c r="CT1722" s="36" t="str">
        <f t="shared" si="26"/>
        <v>500mn</v>
      </c>
      <c r="CU1722" s="36" t="str">
        <f>VLOOKUP(CK1722,Mapping!B:C,2,FALSE)</f>
        <v>EU</v>
      </c>
    </row>
    <row r="1723" spans="1:99" ht="16" customHeight="1" x14ac:dyDescent="0.35">
      <c r="A1723" s="12" t="s">
        <v>2952</v>
      </c>
      <c r="B1723" s="12" t="s">
        <v>925</v>
      </c>
      <c r="E1723" s="37">
        <v>0</v>
      </c>
      <c r="G1723" s="37" t="s">
        <v>1505</v>
      </c>
      <c r="I1723" s="37"/>
      <c r="K1723" s="37"/>
      <c r="M1723" s="37">
        <v>0</v>
      </c>
      <c r="N1723" s="12">
        <v>0</v>
      </c>
      <c r="O1723" s="37"/>
      <c r="Q1723" s="12">
        <v>0</v>
      </c>
      <c r="R1723" s="37"/>
      <c r="T1723" s="37"/>
      <c r="V1723" s="37"/>
      <c r="X1723" s="37"/>
      <c r="Z1723" s="37"/>
      <c r="AB1723" s="37"/>
      <c r="AD1723" s="37"/>
      <c r="AF1723" s="37"/>
      <c r="AH1723" s="37">
        <v>0</v>
      </c>
      <c r="AI1723" s="12">
        <v>0</v>
      </c>
      <c r="AN1723" s="37">
        <v>0</v>
      </c>
      <c r="AO1723" s="12">
        <v>0</v>
      </c>
      <c r="AP1723" s="37">
        <v>0</v>
      </c>
      <c r="AQ1723" s="12">
        <v>0</v>
      </c>
      <c r="AR1723" s="37"/>
      <c r="AT1723" s="37">
        <v>0</v>
      </c>
      <c r="AU1723" s="12">
        <v>0</v>
      </c>
      <c r="AV1723" s="37"/>
      <c r="AX1723" s="37"/>
      <c r="BB1723" s="12">
        <v>0</v>
      </c>
      <c r="BD1723" s="12">
        <v>0</v>
      </c>
      <c r="BH1723" s="12">
        <v>0</v>
      </c>
      <c r="BI1723" s="12">
        <v>0</v>
      </c>
      <c r="BQ1723" s="12">
        <v>0</v>
      </c>
      <c r="BV1723" s="12">
        <v>0</v>
      </c>
      <c r="BY1723" s="12">
        <v>0</v>
      </c>
      <c r="CC1723" s="12">
        <v>0</v>
      </c>
      <c r="CF1723" s="12">
        <v>0</v>
      </c>
      <c r="CG1723" s="12" t="s">
        <v>934</v>
      </c>
      <c r="CH1723" s="12">
        <v>47.045000000000002</v>
      </c>
      <c r="CI1723" s="12" t="s">
        <v>992</v>
      </c>
      <c r="CJ1723" s="12" t="s">
        <v>993</v>
      </c>
      <c r="CK1723" s="12" t="s">
        <v>932</v>
      </c>
      <c r="CL1723" s="37">
        <v>231863032</v>
      </c>
      <c r="CN1723" s="12" t="s">
        <v>1509</v>
      </c>
      <c r="CS1723" s="12"/>
      <c r="CT1723" s="36" t="str">
        <f t="shared" si="26"/>
        <v>500mn</v>
      </c>
      <c r="CU1723" s="36" t="str">
        <f>VLOOKUP(CK1723,Mapping!B:C,2,FALSE)</f>
        <v>US/CA</v>
      </c>
    </row>
    <row r="1724" spans="1:99" ht="16" customHeight="1" x14ac:dyDescent="0.35">
      <c r="A1724" s="12" t="s">
        <v>2953</v>
      </c>
      <c r="B1724" s="12" t="s">
        <v>925</v>
      </c>
      <c r="E1724" s="37">
        <v>935458</v>
      </c>
      <c r="G1724" s="37" t="s">
        <v>1505</v>
      </c>
      <c r="I1724" s="37"/>
      <c r="K1724" s="37"/>
      <c r="M1724" s="37">
        <v>0</v>
      </c>
      <c r="N1724" s="12">
        <v>0</v>
      </c>
      <c r="O1724" s="37"/>
      <c r="R1724" s="37"/>
      <c r="T1724" s="37"/>
      <c r="V1724" s="37"/>
      <c r="X1724" s="37">
        <v>935458</v>
      </c>
      <c r="Y1724" s="12">
        <v>0.08</v>
      </c>
      <c r="Z1724" s="37"/>
      <c r="AB1724" s="37"/>
      <c r="AD1724" s="37"/>
      <c r="AF1724" s="37"/>
      <c r="AH1724" s="37"/>
      <c r="AN1724" s="37">
        <v>0</v>
      </c>
      <c r="AO1724" s="12">
        <v>0</v>
      </c>
      <c r="AP1724" s="37"/>
      <c r="AR1724" s="37">
        <v>0</v>
      </c>
      <c r="AS1724" s="12">
        <v>0</v>
      </c>
      <c r="AT1724" s="37"/>
      <c r="AV1724" s="37"/>
      <c r="AX1724" s="37"/>
      <c r="BA1724" s="12">
        <v>9155</v>
      </c>
      <c r="BB1724" s="12">
        <v>0</v>
      </c>
      <c r="BE1724" s="12">
        <v>0</v>
      </c>
      <c r="BI1724" s="12">
        <v>0</v>
      </c>
      <c r="BM1724" s="12">
        <v>0</v>
      </c>
      <c r="BY1724" s="12">
        <v>0</v>
      </c>
      <c r="BZ1724" s="12">
        <v>0</v>
      </c>
      <c r="CC1724" s="12">
        <v>0</v>
      </c>
      <c r="CG1724" s="12" t="s">
        <v>976</v>
      </c>
      <c r="CH1724" s="12">
        <v>110.261</v>
      </c>
      <c r="CI1724" s="12" t="s">
        <v>967</v>
      </c>
      <c r="CJ1724" s="12" t="s">
        <v>968</v>
      </c>
      <c r="CK1724" s="12" t="s">
        <v>932</v>
      </c>
      <c r="CL1724" s="37">
        <v>1102777280</v>
      </c>
      <c r="CN1724" s="12" t="s">
        <v>1513</v>
      </c>
      <c r="CS1724" s="12"/>
      <c r="CT1724" s="36" t="str">
        <f t="shared" si="26"/>
        <v>1bn - 50bn</v>
      </c>
      <c r="CU1724" s="36" t="str">
        <f>VLOOKUP(CK1724,Mapping!B:C,2,FALSE)</f>
        <v>US/CA</v>
      </c>
    </row>
    <row r="1725" spans="1:99" ht="16" customHeight="1" x14ac:dyDescent="0.35">
      <c r="A1725" s="12" t="s">
        <v>2954</v>
      </c>
      <c r="B1725" s="12" t="s">
        <v>925</v>
      </c>
      <c r="E1725" s="37">
        <v>2627760</v>
      </c>
      <c r="G1725" s="37" t="s">
        <v>1505</v>
      </c>
      <c r="I1725" s="37"/>
      <c r="K1725" s="37"/>
      <c r="M1725" s="37">
        <v>2627760</v>
      </c>
      <c r="N1725" s="12">
        <v>0.85</v>
      </c>
      <c r="O1725" s="37"/>
      <c r="R1725" s="37"/>
      <c r="T1725" s="37"/>
      <c r="V1725" s="37"/>
      <c r="X1725" s="37"/>
      <c r="Z1725" s="37"/>
      <c r="AB1725" s="37"/>
      <c r="AD1725" s="37"/>
      <c r="AF1725" s="37"/>
      <c r="AH1725" s="37"/>
      <c r="AN1725" s="37"/>
      <c r="AP1725" s="37"/>
      <c r="AR1725" s="37"/>
      <c r="AT1725" s="37"/>
      <c r="AV1725" s="37"/>
      <c r="AX1725" s="37"/>
      <c r="BB1725" s="12">
        <v>20945</v>
      </c>
      <c r="CC1725" s="12">
        <v>0</v>
      </c>
      <c r="CG1725" s="12" t="s">
        <v>940</v>
      </c>
      <c r="CH1725" s="12">
        <v>36.212000000000003</v>
      </c>
      <c r="CI1725" s="12" t="s">
        <v>1189</v>
      </c>
      <c r="CJ1725" s="12" t="s">
        <v>1185</v>
      </c>
      <c r="CK1725" s="12" t="s">
        <v>932</v>
      </c>
      <c r="CL1725" s="37">
        <v>309088815</v>
      </c>
      <c r="CN1725" s="12" t="s">
        <v>1509</v>
      </c>
      <c r="CS1725" s="12"/>
      <c r="CT1725" s="36" t="str">
        <f t="shared" si="26"/>
        <v>500mn</v>
      </c>
      <c r="CU1725" s="36" t="str">
        <f>VLOOKUP(CK1725,Mapping!B:C,2,FALSE)</f>
        <v>US/CA</v>
      </c>
    </row>
    <row r="1726" spans="1:99" ht="16" customHeight="1" x14ac:dyDescent="0.35">
      <c r="A1726" s="12" t="s">
        <v>2955</v>
      </c>
      <c r="B1726" s="12" t="s">
        <v>925</v>
      </c>
      <c r="E1726" s="37">
        <v>454315</v>
      </c>
      <c r="G1726" s="37" t="s">
        <v>1505</v>
      </c>
      <c r="I1726" s="37"/>
      <c r="K1726" s="37"/>
      <c r="M1726" s="37"/>
      <c r="O1726" s="37"/>
      <c r="Q1726" s="12">
        <v>1857</v>
      </c>
      <c r="R1726" s="37"/>
      <c r="T1726" s="37"/>
      <c r="V1726" s="37"/>
      <c r="X1726" s="37"/>
      <c r="Z1726" s="37"/>
      <c r="AB1726" s="37"/>
      <c r="AD1726" s="37"/>
      <c r="AF1726" s="37"/>
      <c r="AH1726" s="37">
        <v>252032</v>
      </c>
      <c r="AI1726" s="12">
        <v>0.43</v>
      </c>
      <c r="AN1726" s="37"/>
      <c r="AP1726" s="37">
        <v>202283</v>
      </c>
      <c r="AQ1726" s="12">
        <v>0.34</v>
      </c>
      <c r="AR1726" s="37"/>
      <c r="AT1726" s="37"/>
      <c r="AV1726" s="37"/>
      <c r="AX1726" s="37"/>
      <c r="BH1726" s="12">
        <v>714</v>
      </c>
      <c r="BQ1726" s="12">
        <v>0</v>
      </c>
      <c r="BV1726" s="12">
        <v>0</v>
      </c>
      <c r="CG1726" s="12" t="s">
        <v>929</v>
      </c>
      <c r="CH1726" s="12">
        <v>161.48699999999999</v>
      </c>
      <c r="CI1726" s="12" t="s">
        <v>2956</v>
      </c>
      <c r="CJ1726" s="12"/>
      <c r="CK1726" s="12" t="s">
        <v>1753</v>
      </c>
      <c r="CL1726" s="37">
        <v>58910280</v>
      </c>
      <c r="CN1726" s="12" t="s">
        <v>1506</v>
      </c>
      <c r="CS1726" s="12"/>
      <c r="CT1726" s="36" t="str">
        <f t="shared" si="26"/>
        <v>500mn</v>
      </c>
      <c r="CU1726" s="36" t="str">
        <f>VLOOKUP(CK1726,Mapping!B:C,2,FALSE)</f>
        <v>LATAM</v>
      </c>
    </row>
    <row r="1727" spans="1:99" ht="16" customHeight="1" x14ac:dyDescent="0.35">
      <c r="A1727" s="12" t="s">
        <v>2957</v>
      </c>
      <c r="B1727" s="12" t="s">
        <v>925</v>
      </c>
      <c r="E1727" s="37">
        <v>597879</v>
      </c>
      <c r="G1727" s="37" t="s">
        <v>1505</v>
      </c>
      <c r="I1727" s="37"/>
      <c r="K1727" s="37"/>
      <c r="M1727" s="37"/>
      <c r="O1727" s="37"/>
      <c r="R1727" s="37"/>
      <c r="T1727" s="37"/>
      <c r="V1727" s="37"/>
      <c r="X1727" s="37"/>
      <c r="Z1727" s="37"/>
      <c r="AB1727" s="37">
        <v>14</v>
      </c>
      <c r="AC1727" s="12">
        <v>0</v>
      </c>
      <c r="AD1727" s="37"/>
      <c r="AF1727" s="37"/>
      <c r="AH1727" s="37"/>
      <c r="AJ1727" s="12">
        <v>1</v>
      </c>
      <c r="AN1727" s="37">
        <v>597865</v>
      </c>
      <c r="AO1727" s="12">
        <v>0.27</v>
      </c>
      <c r="AP1727" s="37"/>
      <c r="AR1727" s="37"/>
      <c r="AT1727" s="37"/>
      <c r="AV1727" s="37"/>
      <c r="AX1727" s="37"/>
      <c r="BI1727" s="12">
        <v>3550</v>
      </c>
      <c r="BR1727" s="12">
        <v>0</v>
      </c>
      <c r="BY1727" s="12">
        <v>0</v>
      </c>
      <c r="CG1727" s="12" t="s">
        <v>929</v>
      </c>
      <c r="CH1727" s="12">
        <v>37.404000000000003</v>
      </c>
      <c r="CI1727" s="12" t="s">
        <v>1686</v>
      </c>
      <c r="CJ1727" s="12"/>
      <c r="CK1727" s="12" t="s">
        <v>1010</v>
      </c>
      <c r="CL1727" s="37">
        <v>220866988</v>
      </c>
      <c r="CN1727" s="12" t="s">
        <v>1506</v>
      </c>
      <c r="CS1727" s="12"/>
      <c r="CT1727" s="36" t="str">
        <f t="shared" si="26"/>
        <v>500mn</v>
      </c>
      <c r="CU1727" s="36" t="str">
        <f>VLOOKUP(CK1727,Mapping!B:C,2,FALSE)</f>
        <v>Africa</v>
      </c>
    </row>
    <row r="1728" spans="1:99" ht="16" customHeight="1" x14ac:dyDescent="0.35">
      <c r="A1728" s="12" t="s">
        <v>2958</v>
      </c>
      <c r="B1728" s="12" t="s">
        <v>925</v>
      </c>
      <c r="E1728" s="37">
        <v>1641510</v>
      </c>
      <c r="G1728" s="37" t="s">
        <v>1505</v>
      </c>
      <c r="I1728" s="37"/>
      <c r="K1728" s="37"/>
      <c r="M1728" s="37"/>
      <c r="O1728" s="37"/>
      <c r="R1728" s="37"/>
      <c r="T1728" s="37"/>
      <c r="V1728" s="37"/>
      <c r="X1728" s="37"/>
      <c r="Z1728" s="37"/>
      <c r="AB1728" s="37"/>
      <c r="AD1728" s="37"/>
      <c r="AF1728" s="37"/>
      <c r="AH1728" s="37"/>
      <c r="AN1728" s="37">
        <v>1641510</v>
      </c>
      <c r="AO1728" s="12">
        <v>3.14</v>
      </c>
      <c r="AP1728" s="37"/>
      <c r="AR1728" s="37"/>
      <c r="AT1728" s="37"/>
      <c r="AV1728" s="37"/>
      <c r="AX1728" s="37"/>
      <c r="BI1728" s="12">
        <v>9750</v>
      </c>
      <c r="BY1728" s="12">
        <v>0</v>
      </c>
      <c r="CG1728" s="12"/>
      <c r="CH1728" s="12">
        <v>53.112000000000002</v>
      </c>
      <c r="CI1728" s="12" t="s">
        <v>1686</v>
      </c>
      <c r="CJ1728" s="12"/>
      <c r="CK1728" s="12" t="s">
        <v>1010</v>
      </c>
      <c r="CL1728" s="37">
        <v>52756450</v>
      </c>
      <c r="CN1728" s="12" t="s">
        <v>1509</v>
      </c>
      <c r="CS1728" s="12"/>
      <c r="CT1728" s="36" t="str">
        <f t="shared" si="26"/>
        <v>500mn</v>
      </c>
      <c r="CU1728" s="36" t="str">
        <f>VLOOKUP(CK1728,Mapping!B:C,2,FALSE)</f>
        <v>Africa</v>
      </c>
    </row>
    <row r="1729" spans="1:99" ht="16" customHeight="1" x14ac:dyDescent="0.35">
      <c r="A1729" s="12" t="s">
        <v>2959</v>
      </c>
      <c r="B1729" s="12" t="s">
        <v>925</v>
      </c>
      <c r="E1729" s="37">
        <v>806981</v>
      </c>
      <c r="G1729" s="37" t="s">
        <v>1505</v>
      </c>
      <c r="I1729" s="37"/>
      <c r="K1729" s="37">
        <v>572255</v>
      </c>
      <c r="L1729" s="12">
        <v>11.1</v>
      </c>
      <c r="M1729" s="37"/>
      <c r="O1729" s="37">
        <v>234726</v>
      </c>
      <c r="P1729" s="12">
        <v>4.55</v>
      </c>
      <c r="R1729" s="37"/>
      <c r="T1729" s="37"/>
      <c r="V1729" s="37"/>
      <c r="X1729" s="37"/>
      <c r="Z1729" s="37"/>
      <c r="AB1729" s="37"/>
      <c r="AD1729" s="37"/>
      <c r="AF1729" s="37"/>
      <c r="AH1729" s="37"/>
      <c r="AL1729" s="12">
        <v>26000</v>
      </c>
      <c r="AN1729" s="37"/>
      <c r="AP1729" s="37"/>
      <c r="AR1729" s="37"/>
      <c r="AT1729" s="37"/>
      <c r="AV1729" s="37"/>
      <c r="AX1729" s="37"/>
      <c r="BG1729" s="12">
        <v>12000</v>
      </c>
      <c r="BS1729" s="12">
        <v>0</v>
      </c>
      <c r="BU1729" s="12">
        <v>0</v>
      </c>
      <c r="CG1729" s="12" t="s">
        <v>976</v>
      </c>
      <c r="CI1729" s="12" t="s">
        <v>950</v>
      </c>
      <c r="CJ1729" s="12"/>
      <c r="CK1729" s="12" t="s">
        <v>951</v>
      </c>
      <c r="CL1729" s="37">
        <v>5156698</v>
      </c>
      <c r="CN1729" s="12" t="s">
        <v>1506</v>
      </c>
      <c r="CS1729" s="12"/>
      <c r="CT1729" s="36" t="str">
        <f t="shared" si="26"/>
        <v>500mn</v>
      </c>
      <c r="CU1729" s="36" t="str">
        <f>VLOOKUP(CK1729,Mapping!B:C,2,FALSE)</f>
        <v>HK</v>
      </c>
    </row>
    <row r="1730" spans="1:99" ht="16" customHeight="1" x14ac:dyDescent="0.35">
      <c r="A1730" s="12" t="s">
        <v>2960</v>
      </c>
      <c r="B1730" s="12" t="s">
        <v>925</v>
      </c>
      <c r="E1730" s="37">
        <v>3410</v>
      </c>
      <c r="G1730" s="37" t="s">
        <v>1505</v>
      </c>
      <c r="I1730" s="37"/>
      <c r="K1730" s="37"/>
      <c r="M1730" s="37"/>
      <c r="O1730" s="37"/>
      <c r="Q1730" s="12">
        <v>27</v>
      </c>
      <c r="R1730" s="37"/>
      <c r="T1730" s="37"/>
      <c r="V1730" s="37"/>
      <c r="X1730" s="37"/>
      <c r="Z1730" s="37"/>
      <c r="AB1730" s="37"/>
      <c r="AD1730" s="37"/>
      <c r="AF1730" s="37"/>
      <c r="AH1730" s="37">
        <v>3410</v>
      </c>
      <c r="AI1730" s="12">
        <v>0</v>
      </c>
      <c r="AN1730" s="37"/>
      <c r="AP1730" s="37"/>
      <c r="AR1730" s="37"/>
      <c r="AT1730" s="37"/>
      <c r="AV1730" s="37"/>
      <c r="AX1730" s="37"/>
      <c r="BQ1730" s="12">
        <v>0</v>
      </c>
      <c r="CG1730" s="12" t="s">
        <v>959</v>
      </c>
      <c r="CH1730" s="12">
        <v>29.053999999999998</v>
      </c>
      <c r="CI1730" s="12" t="s">
        <v>2323</v>
      </c>
      <c r="CJ1730" s="12" t="s">
        <v>2324</v>
      </c>
      <c r="CK1730" s="12" t="s">
        <v>932</v>
      </c>
      <c r="CL1730" s="37">
        <v>214138027</v>
      </c>
      <c r="CN1730" s="12" t="s">
        <v>1509</v>
      </c>
      <c r="CS1730" s="12"/>
      <c r="CT1730" s="36" t="str">
        <f t="shared" si="26"/>
        <v>500mn</v>
      </c>
      <c r="CU1730" s="36" t="str">
        <f>VLOOKUP(CK1730,Mapping!B:C,2,FALSE)</f>
        <v>US/CA</v>
      </c>
    </row>
    <row r="1731" spans="1:99" ht="16" customHeight="1" x14ac:dyDescent="0.35">
      <c r="A1731" s="12" t="s">
        <v>421</v>
      </c>
      <c r="B1731" s="12" t="s">
        <v>925</v>
      </c>
      <c r="E1731" s="37">
        <v>28669012</v>
      </c>
      <c r="F1731" s="12">
        <v>33688</v>
      </c>
      <c r="G1731" s="37" t="s">
        <v>1505</v>
      </c>
      <c r="I1731" s="37">
        <v>1743606</v>
      </c>
      <c r="J1731" s="12">
        <v>0.75</v>
      </c>
      <c r="K1731" s="37">
        <v>4562022</v>
      </c>
      <c r="L1731" s="12">
        <v>1.96</v>
      </c>
      <c r="M1731" s="37"/>
      <c r="O1731" s="37">
        <v>4827490</v>
      </c>
      <c r="P1731" s="12">
        <v>2.0699999999999998</v>
      </c>
      <c r="R1731" s="37">
        <v>5674326</v>
      </c>
      <c r="S1731" s="12">
        <v>2.44</v>
      </c>
      <c r="T1731" s="37"/>
      <c r="V1731" s="37">
        <v>4735687</v>
      </c>
      <c r="W1731" s="12">
        <v>2.0299999999999998</v>
      </c>
      <c r="X1731" s="37"/>
      <c r="Z1731" s="37"/>
      <c r="AB1731" s="37">
        <v>3645948</v>
      </c>
      <c r="AC1731" s="12">
        <v>1.56</v>
      </c>
      <c r="AD1731" s="37"/>
      <c r="AF1731" s="37">
        <v>3037083</v>
      </c>
      <c r="AG1731" s="12">
        <v>1.3</v>
      </c>
      <c r="AH1731" s="37"/>
      <c r="AJ1731" s="12">
        <v>222648</v>
      </c>
      <c r="AK1731" s="12">
        <v>199220</v>
      </c>
      <c r="AL1731" s="12">
        <v>284590</v>
      </c>
      <c r="AM1731" s="12">
        <v>199367</v>
      </c>
      <c r="AN1731" s="37"/>
      <c r="AP1731" s="37"/>
      <c r="AR1731" s="37"/>
      <c r="AT1731" s="37"/>
      <c r="AV1731" s="37"/>
      <c r="AX1731" s="37">
        <v>442850</v>
      </c>
      <c r="AY1731" s="12">
        <v>0.19</v>
      </c>
      <c r="AZ1731" s="12">
        <v>507115</v>
      </c>
      <c r="BF1731" s="12">
        <v>172922</v>
      </c>
      <c r="BG1731" s="12">
        <v>77045</v>
      </c>
      <c r="BO1731" s="12">
        <v>0</v>
      </c>
      <c r="BP1731" s="12">
        <v>0.01</v>
      </c>
      <c r="BR1731" s="12">
        <v>0.01</v>
      </c>
      <c r="BS1731" s="12">
        <v>0</v>
      </c>
      <c r="BT1731" s="12">
        <v>0.01</v>
      </c>
      <c r="BU1731" s="12">
        <v>0</v>
      </c>
      <c r="BW1731" s="12">
        <v>0.01</v>
      </c>
      <c r="BX1731" s="12">
        <v>0.01</v>
      </c>
      <c r="CG1731" s="12" t="s">
        <v>940</v>
      </c>
      <c r="CH1731" s="12">
        <v>23.882999999999999</v>
      </c>
      <c r="CI1731" s="12" t="s">
        <v>950</v>
      </c>
      <c r="CJ1731" s="12"/>
      <c r="CK1731" s="12" t="s">
        <v>951</v>
      </c>
      <c r="CL1731" s="37">
        <v>174046524</v>
      </c>
      <c r="CN1731" s="12" t="s">
        <v>1506</v>
      </c>
      <c r="CS1731" s="12"/>
      <c r="CT1731" s="36" t="str">
        <f t="shared" ref="CT1731:CT1794" si="27">IF(CL1731&gt;100000000000, "100bn", IF(CL1731&gt;50000000000, "50bn - 100bn",IF(CL1731&gt;1000000000, "1bn - 50bn", IF(CL1731&gt;500000000, "500mn - 1bn", "500mn"))))</f>
        <v>500mn</v>
      </c>
      <c r="CU1731" s="36" t="str">
        <f>VLOOKUP(CK1731,Mapping!B:C,2,FALSE)</f>
        <v>HK</v>
      </c>
    </row>
    <row r="1732" spans="1:99" ht="16" customHeight="1" x14ac:dyDescent="0.35">
      <c r="A1732" s="12" t="s">
        <v>2961</v>
      </c>
      <c r="B1732" s="12" t="s">
        <v>925</v>
      </c>
      <c r="E1732" s="37">
        <v>1066384</v>
      </c>
      <c r="G1732" s="37" t="s">
        <v>1505</v>
      </c>
      <c r="I1732" s="37"/>
      <c r="K1732" s="37"/>
      <c r="M1732" s="37"/>
      <c r="O1732" s="37"/>
      <c r="Q1732" s="12">
        <v>6111</v>
      </c>
      <c r="R1732" s="37"/>
      <c r="T1732" s="37"/>
      <c r="V1732" s="37"/>
      <c r="X1732" s="37">
        <v>294687</v>
      </c>
      <c r="Y1732" s="12">
        <v>0.26</v>
      </c>
      <c r="Z1732" s="37"/>
      <c r="AB1732" s="37"/>
      <c r="AD1732" s="37"/>
      <c r="AF1732" s="37"/>
      <c r="AH1732" s="37">
        <v>771697</v>
      </c>
      <c r="AI1732" s="12">
        <v>0.69</v>
      </c>
      <c r="AN1732" s="37"/>
      <c r="AP1732" s="37"/>
      <c r="AR1732" s="37"/>
      <c r="AT1732" s="37"/>
      <c r="AV1732" s="37"/>
      <c r="AX1732" s="37"/>
      <c r="BA1732" s="12">
        <v>2884</v>
      </c>
      <c r="BQ1732" s="12">
        <v>0</v>
      </c>
      <c r="BZ1732" s="12">
        <v>0</v>
      </c>
      <c r="CG1732" s="12" t="s">
        <v>940</v>
      </c>
      <c r="CH1732" s="12">
        <v>217.208</v>
      </c>
      <c r="CI1732" s="12" t="s">
        <v>1016</v>
      </c>
      <c r="CJ1732" s="12" t="s">
        <v>1017</v>
      </c>
      <c r="CK1732" s="12" t="s">
        <v>932</v>
      </c>
      <c r="CL1732" s="37">
        <v>111243186</v>
      </c>
      <c r="CN1732" s="12" t="s">
        <v>1522</v>
      </c>
      <c r="CS1732" s="12"/>
      <c r="CT1732" s="36" t="str">
        <f t="shared" si="27"/>
        <v>500mn</v>
      </c>
      <c r="CU1732" s="36" t="str">
        <f>VLOOKUP(CK1732,Mapping!B:C,2,FALSE)</f>
        <v>US/CA</v>
      </c>
    </row>
    <row r="1733" spans="1:99" ht="16" customHeight="1" x14ac:dyDescent="0.35">
      <c r="A1733" s="12" t="s">
        <v>2962</v>
      </c>
      <c r="B1733" s="12" t="s">
        <v>925</v>
      </c>
      <c r="E1733" s="37">
        <v>17385950</v>
      </c>
      <c r="G1733" s="37" t="s">
        <v>1505</v>
      </c>
      <c r="I1733" s="37"/>
      <c r="K1733" s="37"/>
      <c r="M1733" s="37">
        <v>6901680</v>
      </c>
      <c r="N1733" s="12">
        <v>3.18</v>
      </c>
      <c r="O1733" s="37"/>
      <c r="Q1733" s="12">
        <v>13862</v>
      </c>
      <c r="R1733" s="37"/>
      <c r="T1733" s="37"/>
      <c r="V1733" s="37"/>
      <c r="X1733" s="37">
        <v>1474764</v>
      </c>
      <c r="Y1733" s="12">
        <v>0.68</v>
      </c>
      <c r="Z1733" s="37">
        <v>0</v>
      </c>
      <c r="AA1733" s="12">
        <v>0</v>
      </c>
      <c r="AB1733" s="37"/>
      <c r="AD1733" s="37">
        <v>7259013</v>
      </c>
      <c r="AE1733" s="12">
        <v>3.35</v>
      </c>
      <c r="AF1733" s="37"/>
      <c r="AH1733" s="37">
        <v>1750493</v>
      </c>
      <c r="AI1733" s="12">
        <v>0.81</v>
      </c>
      <c r="AN1733" s="37"/>
      <c r="AP1733" s="37"/>
      <c r="AR1733" s="37"/>
      <c r="AT1733" s="37"/>
      <c r="AV1733" s="37"/>
      <c r="AX1733" s="37"/>
      <c r="BA1733" s="12">
        <v>14433</v>
      </c>
      <c r="BB1733" s="12">
        <v>55011</v>
      </c>
      <c r="BC1733" s="12">
        <v>0</v>
      </c>
      <c r="BJ1733" s="12">
        <v>65150</v>
      </c>
      <c r="BQ1733" s="12">
        <v>0</v>
      </c>
      <c r="BZ1733" s="12">
        <v>0</v>
      </c>
      <c r="CB1733" s="12">
        <v>0.02</v>
      </c>
      <c r="CC1733" s="12">
        <v>0</v>
      </c>
      <c r="CD1733" s="12">
        <v>0</v>
      </c>
      <c r="CG1733" s="12" t="s">
        <v>940</v>
      </c>
      <c r="CH1733" s="12">
        <v>231.267</v>
      </c>
      <c r="CI1733" s="12" t="s">
        <v>989</v>
      </c>
      <c r="CJ1733" s="12"/>
      <c r="CK1733" s="12" t="s">
        <v>990</v>
      </c>
      <c r="CL1733" s="37">
        <v>216832353</v>
      </c>
      <c r="CN1733" s="12" t="s">
        <v>1522</v>
      </c>
      <c r="CS1733" s="12"/>
      <c r="CT1733" s="36" t="str">
        <f t="shared" si="27"/>
        <v>500mn</v>
      </c>
      <c r="CU1733" s="36" t="str">
        <f>VLOOKUP(CK1733,Mapping!B:C,2,FALSE)</f>
        <v>EU</v>
      </c>
    </row>
    <row r="1734" spans="1:99" ht="16" customHeight="1" x14ac:dyDescent="0.35">
      <c r="A1734" s="12" t="s">
        <v>2963</v>
      </c>
      <c r="B1734" s="12" t="s">
        <v>925</v>
      </c>
      <c r="E1734" s="37">
        <v>334895</v>
      </c>
      <c r="G1734" s="37" t="s">
        <v>1505</v>
      </c>
      <c r="I1734" s="37"/>
      <c r="K1734" s="37"/>
      <c r="M1734" s="37"/>
      <c r="O1734" s="37"/>
      <c r="Q1734" s="12">
        <v>2652</v>
      </c>
      <c r="R1734" s="37"/>
      <c r="T1734" s="37"/>
      <c r="V1734" s="37"/>
      <c r="X1734" s="37"/>
      <c r="Z1734" s="37"/>
      <c r="AB1734" s="37"/>
      <c r="AD1734" s="37"/>
      <c r="AF1734" s="37"/>
      <c r="AH1734" s="37">
        <v>334895</v>
      </c>
      <c r="AI1734" s="12">
        <v>7.0000000000000007E-2</v>
      </c>
      <c r="AN1734" s="37"/>
      <c r="AP1734" s="37"/>
      <c r="AR1734" s="37"/>
      <c r="AT1734" s="37"/>
      <c r="AV1734" s="37"/>
      <c r="AX1734" s="37"/>
      <c r="BQ1734" s="12">
        <v>0</v>
      </c>
      <c r="CG1734" s="12" t="s">
        <v>991</v>
      </c>
      <c r="CH1734" s="12">
        <v>21.315000000000001</v>
      </c>
      <c r="CI1734" s="12" t="s">
        <v>2707</v>
      </c>
      <c r="CJ1734" s="12" t="s">
        <v>1114</v>
      </c>
      <c r="CK1734" s="12" t="s">
        <v>932</v>
      </c>
      <c r="CL1734" s="37">
        <v>469324314</v>
      </c>
      <c r="CN1734" s="12" t="s">
        <v>1531</v>
      </c>
      <c r="CS1734" s="12"/>
      <c r="CT1734" s="36" t="str">
        <f t="shared" si="27"/>
        <v>500mn</v>
      </c>
      <c r="CU1734" s="36" t="str">
        <f>VLOOKUP(CK1734,Mapping!B:C,2,FALSE)</f>
        <v>US/CA</v>
      </c>
    </row>
    <row r="1735" spans="1:99" ht="16" customHeight="1" x14ac:dyDescent="0.35">
      <c r="A1735" s="12" t="s">
        <v>2964</v>
      </c>
      <c r="B1735" s="12" t="s">
        <v>925</v>
      </c>
      <c r="E1735" s="37">
        <v>1162048</v>
      </c>
      <c r="G1735" s="37" t="s">
        <v>1505</v>
      </c>
      <c r="I1735" s="37"/>
      <c r="K1735" s="37"/>
      <c r="M1735" s="37"/>
      <c r="O1735" s="37"/>
      <c r="R1735" s="37"/>
      <c r="T1735" s="37"/>
      <c r="V1735" s="37"/>
      <c r="X1735" s="37"/>
      <c r="Z1735" s="37"/>
      <c r="AB1735" s="37"/>
      <c r="AD1735" s="37"/>
      <c r="AF1735" s="37"/>
      <c r="AH1735" s="37"/>
      <c r="AN1735" s="37">
        <v>1162048</v>
      </c>
      <c r="AO1735" s="12">
        <v>0.48</v>
      </c>
      <c r="AP1735" s="37"/>
      <c r="AR1735" s="37"/>
      <c r="AT1735" s="37"/>
      <c r="AV1735" s="37"/>
      <c r="AX1735" s="37"/>
      <c r="BI1735" s="12">
        <v>6900</v>
      </c>
      <c r="BY1735" s="12">
        <v>0</v>
      </c>
      <c r="CG1735" s="12" t="s">
        <v>991</v>
      </c>
      <c r="CH1735" s="12">
        <v>12.407999999999999</v>
      </c>
      <c r="CI1735" s="12" t="s">
        <v>2965</v>
      </c>
      <c r="CJ1735" s="12" t="s">
        <v>936</v>
      </c>
      <c r="CK1735" s="12" t="s">
        <v>932</v>
      </c>
      <c r="CL1735" s="37">
        <v>237666943</v>
      </c>
      <c r="CN1735" s="12" t="s">
        <v>1509</v>
      </c>
      <c r="CS1735" s="12"/>
      <c r="CT1735" s="36" t="str">
        <f t="shared" si="27"/>
        <v>500mn</v>
      </c>
      <c r="CU1735" s="36" t="str">
        <f>VLOOKUP(CK1735,Mapping!B:C,2,FALSE)</f>
        <v>US/CA</v>
      </c>
    </row>
    <row r="1736" spans="1:99" ht="16" customHeight="1" x14ac:dyDescent="0.35">
      <c r="A1736" s="12" t="s">
        <v>2966</v>
      </c>
      <c r="B1736" s="12" t="s">
        <v>925</v>
      </c>
      <c r="E1736" s="37">
        <v>217002</v>
      </c>
      <c r="G1736" s="37" t="s">
        <v>1505</v>
      </c>
      <c r="I1736" s="37"/>
      <c r="K1736" s="37"/>
      <c r="M1736" s="37">
        <v>99113</v>
      </c>
      <c r="N1736" s="12">
        <v>0.27</v>
      </c>
      <c r="O1736" s="37"/>
      <c r="R1736" s="37"/>
      <c r="T1736" s="37"/>
      <c r="V1736" s="37"/>
      <c r="X1736" s="37"/>
      <c r="Z1736" s="37"/>
      <c r="AB1736" s="37"/>
      <c r="AD1736" s="37"/>
      <c r="AF1736" s="37"/>
      <c r="AH1736" s="37"/>
      <c r="AN1736" s="37">
        <v>117889</v>
      </c>
      <c r="AO1736" s="12">
        <v>0.33</v>
      </c>
      <c r="AP1736" s="37"/>
      <c r="AR1736" s="37"/>
      <c r="AT1736" s="37"/>
      <c r="AV1736" s="37"/>
      <c r="AX1736" s="37"/>
      <c r="BB1736" s="12">
        <v>790</v>
      </c>
      <c r="BI1736" s="12">
        <v>700</v>
      </c>
      <c r="BY1736" s="12">
        <v>0</v>
      </c>
      <c r="CC1736" s="12">
        <v>0</v>
      </c>
      <c r="CG1736" s="12" t="s">
        <v>929</v>
      </c>
      <c r="CH1736" s="12">
        <v>2.5739999999999998</v>
      </c>
      <c r="CI1736" s="12" t="s">
        <v>1150</v>
      </c>
      <c r="CJ1736" s="12"/>
      <c r="CK1736" s="12" t="s">
        <v>1151</v>
      </c>
      <c r="CL1736" s="37">
        <v>40139935</v>
      </c>
      <c r="CN1736" s="12" t="s">
        <v>1525</v>
      </c>
      <c r="CS1736" s="12"/>
      <c r="CT1736" s="36" t="str">
        <f t="shared" si="27"/>
        <v>500mn</v>
      </c>
      <c r="CU1736" s="36" t="str">
        <f>VLOOKUP(CK1736,Mapping!B:C,2,FALSE)</f>
        <v>EU</v>
      </c>
    </row>
    <row r="1737" spans="1:99" ht="16" customHeight="1" x14ac:dyDescent="0.35">
      <c r="A1737" s="12" t="s">
        <v>2967</v>
      </c>
      <c r="B1737" s="12" t="s">
        <v>925</v>
      </c>
      <c r="E1737" s="37">
        <v>5744126</v>
      </c>
      <c r="G1737" s="37" t="s">
        <v>1505</v>
      </c>
      <c r="I1737" s="37"/>
      <c r="K1737" s="37"/>
      <c r="M1737" s="37">
        <v>0</v>
      </c>
      <c r="N1737" s="12">
        <v>0</v>
      </c>
      <c r="O1737" s="37"/>
      <c r="Q1737" s="12">
        <v>43838</v>
      </c>
      <c r="R1737" s="37"/>
      <c r="T1737" s="37"/>
      <c r="V1737" s="37"/>
      <c r="X1737" s="37"/>
      <c r="Z1737" s="37"/>
      <c r="AB1737" s="37"/>
      <c r="AD1737" s="37"/>
      <c r="AF1737" s="37"/>
      <c r="AH1737" s="37">
        <v>5535863</v>
      </c>
      <c r="AI1737" s="12">
        <v>0.39</v>
      </c>
      <c r="AN1737" s="37"/>
      <c r="AP1737" s="37">
        <v>208263</v>
      </c>
      <c r="AQ1737" s="12">
        <v>0.01</v>
      </c>
      <c r="AR1737" s="37"/>
      <c r="AT1737" s="37"/>
      <c r="AV1737" s="37"/>
      <c r="AX1737" s="37"/>
      <c r="BB1737" s="12">
        <v>0</v>
      </c>
      <c r="BH1737" s="12">
        <v>902</v>
      </c>
      <c r="BQ1737" s="12">
        <v>0.01</v>
      </c>
      <c r="BV1737" s="12">
        <v>0</v>
      </c>
      <c r="CC1737" s="12">
        <v>0</v>
      </c>
      <c r="CG1737" s="12" t="s">
        <v>959</v>
      </c>
      <c r="CH1737" s="12">
        <v>29.521999999999998</v>
      </c>
      <c r="CI1737" s="12" t="s">
        <v>1723</v>
      </c>
      <c r="CJ1737" s="12" t="s">
        <v>972</v>
      </c>
      <c r="CK1737" s="12" t="s">
        <v>932</v>
      </c>
      <c r="CL1737" s="37">
        <v>1413893785</v>
      </c>
      <c r="CN1737" s="12" t="s">
        <v>1509</v>
      </c>
      <c r="CS1737" s="12"/>
      <c r="CT1737" s="36" t="str">
        <f t="shared" si="27"/>
        <v>1bn - 50bn</v>
      </c>
      <c r="CU1737" s="36" t="str">
        <f>VLOOKUP(CK1737,Mapping!B:C,2,FALSE)</f>
        <v>US/CA</v>
      </c>
    </row>
    <row r="1738" spans="1:99" ht="16" customHeight="1" x14ac:dyDescent="0.35">
      <c r="A1738" s="12" t="s">
        <v>2968</v>
      </c>
      <c r="B1738" s="12" t="s">
        <v>925</v>
      </c>
      <c r="E1738" s="37">
        <v>68213</v>
      </c>
      <c r="G1738" s="37" t="s">
        <v>1505</v>
      </c>
      <c r="I1738" s="37"/>
      <c r="K1738" s="37"/>
      <c r="M1738" s="37"/>
      <c r="O1738" s="37"/>
      <c r="R1738" s="37"/>
      <c r="T1738" s="37"/>
      <c r="V1738" s="37"/>
      <c r="X1738" s="37"/>
      <c r="Z1738" s="37"/>
      <c r="AB1738" s="37"/>
      <c r="AD1738" s="37"/>
      <c r="AF1738" s="37"/>
      <c r="AH1738" s="37"/>
      <c r="AN1738" s="37">
        <v>68213</v>
      </c>
      <c r="AO1738" s="12">
        <v>0.84</v>
      </c>
      <c r="AP1738" s="37"/>
      <c r="AR1738" s="37"/>
      <c r="AT1738" s="37"/>
      <c r="AV1738" s="37"/>
      <c r="AX1738" s="37"/>
      <c r="BI1738" s="12">
        <v>440</v>
      </c>
      <c r="BY1738" s="12">
        <v>0</v>
      </c>
      <c r="CG1738" s="12" t="s">
        <v>934</v>
      </c>
      <c r="CH1738" s="12">
        <v>148.732</v>
      </c>
      <c r="CI1738" s="12" t="s">
        <v>2969</v>
      </c>
      <c r="CJ1738" s="12" t="s">
        <v>946</v>
      </c>
      <c r="CK1738" s="12" t="s">
        <v>932</v>
      </c>
      <c r="CL1738" s="37">
        <v>8112802</v>
      </c>
      <c r="CN1738" s="12" t="s">
        <v>1506</v>
      </c>
      <c r="CS1738" s="12"/>
      <c r="CT1738" s="36" t="str">
        <f t="shared" si="27"/>
        <v>500mn</v>
      </c>
      <c r="CU1738" s="36" t="str">
        <f>VLOOKUP(CK1738,Mapping!B:C,2,FALSE)</f>
        <v>US/CA</v>
      </c>
    </row>
    <row r="1739" spans="1:99" ht="16" customHeight="1" x14ac:dyDescent="0.35">
      <c r="A1739" s="12" t="s">
        <v>2970</v>
      </c>
      <c r="B1739" s="12" t="s">
        <v>925</v>
      </c>
      <c r="E1739" s="37">
        <v>0</v>
      </c>
      <c r="G1739" s="37" t="s">
        <v>1505</v>
      </c>
      <c r="I1739" s="37"/>
      <c r="K1739" s="37"/>
      <c r="M1739" s="37"/>
      <c r="O1739" s="37"/>
      <c r="R1739" s="37"/>
      <c r="T1739" s="37"/>
      <c r="V1739" s="37"/>
      <c r="X1739" s="37"/>
      <c r="Z1739" s="37"/>
      <c r="AB1739" s="37"/>
      <c r="AD1739" s="37"/>
      <c r="AF1739" s="37"/>
      <c r="AH1739" s="37"/>
      <c r="AN1739" s="37"/>
      <c r="AP1739" s="37">
        <v>0</v>
      </c>
      <c r="AQ1739" s="12">
        <v>0</v>
      </c>
      <c r="AR1739" s="37"/>
      <c r="AT1739" s="37"/>
      <c r="AV1739" s="37"/>
      <c r="AX1739" s="37"/>
      <c r="BH1739" s="12">
        <v>0</v>
      </c>
      <c r="BV1739" s="12">
        <v>0</v>
      </c>
      <c r="CG1739" s="12" t="s">
        <v>991</v>
      </c>
      <c r="CH1739" s="12">
        <v>39.807000000000002</v>
      </c>
      <c r="CI1739" s="12" t="s">
        <v>1124</v>
      </c>
      <c r="CJ1739" s="12" t="s">
        <v>1125</v>
      </c>
      <c r="CK1739" s="12" t="s">
        <v>932</v>
      </c>
      <c r="CL1739" s="37">
        <v>288265224</v>
      </c>
      <c r="CN1739" s="12" t="s">
        <v>1509</v>
      </c>
      <c r="CS1739" s="12"/>
      <c r="CT1739" s="36" t="str">
        <f t="shared" si="27"/>
        <v>500mn</v>
      </c>
      <c r="CU1739" s="36" t="str">
        <f>VLOOKUP(CK1739,Mapping!B:C,2,FALSE)</f>
        <v>US/CA</v>
      </c>
    </row>
    <row r="1740" spans="1:99" ht="16" customHeight="1" x14ac:dyDescent="0.35">
      <c r="A1740" s="12" t="s">
        <v>2971</v>
      </c>
      <c r="B1740" s="12" t="s">
        <v>933</v>
      </c>
      <c r="E1740" s="37">
        <v>121510758</v>
      </c>
      <c r="G1740" s="37" t="s">
        <v>1505</v>
      </c>
      <c r="I1740" s="37"/>
      <c r="K1740" s="37">
        <v>121510758</v>
      </c>
      <c r="L1740" s="12">
        <v>0.4</v>
      </c>
      <c r="M1740" s="37">
        <v>0</v>
      </c>
      <c r="N1740" s="12">
        <v>0</v>
      </c>
      <c r="O1740" s="37">
        <v>0</v>
      </c>
      <c r="P1740" s="12">
        <v>0</v>
      </c>
      <c r="R1740" s="37"/>
      <c r="T1740" s="37"/>
      <c r="V1740" s="37"/>
      <c r="X1740" s="37"/>
      <c r="Z1740" s="37"/>
      <c r="AB1740" s="37"/>
      <c r="AD1740" s="37"/>
      <c r="AF1740" s="37"/>
      <c r="AH1740" s="37"/>
      <c r="AL1740" s="12">
        <v>0</v>
      </c>
      <c r="AN1740" s="37"/>
      <c r="AP1740" s="37"/>
      <c r="AR1740" s="37"/>
      <c r="AT1740" s="37"/>
      <c r="AV1740" s="37"/>
      <c r="AX1740" s="37"/>
      <c r="BB1740" s="12">
        <v>0</v>
      </c>
      <c r="BG1740" s="12">
        <v>1578514</v>
      </c>
      <c r="BS1740" s="12">
        <v>0.02</v>
      </c>
      <c r="BU1740" s="12">
        <v>0</v>
      </c>
      <c r="CC1740" s="12">
        <v>0</v>
      </c>
      <c r="CG1740" s="12" t="s">
        <v>976</v>
      </c>
      <c r="CH1740" s="12">
        <v>59.41</v>
      </c>
      <c r="CI1740" s="12" t="s">
        <v>941</v>
      </c>
      <c r="CJ1740" s="12" t="s">
        <v>941</v>
      </c>
      <c r="CK1740" s="12" t="s">
        <v>932</v>
      </c>
      <c r="CL1740" s="37">
        <v>30198597615</v>
      </c>
      <c r="CN1740" s="12" t="s">
        <v>1513</v>
      </c>
      <c r="CS1740" s="12"/>
      <c r="CT1740" s="36" t="str">
        <f t="shared" si="27"/>
        <v>1bn - 50bn</v>
      </c>
      <c r="CU1740" s="36" t="str">
        <f>VLOOKUP(CK1740,Mapping!B:C,2,FALSE)</f>
        <v>US/CA</v>
      </c>
    </row>
    <row r="1741" spans="1:99" ht="16" customHeight="1" x14ac:dyDescent="0.35">
      <c r="A1741" s="12" t="s">
        <v>2972</v>
      </c>
      <c r="B1741" s="12" t="s">
        <v>925</v>
      </c>
      <c r="E1741" s="37">
        <v>225662</v>
      </c>
      <c r="G1741" s="37" t="s">
        <v>1505</v>
      </c>
      <c r="I1741" s="37"/>
      <c r="K1741" s="37"/>
      <c r="M1741" s="37"/>
      <c r="O1741" s="37"/>
      <c r="Q1741" s="12">
        <v>1787</v>
      </c>
      <c r="R1741" s="37"/>
      <c r="T1741" s="37"/>
      <c r="V1741" s="37"/>
      <c r="X1741" s="37"/>
      <c r="Z1741" s="37"/>
      <c r="AB1741" s="37"/>
      <c r="AD1741" s="37"/>
      <c r="AF1741" s="37"/>
      <c r="AH1741" s="37">
        <v>225662</v>
      </c>
      <c r="AI1741" s="12">
        <v>0.23</v>
      </c>
      <c r="AN1741" s="37"/>
      <c r="AP1741" s="37"/>
      <c r="AR1741" s="37"/>
      <c r="AT1741" s="37"/>
      <c r="AV1741" s="37"/>
      <c r="AX1741" s="37"/>
      <c r="BQ1741" s="12">
        <v>0</v>
      </c>
      <c r="CG1741" s="12"/>
      <c r="CH1741" s="12">
        <v>21.100999999999999</v>
      </c>
      <c r="CI1741" s="12" t="s">
        <v>1016</v>
      </c>
      <c r="CJ1741" s="12" t="s">
        <v>1017</v>
      </c>
      <c r="CK1741" s="12" t="s">
        <v>932</v>
      </c>
      <c r="CL1741" s="37">
        <v>97303827</v>
      </c>
      <c r="CN1741" s="12" t="s">
        <v>1509</v>
      </c>
      <c r="CS1741" s="12"/>
      <c r="CT1741" s="36" t="str">
        <f t="shared" si="27"/>
        <v>500mn</v>
      </c>
      <c r="CU1741" s="36" t="str">
        <f>VLOOKUP(CK1741,Mapping!B:C,2,FALSE)</f>
        <v>US/CA</v>
      </c>
    </row>
    <row r="1742" spans="1:99" ht="16" customHeight="1" x14ac:dyDescent="0.35">
      <c r="A1742" s="12" t="s">
        <v>2973</v>
      </c>
      <c r="B1742" s="12" t="s">
        <v>925</v>
      </c>
      <c r="E1742" s="37">
        <v>2125509</v>
      </c>
      <c r="G1742" s="37" t="s">
        <v>1505</v>
      </c>
      <c r="I1742" s="37"/>
      <c r="K1742" s="37"/>
      <c r="M1742" s="37">
        <v>743476</v>
      </c>
      <c r="N1742" s="12">
        <v>0.11</v>
      </c>
      <c r="O1742" s="37"/>
      <c r="Q1742" s="12">
        <v>4280</v>
      </c>
      <c r="R1742" s="37"/>
      <c r="T1742" s="37"/>
      <c r="V1742" s="37"/>
      <c r="X1742" s="37"/>
      <c r="Z1742" s="37"/>
      <c r="AB1742" s="37"/>
      <c r="AD1742" s="37">
        <v>841555</v>
      </c>
      <c r="AE1742" s="12">
        <v>0.13</v>
      </c>
      <c r="AF1742" s="37"/>
      <c r="AH1742" s="37">
        <v>540478</v>
      </c>
      <c r="AI1742" s="12">
        <v>0.08</v>
      </c>
      <c r="AN1742" s="37"/>
      <c r="AP1742" s="37"/>
      <c r="AR1742" s="37"/>
      <c r="AT1742" s="37"/>
      <c r="AV1742" s="37"/>
      <c r="AX1742" s="37"/>
      <c r="BB1742" s="12">
        <v>5926</v>
      </c>
      <c r="BJ1742" s="12">
        <v>7553</v>
      </c>
      <c r="BQ1742" s="12">
        <v>0</v>
      </c>
      <c r="CB1742" s="12">
        <v>0</v>
      </c>
      <c r="CC1742" s="12">
        <v>0</v>
      </c>
      <c r="CG1742" s="12" t="s">
        <v>929</v>
      </c>
      <c r="CH1742" s="12">
        <v>8.4629999999999992</v>
      </c>
      <c r="CI1742" s="12" t="s">
        <v>2974</v>
      </c>
      <c r="CJ1742" s="12" t="s">
        <v>931</v>
      </c>
      <c r="CK1742" s="12" t="s">
        <v>932</v>
      </c>
      <c r="CL1742" s="37">
        <v>644392207</v>
      </c>
      <c r="CN1742" s="12" t="s">
        <v>1509</v>
      </c>
      <c r="CS1742" s="12"/>
      <c r="CT1742" s="36" t="str">
        <f t="shared" si="27"/>
        <v>500mn - 1bn</v>
      </c>
      <c r="CU1742" s="36" t="str">
        <f>VLOOKUP(CK1742,Mapping!B:C,2,FALSE)</f>
        <v>US/CA</v>
      </c>
    </row>
    <row r="1743" spans="1:99" ht="16" customHeight="1" x14ac:dyDescent="0.35">
      <c r="A1743" s="12" t="s">
        <v>2975</v>
      </c>
      <c r="B1743" s="12" t="s">
        <v>925</v>
      </c>
      <c r="E1743" s="37">
        <v>4210320</v>
      </c>
      <c r="G1743" s="37" t="s">
        <v>1505</v>
      </c>
      <c r="I1743" s="37"/>
      <c r="K1743" s="37"/>
      <c r="M1743" s="37"/>
      <c r="O1743" s="37"/>
      <c r="R1743" s="37"/>
      <c r="T1743" s="37"/>
      <c r="V1743" s="37"/>
      <c r="X1743" s="37"/>
      <c r="Z1743" s="37"/>
      <c r="AB1743" s="37"/>
      <c r="AD1743" s="37"/>
      <c r="AF1743" s="37"/>
      <c r="AH1743" s="37"/>
      <c r="AN1743" s="37">
        <v>4210320</v>
      </c>
      <c r="AO1743" s="12">
        <v>0.14000000000000001</v>
      </c>
      <c r="AP1743" s="37"/>
      <c r="AR1743" s="37"/>
      <c r="AT1743" s="37"/>
      <c r="AV1743" s="37"/>
      <c r="AX1743" s="37"/>
      <c r="BI1743" s="12">
        <v>25000</v>
      </c>
      <c r="BY1743" s="12">
        <v>0</v>
      </c>
      <c r="CG1743" s="12" t="s">
        <v>976</v>
      </c>
      <c r="CH1743" s="12">
        <v>1.8520000000000001</v>
      </c>
      <c r="CI1743" s="12" t="s">
        <v>941</v>
      </c>
      <c r="CJ1743" s="12" t="s">
        <v>941</v>
      </c>
      <c r="CK1743" s="12" t="s">
        <v>932</v>
      </c>
      <c r="CL1743" s="37">
        <v>3072202501</v>
      </c>
      <c r="CN1743" s="12" t="s">
        <v>1509</v>
      </c>
      <c r="CS1743" s="12"/>
      <c r="CT1743" s="36" t="str">
        <f t="shared" si="27"/>
        <v>1bn - 50bn</v>
      </c>
      <c r="CU1743" s="36" t="str">
        <f>VLOOKUP(CK1743,Mapping!B:C,2,FALSE)</f>
        <v>US/CA</v>
      </c>
    </row>
    <row r="1744" spans="1:99" ht="16" customHeight="1" x14ac:dyDescent="0.35">
      <c r="A1744" s="12" t="s">
        <v>163</v>
      </c>
      <c r="B1744" s="12" t="s">
        <v>925</v>
      </c>
      <c r="C1744" s="12">
        <v>63</v>
      </c>
      <c r="D1744" s="12">
        <v>377363</v>
      </c>
      <c r="E1744" s="37">
        <v>457203072</v>
      </c>
      <c r="G1744" s="37">
        <v>27136173</v>
      </c>
      <c r="H1744" s="12">
        <v>0.04</v>
      </c>
      <c r="I1744" s="37"/>
      <c r="K1744" s="37"/>
      <c r="M1744" s="37"/>
      <c r="O1744" s="37"/>
      <c r="Q1744" s="12">
        <v>1913495</v>
      </c>
      <c r="R1744" s="37"/>
      <c r="T1744" s="37"/>
      <c r="V1744" s="37"/>
      <c r="X1744" s="37"/>
      <c r="Z1744" s="37"/>
      <c r="AB1744" s="37"/>
      <c r="AD1744" s="37"/>
      <c r="AF1744" s="37"/>
      <c r="AH1744" s="37">
        <v>259699541</v>
      </c>
      <c r="AI1744" s="12">
        <v>0.39</v>
      </c>
      <c r="AN1744" s="37">
        <v>162164748</v>
      </c>
      <c r="AO1744" s="12">
        <v>0.24</v>
      </c>
      <c r="AP1744" s="37">
        <v>7819356</v>
      </c>
      <c r="AQ1744" s="12">
        <v>0.01</v>
      </c>
      <c r="AR1744" s="37">
        <v>383254</v>
      </c>
      <c r="AS1744" s="12">
        <v>0</v>
      </c>
      <c r="AT1744" s="37"/>
      <c r="AV1744" s="37"/>
      <c r="AX1744" s="37"/>
      <c r="BE1744" s="12">
        <v>4667</v>
      </c>
      <c r="BH1744" s="12">
        <v>27600</v>
      </c>
      <c r="BI1744" s="12">
        <v>757025</v>
      </c>
      <c r="BM1744" s="12">
        <v>0.01</v>
      </c>
      <c r="BN1744" s="12">
        <v>0.05</v>
      </c>
      <c r="BQ1744" s="12">
        <v>0.46</v>
      </c>
      <c r="BV1744" s="12">
        <v>0.02</v>
      </c>
      <c r="BY1744" s="12">
        <v>0.1</v>
      </c>
      <c r="CG1744" s="12" t="s">
        <v>976</v>
      </c>
      <c r="CH1744" s="12">
        <v>139.53700000000001</v>
      </c>
      <c r="CI1744" s="12" t="s">
        <v>941</v>
      </c>
      <c r="CJ1744" s="12" t="s">
        <v>941</v>
      </c>
      <c r="CK1744" s="12" t="s">
        <v>932</v>
      </c>
      <c r="CL1744" s="37">
        <v>66935146914</v>
      </c>
      <c r="CM1744" s="12">
        <v>10277</v>
      </c>
      <c r="CN1744" s="12" t="s">
        <v>1513</v>
      </c>
      <c r="CO1744" s="12" t="s">
        <v>1507</v>
      </c>
      <c r="CP1744" s="12">
        <v>946343.17677887529</v>
      </c>
      <c r="CQ1744" s="12">
        <v>68</v>
      </c>
      <c r="CS1744" s="12"/>
      <c r="CT1744" s="36" t="str">
        <f t="shared" si="27"/>
        <v>50bn - 100bn</v>
      </c>
      <c r="CU1744" s="36" t="str">
        <f>VLOOKUP(CK1744,Mapping!B:C,2,FALSE)</f>
        <v>US/CA</v>
      </c>
    </row>
    <row r="1745" spans="1:99" ht="16" customHeight="1" x14ac:dyDescent="0.35">
      <c r="A1745" s="12" t="s">
        <v>2976</v>
      </c>
      <c r="B1745" s="12" t="s">
        <v>925</v>
      </c>
      <c r="E1745" s="37">
        <v>330609</v>
      </c>
      <c r="G1745" s="37" t="s">
        <v>1505</v>
      </c>
      <c r="I1745" s="37"/>
      <c r="K1745" s="37"/>
      <c r="M1745" s="37">
        <v>181917</v>
      </c>
      <c r="N1745" s="12">
        <v>1.28</v>
      </c>
      <c r="O1745" s="37"/>
      <c r="R1745" s="37"/>
      <c r="T1745" s="37">
        <v>89552</v>
      </c>
      <c r="U1745" s="12">
        <v>0.63</v>
      </c>
      <c r="V1745" s="37"/>
      <c r="X1745" s="37"/>
      <c r="Z1745" s="37">
        <v>59140</v>
      </c>
      <c r="AA1745" s="12">
        <v>0.42</v>
      </c>
      <c r="AB1745" s="37"/>
      <c r="AD1745" s="37"/>
      <c r="AF1745" s="37"/>
      <c r="AH1745" s="37"/>
      <c r="AN1745" s="37"/>
      <c r="AP1745" s="37"/>
      <c r="AR1745" s="37"/>
      <c r="AT1745" s="37"/>
      <c r="AV1745" s="37"/>
      <c r="AX1745" s="37"/>
      <c r="BB1745" s="12">
        <v>1450</v>
      </c>
      <c r="BC1745" s="12">
        <v>2000</v>
      </c>
      <c r="BK1745" s="12">
        <v>800</v>
      </c>
      <c r="CC1745" s="12">
        <v>0</v>
      </c>
      <c r="CD1745" s="12">
        <v>0</v>
      </c>
      <c r="CE1745" s="12">
        <v>0</v>
      </c>
      <c r="CG1745" s="12" t="s">
        <v>929</v>
      </c>
      <c r="CH1745" s="12">
        <v>37.265999999999998</v>
      </c>
      <c r="CI1745" s="12" t="s">
        <v>1009</v>
      </c>
      <c r="CJ1745" s="12"/>
      <c r="CK1745" s="12" t="s">
        <v>1010</v>
      </c>
      <c r="CL1745" s="37">
        <v>13964922</v>
      </c>
      <c r="CN1745" s="12" t="s">
        <v>1509</v>
      </c>
      <c r="CS1745" s="12"/>
      <c r="CT1745" s="36" t="str">
        <f t="shared" si="27"/>
        <v>500mn</v>
      </c>
      <c r="CU1745" s="36" t="str">
        <f>VLOOKUP(CK1745,Mapping!B:C,2,FALSE)</f>
        <v>Africa</v>
      </c>
    </row>
    <row r="1746" spans="1:99" ht="16" customHeight="1" x14ac:dyDescent="0.35">
      <c r="A1746" s="12" t="s">
        <v>2977</v>
      </c>
      <c r="B1746" s="12" t="s">
        <v>925</v>
      </c>
      <c r="E1746" s="37">
        <v>2164132</v>
      </c>
      <c r="G1746" s="37" t="s">
        <v>1505</v>
      </c>
      <c r="I1746" s="37"/>
      <c r="K1746" s="37"/>
      <c r="M1746" s="37"/>
      <c r="O1746" s="37"/>
      <c r="R1746" s="37"/>
      <c r="T1746" s="37"/>
      <c r="V1746" s="37"/>
      <c r="X1746" s="37"/>
      <c r="Z1746" s="37"/>
      <c r="AB1746" s="37"/>
      <c r="AD1746" s="37"/>
      <c r="AF1746" s="37"/>
      <c r="AH1746" s="37"/>
      <c r="AN1746" s="37"/>
      <c r="AP1746" s="37">
        <v>2164132</v>
      </c>
      <c r="AQ1746" s="12">
        <v>1.34</v>
      </c>
      <c r="AR1746" s="37"/>
      <c r="AT1746" s="37"/>
      <c r="AV1746" s="37"/>
      <c r="AX1746" s="37"/>
      <c r="BH1746" s="12">
        <v>9373</v>
      </c>
      <c r="BV1746" s="12">
        <v>0.01</v>
      </c>
      <c r="CG1746" s="12" t="s">
        <v>940</v>
      </c>
      <c r="CI1746" s="12" t="s">
        <v>2190</v>
      </c>
      <c r="CJ1746" s="12" t="s">
        <v>2112</v>
      </c>
      <c r="CK1746" s="12" t="s">
        <v>932</v>
      </c>
      <c r="CL1746" s="37">
        <v>161890324</v>
      </c>
      <c r="CN1746" s="12" t="s">
        <v>1506</v>
      </c>
      <c r="CS1746" s="12"/>
      <c r="CT1746" s="36" t="str">
        <f t="shared" si="27"/>
        <v>500mn</v>
      </c>
      <c r="CU1746" s="36" t="str">
        <f>VLOOKUP(CK1746,Mapping!B:C,2,FALSE)</f>
        <v>US/CA</v>
      </c>
    </row>
    <row r="1747" spans="1:99" ht="16" customHeight="1" x14ac:dyDescent="0.35">
      <c r="A1747" s="12" t="s">
        <v>2978</v>
      </c>
      <c r="B1747" s="12" t="s">
        <v>925</v>
      </c>
      <c r="E1747" s="37">
        <v>433031</v>
      </c>
      <c r="G1747" s="37" t="s">
        <v>1505</v>
      </c>
      <c r="I1747" s="37"/>
      <c r="K1747" s="37"/>
      <c r="M1747" s="37">
        <v>202963</v>
      </c>
      <c r="N1747" s="12">
        <v>0.7</v>
      </c>
      <c r="O1747" s="37"/>
      <c r="Q1747" s="12">
        <v>526</v>
      </c>
      <c r="R1747" s="37"/>
      <c r="T1747" s="37"/>
      <c r="V1747" s="37"/>
      <c r="X1747" s="37">
        <v>118358</v>
      </c>
      <c r="Y1747" s="12">
        <v>0.41</v>
      </c>
      <c r="Z1747" s="37"/>
      <c r="AB1747" s="37"/>
      <c r="AD1747" s="37"/>
      <c r="AF1747" s="37"/>
      <c r="AH1747" s="37">
        <v>73829</v>
      </c>
      <c r="AI1747" s="12">
        <v>0.26</v>
      </c>
      <c r="AN1747" s="37">
        <v>37881</v>
      </c>
      <c r="AO1747" s="12">
        <v>0.13</v>
      </c>
      <c r="AP1747" s="37"/>
      <c r="AR1747" s="37"/>
      <c r="AT1747" s="37"/>
      <c r="AV1747" s="37"/>
      <c r="AX1747" s="37"/>
      <c r="BA1747" s="12">
        <v>1185</v>
      </c>
      <c r="BB1747" s="12">
        <v>1539</v>
      </c>
      <c r="BI1747" s="12">
        <v>225</v>
      </c>
      <c r="BQ1747" s="12">
        <v>0</v>
      </c>
      <c r="BY1747" s="12">
        <v>0</v>
      </c>
      <c r="BZ1747" s="12">
        <v>0</v>
      </c>
      <c r="CC1747" s="12">
        <v>0</v>
      </c>
      <c r="CG1747" s="12"/>
      <c r="CH1747" s="12">
        <v>35.472999999999999</v>
      </c>
      <c r="CI1747" s="12" t="s">
        <v>2979</v>
      </c>
      <c r="CJ1747" s="12"/>
      <c r="CK1747" s="12" t="s">
        <v>2049</v>
      </c>
      <c r="CL1747" s="37">
        <v>28837736</v>
      </c>
      <c r="CN1747" s="12" t="s">
        <v>1506</v>
      </c>
      <c r="CS1747" s="12"/>
      <c r="CT1747" s="36" t="str">
        <f t="shared" si="27"/>
        <v>500mn</v>
      </c>
      <c r="CU1747" s="36" t="str">
        <f>VLOOKUP(CK1747,Mapping!B:C,2,FALSE)</f>
        <v>Africa</v>
      </c>
    </row>
    <row r="1748" spans="1:99" ht="16" customHeight="1" x14ac:dyDescent="0.35">
      <c r="A1748" s="12" t="s">
        <v>2980</v>
      </c>
      <c r="B1748" s="12" t="s">
        <v>925</v>
      </c>
      <c r="E1748" s="37">
        <v>10054339</v>
      </c>
      <c r="G1748" s="37" t="s">
        <v>1505</v>
      </c>
      <c r="I1748" s="37"/>
      <c r="K1748" s="37"/>
      <c r="M1748" s="37">
        <v>12295</v>
      </c>
      <c r="N1748" s="12">
        <v>0</v>
      </c>
      <c r="O1748" s="37"/>
      <c r="Q1748" s="12">
        <v>928</v>
      </c>
      <c r="R1748" s="37"/>
      <c r="T1748" s="37"/>
      <c r="V1748" s="37"/>
      <c r="X1748" s="37"/>
      <c r="Z1748" s="37"/>
      <c r="AB1748" s="37"/>
      <c r="AD1748" s="37"/>
      <c r="AF1748" s="37"/>
      <c r="AH1748" s="37">
        <v>117188</v>
      </c>
      <c r="AI1748" s="12">
        <v>0.01</v>
      </c>
      <c r="AN1748" s="37">
        <v>9852149</v>
      </c>
      <c r="AO1748" s="12">
        <v>0.48</v>
      </c>
      <c r="AP1748" s="37">
        <v>70191</v>
      </c>
      <c r="AQ1748" s="12">
        <v>0</v>
      </c>
      <c r="AR1748" s="37"/>
      <c r="AT1748" s="37">
        <v>2516</v>
      </c>
      <c r="AU1748" s="12">
        <v>0</v>
      </c>
      <c r="AV1748" s="37"/>
      <c r="AX1748" s="37"/>
      <c r="BB1748" s="12">
        <v>98</v>
      </c>
      <c r="BD1748" s="12">
        <v>236</v>
      </c>
      <c r="BH1748" s="12">
        <v>304</v>
      </c>
      <c r="BI1748" s="12">
        <v>58500</v>
      </c>
      <c r="BQ1748" s="12">
        <v>0</v>
      </c>
      <c r="BV1748" s="12">
        <v>0</v>
      </c>
      <c r="BY1748" s="12">
        <v>0.01</v>
      </c>
      <c r="CC1748" s="12">
        <v>0</v>
      </c>
      <c r="CF1748" s="12">
        <v>0</v>
      </c>
      <c r="CG1748" s="12" t="s">
        <v>940</v>
      </c>
      <c r="CH1748" s="12">
        <v>11.239000000000001</v>
      </c>
      <c r="CI1748" s="12" t="s">
        <v>2981</v>
      </c>
      <c r="CJ1748" s="12" t="s">
        <v>1118</v>
      </c>
      <c r="CK1748" s="12" t="s">
        <v>932</v>
      </c>
      <c r="CL1748" s="37">
        <v>2022004739</v>
      </c>
      <c r="CN1748" s="12" t="s">
        <v>1509</v>
      </c>
      <c r="CS1748" s="12"/>
      <c r="CT1748" s="36" t="str">
        <f t="shared" si="27"/>
        <v>1bn - 50bn</v>
      </c>
      <c r="CU1748" s="36" t="str">
        <f>VLOOKUP(CK1748,Mapping!B:C,2,FALSE)</f>
        <v>US/CA</v>
      </c>
    </row>
    <row r="1749" spans="1:99" ht="16" customHeight="1" x14ac:dyDescent="0.35">
      <c r="A1749" s="12" t="s">
        <v>311</v>
      </c>
      <c r="B1749" s="12" t="s">
        <v>925</v>
      </c>
      <c r="E1749" s="37">
        <v>385945383</v>
      </c>
      <c r="F1749" s="12">
        <v>80619</v>
      </c>
      <c r="G1749" s="37" t="s">
        <v>1505</v>
      </c>
      <c r="I1749" s="37">
        <v>6173494</v>
      </c>
      <c r="J1749" s="12">
        <v>0.02</v>
      </c>
      <c r="K1749" s="37">
        <v>207323050</v>
      </c>
      <c r="L1749" s="12">
        <v>0.55000000000000004</v>
      </c>
      <c r="M1749" s="37"/>
      <c r="O1749" s="37">
        <v>64639783</v>
      </c>
      <c r="P1749" s="12">
        <v>0.17</v>
      </c>
      <c r="Q1749" s="12">
        <v>54819</v>
      </c>
      <c r="R1749" s="37">
        <v>34502683</v>
      </c>
      <c r="S1749" s="12">
        <v>0.09</v>
      </c>
      <c r="T1749" s="37"/>
      <c r="V1749" s="37">
        <v>23025561</v>
      </c>
      <c r="W1749" s="12">
        <v>0.06</v>
      </c>
      <c r="X1749" s="37"/>
      <c r="Z1749" s="37"/>
      <c r="AB1749" s="37">
        <v>14704852</v>
      </c>
      <c r="AC1749" s="12">
        <v>0.04</v>
      </c>
      <c r="AD1749" s="37"/>
      <c r="AF1749" s="37">
        <v>8376997</v>
      </c>
      <c r="AG1749" s="12">
        <v>0.02</v>
      </c>
      <c r="AH1749" s="37">
        <v>6922543</v>
      </c>
      <c r="AI1749" s="12">
        <v>0.02</v>
      </c>
      <c r="AJ1749" s="12">
        <v>826349</v>
      </c>
      <c r="AK1749" s="12">
        <v>756800</v>
      </c>
      <c r="AL1749" s="12">
        <v>2842361</v>
      </c>
      <c r="AN1749" s="37">
        <v>17430725</v>
      </c>
      <c r="AO1749" s="12">
        <v>0.05</v>
      </c>
      <c r="AP1749" s="37">
        <v>2702798</v>
      </c>
      <c r="AQ1749" s="12">
        <v>0.01</v>
      </c>
      <c r="AR1749" s="37"/>
      <c r="AT1749" s="37">
        <v>142897</v>
      </c>
      <c r="AU1749" s="12">
        <v>0</v>
      </c>
      <c r="AV1749" s="37"/>
      <c r="AX1749" s="37"/>
      <c r="AZ1749" s="12">
        <v>2569740</v>
      </c>
      <c r="BD1749" s="12">
        <v>13405</v>
      </c>
      <c r="BF1749" s="12">
        <v>489482</v>
      </c>
      <c r="BG1749" s="12">
        <v>2433810</v>
      </c>
      <c r="BH1749" s="12">
        <v>11706</v>
      </c>
      <c r="BI1749" s="12">
        <v>103500</v>
      </c>
      <c r="BO1749" s="12">
        <v>0.01</v>
      </c>
      <c r="BP1749" s="12">
        <v>0.02</v>
      </c>
      <c r="BQ1749" s="12">
        <v>0.01</v>
      </c>
      <c r="BR1749" s="12">
        <v>0.03</v>
      </c>
      <c r="BS1749" s="12">
        <v>0.03</v>
      </c>
      <c r="BT1749" s="12">
        <v>0.02</v>
      </c>
      <c r="BU1749" s="12">
        <v>0.01</v>
      </c>
      <c r="BV1749" s="12">
        <v>0.01</v>
      </c>
      <c r="BX1749" s="12">
        <v>0.05</v>
      </c>
      <c r="BY1749" s="12">
        <v>0.01</v>
      </c>
      <c r="CF1749" s="12">
        <v>0.01</v>
      </c>
      <c r="CG1749" s="12" t="s">
        <v>929</v>
      </c>
      <c r="CH1749" s="12">
        <v>21.132999999999999</v>
      </c>
      <c r="CI1749" s="12" t="s">
        <v>1096</v>
      </c>
      <c r="CJ1749" s="12" t="s">
        <v>1097</v>
      </c>
      <c r="CK1749" s="12" t="s">
        <v>932</v>
      </c>
      <c r="CL1749" s="37">
        <v>37866628275</v>
      </c>
      <c r="CN1749" s="12" t="s">
        <v>1520</v>
      </c>
      <c r="CS1749" s="12"/>
      <c r="CT1749" s="36" t="str">
        <f t="shared" si="27"/>
        <v>1bn - 50bn</v>
      </c>
      <c r="CU1749" s="36" t="str">
        <f>VLOOKUP(CK1749,Mapping!B:C,2,FALSE)</f>
        <v>US/CA</v>
      </c>
    </row>
    <row r="1750" spans="1:99" ht="16" customHeight="1" x14ac:dyDescent="0.35">
      <c r="A1750" s="12" t="s">
        <v>2982</v>
      </c>
      <c r="B1750" s="12" t="s">
        <v>925</v>
      </c>
      <c r="E1750" s="37">
        <v>1066712</v>
      </c>
      <c r="G1750" s="37" t="s">
        <v>1505</v>
      </c>
      <c r="I1750" s="37"/>
      <c r="K1750" s="37"/>
      <c r="M1750" s="37"/>
      <c r="O1750" s="37"/>
      <c r="R1750" s="37"/>
      <c r="T1750" s="37"/>
      <c r="V1750" s="37"/>
      <c r="X1750" s="37"/>
      <c r="Z1750" s="37"/>
      <c r="AB1750" s="37"/>
      <c r="AD1750" s="37"/>
      <c r="AF1750" s="37"/>
      <c r="AH1750" s="37"/>
      <c r="AN1750" s="37"/>
      <c r="AP1750" s="37">
        <v>1066712</v>
      </c>
      <c r="AQ1750" s="12">
        <v>0.2</v>
      </c>
      <c r="AR1750" s="37"/>
      <c r="AT1750" s="37"/>
      <c r="AV1750" s="37"/>
      <c r="AX1750" s="37"/>
      <c r="BH1750" s="12">
        <v>4620</v>
      </c>
      <c r="BV1750" s="12">
        <v>0</v>
      </c>
      <c r="CG1750" s="12" t="s">
        <v>929</v>
      </c>
      <c r="CH1750" s="12">
        <v>11.48</v>
      </c>
      <c r="CI1750" s="12" t="s">
        <v>2983</v>
      </c>
      <c r="CJ1750" s="12" t="s">
        <v>1140</v>
      </c>
      <c r="CK1750" s="12" t="s">
        <v>932</v>
      </c>
      <c r="CL1750" s="37">
        <v>525063170</v>
      </c>
      <c r="CN1750" s="12" t="s">
        <v>1509</v>
      </c>
      <c r="CS1750" s="12"/>
      <c r="CT1750" s="36" t="str">
        <f t="shared" si="27"/>
        <v>500mn - 1bn</v>
      </c>
      <c r="CU1750" s="36" t="str">
        <f>VLOOKUP(CK1750,Mapping!B:C,2,FALSE)</f>
        <v>US/CA</v>
      </c>
    </row>
    <row r="1751" spans="1:99" ht="16" customHeight="1" x14ac:dyDescent="0.35">
      <c r="A1751" s="12" t="s">
        <v>2984</v>
      </c>
      <c r="B1751" s="12" t="s">
        <v>925</v>
      </c>
      <c r="E1751" s="37">
        <v>10475636</v>
      </c>
      <c r="G1751" s="37" t="s">
        <v>1505</v>
      </c>
      <c r="I1751" s="37"/>
      <c r="K1751" s="37">
        <v>4420571</v>
      </c>
      <c r="L1751" s="12">
        <v>0.35</v>
      </c>
      <c r="M1751" s="37"/>
      <c r="O1751" s="37"/>
      <c r="R1751" s="37">
        <v>2760633</v>
      </c>
      <c r="S1751" s="12">
        <v>0.22</v>
      </c>
      <c r="T1751" s="37"/>
      <c r="V1751" s="37">
        <v>3294432</v>
      </c>
      <c r="W1751" s="12">
        <v>0.26</v>
      </c>
      <c r="X1751" s="37"/>
      <c r="Z1751" s="37"/>
      <c r="AB1751" s="37"/>
      <c r="AD1751" s="37"/>
      <c r="AF1751" s="37"/>
      <c r="AH1751" s="37"/>
      <c r="AK1751" s="12">
        <v>184800</v>
      </c>
      <c r="AN1751" s="37"/>
      <c r="AP1751" s="37"/>
      <c r="AR1751" s="37"/>
      <c r="AT1751" s="37"/>
      <c r="AV1751" s="37"/>
      <c r="AX1751" s="37"/>
      <c r="AZ1751" s="12">
        <v>141280</v>
      </c>
      <c r="BG1751" s="12">
        <v>82300</v>
      </c>
      <c r="BS1751" s="12">
        <v>0</v>
      </c>
      <c r="BT1751" s="12">
        <v>0.01</v>
      </c>
      <c r="BX1751" s="12">
        <v>0</v>
      </c>
      <c r="CG1751" s="12" t="s">
        <v>940</v>
      </c>
      <c r="CH1751" s="12">
        <v>40.436</v>
      </c>
      <c r="CI1751" s="12" t="s">
        <v>953</v>
      </c>
      <c r="CJ1751" s="12"/>
      <c r="CK1751" s="12" t="s">
        <v>954</v>
      </c>
      <c r="CL1751" s="37">
        <v>1253124188</v>
      </c>
      <c r="CN1751" s="12" t="s">
        <v>1506</v>
      </c>
      <c r="CS1751" s="12"/>
      <c r="CT1751" s="36" t="str">
        <f t="shared" si="27"/>
        <v>1bn - 50bn</v>
      </c>
      <c r="CU1751" s="36" t="str">
        <f>VLOOKUP(CK1751,Mapping!B:C,2,FALSE)</f>
        <v>EU</v>
      </c>
    </row>
    <row r="1752" spans="1:99" ht="16" customHeight="1" x14ac:dyDescent="0.35">
      <c r="A1752" s="12" t="s">
        <v>2985</v>
      </c>
      <c r="B1752" s="12" t="s">
        <v>933</v>
      </c>
      <c r="E1752" s="37">
        <v>102761</v>
      </c>
      <c r="G1752" s="37" t="s">
        <v>1505</v>
      </c>
      <c r="I1752" s="37"/>
      <c r="K1752" s="37"/>
      <c r="M1752" s="37"/>
      <c r="O1752" s="37"/>
      <c r="Q1752" s="12">
        <v>447</v>
      </c>
      <c r="R1752" s="37"/>
      <c r="T1752" s="37"/>
      <c r="V1752" s="37"/>
      <c r="X1752" s="37"/>
      <c r="Z1752" s="37"/>
      <c r="AB1752" s="37"/>
      <c r="AD1752" s="37"/>
      <c r="AF1752" s="37"/>
      <c r="AH1752" s="37">
        <v>56447</v>
      </c>
      <c r="AI1752" s="12">
        <v>0.06</v>
      </c>
      <c r="AN1752" s="37">
        <v>46314</v>
      </c>
      <c r="AO1752" s="12">
        <v>0.05</v>
      </c>
      <c r="AP1752" s="37"/>
      <c r="AR1752" s="37"/>
      <c r="AT1752" s="37"/>
      <c r="AV1752" s="37"/>
      <c r="AX1752" s="37"/>
      <c r="BI1752" s="12">
        <v>275</v>
      </c>
      <c r="BQ1752" s="12">
        <v>0</v>
      </c>
      <c r="BY1752" s="12">
        <v>0</v>
      </c>
      <c r="CG1752" s="12" t="s">
        <v>959</v>
      </c>
      <c r="CH1752" s="12">
        <v>40.332999999999998</v>
      </c>
      <c r="CI1752" s="12" t="s">
        <v>960</v>
      </c>
      <c r="CJ1752" s="12"/>
      <c r="CK1752" s="12" t="s">
        <v>961</v>
      </c>
      <c r="CL1752" s="37">
        <v>101804553</v>
      </c>
      <c r="CN1752" s="12" t="s">
        <v>1506</v>
      </c>
      <c r="CS1752" s="12"/>
      <c r="CT1752" s="36" t="str">
        <f t="shared" si="27"/>
        <v>500mn</v>
      </c>
      <c r="CU1752" s="36" t="str">
        <f>VLOOKUP(CK1752,Mapping!B:C,2,FALSE)</f>
        <v>EU</v>
      </c>
    </row>
    <row r="1753" spans="1:99" ht="16" customHeight="1" x14ac:dyDescent="0.35">
      <c r="A1753" s="12" t="s">
        <v>2986</v>
      </c>
      <c r="B1753" s="12" t="s">
        <v>925</v>
      </c>
      <c r="E1753" s="37">
        <v>51467963</v>
      </c>
      <c r="G1753" s="37" t="s">
        <v>1505</v>
      </c>
      <c r="I1753" s="37"/>
      <c r="K1753" s="37"/>
      <c r="M1753" s="37"/>
      <c r="O1753" s="37"/>
      <c r="Q1753" s="12">
        <v>81793</v>
      </c>
      <c r="R1753" s="37"/>
      <c r="T1753" s="37"/>
      <c r="V1753" s="37"/>
      <c r="X1753" s="37"/>
      <c r="Z1753" s="37"/>
      <c r="AB1753" s="37"/>
      <c r="AD1753" s="37"/>
      <c r="AF1753" s="37"/>
      <c r="AH1753" s="37">
        <v>11100946</v>
      </c>
      <c r="AI1753" s="12">
        <v>0.04</v>
      </c>
      <c r="AN1753" s="37">
        <v>30113021</v>
      </c>
      <c r="AO1753" s="12">
        <v>0.12</v>
      </c>
      <c r="AP1753" s="37">
        <v>8280868</v>
      </c>
      <c r="AQ1753" s="12">
        <v>0.03</v>
      </c>
      <c r="AR1753" s="37"/>
      <c r="AT1753" s="37">
        <v>1973128</v>
      </c>
      <c r="AU1753" s="12">
        <v>0.01</v>
      </c>
      <c r="AV1753" s="37"/>
      <c r="AX1753" s="37"/>
      <c r="BD1753" s="12">
        <v>135517</v>
      </c>
      <c r="BH1753" s="12">
        <v>29229</v>
      </c>
      <c r="BI1753" s="12">
        <v>140575</v>
      </c>
      <c r="BQ1753" s="12">
        <v>0.02</v>
      </c>
      <c r="BV1753" s="12">
        <v>0.02</v>
      </c>
      <c r="BY1753" s="12">
        <v>0.02</v>
      </c>
      <c r="CF1753" s="12">
        <v>0.12</v>
      </c>
      <c r="CG1753" s="12" t="s">
        <v>940</v>
      </c>
      <c r="CH1753" s="12">
        <v>24.826000000000001</v>
      </c>
      <c r="CI1753" s="12" t="s">
        <v>1933</v>
      </c>
      <c r="CJ1753" s="12" t="s">
        <v>1140</v>
      </c>
      <c r="CK1753" s="12" t="s">
        <v>932</v>
      </c>
      <c r="CL1753" s="37">
        <v>25055927018</v>
      </c>
      <c r="CN1753" s="12" t="s">
        <v>1516</v>
      </c>
      <c r="CS1753" s="12"/>
      <c r="CT1753" s="36" t="str">
        <f t="shared" si="27"/>
        <v>1bn - 50bn</v>
      </c>
      <c r="CU1753" s="36" t="str">
        <f>VLOOKUP(CK1753,Mapping!B:C,2,FALSE)</f>
        <v>US/CA</v>
      </c>
    </row>
    <row r="1754" spans="1:99" ht="16" customHeight="1" x14ac:dyDescent="0.35">
      <c r="A1754" s="12" t="s">
        <v>260</v>
      </c>
      <c r="B1754" s="12" t="s">
        <v>933</v>
      </c>
      <c r="E1754" s="37">
        <v>35972233</v>
      </c>
      <c r="F1754" s="12">
        <v>136873</v>
      </c>
      <c r="G1754" s="37" t="s">
        <v>1505</v>
      </c>
      <c r="I1754" s="37">
        <v>6651681</v>
      </c>
      <c r="J1754" s="12">
        <v>5</v>
      </c>
      <c r="K1754" s="37">
        <v>11219994</v>
      </c>
      <c r="L1754" s="12">
        <v>8.44</v>
      </c>
      <c r="M1754" s="37"/>
      <c r="O1754" s="37">
        <v>4068382</v>
      </c>
      <c r="P1754" s="12">
        <v>3.06</v>
      </c>
      <c r="R1754" s="37">
        <v>1192304</v>
      </c>
      <c r="S1754" s="12">
        <v>0.9</v>
      </c>
      <c r="T1754" s="37"/>
      <c r="V1754" s="37">
        <v>7141600</v>
      </c>
      <c r="W1754" s="12">
        <v>5.37</v>
      </c>
      <c r="X1754" s="37">
        <v>5698272</v>
      </c>
      <c r="Y1754" s="12">
        <v>4.28</v>
      </c>
      <c r="Z1754" s="37"/>
      <c r="AB1754" s="37"/>
      <c r="AD1754" s="37"/>
      <c r="AF1754" s="37"/>
      <c r="AH1754" s="37"/>
      <c r="AK1754" s="12">
        <v>328212</v>
      </c>
      <c r="AL1754" s="12">
        <v>267891</v>
      </c>
      <c r="AN1754" s="37"/>
      <c r="AP1754" s="37"/>
      <c r="AR1754" s="37"/>
      <c r="AT1754" s="37"/>
      <c r="AV1754" s="37"/>
      <c r="AX1754" s="37"/>
      <c r="AZ1754" s="12">
        <v>112630</v>
      </c>
      <c r="BA1754" s="12">
        <v>55767</v>
      </c>
      <c r="BG1754" s="12">
        <v>181648</v>
      </c>
      <c r="BO1754" s="12">
        <v>0.02</v>
      </c>
      <c r="BS1754" s="12">
        <v>0</v>
      </c>
      <c r="BT1754" s="12">
        <v>0.01</v>
      </c>
      <c r="BU1754" s="12">
        <v>0</v>
      </c>
      <c r="BX1754" s="12">
        <v>0</v>
      </c>
      <c r="BZ1754" s="12">
        <v>0</v>
      </c>
      <c r="CG1754" s="12" t="s">
        <v>940</v>
      </c>
      <c r="CH1754" s="12">
        <v>79.852999999999994</v>
      </c>
      <c r="CI1754" s="12" t="s">
        <v>1024</v>
      </c>
      <c r="CJ1754" s="12"/>
      <c r="CK1754" s="12" t="s">
        <v>951</v>
      </c>
      <c r="CL1754" s="37">
        <v>131755934</v>
      </c>
      <c r="CN1754" s="12" t="s">
        <v>1506</v>
      </c>
      <c r="CR1754" s="12">
        <v>46037.25</v>
      </c>
      <c r="CS1754" s="12"/>
      <c r="CT1754" s="36" t="str">
        <f t="shared" si="27"/>
        <v>500mn</v>
      </c>
      <c r="CU1754" s="36" t="str">
        <f>VLOOKUP(CK1754,Mapping!B:C,2,FALSE)</f>
        <v>HK</v>
      </c>
    </row>
    <row r="1755" spans="1:99" ht="16" customHeight="1" x14ac:dyDescent="0.35">
      <c r="A1755" s="12" t="s">
        <v>2987</v>
      </c>
      <c r="B1755" s="12" t="s">
        <v>925</v>
      </c>
      <c r="E1755" s="37">
        <v>68036763</v>
      </c>
      <c r="G1755" s="37" t="s">
        <v>1505</v>
      </c>
      <c r="I1755" s="37"/>
      <c r="K1755" s="37"/>
      <c r="M1755" s="37">
        <v>547507</v>
      </c>
      <c r="N1755" s="12">
        <v>0</v>
      </c>
      <c r="O1755" s="37"/>
      <c r="Q1755" s="12">
        <v>17153</v>
      </c>
      <c r="R1755" s="37"/>
      <c r="T1755" s="37"/>
      <c r="V1755" s="37"/>
      <c r="X1755" s="37">
        <v>418018</v>
      </c>
      <c r="Y1755" s="12">
        <v>0</v>
      </c>
      <c r="Z1755" s="37"/>
      <c r="AB1755" s="37"/>
      <c r="AD1755" s="37"/>
      <c r="AF1755" s="37"/>
      <c r="AH1755" s="37">
        <v>2166081</v>
      </c>
      <c r="AI1755" s="12">
        <v>0.01</v>
      </c>
      <c r="AN1755" s="37">
        <v>64173697</v>
      </c>
      <c r="AO1755" s="12">
        <v>0.31</v>
      </c>
      <c r="AP1755" s="37">
        <v>731460</v>
      </c>
      <c r="AQ1755" s="12">
        <v>0</v>
      </c>
      <c r="AR1755" s="37"/>
      <c r="AT1755" s="37"/>
      <c r="AV1755" s="37"/>
      <c r="AX1755" s="37"/>
      <c r="BA1755" s="12">
        <v>4091</v>
      </c>
      <c r="BB1755" s="12">
        <v>4364</v>
      </c>
      <c r="BH1755" s="12">
        <v>3168</v>
      </c>
      <c r="BI1755" s="12">
        <v>381050</v>
      </c>
      <c r="BQ1755" s="12">
        <v>0</v>
      </c>
      <c r="BV1755" s="12">
        <v>0</v>
      </c>
      <c r="BY1755" s="12">
        <v>0.05</v>
      </c>
      <c r="BZ1755" s="12">
        <v>0</v>
      </c>
      <c r="CC1755" s="12">
        <v>0</v>
      </c>
      <c r="CG1755" s="12" t="s">
        <v>929</v>
      </c>
      <c r="CH1755" s="12">
        <v>18.603999999999999</v>
      </c>
      <c r="CI1755" s="12" t="s">
        <v>1045</v>
      </c>
      <c r="CJ1755" s="12" t="s">
        <v>1046</v>
      </c>
      <c r="CK1755" s="12" t="s">
        <v>932</v>
      </c>
      <c r="CL1755" s="37">
        <v>20650425821</v>
      </c>
      <c r="CN1755" s="12" t="s">
        <v>1506</v>
      </c>
      <c r="CS1755" s="12"/>
      <c r="CT1755" s="36" t="str">
        <f t="shared" si="27"/>
        <v>1bn - 50bn</v>
      </c>
      <c r="CU1755" s="36" t="str">
        <f>VLOOKUP(CK1755,Mapping!B:C,2,FALSE)</f>
        <v>US/CA</v>
      </c>
    </row>
    <row r="1756" spans="1:99" ht="16" customHeight="1" x14ac:dyDescent="0.35">
      <c r="A1756" s="12" t="s">
        <v>2988</v>
      </c>
      <c r="B1756" s="12" t="s">
        <v>925</v>
      </c>
      <c r="E1756" s="37">
        <v>6933926</v>
      </c>
      <c r="G1756" s="37" t="s">
        <v>1505</v>
      </c>
      <c r="I1756" s="37"/>
      <c r="K1756" s="37"/>
      <c r="M1756" s="37"/>
      <c r="O1756" s="37"/>
      <c r="Q1756" s="12">
        <v>6589</v>
      </c>
      <c r="R1756" s="37"/>
      <c r="T1756" s="37"/>
      <c r="V1756" s="37"/>
      <c r="X1756" s="37"/>
      <c r="Z1756" s="37"/>
      <c r="AB1756" s="37"/>
      <c r="AD1756" s="37"/>
      <c r="AF1756" s="37"/>
      <c r="AH1756" s="37">
        <v>832059</v>
      </c>
      <c r="AI1756" s="12">
        <v>0.02</v>
      </c>
      <c r="AN1756" s="37">
        <v>4879761</v>
      </c>
      <c r="AO1756" s="12">
        <v>0.09</v>
      </c>
      <c r="AP1756" s="37">
        <v>564757</v>
      </c>
      <c r="AQ1756" s="12">
        <v>0.01</v>
      </c>
      <c r="AR1756" s="37"/>
      <c r="AT1756" s="37">
        <v>657349</v>
      </c>
      <c r="AU1756" s="12">
        <v>0.01</v>
      </c>
      <c r="AV1756" s="37"/>
      <c r="AX1756" s="37"/>
      <c r="BD1756" s="12">
        <v>61665</v>
      </c>
      <c r="BH1756" s="12">
        <v>2446</v>
      </c>
      <c r="BI1756" s="12">
        <v>28975</v>
      </c>
      <c r="BQ1756" s="12">
        <v>0</v>
      </c>
      <c r="BV1756" s="12">
        <v>0</v>
      </c>
      <c r="BY1756" s="12">
        <v>0</v>
      </c>
      <c r="CF1756" s="12">
        <v>0.05</v>
      </c>
      <c r="CG1756" s="12" t="s">
        <v>940</v>
      </c>
      <c r="CH1756" s="12">
        <v>38.597000000000001</v>
      </c>
      <c r="CI1756" s="12" t="s">
        <v>989</v>
      </c>
      <c r="CJ1756" s="12"/>
      <c r="CK1756" s="12" t="s">
        <v>990</v>
      </c>
      <c r="CL1756" s="37">
        <v>5420849949</v>
      </c>
      <c r="CN1756" s="12" t="s">
        <v>1506</v>
      </c>
      <c r="CS1756" s="12"/>
      <c r="CT1756" s="36" t="str">
        <f t="shared" si="27"/>
        <v>1bn - 50bn</v>
      </c>
      <c r="CU1756" s="36" t="str">
        <f>VLOOKUP(CK1756,Mapping!B:C,2,FALSE)</f>
        <v>EU</v>
      </c>
    </row>
    <row r="1757" spans="1:99" ht="16" customHeight="1" x14ac:dyDescent="0.35">
      <c r="A1757" s="12" t="s">
        <v>2989</v>
      </c>
      <c r="B1757" s="12" t="s">
        <v>925</v>
      </c>
      <c r="E1757" s="37">
        <v>2780212</v>
      </c>
      <c r="G1757" s="37" t="s">
        <v>1505</v>
      </c>
      <c r="I1757" s="37"/>
      <c r="K1757" s="37"/>
      <c r="M1757" s="37">
        <v>0</v>
      </c>
      <c r="N1757" s="12">
        <v>0</v>
      </c>
      <c r="O1757" s="37"/>
      <c r="Q1757" s="12">
        <v>5754</v>
      </c>
      <c r="R1757" s="37"/>
      <c r="T1757" s="37"/>
      <c r="V1757" s="37"/>
      <c r="X1757" s="37"/>
      <c r="Z1757" s="37"/>
      <c r="AB1757" s="37"/>
      <c r="AD1757" s="37">
        <v>230528</v>
      </c>
      <c r="AE1757" s="12">
        <v>0</v>
      </c>
      <c r="AF1757" s="37"/>
      <c r="AH1757" s="37">
        <v>726615</v>
      </c>
      <c r="AI1757" s="12">
        <v>0.01</v>
      </c>
      <c r="AN1757" s="37">
        <v>1823069</v>
      </c>
      <c r="AO1757" s="12">
        <v>0.04</v>
      </c>
      <c r="AP1757" s="37"/>
      <c r="AR1757" s="37"/>
      <c r="AT1757" s="37"/>
      <c r="AV1757" s="37"/>
      <c r="AX1757" s="37"/>
      <c r="BB1757" s="12">
        <v>0</v>
      </c>
      <c r="BI1757" s="12">
        <v>10825</v>
      </c>
      <c r="BJ1757" s="12">
        <v>2069</v>
      </c>
      <c r="BQ1757" s="12">
        <v>0</v>
      </c>
      <c r="BY1757" s="12">
        <v>0</v>
      </c>
      <c r="CB1757" s="12">
        <v>0</v>
      </c>
      <c r="CC1757" s="12">
        <v>0</v>
      </c>
      <c r="CG1757" s="12" t="s">
        <v>998</v>
      </c>
      <c r="CH1757" s="12">
        <v>41.386000000000003</v>
      </c>
      <c r="CI1757" s="12" t="s">
        <v>2990</v>
      </c>
      <c r="CJ1757" s="12"/>
      <c r="CK1757" s="12" t="s">
        <v>990</v>
      </c>
      <c r="CL1757" s="37">
        <v>4781005150</v>
      </c>
      <c r="CN1757" s="12" t="s">
        <v>998</v>
      </c>
      <c r="CS1757" s="12"/>
      <c r="CT1757" s="36" t="str">
        <f t="shared" si="27"/>
        <v>1bn - 50bn</v>
      </c>
      <c r="CU1757" s="36" t="str">
        <f>VLOOKUP(CK1757,Mapping!B:C,2,FALSE)</f>
        <v>EU</v>
      </c>
    </row>
    <row r="1758" spans="1:99" ht="16" customHeight="1" x14ac:dyDescent="0.35">
      <c r="A1758" s="12" t="s">
        <v>2991</v>
      </c>
      <c r="B1758" s="12" t="s">
        <v>925</v>
      </c>
      <c r="E1758" s="37">
        <v>0</v>
      </c>
      <c r="G1758" s="37" t="s">
        <v>1505</v>
      </c>
      <c r="I1758" s="37"/>
      <c r="K1758" s="37"/>
      <c r="M1758" s="37"/>
      <c r="O1758" s="37"/>
      <c r="R1758" s="37"/>
      <c r="T1758" s="37"/>
      <c r="V1758" s="37"/>
      <c r="X1758" s="37">
        <v>0</v>
      </c>
      <c r="Y1758" s="12">
        <v>0</v>
      </c>
      <c r="Z1758" s="37"/>
      <c r="AB1758" s="37"/>
      <c r="AD1758" s="37"/>
      <c r="AF1758" s="37"/>
      <c r="AH1758" s="37"/>
      <c r="AN1758" s="37"/>
      <c r="AP1758" s="37"/>
      <c r="AR1758" s="37"/>
      <c r="AT1758" s="37"/>
      <c r="AV1758" s="37"/>
      <c r="AX1758" s="37"/>
      <c r="BA1758" s="12">
        <v>0</v>
      </c>
      <c r="BZ1758" s="12">
        <v>0</v>
      </c>
      <c r="CG1758" s="12" t="s">
        <v>940</v>
      </c>
      <c r="CH1758" s="12">
        <v>59.982999999999997</v>
      </c>
      <c r="CI1758" s="12" t="s">
        <v>2131</v>
      </c>
      <c r="CJ1758" s="12" t="s">
        <v>968</v>
      </c>
      <c r="CK1758" s="12" t="s">
        <v>932</v>
      </c>
      <c r="CL1758" s="37">
        <v>119617860</v>
      </c>
      <c r="CN1758" s="12" t="s">
        <v>1509</v>
      </c>
      <c r="CS1758" s="12"/>
      <c r="CT1758" s="36" t="str">
        <f t="shared" si="27"/>
        <v>500mn</v>
      </c>
      <c r="CU1758" s="36" t="str">
        <f>VLOOKUP(CK1758,Mapping!B:C,2,FALSE)</f>
        <v>US/CA</v>
      </c>
    </row>
    <row r="1759" spans="1:99" ht="16" customHeight="1" x14ac:dyDescent="0.35">
      <c r="A1759" s="12" t="s">
        <v>2992</v>
      </c>
      <c r="B1759" s="12" t="s">
        <v>925</v>
      </c>
      <c r="E1759" s="37">
        <v>0</v>
      </c>
      <c r="G1759" s="37" t="s">
        <v>1505</v>
      </c>
      <c r="I1759" s="37"/>
      <c r="K1759" s="37"/>
      <c r="M1759" s="37">
        <v>0</v>
      </c>
      <c r="N1759" s="12">
        <v>0</v>
      </c>
      <c r="O1759" s="37"/>
      <c r="R1759" s="37"/>
      <c r="T1759" s="37"/>
      <c r="V1759" s="37"/>
      <c r="X1759" s="37"/>
      <c r="Z1759" s="37"/>
      <c r="AB1759" s="37"/>
      <c r="AD1759" s="37"/>
      <c r="AF1759" s="37"/>
      <c r="AH1759" s="37"/>
      <c r="AN1759" s="37"/>
      <c r="AP1759" s="37"/>
      <c r="AR1759" s="37"/>
      <c r="AT1759" s="37"/>
      <c r="AV1759" s="37"/>
      <c r="AX1759" s="37"/>
      <c r="BB1759" s="12">
        <v>0</v>
      </c>
      <c r="CC1759" s="12">
        <v>0</v>
      </c>
      <c r="CG1759" s="12" t="s">
        <v>940</v>
      </c>
      <c r="CH1759" s="12">
        <v>37.728000000000002</v>
      </c>
      <c r="CI1759" s="12" t="s">
        <v>1108</v>
      </c>
      <c r="CJ1759" s="12" t="s">
        <v>1109</v>
      </c>
      <c r="CK1759" s="12" t="s">
        <v>932</v>
      </c>
      <c r="CL1759" s="37">
        <v>322519425</v>
      </c>
      <c r="CN1759" s="12" t="s">
        <v>1509</v>
      </c>
      <c r="CS1759" s="12"/>
      <c r="CT1759" s="36" t="str">
        <f t="shared" si="27"/>
        <v>500mn</v>
      </c>
      <c r="CU1759" s="36" t="str">
        <f>VLOOKUP(CK1759,Mapping!B:C,2,FALSE)</f>
        <v>US/CA</v>
      </c>
    </row>
    <row r="1760" spans="1:99" ht="16" customHeight="1" x14ac:dyDescent="0.35">
      <c r="A1760" s="12" t="s">
        <v>2993</v>
      </c>
      <c r="B1760" s="12" t="s">
        <v>925</v>
      </c>
      <c r="E1760" s="37">
        <v>114996</v>
      </c>
      <c r="G1760" s="37" t="s">
        <v>1505</v>
      </c>
      <c r="I1760" s="37"/>
      <c r="K1760" s="37"/>
      <c r="M1760" s="37">
        <v>84184</v>
      </c>
      <c r="N1760" s="12">
        <v>0.01</v>
      </c>
      <c r="O1760" s="37"/>
      <c r="Q1760" s="12">
        <v>244</v>
      </c>
      <c r="R1760" s="37"/>
      <c r="T1760" s="37"/>
      <c r="V1760" s="37"/>
      <c r="X1760" s="37"/>
      <c r="Z1760" s="37"/>
      <c r="AB1760" s="37"/>
      <c r="AD1760" s="37"/>
      <c r="AF1760" s="37"/>
      <c r="AH1760" s="37">
        <v>30812</v>
      </c>
      <c r="AI1760" s="12">
        <v>0</v>
      </c>
      <c r="AN1760" s="37"/>
      <c r="AP1760" s="37"/>
      <c r="AR1760" s="37"/>
      <c r="AT1760" s="37"/>
      <c r="AV1760" s="37"/>
      <c r="AX1760" s="37"/>
      <c r="BB1760" s="12">
        <v>671</v>
      </c>
      <c r="BQ1760" s="12">
        <v>0</v>
      </c>
      <c r="CC1760" s="12">
        <v>0</v>
      </c>
      <c r="CG1760" s="12" t="s">
        <v>929</v>
      </c>
      <c r="CH1760" s="12">
        <v>10.134</v>
      </c>
      <c r="CI1760" s="12" t="s">
        <v>2994</v>
      </c>
      <c r="CJ1760" s="12" t="s">
        <v>941</v>
      </c>
      <c r="CK1760" s="12" t="s">
        <v>932</v>
      </c>
      <c r="CL1760" s="37">
        <v>840129729</v>
      </c>
      <c r="CN1760" s="12" t="s">
        <v>1509</v>
      </c>
      <c r="CS1760" s="12"/>
      <c r="CT1760" s="36" t="str">
        <f t="shared" si="27"/>
        <v>500mn - 1bn</v>
      </c>
      <c r="CU1760" s="36" t="str">
        <f>VLOOKUP(CK1760,Mapping!B:C,2,FALSE)</f>
        <v>US/CA</v>
      </c>
    </row>
    <row r="1761" spans="1:99" ht="16" customHeight="1" x14ac:dyDescent="0.35">
      <c r="A1761" s="12" t="s">
        <v>2995</v>
      </c>
      <c r="B1761" s="12" t="s">
        <v>925</v>
      </c>
      <c r="E1761" s="37">
        <v>2650309</v>
      </c>
      <c r="G1761" s="37" t="s">
        <v>1505</v>
      </c>
      <c r="I1761" s="37"/>
      <c r="K1761" s="37"/>
      <c r="M1761" s="37">
        <v>566201</v>
      </c>
      <c r="N1761" s="12">
        <v>0.11</v>
      </c>
      <c r="O1761" s="37"/>
      <c r="R1761" s="37"/>
      <c r="T1761" s="37"/>
      <c r="V1761" s="37"/>
      <c r="X1761" s="37"/>
      <c r="Z1761" s="37"/>
      <c r="AB1761" s="37"/>
      <c r="AD1761" s="37"/>
      <c r="AF1761" s="37"/>
      <c r="AH1761" s="37"/>
      <c r="AN1761" s="37">
        <v>2084108</v>
      </c>
      <c r="AO1761" s="12">
        <v>0.41</v>
      </c>
      <c r="AP1761" s="37"/>
      <c r="AR1761" s="37"/>
      <c r="AT1761" s="37"/>
      <c r="AV1761" s="37"/>
      <c r="AX1761" s="37"/>
      <c r="BB1761" s="12">
        <v>4513</v>
      </c>
      <c r="BI1761" s="12">
        <v>12375</v>
      </c>
      <c r="BY1761" s="12">
        <v>0</v>
      </c>
      <c r="CC1761" s="12">
        <v>0</v>
      </c>
      <c r="CG1761" s="12" t="s">
        <v>940</v>
      </c>
      <c r="CH1761" s="12">
        <v>5.1150000000000002</v>
      </c>
      <c r="CI1761" s="12" t="s">
        <v>1758</v>
      </c>
      <c r="CJ1761" s="12" t="s">
        <v>966</v>
      </c>
      <c r="CK1761" s="12" t="s">
        <v>932</v>
      </c>
      <c r="CL1761" s="37">
        <v>496226384</v>
      </c>
      <c r="CN1761" s="12" t="s">
        <v>1535</v>
      </c>
      <c r="CS1761" s="12"/>
      <c r="CT1761" s="36" t="str">
        <f t="shared" si="27"/>
        <v>500mn</v>
      </c>
      <c r="CU1761" s="36" t="str">
        <f>VLOOKUP(CK1761,Mapping!B:C,2,FALSE)</f>
        <v>US/CA</v>
      </c>
    </row>
    <row r="1762" spans="1:99" ht="16" customHeight="1" x14ac:dyDescent="0.35">
      <c r="A1762" s="12" t="s">
        <v>2996</v>
      </c>
      <c r="B1762" s="12" t="s">
        <v>925</v>
      </c>
      <c r="E1762" s="37">
        <v>33859</v>
      </c>
      <c r="G1762" s="37" t="s">
        <v>1505</v>
      </c>
      <c r="I1762" s="37"/>
      <c r="K1762" s="37"/>
      <c r="M1762" s="37"/>
      <c r="O1762" s="37"/>
      <c r="R1762" s="37"/>
      <c r="T1762" s="37"/>
      <c r="V1762" s="37"/>
      <c r="X1762" s="37"/>
      <c r="Z1762" s="37"/>
      <c r="AB1762" s="37"/>
      <c r="AD1762" s="37"/>
      <c r="AF1762" s="37"/>
      <c r="AH1762" s="37"/>
      <c r="AN1762" s="37">
        <v>29472</v>
      </c>
      <c r="AO1762" s="12">
        <v>0.01</v>
      </c>
      <c r="AP1762" s="37">
        <v>4387</v>
      </c>
      <c r="AQ1762" s="12">
        <v>0</v>
      </c>
      <c r="AR1762" s="37"/>
      <c r="AT1762" s="37"/>
      <c r="AV1762" s="37"/>
      <c r="AX1762" s="37"/>
      <c r="BH1762" s="12">
        <v>19</v>
      </c>
      <c r="BI1762" s="12">
        <v>175</v>
      </c>
      <c r="BV1762" s="12">
        <v>0</v>
      </c>
      <c r="BY1762" s="12">
        <v>0</v>
      </c>
      <c r="CG1762" s="12" t="s">
        <v>991</v>
      </c>
      <c r="CH1762" s="12">
        <v>15.146000000000001</v>
      </c>
      <c r="CI1762" s="12" t="s">
        <v>2997</v>
      </c>
      <c r="CJ1762" s="12" t="s">
        <v>1797</v>
      </c>
      <c r="CK1762" s="12" t="s">
        <v>932</v>
      </c>
      <c r="CL1762" s="37">
        <v>566912875</v>
      </c>
      <c r="CN1762" s="12" t="s">
        <v>1509</v>
      </c>
      <c r="CS1762" s="12"/>
      <c r="CT1762" s="36" t="str">
        <f t="shared" si="27"/>
        <v>500mn - 1bn</v>
      </c>
      <c r="CU1762" s="36" t="str">
        <f>VLOOKUP(CK1762,Mapping!B:C,2,FALSE)</f>
        <v>US/CA</v>
      </c>
    </row>
    <row r="1763" spans="1:99" ht="16" customHeight="1" x14ac:dyDescent="0.35">
      <c r="A1763" s="12" t="s">
        <v>2998</v>
      </c>
      <c r="B1763" s="12" t="s">
        <v>925</v>
      </c>
      <c r="E1763" s="37">
        <v>5375297</v>
      </c>
      <c r="G1763" s="37" t="s">
        <v>1505</v>
      </c>
      <c r="I1763" s="37"/>
      <c r="K1763" s="37">
        <v>913119</v>
      </c>
      <c r="L1763" s="12">
        <v>0.37</v>
      </c>
      <c r="M1763" s="37">
        <v>425082</v>
      </c>
      <c r="N1763" s="12">
        <v>0.17</v>
      </c>
      <c r="O1763" s="37">
        <v>2971855</v>
      </c>
      <c r="P1763" s="12">
        <v>1.21</v>
      </c>
      <c r="R1763" s="37"/>
      <c r="T1763" s="37"/>
      <c r="V1763" s="37"/>
      <c r="X1763" s="37"/>
      <c r="Z1763" s="37"/>
      <c r="AB1763" s="37"/>
      <c r="AD1763" s="37"/>
      <c r="AF1763" s="37">
        <v>1065241</v>
      </c>
      <c r="AG1763" s="12">
        <v>0.43</v>
      </c>
      <c r="AH1763" s="37"/>
      <c r="AL1763" s="12">
        <v>280000</v>
      </c>
      <c r="AN1763" s="37"/>
      <c r="AP1763" s="37"/>
      <c r="AR1763" s="37"/>
      <c r="AT1763" s="37"/>
      <c r="AV1763" s="37"/>
      <c r="AX1763" s="37"/>
      <c r="BB1763" s="12">
        <v>2900</v>
      </c>
      <c r="BF1763" s="12">
        <v>100000</v>
      </c>
      <c r="BG1763" s="12">
        <v>17000</v>
      </c>
      <c r="BP1763" s="12">
        <v>0</v>
      </c>
      <c r="BS1763" s="12">
        <v>0</v>
      </c>
      <c r="BU1763" s="12">
        <v>0</v>
      </c>
      <c r="CC1763" s="12">
        <v>0</v>
      </c>
      <c r="CG1763" s="12" t="s">
        <v>976</v>
      </c>
      <c r="CH1763" s="12">
        <v>31.515000000000001</v>
      </c>
      <c r="CI1763" s="12" t="s">
        <v>1159</v>
      </c>
      <c r="CJ1763" s="12"/>
      <c r="CK1763" s="12" t="s">
        <v>979</v>
      </c>
      <c r="CL1763" s="37">
        <v>255042737</v>
      </c>
      <c r="CN1763" s="12" t="s">
        <v>1506</v>
      </c>
      <c r="CS1763" s="12"/>
      <c r="CT1763" s="36" t="str">
        <f t="shared" si="27"/>
        <v>500mn</v>
      </c>
      <c r="CU1763" s="36" t="str">
        <f>VLOOKUP(CK1763,Mapping!B:C,2,FALSE)</f>
        <v>EU</v>
      </c>
    </row>
    <row r="1764" spans="1:99" ht="16" customHeight="1" x14ac:dyDescent="0.35">
      <c r="A1764" s="12" t="s">
        <v>2999</v>
      </c>
      <c r="B1764" s="12" t="s">
        <v>925</v>
      </c>
      <c r="E1764" s="37">
        <v>5178424</v>
      </c>
      <c r="G1764" s="37" t="s">
        <v>1505</v>
      </c>
      <c r="I1764" s="37"/>
      <c r="K1764" s="37"/>
      <c r="M1764" s="37">
        <v>3111157</v>
      </c>
      <c r="N1764" s="12">
        <v>0.69</v>
      </c>
      <c r="O1764" s="37"/>
      <c r="R1764" s="37"/>
      <c r="T1764" s="37">
        <v>0</v>
      </c>
      <c r="U1764" s="12">
        <v>0</v>
      </c>
      <c r="V1764" s="37"/>
      <c r="X1764" s="37"/>
      <c r="Z1764" s="37"/>
      <c r="AB1764" s="37"/>
      <c r="AD1764" s="37"/>
      <c r="AF1764" s="37"/>
      <c r="AH1764" s="37"/>
      <c r="AN1764" s="37">
        <v>2067267</v>
      </c>
      <c r="AO1764" s="12">
        <v>0.46</v>
      </c>
      <c r="AP1764" s="37"/>
      <c r="AR1764" s="37"/>
      <c r="AT1764" s="37"/>
      <c r="AV1764" s="37"/>
      <c r="AX1764" s="37"/>
      <c r="BB1764" s="12">
        <v>24798</v>
      </c>
      <c r="BI1764" s="12">
        <v>12275</v>
      </c>
      <c r="BK1764" s="12">
        <v>0</v>
      </c>
      <c r="BY1764" s="12">
        <v>0</v>
      </c>
      <c r="CC1764" s="12">
        <v>0</v>
      </c>
      <c r="CE1764" s="12">
        <v>0</v>
      </c>
      <c r="CG1764" s="12" t="s">
        <v>940</v>
      </c>
      <c r="CH1764" s="12">
        <v>74.81</v>
      </c>
      <c r="CI1764" s="12" t="s">
        <v>1251</v>
      </c>
      <c r="CJ1764" s="12"/>
      <c r="CK1764" s="12" t="s">
        <v>1252</v>
      </c>
      <c r="CL1764" s="37">
        <v>452749418</v>
      </c>
      <c r="CN1764" s="12" t="s">
        <v>1506</v>
      </c>
      <c r="CS1764" s="12"/>
      <c r="CT1764" s="36" t="str">
        <f t="shared" si="27"/>
        <v>500mn</v>
      </c>
      <c r="CU1764" s="36" t="str">
        <f>VLOOKUP(CK1764,Mapping!B:C,2,FALSE)</f>
        <v>LATAM</v>
      </c>
    </row>
    <row r="1765" spans="1:99" ht="16" customHeight="1" x14ac:dyDescent="0.35">
      <c r="A1765" s="12" t="s">
        <v>3000</v>
      </c>
      <c r="B1765" s="12" t="s">
        <v>925</v>
      </c>
      <c r="E1765" s="37">
        <v>1044159</v>
      </c>
      <c r="G1765" s="37" t="s">
        <v>1505</v>
      </c>
      <c r="I1765" s="37"/>
      <c r="K1765" s="37"/>
      <c r="M1765" s="37"/>
      <c r="O1765" s="37"/>
      <c r="R1765" s="37"/>
      <c r="T1765" s="37"/>
      <c r="V1765" s="37"/>
      <c r="X1765" s="37"/>
      <c r="Z1765" s="37"/>
      <c r="AB1765" s="37"/>
      <c r="AD1765" s="37"/>
      <c r="AF1765" s="37"/>
      <c r="AH1765" s="37"/>
      <c r="AN1765" s="37">
        <v>1044159</v>
      </c>
      <c r="AO1765" s="12">
        <v>0.1</v>
      </c>
      <c r="AP1765" s="37"/>
      <c r="AR1765" s="37"/>
      <c r="AT1765" s="37"/>
      <c r="AV1765" s="37"/>
      <c r="AX1765" s="37"/>
      <c r="BI1765" s="12">
        <v>6200</v>
      </c>
      <c r="BY1765" s="12">
        <v>0</v>
      </c>
      <c r="CG1765" s="12" t="s">
        <v>991</v>
      </c>
      <c r="CH1765" s="12">
        <v>15.885</v>
      </c>
      <c r="CI1765" s="12" t="s">
        <v>1799</v>
      </c>
      <c r="CJ1765" s="12" t="s">
        <v>936</v>
      </c>
      <c r="CK1765" s="12" t="s">
        <v>932</v>
      </c>
      <c r="CL1765" s="37">
        <v>1049477450</v>
      </c>
      <c r="CN1765" s="12" t="s">
        <v>1534</v>
      </c>
      <c r="CS1765" s="12"/>
      <c r="CT1765" s="36" t="str">
        <f t="shared" si="27"/>
        <v>1bn - 50bn</v>
      </c>
      <c r="CU1765" s="36" t="str">
        <f>VLOOKUP(CK1765,Mapping!B:C,2,FALSE)</f>
        <v>US/CA</v>
      </c>
    </row>
    <row r="1766" spans="1:99" ht="16" customHeight="1" x14ac:dyDescent="0.35">
      <c r="A1766" s="12" t="s">
        <v>3001</v>
      </c>
      <c r="B1766" s="12" t="s">
        <v>925</v>
      </c>
      <c r="E1766" s="37">
        <v>6219039</v>
      </c>
      <c r="G1766" s="37" t="s">
        <v>1505</v>
      </c>
      <c r="I1766" s="37"/>
      <c r="K1766" s="37"/>
      <c r="M1766" s="37">
        <v>1476288</v>
      </c>
      <c r="N1766" s="12">
        <v>0.02</v>
      </c>
      <c r="O1766" s="37"/>
      <c r="Q1766" s="12">
        <v>12806</v>
      </c>
      <c r="R1766" s="37"/>
      <c r="T1766" s="37"/>
      <c r="V1766" s="37"/>
      <c r="X1766" s="37"/>
      <c r="Z1766" s="37"/>
      <c r="AB1766" s="37"/>
      <c r="AD1766" s="37">
        <v>395430</v>
      </c>
      <c r="AE1766" s="12">
        <v>0.01</v>
      </c>
      <c r="AF1766" s="37"/>
      <c r="AH1766" s="37">
        <v>1617142</v>
      </c>
      <c r="AI1766" s="12">
        <v>0.02</v>
      </c>
      <c r="AN1766" s="37">
        <v>2105160</v>
      </c>
      <c r="AO1766" s="12">
        <v>0.03</v>
      </c>
      <c r="AP1766" s="37">
        <v>625019</v>
      </c>
      <c r="AQ1766" s="12">
        <v>0.01</v>
      </c>
      <c r="AR1766" s="37"/>
      <c r="AT1766" s="37"/>
      <c r="AV1766" s="37"/>
      <c r="AX1766" s="37"/>
      <c r="BB1766" s="12">
        <v>11767</v>
      </c>
      <c r="BH1766" s="12">
        <v>2707</v>
      </c>
      <c r="BI1766" s="12">
        <v>12500</v>
      </c>
      <c r="BJ1766" s="12">
        <v>3549</v>
      </c>
      <c r="BQ1766" s="12">
        <v>0</v>
      </c>
      <c r="BV1766" s="12">
        <v>0</v>
      </c>
      <c r="BY1766" s="12">
        <v>0</v>
      </c>
      <c r="CB1766" s="12">
        <v>0</v>
      </c>
      <c r="CC1766" s="12">
        <v>0</v>
      </c>
      <c r="CG1766" s="12" t="s">
        <v>934</v>
      </c>
      <c r="CH1766" s="12">
        <v>39.835000000000001</v>
      </c>
      <c r="CI1766" s="12" t="s">
        <v>930</v>
      </c>
      <c r="CJ1766" s="12" t="s">
        <v>931</v>
      </c>
      <c r="CK1766" s="12" t="s">
        <v>932</v>
      </c>
      <c r="CL1766" s="37">
        <v>7268932841</v>
      </c>
      <c r="CN1766" s="12" t="s">
        <v>1509</v>
      </c>
      <c r="CS1766" s="12"/>
      <c r="CT1766" s="36" t="str">
        <f t="shared" si="27"/>
        <v>1bn - 50bn</v>
      </c>
      <c r="CU1766" s="36" t="str">
        <f>VLOOKUP(CK1766,Mapping!B:C,2,FALSE)</f>
        <v>US/CA</v>
      </c>
    </row>
    <row r="1767" spans="1:99" ht="16" customHeight="1" x14ac:dyDescent="0.35">
      <c r="A1767" s="12" t="s">
        <v>3002</v>
      </c>
      <c r="B1767" s="12" t="s">
        <v>925</v>
      </c>
      <c r="E1767" s="37">
        <v>1823857</v>
      </c>
      <c r="G1767" s="37" t="s">
        <v>1505</v>
      </c>
      <c r="I1767" s="37"/>
      <c r="K1767" s="37"/>
      <c r="M1767" s="37">
        <v>1585062</v>
      </c>
      <c r="N1767" s="12">
        <v>0.05</v>
      </c>
      <c r="O1767" s="37"/>
      <c r="R1767" s="37"/>
      <c r="T1767" s="37"/>
      <c r="V1767" s="37"/>
      <c r="X1767" s="37">
        <v>238795</v>
      </c>
      <c r="Y1767" s="12">
        <v>0.01</v>
      </c>
      <c r="Z1767" s="37"/>
      <c r="AB1767" s="37"/>
      <c r="AD1767" s="37"/>
      <c r="AF1767" s="37"/>
      <c r="AH1767" s="37"/>
      <c r="AN1767" s="37"/>
      <c r="AP1767" s="37"/>
      <c r="AR1767" s="37"/>
      <c r="AT1767" s="37"/>
      <c r="AV1767" s="37"/>
      <c r="AX1767" s="37"/>
      <c r="BA1767" s="12">
        <v>2337</v>
      </c>
      <c r="BB1767" s="12">
        <v>12634</v>
      </c>
      <c r="BZ1767" s="12">
        <v>0</v>
      </c>
      <c r="CC1767" s="12">
        <v>0</v>
      </c>
      <c r="CG1767" s="12" t="s">
        <v>959</v>
      </c>
      <c r="CH1767" s="12">
        <v>3.6160000000000001</v>
      </c>
      <c r="CI1767" s="12" t="s">
        <v>3003</v>
      </c>
      <c r="CJ1767" s="12" t="s">
        <v>931</v>
      </c>
      <c r="CK1767" s="12" t="s">
        <v>932</v>
      </c>
      <c r="CL1767" s="37">
        <v>3014699221</v>
      </c>
      <c r="CN1767" s="12" t="s">
        <v>1509</v>
      </c>
      <c r="CS1767" s="12"/>
      <c r="CT1767" s="36" t="str">
        <f t="shared" si="27"/>
        <v>1bn - 50bn</v>
      </c>
      <c r="CU1767" s="36" t="str">
        <f>VLOOKUP(CK1767,Mapping!B:C,2,FALSE)</f>
        <v>US/CA</v>
      </c>
    </row>
    <row r="1768" spans="1:99" ht="16" customHeight="1" x14ac:dyDescent="0.35">
      <c r="A1768" s="12" t="s">
        <v>3004</v>
      </c>
      <c r="B1768" s="12" t="s">
        <v>925</v>
      </c>
      <c r="E1768" s="37">
        <v>0</v>
      </c>
      <c r="G1768" s="37" t="s">
        <v>1505</v>
      </c>
      <c r="I1768" s="37"/>
      <c r="K1768" s="37"/>
      <c r="M1768" s="37"/>
      <c r="O1768" s="37"/>
      <c r="R1768" s="37"/>
      <c r="T1768" s="37"/>
      <c r="V1768" s="37"/>
      <c r="X1768" s="37"/>
      <c r="Z1768" s="37"/>
      <c r="AB1768" s="37"/>
      <c r="AD1768" s="37"/>
      <c r="AF1768" s="37"/>
      <c r="AH1768" s="37"/>
      <c r="AN1768" s="37"/>
      <c r="AP1768" s="37">
        <v>0</v>
      </c>
      <c r="AQ1768" s="12">
        <v>0</v>
      </c>
      <c r="AR1768" s="37"/>
      <c r="AT1768" s="37"/>
      <c r="AV1768" s="37"/>
      <c r="AX1768" s="37"/>
      <c r="BH1768" s="12">
        <v>0</v>
      </c>
      <c r="BV1768" s="12">
        <v>0</v>
      </c>
      <c r="CG1768" s="12" t="s">
        <v>934</v>
      </c>
      <c r="CH1768" s="12">
        <v>27.324999999999999</v>
      </c>
      <c r="CI1768" s="12" t="s">
        <v>3005</v>
      </c>
      <c r="CJ1768" s="12" t="s">
        <v>936</v>
      </c>
      <c r="CK1768" s="12" t="s">
        <v>932</v>
      </c>
      <c r="CL1768" s="37">
        <v>144374329</v>
      </c>
      <c r="CN1768" s="12" t="s">
        <v>1509</v>
      </c>
      <c r="CS1768" s="12"/>
      <c r="CT1768" s="36" t="str">
        <f t="shared" si="27"/>
        <v>500mn</v>
      </c>
      <c r="CU1768" s="36" t="str">
        <f>VLOOKUP(CK1768,Mapping!B:C,2,FALSE)</f>
        <v>US/CA</v>
      </c>
    </row>
    <row r="1769" spans="1:99" ht="16" customHeight="1" x14ac:dyDescent="0.35">
      <c r="A1769" s="12" t="s">
        <v>3006</v>
      </c>
      <c r="B1769" s="12" t="s">
        <v>925</v>
      </c>
      <c r="E1769" s="37">
        <v>397024</v>
      </c>
      <c r="G1769" s="37" t="s">
        <v>1505</v>
      </c>
      <c r="I1769" s="37"/>
      <c r="K1769" s="37"/>
      <c r="M1769" s="37"/>
      <c r="O1769" s="37"/>
      <c r="Q1769" s="12">
        <v>3144</v>
      </c>
      <c r="R1769" s="37"/>
      <c r="T1769" s="37"/>
      <c r="V1769" s="37"/>
      <c r="X1769" s="37"/>
      <c r="Z1769" s="37"/>
      <c r="AB1769" s="37"/>
      <c r="AD1769" s="37"/>
      <c r="AF1769" s="37"/>
      <c r="AH1769" s="37">
        <v>397024</v>
      </c>
      <c r="AI1769" s="12">
        <v>0.03</v>
      </c>
      <c r="AN1769" s="37"/>
      <c r="AP1769" s="37"/>
      <c r="AR1769" s="37"/>
      <c r="AT1769" s="37"/>
      <c r="AV1769" s="37"/>
      <c r="AX1769" s="37"/>
      <c r="BQ1769" s="12">
        <v>0</v>
      </c>
      <c r="CG1769" s="12" t="s">
        <v>976</v>
      </c>
      <c r="CH1769" s="12">
        <v>196.89500000000001</v>
      </c>
      <c r="CI1769" s="12" t="s">
        <v>971</v>
      </c>
      <c r="CJ1769" s="12" t="s">
        <v>972</v>
      </c>
      <c r="CK1769" s="12" t="s">
        <v>932</v>
      </c>
      <c r="CL1769" s="37">
        <v>1147152670</v>
      </c>
      <c r="CN1769" s="12" t="s">
        <v>1513</v>
      </c>
      <c r="CS1769" s="12"/>
      <c r="CT1769" s="36" t="str">
        <f t="shared" si="27"/>
        <v>1bn - 50bn</v>
      </c>
      <c r="CU1769" s="36" t="str">
        <f>VLOOKUP(CK1769,Mapping!B:C,2,FALSE)</f>
        <v>US/CA</v>
      </c>
    </row>
    <row r="1770" spans="1:99" ht="16" customHeight="1" x14ac:dyDescent="0.35">
      <c r="A1770" s="12" t="s">
        <v>3007</v>
      </c>
      <c r="B1770" s="12" t="s">
        <v>925</v>
      </c>
      <c r="E1770" s="37">
        <v>922428</v>
      </c>
      <c r="G1770" s="37" t="s">
        <v>1505</v>
      </c>
      <c r="I1770" s="37"/>
      <c r="K1770" s="37"/>
      <c r="M1770" s="37">
        <v>922428</v>
      </c>
      <c r="N1770" s="12">
        <v>0.37</v>
      </c>
      <c r="O1770" s="37"/>
      <c r="R1770" s="37"/>
      <c r="T1770" s="37"/>
      <c r="V1770" s="37"/>
      <c r="X1770" s="37"/>
      <c r="Z1770" s="37"/>
      <c r="AB1770" s="37"/>
      <c r="AD1770" s="37"/>
      <c r="AF1770" s="37"/>
      <c r="AH1770" s="37"/>
      <c r="AN1770" s="37"/>
      <c r="AP1770" s="37"/>
      <c r="AR1770" s="37"/>
      <c r="AT1770" s="37"/>
      <c r="AV1770" s="37"/>
      <c r="AX1770" s="37"/>
      <c r="BB1770" s="12">
        <v>6293</v>
      </c>
      <c r="CC1770" s="12">
        <v>0</v>
      </c>
      <c r="CG1770" s="12" t="s">
        <v>991</v>
      </c>
      <c r="CH1770" s="12">
        <v>119.517</v>
      </c>
      <c r="CI1770" s="12" t="s">
        <v>3008</v>
      </c>
      <c r="CJ1770" s="12" t="s">
        <v>1140</v>
      </c>
      <c r="CK1770" s="12" t="s">
        <v>932</v>
      </c>
      <c r="CL1770" s="37">
        <v>249405312</v>
      </c>
      <c r="CN1770" s="12" t="s">
        <v>1509</v>
      </c>
      <c r="CS1770" s="12"/>
      <c r="CT1770" s="36" t="str">
        <f t="shared" si="27"/>
        <v>500mn</v>
      </c>
      <c r="CU1770" s="36" t="str">
        <f>VLOOKUP(CK1770,Mapping!B:C,2,FALSE)</f>
        <v>US/CA</v>
      </c>
    </row>
    <row r="1771" spans="1:99" ht="16" customHeight="1" x14ac:dyDescent="0.35">
      <c r="A1771" s="12" t="s">
        <v>3009</v>
      </c>
      <c r="B1771" s="12" t="s">
        <v>925</v>
      </c>
      <c r="E1771" s="37">
        <v>0</v>
      </c>
      <c r="G1771" s="37" t="s">
        <v>1505</v>
      </c>
      <c r="I1771" s="37"/>
      <c r="K1771" s="37"/>
      <c r="M1771" s="37"/>
      <c r="O1771" s="37"/>
      <c r="Q1771" s="12">
        <v>0</v>
      </c>
      <c r="R1771" s="37"/>
      <c r="T1771" s="37"/>
      <c r="V1771" s="37"/>
      <c r="X1771" s="37"/>
      <c r="Z1771" s="37"/>
      <c r="AB1771" s="37"/>
      <c r="AD1771" s="37"/>
      <c r="AF1771" s="37"/>
      <c r="AH1771" s="37">
        <v>0</v>
      </c>
      <c r="AI1771" s="12">
        <v>0</v>
      </c>
      <c r="AN1771" s="37">
        <v>0</v>
      </c>
      <c r="AO1771" s="12">
        <v>0</v>
      </c>
      <c r="AP1771" s="37"/>
      <c r="AR1771" s="37"/>
      <c r="AT1771" s="37"/>
      <c r="AV1771" s="37"/>
      <c r="AX1771" s="37"/>
      <c r="BI1771" s="12">
        <v>0</v>
      </c>
      <c r="BQ1771" s="12">
        <v>0</v>
      </c>
      <c r="BY1771" s="12">
        <v>0</v>
      </c>
      <c r="CG1771" s="12" t="s">
        <v>940</v>
      </c>
      <c r="CH1771" s="12">
        <v>24.646000000000001</v>
      </c>
      <c r="CI1771" s="12" t="s">
        <v>3010</v>
      </c>
      <c r="CJ1771" s="12" t="s">
        <v>1109</v>
      </c>
      <c r="CK1771" s="12" t="s">
        <v>932</v>
      </c>
      <c r="CL1771" s="37">
        <v>770501953</v>
      </c>
      <c r="CN1771" s="12" t="s">
        <v>1509</v>
      </c>
      <c r="CS1771" s="12"/>
      <c r="CT1771" s="36" t="str">
        <f t="shared" si="27"/>
        <v>500mn - 1bn</v>
      </c>
      <c r="CU1771" s="36" t="str">
        <f>VLOOKUP(CK1771,Mapping!B:C,2,FALSE)</f>
        <v>US/CA</v>
      </c>
    </row>
    <row r="1772" spans="1:99" ht="16" customHeight="1" x14ac:dyDescent="0.35">
      <c r="A1772" s="12" t="s">
        <v>3011</v>
      </c>
      <c r="B1772" s="12" t="s">
        <v>925</v>
      </c>
      <c r="E1772" s="37">
        <v>3832869</v>
      </c>
      <c r="G1772" s="37" t="s">
        <v>1505</v>
      </c>
      <c r="I1772" s="37"/>
      <c r="K1772" s="37"/>
      <c r="M1772" s="37">
        <v>25691</v>
      </c>
      <c r="N1772" s="12">
        <v>0</v>
      </c>
      <c r="O1772" s="37"/>
      <c r="Q1772" s="12">
        <v>670</v>
      </c>
      <c r="R1772" s="37"/>
      <c r="T1772" s="37"/>
      <c r="V1772" s="37"/>
      <c r="X1772" s="37">
        <v>51405</v>
      </c>
      <c r="Y1772" s="12">
        <v>0</v>
      </c>
      <c r="Z1772" s="37"/>
      <c r="AB1772" s="37"/>
      <c r="AD1772" s="37">
        <v>8094</v>
      </c>
      <c r="AE1772" s="12">
        <v>0</v>
      </c>
      <c r="AF1772" s="37"/>
      <c r="AH1772" s="37">
        <v>88045</v>
      </c>
      <c r="AI1772" s="12">
        <v>0.01</v>
      </c>
      <c r="AN1772" s="37">
        <v>3398399</v>
      </c>
      <c r="AO1772" s="12">
        <v>0.19</v>
      </c>
      <c r="AP1772" s="37">
        <v>261235</v>
      </c>
      <c r="AQ1772" s="12">
        <v>0.01</v>
      </c>
      <c r="AR1772" s="37"/>
      <c r="AT1772" s="37"/>
      <c r="AV1772" s="37"/>
      <c r="AX1772" s="37"/>
      <c r="BA1772" s="12">
        <v>530</v>
      </c>
      <c r="BB1772" s="12">
        <v>303</v>
      </c>
      <c r="BH1772" s="12">
        <v>1402</v>
      </c>
      <c r="BI1772" s="12">
        <v>17100</v>
      </c>
      <c r="BJ1772" s="12">
        <v>96</v>
      </c>
      <c r="BQ1772" s="12">
        <v>0</v>
      </c>
      <c r="BV1772" s="12">
        <v>0</v>
      </c>
      <c r="BY1772" s="12">
        <v>0</v>
      </c>
      <c r="BZ1772" s="12">
        <v>0</v>
      </c>
      <c r="CB1772" s="12">
        <v>0</v>
      </c>
      <c r="CC1772" s="12">
        <v>0</v>
      </c>
      <c r="CG1772" s="12" t="s">
        <v>991</v>
      </c>
      <c r="CH1772" s="12">
        <v>22.824000000000002</v>
      </c>
      <c r="CI1772" s="12" t="s">
        <v>1135</v>
      </c>
      <c r="CJ1772" s="12" t="s">
        <v>1183</v>
      </c>
      <c r="CK1772" s="12" t="s">
        <v>932</v>
      </c>
      <c r="CL1772" s="37">
        <v>2000395</v>
      </c>
      <c r="CN1772" s="12" t="s">
        <v>1534</v>
      </c>
      <c r="CS1772" s="12"/>
      <c r="CT1772" s="36" t="str">
        <f t="shared" si="27"/>
        <v>500mn</v>
      </c>
      <c r="CU1772" s="36" t="str">
        <f>VLOOKUP(CK1772,Mapping!B:C,2,FALSE)</f>
        <v>US/CA</v>
      </c>
    </row>
    <row r="1773" spans="1:99" ht="16" customHeight="1" x14ac:dyDescent="0.35">
      <c r="A1773" s="12" t="s">
        <v>3012</v>
      </c>
      <c r="B1773" s="12" t="s">
        <v>925</v>
      </c>
      <c r="E1773" s="37">
        <v>8381994</v>
      </c>
      <c r="G1773" s="37" t="s">
        <v>1505</v>
      </c>
      <c r="I1773" s="37"/>
      <c r="K1773" s="37"/>
      <c r="M1773" s="37">
        <v>3998034</v>
      </c>
      <c r="N1773" s="12">
        <v>0.04</v>
      </c>
      <c r="O1773" s="37"/>
      <c r="Q1773" s="12">
        <v>6578</v>
      </c>
      <c r="R1773" s="37"/>
      <c r="T1773" s="37">
        <v>288805</v>
      </c>
      <c r="U1773" s="12">
        <v>0</v>
      </c>
      <c r="V1773" s="37"/>
      <c r="X1773" s="37"/>
      <c r="Z1773" s="37"/>
      <c r="AB1773" s="37"/>
      <c r="AD1773" s="37">
        <v>237882</v>
      </c>
      <c r="AE1773" s="12">
        <v>0</v>
      </c>
      <c r="AF1773" s="37"/>
      <c r="AH1773" s="37">
        <v>830670</v>
      </c>
      <c r="AI1773" s="12">
        <v>0.01</v>
      </c>
      <c r="AN1773" s="37">
        <v>1726231</v>
      </c>
      <c r="AO1773" s="12">
        <v>0.02</v>
      </c>
      <c r="AP1773" s="37">
        <v>1300372</v>
      </c>
      <c r="AQ1773" s="12">
        <v>0.01</v>
      </c>
      <c r="AR1773" s="37"/>
      <c r="AT1773" s="37"/>
      <c r="AV1773" s="37"/>
      <c r="AX1773" s="37"/>
      <c r="BB1773" s="12">
        <v>31867</v>
      </c>
      <c r="BH1773" s="12">
        <v>5632</v>
      </c>
      <c r="BI1773" s="12">
        <v>10250</v>
      </c>
      <c r="BJ1773" s="12">
        <v>2135</v>
      </c>
      <c r="BK1773" s="12">
        <v>2580</v>
      </c>
      <c r="BQ1773" s="12">
        <v>0</v>
      </c>
      <c r="BV1773" s="12">
        <v>0</v>
      </c>
      <c r="BY1773" s="12">
        <v>0</v>
      </c>
      <c r="CB1773" s="12">
        <v>0</v>
      </c>
      <c r="CC1773" s="12">
        <v>0</v>
      </c>
      <c r="CE1773" s="12">
        <v>0</v>
      </c>
      <c r="CG1773" s="12" t="s">
        <v>934</v>
      </c>
      <c r="CH1773" s="12">
        <v>53.393999999999998</v>
      </c>
      <c r="CI1773" s="12" t="s">
        <v>1250</v>
      </c>
      <c r="CJ1773" s="12" t="s">
        <v>946</v>
      </c>
      <c r="CK1773" s="12" t="s">
        <v>932</v>
      </c>
      <c r="CL1773" s="37">
        <v>9141977042</v>
      </c>
      <c r="CN1773" s="12" t="s">
        <v>1509</v>
      </c>
      <c r="CS1773" s="12"/>
      <c r="CT1773" s="36" t="str">
        <f t="shared" si="27"/>
        <v>1bn - 50bn</v>
      </c>
      <c r="CU1773" s="36" t="str">
        <f>VLOOKUP(CK1773,Mapping!B:C,2,FALSE)</f>
        <v>US/CA</v>
      </c>
    </row>
    <row r="1774" spans="1:99" ht="16" customHeight="1" x14ac:dyDescent="0.35">
      <c r="A1774" s="12" t="s">
        <v>3013</v>
      </c>
      <c r="B1774" s="12" t="s">
        <v>925</v>
      </c>
      <c r="E1774" s="37">
        <v>31410265</v>
      </c>
      <c r="G1774" s="37" t="s">
        <v>1505</v>
      </c>
      <c r="I1774" s="37"/>
      <c r="K1774" s="37"/>
      <c r="M1774" s="37">
        <v>964787</v>
      </c>
      <c r="N1774" s="12">
        <v>0.01</v>
      </c>
      <c r="O1774" s="37"/>
      <c r="R1774" s="37"/>
      <c r="T1774" s="37"/>
      <c r="V1774" s="37"/>
      <c r="X1774" s="37"/>
      <c r="Z1774" s="37"/>
      <c r="AB1774" s="37"/>
      <c r="AD1774" s="37">
        <v>202450</v>
      </c>
      <c r="AE1774" s="12">
        <v>0</v>
      </c>
      <c r="AF1774" s="37"/>
      <c r="AH1774" s="37"/>
      <c r="AN1774" s="37">
        <v>25863996</v>
      </c>
      <c r="AO1774" s="12">
        <v>0.4</v>
      </c>
      <c r="AP1774" s="37"/>
      <c r="AR1774" s="37">
        <v>0</v>
      </c>
      <c r="AS1774" s="12">
        <v>0</v>
      </c>
      <c r="AT1774" s="37">
        <v>4379032</v>
      </c>
      <c r="AU1774" s="12">
        <v>7.0000000000000007E-2</v>
      </c>
      <c r="AV1774" s="37"/>
      <c r="AX1774" s="37"/>
      <c r="BB1774" s="12">
        <v>7690</v>
      </c>
      <c r="BD1774" s="12">
        <v>410791</v>
      </c>
      <c r="BE1774" s="12">
        <v>0</v>
      </c>
      <c r="BI1774" s="12">
        <v>153575</v>
      </c>
      <c r="BJ1774" s="12">
        <v>1817</v>
      </c>
      <c r="BM1774" s="12">
        <v>0</v>
      </c>
      <c r="BY1774" s="12">
        <v>0.02</v>
      </c>
      <c r="CB1774" s="12">
        <v>0</v>
      </c>
      <c r="CC1774" s="12">
        <v>0</v>
      </c>
      <c r="CF1774" s="12">
        <v>0.35</v>
      </c>
      <c r="CG1774" s="12" t="s">
        <v>929</v>
      </c>
      <c r="CH1774" s="12">
        <v>27.963999999999999</v>
      </c>
      <c r="CI1774" s="12" t="s">
        <v>1274</v>
      </c>
      <c r="CJ1774" s="12" t="s">
        <v>1046</v>
      </c>
      <c r="CK1774" s="12" t="s">
        <v>932</v>
      </c>
      <c r="CL1774" s="37">
        <v>6457815100</v>
      </c>
      <c r="CN1774" s="12" t="s">
        <v>1506</v>
      </c>
      <c r="CS1774" s="12"/>
      <c r="CT1774" s="36" t="str">
        <f t="shared" si="27"/>
        <v>1bn - 50bn</v>
      </c>
      <c r="CU1774" s="36" t="str">
        <f>VLOOKUP(CK1774,Mapping!B:C,2,FALSE)</f>
        <v>US/CA</v>
      </c>
    </row>
    <row r="1775" spans="1:99" ht="16" customHeight="1" x14ac:dyDescent="0.35">
      <c r="A1775" s="12" t="s">
        <v>3014</v>
      </c>
      <c r="B1775" s="12" t="s">
        <v>925</v>
      </c>
      <c r="E1775" s="37">
        <v>0</v>
      </c>
      <c r="G1775" s="37" t="s">
        <v>1505</v>
      </c>
      <c r="I1775" s="37"/>
      <c r="K1775" s="37"/>
      <c r="M1775" s="37"/>
      <c r="O1775" s="37"/>
      <c r="Q1775" s="12">
        <v>0</v>
      </c>
      <c r="R1775" s="37"/>
      <c r="T1775" s="37"/>
      <c r="V1775" s="37"/>
      <c r="X1775" s="37"/>
      <c r="Z1775" s="37"/>
      <c r="AB1775" s="37"/>
      <c r="AD1775" s="37"/>
      <c r="AF1775" s="37"/>
      <c r="AH1775" s="37">
        <v>0</v>
      </c>
      <c r="AI1775" s="12">
        <v>0</v>
      </c>
      <c r="AN1775" s="37"/>
      <c r="AP1775" s="37"/>
      <c r="AR1775" s="37"/>
      <c r="AT1775" s="37"/>
      <c r="AV1775" s="37"/>
      <c r="AX1775" s="37"/>
      <c r="BQ1775" s="12">
        <v>0</v>
      </c>
      <c r="CG1775" s="12" t="s">
        <v>929</v>
      </c>
      <c r="CH1775" s="12">
        <v>18.452000000000002</v>
      </c>
      <c r="CI1775" s="12" t="s">
        <v>3015</v>
      </c>
      <c r="CJ1775" s="12" t="s">
        <v>936</v>
      </c>
      <c r="CK1775" s="12" t="s">
        <v>932</v>
      </c>
      <c r="CL1775" s="37">
        <v>2579233355</v>
      </c>
      <c r="CN1775" s="12" t="s">
        <v>1509</v>
      </c>
      <c r="CS1775" s="12"/>
      <c r="CT1775" s="36" t="str">
        <f t="shared" si="27"/>
        <v>1bn - 50bn</v>
      </c>
      <c r="CU1775" s="36" t="str">
        <f>VLOOKUP(CK1775,Mapping!B:C,2,FALSE)</f>
        <v>US/CA</v>
      </c>
    </row>
    <row r="1776" spans="1:99" ht="16" customHeight="1" x14ac:dyDescent="0.35">
      <c r="A1776" s="12" t="s">
        <v>3016</v>
      </c>
      <c r="B1776" s="12" t="s">
        <v>925</v>
      </c>
      <c r="E1776" s="37">
        <v>682377</v>
      </c>
      <c r="G1776" s="37" t="s">
        <v>1505</v>
      </c>
      <c r="I1776" s="37"/>
      <c r="K1776" s="37"/>
      <c r="M1776" s="37"/>
      <c r="O1776" s="37"/>
      <c r="Q1776" s="12">
        <v>2503</v>
      </c>
      <c r="R1776" s="37"/>
      <c r="T1776" s="37"/>
      <c r="V1776" s="37"/>
      <c r="X1776" s="37"/>
      <c r="Z1776" s="37">
        <v>0</v>
      </c>
      <c r="AA1776" s="12">
        <v>0</v>
      </c>
      <c r="AB1776" s="37"/>
      <c r="AD1776" s="37"/>
      <c r="AF1776" s="37"/>
      <c r="AH1776" s="37">
        <v>316079</v>
      </c>
      <c r="AI1776" s="12">
        <v>0.1</v>
      </c>
      <c r="AN1776" s="37">
        <v>366298</v>
      </c>
      <c r="AO1776" s="12">
        <v>0.11</v>
      </c>
      <c r="AP1776" s="37"/>
      <c r="AR1776" s="37"/>
      <c r="AT1776" s="37"/>
      <c r="AV1776" s="37"/>
      <c r="AX1776" s="37"/>
      <c r="BC1776" s="12">
        <v>0</v>
      </c>
      <c r="BI1776" s="12">
        <v>2175</v>
      </c>
      <c r="BQ1776" s="12">
        <v>0</v>
      </c>
      <c r="BY1776" s="12">
        <v>0</v>
      </c>
      <c r="CD1776" s="12">
        <v>0</v>
      </c>
      <c r="CG1776" s="12" t="s">
        <v>959</v>
      </c>
      <c r="CH1776" s="12">
        <v>33.591999999999999</v>
      </c>
      <c r="CI1776" s="12" t="s">
        <v>1803</v>
      </c>
      <c r="CJ1776" s="12" t="s">
        <v>941</v>
      </c>
      <c r="CK1776" s="12" t="s">
        <v>932</v>
      </c>
      <c r="CL1776" s="37">
        <v>325713854</v>
      </c>
      <c r="CN1776" s="12" t="s">
        <v>1509</v>
      </c>
      <c r="CS1776" s="12"/>
      <c r="CT1776" s="36" t="str">
        <f t="shared" si="27"/>
        <v>500mn</v>
      </c>
      <c r="CU1776" s="36" t="str">
        <f>VLOOKUP(CK1776,Mapping!B:C,2,FALSE)</f>
        <v>US/CA</v>
      </c>
    </row>
    <row r="1777" spans="1:99" ht="16" customHeight="1" x14ac:dyDescent="0.35">
      <c r="A1777" s="12" t="s">
        <v>3017</v>
      </c>
      <c r="B1777" s="12" t="s">
        <v>925</v>
      </c>
      <c r="E1777" s="37">
        <v>404191</v>
      </c>
      <c r="G1777" s="37" t="s">
        <v>1505</v>
      </c>
      <c r="I1777" s="37"/>
      <c r="K1777" s="37"/>
      <c r="M1777" s="37"/>
      <c r="O1777" s="37"/>
      <c r="R1777" s="37"/>
      <c r="T1777" s="37"/>
      <c r="V1777" s="37"/>
      <c r="X1777" s="37"/>
      <c r="Z1777" s="37"/>
      <c r="AB1777" s="37"/>
      <c r="AD1777" s="37"/>
      <c r="AF1777" s="37"/>
      <c r="AH1777" s="37"/>
      <c r="AN1777" s="37">
        <v>404191</v>
      </c>
      <c r="AO1777" s="12">
        <v>0.02</v>
      </c>
      <c r="AP1777" s="37"/>
      <c r="AR1777" s="37"/>
      <c r="AT1777" s="37"/>
      <c r="AV1777" s="37"/>
      <c r="AX1777" s="37"/>
      <c r="BI1777" s="12">
        <v>2400</v>
      </c>
      <c r="BY1777" s="12">
        <v>0</v>
      </c>
      <c r="CG1777" s="12" t="s">
        <v>991</v>
      </c>
      <c r="CH1777" s="12">
        <v>19.241</v>
      </c>
      <c r="CI1777" s="12" t="s">
        <v>3018</v>
      </c>
      <c r="CJ1777" s="12" t="s">
        <v>972</v>
      </c>
      <c r="CK1777" s="12" t="s">
        <v>932</v>
      </c>
      <c r="CL1777" s="37">
        <v>2386299781</v>
      </c>
      <c r="CN1777" s="12" t="s">
        <v>1509</v>
      </c>
      <c r="CS1777" s="12"/>
      <c r="CT1777" s="36" t="str">
        <f t="shared" si="27"/>
        <v>1bn - 50bn</v>
      </c>
      <c r="CU1777" s="36" t="str">
        <f>VLOOKUP(CK1777,Mapping!B:C,2,FALSE)</f>
        <v>US/CA</v>
      </c>
    </row>
    <row r="1778" spans="1:99" ht="16" customHeight="1" x14ac:dyDescent="0.35">
      <c r="A1778" s="12" t="s">
        <v>3019</v>
      </c>
      <c r="B1778" s="12" t="s">
        <v>925</v>
      </c>
      <c r="E1778" s="37">
        <v>0</v>
      </c>
      <c r="G1778" s="37" t="s">
        <v>1505</v>
      </c>
      <c r="I1778" s="37"/>
      <c r="K1778" s="37"/>
      <c r="M1778" s="37">
        <v>0</v>
      </c>
      <c r="N1778" s="12">
        <v>0</v>
      </c>
      <c r="O1778" s="37"/>
      <c r="R1778" s="37"/>
      <c r="T1778" s="37"/>
      <c r="V1778" s="37"/>
      <c r="X1778" s="37"/>
      <c r="Z1778" s="37"/>
      <c r="AB1778" s="37"/>
      <c r="AD1778" s="37"/>
      <c r="AF1778" s="37"/>
      <c r="AH1778" s="37"/>
      <c r="AN1778" s="37"/>
      <c r="AP1778" s="37"/>
      <c r="AR1778" s="37"/>
      <c r="AT1778" s="37"/>
      <c r="AV1778" s="37"/>
      <c r="AX1778" s="37"/>
      <c r="BB1778" s="12">
        <v>0</v>
      </c>
      <c r="CC1778" s="12">
        <v>0</v>
      </c>
      <c r="CG1778" s="12" t="s">
        <v>976</v>
      </c>
      <c r="CH1778" s="12">
        <v>163.79900000000001</v>
      </c>
      <c r="CI1778" s="12" t="s">
        <v>1191</v>
      </c>
      <c r="CJ1778" s="12" t="s">
        <v>931</v>
      </c>
      <c r="CK1778" s="12" t="s">
        <v>932</v>
      </c>
      <c r="CL1778" s="37">
        <v>121127054</v>
      </c>
      <c r="CN1778" s="12" t="s">
        <v>1513</v>
      </c>
      <c r="CS1778" s="12"/>
      <c r="CT1778" s="36" t="str">
        <f t="shared" si="27"/>
        <v>500mn</v>
      </c>
      <c r="CU1778" s="36" t="str">
        <f>VLOOKUP(CK1778,Mapping!B:C,2,FALSE)</f>
        <v>US/CA</v>
      </c>
    </row>
    <row r="1779" spans="1:99" ht="16" customHeight="1" x14ac:dyDescent="0.35">
      <c r="A1779" s="12" t="s">
        <v>3020</v>
      </c>
      <c r="B1779" s="12" t="s">
        <v>925</v>
      </c>
      <c r="E1779" s="37">
        <v>4399784</v>
      </c>
      <c r="G1779" s="37" t="s">
        <v>1505</v>
      </c>
      <c r="I1779" s="37"/>
      <c r="K1779" s="37"/>
      <c r="M1779" s="37"/>
      <c r="O1779" s="37"/>
      <c r="Q1779" s="12">
        <v>0</v>
      </c>
      <c r="R1779" s="37"/>
      <c r="T1779" s="37"/>
      <c r="V1779" s="37"/>
      <c r="X1779" s="37"/>
      <c r="Z1779" s="37"/>
      <c r="AB1779" s="37"/>
      <c r="AD1779" s="37"/>
      <c r="AF1779" s="37"/>
      <c r="AH1779" s="37">
        <v>0</v>
      </c>
      <c r="AI1779" s="12">
        <v>0</v>
      </c>
      <c r="AN1779" s="37">
        <v>4399784</v>
      </c>
      <c r="AO1779" s="12">
        <v>0.14000000000000001</v>
      </c>
      <c r="AP1779" s="37"/>
      <c r="AR1779" s="37"/>
      <c r="AT1779" s="37"/>
      <c r="AV1779" s="37"/>
      <c r="AX1779" s="37"/>
      <c r="BI1779" s="12">
        <v>26125</v>
      </c>
      <c r="BQ1779" s="12">
        <v>0</v>
      </c>
      <c r="BY1779" s="12">
        <v>0</v>
      </c>
      <c r="CG1779" s="12" t="s">
        <v>929</v>
      </c>
      <c r="CH1779" s="12">
        <v>28.007000000000001</v>
      </c>
      <c r="CI1779" s="12" t="s">
        <v>2566</v>
      </c>
      <c r="CJ1779" s="12" t="s">
        <v>972</v>
      </c>
      <c r="CK1779" s="12" t="s">
        <v>932</v>
      </c>
      <c r="CL1779" s="37">
        <v>3008851640</v>
      </c>
      <c r="CN1779" s="12" t="s">
        <v>1528</v>
      </c>
      <c r="CS1779" s="12"/>
      <c r="CT1779" s="36" t="str">
        <f t="shared" si="27"/>
        <v>1bn - 50bn</v>
      </c>
      <c r="CU1779" s="36" t="str">
        <f>VLOOKUP(CK1779,Mapping!B:C,2,FALSE)</f>
        <v>US/CA</v>
      </c>
    </row>
    <row r="1780" spans="1:99" ht="16" customHeight="1" x14ac:dyDescent="0.35">
      <c r="A1780" s="12" t="s">
        <v>516</v>
      </c>
      <c r="B1780" s="12" t="s">
        <v>933</v>
      </c>
      <c r="E1780" s="37">
        <v>240892919</v>
      </c>
      <c r="F1780" s="12">
        <v>17600</v>
      </c>
      <c r="G1780" s="37" t="s">
        <v>1505</v>
      </c>
      <c r="I1780" s="37">
        <v>855315</v>
      </c>
      <c r="J1780" s="12">
        <v>0</v>
      </c>
      <c r="K1780" s="37">
        <v>68969907</v>
      </c>
      <c r="L1780" s="12">
        <v>0.15</v>
      </c>
      <c r="M1780" s="37"/>
      <c r="O1780" s="37">
        <v>38893704</v>
      </c>
      <c r="P1780" s="12">
        <v>0.08</v>
      </c>
      <c r="Q1780" s="12">
        <v>0</v>
      </c>
      <c r="R1780" s="37">
        <v>4508589</v>
      </c>
      <c r="S1780" s="12">
        <v>0.01</v>
      </c>
      <c r="T1780" s="37"/>
      <c r="V1780" s="37">
        <v>3774443</v>
      </c>
      <c r="W1780" s="12">
        <v>0.01</v>
      </c>
      <c r="X1780" s="37">
        <v>103986849</v>
      </c>
      <c r="Y1780" s="12">
        <v>0.22</v>
      </c>
      <c r="Z1780" s="37"/>
      <c r="AB1780" s="37">
        <v>11264670</v>
      </c>
      <c r="AC1780" s="12">
        <v>0.02</v>
      </c>
      <c r="AD1780" s="37"/>
      <c r="AF1780" s="37"/>
      <c r="AH1780" s="37">
        <v>0</v>
      </c>
      <c r="AI1780" s="12">
        <v>0</v>
      </c>
      <c r="AJ1780" s="12">
        <v>779750</v>
      </c>
      <c r="AK1780" s="12">
        <v>173465</v>
      </c>
      <c r="AL1780" s="12">
        <v>2561036</v>
      </c>
      <c r="AN1780" s="37">
        <v>0</v>
      </c>
      <c r="AO1780" s="12">
        <v>0</v>
      </c>
      <c r="AP1780" s="37">
        <v>8639442</v>
      </c>
      <c r="AQ1780" s="12">
        <v>0.02</v>
      </c>
      <c r="AR1780" s="37"/>
      <c r="AT1780" s="37"/>
      <c r="AV1780" s="37"/>
      <c r="AX1780" s="37"/>
      <c r="AZ1780" s="12">
        <v>425900</v>
      </c>
      <c r="BA1780" s="12">
        <v>1017683</v>
      </c>
      <c r="BG1780" s="12">
        <v>1116600</v>
      </c>
      <c r="BH1780" s="12">
        <v>37418</v>
      </c>
      <c r="BI1780" s="12">
        <v>0</v>
      </c>
      <c r="BO1780" s="12">
        <v>0</v>
      </c>
      <c r="BQ1780" s="12">
        <v>0</v>
      </c>
      <c r="BR1780" s="12">
        <v>0.03</v>
      </c>
      <c r="BS1780" s="12">
        <v>0.01</v>
      </c>
      <c r="BT1780" s="12">
        <v>0.01</v>
      </c>
      <c r="BU1780" s="12">
        <v>0.01</v>
      </c>
      <c r="BV1780" s="12">
        <v>0.03</v>
      </c>
      <c r="BX1780" s="12">
        <v>0.01</v>
      </c>
      <c r="BY1780" s="12">
        <v>0</v>
      </c>
      <c r="BZ1780" s="12">
        <v>0.02</v>
      </c>
      <c r="CG1780" s="12" t="s">
        <v>940</v>
      </c>
      <c r="CH1780" s="12">
        <v>79.540000000000006</v>
      </c>
      <c r="CI1780" s="12" t="s">
        <v>1176</v>
      </c>
      <c r="CJ1780" s="12" t="s">
        <v>1007</v>
      </c>
      <c r="CK1780" s="12" t="s">
        <v>985</v>
      </c>
      <c r="CL1780" s="37">
        <v>46749606412</v>
      </c>
      <c r="CN1780" s="12" t="s">
        <v>1506</v>
      </c>
      <c r="CS1780" s="12"/>
      <c r="CT1780" s="36" t="str">
        <f t="shared" si="27"/>
        <v>1bn - 50bn</v>
      </c>
      <c r="CU1780" s="36" t="str">
        <f>VLOOKUP(CK1780,Mapping!B:C,2,FALSE)</f>
        <v>US/CA</v>
      </c>
    </row>
    <row r="1781" spans="1:99" ht="16" customHeight="1" x14ac:dyDescent="0.35">
      <c r="A1781" s="12" t="s">
        <v>3021</v>
      </c>
      <c r="B1781" s="12" t="s">
        <v>925</v>
      </c>
      <c r="E1781" s="37">
        <v>414217</v>
      </c>
      <c r="G1781" s="37" t="s">
        <v>1505</v>
      </c>
      <c r="I1781" s="37"/>
      <c r="K1781" s="37"/>
      <c r="M1781" s="37"/>
      <c r="O1781" s="37"/>
      <c r="R1781" s="37"/>
      <c r="T1781" s="37"/>
      <c r="V1781" s="37"/>
      <c r="X1781" s="37"/>
      <c r="Z1781" s="37"/>
      <c r="AB1781" s="37"/>
      <c r="AD1781" s="37"/>
      <c r="AF1781" s="37"/>
      <c r="AH1781" s="37"/>
      <c r="AN1781" s="37">
        <v>0</v>
      </c>
      <c r="AO1781" s="12">
        <v>0</v>
      </c>
      <c r="AP1781" s="37">
        <v>414217</v>
      </c>
      <c r="AQ1781" s="12">
        <v>0.12</v>
      </c>
      <c r="AR1781" s="37"/>
      <c r="AT1781" s="37"/>
      <c r="AV1781" s="37"/>
      <c r="AX1781" s="37"/>
      <c r="BH1781" s="12">
        <v>1794</v>
      </c>
      <c r="BI1781" s="12">
        <v>0</v>
      </c>
      <c r="BV1781" s="12">
        <v>0</v>
      </c>
      <c r="BY1781" s="12">
        <v>0</v>
      </c>
      <c r="CG1781" s="12" t="s">
        <v>934</v>
      </c>
      <c r="CH1781" s="12">
        <v>32.661000000000001</v>
      </c>
      <c r="CI1781" s="12" t="s">
        <v>1230</v>
      </c>
      <c r="CJ1781" s="12" t="s">
        <v>993</v>
      </c>
      <c r="CK1781" s="12" t="s">
        <v>932</v>
      </c>
      <c r="CL1781" s="37">
        <v>342285086</v>
      </c>
      <c r="CN1781" s="12" t="s">
        <v>1509</v>
      </c>
      <c r="CS1781" s="12"/>
      <c r="CT1781" s="36" t="str">
        <f t="shared" si="27"/>
        <v>500mn</v>
      </c>
      <c r="CU1781" s="36" t="str">
        <f>VLOOKUP(CK1781,Mapping!B:C,2,FALSE)</f>
        <v>US/CA</v>
      </c>
    </row>
    <row r="1782" spans="1:99" ht="16" customHeight="1" x14ac:dyDescent="0.35">
      <c r="A1782" s="12" t="s">
        <v>3022</v>
      </c>
      <c r="B1782" s="12" t="s">
        <v>925</v>
      </c>
      <c r="E1782" s="37">
        <v>871536</v>
      </c>
      <c r="G1782" s="37" t="s">
        <v>1505</v>
      </c>
      <c r="I1782" s="37"/>
      <c r="K1782" s="37"/>
      <c r="M1782" s="37"/>
      <c r="O1782" s="37"/>
      <c r="R1782" s="37"/>
      <c r="T1782" s="37"/>
      <c r="V1782" s="37"/>
      <c r="X1782" s="37"/>
      <c r="Z1782" s="37"/>
      <c r="AB1782" s="37"/>
      <c r="AD1782" s="37"/>
      <c r="AF1782" s="37"/>
      <c r="AH1782" s="37"/>
      <c r="AN1782" s="37">
        <v>871536</v>
      </c>
      <c r="AO1782" s="12">
        <v>0.3</v>
      </c>
      <c r="AP1782" s="37"/>
      <c r="AR1782" s="37"/>
      <c r="AT1782" s="37"/>
      <c r="AV1782" s="37"/>
      <c r="AX1782" s="37"/>
      <c r="BI1782" s="12">
        <v>5175</v>
      </c>
      <c r="BY1782" s="12">
        <v>0</v>
      </c>
      <c r="CG1782" s="12" t="s">
        <v>940</v>
      </c>
      <c r="CH1782" s="12">
        <v>30.317</v>
      </c>
      <c r="CI1782" s="12" t="s">
        <v>2559</v>
      </c>
      <c r="CJ1782" s="12" t="s">
        <v>966</v>
      </c>
      <c r="CK1782" s="12" t="s">
        <v>932</v>
      </c>
      <c r="CL1782" s="37">
        <v>293169218</v>
      </c>
      <c r="CN1782" s="12" t="s">
        <v>1509</v>
      </c>
      <c r="CS1782" s="12"/>
      <c r="CT1782" s="36" t="str">
        <f t="shared" si="27"/>
        <v>500mn</v>
      </c>
      <c r="CU1782" s="36" t="str">
        <f>VLOOKUP(CK1782,Mapping!B:C,2,FALSE)</f>
        <v>US/CA</v>
      </c>
    </row>
    <row r="1783" spans="1:99" ht="16" customHeight="1" x14ac:dyDescent="0.35">
      <c r="A1783" s="12" t="s">
        <v>3023</v>
      </c>
      <c r="B1783" s="12" t="s">
        <v>925</v>
      </c>
      <c r="E1783" s="37">
        <v>0</v>
      </c>
      <c r="G1783" s="37" t="s">
        <v>1505</v>
      </c>
      <c r="I1783" s="37"/>
      <c r="K1783" s="37"/>
      <c r="M1783" s="37"/>
      <c r="O1783" s="37"/>
      <c r="R1783" s="37"/>
      <c r="T1783" s="37"/>
      <c r="V1783" s="37"/>
      <c r="X1783" s="37"/>
      <c r="Z1783" s="37"/>
      <c r="AB1783" s="37"/>
      <c r="AD1783" s="37"/>
      <c r="AF1783" s="37"/>
      <c r="AH1783" s="37"/>
      <c r="AN1783" s="37"/>
      <c r="AP1783" s="37">
        <v>0</v>
      </c>
      <c r="AQ1783" s="12">
        <v>0</v>
      </c>
      <c r="AR1783" s="37"/>
      <c r="AT1783" s="37"/>
      <c r="AV1783" s="37"/>
      <c r="AX1783" s="37"/>
      <c r="BH1783" s="12">
        <v>0</v>
      </c>
      <c r="BV1783" s="12">
        <v>0</v>
      </c>
      <c r="CG1783" s="12" t="s">
        <v>934</v>
      </c>
      <c r="CH1783" s="12">
        <v>78.412000000000006</v>
      </c>
      <c r="CI1783" s="12" t="s">
        <v>1020</v>
      </c>
      <c r="CJ1783" s="12" t="s">
        <v>1021</v>
      </c>
      <c r="CK1783" s="12" t="s">
        <v>932</v>
      </c>
      <c r="CL1783" s="37">
        <v>616746609</v>
      </c>
      <c r="CN1783" s="12" t="s">
        <v>1509</v>
      </c>
      <c r="CS1783" s="12"/>
      <c r="CT1783" s="36" t="str">
        <f t="shared" si="27"/>
        <v>500mn - 1bn</v>
      </c>
      <c r="CU1783" s="36" t="str">
        <f>VLOOKUP(CK1783,Mapping!B:C,2,FALSE)</f>
        <v>US/CA</v>
      </c>
    </row>
    <row r="1784" spans="1:99" ht="16" customHeight="1" x14ac:dyDescent="0.35">
      <c r="A1784" s="12" t="s">
        <v>3024</v>
      </c>
      <c r="B1784" s="12" t="s">
        <v>925</v>
      </c>
      <c r="E1784" s="37">
        <v>0</v>
      </c>
      <c r="G1784" s="37" t="s">
        <v>1505</v>
      </c>
      <c r="I1784" s="37"/>
      <c r="K1784" s="37"/>
      <c r="M1784" s="37"/>
      <c r="O1784" s="37"/>
      <c r="R1784" s="37"/>
      <c r="T1784" s="37"/>
      <c r="V1784" s="37"/>
      <c r="X1784" s="37"/>
      <c r="Z1784" s="37"/>
      <c r="AB1784" s="37"/>
      <c r="AD1784" s="37"/>
      <c r="AF1784" s="37"/>
      <c r="AH1784" s="37"/>
      <c r="AN1784" s="37">
        <v>0</v>
      </c>
      <c r="AO1784" s="12">
        <v>0</v>
      </c>
      <c r="AP1784" s="37"/>
      <c r="AR1784" s="37"/>
      <c r="AT1784" s="37"/>
      <c r="AV1784" s="37"/>
      <c r="AX1784" s="37"/>
      <c r="BI1784" s="12">
        <v>0</v>
      </c>
      <c r="BY1784" s="12">
        <v>0</v>
      </c>
      <c r="CG1784" s="12" t="s">
        <v>934</v>
      </c>
      <c r="CH1784" s="12">
        <v>104.432</v>
      </c>
      <c r="CI1784" s="12" t="s">
        <v>1184</v>
      </c>
      <c r="CJ1784" s="12" t="s">
        <v>941</v>
      </c>
      <c r="CK1784" s="12" t="s">
        <v>932</v>
      </c>
      <c r="CL1784" s="37">
        <v>1095648665</v>
      </c>
      <c r="CN1784" s="12" t="s">
        <v>1509</v>
      </c>
      <c r="CS1784" s="12"/>
      <c r="CT1784" s="36" t="str">
        <f t="shared" si="27"/>
        <v>1bn - 50bn</v>
      </c>
      <c r="CU1784" s="36" t="str">
        <f>VLOOKUP(CK1784,Mapping!B:C,2,FALSE)</f>
        <v>US/CA</v>
      </c>
    </row>
    <row r="1785" spans="1:99" ht="16" customHeight="1" x14ac:dyDescent="0.35">
      <c r="A1785" s="12" t="s">
        <v>3025</v>
      </c>
      <c r="B1785" s="12" t="s">
        <v>925</v>
      </c>
      <c r="E1785" s="37">
        <v>150079</v>
      </c>
      <c r="G1785" s="37" t="s">
        <v>1505</v>
      </c>
      <c r="I1785" s="37"/>
      <c r="K1785" s="37"/>
      <c r="M1785" s="37"/>
      <c r="O1785" s="37"/>
      <c r="R1785" s="37"/>
      <c r="T1785" s="37"/>
      <c r="V1785" s="37"/>
      <c r="X1785" s="37">
        <v>0</v>
      </c>
      <c r="Y1785" s="12">
        <v>0</v>
      </c>
      <c r="Z1785" s="37"/>
      <c r="AB1785" s="37"/>
      <c r="AD1785" s="37"/>
      <c r="AF1785" s="37"/>
      <c r="AH1785" s="37"/>
      <c r="AN1785" s="37"/>
      <c r="AP1785" s="37">
        <v>150079</v>
      </c>
      <c r="AQ1785" s="12">
        <v>0.21</v>
      </c>
      <c r="AR1785" s="37"/>
      <c r="AT1785" s="37"/>
      <c r="AV1785" s="37"/>
      <c r="AX1785" s="37"/>
      <c r="BA1785" s="12">
        <v>0</v>
      </c>
      <c r="BH1785" s="12">
        <v>650</v>
      </c>
      <c r="BV1785" s="12">
        <v>0</v>
      </c>
      <c r="BZ1785" s="12">
        <v>0</v>
      </c>
      <c r="CG1785" s="12" t="s">
        <v>940</v>
      </c>
      <c r="CH1785" s="12">
        <v>156.12100000000001</v>
      </c>
      <c r="CI1785" s="12" t="s">
        <v>1112</v>
      </c>
      <c r="CJ1785" s="12"/>
      <c r="CK1785" s="12" t="s">
        <v>990</v>
      </c>
      <c r="CL1785" s="37">
        <v>71105494</v>
      </c>
      <c r="CN1785" s="12" t="s">
        <v>1506</v>
      </c>
      <c r="CS1785" s="12"/>
      <c r="CT1785" s="36" t="str">
        <f t="shared" si="27"/>
        <v>500mn</v>
      </c>
      <c r="CU1785" s="36" t="str">
        <f>VLOOKUP(CK1785,Mapping!B:C,2,FALSE)</f>
        <v>EU</v>
      </c>
    </row>
    <row r="1786" spans="1:99" ht="16" customHeight="1" x14ac:dyDescent="0.35">
      <c r="A1786" s="12" t="s">
        <v>3026</v>
      </c>
      <c r="B1786" s="12" t="s">
        <v>925</v>
      </c>
      <c r="E1786" s="37">
        <v>298584</v>
      </c>
      <c r="G1786" s="37" t="s">
        <v>1505</v>
      </c>
      <c r="I1786" s="37"/>
      <c r="K1786" s="37"/>
      <c r="M1786" s="37"/>
      <c r="O1786" s="37"/>
      <c r="Q1786" s="12">
        <v>2200</v>
      </c>
      <c r="R1786" s="37"/>
      <c r="T1786" s="37"/>
      <c r="V1786" s="37"/>
      <c r="X1786" s="37"/>
      <c r="Z1786" s="37"/>
      <c r="AB1786" s="37"/>
      <c r="AD1786" s="37"/>
      <c r="AF1786" s="37"/>
      <c r="AH1786" s="37">
        <v>298584</v>
      </c>
      <c r="AI1786" s="12">
        <v>0.21</v>
      </c>
      <c r="AN1786" s="37"/>
      <c r="AP1786" s="37"/>
      <c r="AR1786" s="37"/>
      <c r="AT1786" s="37"/>
      <c r="AV1786" s="37"/>
      <c r="AX1786" s="37"/>
      <c r="BQ1786" s="12">
        <v>0</v>
      </c>
      <c r="CG1786" s="12" t="s">
        <v>929</v>
      </c>
      <c r="CH1786" s="12">
        <v>134.41300000000001</v>
      </c>
      <c r="CI1786" s="12" t="s">
        <v>3027</v>
      </c>
      <c r="CJ1786" s="12" t="s">
        <v>968</v>
      </c>
      <c r="CK1786" s="12" t="s">
        <v>932</v>
      </c>
      <c r="CL1786" s="37">
        <v>140097865</v>
      </c>
      <c r="CN1786" s="12" t="s">
        <v>1509</v>
      </c>
      <c r="CS1786" s="12"/>
      <c r="CT1786" s="36" t="str">
        <f t="shared" si="27"/>
        <v>500mn</v>
      </c>
      <c r="CU1786" s="36" t="str">
        <f>VLOOKUP(CK1786,Mapping!B:C,2,FALSE)</f>
        <v>US/CA</v>
      </c>
    </row>
    <row r="1787" spans="1:99" ht="16" customHeight="1" x14ac:dyDescent="0.35">
      <c r="A1787" s="12" t="s">
        <v>3028</v>
      </c>
      <c r="B1787" s="12" t="s">
        <v>925</v>
      </c>
      <c r="E1787" s="37">
        <v>307400</v>
      </c>
      <c r="G1787" s="37" t="s">
        <v>1505</v>
      </c>
      <c r="I1787" s="37"/>
      <c r="K1787" s="37"/>
      <c r="M1787" s="37"/>
      <c r="O1787" s="37"/>
      <c r="R1787" s="37"/>
      <c r="T1787" s="37"/>
      <c r="V1787" s="37"/>
      <c r="X1787" s="37">
        <v>307400</v>
      </c>
      <c r="Y1787" s="12">
        <v>0.13</v>
      </c>
      <c r="Z1787" s="37"/>
      <c r="AB1787" s="37"/>
      <c r="AD1787" s="37"/>
      <c r="AF1787" s="37"/>
      <c r="AH1787" s="37"/>
      <c r="AN1787" s="37"/>
      <c r="AP1787" s="37"/>
      <c r="AR1787" s="37"/>
      <c r="AT1787" s="37"/>
      <c r="AV1787" s="37"/>
      <c r="AX1787" s="37"/>
      <c r="BA1787" s="12">
        <v>2711</v>
      </c>
      <c r="BZ1787" s="12">
        <v>0</v>
      </c>
      <c r="CG1787" s="12" t="s">
        <v>976</v>
      </c>
      <c r="CH1787" s="12">
        <v>43.015000000000001</v>
      </c>
      <c r="CI1787" s="12" t="s">
        <v>2005</v>
      </c>
      <c r="CJ1787" s="12"/>
      <c r="CK1787" s="12" t="s">
        <v>1753</v>
      </c>
      <c r="CL1787" s="37">
        <v>247067318</v>
      </c>
      <c r="CN1787" s="12" t="s">
        <v>1513</v>
      </c>
      <c r="CS1787" s="12"/>
      <c r="CT1787" s="36" t="str">
        <f t="shared" si="27"/>
        <v>500mn</v>
      </c>
      <c r="CU1787" s="36" t="str">
        <f>VLOOKUP(CK1787,Mapping!B:C,2,FALSE)</f>
        <v>LATAM</v>
      </c>
    </row>
    <row r="1788" spans="1:99" ht="16" customHeight="1" x14ac:dyDescent="0.35">
      <c r="A1788" s="12" t="s">
        <v>3029</v>
      </c>
      <c r="B1788" s="12" t="s">
        <v>925</v>
      </c>
      <c r="E1788" s="37">
        <v>227304000</v>
      </c>
      <c r="G1788" s="37" t="s">
        <v>1505</v>
      </c>
      <c r="I1788" s="37"/>
      <c r="K1788" s="37"/>
      <c r="M1788" s="37"/>
      <c r="O1788" s="37"/>
      <c r="Q1788" s="12">
        <v>1800000</v>
      </c>
      <c r="R1788" s="37"/>
      <c r="T1788" s="37"/>
      <c r="V1788" s="37"/>
      <c r="X1788" s="37"/>
      <c r="Z1788" s="37"/>
      <c r="AB1788" s="37"/>
      <c r="AD1788" s="37"/>
      <c r="AF1788" s="37"/>
      <c r="AH1788" s="37">
        <v>227304000</v>
      </c>
      <c r="AI1788" s="12">
        <v>11.32</v>
      </c>
      <c r="AN1788" s="37"/>
      <c r="AP1788" s="37"/>
      <c r="AR1788" s="37"/>
      <c r="AT1788" s="37"/>
      <c r="AV1788" s="37"/>
      <c r="AX1788" s="37"/>
      <c r="BQ1788" s="12">
        <v>0.43</v>
      </c>
      <c r="CG1788" s="12" t="s">
        <v>976</v>
      </c>
      <c r="CH1788" s="12">
        <v>80.206999999999994</v>
      </c>
      <c r="CI1788" s="12" t="s">
        <v>953</v>
      </c>
      <c r="CJ1788" s="12"/>
      <c r="CK1788" s="12" t="s">
        <v>954</v>
      </c>
      <c r="CL1788" s="37">
        <v>2008736369</v>
      </c>
      <c r="CN1788" s="12" t="s">
        <v>1513</v>
      </c>
      <c r="CS1788" s="12"/>
      <c r="CT1788" s="36" t="str">
        <f t="shared" si="27"/>
        <v>1bn - 50bn</v>
      </c>
      <c r="CU1788" s="36" t="str">
        <f>VLOOKUP(CK1788,Mapping!B:C,2,FALSE)</f>
        <v>EU</v>
      </c>
    </row>
    <row r="1789" spans="1:99" ht="16" customHeight="1" x14ac:dyDescent="0.35">
      <c r="A1789" s="12" t="s">
        <v>3030</v>
      </c>
      <c r="B1789" s="12" t="s">
        <v>925</v>
      </c>
      <c r="E1789" s="37">
        <v>45166</v>
      </c>
      <c r="G1789" s="37" t="s">
        <v>1505</v>
      </c>
      <c r="I1789" s="37"/>
      <c r="K1789" s="37"/>
      <c r="M1789" s="37">
        <v>45166</v>
      </c>
      <c r="N1789" s="12">
        <v>0.13</v>
      </c>
      <c r="O1789" s="37"/>
      <c r="R1789" s="37"/>
      <c r="T1789" s="37"/>
      <c r="V1789" s="37"/>
      <c r="X1789" s="37"/>
      <c r="Z1789" s="37"/>
      <c r="AB1789" s="37"/>
      <c r="AD1789" s="37"/>
      <c r="AF1789" s="37"/>
      <c r="AH1789" s="37"/>
      <c r="AN1789" s="37"/>
      <c r="AP1789" s="37"/>
      <c r="AR1789" s="37"/>
      <c r="AT1789" s="37"/>
      <c r="AV1789" s="37"/>
      <c r="AX1789" s="37"/>
      <c r="BB1789" s="12">
        <v>360</v>
      </c>
      <c r="CC1789" s="12">
        <v>0</v>
      </c>
      <c r="CG1789" s="12" t="s">
        <v>991</v>
      </c>
      <c r="CH1789" s="12">
        <v>8.1709999999999994</v>
      </c>
      <c r="CI1789" s="12" t="s">
        <v>2061</v>
      </c>
      <c r="CJ1789" s="12"/>
      <c r="CK1789" s="12" t="s">
        <v>2062</v>
      </c>
      <c r="CL1789" s="37">
        <v>34478005</v>
      </c>
      <c r="CN1789" s="12" t="s">
        <v>1534</v>
      </c>
      <c r="CS1789" s="12"/>
      <c r="CT1789" s="36" t="str">
        <f t="shared" si="27"/>
        <v>500mn</v>
      </c>
      <c r="CU1789" s="36" t="str">
        <f>VLOOKUP(CK1789,Mapping!B:C,2,FALSE)</f>
        <v>LATAM</v>
      </c>
    </row>
    <row r="1790" spans="1:99" ht="16" customHeight="1" x14ac:dyDescent="0.35">
      <c r="A1790" s="12" t="s">
        <v>3031</v>
      </c>
      <c r="B1790" s="12" t="s">
        <v>925</v>
      </c>
      <c r="E1790" s="37">
        <v>269460</v>
      </c>
      <c r="G1790" s="37" t="s">
        <v>1505</v>
      </c>
      <c r="I1790" s="37"/>
      <c r="K1790" s="37"/>
      <c r="M1790" s="37"/>
      <c r="O1790" s="37"/>
      <c r="Q1790" s="12">
        <v>0</v>
      </c>
      <c r="R1790" s="37"/>
      <c r="T1790" s="37"/>
      <c r="V1790" s="37"/>
      <c r="X1790" s="37"/>
      <c r="Z1790" s="37"/>
      <c r="AB1790" s="37"/>
      <c r="AD1790" s="37"/>
      <c r="AF1790" s="37"/>
      <c r="AH1790" s="37">
        <v>0</v>
      </c>
      <c r="AI1790" s="12">
        <v>0</v>
      </c>
      <c r="AN1790" s="37">
        <v>269460</v>
      </c>
      <c r="AO1790" s="12">
        <v>0.03</v>
      </c>
      <c r="AP1790" s="37"/>
      <c r="AR1790" s="37"/>
      <c r="AT1790" s="37"/>
      <c r="AV1790" s="37"/>
      <c r="AX1790" s="37"/>
      <c r="BI1790" s="12">
        <v>1600</v>
      </c>
      <c r="BQ1790" s="12">
        <v>0</v>
      </c>
      <c r="BY1790" s="12">
        <v>0</v>
      </c>
      <c r="CG1790" s="12" t="s">
        <v>934</v>
      </c>
      <c r="CH1790" s="12">
        <v>35.819000000000003</v>
      </c>
      <c r="CI1790" s="12" t="s">
        <v>3032</v>
      </c>
      <c r="CJ1790" s="12" t="s">
        <v>1216</v>
      </c>
      <c r="CK1790" s="12" t="s">
        <v>932</v>
      </c>
      <c r="CL1790" s="37">
        <v>1042232341</v>
      </c>
      <c r="CN1790" s="12" t="s">
        <v>1509</v>
      </c>
      <c r="CS1790" s="12"/>
      <c r="CT1790" s="36" t="str">
        <f t="shared" si="27"/>
        <v>1bn - 50bn</v>
      </c>
      <c r="CU1790" s="36" t="str">
        <f>VLOOKUP(CK1790,Mapping!B:C,2,FALSE)</f>
        <v>US/CA</v>
      </c>
    </row>
    <row r="1791" spans="1:99" ht="16" customHeight="1" x14ac:dyDescent="0.35">
      <c r="A1791" s="12" t="s">
        <v>3033</v>
      </c>
      <c r="B1791" s="12" t="s">
        <v>925</v>
      </c>
      <c r="E1791" s="37">
        <v>0</v>
      </c>
      <c r="G1791" s="37" t="s">
        <v>1505</v>
      </c>
      <c r="I1791" s="37"/>
      <c r="K1791" s="37"/>
      <c r="M1791" s="37"/>
      <c r="O1791" s="37"/>
      <c r="Q1791" s="12">
        <v>0</v>
      </c>
      <c r="R1791" s="37"/>
      <c r="T1791" s="37"/>
      <c r="V1791" s="37"/>
      <c r="X1791" s="37"/>
      <c r="Z1791" s="37"/>
      <c r="AB1791" s="37"/>
      <c r="AD1791" s="37"/>
      <c r="AF1791" s="37"/>
      <c r="AH1791" s="37">
        <v>0</v>
      </c>
      <c r="AI1791" s="12">
        <v>0</v>
      </c>
      <c r="AN1791" s="37"/>
      <c r="AP1791" s="37"/>
      <c r="AR1791" s="37"/>
      <c r="AT1791" s="37"/>
      <c r="AV1791" s="37"/>
      <c r="AX1791" s="37"/>
      <c r="BQ1791" s="12">
        <v>0</v>
      </c>
      <c r="CG1791" s="12" t="s">
        <v>976</v>
      </c>
      <c r="CH1791" s="12">
        <v>145.214</v>
      </c>
      <c r="CI1791" s="12" t="s">
        <v>941</v>
      </c>
      <c r="CJ1791" s="12" t="s">
        <v>941</v>
      </c>
      <c r="CK1791" s="12" t="s">
        <v>932</v>
      </c>
      <c r="CL1791" s="37">
        <v>3076911094</v>
      </c>
      <c r="CN1791" s="12" t="s">
        <v>1513</v>
      </c>
      <c r="CS1791" s="12"/>
      <c r="CT1791" s="36" t="str">
        <f t="shared" si="27"/>
        <v>1bn - 50bn</v>
      </c>
      <c r="CU1791" s="36" t="str">
        <f>VLOOKUP(CK1791,Mapping!B:C,2,FALSE)</f>
        <v>US/CA</v>
      </c>
    </row>
    <row r="1792" spans="1:99" ht="16" customHeight="1" x14ac:dyDescent="0.35">
      <c r="A1792" s="12" t="s">
        <v>3034</v>
      </c>
      <c r="B1792" s="12" t="s">
        <v>925</v>
      </c>
      <c r="E1792" s="37">
        <v>49753774</v>
      </c>
      <c r="G1792" s="37" t="s">
        <v>1505</v>
      </c>
      <c r="I1792" s="37"/>
      <c r="K1792" s="37"/>
      <c r="M1792" s="37">
        <v>38373447</v>
      </c>
      <c r="N1792" s="12">
        <v>10.52</v>
      </c>
      <c r="O1792" s="37"/>
      <c r="R1792" s="37"/>
      <c r="T1792" s="37"/>
      <c r="V1792" s="37"/>
      <c r="X1792" s="37"/>
      <c r="Z1792" s="37"/>
      <c r="AB1792" s="37"/>
      <c r="AD1792" s="37">
        <v>11380327</v>
      </c>
      <c r="AE1792" s="12">
        <v>3.12</v>
      </c>
      <c r="AF1792" s="37"/>
      <c r="AH1792" s="37"/>
      <c r="AN1792" s="37"/>
      <c r="AP1792" s="37"/>
      <c r="AR1792" s="37"/>
      <c r="AT1792" s="37"/>
      <c r="AV1792" s="37"/>
      <c r="AX1792" s="37"/>
      <c r="BB1792" s="12">
        <v>305862</v>
      </c>
      <c r="BJ1792" s="12">
        <v>102139</v>
      </c>
      <c r="CB1792" s="12">
        <v>0.04</v>
      </c>
      <c r="CC1792" s="12">
        <v>0.01</v>
      </c>
      <c r="CG1792" s="12" t="s">
        <v>976</v>
      </c>
      <c r="CH1792" s="12">
        <v>67.424000000000007</v>
      </c>
      <c r="CI1792" s="12" t="s">
        <v>1103</v>
      </c>
      <c r="CJ1792" s="12" t="s">
        <v>972</v>
      </c>
      <c r="CK1792" s="12" t="s">
        <v>932</v>
      </c>
      <c r="CL1792" s="37">
        <v>364642089</v>
      </c>
      <c r="CN1792" s="12" t="s">
        <v>1506</v>
      </c>
      <c r="CS1792" s="12"/>
      <c r="CT1792" s="36" t="str">
        <f t="shared" si="27"/>
        <v>500mn</v>
      </c>
      <c r="CU1792" s="36" t="str">
        <f>VLOOKUP(CK1792,Mapping!B:C,2,FALSE)</f>
        <v>US/CA</v>
      </c>
    </row>
    <row r="1793" spans="1:99" ht="16" customHeight="1" x14ac:dyDescent="0.35">
      <c r="A1793" s="12" t="s">
        <v>3035</v>
      </c>
      <c r="B1793" s="12" t="s">
        <v>925</v>
      </c>
      <c r="E1793" s="37">
        <v>67128067</v>
      </c>
      <c r="G1793" s="37" t="s">
        <v>1505</v>
      </c>
      <c r="I1793" s="37"/>
      <c r="K1793" s="37">
        <v>0</v>
      </c>
      <c r="L1793" s="12">
        <v>0</v>
      </c>
      <c r="M1793" s="37">
        <v>22575398</v>
      </c>
      <c r="N1793" s="12">
        <v>1.04</v>
      </c>
      <c r="O1793" s="37"/>
      <c r="R1793" s="37"/>
      <c r="T1793" s="37"/>
      <c r="V1793" s="37"/>
      <c r="X1793" s="37">
        <v>0</v>
      </c>
      <c r="Y1793" s="12">
        <v>0</v>
      </c>
      <c r="Z1793" s="37">
        <v>18904899</v>
      </c>
      <c r="AA1793" s="12">
        <v>0.87</v>
      </c>
      <c r="AB1793" s="37"/>
      <c r="AD1793" s="37">
        <v>25647770</v>
      </c>
      <c r="AE1793" s="12">
        <v>1.18</v>
      </c>
      <c r="AF1793" s="37"/>
      <c r="AH1793" s="37"/>
      <c r="AN1793" s="37"/>
      <c r="AP1793" s="37"/>
      <c r="AR1793" s="37"/>
      <c r="AT1793" s="37"/>
      <c r="AV1793" s="37"/>
      <c r="AX1793" s="37"/>
      <c r="BA1793" s="12">
        <v>0</v>
      </c>
      <c r="BB1793" s="12">
        <v>179941</v>
      </c>
      <c r="BC1793" s="12">
        <v>639327</v>
      </c>
      <c r="BG1793" s="12">
        <v>0</v>
      </c>
      <c r="BJ1793" s="12">
        <v>230190</v>
      </c>
      <c r="BS1793" s="12">
        <v>0</v>
      </c>
      <c r="BZ1793" s="12">
        <v>0</v>
      </c>
      <c r="CB1793" s="12">
        <v>0.08</v>
      </c>
      <c r="CC1793" s="12">
        <v>0.01</v>
      </c>
      <c r="CD1793" s="12">
        <v>0.05</v>
      </c>
      <c r="CG1793" s="12" t="s">
        <v>980</v>
      </c>
      <c r="CH1793" s="12">
        <v>162.50299999999999</v>
      </c>
      <c r="CI1793" s="12" t="s">
        <v>3036</v>
      </c>
      <c r="CJ1793" s="12"/>
      <c r="CK1793" s="12" t="s">
        <v>954</v>
      </c>
      <c r="CL1793" s="37">
        <v>2173462447</v>
      </c>
      <c r="CN1793" s="12" t="s">
        <v>1506</v>
      </c>
      <c r="CS1793" s="12"/>
      <c r="CT1793" s="36" t="str">
        <f t="shared" si="27"/>
        <v>1bn - 50bn</v>
      </c>
      <c r="CU1793" s="36" t="str">
        <f>VLOOKUP(CK1793,Mapping!B:C,2,FALSE)</f>
        <v>EU</v>
      </c>
    </row>
    <row r="1794" spans="1:99" ht="16" customHeight="1" x14ac:dyDescent="0.35">
      <c r="A1794" s="12" t="s">
        <v>3037</v>
      </c>
      <c r="B1794" s="12" t="s">
        <v>925</v>
      </c>
      <c r="E1794" s="37">
        <v>0</v>
      </c>
      <c r="G1794" s="37" t="s">
        <v>1505</v>
      </c>
      <c r="I1794" s="37"/>
      <c r="K1794" s="37"/>
      <c r="M1794" s="37"/>
      <c r="O1794" s="37"/>
      <c r="R1794" s="37"/>
      <c r="T1794" s="37"/>
      <c r="V1794" s="37"/>
      <c r="X1794" s="37"/>
      <c r="Z1794" s="37"/>
      <c r="AB1794" s="37"/>
      <c r="AD1794" s="37">
        <v>0</v>
      </c>
      <c r="AE1794" s="12">
        <v>0</v>
      </c>
      <c r="AF1794" s="37"/>
      <c r="AH1794" s="37"/>
      <c r="AN1794" s="37"/>
      <c r="AP1794" s="37"/>
      <c r="AR1794" s="37"/>
      <c r="AT1794" s="37"/>
      <c r="AV1794" s="37"/>
      <c r="AX1794" s="37"/>
      <c r="BJ1794" s="12">
        <v>0</v>
      </c>
      <c r="CB1794" s="12">
        <v>0</v>
      </c>
      <c r="CG1794" s="12" t="s">
        <v>929</v>
      </c>
      <c r="CH1794" s="12">
        <v>67.837000000000003</v>
      </c>
      <c r="CI1794" s="12" t="s">
        <v>2159</v>
      </c>
      <c r="CJ1794" s="12"/>
      <c r="CK1794" s="12" t="s">
        <v>2160</v>
      </c>
      <c r="CL1794" s="37">
        <v>99547241</v>
      </c>
      <c r="CN1794" s="12" t="s">
        <v>1509</v>
      </c>
      <c r="CS1794" s="12"/>
      <c r="CT1794" s="36" t="str">
        <f t="shared" si="27"/>
        <v>500mn</v>
      </c>
      <c r="CU1794" s="36" t="str">
        <f>VLOOKUP(CK1794,Mapping!B:C,2,FALSE)</f>
        <v>EU</v>
      </c>
    </row>
    <row r="1795" spans="1:99" ht="16" customHeight="1" x14ac:dyDescent="0.35">
      <c r="A1795" s="12" t="s">
        <v>3038</v>
      </c>
      <c r="B1795" s="12" t="s">
        <v>925</v>
      </c>
      <c r="E1795" s="37">
        <v>17382</v>
      </c>
      <c r="G1795" s="37" t="s">
        <v>1505</v>
      </c>
      <c r="I1795" s="37"/>
      <c r="K1795" s="37"/>
      <c r="M1795" s="37"/>
      <c r="O1795" s="37"/>
      <c r="R1795" s="37"/>
      <c r="T1795" s="37"/>
      <c r="V1795" s="37"/>
      <c r="X1795" s="37"/>
      <c r="Z1795" s="37"/>
      <c r="AB1795" s="37"/>
      <c r="AD1795" s="37">
        <v>17382</v>
      </c>
      <c r="AE1795" s="12">
        <v>0.28000000000000003</v>
      </c>
      <c r="AF1795" s="37"/>
      <c r="AH1795" s="37"/>
      <c r="AN1795" s="37"/>
      <c r="AP1795" s="37"/>
      <c r="AR1795" s="37"/>
      <c r="AT1795" s="37"/>
      <c r="AV1795" s="37"/>
      <c r="AX1795" s="37"/>
      <c r="BJ1795" s="12">
        <v>156</v>
      </c>
      <c r="CB1795" s="12">
        <v>0</v>
      </c>
      <c r="CG1795" s="12"/>
      <c r="CH1795" s="12">
        <v>135.04300000000001</v>
      </c>
      <c r="CI1795" s="12"/>
      <c r="CJ1795" s="12"/>
      <c r="CK1795" s="12" t="s">
        <v>1010</v>
      </c>
      <c r="CL1795" s="37">
        <v>6246201</v>
      </c>
      <c r="CN1795" s="12" t="s">
        <v>1506</v>
      </c>
      <c r="CS1795" s="12"/>
      <c r="CT1795" s="36" t="str">
        <f t="shared" ref="CT1795:CT1858" si="28">IF(CL1795&gt;100000000000, "100bn", IF(CL1795&gt;50000000000, "50bn - 100bn",IF(CL1795&gt;1000000000, "1bn - 50bn", IF(CL1795&gt;500000000, "500mn - 1bn", "500mn"))))</f>
        <v>500mn</v>
      </c>
      <c r="CU1795" s="36" t="str">
        <f>VLOOKUP(CK1795,Mapping!B:C,2,FALSE)</f>
        <v>Africa</v>
      </c>
    </row>
    <row r="1796" spans="1:99" ht="16" customHeight="1" x14ac:dyDescent="0.35">
      <c r="A1796" s="12" t="s">
        <v>3039</v>
      </c>
      <c r="B1796" s="12" t="s">
        <v>925</v>
      </c>
      <c r="E1796" s="37">
        <v>258824</v>
      </c>
      <c r="G1796" s="37" t="s">
        <v>1505</v>
      </c>
      <c r="I1796" s="37"/>
      <c r="K1796" s="37"/>
      <c r="M1796" s="37">
        <v>258824</v>
      </c>
      <c r="N1796" s="12">
        <v>0.05</v>
      </c>
      <c r="O1796" s="37"/>
      <c r="R1796" s="37"/>
      <c r="T1796" s="37"/>
      <c r="V1796" s="37"/>
      <c r="X1796" s="37"/>
      <c r="Z1796" s="37"/>
      <c r="AB1796" s="37"/>
      <c r="AD1796" s="37"/>
      <c r="AF1796" s="37"/>
      <c r="AH1796" s="37"/>
      <c r="AN1796" s="37"/>
      <c r="AP1796" s="37"/>
      <c r="AR1796" s="37"/>
      <c r="AT1796" s="37"/>
      <c r="AV1796" s="37"/>
      <c r="AX1796" s="37"/>
      <c r="BB1796" s="12">
        <v>2063</v>
      </c>
      <c r="CC1796" s="12">
        <v>0</v>
      </c>
      <c r="CG1796" s="12" t="s">
        <v>940</v>
      </c>
      <c r="CH1796" s="12">
        <v>75.272000000000006</v>
      </c>
      <c r="CI1796" s="12" t="s">
        <v>3040</v>
      </c>
      <c r="CJ1796" s="12" t="s">
        <v>968</v>
      </c>
      <c r="CK1796" s="12" t="s">
        <v>932</v>
      </c>
      <c r="CL1796" s="37">
        <v>487865581</v>
      </c>
      <c r="CN1796" s="12" t="s">
        <v>1506</v>
      </c>
      <c r="CS1796" s="12"/>
      <c r="CT1796" s="36" t="str">
        <f t="shared" si="28"/>
        <v>500mn</v>
      </c>
      <c r="CU1796" s="36" t="str">
        <f>VLOOKUP(CK1796,Mapping!B:C,2,FALSE)</f>
        <v>US/CA</v>
      </c>
    </row>
    <row r="1797" spans="1:99" ht="16" customHeight="1" x14ac:dyDescent="0.35">
      <c r="A1797" s="12" t="s">
        <v>3041</v>
      </c>
      <c r="B1797" s="12" t="s">
        <v>925</v>
      </c>
      <c r="E1797" s="37">
        <v>223147</v>
      </c>
      <c r="G1797" s="37" t="s">
        <v>1505</v>
      </c>
      <c r="I1797" s="37"/>
      <c r="K1797" s="37"/>
      <c r="M1797" s="37"/>
      <c r="O1797" s="37"/>
      <c r="R1797" s="37"/>
      <c r="T1797" s="37"/>
      <c r="V1797" s="37"/>
      <c r="X1797" s="37"/>
      <c r="Z1797" s="37"/>
      <c r="AB1797" s="37"/>
      <c r="AD1797" s="37"/>
      <c r="AF1797" s="37"/>
      <c r="AH1797" s="37"/>
      <c r="AN1797" s="37">
        <v>223147</v>
      </c>
      <c r="AO1797" s="12">
        <v>0.03</v>
      </c>
      <c r="AP1797" s="37"/>
      <c r="AR1797" s="37"/>
      <c r="AT1797" s="37"/>
      <c r="AV1797" s="37"/>
      <c r="AX1797" s="37"/>
      <c r="BI1797" s="12">
        <v>1325</v>
      </c>
      <c r="BY1797" s="12">
        <v>0</v>
      </c>
      <c r="CG1797" s="12" t="s">
        <v>934</v>
      </c>
      <c r="CH1797" s="12">
        <v>38.659999999999997</v>
      </c>
      <c r="CI1797" s="12" t="s">
        <v>1714</v>
      </c>
      <c r="CJ1797" s="12" t="s">
        <v>1046</v>
      </c>
      <c r="CK1797" s="12" t="s">
        <v>932</v>
      </c>
      <c r="CL1797" s="37">
        <v>725397067</v>
      </c>
      <c r="CN1797" s="12" t="s">
        <v>1509</v>
      </c>
      <c r="CS1797" s="12"/>
      <c r="CT1797" s="36" t="str">
        <f t="shared" si="28"/>
        <v>500mn - 1bn</v>
      </c>
      <c r="CU1797" s="36" t="str">
        <f>VLOOKUP(CK1797,Mapping!B:C,2,FALSE)</f>
        <v>US/CA</v>
      </c>
    </row>
    <row r="1798" spans="1:99" ht="16" customHeight="1" x14ac:dyDescent="0.35">
      <c r="A1798" s="12" t="s">
        <v>3042</v>
      </c>
      <c r="B1798" s="12" t="s">
        <v>925</v>
      </c>
      <c r="E1798" s="37">
        <v>3295008</v>
      </c>
      <c r="G1798" s="37" t="s">
        <v>1505</v>
      </c>
      <c r="I1798" s="37"/>
      <c r="K1798" s="37"/>
      <c r="M1798" s="37"/>
      <c r="O1798" s="37"/>
      <c r="Q1798" s="12">
        <v>0</v>
      </c>
      <c r="R1798" s="37"/>
      <c r="T1798" s="37"/>
      <c r="V1798" s="37"/>
      <c r="X1798" s="37"/>
      <c r="Z1798" s="37"/>
      <c r="AB1798" s="37"/>
      <c r="AD1798" s="37"/>
      <c r="AF1798" s="37"/>
      <c r="AH1798" s="37">
        <v>0</v>
      </c>
      <c r="AI1798" s="12">
        <v>0</v>
      </c>
      <c r="AN1798" s="37">
        <v>1519926</v>
      </c>
      <c r="AO1798" s="12">
        <v>0.25</v>
      </c>
      <c r="AP1798" s="37">
        <v>1775082</v>
      </c>
      <c r="AQ1798" s="12">
        <v>0.28999999999999998</v>
      </c>
      <c r="AR1798" s="37"/>
      <c r="AT1798" s="37"/>
      <c r="AV1798" s="37"/>
      <c r="AX1798" s="37"/>
      <c r="BH1798" s="12">
        <v>7688</v>
      </c>
      <c r="BI1798" s="12">
        <v>9025</v>
      </c>
      <c r="BQ1798" s="12">
        <v>0</v>
      </c>
      <c r="BV1798" s="12">
        <v>0.01</v>
      </c>
      <c r="BY1798" s="12">
        <v>0</v>
      </c>
      <c r="CG1798" s="12" t="s">
        <v>929</v>
      </c>
      <c r="CH1798" s="12">
        <v>102.163</v>
      </c>
      <c r="CI1798" s="12" t="s">
        <v>1282</v>
      </c>
      <c r="CJ1798" s="12" t="s">
        <v>946</v>
      </c>
      <c r="CK1798" s="12" t="s">
        <v>932</v>
      </c>
      <c r="CL1798" s="37">
        <v>615749695</v>
      </c>
      <c r="CN1798" s="12" t="s">
        <v>1506</v>
      </c>
      <c r="CS1798" s="12"/>
      <c r="CT1798" s="36" t="str">
        <f t="shared" si="28"/>
        <v>500mn - 1bn</v>
      </c>
      <c r="CU1798" s="36" t="str">
        <f>VLOOKUP(CK1798,Mapping!B:C,2,FALSE)</f>
        <v>US/CA</v>
      </c>
    </row>
    <row r="1799" spans="1:99" ht="16" customHeight="1" x14ac:dyDescent="0.35">
      <c r="A1799" s="12" t="s">
        <v>3043</v>
      </c>
      <c r="B1799" s="12" t="s">
        <v>925</v>
      </c>
      <c r="E1799" s="37">
        <v>0</v>
      </c>
      <c r="G1799" s="37" t="s">
        <v>1505</v>
      </c>
      <c r="I1799" s="37"/>
      <c r="K1799" s="37"/>
      <c r="M1799" s="37"/>
      <c r="O1799" s="37"/>
      <c r="R1799" s="37"/>
      <c r="T1799" s="37"/>
      <c r="V1799" s="37"/>
      <c r="X1799" s="37"/>
      <c r="Z1799" s="37"/>
      <c r="AB1799" s="37"/>
      <c r="AD1799" s="37"/>
      <c r="AF1799" s="37"/>
      <c r="AH1799" s="37"/>
      <c r="AN1799" s="37">
        <v>0</v>
      </c>
      <c r="AO1799" s="12">
        <v>0</v>
      </c>
      <c r="AP1799" s="37"/>
      <c r="AR1799" s="37"/>
      <c r="AT1799" s="37"/>
      <c r="AV1799" s="37"/>
      <c r="AX1799" s="37"/>
      <c r="BI1799" s="12">
        <v>0</v>
      </c>
      <c r="BY1799" s="12">
        <v>0</v>
      </c>
      <c r="CG1799" s="12" t="s">
        <v>940</v>
      </c>
      <c r="CH1799" s="12">
        <v>7.4189999999999996</v>
      </c>
      <c r="CI1799" s="12" t="s">
        <v>3044</v>
      </c>
      <c r="CJ1799" s="12" t="s">
        <v>931</v>
      </c>
      <c r="CK1799" s="12" t="s">
        <v>932</v>
      </c>
      <c r="CL1799" s="37">
        <v>213709725</v>
      </c>
      <c r="CN1799" s="12" t="s">
        <v>1509</v>
      </c>
      <c r="CS1799" s="12"/>
      <c r="CT1799" s="36" t="str">
        <f t="shared" si="28"/>
        <v>500mn</v>
      </c>
      <c r="CU1799" s="36" t="str">
        <f>VLOOKUP(CK1799,Mapping!B:C,2,FALSE)</f>
        <v>US/CA</v>
      </c>
    </row>
    <row r="1800" spans="1:99" ht="16" customHeight="1" x14ac:dyDescent="0.35">
      <c r="A1800" s="12" t="s">
        <v>3045</v>
      </c>
      <c r="B1800" s="12" t="s">
        <v>925</v>
      </c>
      <c r="E1800" s="37">
        <v>2229720</v>
      </c>
      <c r="G1800" s="37" t="s">
        <v>1505</v>
      </c>
      <c r="I1800" s="37"/>
      <c r="K1800" s="37"/>
      <c r="M1800" s="37">
        <v>1351079</v>
      </c>
      <c r="N1800" s="12">
        <v>0.05</v>
      </c>
      <c r="O1800" s="37"/>
      <c r="R1800" s="37"/>
      <c r="T1800" s="37">
        <v>0</v>
      </c>
      <c r="U1800" s="12">
        <v>0</v>
      </c>
      <c r="V1800" s="37"/>
      <c r="X1800" s="37"/>
      <c r="Z1800" s="37"/>
      <c r="AB1800" s="37"/>
      <c r="AD1800" s="37"/>
      <c r="AF1800" s="37"/>
      <c r="AH1800" s="37"/>
      <c r="AN1800" s="37">
        <v>652600</v>
      </c>
      <c r="AO1800" s="12">
        <v>0.03</v>
      </c>
      <c r="AP1800" s="37">
        <v>226041</v>
      </c>
      <c r="AQ1800" s="12">
        <v>0.01</v>
      </c>
      <c r="AR1800" s="37"/>
      <c r="AT1800" s="37"/>
      <c r="AV1800" s="37"/>
      <c r="AX1800" s="37"/>
      <c r="BB1800" s="12">
        <v>10769</v>
      </c>
      <c r="BH1800" s="12">
        <v>979</v>
      </c>
      <c r="BI1800" s="12">
        <v>3875</v>
      </c>
      <c r="BK1800" s="12">
        <v>0</v>
      </c>
      <c r="BV1800" s="12">
        <v>0</v>
      </c>
      <c r="BY1800" s="12">
        <v>0</v>
      </c>
      <c r="CC1800" s="12">
        <v>0</v>
      </c>
      <c r="CE1800" s="12">
        <v>0</v>
      </c>
      <c r="CG1800" s="12" t="s">
        <v>940</v>
      </c>
      <c r="CH1800" s="12">
        <v>74.995000000000005</v>
      </c>
      <c r="CI1800" s="12" t="s">
        <v>1059</v>
      </c>
      <c r="CJ1800" s="12" t="s">
        <v>936</v>
      </c>
      <c r="CK1800" s="12" t="s">
        <v>932</v>
      </c>
      <c r="CL1800" s="37">
        <v>2470301689</v>
      </c>
      <c r="CN1800" s="12" t="s">
        <v>1506</v>
      </c>
      <c r="CS1800" s="12"/>
      <c r="CT1800" s="36" t="str">
        <f t="shared" si="28"/>
        <v>1bn - 50bn</v>
      </c>
      <c r="CU1800" s="36" t="str">
        <f>VLOOKUP(CK1800,Mapping!B:C,2,FALSE)</f>
        <v>US/CA</v>
      </c>
    </row>
    <row r="1801" spans="1:99" ht="16" customHeight="1" x14ac:dyDescent="0.35">
      <c r="A1801" s="12" t="s">
        <v>3046</v>
      </c>
      <c r="B1801" s="12" t="s">
        <v>925</v>
      </c>
      <c r="E1801" s="37">
        <v>1596168</v>
      </c>
      <c r="G1801" s="37" t="s">
        <v>1505</v>
      </c>
      <c r="I1801" s="37"/>
      <c r="K1801" s="37"/>
      <c r="M1801" s="37">
        <v>1596168</v>
      </c>
      <c r="N1801" s="12">
        <v>0.94</v>
      </c>
      <c r="O1801" s="37"/>
      <c r="R1801" s="37"/>
      <c r="T1801" s="37"/>
      <c r="V1801" s="37"/>
      <c r="X1801" s="37"/>
      <c r="Z1801" s="37"/>
      <c r="AB1801" s="37"/>
      <c r="AD1801" s="37"/>
      <c r="AF1801" s="37"/>
      <c r="AH1801" s="37"/>
      <c r="AN1801" s="37"/>
      <c r="AP1801" s="37"/>
      <c r="AR1801" s="37"/>
      <c r="AT1801" s="37"/>
      <c r="AV1801" s="37"/>
      <c r="AX1801" s="37"/>
      <c r="BB1801" s="12">
        <v>22169</v>
      </c>
      <c r="CC1801" s="12">
        <v>0</v>
      </c>
      <c r="CG1801" s="12" t="s">
        <v>934</v>
      </c>
      <c r="CH1801" s="12">
        <v>31.898</v>
      </c>
      <c r="CI1801" s="12" t="s">
        <v>3047</v>
      </c>
      <c r="CJ1801" s="12" t="s">
        <v>941</v>
      </c>
      <c r="CK1801" s="12" t="s">
        <v>932</v>
      </c>
      <c r="CL1801" s="37">
        <v>169086738</v>
      </c>
      <c r="CN1801" s="12" t="s">
        <v>1509</v>
      </c>
      <c r="CS1801" s="12"/>
      <c r="CT1801" s="36" t="str">
        <f t="shared" si="28"/>
        <v>500mn</v>
      </c>
      <c r="CU1801" s="36" t="str">
        <f>VLOOKUP(CK1801,Mapping!B:C,2,FALSE)</f>
        <v>US/CA</v>
      </c>
    </row>
    <row r="1802" spans="1:99" ht="16" customHeight="1" x14ac:dyDescent="0.35">
      <c r="A1802" s="12" t="s">
        <v>3048</v>
      </c>
      <c r="B1802" s="12" t="s">
        <v>925</v>
      </c>
      <c r="E1802" s="37">
        <v>14308066</v>
      </c>
      <c r="G1802" s="37" t="s">
        <v>1505</v>
      </c>
      <c r="I1802" s="37"/>
      <c r="K1802" s="37"/>
      <c r="M1802" s="37"/>
      <c r="O1802" s="37"/>
      <c r="R1802" s="37"/>
      <c r="T1802" s="37"/>
      <c r="V1802" s="37"/>
      <c r="X1802" s="37"/>
      <c r="Z1802" s="37"/>
      <c r="AB1802" s="37"/>
      <c r="AD1802" s="37"/>
      <c r="AF1802" s="37"/>
      <c r="AH1802" s="37"/>
      <c r="AN1802" s="37">
        <v>14308066</v>
      </c>
      <c r="AO1802" s="12">
        <v>1.6</v>
      </c>
      <c r="AP1802" s="37"/>
      <c r="AR1802" s="37"/>
      <c r="AT1802" s="37"/>
      <c r="AV1802" s="37"/>
      <c r="AX1802" s="37"/>
      <c r="BI1802" s="12">
        <v>66250</v>
      </c>
      <c r="BY1802" s="12">
        <v>0.01</v>
      </c>
      <c r="CG1802" s="12" t="s">
        <v>929</v>
      </c>
      <c r="CH1802" s="12">
        <v>10.254</v>
      </c>
      <c r="CI1802" s="12" t="s">
        <v>3049</v>
      </c>
      <c r="CJ1802" s="12"/>
      <c r="CK1802" s="12" t="s">
        <v>970</v>
      </c>
      <c r="CL1802" s="37">
        <v>891495891</v>
      </c>
      <c r="CN1802" s="12" t="s">
        <v>1525</v>
      </c>
      <c r="CS1802" s="12"/>
      <c r="CT1802" s="36" t="str">
        <f t="shared" si="28"/>
        <v>500mn - 1bn</v>
      </c>
      <c r="CU1802" s="36" t="str">
        <f>VLOOKUP(CK1802,Mapping!B:C,2,FALSE)</f>
        <v>EU</v>
      </c>
    </row>
    <row r="1803" spans="1:99" ht="16" customHeight="1" x14ac:dyDescent="0.35">
      <c r="A1803" s="12" t="s">
        <v>3050</v>
      </c>
      <c r="B1803" s="12" t="s">
        <v>925</v>
      </c>
      <c r="E1803" s="37">
        <v>947469</v>
      </c>
      <c r="G1803" s="37" t="s">
        <v>1505</v>
      </c>
      <c r="I1803" s="37"/>
      <c r="K1803" s="37"/>
      <c r="M1803" s="37">
        <v>283038</v>
      </c>
      <c r="N1803" s="12">
        <v>0.03</v>
      </c>
      <c r="O1803" s="37"/>
      <c r="R1803" s="37"/>
      <c r="T1803" s="37"/>
      <c r="V1803" s="37"/>
      <c r="X1803" s="37"/>
      <c r="Z1803" s="37"/>
      <c r="AB1803" s="37"/>
      <c r="AD1803" s="37"/>
      <c r="AF1803" s="37"/>
      <c r="AH1803" s="37"/>
      <c r="AN1803" s="37">
        <v>442084</v>
      </c>
      <c r="AO1803" s="12">
        <v>0.04</v>
      </c>
      <c r="AP1803" s="37">
        <v>222347</v>
      </c>
      <c r="AQ1803" s="12">
        <v>0.02</v>
      </c>
      <c r="AR1803" s="37"/>
      <c r="AT1803" s="37"/>
      <c r="AV1803" s="37"/>
      <c r="AX1803" s="37"/>
      <c r="BB1803" s="12">
        <v>2256</v>
      </c>
      <c r="BH1803" s="12">
        <v>963</v>
      </c>
      <c r="BI1803" s="12">
        <v>2625</v>
      </c>
      <c r="BV1803" s="12">
        <v>0</v>
      </c>
      <c r="BY1803" s="12">
        <v>0</v>
      </c>
      <c r="CC1803" s="12">
        <v>0</v>
      </c>
      <c r="CG1803" s="12"/>
      <c r="CH1803" s="12">
        <v>39.905000000000001</v>
      </c>
      <c r="CI1803" s="12" t="s">
        <v>1781</v>
      </c>
      <c r="CJ1803" s="12" t="s">
        <v>931</v>
      </c>
      <c r="CK1803" s="12" t="s">
        <v>932</v>
      </c>
      <c r="CL1803" s="37">
        <v>989500689</v>
      </c>
      <c r="CN1803" s="12" t="s">
        <v>1509</v>
      </c>
      <c r="CS1803" s="12"/>
      <c r="CT1803" s="36" t="str">
        <f t="shared" si="28"/>
        <v>500mn - 1bn</v>
      </c>
      <c r="CU1803" s="36" t="str">
        <f>VLOOKUP(CK1803,Mapping!B:C,2,FALSE)</f>
        <v>US/CA</v>
      </c>
    </row>
    <row r="1804" spans="1:99" ht="16" customHeight="1" x14ac:dyDescent="0.35">
      <c r="A1804" s="12" t="s">
        <v>3051</v>
      </c>
      <c r="B1804" s="12" t="s">
        <v>925</v>
      </c>
      <c r="E1804" s="37">
        <v>399214</v>
      </c>
      <c r="G1804" s="37" t="s">
        <v>1505</v>
      </c>
      <c r="I1804" s="37"/>
      <c r="K1804" s="37"/>
      <c r="M1804" s="37">
        <v>399214</v>
      </c>
      <c r="N1804" s="12">
        <v>0.19</v>
      </c>
      <c r="O1804" s="37"/>
      <c r="R1804" s="37"/>
      <c r="T1804" s="37"/>
      <c r="V1804" s="37"/>
      <c r="X1804" s="37"/>
      <c r="Z1804" s="37"/>
      <c r="AB1804" s="37"/>
      <c r="AD1804" s="37"/>
      <c r="AF1804" s="37"/>
      <c r="AH1804" s="37"/>
      <c r="AN1804" s="37"/>
      <c r="AP1804" s="37"/>
      <c r="AR1804" s="37"/>
      <c r="AT1804" s="37"/>
      <c r="AV1804" s="37"/>
      <c r="AX1804" s="37"/>
      <c r="BB1804" s="12">
        <v>3182</v>
      </c>
      <c r="CC1804" s="12">
        <v>0</v>
      </c>
      <c r="CG1804" s="12" t="s">
        <v>991</v>
      </c>
      <c r="CH1804" s="12">
        <v>14.692</v>
      </c>
      <c r="CI1804" s="12" t="s">
        <v>3052</v>
      </c>
      <c r="CJ1804" s="12" t="s">
        <v>941</v>
      </c>
      <c r="CK1804" s="12" t="s">
        <v>932</v>
      </c>
      <c r="CL1804" s="37">
        <v>212494998</v>
      </c>
      <c r="CN1804" s="12" t="s">
        <v>1509</v>
      </c>
      <c r="CS1804" s="12"/>
      <c r="CT1804" s="36" t="str">
        <f t="shared" si="28"/>
        <v>500mn</v>
      </c>
      <c r="CU1804" s="36" t="str">
        <f>VLOOKUP(CK1804,Mapping!B:C,2,FALSE)</f>
        <v>US/CA</v>
      </c>
    </row>
    <row r="1805" spans="1:99" ht="16" customHeight="1" x14ac:dyDescent="0.35">
      <c r="A1805" s="12" t="s">
        <v>3053</v>
      </c>
      <c r="B1805" s="12" t="s">
        <v>925</v>
      </c>
      <c r="E1805" s="37">
        <v>7696465</v>
      </c>
      <c r="G1805" s="37" t="s">
        <v>1505</v>
      </c>
      <c r="I1805" s="37"/>
      <c r="K1805" s="37"/>
      <c r="M1805" s="37"/>
      <c r="O1805" s="37"/>
      <c r="R1805" s="37"/>
      <c r="T1805" s="37"/>
      <c r="V1805" s="37"/>
      <c r="X1805" s="37"/>
      <c r="Z1805" s="37"/>
      <c r="AB1805" s="37"/>
      <c r="AD1805" s="37"/>
      <c r="AF1805" s="37"/>
      <c r="AH1805" s="37"/>
      <c r="AN1805" s="37">
        <v>7696465</v>
      </c>
      <c r="AO1805" s="12">
        <v>0.17</v>
      </c>
      <c r="AP1805" s="37"/>
      <c r="AR1805" s="37"/>
      <c r="AT1805" s="37"/>
      <c r="AV1805" s="37"/>
      <c r="AX1805" s="37"/>
      <c r="BI1805" s="12">
        <v>45700</v>
      </c>
      <c r="BY1805" s="12">
        <v>0.01</v>
      </c>
      <c r="CG1805" s="12" t="s">
        <v>940</v>
      </c>
      <c r="CH1805" s="12">
        <v>35.042000000000002</v>
      </c>
      <c r="CI1805" s="12" t="s">
        <v>1799</v>
      </c>
      <c r="CJ1805" s="12" t="s">
        <v>936</v>
      </c>
      <c r="CK1805" s="12" t="s">
        <v>932</v>
      </c>
      <c r="CL1805" s="37">
        <v>4477009178</v>
      </c>
      <c r="CN1805" s="12" t="s">
        <v>1506</v>
      </c>
      <c r="CS1805" s="12"/>
      <c r="CT1805" s="36" t="str">
        <f t="shared" si="28"/>
        <v>1bn - 50bn</v>
      </c>
      <c r="CU1805" s="36" t="str">
        <f>VLOOKUP(CK1805,Mapping!B:C,2,FALSE)</f>
        <v>US/CA</v>
      </c>
    </row>
    <row r="1806" spans="1:99" ht="16" customHeight="1" x14ac:dyDescent="0.35">
      <c r="A1806" s="12" t="s">
        <v>3054</v>
      </c>
      <c r="B1806" s="12" t="s">
        <v>925</v>
      </c>
      <c r="E1806" s="37">
        <v>27780</v>
      </c>
      <c r="G1806" s="37" t="s">
        <v>1505</v>
      </c>
      <c r="I1806" s="37"/>
      <c r="K1806" s="37"/>
      <c r="M1806" s="37">
        <v>20450</v>
      </c>
      <c r="N1806" s="12">
        <v>0.01</v>
      </c>
      <c r="O1806" s="37"/>
      <c r="Q1806" s="12">
        <v>16</v>
      </c>
      <c r="R1806" s="37"/>
      <c r="T1806" s="37"/>
      <c r="V1806" s="37"/>
      <c r="X1806" s="37"/>
      <c r="Z1806" s="37"/>
      <c r="AB1806" s="37"/>
      <c r="AD1806" s="37"/>
      <c r="AF1806" s="37"/>
      <c r="AH1806" s="37">
        <v>2020</v>
      </c>
      <c r="AI1806" s="12">
        <v>0</v>
      </c>
      <c r="AN1806" s="37"/>
      <c r="AP1806" s="37">
        <v>5310</v>
      </c>
      <c r="AQ1806" s="12">
        <v>0</v>
      </c>
      <c r="AR1806" s="37"/>
      <c r="AT1806" s="37"/>
      <c r="AV1806" s="37"/>
      <c r="AX1806" s="37"/>
      <c r="BB1806" s="12">
        <v>163</v>
      </c>
      <c r="BH1806" s="12">
        <v>23</v>
      </c>
      <c r="BQ1806" s="12">
        <v>0</v>
      </c>
      <c r="BV1806" s="12">
        <v>0</v>
      </c>
      <c r="CC1806" s="12">
        <v>0</v>
      </c>
      <c r="CG1806" s="12" t="s">
        <v>934</v>
      </c>
      <c r="CH1806" s="12">
        <v>31.015999999999998</v>
      </c>
      <c r="CI1806" s="12" t="s">
        <v>3055</v>
      </c>
      <c r="CJ1806" s="12" t="s">
        <v>1698</v>
      </c>
      <c r="CK1806" s="12" t="s">
        <v>932</v>
      </c>
      <c r="CL1806" s="37">
        <v>145520457</v>
      </c>
      <c r="CN1806" s="12" t="s">
        <v>1509</v>
      </c>
      <c r="CS1806" s="12"/>
      <c r="CT1806" s="36" t="str">
        <f t="shared" si="28"/>
        <v>500mn</v>
      </c>
      <c r="CU1806" s="36" t="str">
        <f>VLOOKUP(CK1806,Mapping!B:C,2,FALSE)</f>
        <v>US/CA</v>
      </c>
    </row>
    <row r="1807" spans="1:99" ht="16" customHeight="1" x14ac:dyDescent="0.35">
      <c r="A1807" s="12" t="s">
        <v>3056</v>
      </c>
      <c r="B1807" s="12" t="s">
        <v>925</v>
      </c>
      <c r="E1807" s="37">
        <v>8878437</v>
      </c>
      <c r="G1807" s="37" t="s">
        <v>1505</v>
      </c>
      <c r="I1807" s="37"/>
      <c r="K1807" s="37"/>
      <c r="M1807" s="37"/>
      <c r="O1807" s="37"/>
      <c r="R1807" s="37"/>
      <c r="T1807" s="37"/>
      <c r="V1807" s="37"/>
      <c r="X1807" s="37">
        <v>8878437</v>
      </c>
      <c r="Y1807" s="12">
        <v>6.2</v>
      </c>
      <c r="Z1807" s="37"/>
      <c r="AB1807" s="37"/>
      <c r="AD1807" s="37"/>
      <c r="AF1807" s="37"/>
      <c r="AH1807" s="37"/>
      <c r="AN1807" s="37"/>
      <c r="AP1807" s="37"/>
      <c r="AR1807" s="37"/>
      <c r="AT1807" s="37"/>
      <c r="AV1807" s="37"/>
      <c r="AX1807" s="37"/>
      <c r="BA1807" s="12">
        <v>78300</v>
      </c>
      <c r="BZ1807" s="12">
        <v>0</v>
      </c>
      <c r="CG1807" s="12"/>
      <c r="CI1807" s="12"/>
      <c r="CJ1807" s="12"/>
      <c r="CK1807" s="12" t="s">
        <v>1064</v>
      </c>
      <c r="CL1807" s="37">
        <v>143170058</v>
      </c>
      <c r="CN1807" s="12" t="s">
        <v>1509</v>
      </c>
      <c r="CS1807" s="12"/>
      <c r="CT1807" s="36" t="str">
        <f t="shared" si="28"/>
        <v>500mn</v>
      </c>
      <c r="CU1807" s="36" t="str">
        <f>VLOOKUP(CK1807,Mapping!B:C,2,FALSE)</f>
        <v>EU</v>
      </c>
    </row>
    <row r="1808" spans="1:99" ht="16" customHeight="1" x14ac:dyDescent="0.35">
      <c r="A1808" s="12" t="s">
        <v>3057</v>
      </c>
      <c r="B1808" s="12" t="s">
        <v>925</v>
      </c>
      <c r="E1808" s="37">
        <v>1214176</v>
      </c>
      <c r="G1808" s="37" t="s">
        <v>1505</v>
      </c>
      <c r="I1808" s="37"/>
      <c r="K1808" s="37"/>
      <c r="M1808" s="37"/>
      <c r="O1808" s="37"/>
      <c r="Q1808" s="12">
        <v>4219</v>
      </c>
      <c r="R1808" s="37"/>
      <c r="T1808" s="37"/>
      <c r="V1808" s="37"/>
      <c r="X1808" s="37"/>
      <c r="Z1808" s="37"/>
      <c r="AB1808" s="37"/>
      <c r="AD1808" s="37"/>
      <c r="AF1808" s="37"/>
      <c r="AH1808" s="37">
        <v>512271</v>
      </c>
      <c r="AI1808" s="12">
        <v>0.25</v>
      </c>
      <c r="AN1808" s="37">
        <v>701905</v>
      </c>
      <c r="AO1808" s="12">
        <v>0.34</v>
      </c>
      <c r="AP1808" s="37"/>
      <c r="AR1808" s="37"/>
      <c r="AT1808" s="37"/>
      <c r="AV1808" s="37"/>
      <c r="AX1808" s="37"/>
      <c r="BI1808" s="12">
        <v>3250</v>
      </c>
      <c r="BQ1808" s="12">
        <v>0</v>
      </c>
      <c r="BY1808" s="12">
        <v>0</v>
      </c>
      <c r="CG1808" s="12"/>
      <c r="CH1808" s="12">
        <v>47.73</v>
      </c>
      <c r="CI1808" s="12" t="s">
        <v>2397</v>
      </c>
      <c r="CJ1808" s="12" t="s">
        <v>1072</v>
      </c>
      <c r="CK1808" s="12" t="s">
        <v>932</v>
      </c>
      <c r="CL1808" s="37">
        <v>208598953</v>
      </c>
      <c r="CN1808" s="12" t="s">
        <v>1509</v>
      </c>
      <c r="CS1808" s="12"/>
      <c r="CT1808" s="36" t="str">
        <f t="shared" si="28"/>
        <v>500mn</v>
      </c>
      <c r="CU1808" s="36" t="str">
        <f>VLOOKUP(CK1808,Mapping!B:C,2,FALSE)</f>
        <v>US/CA</v>
      </c>
    </row>
    <row r="1809" spans="1:99" ht="16" customHeight="1" x14ac:dyDescent="0.35">
      <c r="A1809" s="12" t="s">
        <v>3058</v>
      </c>
      <c r="B1809" s="12" t="s">
        <v>925</v>
      </c>
      <c r="E1809" s="37">
        <v>3946966</v>
      </c>
      <c r="G1809" s="37" t="s">
        <v>1505</v>
      </c>
      <c r="I1809" s="37"/>
      <c r="K1809" s="37">
        <v>1562652</v>
      </c>
      <c r="L1809" s="12">
        <v>2.79</v>
      </c>
      <c r="M1809" s="37">
        <v>894138</v>
      </c>
      <c r="N1809" s="12">
        <v>1.6</v>
      </c>
      <c r="O1809" s="37"/>
      <c r="R1809" s="37"/>
      <c r="T1809" s="37"/>
      <c r="V1809" s="37"/>
      <c r="X1809" s="37"/>
      <c r="Z1809" s="37">
        <v>660100</v>
      </c>
      <c r="AA1809" s="12">
        <v>1.18</v>
      </c>
      <c r="AB1809" s="37"/>
      <c r="AD1809" s="37"/>
      <c r="AF1809" s="37"/>
      <c r="AH1809" s="37"/>
      <c r="AN1809" s="37">
        <v>830076</v>
      </c>
      <c r="AO1809" s="12">
        <v>1.48</v>
      </c>
      <c r="AP1809" s="37"/>
      <c r="AR1809" s="37"/>
      <c r="AT1809" s="37"/>
      <c r="AV1809" s="37"/>
      <c r="AX1809" s="37"/>
      <c r="BB1809" s="12">
        <v>6100</v>
      </c>
      <c r="BC1809" s="12">
        <v>23000</v>
      </c>
      <c r="BG1809" s="12">
        <v>20300</v>
      </c>
      <c r="BI1809" s="12">
        <v>3875</v>
      </c>
      <c r="BS1809" s="12">
        <v>0</v>
      </c>
      <c r="BY1809" s="12">
        <v>0</v>
      </c>
      <c r="CC1809" s="12">
        <v>0</v>
      </c>
      <c r="CD1809" s="12">
        <v>0</v>
      </c>
      <c r="CG1809" s="12" t="s">
        <v>940</v>
      </c>
      <c r="CH1809" s="12">
        <v>218.06399999999999</v>
      </c>
      <c r="CI1809" s="12" t="s">
        <v>1826</v>
      </c>
      <c r="CJ1809" s="12"/>
      <c r="CK1809" s="12" t="s">
        <v>1010</v>
      </c>
      <c r="CL1809" s="37">
        <v>55955379</v>
      </c>
      <c r="CN1809" s="12" t="s">
        <v>1506</v>
      </c>
      <c r="CS1809" s="12"/>
      <c r="CT1809" s="36" t="str">
        <f t="shared" si="28"/>
        <v>500mn</v>
      </c>
      <c r="CU1809" s="36" t="str">
        <f>VLOOKUP(CK1809,Mapping!B:C,2,FALSE)</f>
        <v>Africa</v>
      </c>
    </row>
    <row r="1810" spans="1:99" ht="16" customHeight="1" x14ac:dyDescent="0.35">
      <c r="A1810" s="12" t="s">
        <v>3059</v>
      </c>
      <c r="B1810" s="12" t="s">
        <v>925</v>
      </c>
      <c r="E1810" s="37">
        <v>833643</v>
      </c>
      <c r="G1810" s="37" t="s">
        <v>1505</v>
      </c>
      <c r="I1810" s="37"/>
      <c r="K1810" s="37"/>
      <c r="M1810" s="37"/>
      <c r="O1810" s="37"/>
      <c r="R1810" s="37"/>
      <c r="T1810" s="37"/>
      <c r="V1810" s="37"/>
      <c r="X1810" s="37"/>
      <c r="Z1810" s="37"/>
      <c r="AB1810" s="37"/>
      <c r="AD1810" s="37"/>
      <c r="AF1810" s="37"/>
      <c r="AH1810" s="37"/>
      <c r="AN1810" s="37">
        <v>833643</v>
      </c>
      <c r="AO1810" s="12">
        <v>0.2</v>
      </c>
      <c r="AP1810" s="37"/>
      <c r="AR1810" s="37"/>
      <c r="AT1810" s="37"/>
      <c r="AV1810" s="37"/>
      <c r="AX1810" s="37"/>
      <c r="BI1810" s="12">
        <v>4950</v>
      </c>
      <c r="BY1810" s="12">
        <v>0</v>
      </c>
      <c r="CG1810" s="12" t="s">
        <v>1058</v>
      </c>
      <c r="CH1810" s="12">
        <v>49.689</v>
      </c>
      <c r="CI1810" s="12" t="s">
        <v>3060</v>
      </c>
      <c r="CJ1810" s="12" t="s">
        <v>936</v>
      </c>
      <c r="CK1810" s="12" t="s">
        <v>932</v>
      </c>
      <c r="CL1810" s="37">
        <v>420233721</v>
      </c>
      <c r="CN1810" s="12" t="s">
        <v>1509</v>
      </c>
      <c r="CS1810" s="12"/>
      <c r="CT1810" s="36" t="str">
        <f t="shared" si="28"/>
        <v>500mn</v>
      </c>
      <c r="CU1810" s="36" t="str">
        <f>VLOOKUP(CK1810,Mapping!B:C,2,FALSE)</f>
        <v>US/CA</v>
      </c>
    </row>
    <row r="1811" spans="1:99" ht="16" customHeight="1" x14ac:dyDescent="0.35">
      <c r="A1811" s="12" t="s">
        <v>3061</v>
      </c>
      <c r="B1811" s="12" t="s">
        <v>925</v>
      </c>
      <c r="E1811" s="37">
        <v>687619</v>
      </c>
      <c r="G1811" s="37" t="s">
        <v>1505</v>
      </c>
      <c r="I1811" s="37"/>
      <c r="K1811" s="37"/>
      <c r="M1811" s="37"/>
      <c r="O1811" s="37"/>
      <c r="R1811" s="37"/>
      <c r="T1811" s="37">
        <v>22388</v>
      </c>
      <c r="U1811" s="12">
        <v>0.01</v>
      </c>
      <c r="V1811" s="37"/>
      <c r="X1811" s="37"/>
      <c r="Z1811" s="37"/>
      <c r="AB1811" s="37"/>
      <c r="AD1811" s="37"/>
      <c r="AF1811" s="37"/>
      <c r="AH1811" s="37"/>
      <c r="AN1811" s="37">
        <v>665231</v>
      </c>
      <c r="AO1811" s="12">
        <v>0.19</v>
      </c>
      <c r="AP1811" s="37"/>
      <c r="AR1811" s="37"/>
      <c r="AT1811" s="37"/>
      <c r="AV1811" s="37"/>
      <c r="AX1811" s="37"/>
      <c r="BI1811" s="12">
        <v>3950</v>
      </c>
      <c r="BK1811" s="12">
        <v>200</v>
      </c>
      <c r="BY1811" s="12">
        <v>0</v>
      </c>
      <c r="CE1811" s="12">
        <v>0</v>
      </c>
      <c r="CG1811" s="12" t="s">
        <v>929</v>
      </c>
      <c r="CH1811" s="12">
        <v>29.047000000000001</v>
      </c>
      <c r="CI1811" s="12" t="s">
        <v>3062</v>
      </c>
      <c r="CJ1811" s="12" t="s">
        <v>1021</v>
      </c>
      <c r="CK1811" s="12" t="s">
        <v>932</v>
      </c>
      <c r="CL1811" s="37">
        <v>338757819</v>
      </c>
      <c r="CN1811" s="12" t="s">
        <v>1506</v>
      </c>
      <c r="CS1811" s="12"/>
      <c r="CT1811" s="36" t="str">
        <f t="shared" si="28"/>
        <v>500mn</v>
      </c>
      <c r="CU1811" s="36" t="str">
        <f>VLOOKUP(CK1811,Mapping!B:C,2,FALSE)</f>
        <v>US/CA</v>
      </c>
    </row>
    <row r="1812" spans="1:99" ht="16" customHeight="1" x14ac:dyDescent="0.35">
      <c r="A1812" s="12" t="s">
        <v>3063</v>
      </c>
      <c r="B1812" s="12" t="s">
        <v>925</v>
      </c>
      <c r="E1812" s="37">
        <v>1945393</v>
      </c>
      <c r="G1812" s="37" t="s">
        <v>1505</v>
      </c>
      <c r="I1812" s="37"/>
      <c r="K1812" s="37"/>
      <c r="M1812" s="37"/>
      <c r="O1812" s="37"/>
      <c r="R1812" s="37"/>
      <c r="T1812" s="37"/>
      <c r="V1812" s="37"/>
      <c r="X1812" s="37"/>
      <c r="Z1812" s="37"/>
      <c r="AB1812" s="37"/>
      <c r="AD1812" s="37">
        <v>1945393</v>
      </c>
      <c r="AE1812" s="12">
        <v>1.75</v>
      </c>
      <c r="AF1812" s="37"/>
      <c r="AH1812" s="37"/>
      <c r="AN1812" s="37"/>
      <c r="AP1812" s="37"/>
      <c r="AR1812" s="37"/>
      <c r="AT1812" s="37"/>
      <c r="AV1812" s="37"/>
      <c r="AX1812" s="37"/>
      <c r="BJ1812" s="12">
        <v>17460</v>
      </c>
      <c r="CB1812" s="12">
        <v>0.01</v>
      </c>
      <c r="CG1812" s="12" t="s">
        <v>929</v>
      </c>
      <c r="CH1812" s="12">
        <v>125.014</v>
      </c>
      <c r="CI1812" s="12" t="s">
        <v>978</v>
      </c>
      <c r="CJ1812" s="12"/>
      <c r="CK1812" s="12" t="s">
        <v>979</v>
      </c>
      <c r="CL1812" s="37">
        <v>111335203</v>
      </c>
      <c r="CN1812" s="12" t="s">
        <v>1514</v>
      </c>
      <c r="CS1812" s="12"/>
      <c r="CT1812" s="36" t="str">
        <f t="shared" si="28"/>
        <v>500mn</v>
      </c>
      <c r="CU1812" s="36" t="str">
        <f>VLOOKUP(CK1812,Mapping!B:C,2,FALSE)</f>
        <v>EU</v>
      </c>
    </row>
    <row r="1813" spans="1:99" ht="16" customHeight="1" x14ac:dyDescent="0.35">
      <c r="A1813" s="12" t="s">
        <v>3064</v>
      </c>
      <c r="B1813" s="12" t="s">
        <v>925</v>
      </c>
      <c r="E1813" s="37">
        <v>5011966</v>
      </c>
      <c r="G1813" s="37" t="s">
        <v>1505</v>
      </c>
      <c r="I1813" s="37"/>
      <c r="K1813" s="37"/>
      <c r="M1813" s="37">
        <v>577116</v>
      </c>
      <c r="N1813" s="12">
        <v>0.25</v>
      </c>
      <c r="O1813" s="37"/>
      <c r="R1813" s="37"/>
      <c r="T1813" s="37"/>
      <c r="V1813" s="37"/>
      <c r="X1813" s="37"/>
      <c r="Z1813" s="37"/>
      <c r="AB1813" s="37"/>
      <c r="AD1813" s="37">
        <v>4434850</v>
      </c>
      <c r="AE1813" s="12">
        <v>1.92</v>
      </c>
      <c r="AF1813" s="37"/>
      <c r="AH1813" s="37"/>
      <c r="AN1813" s="37"/>
      <c r="AP1813" s="37"/>
      <c r="AR1813" s="37"/>
      <c r="AT1813" s="37"/>
      <c r="AV1813" s="37"/>
      <c r="AX1813" s="37"/>
      <c r="BB1813" s="12">
        <v>4600</v>
      </c>
      <c r="BJ1813" s="12">
        <v>39803</v>
      </c>
      <c r="CB1813" s="12">
        <v>0.01</v>
      </c>
      <c r="CC1813" s="12">
        <v>0</v>
      </c>
      <c r="CG1813" s="12" t="s">
        <v>940</v>
      </c>
      <c r="CH1813" s="12">
        <v>94.7</v>
      </c>
      <c r="CI1813" s="12" t="s">
        <v>988</v>
      </c>
      <c r="CJ1813" s="12"/>
      <c r="CK1813" s="12" t="s">
        <v>988</v>
      </c>
      <c r="CL1813" s="37">
        <v>230724430</v>
      </c>
      <c r="CN1813" s="12" t="s">
        <v>1514</v>
      </c>
      <c r="CS1813" s="12"/>
      <c r="CT1813" s="36" t="str">
        <f t="shared" si="28"/>
        <v>500mn</v>
      </c>
      <c r="CU1813" s="36" t="str">
        <f>VLOOKUP(CK1813,Mapping!B:C,2,FALSE)</f>
        <v>SG</v>
      </c>
    </row>
    <row r="1814" spans="1:99" ht="16" customHeight="1" x14ac:dyDescent="0.35">
      <c r="A1814" s="12" t="s">
        <v>3065</v>
      </c>
      <c r="B1814" s="12" t="s">
        <v>925</v>
      </c>
      <c r="E1814" s="37">
        <v>2573459</v>
      </c>
      <c r="G1814" s="37" t="s">
        <v>1505</v>
      </c>
      <c r="I1814" s="37"/>
      <c r="K1814" s="37"/>
      <c r="M1814" s="37">
        <v>150050</v>
      </c>
      <c r="N1814" s="12">
        <v>0.01</v>
      </c>
      <c r="O1814" s="37"/>
      <c r="Q1814" s="12">
        <v>428</v>
      </c>
      <c r="R1814" s="37"/>
      <c r="T1814" s="37"/>
      <c r="V1814" s="37"/>
      <c r="X1814" s="37"/>
      <c r="Z1814" s="37">
        <v>1626</v>
      </c>
      <c r="AA1814" s="12">
        <v>0</v>
      </c>
      <c r="AB1814" s="37"/>
      <c r="AD1814" s="37">
        <v>2228</v>
      </c>
      <c r="AE1814" s="12">
        <v>0</v>
      </c>
      <c r="AF1814" s="37"/>
      <c r="AH1814" s="37">
        <v>54048</v>
      </c>
      <c r="AI1814" s="12">
        <v>0</v>
      </c>
      <c r="AN1814" s="37">
        <v>235778</v>
      </c>
      <c r="AO1814" s="12">
        <v>0.01</v>
      </c>
      <c r="AP1814" s="37">
        <v>2129729</v>
      </c>
      <c r="AQ1814" s="12">
        <v>7.0000000000000007E-2</v>
      </c>
      <c r="AR1814" s="37"/>
      <c r="AT1814" s="37">
        <v>0</v>
      </c>
      <c r="AU1814" s="12">
        <v>0</v>
      </c>
      <c r="AV1814" s="37"/>
      <c r="AX1814" s="37"/>
      <c r="BB1814" s="12">
        <v>1196</v>
      </c>
      <c r="BC1814" s="12">
        <v>55</v>
      </c>
      <c r="BD1814" s="12">
        <v>0</v>
      </c>
      <c r="BH1814" s="12">
        <v>9224</v>
      </c>
      <c r="BI1814" s="12">
        <v>1400</v>
      </c>
      <c r="BJ1814" s="12">
        <v>20</v>
      </c>
      <c r="BQ1814" s="12">
        <v>0</v>
      </c>
      <c r="BV1814" s="12">
        <v>0.01</v>
      </c>
      <c r="BY1814" s="12">
        <v>0</v>
      </c>
      <c r="CB1814" s="12">
        <v>0</v>
      </c>
      <c r="CC1814" s="12">
        <v>0</v>
      </c>
      <c r="CD1814" s="12">
        <v>0</v>
      </c>
      <c r="CF1814" s="12">
        <v>0</v>
      </c>
      <c r="CG1814" s="12" t="s">
        <v>934</v>
      </c>
      <c r="CH1814" s="12">
        <v>38.088000000000001</v>
      </c>
      <c r="CI1814" s="12" t="s">
        <v>1139</v>
      </c>
      <c r="CJ1814" s="12" t="s">
        <v>1140</v>
      </c>
      <c r="CK1814" s="12" t="s">
        <v>932</v>
      </c>
      <c r="CL1814" s="37">
        <v>2937971033</v>
      </c>
      <c r="CN1814" s="12" t="s">
        <v>1509</v>
      </c>
      <c r="CS1814" s="12"/>
      <c r="CT1814" s="36" t="str">
        <f t="shared" si="28"/>
        <v>1bn - 50bn</v>
      </c>
      <c r="CU1814" s="36" t="str">
        <f>VLOOKUP(CK1814,Mapping!B:C,2,FALSE)</f>
        <v>US/CA</v>
      </c>
    </row>
    <row r="1815" spans="1:99" ht="16" customHeight="1" x14ac:dyDescent="0.35">
      <c r="A1815" s="12" t="s">
        <v>3066</v>
      </c>
      <c r="B1815" s="12" t="s">
        <v>925</v>
      </c>
      <c r="E1815" s="37">
        <v>1473161</v>
      </c>
      <c r="G1815" s="37" t="s">
        <v>1505</v>
      </c>
      <c r="I1815" s="37"/>
      <c r="K1815" s="37"/>
      <c r="M1815" s="37">
        <v>188190</v>
      </c>
      <c r="N1815" s="12">
        <v>0.18</v>
      </c>
      <c r="O1815" s="37"/>
      <c r="R1815" s="37"/>
      <c r="T1815" s="37"/>
      <c r="V1815" s="37"/>
      <c r="X1815" s="37"/>
      <c r="Z1815" s="37"/>
      <c r="AB1815" s="37"/>
      <c r="AD1815" s="37">
        <v>498047</v>
      </c>
      <c r="AE1815" s="12">
        <v>0.47</v>
      </c>
      <c r="AF1815" s="37"/>
      <c r="AH1815" s="37"/>
      <c r="AN1815" s="37">
        <v>505238</v>
      </c>
      <c r="AO1815" s="12">
        <v>0.48</v>
      </c>
      <c r="AP1815" s="37">
        <v>281686</v>
      </c>
      <c r="AQ1815" s="12">
        <v>0.27</v>
      </c>
      <c r="AR1815" s="37"/>
      <c r="AT1815" s="37"/>
      <c r="AV1815" s="37"/>
      <c r="AX1815" s="37"/>
      <c r="BB1815" s="12">
        <v>1500</v>
      </c>
      <c r="BH1815" s="12">
        <v>1220</v>
      </c>
      <c r="BI1815" s="12">
        <v>3000</v>
      </c>
      <c r="BJ1815" s="12">
        <v>4470</v>
      </c>
      <c r="BV1815" s="12">
        <v>0</v>
      </c>
      <c r="BY1815" s="12">
        <v>0</v>
      </c>
      <c r="CB1815" s="12">
        <v>0</v>
      </c>
      <c r="CC1815" s="12">
        <v>0</v>
      </c>
      <c r="CG1815" s="12" t="s">
        <v>940</v>
      </c>
      <c r="CH1815" s="12">
        <v>58.313000000000002</v>
      </c>
      <c r="CI1815" s="12" t="s">
        <v>1073</v>
      </c>
      <c r="CJ1815" s="12" t="s">
        <v>946</v>
      </c>
      <c r="CK1815" s="12" t="s">
        <v>932</v>
      </c>
      <c r="CL1815" s="37">
        <v>106195830</v>
      </c>
      <c r="CN1815" s="12" t="s">
        <v>1509</v>
      </c>
      <c r="CS1815" s="12"/>
      <c r="CT1815" s="36" t="str">
        <f t="shared" si="28"/>
        <v>500mn</v>
      </c>
      <c r="CU1815" s="36" t="str">
        <f>VLOOKUP(CK1815,Mapping!B:C,2,FALSE)</f>
        <v>US/CA</v>
      </c>
    </row>
    <row r="1816" spans="1:99" ht="16" customHeight="1" x14ac:dyDescent="0.35">
      <c r="A1816" s="12" t="s">
        <v>3067</v>
      </c>
      <c r="B1816" s="12" t="s">
        <v>925</v>
      </c>
      <c r="E1816" s="37">
        <v>105258</v>
      </c>
      <c r="G1816" s="37" t="s">
        <v>1505</v>
      </c>
      <c r="I1816" s="37"/>
      <c r="K1816" s="37"/>
      <c r="M1816" s="37"/>
      <c r="O1816" s="37"/>
      <c r="R1816" s="37"/>
      <c r="T1816" s="37"/>
      <c r="V1816" s="37"/>
      <c r="X1816" s="37"/>
      <c r="Z1816" s="37"/>
      <c r="AB1816" s="37"/>
      <c r="AD1816" s="37"/>
      <c r="AF1816" s="37"/>
      <c r="AH1816" s="37"/>
      <c r="AN1816" s="37">
        <v>105258</v>
      </c>
      <c r="AO1816" s="12">
        <v>0.08</v>
      </c>
      <c r="AP1816" s="37"/>
      <c r="AR1816" s="37"/>
      <c r="AT1816" s="37"/>
      <c r="AV1816" s="37"/>
      <c r="AX1816" s="37"/>
      <c r="BI1816" s="12">
        <v>625</v>
      </c>
      <c r="BY1816" s="12">
        <v>0</v>
      </c>
      <c r="CG1816" s="12" t="s">
        <v>940</v>
      </c>
      <c r="CH1816" s="12">
        <v>53.65</v>
      </c>
      <c r="CI1816" s="12" t="s">
        <v>1009</v>
      </c>
      <c r="CJ1816" s="12"/>
      <c r="CK1816" s="12" t="s">
        <v>1010</v>
      </c>
      <c r="CL1816" s="37">
        <v>130565198</v>
      </c>
      <c r="CN1816" s="12" t="s">
        <v>1506</v>
      </c>
      <c r="CS1816" s="12"/>
      <c r="CT1816" s="36" t="str">
        <f t="shared" si="28"/>
        <v>500mn</v>
      </c>
      <c r="CU1816" s="36" t="str">
        <f>VLOOKUP(CK1816,Mapping!B:C,2,FALSE)</f>
        <v>Africa</v>
      </c>
    </row>
    <row r="1817" spans="1:99" ht="16" customHeight="1" x14ac:dyDescent="0.35">
      <c r="A1817" s="12" t="s">
        <v>3068</v>
      </c>
      <c r="B1817" s="12" t="s">
        <v>925</v>
      </c>
      <c r="E1817" s="37">
        <v>1073632</v>
      </c>
      <c r="G1817" s="37" t="s">
        <v>1505</v>
      </c>
      <c r="I1817" s="37"/>
      <c r="K1817" s="37"/>
      <c r="M1817" s="37"/>
      <c r="O1817" s="37"/>
      <c r="R1817" s="37"/>
      <c r="T1817" s="37"/>
      <c r="V1817" s="37"/>
      <c r="X1817" s="37"/>
      <c r="Z1817" s="37"/>
      <c r="AB1817" s="37"/>
      <c r="AD1817" s="37"/>
      <c r="AF1817" s="37"/>
      <c r="AH1817" s="37"/>
      <c r="AN1817" s="37">
        <v>1073632</v>
      </c>
      <c r="AO1817" s="12">
        <v>0.31</v>
      </c>
      <c r="AP1817" s="37"/>
      <c r="AR1817" s="37"/>
      <c r="AT1817" s="37"/>
      <c r="AV1817" s="37"/>
      <c r="AX1817" s="37"/>
      <c r="BI1817" s="12">
        <v>6375</v>
      </c>
      <c r="BY1817" s="12">
        <v>0</v>
      </c>
      <c r="CG1817" s="12" t="s">
        <v>991</v>
      </c>
      <c r="CH1817" s="12">
        <v>13.32</v>
      </c>
      <c r="CI1817" s="12" t="s">
        <v>3069</v>
      </c>
      <c r="CJ1817" s="12" t="s">
        <v>941</v>
      </c>
      <c r="CK1817" s="12" t="s">
        <v>932</v>
      </c>
      <c r="CL1817" s="37">
        <v>340449215</v>
      </c>
      <c r="CN1817" s="12" t="s">
        <v>1509</v>
      </c>
      <c r="CS1817" s="12"/>
      <c r="CT1817" s="36" t="str">
        <f t="shared" si="28"/>
        <v>500mn</v>
      </c>
      <c r="CU1817" s="36" t="str">
        <f>VLOOKUP(CK1817,Mapping!B:C,2,FALSE)</f>
        <v>US/CA</v>
      </c>
    </row>
    <row r="1818" spans="1:99" ht="16" customHeight="1" x14ac:dyDescent="0.35">
      <c r="A1818" s="12" t="s">
        <v>3070</v>
      </c>
      <c r="B1818" s="12" t="s">
        <v>925</v>
      </c>
      <c r="E1818" s="37">
        <v>13391551</v>
      </c>
      <c r="G1818" s="37" t="s">
        <v>1505</v>
      </c>
      <c r="I1818" s="37"/>
      <c r="K1818" s="37">
        <v>740171</v>
      </c>
      <c r="L1818" s="12">
        <v>0.14000000000000001</v>
      </c>
      <c r="M1818" s="37"/>
      <c r="O1818" s="37">
        <v>1045043</v>
      </c>
      <c r="P1818" s="12">
        <v>0.2</v>
      </c>
      <c r="Q1818" s="12">
        <v>4952</v>
      </c>
      <c r="R1818" s="37"/>
      <c r="T1818" s="37">
        <v>2584515</v>
      </c>
      <c r="U1818" s="12">
        <v>0.49</v>
      </c>
      <c r="V1818" s="37">
        <v>744596</v>
      </c>
      <c r="W1818" s="12">
        <v>0.14000000000000001</v>
      </c>
      <c r="X1818" s="37"/>
      <c r="Z1818" s="37"/>
      <c r="AB1818" s="37">
        <v>712313</v>
      </c>
      <c r="AC1818" s="12">
        <v>0.14000000000000001</v>
      </c>
      <c r="AD1818" s="37">
        <v>3007618</v>
      </c>
      <c r="AE1818" s="12">
        <v>0.56999999999999995</v>
      </c>
      <c r="AF1818" s="37">
        <v>575552</v>
      </c>
      <c r="AG1818" s="12">
        <v>0.11</v>
      </c>
      <c r="AH1818" s="37">
        <v>695063</v>
      </c>
      <c r="AI1818" s="12">
        <v>0.13</v>
      </c>
      <c r="AJ1818" s="12">
        <v>48000</v>
      </c>
      <c r="AK1818" s="12">
        <v>32600</v>
      </c>
      <c r="AL1818" s="12">
        <v>65000</v>
      </c>
      <c r="AN1818" s="37"/>
      <c r="AP1818" s="37">
        <v>3286680</v>
      </c>
      <c r="AQ1818" s="12">
        <v>0.63</v>
      </c>
      <c r="AR1818" s="37"/>
      <c r="AT1818" s="37"/>
      <c r="AV1818" s="37"/>
      <c r="AX1818" s="37"/>
      <c r="BF1818" s="12">
        <v>38000</v>
      </c>
      <c r="BG1818" s="12">
        <v>12400</v>
      </c>
      <c r="BH1818" s="12">
        <v>13233</v>
      </c>
      <c r="BJ1818" s="12">
        <v>23770</v>
      </c>
      <c r="BK1818" s="12">
        <v>21994</v>
      </c>
      <c r="BP1818" s="12">
        <v>0</v>
      </c>
      <c r="BQ1818" s="12">
        <v>0</v>
      </c>
      <c r="BR1818" s="12">
        <v>0</v>
      </c>
      <c r="BS1818" s="12">
        <v>0</v>
      </c>
      <c r="BT1818" s="12">
        <v>0</v>
      </c>
      <c r="BU1818" s="12">
        <v>0</v>
      </c>
      <c r="BV1818" s="12">
        <v>0.01</v>
      </c>
      <c r="CB1818" s="12">
        <v>0.01</v>
      </c>
      <c r="CE1818" s="12">
        <v>0</v>
      </c>
      <c r="CG1818" s="12" t="s">
        <v>929</v>
      </c>
      <c r="CH1818" s="12">
        <v>34.451999999999998</v>
      </c>
      <c r="CI1818" s="12" t="s">
        <v>1159</v>
      </c>
      <c r="CJ1818" s="12"/>
      <c r="CK1818" s="12" t="s">
        <v>979</v>
      </c>
      <c r="CL1818" s="37">
        <v>522921724</v>
      </c>
      <c r="CN1818" s="12" t="s">
        <v>1506</v>
      </c>
      <c r="CS1818" s="12"/>
      <c r="CT1818" s="36" t="str">
        <f t="shared" si="28"/>
        <v>500mn - 1bn</v>
      </c>
      <c r="CU1818" s="36" t="str">
        <f>VLOOKUP(CK1818,Mapping!B:C,2,FALSE)</f>
        <v>EU</v>
      </c>
    </row>
    <row r="1819" spans="1:99" ht="16" customHeight="1" x14ac:dyDescent="0.35">
      <c r="A1819" s="12" t="s">
        <v>3071</v>
      </c>
      <c r="B1819" s="12" t="s">
        <v>925</v>
      </c>
      <c r="E1819" s="37">
        <v>15157152</v>
      </c>
      <c r="G1819" s="37" t="s">
        <v>1505</v>
      </c>
      <c r="I1819" s="37"/>
      <c r="K1819" s="37"/>
      <c r="M1819" s="37"/>
      <c r="O1819" s="37"/>
      <c r="R1819" s="37"/>
      <c r="T1819" s="37"/>
      <c r="V1819" s="37"/>
      <c r="X1819" s="37"/>
      <c r="Z1819" s="37"/>
      <c r="AB1819" s="37"/>
      <c r="AD1819" s="37"/>
      <c r="AF1819" s="37"/>
      <c r="AH1819" s="37"/>
      <c r="AN1819" s="37">
        <v>15157152</v>
      </c>
      <c r="AO1819" s="12">
        <v>0.55000000000000004</v>
      </c>
      <c r="AP1819" s="37"/>
      <c r="AR1819" s="37"/>
      <c r="AT1819" s="37"/>
      <c r="AV1819" s="37"/>
      <c r="AX1819" s="37"/>
      <c r="BI1819" s="12">
        <v>90000</v>
      </c>
      <c r="BY1819" s="12">
        <v>0.01</v>
      </c>
      <c r="CG1819" s="12" t="s">
        <v>959</v>
      </c>
      <c r="CH1819" s="12">
        <v>63.222000000000001</v>
      </c>
      <c r="CI1819" s="12" t="s">
        <v>3072</v>
      </c>
      <c r="CJ1819" s="12" t="s">
        <v>1072</v>
      </c>
      <c r="CK1819" s="12" t="s">
        <v>932</v>
      </c>
      <c r="CL1819" s="37">
        <v>2717870616</v>
      </c>
      <c r="CN1819" s="12" t="s">
        <v>1506</v>
      </c>
      <c r="CS1819" s="12"/>
      <c r="CT1819" s="36" t="str">
        <f t="shared" si="28"/>
        <v>1bn - 50bn</v>
      </c>
      <c r="CU1819" s="36" t="str">
        <f>VLOOKUP(CK1819,Mapping!B:C,2,FALSE)</f>
        <v>US/CA</v>
      </c>
    </row>
    <row r="1820" spans="1:99" ht="16" customHeight="1" x14ac:dyDescent="0.35">
      <c r="A1820" s="12" t="s">
        <v>3073</v>
      </c>
      <c r="B1820" s="12" t="s">
        <v>925</v>
      </c>
      <c r="E1820" s="37">
        <v>207099</v>
      </c>
      <c r="G1820" s="37" t="s">
        <v>1505</v>
      </c>
      <c r="I1820" s="37"/>
      <c r="K1820" s="37"/>
      <c r="M1820" s="37"/>
      <c r="O1820" s="37"/>
      <c r="Q1820" s="12">
        <v>1640</v>
      </c>
      <c r="R1820" s="37"/>
      <c r="T1820" s="37"/>
      <c r="V1820" s="37"/>
      <c r="X1820" s="37"/>
      <c r="Z1820" s="37"/>
      <c r="AB1820" s="37"/>
      <c r="AD1820" s="37"/>
      <c r="AF1820" s="37"/>
      <c r="AH1820" s="37">
        <v>207099</v>
      </c>
      <c r="AI1820" s="12">
        <v>0.02</v>
      </c>
      <c r="AN1820" s="37"/>
      <c r="AP1820" s="37"/>
      <c r="AR1820" s="37"/>
      <c r="AT1820" s="37"/>
      <c r="AV1820" s="37"/>
      <c r="AX1820" s="37"/>
      <c r="BQ1820" s="12">
        <v>0</v>
      </c>
      <c r="CG1820" s="12" t="s">
        <v>959</v>
      </c>
      <c r="CH1820" s="12">
        <v>15.038</v>
      </c>
      <c r="CI1820" s="12" t="s">
        <v>1191</v>
      </c>
      <c r="CJ1820" s="12" t="s">
        <v>931</v>
      </c>
      <c r="CK1820" s="12" t="s">
        <v>932</v>
      </c>
      <c r="CL1820" s="37">
        <v>1001327210</v>
      </c>
      <c r="CN1820" s="12" t="s">
        <v>1509</v>
      </c>
      <c r="CS1820" s="12"/>
      <c r="CT1820" s="36" t="str">
        <f t="shared" si="28"/>
        <v>1bn - 50bn</v>
      </c>
      <c r="CU1820" s="36" t="str">
        <f>VLOOKUP(CK1820,Mapping!B:C,2,FALSE)</f>
        <v>US/CA</v>
      </c>
    </row>
    <row r="1821" spans="1:99" ht="16" customHeight="1" x14ac:dyDescent="0.35">
      <c r="A1821" s="12" t="s">
        <v>3074</v>
      </c>
      <c r="B1821" s="12" t="s">
        <v>925</v>
      </c>
      <c r="E1821" s="37">
        <v>0</v>
      </c>
      <c r="G1821" s="37" t="s">
        <v>1505</v>
      </c>
      <c r="I1821" s="37"/>
      <c r="K1821" s="37"/>
      <c r="M1821" s="37"/>
      <c r="O1821" s="37"/>
      <c r="R1821" s="37"/>
      <c r="T1821" s="37"/>
      <c r="V1821" s="37"/>
      <c r="X1821" s="37"/>
      <c r="Z1821" s="37"/>
      <c r="AB1821" s="37"/>
      <c r="AD1821" s="37"/>
      <c r="AF1821" s="37"/>
      <c r="AH1821" s="37"/>
      <c r="AN1821" s="37"/>
      <c r="AP1821" s="37">
        <v>0</v>
      </c>
      <c r="AQ1821" s="12">
        <v>0</v>
      </c>
      <c r="AR1821" s="37"/>
      <c r="AT1821" s="37"/>
      <c r="AV1821" s="37"/>
      <c r="AX1821" s="37"/>
      <c r="BH1821" s="12">
        <v>0</v>
      </c>
      <c r="BV1821" s="12">
        <v>0</v>
      </c>
      <c r="CG1821" s="12" t="s">
        <v>929</v>
      </c>
      <c r="CH1821" s="12">
        <v>31.437999999999999</v>
      </c>
      <c r="CI1821" s="12" t="s">
        <v>1020</v>
      </c>
      <c r="CJ1821" s="12" t="s">
        <v>1021</v>
      </c>
      <c r="CK1821" s="12" t="s">
        <v>932</v>
      </c>
      <c r="CL1821" s="37">
        <v>2380498458</v>
      </c>
      <c r="CN1821" s="12" t="s">
        <v>1506</v>
      </c>
      <c r="CS1821" s="12"/>
      <c r="CT1821" s="36" t="str">
        <f t="shared" si="28"/>
        <v>1bn - 50bn</v>
      </c>
      <c r="CU1821" s="36" t="str">
        <f>VLOOKUP(CK1821,Mapping!B:C,2,FALSE)</f>
        <v>US/CA</v>
      </c>
    </row>
    <row r="1822" spans="1:99" ht="16" customHeight="1" x14ac:dyDescent="0.35">
      <c r="A1822" s="12" t="s">
        <v>3075</v>
      </c>
      <c r="B1822" s="12" t="s">
        <v>925</v>
      </c>
      <c r="E1822" s="37">
        <v>11491</v>
      </c>
      <c r="G1822" s="37" t="s">
        <v>1505</v>
      </c>
      <c r="I1822" s="37"/>
      <c r="K1822" s="37"/>
      <c r="M1822" s="37"/>
      <c r="O1822" s="37"/>
      <c r="Q1822" s="12">
        <v>91</v>
      </c>
      <c r="R1822" s="37"/>
      <c r="T1822" s="37"/>
      <c r="V1822" s="37"/>
      <c r="X1822" s="37"/>
      <c r="Z1822" s="37"/>
      <c r="AB1822" s="37"/>
      <c r="AD1822" s="37"/>
      <c r="AF1822" s="37"/>
      <c r="AH1822" s="37">
        <v>11491</v>
      </c>
      <c r="AI1822" s="12">
        <v>0</v>
      </c>
      <c r="AN1822" s="37"/>
      <c r="AP1822" s="37"/>
      <c r="AR1822" s="37"/>
      <c r="AT1822" s="37"/>
      <c r="AV1822" s="37"/>
      <c r="AX1822" s="37"/>
      <c r="BQ1822" s="12">
        <v>0</v>
      </c>
      <c r="CG1822" s="12" t="s">
        <v>934</v>
      </c>
      <c r="CH1822" s="12">
        <v>27.66</v>
      </c>
      <c r="CI1822" s="12" t="s">
        <v>3076</v>
      </c>
      <c r="CJ1822" s="12" t="s">
        <v>1017</v>
      </c>
      <c r="CK1822" s="12" t="s">
        <v>932</v>
      </c>
      <c r="CL1822" s="37">
        <v>270778690</v>
      </c>
      <c r="CN1822" s="12" t="s">
        <v>1509</v>
      </c>
      <c r="CS1822" s="12"/>
      <c r="CT1822" s="36" t="str">
        <f t="shared" si="28"/>
        <v>500mn</v>
      </c>
      <c r="CU1822" s="36" t="str">
        <f>VLOOKUP(CK1822,Mapping!B:C,2,FALSE)</f>
        <v>US/CA</v>
      </c>
    </row>
    <row r="1823" spans="1:99" ht="16" customHeight="1" x14ac:dyDescent="0.35">
      <c r="A1823" s="12" t="s">
        <v>3077</v>
      </c>
      <c r="B1823" s="12" t="s">
        <v>925</v>
      </c>
      <c r="E1823" s="37">
        <v>387403</v>
      </c>
      <c r="G1823" s="37" t="s">
        <v>1505</v>
      </c>
      <c r="I1823" s="37"/>
      <c r="K1823" s="37"/>
      <c r="M1823" s="37">
        <v>5771</v>
      </c>
      <c r="N1823" s="12">
        <v>0</v>
      </c>
      <c r="O1823" s="37"/>
      <c r="Q1823" s="12">
        <v>676</v>
      </c>
      <c r="R1823" s="37"/>
      <c r="T1823" s="37">
        <v>3918</v>
      </c>
      <c r="U1823" s="12">
        <v>0</v>
      </c>
      <c r="V1823" s="37"/>
      <c r="X1823" s="37"/>
      <c r="Z1823" s="37">
        <v>16264</v>
      </c>
      <c r="AA1823" s="12">
        <v>0</v>
      </c>
      <c r="AB1823" s="37"/>
      <c r="AD1823" s="37">
        <v>1114</v>
      </c>
      <c r="AE1823" s="12">
        <v>0</v>
      </c>
      <c r="AF1823" s="37"/>
      <c r="AH1823" s="37">
        <v>85365</v>
      </c>
      <c r="AI1823" s="12">
        <v>0.01</v>
      </c>
      <c r="AN1823" s="37">
        <v>71575</v>
      </c>
      <c r="AO1823" s="12">
        <v>0.01</v>
      </c>
      <c r="AP1823" s="37">
        <v>203183</v>
      </c>
      <c r="AQ1823" s="12">
        <v>0.03</v>
      </c>
      <c r="AR1823" s="37"/>
      <c r="AT1823" s="37">
        <v>213</v>
      </c>
      <c r="AU1823" s="12">
        <v>0</v>
      </c>
      <c r="AV1823" s="37"/>
      <c r="AX1823" s="37"/>
      <c r="BB1823" s="12">
        <v>46</v>
      </c>
      <c r="BC1823" s="12">
        <v>550</v>
      </c>
      <c r="BD1823" s="12">
        <v>20</v>
      </c>
      <c r="BH1823" s="12">
        <v>880</v>
      </c>
      <c r="BI1823" s="12">
        <v>425</v>
      </c>
      <c r="BJ1823" s="12">
        <v>10</v>
      </c>
      <c r="BK1823" s="12">
        <v>35</v>
      </c>
      <c r="BQ1823" s="12">
        <v>0</v>
      </c>
      <c r="BV1823" s="12">
        <v>0</v>
      </c>
      <c r="BY1823" s="12">
        <v>0</v>
      </c>
      <c r="CB1823" s="12">
        <v>0</v>
      </c>
      <c r="CC1823" s="12">
        <v>0</v>
      </c>
      <c r="CD1823" s="12">
        <v>0</v>
      </c>
      <c r="CE1823" s="12">
        <v>0</v>
      </c>
      <c r="CF1823" s="12">
        <v>0</v>
      </c>
      <c r="CG1823" s="12" t="s">
        <v>934</v>
      </c>
      <c r="CH1823" s="12">
        <v>82.332999999999998</v>
      </c>
      <c r="CI1823" s="12" t="s">
        <v>2582</v>
      </c>
      <c r="CJ1823" s="12" t="s">
        <v>1015</v>
      </c>
      <c r="CK1823" s="12" t="s">
        <v>932</v>
      </c>
      <c r="CL1823" s="37">
        <v>692344180</v>
      </c>
      <c r="CN1823" s="12" t="s">
        <v>1509</v>
      </c>
      <c r="CS1823" s="12"/>
      <c r="CT1823" s="36" t="str">
        <f t="shared" si="28"/>
        <v>500mn - 1bn</v>
      </c>
      <c r="CU1823" s="36" t="str">
        <f>VLOOKUP(CK1823,Mapping!B:C,2,FALSE)</f>
        <v>US/CA</v>
      </c>
    </row>
    <row r="1824" spans="1:99" ht="16" customHeight="1" x14ac:dyDescent="0.35">
      <c r="A1824" s="12" t="s">
        <v>3078</v>
      </c>
      <c r="B1824" s="12" t="s">
        <v>925</v>
      </c>
      <c r="E1824" s="37">
        <v>1956035</v>
      </c>
      <c r="G1824" s="37" t="s">
        <v>1505</v>
      </c>
      <c r="I1824" s="37"/>
      <c r="K1824" s="37"/>
      <c r="M1824" s="37">
        <v>1535003</v>
      </c>
      <c r="N1824" s="12">
        <v>0.35</v>
      </c>
      <c r="O1824" s="37"/>
      <c r="R1824" s="37"/>
      <c r="T1824" s="37"/>
      <c r="V1824" s="37"/>
      <c r="X1824" s="37"/>
      <c r="Z1824" s="37"/>
      <c r="AB1824" s="37"/>
      <c r="AD1824" s="37"/>
      <c r="AF1824" s="37"/>
      <c r="AH1824" s="37"/>
      <c r="AN1824" s="37">
        <v>421032</v>
      </c>
      <c r="AO1824" s="12">
        <v>0.09</v>
      </c>
      <c r="AP1824" s="37"/>
      <c r="AR1824" s="37"/>
      <c r="AT1824" s="37"/>
      <c r="AV1824" s="37"/>
      <c r="AX1824" s="37"/>
      <c r="BB1824" s="12">
        <v>12235</v>
      </c>
      <c r="BI1824" s="12">
        <v>2500</v>
      </c>
      <c r="BY1824" s="12">
        <v>0</v>
      </c>
      <c r="CC1824" s="12">
        <v>0</v>
      </c>
      <c r="CG1824" s="12" t="s">
        <v>929</v>
      </c>
      <c r="CH1824" s="12">
        <v>150.58199999999999</v>
      </c>
      <c r="CI1824" s="12" t="s">
        <v>1071</v>
      </c>
      <c r="CJ1824" s="12" t="s">
        <v>1072</v>
      </c>
      <c r="CK1824" s="12" t="s">
        <v>932</v>
      </c>
      <c r="CL1824" s="37">
        <v>440382275</v>
      </c>
      <c r="CN1824" s="12" t="s">
        <v>1509</v>
      </c>
      <c r="CS1824" s="12"/>
      <c r="CT1824" s="36" t="str">
        <f t="shared" si="28"/>
        <v>500mn</v>
      </c>
      <c r="CU1824" s="36" t="str">
        <f>VLOOKUP(CK1824,Mapping!B:C,2,FALSE)</f>
        <v>US/CA</v>
      </c>
    </row>
    <row r="1825" spans="1:99" ht="16" customHeight="1" x14ac:dyDescent="0.35">
      <c r="A1825" s="12" t="s">
        <v>3079</v>
      </c>
      <c r="B1825" s="12" t="s">
        <v>925</v>
      </c>
      <c r="E1825" s="37">
        <v>3648864</v>
      </c>
      <c r="G1825" s="37" t="s">
        <v>1505</v>
      </c>
      <c r="I1825" s="37"/>
      <c r="K1825" s="37"/>
      <c r="M1825" s="37"/>
      <c r="O1825" s="37"/>
      <c r="Q1825" s="12">
        <v>20823</v>
      </c>
      <c r="R1825" s="37"/>
      <c r="T1825" s="37"/>
      <c r="V1825" s="37"/>
      <c r="X1825" s="37"/>
      <c r="Z1825" s="37"/>
      <c r="AB1825" s="37"/>
      <c r="AD1825" s="37"/>
      <c r="AF1825" s="37"/>
      <c r="AH1825" s="37">
        <v>2629528</v>
      </c>
      <c r="AI1825" s="12">
        <v>0.17</v>
      </c>
      <c r="AN1825" s="37">
        <v>739036</v>
      </c>
      <c r="AO1825" s="12">
        <v>0.05</v>
      </c>
      <c r="AP1825" s="37">
        <v>280300</v>
      </c>
      <c r="AQ1825" s="12">
        <v>0.02</v>
      </c>
      <c r="AR1825" s="37"/>
      <c r="AT1825" s="37"/>
      <c r="AV1825" s="37"/>
      <c r="AX1825" s="37"/>
      <c r="BH1825" s="12">
        <v>1214</v>
      </c>
      <c r="BI1825" s="12">
        <v>3450</v>
      </c>
      <c r="BQ1825" s="12">
        <v>0</v>
      </c>
      <c r="BV1825" s="12">
        <v>0</v>
      </c>
      <c r="BY1825" s="12">
        <v>0</v>
      </c>
      <c r="CG1825" s="12" t="s">
        <v>929</v>
      </c>
      <c r="CH1825" s="12">
        <v>33.651000000000003</v>
      </c>
      <c r="CI1825" s="12" t="s">
        <v>3080</v>
      </c>
      <c r="CJ1825" s="12" t="s">
        <v>1072</v>
      </c>
      <c r="CK1825" s="12" t="s">
        <v>932</v>
      </c>
      <c r="CL1825" s="37">
        <v>1508922157</v>
      </c>
      <c r="CN1825" s="12" t="s">
        <v>1509</v>
      </c>
      <c r="CS1825" s="12"/>
      <c r="CT1825" s="36" t="str">
        <f t="shared" si="28"/>
        <v>1bn - 50bn</v>
      </c>
      <c r="CU1825" s="36" t="str">
        <f>VLOOKUP(CK1825,Mapping!B:C,2,FALSE)</f>
        <v>US/CA</v>
      </c>
    </row>
    <row r="1826" spans="1:99" ht="16" customHeight="1" x14ac:dyDescent="0.35">
      <c r="A1826" s="12" t="s">
        <v>3081</v>
      </c>
      <c r="B1826" s="12" t="s">
        <v>925</v>
      </c>
      <c r="E1826" s="37">
        <v>1039559</v>
      </c>
      <c r="G1826" s="37" t="s">
        <v>1505</v>
      </c>
      <c r="I1826" s="37"/>
      <c r="K1826" s="37"/>
      <c r="M1826" s="37">
        <v>387295</v>
      </c>
      <c r="N1826" s="12">
        <v>0.02</v>
      </c>
      <c r="O1826" s="37"/>
      <c r="R1826" s="37"/>
      <c r="T1826" s="37"/>
      <c r="V1826" s="37"/>
      <c r="X1826" s="37"/>
      <c r="Z1826" s="37"/>
      <c r="AB1826" s="37"/>
      <c r="AD1826" s="37"/>
      <c r="AF1826" s="37"/>
      <c r="AH1826" s="37"/>
      <c r="AN1826" s="37"/>
      <c r="AP1826" s="37">
        <v>652264</v>
      </c>
      <c r="AQ1826" s="12">
        <v>0.03</v>
      </c>
      <c r="AR1826" s="37"/>
      <c r="AT1826" s="37"/>
      <c r="AV1826" s="37"/>
      <c r="AX1826" s="37"/>
      <c r="BB1826" s="12">
        <v>3087</v>
      </c>
      <c r="BH1826" s="12">
        <v>2825</v>
      </c>
      <c r="BV1826" s="12">
        <v>0</v>
      </c>
      <c r="CC1826" s="12">
        <v>0</v>
      </c>
      <c r="CG1826" s="12" t="s">
        <v>940</v>
      </c>
      <c r="CH1826" s="12">
        <v>17.042000000000002</v>
      </c>
      <c r="CI1826" s="12" t="s">
        <v>3082</v>
      </c>
      <c r="CJ1826" s="12" t="s">
        <v>1046</v>
      </c>
      <c r="CK1826" s="12" t="s">
        <v>932</v>
      </c>
      <c r="CL1826" s="37">
        <v>1999052898</v>
      </c>
      <c r="CN1826" s="12" t="s">
        <v>1509</v>
      </c>
      <c r="CS1826" s="12"/>
      <c r="CT1826" s="36" t="str">
        <f t="shared" si="28"/>
        <v>1bn - 50bn</v>
      </c>
      <c r="CU1826" s="36" t="str">
        <f>VLOOKUP(CK1826,Mapping!B:C,2,FALSE)</f>
        <v>US/CA</v>
      </c>
    </row>
    <row r="1827" spans="1:99" ht="16" customHeight="1" x14ac:dyDescent="0.35">
      <c r="A1827" s="12" t="s">
        <v>3083</v>
      </c>
      <c r="B1827" s="12" t="s">
        <v>925</v>
      </c>
      <c r="E1827" s="37">
        <v>0</v>
      </c>
      <c r="G1827" s="37" t="s">
        <v>1505</v>
      </c>
      <c r="I1827" s="37"/>
      <c r="K1827" s="37"/>
      <c r="M1827" s="37">
        <v>0</v>
      </c>
      <c r="N1827" s="12">
        <v>0</v>
      </c>
      <c r="O1827" s="37"/>
      <c r="R1827" s="37"/>
      <c r="T1827" s="37"/>
      <c r="V1827" s="37"/>
      <c r="X1827" s="37"/>
      <c r="Z1827" s="37"/>
      <c r="AB1827" s="37"/>
      <c r="AD1827" s="37"/>
      <c r="AF1827" s="37"/>
      <c r="AH1827" s="37"/>
      <c r="AN1827" s="37"/>
      <c r="AP1827" s="37"/>
      <c r="AR1827" s="37"/>
      <c r="AT1827" s="37"/>
      <c r="AV1827" s="37"/>
      <c r="AX1827" s="37"/>
      <c r="BB1827" s="12">
        <v>0</v>
      </c>
      <c r="CC1827" s="12">
        <v>0</v>
      </c>
      <c r="CG1827" s="12" t="s">
        <v>929</v>
      </c>
      <c r="CH1827" s="12">
        <v>60.853999999999999</v>
      </c>
      <c r="CI1827" s="12" t="s">
        <v>3084</v>
      </c>
      <c r="CJ1827" s="12" t="s">
        <v>966</v>
      </c>
      <c r="CK1827" s="12" t="s">
        <v>932</v>
      </c>
      <c r="CL1827" s="37">
        <v>115238517</v>
      </c>
      <c r="CN1827" s="12" t="s">
        <v>1514</v>
      </c>
      <c r="CS1827" s="12"/>
      <c r="CT1827" s="36" t="str">
        <f t="shared" si="28"/>
        <v>500mn</v>
      </c>
      <c r="CU1827" s="36" t="str">
        <f>VLOOKUP(CK1827,Mapping!B:C,2,FALSE)</f>
        <v>US/CA</v>
      </c>
    </row>
    <row r="1828" spans="1:99" ht="16" customHeight="1" x14ac:dyDescent="0.35">
      <c r="A1828" s="12" t="s">
        <v>3085</v>
      </c>
      <c r="B1828" s="12" t="s">
        <v>925</v>
      </c>
      <c r="E1828" s="37">
        <v>5355</v>
      </c>
      <c r="G1828" s="37" t="s">
        <v>1505</v>
      </c>
      <c r="I1828" s="37"/>
      <c r="K1828" s="37"/>
      <c r="M1828" s="37"/>
      <c r="O1828" s="37"/>
      <c r="R1828" s="37"/>
      <c r="T1828" s="37"/>
      <c r="V1828" s="37"/>
      <c r="X1828" s="37"/>
      <c r="Z1828" s="37"/>
      <c r="AB1828" s="37"/>
      <c r="AD1828" s="37"/>
      <c r="AF1828" s="37"/>
      <c r="AH1828" s="37"/>
      <c r="AN1828" s="37">
        <v>5355</v>
      </c>
      <c r="AO1828" s="12">
        <v>0</v>
      </c>
      <c r="AP1828" s="37"/>
      <c r="AR1828" s="37"/>
      <c r="AT1828" s="37"/>
      <c r="AV1828" s="37"/>
      <c r="AX1828" s="37"/>
      <c r="BI1828" s="12">
        <v>25</v>
      </c>
      <c r="BY1828" s="12">
        <v>0</v>
      </c>
      <c r="CG1828" s="12"/>
      <c r="CH1828" s="12">
        <v>77.614000000000004</v>
      </c>
      <c r="CI1828" s="12" t="s">
        <v>3086</v>
      </c>
      <c r="CJ1828" s="12" t="s">
        <v>966</v>
      </c>
      <c r="CK1828" s="12" t="s">
        <v>932</v>
      </c>
      <c r="CL1828" s="37">
        <v>177402511</v>
      </c>
      <c r="CN1828" s="12" t="s">
        <v>1509</v>
      </c>
      <c r="CS1828" s="12"/>
      <c r="CT1828" s="36" t="str">
        <f t="shared" si="28"/>
        <v>500mn</v>
      </c>
      <c r="CU1828" s="36" t="str">
        <f>VLOOKUP(CK1828,Mapping!B:C,2,FALSE)</f>
        <v>US/CA</v>
      </c>
    </row>
    <row r="1829" spans="1:99" ht="16" customHeight="1" x14ac:dyDescent="0.35">
      <c r="A1829" s="12" t="s">
        <v>3087</v>
      </c>
      <c r="B1829" s="12" t="s">
        <v>925</v>
      </c>
      <c r="E1829" s="37">
        <v>49925975</v>
      </c>
      <c r="G1829" s="37" t="s">
        <v>1505</v>
      </c>
      <c r="I1829" s="37"/>
      <c r="K1829" s="37"/>
      <c r="M1829" s="37"/>
      <c r="O1829" s="37"/>
      <c r="R1829" s="37"/>
      <c r="T1829" s="37"/>
      <c r="V1829" s="37"/>
      <c r="X1829" s="37"/>
      <c r="Z1829" s="37">
        <v>0</v>
      </c>
      <c r="AA1829" s="12">
        <v>0</v>
      </c>
      <c r="AB1829" s="37"/>
      <c r="AD1829" s="37"/>
      <c r="AF1829" s="37"/>
      <c r="AH1829" s="37"/>
      <c r="AN1829" s="37">
        <v>49925975</v>
      </c>
      <c r="AO1829" s="12">
        <v>7.16</v>
      </c>
      <c r="AP1829" s="37"/>
      <c r="AR1829" s="37"/>
      <c r="AT1829" s="37"/>
      <c r="AV1829" s="37"/>
      <c r="AX1829" s="37"/>
      <c r="BC1829" s="12">
        <v>0</v>
      </c>
      <c r="BI1829" s="12">
        <v>296450</v>
      </c>
      <c r="BY1829" s="12">
        <v>0.04</v>
      </c>
      <c r="CD1829" s="12">
        <v>0</v>
      </c>
      <c r="CG1829" s="12" t="s">
        <v>929</v>
      </c>
      <c r="CH1829" s="12">
        <v>27.184999999999999</v>
      </c>
      <c r="CI1829" s="12" t="s">
        <v>1084</v>
      </c>
      <c r="CJ1829" s="12" t="s">
        <v>1046</v>
      </c>
      <c r="CK1829" s="12" t="s">
        <v>932</v>
      </c>
      <c r="CL1829" s="37">
        <v>696754012</v>
      </c>
      <c r="CN1829" s="12" t="s">
        <v>1509</v>
      </c>
      <c r="CS1829" s="12"/>
      <c r="CT1829" s="36" t="str">
        <f t="shared" si="28"/>
        <v>500mn - 1bn</v>
      </c>
      <c r="CU1829" s="36" t="str">
        <f>VLOOKUP(CK1829,Mapping!B:C,2,FALSE)</f>
        <v>US/CA</v>
      </c>
    </row>
    <row r="1830" spans="1:99" ht="16" customHeight="1" x14ac:dyDescent="0.35">
      <c r="A1830" s="12" t="s">
        <v>3088</v>
      </c>
      <c r="B1830" s="12" t="s">
        <v>925</v>
      </c>
      <c r="E1830" s="37">
        <v>246968</v>
      </c>
      <c r="G1830" s="37" t="s">
        <v>1505</v>
      </c>
      <c r="I1830" s="37"/>
      <c r="K1830" s="37"/>
      <c r="M1830" s="37"/>
      <c r="O1830" s="37"/>
      <c r="Q1830" s="12">
        <v>2034</v>
      </c>
      <c r="R1830" s="37"/>
      <c r="T1830" s="37"/>
      <c r="V1830" s="37"/>
      <c r="X1830" s="37"/>
      <c r="Z1830" s="37"/>
      <c r="AB1830" s="37"/>
      <c r="AD1830" s="37"/>
      <c r="AF1830" s="37"/>
      <c r="AH1830" s="37">
        <v>246968</v>
      </c>
      <c r="AI1830" s="12">
        <v>0.62</v>
      </c>
      <c r="AN1830" s="37"/>
      <c r="AP1830" s="37"/>
      <c r="AR1830" s="37"/>
      <c r="AT1830" s="37"/>
      <c r="AV1830" s="37"/>
      <c r="AX1830" s="37"/>
      <c r="BQ1830" s="12">
        <v>0</v>
      </c>
      <c r="CG1830" s="12" t="s">
        <v>940</v>
      </c>
      <c r="CH1830" s="12">
        <v>266.52199999999999</v>
      </c>
      <c r="CI1830" s="12"/>
      <c r="CJ1830" s="12" t="s">
        <v>984</v>
      </c>
      <c r="CK1830" s="12" t="s">
        <v>985</v>
      </c>
      <c r="CL1830" s="37">
        <v>40038033</v>
      </c>
      <c r="CN1830" s="12" t="s">
        <v>1506</v>
      </c>
      <c r="CS1830" s="12"/>
      <c r="CT1830" s="36" t="str">
        <f t="shared" si="28"/>
        <v>500mn</v>
      </c>
      <c r="CU1830" s="36" t="str">
        <f>VLOOKUP(CK1830,Mapping!B:C,2,FALSE)</f>
        <v>US/CA</v>
      </c>
    </row>
    <row r="1831" spans="1:99" ht="16" customHeight="1" x14ac:dyDescent="0.35">
      <c r="A1831" s="12" t="s">
        <v>3089</v>
      </c>
      <c r="B1831" s="12" t="s">
        <v>925</v>
      </c>
      <c r="E1831" s="37">
        <v>34644</v>
      </c>
      <c r="G1831" s="37" t="s">
        <v>1505</v>
      </c>
      <c r="I1831" s="37"/>
      <c r="K1831" s="37"/>
      <c r="M1831" s="37">
        <v>28730</v>
      </c>
      <c r="N1831" s="12">
        <v>0.01</v>
      </c>
      <c r="O1831" s="37"/>
      <c r="R1831" s="37"/>
      <c r="T1831" s="37"/>
      <c r="V1831" s="37"/>
      <c r="X1831" s="37"/>
      <c r="Z1831" s="37">
        <v>5914</v>
      </c>
      <c r="AA1831" s="12">
        <v>0</v>
      </c>
      <c r="AB1831" s="37"/>
      <c r="AD1831" s="37"/>
      <c r="AF1831" s="37"/>
      <c r="AH1831" s="37"/>
      <c r="AN1831" s="37">
        <v>0</v>
      </c>
      <c r="AO1831" s="12">
        <v>0</v>
      </c>
      <c r="AP1831" s="37"/>
      <c r="AR1831" s="37"/>
      <c r="AT1831" s="37"/>
      <c r="AV1831" s="37"/>
      <c r="AX1831" s="37"/>
      <c r="BB1831" s="12">
        <v>229</v>
      </c>
      <c r="BC1831" s="12">
        <v>200</v>
      </c>
      <c r="BI1831" s="12">
        <v>0</v>
      </c>
      <c r="BY1831" s="12">
        <v>0</v>
      </c>
      <c r="CC1831" s="12">
        <v>0</v>
      </c>
      <c r="CD1831" s="12">
        <v>0</v>
      </c>
      <c r="CG1831" s="12" t="s">
        <v>929</v>
      </c>
      <c r="CH1831" s="12">
        <v>22.872</v>
      </c>
      <c r="CI1831" s="12" t="s">
        <v>3090</v>
      </c>
      <c r="CJ1831" s="12" t="s">
        <v>936</v>
      </c>
      <c r="CK1831" s="12" t="s">
        <v>932</v>
      </c>
      <c r="CL1831" s="37">
        <v>289197275</v>
      </c>
      <c r="CN1831" s="12" t="s">
        <v>1509</v>
      </c>
      <c r="CS1831" s="12"/>
      <c r="CT1831" s="36" t="str">
        <f t="shared" si="28"/>
        <v>500mn</v>
      </c>
      <c r="CU1831" s="36" t="str">
        <f>VLOOKUP(CK1831,Mapping!B:C,2,FALSE)</f>
        <v>US/CA</v>
      </c>
    </row>
    <row r="1832" spans="1:99" ht="16" customHeight="1" x14ac:dyDescent="0.35">
      <c r="A1832" s="12" t="s">
        <v>3091</v>
      </c>
      <c r="B1832" s="12" t="s">
        <v>925</v>
      </c>
      <c r="E1832" s="37">
        <v>9520</v>
      </c>
      <c r="G1832" s="37" t="s">
        <v>1505</v>
      </c>
      <c r="I1832" s="37"/>
      <c r="K1832" s="37"/>
      <c r="M1832" s="37"/>
      <c r="O1832" s="37"/>
      <c r="Q1832" s="12">
        <v>0</v>
      </c>
      <c r="R1832" s="37"/>
      <c r="T1832" s="37"/>
      <c r="V1832" s="37"/>
      <c r="X1832" s="37"/>
      <c r="Z1832" s="37"/>
      <c r="AB1832" s="37"/>
      <c r="AD1832" s="37"/>
      <c r="AF1832" s="37"/>
      <c r="AH1832" s="37">
        <v>0</v>
      </c>
      <c r="AI1832" s="12">
        <v>0</v>
      </c>
      <c r="AN1832" s="37">
        <v>4210</v>
      </c>
      <c r="AO1832" s="12">
        <v>0</v>
      </c>
      <c r="AP1832" s="37">
        <v>5310</v>
      </c>
      <c r="AQ1832" s="12">
        <v>0</v>
      </c>
      <c r="AR1832" s="37"/>
      <c r="AT1832" s="37"/>
      <c r="AV1832" s="37"/>
      <c r="AX1832" s="37"/>
      <c r="BH1832" s="12">
        <v>23</v>
      </c>
      <c r="BI1832" s="12">
        <v>25</v>
      </c>
      <c r="BQ1832" s="12">
        <v>0</v>
      </c>
      <c r="BV1832" s="12">
        <v>0</v>
      </c>
      <c r="BY1832" s="12">
        <v>0</v>
      </c>
      <c r="CG1832" s="12" t="s">
        <v>934</v>
      </c>
      <c r="CH1832" s="12">
        <v>19.04</v>
      </c>
      <c r="CI1832" s="12" t="s">
        <v>3092</v>
      </c>
      <c r="CJ1832" s="12" t="s">
        <v>2108</v>
      </c>
      <c r="CK1832" s="12" t="s">
        <v>932</v>
      </c>
      <c r="CL1832" s="37">
        <v>443098298</v>
      </c>
      <c r="CN1832" s="12" t="s">
        <v>1509</v>
      </c>
      <c r="CS1832" s="12"/>
      <c r="CT1832" s="36" t="str">
        <f t="shared" si="28"/>
        <v>500mn</v>
      </c>
      <c r="CU1832" s="36" t="str">
        <f>VLOOKUP(CK1832,Mapping!B:C,2,FALSE)</f>
        <v>US/CA</v>
      </c>
    </row>
    <row r="1833" spans="1:99" ht="16" customHeight="1" x14ac:dyDescent="0.35">
      <c r="A1833" s="12" t="s">
        <v>3093</v>
      </c>
      <c r="B1833" s="12" t="s">
        <v>925</v>
      </c>
      <c r="E1833" s="37">
        <v>3175560</v>
      </c>
      <c r="G1833" s="37" t="s">
        <v>1505</v>
      </c>
      <c r="I1833" s="37"/>
      <c r="K1833" s="37"/>
      <c r="M1833" s="37">
        <v>3175560</v>
      </c>
      <c r="N1833" s="12">
        <v>2.42</v>
      </c>
      <c r="O1833" s="37"/>
      <c r="R1833" s="37"/>
      <c r="T1833" s="37"/>
      <c r="V1833" s="37"/>
      <c r="X1833" s="37"/>
      <c r="Z1833" s="37"/>
      <c r="AB1833" s="37"/>
      <c r="AD1833" s="37"/>
      <c r="AF1833" s="37"/>
      <c r="AH1833" s="37"/>
      <c r="AN1833" s="37"/>
      <c r="AP1833" s="37"/>
      <c r="AR1833" s="37"/>
      <c r="AT1833" s="37"/>
      <c r="AV1833" s="37"/>
      <c r="AX1833" s="37"/>
      <c r="BB1833" s="12">
        <v>44105</v>
      </c>
      <c r="CC1833" s="12">
        <v>0</v>
      </c>
      <c r="CG1833" s="12" t="s">
        <v>959</v>
      </c>
      <c r="CH1833" s="12">
        <v>61.084000000000003</v>
      </c>
      <c r="CI1833" s="12" t="s">
        <v>3094</v>
      </c>
      <c r="CJ1833" s="12" t="s">
        <v>1123</v>
      </c>
      <c r="CK1833" s="12" t="s">
        <v>985</v>
      </c>
      <c r="CL1833" s="37">
        <v>131384286</v>
      </c>
      <c r="CN1833" s="12" t="s">
        <v>1506</v>
      </c>
      <c r="CS1833" s="12"/>
      <c r="CT1833" s="36" t="str">
        <f t="shared" si="28"/>
        <v>500mn</v>
      </c>
      <c r="CU1833" s="36" t="str">
        <f>VLOOKUP(CK1833,Mapping!B:C,2,FALSE)</f>
        <v>US/CA</v>
      </c>
    </row>
    <row r="1834" spans="1:99" ht="16" customHeight="1" x14ac:dyDescent="0.35">
      <c r="A1834" s="12" t="s">
        <v>3095</v>
      </c>
      <c r="B1834" s="12" t="s">
        <v>925</v>
      </c>
      <c r="E1834" s="37">
        <v>563833</v>
      </c>
      <c r="G1834" s="37" t="s">
        <v>1505</v>
      </c>
      <c r="I1834" s="37"/>
      <c r="K1834" s="37"/>
      <c r="M1834" s="37"/>
      <c r="O1834" s="37"/>
      <c r="R1834" s="37"/>
      <c r="T1834" s="37"/>
      <c r="V1834" s="37"/>
      <c r="X1834" s="37"/>
      <c r="Z1834" s="37"/>
      <c r="AB1834" s="37"/>
      <c r="AD1834" s="37"/>
      <c r="AF1834" s="37"/>
      <c r="AH1834" s="37"/>
      <c r="AN1834" s="37">
        <v>0</v>
      </c>
      <c r="AO1834" s="12">
        <v>0</v>
      </c>
      <c r="AP1834" s="37">
        <v>563833</v>
      </c>
      <c r="AQ1834" s="12">
        <v>0.08</v>
      </c>
      <c r="AR1834" s="37"/>
      <c r="AT1834" s="37"/>
      <c r="AV1834" s="37"/>
      <c r="AX1834" s="37"/>
      <c r="BH1834" s="12">
        <v>2442</v>
      </c>
      <c r="BI1834" s="12">
        <v>0</v>
      </c>
      <c r="BV1834" s="12">
        <v>0</v>
      </c>
      <c r="BY1834" s="12">
        <v>0</v>
      </c>
      <c r="CG1834" s="12" t="s">
        <v>934</v>
      </c>
      <c r="CH1834" s="12">
        <v>176.49100000000001</v>
      </c>
      <c r="CI1834" s="12" t="s">
        <v>1584</v>
      </c>
      <c r="CJ1834" s="12" t="s">
        <v>931</v>
      </c>
      <c r="CK1834" s="12" t="s">
        <v>932</v>
      </c>
      <c r="CL1834" s="37">
        <v>666425478</v>
      </c>
      <c r="CN1834" s="12" t="s">
        <v>1509</v>
      </c>
      <c r="CS1834" s="12"/>
      <c r="CT1834" s="36" t="str">
        <f t="shared" si="28"/>
        <v>500mn - 1bn</v>
      </c>
      <c r="CU1834" s="36" t="str">
        <f>VLOOKUP(CK1834,Mapping!B:C,2,FALSE)</f>
        <v>US/CA</v>
      </c>
    </row>
    <row r="1835" spans="1:99" ht="16" customHeight="1" x14ac:dyDescent="0.35">
      <c r="A1835" s="12" t="s">
        <v>3096</v>
      </c>
      <c r="B1835" s="12" t="s">
        <v>925</v>
      </c>
      <c r="E1835" s="37">
        <v>49898440</v>
      </c>
      <c r="G1835" s="37" t="s">
        <v>1505</v>
      </c>
      <c r="I1835" s="37"/>
      <c r="K1835" s="37"/>
      <c r="M1835" s="37">
        <v>6148</v>
      </c>
      <c r="N1835" s="12">
        <v>0</v>
      </c>
      <c r="O1835" s="37"/>
      <c r="R1835" s="37"/>
      <c r="T1835" s="37"/>
      <c r="V1835" s="37"/>
      <c r="X1835" s="37"/>
      <c r="Z1835" s="37"/>
      <c r="AB1835" s="37"/>
      <c r="AD1835" s="37">
        <v>0</v>
      </c>
      <c r="AE1835" s="12">
        <v>0</v>
      </c>
      <c r="AF1835" s="37"/>
      <c r="AH1835" s="37"/>
      <c r="AN1835" s="37">
        <v>49892292</v>
      </c>
      <c r="AO1835" s="12">
        <v>0.94</v>
      </c>
      <c r="AP1835" s="37"/>
      <c r="AR1835" s="37"/>
      <c r="AT1835" s="37"/>
      <c r="AV1835" s="37"/>
      <c r="AX1835" s="37"/>
      <c r="BB1835" s="12">
        <v>49</v>
      </c>
      <c r="BI1835" s="12">
        <v>296250</v>
      </c>
      <c r="BJ1835" s="12">
        <v>0</v>
      </c>
      <c r="BY1835" s="12">
        <v>0.04</v>
      </c>
      <c r="CB1835" s="12">
        <v>0</v>
      </c>
      <c r="CC1835" s="12">
        <v>0</v>
      </c>
      <c r="CG1835" s="12" t="s">
        <v>940</v>
      </c>
      <c r="CH1835" s="12">
        <v>34.671999999999997</v>
      </c>
      <c r="CI1835" s="12" t="s">
        <v>1227</v>
      </c>
      <c r="CJ1835" s="12" t="s">
        <v>1017</v>
      </c>
      <c r="CK1835" s="12" t="s">
        <v>932</v>
      </c>
      <c r="CL1835" s="37">
        <v>5259686410</v>
      </c>
      <c r="CN1835" s="12" t="s">
        <v>1528</v>
      </c>
      <c r="CS1835" s="12"/>
      <c r="CT1835" s="36" t="str">
        <f t="shared" si="28"/>
        <v>1bn - 50bn</v>
      </c>
      <c r="CU1835" s="36" t="str">
        <f>VLOOKUP(CK1835,Mapping!B:C,2,FALSE)</f>
        <v>US/CA</v>
      </c>
    </row>
    <row r="1836" spans="1:99" ht="16" customHeight="1" x14ac:dyDescent="0.35">
      <c r="A1836" s="12" t="s">
        <v>3097</v>
      </c>
      <c r="B1836" s="12" t="s">
        <v>933</v>
      </c>
      <c r="E1836" s="37">
        <v>0</v>
      </c>
      <c r="G1836" s="37" t="s">
        <v>1505</v>
      </c>
      <c r="I1836" s="37"/>
      <c r="K1836" s="37"/>
      <c r="M1836" s="37"/>
      <c r="O1836" s="37"/>
      <c r="R1836" s="37"/>
      <c r="T1836" s="37"/>
      <c r="V1836" s="37"/>
      <c r="X1836" s="37"/>
      <c r="Z1836" s="37"/>
      <c r="AB1836" s="37"/>
      <c r="AD1836" s="37"/>
      <c r="AF1836" s="37"/>
      <c r="AH1836" s="37"/>
      <c r="AN1836" s="37"/>
      <c r="AP1836" s="37"/>
      <c r="AR1836" s="37">
        <v>0</v>
      </c>
      <c r="AS1836" s="12">
        <v>0</v>
      </c>
      <c r="AT1836" s="37"/>
      <c r="AV1836" s="37"/>
      <c r="AX1836" s="37"/>
      <c r="BE1836" s="12">
        <v>0</v>
      </c>
      <c r="BM1836" s="12">
        <v>0</v>
      </c>
      <c r="CG1836" s="12" t="s">
        <v>929</v>
      </c>
      <c r="CH1836" s="12">
        <v>40.015999999999998</v>
      </c>
      <c r="CI1836" s="12" t="s">
        <v>960</v>
      </c>
      <c r="CJ1836" s="12"/>
      <c r="CK1836" s="12" t="s">
        <v>961</v>
      </c>
      <c r="CL1836" s="37">
        <v>7184960043</v>
      </c>
      <c r="CN1836" s="12" t="s">
        <v>1506</v>
      </c>
      <c r="CS1836" s="12"/>
      <c r="CT1836" s="36" t="str">
        <f t="shared" si="28"/>
        <v>1bn - 50bn</v>
      </c>
      <c r="CU1836" s="36" t="str">
        <f>VLOOKUP(CK1836,Mapping!B:C,2,FALSE)</f>
        <v>EU</v>
      </c>
    </row>
    <row r="1837" spans="1:99" ht="16" customHeight="1" x14ac:dyDescent="0.35">
      <c r="A1837" s="12" t="s">
        <v>3098</v>
      </c>
      <c r="B1837" s="12" t="s">
        <v>925</v>
      </c>
      <c r="E1837" s="37">
        <v>27156564</v>
      </c>
      <c r="G1837" s="37" t="s">
        <v>1505</v>
      </c>
      <c r="I1837" s="37"/>
      <c r="K1837" s="37"/>
      <c r="M1837" s="37"/>
      <c r="O1837" s="37"/>
      <c r="R1837" s="37"/>
      <c r="T1837" s="37"/>
      <c r="V1837" s="37"/>
      <c r="X1837" s="37"/>
      <c r="Z1837" s="37"/>
      <c r="AB1837" s="37"/>
      <c r="AD1837" s="37"/>
      <c r="AF1837" s="37"/>
      <c r="AH1837" s="37"/>
      <c r="AN1837" s="37">
        <v>27156564</v>
      </c>
      <c r="AO1837" s="12">
        <v>5.8</v>
      </c>
      <c r="AP1837" s="37"/>
      <c r="AR1837" s="37"/>
      <c r="AT1837" s="37"/>
      <c r="AV1837" s="37"/>
      <c r="AX1837" s="37"/>
      <c r="BI1837" s="12">
        <v>161250</v>
      </c>
      <c r="BY1837" s="12">
        <v>0.02</v>
      </c>
      <c r="CG1837" s="12" t="s">
        <v>959</v>
      </c>
      <c r="CH1837" s="12">
        <v>42.62</v>
      </c>
      <c r="CI1837" s="12" t="s">
        <v>3099</v>
      </c>
      <c r="CJ1837" s="12" t="s">
        <v>941</v>
      </c>
      <c r="CK1837" s="12" t="s">
        <v>932</v>
      </c>
      <c r="CL1837" s="37">
        <v>466467524</v>
      </c>
      <c r="CN1837" s="12" t="s">
        <v>1509</v>
      </c>
      <c r="CS1837" s="12"/>
      <c r="CT1837" s="36" t="str">
        <f t="shared" si="28"/>
        <v>500mn</v>
      </c>
      <c r="CU1837" s="36" t="str">
        <f>VLOOKUP(CK1837,Mapping!B:C,2,FALSE)</f>
        <v>US/CA</v>
      </c>
    </row>
    <row r="1838" spans="1:99" ht="16" customHeight="1" x14ac:dyDescent="0.35">
      <c r="A1838" s="12" t="s">
        <v>3100</v>
      </c>
      <c r="B1838" s="12" t="s">
        <v>925</v>
      </c>
      <c r="E1838" s="37">
        <v>143301</v>
      </c>
      <c r="G1838" s="37" t="s">
        <v>1505</v>
      </c>
      <c r="I1838" s="37"/>
      <c r="K1838" s="37">
        <v>143301</v>
      </c>
      <c r="L1838" s="12">
        <v>1.35</v>
      </c>
      <c r="M1838" s="37"/>
      <c r="O1838" s="37"/>
      <c r="R1838" s="37"/>
      <c r="T1838" s="37"/>
      <c r="V1838" s="37"/>
      <c r="X1838" s="37"/>
      <c r="Z1838" s="37"/>
      <c r="AB1838" s="37"/>
      <c r="AD1838" s="37"/>
      <c r="AF1838" s="37"/>
      <c r="AH1838" s="37"/>
      <c r="AN1838" s="37"/>
      <c r="AP1838" s="37"/>
      <c r="AR1838" s="37"/>
      <c r="AT1838" s="37"/>
      <c r="AV1838" s="37"/>
      <c r="AX1838" s="37"/>
      <c r="BG1838" s="12">
        <v>2320</v>
      </c>
      <c r="BS1838" s="12">
        <v>0</v>
      </c>
      <c r="CG1838" s="12"/>
      <c r="CH1838" s="12">
        <v>34.039000000000001</v>
      </c>
      <c r="CI1838" s="12" t="s">
        <v>2076</v>
      </c>
      <c r="CJ1838" s="12"/>
      <c r="CK1838" s="12" t="s">
        <v>990</v>
      </c>
      <c r="CL1838" s="37">
        <v>10601294</v>
      </c>
      <c r="CN1838" s="12" t="s">
        <v>1509</v>
      </c>
      <c r="CS1838" s="12"/>
      <c r="CT1838" s="36" t="str">
        <f t="shared" si="28"/>
        <v>500mn</v>
      </c>
      <c r="CU1838" s="36" t="str">
        <f>VLOOKUP(CK1838,Mapping!B:C,2,FALSE)</f>
        <v>EU</v>
      </c>
    </row>
    <row r="1839" spans="1:99" ht="16" customHeight="1" x14ac:dyDescent="0.35">
      <c r="A1839" s="12" t="s">
        <v>3101</v>
      </c>
      <c r="B1839" s="12" t="s">
        <v>925</v>
      </c>
      <c r="E1839" s="37">
        <v>554899</v>
      </c>
      <c r="G1839" s="37" t="s">
        <v>1505</v>
      </c>
      <c r="I1839" s="37"/>
      <c r="K1839" s="37"/>
      <c r="M1839" s="37"/>
      <c r="O1839" s="37"/>
      <c r="Q1839" s="12">
        <v>554</v>
      </c>
      <c r="R1839" s="37"/>
      <c r="T1839" s="37"/>
      <c r="V1839" s="37"/>
      <c r="X1839" s="37"/>
      <c r="Z1839" s="37"/>
      <c r="AB1839" s="37"/>
      <c r="AD1839" s="37"/>
      <c r="AF1839" s="37"/>
      <c r="AH1839" s="37">
        <v>69959</v>
      </c>
      <c r="AI1839" s="12">
        <v>0.05</v>
      </c>
      <c r="AN1839" s="37">
        <v>126310</v>
      </c>
      <c r="AO1839" s="12">
        <v>0.09</v>
      </c>
      <c r="AP1839" s="37">
        <v>49180</v>
      </c>
      <c r="AQ1839" s="12">
        <v>0.03</v>
      </c>
      <c r="AR1839" s="37"/>
      <c r="AT1839" s="37">
        <v>309407</v>
      </c>
      <c r="AU1839" s="12">
        <v>0.21</v>
      </c>
      <c r="AV1839" s="37">
        <v>43</v>
      </c>
      <c r="AW1839" s="12">
        <v>0</v>
      </c>
      <c r="AX1839" s="37"/>
      <c r="BD1839" s="12">
        <v>29025</v>
      </c>
      <c r="BH1839" s="12">
        <v>213</v>
      </c>
      <c r="BI1839" s="12">
        <v>750</v>
      </c>
      <c r="BL1839" s="12">
        <v>16</v>
      </c>
      <c r="BQ1839" s="12">
        <v>0</v>
      </c>
      <c r="BV1839" s="12">
        <v>0</v>
      </c>
      <c r="BY1839" s="12">
        <v>0</v>
      </c>
      <c r="CA1839" s="12">
        <v>0</v>
      </c>
      <c r="CF1839" s="12">
        <v>0.02</v>
      </c>
      <c r="CG1839" s="12"/>
      <c r="CH1839" s="12">
        <v>85.007999999999996</v>
      </c>
      <c r="CI1839" s="12" t="s">
        <v>953</v>
      </c>
      <c r="CJ1839" s="12"/>
      <c r="CK1839" s="12" t="s">
        <v>954</v>
      </c>
      <c r="CL1839" s="37">
        <v>144015483</v>
      </c>
      <c r="CN1839" s="12" t="s">
        <v>1534</v>
      </c>
      <c r="CS1839" s="12"/>
      <c r="CT1839" s="36" t="str">
        <f t="shared" si="28"/>
        <v>500mn</v>
      </c>
      <c r="CU1839" s="36" t="str">
        <f>VLOOKUP(CK1839,Mapping!B:C,2,FALSE)</f>
        <v>EU</v>
      </c>
    </row>
    <row r="1840" spans="1:99" ht="16" customHeight="1" x14ac:dyDescent="0.35">
      <c r="A1840" s="12" t="s">
        <v>3102</v>
      </c>
      <c r="B1840" s="12" t="s">
        <v>925</v>
      </c>
      <c r="E1840" s="37">
        <v>6466581</v>
      </c>
      <c r="G1840" s="37" t="s">
        <v>1505</v>
      </c>
      <c r="I1840" s="37"/>
      <c r="K1840" s="37"/>
      <c r="M1840" s="37"/>
      <c r="O1840" s="37"/>
      <c r="R1840" s="37"/>
      <c r="T1840" s="37"/>
      <c r="V1840" s="37"/>
      <c r="X1840" s="37"/>
      <c r="Z1840" s="37"/>
      <c r="AB1840" s="37"/>
      <c r="AD1840" s="37"/>
      <c r="AF1840" s="37"/>
      <c r="AH1840" s="37"/>
      <c r="AN1840" s="37">
        <v>6466581</v>
      </c>
      <c r="AO1840" s="12">
        <v>6.96</v>
      </c>
      <c r="AP1840" s="37"/>
      <c r="AR1840" s="37"/>
      <c r="AT1840" s="37"/>
      <c r="AV1840" s="37"/>
      <c r="AX1840" s="37"/>
      <c r="BI1840" s="12">
        <v>27925</v>
      </c>
      <c r="BY1840" s="12">
        <v>0</v>
      </c>
      <c r="CG1840" s="12" t="s">
        <v>976</v>
      </c>
      <c r="CH1840" s="12">
        <v>18.931999999999999</v>
      </c>
      <c r="CI1840" s="12" t="s">
        <v>1020</v>
      </c>
      <c r="CJ1840" s="12" t="s">
        <v>1021</v>
      </c>
      <c r="CK1840" s="12" t="s">
        <v>932</v>
      </c>
      <c r="CL1840" s="37">
        <v>92913429</v>
      </c>
      <c r="CN1840" s="12" t="s">
        <v>1513</v>
      </c>
      <c r="CS1840" s="12"/>
      <c r="CT1840" s="36" t="str">
        <f t="shared" si="28"/>
        <v>500mn</v>
      </c>
      <c r="CU1840" s="36" t="str">
        <f>VLOOKUP(CK1840,Mapping!B:C,2,FALSE)</f>
        <v>US/CA</v>
      </c>
    </row>
    <row r="1841" spans="1:99" ht="16" customHeight="1" x14ac:dyDescent="0.35">
      <c r="A1841" s="12" t="s">
        <v>3103</v>
      </c>
      <c r="B1841" s="12" t="s">
        <v>925</v>
      </c>
      <c r="E1841" s="37">
        <v>66982838</v>
      </c>
      <c r="G1841" s="37" t="s">
        <v>1505</v>
      </c>
      <c r="I1841" s="37"/>
      <c r="K1841" s="37"/>
      <c r="M1841" s="37">
        <v>66982838</v>
      </c>
      <c r="N1841" s="12">
        <v>3.51</v>
      </c>
      <c r="O1841" s="37"/>
      <c r="R1841" s="37"/>
      <c r="T1841" s="37"/>
      <c r="V1841" s="37"/>
      <c r="X1841" s="37"/>
      <c r="Z1841" s="37"/>
      <c r="AB1841" s="37"/>
      <c r="AD1841" s="37"/>
      <c r="AF1841" s="37"/>
      <c r="AH1841" s="37"/>
      <c r="AN1841" s="37"/>
      <c r="AP1841" s="37"/>
      <c r="AR1841" s="37"/>
      <c r="AT1841" s="37"/>
      <c r="AV1841" s="37"/>
      <c r="AX1841" s="37"/>
      <c r="BB1841" s="12">
        <v>631199</v>
      </c>
      <c r="CC1841" s="12">
        <v>0.03</v>
      </c>
      <c r="CG1841" s="12"/>
      <c r="CH1841" s="12">
        <v>28.655000000000001</v>
      </c>
      <c r="CI1841" s="12"/>
      <c r="CJ1841" s="12"/>
      <c r="CK1841" s="12" t="s">
        <v>932</v>
      </c>
      <c r="CL1841" s="37">
        <v>1909780101</v>
      </c>
      <c r="CN1841" s="12" t="s">
        <v>1536</v>
      </c>
      <c r="CS1841" s="12"/>
      <c r="CT1841" s="36" t="str">
        <f t="shared" si="28"/>
        <v>1bn - 50bn</v>
      </c>
      <c r="CU1841" s="36" t="str">
        <f>VLOOKUP(CK1841,Mapping!B:C,2,FALSE)</f>
        <v>US/CA</v>
      </c>
    </row>
    <row r="1842" spans="1:99" ht="16" customHeight="1" x14ac:dyDescent="0.35">
      <c r="A1842" s="12" t="s">
        <v>3104</v>
      </c>
      <c r="B1842" s="12" t="s">
        <v>925</v>
      </c>
      <c r="E1842" s="37">
        <v>10005653</v>
      </c>
      <c r="G1842" s="37" t="s">
        <v>1505</v>
      </c>
      <c r="I1842" s="37"/>
      <c r="K1842" s="37"/>
      <c r="M1842" s="37"/>
      <c r="O1842" s="37"/>
      <c r="R1842" s="37"/>
      <c r="T1842" s="37"/>
      <c r="V1842" s="37"/>
      <c r="X1842" s="37"/>
      <c r="Z1842" s="37"/>
      <c r="AB1842" s="37"/>
      <c r="AD1842" s="37"/>
      <c r="AF1842" s="37"/>
      <c r="AH1842" s="37"/>
      <c r="AN1842" s="37">
        <v>937183</v>
      </c>
      <c r="AO1842" s="12">
        <v>7.0000000000000007E-2</v>
      </c>
      <c r="AP1842" s="37">
        <v>9068470</v>
      </c>
      <c r="AQ1842" s="12">
        <v>0.7</v>
      </c>
      <c r="AR1842" s="37"/>
      <c r="AT1842" s="37"/>
      <c r="AV1842" s="37"/>
      <c r="AX1842" s="37"/>
      <c r="BH1842" s="12">
        <v>32009</v>
      </c>
      <c r="BI1842" s="12">
        <v>4375</v>
      </c>
      <c r="BV1842" s="12">
        <v>0.03</v>
      </c>
      <c r="BY1842" s="12">
        <v>0</v>
      </c>
      <c r="CG1842" s="12" t="s">
        <v>940</v>
      </c>
      <c r="CH1842" s="12">
        <v>19.649000000000001</v>
      </c>
      <c r="CI1842" s="12" t="s">
        <v>3105</v>
      </c>
      <c r="CJ1842" s="12" t="s">
        <v>1017</v>
      </c>
      <c r="CK1842" s="12" t="s">
        <v>932</v>
      </c>
      <c r="CL1842" s="37">
        <v>1288229793</v>
      </c>
      <c r="CN1842" s="12" t="s">
        <v>1506</v>
      </c>
      <c r="CS1842" s="12"/>
      <c r="CT1842" s="36" t="str">
        <f t="shared" si="28"/>
        <v>1bn - 50bn</v>
      </c>
      <c r="CU1842" s="36" t="str">
        <f>VLOOKUP(CK1842,Mapping!B:C,2,FALSE)</f>
        <v>US/CA</v>
      </c>
    </row>
    <row r="1843" spans="1:99" ht="16" customHeight="1" x14ac:dyDescent="0.35">
      <c r="A1843" s="12" t="s">
        <v>3106</v>
      </c>
      <c r="B1843" s="12" t="s">
        <v>933</v>
      </c>
      <c r="E1843" s="37">
        <v>2472608</v>
      </c>
      <c r="G1843" s="37" t="s">
        <v>1505</v>
      </c>
      <c r="I1843" s="37"/>
      <c r="K1843" s="37">
        <v>1438025</v>
      </c>
      <c r="L1843" s="12">
        <v>0.02</v>
      </c>
      <c r="M1843" s="37"/>
      <c r="O1843" s="37">
        <v>860678</v>
      </c>
      <c r="P1843" s="12">
        <v>0.01</v>
      </c>
      <c r="R1843" s="37">
        <v>173905</v>
      </c>
      <c r="S1843" s="12">
        <v>0</v>
      </c>
      <c r="T1843" s="37"/>
      <c r="V1843" s="37"/>
      <c r="X1843" s="37"/>
      <c r="Z1843" s="37"/>
      <c r="AB1843" s="37"/>
      <c r="AD1843" s="37"/>
      <c r="AF1843" s="37"/>
      <c r="AH1843" s="37"/>
      <c r="AL1843" s="12">
        <v>46900</v>
      </c>
      <c r="AN1843" s="37"/>
      <c r="AP1843" s="37"/>
      <c r="AR1843" s="37"/>
      <c r="AT1843" s="37"/>
      <c r="AV1843" s="37"/>
      <c r="AX1843" s="37"/>
      <c r="AZ1843" s="12">
        <v>13100</v>
      </c>
      <c r="BG1843" s="12">
        <v>18681</v>
      </c>
      <c r="BS1843" s="12">
        <v>0</v>
      </c>
      <c r="BU1843" s="12">
        <v>0</v>
      </c>
      <c r="BX1843" s="12">
        <v>0</v>
      </c>
      <c r="CG1843" s="12" t="s">
        <v>940</v>
      </c>
      <c r="CH1843" s="12">
        <v>29.623000000000001</v>
      </c>
      <c r="CI1843" s="12" t="s">
        <v>977</v>
      </c>
      <c r="CJ1843" s="12"/>
      <c r="CK1843" s="12" t="s">
        <v>927</v>
      </c>
      <c r="CL1843" s="37">
        <v>7038151692</v>
      </c>
      <c r="CN1843" s="12" t="s">
        <v>1506</v>
      </c>
      <c r="CS1843" s="12"/>
      <c r="CT1843" s="36" t="str">
        <f t="shared" si="28"/>
        <v>1bn - 50bn</v>
      </c>
      <c r="CU1843" s="36" t="str">
        <f>VLOOKUP(CK1843,Mapping!B:C,2,FALSE)</f>
        <v>CN</v>
      </c>
    </row>
    <row r="1844" spans="1:99" ht="16" customHeight="1" x14ac:dyDescent="0.35">
      <c r="A1844" s="12" t="s">
        <v>450</v>
      </c>
      <c r="B1844" s="12" t="s">
        <v>933</v>
      </c>
      <c r="C1844" s="12">
        <v>386</v>
      </c>
      <c r="D1844" s="12">
        <v>4829</v>
      </c>
      <c r="E1844" s="37">
        <v>342011918</v>
      </c>
      <c r="F1844" s="12">
        <v>22550</v>
      </c>
      <c r="G1844" s="37">
        <v>240436</v>
      </c>
      <c r="H1844" s="12">
        <v>0</v>
      </c>
      <c r="I1844" s="37">
        <v>1095873</v>
      </c>
      <c r="J1844" s="12">
        <v>0</v>
      </c>
      <c r="K1844" s="37">
        <v>18302165</v>
      </c>
      <c r="L1844" s="12">
        <v>0.03</v>
      </c>
      <c r="M1844" s="37"/>
      <c r="O1844" s="37">
        <v>7614402</v>
      </c>
      <c r="P1844" s="12">
        <v>0.01</v>
      </c>
      <c r="Q1844" s="12">
        <v>201320</v>
      </c>
      <c r="R1844" s="37">
        <v>99509</v>
      </c>
      <c r="S1844" s="12">
        <v>0</v>
      </c>
      <c r="T1844" s="37">
        <v>257462</v>
      </c>
      <c r="U1844" s="12">
        <v>0</v>
      </c>
      <c r="V1844" s="37">
        <v>5481119</v>
      </c>
      <c r="W1844" s="12">
        <v>0.01</v>
      </c>
      <c r="X1844" s="37">
        <v>6061522</v>
      </c>
      <c r="Y1844" s="12">
        <v>0.01</v>
      </c>
      <c r="Z1844" s="37">
        <v>2693827</v>
      </c>
      <c r="AA1844" s="12">
        <v>0</v>
      </c>
      <c r="AB1844" s="37">
        <v>1382531</v>
      </c>
      <c r="AC1844" s="12">
        <v>0</v>
      </c>
      <c r="AD1844" s="37"/>
      <c r="AF1844" s="37">
        <v>123428</v>
      </c>
      <c r="AG1844" s="12">
        <v>0</v>
      </c>
      <c r="AH1844" s="37">
        <v>25422690</v>
      </c>
      <c r="AI1844" s="12">
        <v>0.04</v>
      </c>
      <c r="AJ1844" s="12">
        <v>95700</v>
      </c>
      <c r="AK1844" s="12">
        <v>251900</v>
      </c>
      <c r="AL1844" s="12">
        <v>501386</v>
      </c>
      <c r="AM1844" s="12">
        <v>264800</v>
      </c>
      <c r="AN1844" s="37">
        <v>217820905</v>
      </c>
      <c r="AO1844" s="12">
        <v>0.33</v>
      </c>
      <c r="AP1844" s="37">
        <v>53432795</v>
      </c>
      <c r="AQ1844" s="12">
        <v>0.08</v>
      </c>
      <c r="AR1844" s="37"/>
      <c r="AT1844" s="37">
        <v>1374969</v>
      </c>
      <c r="AU1844" s="12">
        <v>0</v>
      </c>
      <c r="AV1844" s="37"/>
      <c r="AX1844" s="37">
        <v>608285</v>
      </c>
      <c r="AY1844" s="12">
        <v>0</v>
      </c>
      <c r="AZ1844" s="12">
        <v>9400</v>
      </c>
      <c r="BA1844" s="12">
        <v>59322</v>
      </c>
      <c r="BC1844" s="12">
        <v>91100</v>
      </c>
      <c r="BD1844" s="12">
        <v>128984</v>
      </c>
      <c r="BF1844" s="12">
        <v>9150</v>
      </c>
      <c r="BG1844" s="12">
        <v>296306</v>
      </c>
      <c r="BH1844" s="12">
        <v>231421</v>
      </c>
      <c r="BI1844" s="12">
        <v>1293375</v>
      </c>
      <c r="BK1844" s="12">
        <v>2300</v>
      </c>
      <c r="BN1844" s="12">
        <v>0</v>
      </c>
      <c r="BO1844" s="12">
        <v>0</v>
      </c>
      <c r="BP1844" s="12">
        <v>0</v>
      </c>
      <c r="BQ1844" s="12">
        <v>0.05</v>
      </c>
      <c r="BR1844" s="12">
        <v>0</v>
      </c>
      <c r="BS1844" s="12">
        <v>0</v>
      </c>
      <c r="BT1844" s="12">
        <v>0.01</v>
      </c>
      <c r="BU1844" s="12">
        <v>0</v>
      </c>
      <c r="BV1844" s="12">
        <v>0.2</v>
      </c>
      <c r="BW1844" s="12">
        <v>0.01</v>
      </c>
      <c r="BX1844" s="12">
        <v>0</v>
      </c>
      <c r="BY1844" s="12">
        <v>0.17</v>
      </c>
      <c r="BZ1844" s="12">
        <v>0</v>
      </c>
      <c r="CD1844" s="12">
        <v>0.01</v>
      </c>
      <c r="CE1844" s="12">
        <v>0</v>
      </c>
      <c r="CF1844" s="12">
        <v>0.11</v>
      </c>
      <c r="CG1844" s="12" t="s">
        <v>934</v>
      </c>
      <c r="CH1844" s="12">
        <v>41.790999999999997</v>
      </c>
      <c r="CI1844" s="12" t="s">
        <v>1152</v>
      </c>
      <c r="CJ1844" s="12" t="s">
        <v>1015</v>
      </c>
      <c r="CK1844" s="12" t="s">
        <v>932</v>
      </c>
      <c r="CL1844" s="37">
        <v>65569822699</v>
      </c>
      <c r="CM1844" s="12">
        <v>10341</v>
      </c>
      <c r="CN1844" s="12" t="s">
        <v>1506</v>
      </c>
      <c r="CO1844" s="12" t="s">
        <v>1507</v>
      </c>
      <c r="CP1844" s="12">
        <v>595732.99737956061</v>
      </c>
      <c r="CQ1844" s="12">
        <v>81</v>
      </c>
      <c r="CS1844" s="12"/>
      <c r="CT1844" s="36" t="str">
        <f t="shared" si="28"/>
        <v>50bn - 100bn</v>
      </c>
      <c r="CU1844" s="36" t="str">
        <f>VLOOKUP(CK1844,Mapping!B:C,2,FALSE)</f>
        <v>US/CA</v>
      </c>
    </row>
    <row r="1845" spans="1:99" ht="16" customHeight="1" x14ac:dyDescent="0.35">
      <c r="A1845" s="12" t="s">
        <v>3107</v>
      </c>
      <c r="B1845" s="12" t="s">
        <v>925</v>
      </c>
      <c r="E1845" s="37">
        <v>27753617</v>
      </c>
      <c r="G1845" s="37" t="s">
        <v>1505</v>
      </c>
      <c r="I1845" s="37"/>
      <c r="K1845" s="37"/>
      <c r="M1845" s="37"/>
      <c r="O1845" s="37"/>
      <c r="R1845" s="37"/>
      <c r="T1845" s="37"/>
      <c r="V1845" s="37"/>
      <c r="X1845" s="37"/>
      <c r="Z1845" s="37"/>
      <c r="AB1845" s="37"/>
      <c r="AD1845" s="37"/>
      <c r="AF1845" s="37"/>
      <c r="AH1845" s="37"/>
      <c r="AN1845" s="37">
        <v>27753617</v>
      </c>
      <c r="AO1845" s="12">
        <v>1.19</v>
      </c>
      <c r="AP1845" s="37"/>
      <c r="AR1845" s="37"/>
      <c r="AT1845" s="37"/>
      <c r="AV1845" s="37"/>
      <c r="AX1845" s="37"/>
      <c r="BI1845" s="12">
        <v>119850</v>
      </c>
      <c r="BY1845" s="12">
        <v>0.02</v>
      </c>
      <c r="CG1845" s="12" t="s">
        <v>976</v>
      </c>
      <c r="CH1845" s="12">
        <v>26.966000000000001</v>
      </c>
      <c r="CI1845" s="12" t="s">
        <v>953</v>
      </c>
      <c r="CJ1845" s="12"/>
      <c r="CK1845" s="12" t="s">
        <v>954</v>
      </c>
      <c r="CL1845" s="37">
        <v>2362962475</v>
      </c>
      <c r="CN1845" s="12" t="s">
        <v>1513</v>
      </c>
      <c r="CS1845" s="12"/>
      <c r="CT1845" s="36" t="str">
        <f t="shared" si="28"/>
        <v>1bn - 50bn</v>
      </c>
      <c r="CU1845" s="36" t="str">
        <f>VLOOKUP(CK1845,Mapping!B:C,2,FALSE)</f>
        <v>EU</v>
      </c>
    </row>
    <row r="1846" spans="1:99" ht="16" customHeight="1" x14ac:dyDescent="0.35">
      <c r="A1846" s="12" t="s">
        <v>3108</v>
      </c>
      <c r="B1846" s="12" t="s">
        <v>933</v>
      </c>
      <c r="E1846" s="37">
        <v>152810</v>
      </c>
      <c r="G1846" s="37" t="s">
        <v>1505</v>
      </c>
      <c r="I1846" s="37"/>
      <c r="K1846" s="37"/>
      <c r="M1846" s="37">
        <v>152810</v>
      </c>
      <c r="N1846" s="12">
        <v>0.17</v>
      </c>
      <c r="O1846" s="37"/>
      <c r="R1846" s="37"/>
      <c r="T1846" s="37"/>
      <c r="V1846" s="37"/>
      <c r="X1846" s="37"/>
      <c r="Z1846" s="37"/>
      <c r="AB1846" s="37"/>
      <c r="AD1846" s="37"/>
      <c r="AF1846" s="37"/>
      <c r="AH1846" s="37"/>
      <c r="AN1846" s="37"/>
      <c r="AP1846" s="37"/>
      <c r="AR1846" s="37"/>
      <c r="AT1846" s="37"/>
      <c r="AV1846" s="37"/>
      <c r="AX1846" s="37"/>
      <c r="BB1846" s="12">
        <v>1218</v>
      </c>
      <c r="CC1846" s="12">
        <v>0</v>
      </c>
      <c r="CG1846" s="12" t="s">
        <v>959</v>
      </c>
      <c r="CH1846" s="12">
        <v>117.729</v>
      </c>
      <c r="CI1846" s="12" t="s">
        <v>960</v>
      </c>
      <c r="CJ1846" s="12"/>
      <c r="CK1846" s="12" t="s">
        <v>961</v>
      </c>
      <c r="CL1846" s="37">
        <v>91366461</v>
      </c>
      <c r="CN1846" s="12" t="s">
        <v>1506</v>
      </c>
      <c r="CS1846" s="12"/>
      <c r="CT1846" s="36" t="str">
        <f t="shared" si="28"/>
        <v>500mn</v>
      </c>
      <c r="CU1846" s="36" t="str">
        <f>VLOOKUP(CK1846,Mapping!B:C,2,FALSE)</f>
        <v>EU</v>
      </c>
    </row>
    <row r="1847" spans="1:99" ht="16" customHeight="1" x14ac:dyDescent="0.35">
      <c r="A1847" s="12" t="s">
        <v>3109</v>
      </c>
      <c r="B1847" s="12" t="s">
        <v>925</v>
      </c>
      <c r="E1847" s="37">
        <v>5619900</v>
      </c>
      <c r="G1847" s="37" t="s">
        <v>1505</v>
      </c>
      <c r="I1847" s="37"/>
      <c r="K1847" s="37"/>
      <c r="M1847" s="37"/>
      <c r="O1847" s="37"/>
      <c r="R1847" s="37"/>
      <c r="T1847" s="37"/>
      <c r="V1847" s="37"/>
      <c r="X1847" s="37">
        <v>5619900</v>
      </c>
      <c r="Y1847" s="12">
        <v>0.2</v>
      </c>
      <c r="Z1847" s="37">
        <v>0</v>
      </c>
      <c r="AA1847" s="12">
        <v>0</v>
      </c>
      <c r="AB1847" s="37"/>
      <c r="AD1847" s="37"/>
      <c r="AF1847" s="37"/>
      <c r="AH1847" s="37"/>
      <c r="AN1847" s="37"/>
      <c r="AP1847" s="37"/>
      <c r="AR1847" s="37"/>
      <c r="AT1847" s="37"/>
      <c r="AV1847" s="37"/>
      <c r="AX1847" s="37"/>
      <c r="BA1847" s="12">
        <v>55000</v>
      </c>
      <c r="BC1847" s="12">
        <v>0</v>
      </c>
      <c r="BZ1847" s="12">
        <v>0</v>
      </c>
      <c r="CD1847" s="12">
        <v>0</v>
      </c>
      <c r="CG1847" s="12" t="s">
        <v>976</v>
      </c>
      <c r="CH1847" s="12">
        <v>111.911</v>
      </c>
      <c r="CI1847" s="12" t="s">
        <v>953</v>
      </c>
      <c r="CJ1847" s="12"/>
      <c r="CK1847" s="12" t="s">
        <v>954</v>
      </c>
      <c r="CL1847" s="37">
        <v>2861736786</v>
      </c>
      <c r="CN1847" s="12" t="s">
        <v>1513</v>
      </c>
      <c r="CS1847" s="12"/>
      <c r="CT1847" s="36" t="str">
        <f t="shared" si="28"/>
        <v>1bn - 50bn</v>
      </c>
      <c r="CU1847" s="36" t="str">
        <f>VLOOKUP(CK1847,Mapping!B:C,2,FALSE)</f>
        <v>EU</v>
      </c>
    </row>
    <row r="1848" spans="1:99" ht="16" customHeight="1" x14ac:dyDescent="0.35">
      <c r="A1848" s="12" t="s">
        <v>3110</v>
      </c>
      <c r="B1848" s="12" t="s">
        <v>925</v>
      </c>
      <c r="E1848" s="37">
        <v>2299</v>
      </c>
      <c r="G1848" s="37" t="s">
        <v>1505</v>
      </c>
      <c r="I1848" s="37"/>
      <c r="K1848" s="37"/>
      <c r="M1848" s="37">
        <v>1255</v>
      </c>
      <c r="N1848" s="12">
        <v>0</v>
      </c>
      <c r="O1848" s="37"/>
      <c r="R1848" s="37"/>
      <c r="T1848" s="37"/>
      <c r="V1848" s="37"/>
      <c r="X1848" s="37"/>
      <c r="Z1848" s="37"/>
      <c r="AB1848" s="37"/>
      <c r="AD1848" s="37"/>
      <c r="AF1848" s="37"/>
      <c r="AH1848" s="37"/>
      <c r="AN1848" s="37"/>
      <c r="AP1848" s="37"/>
      <c r="AR1848" s="37">
        <v>1044</v>
      </c>
      <c r="AS1848" s="12">
        <v>0</v>
      </c>
      <c r="AT1848" s="37"/>
      <c r="AV1848" s="37"/>
      <c r="AX1848" s="37"/>
      <c r="BB1848" s="12">
        <v>10</v>
      </c>
      <c r="BE1848" s="12">
        <v>28</v>
      </c>
      <c r="BM1848" s="12">
        <v>0</v>
      </c>
      <c r="CC1848" s="12">
        <v>0</v>
      </c>
      <c r="CG1848" s="12" t="s">
        <v>929</v>
      </c>
      <c r="CH1848" s="12">
        <v>8.4329999999999998</v>
      </c>
      <c r="CI1848" s="12" t="s">
        <v>3111</v>
      </c>
      <c r="CJ1848" s="12" t="s">
        <v>1140</v>
      </c>
      <c r="CK1848" s="12" t="s">
        <v>932</v>
      </c>
      <c r="CL1848" s="37">
        <v>491253794</v>
      </c>
      <c r="CN1848" s="12" t="s">
        <v>1509</v>
      </c>
      <c r="CS1848" s="12"/>
      <c r="CT1848" s="36" t="str">
        <f t="shared" si="28"/>
        <v>500mn</v>
      </c>
      <c r="CU1848" s="36" t="str">
        <f>VLOOKUP(CK1848,Mapping!B:C,2,FALSE)</f>
        <v>US/CA</v>
      </c>
    </row>
    <row r="1849" spans="1:99" ht="16" customHeight="1" x14ac:dyDescent="0.35">
      <c r="A1849" s="12" t="s">
        <v>3112</v>
      </c>
      <c r="B1849" s="12" t="s">
        <v>925</v>
      </c>
      <c r="E1849" s="37">
        <v>8485006</v>
      </c>
      <c r="G1849" s="37" t="s">
        <v>1505</v>
      </c>
      <c r="I1849" s="37"/>
      <c r="K1849" s="37"/>
      <c r="M1849" s="37"/>
      <c r="O1849" s="37"/>
      <c r="Q1849" s="12">
        <v>67192</v>
      </c>
      <c r="R1849" s="37"/>
      <c r="T1849" s="37"/>
      <c r="V1849" s="37"/>
      <c r="X1849" s="37"/>
      <c r="Z1849" s="37"/>
      <c r="AB1849" s="37"/>
      <c r="AD1849" s="37"/>
      <c r="AF1849" s="37"/>
      <c r="AH1849" s="37">
        <v>8485006</v>
      </c>
      <c r="AI1849" s="12">
        <v>2.7</v>
      </c>
      <c r="AN1849" s="37"/>
      <c r="AP1849" s="37"/>
      <c r="AR1849" s="37"/>
      <c r="AT1849" s="37"/>
      <c r="AV1849" s="37"/>
      <c r="AX1849" s="37"/>
      <c r="BQ1849" s="12">
        <v>0.02</v>
      </c>
      <c r="CG1849" s="12" t="s">
        <v>976</v>
      </c>
      <c r="CH1849" s="12">
        <v>95.165000000000006</v>
      </c>
      <c r="CI1849" s="12" t="s">
        <v>967</v>
      </c>
      <c r="CJ1849" s="12" t="s">
        <v>968</v>
      </c>
      <c r="CK1849" s="12" t="s">
        <v>932</v>
      </c>
      <c r="CL1849" s="37">
        <v>315223293</v>
      </c>
      <c r="CN1849" s="12" t="s">
        <v>1513</v>
      </c>
      <c r="CS1849" s="12"/>
      <c r="CT1849" s="36" t="str">
        <f t="shared" si="28"/>
        <v>500mn</v>
      </c>
      <c r="CU1849" s="36" t="str">
        <f>VLOOKUP(CK1849,Mapping!B:C,2,FALSE)</f>
        <v>US/CA</v>
      </c>
    </row>
    <row r="1850" spans="1:99" ht="16" customHeight="1" x14ac:dyDescent="0.35">
      <c r="A1850" s="12" t="s">
        <v>3113</v>
      </c>
      <c r="B1850" s="12" t="s">
        <v>925</v>
      </c>
      <c r="E1850" s="37">
        <v>11818368</v>
      </c>
      <c r="G1850" s="37" t="s">
        <v>1505</v>
      </c>
      <c r="I1850" s="37"/>
      <c r="K1850" s="37"/>
      <c r="M1850" s="37"/>
      <c r="O1850" s="37"/>
      <c r="R1850" s="37"/>
      <c r="T1850" s="37"/>
      <c r="V1850" s="37"/>
      <c r="X1850" s="37"/>
      <c r="Z1850" s="37"/>
      <c r="AB1850" s="37"/>
      <c r="AD1850" s="37"/>
      <c r="AF1850" s="37"/>
      <c r="AH1850" s="37"/>
      <c r="AN1850" s="37">
        <v>11818368</v>
      </c>
      <c r="AO1850" s="12">
        <v>0.2</v>
      </c>
      <c r="AP1850" s="37"/>
      <c r="AR1850" s="37"/>
      <c r="AT1850" s="37"/>
      <c r="AV1850" s="37"/>
      <c r="AX1850" s="37"/>
      <c r="BI1850" s="12">
        <v>70175</v>
      </c>
      <c r="BY1850" s="12">
        <v>0.01</v>
      </c>
      <c r="CG1850" s="12" t="s">
        <v>1058</v>
      </c>
      <c r="CH1850" s="12">
        <v>19.02</v>
      </c>
      <c r="CI1850" s="12" t="s">
        <v>1020</v>
      </c>
      <c r="CJ1850" s="12" t="s">
        <v>1021</v>
      </c>
      <c r="CK1850" s="12" t="s">
        <v>932</v>
      </c>
      <c r="CL1850" s="37">
        <v>5886723810</v>
      </c>
      <c r="CN1850" s="12" t="s">
        <v>1506</v>
      </c>
      <c r="CS1850" s="12"/>
      <c r="CT1850" s="36" t="str">
        <f t="shared" si="28"/>
        <v>1bn - 50bn</v>
      </c>
      <c r="CU1850" s="36" t="str">
        <f>VLOOKUP(CK1850,Mapping!B:C,2,FALSE)</f>
        <v>US/CA</v>
      </c>
    </row>
    <row r="1851" spans="1:99" ht="16" customHeight="1" x14ac:dyDescent="0.35">
      <c r="A1851" s="12" t="s">
        <v>3114</v>
      </c>
      <c r="B1851" s="12" t="s">
        <v>925</v>
      </c>
      <c r="E1851" s="37">
        <v>1648230</v>
      </c>
      <c r="G1851" s="37" t="s">
        <v>1505</v>
      </c>
      <c r="I1851" s="37"/>
      <c r="K1851" s="37"/>
      <c r="M1851" s="37">
        <v>949536</v>
      </c>
      <c r="N1851" s="12">
        <v>0.12</v>
      </c>
      <c r="O1851" s="37"/>
      <c r="R1851" s="37"/>
      <c r="T1851" s="37"/>
      <c r="V1851" s="37"/>
      <c r="X1851" s="37"/>
      <c r="Z1851" s="37"/>
      <c r="AB1851" s="37"/>
      <c r="AD1851" s="37"/>
      <c r="AF1851" s="37"/>
      <c r="AH1851" s="37"/>
      <c r="AN1851" s="37">
        <v>698694</v>
      </c>
      <c r="AO1851" s="12">
        <v>0.09</v>
      </c>
      <c r="AP1851" s="37"/>
      <c r="AR1851" s="37"/>
      <c r="AT1851" s="37"/>
      <c r="AV1851" s="37"/>
      <c r="AX1851" s="37"/>
      <c r="BB1851" s="12">
        <v>7200</v>
      </c>
      <c r="BI1851" s="12">
        <v>4150</v>
      </c>
      <c r="BY1851" s="12">
        <v>0</v>
      </c>
      <c r="CC1851" s="12">
        <v>0</v>
      </c>
      <c r="CG1851" s="12" t="s">
        <v>959</v>
      </c>
      <c r="CH1851" s="12">
        <v>31.917000000000002</v>
      </c>
      <c r="CI1851" s="12" t="s">
        <v>1172</v>
      </c>
      <c r="CJ1851" s="12"/>
      <c r="CK1851" s="12" t="s">
        <v>1173</v>
      </c>
      <c r="CL1851" s="37">
        <v>803383858</v>
      </c>
      <c r="CN1851" s="12" t="s">
        <v>1509</v>
      </c>
      <c r="CS1851" s="12"/>
      <c r="CT1851" s="36" t="str">
        <f t="shared" si="28"/>
        <v>500mn - 1bn</v>
      </c>
      <c r="CU1851" s="36" t="str">
        <f>VLOOKUP(CK1851,Mapping!B:C,2,FALSE)</f>
        <v>EU</v>
      </c>
    </row>
    <row r="1852" spans="1:99" ht="16" customHeight="1" x14ac:dyDescent="0.35">
      <c r="A1852" s="12" t="s">
        <v>3115</v>
      </c>
      <c r="B1852" s="12" t="s">
        <v>925</v>
      </c>
      <c r="E1852" s="37">
        <v>397672</v>
      </c>
      <c r="G1852" s="37" t="s">
        <v>1505</v>
      </c>
      <c r="I1852" s="37"/>
      <c r="K1852" s="37"/>
      <c r="M1852" s="37">
        <v>397672</v>
      </c>
      <c r="N1852" s="12">
        <v>0.78</v>
      </c>
      <c r="O1852" s="37"/>
      <c r="R1852" s="37"/>
      <c r="T1852" s="37"/>
      <c r="V1852" s="37"/>
      <c r="X1852" s="37"/>
      <c r="Z1852" s="37"/>
      <c r="AB1852" s="37"/>
      <c r="AD1852" s="37"/>
      <c r="AF1852" s="37"/>
      <c r="AH1852" s="37"/>
      <c r="AN1852" s="37"/>
      <c r="AP1852" s="37"/>
      <c r="AR1852" s="37"/>
      <c r="AT1852" s="37"/>
      <c r="AV1852" s="37"/>
      <c r="AX1852" s="37"/>
      <c r="BB1852" s="12">
        <v>2713</v>
      </c>
      <c r="CC1852" s="12">
        <v>0</v>
      </c>
      <c r="CG1852" s="12" t="s">
        <v>991</v>
      </c>
      <c r="CH1852" s="12">
        <v>17.242000000000001</v>
      </c>
      <c r="CI1852" s="12"/>
      <c r="CJ1852" s="12"/>
      <c r="CK1852" s="12" t="s">
        <v>1064</v>
      </c>
      <c r="CL1852" s="37">
        <v>51044137</v>
      </c>
      <c r="CN1852" s="12" t="s">
        <v>1509</v>
      </c>
      <c r="CS1852" s="12"/>
      <c r="CT1852" s="36" t="str">
        <f t="shared" si="28"/>
        <v>500mn</v>
      </c>
      <c r="CU1852" s="36" t="str">
        <f>VLOOKUP(CK1852,Mapping!B:C,2,FALSE)</f>
        <v>EU</v>
      </c>
    </row>
    <row r="1853" spans="1:99" ht="16" customHeight="1" x14ac:dyDescent="0.35">
      <c r="A1853" s="12" t="s">
        <v>3116</v>
      </c>
      <c r="B1853" s="12" t="s">
        <v>925</v>
      </c>
      <c r="E1853" s="37">
        <v>133965</v>
      </c>
      <c r="G1853" s="37" t="s">
        <v>1505</v>
      </c>
      <c r="I1853" s="37"/>
      <c r="K1853" s="37"/>
      <c r="M1853" s="37">
        <v>26472</v>
      </c>
      <c r="N1853" s="12">
        <v>0</v>
      </c>
      <c r="O1853" s="37"/>
      <c r="Q1853" s="12">
        <v>105</v>
      </c>
      <c r="R1853" s="37"/>
      <c r="T1853" s="37"/>
      <c r="V1853" s="37"/>
      <c r="X1853" s="37">
        <v>11444</v>
      </c>
      <c r="Y1853" s="12">
        <v>0</v>
      </c>
      <c r="Z1853" s="37"/>
      <c r="AB1853" s="37"/>
      <c r="AD1853" s="37">
        <v>22284</v>
      </c>
      <c r="AE1853" s="12">
        <v>0</v>
      </c>
      <c r="AF1853" s="37"/>
      <c r="AH1853" s="37">
        <v>13259</v>
      </c>
      <c r="AI1853" s="12">
        <v>0</v>
      </c>
      <c r="AN1853" s="37">
        <v>54734</v>
      </c>
      <c r="AO1853" s="12">
        <v>0</v>
      </c>
      <c r="AP1853" s="37">
        <v>5772</v>
      </c>
      <c r="AQ1853" s="12">
        <v>0</v>
      </c>
      <c r="AR1853" s="37"/>
      <c r="AT1853" s="37"/>
      <c r="AV1853" s="37"/>
      <c r="AX1853" s="37"/>
      <c r="BA1853" s="12">
        <v>112</v>
      </c>
      <c r="BB1853" s="12">
        <v>211</v>
      </c>
      <c r="BH1853" s="12">
        <v>25</v>
      </c>
      <c r="BI1853" s="12">
        <v>325</v>
      </c>
      <c r="BJ1853" s="12">
        <v>200</v>
      </c>
      <c r="BQ1853" s="12">
        <v>0</v>
      </c>
      <c r="BV1853" s="12">
        <v>0</v>
      </c>
      <c r="BY1853" s="12">
        <v>0</v>
      </c>
      <c r="BZ1853" s="12">
        <v>0</v>
      </c>
      <c r="CB1853" s="12">
        <v>0</v>
      </c>
      <c r="CC1853" s="12">
        <v>0</v>
      </c>
      <c r="CG1853" s="12" t="s">
        <v>934</v>
      </c>
      <c r="CH1853" s="12">
        <v>42.125</v>
      </c>
      <c r="CI1853" s="12" t="s">
        <v>3117</v>
      </c>
      <c r="CJ1853" s="12" t="s">
        <v>2087</v>
      </c>
      <c r="CK1853" s="12" t="s">
        <v>932</v>
      </c>
      <c r="CL1853" s="37">
        <v>1645074267</v>
      </c>
      <c r="CN1853" s="12" t="s">
        <v>1509</v>
      </c>
      <c r="CS1853" s="12"/>
      <c r="CT1853" s="36" t="str">
        <f t="shared" si="28"/>
        <v>1bn - 50bn</v>
      </c>
      <c r="CU1853" s="36" t="str">
        <f>VLOOKUP(CK1853,Mapping!B:C,2,FALSE)</f>
        <v>US/CA</v>
      </c>
    </row>
    <row r="1854" spans="1:99" ht="16" customHeight="1" x14ac:dyDescent="0.35">
      <c r="A1854" s="12" t="s">
        <v>3118</v>
      </c>
      <c r="B1854" s="12" t="s">
        <v>925</v>
      </c>
      <c r="E1854" s="37">
        <v>2461732</v>
      </c>
      <c r="G1854" s="37" t="s">
        <v>1505</v>
      </c>
      <c r="I1854" s="37"/>
      <c r="K1854" s="37"/>
      <c r="M1854" s="37">
        <v>517648</v>
      </c>
      <c r="N1854" s="12">
        <v>0.01</v>
      </c>
      <c r="O1854" s="37"/>
      <c r="Q1854" s="12">
        <v>2492</v>
      </c>
      <c r="R1854" s="37"/>
      <c r="T1854" s="37"/>
      <c r="V1854" s="37"/>
      <c r="X1854" s="37"/>
      <c r="Z1854" s="37"/>
      <c r="AB1854" s="37"/>
      <c r="AD1854" s="37"/>
      <c r="AF1854" s="37"/>
      <c r="AH1854" s="37">
        <v>314690</v>
      </c>
      <c r="AI1854" s="12">
        <v>0.01</v>
      </c>
      <c r="AN1854" s="37">
        <v>1629394</v>
      </c>
      <c r="AO1854" s="12">
        <v>0.04</v>
      </c>
      <c r="AP1854" s="37"/>
      <c r="AR1854" s="37"/>
      <c r="AT1854" s="37"/>
      <c r="AV1854" s="37"/>
      <c r="AX1854" s="37"/>
      <c r="BB1854" s="12">
        <v>4126</v>
      </c>
      <c r="BI1854" s="12">
        <v>9675</v>
      </c>
      <c r="BQ1854" s="12">
        <v>0</v>
      </c>
      <c r="BY1854" s="12">
        <v>0</v>
      </c>
      <c r="CC1854" s="12">
        <v>0</v>
      </c>
      <c r="CG1854" s="12" t="s">
        <v>934</v>
      </c>
      <c r="CH1854" s="12">
        <v>37.957000000000001</v>
      </c>
      <c r="CI1854" s="12" t="s">
        <v>1148</v>
      </c>
      <c r="CJ1854" s="12" t="s">
        <v>1149</v>
      </c>
      <c r="CK1854" s="12" t="s">
        <v>932</v>
      </c>
      <c r="CL1854" s="37">
        <v>4306031897</v>
      </c>
      <c r="CN1854" s="12" t="s">
        <v>1506</v>
      </c>
      <c r="CS1854" s="12"/>
      <c r="CT1854" s="36" t="str">
        <f t="shared" si="28"/>
        <v>1bn - 50bn</v>
      </c>
      <c r="CU1854" s="36" t="str">
        <f>VLOOKUP(CK1854,Mapping!B:C,2,FALSE)</f>
        <v>US/CA</v>
      </c>
    </row>
    <row r="1855" spans="1:99" ht="16" customHeight="1" x14ac:dyDescent="0.35">
      <c r="A1855" s="12" t="s">
        <v>3119</v>
      </c>
      <c r="B1855" s="12" t="s">
        <v>925</v>
      </c>
      <c r="E1855" s="37">
        <v>1503084</v>
      </c>
      <c r="G1855" s="37" t="s">
        <v>1505</v>
      </c>
      <c r="I1855" s="37"/>
      <c r="K1855" s="37"/>
      <c r="M1855" s="37"/>
      <c r="O1855" s="37"/>
      <c r="R1855" s="37"/>
      <c r="T1855" s="37"/>
      <c r="V1855" s="37"/>
      <c r="X1855" s="37">
        <v>0</v>
      </c>
      <c r="Y1855" s="12">
        <v>0</v>
      </c>
      <c r="Z1855" s="37"/>
      <c r="AB1855" s="37"/>
      <c r="AD1855" s="37"/>
      <c r="AF1855" s="37"/>
      <c r="AH1855" s="37"/>
      <c r="AN1855" s="37">
        <v>1503084</v>
      </c>
      <c r="AO1855" s="12">
        <v>0.26</v>
      </c>
      <c r="AP1855" s="37"/>
      <c r="AR1855" s="37"/>
      <c r="AT1855" s="37"/>
      <c r="AV1855" s="37"/>
      <c r="AX1855" s="37"/>
      <c r="BA1855" s="12">
        <v>0</v>
      </c>
      <c r="BI1855" s="12">
        <v>8925</v>
      </c>
      <c r="BY1855" s="12">
        <v>0</v>
      </c>
      <c r="BZ1855" s="12">
        <v>0</v>
      </c>
      <c r="CG1855" s="12"/>
      <c r="CH1855" s="12">
        <v>164.48</v>
      </c>
      <c r="CI1855" s="12" t="s">
        <v>960</v>
      </c>
      <c r="CJ1855" s="12"/>
      <c r="CK1855" s="12" t="s">
        <v>961</v>
      </c>
      <c r="CL1855" s="37">
        <v>582361320</v>
      </c>
      <c r="CN1855" s="12" t="s">
        <v>1535</v>
      </c>
      <c r="CS1855" s="12"/>
      <c r="CT1855" s="36" t="str">
        <f t="shared" si="28"/>
        <v>500mn - 1bn</v>
      </c>
      <c r="CU1855" s="36" t="str">
        <f>VLOOKUP(CK1855,Mapping!B:C,2,FALSE)</f>
        <v>EU</v>
      </c>
    </row>
    <row r="1856" spans="1:99" ht="16" customHeight="1" x14ac:dyDescent="0.35">
      <c r="A1856" s="12" t="s">
        <v>211</v>
      </c>
      <c r="B1856" s="12" t="s">
        <v>933</v>
      </c>
      <c r="E1856" s="37">
        <v>173956192</v>
      </c>
      <c r="F1856" s="12">
        <v>215089</v>
      </c>
      <c r="G1856" s="37" t="s">
        <v>1505</v>
      </c>
      <c r="I1856" s="37">
        <v>10452780</v>
      </c>
      <c r="J1856" s="12">
        <v>0.05</v>
      </c>
      <c r="K1856" s="37">
        <v>46004954</v>
      </c>
      <c r="L1856" s="12">
        <v>0.22</v>
      </c>
      <c r="M1856" s="37">
        <v>43241</v>
      </c>
      <c r="N1856" s="12">
        <v>0</v>
      </c>
      <c r="O1856" s="37">
        <v>36985327</v>
      </c>
      <c r="P1856" s="12">
        <v>0.18</v>
      </c>
      <c r="Q1856" s="12">
        <v>0</v>
      </c>
      <c r="R1856" s="37"/>
      <c r="T1856" s="37"/>
      <c r="V1856" s="37"/>
      <c r="X1856" s="37">
        <v>0</v>
      </c>
      <c r="Y1856" s="12">
        <v>0</v>
      </c>
      <c r="Z1856" s="37">
        <v>0</v>
      </c>
      <c r="AA1856" s="12">
        <v>0</v>
      </c>
      <c r="AB1856" s="37"/>
      <c r="AD1856" s="37">
        <v>0</v>
      </c>
      <c r="AE1856" s="12">
        <v>0</v>
      </c>
      <c r="AF1856" s="37">
        <v>5251587</v>
      </c>
      <c r="AG1856" s="12">
        <v>0.03</v>
      </c>
      <c r="AH1856" s="37">
        <v>0</v>
      </c>
      <c r="AI1856" s="12">
        <v>0</v>
      </c>
      <c r="AL1856" s="12">
        <v>2435375</v>
      </c>
      <c r="AN1856" s="37">
        <v>66229366</v>
      </c>
      <c r="AO1856" s="12">
        <v>0.32</v>
      </c>
      <c r="AP1856" s="37"/>
      <c r="AR1856" s="37">
        <v>8988937</v>
      </c>
      <c r="AS1856" s="12">
        <v>0.04</v>
      </c>
      <c r="AT1856" s="37"/>
      <c r="AV1856" s="37"/>
      <c r="AX1856" s="37"/>
      <c r="BA1856" s="12">
        <v>0</v>
      </c>
      <c r="BB1856" s="12">
        <v>295</v>
      </c>
      <c r="BC1856" s="12">
        <v>0</v>
      </c>
      <c r="BE1856" s="12">
        <v>109461</v>
      </c>
      <c r="BF1856" s="12">
        <v>389313</v>
      </c>
      <c r="BG1856" s="12">
        <v>744805</v>
      </c>
      <c r="BI1856" s="12">
        <v>309175</v>
      </c>
      <c r="BJ1856" s="12">
        <v>0</v>
      </c>
      <c r="BM1856" s="12">
        <v>0.12</v>
      </c>
      <c r="BO1856" s="12">
        <v>0.03</v>
      </c>
      <c r="BP1856" s="12">
        <v>0.02</v>
      </c>
      <c r="BQ1856" s="12">
        <v>0</v>
      </c>
      <c r="BS1856" s="12">
        <v>0.01</v>
      </c>
      <c r="BU1856" s="12">
        <v>0.01</v>
      </c>
      <c r="BY1856" s="12">
        <v>0.04</v>
      </c>
      <c r="BZ1856" s="12">
        <v>0</v>
      </c>
      <c r="CB1856" s="12">
        <v>0</v>
      </c>
      <c r="CC1856" s="12">
        <v>0</v>
      </c>
      <c r="CD1856" s="12">
        <v>0</v>
      </c>
      <c r="CG1856" s="12" t="s">
        <v>929</v>
      </c>
      <c r="CH1856" s="12">
        <v>48.154000000000003</v>
      </c>
      <c r="CI1856" s="12" t="s">
        <v>960</v>
      </c>
      <c r="CJ1856" s="12"/>
      <c r="CK1856" s="12" t="s">
        <v>961</v>
      </c>
      <c r="CL1856" s="37">
        <v>20728762499</v>
      </c>
      <c r="CN1856" s="12" t="s">
        <v>1506</v>
      </c>
      <c r="CS1856" s="12"/>
      <c r="CT1856" s="36" t="str">
        <f t="shared" si="28"/>
        <v>1bn - 50bn</v>
      </c>
      <c r="CU1856" s="36" t="str">
        <f>VLOOKUP(CK1856,Mapping!B:C,2,FALSE)</f>
        <v>EU</v>
      </c>
    </row>
    <row r="1857" spans="1:99" ht="16" customHeight="1" x14ac:dyDescent="0.35">
      <c r="A1857" s="12" t="s">
        <v>3120</v>
      </c>
      <c r="B1857" s="12" t="s">
        <v>925</v>
      </c>
      <c r="E1857" s="37">
        <v>148043</v>
      </c>
      <c r="G1857" s="37" t="s">
        <v>1505</v>
      </c>
      <c r="I1857" s="37"/>
      <c r="K1857" s="37"/>
      <c r="M1857" s="37">
        <v>148043</v>
      </c>
      <c r="N1857" s="12">
        <v>0.02</v>
      </c>
      <c r="O1857" s="37"/>
      <c r="R1857" s="37"/>
      <c r="T1857" s="37"/>
      <c r="V1857" s="37"/>
      <c r="X1857" s="37"/>
      <c r="Z1857" s="37"/>
      <c r="AB1857" s="37"/>
      <c r="AD1857" s="37"/>
      <c r="AF1857" s="37"/>
      <c r="AH1857" s="37"/>
      <c r="AN1857" s="37"/>
      <c r="AP1857" s="37"/>
      <c r="AR1857" s="37"/>
      <c r="AT1857" s="37"/>
      <c r="AV1857" s="37"/>
      <c r="AX1857" s="37"/>
      <c r="BB1857" s="12">
        <v>1180</v>
      </c>
      <c r="CC1857" s="12">
        <v>0</v>
      </c>
      <c r="CG1857" s="12" t="s">
        <v>976</v>
      </c>
      <c r="CH1857" s="12">
        <v>81.584000000000003</v>
      </c>
      <c r="CI1857" s="12" t="s">
        <v>2005</v>
      </c>
      <c r="CJ1857" s="12"/>
      <c r="CK1857" s="12" t="s">
        <v>1753</v>
      </c>
      <c r="CL1857" s="37">
        <v>831490189</v>
      </c>
      <c r="CN1857" s="12" t="s">
        <v>1513</v>
      </c>
      <c r="CS1857" s="12"/>
      <c r="CT1857" s="36" t="str">
        <f t="shared" si="28"/>
        <v>500mn - 1bn</v>
      </c>
      <c r="CU1857" s="36" t="str">
        <f>VLOOKUP(CK1857,Mapping!B:C,2,FALSE)</f>
        <v>LATAM</v>
      </c>
    </row>
    <row r="1858" spans="1:99" ht="16" customHeight="1" x14ac:dyDescent="0.35">
      <c r="A1858" s="12" t="s">
        <v>3121</v>
      </c>
      <c r="B1858" s="12" t="s">
        <v>925</v>
      </c>
      <c r="E1858" s="37">
        <v>0</v>
      </c>
      <c r="G1858" s="37" t="s">
        <v>1505</v>
      </c>
      <c r="I1858" s="37"/>
      <c r="K1858" s="37"/>
      <c r="M1858" s="37"/>
      <c r="O1858" s="37"/>
      <c r="Q1858" s="12">
        <v>0</v>
      </c>
      <c r="R1858" s="37"/>
      <c r="T1858" s="37"/>
      <c r="V1858" s="37"/>
      <c r="X1858" s="37"/>
      <c r="Z1858" s="37"/>
      <c r="AB1858" s="37"/>
      <c r="AD1858" s="37"/>
      <c r="AF1858" s="37"/>
      <c r="AH1858" s="37">
        <v>0</v>
      </c>
      <c r="AI1858" s="12">
        <v>0</v>
      </c>
      <c r="AN1858" s="37"/>
      <c r="AP1858" s="37"/>
      <c r="AR1858" s="37"/>
      <c r="AT1858" s="37"/>
      <c r="AV1858" s="37"/>
      <c r="AX1858" s="37"/>
      <c r="BQ1858" s="12">
        <v>0</v>
      </c>
      <c r="CG1858" s="12" t="s">
        <v>976</v>
      </c>
      <c r="CH1858" s="12">
        <v>37.267000000000003</v>
      </c>
      <c r="CI1858" s="12" t="s">
        <v>2005</v>
      </c>
      <c r="CJ1858" s="12"/>
      <c r="CK1858" s="12" t="s">
        <v>1753</v>
      </c>
      <c r="CL1858" s="37">
        <v>794617235</v>
      </c>
      <c r="CN1858" s="12" t="s">
        <v>1506</v>
      </c>
      <c r="CS1858" s="12"/>
      <c r="CT1858" s="36" t="str">
        <f t="shared" si="28"/>
        <v>500mn - 1bn</v>
      </c>
      <c r="CU1858" s="36" t="str">
        <f>VLOOKUP(CK1858,Mapping!B:C,2,FALSE)</f>
        <v>LATAM</v>
      </c>
    </row>
    <row r="1859" spans="1:99" ht="16" customHeight="1" x14ac:dyDescent="0.35">
      <c r="A1859" s="12" t="s">
        <v>3122</v>
      </c>
      <c r="B1859" s="12" t="s">
        <v>925</v>
      </c>
      <c r="E1859" s="37">
        <v>5257020</v>
      </c>
      <c r="G1859" s="37" t="s">
        <v>1505</v>
      </c>
      <c r="I1859" s="37"/>
      <c r="K1859" s="37"/>
      <c r="M1859" s="37">
        <v>3573420</v>
      </c>
      <c r="N1859" s="12">
        <v>0.49</v>
      </c>
      <c r="O1859" s="37"/>
      <c r="R1859" s="37"/>
      <c r="T1859" s="37"/>
      <c r="V1859" s="37"/>
      <c r="X1859" s="37"/>
      <c r="Z1859" s="37"/>
      <c r="AB1859" s="37"/>
      <c r="AD1859" s="37"/>
      <c r="AF1859" s="37"/>
      <c r="AH1859" s="37"/>
      <c r="AN1859" s="37">
        <v>1683600</v>
      </c>
      <c r="AO1859" s="12">
        <v>0.23</v>
      </c>
      <c r="AP1859" s="37"/>
      <c r="AR1859" s="37"/>
      <c r="AT1859" s="37"/>
      <c r="AV1859" s="37"/>
      <c r="AX1859" s="37"/>
      <c r="BB1859" s="12">
        <v>27096</v>
      </c>
      <c r="BI1859" s="12">
        <v>10000</v>
      </c>
      <c r="BY1859" s="12">
        <v>0</v>
      </c>
      <c r="CC1859" s="12">
        <v>0</v>
      </c>
      <c r="CG1859" s="12" t="s">
        <v>929</v>
      </c>
      <c r="CH1859" s="12">
        <v>47.055</v>
      </c>
      <c r="CI1859" s="12" t="s">
        <v>953</v>
      </c>
      <c r="CJ1859" s="12"/>
      <c r="CK1859" s="12" t="s">
        <v>954</v>
      </c>
      <c r="CL1859" s="37">
        <v>726469280</v>
      </c>
      <c r="CN1859" s="12" t="s">
        <v>1506</v>
      </c>
      <c r="CS1859" s="12"/>
      <c r="CT1859" s="36" t="str">
        <f t="shared" ref="CT1859:CT1922" si="29">IF(CL1859&gt;100000000000, "100bn", IF(CL1859&gt;50000000000, "50bn - 100bn",IF(CL1859&gt;1000000000, "1bn - 50bn", IF(CL1859&gt;500000000, "500mn - 1bn", "500mn"))))</f>
        <v>500mn - 1bn</v>
      </c>
      <c r="CU1859" s="36" t="str">
        <f>VLOOKUP(CK1859,Mapping!B:C,2,FALSE)</f>
        <v>EU</v>
      </c>
    </row>
    <row r="1860" spans="1:99" ht="16" customHeight="1" x14ac:dyDescent="0.35">
      <c r="A1860" s="12" t="s">
        <v>3123</v>
      </c>
      <c r="B1860" s="12" t="s">
        <v>925</v>
      </c>
      <c r="E1860" s="37">
        <v>22706</v>
      </c>
      <c r="G1860" s="37" t="s">
        <v>1505</v>
      </c>
      <c r="I1860" s="37"/>
      <c r="K1860" s="37"/>
      <c r="M1860" s="37"/>
      <c r="O1860" s="37"/>
      <c r="Q1860" s="12">
        <v>187</v>
      </c>
      <c r="R1860" s="37"/>
      <c r="T1860" s="37"/>
      <c r="V1860" s="37"/>
      <c r="X1860" s="37"/>
      <c r="Z1860" s="37"/>
      <c r="AB1860" s="37"/>
      <c r="AD1860" s="37"/>
      <c r="AF1860" s="37"/>
      <c r="AH1860" s="37">
        <v>22706</v>
      </c>
      <c r="AI1860" s="12">
        <v>0</v>
      </c>
      <c r="AN1860" s="37"/>
      <c r="AP1860" s="37"/>
      <c r="AR1860" s="37"/>
      <c r="AT1860" s="37"/>
      <c r="AV1860" s="37"/>
      <c r="AX1860" s="37"/>
      <c r="BQ1860" s="12">
        <v>0</v>
      </c>
      <c r="CG1860" s="12" t="s">
        <v>934</v>
      </c>
      <c r="CH1860" s="12">
        <v>54.414000000000001</v>
      </c>
      <c r="CI1860" s="12" t="s">
        <v>3124</v>
      </c>
      <c r="CJ1860" s="12" t="s">
        <v>1017</v>
      </c>
      <c r="CK1860" s="12" t="s">
        <v>932</v>
      </c>
      <c r="CL1860" s="37">
        <v>603134975</v>
      </c>
      <c r="CN1860" s="12" t="s">
        <v>1509</v>
      </c>
      <c r="CS1860" s="12"/>
      <c r="CT1860" s="36" t="str">
        <f t="shared" si="29"/>
        <v>500mn - 1bn</v>
      </c>
      <c r="CU1860" s="36" t="str">
        <f>VLOOKUP(CK1860,Mapping!B:C,2,FALSE)</f>
        <v>US/CA</v>
      </c>
    </row>
    <row r="1861" spans="1:99" ht="16" customHeight="1" x14ac:dyDescent="0.35">
      <c r="A1861" s="12" t="s">
        <v>3125</v>
      </c>
      <c r="B1861" s="12" t="s">
        <v>925</v>
      </c>
      <c r="E1861" s="37">
        <v>517869</v>
      </c>
      <c r="G1861" s="37" t="s">
        <v>1505</v>
      </c>
      <c r="I1861" s="37"/>
      <c r="K1861" s="37"/>
      <c r="M1861" s="37"/>
      <c r="O1861" s="37"/>
      <c r="R1861" s="37"/>
      <c r="T1861" s="37"/>
      <c r="V1861" s="37"/>
      <c r="X1861" s="37"/>
      <c r="Z1861" s="37"/>
      <c r="AB1861" s="37"/>
      <c r="AD1861" s="37"/>
      <c r="AF1861" s="37"/>
      <c r="AH1861" s="37"/>
      <c r="AN1861" s="37">
        <v>517869</v>
      </c>
      <c r="AO1861" s="12">
        <v>0.05</v>
      </c>
      <c r="AP1861" s="37"/>
      <c r="AR1861" s="37"/>
      <c r="AT1861" s="37"/>
      <c r="AV1861" s="37"/>
      <c r="AX1861" s="37"/>
      <c r="BI1861" s="12">
        <v>3075</v>
      </c>
      <c r="BY1861" s="12">
        <v>0</v>
      </c>
      <c r="CG1861" s="12" t="s">
        <v>929</v>
      </c>
      <c r="CH1861" s="12">
        <v>22.516999999999999</v>
      </c>
      <c r="CI1861" s="12" t="s">
        <v>3126</v>
      </c>
      <c r="CJ1861" s="12" t="s">
        <v>1017</v>
      </c>
      <c r="CK1861" s="12" t="s">
        <v>932</v>
      </c>
      <c r="CL1861" s="37">
        <v>1008873603</v>
      </c>
      <c r="CN1861" s="12" t="s">
        <v>1509</v>
      </c>
      <c r="CS1861" s="12"/>
      <c r="CT1861" s="36" t="str">
        <f t="shared" si="29"/>
        <v>1bn - 50bn</v>
      </c>
      <c r="CU1861" s="36" t="str">
        <f>VLOOKUP(CK1861,Mapping!B:C,2,FALSE)</f>
        <v>US/CA</v>
      </c>
    </row>
    <row r="1862" spans="1:99" ht="16" customHeight="1" x14ac:dyDescent="0.35">
      <c r="A1862" s="12" t="s">
        <v>3127</v>
      </c>
      <c r="B1862" s="12" t="s">
        <v>925</v>
      </c>
      <c r="E1862" s="37">
        <v>9379001</v>
      </c>
      <c r="G1862" s="37" t="s">
        <v>1505</v>
      </c>
      <c r="I1862" s="37"/>
      <c r="K1862" s="37"/>
      <c r="M1862" s="37">
        <v>1277183</v>
      </c>
      <c r="N1862" s="12">
        <v>0.01</v>
      </c>
      <c r="O1862" s="37"/>
      <c r="Q1862" s="12">
        <v>20208</v>
      </c>
      <c r="R1862" s="37"/>
      <c r="T1862" s="37"/>
      <c r="V1862" s="37"/>
      <c r="X1862" s="37"/>
      <c r="Z1862" s="37">
        <v>209651</v>
      </c>
      <c r="AA1862" s="12">
        <v>0</v>
      </c>
      <c r="AB1862" s="37"/>
      <c r="AD1862" s="37">
        <v>1088908</v>
      </c>
      <c r="AE1862" s="12">
        <v>0</v>
      </c>
      <c r="AF1862" s="37"/>
      <c r="AH1862" s="37">
        <v>2551866</v>
      </c>
      <c r="AI1862" s="12">
        <v>0.01</v>
      </c>
      <c r="AN1862" s="37">
        <v>3886125</v>
      </c>
      <c r="AO1862" s="12">
        <v>0.02</v>
      </c>
      <c r="AP1862" s="37">
        <v>365268</v>
      </c>
      <c r="AQ1862" s="12">
        <v>0</v>
      </c>
      <c r="AR1862" s="37"/>
      <c r="AT1862" s="37"/>
      <c r="AV1862" s="37"/>
      <c r="AX1862" s="37"/>
      <c r="BB1862" s="12">
        <v>10180</v>
      </c>
      <c r="BC1862" s="12">
        <v>7090</v>
      </c>
      <c r="BH1862" s="12">
        <v>1582</v>
      </c>
      <c r="BI1862" s="12">
        <v>23075</v>
      </c>
      <c r="BJ1862" s="12">
        <v>9773</v>
      </c>
      <c r="BQ1862" s="12">
        <v>0</v>
      </c>
      <c r="BV1862" s="12">
        <v>0</v>
      </c>
      <c r="BY1862" s="12">
        <v>0</v>
      </c>
      <c r="CB1862" s="12">
        <v>0</v>
      </c>
      <c r="CC1862" s="12">
        <v>0</v>
      </c>
      <c r="CD1862" s="12">
        <v>0</v>
      </c>
      <c r="CG1862" s="12" t="s">
        <v>940</v>
      </c>
      <c r="CH1862" s="12">
        <v>22.088000000000001</v>
      </c>
      <c r="CI1862" s="12" t="s">
        <v>1016</v>
      </c>
      <c r="CJ1862" s="12" t="s">
        <v>1017</v>
      </c>
      <c r="CK1862" s="12" t="s">
        <v>932</v>
      </c>
      <c r="CL1862" s="37">
        <v>23084357979</v>
      </c>
      <c r="CN1862" s="12" t="s">
        <v>1514</v>
      </c>
      <c r="CS1862" s="12"/>
      <c r="CT1862" s="36" t="str">
        <f t="shared" si="29"/>
        <v>1bn - 50bn</v>
      </c>
      <c r="CU1862" s="36" t="str">
        <f>VLOOKUP(CK1862,Mapping!B:C,2,FALSE)</f>
        <v>US/CA</v>
      </c>
    </row>
    <row r="1863" spans="1:99" ht="16" customHeight="1" x14ac:dyDescent="0.35">
      <c r="A1863" s="12" t="s">
        <v>3128</v>
      </c>
      <c r="B1863" s="12" t="s">
        <v>925</v>
      </c>
      <c r="E1863" s="37">
        <v>74099747</v>
      </c>
      <c r="G1863" s="37" t="s">
        <v>1505</v>
      </c>
      <c r="I1863" s="37"/>
      <c r="K1863" s="37"/>
      <c r="M1863" s="37">
        <v>295709</v>
      </c>
      <c r="N1863" s="12">
        <v>0</v>
      </c>
      <c r="O1863" s="37"/>
      <c r="Q1863" s="12">
        <v>6485</v>
      </c>
      <c r="R1863" s="37"/>
      <c r="T1863" s="37"/>
      <c r="V1863" s="37"/>
      <c r="X1863" s="37"/>
      <c r="Z1863" s="37"/>
      <c r="AB1863" s="37"/>
      <c r="AD1863" s="37">
        <v>0</v>
      </c>
      <c r="AE1863" s="12">
        <v>0</v>
      </c>
      <c r="AF1863" s="37"/>
      <c r="AH1863" s="37">
        <v>818926</v>
      </c>
      <c r="AI1863" s="12">
        <v>0.01</v>
      </c>
      <c r="AN1863" s="37">
        <v>72602758</v>
      </c>
      <c r="AO1863" s="12">
        <v>1.22</v>
      </c>
      <c r="AP1863" s="37">
        <v>382354</v>
      </c>
      <c r="AQ1863" s="12">
        <v>0.01</v>
      </c>
      <c r="AR1863" s="37"/>
      <c r="AT1863" s="37"/>
      <c r="AV1863" s="37"/>
      <c r="AX1863" s="37"/>
      <c r="BB1863" s="12">
        <v>2357</v>
      </c>
      <c r="BH1863" s="12">
        <v>1656</v>
      </c>
      <c r="BI1863" s="12">
        <v>431100</v>
      </c>
      <c r="BJ1863" s="12">
        <v>0</v>
      </c>
      <c r="BQ1863" s="12">
        <v>0</v>
      </c>
      <c r="BV1863" s="12">
        <v>0</v>
      </c>
      <c r="BY1863" s="12">
        <v>0.06</v>
      </c>
      <c r="CB1863" s="12">
        <v>0</v>
      </c>
      <c r="CC1863" s="12">
        <v>0</v>
      </c>
      <c r="CG1863" s="12" t="s">
        <v>929</v>
      </c>
      <c r="CH1863" s="12">
        <v>20.632999999999999</v>
      </c>
      <c r="CI1863" s="12" t="s">
        <v>967</v>
      </c>
      <c r="CJ1863" s="12" t="s">
        <v>968</v>
      </c>
      <c r="CK1863" s="12" t="s">
        <v>932</v>
      </c>
      <c r="CL1863" s="37">
        <v>5943749182</v>
      </c>
      <c r="CN1863" s="12" t="s">
        <v>1509</v>
      </c>
      <c r="CS1863" s="12"/>
      <c r="CT1863" s="36" t="str">
        <f t="shared" si="29"/>
        <v>1bn - 50bn</v>
      </c>
      <c r="CU1863" s="36" t="str">
        <f>VLOOKUP(CK1863,Mapping!B:C,2,FALSE)</f>
        <v>US/CA</v>
      </c>
    </row>
    <row r="1864" spans="1:99" ht="16" customHeight="1" x14ac:dyDescent="0.35">
      <c r="A1864" s="12" t="s">
        <v>3129</v>
      </c>
      <c r="B1864" s="12" t="s">
        <v>925</v>
      </c>
      <c r="E1864" s="37">
        <v>766278</v>
      </c>
      <c r="G1864" s="37" t="s">
        <v>1505</v>
      </c>
      <c r="I1864" s="37"/>
      <c r="K1864" s="37"/>
      <c r="M1864" s="37"/>
      <c r="O1864" s="37"/>
      <c r="R1864" s="37"/>
      <c r="T1864" s="37"/>
      <c r="V1864" s="37"/>
      <c r="X1864" s="37"/>
      <c r="Z1864" s="37"/>
      <c r="AB1864" s="37"/>
      <c r="AD1864" s="37"/>
      <c r="AF1864" s="37"/>
      <c r="AH1864" s="37"/>
      <c r="AN1864" s="37">
        <v>766278</v>
      </c>
      <c r="AO1864" s="12">
        <v>0.49</v>
      </c>
      <c r="AP1864" s="37"/>
      <c r="AR1864" s="37"/>
      <c r="AT1864" s="37"/>
      <c r="AV1864" s="37"/>
      <c r="AX1864" s="37"/>
      <c r="BI1864" s="12">
        <v>4550</v>
      </c>
      <c r="BY1864" s="12">
        <v>0</v>
      </c>
      <c r="CG1864" s="12" t="s">
        <v>929</v>
      </c>
      <c r="CH1864" s="12">
        <v>49.953000000000003</v>
      </c>
      <c r="CI1864" s="12" t="s">
        <v>1137</v>
      </c>
      <c r="CJ1864" s="12" t="s">
        <v>1114</v>
      </c>
      <c r="CK1864" s="12" t="s">
        <v>932</v>
      </c>
      <c r="CL1864" s="37">
        <v>150774847</v>
      </c>
      <c r="CN1864" s="12" t="s">
        <v>1509</v>
      </c>
      <c r="CS1864" s="12"/>
      <c r="CT1864" s="36" t="str">
        <f t="shared" si="29"/>
        <v>500mn</v>
      </c>
      <c r="CU1864" s="36" t="str">
        <f>VLOOKUP(CK1864,Mapping!B:C,2,FALSE)</f>
        <v>US/CA</v>
      </c>
    </row>
    <row r="1865" spans="1:99" ht="16" customHeight="1" x14ac:dyDescent="0.35">
      <c r="A1865" s="12" t="s">
        <v>3130</v>
      </c>
      <c r="B1865" s="12" t="s">
        <v>925</v>
      </c>
      <c r="E1865" s="37">
        <v>692857</v>
      </c>
      <c r="G1865" s="37" t="s">
        <v>1505</v>
      </c>
      <c r="I1865" s="37"/>
      <c r="K1865" s="37"/>
      <c r="M1865" s="37">
        <v>627</v>
      </c>
      <c r="N1865" s="12">
        <v>0</v>
      </c>
      <c r="O1865" s="37"/>
      <c r="Q1865" s="12">
        <v>53</v>
      </c>
      <c r="R1865" s="37"/>
      <c r="T1865" s="37">
        <v>1343</v>
      </c>
      <c r="U1865" s="12">
        <v>0</v>
      </c>
      <c r="V1865" s="37"/>
      <c r="X1865" s="37">
        <v>4700</v>
      </c>
      <c r="Y1865" s="12">
        <v>0</v>
      </c>
      <c r="Z1865" s="37"/>
      <c r="AB1865" s="37"/>
      <c r="AD1865" s="37"/>
      <c r="AF1865" s="37"/>
      <c r="AH1865" s="37">
        <v>6693</v>
      </c>
      <c r="AI1865" s="12">
        <v>0</v>
      </c>
      <c r="AN1865" s="37">
        <v>639969</v>
      </c>
      <c r="AO1865" s="12">
        <v>0.05</v>
      </c>
      <c r="AP1865" s="37">
        <v>34864</v>
      </c>
      <c r="AQ1865" s="12">
        <v>0</v>
      </c>
      <c r="AR1865" s="37">
        <v>4661</v>
      </c>
      <c r="AS1865" s="12">
        <v>0</v>
      </c>
      <c r="AT1865" s="37"/>
      <c r="AV1865" s="37"/>
      <c r="AX1865" s="37"/>
      <c r="BA1865" s="12">
        <v>46</v>
      </c>
      <c r="BB1865" s="12">
        <v>5</v>
      </c>
      <c r="BE1865" s="12">
        <v>125</v>
      </c>
      <c r="BH1865" s="12">
        <v>151</v>
      </c>
      <c r="BI1865" s="12">
        <v>3800</v>
      </c>
      <c r="BK1865" s="12">
        <v>12</v>
      </c>
      <c r="BM1865" s="12">
        <v>0</v>
      </c>
      <c r="BQ1865" s="12">
        <v>0</v>
      </c>
      <c r="BV1865" s="12">
        <v>0</v>
      </c>
      <c r="BY1865" s="12">
        <v>0</v>
      </c>
      <c r="BZ1865" s="12">
        <v>0</v>
      </c>
      <c r="CC1865" s="12">
        <v>0</v>
      </c>
      <c r="CE1865" s="12">
        <v>0</v>
      </c>
      <c r="CG1865" s="12" t="s">
        <v>934</v>
      </c>
      <c r="CH1865" s="12">
        <v>46.534999999999997</v>
      </c>
      <c r="CI1865" s="12" t="s">
        <v>1110</v>
      </c>
      <c r="CJ1865" s="12" t="s">
        <v>1111</v>
      </c>
      <c r="CK1865" s="12" t="s">
        <v>932</v>
      </c>
      <c r="CL1865" s="37">
        <v>1171767171</v>
      </c>
      <c r="CN1865" s="12" t="s">
        <v>1509</v>
      </c>
      <c r="CS1865" s="12"/>
      <c r="CT1865" s="36" t="str">
        <f t="shared" si="29"/>
        <v>1bn - 50bn</v>
      </c>
      <c r="CU1865" s="36" t="str">
        <f>VLOOKUP(CK1865,Mapping!B:C,2,FALSE)</f>
        <v>US/CA</v>
      </c>
    </row>
    <row r="1866" spans="1:99" ht="16" customHeight="1" x14ac:dyDescent="0.35">
      <c r="A1866" s="12" t="s">
        <v>3131</v>
      </c>
      <c r="B1866" s="12" t="s">
        <v>925</v>
      </c>
      <c r="E1866" s="37">
        <v>4156</v>
      </c>
      <c r="G1866" s="37" t="s">
        <v>1505</v>
      </c>
      <c r="I1866" s="37"/>
      <c r="K1866" s="37"/>
      <c r="M1866" s="37"/>
      <c r="O1866" s="37"/>
      <c r="R1866" s="37"/>
      <c r="T1866" s="37"/>
      <c r="V1866" s="37"/>
      <c r="X1866" s="37"/>
      <c r="Z1866" s="37"/>
      <c r="AB1866" s="37"/>
      <c r="AD1866" s="37"/>
      <c r="AF1866" s="37"/>
      <c r="AH1866" s="37"/>
      <c r="AN1866" s="37"/>
      <c r="AP1866" s="37">
        <v>4156</v>
      </c>
      <c r="AQ1866" s="12">
        <v>0</v>
      </c>
      <c r="AR1866" s="37"/>
      <c r="AT1866" s="37"/>
      <c r="AV1866" s="37"/>
      <c r="AX1866" s="37"/>
      <c r="BH1866" s="12">
        <v>18</v>
      </c>
      <c r="BV1866" s="12">
        <v>0</v>
      </c>
      <c r="CG1866" s="12" t="s">
        <v>934</v>
      </c>
      <c r="CH1866" s="12">
        <v>10.394</v>
      </c>
      <c r="CI1866" s="12" t="s">
        <v>3132</v>
      </c>
      <c r="CJ1866" s="12" t="s">
        <v>946</v>
      </c>
      <c r="CK1866" s="12" t="s">
        <v>932</v>
      </c>
      <c r="CL1866" s="37">
        <v>689776200</v>
      </c>
      <c r="CN1866" s="12" t="s">
        <v>1535</v>
      </c>
      <c r="CS1866" s="12"/>
      <c r="CT1866" s="36" t="str">
        <f t="shared" si="29"/>
        <v>500mn - 1bn</v>
      </c>
      <c r="CU1866" s="36" t="str">
        <f>VLOOKUP(CK1866,Mapping!B:C,2,FALSE)</f>
        <v>US/CA</v>
      </c>
    </row>
    <row r="1867" spans="1:99" ht="16" customHeight="1" x14ac:dyDescent="0.35">
      <c r="A1867" s="12" t="s">
        <v>3133</v>
      </c>
      <c r="B1867" s="12" t="s">
        <v>925</v>
      </c>
      <c r="E1867" s="37">
        <v>674087</v>
      </c>
      <c r="G1867" s="37" t="s">
        <v>1505</v>
      </c>
      <c r="I1867" s="37"/>
      <c r="K1867" s="37"/>
      <c r="M1867" s="37"/>
      <c r="O1867" s="37"/>
      <c r="Q1867" s="12">
        <v>729</v>
      </c>
      <c r="R1867" s="37"/>
      <c r="T1867" s="37"/>
      <c r="V1867" s="37"/>
      <c r="X1867" s="37"/>
      <c r="Z1867" s="37"/>
      <c r="AB1867" s="37"/>
      <c r="AD1867" s="37"/>
      <c r="AF1867" s="37"/>
      <c r="AH1867" s="37">
        <v>92058</v>
      </c>
      <c r="AI1867" s="12">
        <v>0.05</v>
      </c>
      <c r="AN1867" s="37">
        <v>479976</v>
      </c>
      <c r="AO1867" s="12">
        <v>0.27</v>
      </c>
      <c r="AP1867" s="37">
        <v>102053</v>
      </c>
      <c r="AQ1867" s="12">
        <v>0.06</v>
      </c>
      <c r="AR1867" s="37"/>
      <c r="AT1867" s="37"/>
      <c r="AV1867" s="37"/>
      <c r="AX1867" s="37"/>
      <c r="BH1867" s="12">
        <v>442</v>
      </c>
      <c r="BI1867" s="12">
        <v>2850</v>
      </c>
      <c r="BQ1867" s="12">
        <v>0</v>
      </c>
      <c r="BV1867" s="12">
        <v>0</v>
      </c>
      <c r="BY1867" s="12">
        <v>0</v>
      </c>
      <c r="CG1867" s="12" t="s">
        <v>1668</v>
      </c>
      <c r="CH1867" s="12">
        <v>16.995999999999999</v>
      </c>
      <c r="CI1867" s="12" t="s">
        <v>2326</v>
      </c>
      <c r="CJ1867" s="12" t="s">
        <v>2327</v>
      </c>
      <c r="CK1867" s="12" t="s">
        <v>932</v>
      </c>
      <c r="CL1867" s="37">
        <v>177578600</v>
      </c>
      <c r="CN1867" s="12" t="s">
        <v>3134</v>
      </c>
      <c r="CS1867" s="12"/>
      <c r="CT1867" s="36" t="str">
        <f t="shared" si="29"/>
        <v>500mn</v>
      </c>
      <c r="CU1867" s="36" t="str">
        <f>VLOOKUP(CK1867,Mapping!B:C,2,FALSE)</f>
        <v>US/CA</v>
      </c>
    </row>
    <row r="1868" spans="1:99" ht="16" customHeight="1" x14ac:dyDescent="0.35">
      <c r="A1868" s="12" t="s">
        <v>3135</v>
      </c>
      <c r="B1868" s="12" t="s">
        <v>925</v>
      </c>
      <c r="E1868" s="37">
        <v>9410</v>
      </c>
      <c r="G1868" s="37" t="s">
        <v>1505</v>
      </c>
      <c r="I1868" s="37"/>
      <c r="K1868" s="37"/>
      <c r="M1868" s="37">
        <v>9410</v>
      </c>
      <c r="N1868" s="12">
        <v>0.01</v>
      </c>
      <c r="O1868" s="37"/>
      <c r="R1868" s="37"/>
      <c r="T1868" s="37"/>
      <c r="V1868" s="37"/>
      <c r="X1868" s="37"/>
      <c r="Z1868" s="37"/>
      <c r="AB1868" s="37"/>
      <c r="AD1868" s="37"/>
      <c r="AF1868" s="37"/>
      <c r="AH1868" s="37"/>
      <c r="AN1868" s="37"/>
      <c r="AP1868" s="37"/>
      <c r="AR1868" s="37"/>
      <c r="AT1868" s="37"/>
      <c r="AV1868" s="37"/>
      <c r="AX1868" s="37"/>
      <c r="BB1868" s="12">
        <v>75</v>
      </c>
      <c r="CC1868" s="12">
        <v>0</v>
      </c>
      <c r="CG1868" s="12" t="s">
        <v>929</v>
      </c>
      <c r="CH1868" s="12">
        <v>9.9789999999999992</v>
      </c>
      <c r="CI1868" s="12" t="s">
        <v>3136</v>
      </c>
      <c r="CJ1868" s="12" t="s">
        <v>1072</v>
      </c>
      <c r="CK1868" s="12" t="s">
        <v>932</v>
      </c>
      <c r="CL1868" s="37">
        <v>113872581</v>
      </c>
      <c r="CN1868" s="12" t="s">
        <v>1509</v>
      </c>
      <c r="CS1868" s="12"/>
      <c r="CT1868" s="36" t="str">
        <f t="shared" si="29"/>
        <v>500mn</v>
      </c>
      <c r="CU1868" s="36" t="str">
        <f>VLOOKUP(CK1868,Mapping!B:C,2,FALSE)</f>
        <v>US/CA</v>
      </c>
    </row>
    <row r="1869" spans="1:99" ht="16" customHeight="1" x14ac:dyDescent="0.35">
      <c r="A1869" s="12" t="s">
        <v>3137</v>
      </c>
      <c r="B1869" s="12" t="s">
        <v>925</v>
      </c>
      <c r="E1869" s="37">
        <v>0</v>
      </c>
      <c r="G1869" s="37" t="s">
        <v>1505</v>
      </c>
      <c r="I1869" s="37"/>
      <c r="K1869" s="37"/>
      <c r="M1869" s="37"/>
      <c r="O1869" s="37"/>
      <c r="R1869" s="37"/>
      <c r="T1869" s="37"/>
      <c r="V1869" s="37"/>
      <c r="X1869" s="37"/>
      <c r="Z1869" s="37"/>
      <c r="AB1869" s="37"/>
      <c r="AD1869" s="37"/>
      <c r="AF1869" s="37"/>
      <c r="AH1869" s="37"/>
      <c r="AN1869" s="37">
        <v>0</v>
      </c>
      <c r="AO1869" s="12">
        <v>0</v>
      </c>
      <c r="AP1869" s="37"/>
      <c r="AR1869" s="37"/>
      <c r="AT1869" s="37"/>
      <c r="AV1869" s="37"/>
      <c r="AX1869" s="37"/>
      <c r="BI1869" s="12">
        <v>0</v>
      </c>
      <c r="BY1869" s="12">
        <v>0</v>
      </c>
      <c r="CG1869" s="12" t="s">
        <v>976</v>
      </c>
      <c r="CH1869" s="12">
        <v>80.866</v>
      </c>
      <c r="CI1869" s="12" t="s">
        <v>1146</v>
      </c>
      <c r="CJ1869" s="12" t="s">
        <v>931</v>
      </c>
      <c r="CK1869" s="12" t="s">
        <v>932</v>
      </c>
      <c r="CL1869" s="37">
        <v>1021785615</v>
      </c>
      <c r="CN1869" s="12" t="s">
        <v>1513</v>
      </c>
      <c r="CS1869" s="12"/>
      <c r="CT1869" s="36" t="str">
        <f t="shared" si="29"/>
        <v>1bn - 50bn</v>
      </c>
      <c r="CU1869" s="36" t="str">
        <f>VLOOKUP(CK1869,Mapping!B:C,2,FALSE)</f>
        <v>US/CA</v>
      </c>
    </row>
    <row r="1870" spans="1:99" ht="16" customHeight="1" x14ac:dyDescent="0.35">
      <c r="A1870" s="12" t="s">
        <v>3138</v>
      </c>
      <c r="B1870" s="12" t="s">
        <v>925</v>
      </c>
      <c r="E1870" s="37">
        <v>3364896</v>
      </c>
      <c r="G1870" s="37" t="s">
        <v>1505</v>
      </c>
      <c r="I1870" s="37"/>
      <c r="K1870" s="37"/>
      <c r="M1870" s="37"/>
      <c r="O1870" s="37"/>
      <c r="Q1870" s="12">
        <v>5408</v>
      </c>
      <c r="R1870" s="37"/>
      <c r="T1870" s="37"/>
      <c r="V1870" s="37"/>
      <c r="X1870" s="37"/>
      <c r="Z1870" s="37"/>
      <c r="AB1870" s="37"/>
      <c r="AD1870" s="37"/>
      <c r="AF1870" s="37"/>
      <c r="AH1870" s="37">
        <v>682922</v>
      </c>
      <c r="AI1870" s="12">
        <v>0.26</v>
      </c>
      <c r="AN1870" s="37">
        <v>2681974</v>
      </c>
      <c r="AO1870" s="12">
        <v>1.03</v>
      </c>
      <c r="AP1870" s="37"/>
      <c r="AR1870" s="37"/>
      <c r="AT1870" s="37"/>
      <c r="AV1870" s="37"/>
      <c r="AX1870" s="37"/>
      <c r="BI1870" s="12">
        <v>15925</v>
      </c>
      <c r="BQ1870" s="12">
        <v>0</v>
      </c>
      <c r="BY1870" s="12">
        <v>0</v>
      </c>
      <c r="CG1870" s="12" t="s">
        <v>959</v>
      </c>
      <c r="CH1870" s="12">
        <v>41.868000000000002</v>
      </c>
      <c r="CI1870" s="12" t="s">
        <v>3139</v>
      </c>
      <c r="CJ1870" s="12" t="s">
        <v>931</v>
      </c>
      <c r="CK1870" s="12" t="s">
        <v>932</v>
      </c>
      <c r="CL1870" s="37">
        <v>260224870</v>
      </c>
      <c r="CN1870" s="12" t="s">
        <v>1509</v>
      </c>
      <c r="CS1870" s="12"/>
      <c r="CT1870" s="36" t="str">
        <f t="shared" si="29"/>
        <v>500mn</v>
      </c>
      <c r="CU1870" s="36" t="str">
        <f>VLOOKUP(CK1870,Mapping!B:C,2,FALSE)</f>
        <v>US/CA</v>
      </c>
    </row>
    <row r="1871" spans="1:99" ht="16" customHeight="1" x14ac:dyDescent="0.35">
      <c r="A1871" s="12" t="s">
        <v>3140</v>
      </c>
      <c r="B1871" s="12" t="s">
        <v>933</v>
      </c>
      <c r="E1871" s="37">
        <v>82581</v>
      </c>
      <c r="G1871" s="37" t="s">
        <v>1505</v>
      </c>
      <c r="I1871" s="37"/>
      <c r="K1871" s="37"/>
      <c r="M1871" s="37"/>
      <c r="O1871" s="37">
        <v>82581</v>
      </c>
      <c r="P1871" s="12">
        <v>0.1</v>
      </c>
      <c r="R1871" s="37"/>
      <c r="T1871" s="37"/>
      <c r="V1871" s="37"/>
      <c r="X1871" s="37"/>
      <c r="Z1871" s="37"/>
      <c r="AB1871" s="37"/>
      <c r="AD1871" s="37"/>
      <c r="AF1871" s="37"/>
      <c r="AH1871" s="37"/>
      <c r="AL1871" s="12">
        <v>4500</v>
      </c>
      <c r="AN1871" s="37"/>
      <c r="AP1871" s="37"/>
      <c r="AR1871" s="37"/>
      <c r="AT1871" s="37"/>
      <c r="AV1871" s="37"/>
      <c r="AX1871" s="37"/>
      <c r="BU1871" s="12">
        <v>0</v>
      </c>
      <c r="CG1871" s="12" t="s">
        <v>940</v>
      </c>
      <c r="CH1871" s="12">
        <v>149.16499999999999</v>
      </c>
      <c r="CI1871" s="12" t="s">
        <v>999</v>
      </c>
      <c r="CJ1871" s="12"/>
      <c r="CK1871" s="12" t="s">
        <v>927</v>
      </c>
      <c r="CL1871" s="37">
        <v>82488298</v>
      </c>
      <c r="CN1871" s="12" t="s">
        <v>1506</v>
      </c>
      <c r="CS1871" s="12"/>
      <c r="CT1871" s="36" t="str">
        <f t="shared" si="29"/>
        <v>500mn</v>
      </c>
      <c r="CU1871" s="36" t="str">
        <f>VLOOKUP(CK1871,Mapping!B:C,2,FALSE)</f>
        <v>CN</v>
      </c>
    </row>
    <row r="1872" spans="1:99" ht="16" customHeight="1" x14ac:dyDescent="0.35">
      <c r="A1872" s="12" t="s">
        <v>3141</v>
      </c>
      <c r="B1872" s="12" t="s">
        <v>925</v>
      </c>
      <c r="E1872" s="37">
        <v>1085243</v>
      </c>
      <c r="G1872" s="37" t="s">
        <v>1505</v>
      </c>
      <c r="I1872" s="37"/>
      <c r="K1872" s="37"/>
      <c r="M1872" s="37">
        <v>685263</v>
      </c>
      <c r="N1872" s="12">
        <v>0.03</v>
      </c>
      <c r="O1872" s="37"/>
      <c r="R1872" s="37"/>
      <c r="T1872" s="37"/>
      <c r="V1872" s="37"/>
      <c r="X1872" s="37"/>
      <c r="Z1872" s="37"/>
      <c r="AB1872" s="37"/>
      <c r="AD1872" s="37"/>
      <c r="AF1872" s="37"/>
      <c r="AH1872" s="37"/>
      <c r="AN1872" s="37">
        <v>399980</v>
      </c>
      <c r="AO1872" s="12">
        <v>0.02</v>
      </c>
      <c r="AP1872" s="37"/>
      <c r="AR1872" s="37"/>
      <c r="AT1872" s="37"/>
      <c r="AV1872" s="37"/>
      <c r="AX1872" s="37"/>
      <c r="BB1872" s="12">
        <v>5462</v>
      </c>
      <c r="BI1872" s="12">
        <v>2375</v>
      </c>
      <c r="BY1872" s="12">
        <v>0</v>
      </c>
      <c r="CC1872" s="12">
        <v>0</v>
      </c>
      <c r="CG1872" s="12" t="s">
        <v>991</v>
      </c>
      <c r="CH1872" s="12">
        <v>32.423999999999999</v>
      </c>
      <c r="CI1872" s="12" t="s">
        <v>3142</v>
      </c>
      <c r="CJ1872" s="12" t="s">
        <v>946</v>
      </c>
      <c r="CK1872" s="12" t="s">
        <v>932</v>
      </c>
      <c r="CL1872" s="37">
        <v>2183096359</v>
      </c>
      <c r="CN1872" s="12" t="s">
        <v>1509</v>
      </c>
      <c r="CS1872" s="12"/>
      <c r="CT1872" s="36" t="str">
        <f t="shared" si="29"/>
        <v>1bn - 50bn</v>
      </c>
      <c r="CU1872" s="36" t="str">
        <f>VLOOKUP(CK1872,Mapping!B:C,2,FALSE)</f>
        <v>US/CA</v>
      </c>
    </row>
    <row r="1873" spans="1:99" ht="16" customHeight="1" x14ac:dyDescent="0.35">
      <c r="A1873" s="12" t="s">
        <v>3143</v>
      </c>
      <c r="B1873" s="12" t="s">
        <v>925</v>
      </c>
      <c r="E1873" s="37">
        <v>8365124</v>
      </c>
      <c r="G1873" s="37" t="s">
        <v>1505</v>
      </c>
      <c r="I1873" s="37"/>
      <c r="K1873" s="37"/>
      <c r="M1873" s="37"/>
      <c r="O1873" s="37"/>
      <c r="R1873" s="37"/>
      <c r="T1873" s="37"/>
      <c r="V1873" s="37"/>
      <c r="X1873" s="37"/>
      <c r="Z1873" s="37"/>
      <c r="AB1873" s="37"/>
      <c r="AD1873" s="37"/>
      <c r="AF1873" s="37"/>
      <c r="AH1873" s="37"/>
      <c r="AN1873" s="37">
        <v>5351317</v>
      </c>
      <c r="AO1873" s="12">
        <v>0.13</v>
      </c>
      <c r="AP1873" s="37">
        <v>3013807</v>
      </c>
      <c r="AQ1873" s="12">
        <v>0.08</v>
      </c>
      <c r="AR1873" s="37"/>
      <c r="AT1873" s="37"/>
      <c r="AV1873" s="37"/>
      <c r="AX1873" s="37"/>
      <c r="BH1873" s="12">
        <v>13053</v>
      </c>
      <c r="BI1873" s="12">
        <v>31775</v>
      </c>
      <c r="BV1873" s="12">
        <v>0.01</v>
      </c>
      <c r="BY1873" s="12">
        <v>0</v>
      </c>
      <c r="CG1873" s="12"/>
      <c r="CH1873" s="12">
        <v>63.194000000000003</v>
      </c>
      <c r="CI1873" s="12" t="s">
        <v>3144</v>
      </c>
      <c r="CJ1873" s="12" t="s">
        <v>936</v>
      </c>
      <c r="CK1873" s="12" t="s">
        <v>932</v>
      </c>
      <c r="CL1873" s="37">
        <v>4066934478</v>
      </c>
      <c r="CN1873" s="12" t="s">
        <v>1509</v>
      </c>
      <c r="CS1873" s="12"/>
      <c r="CT1873" s="36" t="str">
        <f t="shared" si="29"/>
        <v>1bn - 50bn</v>
      </c>
      <c r="CU1873" s="36" t="str">
        <f>VLOOKUP(CK1873,Mapping!B:C,2,FALSE)</f>
        <v>US/CA</v>
      </c>
    </row>
    <row r="1874" spans="1:99" ht="16" customHeight="1" x14ac:dyDescent="0.35">
      <c r="A1874" s="12" t="s">
        <v>494</v>
      </c>
      <c r="B1874" s="12" t="s">
        <v>933</v>
      </c>
      <c r="E1874" s="37">
        <v>25075536</v>
      </c>
      <c r="F1874" s="12">
        <v>20519</v>
      </c>
      <c r="G1874" s="37" t="s">
        <v>1505</v>
      </c>
      <c r="I1874" s="37">
        <v>1062012</v>
      </c>
      <c r="J1874" s="12">
        <v>0.21</v>
      </c>
      <c r="K1874" s="37">
        <v>9450930</v>
      </c>
      <c r="L1874" s="12">
        <v>1.85</v>
      </c>
      <c r="M1874" s="37"/>
      <c r="O1874" s="37">
        <v>7853412</v>
      </c>
      <c r="P1874" s="12">
        <v>1.54</v>
      </c>
      <c r="R1874" s="37">
        <v>1538378</v>
      </c>
      <c r="S1874" s="12">
        <v>0.3</v>
      </c>
      <c r="T1874" s="37"/>
      <c r="V1874" s="37">
        <v>1153804</v>
      </c>
      <c r="W1874" s="12">
        <v>0.23</v>
      </c>
      <c r="X1874" s="37">
        <v>1956244</v>
      </c>
      <c r="Y1874" s="12">
        <v>0.38</v>
      </c>
      <c r="Z1874" s="37"/>
      <c r="AB1874" s="37">
        <v>1116851</v>
      </c>
      <c r="AC1874" s="12">
        <v>0.22</v>
      </c>
      <c r="AD1874" s="37"/>
      <c r="AF1874" s="37">
        <v>943905</v>
      </c>
      <c r="AG1874" s="12">
        <v>0.19</v>
      </c>
      <c r="AH1874" s="37"/>
      <c r="AJ1874" s="12">
        <v>68203</v>
      </c>
      <c r="AK1874" s="12">
        <v>48538</v>
      </c>
      <c r="AL1874" s="12">
        <v>462974</v>
      </c>
      <c r="AN1874" s="37"/>
      <c r="AP1874" s="37"/>
      <c r="AR1874" s="37"/>
      <c r="AT1874" s="37"/>
      <c r="AV1874" s="37"/>
      <c r="AX1874" s="37"/>
      <c r="AZ1874" s="12">
        <v>137485</v>
      </c>
      <c r="BA1874" s="12">
        <v>19641</v>
      </c>
      <c r="BF1874" s="12">
        <v>53743</v>
      </c>
      <c r="BG1874" s="12">
        <v>159943</v>
      </c>
      <c r="BO1874" s="12">
        <v>0</v>
      </c>
      <c r="BP1874" s="12">
        <v>0</v>
      </c>
      <c r="BR1874" s="12">
        <v>0</v>
      </c>
      <c r="BS1874" s="12">
        <v>0</v>
      </c>
      <c r="BT1874" s="12">
        <v>0</v>
      </c>
      <c r="BU1874" s="12">
        <v>0</v>
      </c>
      <c r="BX1874" s="12">
        <v>0</v>
      </c>
      <c r="BZ1874" s="12">
        <v>0</v>
      </c>
      <c r="CG1874" s="12" t="s">
        <v>934</v>
      </c>
      <c r="CH1874" s="12">
        <v>59.389000000000003</v>
      </c>
      <c r="CI1874" s="12"/>
      <c r="CJ1874" s="12"/>
      <c r="CK1874" s="12" t="s">
        <v>988</v>
      </c>
      <c r="CL1874" s="37">
        <v>509203617</v>
      </c>
      <c r="CN1874" s="12" t="s">
        <v>1506</v>
      </c>
      <c r="CS1874" s="12"/>
      <c r="CT1874" s="36" t="str">
        <f t="shared" si="29"/>
        <v>500mn - 1bn</v>
      </c>
      <c r="CU1874" s="36" t="str">
        <f>VLOOKUP(CK1874,Mapping!B:C,2,FALSE)</f>
        <v>SG</v>
      </c>
    </row>
    <row r="1875" spans="1:99" ht="16" customHeight="1" x14ac:dyDescent="0.35">
      <c r="A1875" s="12" t="s">
        <v>3145</v>
      </c>
      <c r="B1875" s="12" t="s">
        <v>925</v>
      </c>
      <c r="E1875" s="37">
        <v>2078493</v>
      </c>
      <c r="G1875" s="37" t="s">
        <v>1505</v>
      </c>
      <c r="I1875" s="37"/>
      <c r="K1875" s="37"/>
      <c r="M1875" s="37"/>
      <c r="O1875" s="37"/>
      <c r="Q1875" s="12">
        <v>0</v>
      </c>
      <c r="R1875" s="37"/>
      <c r="T1875" s="37"/>
      <c r="V1875" s="37"/>
      <c r="X1875" s="37"/>
      <c r="Z1875" s="37"/>
      <c r="AB1875" s="37"/>
      <c r="AD1875" s="37"/>
      <c r="AF1875" s="37"/>
      <c r="AH1875" s="37">
        <v>0</v>
      </c>
      <c r="AI1875" s="12">
        <v>0</v>
      </c>
      <c r="AN1875" s="37">
        <v>968374</v>
      </c>
      <c r="AO1875" s="12">
        <v>0.05</v>
      </c>
      <c r="AP1875" s="37">
        <v>1110119</v>
      </c>
      <c r="AQ1875" s="12">
        <v>0.06</v>
      </c>
      <c r="AR1875" s="37"/>
      <c r="AT1875" s="37"/>
      <c r="AV1875" s="37"/>
      <c r="AX1875" s="37"/>
      <c r="BH1875" s="12">
        <v>4808</v>
      </c>
      <c r="BI1875" s="12">
        <v>5750</v>
      </c>
      <c r="BQ1875" s="12">
        <v>0</v>
      </c>
      <c r="BV1875" s="12">
        <v>0</v>
      </c>
      <c r="BY1875" s="12">
        <v>0</v>
      </c>
      <c r="CG1875" s="12" t="s">
        <v>998</v>
      </c>
      <c r="CH1875" s="12">
        <v>123.624</v>
      </c>
      <c r="CI1875" s="12" t="s">
        <v>1016</v>
      </c>
      <c r="CJ1875" s="12" t="s">
        <v>1017</v>
      </c>
      <c r="CK1875" s="12" t="s">
        <v>932</v>
      </c>
      <c r="CL1875" s="37">
        <v>1770840692</v>
      </c>
      <c r="CN1875" s="12" t="s">
        <v>998</v>
      </c>
      <c r="CS1875" s="12"/>
      <c r="CT1875" s="36" t="str">
        <f t="shared" si="29"/>
        <v>1bn - 50bn</v>
      </c>
      <c r="CU1875" s="36" t="str">
        <f>VLOOKUP(CK1875,Mapping!B:C,2,FALSE)</f>
        <v>US/CA</v>
      </c>
    </row>
    <row r="1876" spans="1:99" ht="16" customHeight="1" x14ac:dyDescent="0.35">
      <c r="A1876" s="12" t="s">
        <v>312</v>
      </c>
      <c r="B1876" s="12" t="s">
        <v>933</v>
      </c>
      <c r="E1876" s="37">
        <v>123627126</v>
      </c>
      <c r="F1876" s="12">
        <v>79741</v>
      </c>
      <c r="G1876" s="37" t="s">
        <v>1505</v>
      </c>
      <c r="I1876" s="37">
        <v>4127193</v>
      </c>
      <c r="J1876" s="12">
        <v>0.11</v>
      </c>
      <c r="K1876" s="37">
        <v>46727544</v>
      </c>
      <c r="L1876" s="12">
        <v>1.21</v>
      </c>
      <c r="M1876" s="37">
        <v>766812</v>
      </c>
      <c r="N1876" s="12">
        <v>0.02</v>
      </c>
      <c r="O1876" s="37">
        <v>36653121</v>
      </c>
      <c r="P1876" s="12">
        <v>0.95</v>
      </c>
      <c r="Q1876" s="12">
        <v>14919</v>
      </c>
      <c r="R1876" s="37">
        <v>6936437</v>
      </c>
      <c r="S1876" s="12">
        <v>0.18</v>
      </c>
      <c r="T1876" s="37"/>
      <c r="V1876" s="37">
        <v>5442403</v>
      </c>
      <c r="W1876" s="12">
        <v>0.14000000000000001</v>
      </c>
      <c r="X1876" s="37">
        <v>9206384</v>
      </c>
      <c r="Y1876" s="12">
        <v>0.24</v>
      </c>
      <c r="Z1876" s="37"/>
      <c r="AB1876" s="37">
        <v>5198794</v>
      </c>
      <c r="AC1876" s="12">
        <v>0.13</v>
      </c>
      <c r="AD1876" s="37">
        <v>767572</v>
      </c>
      <c r="AE1876" s="12">
        <v>0.02</v>
      </c>
      <c r="AF1876" s="37">
        <v>5150617</v>
      </c>
      <c r="AG1876" s="12">
        <v>0.13</v>
      </c>
      <c r="AH1876" s="37">
        <v>1883971</v>
      </c>
      <c r="AI1876" s="12">
        <v>0.05</v>
      </c>
      <c r="AJ1876" s="12">
        <v>317476</v>
      </c>
      <c r="AK1876" s="12">
        <v>228950</v>
      </c>
      <c r="AL1876" s="12">
        <v>2160233</v>
      </c>
      <c r="AN1876" s="37">
        <v>766278</v>
      </c>
      <c r="AO1876" s="12">
        <v>0.02</v>
      </c>
      <c r="AP1876" s="37"/>
      <c r="AR1876" s="37"/>
      <c r="AT1876" s="37"/>
      <c r="AV1876" s="37"/>
      <c r="AX1876" s="37"/>
      <c r="AZ1876" s="12">
        <v>619910</v>
      </c>
      <c r="BA1876" s="12">
        <v>92334</v>
      </c>
      <c r="BB1876" s="12">
        <v>6112</v>
      </c>
      <c r="BF1876" s="12">
        <v>293260</v>
      </c>
      <c r="BG1876" s="12">
        <v>789802</v>
      </c>
      <c r="BI1876" s="12">
        <v>4550</v>
      </c>
      <c r="BJ1876" s="12">
        <v>6889</v>
      </c>
      <c r="BO1876" s="12">
        <v>0.01</v>
      </c>
      <c r="BP1876" s="12">
        <v>0.01</v>
      </c>
      <c r="BQ1876" s="12">
        <v>0</v>
      </c>
      <c r="BR1876" s="12">
        <v>0.01</v>
      </c>
      <c r="BS1876" s="12">
        <v>0.01</v>
      </c>
      <c r="BT1876" s="12">
        <v>0.01</v>
      </c>
      <c r="BU1876" s="12">
        <v>0.01</v>
      </c>
      <c r="BX1876" s="12">
        <v>0.01</v>
      </c>
      <c r="BY1876" s="12">
        <v>0</v>
      </c>
      <c r="BZ1876" s="12">
        <v>0</v>
      </c>
      <c r="CB1876" s="12">
        <v>0</v>
      </c>
      <c r="CC1876" s="12">
        <v>0</v>
      </c>
      <c r="CG1876" s="12" t="s">
        <v>929</v>
      </c>
      <c r="CH1876" s="12">
        <v>51.887</v>
      </c>
      <c r="CI1876" s="12" t="s">
        <v>1098</v>
      </c>
      <c r="CJ1876" s="12"/>
      <c r="CK1876" s="12" t="s">
        <v>1099</v>
      </c>
      <c r="CL1876" s="37">
        <v>3858793262</v>
      </c>
      <c r="CN1876" s="12" t="s">
        <v>1506</v>
      </c>
      <c r="CS1876" s="12"/>
      <c r="CT1876" s="36" t="str">
        <f t="shared" si="29"/>
        <v>1bn - 50bn</v>
      </c>
      <c r="CU1876" s="36" t="str">
        <f>VLOOKUP(CK1876,Mapping!B:C,2,FALSE)</f>
        <v>Asia</v>
      </c>
    </row>
    <row r="1877" spans="1:99" ht="16" customHeight="1" x14ac:dyDescent="0.35">
      <c r="A1877" s="12" t="s">
        <v>3146</v>
      </c>
      <c r="B1877" s="12" t="s">
        <v>925</v>
      </c>
      <c r="E1877" s="37">
        <v>62395593</v>
      </c>
      <c r="G1877" s="37" t="s">
        <v>1505</v>
      </c>
      <c r="I1877" s="37"/>
      <c r="K1877" s="37"/>
      <c r="M1877" s="37">
        <v>8773106</v>
      </c>
      <c r="N1877" s="12">
        <v>0.8</v>
      </c>
      <c r="O1877" s="37"/>
      <c r="R1877" s="37"/>
      <c r="T1877" s="37"/>
      <c r="V1877" s="37"/>
      <c r="X1877" s="37"/>
      <c r="Z1877" s="37">
        <v>556522</v>
      </c>
      <c r="AA1877" s="12">
        <v>0.05</v>
      </c>
      <c r="AB1877" s="37"/>
      <c r="AD1877" s="37"/>
      <c r="AF1877" s="37"/>
      <c r="AH1877" s="37"/>
      <c r="AN1877" s="37">
        <v>53065965</v>
      </c>
      <c r="AO1877" s="12">
        <v>4.8600000000000003</v>
      </c>
      <c r="AP1877" s="37"/>
      <c r="AR1877" s="37"/>
      <c r="AT1877" s="37"/>
      <c r="AV1877" s="37"/>
      <c r="AX1877" s="37"/>
      <c r="BB1877" s="12">
        <v>59852</v>
      </c>
      <c r="BC1877" s="12">
        <v>19391</v>
      </c>
      <c r="BI1877" s="12">
        <v>247725</v>
      </c>
      <c r="BY1877" s="12">
        <v>0.03</v>
      </c>
      <c r="CC1877" s="12">
        <v>0</v>
      </c>
      <c r="CD1877" s="12">
        <v>0</v>
      </c>
      <c r="CG1877" s="12" t="s">
        <v>998</v>
      </c>
      <c r="CH1877" s="12">
        <v>280.70600000000002</v>
      </c>
      <c r="CI1877" s="12" t="s">
        <v>1016</v>
      </c>
      <c r="CJ1877" s="12" t="s">
        <v>1017</v>
      </c>
      <c r="CK1877" s="12" t="s">
        <v>932</v>
      </c>
      <c r="CL1877" s="37">
        <v>1090927421</v>
      </c>
      <c r="CN1877" s="12" t="s">
        <v>998</v>
      </c>
      <c r="CS1877" s="12"/>
      <c r="CT1877" s="36" t="str">
        <f t="shared" si="29"/>
        <v>1bn - 50bn</v>
      </c>
      <c r="CU1877" s="36" t="str">
        <f>VLOOKUP(CK1877,Mapping!B:C,2,FALSE)</f>
        <v>US/CA</v>
      </c>
    </row>
    <row r="1878" spans="1:99" ht="16" customHeight="1" x14ac:dyDescent="0.35">
      <c r="A1878" s="12" t="s">
        <v>3147</v>
      </c>
      <c r="B1878" s="12" t="s">
        <v>925</v>
      </c>
      <c r="E1878" s="37">
        <v>831316835</v>
      </c>
      <c r="G1878" s="37" t="s">
        <v>1505</v>
      </c>
      <c r="I1878" s="37"/>
      <c r="K1878" s="37"/>
      <c r="M1878" s="37"/>
      <c r="O1878" s="37"/>
      <c r="R1878" s="37"/>
      <c r="T1878" s="37"/>
      <c r="V1878" s="37"/>
      <c r="X1878" s="37"/>
      <c r="Z1878" s="37"/>
      <c r="AB1878" s="37"/>
      <c r="AD1878" s="37"/>
      <c r="AF1878" s="37"/>
      <c r="AH1878" s="37"/>
      <c r="AM1878" s="12">
        <v>288273190</v>
      </c>
      <c r="AN1878" s="37"/>
      <c r="AP1878" s="37"/>
      <c r="AR1878" s="37"/>
      <c r="AT1878" s="37"/>
      <c r="AV1878" s="37"/>
      <c r="AX1878" s="37">
        <v>831316835</v>
      </c>
      <c r="AY1878" s="12">
        <v>100</v>
      </c>
      <c r="BW1878" s="12">
        <v>12.24</v>
      </c>
      <c r="CG1878" s="12"/>
      <c r="CI1878" s="12"/>
      <c r="CJ1878" s="12"/>
      <c r="CK1878" s="12" t="s">
        <v>3148</v>
      </c>
      <c r="CL1878" s="37">
        <v>831316835</v>
      </c>
      <c r="CN1878" s="12" t="s">
        <v>1536</v>
      </c>
      <c r="CS1878" s="12"/>
      <c r="CT1878" s="36" t="str">
        <f t="shared" si="29"/>
        <v>500mn - 1bn</v>
      </c>
      <c r="CU1878" s="36" t="str">
        <f>VLOOKUP(CK1878,Mapping!B:C,2,FALSE)</f>
        <v>LATAM</v>
      </c>
    </row>
    <row r="1879" spans="1:99" ht="16" customHeight="1" x14ac:dyDescent="0.35">
      <c r="A1879" s="12" t="s">
        <v>3149</v>
      </c>
      <c r="B1879" s="12" t="s">
        <v>925</v>
      </c>
      <c r="E1879" s="37">
        <v>429587067</v>
      </c>
      <c r="G1879" s="37" t="s">
        <v>1505</v>
      </c>
      <c r="I1879" s="37"/>
      <c r="K1879" s="37"/>
      <c r="M1879" s="37"/>
      <c r="O1879" s="37"/>
      <c r="R1879" s="37"/>
      <c r="T1879" s="37"/>
      <c r="V1879" s="37"/>
      <c r="X1879" s="37"/>
      <c r="Z1879" s="37"/>
      <c r="AB1879" s="37"/>
      <c r="AD1879" s="37"/>
      <c r="AF1879" s="37"/>
      <c r="AH1879" s="37"/>
      <c r="AM1879" s="12">
        <v>148966590</v>
      </c>
      <c r="AN1879" s="37"/>
      <c r="AP1879" s="37"/>
      <c r="AR1879" s="37"/>
      <c r="AT1879" s="37"/>
      <c r="AV1879" s="37"/>
      <c r="AX1879" s="37">
        <v>429587067</v>
      </c>
      <c r="AY1879" s="12">
        <v>100</v>
      </c>
      <c r="BW1879" s="12">
        <v>6.33</v>
      </c>
      <c r="CG1879" s="12"/>
      <c r="CI1879" s="12"/>
      <c r="CJ1879" s="12"/>
      <c r="CK1879" s="12" t="s">
        <v>951</v>
      </c>
      <c r="CL1879" s="37">
        <v>429587067</v>
      </c>
      <c r="CN1879" s="12" t="s">
        <v>1536</v>
      </c>
      <c r="CS1879" s="12"/>
      <c r="CT1879" s="36" t="str">
        <f t="shared" si="29"/>
        <v>500mn</v>
      </c>
      <c r="CU1879" s="36" t="str">
        <f>VLOOKUP(CK1879,Mapping!B:C,2,FALSE)</f>
        <v>HK</v>
      </c>
    </row>
    <row r="1880" spans="1:99" ht="16" customHeight="1" x14ac:dyDescent="0.35">
      <c r="A1880" s="12" t="s">
        <v>519</v>
      </c>
      <c r="B1880" s="12" t="s">
        <v>933</v>
      </c>
      <c r="E1880" s="37">
        <v>116558374</v>
      </c>
      <c r="F1880" s="12">
        <v>17200</v>
      </c>
      <c r="G1880" s="37" t="s">
        <v>1505</v>
      </c>
      <c r="I1880" s="37">
        <v>1224553</v>
      </c>
      <c r="J1880" s="12">
        <v>0.01</v>
      </c>
      <c r="K1880" s="37">
        <v>67139544</v>
      </c>
      <c r="L1880" s="12">
        <v>0.59</v>
      </c>
      <c r="M1880" s="37">
        <v>0</v>
      </c>
      <c r="N1880" s="12">
        <v>0</v>
      </c>
      <c r="O1880" s="37">
        <v>48194277</v>
      </c>
      <c r="P1880" s="12">
        <v>0.43</v>
      </c>
      <c r="R1880" s="37"/>
      <c r="T1880" s="37"/>
      <c r="V1880" s="37"/>
      <c r="X1880" s="37"/>
      <c r="Z1880" s="37"/>
      <c r="AB1880" s="37"/>
      <c r="AD1880" s="37"/>
      <c r="AF1880" s="37"/>
      <c r="AH1880" s="37"/>
      <c r="AL1880" s="12">
        <v>2626200</v>
      </c>
      <c r="AN1880" s="37"/>
      <c r="AP1880" s="37"/>
      <c r="AR1880" s="37"/>
      <c r="AT1880" s="37"/>
      <c r="AV1880" s="37"/>
      <c r="AX1880" s="37"/>
      <c r="BB1880" s="12">
        <v>0</v>
      </c>
      <c r="BG1880" s="12">
        <v>872192</v>
      </c>
      <c r="BO1880" s="12">
        <v>0</v>
      </c>
      <c r="BS1880" s="12">
        <v>0.01</v>
      </c>
      <c r="BU1880" s="12">
        <v>0.01</v>
      </c>
      <c r="CC1880" s="12">
        <v>0</v>
      </c>
      <c r="CG1880" s="12" t="s">
        <v>929</v>
      </c>
      <c r="CH1880" s="12">
        <v>31.937999999999999</v>
      </c>
      <c r="CI1880" s="12" t="s">
        <v>941</v>
      </c>
      <c r="CJ1880" s="12" t="s">
        <v>941</v>
      </c>
      <c r="CK1880" s="12" t="s">
        <v>932</v>
      </c>
      <c r="CL1880" s="37">
        <v>11341413303</v>
      </c>
      <c r="CN1880" s="12" t="s">
        <v>1506</v>
      </c>
      <c r="CS1880" s="12"/>
      <c r="CT1880" s="36" t="str">
        <f t="shared" si="29"/>
        <v>1bn - 50bn</v>
      </c>
      <c r="CU1880" s="36" t="str">
        <f>VLOOKUP(CK1880,Mapping!B:C,2,FALSE)</f>
        <v>US/CA</v>
      </c>
    </row>
    <row r="1881" spans="1:99" ht="16" customHeight="1" x14ac:dyDescent="0.35">
      <c r="A1881" s="12" t="s">
        <v>3150</v>
      </c>
      <c r="B1881" s="12" t="s">
        <v>925</v>
      </c>
      <c r="E1881" s="37">
        <v>7153334</v>
      </c>
      <c r="G1881" s="37" t="s">
        <v>1505</v>
      </c>
      <c r="I1881" s="37"/>
      <c r="K1881" s="37"/>
      <c r="M1881" s="37"/>
      <c r="O1881" s="37"/>
      <c r="R1881" s="37"/>
      <c r="T1881" s="37"/>
      <c r="V1881" s="37"/>
      <c r="X1881" s="37"/>
      <c r="Z1881" s="37"/>
      <c r="AB1881" s="37"/>
      <c r="AD1881" s="37"/>
      <c r="AF1881" s="37"/>
      <c r="AH1881" s="37"/>
      <c r="AN1881" s="37">
        <v>7153334</v>
      </c>
      <c r="AO1881" s="12">
        <v>0.94</v>
      </c>
      <c r="AP1881" s="37"/>
      <c r="AR1881" s="37"/>
      <c r="AT1881" s="37"/>
      <c r="AV1881" s="37"/>
      <c r="AX1881" s="37"/>
      <c r="BI1881" s="12">
        <v>42475</v>
      </c>
      <c r="BY1881" s="12">
        <v>0.01</v>
      </c>
      <c r="CG1881" s="12" t="s">
        <v>929</v>
      </c>
      <c r="CH1881" s="12">
        <v>24.052</v>
      </c>
      <c r="CI1881" s="12" t="s">
        <v>2238</v>
      </c>
      <c r="CJ1881" s="12" t="s">
        <v>1214</v>
      </c>
      <c r="CK1881" s="12" t="s">
        <v>932</v>
      </c>
      <c r="CL1881" s="37">
        <v>757549281</v>
      </c>
      <c r="CN1881" s="12" t="s">
        <v>1509</v>
      </c>
      <c r="CS1881" s="12"/>
      <c r="CT1881" s="36" t="str">
        <f t="shared" si="29"/>
        <v>500mn - 1bn</v>
      </c>
      <c r="CU1881" s="36" t="str">
        <f>VLOOKUP(CK1881,Mapping!B:C,2,FALSE)</f>
        <v>US/CA</v>
      </c>
    </row>
    <row r="1882" spans="1:99" ht="16" customHeight="1" x14ac:dyDescent="0.35">
      <c r="A1882" s="12" t="s">
        <v>3151</v>
      </c>
      <c r="B1882" s="12" t="s">
        <v>925</v>
      </c>
      <c r="E1882" s="37">
        <v>7373054</v>
      </c>
      <c r="G1882" s="37" t="s">
        <v>1505</v>
      </c>
      <c r="I1882" s="37"/>
      <c r="K1882" s="37"/>
      <c r="M1882" s="37"/>
      <c r="O1882" s="37"/>
      <c r="Q1882" s="12">
        <v>53622</v>
      </c>
      <c r="R1882" s="37"/>
      <c r="T1882" s="37"/>
      <c r="V1882" s="37"/>
      <c r="X1882" s="37"/>
      <c r="Z1882" s="37"/>
      <c r="AB1882" s="37"/>
      <c r="AD1882" s="37">
        <v>601668</v>
      </c>
      <c r="AE1882" s="12">
        <v>0.05</v>
      </c>
      <c r="AF1882" s="37"/>
      <c r="AH1882" s="37">
        <v>6771386</v>
      </c>
      <c r="AI1882" s="12">
        <v>0.53</v>
      </c>
      <c r="AN1882" s="37"/>
      <c r="AP1882" s="37"/>
      <c r="AR1882" s="37"/>
      <c r="AT1882" s="37"/>
      <c r="AV1882" s="37"/>
      <c r="AX1882" s="37"/>
      <c r="BJ1882" s="12">
        <v>5400</v>
      </c>
      <c r="BQ1882" s="12">
        <v>0.01</v>
      </c>
      <c r="CB1882" s="12">
        <v>0</v>
      </c>
      <c r="CG1882" s="12" t="s">
        <v>929</v>
      </c>
      <c r="CH1882" s="12">
        <v>19.396000000000001</v>
      </c>
      <c r="CI1882" s="12" t="s">
        <v>2114</v>
      </c>
      <c r="CJ1882" s="12" t="s">
        <v>1616</v>
      </c>
      <c r="CK1882" s="12" t="s">
        <v>932</v>
      </c>
      <c r="CL1882" s="37">
        <v>1236358665</v>
      </c>
      <c r="CN1882" s="12" t="s">
        <v>1509</v>
      </c>
      <c r="CS1882" s="12"/>
      <c r="CT1882" s="36" t="str">
        <f t="shared" si="29"/>
        <v>1bn - 50bn</v>
      </c>
      <c r="CU1882" s="36" t="str">
        <f>VLOOKUP(CK1882,Mapping!B:C,2,FALSE)</f>
        <v>US/CA</v>
      </c>
    </row>
    <row r="1883" spans="1:99" ht="16" customHeight="1" x14ac:dyDescent="0.35">
      <c r="A1883" s="12" t="s">
        <v>3152</v>
      </c>
      <c r="B1883" s="12" t="s">
        <v>925</v>
      </c>
      <c r="E1883" s="37">
        <v>1119731</v>
      </c>
      <c r="G1883" s="37" t="s">
        <v>1505</v>
      </c>
      <c r="I1883" s="37"/>
      <c r="K1883" s="37"/>
      <c r="M1883" s="37">
        <v>1119731</v>
      </c>
      <c r="N1883" s="12">
        <v>0.44</v>
      </c>
      <c r="O1883" s="37"/>
      <c r="R1883" s="37"/>
      <c r="T1883" s="37"/>
      <c r="V1883" s="37"/>
      <c r="X1883" s="37"/>
      <c r="Z1883" s="37"/>
      <c r="AB1883" s="37"/>
      <c r="AD1883" s="37"/>
      <c r="AF1883" s="37"/>
      <c r="AH1883" s="37"/>
      <c r="AN1883" s="37"/>
      <c r="AP1883" s="37"/>
      <c r="AR1883" s="37"/>
      <c r="AT1883" s="37"/>
      <c r="AV1883" s="37"/>
      <c r="AX1883" s="37"/>
      <c r="BB1883" s="12">
        <v>8925</v>
      </c>
      <c r="CC1883" s="12">
        <v>0</v>
      </c>
      <c r="CG1883" s="12" t="s">
        <v>996</v>
      </c>
      <c r="CH1883" s="12">
        <v>9.2439999999999998</v>
      </c>
      <c r="CI1883" s="12" t="s">
        <v>2116</v>
      </c>
      <c r="CJ1883" s="12" t="s">
        <v>946</v>
      </c>
      <c r="CK1883" s="12" t="s">
        <v>932</v>
      </c>
      <c r="CL1883" s="37">
        <v>255498909</v>
      </c>
      <c r="CN1883" s="12" t="s">
        <v>1509</v>
      </c>
      <c r="CS1883" s="12"/>
      <c r="CT1883" s="36" t="str">
        <f t="shared" si="29"/>
        <v>500mn</v>
      </c>
      <c r="CU1883" s="36" t="str">
        <f>VLOOKUP(CK1883,Mapping!B:C,2,FALSE)</f>
        <v>US/CA</v>
      </c>
    </row>
    <row r="1884" spans="1:99" ht="16" customHeight="1" x14ac:dyDescent="0.35">
      <c r="A1884" s="12" t="s">
        <v>3153</v>
      </c>
      <c r="B1884" s="12" t="s">
        <v>925</v>
      </c>
      <c r="E1884" s="37">
        <v>1471924</v>
      </c>
      <c r="G1884" s="37" t="s">
        <v>1505</v>
      </c>
      <c r="I1884" s="37"/>
      <c r="K1884" s="37"/>
      <c r="M1884" s="37"/>
      <c r="O1884" s="37"/>
      <c r="R1884" s="37"/>
      <c r="T1884" s="37"/>
      <c r="V1884" s="37"/>
      <c r="X1884" s="37"/>
      <c r="Z1884" s="37"/>
      <c r="AB1884" s="37"/>
      <c r="AD1884" s="37"/>
      <c r="AF1884" s="37"/>
      <c r="AH1884" s="37"/>
      <c r="AN1884" s="37"/>
      <c r="AP1884" s="37">
        <v>1471924</v>
      </c>
      <c r="AQ1884" s="12">
        <v>0.98</v>
      </c>
      <c r="AR1884" s="37"/>
      <c r="AT1884" s="37"/>
      <c r="AV1884" s="37"/>
      <c r="AX1884" s="37"/>
      <c r="BH1884" s="12">
        <v>6375</v>
      </c>
      <c r="BV1884" s="12">
        <v>0.01</v>
      </c>
      <c r="CG1884" s="12" t="s">
        <v>929</v>
      </c>
      <c r="CH1884" s="12">
        <v>67.033000000000001</v>
      </c>
      <c r="CI1884" s="12" t="s">
        <v>983</v>
      </c>
      <c r="CJ1884" s="12" t="s">
        <v>984</v>
      </c>
      <c r="CK1884" s="12" t="s">
        <v>985</v>
      </c>
      <c r="CL1884" s="37">
        <v>149037060</v>
      </c>
      <c r="CN1884" s="12" t="s">
        <v>1506</v>
      </c>
      <c r="CS1884" s="12"/>
      <c r="CT1884" s="36" t="str">
        <f t="shared" si="29"/>
        <v>500mn</v>
      </c>
      <c r="CU1884" s="36" t="str">
        <f>VLOOKUP(CK1884,Mapping!B:C,2,FALSE)</f>
        <v>US/CA</v>
      </c>
    </row>
    <row r="1885" spans="1:99" ht="16" customHeight="1" x14ac:dyDescent="0.35">
      <c r="A1885" s="12" t="s">
        <v>3154</v>
      </c>
      <c r="B1885" s="12" t="s">
        <v>925</v>
      </c>
      <c r="E1885" s="37">
        <v>6471354</v>
      </c>
      <c r="G1885" s="37" t="s">
        <v>1505</v>
      </c>
      <c r="I1885" s="37"/>
      <c r="K1885" s="37"/>
      <c r="M1885" s="37"/>
      <c r="O1885" s="37"/>
      <c r="R1885" s="37"/>
      <c r="T1885" s="37"/>
      <c r="V1885" s="37"/>
      <c r="X1885" s="37"/>
      <c r="Z1885" s="37"/>
      <c r="AB1885" s="37"/>
      <c r="AD1885" s="37"/>
      <c r="AF1885" s="37"/>
      <c r="AH1885" s="37"/>
      <c r="AN1885" s="37">
        <v>2736708</v>
      </c>
      <c r="AO1885" s="12">
        <v>0.21</v>
      </c>
      <c r="AP1885" s="37">
        <v>3734646</v>
      </c>
      <c r="AQ1885" s="12">
        <v>0.28000000000000003</v>
      </c>
      <c r="AR1885" s="37"/>
      <c r="AT1885" s="37"/>
      <c r="AV1885" s="37"/>
      <c r="AX1885" s="37"/>
      <c r="BH1885" s="12">
        <v>16175</v>
      </c>
      <c r="BI1885" s="12">
        <v>16250</v>
      </c>
      <c r="BV1885" s="12">
        <v>0.01</v>
      </c>
      <c r="BY1885" s="12">
        <v>0</v>
      </c>
      <c r="CG1885" s="12" t="s">
        <v>929</v>
      </c>
      <c r="CH1885" s="12">
        <v>58.198</v>
      </c>
      <c r="CI1885" s="12" t="s">
        <v>983</v>
      </c>
      <c r="CJ1885" s="12" t="s">
        <v>984</v>
      </c>
      <c r="CK1885" s="12" t="s">
        <v>985</v>
      </c>
      <c r="CL1885" s="37">
        <v>1325920672</v>
      </c>
      <c r="CN1885" s="12" t="s">
        <v>1506</v>
      </c>
      <c r="CS1885" s="12"/>
      <c r="CT1885" s="36" t="str">
        <f t="shared" si="29"/>
        <v>1bn - 50bn</v>
      </c>
      <c r="CU1885" s="36" t="str">
        <f>VLOOKUP(CK1885,Mapping!B:C,2,FALSE)</f>
        <v>US/CA</v>
      </c>
    </row>
    <row r="1886" spans="1:99" ht="16" customHeight="1" x14ac:dyDescent="0.35">
      <c r="A1886" s="12" t="s">
        <v>3155</v>
      </c>
      <c r="B1886" s="12" t="s">
        <v>925</v>
      </c>
      <c r="E1886" s="37">
        <v>92356</v>
      </c>
      <c r="G1886" s="37" t="s">
        <v>1505</v>
      </c>
      <c r="I1886" s="37"/>
      <c r="K1886" s="37"/>
      <c r="M1886" s="37"/>
      <c r="O1886" s="37"/>
      <c r="R1886" s="37"/>
      <c r="T1886" s="37"/>
      <c r="V1886" s="37"/>
      <c r="X1886" s="37"/>
      <c r="Z1886" s="37"/>
      <c r="AB1886" s="37"/>
      <c r="AD1886" s="37"/>
      <c r="AF1886" s="37"/>
      <c r="AH1886" s="37"/>
      <c r="AN1886" s="37"/>
      <c r="AP1886" s="37">
        <v>92356</v>
      </c>
      <c r="AQ1886" s="12">
        <v>0.09</v>
      </c>
      <c r="AR1886" s="37"/>
      <c r="AT1886" s="37"/>
      <c r="AV1886" s="37"/>
      <c r="AX1886" s="37"/>
      <c r="BH1886" s="12">
        <v>400</v>
      </c>
      <c r="BV1886" s="12">
        <v>0</v>
      </c>
      <c r="CG1886" s="12" t="s">
        <v>929</v>
      </c>
      <c r="CH1886" s="12">
        <v>44.591999999999999</v>
      </c>
      <c r="CI1886" s="12" t="s">
        <v>1164</v>
      </c>
      <c r="CJ1886" s="12" t="s">
        <v>2332</v>
      </c>
      <c r="CK1886" s="12" t="s">
        <v>932</v>
      </c>
      <c r="CL1886" s="37">
        <v>101505550</v>
      </c>
      <c r="CN1886" s="12" t="s">
        <v>1509</v>
      </c>
      <c r="CS1886" s="12"/>
      <c r="CT1886" s="36" t="str">
        <f t="shared" si="29"/>
        <v>500mn</v>
      </c>
      <c r="CU1886" s="36" t="str">
        <f>VLOOKUP(CK1886,Mapping!B:C,2,FALSE)</f>
        <v>US/CA</v>
      </c>
    </row>
    <row r="1887" spans="1:99" ht="16" customHeight="1" x14ac:dyDescent="0.35">
      <c r="A1887" s="12" t="s">
        <v>3156</v>
      </c>
      <c r="B1887" s="12" t="s">
        <v>925</v>
      </c>
      <c r="E1887" s="37">
        <v>39393741</v>
      </c>
      <c r="G1887" s="37" t="s">
        <v>1505</v>
      </c>
      <c r="I1887" s="37"/>
      <c r="K1887" s="37"/>
      <c r="M1887" s="37"/>
      <c r="O1887" s="37"/>
      <c r="Q1887" s="12">
        <v>12088</v>
      </c>
      <c r="R1887" s="37"/>
      <c r="T1887" s="37">
        <v>540334</v>
      </c>
      <c r="U1887" s="12">
        <v>0.01</v>
      </c>
      <c r="V1887" s="37"/>
      <c r="X1887" s="37"/>
      <c r="Z1887" s="37"/>
      <c r="AB1887" s="37"/>
      <c r="AD1887" s="37"/>
      <c r="AF1887" s="37"/>
      <c r="AH1887" s="37">
        <v>1526473</v>
      </c>
      <c r="AI1887" s="12">
        <v>0.03</v>
      </c>
      <c r="AN1887" s="37">
        <v>36941348</v>
      </c>
      <c r="AO1887" s="12">
        <v>0.63</v>
      </c>
      <c r="AP1887" s="37">
        <v>385586</v>
      </c>
      <c r="AQ1887" s="12">
        <v>0.01</v>
      </c>
      <c r="AR1887" s="37"/>
      <c r="AT1887" s="37"/>
      <c r="AV1887" s="37"/>
      <c r="AX1887" s="37"/>
      <c r="BH1887" s="12">
        <v>1670</v>
      </c>
      <c r="BI1887" s="12">
        <v>219350</v>
      </c>
      <c r="BK1887" s="12">
        <v>4827</v>
      </c>
      <c r="BQ1887" s="12">
        <v>0</v>
      </c>
      <c r="BV1887" s="12">
        <v>0</v>
      </c>
      <c r="BY1887" s="12">
        <v>0.03</v>
      </c>
      <c r="CE1887" s="12">
        <v>0</v>
      </c>
      <c r="CG1887" s="12" t="s">
        <v>940</v>
      </c>
      <c r="CH1887" s="12">
        <v>34.222999999999999</v>
      </c>
      <c r="CI1887" s="12" t="s">
        <v>1016</v>
      </c>
      <c r="CJ1887" s="12" t="s">
        <v>1017</v>
      </c>
      <c r="CK1887" s="12" t="s">
        <v>932</v>
      </c>
      <c r="CL1887" s="37">
        <v>5873244333</v>
      </c>
      <c r="CN1887" s="12" t="s">
        <v>1509</v>
      </c>
      <c r="CS1887" s="12"/>
      <c r="CT1887" s="36" t="str">
        <f t="shared" si="29"/>
        <v>1bn - 50bn</v>
      </c>
      <c r="CU1887" s="36" t="str">
        <f>VLOOKUP(CK1887,Mapping!B:C,2,FALSE)</f>
        <v>US/CA</v>
      </c>
    </row>
    <row r="1888" spans="1:99" ht="16" customHeight="1" x14ac:dyDescent="0.35">
      <c r="A1888" s="12" t="s">
        <v>3157</v>
      </c>
      <c r="B1888" s="12" t="s">
        <v>925</v>
      </c>
      <c r="E1888" s="37">
        <v>16407</v>
      </c>
      <c r="G1888" s="37" t="s">
        <v>1505</v>
      </c>
      <c r="I1888" s="37"/>
      <c r="K1888" s="37"/>
      <c r="M1888" s="37">
        <v>376</v>
      </c>
      <c r="N1888" s="12">
        <v>0</v>
      </c>
      <c r="O1888" s="37"/>
      <c r="Q1888" s="12">
        <v>2</v>
      </c>
      <c r="R1888" s="37"/>
      <c r="T1888" s="37"/>
      <c r="V1888" s="37"/>
      <c r="X1888" s="37"/>
      <c r="Z1888" s="37"/>
      <c r="AB1888" s="37"/>
      <c r="AD1888" s="37">
        <v>2674</v>
      </c>
      <c r="AE1888" s="12">
        <v>0</v>
      </c>
      <c r="AF1888" s="37"/>
      <c r="AH1888" s="37">
        <v>253</v>
      </c>
      <c r="AI1888" s="12">
        <v>0</v>
      </c>
      <c r="AN1888" s="37">
        <v>12631</v>
      </c>
      <c r="AO1888" s="12">
        <v>0</v>
      </c>
      <c r="AP1888" s="37">
        <v>462</v>
      </c>
      <c r="AQ1888" s="12">
        <v>0</v>
      </c>
      <c r="AR1888" s="37"/>
      <c r="AT1888" s="37">
        <v>11</v>
      </c>
      <c r="AU1888" s="12">
        <v>0</v>
      </c>
      <c r="AV1888" s="37"/>
      <c r="AX1888" s="37"/>
      <c r="BB1888" s="12">
        <v>3</v>
      </c>
      <c r="BD1888" s="12">
        <v>1</v>
      </c>
      <c r="BH1888" s="12">
        <v>2</v>
      </c>
      <c r="BI1888" s="12">
        <v>75</v>
      </c>
      <c r="BJ1888" s="12">
        <v>24</v>
      </c>
      <c r="BQ1888" s="12">
        <v>0</v>
      </c>
      <c r="BV1888" s="12">
        <v>0</v>
      </c>
      <c r="BY1888" s="12">
        <v>0</v>
      </c>
      <c r="CB1888" s="12">
        <v>0</v>
      </c>
      <c r="CC1888" s="12">
        <v>0</v>
      </c>
      <c r="CF1888" s="12">
        <v>0</v>
      </c>
      <c r="CG1888" s="12" t="s">
        <v>934</v>
      </c>
      <c r="CH1888" s="12">
        <v>24.856000000000002</v>
      </c>
      <c r="CI1888" s="12" t="s">
        <v>1684</v>
      </c>
      <c r="CJ1888" s="12" t="s">
        <v>1130</v>
      </c>
      <c r="CK1888" s="12" t="s">
        <v>932</v>
      </c>
      <c r="CL1888" s="37">
        <v>292611391</v>
      </c>
      <c r="CN1888" s="12" t="s">
        <v>1509</v>
      </c>
      <c r="CS1888" s="12"/>
      <c r="CT1888" s="36" t="str">
        <f t="shared" si="29"/>
        <v>500mn</v>
      </c>
      <c r="CU1888" s="36" t="str">
        <f>VLOOKUP(CK1888,Mapping!B:C,2,FALSE)</f>
        <v>US/CA</v>
      </c>
    </row>
    <row r="1889" spans="1:99" ht="16" customHeight="1" x14ac:dyDescent="0.35">
      <c r="A1889" s="12" t="s">
        <v>3158</v>
      </c>
      <c r="B1889" s="12" t="s">
        <v>925</v>
      </c>
      <c r="E1889" s="37">
        <v>11969163</v>
      </c>
      <c r="G1889" s="37" t="s">
        <v>1505</v>
      </c>
      <c r="I1889" s="37"/>
      <c r="K1889" s="37"/>
      <c r="M1889" s="37"/>
      <c r="O1889" s="37"/>
      <c r="R1889" s="37"/>
      <c r="T1889" s="37">
        <v>0</v>
      </c>
      <c r="U1889" s="12">
        <v>0</v>
      </c>
      <c r="V1889" s="37"/>
      <c r="X1889" s="37"/>
      <c r="Z1889" s="37"/>
      <c r="AB1889" s="37"/>
      <c r="AD1889" s="37"/>
      <c r="AF1889" s="37"/>
      <c r="AH1889" s="37"/>
      <c r="AN1889" s="37">
        <v>11969163</v>
      </c>
      <c r="AO1889" s="12">
        <v>1.57</v>
      </c>
      <c r="AP1889" s="37"/>
      <c r="AR1889" s="37"/>
      <c r="AT1889" s="37"/>
      <c r="AV1889" s="37"/>
      <c r="AX1889" s="37"/>
      <c r="BI1889" s="12">
        <v>55875</v>
      </c>
      <c r="BK1889" s="12">
        <v>0</v>
      </c>
      <c r="BY1889" s="12">
        <v>0.01</v>
      </c>
      <c r="CE1889" s="12">
        <v>0</v>
      </c>
      <c r="CG1889" s="12" t="s">
        <v>959</v>
      </c>
      <c r="CH1889" s="12">
        <v>24.623999999999999</v>
      </c>
      <c r="CI1889" s="12" t="s">
        <v>1066</v>
      </c>
      <c r="CJ1889" s="12" t="s">
        <v>941</v>
      </c>
      <c r="CK1889" s="12" t="s">
        <v>932</v>
      </c>
      <c r="CL1889" s="37">
        <v>762682684</v>
      </c>
      <c r="CN1889" s="12" t="s">
        <v>1509</v>
      </c>
      <c r="CS1889" s="12"/>
      <c r="CT1889" s="36" t="str">
        <f t="shared" si="29"/>
        <v>500mn - 1bn</v>
      </c>
      <c r="CU1889" s="36" t="str">
        <f>VLOOKUP(CK1889,Mapping!B:C,2,FALSE)</f>
        <v>US/CA</v>
      </c>
    </row>
    <row r="1890" spans="1:99" ht="16" customHeight="1" x14ac:dyDescent="0.35">
      <c r="A1890" s="12" t="s">
        <v>3159</v>
      </c>
      <c r="B1890" s="12" t="s">
        <v>925</v>
      </c>
      <c r="E1890" s="37">
        <v>11335466</v>
      </c>
      <c r="G1890" s="37" t="s">
        <v>1505</v>
      </c>
      <c r="I1890" s="37"/>
      <c r="K1890" s="37">
        <v>8147171</v>
      </c>
      <c r="L1890" s="12">
        <v>5.46</v>
      </c>
      <c r="M1890" s="37"/>
      <c r="O1890" s="37"/>
      <c r="R1890" s="37">
        <v>0</v>
      </c>
      <c r="S1890" s="12">
        <v>0</v>
      </c>
      <c r="T1890" s="37"/>
      <c r="V1890" s="37"/>
      <c r="X1890" s="37"/>
      <c r="Z1890" s="37"/>
      <c r="AB1890" s="37"/>
      <c r="AD1890" s="37"/>
      <c r="AF1890" s="37"/>
      <c r="AH1890" s="37"/>
      <c r="AN1890" s="37"/>
      <c r="AP1890" s="37"/>
      <c r="AR1890" s="37">
        <v>3188295</v>
      </c>
      <c r="AS1890" s="12">
        <v>2.14</v>
      </c>
      <c r="AT1890" s="37"/>
      <c r="AV1890" s="37"/>
      <c r="AX1890" s="37"/>
      <c r="AZ1890" s="12">
        <v>0</v>
      </c>
      <c r="BE1890" s="12">
        <v>85500</v>
      </c>
      <c r="BG1890" s="12">
        <v>131900</v>
      </c>
      <c r="BM1890" s="12">
        <v>0.1</v>
      </c>
      <c r="BS1890" s="12">
        <v>0</v>
      </c>
      <c r="BX1890" s="12">
        <v>0</v>
      </c>
      <c r="CG1890" s="12" t="s">
        <v>940</v>
      </c>
      <c r="CH1890" s="12">
        <v>66.837000000000003</v>
      </c>
      <c r="CI1890" s="12" t="s">
        <v>953</v>
      </c>
      <c r="CJ1890" s="12"/>
      <c r="CK1890" s="12" t="s">
        <v>954</v>
      </c>
      <c r="CL1890" s="37">
        <v>141876970</v>
      </c>
      <c r="CN1890" s="12" t="s">
        <v>1506</v>
      </c>
      <c r="CS1890" s="12"/>
      <c r="CT1890" s="36" t="str">
        <f t="shared" si="29"/>
        <v>500mn</v>
      </c>
      <c r="CU1890" s="36" t="str">
        <f>VLOOKUP(CK1890,Mapping!B:C,2,FALSE)</f>
        <v>EU</v>
      </c>
    </row>
    <row r="1891" spans="1:99" ht="16" customHeight="1" x14ac:dyDescent="0.35">
      <c r="A1891" s="12" t="s">
        <v>3160</v>
      </c>
      <c r="B1891" s="12" t="s">
        <v>925</v>
      </c>
      <c r="E1891" s="37">
        <v>522344</v>
      </c>
      <c r="G1891" s="37" t="s">
        <v>1505</v>
      </c>
      <c r="I1891" s="37"/>
      <c r="K1891" s="37"/>
      <c r="M1891" s="37"/>
      <c r="O1891" s="37"/>
      <c r="Q1891" s="12">
        <v>863</v>
      </c>
      <c r="R1891" s="37"/>
      <c r="T1891" s="37">
        <v>78358</v>
      </c>
      <c r="U1891" s="12">
        <v>0.01</v>
      </c>
      <c r="V1891" s="37"/>
      <c r="X1891" s="37"/>
      <c r="Z1891" s="37"/>
      <c r="AB1891" s="37"/>
      <c r="AD1891" s="37"/>
      <c r="AF1891" s="37"/>
      <c r="AH1891" s="37">
        <v>108980</v>
      </c>
      <c r="AI1891" s="12">
        <v>0.01</v>
      </c>
      <c r="AN1891" s="37">
        <v>244199</v>
      </c>
      <c r="AO1891" s="12">
        <v>0.03</v>
      </c>
      <c r="AP1891" s="37">
        <v>89816</v>
      </c>
      <c r="AQ1891" s="12">
        <v>0.01</v>
      </c>
      <c r="AR1891" s="37"/>
      <c r="AT1891" s="37">
        <v>991</v>
      </c>
      <c r="AU1891" s="12">
        <v>0</v>
      </c>
      <c r="AV1891" s="37"/>
      <c r="AX1891" s="37"/>
      <c r="BD1891" s="12">
        <v>93</v>
      </c>
      <c r="BH1891" s="12">
        <v>389</v>
      </c>
      <c r="BI1891" s="12">
        <v>1450</v>
      </c>
      <c r="BK1891" s="12">
        <v>700</v>
      </c>
      <c r="BQ1891" s="12">
        <v>0</v>
      </c>
      <c r="BV1891" s="12">
        <v>0</v>
      </c>
      <c r="BY1891" s="12">
        <v>0</v>
      </c>
      <c r="CE1891" s="12">
        <v>0</v>
      </c>
      <c r="CF1891" s="12">
        <v>0</v>
      </c>
      <c r="CG1891" s="12" t="s">
        <v>934</v>
      </c>
      <c r="CH1891" s="12">
        <v>19.431000000000001</v>
      </c>
      <c r="CI1891" s="12" t="s">
        <v>1096</v>
      </c>
      <c r="CJ1891" s="12" t="s">
        <v>1097</v>
      </c>
      <c r="CK1891" s="12" t="s">
        <v>932</v>
      </c>
      <c r="CL1891" s="37">
        <v>949639321</v>
      </c>
      <c r="CN1891" s="12" t="s">
        <v>1509</v>
      </c>
      <c r="CS1891" s="12"/>
      <c r="CT1891" s="36" t="str">
        <f t="shared" si="29"/>
        <v>500mn - 1bn</v>
      </c>
      <c r="CU1891" s="36" t="str">
        <f>VLOOKUP(CK1891,Mapping!B:C,2,FALSE)</f>
        <v>US/CA</v>
      </c>
    </row>
    <row r="1892" spans="1:99" ht="16" customHeight="1" x14ac:dyDescent="0.35">
      <c r="A1892" s="12" t="s">
        <v>3161</v>
      </c>
      <c r="B1892" s="12" t="s">
        <v>925</v>
      </c>
      <c r="E1892" s="37">
        <v>6979377</v>
      </c>
      <c r="G1892" s="37" t="s">
        <v>1505</v>
      </c>
      <c r="I1892" s="37"/>
      <c r="K1892" s="37"/>
      <c r="M1892" s="37"/>
      <c r="O1892" s="37"/>
      <c r="R1892" s="37"/>
      <c r="T1892" s="37"/>
      <c r="V1892" s="37"/>
      <c r="X1892" s="37"/>
      <c r="Z1892" s="37"/>
      <c r="AB1892" s="37"/>
      <c r="AD1892" s="37"/>
      <c r="AF1892" s="37"/>
      <c r="AH1892" s="37"/>
      <c r="AN1892" s="37">
        <v>1023108</v>
      </c>
      <c r="AO1892" s="12">
        <v>0.03</v>
      </c>
      <c r="AP1892" s="37">
        <v>5956269</v>
      </c>
      <c r="AQ1892" s="12">
        <v>0.2</v>
      </c>
      <c r="AR1892" s="37"/>
      <c r="AT1892" s="37"/>
      <c r="AV1892" s="37"/>
      <c r="AX1892" s="37"/>
      <c r="BH1892" s="12">
        <v>25797</v>
      </c>
      <c r="BI1892" s="12">
        <v>6075</v>
      </c>
      <c r="BV1892" s="12">
        <v>0.02</v>
      </c>
      <c r="BY1892" s="12">
        <v>0</v>
      </c>
      <c r="CG1892" s="12" t="s">
        <v>929</v>
      </c>
      <c r="CH1892" s="12">
        <v>44.436</v>
      </c>
      <c r="CI1892" s="12" t="s">
        <v>2222</v>
      </c>
      <c r="CJ1892" s="12" t="s">
        <v>946</v>
      </c>
      <c r="CK1892" s="12" t="s">
        <v>932</v>
      </c>
      <c r="CL1892" s="37">
        <v>2917137777</v>
      </c>
      <c r="CN1892" s="12" t="s">
        <v>1509</v>
      </c>
      <c r="CS1892" s="12"/>
      <c r="CT1892" s="36" t="str">
        <f t="shared" si="29"/>
        <v>1bn - 50bn</v>
      </c>
      <c r="CU1892" s="36" t="str">
        <f>VLOOKUP(CK1892,Mapping!B:C,2,FALSE)</f>
        <v>US/CA</v>
      </c>
    </row>
    <row r="1893" spans="1:99" ht="16" customHeight="1" x14ac:dyDescent="0.35">
      <c r="A1893" s="12" t="s">
        <v>3162</v>
      </c>
      <c r="B1893" s="12" t="s">
        <v>925</v>
      </c>
      <c r="E1893" s="37">
        <v>17807734</v>
      </c>
      <c r="G1893" s="37" t="s">
        <v>1505</v>
      </c>
      <c r="I1893" s="37"/>
      <c r="K1893" s="37"/>
      <c r="M1893" s="37">
        <v>237245</v>
      </c>
      <c r="N1893" s="12">
        <v>0.01</v>
      </c>
      <c r="O1893" s="37"/>
      <c r="Q1893" s="12">
        <v>73442</v>
      </c>
      <c r="R1893" s="37"/>
      <c r="T1893" s="37"/>
      <c r="V1893" s="37"/>
      <c r="X1893" s="37"/>
      <c r="Z1893" s="37"/>
      <c r="AB1893" s="37"/>
      <c r="AD1893" s="37">
        <v>60278</v>
      </c>
      <c r="AE1893" s="12">
        <v>0</v>
      </c>
      <c r="AF1893" s="37"/>
      <c r="AH1893" s="37">
        <v>9274256</v>
      </c>
      <c r="AI1893" s="12">
        <v>0.28000000000000003</v>
      </c>
      <c r="AN1893" s="37">
        <v>2138843</v>
      </c>
      <c r="AO1893" s="12">
        <v>7.0000000000000007E-2</v>
      </c>
      <c r="AP1893" s="37">
        <v>6097112</v>
      </c>
      <c r="AQ1893" s="12">
        <v>0.19</v>
      </c>
      <c r="AR1893" s="37"/>
      <c r="AT1893" s="37"/>
      <c r="AV1893" s="37"/>
      <c r="AX1893" s="37"/>
      <c r="BB1893" s="12">
        <v>1891</v>
      </c>
      <c r="BH1893" s="12">
        <v>26407</v>
      </c>
      <c r="BI1893" s="12">
        <v>12700</v>
      </c>
      <c r="BJ1893" s="12">
        <v>541</v>
      </c>
      <c r="BQ1893" s="12">
        <v>0.02</v>
      </c>
      <c r="BV1893" s="12">
        <v>0.02</v>
      </c>
      <c r="BY1893" s="12">
        <v>0</v>
      </c>
      <c r="CB1893" s="12">
        <v>0</v>
      </c>
      <c r="CC1893" s="12">
        <v>0</v>
      </c>
      <c r="CG1893" s="12" t="s">
        <v>934</v>
      </c>
      <c r="CH1893" s="12">
        <v>58.261000000000003</v>
      </c>
      <c r="CI1893" s="12" t="s">
        <v>3163</v>
      </c>
      <c r="CJ1893" s="12" t="s">
        <v>2087</v>
      </c>
      <c r="CK1893" s="12" t="s">
        <v>932</v>
      </c>
      <c r="CL1893" s="37">
        <v>3277866765</v>
      </c>
      <c r="CN1893" s="12" t="s">
        <v>1509</v>
      </c>
      <c r="CS1893" s="12"/>
      <c r="CT1893" s="36" t="str">
        <f t="shared" si="29"/>
        <v>1bn - 50bn</v>
      </c>
      <c r="CU1893" s="36" t="str">
        <f>VLOOKUP(CK1893,Mapping!B:C,2,FALSE)</f>
        <v>US/CA</v>
      </c>
    </row>
    <row r="1894" spans="1:99" ht="16" customHeight="1" x14ac:dyDescent="0.35">
      <c r="A1894" s="12" t="s">
        <v>3164</v>
      </c>
      <c r="B1894" s="12" t="s">
        <v>925</v>
      </c>
      <c r="E1894" s="37">
        <v>592706</v>
      </c>
      <c r="G1894" s="37" t="s">
        <v>1505</v>
      </c>
      <c r="I1894" s="37"/>
      <c r="K1894" s="37"/>
      <c r="M1894" s="37"/>
      <c r="O1894" s="37"/>
      <c r="Q1894" s="12">
        <v>1169</v>
      </c>
      <c r="R1894" s="37"/>
      <c r="T1894" s="37"/>
      <c r="V1894" s="37"/>
      <c r="X1894" s="37"/>
      <c r="Z1894" s="37"/>
      <c r="AB1894" s="37"/>
      <c r="AD1894" s="37"/>
      <c r="AF1894" s="37"/>
      <c r="AH1894" s="37">
        <v>147621</v>
      </c>
      <c r="AI1894" s="12">
        <v>0.1</v>
      </c>
      <c r="AN1894" s="37">
        <v>370508</v>
      </c>
      <c r="AO1894" s="12">
        <v>0.24</v>
      </c>
      <c r="AP1894" s="37">
        <v>74577</v>
      </c>
      <c r="AQ1894" s="12">
        <v>0.05</v>
      </c>
      <c r="AR1894" s="37"/>
      <c r="AT1894" s="37"/>
      <c r="AV1894" s="37"/>
      <c r="AX1894" s="37"/>
      <c r="BH1894" s="12">
        <v>323</v>
      </c>
      <c r="BI1894" s="12">
        <v>2200</v>
      </c>
      <c r="BQ1894" s="12">
        <v>0</v>
      </c>
      <c r="BV1894" s="12">
        <v>0</v>
      </c>
      <c r="BY1894" s="12">
        <v>0</v>
      </c>
      <c r="CG1894" s="12" t="s">
        <v>934</v>
      </c>
      <c r="CH1894" s="12">
        <v>21.838999999999999</v>
      </c>
      <c r="CI1894" s="12" t="s">
        <v>1105</v>
      </c>
      <c r="CJ1894" s="12" t="s">
        <v>946</v>
      </c>
      <c r="CK1894" s="12" t="s">
        <v>932</v>
      </c>
      <c r="CL1894" s="37">
        <v>153824205</v>
      </c>
      <c r="CN1894" s="12" t="s">
        <v>1506</v>
      </c>
      <c r="CS1894" s="12"/>
      <c r="CT1894" s="36" t="str">
        <f t="shared" si="29"/>
        <v>500mn</v>
      </c>
      <c r="CU1894" s="36" t="str">
        <f>VLOOKUP(CK1894,Mapping!B:C,2,FALSE)</f>
        <v>US/CA</v>
      </c>
    </row>
    <row r="1895" spans="1:99" ht="16" customHeight="1" x14ac:dyDescent="0.35">
      <c r="A1895" s="12" t="s">
        <v>3165</v>
      </c>
      <c r="B1895" s="12" t="s">
        <v>925</v>
      </c>
      <c r="E1895" s="37">
        <v>4233556</v>
      </c>
      <c r="G1895" s="37" t="s">
        <v>1505</v>
      </c>
      <c r="I1895" s="37"/>
      <c r="K1895" s="37"/>
      <c r="M1895" s="37">
        <v>737705</v>
      </c>
      <c r="N1895" s="12">
        <v>0.76</v>
      </c>
      <c r="O1895" s="37"/>
      <c r="R1895" s="37"/>
      <c r="T1895" s="37"/>
      <c r="V1895" s="37"/>
      <c r="X1895" s="37"/>
      <c r="Z1895" s="37">
        <v>467206</v>
      </c>
      <c r="AA1895" s="12">
        <v>0.48</v>
      </c>
      <c r="AB1895" s="37"/>
      <c r="AD1895" s="37"/>
      <c r="AF1895" s="37"/>
      <c r="AH1895" s="37"/>
      <c r="AN1895" s="37"/>
      <c r="AP1895" s="37"/>
      <c r="AR1895" s="37"/>
      <c r="AT1895" s="37">
        <v>3028645</v>
      </c>
      <c r="AU1895" s="12">
        <v>3.14</v>
      </c>
      <c r="AV1895" s="37"/>
      <c r="AX1895" s="37"/>
      <c r="BB1895" s="12">
        <v>5880</v>
      </c>
      <c r="BC1895" s="12">
        <v>15800</v>
      </c>
      <c r="BD1895" s="12">
        <v>284113</v>
      </c>
      <c r="CC1895" s="12">
        <v>0</v>
      </c>
      <c r="CD1895" s="12">
        <v>0</v>
      </c>
      <c r="CF1895" s="12">
        <v>0.24</v>
      </c>
      <c r="CG1895" s="12" t="s">
        <v>976</v>
      </c>
      <c r="CH1895" s="12">
        <v>67.417000000000002</v>
      </c>
      <c r="CI1895" s="12" t="s">
        <v>1020</v>
      </c>
      <c r="CJ1895" s="12" t="s">
        <v>1021</v>
      </c>
      <c r="CK1895" s="12" t="s">
        <v>932</v>
      </c>
      <c r="CL1895" s="37">
        <v>96488553</v>
      </c>
      <c r="CN1895" s="12" t="s">
        <v>1513</v>
      </c>
      <c r="CS1895" s="12"/>
      <c r="CT1895" s="36" t="str">
        <f t="shared" si="29"/>
        <v>500mn</v>
      </c>
      <c r="CU1895" s="36" t="str">
        <f>VLOOKUP(CK1895,Mapping!B:C,2,FALSE)</f>
        <v>US/CA</v>
      </c>
    </row>
    <row r="1896" spans="1:99" ht="16" customHeight="1" x14ac:dyDescent="0.35">
      <c r="A1896" s="12" t="s">
        <v>3166</v>
      </c>
      <c r="B1896" s="12" t="s">
        <v>925</v>
      </c>
      <c r="E1896" s="37">
        <v>0</v>
      </c>
      <c r="G1896" s="37" t="s">
        <v>1505</v>
      </c>
      <c r="I1896" s="37"/>
      <c r="K1896" s="37"/>
      <c r="M1896" s="37"/>
      <c r="O1896" s="37"/>
      <c r="R1896" s="37"/>
      <c r="T1896" s="37"/>
      <c r="V1896" s="37"/>
      <c r="X1896" s="37"/>
      <c r="Z1896" s="37"/>
      <c r="AB1896" s="37"/>
      <c r="AD1896" s="37"/>
      <c r="AF1896" s="37"/>
      <c r="AH1896" s="37"/>
      <c r="AN1896" s="37">
        <v>0</v>
      </c>
      <c r="AO1896" s="12">
        <v>0</v>
      </c>
      <c r="AP1896" s="37">
        <v>0</v>
      </c>
      <c r="AQ1896" s="12">
        <v>0</v>
      </c>
      <c r="AR1896" s="37"/>
      <c r="AT1896" s="37"/>
      <c r="AV1896" s="37"/>
      <c r="AX1896" s="37"/>
      <c r="BH1896" s="12">
        <v>0</v>
      </c>
      <c r="BI1896" s="12">
        <v>0</v>
      </c>
      <c r="BV1896" s="12">
        <v>0</v>
      </c>
      <c r="BY1896" s="12">
        <v>0</v>
      </c>
      <c r="CG1896" s="12" t="s">
        <v>929</v>
      </c>
      <c r="CH1896" s="12">
        <v>33.338000000000001</v>
      </c>
      <c r="CI1896" s="12" t="s">
        <v>1105</v>
      </c>
      <c r="CJ1896" s="12" t="s">
        <v>946</v>
      </c>
      <c r="CK1896" s="12" t="s">
        <v>932</v>
      </c>
      <c r="CL1896" s="37">
        <v>1900704773</v>
      </c>
      <c r="CN1896" s="12" t="s">
        <v>1509</v>
      </c>
      <c r="CS1896" s="12"/>
      <c r="CT1896" s="36" t="str">
        <f t="shared" si="29"/>
        <v>1bn - 50bn</v>
      </c>
      <c r="CU1896" s="36" t="str">
        <f>VLOOKUP(CK1896,Mapping!B:C,2,FALSE)</f>
        <v>US/CA</v>
      </c>
    </row>
    <row r="1897" spans="1:99" ht="16" customHeight="1" x14ac:dyDescent="0.35">
      <c r="A1897" s="12" t="s">
        <v>3167</v>
      </c>
      <c r="B1897" s="12" t="s">
        <v>925</v>
      </c>
      <c r="E1897" s="37">
        <v>0</v>
      </c>
      <c r="G1897" s="37" t="s">
        <v>1505</v>
      </c>
      <c r="I1897" s="37"/>
      <c r="K1897" s="37"/>
      <c r="M1897" s="37"/>
      <c r="O1897" s="37"/>
      <c r="Q1897" s="12">
        <v>0</v>
      </c>
      <c r="R1897" s="37"/>
      <c r="T1897" s="37"/>
      <c r="V1897" s="37"/>
      <c r="X1897" s="37"/>
      <c r="Z1897" s="37"/>
      <c r="AB1897" s="37"/>
      <c r="AD1897" s="37"/>
      <c r="AF1897" s="37"/>
      <c r="AH1897" s="37">
        <v>0</v>
      </c>
      <c r="AI1897" s="12">
        <v>0</v>
      </c>
      <c r="AN1897" s="37">
        <v>0</v>
      </c>
      <c r="AO1897" s="12">
        <v>0</v>
      </c>
      <c r="AP1897" s="37">
        <v>0</v>
      </c>
      <c r="AQ1897" s="12">
        <v>0</v>
      </c>
      <c r="AR1897" s="37"/>
      <c r="AT1897" s="37"/>
      <c r="AV1897" s="37"/>
      <c r="AX1897" s="37"/>
      <c r="BH1897" s="12">
        <v>0</v>
      </c>
      <c r="BI1897" s="12">
        <v>0</v>
      </c>
      <c r="BQ1897" s="12">
        <v>0</v>
      </c>
      <c r="BV1897" s="12">
        <v>0</v>
      </c>
      <c r="BY1897" s="12">
        <v>0</v>
      </c>
      <c r="CG1897" s="12" t="s">
        <v>1270</v>
      </c>
      <c r="CH1897" s="12">
        <v>55.722000000000001</v>
      </c>
      <c r="CI1897" s="12" t="s">
        <v>1110</v>
      </c>
      <c r="CJ1897" s="12" t="s">
        <v>1111</v>
      </c>
      <c r="CK1897" s="12" t="s">
        <v>932</v>
      </c>
      <c r="CL1897" s="37">
        <v>793846325</v>
      </c>
      <c r="CN1897" s="12" t="s">
        <v>1534</v>
      </c>
      <c r="CS1897" s="12"/>
      <c r="CT1897" s="36" t="str">
        <f t="shared" si="29"/>
        <v>500mn - 1bn</v>
      </c>
      <c r="CU1897" s="36" t="str">
        <f>VLOOKUP(CK1897,Mapping!B:C,2,FALSE)</f>
        <v>US/CA</v>
      </c>
    </row>
    <row r="1898" spans="1:99" ht="16" customHeight="1" x14ac:dyDescent="0.35">
      <c r="A1898" s="12" t="s">
        <v>3168</v>
      </c>
      <c r="B1898" s="12" t="s">
        <v>925</v>
      </c>
      <c r="E1898" s="37">
        <v>4792428</v>
      </c>
      <c r="G1898" s="37" t="s">
        <v>1505</v>
      </c>
      <c r="I1898" s="37"/>
      <c r="K1898" s="37"/>
      <c r="M1898" s="37">
        <v>4304031</v>
      </c>
      <c r="N1898" s="12">
        <v>0.48</v>
      </c>
      <c r="O1898" s="37"/>
      <c r="R1898" s="37"/>
      <c r="T1898" s="37"/>
      <c r="V1898" s="37"/>
      <c r="X1898" s="37"/>
      <c r="Z1898" s="37"/>
      <c r="AB1898" s="37"/>
      <c r="AD1898" s="37"/>
      <c r="AF1898" s="37"/>
      <c r="AH1898" s="37"/>
      <c r="AN1898" s="37">
        <v>488397</v>
      </c>
      <c r="AO1898" s="12">
        <v>0.05</v>
      </c>
      <c r="AP1898" s="37"/>
      <c r="AR1898" s="37"/>
      <c r="AT1898" s="37"/>
      <c r="AV1898" s="37"/>
      <c r="AX1898" s="37"/>
      <c r="BB1898" s="12">
        <v>34306</v>
      </c>
      <c r="BI1898" s="12">
        <v>2900</v>
      </c>
      <c r="BY1898" s="12">
        <v>0</v>
      </c>
      <c r="CC1898" s="12">
        <v>0</v>
      </c>
      <c r="CG1898" s="12" t="s">
        <v>940</v>
      </c>
      <c r="CH1898" s="12">
        <v>19.689</v>
      </c>
      <c r="CI1898" s="12" t="s">
        <v>3169</v>
      </c>
      <c r="CJ1898" s="12" t="s">
        <v>946</v>
      </c>
      <c r="CK1898" s="12" t="s">
        <v>932</v>
      </c>
      <c r="CL1898" s="37">
        <v>888904742</v>
      </c>
      <c r="CN1898" s="12" t="s">
        <v>1509</v>
      </c>
      <c r="CS1898" s="12"/>
      <c r="CT1898" s="36" t="str">
        <f t="shared" si="29"/>
        <v>500mn - 1bn</v>
      </c>
      <c r="CU1898" s="36" t="str">
        <f>VLOOKUP(CK1898,Mapping!B:C,2,FALSE)</f>
        <v>US/CA</v>
      </c>
    </row>
    <row r="1899" spans="1:99" ht="16" customHeight="1" x14ac:dyDescent="0.35">
      <c r="A1899" s="12" t="s">
        <v>3170</v>
      </c>
      <c r="B1899" s="12" t="s">
        <v>925</v>
      </c>
      <c r="E1899" s="37">
        <v>3513</v>
      </c>
      <c r="G1899" s="37" t="s">
        <v>1505</v>
      </c>
      <c r="I1899" s="37"/>
      <c r="K1899" s="37"/>
      <c r="M1899" s="37">
        <v>3513</v>
      </c>
      <c r="N1899" s="12">
        <v>0</v>
      </c>
      <c r="O1899" s="37"/>
      <c r="R1899" s="37"/>
      <c r="T1899" s="37"/>
      <c r="V1899" s="37"/>
      <c r="X1899" s="37"/>
      <c r="Z1899" s="37"/>
      <c r="AB1899" s="37"/>
      <c r="AD1899" s="37"/>
      <c r="AF1899" s="37"/>
      <c r="AH1899" s="37"/>
      <c r="AN1899" s="37"/>
      <c r="AP1899" s="37"/>
      <c r="AR1899" s="37"/>
      <c r="AT1899" s="37"/>
      <c r="AV1899" s="37"/>
      <c r="AX1899" s="37"/>
      <c r="BB1899" s="12">
        <v>28</v>
      </c>
      <c r="CC1899" s="12">
        <v>0</v>
      </c>
      <c r="CG1899" s="12" t="s">
        <v>940</v>
      </c>
      <c r="CH1899" s="12">
        <v>26.608000000000001</v>
      </c>
      <c r="CI1899" s="12" t="s">
        <v>3171</v>
      </c>
      <c r="CJ1899" s="12" t="s">
        <v>2327</v>
      </c>
      <c r="CK1899" s="12" t="s">
        <v>932</v>
      </c>
      <c r="CL1899" s="37">
        <v>108012565</v>
      </c>
      <c r="CN1899" s="12" t="s">
        <v>1509</v>
      </c>
      <c r="CS1899" s="12"/>
      <c r="CT1899" s="36" t="str">
        <f t="shared" si="29"/>
        <v>500mn</v>
      </c>
      <c r="CU1899" s="36" t="str">
        <f>VLOOKUP(CK1899,Mapping!B:C,2,FALSE)</f>
        <v>US/CA</v>
      </c>
    </row>
    <row r="1900" spans="1:99" ht="16" customHeight="1" x14ac:dyDescent="0.35">
      <c r="A1900" s="12" t="s">
        <v>3172</v>
      </c>
      <c r="B1900" s="12" t="s">
        <v>925</v>
      </c>
      <c r="E1900" s="37">
        <v>1577363</v>
      </c>
      <c r="G1900" s="37" t="s">
        <v>1505</v>
      </c>
      <c r="I1900" s="37"/>
      <c r="K1900" s="37"/>
      <c r="M1900" s="37"/>
      <c r="O1900" s="37"/>
      <c r="Q1900" s="12">
        <v>12491</v>
      </c>
      <c r="R1900" s="37"/>
      <c r="T1900" s="37"/>
      <c r="V1900" s="37"/>
      <c r="X1900" s="37"/>
      <c r="Z1900" s="37"/>
      <c r="AB1900" s="37"/>
      <c r="AD1900" s="37"/>
      <c r="AF1900" s="37"/>
      <c r="AH1900" s="37">
        <v>1577363</v>
      </c>
      <c r="AI1900" s="12">
        <v>0.37</v>
      </c>
      <c r="AN1900" s="37"/>
      <c r="AP1900" s="37"/>
      <c r="AR1900" s="37"/>
      <c r="AT1900" s="37"/>
      <c r="AV1900" s="37"/>
      <c r="AX1900" s="37"/>
      <c r="BQ1900" s="12">
        <v>0</v>
      </c>
      <c r="CG1900" s="12" t="s">
        <v>976</v>
      </c>
      <c r="CH1900" s="12">
        <v>91.625</v>
      </c>
      <c r="CI1900" s="12" t="s">
        <v>3173</v>
      </c>
      <c r="CJ1900" s="12" t="s">
        <v>931</v>
      </c>
      <c r="CK1900" s="12" t="s">
        <v>932</v>
      </c>
      <c r="CL1900" s="37">
        <v>424645066</v>
      </c>
      <c r="CN1900" s="12" t="s">
        <v>1513</v>
      </c>
      <c r="CS1900" s="12"/>
      <c r="CT1900" s="36" t="str">
        <f t="shared" si="29"/>
        <v>500mn</v>
      </c>
      <c r="CU1900" s="36" t="str">
        <f>VLOOKUP(CK1900,Mapping!B:C,2,FALSE)</f>
        <v>US/CA</v>
      </c>
    </row>
    <row r="1901" spans="1:99" ht="16" customHeight="1" x14ac:dyDescent="0.35">
      <c r="A1901" s="12" t="s">
        <v>3174</v>
      </c>
      <c r="B1901" s="12" t="s">
        <v>925</v>
      </c>
      <c r="E1901" s="37">
        <v>282091</v>
      </c>
      <c r="G1901" s="37" t="s">
        <v>1505</v>
      </c>
      <c r="I1901" s="37"/>
      <c r="K1901" s="37"/>
      <c r="M1901" s="37"/>
      <c r="O1901" s="37"/>
      <c r="R1901" s="37"/>
      <c r="T1901" s="37"/>
      <c r="V1901" s="37"/>
      <c r="X1901" s="37"/>
      <c r="Z1901" s="37"/>
      <c r="AB1901" s="37"/>
      <c r="AD1901" s="37"/>
      <c r="AF1901" s="37"/>
      <c r="AH1901" s="37"/>
      <c r="AN1901" s="37">
        <v>282091</v>
      </c>
      <c r="AO1901" s="12">
        <v>0.06</v>
      </c>
      <c r="AP1901" s="37"/>
      <c r="AR1901" s="37"/>
      <c r="AT1901" s="37"/>
      <c r="AV1901" s="37"/>
      <c r="AX1901" s="37"/>
      <c r="BI1901" s="12">
        <v>1675</v>
      </c>
      <c r="BY1901" s="12">
        <v>0</v>
      </c>
      <c r="CG1901" s="12" t="s">
        <v>934</v>
      </c>
      <c r="CH1901" s="12">
        <v>25.385000000000002</v>
      </c>
      <c r="CI1901" s="12" t="s">
        <v>1549</v>
      </c>
      <c r="CJ1901" s="12" t="s">
        <v>966</v>
      </c>
      <c r="CK1901" s="12" t="s">
        <v>932</v>
      </c>
      <c r="CL1901" s="37">
        <v>463851027</v>
      </c>
      <c r="CN1901" s="12" t="s">
        <v>1509</v>
      </c>
      <c r="CS1901" s="12"/>
      <c r="CT1901" s="36" t="str">
        <f t="shared" si="29"/>
        <v>500mn</v>
      </c>
      <c r="CU1901" s="36" t="str">
        <f>VLOOKUP(CK1901,Mapping!B:C,2,FALSE)</f>
        <v>US/CA</v>
      </c>
    </row>
    <row r="1902" spans="1:99" ht="16" customHeight="1" x14ac:dyDescent="0.35">
      <c r="A1902" s="12" t="s">
        <v>3175</v>
      </c>
      <c r="B1902" s="12" t="s">
        <v>925</v>
      </c>
      <c r="E1902" s="37">
        <v>564183</v>
      </c>
      <c r="G1902" s="37" t="s">
        <v>1505</v>
      </c>
      <c r="I1902" s="37"/>
      <c r="K1902" s="37"/>
      <c r="M1902" s="37">
        <v>0</v>
      </c>
      <c r="N1902" s="12">
        <v>0</v>
      </c>
      <c r="O1902" s="37"/>
      <c r="R1902" s="37"/>
      <c r="T1902" s="37"/>
      <c r="V1902" s="37"/>
      <c r="X1902" s="37"/>
      <c r="Z1902" s="37"/>
      <c r="AB1902" s="37"/>
      <c r="AD1902" s="37"/>
      <c r="AF1902" s="37"/>
      <c r="AH1902" s="37"/>
      <c r="AN1902" s="37">
        <v>564183</v>
      </c>
      <c r="AO1902" s="12">
        <v>0.08</v>
      </c>
      <c r="AP1902" s="37"/>
      <c r="AR1902" s="37"/>
      <c r="AT1902" s="37"/>
      <c r="AV1902" s="37"/>
      <c r="AX1902" s="37"/>
      <c r="BB1902" s="12">
        <v>0</v>
      </c>
      <c r="BI1902" s="12">
        <v>3350</v>
      </c>
      <c r="BY1902" s="12">
        <v>0</v>
      </c>
      <c r="CC1902" s="12">
        <v>0</v>
      </c>
      <c r="CG1902" s="12"/>
      <c r="CH1902" s="12">
        <v>33.085999999999999</v>
      </c>
      <c r="CI1902" s="12" t="s">
        <v>3176</v>
      </c>
      <c r="CJ1902" s="12" t="s">
        <v>931</v>
      </c>
      <c r="CK1902" s="12" t="s">
        <v>932</v>
      </c>
      <c r="CL1902" s="37">
        <v>708329612</v>
      </c>
      <c r="CN1902" s="12" t="s">
        <v>1509</v>
      </c>
      <c r="CS1902" s="12"/>
      <c r="CT1902" s="36" t="str">
        <f t="shared" si="29"/>
        <v>500mn - 1bn</v>
      </c>
      <c r="CU1902" s="36" t="str">
        <f>VLOOKUP(CK1902,Mapping!B:C,2,FALSE)</f>
        <v>US/CA</v>
      </c>
    </row>
    <row r="1903" spans="1:99" ht="16" customHeight="1" x14ac:dyDescent="0.35">
      <c r="A1903" s="12" t="s">
        <v>3177</v>
      </c>
      <c r="B1903" s="12" t="s">
        <v>925</v>
      </c>
      <c r="E1903" s="37">
        <v>58887579</v>
      </c>
      <c r="G1903" s="37" t="s">
        <v>1505</v>
      </c>
      <c r="I1903" s="37"/>
      <c r="K1903" s="37"/>
      <c r="M1903" s="37"/>
      <c r="O1903" s="37"/>
      <c r="Q1903" s="12">
        <v>115358</v>
      </c>
      <c r="R1903" s="37"/>
      <c r="T1903" s="37"/>
      <c r="V1903" s="37"/>
      <c r="X1903" s="37"/>
      <c r="Z1903" s="37"/>
      <c r="AB1903" s="37"/>
      <c r="AD1903" s="37"/>
      <c r="AF1903" s="37"/>
      <c r="AH1903" s="37">
        <v>14567408</v>
      </c>
      <c r="AI1903" s="12">
        <v>0.09</v>
      </c>
      <c r="AN1903" s="37">
        <v>36962399</v>
      </c>
      <c r="AO1903" s="12">
        <v>0.22</v>
      </c>
      <c r="AP1903" s="37">
        <v>7357772</v>
      </c>
      <c r="AQ1903" s="12">
        <v>0.04</v>
      </c>
      <c r="AR1903" s="37"/>
      <c r="AT1903" s="37"/>
      <c r="AV1903" s="37"/>
      <c r="AX1903" s="37"/>
      <c r="BH1903" s="12">
        <v>31867</v>
      </c>
      <c r="BI1903" s="12">
        <v>219475</v>
      </c>
      <c r="BQ1903" s="12">
        <v>0.03</v>
      </c>
      <c r="BV1903" s="12">
        <v>0.03</v>
      </c>
      <c r="BY1903" s="12">
        <v>0.03</v>
      </c>
      <c r="CG1903" s="12"/>
      <c r="CH1903" s="12">
        <v>10.631</v>
      </c>
      <c r="CI1903" s="12" t="s">
        <v>1207</v>
      </c>
      <c r="CJ1903" s="12"/>
      <c r="CK1903" s="12" t="s">
        <v>1208</v>
      </c>
      <c r="CL1903" s="37">
        <v>16887824447</v>
      </c>
      <c r="CN1903" s="12" t="s">
        <v>1521</v>
      </c>
      <c r="CS1903" s="12"/>
      <c r="CT1903" s="36" t="str">
        <f t="shared" si="29"/>
        <v>1bn - 50bn</v>
      </c>
      <c r="CU1903" s="36" t="str">
        <f>VLOOKUP(CK1903,Mapping!B:C,2,FALSE)</f>
        <v>EU</v>
      </c>
    </row>
    <row r="1904" spans="1:99" ht="16" customHeight="1" x14ac:dyDescent="0.35">
      <c r="A1904" s="12" t="s">
        <v>92</v>
      </c>
      <c r="B1904" s="12" t="s">
        <v>933</v>
      </c>
      <c r="E1904" s="37">
        <v>1526090035</v>
      </c>
      <c r="F1904" s="12">
        <v>1289750</v>
      </c>
      <c r="G1904" s="37" t="s">
        <v>1505</v>
      </c>
      <c r="I1904" s="37">
        <v>91823696</v>
      </c>
      <c r="J1904" s="12">
        <v>0.46</v>
      </c>
      <c r="K1904" s="37">
        <v>456659473</v>
      </c>
      <c r="L1904" s="12">
        <v>2.29</v>
      </c>
      <c r="M1904" s="37"/>
      <c r="O1904" s="37">
        <v>223355940</v>
      </c>
      <c r="P1904" s="12">
        <v>1.1200000000000001</v>
      </c>
      <c r="Q1904" s="12">
        <v>34744</v>
      </c>
      <c r="R1904" s="37">
        <v>287453031</v>
      </c>
      <c r="S1904" s="12">
        <v>1.44</v>
      </c>
      <c r="T1904" s="37"/>
      <c r="V1904" s="37">
        <v>190158636</v>
      </c>
      <c r="W1904" s="12">
        <v>0.95</v>
      </c>
      <c r="X1904" s="37">
        <v>9943056</v>
      </c>
      <c r="Y1904" s="12">
        <v>0.05</v>
      </c>
      <c r="Z1904" s="37"/>
      <c r="AB1904" s="37">
        <v>124506215</v>
      </c>
      <c r="AC1904" s="12">
        <v>0.62</v>
      </c>
      <c r="AD1904" s="37"/>
      <c r="AF1904" s="37">
        <v>103563147</v>
      </c>
      <c r="AG1904" s="12">
        <v>0.52</v>
      </c>
      <c r="AH1904" s="37">
        <v>4715456</v>
      </c>
      <c r="AI1904" s="12">
        <v>0.02</v>
      </c>
      <c r="AJ1904" s="12">
        <v>8681352</v>
      </c>
      <c r="AK1904" s="12">
        <v>6895200</v>
      </c>
      <c r="AL1904" s="12">
        <v>12171100</v>
      </c>
      <c r="AM1904" s="12">
        <v>6962800</v>
      </c>
      <c r="AN1904" s="37">
        <v>13623960</v>
      </c>
      <c r="AO1904" s="12">
        <v>7.0000000000000007E-2</v>
      </c>
      <c r="AP1904" s="37">
        <v>208233</v>
      </c>
      <c r="AQ1904" s="12">
        <v>0</v>
      </c>
      <c r="AR1904" s="37"/>
      <c r="AT1904" s="37"/>
      <c r="AV1904" s="37"/>
      <c r="AX1904" s="37">
        <v>20079192</v>
      </c>
      <c r="AY1904" s="12">
        <v>0.1</v>
      </c>
      <c r="AZ1904" s="12">
        <v>21653450</v>
      </c>
      <c r="BA1904" s="12">
        <v>87689</v>
      </c>
      <c r="BF1904" s="12">
        <v>6128300</v>
      </c>
      <c r="BG1904" s="12">
        <v>5932342</v>
      </c>
      <c r="BH1904" s="12">
        <v>735</v>
      </c>
      <c r="BI1904" s="12">
        <v>63600</v>
      </c>
      <c r="BO1904" s="12">
        <v>0.19</v>
      </c>
      <c r="BP1904" s="12">
        <v>0.26</v>
      </c>
      <c r="BQ1904" s="12">
        <v>0.01</v>
      </c>
      <c r="BR1904" s="12">
        <v>0.35</v>
      </c>
      <c r="BS1904" s="12">
        <v>7.0000000000000007E-2</v>
      </c>
      <c r="BT1904" s="12">
        <v>0.21</v>
      </c>
      <c r="BU1904" s="12">
        <v>0.06</v>
      </c>
      <c r="BV1904" s="12">
        <v>0</v>
      </c>
      <c r="BW1904" s="12">
        <v>0.3</v>
      </c>
      <c r="BX1904" s="12">
        <v>0.39</v>
      </c>
      <c r="BY1904" s="12">
        <v>0.01</v>
      </c>
      <c r="BZ1904" s="12">
        <v>0</v>
      </c>
      <c r="CG1904" s="12" t="s">
        <v>940</v>
      </c>
      <c r="CH1904" s="12">
        <v>43.026000000000003</v>
      </c>
      <c r="CI1904" s="12" t="s">
        <v>999</v>
      </c>
      <c r="CJ1904" s="12"/>
      <c r="CK1904" s="12" t="s">
        <v>927</v>
      </c>
      <c r="CL1904" s="37">
        <v>20050944495</v>
      </c>
      <c r="CN1904" s="12" t="s">
        <v>1506</v>
      </c>
      <c r="CS1904" s="12"/>
      <c r="CT1904" s="36" t="str">
        <f t="shared" si="29"/>
        <v>1bn - 50bn</v>
      </c>
      <c r="CU1904" s="36" t="str">
        <f>VLOOKUP(CK1904,Mapping!B:C,2,FALSE)</f>
        <v>CN</v>
      </c>
    </row>
    <row r="1905" spans="1:99" ht="16" customHeight="1" x14ac:dyDescent="0.35">
      <c r="A1905" s="12" t="s">
        <v>3178</v>
      </c>
      <c r="B1905" s="12" t="s">
        <v>925</v>
      </c>
      <c r="E1905" s="37">
        <v>16153296</v>
      </c>
      <c r="G1905" s="37" t="s">
        <v>1505</v>
      </c>
      <c r="I1905" s="37"/>
      <c r="K1905" s="37"/>
      <c r="M1905" s="37">
        <v>1664352</v>
      </c>
      <c r="N1905" s="12">
        <v>0.01</v>
      </c>
      <c r="O1905" s="37"/>
      <c r="Q1905" s="12">
        <v>66578</v>
      </c>
      <c r="R1905" s="37"/>
      <c r="T1905" s="37"/>
      <c r="V1905" s="37"/>
      <c r="X1905" s="37"/>
      <c r="Z1905" s="37"/>
      <c r="AB1905" s="37"/>
      <c r="AD1905" s="37"/>
      <c r="AF1905" s="37"/>
      <c r="AH1905" s="37">
        <v>8407470</v>
      </c>
      <c r="AI1905" s="12">
        <v>0.05</v>
      </c>
      <c r="AN1905" s="37">
        <v>846274</v>
      </c>
      <c r="AO1905" s="12">
        <v>0.01</v>
      </c>
      <c r="AP1905" s="37">
        <v>5235200</v>
      </c>
      <c r="AQ1905" s="12">
        <v>0.03</v>
      </c>
      <c r="AR1905" s="37"/>
      <c r="AT1905" s="37"/>
      <c r="AV1905" s="37"/>
      <c r="AX1905" s="37"/>
      <c r="BB1905" s="12">
        <v>13266</v>
      </c>
      <c r="BH1905" s="12">
        <v>22674</v>
      </c>
      <c r="BI1905" s="12">
        <v>5025</v>
      </c>
      <c r="BQ1905" s="12">
        <v>0.02</v>
      </c>
      <c r="BV1905" s="12">
        <v>0.02</v>
      </c>
      <c r="BY1905" s="12">
        <v>0</v>
      </c>
      <c r="CC1905" s="12">
        <v>0</v>
      </c>
      <c r="CG1905" s="12" t="s">
        <v>998</v>
      </c>
      <c r="CH1905" s="12">
        <v>15.178000000000001</v>
      </c>
      <c r="CI1905" s="12" t="s">
        <v>3179</v>
      </c>
      <c r="CJ1905" s="12" t="s">
        <v>2481</v>
      </c>
      <c r="CK1905" s="12" t="s">
        <v>932</v>
      </c>
      <c r="CL1905" s="37">
        <v>16494813750</v>
      </c>
      <c r="CN1905" s="12" t="s">
        <v>998</v>
      </c>
      <c r="CS1905" s="12"/>
      <c r="CT1905" s="36" t="str">
        <f t="shared" si="29"/>
        <v>1bn - 50bn</v>
      </c>
      <c r="CU1905" s="36" t="str">
        <f>VLOOKUP(CK1905,Mapping!B:C,2,FALSE)</f>
        <v>US/CA</v>
      </c>
    </row>
    <row r="1906" spans="1:99" ht="16" customHeight="1" x14ac:dyDescent="0.35">
      <c r="A1906" s="12" t="s">
        <v>3180</v>
      </c>
      <c r="B1906" s="12" t="s">
        <v>925</v>
      </c>
      <c r="E1906" s="37">
        <v>21052</v>
      </c>
      <c r="G1906" s="37" t="s">
        <v>1505</v>
      </c>
      <c r="I1906" s="37"/>
      <c r="K1906" s="37"/>
      <c r="M1906" s="37"/>
      <c r="O1906" s="37"/>
      <c r="Q1906" s="12">
        <v>0</v>
      </c>
      <c r="R1906" s="37"/>
      <c r="T1906" s="37"/>
      <c r="V1906" s="37"/>
      <c r="X1906" s="37"/>
      <c r="Z1906" s="37"/>
      <c r="AB1906" s="37"/>
      <c r="AD1906" s="37"/>
      <c r="AF1906" s="37"/>
      <c r="AH1906" s="37">
        <v>0</v>
      </c>
      <c r="AI1906" s="12">
        <v>0</v>
      </c>
      <c r="AN1906" s="37">
        <v>21052</v>
      </c>
      <c r="AO1906" s="12">
        <v>0</v>
      </c>
      <c r="AP1906" s="37"/>
      <c r="AR1906" s="37"/>
      <c r="AT1906" s="37"/>
      <c r="AV1906" s="37"/>
      <c r="AX1906" s="37"/>
      <c r="BI1906" s="12">
        <v>125</v>
      </c>
      <c r="BQ1906" s="12">
        <v>0</v>
      </c>
      <c r="BY1906" s="12">
        <v>0</v>
      </c>
      <c r="CG1906" s="12" t="s">
        <v>929</v>
      </c>
      <c r="CH1906" s="12">
        <v>18.655999999999999</v>
      </c>
      <c r="CI1906" s="12" t="s">
        <v>3181</v>
      </c>
      <c r="CJ1906" s="12" t="s">
        <v>1114</v>
      </c>
      <c r="CK1906" s="12" t="s">
        <v>932</v>
      </c>
      <c r="CL1906" s="37">
        <v>461324908</v>
      </c>
      <c r="CN1906" s="12" t="s">
        <v>1509</v>
      </c>
      <c r="CS1906" s="12"/>
      <c r="CT1906" s="36" t="str">
        <f t="shared" si="29"/>
        <v>500mn</v>
      </c>
      <c r="CU1906" s="36" t="str">
        <f>VLOOKUP(CK1906,Mapping!B:C,2,FALSE)</f>
        <v>US/CA</v>
      </c>
    </row>
    <row r="1907" spans="1:99" ht="16" customHeight="1" x14ac:dyDescent="0.35">
      <c r="A1907" s="12" t="s">
        <v>3182</v>
      </c>
      <c r="B1907" s="12" t="s">
        <v>925</v>
      </c>
      <c r="E1907" s="37">
        <v>24464700</v>
      </c>
      <c r="G1907" s="37" t="s">
        <v>1505</v>
      </c>
      <c r="I1907" s="37"/>
      <c r="K1907" s="37"/>
      <c r="M1907" s="37">
        <v>24464700</v>
      </c>
      <c r="N1907" s="12">
        <v>10.17</v>
      </c>
      <c r="O1907" s="37"/>
      <c r="R1907" s="37"/>
      <c r="T1907" s="37"/>
      <c r="V1907" s="37"/>
      <c r="X1907" s="37"/>
      <c r="Z1907" s="37"/>
      <c r="AB1907" s="37"/>
      <c r="AD1907" s="37"/>
      <c r="AF1907" s="37"/>
      <c r="AH1907" s="37"/>
      <c r="AN1907" s="37"/>
      <c r="AP1907" s="37"/>
      <c r="AR1907" s="37"/>
      <c r="AT1907" s="37"/>
      <c r="AV1907" s="37"/>
      <c r="AX1907" s="37"/>
      <c r="BB1907" s="12">
        <v>195000</v>
      </c>
      <c r="CC1907" s="12">
        <v>0.01</v>
      </c>
      <c r="CG1907" s="12" t="s">
        <v>1668</v>
      </c>
      <c r="CI1907" s="12" t="s">
        <v>930</v>
      </c>
      <c r="CJ1907" s="12" t="s">
        <v>931</v>
      </c>
      <c r="CK1907" s="12" t="s">
        <v>932</v>
      </c>
      <c r="CL1907" s="37">
        <v>240668825</v>
      </c>
      <c r="CN1907" s="12" t="s">
        <v>1536</v>
      </c>
      <c r="CS1907" s="12"/>
      <c r="CT1907" s="36" t="str">
        <f t="shared" si="29"/>
        <v>500mn</v>
      </c>
      <c r="CU1907" s="36" t="str">
        <f>VLOOKUP(CK1907,Mapping!B:C,2,FALSE)</f>
        <v>US/CA</v>
      </c>
    </row>
    <row r="1908" spans="1:99" ht="16" customHeight="1" x14ac:dyDescent="0.35">
      <c r="A1908" s="12" t="s">
        <v>773</v>
      </c>
      <c r="B1908" s="12" t="s">
        <v>933</v>
      </c>
      <c r="E1908" s="37">
        <v>609598</v>
      </c>
      <c r="F1908" s="12">
        <v>1300</v>
      </c>
      <c r="G1908" s="37" t="s">
        <v>1505</v>
      </c>
      <c r="I1908" s="37">
        <v>92553</v>
      </c>
      <c r="J1908" s="12">
        <v>0.1</v>
      </c>
      <c r="K1908" s="37">
        <v>261725</v>
      </c>
      <c r="L1908" s="12">
        <v>0.28999999999999998</v>
      </c>
      <c r="M1908" s="37"/>
      <c r="O1908" s="37">
        <v>128459</v>
      </c>
      <c r="P1908" s="12">
        <v>0.14000000000000001</v>
      </c>
      <c r="R1908" s="37">
        <v>0</v>
      </c>
      <c r="S1908" s="12">
        <v>0</v>
      </c>
      <c r="T1908" s="37"/>
      <c r="V1908" s="37">
        <v>126861</v>
      </c>
      <c r="W1908" s="12">
        <v>0.14000000000000001</v>
      </c>
      <c r="X1908" s="37"/>
      <c r="Z1908" s="37"/>
      <c r="AB1908" s="37"/>
      <c r="AD1908" s="37"/>
      <c r="AF1908" s="37"/>
      <c r="AH1908" s="37"/>
      <c r="AK1908" s="12">
        <v>4600</v>
      </c>
      <c r="AL1908" s="12">
        <v>7000</v>
      </c>
      <c r="AN1908" s="37"/>
      <c r="AP1908" s="37"/>
      <c r="AR1908" s="37">
        <v>0</v>
      </c>
      <c r="AS1908" s="12">
        <v>0</v>
      </c>
      <c r="AT1908" s="37"/>
      <c r="AV1908" s="37"/>
      <c r="AX1908" s="37"/>
      <c r="AZ1908" s="12">
        <v>0</v>
      </c>
      <c r="BE1908" s="12">
        <v>0</v>
      </c>
      <c r="BG1908" s="12">
        <v>3400</v>
      </c>
      <c r="BM1908" s="12">
        <v>0</v>
      </c>
      <c r="BO1908" s="12">
        <v>0</v>
      </c>
      <c r="BS1908" s="12">
        <v>0</v>
      </c>
      <c r="BT1908" s="12">
        <v>0</v>
      </c>
      <c r="BU1908" s="12">
        <v>0</v>
      </c>
      <c r="BX1908" s="12">
        <v>0</v>
      </c>
      <c r="CG1908" s="12" t="s">
        <v>959</v>
      </c>
      <c r="CH1908" s="12">
        <v>49.156999999999996</v>
      </c>
      <c r="CI1908" s="12" t="s">
        <v>988</v>
      </c>
      <c r="CJ1908" s="12"/>
      <c r="CK1908" s="12" t="s">
        <v>988</v>
      </c>
      <c r="CL1908" s="37">
        <v>136205679</v>
      </c>
      <c r="CN1908" s="12" t="s">
        <v>1506</v>
      </c>
      <c r="CS1908" s="12"/>
      <c r="CT1908" s="36" t="str">
        <f t="shared" si="29"/>
        <v>500mn</v>
      </c>
      <c r="CU1908" s="36" t="str">
        <f>VLOOKUP(CK1908,Mapping!B:C,2,FALSE)</f>
        <v>SG</v>
      </c>
    </row>
    <row r="1909" spans="1:99" ht="16" customHeight="1" x14ac:dyDescent="0.35">
      <c r="A1909" s="12" t="s">
        <v>3183</v>
      </c>
      <c r="B1909" s="12" t="s">
        <v>925</v>
      </c>
      <c r="E1909" s="37">
        <v>257735</v>
      </c>
      <c r="G1909" s="37" t="s">
        <v>1505</v>
      </c>
      <c r="I1909" s="37"/>
      <c r="K1909" s="37"/>
      <c r="M1909" s="37"/>
      <c r="O1909" s="37"/>
      <c r="Q1909" s="12">
        <v>5</v>
      </c>
      <c r="R1909" s="37"/>
      <c r="T1909" s="37"/>
      <c r="V1909" s="37"/>
      <c r="X1909" s="37"/>
      <c r="Z1909" s="37"/>
      <c r="AB1909" s="37"/>
      <c r="AD1909" s="37"/>
      <c r="AF1909" s="37"/>
      <c r="AH1909" s="37">
        <v>679</v>
      </c>
      <c r="AI1909" s="12">
        <v>0</v>
      </c>
      <c r="AN1909" s="37">
        <v>257056</v>
      </c>
      <c r="AO1909" s="12">
        <v>0.87</v>
      </c>
      <c r="AP1909" s="37"/>
      <c r="AR1909" s="37"/>
      <c r="AT1909" s="37"/>
      <c r="AV1909" s="37"/>
      <c r="AX1909" s="37"/>
      <c r="BI1909" s="12">
        <v>1200</v>
      </c>
      <c r="BQ1909" s="12">
        <v>0</v>
      </c>
      <c r="BY1909" s="12">
        <v>0</v>
      </c>
      <c r="CG1909" s="12"/>
      <c r="CH1909" s="12">
        <v>34.982999999999997</v>
      </c>
      <c r="CI1909" s="12" t="s">
        <v>3184</v>
      </c>
      <c r="CJ1909" s="12" t="s">
        <v>1880</v>
      </c>
      <c r="CK1909" s="12" t="s">
        <v>932</v>
      </c>
      <c r="CL1909" s="37">
        <v>29146405</v>
      </c>
      <c r="CN1909" s="12" t="s">
        <v>1535</v>
      </c>
      <c r="CS1909" s="12"/>
      <c r="CT1909" s="36" t="str">
        <f t="shared" si="29"/>
        <v>500mn</v>
      </c>
      <c r="CU1909" s="36" t="str">
        <f>VLOOKUP(CK1909,Mapping!B:C,2,FALSE)</f>
        <v>US/CA</v>
      </c>
    </row>
    <row r="1910" spans="1:99" ht="16" customHeight="1" x14ac:dyDescent="0.35">
      <c r="A1910" s="12" t="s">
        <v>3185</v>
      </c>
      <c r="B1910" s="12" t="s">
        <v>925</v>
      </c>
      <c r="E1910" s="37">
        <v>15124675</v>
      </c>
      <c r="G1910" s="37" t="s">
        <v>1505</v>
      </c>
      <c r="I1910" s="37"/>
      <c r="K1910" s="37"/>
      <c r="M1910" s="37"/>
      <c r="O1910" s="37"/>
      <c r="R1910" s="37"/>
      <c r="T1910" s="37"/>
      <c r="V1910" s="37"/>
      <c r="X1910" s="37"/>
      <c r="Z1910" s="37"/>
      <c r="AB1910" s="37"/>
      <c r="AD1910" s="37"/>
      <c r="AF1910" s="37"/>
      <c r="AH1910" s="37"/>
      <c r="AN1910" s="37"/>
      <c r="AP1910" s="37"/>
      <c r="AR1910" s="37">
        <v>15124675</v>
      </c>
      <c r="AS1910" s="12">
        <v>0.51</v>
      </c>
      <c r="AT1910" s="37"/>
      <c r="AV1910" s="37"/>
      <c r="AX1910" s="37"/>
      <c r="BE1910" s="12">
        <v>405596</v>
      </c>
      <c r="BM1910" s="12">
        <v>0.45</v>
      </c>
      <c r="CG1910" s="12" t="s">
        <v>976</v>
      </c>
      <c r="CH1910" s="12">
        <v>25.181999999999999</v>
      </c>
      <c r="CI1910" s="12" t="s">
        <v>2111</v>
      </c>
      <c r="CJ1910" s="12" t="s">
        <v>2112</v>
      </c>
      <c r="CK1910" s="12" t="s">
        <v>932</v>
      </c>
      <c r="CL1910" s="37">
        <v>2721444646</v>
      </c>
      <c r="CN1910" s="12" t="s">
        <v>1513</v>
      </c>
      <c r="CS1910" s="12"/>
      <c r="CT1910" s="36" t="str">
        <f t="shared" si="29"/>
        <v>1bn - 50bn</v>
      </c>
      <c r="CU1910" s="36" t="str">
        <f>VLOOKUP(CK1910,Mapping!B:C,2,FALSE)</f>
        <v>US/CA</v>
      </c>
    </row>
    <row r="1911" spans="1:99" ht="16" customHeight="1" x14ac:dyDescent="0.35">
      <c r="A1911" s="12" t="s">
        <v>3186</v>
      </c>
      <c r="B1911" s="12" t="s">
        <v>933</v>
      </c>
      <c r="E1911" s="37">
        <v>2463005</v>
      </c>
      <c r="G1911" s="37" t="s">
        <v>1505</v>
      </c>
      <c r="I1911" s="37"/>
      <c r="K1911" s="37"/>
      <c r="M1911" s="37"/>
      <c r="O1911" s="37"/>
      <c r="Q1911" s="12">
        <v>6768</v>
      </c>
      <c r="R1911" s="37"/>
      <c r="T1911" s="37"/>
      <c r="V1911" s="37"/>
      <c r="X1911" s="37"/>
      <c r="Z1911" s="37"/>
      <c r="AB1911" s="37"/>
      <c r="AD1911" s="37"/>
      <c r="AF1911" s="37"/>
      <c r="AH1911" s="37">
        <v>854663</v>
      </c>
      <c r="AI1911" s="12">
        <v>0.03</v>
      </c>
      <c r="AN1911" s="37">
        <v>1608342</v>
      </c>
      <c r="AO1911" s="12">
        <v>0.05</v>
      </c>
      <c r="AP1911" s="37"/>
      <c r="AR1911" s="37"/>
      <c r="AT1911" s="37"/>
      <c r="AV1911" s="37"/>
      <c r="AX1911" s="37"/>
      <c r="BI1911" s="12">
        <v>9550</v>
      </c>
      <c r="BQ1911" s="12">
        <v>0</v>
      </c>
      <c r="BY1911" s="12">
        <v>0</v>
      </c>
      <c r="CG1911" s="12" t="s">
        <v>929</v>
      </c>
      <c r="CH1911" s="12">
        <v>31.518999999999998</v>
      </c>
      <c r="CI1911" s="12" t="s">
        <v>3187</v>
      </c>
      <c r="CJ1911" s="12" t="s">
        <v>1082</v>
      </c>
      <c r="CK1911" s="12" t="s">
        <v>932</v>
      </c>
      <c r="CL1911" s="37">
        <v>3352172576</v>
      </c>
      <c r="CN1911" s="12" t="s">
        <v>1506</v>
      </c>
      <c r="CS1911" s="12"/>
      <c r="CT1911" s="36" t="str">
        <f t="shared" si="29"/>
        <v>1bn - 50bn</v>
      </c>
      <c r="CU1911" s="36" t="str">
        <f>VLOOKUP(CK1911,Mapping!B:C,2,FALSE)</f>
        <v>US/CA</v>
      </c>
    </row>
    <row r="1912" spans="1:99" ht="16" customHeight="1" x14ac:dyDescent="0.35">
      <c r="A1912" s="12" t="s">
        <v>3188</v>
      </c>
      <c r="B1912" s="12" t="s">
        <v>925</v>
      </c>
      <c r="E1912" s="37">
        <v>223010</v>
      </c>
      <c r="G1912" s="37" t="s">
        <v>1505</v>
      </c>
      <c r="I1912" s="37"/>
      <c r="K1912" s="37"/>
      <c r="M1912" s="37"/>
      <c r="O1912" s="37"/>
      <c r="Q1912" s="12">
        <v>1766</v>
      </c>
      <c r="R1912" s="37"/>
      <c r="T1912" s="37"/>
      <c r="V1912" s="37"/>
      <c r="X1912" s="37"/>
      <c r="Z1912" s="37"/>
      <c r="AB1912" s="37"/>
      <c r="AD1912" s="37"/>
      <c r="AF1912" s="37"/>
      <c r="AH1912" s="37">
        <v>223010</v>
      </c>
      <c r="AI1912" s="12">
        <v>0.14000000000000001</v>
      </c>
      <c r="AN1912" s="37"/>
      <c r="AP1912" s="37"/>
      <c r="AR1912" s="37"/>
      <c r="AT1912" s="37"/>
      <c r="AV1912" s="37"/>
      <c r="AX1912" s="37"/>
      <c r="BQ1912" s="12">
        <v>0</v>
      </c>
      <c r="CG1912" s="12" t="s">
        <v>934</v>
      </c>
      <c r="CH1912" s="12">
        <v>21.503</v>
      </c>
      <c r="CI1912" s="12" t="s">
        <v>1145</v>
      </c>
      <c r="CJ1912" s="12" t="s">
        <v>1021</v>
      </c>
      <c r="CK1912" s="12" t="s">
        <v>932</v>
      </c>
      <c r="CL1912" s="37">
        <v>158032137</v>
      </c>
      <c r="CN1912" s="12" t="s">
        <v>1509</v>
      </c>
      <c r="CS1912" s="12"/>
      <c r="CT1912" s="36" t="str">
        <f t="shared" si="29"/>
        <v>500mn</v>
      </c>
      <c r="CU1912" s="36" t="str">
        <f>VLOOKUP(CK1912,Mapping!B:C,2,FALSE)</f>
        <v>US/CA</v>
      </c>
    </row>
    <row r="1913" spans="1:99" ht="16" customHeight="1" x14ac:dyDescent="0.35">
      <c r="A1913" s="12" t="s">
        <v>157</v>
      </c>
      <c r="B1913" s="12" t="s">
        <v>933</v>
      </c>
      <c r="C1913" s="12">
        <v>141</v>
      </c>
      <c r="D1913" s="12">
        <v>87610</v>
      </c>
      <c r="E1913" s="37">
        <v>764412843</v>
      </c>
      <c r="F1913" s="12">
        <v>315850</v>
      </c>
      <c r="G1913" s="37">
        <v>4362102</v>
      </c>
      <c r="H1913" s="12">
        <v>0.01</v>
      </c>
      <c r="I1913" s="37">
        <v>16838348</v>
      </c>
      <c r="J1913" s="12">
        <v>0.02</v>
      </c>
      <c r="K1913" s="37">
        <v>284772370</v>
      </c>
      <c r="L1913" s="12">
        <v>0.42</v>
      </c>
      <c r="M1913" s="37">
        <v>9510621</v>
      </c>
      <c r="N1913" s="12">
        <v>0.01</v>
      </c>
      <c r="O1913" s="37">
        <v>197636346</v>
      </c>
      <c r="P1913" s="12">
        <v>0.28999999999999998</v>
      </c>
      <c r="Q1913" s="12">
        <v>196037</v>
      </c>
      <c r="R1913" s="37">
        <v>33149445</v>
      </c>
      <c r="S1913" s="12">
        <v>0.05</v>
      </c>
      <c r="T1913" s="37"/>
      <c r="V1913" s="37">
        <v>30239374</v>
      </c>
      <c r="W1913" s="12">
        <v>0.04</v>
      </c>
      <c r="X1913" s="37"/>
      <c r="Z1913" s="37"/>
      <c r="AB1913" s="37">
        <v>23654429</v>
      </c>
      <c r="AC1913" s="12">
        <v>0.03</v>
      </c>
      <c r="AD1913" s="37">
        <v>818380</v>
      </c>
      <c r="AE1913" s="12">
        <v>0</v>
      </c>
      <c r="AF1913" s="37">
        <v>22842593</v>
      </c>
      <c r="AG1913" s="12">
        <v>0.03</v>
      </c>
      <c r="AH1913" s="37">
        <v>24755552</v>
      </c>
      <c r="AI1913" s="12">
        <v>0.04</v>
      </c>
      <c r="AJ1913" s="12">
        <v>1593979</v>
      </c>
      <c r="AK1913" s="12">
        <v>1323944</v>
      </c>
      <c r="AL1913" s="12">
        <v>12292667</v>
      </c>
      <c r="AM1913" s="12">
        <v>910372</v>
      </c>
      <c r="AN1913" s="37">
        <v>82880149</v>
      </c>
      <c r="AO1913" s="12">
        <v>0.12</v>
      </c>
      <c r="AP1913" s="37">
        <v>30891235</v>
      </c>
      <c r="AQ1913" s="12">
        <v>0.05</v>
      </c>
      <c r="AR1913" s="37"/>
      <c r="AT1913" s="37"/>
      <c r="AV1913" s="37"/>
      <c r="AX1913" s="37">
        <v>2061899</v>
      </c>
      <c r="AY1913" s="12">
        <v>0</v>
      </c>
      <c r="AZ1913" s="12">
        <v>3120627</v>
      </c>
      <c r="BB1913" s="12">
        <v>75806</v>
      </c>
      <c r="BF1913" s="12">
        <v>1508150</v>
      </c>
      <c r="BG1913" s="12">
        <v>4770759</v>
      </c>
      <c r="BH1913" s="12">
        <v>133792</v>
      </c>
      <c r="BI1913" s="12">
        <v>492125</v>
      </c>
      <c r="BJ1913" s="12">
        <v>7345</v>
      </c>
      <c r="BN1913" s="12">
        <v>0.01</v>
      </c>
      <c r="BO1913" s="12">
        <v>0.05</v>
      </c>
      <c r="BP1913" s="12">
        <v>0.06</v>
      </c>
      <c r="BQ1913" s="12">
        <v>0.05</v>
      </c>
      <c r="BR1913" s="12">
        <v>0.06</v>
      </c>
      <c r="BS1913" s="12">
        <v>0.05</v>
      </c>
      <c r="BT1913" s="12">
        <v>0.04</v>
      </c>
      <c r="BU1913" s="12">
        <v>0.06</v>
      </c>
      <c r="BV1913" s="12">
        <v>0.11</v>
      </c>
      <c r="BW1913" s="12">
        <v>0.04</v>
      </c>
      <c r="BX1913" s="12">
        <v>0.06</v>
      </c>
      <c r="BY1913" s="12">
        <v>0.06</v>
      </c>
      <c r="CB1913" s="12">
        <v>0</v>
      </c>
      <c r="CC1913" s="12">
        <v>0</v>
      </c>
      <c r="CG1913" s="12" t="s">
        <v>929</v>
      </c>
      <c r="CH1913" s="12">
        <v>22.823</v>
      </c>
      <c r="CI1913" s="12" t="s">
        <v>1035</v>
      </c>
      <c r="CJ1913" s="12"/>
      <c r="CK1913" s="12" t="s">
        <v>944</v>
      </c>
      <c r="CL1913" s="37">
        <v>68255839169</v>
      </c>
      <c r="CM1913" s="12">
        <v>716</v>
      </c>
      <c r="CN1913" s="12" t="s">
        <v>1506</v>
      </c>
      <c r="CO1913" s="12" t="s">
        <v>1515</v>
      </c>
      <c r="CP1913" s="12">
        <v>214600.64503124371</v>
      </c>
      <c r="CQ1913" s="12">
        <v>69</v>
      </c>
      <c r="CS1913" s="12"/>
      <c r="CT1913" s="36" t="str">
        <f t="shared" si="29"/>
        <v>50bn - 100bn</v>
      </c>
      <c r="CU1913" s="36" t="str">
        <f>VLOOKUP(CK1913,Mapping!B:C,2,FALSE)</f>
        <v>EU</v>
      </c>
    </row>
    <row r="1914" spans="1:99" ht="16" customHeight="1" x14ac:dyDescent="0.35">
      <c r="A1914" s="12" t="s">
        <v>3189</v>
      </c>
      <c r="B1914" s="12" t="s">
        <v>933</v>
      </c>
      <c r="E1914" s="37">
        <v>1111524</v>
      </c>
      <c r="G1914" s="37" t="s">
        <v>1505</v>
      </c>
      <c r="I1914" s="37"/>
      <c r="K1914" s="37"/>
      <c r="M1914" s="37"/>
      <c r="O1914" s="37"/>
      <c r="R1914" s="37"/>
      <c r="T1914" s="37"/>
      <c r="V1914" s="37"/>
      <c r="X1914" s="37"/>
      <c r="Z1914" s="37"/>
      <c r="AB1914" s="37"/>
      <c r="AD1914" s="37"/>
      <c r="AF1914" s="37"/>
      <c r="AH1914" s="37"/>
      <c r="AN1914" s="37">
        <v>1111524</v>
      </c>
      <c r="AO1914" s="12">
        <v>0.12</v>
      </c>
      <c r="AP1914" s="37"/>
      <c r="AR1914" s="37"/>
      <c r="AT1914" s="37"/>
      <c r="AV1914" s="37"/>
      <c r="AX1914" s="37"/>
      <c r="BI1914" s="12">
        <v>6600</v>
      </c>
      <c r="BY1914" s="12">
        <v>0</v>
      </c>
      <c r="CG1914" s="12" t="s">
        <v>940</v>
      </c>
      <c r="CH1914" s="12">
        <v>52.155999999999999</v>
      </c>
      <c r="CI1914" s="12" t="s">
        <v>1120</v>
      </c>
      <c r="CJ1914" s="12"/>
      <c r="CK1914" s="12" t="s">
        <v>1121</v>
      </c>
      <c r="CL1914" s="37">
        <v>942922068</v>
      </c>
      <c r="CN1914" s="12" t="s">
        <v>1506</v>
      </c>
      <c r="CS1914" s="12"/>
      <c r="CT1914" s="36" t="str">
        <f t="shared" si="29"/>
        <v>500mn - 1bn</v>
      </c>
      <c r="CU1914" s="36" t="str">
        <f>VLOOKUP(CK1914,Mapping!B:C,2,FALSE)</f>
        <v>EU</v>
      </c>
    </row>
    <row r="1915" spans="1:99" ht="16" customHeight="1" x14ac:dyDescent="0.35">
      <c r="A1915" s="12" t="s">
        <v>3190</v>
      </c>
      <c r="B1915" s="12" t="s">
        <v>925</v>
      </c>
      <c r="E1915" s="37">
        <v>22934603</v>
      </c>
      <c r="G1915" s="37" t="s">
        <v>1505</v>
      </c>
      <c r="I1915" s="37"/>
      <c r="K1915" s="37"/>
      <c r="M1915" s="37"/>
      <c r="O1915" s="37"/>
      <c r="Q1915" s="12">
        <v>33200</v>
      </c>
      <c r="R1915" s="37"/>
      <c r="T1915" s="37"/>
      <c r="V1915" s="37"/>
      <c r="X1915" s="37"/>
      <c r="Z1915" s="37"/>
      <c r="AB1915" s="37"/>
      <c r="AD1915" s="37"/>
      <c r="AF1915" s="37"/>
      <c r="AH1915" s="37">
        <v>4192496</v>
      </c>
      <c r="AI1915" s="12">
        <v>0.05</v>
      </c>
      <c r="AN1915" s="37">
        <v>16243415</v>
      </c>
      <c r="AO1915" s="12">
        <v>0.19</v>
      </c>
      <c r="AP1915" s="37">
        <v>2498692</v>
      </c>
      <c r="AQ1915" s="12">
        <v>0.03</v>
      </c>
      <c r="AR1915" s="37"/>
      <c r="AT1915" s="37">
        <v>0</v>
      </c>
      <c r="AU1915" s="12">
        <v>0</v>
      </c>
      <c r="AV1915" s="37"/>
      <c r="AX1915" s="37"/>
      <c r="BD1915" s="12">
        <v>0</v>
      </c>
      <c r="BH1915" s="12">
        <v>10822</v>
      </c>
      <c r="BI1915" s="12">
        <v>96450</v>
      </c>
      <c r="BQ1915" s="12">
        <v>0.01</v>
      </c>
      <c r="BV1915" s="12">
        <v>0.01</v>
      </c>
      <c r="BY1915" s="12">
        <v>0.01</v>
      </c>
      <c r="CF1915" s="12">
        <v>0</v>
      </c>
      <c r="CG1915" s="12" t="s">
        <v>980</v>
      </c>
      <c r="CH1915" s="12">
        <v>24.64</v>
      </c>
      <c r="CI1915" s="12" t="s">
        <v>1026</v>
      </c>
      <c r="CJ1915" s="12"/>
      <c r="CK1915" s="12" t="s">
        <v>1027</v>
      </c>
      <c r="CL1915" s="37">
        <v>8380149487</v>
      </c>
      <c r="CN1915" s="12" t="s">
        <v>1506</v>
      </c>
      <c r="CS1915" s="12"/>
      <c r="CT1915" s="36" t="str">
        <f t="shared" si="29"/>
        <v>1bn - 50bn</v>
      </c>
      <c r="CU1915" s="36" t="str">
        <f>VLOOKUP(CK1915,Mapping!B:C,2,FALSE)</f>
        <v>EU</v>
      </c>
    </row>
    <row r="1916" spans="1:99" ht="16" customHeight="1" x14ac:dyDescent="0.35">
      <c r="A1916" s="12" t="s">
        <v>3191</v>
      </c>
      <c r="B1916" s="12" t="s">
        <v>925</v>
      </c>
      <c r="E1916" s="37">
        <v>43542752</v>
      </c>
      <c r="F1916" s="12">
        <v>0</v>
      </c>
      <c r="G1916" s="37" t="s">
        <v>1505</v>
      </c>
      <c r="I1916" s="37">
        <v>0</v>
      </c>
      <c r="J1916" s="12">
        <v>0</v>
      </c>
      <c r="K1916" s="37">
        <v>22225841</v>
      </c>
      <c r="L1916" s="12">
        <v>2.95</v>
      </c>
      <c r="M1916" s="37"/>
      <c r="O1916" s="37">
        <v>21316911</v>
      </c>
      <c r="P1916" s="12">
        <v>2.83</v>
      </c>
      <c r="R1916" s="37"/>
      <c r="T1916" s="37"/>
      <c r="V1916" s="37">
        <v>0</v>
      </c>
      <c r="W1916" s="12">
        <v>0</v>
      </c>
      <c r="X1916" s="37"/>
      <c r="Z1916" s="37"/>
      <c r="AB1916" s="37">
        <v>0</v>
      </c>
      <c r="AC1916" s="12">
        <v>0</v>
      </c>
      <c r="AD1916" s="37"/>
      <c r="AF1916" s="37">
        <v>0</v>
      </c>
      <c r="AG1916" s="12">
        <v>0</v>
      </c>
      <c r="AH1916" s="37"/>
      <c r="AJ1916" s="12">
        <v>0</v>
      </c>
      <c r="AK1916" s="12">
        <v>0</v>
      </c>
      <c r="AL1916" s="12">
        <v>1161600</v>
      </c>
      <c r="AN1916" s="37"/>
      <c r="AP1916" s="37"/>
      <c r="AR1916" s="37"/>
      <c r="AT1916" s="37"/>
      <c r="AV1916" s="37"/>
      <c r="AX1916" s="37"/>
      <c r="BF1916" s="12">
        <v>0</v>
      </c>
      <c r="BG1916" s="12">
        <v>288730</v>
      </c>
      <c r="BO1916" s="12">
        <v>0</v>
      </c>
      <c r="BP1916" s="12">
        <v>0</v>
      </c>
      <c r="BR1916" s="12">
        <v>0</v>
      </c>
      <c r="BS1916" s="12">
        <v>0</v>
      </c>
      <c r="BT1916" s="12">
        <v>0</v>
      </c>
      <c r="BU1916" s="12">
        <v>0.01</v>
      </c>
      <c r="CG1916" s="12" t="s">
        <v>929</v>
      </c>
      <c r="CH1916" s="12">
        <v>132.60300000000001</v>
      </c>
      <c r="CI1916" s="12" t="s">
        <v>1042</v>
      </c>
      <c r="CJ1916" s="12"/>
      <c r="CK1916" s="12" t="s">
        <v>1043</v>
      </c>
      <c r="CL1916" s="37">
        <v>764690575</v>
      </c>
      <c r="CN1916" s="12" t="s">
        <v>1506</v>
      </c>
      <c r="CS1916" s="12"/>
      <c r="CT1916" s="36" t="str">
        <f t="shared" si="29"/>
        <v>500mn - 1bn</v>
      </c>
      <c r="CU1916" s="36" t="str">
        <f>VLOOKUP(CK1916,Mapping!B:C,2,FALSE)</f>
        <v>Asia</v>
      </c>
    </row>
    <row r="1917" spans="1:99" ht="16" customHeight="1" x14ac:dyDescent="0.35">
      <c r="A1917" s="12" t="s">
        <v>3192</v>
      </c>
      <c r="B1917" s="12" t="s">
        <v>925</v>
      </c>
      <c r="E1917" s="37">
        <v>238514</v>
      </c>
      <c r="G1917" s="37" t="s">
        <v>1505</v>
      </c>
      <c r="I1917" s="37"/>
      <c r="K1917" s="37"/>
      <c r="M1917" s="37"/>
      <c r="O1917" s="37"/>
      <c r="R1917" s="37">
        <v>238514</v>
      </c>
      <c r="S1917" s="12">
        <v>0.27</v>
      </c>
      <c r="T1917" s="37"/>
      <c r="V1917" s="37"/>
      <c r="X1917" s="37"/>
      <c r="Z1917" s="37"/>
      <c r="AB1917" s="37"/>
      <c r="AD1917" s="37"/>
      <c r="AF1917" s="37"/>
      <c r="AH1917" s="37"/>
      <c r="AN1917" s="37"/>
      <c r="AP1917" s="37"/>
      <c r="AR1917" s="37"/>
      <c r="AT1917" s="37"/>
      <c r="AV1917" s="37"/>
      <c r="AX1917" s="37"/>
      <c r="AZ1917" s="12">
        <v>10780</v>
      </c>
      <c r="BX1917" s="12">
        <v>0</v>
      </c>
      <c r="CG1917" s="12" t="s">
        <v>940</v>
      </c>
      <c r="CH1917" s="12">
        <v>158.89699999999999</v>
      </c>
      <c r="CI1917" s="12" t="s">
        <v>1131</v>
      </c>
      <c r="CJ1917" s="12"/>
      <c r="CK1917" s="12" t="s">
        <v>1132</v>
      </c>
      <c r="CL1917" s="37">
        <v>88849516</v>
      </c>
      <c r="CN1917" s="12" t="s">
        <v>1506</v>
      </c>
      <c r="CS1917" s="12"/>
      <c r="CT1917" s="36" t="str">
        <f t="shared" si="29"/>
        <v>500mn</v>
      </c>
      <c r="CU1917" s="36" t="str">
        <f>VLOOKUP(CK1917,Mapping!B:C,2,FALSE)</f>
        <v>Asia</v>
      </c>
    </row>
    <row r="1918" spans="1:99" ht="16" customHeight="1" x14ac:dyDescent="0.35">
      <c r="A1918" s="12" t="s">
        <v>3193</v>
      </c>
      <c r="B1918" s="12" t="s">
        <v>925</v>
      </c>
      <c r="E1918" s="37">
        <v>4540645</v>
      </c>
      <c r="G1918" s="37" t="s">
        <v>1505</v>
      </c>
      <c r="I1918" s="37"/>
      <c r="K1918" s="37">
        <v>3076159</v>
      </c>
      <c r="L1918" s="12">
        <v>2.0299999999999998</v>
      </c>
      <c r="M1918" s="37">
        <v>760413</v>
      </c>
      <c r="N1918" s="12">
        <v>0.5</v>
      </c>
      <c r="O1918" s="37"/>
      <c r="R1918" s="37"/>
      <c r="T1918" s="37"/>
      <c r="V1918" s="37">
        <v>620722</v>
      </c>
      <c r="W1918" s="12">
        <v>0.41</v>
      </c>
      <c r="X1918" s="37"/>
      <c r="Z1918" s="37"/>
      <c r="AB1918" s="37"/>
      <c r="AD1918" s="37"/>
      <c r="AF1918" s="37">
        <v>83351</v>
      </c>
      <c r="AG1918" s="12">
        <v>0.05</v>
      </c>
      <c r="AH1918" s="37"/>
      <c r="AK1918" s="12">
        <v>28527</v>
      </c>
      <c r="AN1918" s="37"/>
      <c r="AP1918" s="37"/>
      <c r="AR1918" s="37"/>
      <c r="AT1918" s="37"/>
      <c r="AV1918" s="37"/>
      <c r="AX1918" s="37"/>
      <c r="BB1918" s="12">
        <v>6061</v>
      </c>
      <c r="BF1918" s="12">
        <v>6179</v>
      </c>
      <c r="BG1918" s="12">
        <v>49802</v>
      </c>
      <c r="BP1918" s="12">
        <v>0</v>
      </c>
      <c r="BS1918" s="12">
        <v>0</v>
      </c>
      <c r="BT1918" s="12">
        <v>0</v>
      </c>
      <c r="CC1918" s="12">
        <v>0</v>
      </c>
      <c r="CG1918" s="12" t="s">
        <v>934</v>
      </c>
      <c r="CH1918" s="12">
        <v>38.694000000000003</v>
      </c>
      <c r="CI1918" s="12" t="s">
        <v>1073</v>
      </c>
      <c r="CJ1918" s="12" t="s">
        <v>946</v>
      </c>
      <c r="CK1918" s="12" t="s">
        <v>932</v>
      </c>
      <c r="CL1918" s="37">
        <v>144319612</v>
      </c>
      <c r="CN1918" s="12" t="s">
        <v>1509</v>
      </c>
      <c r="CS1918" s="12"/>
      <c r="CT1918" s="36" t="str">
        <f t="shared" si="29"/>
        <v>500mn</v>
      </c>
      <c r="CU1918" s="36" t="str">
        <f>VLOOKUP(CK1918,Mapping!B:C,2,FALSE)</f>
        <v>US/CA</v>
      </c>
    </row>
    <row r="1919" spans="1:99" ht="16" customHeight="1" x14ac:dyDescent="0.35">
      <c r="A1919" s="12" t="s">
        <v>3194</v>
      </c>
      <c r="B1919" s="12" t="s">
        <v>925</v>
      </c>
      <c r="E1919" s="37">
        <v>313427</v>
      </c>
      <c r="G1919" s="37" t="s">
        <v>1505</v>
      </c>
      <c r="I1919" s="37"/>
      <c r="K1919" s="37"/>
      <c r="M1919" s="37">
        <v>0</v>
      </c>
      <c r="N1919" s="12">
        <v>0</v>
      </c>
      <c r="O1919" s="37"/>
      <c r="Q1919" s="12">
        <v>2482</v>
      </c>
      <c r="R1919" s="37"/>
      <c r="T1919" s="37"/>
      <c r="V1919" s="37"/>
      <c r="X1919" s="37"/>
      <c r="Z1919" s="37">
        <v>0</v>
      </c>
      <c r="AA1919" s="12">
        <v>0</v>
      </c>
      <c r="AB1919" s="37"/>
      <c r="AD1919" s="37"/>
      <c r="AF1919" s="37"/>
      <c r="AH1919" s="37">
        <v>313427</v>
      </c>
      <c r="AI1919" s="12">
        <v>0.03</v>
      </c>
      <c r="AN1919" s="37"/>
      <c r="AP1919" s="37">
        <v>0</v>
      </c>
      <c r="AQ1919" s="12">
        <v>0</v>
      </c>
      <c r="AR1919" s="37"/>
      <c r="AT1919" s="37"/>
      <c r="AV1919" s="37"/>
      <c r="AX1919" s="37"/>
      <c r="BB1919" s="12">
        <v>0</v>
      </c>
      <c r="BC1919" s="12">
        <v>0</v>
      </c>
      <c r="BH1919" s="12">
        <v>0</v>
      </c>
      <c r="BQ1919" s="12">
        <v>0</v>
      </c>
      <c r="BV1919" s="12">
        <v>0</v>
      </c>
      <c r="CC1919" s="12">
        <v>0</v>
      </c>
      <c r="CD1919" s="12">
        <v>0</v>
      </c>
      <c r="CG1919" s="12" t="s">
        <v>976</v>
      </c>
      <c r="CH1919" s="12">
        <v>217.47200000000001</v>
      </c>
      <c r="CI1919" s="12" t="s">
        <v>2061</v>
      </c>
      <c r="CJ1919" s="12"/>
      <c r="CK1919" s="12" t="s">
        <v>2062</v>
      </c>
      <c r="CL1919" s="37">
        <v>1122931987</v>
      </c>
      <c r="CN1919" s="12" t="s">
        <v>1513</v>
      </c>
      <c r="CS1919" s="12"/>
      <c r="CT1919" s="36" t="str">
        <f t="shared" si="29"/>
        <v>1bn - 50bn</v>
      </c>
      <c r="CU1919" s="36" t="str">
        <f>VLOOKUP(CK1919,Mapping!B:C,2,FALSE)</f>
        <v>LATAM</v>
      </c>
    </row>
    <row r="1920" spans="1:99" ht="16" customHeight="1" x14ac:dyDescent="0.35">
      <c r="A1920" s="12" t="s">
        <v>3195</v>
      </c>
      <c r="B1920" s="12" t="s">
        <v>925</v>
      </c>
      <c r="E1920" s="37">
        <v>11348109</v>
      </c>
      <c r="G1920" s="37" t="s">
        <v>1505</v>
      </c>
      <c r="I1920" s="37"/>
      <c r="K1920" s="37"/>
      <c r="M1920" s="37"/>
      <c r="O1920" s="37"/>
      <c r="R1920" s="37"/>
      <c r="T1920" s="37"/>
      <c r="V1920" s="37"/>
      <c r="X1920" s="37"/>
      <c r="Z1920" s="37"/>
      <c r="AB1920" s="37"/>
      <c r="AD1920" s="37"/>
      <c r="AF1920" s="37"/>
      <c r="AH1920" s="37"/>
      <c r="AN1920" s="37">
        <v>8260648</v>
      </c>
      <c r="AO1920" s="12">
        <v>4.42</v>
      </c>
      <c r="AP1920" s="37">
        <v>3087461</v>
      </c>
      <c r="AQ1920" s="12">
        <v>1.65</v>
      </c>
      <c r="AR1920" s="37"/>
      <c r="AT1920" s="37"/>
      <c r="AV1920" s="37"/>
      <c r="AX1920" s="37"/>
      <c r="BH1920" s="12">
        <v>13372</v>
      </c>
      <c r="BI1920" s="12">
        <v>49050</v>
      </c>
      <c r="BV1920" s="12">
        <v>0.01</v>
      </c>
      <c r="BY1920" s="12">
        <v>0.01</v>
      </c>
      <c r="CG1920" s="12" t="s">
        <v>976</v>
      </c>
      <c r="CH1920" s="12">
        <v>261.04899999999998</v>
      </c>
      <c r="CI1920" s="12" t="s">
        <v>941</v>
      </c>
      <c r="CJ1920" s="12" t="s">
        <v>941</v>
      </c>
      <c r="CK1920" s="12" t="s">
        <v>932</v>
      </c>
      <c r="CL1920" s="37">
        <v>186835551</v>
      </c>
      <c r="CN1920" s="12" t="s">
        <v>1513</v>
      </c>
      <c r="CS1920" s="12"/>
      <c r="CT1920" s="36" t="str">
        <f t="shared" si="29"/>
        <v>500mn</v>
      </c>
      <c r="CU1920" s="36" t="str">
        <f>VLOOKUP(CK1920,Mapping!B:C,2,FALSE)</f>
        <v>US/CA</v>
      </c>
    </row>
    <row r="1921" spans="1:99" ht="16" customHeight="1" x14ac:dyDescent="0.35">
      <c r="A1921" s="12" t="s">
        <v>3196</v>
      </c>
      <c r="B1921" s="12" t="s">
        <v>925</v>
      </c>
      <c r="E1921" s="37">
        <v>26350</v>
      </c>
      <c r="G1921" s="37" t="s">
        <v>1505</v>
      </c>
      <c r="I1921" s="37"/>
      <c r="K1921" s="37"/>
      <c r="M1921" s="37">
        <v>3889</v>
      </c>
      <c r="N1921" s="12">
        <v>0</v>
      </c>
      <c r="O1921" s="37"/>
      <c r="R1921" s="37"/>
      <c r="T1921" s="37">
        <v>1679</v>
      </c>
      <c r="U1921" s="12">
        <v>0</v>
      </c>
      <c r="V1921" s="37"/>
      <c r="X1921" s="37"/>
      <c r="Z1921" s="37">
        <v>532</v>
      </c>
      <c r="AA1921" s="12">
        <v>0</v>
      </c>
      <c r="AB1921" s="37"/>
      <c r="AD1921" s="37"/>
      <c r="AF1921" s="37"/>
      <c r="AH1921" s="37"/>
      <c r="AN1921" s="37">
        <v>12631</v>
      </c>
      <c r="AO1921" s="12">
        <v>0</v>
      </c>
      <c r="AP1921" s="37">
        <v>7619</v>
      </c>
      <c r="AQ1921" s="12">
        <v>0</v>
      </c>
      <c r="AR1921" s="37"/>
      <c r="AT1921" s="37"/>
      <c r="AV1921" s="37"/>
      <c r="AX1921" s="37"/>
      <c r="BB1921" s="12">
        <v>31</v>
      </c>
      <c r="BC1921" s="12">
        <v>18</v>
      </c>
      <c r="BH1921" s="12">
        <v>33</v>
      </c>
      <c r="BI1921" s="12">
        <v>75</v>
      </c>
      <c r="BK1921" s="12">
        <v>15</v>
      </c>
      <c r="BV1921" s="12">
        <v>0</v>
      </c>
      <c r="BY1921" s="12">
        <v>0</v>
      </c>
      <c r="CC1921" s="12">
        <v>0</v>
      </c>
      <c r="CD1921" s="12">
        <v>0</v>
      </c>
      <c r="CE1921" s="12">
        <v>0</v>
      </c>
      <c r="CG1921" s="12" t="s">
        <v>934</v>
      </c>
      <c r="CH1921" s="12">
        <v>34.773000000000003</v>
      </c>
      <c r="CI1921" s="12" t="s">
        <v>1250</v>
      </c>
      <c r="CJ1921" s="12" t="s">
        <v>946</v>
      </c>
      <c r="CK1921" s="12" t="s">
        <v>932</v>
      </c>
      <c r="CL1921" s="37">
        <v>321000026</v>
      </c>
      <c r="CN1921" s="12" t="s">
        <v>1509</v>
      </c>
      <c r="CS1921" s="12"/>
      <c r="CT1921" s="36" t="str">
        <f t="shared" si="29"/>
        <v>500mn</v>
      </c>
      <c r="CU1921" s="36" t="str">
        <f>VLOOKUP(CK1921,Mapping!B:C,2,FALSE)</f>
        <v>US/CA</v>
      </c>
    </row>
    <row r="1922" spans="1:99" ht="16" customHeight="1" x14ac:dyDescent="0.35">
      <c r="A1922" s="12" t="s">
        <v>3197</v>
      </c>
      <c r="B1922" s="12" t="s">
        <v>933</v>
      </c>
      <c r="E1922" s="37">
        <v>892588</v>
      </c>
      <c r="G1922" s="37" t="s">
        <v>1505</v>
      </c>
      <c r="I1922" s="37"/>
      <c r="K1922" s="37"/>
      <c r="M1922" s="37"/>
      <c r="O1922" s="37"/>
      <c r="R1922" s="37"/>
      <c r="T1922" s="37"/>
      <c r="V1922" s="37"/>
      <c r="X1922" s="37"/>
      <c r="Z1922" s="37"/>
      <c r="AB1922" s="37"/>
      <c r="AD1922" s="37"/>
      <c r="AF1922" s="37"/>
      <c r="AH1922" s="37"/>
      <c r="AN1922" s="37">
        <v>892588</v>
      </c>
      <c r="AO1922" s="12">
        <v>0.72</v>
      </c>
      <c r="AP1922" s="37"/>
      <c r="AR1922" s="37"/>
      <c r="AT1922" s="37"/>
      <c r="AV1922" s="37"/>
      <c r="AX1922" s="37"/>
      <c r="BI1922" s="12">
        <v>5300</v>
      </c>
      <c r="BY1922" s="12">
        <v>0</v>
      </c>
      <c r="CG1922" s="12" t="s">
        <v>959</v>
      </c>
      <c r="CH1922" s="12">
        <v>93.335999999999999</v>
      </c>
      <c r="CI1922" s="12" t="s">
        <v>960</v>
      </c>
      <c r="CJ1922" s="12"/>
      <c r="CK1922" s="12" t="s">
        <v>961</v>
      </c>
      <c r="CL1922" s="37">
        <v>123985193</v>
      </c>
      <c r="CN1922" s="12" t="s">
        <v>1506</v>
      </c>
      <c r="CS1922" s="12"/>
      <c r="CT1922" s="36" t="str">
        <f t="shared" si="29"/>
        <v>500mn</v>
      </c>
      <c r="CU1922" s="36" t="str">
        <f>VLOOKUP(CK1922,Mapping!B:C,2,FALSE)</f>
        <v>EU</v>
      </c>
    </row>
    <row r="1923" spans="1:99" ht="16" customHeight="1" x14ac:dyDescent="0.35">
      <c r="A1923" s="12" t="s">
        <v>3198</v>
      </c>
      <c r="B1923" s="12" t="s">
        <v>925</v>
      </c>
      <c r="E1923" s="37">
        <v>7354353</v>
      </c>
      <c r="G1923" s="37" t="s">
        <v>1505</v>
      </c>
      <c r="I1923" s="37"/>
      <c r="K1923" s="37"/>
      <c r="M1923" s="37">
        <v>2230679</v>
      </c>
      <c r="N1923" s="12">
        <v>0.01</v>
      </c>
      <c r="O1923" s="37"/>
      <c r="Q1923" s="12">
        <v>2191</v>
      </c>
      <c r="R1923" s="37"/>
      <c r="T1923" s="37">
        <v>1286414</v>
      </c>
      <c r="U1923" s="12">
        <v>0.01</v>
      </c>
      <c r="V1923" s="37"/>
      <c r="X1923" s="37"/>
      <c r="Z1923" s="37">
        <v>322845</v>
      </c>
      <c r="AA1923" s="12">
        <v>0</v>
      </c>
      <c r="AB1923" s="37"/>
      <c r="AD1923" s="37"/>
      <c r="AF1923" s="37"/>
      <c r="AH1923" s="37">
        <v>276679</v>
      </c>
      <c r="AI1923" s="12">
        <v>0</v>
      </c>
      <c r="AN1923" s="37">
        <v>3237736</v>
      </c>
      <c r="AO1923" s="12">
        <v>0.02</v>
      </c>
      <c r="AP1923" s="37">
        <v>0</v>
      </c>
      <c r="AQ1923" s="12">
        <v>0</v>
      </c>
      <c r="AR1923" s="37"/>
      <c r="AT1923" s="37"/>
      <c r="AV1923" s="37"/>
      <c r="AX1923" s="37"/>
      <c r="BB1923" s="12">
        <v>17780</v>
      </c>
      <c r="BC1923" s="12">
        <v>10918</v>
      </c>
      <c r="BH1923" s="12">
        <v>0</v>
      </c>
      <c r="BI1923" s="12">
        <v>19225</v>
      </c>
      <c r="BK1923" s="12">
        <v>11492</v>
      </c>
      <c r="BQ1923" s="12">
        <v>0</v>
      </c>
      <c r="BV1923" s="12">
        <v>0</v>
      </c>
      <c r="BY1923" s="12">
        <v>0</v>
      </c>
      <c r="CC1923" s="12">
        <v>0</v>
      </c>
      <c r="CD1923" s="12">
        <v>0</v>
      </c>
      <c r="CE1923" s="12">
        <v>0</v>
      </c>
      <c r="CG1923" s="12" t="s">
        <v>929</v>
      </c>
      <c r="CH1923" s="12">
        <v>24.276</v>
      </c>
      <c r="CI1923" s="12" t="s">
        <v>1108</v>
      </c>
      <c r="CJ1923" s="12" t="s">
        <v>1109</v>
      </c>
      <c r="CK1923" s="12" t="s">
        <v>932</v>
      </c>
      <c r="CL1923" s="37">
        <v>18119943793</v>
      </c>
      <c r="CN1923" s="12" t="s">
        <v>1506</v>
      </c>
      <c r="CS1923" s="12"/>
      <c r="CT1923" s="36" t="str">
        <f t="shared" ref="CT1923:CT1986" si="30">IF(CL1923&gt;100000000000, "100bn", IF(CL1923&gt;50000000000, "50bn - 100bn",IF(CL1923&gt;1000000000, "1bn - 50bn", IF(CL1923&gt;500000000, "500mn - 1bn", "500mn"))))</f>
        <v>1bn - 50bn</v>
      </c>
      <c r="CU1923" s="36" t="str">
        <f>VLOOKUP(CK1923,Mapping!B:C,2,FALSE)</f>
        <v>US/CA</v>
      </c>
    </row>
    <row r="1924" spans="1:99" ht="16" customHeight="1" x14ac:dyDescent="0.35">
      <c r="A1924" s="12" t="s">
        <v>3199</v>
      </c>
      <c r="B1924" s="12" t="s">
        <v>925</v>
      </c>
      <c r="E1924" s="37">
        <v>345250</v>
      </c>
      <c r="G1924" s="37" t="s">
        <v>1505</v>
      </c>
      <c r="I1924" s="37"/>
      <c r="K1924" s="37"/>
      <c r="M1924" s="37"/>
      <c r="O1924" s="37"/>
      <c r="Q1924" s="12">
        <v>2734</v>
      </c>
      <c r="R1924" s="37"/>
      <c r="T1924" s="37"/>
      <c r="V1924" s="37"/>
      <c r="X1924" s="37"/>
      <c r="Z1924" s="37"/>
      <c r="AB1924" s="37"/>
      <c r="AD1924" s="37"/>
      <c r="AF1924" s="37"/>
      <c r="AH1924" s="37">
        <v>345250</v>
      </c>
      <c r="AI1924" s="12">
        <v>0.18</v>
      </c>
      <c r="AN1924" s="37"/>
      <c r="AP1924" s="37"/>
      <c r="AR1924" s="37"/>
      <c r="AT1924" s="37"/>
      <c r="AV1924" s="37"/>
      <c r="AX1924" s="37"/>
      <c r="BQ1924" s="12">
        <v>0</v>
      </c>
      <c r="CG1924" s="12" t="s">
        <v>940</v>
      </c>
      <c r="CH1924" s="12">
        <v>25.870999999999999</v>
      </c>
      <c r="CI1924" s="12" t="s">
        <v>1294</v>
      </c>
      <c r="CJ1924" s="12" t="s">
        <v>931</v>
      </c>
      <c r="CK1924" s="12" t="s">
        <v>932</v>
      </c>
      <c r="CL1924" s="37">
        <v>186904939</v>
      </c>
      <c r="CN1924" s="12" t="s">
        <v>1509</v>
      </c>
      <c r="CS1924" s="12"/>
      <c r="CT1924" s="36" t="str">
        <f t="shared" si="30"/>
        <v>500mn</v>
      </c>
      <c r="CU1924" s="36" t="str">
        <f>VLOOKUP(CK1924,Mapping!B:C,2,FALSE)</f>
        <v>US/CA</v>
      </c>
    </row>
    <row r="1925" spans="1:99" ht="16" customHeight="1" x14ac:dyDescent="0.35">
      <c r="A1925" s="12" t="s">
        <v>3200</v>
      </c>
      <c r="B1925" s="12" t="s">
        <v>925</v>
      </c>
      <c r="E1925" s="37">
        <v>43447542</v>
      </c>
      <c r="G1925" s="37" t="s">
        <v>1505</v>
      </c>
      <c r="I1925" s="37"/>
      <c r="K1925" s="37"/>
      <c r="M1925" s="37"/>
      <c r="O1925" s="37"/>
      <c r="Q1925" s="12">
        <v>100000</v>
      </c>
      <c r="R1925" s="37"/>
      <c r="T1925" s="37"/>
      <c r="V1925" s="37"/>
      <c r="X1925" s="37"/>
      <c r="Z1925" s="37"/>
      <c r="AB1925" s="37"/>
      <c r="AD1925" s="37"/>
      <c r="AF1925" s="37"/>
      <c r="AH1925" s="37">
        <v>12628000</v>
      </c>
      <c r="AI1925" s="12">
        <v>0.28000000000000003</v>
      </c>
      <c r="AN1925" s="37">
        <v>30819542</v>
      </c>
      <c r="AO1925" s="12">
        <v>0.67</v>
      </c>
      <c r="AP1925" s="37"/>
      <c r="AR1925" s="37"/>
      <c r="AT1925" s="37"/>
      <c r="AV1925" s="37"/>
      <c r="AX1925" s="37"/>
      <c r="BI1925" s="12">
        <v>183000</v>
      </c>
      <c r="BQ1925" s="12">
        <v>0.02</v>
      </c>
      <c r="BY1925" s="12">
        <v>0.02</v>
      </c>
      <c r="CG1925" s="12" t="s">
        <v>976</v>
      </c>
      <c r="CH1925" s="12">
        <v>157.477</v>
      </c>
      <c r="CI1925" s="12" t="s">
        <v>941</v>
      </c>
      <c r="CJ1925" s="12" t="s">
        <v>941</v>
      </c>
      <c r="CK1925" s="12" t="s">
        <v>932</v>
      </c>
      <c r="CL1925" s="37">
        <v>4588805276</v>
      </c>
      <c r="CN1925" s="12" t="s">
        <v>1513</v>
      </c>
      <c r="CS1925" s="12"/>
      <c r="CT1925" s="36" t="str">
        <f t="shared" si="30"/>
        <v>1bn - 50bn</v>
      </c>
      <c r="CU1925" s="36" t="str">
        <f>VLOOKUP(CK1925,Mapping!B:C,2,FALSE)</f>
        <v>US/CA</v>
      </c>
    </row>
    <row r="1926" spans="1:99" ht="16" customHeight="1" x14ac:dyDescent="0.35">
      <c r="A1926" s="12" t="s">
        <v>3201</v>
      </c>
      <c r="B1926" s="12" t="s">
        <v>925</v>
      </c>
      <c r="E1926" s="37">
        <v>80264</v>
      </c>
      <c r="G1926" s="37" t="s">
        <v>1505</v>
      </c>
      <c r="I1926" s="37"/>
      <c r="K1926" s="37"/>
      <c r="M1926" s="37">
        <v>3011</v>
      </c>
      <c r="N1926" s="12">
        <v>0</v>
      </c>
      <c r="O1926" s="37"/>
      <c r="Q1926" s="12">
        <v>0</v>
      </c>
      <c r="R1926" s="37"/>
      <c r="T1926" s="37">
        <v>55970</v>
      </c>
      <c r="U1926" s="12">
        <v>0.04</v>
      </c>
      <c r="V1926" s="37"/>
      <c r="X1926" s="37"/>
      <c r="Z1926" s="37"/>
      <c r="AB1926" s="37"/>
      <c r="AD1926" s="37"/>
      <c r="AF1926" s="37"/>
      <c r="AH1926" s="37">
        <v>0</v>
      </c>
      <c r="AI1926" s="12">
        <v>0</v>
      </c>
      <c r="AN1926" s="37">
        <v>21052</v>
      </c>
      <c r="AO1926" s="12">
        <v>0.01</v>
      </c>
      <c r="AP1926" s="37">
        <v>231</v>
      </c>
      <c r="AQ1926" s="12">
        <v>0</v>
      </c>
      <c r="AR1926" s="37"/>
      <c r="AT1926" s="37"/>
      <c r="AV1926" s="37"/>
      <c r="AX1926" s="37"/>
      <c r="BB1926" s="12">
        <v>24</v>
      </c>
      <c r="BH1926" s="12">
        <v>1</v>
      </c>
      <c r="BI1926" s="12">
        <v>125</v>
      </c>
      <c r="BK1926" s="12">
        <v>500</v>
      </c>
      <c r="BQ1926" s="12">
        <v>0</v>
      </c>
      <c r="BV1926" s="12">
        <v>0</v>
      </c>
      <c r="BY1926" s="12">
        <v>0</v>
      </c>
      <c r="CC1926" s="12">
        <v>0</v>
      </c>
      <c r="CE1926" s="12">
        <v>0</v>
      </c>
      <c r="CG1926" s="12" t="s">
        <v>940</v>
      </c>
      <c r="CH1926" s="12">
        <v>15.78</v>
      </c>
      <c r="CI1926" s="12" t="s">
        <v>2197</v>
      </c>
      <c r="CJ1926" s="12" t="s">
        <v>946</v>
      </c>
      <c r="CK1926" s="12" t="s">
        <v>932</v>
      </c>
      <c r="CL1926" s="37">
        <v>147545873</v>
      </c>
      <c r="CN1926" s="12" t="s">
        <v>1514</v>
      </c>
      <c r="CS1926" s="12"/>
      <c r="CT1926" s="36" t="str">
        <f t="shared" si="30"/>
        <v>500mn</v>
      </c>
      <c r="CU1926" s="36" t="str">
        <f>VLOOKUP(CK1926,Mapping!B:C,2,FALSE)</f>
        <v>US/CA</v>
      </c>
    </row>
    <row r="1927" spans="1:99" ht="16" customHeight="1" x14ac:dyDescent="0.35">
      <c r="A1927" s="12" t="s">
        <v>3202</v>
      </c>
      <c r="B1927" s="12" t="s">
        <v>925</v>
      </c>
      <c r="E1927" s="37">
        <v>76224603</v>
      </c>
      <c r="G1927" s="37" t="s">
        <v>1505</v>
      </c>
      <c r="I1927" s="37"/>
      <c r="K1927" s="37"/>
      <c r="M1927" s="37">
        <v>76224603</v>
      </c>
      <c r="N1927" s="12">
        <v>2.2000000000000002</v>
      </c>
      <c r="O1927" s="37"/>
      <c r="R1927" s="37"/>
      <c r="T1927" s="37"/>
      <c r="V1927" s="37"/>
      <c r="X1927" s="37"/>
      <c r="Z1927" s="37"/>
      <c r="AB1927" s="37"/>
      <c r="AD1927" s="37"/>
      <c r="AF1927" s="37"/>
      <c r="AH1927" s="37"/>
      <c r="AN1927" s="37"/>
      <c r="AP1927" s="37"/>
      <c r="AR1927" s="37"/>
      <c r="AT1927" s="37"/>
      <c r="AV1927" s="37"/>
      <c r="AX1927" s="37"/>
      <c r="BB1927" s="12">
        <v>607561</v>
      </c>
      <c r="CC1927" s="12">
        <v>0.03</v>
      </c>
      <c r="CG1927" s="12" t="s">
        <v>976</v>
      </c>
      <c r="CH1927" s="12">
        <v>27.265000000000001</v>
      </c>
      <c r="CI1927" s="12" t="s">
        <v>1022</v>
      </c>
      <c r="CJ1927" s="12" t="s">
        <v>931</v>
      </c>
      <c r="CK1927" s="12" t="s">
        <v>932</v>
      </c>
      <c r="CL1927" s="37">
        <v>3466708110</v>
      </c>
      <c r="CN1927" s="12" t="s">
        <v>1513</v>
      </c>
      <c r="CS1927" s="12"/>
      <c r="CT1927" s="36" t="str">
        <f t="shared" si="30"/>
        <v>1bn - 50bn</v>
      </c>
      <c r="CU1927" s="36" t="str">
        <f>VLOOKUP(CK1927,Mapping!B:C,2,FALSE)</f>
        <v>US/CA</v>
      </c>
    </row>
    <row r="1928" spans="1:99" ht="16" customHeight="1" x14ac:dyDescent="0.35">
      <c r="A1928" s="12" t="s">
        <v>3203</v>
      </c>
      <c r="B1928" s="12" t="s">
        <v>925</v>
      </c>
      <c r="E1928" s="37">
        <v>216795</v>
      </c>
      <c r="G1928" s="37" t="s">
        <v>1505</v>
      </c>
      <c r="I1928" s="37"/>
      <c r="K1928" s="37"/>
      <c r="M1928" s="37">
        <v>216795</v>
      </c>
      <c r="N1928" s="12">
        <v>0.08</v>
      </c>
      <c r="O1928" s="37"/>
      <c r="R1928" s="37"/>
      <c r="T1928" s="37"/>
      <c r="V1928" s="37"/>
      <c r="X1928" s="37"/>
      <c r="Z1928" s="37"/>
      <c r="AB1928" s="37"/>
      <c r="AD1928" s="37"/>
      <c r="AF1928" s="37"/>
      <c r="AH1928" s="37"/>
      <c r="AN1928" s="37"/>
      <c r="AP1928" s="37"/>
      <c r="AR1928" s="37"/>
      <c r="AT1928" s="37"/>
      <c r="AV1928" s="37"/>
      <c r="AX1928" s="37"/>
      <c r="BB1928" s="12">
        <v>1728</v>
      </c>
      <c r="CC1928" s="12">
        <v>0</v>
      </c>
      <c r="CG1928" s="12" t="s">
        <v>934</v>
      </c>
      <c r="CH1928" s="12">
        <v>25.164000000000001</v>
      </c>
      <c r="CI1928" s="12" t="s">
        <v>1071</v>
      </c>
      <c r="CJ1928" s="12" t="s">
        <v>1072</v>
      </c>
      <c r="CK1928" s="12" t="s">
        <v>932</v>
      </c>
      <c r="CL1928" s="37">
        <v>283071508</v>
      </c>
      <c r="CN1928" s="12" t="s">
        <v>1509</v>
      </c>
      <c r="CS1928" s="12"/>
      <c r="CT1928" s="36" t="str">
        <f t="shared" si="30"/>
        <v>500mn</v>
      </c>
      <c r="CU1928" s="36" t="str">
        <f>VLOOKUP(CK1928,Mapping!B:C,2,FALSE)</f>
        <v>US/CA</v>
      </c>
    </row>
    <row r="1929" spans="1:99" ht="16" customHeight="1" x14ac:dyDescent="0.35">
      <c r="A1929" s="12" t="s">
        <v>3204</v>
      </c>
      <c r="B1929" s="12" t="s">
        <v>933</v>
      </c>
      <c r="E1929" s="37">
        <v>11415596</v>
      </c>
      <c r="G1929" s="37" t="s">
        <v>1505</v>
      </c>
      <c r="I1929" s="37"/>
      <c r="K1929" s="37"/>
      <c r="M1929" s="37"/>
      <c r="O1929" s="37"/>
      <c r="Q1929" s="12">
        <v>6146</v>
      </c>
      <c r="R1929" s="37"/>
      <c r="T1929" s="37">
        <v>0</v>
      </c>
      <c r="U1929" s="12">
        <v>0</v>
      </c>
      <c r="V1929" s="37"/>
      <c r="X1929" s="37"/>
      <c r="Z1929" s="37"/>
      <c r="AB1929" s="37"/>
      <c r="AD1929" s="37"/>
      <c r="AF1929" s="37"/>
      <c r="AH1929" s="37">
        <v>776117</v>
      </c>
      <c r="AI1929" s="12">
        <v>0.02</v>
      </c>
      <c r="AN1929" s="37">
        <v>10639479</v>
      </c>
      <c r="AO1929" s="12">
        <v>0.33</v>
      </c>
      <c r="AP1929" s="37"/>
      <c r="AR1929" s="37"/>
      <c r="AT1929" s="37"/>
      <c r="AV1929" s="37"/>
      <c r="AX1929" s="37"/>
      <c r="BI1929" s="12">
        <v>63175</v>
      </c>
      <c r="BK1929" s="12">
        <v>0</v>
      </c>
      <c r="BQ1929" s="12">
        <v>0</v>
      </c>
      <c r="BY1929" s="12">
        <v>0.01</v>
      </c>
      <c r="CE1929" s="12">
        <v>0</v>
      </c>
      <c r="CG1929" s="12" t="s">
        <v>929</v>
      </c>
      <c r="CH1929" s="12">
        <v>21.625</v>
      </c>
      <c r="CI1929" s="12" t="s">
        <v>1137</v>
      </c>
      <c r="CJ1929" s="12" t="s">
        <v>1114</v>
      </c>
      <c r="CK1929" s="12" t="s">
        <v>932</v>
      </c>
      <c r="CL1929" s="37">
        <v>3183604476</v>
      </c>
      <c r="CN1929" s="12" t="s">
        <v>1509</v>
      </c>
      <c r="CS1929" s="12"/>
      <c r="CT1929" s="36" t="str">
        <f t="shared" si="30"/>
        <v>1bn - 50bn</v>
      </c>
      <c r="CU1929" s="36" t="str">
        <f>VLOOKUP(CK1929,Mapping!B:C,2,FALSE)</f>
        <v>US/CA</v>
      </c>
    </row>
    <row r="1930" spans="1:99" ht="16" customHeight="1" x14ac:dyDescent="0.35">
      <c r="A1930" s="12" t="s">
        <v>3205</v>
      </c>
      <c r="B1930" s="12" t="s">
        <v>925</v>
      </c>
      <c r="E1930" s="37">
        <v>92188</v>
      </c>
      <c r="G1930" s="37" t="s">
        <v>1505</v>
      </c>
      <c r="I1930" s="37"/>
      <c r="K1930" s="37"/>
      <c r="M1930" s="37">
        <v>71136</v>
      </c>
      <c r="N1930" s="12">
        <v>0.06</v>
      </c>
      <c r="O1930" s="37"/>
      <c r="R1930" s="37"/>
      <c r="T1930" s="37"/>
      <c r="V1930" s="37"/>
      <c r="X1930" s="37"/>
      <c r="Z1930" s="37"/>
      <c r="AB1930" s="37"/>
      <c r="AD1930" s="37"/>
      <c r="AF1930" s="37"/>
      <c r="AH1930" s="37"/>
      <c r="AN1930" s="37">
        <v>21052</v>
      </c>
      <c r="AO1930" s="12">
        <v>0.02</v>
      </c>
      <c r="AP1930" s="37"/>
      <c r="AR1930" s="37"/>
      <c r="AT1930" s="37"/>
      <c r="AV1930" s="37"/>
      <c r="AX1930" s="37"/>
      <c r="BB1930" s="12">
        <v>567</v>
      </c>
      <c r="BI1930" s="12">
        <v>125</v>
      </c>
      <c r="BY1930" s="12">
        <v>0</v>
      </c>
      <c r="CC1930" s="12">
        <v>0</v>
      </c>
      <c r="CG1930" s="12" t="s">
        <v>940</v>
      </c>
      <c r="CH1930" s="12">
        <v>33.533000000000001</v>
      </c>
      <c r="CI1930" s="12" t="s">
        <v>1274</v>
      </c>
      <c r="CJ1930" s="12" t="s">
        <v>1046</v>
      </c>
      <c r="CK1930" s="12" t="s">
        <v>932</v>
      </c>
      <c r="CL1930" s="37">
        <v>126343764</v>
      </c>
      <c r="CN1930" s="12" t="s">
        <v>1506</v>
      </c>
      <c r="CS1930" s="12"/>
      <c r="CT1930" s="36" t="str">
        <f t="shared" si="30"/>
        <v>500mn</v>
      </c>
      <c r="CU1930" s="36" t="str">
        <f>VLOOKUP(CK1930,Mapping!B:C,2,FALSE)</f>
        <v>US/CA</v>
      </c>
    </row>
    <row r="1931" spans="1:99" ht="16" customHeight="1" x14ac:dyDescent="0.35">
      <c r="A1931" s="12" t="s">
        <v>742</v>
      </c>
      <c r="B1931" s="12" t="s">
        <v>925</v>
      </c>
      <c r="E1931" s="37">
        <v>3707141</v>
      </c>
      <c r="F1931" s="12">
        <v>2300</v>
      </c>
      <c r="G1931" s="37" t="s">
        <v>1505</v>
      </c>
      <c r="I1931" s="37">
        <v>163748</v>
      </c>
      <c r="J1931" s="12">
        <v>0.03</v>
      </c>
      <c r="K1931" s="37">
        <v>1054598</v>
      </c>
      <c r="L1931" s="12">
        <v>0.21</v>
      </c>
      <c r="M1931" s="37"/>
      <c r="O1931" s="37">
        <v>981796</v>
      </c>
      <c r="P1931" s="12">
        <v>0.19</v>
      </c>
      <c r="R1931" s="37">
        <v>185852</v>
      </c>
      <c r="S1931" s="12">
        <v>0.04</v>
      </c>
      <c r="T1931" s="37"/>
      <c r="V1931" s="37">
        <v>179260</v>
      </c>
      <c r="W1931" s="12">
        <v>0.04</v>
      </c>
      <c r="X1931" s="37">
        <v>215441</v>
      </c>
      <c r="Y1931" s="12">
        <v>0.04</v>
      </c>
      <c r="Z1931" s="37"/>
      <c r="AB1931" s="37">
        <v>100393</v>
      </c>
      <c r="AC1931" s="12">
        <v>0.02</v>
      </c>
      <c r="AD1931" s="37"/>
      <c r="AF1931" s="37">
        <v>135193</v>
      </c>
      <c r="AG1931" s="12">
        <v>0.03</v>
      </c>
      <c r="AH1931" s="37"/>
      <c r="AJ1931" s="12">
        <v>7000</v>
      </c>
      <c r="AK1931" s="12">
        <v>6500</v>
      </c>
      <c r="AL1931" s="12">
        <v>53500</v>
      </c>
      <c r="AN1931" s="37">
        <v>321320</v>
      </c>
      <c r="AO1931" s="12">
        <v>0.06</v>
      </c>
      <c r="AP1931" s="37"/>
      <c r="AR1931" s="37">
        <v>369540</v>
      </c>
      <c r="AS1931" s="12">
        <v>7.0000000000000007E-2</v>
      </c>
      <c r="AT1931" s="37"/>
      <c r="AV1931" s="37"/>
      <c r="AX1931" s="37"/>
      <c r="AZ1931" s="12">
        <v>14000</v>
      </c>
      <c r="BA1931" s="12">
        <v>1900</v>
      </c>
      <c r="BE1931" s="12">
        <v>4500</v>
      </c>
      <c r="BF1931" s="12">
        <v>8000</v>
      </c>
      <c r="BG1931" s="12">
        <v>13700</v>
      </c>
      <c r="BI1931" s="12">
        <v>1500</v>
      </c>
      <c r="BM1931" s="12">
        <v>0.01</v>
      </c>
      <c r="BO1931" s="12">
        <v>0</v>
      </c>
      <c r="BP1931" s="12">
        <v>0</v>
      </c>
      <c r="BR1931" s="12">
        <v>0</v>
      </c>
      <c r="BS1931" s="12">
        <v>0</v>
      </c>
      <c r="BT1931" s="12">
        <v>0</v>
      </c>
      <c r="BU1931" s="12">
        <v>0</v>
      </c>
      <c r="BX1931" s="12">
        <v>0</v>
      </c>
      <c r="BY1931" s="12">
        <v>0</v>
      </c>
      <c r="BZ1931" s="12">
        <v>0</v>
      </c>
      <c r="CG1931" s="12" t="s">
        <v>929</v>
      </c>
      <c r="CH1931" s="12">
        <v>68.995000000000005</v>
      </c>
      <c r="CI1931" s="12" t="s">
        <v>1042</v>
      </c>
      <c r="CJ1931" s="12"/>
      <c r="CK1931" s="12" t="s">
        <v>1043</v>
      </c>
      <c r="CL1931" s="37">
        <v>508039523</v>
      </c>
      <c r="CN1931" s="12" t="s">
        <v>1506</v>
      </c>
      <c r="CS1931" s="12"/>
      <c r="CT1931" s="36" t="str">
        <f t="shared" si="30"/>
        <v>500mn - 1bn</v>
      </c>
      <c r="CU1931" s="36" t="str">
        <f>VLOOKUP(CK1931,Mapping!B:C,2,FALSE)</f>
        <v>Asia</v>
      </c>
    </row>
    <row r="1932" spans="1:99" ht="16" customHeight="1" x14ac:dyDescent="0.35">
      <c r="A1932" s="12" t="s">
        <v>587</v>
      </c>
      <c r="B1932" s="12" t="s">
        <v>925</v>
      </c>
      <c r="E1932" s="37">
        <v>4007775</v>
      </c>
      <c r="F1932" s="12">
        <v>10000</v>
      </c>
      <c r="G1932" s="37" t="s">
        <v>1505</v>
      </c>
      <c r="I1932" s="37">
        <v>485975</v>
      </c>
      <c r="J1932" s="12">
        <v>0.56999999999999995</v>
      </c>
      <c r="K1932" s="37">
        <v>1084025</v>
      </c>
      <c r="L1932" s="12">
        <v>1.27</v>
      </c>
      <c r="M1932" s="37"/>
      <c r="O1932" s="37"/>
      <c r="R1932" s="37"/>
      <c r="T1932" s="37"/>
      <c r="V1932" s="37"/>
      <c r="X1932" s="37"/>
      <c r="Z1932" s="37"/>
      <c r="AB1932" s="37"/>
      <c r="AD1932" s="37"/>
      <c r="AF1932" s="37"/>
      <c r="AH1932" s="37"/>
      <c r="AN1932" s="37">
        <v>2437775</v>
      </c>
      <c r="AO1932" s="12">
        <v>2.86</v>
      </c>
      <c r="AP1932" s="37"/>
      <c r="AR1932" s="37"/>
      <c r="AT1932" s="37"/>
      <c r="AV1932" s="37"/>
      <c r="AX1932" s="37"/>
      <c r="BG1932" s="12">
        <v>17550</v>
      </c>
      <c r="BI1932" s="12">
        <v>14475</v>
      </c>
      <c r="BO1932" s="12">
        <v>0</v>
      </c>
      <c r="BS1932" s="12">
        <v>0</v>
      </c>
      <c r="BY1932" s="12">
        <v>0</v>
      </c>
      <c r="CG1932" s="12"/>
      <c r="CH1932" s="12">
        <v>70.013000000000005</v>
      </c>
      <c r="CI1932" s="12"/>
      <c r="CJ1932" s="12"/>
      <c r="CK1932" s="12" t="s">
        <v>954</v>
      </c>
      <c r="CL1932" s="37">
        <v>85088616</v>
      </c>
      <c r="CN1932" s="12" t="s">
        <v>1506</v>
      </c>
      <c r="CS1932" s="12"/>
      <c r="CT1932" s="36" t="str">
        <f t="shared" si="30"/>
        <v>500mn</v>
      </c>
      <c r="CU1932" s="36" t="str">
        <f>VLOOKUP(CK1932,Mapping!B:C,2,FALSE)</f>
        <v>EU</v>
      </c>
    </row>
    <row r="1933" spans="1:99" ht="16" customHeight="1" x14ac:dyDescent="0.35">
      <c r="A1933" s="12" t="s">
        <v>3206</v>
      </c>
      <c r="B1933" s="12" t="s">
        <v>933</v>
      </c>
      <c r="E1933" s="37">
        <v>272870738</v>
      </c>
      <c r="G1933" s="37" t="s">
        <v>1505</v>
      </c>
      <c r="I1933" s="37"/>
      <c r="K1933" s="37"/>
      <c r="M1933" s="37">
        <v>263946874</v>
      </c>
      <c r="N1933" s="12">
        <v>2.89</v>
      </c>
      <c r="O1933" s="37"/>
      <c r="Q1933" s="12">
        <v>17084</v>
      </c>
      <c r="R1933" s="37"/>
      <c r="T1933" s="37"/>
      <c r="V1933" s="37"/>
      <c r="X1933" s="37"/>
      <c r="Z1933" s="37"/>
      <c r="AB1933" s="37"/>
      <c r="AD1933" s="37"/>
      <c r="AF1933" s="37"/>
      <c r="AH1933" s="37">
        <v>2381775</v>
      </c>
      <c r="AI1933" s="12">
        <v>0.03</v>
      </c>
      <c r="AN1933" s="37">
        <v>5393864</v>
      </c>
      <c r="AO1933" s="12">
        <v>0.06</v>
      </c>
      <c r="AP1933" s="37">
        <v>1148225</v>
      </c>
      <c r="AQ1933" s="12">
        <v>0.01</v>
      </c>
      <c r="AR1933" s="37"/>
      <c r="AT1933" s="37"/>
      <c r="AV1933" s="37"/>
      <c r="AX1933" s="37"/>
      <c r="BB1933" s="12">
        <v>2001417</v>
      </c>
      <c r="BH1933" s="12">
        <v>4645</v>
      </c>
      <c r="BI1933" s="12">
        <v>32037</v>
      </c>
      <c r="BQ1933" s="12">
        <v>0</v>
      </c>
      <c r="BV1933" s="12">
        <v>0</v>
      </c>
      <c r="BY1933" s="12">
        <v>0</v>
      </c>
      <c r="CC1933" s="12">
        <v>0.08</v>
      </c>
      <c r="CG1933" s="12" t="s">
        <v>934</v>
      </c>
      <c r="CH1933" s="12">
        <v>33.215000000000003</v>
      </c>
      <c r="CI1933" s="12" t="s">
        <v>941</v>
      </c>
      <c r="CJ1933" s="12" t="s">
        <v>941</v>
      </c>
      <c r="CK1933" s="12" t="s">
        <v>932</v>
      </c>
      <c r="CL1933" s="37">
        <v>9085380379</v>
      </c>
      <c r="CN1933" s="12" t="s">
        <v>1506</v>
      </c>
      <c r="CS1933" s="12"/>
      <c r="CT1933" s="36" t="str">
        <f t="shared" si="30"/>
        <v>1bn - 50bn</v>
      </c>
      <c r="CU1933" s="36" t="str">
        <f>VLOOKUP(CK1933,Mapping!B:C,2,FALSE)</f>
        <v>US/CA</v>
      </c>
    </row>
    <row r="1934" spans="1:99" ht="16" customHeight="1" x14ac:dyDescent="0.35">
      <c r="A1934" s="12" t="s">
        <v>3207</v>
      </c>
      <c r="B1934" s="12" t="s">
        <v>925</v>
      </c>
      <c r="E1934" s="37">
        <v>9398430</v>
      </c>
      <c r="G1934" s="37" t="s">
        <v>1505</v>
      </c>
      <c r="I1934" s="37"/>
      <c r="K1934" s="37"/>
      <c r="M1934" s="37">
        <v>4830210</v>
      </c>
      <c r="N1934" s="12">
        <v>1.82</v>
      </c>
      <c r="O1934" s="37"/>
      <c r="R1934" s="37"/>
      <c r="T1934" s="37"/>
      <c r="V1934" s="37"/>
      <c r="X1934" s="37"/>
      <c r="Z1934" s="37"/>
      <c r="AB1934" s="37"/>
      <c r="AD1934" s="37">
        <v>4568220</v>
      </c>
      <c r="AE1934" s="12">
        <v>1.72</v>
      </c>
      <c r="AF1934" s="37"/>
      <c r="AH1934" s="37"/>
      <c r="AN1934" s="37"/>
      <c r="AP1934" s="37"/>
      <c r="AR1934" s="37"/>
      <c r="AT1934" s="37"/>
      <c r="AV1934" s="37"/>
      <c r="AX1934" s="37"/>
      <c r="BB1934" s="12">
        <v>38500</v>
      </c>
      <c r="BJ1934" s="12">
        <v>41000</v>
      </c>
      <c r="CB1934" s="12">
        <v>0.01</v>
      </c>
      <c r="CC1934" s="12">
        <v>0</v>
      </c>
      <c r="CG1934" s="12" t="s">
        <v>940</v>
      </c>
      <c r="CH1934" s="12">
        <v>25.811</v>
      </c>
      <c r="CI1934" s="12" t="s">
        <v>1103</v>
      </c>
      <c r="CJ1934" s="12" t="s">
        <v>972</v>
      </c>
      <c r="CK1934" s="12" t="s">
        <v>932</v>
      </c>
      <c r="CL1934" s="37">
        <v>265236536</v>
      </c>
      <c r="CN1934" s="12" t="s">
        <v>1509</v>
      </c>
      <c r="CS1934" s="12"/>
      <c r="CT1934" s="36" t="str">
        <f t="shared" si="30"/>
        <v>500mn</v>
      </c>
      <c r="CU1934" s="36" t="str">
        <f>VLOOKUP(CK1934,Mapping!B:C,2,FALSE)</f>
        <v>US/CA</v>
      </c>
    </row>
    <row r="1935" spans="1:99" ht="16" customHeight="1" x14ac:dyDescent="0.35">
      <c r="A1935" s="12" t="s">
        <v>3208</v>
      </c>
      <c r="B1935" s="12" t="s">
        <v>925</v>
      </c>
      <c r="E1935" s="37">
        <v>5023898</v>
      </c>
      <c r="G1935" s="37" t="s">
        <v>1505</v>
      </c>
      <c r="I1935" s="37"/>
      <c r="K1935" s="37"/>
      <c r="M1935" s="37"/>
      <c r="O1935" s="37"/>
      <c r="R1935" s="37"/>
      <c r="T1935" s="37"/>
      <c r="V1935" s="37"/>
      <c r="X1935" s="37"/>
      <c r="Z1935" s="37"/>
      <c r="AB1935" s="37"/>
      <c r="AD1935" s="37"/>
      <c r="AF1935" s="37"/>
      <c r="AH1935" s="37"/>
      <c r="AN1935" s="37"/>
      <c r="AP1935" s="37"/>
      <c r="AR1935" s="37"/>
      <c r="AT1935" s="37">
        <v>5023898</v>
      </c>
      <c r="AU1935" s="12">
        <v>2.2400000000000002</v>
      </c>
      <c r="AV1935" s="37"/>
      <c r="AX1935" s="37"/>
      <c r="BD1935" s="12">
        <v>471285</v>
      </c>
      <c r="CF1935" s="12">
        <v>0.41</v>
      </c>
      <c r="CG1935" s="12" t="s">
        <v>940</v>
      </c>
      <c r="CH1935" s="12">
        <v>16.106000000000002</v>
      </c>
      <c r="CI1935" s="12" t="s">
        <v>941</v>
      </c>
      <c r="CJ1935" s="12" t="s">
        <v>941</v>
      </c>
      <c r="CK1935" s="12" t="s">
        <v>932</v>
      </c>
      <c r="CL1935" s="37">
        <v>223430497</v>
      </c>
      <c r="CN1935" s="12" t="s">
        <v>1509</v>
      </c>
      <c r="CS1935" s="12"/>
      <c r="CT1935" s="36" t="str">
        <f t="shared" si="30"/>
        <v>500mn</v>
      </c>
      <c r="CU1935" s="36" t="str">
        <f>VLOOKUP(CK1935,Mapping!B:C,2,FALSE)</f>
        <v>US/CA</v>
      </c>
    </row>
    <row r="1936" spans="1:99" ht="16" customHeight="1" x14ac:dyDescent="0.35">
      <c r="A1936" s="12" t="s">
        <v>3209</v>
      </c>
      <c r="B1936" s="12" t="s">
        <v>925</v>
      </c>
      <c r="E1936" s="37">
        <v>376301</v>
      </c>
      <c r="G1936" s="37" t="s">
        <v>1505</v>
      </c>
      <c r="I1936" s="37"/>
      <c r="K1936" s="37"/>
      <c r="M1936" s="37"/>
      <c r="O1936" s="37"/>
      <c r="R1936" s="37"/>
      <c r="T1936" s="37"/>
      <c r="V1936" s="37"/>
      <c r="X1936" s="37"/>
      <c r="Z1936" s="37"/>
      <c r="AB1936" s="37"/>
      <c r="AD1936" s="37"/>
      <c r="AF1936" s="37"/>
      <c r="AH1936" s="37"/>
      <c r="AN1936" s="37">
        <v>376301</v>
      </c>
      <c r="AO1936" s="12">
        <v>0.72</v>
      </c>
      <c r="AP1936" s="37"/>
      <c r="AR1936" s="37"/>
      <c r="AT1936" s="37"/>
      <c r="AV1936" s="37"/>
      <c r="AX1936" s="37"/>
      <c r="BI1936" s="12">
        <v>1625</v>
      </c>
      <c r="BY1936" s="12">
        <v>0</v>
      </c>
      <c r="CG1936" s="12" t="s">
        <v>929</v>
      </c>
      <c r="CH1936" s="12">
        <v>43.985999999999997</v>
      </c>
      <c r="CI1936" s="12" t="s">
        <v>987</v>
      </c>
      <c r="CJ1936" s="12"/>
      <c r="CK1936" s="12" t="s">
        <v>979</v>
      </c>
      <c r="CL1936" s="37">
        <v>52171285</v>
      </c>
      <c r="CN1936" s="12" t="s">
        <v>1506</v>
      </c>
      <c r="CS1936" s="12"/>
      <c r="CT1936" s="36" t="str">
        <f t="shared" si="30"/>
        <v>500mn</v>
      </c>
      <c r="CU1936" s="36" t="str">
        <f>VLOOKUP(CK1936,Mapping!B:C,2,FALSE)</f>
        <v>EU</v>
      </c>
    </row>
    <row r="1937" spans="1:99" ht="16" customHeight="1" x14ac:dyDescent="0.35">
      <c r="A1937" s="12" t="s">
        <v>3210</v>
      </c>
      <c r="B1937" s="12" t="s">
        <v>925</v>
      </c>
      <c r="E1937" s="37">
        <v>0</v>
      </c>
      <c r="G1937" s="37" t="s">
        <v>1505</v>
      </c>
      <c r="I1937" s="37"/>
      <c r="K1937" s="37"/>
      <c r="M1937" s="37"/>
      <c r="O1937" s="37"/>
      <c r="Q1937" s="12">
        <v>0</v>
      </c>
      <c r="R1937" s="37"/>
      <c r="T1937" s="37"/>
      <c r="V1937" s="37"/>
      <c r="X1937" s="37"/>
      <c r="Z1937" s="37"/>
      <c r="AB1937" s="37"/>
      <c r="AD1937" s="37"/>
      <c r="AF1937" s="37"/>
      <c r="AH1937" s="37">
        <v>0</v>
      </c>
      <c r="AI1937" s="12">
        <v>0</v>
      </c>
      <c r="AN1937" s="37"/>
      <c r="AP1937" s="37"/>
      <c r="AR1937" s="37"/>
      <c r="AT1937" s="37"/>
      <c r="AV1937" s="37"/>
      <c r="AX1937" s="37"/>
      <c r="BQ1937" s="12">
        <v>0</v>
      </c>
      <c r="CG1937" s="12" t="s">
        <v>940</v>
      </c>
      <c r="CH1937" s="12">
        <v>75.641999999999996</v>
      </c>
      <c r="CI1937" s="12" t="s">
        <v>1230</v>
      </c>
      <c r="CJ1937" s="12" t="s">
        <v>993</v>
      </c>
      <c r="CK1937" s="12" t="s">
        <v>932</v>
      </c>
      <c r="CL1937" s="37">
        <v>1441002173</v>
      </c>
      <c r="CN1937" s="12" t="s">
        <v>1509</v>
      </c>
      <c r="CS1937" s="12"/>
      <c r="CT1937" s="36" t="str">
        <f t="shared" si="30"/>
        <v>1bn - 50bn</v>
      </c>
      <c r="CU1937" s="36" t="str">
        <f>VLOOKUP(CK1937,Mapping!B:C,2,FALSE)</f>
        <v>US/CA</v>
      </c>
    </row>
    <row r="1938" spans="1:99" ht="16" customHeight="1" x14ac:dyDescent="0.35">
      <c r="A1938" s="12" t="s">
        <v>3211</v>
      </c>
      <c r="B1938" s="12" t="s">
        <v>925</v>
      </c>
      <c r="E1938" s="37">
        <v>0</v>
      </c>
      <c r="G1938" s="37" t="s">
        <v>1505</v>
      </c>
      <c r="I1938" s="37"/>
      <c r="K1938" s="37"/>
      <c r="M1938" s="37"/>
      <c r="O1938" s="37"/>
      <c r="R1938" s="37"/>
      <c r="T1938" s="37"/>
      <c r="V1938" s="37"/>
      <c r="X1938" s="37"/>
      <c r="Z1938" s="37"/>
      <c r="AB1938" s="37"/>
      <c r="AD1938" s="37">
        <v>0</v>
      </c>
      <c r="AE1938" s="12">
        <v>0</v>
      </c>
      <c r="AF1938" s="37"/>
      <c r="AH1938" s="37"/>
      <c r="AN1938" s="37"/>
      <c r="AP1938" s="37"/>
      <c r="AR1938" s="37"/>
      <c r="AT1938" s="37"/>
      <c r="AV1938" s="37"/>
      <c r="AX1938" s="37"/>
      <c r="BJ1938" s="12">
        <v>0</v>
      </c>
      <c r="CB1938" s="12">
        <v>0</v>
      </c>
      <c r="CG1938" s="12" t="s">
        <v>934</v>
      </c>
      <c r="CH1938" s="12">
        <v>157.91800000000001</v>
      </c>
      <c r="CI1938" s="12" t="s">
        <v>1213</v>
      </c>
      <c r="CJ1938" s="12" t="s">
        <v>1214</v>
      </c>
      <c r="CK1938" s="12" t="s">
        <v>932</v>
      </c>
      <c r="CL1938" s="37">
        <v>248642538</v>
      </c>
      <c r="CN1938" s="12" t="s">
        <v>1509</v>
      </c>
      <c r="CS1938" s="12"/>
      <c r="CT1938" s="36" t="str">
        <f t="shared" si="30"/>
        <v>500mn</v>
      </c>
      <c r="CU1938" s="36" t="str">
        <f>VLOOKUP(CK1938,Mapping!B:C,2,FALSE)</f>
        <v>US/CA</v>
      </c>
    </row>
    <row r="1939" spans="1:99" ht="16" customHeight="1" x14ac:dyDescent="0.35">
      <c r="A1939" s="12" t="s">
        <v>306</v>
      </c>
      <c r="B1939" s="12" t="s">
        <v>933</v>
      </c>
      <c r="E1939" s="37">
        <v>111732373</v>
      </c>
      <c r="F1939" s="12">
        <v>87000</v>
      </c>
      <c r="G1939" s="37" t="s">
        <v>1505</v>
      </c>
      <c r="I1939" s="37">
        <v>4227979</v>
      </c>
      <c r="J1939" s="12">
        <v>0.23</v>
      </c>
      <c r="K1939" s="37">
        <v>46498788</v>
      </c>
      <c r="L1939" s="12">
        <v>2.5</v>
      </c>
      <c r="M1939" s="37">
        <v>0</v>
      </c>
      <c r="N1939" s="12">
        <v>0</v>
      </c>
      <c r="O1939" s="37">
        <v>32666000</v>
      </c>
      <c r="P1939" s="12">
        <v>1.76</v>
      </c>
      <c r="Q1939" s="12">
        <v>700</v>
      </c>
      <c r="R1939" s="37">
        <v>6291065</v>
      </c>
      <c r="S1939" s="12">
        <v>0.34</v>
      </c>
      <c r="T1939" s="37">
        <v>95821</v>
      </c>
      <c r="U1939" s="12">
        <v>0.01</v>
      </c>
      <c r="V1939" s="37">
        <v>5069872</v>
      </c>
      <c r="W1939" s="12">
        <v>0.27</v>
      </c>
      <c r="X1939" s="37">
        <v>8877194</v>
      </c>
      <c r="Y1939" s="12">
        <v>0.48</v>
      </c>
      <c r="Z1939" s="37">
        <v>52871</v>
      </c>
      <c r="AA1939" s="12">
        <v>0</v>
      </c>
      <c r="AB1939" s="37">
        <v>4359539</v>
      </c>
      <c r="AC1939" s="12">
        <v>0.23</v>
      </c>
      <c r="AD1939" s="37">
        <v>25292</v>
      </c>
      <c r="AE1939" s="12">
        <v>0</v>
      </c>
      <c r="AF1939" s="37">
        <v>3304895</v>
      </c>
      <c r="AG1939" s="12">
        <v>0.18</v>
      </c>
      <c r="AH1939" s="37">
        <v>88396</v>
      </c>
      <c r="AI1939" s="12">
        <v>0</v>
      </c>
      <c r="AJ1939" s="12">
        <v>301771</v>
      </c>
      <c r="AK1939" s="12">
        <v>233000</v>
      </c>
      <c r="AL1939" s="12">
        <v>2150960</v>
      </c>
      <c r="AN1939" s="37">
        <v>151572</v>
      </c>
      <c r="AO1939" s="12">
        <v>0.01</v>
      </c>
      <c r="AP1939" s="37">
        <v>23089</v>
      </c>
      <c r="AQ1939" s="12">
        <v>0</v>
      </c>
      <c r="AR1939" s="37"/>
      <c r="AT1939" s="37"/>
      <c r="AV1939" s="37"/>
      <c r="AX1939" s="37"/>
      <c r="AZ1939" s="12">
        <v>594280</v>
      </c>
      <c r="BA1939" s="12">
        <v>86878</v>
      </c>
      <c r="BB1939" s="12">
        <v>0</v>
      </c>
      <c r="BC1939" s="12">
        <v>1788</v>
      </c>
      <c r="BF1939" s="12">
        <v>245000</v>
      </c>
      <c r="BG1939" s="12">
        <v>752800</v>
      </c>
      <c r="BH1939" s="12">
        <v>100</v>
      </c>
      <c r="BI1939" s="12">
        <v>900</v>
      </c>
      <c r="BJ1939" s="12">
        <v>227</v>
      </c>
      <c r="BK1939" s="12">
        <v>856</v>
      </c>
      <c r="BO1939" s="12">
        <v>0.01</v>
      </c>
      <c r="BP1939" s="12">
        <v>0.01</v>
      </c>
      <c r="BQ1939" s="12">
        <v>0</v>
      </c>
      <c r="BR1939" s="12">
        <v>0.01</v>
      </c>
      <c r="BS1939" s="12">
        <v>0.01</v>
      </c>
      <c r="BT1939" s="12">
        <v>0.01</v>
      </c>
      <c r="BU1939" s="12">
        <v>0.01</v>
      </c>
      <c r="BV1939" s="12">
        <v>0</v>
      </c>
      <c r="BX1939" s="12">
        <v>0.01</v>
      </c>
      <c r="BY1939" s="12">
        <v>0</v>
      </c>
      <c r="BZ1939" s="12">
        <v>0</v>
      </c>
      <c r="CB1939" s="12">
        <v>0</v>
      </c>
      <c r="CC1939" s="12">
        <v>0</v>
      </c>
      <c r="CD1939" s="12">
        <v>0</v>
      </c>
      <c r="CE1939" s="12">
        <v>0</v>
      </c>
      <c r="CG1939" s="12" t="s">
        <v>929</v>
      </c>
      <c r="CH1939" s="12">
        <v>10.949</v>
      </c>
      <c r="CI1939" s="12" t="s">
        <v>1094</v>
      </c>
      <c r="CJ1939" s="12"/>
      <c r="CK1939" s="12" t="s">
        <v>990</v>
      </c>
      <c r="CL1939" s="37">
        <v>1856923601</v>
      </c>
      <c r="CN1939" s="12" t="s">
        <v>1506</v>
      </c>
      <c r="CS1939" s="12"/>
      <c r="CT1939" s="36" t="str">
        <f t="shared" si="30"/>
        <v>1bn - 50bn</v>
      </c>
      <c r="CU1939" s="36" t="str">
        <f>VLOOKUP(CK1939,Mapping!B:C,2,FALSE)</f>
        <v>EU</v>
      </c>
    </row>
    <row r="1940" spans="1:99" ht="16" customHeight="1" x14ac:dyDescent="0.35">
      <c r="A1940" s="12" t="s">
        <v>3212</v>
      </c>
      <c r="B1940" s="12" t="s">
        <v>933</v>
      </c>
      <c r="E1940" s="37">
        <v>8629149</v>
      </c>
      <c r="G1940" s="37" t="s">
        <v>1505</v>
      </c>
      <c r="I1940" s="37"/>
      <c r="K1940" s="37">
        <v>1724306</v>
      </c>
      <c r="L1940" s="12">
        <v>0.5</v>
      </c>
      <c r="M1940" s="37">
        <v>1201956</v>
      </c>
      <c r="N1940" s="12">
        <v>0.35</v>
      </c>
      <c r="O1940" s="37">
        <v>1991120</v>
      </c>
      <c r="P1940" s="12">
        <v>0.57999999999999996</v>
      </c>
      <c r="Q1940" s="12">
        <v>2950</v>
      </c>
      <c r="R1940" s="37"/>
      <c r="T1940" s="37"/>
      <c r="V1940" s="37">
        <v>1351342</v>
      </c>
      <c r="W1940" s="12">
        <v>0.39</v>
      </c>
      <c r="X1940" s="37"/>
      <c r="Z1940" s="37"/>
      <c r="AB1940" s="37"/>
      <c r="AD1940" s="37"/>
      <c r="AF1940" s="37"/>
      <c r="AH1940" s="37">
        <v>400374</v>
      </c>
      <c r="AI1940" s="12">
        <v>0.12</v>
      </c>
      <c r="AK1940" s="12">
        <v>49000</v>
      </c>
      <c r="AL1940" s="12">
        <v>108500</v>
      </c>
      <c r="AN1940" s="37">
        <v>1960051</v>
      </c>
      <c r="AO1940" s="12">
        <v>0.56999999999999995</v>
      </c>
      <c r="AP1940" s="37"/>
      <c r="AR1940" s="37"/>
      <c r="AT1940" s="37"/>
      <c r="AV1940" s="37"/>
      <c r="AX1940" s="37"/>
      <c r="BB1940" s="12">
        <v>8200</v>
      </c>
      <c r="BG1940" s="12">
        <v>22400</v>
      </c>
      <c r="BI1940" s="12">
        <v>9150</v>
      </c>
      <c r="BQ1940" s="12">
        <v>0</v>
      </c>
      <c r="BS1940" s="12">
        <v>0</v>
      </c>
      <c r="BT1940" s="12">
        <v>0</v>
      </c>
      <c r="BU1940" s="12">
        <v>0</v>
      </c>
      <c r="BY1940" s="12">
        <v>0</v>
      </c>
      <c r="CC1940" s="12">
        <v>0</v>
      </c>
      <c r="CG1940" s="12" t="s">
        <v>940</v>
      </c>
      <c r="CH1940" s="12">
        <v>36.665999999999997</v>
      </c>
      <c r="CI1940" s="12" t="s">
        <v>1023</v>
      </c>
      <c r="CJ1940" s="12"/>
      <c r="CK1940" s="12" t="s">
        <v>979</v>
      </c>
      <c r="CL1940" s="37">
        <v>316248688</v>
      </c>
      <c r="CN1940" s="12" t="s">
        <v>1506</v>
      </c>
      <c r="CS1940" s="12"/>
      <c r="CT1940" s="36" t="str">
        <f t="shared" si="30"/>
        <v>500mn</v>
      </c>
      <c r="CU1940" s="36" t="str">
        <f>VLOOKUP(CK1940,Mapping!B:C,2,FALSE)</f>
        <v>EU</v>
      </c>
    </row>
    <row r="1941" spans="1:99" ht="16" customHeight="1" x14ac:dyDescent="0.35">
      <c r="A1941" s="12" t="s">
        <v>3213</v>
      </c>
      <c r="B1941" s="12" t="s">
        <v>925</v>
      </c>
      <c r="E1941" s="37">
        <v>4079800</v>
      </c>
      <c r="G1941" s="37" t="s">
        <v>1505</v>
      </c>
      <c r="I1941" s="37"/>
      <c r="K1941" s="37"/>
      <c r="M1941" s="37"/>
      <c r="O1941" s="37"/>
      <c r="R1941" s="37"/>
      <c r="T1941" s="37"/>
      <c r="V1941" s="37"/>
      <c r="X1941" s="37"/>
      <c r="Z1941" s="37"/>
      <c r="AB1941" s="37"/>
      <c r="AD1941" s="37"/>
      <c r="AF1941" s="37"/>
      <c r="AH1941" s="37"/>
      <c r="AN1941" s="37">
        <v>4079800</v>
      </c>
      <c r="AO1941" s="12">
        <v>1.87</v>
      </c>
      <c r="AP1941" s="37"/>
      <c r="AR1941" s="37"/>
      <c r="AT1941" s="37"/>
      <c r="AV1941" s="37"/>
      <c r="AX1941" s="37"/>
      <c r="BI1941" s="12">
        <v>24225</v>
      </c>
      <c r="BY1941" s="12">
        <v>0</v>
      </c>
      <c r="CG1941" s="12" t="s">
        <v>940</v>
      </c>
      <c r="CH1941" s="12">
        <v>18.149000000000001</v>
      </c>
      <c r="CI1941" s="12" t="s">
        <v>3214</v>
      </c>
      <c r="CJ1941" s="12" t="s">
        <v>1021</v>
      </c>
      <c r="CK1941" s="12" t="s">
        <v>932</v>
      </c>
      <c r="CL1941" s="37">
        <v>218560651</v>
      </c>
      <c r="CN1941" s="12" t="s">
        <v>1509</v>
      </c>
      <c r="CS1941" s="12"/>
      <c r="CT1941" s="36" t="str">
        <f t="shared" si="30"/>
        <v>500mn</v>
      </c>
      <c r="CU1941" s="36" t="str">
        <f>VLOOKUP(CK1941,Mapping!B:C,2,FALSE)</f>
        <v>US/CA</v>
      </c>
    </row>
    <row r="1942" spans="1:99" ht="16" customHeight="1" x14ac:dyDescent="0.35">
      <c r="A1942" s="12" t="s">
        <v>3215</v>
      </c>
      <c r="B1942" s="12" t="s">
        <v>925</v>
      </c>
      <c r="E1942" s="37">
        <v>5156</v>
      </c>
      <c r="G1942" s="37" t="s">
        <v>1505</v>
      </c>
      <c r="I1942" s="37"/>
      <c r="K1942" s="37"/>
      <c r="M1942" s="37"/>
      <c r="O1942" s="37"/>
      <c r="Q1942" s="12">
        <v>2</v>
      </c>
      <c r="R1942" s="37"/>
      <c r="T1942" s="37"/>
      <c r="V1942" s="37"/>
      <c r="X1942" s="37"/>
      <c r="Z1942" s="37"/>
      <c r="AB1942" s="37"/>
      <c r="AD1942" s="37"/>
      <c r="AF1942" s="37"/>
      <c r="AH1942" s="37">
        <v>253</v>
      </c>
      <c r="AI1942" s="12">
        <v>0</v>
      </c>
      <c r="AN1942" s="37">
        <v>4210</v>
      </c>
      <c r="AO1942" s="12">
        <v>0</v>
      </c>
      <c r="AP1942" s="37">
        <v>693</v>
      </c>
      <c r="AQ1942" s="12">
        <v>0</v>
      </c>
      <c r="AR1942" s="37"/>
      <c r="AT1942" s="37"/>
      <c r="AV1942" s="37"/>
      <c r="AX1942" s="37"/>
      <c r="BH1942" s="12">
        <v>3</v>
      </c>
      <c r="BI1942" s="12">
        <v>25</v>
      </c>
      <c r="BQ1942" s="12">
        <v>0</v>
      </c>
      <c r="BV1942" s="12">
        <v>0</v>
      </c>
      <c r="BY1942" s="12">
        <v>0</v>
      </c>
      <c r="CG1942" s="12" t="s">
        <v>934</v>
      </c>
      <c r="CH1942" s="12">
        <v>13.132</v>
      </c>
      <c r="CI1942" s="12" t="s">
        <v>3216</v>
      </c>
      <c r="CJ1942" s="12" t="s">
        <v>1246</v>
      </c>
      <c r="CK1942" s="12" t="s">
        <v>932</v>
      </c>
      <c r="CL1942" s="37">
        <v>463889565</v>
      </c>
      <c r="CN1942" s="12" t="s">
        <v>1509</v>
      </c>
      <c r="CS1942" s="12"/>
      <c r="CT1942" s="36" t="str">
        <f t="shared" si="30"/>
        <v>500mn</v>
      </c>
      <c r="CU1942" s="36" t="str">
        <f>VLOOKUP(CK1942,Mapping!B:C,2,FALSE)</f>
        <v>US/CA</v>
      </c>
    </row>
    <row r="1943" spans="1:99" ht="16" customHeight="1" x14ac:dyDescent="0.35">
      <c r="A1943" s="12" t="s">
        <v>3217</v>
      </c>
      <c r="B1943" s="12" t="s">
        <v>925</v>
      </c>
      <c r="E1943" s="37">
        <v>70903085</v>
      </c>
      <c r="G1943" s="37" t="s">
        <v>1505</v>
      </c>
      <c r="I1943" s="37"/>
      <c r="K1943" s="37"/>
      <c r="M1943" s="37">
        <v>33234479</v>
      </c>
      <c r="N1943" s="12">
        <v>0.48</v>
      </c>
      <c r="O1943" s="37"/>
      <c r="R1943" s="37"/>
      <c r="T1943" s="37"/>
      <c r="V1943" s="37"/>
      <c r="X1943" s="37"/>
      <c r="Z1943" s="37"/>
      <c r="AB1943" s="37"/>
      <c r="AD1943" s="37">
        <v>37184419</v>
      </c>
      <c r="AE1943" s="12">
        <v>0.53</v>
      </c>
      <c r="AF1943" s="37"/>
      <c r="AH1943" s="37"/>
      <c r="AN1943" s="37">
        <v>484187</v>
      </c>
      <c r="AO1943" s="12">
        <v>0.01</v>
      </c>
      <c r="AP1943" s="37"/>
      <c r="AR1943" s="37"/>
      <c r="AT1943" s="37"/>
      <c r="AV1943" s="37"/>
      <c r="AX1943" s="37"/>
      <c r="BB1943" s="12">
        <v>264901</v>
      </c>
      <c r="BI1943" s="12">
        <v>2875</v>
      </c>
      <c r="BJ1943" s="12">
        <v>333732</v>
      </c>
      <c r="BY1943" s="12">
        <v>0</v>
      </c>
      <c r="CB1943" s="12">
        <v>0.11</v>
      </c>
      <c r="CC1943" s="12">
        <v>0.01</v>
      </c>
      <c r="CG1943" s="12" t="s">
        <v>934</v>
      </c>
      <c r="CH1943" s="12">
        <v>174.39</v>
      </c>
      <c r="CI1943" s="12" t="s">
        <v>1073</v>
      </c>
      <c r="CJ1943" s="12" t="s">
        <v>946</v>
      </c>
      <c r="CK1943" s="12" t="s">
        <v>932</v>
      </c>
      <c r="CL1943" s="37">
        <v>6951706982</v>
      </c>
      <c r="CN1943" s="12" t="s">
        <v>1506</v>
      </c>
      <c r="CS1943" s="12"/>
      <c r="CT1943" s="36" t="str">
        <f t="shared" si="30"/>
        <v>1bn - 50bn</v>
      </c>
      <c r="CU1943" s="36" t="str">
        <f>VLOOKUP(CK1943,Mapping!B:C,2,FALSE)</f>
        <v>US/CA</v>
      </c>
    </row>
    <row r="1944" spans="1:99" ht="16" customHeight="1" x14ac:dyDescent="0.35">
      <c r="A1944" s="12" t="s">
        <v>3218</v>
      </c>
      <c r="B1944" s="12" t="s">
        <v>925</v>
      </c>
      <c r="E1944" s="37">
        <v>494891</v>
      </c>
      <c r="G1944" s="37" t="s">
        <v>1505</v>
      </c>
      <c r="I1944" s="37"/>
      <c r="K1944" s="37"/>
      <c r="M1944" s="37"/>
      <c r="O1944" s="37"/>
      <c r="Q1944" s="12">
        <v>3919</v>
      </c>
      <c r="R1944" s="37"/>
      <c r="T1944" s="37"/>
      <c r="V1944" s="37"/>
      <c r="X1944" s="37"/>
      <c r="Z1944" s="37"/>
      <c r="AB1944" s="37"/>
      <c r="AD1944" s="37"/>
      <c r="AF1944" s="37"/>
      <c r="AH1944" s="37">
        <v>494891</v>
      </c>
      <c r="AI1944" s="12">
        <v>0.27</v>
      </c>
      <c r="AN1944" s="37"/>
      <c r="AP1944" s="37"/>
      <c r="AR1944" s="37"/>
      <c r="AT1944" s="37"/>
      <c r="AV1944" s="37"/>
      <c r="AX1944" s="37"/>
      <c r="BQ1944" s="12">
        <v>0</v>
      </c>
      <c r="CG1944" s="12" t="s">
        <v>934</v>
      </c>
      <c r="CH1944" s="12">
        <v>9.0169999999999995</v>
      </c>
      <c r="CI1944" s="12" t="s">
        <v>1584</v>
      </c>
      <c r="CJ1944" s="12" t="s">
        <v>931</v>
      </c>
      <c r="CK1944" s="12" t="s">
        <v>932</v>
      </c>
      <c r="CL1944" s="37">
        <v>184250357</v>
      </c>
      <c r="CN1944" s="12" t="s">
        <v>1509</v>
      </c>
      <c r="CS1944" s="12"/>
      <c r="CT1944" s="36" t="str">
        <f t="shared" si="30"/>
        <v>500mn</v>
      </c>
      <c r="CU1944" s="36" t="str">
        <f>VLOOKUP(CK1944,Mapping!B:C,2,FALSE)</f>
        <v>US/CA</v>
      </c>
    </row>
    <row r="1945" spans="1:99" ht="16" customHeight="1" x14ac:dyDescent="0.35">
      <c r="A1945" s="12" t="s">
        <v>3219</v>
      </c>
      <c r="B1945" s="12" t="s">
        <v>925</v>
      </c>
      <c r="E1945" s="37">
        <v>371176</v>
      </c>
      <c r="G1945" s="37" t="s">
        <v>1505</v>
      </c>
      <c r="I1945" s="37"/>
      <c r="K1945" s="37"/>
      <c r="M1945" s="37"/>
      <c r="O1945" s="37"/>
      <c r="Q1945" s="12">
        <v>640</v>
      </c>
      <c r="R1945" s="37"/>
      <c r="T1945" s="37"/>
      <c r="V1945" s="37"/>
      <c r="X1945" s="37"/>
      <c r="Z1945" s="37"/>
      <c r="AB1945" s="37"/>
      <c r="AD1945" s="37"/>
      <c r="AF1945" s="37"/>
      <c r="AH1945" s="37">
        <v>76454</v>
      </c>
      <c r="AI1945" s="12">
        <v>0.2</v>
      </c>
      <c r="AN1945" s="37">
        <v>294722</v>
      </c>
      <c r="AO1945" s="12">
        <v>0.78</v>
      </c>
      <c r="AP1945" s="37"/>
      <c r="AR1945" s="37"/>
      <c r="AT1945" s="37"/>
      <c r="AV1945" s="37"/>
      <c r="AX1945" s="37"/>
      <c r="BI1945" s="12">
        <v>1750</v>
      </c>
      <c r="BQ1945" s="12">
        <v>0</v>
      </c>
      <c r="BY1945" s="12">
        <v>0</v>
      </c>
      <c r="CG1945" s="12" t="s">
        <v>940</v>
      </c>
      <c r="CH1945" s="12">
        <v>42.697000000000003</v>
      </c>
      <c r="CI1945" s="12" t="s">
        <v>960</v>
      </c>
      <c r="CJ1945" s="12"/>
      <c r="CK1945" s="12" t="s">
        <v>961</v>
      </c>
      <c r="CL1945" s="37">
        <v>38641311</v>
      </c>
      <c r="CN1945" s="12" t="s">
        <v>1506</v>
      </c>
      <c r="CS1945" s="12"/>
      <c r="CT1945" s="36" t="str">
        <f t="shared" si="30"/>
        <v>500mn</v>
      </c>
      <c r="CU1945" s="36" t="str">
        <f>VLOOKUP(CK1945,Mapping!B:C,2,FALSE)</f>
        <v>EU</v>
      </c>
    </row>
    <row r="1946" spans="1:99" ht="16" customHeight="1" x14ac:dyDescent="0.35">
      <c r="A1946" s="12" t="s">
        <v>3220</v>
      </c>
      <c r="B1946" s="12" t="s">
        <v>925</v>
      </c>
      <c r="E1946" s="37">
        <v>0</v>
      </c>
      <c r="G1946" s="37" t="s">
        <v>1505</v>
      </c>
      <c r="I1946" s="37"/>
      <c r="K1946" s="37">
        <v>0</v>
      </c>
      <c r="L1946" s="12">
        <v>0</v>
      </c>
      <c r="M1946" s="37">
        <v>0</v>
      </c>
      <c r="N1946" s="12">
        <v>0</v>
      </c>
      <c r="O1946" s="37"/>
      <c r="R1946" s="37"/>
      <c r="T1946" s="37"/>
      <c r="V1946" s="37"/>
      <c r="X1946" s="37"/>
      <c r="Z1946" s="37"/>
      <c r="AB1946" s="37"/>
      <c r="AD1946" s="37"/>
      <c r="AF1946" s="37"/>
      <c r="AH1946" s="37"/>
      <c r="AN1946" s="37"/>
      <c r="AP1946" s="37"/>
      <c r="AR1946" s="37"/>
      <c r="AT1946" s="37"/>
      <c r="AV1946" s="37"/>
      <c r="AX1946" s="37"/>
      <c r="BB1946" s="12">
        <v>0</v>
      </c>
      <c r="BG1946" s="12">
        <v>0</v>
      </c>
      <c r="BS1946" s="12">
        <v>0</v>
      </c>
      <c r="CC1946" s="12">
        <v>0</v>
      </c>
      <c r="CG1946" s="12" t="s">
        <v>940</v>
      </c>
      <c r="CH1946" s="12">
        <v>99.89</v>
      </c>
      <c r="CI1946" s="12" t="s">
        <v>1035</v>
      </c>
      <c r="CJ1946" s="12"/>
      <c r="CK1946" s="12" t="s">
        <v>944</v>
      </c>
      <c r="CL1946" s="37">
        <v>1028733365</v>
      </c>
      <c r="CN1946" s="12" t="s">
        <v>1506</v>
      </c>
      <c r="CS1946" s="12"/>
      <c r="CT1946" s="36" t="str">
        <f t="shared" si="30"/>
        <v>1bn - 50bn</v>
      </c>
      <c r="CU1946" s="36" t="str">
        <f>VLOOKUP(CK1946,Mapping!B:C,2,FALSE)</f>
        <v>EU</v>
      </c>
    </row>
    <row r="1947" spans="1:99" ht="16" customHeight="1" x14ac:dyDescent="0.35">
      <c r="A1947" s="12" t="s">
        <v>3221</v>
      </c>
      <c r="B1947" s="12" t="s">
        <v>925</v>
      </c>
      <c r="E1947" s="37">
        <v>1084259</v>
      </c>
      <c r="G1947" s="37" t="s">
        <v>1505</v>
      </c>
      <c r="I1947" s="37"/>
      <c r="K1947" s="37"/>
      <c r="M1947" s="37"/>
      <c r="O1947" s="37"/>
      <c r="R1947" s="37"/>
      <c r="T1947" s="37"/>
      <c r="V1947" s="37"/>
      <c r="X1947" s="37"/>
      <c r="Z1947" s="37"/>
      <c r="AB1947" s="37"/>
      <c r="AD1947" s="37"/>
      <c r="AF1947" s="37"/>
      <c r="AH1947" s="37"/>
      <c r="AN1947" s="37"/>
      <c r="AP1947" s="37">
        <v>1084259</v>
      </c>
      <c r="AQ1947" s="12">
        <v>1.3</v>
      </c>
      <c r="AR1947" s="37"/>
      <c r="AT1947" s="37"/>
      <c r="AV1947" s="37"/>
      <c r="AX1947" s="37"/>
      <c r="BH1947" s="12">
        <v>4696</v>
      </c>
      <c r="BV1947" s="12">
        <v>0</v>
      </c>
      <c r="CG1947" s="12" t="s">
        <v>929</v>
      </c>
      <c r="CH1947" s="12">
        <v>51.024000000000001</v>
      </c>
      <c r="CI1947" s="12" t="s">
        <v>3222</v>
      </c>
      <c r="CJ1947" s="12" t="s">
        <v>968</v>
      </c>
      <c r="CK1947" s="12" t="s">
        <v>932</v>
      </c>
      <c r="CL1947" s="37">
        <v>83568501</v>
      </c>
      <c r="CN1947" s="12" t="s">
        <v>1506</v>
      </c>
      <c r="CS1947" s="12"/>
      <c r="CT1947" s="36" t="str">
        <f t="shared" si="30"/>
        <v>500mn</v>
      </c>
      <c r="CU1947" s="36" t="str">
        <f>VLOOKUP(CK1947,Mapping!B:C,2,FALSE)</f>
        <v>US/CA</v>
      </c>
    </row>
    <row r="1948" spans="1:99" ht="16" customHeight="1" x14ac:dyDescent="0.35">
      <c r="A1948" s="12" t="s">
        <v>3223</v>
      </c>
      <c r="B1948" s="12" t="s">
        <v>925</v>
      </c>
      <c r="E1948" s="37">
        <v>0</v>
      </c>
      <c r="G1948" s="37" t="s">
        <v>1505</v>
      </c>
      <c r="I1948" s="37"/>
      <c r="K1948" s="37"/>
      <c r="M1948" s="37">
        <v>0</v>
      </c>
      <c r="N1948" s="12">
        <v>0</v>
      </c>
      <c r="O1948" s="37"/>
      <c r="R1948" s="37"/>
      <c r="T1948" s="37"/>
      <c r="V1948" s="37"/>
      <c r="X1948" s="37"/>
      <c r="Z1948" s="37"/>
      <c r="AB1948" s="37"/>
      <c r="AD1948" s="37"/>
      <c r="AF1948" s="37"/>
      <c r="AH1948" s="37"/>
      <c r="AN1948" s="37"/>
      <c r="AP1948" s="37"/>
      <c r="AR1948" s="37"/>
      <c r="AT1948" s="37"/>
      <c r="AV1948" s="37"/>
      <c r="AX1948" s="37"/>
      <c r="BB1948" s="12">
        <v>0</v>
      </c>
      <c r="CC1948" s="12">
        <v>0</v>
      </c>
      <c r="CG1948" s="12" t="s">
        <v>934</v>
      </c>
      <c r="CH1948" s="12">
        <v>76.100999999999999</v>
      </c>
      <c r="CI1948" s="12" t="s">
        <v>3224</v>
      </c>
      <c r="CJ1948" s="12" t="s">
        <v>941</v>
      </c>
      <c r="CK1948" s="12" t="s">
        <v>932</v>
      </c>
      <c r="CL1948" s="37">
        <v>167135161</v>
      </c>
      <c r="CN1948" s="12" t="s">
        <v>1509</v>
      </c>
      <c r="CS1948" s="12"/>
      <c r="CT1948" s="36" t="str">
        <f t="shared" si="30"/>
        <v>500mn</v>
      </c>
      <c r="CU1948" s="36" t="str">
        <f>VLOOKUP(CK1948,Mapping!B:C,2,FALSE)</f>
        <v>US/CA</v>
      </c>
    </row>
    <row r="1949" spans="1:99" ht="16" customHeight="1" x14ac:dyDescent="0.35">
      <c r="A1949" s="12" t="s">
        <v>3225</v>
      </c>
      <c r="B1949" s="12" t="s">
        <v>925</v>
      </c>
      <c r="E1949" s="37">
        <v>1208793</v>
      </c>
      <c r="G1949" s="37" t="s">
        <v>1505</v>
      </c>
      <c r="I1949" s="37"/>
      <c r="K1949" s="37"/>
      <c r="M1949" s="37">
        <v>3764</v>
      </c>
      <c r="N1949" s="12">
        <v>0</v>
      </c>
      <c r="O1949" s="37"/>
      <c r="Q1949" s="12">
        <v>721</v>
      </c>
      <c r="R1949" s="37"/>
      <c r="T1949" s="37"/>
      <c r="V1949" s="37"/>
      <c r="X1949" s="37"/>
      <c r="Z1949" s="37">
        <v>1034950</v>
      </c>
      <c r="AA1949" s="12">
        <v>0.09</v>
      </c>
      <c r="AB1949" s="37"/>
      <c r="AD1949" s="37"/>
      <c r="AF1949" s="37"/>
      <c r="AH1949" s="37">
        <v>91048</v>
      </c>
      <c r="AI1949" s="12">
        <v>0.01</v>
      </c>
      <c r="AN1949" s="37">
        <v>58944</v>
      </c>
      <c r="AO1949" s="12">
        <v>0.01</v>
      </c>
      <c r="AP1949" s="37">
        <v>20087</v>
      </c>
      <c r="AQ1949" s="12">
        <v>0</v>
      </c>
      <c r="AR1949" s="37"/>
      <c r="AT1949" s="37"/>
      <c r="AV1949" s="37"/>
      <c r="AX1949" s="37"/>
      <c r="BB1949" s="12">
        <v>30</v>
      </c>
      <c r="BC1949" s="12">
        <v>35000</v>
      </c>
      <c r="BH1949" s="12">
        <v>87</v>
      </c>
      <c r="BI1949" s="12">
        <v>350</v>
      </c>
      <c r="BQ1949" s="12">
        <v>0</v>
      </c>
      <c r="BV1949" s="12">
        <v>0</v>
      </c>
      <c r="BY1949" s="12">
        <v>0</v>
      </c>
      <c r="CC1949" s="12">
        <v>0</v>
      </c>
      <c r="CD1949" s="12">
        <v>0</v>
      </c>
      <c r="CG1949" s="12" t="s">
        <v>929</v>
      </c>
      <c r="CH1949" s="12">
        <v>4.2859999999999996</v>
      </c>
      <c r="CI1949" s="12" t="s">
        <v>1261</v>
      </c>
      <c r="CJ1949" s="12" t="s">
        <v>1248</v>
      </c>
      <c r="CK1949" s="12" t="s">
        <v>932</v>
      </c>
      <c r="CL1949" s="37">
        <v>1098320586</v>
      </c>
      <c r="CN1949" s="12" t="s">
        <v>1509</v>
      </c>
      <c r="CS1949" s="12"/>
      <c r="CT1949" s="36" t="str">
        <f t="shared" si="30"/>
        <v>1bn - 50bn</v>
      </c>
      <c r="CU1949" s="36" t="str">
        <f>VLOOKUP(CK1949,Mapping!B:C,2,FALSE)</f>
        <v>US/CA</v>
      </c>
    </row>
    <row r="1950" spans="1:99" ht="16" customHeight="1" x14ac:dyDescent="0.35">
      <c r="A1950" s="12" t="s">
        <v>3226</v>
      </c>
      <c r="B1950" s="12" t="s">
        <v>925</v>
      </c>
      <c r="E1950" s="37">
        <v>898608</v>
      </c>
      <c r="G1950" s="37" t="s">
        <v>1505</v>
      </c>
      <c r="I1950" s="37"/>
      <c r="K1950" s="37"/>
      <c r="M1950" s="37"/>
      <c r="O1950" s="37"/>
      <c r="Q1950" s="12">
        <v>7116</v>
      </c>
      <c r="R1950" s="37"/>
      <c r="T1950" s="37"/>
      <c r="V1950" s="37"/>
      <c r="X1950" s="37"/>
      <c r="Z1950" s="37"/>
      <c r="AB1950" s="37"/>
      <c r="AD1950" s="37"/>
      <c r="AF1950" s="37"/>
      <c r="AH1950" s="37">
        <v>898608</v>
      </c>
      <c r="AI1950" s="12">
        <v>7.0000000000000007E-2</v>
      </c>
      <c r="AN1950" s="37"/>
      <c r="AP1950" s="37"/>
      <c r="AR1950" s="37"/>
      <c r="AT1950" s="37"/>
      <c r="AV1950" s="37"/>
      <c r="AX1950" s="37"/>
      <c r="BQ1950" s="12">
        <v>0</v>
      </c>
      <c r="CG1950" s="12" t="s">
        <v>976</v>
      </c>
      <c r="CH1950" s="12">
        <v>152.054</v>
      </c>
      <c r="CI1950" s="12" t="s">
        <v>941</v>
      </c>
      <c r="CJ1950" s="12" t="s">
        <v>941</v>
      </c>
      <c r="CK1950" s="12" t="s">
        <v>932</v>
      </c>
      <c r="CL1950" s="37">
        <v>1221617016</v>
      </c>
      <c r="CN1950" s="12" t="s">
        <v>1513</v>
      </c>
      <c r="CS1950" s="12"/>
      <c r="CT1950" s="36" t="str">
        <f t="shared" si="30"/>
        <v>1bn - 50bn</v>
      </c>
      <c r="CU1950" s="36" t="str">
        <f>VLOOKUP(CK1950,Mapping!B:C,2,FALSE)</f>
        <v>US/CA</v>
      </c>
    </row>
    <row r="1951" spans="1:99" ht="16" customHeight="1" x14ac:dyDescent="0.35">
      <c r="A1951" s="12" t="s">
        <v>3227</v>
      </c>
      <c r="B1951" s="12" t="s">
        <v>925</v>
      </c>
      <c r="E1951" s="37">
        <v>461780</v>
      </c>
      <c r="G1951" s="37" t="s">
        <v>1505</v>
      </c>
      <c r="I1951" s="37"/>
      <c r="K1951" s="37"/>
      <c r="M1951" s="37"/>
      <c r="O1951" s="37"/>
      <c r="R1951" s="37"/>
      <c r="T1951" s="37"/>
      <c r="V1951" s="37"/>
      <c r="X1951" s="37"/>
      <c r="Z1951" s="37"/>
      <c r="AB1951" s="37"/>
      <c r="AD1951" s="37"/>
      <c r="AF1951" s="37"/>
      <c r="AH1951" s="37"/>
      <c r="AN1951" s="37"/>
      <c r="AP1951" s="37">
        <v>461780</v>
      </c>
      <c r="AQ1951" s="12">
        <v>0.08</v>
      </c>
      <c r="AR1951" s="37"/>
      <c r="AT1951" s="37"/>
      <c r="AV1951" s="37"/>
      <c r="AX1951" s="37"/>
      <c r="BH1951" s="12">
        <v>2000</v>
      </c>
      <c r="BV1951" s="12">
        <v>0</v>
      </c>
      <c r="CG1951" s="12" t="s">
        <v>940</v>
      </c>
      <c r="CH1951" s="12">
        <v>74.820999999999998</v>
      </c>
      <c r="CI1951" s="12" t="s">
        <v>938</v>
      </c>
      <c r="CJ1951" s="12" t="s">
        <v>931</v>
      </c>
      <c r="CK1951" s="12" t="s">
        <v>932</v>
      </c>
      <c r="CL1951" s="37">
        <v>558799564</v>
      </c>
      <c r="CN1951" s="12" t="s">
        <v>1509</v>
      </c>
      <c r="CS1951" s="12"/>
      <c r="CT1951" s="36" t="str">
        <f t="shared" si="30"/>
        <v>500mn - 1bn</v>
      </c>
      <c r="CU1951" s="36" t="str">
        <f>VLOOKUP(CK1951,Mapping!B:C,2,FALSE)</f>
        <v>US/CA</v>
      </c>
    </row>
    <row r="1952" spans="1:99" ht="16" customHeight="1" x14ac:dyDescent="0.35">
      <c r="A1952" s="12" t="s">
        <v>3228</v>
      </c>
      <c r="B1952" s="12" t="s">
        <v>925</v>
      </c>
      <c r="E1952" s="37">
        <v>41398</v>
      </c>
      <c r="G1952" s="37" t="s">
        <v>1505</v>
      </c>
      <c r="I1952" s="37"/>
      <c r="K1952" s="37"/>
      <c r="M1952" s="37"/>
      <c r="O1952" s="37"/>
      <c r="R1952" s="37"/>
      <c r="T1952" s="37"/>
      <c r="V1952" s="37"/>
      <c r="X1952" s="37"/>
      <c r="Z1952" s="37">
        <v>41398</v>
      </c>
      <c r="AA1952" s="12">
        <v>0.01</v>
      </c>
      <c r="AB1952" s="37"/>
      <c r="AD1952" s="37"/>
      <c r="AF1952" s="37"/>
      <c r="AH1952" s="37"/>
      <c r="AN1952" s="37"/>
      <c r="AP1952" s="37"/>
      <c r="AR1952" s="37"/>
      <c r="AT1952" s="37"/>
      <c r="AV1952" s="37"/>
      <c r="AX1952" s="37"/>
      <c r="BC1952" s="12">
        <v>1400</v>
      </c>
      <c r="CD1952" s="12">
        <v>0</v>
      </c>
      <c r="CG1952" s="12" t="s">
        <v>959</v>
      </c>
      <c r="CH1952" s="12">
        <v>67.978999999999999</v>
      </c>
      <c r="CI1952" s="12" t="s">
        <v>1855</v>
      </c>
      <c r="CJ1952" s="12"/>
      <c r="CK1952" s="12" t="s">
        <v>1856</v>
      </c>
      <c r="CL1952" s="37">
        <v>405043338</v>
      </c>
      <c r="CN1952" s="12" t="s">
        <v>1506</v>
      </c>
      <c r="CS1952" s="12"/>
      <c r="CT1952" s="36" t="str">
        <f t="shared" si="30"/>
        <v>500mn</v>
      </c>
      <c r="CU1952" s="36" t="str">
        <f>VLOOKUP(CK1952,Mapping!B:C,2,FALSE)</f>
        <v>Middle East</v>
      </c>
    </row>
    <row r="1953" spans="1:99" ht="16" customHeight="1" x14ac:dyDescent="0.35">
      <c r="A1953" s="12" t="s">
        <v>3229</v>
      </c>
      <c r="B1953" s="12" t="s">
        <v>925</v>
      </c>
      <c r="E1953" s="37">
        <v>2748557</v>
      </c>
      <c r="G1953" s="37" t="s">
        <v>1505</v>
      </c>
      <c r="I1953" s="37"/>
      <c r="K1953" s="37"/>
      <c r="M1953" s="37"/>
      <c r="O1953" s="37"/>
      <c r="Q1953" s="12">
        <v>3740</v>
      </c>
      <c r="R1953" s="37"/>
      <c r="T1953" s="37"/>
      <c r="V1953" s="37"/>
      <c r="X1953" s="37"/>
      <c r="Z1953" s="37"/>
      <c r="AB1953" s="37"/>
      <c r="AD1953" s="37"/>
      <c r="AF1953" s="37"/>
      <c r="AH1953" s="37">
        <v>472287</v>
      </c>
      <c r="AI1953" s="12">
        <v>0.2</v>
      </c>
      <c r="AN1953" s="37">
        <v>1086263</v>
      </c>
      <c r="AO1953" s="12">
        <v>0.45</v>
      </c>
      <c r="AP1953" s="37">
        <v>1190007</v>
      </c>
      <c r="AQ1953" s="12">
        <v>0.5</v>
      </c>
      <c r="AR1953" s="37"/>
      <c r="AT1953" s="37"/>
      <c r="AV1953" s="37"/>
      <c r="AX1953" s="37"/>
      <c r="BH1953" s="12">
        <v>5154</v>
      </c>
      <c r="BI1953" s="12">
        <v>6450</v>
      </c>
      <c r="BQ1953" s="12">
        <v>0</v>
      </c>
      <c r="BV1953" s="12">
        <v>0</v>
      </c>
      <c r="BY1953" s="12">
        <v>0</v>
      </c>
      <c r="CG1953" s="12"/>
      <c r="CH1953" s="12">
        <v>79.265000000000001</v>
      </c>
      <c r="CI1953" s="12" t="s">
        <v>2478</v>
      </c>
      <c r="CJ1953" s="12"/>
      <c r="CK1953" s="12" t="s">
        <v>990</v>
      </c>
      <c r="CL1953" s="37">
        <v>240395174</v>
      </c>
      <c r="CN1953" s="12" t="s">
        <v>1270</v>
      </c>
      <c r="CS1953" s="12"/>
      <c r="CT1953" s="36" t="str">
        <f t="shared" si="30"/>
        <v>500mn</v>
      </c>
      <c r="CU1953" s="36" t="str">
        <f>VLOOKUP(CK1953,Mapping!B:C,2,FALSE)</f>
        <v>EU</v>
      </c>
    </row>
    <row r="1954" spans="1:99" ht="16" customHeight="1" x14ac:dyDescent="0.35">
      <c r="A1954" s="12" t="s">
        <v>3230</v>
      </c>
      <c r="B1954" s="12" t="s">
        <v>925</v>
      </c>
      <c r="E1954" s="37">
        <v>7462699</v>
      </c>
      <c r="G1954" s="37" t="s">
        <v>1505</v>
      </c>
      <c r="I1954" s="37"/>
      <c r="K1954" s="37"/>
      <c r="M1954" s="37"/>
      <c r="O1954" s="37">
        <v>2162435</v>
      </c>
      <c r="P1954" s="12">
        <v>1.1399999999999999</v>
      </c>
      <c r="R1954" s="37"/>
      <c r="T1954" s="37"/>
      <c r="V1954" s="37">
        <v>1649418</v>
      </c>
      <c r="W1954" s="12">
        <v>0.87</v>
      </c>
      <c r="X1954" s="37">
        <v>2852773</v>
      </c>
      <c r="Y1954" s="12">
        <v>1.51</v>
      </c>
      <c r="Z1954" s="37"/>
      <c r="AB1954" s="37">
        <v>798073</v>
      </c>
      <c r="AC1954" s="12">
        <v>0.42</v>
      </c>
      <c r="AD1954" s="37"/>
      <c r="AF1954" s="37"/>
      <c r="AH1954" s="37"/>
      <c r="AJ1954" s="12">
        <v>53779</v>
      </c>
      <c r="AK1954" s="12">
        <v>72215</v>
      </c>
      <c r="AL1954" s="12">
        <v>134500</v>
      </c>
      <c r="AN1954" s="37"/>
      <c r="AP1954" s="37"/>
      <c r="AR1954" s="37"/>
      <c r="AT1954" s="37"/>
      <c r="AV1954" s="37"/>
      <c r="AX1954" s="37"/>
      <c r="BA1954" s="12">
        <v>28562</v>
      </c>
      <c r="BR1954" s="12">
        <v>0</v>
      </c>
      <c r="BT1954" s="12">
        <v>0</v>
      </c>
      <c r="BU1954" s="12">
        <v>0</v>
      </c>
      <c r="BZ1954" s="12">
        <v>0</v>
      </c>
      <c r="CG1954" s="12" t="s">
        <v>940</v>
      </c>
      <c r="CH1954" s="12">
        <v>30.135000000000002</v>
      </c>
      <c r="CI1954" s="12" t="s">
        <v>1009</v>
      </c>
      <c r="CJ1954" s="12"/>
      <c r="CK1954" s="12" t="s">
        <v>1010</v>
      </c>
      <c r="CL1954" s="37">
        <v>189188260</v>
      </c>
      <c r="CN1954" s="12" t="s">
        <v>1506</v>
      </c>
      <c r="CS1954" s="12"/>
      <c r="CT1954" s="36" t="str">
        <f t="shared" si="30"/>
        <v>500mn</v>
      </c>
      <c r="CU1954" s="36" t="str">
        <f>VLOOKUP(CK1954,Mapping!B:C,2,FALSE)</f>
        <v>Africa</v>
      </c>
    </row>
    <row r="1955" spans="1:99" ht="16" customHeight="1" x14ac:dyDescent="0.35">
      <c r="A1955" s="12" t="s">
        <v>3231</v>
      </c>
      <c r="B1955" s="12" t="s">
        <v>925</v>
      </c>
      <c r="E1955" s="37">
        <v>330184</v>
      </c>
      <c r="G1955" s="37" t="s">
        <v>1505</v>
      </c>
      <c r="I1955" s="37"/>
      <c r="K1955" s="37">
        <v>107230</v>
      </c>
      <c r="L1955" s="12">
        <v>0</v>
      </c>
      <c r="M1955" s="37"/>
      <c r="O1955" s="37">
        <v>130350</v>
      </c>
      <c r="P1955" s="12">
        <v>0</v>
      </c>
      <c r="R1955" s="37"/>
      <c r="T1955" s="37"/>
      <c r="V1955" s="37">
        <v>42967</v>
      </c>
      <c r="W1955" s="12">
        <v>0</v>
      </c>
      <c r="X1955" s="37"/>
      <c r="Z1955" s="37"/>
      <c r="AB1955" s="37">
        <v>49637</v>
      </c>
      <c r="AC1955" s="12">
        <v>0</v>
      </c>
      <c r="AD1955" s="37"/>
      <c r="AF1955" s="37"/>
      <c r="AH1955" s="37"/>
      <c r="AJ1955" s="12">
        <v>3461</v>
      </c>
      <c r="AK1955" s="12">
        <v>1558</v>
      </c>
      <c r="AL1955" s="12">
        <v>7103</v>
      </c>
      <c r="AN1955" s="37"/>
      <c r="AP1955" s="37"/>
      <c r="AR1955" s="37"/>
      <c r="AT1955" s="37"/>
      <c r="AV1955" s="37"/>
      <c r="AX1955" s="37"/>
      <c r="BG1955" s="12">
        <v>1393</v>
      </c>
      <c r="BR1955" s="12">
        <v>0</v>
      </c>
      <c r="BS1955" s="12">
        <v>0</v>
      </c>
      <c r="BT1955" s="12">
        <v>0</v>
      </c>
      <c r="BU1955" s="12">
        <v>0</v>
      </c>
      <c r="CG1955" s="12" t="s">
        <v>1058</v>
      </c>
      <c r="CH1955" s="12">
        <v>67.572000000000003</v>
      </c>
      <c r="CI1955" s="12" t="s">
        <v>1701</v>
      </c>
      <c r="CJ1955" s="12" t="s">
        <v>946</v>
      </c>
      <c r="CK1955" s="12" t="s">
        <v>932</v>
      </c>
      <c r="CL1955" s="37">
        <v>5304765183</v>
      </c>
      <c r="CN1955" s="12" t="s">
        <v>1506</v>
      </c>
      <c r="CS1955" s="12"/>
      <c r="CT1955" s="36" t="str">
        <f t="shared" si="30"/>
        <v>1bn - 50bn</v>
      </c>
      <c r="CU1955" s="36" t="str">
        <f>VLOOKUP(CK1955,Mapping!B:C,2,FALSE)</f>
        <v>US/CA</v>
      </c>
    </row>
    <row r="1956" spans="1:99" ht="16" customHeight="1" x14ac:dyDescent="0.35">
      <c r="A1956" s="12" t="s">
        <v>3232</v>
      </c>
      <c r="B1956" s="12" t="s">
        <v>933</v>
      </c>
      <c r="E1956" s="37">
        <v>16372530</v>
      </c>
      <c r="G1956" s="37" t="s">
        <v>1505</v>
      </c>
      <c r="I1956" s="37"/>
      <c r="K1956" s="37"/>
      <c r="M1956" s="37">
        <v>16372530</v>
      </c>
      <c r="N1956" s="12">
        <v>1.91</v>
      </c>
      <c r="O1956" s="37"/>
      <c r="R1956" s="37"/>
      <c r="T1956" s="37"/>
      <c r="V1956" s="37"/>
      <c r="X1956" s="37"/>
      <c r="Z1956" s="37"/>
      <c r="AB1956" s="37"/>
      <c r="AD1956" s="37"/>
      <c r="AF1956" s="37"/>
      <c r="AH1956" s="37"/>
      <c r="AN1956" s="37"/>
      <c r="AP1956" s="37"/>
      <c r="AR1956" s="37"/>
      <c r="AT1956" s="37"/>
      <c r="AV1956" s="37"/>
      <c r="AX1956" s="37"/>
      <c r="BB1956" s="12">
        <v>130500</v>
      </c>
      <c r="CC1956" s="12">
        <v>0.01</v>
      </c>
      <c r="CG1956" s="12" t="s">
        <v>940</v>
      </c>
      <c r="CH1956" s="12">
        <v>63.734999999999999</v>
      </c>
      <c r="CI1956" s="12" t="s">
        <v>1023</v>
      </c>
      <c r="CJ1956" s="12"/>
      <c r="CK1956" s="12" t="s">
        <v>979</v>
      </c>
      <c r="CL1956" s="37">
        <v>858945483</v>
      </c>
      <c r="CN1956" s="12" t="s">
        <v>1506</v>
      </c>
      <c r="CS1956" s="12"/>
      <c r="CT1956" s="36" t="str">
        <f t="shared" si="30"/>
        <v>500mn - 1bn</v>
      </c>
      <c r="CU1956" s="36" t="str">
        <f>VLOOKUP(CK1956,Mapping!B:C,2,FALSE)</f>
        <v>EU</v>
      </c>
    </row>
    <row r="1957" spans="1:99" ht="16" customHeight="1" x14ac:dyDescent="0.35">
      <c r="A1957" s="12" t="s">
        <v>3233</v>
      </c>
      <c r="B1957" s="12" t="s">
        <v>925</v>
      </c>
      <c r="E1957" s="37">
        <v>694296</v>
      </c>
      <c r="G1957" s="37" t="s">
        <v>1505</v>
      </c>
      <c r="I1957" s="37"/>
      <c r="K1957" s="37"/>
      <c r="M1957" s="37">
        <v>694296</v>
      </c>
      <c r="N1957" s="12">
        <v>0.28999999999999998</v>
      </c>
      <c r="O1957" s="37"/>
      <c r="R1957" s="37"/>
      <c r="T1957" s="37"/>
      <c r="V1957" s="37"/>
      <c r="X1957" s="37"/>
      <c r="Z1957" s="37"/>
      <c r="AB1957" s="37"/>
      <c r="AD1957" s="37"/>
      <c r="AF1957" s="37"/>
      <c r="AH1957" s="37"/>
      <c r="AN1957" s="37"/>
      <c r="AP1957" s="37"/>
      <c r="AR1957" s="37"/>
      <c r="AT1957" s="37"/>
      <c r="AV1957" s="37"/>
      <c r="AX1957" s="37"/>
      <c r="BB1957" s="12">
        <v>5534</v>
      </c>
      <c r="CC1957" s="12">
        <v>0</v>
      </c>
      <c r="CG1957" s="12" t="s">
        <v>991</v>
      </c>
      <c r="CH1957" s="12">
        <v>32.709000000000003</v>
      </c>
      <c r="CI1957" s="12" t="s">
        <v>2107</v>
      </c>
      <c r="CJ1957" s="12" t="s">
        <v>1698</v>
      </c>
      <c r="CK1957" s="12" t="s">
        <v>932</v>
      </c>
      <c r="CL1957" s="37">
        <v>241634820</v>
      </c>
      <c r="CN1957" s="12" t="s">
        <v>1506</v>
      </c>
      <c r="CS1957" s="12"/>
      <c r="CT1957" s="36" t="str">
        <f t="shared" si="30"/>
        <v>500mn</v>
      </c>
      <c r="CU1957" s="36" t="str">
        <f>VLOOKUP(CK1957,Mapping!B:C,2,FALSE)</f>
        <v>US/CA</v>
      </c>
    </row>
    <row r="1958" spans="1:99" ht="16" customHeight="1" x14ac:dyDescent="0.35">
      <c r="A1958" s="12" t="s">
        <v>3234</v>
      </c>
      <c r="B1958" s="12" t="s">
        <v>925</v>
      </c>
      <c r="E1958" s="37">
        <v>2025113</v>
      </c>
      <c r="G1958" s="37" t="s">
        <v>1505</v>
      </c>
      <c r="I1958" s="37"/>
      <c r="K1958" s="37"/>
      <c r="M1958" s="37"/>
      <c r="O1958" s="37"/>
      <c r="Q1958" s="12">
        <v>242</v>
      </c>
      <c r="R1958" s="37"/>
      <c r="T1958" s="37"/>
      <c r="V1958" s="37"/>
      <c r="X1958" s="37"/>
      <c r="Z1958" s="37"/>
      <c r="AB1958" s="37"/>
      <c r="AD1958" s="37"/>
      <c r="AF1958" s="37"/>
      <c r="AH1958" s="37">
        <v>30560</v>
      </c>
      <c r="AI1958" s="12">
        <v>0.01</v>
      </c>
      <c r="AN1958" s="37">
        <v>1620973</v>
      </c>
      <c r="AO1958" s="12">
        <v>0.55000000000000004</v>
      </c>
      <c r="AP1958" s="37">
        <v>373580</v>
      </c>
      <c r="AQ1958" s="12">
        <v>0.13</v>
      </c>
      <c r="AR1958" s="37"/>
      <c r="AT1958" s="37"/>
      <c r="AV1958" s="37"/>
      <c r="AX1958" s="37"/>
      <c r="BH1958" s="12">
        <v>1618</v>
      </c>
      <c r="BI1958" s="12">
        <v>9625</v>
      </c>
      <c r="BQ1958" s="12">
        <v>0</v>
      </c>
      <c r="BV1958" s="12">
        <v>0</v>
      </c>
      <c r="BY1958" s="12">
        <v>0</v>
      </c>
      <c r="CG1958" s="12"/>
      <c r="CH1958" s="12">
        <v>43.100999999999999</v>
      </c>
      <c r="CI1958" s="12" t="s">
        <v>1110</v>
      </c>
      <c r="CJ1958" s="12" t="s">
        <v>1111</v>
      </c>
      <c r="CK1958" s="12" t="s">
        <v>932</v>
      </c>
      <c r="CL1958" s="37">
        <v>293543729</v>
      </c>
      <c r="CN1958" s="12" t="s">
        <v>1528</v>
      </c>
      <c r="CS1958" s="12"/>
      <c r="CT1958" s="36" t="str">
        <f t="shared" si="30"/>
        <v>500mn</v>
      </c>
      <c r="CU1958" s="36" t="str">
        <f>VLOOKUP(CK1958,Mapping!B:C,2,FALSE)</f>
        <v>US/CA</v>
      </c>
    </row>
    <row r="1959" spans="1:99" ht="16" customHeight="1" x14ac:dyDescent="0.35">
      <c r="A1959" s="12" t="s">
        <v>3235</v>
      </c>
      <c r="B1959" s="12" t="s">
        <v>925</v>
      </c>
      <c r="E1959" s="37">
        <v>0</v>
      </c>
      <c r="G1959" s="37" t="s">
        <v>1505</v>
      </c>
      <c r="I1959" s="37"/>
      <c r="K1959" s="37"/>
      <c r="M1959" s="37"/>
      <c r="O1959" s="37"/>
      <c r="R1959" s="37"/>
      <c r="T1959" s="37">
        <v>0</v>
      </c>
      <c r="U1959" s="12">
        <v>0</v>
      </c>
      <c r="V1959" s="37"/>
      <c r="X1959" s="37"/>
      <c r="Z1959" s="37"/>
      <c r="AB1959" s="37"/>
      <c r="AD1959" s="37"/>
      <c r="AF1959" s="37"/>
      <c r="AH1959" s="37"/>
      <c r="AN1959" s="37"/>
      <c r="AP1959" s="37"/>
      <c r="AR1959" s="37"/>
      <c r="AT1959" s="37"/>
      <c r="AV1959" s="37"/>
      <c r="AX1959" s="37"/>
      <c r="BK1959" s="12">
        <v>0</v>
      </c>
      <c r="CE1959" s="12">
        <v>0</v>
      </c>
      <c r="CG1959" s="12" t="s">
        <v>996</v>
      </c>
      <c r="CH1959" s="12">
        <v>14.483000000000001</v>
      </c>
      <c r="CI1959" s="12" t="s">
        <v>1200</v>
      </c>
      <c r="CJ1959" s="12" t="s">
        <v>931</v>
      </c>
      <c r="CK1959" s="12" t="s">
        <v>932</v>
      </c>
      <c r="CL1959" s="37">
        <v>3850222176</v>
      </c>
      <c r="CN1959" s="12" t="s">
        <v>1509</v>
      </c>
      <c r="CS1959" s="12"/>
      <c r="CT1959" s="36" t="str">
        <f t="shared" si="30"/>
        <v>1bn - 50bn</v>
      </c>
      <c r="CU1959" s="36" t="str">
        <f>VLOOKUP(CK1959,Mapping!B:C,2,FALSE)</f>
        <v>US/CA</v>
      </c>
    </row>
    <row r="1960" spans="1:99" ht="16" customHeight="1" x14ac:dyDescent="0.35">
      <c r="A1960" s="12" t="s">
        <v>3236</v>
      </c>
      <c r="B1960" s="12" t="s">
        <v>925</v>
      </c>
      <c r="E1960" s="37">
        <v>27407</v>
      </c>
      <c r="G1960" s="37" t="s">
        <v>1505</v>
      </c>
      <c r="I1960" s="37"/>
      <c r="K1960" s="37"/>
      <c r="M1960" s="37">
        <v>1506</v>
      </c>
      <c r="N1960" s="12">
        <v>0</v>
      </c>
      <c r="O1960" s="37"/>
      <c r="R1960" s="37"/>
      <c r="T1960" s="37"/>
      <c r="V1960" s="37"/>
      <c r="X1960" s="37"/>
      <c r="Z1960" s="37"/>
      <c r="AB1960" s="37"/>
      <c r="AD1960" s="37"/>
      <c r="AF1960" s="37"/>
      <c r="AH1960" s="37"/>
      <c r="AN1960" s="37">
        <v>21052</v>
      </c>
      <c r="AO1960" s="12">
        <v>0</v>
      </c>
      <c r="AP1960" s="37">
        <v>4849</v>
      </c>
      <c r="AQ1960" s="12">
        <v>0</v>
      </c>
      <c r="AR1960" s="37"/>
      <c r="AT1960" s="37"/>
      <c r="AV1960" s="37"/>
      <c r="AX1960" s="37"/>
      <c r="BB1960" s="12">
        <v>12</v>
      </c>
      <c r="BH1960" s="12">
        <v>21</v>
      </c>
      <c r="BI1960" s="12">
        <v>125</v>
      </c>
      <c r="BV1960" s="12">
        <v>0</v>
      </c>
      <c r="BY1960" s="12">
        <v>0</v>
      </c>
      <c r="CC1960" s="12">
        <v>0</v>
      </c>
      <c r="CG1960" s="12" t="s">
        <v>934</v>
      </c>
      <c r="CH1960" s="12">
        <v>39.600999999999999</v>
      </c>
      <c r="CI1960" s="12" t="s">
        <v>3237</v>
      </c>
      <c r="CJ1960" s="12" t="s">
        <v>946</v>
      </c>
      <c r="CK1960" s="12" t="s">
        <v>932</v>
      </c>
      <c r="CL1960" s="37">
        <v>914314398</v>
      </c>
      <c r="CN1960" s="12" t="s">
        <v>1509</v>
      </c>
      <c r="CS1960" s="12"/>
      <c r="CT1960" s="36" t="str">
        <f t="shared" si="30"/>
        <v>500mn - 1bn</v>
      </c>
      <c r="CU1960" s="36" t="str">
        <f>VLOOKUP(CK1960,Mapping!B:C,2,FALSE)</f>
        <v>US/CA</v>
      </c>
    </row>
    <row r="1961" spans="1:99" ht="16" customHeight="1" x14ac:dyDescent="0.35">
      <c r="A1961" s="12" t="s">
        <v>3238</v>
      </c>
      <c r="B1961" s="12" t="s">
        <v>933</v>
      </c>
      <c r="E1961" s="37">
        <v>578924</v>
      </c>
      <c r="G1961" s="37" t="s">
        <v>1505</v>
      </c>
      <c r="I1961" s="37"/>
      <c r="K1961" s="37"/>
      <c r="M1961" s="37"/>
      <c r="O1961" s="37"/>
      <c r="R1961" s="37"/>
      <c r="T1961" s="37"/>
      <c r="V1961" s="37"/>
      <c r="X1961" s="37"/>
      <c r="Z1961" s="37"/>
      <c r="AB1961" s="37"/>
      <c r="AD1961" s="37"/>
      <c r="AF1961" s="37"/>
      <c r="AH1961" s="37"/>
      <c r="AN1961" s="37">
        <v>578924</v>
      </c>
      <c r="AO1961" s="12">
        <v>0.31</v>
      </c>
      <c r="AP1961" s="37"/>
      <c r="AR1961" s="37"/>
      <c r="AT1961" s="37"/>
      <c r="AV1961" s="37"/>
      <c r="AX1961" s="37"/>
      <c r="BI1961" s="12">
        <v>2500</v>
      </c>
      <c r="BY1961" s="12">
        <v>0</v>
      </c>
      <c r="CG1961" s="12" t="s">
        <v>980</v>
      </c>
      <c r="CH1961" s="12">
        <v>17.03</v>
      </c>
      <c r="CI1961" s="12" t="s">
        <v>1056</v>
      </c>
      <c r="CJ1961" s="12"/>
      <c r="CK1961" s="12" t="s">
        <v>1057</v>
      </c>
      <c r="CL1961" s="37">
        <v>194999051</v>
      </c>
      <c r="CN1961" s="12" t="s">
        <v>1506</v>
      </c>
      <c r="CS1961" s="12"/>
      <c r="CT1961" s="36" t="str">
        <f t="shared" si="30"/>
        <v>500mn</v>
      </c>
      <c r="CU1961" s="36" t="str">
        <f>VLOOKUP(CK1961,Mapping!B:C,2,FALSE)</f>
        <v>Asia</v>
      </c>
    </row>
    <row r="1962" spans="1:99" ht="16" customHeight="1" x14ac:dyDescent="0.35">
      <c r="A1962" s="12" t="s">
        <v>3239</v>
      </c>
      <c r="B1962" s="12" t="s">
        <v>925</v>
      </c>
      <c r="E1962" s="37">
        <v>212920</v>
      </c>
      <c r="G1962" s="37" t="s">
        <v>1505</v>
      </c>
      <c r="I1962" s="37"/>
      <c r="K1962" s="37">
        <v>100071</v>
      </c>
      <c r="L1962" s="12">
        <v>0.66</v>
      </c>
      <c r="M1962" s="37"/>
      <c r="O1962" s="37">
        <v>58724</v>
      </c>
      <c r="P1962" s="12">
        <v>0.39</v>
      </c>
      <c r="R1962" s="37">
        <v>1726</v>
      </c>
      <c r="S1962" s="12">
        <v>0.01</v>
      </c>
      <c r="T1962" s="37"/>
      <c r="V1962" s="37">
        <v>52399</v>
      </c>
      <c r="W1962" s="12">
        <v>0.35</v>
      </c>
      <c r="X1962" s="37"/>
      <c r="Z1962" s="37"/>
      <c r="AB1962" s="37"/>
      <c r="AD1962" s="37"/>
      <c r="AF1962" s="37"/>
      <c r="AH1962" s="37"/>
      <c r="AK1962" s="12">
        <v>1900</v>
      </c>
      <c r="AL1962" s="12">
        <v>3200</v>
      </c>
      <c r="AN1962" s="37"/>
      <c r="AP1962" s="37"/>
      <c r="AR1962" s="37"/>
      <c r="AT1962" s="37"/>
      <c r="AV1962" s="37"/>
      <c r="AX1962" s="37"/>
      <c r="AZ1962" s="12">
        <v>130</v>
      </c>
      <c r="BG1962" s="12">
        <v>1300</v>
      </c>
      <c r="BS1962" s="12">
        <v>0</v>
      </c>
      <c r="BT1962" s="12">
        <v>0</v>
      </c>
      <c r="BU1962" s="12">
        <v>0</v>
      </c>
      <c r="BX1962" s="12">
        <v>0</v>
      </c>
      <c r="CG1962" s="12"/>
      <c r="CH1962" s="12">
        <v>48.195999999999998</v>
      </c>
      <c r="CI1962" s="12" t="s">
        <v>1064</v>
      </c>
      <c r="CJ1962" s="12"/>
      <c r="CK1962" s="12" t="s">
        <v>1064</v>
      </c>
      <c r="CL1962" s="37">
        <v>15125214</v>
      </c>
      <c r="CN1962" s="12" t="s">
        <v>1506</v>
      </c>
      <c r="CS1962" s="12"/>
      <c r="CT1962" s="36" t="str">
        <f t="shared" si="30"/>
        <v>500mn</v>
      </c>
      <c r="CU1962" s="36" t="str">
        <f>VLOOKUP(CK1962,Mapping!B:C,2,FALSE)</f>
        <v>EU</v>
      </c>
    </row>
    <row r="1963" spans="1:99" ht="16" customHeight="1" x14ac:dyDescent="0.35">
      <c r="A1963" s="12" t="s">
        <v>552</v>
      </c>
      <c r="B1963" s="12" t="s">
        <v>933</v>
      </c>
      <c r="E1963" s="37">
        <v>4766706</v>
      </c>
      <c r="F1963" s="12">
        <v>13491</v>
      </c>
      <c r="G1963" s="37" t="s">
        <v>1505</v>
      </c>
      <c r="I1963" s="37">
        <v>852102</v>
      </c>
      <c r="J1963" s="12">
        <v>0.04</v>
      </c>
      <c r="K1963" s="37">
        <v>1460055</v>
      </c>
      <c r="L1963" s="12">
        <v>0.08</v>
      </c>
      <c r="M1963" s="37"/>
      <c r="O1963" s="37">
        <v>424134</v>
      </c>
      <c r="P1963" s="12">
        <v>0.02</v>
      </c>
      <c r="R1963" s="37">
        <v>868296</v>
      </c>
      <c r="S1963" s="12">
        <v>0.04</v>
      </c>
      <c r="T1963" s="37"/>
      <c r="V1963" s="37">
        <v>497781</v>
      </c>
      <c r="W1963" s="12">
        <v>0.03</v>
      </c>
      <c r="X1963" s="37"/>
      <c r="Z1963" s="37"/>
      <c r="AB1963" s="37">
        <v>222476</v>
      </c>
      <c r="AC1963" s="12">
        <v>0.01</v>
      </c>
      <c r="AD1963" s="37"/>
      <c r="AF1963" s="37">
        <v>281870</v>
      </c>
      <c r="AG1963" s="12">
        <v>0.01</v>
      </c>
      <c r="AH1963" s="37"/>
      <c r="AJ1963" s="12">
        <v>10350</v>
      </c>
      <c r="AK1963" s="12">
        <v>25712</v>
      </c>
      <c r="AL1963" s="12">
        <v>29974</v>
      </c>
      <c r="AN1963" s="37">
        <v>159992</v>
      </c>
      <c r="AO1963" s="12">
        <v>0.01</v>
      </c>
      <c r="AP1963" s="37"/>
      <c r="AR1963" s="37"/>
      <c r="AT1963" s="37"/>
      <c r="AV1963" s="37"/>
      <c r="AX1963" s="37"/>
      <c r="AZ1963" s="12">
        <v>39244</v>
      </c>
      <c r="BF1963" s="12">
        <v>20750</v>
      </c>
      <c r="BG1963" s="12">
        <v>25529</v>
      </c>
      <c r="BI1963" s="12">
        <v>950</v>
      </c>
      <c r="BO1963" s="12">
        <v>0</v>
      </c>
      <c r="BP1963" s="12">
        <v>0</v>
      </c>
      <c r="BR1963" s="12">
        <v>0</v>
      </c>
      <c r="BS1963" s="12">
        <v>0</v>
      </c>
      <c r="BT1963" s="12">
        <v>0</v>
      </c>
      <c r="BU1963" s="12">
        <v>0</v>
      </c>
      <c r="BX1963" s="12">
        <v>0</v>
      </c>
      <c r="BY1963" s="12">
        <v>0</v>
      </c>
      <c r="CG1963" s="12" t="s">
        <v>940</v>
      </c>
      <c r="CH1963" s="12">
        <v>24.170999999999999</v>
      </c>
      <c r="CI1963" s="12" t="s">
        <v>987</v>
      </c>
      <c r="CJ1963" s="12"/>
      <c r="CK1963" s="12" t="s">
        <v>979</v>
      </c>
      <c r="CL1963" s="37">
        <v>1962896998</v>
      </c>
      <c r="CN1963" s="12" t="s">
        <v>1516</v>
      </c>
      <c r="CS1963" s="12"/>
      <c r="CT1963" s="36" t="str">
        <f t="shared" si="30"/>
        <v>1bn - 50bn</v>
      </c>
      <c r="CU1963" s="36" t="str">
        <f>VLOOKUP(CK1963,Mapping!B:C,2,FALSE)</f>
        <v>EU</v>
      </c>
    </row>
    <row r="1964" spans="1:99" ht="16" customHeight="1" x14ac:dyDescent="0.35">
      <c r="A1964" s="12" t="s">
        <v>3240</v>
      </c>
      <c r="B1964" s="12" t="s">
        <v>933</v>
      </c>
      <c r="E1964" s="37">
        <v>0</v>
      </c>
      <c r="G1964" s="37" t="s">
        <v>1505</v>
      </c>
      <c r="I1964" s="37"/>
      <c r="K1964" s="37"/>
      <c r="M1964" s="37"/>
      <c r="O1964" s="37"/>
      <c r="R1964" s="37"/>
      <c r="T1964" s="37"/>
      <c r="V1964" s="37"/>
      <c r="X1964" s="37"/>
      <c r="Z1964" s="37"/>
      <c r="AB1964" s="37"/>
      <c r="AD1964" s="37"/>
      <c r="AF1964" s="37"/>
      <c r="AH1964" s="37"/>
      <c r="AN1964" s="37">
        <v>0</v>
      </c>
      <c r="AO1964" s="12">
        <v>0</v>
      </c>
      <c r="AP1964" s="37"/>
      <c r="AR1964" s="37"/>
      <c r="AT1964" s="37"/>
      <c r="AV1964" s="37"/>
      <c r="AX1964" s="37"/>
      <c r="BI1964" s="12">
        <v>0</v>
      </c>
      <c r="BY1964" s="12">
        <v>0</v>
      </c>
      <c r="CG1964" s="12" t="s">
        <v>940</v>
      </c>
      <c r="CH1964" s="12">
        <v>49.756</v>
      </c>
      <c r="CI1964" s="12" t="s">
        <v>3241</v>
      </c>
      <c r="CJ1964" s="12"/>
      <c r="CK1964" s="12" t="s">
        <v>990</v>
      </c>
      <c r="CL1964" s="37">
        <v>501101221</v>
      </c>
      <c r="CN1964" s="12" t="s">
        <v>1506</v>
      </c>
      <c r="CS1964" s="12"/>
      <c r="CT1964" s="36" t="str">
        <f t="shared" si="30"/>
        <v>500mn - 1bn</v>
      </c>
      <c r="CU1964" s="36" t="str">
        <f>VLOOKUP(CK1964,Mapping!B:C,2,FALSE)</f>
        <v>EU</v>
      </c>
    </row>
    <row r="1965" spans="1:99" ht="16" customHeight="1" x14ac:dyDescent="0.35">
      <c r="A1965" s="12" t="s">
        <v>3242</v>
      </c>
      <c r="B1965" s="12" t="s">
        <v>933</v>
      </c>
      <c r="E1965" s="37">
        <v>9096571</v>
      </c>
      <c r="F1965" s="12">
        <v>0</v>
      </c>
      <c r="G1965" s="37" t="s">
        <v>1505</v>
      </c>
      <c r="I1965" s="37">
        <v>0</v>
      </c>
      <c r="J1965" s="12">
        <v>0</v>
      </c>
      <c r="K1965" s="37"/>
      <c r="M1965" s="37">
        <v>1438062</v>
      </c>
      <c r="N1965" s="12">
        <v>0.09</v>
      </c>
      <c r="O1965" s="37">
        <v>1067519</v>
      </c>
      <c r="P1965" s="12">
        <v>7.0000000000000007E-2</v>
      </c>
      <c r="Q1965" s="12">
        <v>6517</v>
      </c>
      <c r="R1965" s="37"/>
      <c r="T1965" s="37"/>
      <c r="V1965" s="37">
        <v>1211503</v>
      </c>
      <c r="W1965" s="12">
        <v>0.08</v>
      </c>
      <c r="X1965" s="37"/>
      <c r="Z1965" s="37">
        <v>121280</v>
      </c>
      <c r="AA1965" s="12">
        <v>0.01</v>
      </c>
      <c r="AB1965" s="37"/>
      <c r="AD1965" s="37">
        <v>393333</v>
      </c>
      <c r="AE1965" s="12">
        <v>0.02</v>
      </c>
      <c r="AF1965" s="37"/>
      <c r="AH1965" s="37">
        <v>822967</v>
      </c>
      <c r="AI1965" s="12">
        <v>0.05</v>
      </c>
      <c r="AK1965" s="12">
        <v>55678</v>
      </c>
      <c r="AL1965" s="12">
        <v>70293</v>
      </c>
      <c r="AN1965" s="37">
        <v>4041907</v>
      </c>
      <c r="AO1965" s="12">
        <v>0.26</v>
      </c>
      <c r="AP1965" s="37"/>
      <c r="AR1965" s="37"/>
      <c r="AT1965" s="37"/>
      <c r="AV1965" s="37"/>
      <c r="AX1965" s="37"/>
      <c r="BB1965" s="12">
        <v>8046</v>
      </c>
      <c r="BC1965" s="12">
        <v>4000</v>
      </c>
      <c r="BI1965" s="12">
        <v>24000</v>
      </c>
      <c r="BJ1965" s="12">
        <v>2985</v>
      </c>
      <c r="BO1965" s="12">
        <v>0</v>
      </c>
      <c r="BQ1965" s="12">
        <v>0</v>
      </c>
      <c r="BT1965" s="12">
        <v>0</v>
      </c>
      <c r="BU1965" s="12">
        <v>0</v>
      </c>
      <c r="BY1965" s="12">
        <v>0</v>
      </c>
      <c r="CB1965" s="12">
        <v>0</v>
      </c>
      <c r="CC1965" s="12">
        <v>0</v>
      </c>
      <c r="CD1965" s="12">
        <v>0</v>
      </c>
      <c r="CG1965" s="12" t="s">
        <v>980</v>
      </c>
      <c r="CH1965" s="12">
        <v>50.402000000000001</v>
      </c>
      <c r="CI1965" s="12" t="s">
        <v>1150</v>
      </c>
      <c r="CJ1965" s="12"/>
      <c r="CK1965" s="12" t="s">
        <v>1151</v>
      </c>
      <c r="CL1965" s="37">
        <v>1587932028</v>
      </c>
      <c r="CN1965" s="12" t="s">
        <v>1506</v>
      </c>
      <c r="CS1965" s="12"/>
      <c r="CT1965" s="36" t="str">
        <f t="shared" si="30"/>
        <v>1bn - 50bn</v>
      </c>
      <c r="CU1965" s="36" t="str">
        <f>VLOOKUP(CK1965,Mapping!B:C,2,FALSE)</f>
        <v>EU</v>
      </c>
    </row>
    <row r="1966" spans="1:99" ht="16" customHeight="1" x14ac:dyDescent="0.35">
      <c r="A1966" s="12" t="s">
        <v>3243</v>
      </c>
      <c r="B1966" s="12" t="s">
        <v>933</v>
      </c>
      <c r="E1966" s="37">
        <v>82243816</v>
      </c>
      <c r="G1966" s="37" t="s">
        <v>1505</v>
      </c>
      <c r="I1966" s="37"/>
      <c r="K1966" s="37">
        <v>42959030</v>
      </c>
      <c r="L1966" s="12">
        <v>1.03</v>
      </c>
      <c r="M1966" s="37"/>
      <c r="O1966" s="37">
        <v>26923121</v>
      </c>
      <c r="P1966" s="12">
        <v>0.65</v>
      </c>
      <c r="R1966" s="37"/>
      <c r="T1966" s="37"/>
      <c r="V1966" s="37">
        <v>12361665</v>
      </c>
      <c r="W1966" s="12">
        <v>0.3</v>
      </c>
      <c r="X1966" s="37"/>
      <c r="Z1966" s="37"/>
      <c r="AB1966" s="37"/>
      <c r="AD1966" s="37"/>
      <c r="AF1966" s="37"/>
      <c r="AH1966" s="37"/>
      <c r="AK1966" s="12">
        <v>406301</v>
      </c>
      <c r="AL1966" s="12">
        <v>1183872</v>
      </c>
      <c r="AN1966" s="37"/>
      <c r="AP1966" s="37"/>
      <c r="AR1966" s="37"/>
      <c r="AT1966" s="37"/>
      <c r="AV1966" s="37"/>
      <c r="AX1966" s="37"/>
      <c r="BG1966" s="12">
        <v>670400</v>
      </c>
      <c r="BS1966" s="12">
        <v>0.01</v>
      </c>
      <c r="BT1966" s="12">
        <v>0.01</v>
      </c>
      <c r="BU1966" s="12">
        <v>0.01</v>
      </c>
      <c r="CG1966" s="12" t="s">
        <v>929</v>
      </c>
      <c r="CH1966" s="12">
        <v>18.652999999999999</v>
      </c>
      <c r="CI1966" s="12" t="s">
        <v>1011</v>
      </c>
      <c r="CJ1966" s="12" t="s">
        <v>1012</v>
      </c>
      <c r="CK1966" s="12" t="s">
        <v>1013</v>
      </c>
      <c r="CL1966" s="37">
        <v>4227455081</v>
      </c>
      <c r="CN1966" s="12" t="s">
        <v>1506</v>
      </c>
      <c r="CS1966" s="12"/>
      <c r="CT1966" s="36" t="str">
        <f t="shared" si="30"/>
        <v>1bn - 50bn</v>
      </c>
      <c r="CU1966" s="36" t="str">
        <f>VLOOKUP(CK1966,Mapping!B:C,2,FALSE)</f>
        <v>Oceania</v>
      </c>
    </row>
    <row r="1967" spans="1:99" ht="16" customHeight="1" x14ac:dyDescent="0.35">
      <c r="A1967" s="12" t="s">
        <v>3244</v>
      </c>
      <c r="B1967" s="12" t="s">
        <v>925</v>
      </c>
      <c r="E1967" s="37">
        <v>399980</v>
      </c>
      <c r="G1967" s="37" t="s">
        <v>1505</v>
      </c>
      <c r="I1967" s="37"/>
      <c r="K1967" s="37"/>
      <c r="M1967" s="37"/>
      <c r="O1967" s="37"/>
      <c r="R1967" s="37"/>
      <c r="T1967" s="37"/>
      <c r="V1967" s="37"/>
      <c r="X1967" s="37"/>
      <c r="Z1967" s="37"/>
      <c r="AB1967" s="37"/>
      <c r="AD1967" s="37"/>
      <c r="AF1967" s="37"/>
      <c r="AH1967" s="37"/>
      <c r="AN1967" s="37">
        <v>399980</v>
      </c>
      <c r="AO1967" s="12">
        <v>0.01</v>
      </c>
      <c r="AP1967" s="37"/>
      <c r="AR1967" s="37"/>
      <c r="AT1967" s="37"/>
      <c r="AV1967" s="37"/>
      <c r="AX1967" s="37"/>
      <c r="BI1967" s="12">
        <v>2375</v>
      </c>
      <c r="BY1967" s="12">
        <v>0</v>
      </c>
      <c r="CG1967" s="12" t="s">
        <v>963</v>
      </c>
      <c r="CH1967" s="12">
        <v>32.601999999999997</v>
      </c>
      <c r="CI1967" s="12" t="s">
        <v>1147</v>
      </c>
      <c r="CJ1967" s="12" t="s">
        <v>1130</v>
      </c>
      <c r="CK1967" s="12" t="s">
        <v>932</v>
      </c>
      <c r="CL1967" s="37">
        <v>5221309328</v>
      </c>
      <c r="CN1967" s="12" t="s">
        <v>1506</v>
      </c>
      <c r="CS1967" s="12"/>
      <c r="CT1967" s="36" t="str">
        <f t="shared" si="30"/>
        <v>1bn - 50bn</v>
      </c>
      <c r="CU1967" s="36" t="str">
        <f>VLOOKUP(CK1967,Mapping!B:C,2,FALSE)</f>
        <v>US/CA</v>
      </c>
    </row>
    <row r="1968" spans="1:99" ht="16" customHeight="1" x14ac:dyDescent="0.35">
      <c r="A1968" s="12" t="s">
        <v>3245</v>
      </c>
      <c r="B1968" s="12" t="s">
        <v>925</v>
      </c>
      <c r="E1968" s="37">
        <v>1280042</v>
      </c>
      <c r="G1968" s="37" t="s">
        <v>1505</v>
      </c>
      <c r="I1968" s="37"/>
      <c r="K1968" s="37"/>
      <c r="M1968" s="37">
        <v>70383</v>
      </c>
      <c r="N1968" s="12">
        <v>0.04</v>
      </c>
      <c r="O1968" s="37"/>
      <c r="R1968" s="37"/>
      <c r="T1968" s="37">
        <v>561933</v>
      </c>
      <c r="U1968" s="12">
        <v>0.33</v>
      </c>
      <c r="V1968" s="37"/>
      <c r="X1968" s="37"/>
      <c r="Z1968" s="37">
        <v>0</v>
      </c>
      <c r="AA1968" s="12">
        <v>0</v>
      </c>
      <c r="AB1968" s="37"/>
      <c r="AD1968" s="37">
        <v>100724</v>
      </c>
      <c r="AE1968" s="12">
        <v>0.06</v>
      </c>
      <c r="AF1968" s="37"/>
      <c r="AH1968" s="37"/>
      <c r="AN1968" s="37">
        <v>547002</v>
      </c>
      <c r="AO1968" s="12">
        <v>0.32</v>
      </c>
      <c r="AP1968" s="37"/>
      <c r="AR1968" s="37"/>
      <c r="AT1968" s="37"/>
      <c r="AV1968" s="37"/>
      <c r="AX1968" s="37"/>
      <c r="BB1968" s="12">
        <v>561</v>
      </c>
      <c r="BC1968" s="12">
        <v>0</v>
      </c>
      <c r="BI1968" s="12">
        <v>3249</v>
      </c>
      <c r="BJ1968" s="12">
        <v>904</v>
      </c>
      <c r="BK1968" s="12">
        <v>4782</v>
      </c>
      <c r="BY1968" s="12">
        <v>0</v>
      </c>
      <c r="CB1968" s="12">
        <v>0</v>
      </c>
      <c r="CC1968" s="12">
        <v>0</v>
      </c>
      <c r="CD1968" s="12">
        <v>0</v>
      </c>
      <c r="CE1968" s="12">
        <v>0</v>
      </c>
      <c r="CG1968" s="12" t="s">
        <v>940</v>
      </c>
      <c r="CH1968" s="12">
        <v>56.283000000000001</v>
      </c>
      <c r="CI1968" s="12" t="s">
        <v>3246</v>
      </c>
      <c r="CJ1968" s="12"/>
      <c r="CK1968" s="12" t="s">
        <v>990</v>
      </c>
      <c r="CL1968" s="37">
        <v>168113338</v>
      </c>
      <c r="CN1968" s="12" t="s">
        <v>1506</v>
      </c>
      <c r="CS1968" s="12"/>
      <c r="CT1968" s="36" t="str">
        <f t="shared" si="30"/>
        <v>500mn</v>
      </c>
      <c r="CU1968" s="36" t="str">
        <f>VLOOKUP(CK1968,Mapping!B:C,2,FALSE)</f>
        <v>EU</v>
      </c>
    </row>
    <row r="1969" spans="1:99" ht="16" customHeight="1" x14ac:dyDescent="0.35">
      <c r="A1969" s="12" t="s">
        <v>3247</v>
      </c>
      <c r="B1969" s="12" t="s">
        <v>925</v>
      </c>
      <c r="E1969" s="37">
        <v>1667042</v>
      </c>
      <c r="G1969" s="37" t="s">
        <v>1505</v>
      </c>
      <c r="I1969" s="37"/>
      <c r="K1969" s="37"/>
      <c r="M1969" s="37">
        <v>705462</v>
      </c>
      <c r="N1969" s="12">
        <v>0.12</v>
      </c>
      <c r="O1969" s="37"/>
      <c r="Q1969" s="12">
        <v>0</v>
      </c>
      <c r="R1969" s="37"/>
      <c r="T1969" s="37"/>
      <c r="V1969" s="37"/>
      <c r="X1969" s="37"/>
      <c r="Z1969" s="37">
        <v>0</v>
      </c>
      <c r="AA1969" s="12">
        <v>0</v>
      </c>
      <c r="AB1969" s="37"/>
      <c r="AD1969" s="37">
        <v>351084</v>
      </c>
      <c r="AE1969" s="12">
        <v>0.06</v>
      </c>
      <c r="AF1969" s="37"/>
      <c r="AH1969" s="37">
        <v>0</v>
      </c>
      <c r="AI1969" s="12">
        <v>0</v>
      </c>
      <c r="AN1969" s="37">
        <v>610496</v>
      </c>
      <c r="AO1969" s="12">
        <v>0.1</v>
      </c>
      <c r="AP1969" s="37"/>
      <c r="AR1969" s="37"/>
      <c r="AT1969" s="37"/>
      <c r="AV1969" s="37"/>
      <c r="AX1969" s="37"/>
      <c r="BB1969" s="12">
        <v>5623</v>
      </c>
      <c r="BC1969" s="12">
        <v>0</v>
      </c>
      <c r="BI1969" s="12">
        <v>3625</v>
      </c>
      <c r="BJ1969" s="12">
        <v>3151</v>
      </c>
      <c r="BQ1969" s="12">
        <v>0</v>
      </c>
      <c r="BY1969" s="12">
        <v>0</v>
      </c>
      <c r="CB1969" s="12">
        <v>0</v>
      </c>
      <c r="CC1969" s="12">
        <v>0</v>
      </c>
      <c r="CD1969" s="12">
        <v>0</v>
      </c>
      <c r="CG1969" s="12" t="s">
        <v>934</v>
      </c>
      <c r="CH1969" s="12">
        <v>36.345999999999997</v>
      </c>
      <c r="CI1969" s="12" t="s">
        <v>1036</v>
      </c>
      <c r="CJ1969" s="12" t="s">
        <v>1015</v>
      </c>
      <c r="CK1969" s="12" t="s">
        <v>932</v>
      </c>
      <c r="CL1969" s="37">
        <v>604650995</v>
      </c>
      <c r="CN1969" s="12" t="s">
        <v>1509</v>
      </c>
      <c r="CS1969" s="12"/>
      <c r="CT1969" s="36" t="str">
        <f t="shared" si="30"/>
        <v>500mn - 1bn</v>
      </c>
      <c r="CU1969" s="36" t="str">
        <f>VLOOKUP(CK1969,Mapping!B:C,2,FALSE)</f>
        <v>US/CA</v>
      </c>
    </row>
    <row r="1970" spans="1:99" ht="16" customHeight="1" x14ac:dyDescent="0.35">
      <c r="A1970" s="12" t="s">
        <v>3248</v>
      </c>
      <c r="B1970" s="12" t="s">
        <v>925</v>
      </c>
      <c r="E1970" s="37">
        <v>153791</v>
      </c>
      <c r="G1970" s="37" t="s">
        <v>1505</v>
      </c>
      <c r="I1970" s="37"/>
      <c r="K1970" s="37">
        <v>153791</v>
      </c>
      <c r="L1970" s="12">
        <v>1.51</v>
      </c>
      <c r="M1970" s="37"/>
      <c r="O1970" s="37"/>
      <c r="R1970" s="37"/>
      <c r="T1970" s="37"/>
      <c r="V1970" s="37"/>
      <c r="X1970" s="37"/>
      <c r="Z1970" s="37"/>
      <c r="AB1970" s="37"/>
      <c r="AD1970" s="37"/>
      <c r="AF1970" s="37"/>
      <c r="AH1970" s="37"/>
      <c r="AN1970" s="37"/>
      <c r="AP1970" s="37"/>
      <c r="AR1970" s="37"/>
      <c r="AT1970" s="37"/>
      <c r="AV1970" s="37"/>
      <c r="AX1970" s="37"/>
      <c r="BG1970" s="12">
        <v>2400</v>
      </c>
      <c r="BS1970" s="12">
        <v>0</v>
      </c>
      <c r="CG1970" s="12"/>
      <c r="CI1970" s="12"/>
      <c r="CJ1970" s="12"/>
      <c r="CK1970" s="12" t="s">
        <v>1717</v>
      </c>
      <c r="CL1970" s="37">
        <v>10180448</v>
      </c>
      <c r="CN1970" s="12" t="s">
        <v>1506</v>
      </c>
      <c r="CS1970" s="12"/>
      <c r="CT1970" s="36" t="str">
        <f t="shared" si="30"/>
        <v>500mn</v>
      </c>
      <c r="CU1970" s="36" t="str">
        <f>VLOOKUP(CK1970,Mapping!B:C,2,FALSE)</f>
        <v>EU</v>
      </c>
    </row>
    <row r="1971" spans="1:99" ht="16" customHeight="1" x14ac:dyDescent="0.35">
      <c r="A1971" s="12" t="s">
        <v>3249</v>
      </c>
      <c r="B1971" s="12" t="s">
        <v>925</v>
      </c>
      <c r="E1971" s="37">
        <v>764015</v>
      </c>
      <c r="G1971" s="37" t="s">
        <v>1505</v>
      </c>
      <c r="I1971" s="37"/>
      <c r="K1971" s="37"/>
      <c r="M1971" s="37">
        <v>0</v>
      </c>
      <c r="N1971" s="12">
        <v>0</v>
      </c>
      <c r="O1971" s="37"/>
      <c r="R1971" s="37"/>
      <c r="T1971" s="37"/>
      <c r="V1971" s="37"/>
      <c r="X1971" s="37"/>
      <c r="Z1971" s="37"/>
      <c r="AB1971" s="37"/>
      <c r="AD1971" s="37"/>
      <c r="AF1971" s="37"/>
      <c r="AH1971" s="37"/>
      <c r="AN1971" s="37"/>
      <c r="AP1971" s="37">
        <v>764015</v>
      </c>
      <c r="AQ1971" s="12">
        <v>0.18</v>
      </c>
      <c r="AR1971" s="37"/>
      <c r="AT1971" s="37"/>
      <c r="AV1971" s="37"/>
      <c r="AX1971" s="37"/>
      <c r="BB1971" s="12">
        <v>0</v>
      </c>
      <c r="BH1971" s="12">
        <v>3309</v>
      </c>
      <c r="BV1971" s="12">
        <v>0</v>
      </c>
      <c r="CC1971" s="12">
        <v>0</v>
      </c>
      <c r="CG1971" s="12" t="s">
        <v>976</v>
      </c>
      <c r="CH1971" s="12">
        <v>201.45699999999999</v>
      </c>
      <c r="CI1971" s="12" t="s">
        <v>967</v>
      </c>
      <c r="CJ1971" s="12" t="s">
        <v>968</v>
      </c>
      <c r="CK1971" s="12" t="s">
        <v>932</v>
      </c>
      <c r="CL1971" s="37">
        <v>390833794</v>
      </c>
      <c r="CN1971" s="12" t="s">
        <v>1513</v>
      </c>
      <c r="CS1971" s="12"/>
      <c r="CT1971" s="36" t="str">
        <f t="shared" si="30"/>
        <v>500mn</v>
      </c>
      <c r="CU1971" s="36" t="str">
        <f>VLOOKUP(CK1971,Mapping!B:C,2,FALSE)</f>
        <v>US/CA</v>
      </c>
    </row>
    <row r="1972" spans="1:99" ht="16" customHeight="1" x14ac:dyDescent="0.35">
      <c r="A1972" s="12" t="s">
        <v>3250</v>
      </c>
      <c r="B1972" s="12" t="s">
        <v>925</v>
      </c>
      <c r="E1972" s="37">
        <v>6182847</v>
      </c>
      <c r="G1972" s="37" t="s">
        <v>1505</v>
      </c>
      <c r="I1972" s="37"/>
      <c r="K1972" s="37">
        <v>3197240</v>
      </c>
      <c r="L1972" s="12">
        <v>0.02</v>
      </c>
      <c r="M1972" s="37"/>
      <c r="O1972" s="37">
        <v>2985607</v>
      </c>
      <c r="P1972" s="12">
        <v>0.02</v>
      </c>
      <c r="R1972" s="37"/>
      <c r="T1972" s="37"/>
      <c r="V1972" s="37"/>
      <c r="X1972" s="37"/>
      <c r="Z1972" s="37"/>
      <c r="AB1972" s="37"/>
      <c r="AD1972" s="37"/>
      <c r="AF1972" s="37"/>
      <c r="AH1972" s="37"/>
      <c r="AL1972" s="12">
        <v>185700</v>
      </c>
      <c r="AN1972" s="37"/>
      <c r="AP1972" s="37"/>
      <c r="AR1972" s="37"/>
      <c r="AT1972" s="37"/>
      <c r="AV1972" s="37"/>
      <c r="AX1972" s="37"/>
      <c r="BG1972" s="12">
        <v>53563</v>
      </c>
      <c r="BS1972" s="12">
        <v>0</v>
      </c>
      <c r="BU1972" s="12">
        <v>0</v>
      </c>
      <c r="CG1972" s="12" t="s">
        <v>929</v>
      </c>
      <c r="CH1972" s="12">
        <v>47.122</v>
      </c>
      <c r="CI1972" s="12" t="s">
        <v>1113</v>
      </c>
      <c r="CJ1972" s="12" t="s">
        <v>1114</v>
      </c>
      <c r="CK1972" s="12" t="s">
        <v>932</v>
      </c>
      <c r="CL1972" s="37">
        <v>16123769757</v>
      </c>
      <c r="CN1972" s="12" t="s">
        <v>1506</v>
      </c>
      <c r="CS1972" s="12"/>
      <c r="CT1972" s="36" t="str">
        <f t="shared" si="30"/>
        <v>1bn - 50bn</v>
      </c>
      <c r="CU1972" s="36" t="str">
        <f>VLOOKUP(CK1972,Mapping!B:C,2,FALSE)</f>
        <v>US/CA</v>
      </c>
    </row>
    <row r="1973" spans="1:99" ht="16" customHeight="1" x14ac:dyDescent="0.35">
      <c r="A1973" s="12" t="s">
        <v>3251</v>
      </c>
      <c r="B1973" s="12" t="s">
        <v>925</v>
      </c>
      <c r="E1973" s="37">
        <v>4418722</v>
      </c>
      <c r="G1973" s="37" t="s">
        <v>1505</v>
      </c>
      <c r="I1973" s="37"/>
      <c r="K1973" s="37"/>
      <c r="M1973" s="37"/>
      <c r="O1973" s="37"/>
      <c r="R1973" s="37"/>
      <c r="T1973" s="37"/>
      <c r="V1973" s="37"/>
      <c r="X1973" s="37"/>
      <c r="Z1973" s="37"/>
      <c r="AB1973" s="37"/>
      <c r="AD1973" s="37"/>
      <c r="AF1973" s="37"/>
      <c r="AH1973" s="37"/>
      <c r="AN1973" s="37">
        <v>4418722</v>
      </c>
      <c r="AO1973" s="12">
        <v>4.13</v>
      </c>
      <c r="AP1973" s="37"/>
      <c r="AR1973" s="37"/>
      <c r="AT1973" s="37"/>
      <c r="AV1973" s="37"/>
      <c r="AX1973" s="37"/>
      <c r="BI1973" s="12">
        <v>22511</v>
      </c>
      <c r="BY1973" s="12">
        <v>0</v>
      </c>
      <c r="CG1973" s="12" t="s">
        <v>929</v>
      </c>
      <c r="CH1973" s="12">
        <v>140.642</v>
      </c>
      <c r="CI1973" s="12" t="s">
        <v>1255</v>
      </c>
      <c r="CJ1973" s="12"/>
      <c r="CK1973" s="12" t="s">
        <v>1038</v>
      </c>
      <c r="CL1973" s="37">
        <v>104394107</v>
      </c>
      <c r="CN1973" s="12" t="s">
        <v>1506</v>
      </c>
      <c r="CS1973" s="12"/>
      <c r="CT1973" s="36" t="str">
        <f t="shared" si="30"/>
        <v>500mn</v>
      </c>
      <c r="CU1973" s="36" t="str">
        <f>VLOOKUP(CK1973,Mapping!B:C,2,FALSE)</f>
        <v>EU</v>
      </c>
    </row>
    <row r="1974" spans="1:99" ht="16" customHeight="1" x14ac:dyDescent="0.35">
      <c r="A1974" s="12" t="s">
        <v>3252</v>
      </c>
      <c r="B1974" s="12" t="s">
        <v>925</v>
      </c>
      <c r="E1974" s="37">
        <v>0</v>
      </c>
      <c r="G1974" s="37" t="s">
        <v>1505</v>
      </c>
      <c r="I1974" s="37"/>
      <c r="K1974" s="37"/>
      <c r="M1974" s="37">
        <v>0</v>
      </c>
      <c r="N1974" s="12">
        <v>0</v>
      </c>
      <c r="O1974" s="37"/>
      <c r="R1974" s="37"/>
      <c r="T1974" s="37"/>
      <c r="V1974" s="37"/>
      <c r="X1974" s="37"/>
      <c r="Z1974" s="37"/>
      <c r="AB1974" s="37"/>
      <c r="AD1974" s="37"/>
      <c r="AF1974" s="37"/>
      <c r="AH1974" s="37"/>
      <c r="AN1974" s="37"/>
      <c r="AP1974" s="37"/>
      <c r="AR1974" s="37"/>
      <c r="AT1974" s="37"/>
      <c r="AV1974" s="37"/>
      <c r="AX1974" s="37"/>
      <c r="BB1974" s="12">
        <v>0</v>
      </c>
      <c r="CC1974" s="12">
        <v>0</v>
      </c>
      <c r="CG1974" s="12" t="s">
        <v>991</v>
      </c>
      <c r="CH1974" s="12">
        <v>26.202000000000002</v>
      </c>
      <c r="CI1974" s="12" t="s">
        <v>3253</v>
      </c>
      <c r="CJ1974" s="12" t="s">
        <v>931</v>
      </c>
      <c r="CK1974" s="12" t="s">
        <v>932</v>
      </c>
      <c r="CL1974" s="37">
        <v>403695796</v>
      </c>
      <c r="CN1974" s="12" t="s">
        <v>1534</v>
      </c>
      <c r="CS1974" s="12"/>
      <c r="CT1974" s="36" t="str">
        <f t="shared" si="30"/>
        <v>500mn</v>
      </c>
      <c r="CU1974" s="36" t="str">
        <f>VLOOKUP(CK1974,Mapping!B:C,2,FALSE)</f>
        <v>US/CA</v>
      </c>
    </row>
    <row r="1975" spans="1:99" ht="16" customHeight="1" x14ac:dyDescent="0.35">
      <c r="A1975" s="12" t="s">
        <v>3254</v>
      </c>
      <c r="B1975" s="12" t="s">
        <v>925</v>
      </c>
      <c r="E1975" s="37">
        <v>389742</v>
      </c>
      <c r="G1975" s="37" t="s">
        <v>1505</v>
      </c>
      <c r="I1975" s="37"/>
      <c r="K1975" s="37"/>
      <c r="M1975" s="37">
        <v>0</v>
      </c>
      <c r="N1975" s="12">
        <v>0</v>
      </c>
      <c r="O1975" s="37"/>
      <c r="R1975" s="37"/>
      <c r="T1975" s="37"/>
      <c r="V1975" s="37"/>
      <c r="X1975" s="37"/>
      <c r="Z1975" s="37"/>
      <c r="AB1975" s="37"/>
      <c r="AD1975" s="37"/>
      <c r="AF1975" s="37"/>
      <c r="AH1975" s="37"/>
      <c r="AN1975" s="37"/>
      <c r="AP1975" s="37">
        <v>389742</v>
      </c>
      <c r="AQ1975" s="12">
        <v>0.05</v>
      </c>
      <c r="AR1975" s="37"/>
      <c r="AT1975" s="37"/>
      <c r="AV1975" s="37"/>
      <c r="AX1975" s="37"/>
      <c r="BB1975" s="12">
        <v>0</v>
      </c>
      <c r="BH1975" s="12">
        <v>1688</v>
      </c>
      <c r="BV1975" s="12">
        <v>0</v>
      </c>
      <c r="CC1975" s="12">
        <v>0</v>
      </c>
      <c r="CG1975" s="12" t="s">
        <v>1270</v>
      </c>
      <c r="CH1975" s="12">
        <v>16.431999999999999</v>
      </c>
      <c r="CI1975" s="12" t="s">
        <v>2549</v>
      </c>
      <c r="CJ1975" s="12" t="s">
        <v>946</v>
      </c>
      <c r="CK1975" s="12" t="s">
        <v>932</v>
      </c>
      <c r="CL1975" s="37">
        <v>711641832</v>
      </c>
      <c r="CN1975" s="12" t="s">
        <v>1533</v>
      </c>
      <c r="CS1975" s="12"/>
      <c r="CT1975" s="36" t="str">
        <f t="shared" si="30"/>
        <v>500mn - 1bn</v>
      </c>
      <c r="CU1975" s="36" t="str">
        <f>VLOOKUP(CK1975,Mapping!B:C,2,FALSE)</f>
        <v>US/CA</v>
      </c>
    </row>
    <row r="1976" spans="1:99" ht="16" customHeight="1" x14ac:dyDescent="0.35">
      <c r="A1976" s="12" t="s">
        <v>3255</v>
      </c>
      <c r="B1976" s="12" t="s">
        <v>925</v>
      </c>
      <c r="E1976" s="37">
        <v>507723740</v>
      </c>
      <c r="G1976" s="37" t="s">
        <v>1505</v>
      </c>
      <c r="I1976" s="37"/>
      <c r="K1976" s="37"/>
      <c r="M1976" s="37">
        <v>331550382</v>
      </c>
      <c r="N1976" s="12">
        <v>35.619999999999997</v>
      </c>
      <c r="O1976" s="37"/>
      <c r="R1976" s="37"/>
      <c r="T1976" s="37"/>
      <c r="V1976" s="37"/>
      <c r="X1976" s="37"/>
      <c r="Z1976" s="37">
        <v>176173358</v>
      </c>
      <c r="AA1976" s="12">
        <v>18.93</v>
      </c>
      <c r="AB1976" s="37"/>
      <c r="AD1976" s="37"/>
      <c r="AF1976" s="37"/>
      <c r="AH1976" s="37"/>
      <c r="AN1976" s="37"/>
      <c r="AP1976" s="37"/>
      <c r="AR1976" s="37"/>
      <c r="AT1976" s="37"/>
      <c r="AV1976" s="37"/>
      <c r="AX1976" s="37"/>
      <c r="BB1976" s="12">
        <v>2642678</v>
      </c>
      <c r="BC1976" s="12">
        <v>5957841</v>
      </c>
      <c r="CC1976" s="12">
        <v>0.11</v>
      </c>
      <c r="CD1976" s="12">
        <v>0.48</v>
      </c>
      <c r="CG1976" s="12" t="s">
        <v>976</v>
      </c>
      <c r="CH1976" s="12">
        <v>15.263999999999999</v>
      </c>
      <c r="CI1976" s="12" t="s">
        <v>971</v>
      </c>
      <c r="CJ1976" s="12" t="s">
        <v>972</v>
      </c>
      <c r="CK1976" s="12" t="s">
        <v>932</v>
      </c>
      <c r="CL1976" s="37">
        <v>932036697</v>
      </c>
      <c r="CN1976" s="12" t="s">
        <v>1513</v>
      </c>
      <c r="CS1976" s="12"/>
      <c r="CT1976" s="36" t="str">
        <f t="shared" si="30"/>
        <v>500mn - 1bn</v>
      </c>
      <c r="CU1976" s="36" t="str">
        <f>VLOOKUP(CK1976,Mapping!B:C,2,FALSE)</f>
        <v>US/CA</v>
      </c>
    </row>
    <row r="1977" spans="1:99" ht="16" customHeight="1" x14ac:dyDescent="0.35">
      <c r="A1977" s="12" t="s">
        <v>3256</v>
      </c>
      <c r="B1977" s="12" t="s">
        <v>925</v>
      </c>
      <c r="E1977" s="37">
        <v>20332</v>
      </c>
      <c r="G1977" s="37" t="s">
        <v>1505</v>
      </c>
      <c r="I1977" s="37"/>
      <c r="K1977" s="37"/>
      <c r="M1977" s="37"/>
      <c r="O1977" s="37"/>
      <c r="R1977" s="37"/>
      <c r="T1977" s="37"/>
      <c r="V1977" s="37"/>
      <c r="X1977" s="37"/>
      <c r="Z1977" s="37"/>
      <c r="AB1977" s="37"/>
      <c r="AD1977" s="37"/>
      <c r="AF1977" s="37"/>
      <c r="AH1977" s="37"/>
      <c r="AN1977" s="37">
        <v>0</v>
      </c>
      <c r="AO1977" s="12">
        <v>0</v>
      </c>
      <c r="AP1977" s="37">
        <v>0</v>
      </c>
      <c r="AQ1977" s="12">
        <v>0</v>
      </c>
      <c r="AR1977" s="37"/>
      <c r="AT1977" s="37">
        <v>20332</v>
      </c>
      <c r="AU1977" s="12">
        <v>0.1</v>
      </c>
      <c r="AV1977" s="37"/>
      <c r="AX1977" s="37"/>
      <c r="BD1977" s="12">
        <v>1558</v>
      </c>
      <c r="BH1977" s="12">
        <v>0</v>
      </c>
      <c r="BI1977" s="12">
        <v>0</v>
      </c>
      <c r="BV1977" s="12">
        <v>0</v>
      </c>
      <c r="BY1977" s="12">
        <v>0</v>
      </c>
      <c r="CF1977" s="12">
        <v>0</v>
      </c>
      <c r="CG1977" s="12" t="s">
        <v>976</v>
      </c>
      <c r="CH1977" s="12">
        <v>165.75299999999999</v>
      </c>
      <c r="CI1977" s="12" t="s">
        <v>967</v>
      </c>
      <c r="CJ1977" s="12" t="s">
        <v>968</v>
      </c>
      <c r="CK1977" s="12" t="s">
        <v>932</v>
      </c>
      <c r="CL1977" s="37">
        <v>20245448</v>
      </c>
      <c r="CN1977" s="12" t="s">
        <v>1506</v>
      </c>
      <c r="CS1977" s="12"/>
      <c r="CT1977" s="36" t="str">
        <f t="shared" si="30"/>
        <v>500mn</v>
      </c>
      <c r="CU1977" s="36" t="str">
        <f>VLOOKUP(CK1977,Mapping!B:C,2,FALSE)</f>
        <v>US/CA</v>
      </c>
    </row>
    <row r="1978" spans="1:99" ht="16" customHeight="1" x14ac:dyDescent="0.35">
      <c r="A1978" s="12" t="s">
        <v>3257</v>
      </c>
      <c r="B1978" s="12" t="s">
        <v>925</v>
      </c>
      <c r="E1978" s="37">
        <v>1006266</v>
      </c>
      <c r="G1978" s="37" t="s">
        <v>1505</v>
      </c>
      <c r="I1978" s="37"/>
      <c r="K1978" s="37"/>
      <c r="M1978" s="37"/>
      <c r="O1978" s="37"/>
      <c r="R1978" s="37"/>
      <c r="T1978" s="37"/>
      <c r="V1978" s="37"/>
      <c r="X1978" s="37"/>
      <c r="Z1978" s="37"/>
      <c r="AB1978" s="37"/>
      <c r="AD1978" s="37"/>
      <c r="AF1978" s="37"/>
      <c r="AH1978" s="37"/>
      <c r="AN1978" s="37">
        <v>1006266</v>
      </c>
      <c r="AO1978" s="12">
        <v>0.51</v>
      </c>
      <c r="AP1978" s="37"/>
      <c r="AR1978" s="37"/>
      <c r="AT1978" s="37"/>
      <c r="AV1978" s="37"/>
      <c r="AX1978" s="37"/>
      <c r="BI1978" s="12">
        <v>5975</v>
      </c>
      <c r="BY1978" s="12">
        <v>0</v>
      </c>
      <c r="CG1978" s="12" t="s">
        <v>940</v>
      </c>
      <c r="CH1978" s="12">
        <v>12.407</v>
      </c>
      <c r="CI1978" s="12" t="s">
        <v>3258</v>
      </c>
      <c r="CJ1978" s="12" t="s">
        <v>946</v>
      </c>
      <c r="CK1978" s="12" t="s">
        <v>932</v>
      </c>
      <c r="CL1978" s="37">
        <v>199003972</v>
      </c>
      <c r="CN1978" s="12" t="s">
        <v>1509</v>
      </c>
      <c r="CS1978" s="12"/>
      <c r="CT1978" s="36" t="str">
        <f t="shared" si="30"/>
        <v>500mn</v>
      </c>
      <c r="CU1978" s="36" t="str">
        <f>VLOOKUP(CK1978,Mapping!B:C,2,FALSE)</f>
        <v>US/CA</v>
      </c>
    </row>
    <row r="1979" spans="1:99" ht="16" customHeight="1" x14ac:dyDescent="0.35">
      <c r="A1979" s="12" t="s">
        <v>3259</v>
      </c>
      <c r="B1979" s="12" t="s">
        <v>925</v>
      </c>
      <c r="E1979" s="37">
        <v>0</v>
      </c>
      <c r="G1979" s="37" t="s">
        <v>1505</v>
      </c>
      <c r="I1979" s="37"/>
      <c r="K1979" s="37"/>
      <c r="M1979" s="37">
        <v>0</v>
      </c>
      <c r="N1979" s="12">
        <v>0</v>
      </c>
      <c r="O1979" s="37"/>
      <c r="R1979" s="37"/>
      <c r="T1979" s="37"/>
      <c r="V1979" s="37"/>
      <c r="X1979" s="37"/>
      <c r="Z1979" s="37"/>
      <c r="AB1979" s="37"/>
      <c r="AD1979" s="37">
        <v>0</v>
      </c>
      <c r="AE1979" s="12">
        <v>0</v>
      </c>
      <c r="AF1979" s="37"/>
      <c r="AH1979" s="37"/>
      <c r="AN1979" s="37"/>
      <c r="AP1979" s="37"/>
      <c r="AR1979" s="37"/>
      <c r="AT1979" s="37"/>
      <c r="AV1979" s="37"/>
      <c r="AX1979" s="37"/>
      <c r="BB1979" s="12">
        <v>0</v>
      </c>
      <c r="BJ1979" s="12">
        <v>0</v>
      </c>
      <c r="CB1979" s="12">
        <v>0</v>
      </c>
      <c r="CC1979" s="12">
        <v>0</v>
      </c>
      <c r="CG1979" s="12" t="s">
        <v>976</v>
      </c>
      <c r="CH1979" s="12">
        <v>156.08500000000001</v>
      </c>
      <c r="CI1979" s="12" t="s">
        <v>3260</v>
      </c>
      <c r="CJ1979" s="12" t="s">
        <v>972</v>
      </c>
      <c r="CK1979" s="12" t="s">
        <v>932</v>
      </c>
      <c r="CL1979" s="37">
        <v>2012487984</v>
      </c>
      <c r="CN1979" s="12" t="s">
        <v>1513</v>
      </c>
      <c r="CS1979" s="12"/>
      <c r="CT1979" s="36" t="str">
        <f t="shared" si="30"/>
        <v>1bn - 50bn</v>
      </c>
      <c r="CU1979" s="36" t="str">
        <f>VLOOKUP(CK1979,Mapping!B:C,2,FALSE)</f>
        <v>US/CA</v>
      </c>
    </row>
    <row r="1980" spans="1:99" ht="16" customHeight="1" x14ac:dyDescent="0.35">
      <c r="A1980" s="12" t="s">
        <v>3261</v>
      </c>
      <c r="B1980" s="12" t="s">
        <v>925</v>
      </c>
      <c r="E1980" s="37">
        <v>51333616</v>
      </c>
      <c r="G1980" s="37" t="s">
        <v>1505</v>
      </c>
      <c r="I1980" s="37"/>
      <c r="K1980" s="37"/>
      <c r="M1980" s="37"/>
      <c r="O1980" s="37"/>
      <c r="Q1980" s="12">
        <v>133341</v>
      </c>
      <c r="R1980" s="37"/>
      <c r="T1980" s="37"/>
      <c r="V1980" s="37"/>
      <c r="X1980" s="37"/>
      <c r="Z1980" s="37"/>
      <c r="AB1980" s="37"/>
      <c r="AD1980" s="37"/>
      <c r="AF1980" s="37"/>
      <c r="AH1980" s="37">
        <v>16838301</v>
      </c>
      <c r="AI1980" s="12">
        <v>0.83</v>
      </c>
      <c r="AN1980" s="37">
        <v>33876235</v>
      </c>
      <c r="AO1980" s="12">
        <v>1.68</v>
      </c>
      <c r="AP1980" s="37"/>
      <c r="AR1980" s="37"/>
      <c r="AT1980" s="37">
        <v>619080</v>
      </c>
      <c r="AU1980" s="12">
        <v>0.03</v>
      </c>
      <c r="AV1980" s="37"/>
      <c r="AX1980" s="37"/>
      <c r="BD1980" s="12">
        <v>58075</v>
      </c>
      <c r="BI1980" s="12">
        <v>201150</v>
      </c>
      <c r="BQ1980" s="12">
        <v>0.03</v>
      </c>
      <c r="BY1980" s="12">
        <v>0.03</v>
      </c>
      <c r="CF1980" s="12">
        <v>0.05</v>
      </c>
      <c r="CG1980" s="12" t="s">
        <v>929</v>
      </c>
      <c r="CH1980" s="12">
        <v>89.828999999999994</v>
      </c>
      <c r="CI1980" s="12" t="s">
        <v>1016</v>
      </c>
      <c r="CJ1980" s="12" t="s">
        <v>1017</v>
      </c>
      <c r="CK1980" s="12" t="s">
        <v>932</v>
      </c>
      <c r="CL1980" s="37">
        <v>2041342655</v>
      </c>
      <c r="CN1980" s="12" t="s">
        <v>1509</v>
      </c>
      <c r="CS1980" s="12"/>
      <c r="CT1980" s="36" t="str">
        <f t="shared" si="30"/>
        <v>1bn - 50bn</v>
      </c>
      <c r="CU1980" s="36" t="str">
        <f>VLOOKUP(CK1980,Mapping!B:C,2,FALSE)</f>
        <v>US/CA</v>
      </c>
    </row>
    <row r="1981" spans="1:99" ht="16" customHeight="1" x14ac:dyDescent="0.35">
      <c r="A1981" s="12" t="s">
        <v>490</v>
      </c>
      <c r="B1981" s="12" t="s">
        <v>925</v>
      </c>
      <c r="E1981" s="37">
        <v>65459008</v>
      </c>
      <c r="F1981" s="12">
        <v>20815</v>
      </c>
      <c r="G1981" s="37" t="s">
        <v>1505</v>
      </c>
      <c r="I1981" s="37">
        <v>1481923</v>
      </c>
      <c r="J1981" s="12">
        <v>0.02</v>
      </c>
      <c r="K1981" s="37">
        <v>16539403</v>
      </c>
      <c r="L1981" s="12">
        <v>0.26</v>
      </c>
      <c r="M1981" s="37"/>
      <c r="O1981" s="37">
        <v>19890774</v>
      </c>
      <c r="P1981" s="12">
        <v>0.31</v>
      </c>
      <c r="Q1981" s="12">
        <v>23278</v>
      </c>
      <c r="R1981" s="37">
        <v>2215837</v>
      </c>
      <c r="S1981" s="12">
        <v>0.03</v>
      </c>
      <c r="T1981" s="37"/>
      <c r="V1981" s="37">
        <v>1609890</v>
      </c>
      <c r="W1981" s="12">
        <v>0.03</v>
      </c>
      <c r="X1981" s="37">
        <v>2698455</v>
      </c>
      <c r="Y1981" s="12">
        <v>0.04</v>
      </c>
      <c r="Z1981" s="37"/>
      <c r="AB1981" s="37">
        <v>3160646</v>
      </c>
      <c r="AC1981" s="12">
        <v>0.05</v>
      </c>
      <c r="AD1981" s="37"/>
      <c r="AF1981" s="37">
        <v>3350276</v>
      </c>
      <c r="AG1981" s="12">
        <v>0.05</v>
      </c>
      <c r="AH1981" s="37">
        <v>3159290</v>
      </c>
      <c r="AI1981" s="12">
        <v>0.05</v>
      </c>
      <c r="AJ1981" s="12">
        <v>220380</v>
      </c>
      <c r="AK1981" s="12">
        <v>58375</v>
      </c>
      <c r="AL1981" s="12">
        <v>1083887</v>
      </c>
      <c r="AM1981" s="12">
        <v>43247</v>
      </c>
      <c r="AN1981" s="37">
        <v>9425381</v>
      </c>
      <c r="AO1981" s="12">
        <v>0.15</v>
      </c>
      <c r="AP1981" s="37">
        <v>1802418</v>
      </c>
      <c r="AQ1981" s="12">
        <v>0.03</v>
      </c>
      <c r="AR1981" s="37"/>
      <c r="AT1981" s="37"/>
      <c r="AV1981" s="37"/>
      <c r="AX1981" s="37">
        <v>124715</v>
      </c>
      <c r="AY1981" s="12">
        <v>0</v>
      </c>
      <c r="AZ1981" s="12">
        <v>166916</v>
      </c>
      <c r="BA1981" s="12">
        <v>23798</v>
      </c>
      <c r="BF1981" s="12">
        <v>198251</v>
      </c>
      <c r="BG1981" s="12">
        <v>214859</v>
      </c>
      <c r="BH1981" s="12">
        <v>6362</v>
      </c>
      <c r="BI1981" s="12">
        <v>44000</v>
      </c>
      <c r="BO1981" s="12">
        <v>0</v>
      </c>
      <c r="BP1981" s="12">
        <v>0.01</v>
      </c>
      <c r="BQ1981" s="12">
        <v>0.01</v>
      </c>
      <c r="BR1981" s="12">
        <v>0.01</v>
      </c>
      <c r="BS1981" s="12">
        <v>0</v>
      </c>
      <c r="BT1981" s="12">
        <v>0</v>
      </c>
      <c r="BU1981" s="12">
        <v>0.01</v>
      </c>
      <c r="BV1981" s="12">
        <v>0.01</v>
      </c>
      <c r="BW1981" s="12">
        <v>0</v>
      </c>
      <c r="BX1981" s="12">
        <v>0</v>
      </c>
      <c r="BY1981" s="12">
        <v>0.01</v>
      </c>
      <c r="BZ1981" s="12">
        <v>0</v>
      </c>
      <c r="CG1981" s="12" t="s">
        <v>991</v>
      </c>
      <c r="CH1981" s="12">
        <v>106.889</v>
      </c>
      <c r="CI1981" s="12" t="s">
        <v>993</v>
      </c>
      <c r="CJ1981" s="12" t="s">
        <v>1170</v>
      </c>
      <c r="CK1981" s="12" t="s">
        <v>932</v>
      </c>
      <c r="CL1981" s="37">
        <v>6387912681</v>
      </c>
      <c r="CN1981" s="12" t="s">
        <v>1534</v>
      </c>
      <c r="CS1981" s="12"/>
      <c r="CT1981" s="36" t="str">
        <f t="shared" si="30"/>
        <v>1bn - 50bn</v>
      </c>
      <c r="CU1981" s="36" t="str">
        <f>VLOOKUP(CK1981,Mapping!B:C,2,FALSE)</f>
        <v>US/CA</v>
      </c>
    </row>
    <row r="1982" spans="1:99" ht="16" customHeight="1" x14ac:dyDescent="0.35">
      <c r="A1982" s="12" t="s">
        <v>3262</v>
      </c>
      <c r="B1982" s="12" t="s">
        <v>925</v>
      </c>
      <c r="E1982" s="37">
        <v>286302</v>
      </c>
      <c r="G1982" s="37" t="s">
        <v>1505</v>
      </c>
      <c r="I1982" s="37"/>
      <c r="K1982" s="37"/>
      <c r="M1982" s="37"/>
      <c r="O1982" s="37"/>
      <c r="R1982" s="37"/>
      <c r="T1982" s="37"/>
      <c r="V1982" s="37"/>
      <c r="X1982" s="37"/>
      <c r="Z1982" s="37"/>
      <c r="AB1982" s="37"/>
      <c r="AD1982" s="37"/>
      <c r="AF1982" s="37"/>
      <c r="AH1982" s="37"/>
      <c r="AN1982" s="37">
        <v>286302</v>
      </c>
      <c r="AO1982" s="12">
        <v>0.02</v>
      </c>
      <c r="AP1982" s="37"/>
      <c r="AR1982" s="37"/>
      <c r="AT1982" s="37"/>
      <c r="AV1982" s="37"/>
      <c r="AX1982" s="37"/>
      <c r="BI1982" s="12">
        <v>1700</v>
      </c>
      <c r="BY1982" s="12">
        <v>0</v>
      </c>
      <c r="CG1982" s="12" t="s">
        <v>940</v>
      </c>
      <c r="CH1982" s="12">
        <v>33.651000000000003</v>
      </c>
      <c r="CI1982" s="12" t="s">
        <v>1124</v>
      </c>
      <c r="CJ1982" s="12" t="s">
        <v>1125</v>
      </c>
      <c r="CK1982" s="12" t="s">
        <v>932</v>
      </c>
      <c r="CL1982" s="37">
        <v>1824457261</v>
      </c>
      <c r="CN1982" s="12" t="s">
        <v>1509</v>
      </c>
      <c r="CS1982" s="12"/>
      <c r="CT1982" s="36" t="str">
        <f t="shared" si="30"/>
        <v>1bn - 50bn</v>
      </c>
      <c r="CU1982" s="36" t="str">
        <f>VLOOKUP(CK1982,Mapping!B:C,2,FALSE)</f>
        <v>US/CA</v>
      </c>
    </row>
    <row r="1983" spans="1:99" ht="16" customHeight="1" x14ac:dyDescent="0.35">
      <c r="A1983" s="12" t="s">
        <v>3263</v>
      </c>
      <c r="B1983" s="12" t="s">
        <v>925</v>
      </c>
      <c r="E1983" s="37">
        <v>0</v>
      </c>
      <c r="G1983" s="37" t="s">
        <v>1505</v>
      </c>
      <c r="I1983" s="37"/>
      <c r="K1983" s="37"/>
      <c r="M1983" s="37">
        <v>0</v>
      </c>
      <c r="N1983" s="12">
        <v>0</v>
      </c>
      <c r="O1983" s="37"/>
      <c r="R1983" s="37"/>
      <c r="T1983" s="37"/>
      <c r="V1983" s="37"/>
      <c r="X1983" s="37"/>
      <c r="Z1983" s="37"/>
      <c r="AB1983" s="37"/>
      <c r="AD1983" s="37"/>
      <c r="AF1983" s="37"/>
      <c r="AH1983" s="37"/>
      <c r="AN1983" s="37"/>
      <c r="AP1983" s="37"/>
      <c r="AR1983" s="37"/>
      <c r="AT1983" s="37"/>
      <c r="AV1983" s="37"/>
      <c r="AX1983" s="37"/>
      <c r="BB1983" s="12">
        <v>0</v>
      </c>
      <c r="CC1983" s="12">
        <v>0</v>
      </c>
      <c r="CG1983" s="12" t="s">
        <v>991</v>
      </c>
      <c r="CH1983" s="12">
        <v>14.250999999999999</v>
      </c>
      <c r="CI1983" s="12" t="s">
        <v>1730</v>
      </c>
      <c r="CJ1983" s="12" t="s">
        <v>1214</v>
      </c>
      <c r="CK1983" s="12" t="s">
        <v>932</v>
      </c>
      <c r="CL1983" s="37">
        <v>156541827</v>
      </c>
      <c r="CN1983" s="12" t="s">
        <v>1506</v>
      </c>
      <c r="CS1983" s="12"/>
      <c r="CT1983" s="36" t="str">
        <f t="shared" si="30"/>
        <v>500mn</v>
      </c>
      <c r="CU1983" s="36" t="str">
        <f>VLOOKUP(CK1983,Mapping!B:C,2,FALSE)</f>
        <v>US/CA</v>
      </c>
    </row>
    <row r="1984" spans="1:99" ht="16" customHeight="1" x14ac:dyDescent="0.35">
      <c r="A1984" s="12" t="s">
        <v>3264</v>
      </c>
      <c r="B1984" s="12" t="s">
        <v>925</v>
      </c>
      <c r="E1984" s="37">
        <v>4227161</v>
      </c>
      <c r="G1984" s="37" t="s">
        <v>1505</v>
      </c>
      <c r="I1984" s="37"/>
      <c r="K1984" s="37"/>
      <c r="M1984" s="37">
        <v>0</v>
      </c>
      <c r="N1984" s="12">
        <v>0</v>
      </c>
      <c r="O1984" s="37"/>
      <c r="R1984" s="37"/>
      <c r="T1984" s="37"/>
      <c r="V1984" s="37"/>
      <c r="X1984" s="37"/>
      <c r="Z1984" s="37"/>
      <c r="AB1984" s="37"/>
      <c r="AD1984" s="37"/>
      <c r="AF1984" s="37"/>
      <c r="AH1984" s="37"/>
      <c r="AN1984" s="37">
        <v>4227161</v>
      </c>
      <c r="AO1984" s="12">
        <v>0.72</v>
      </c>
      <c r="AP1984" s="37"/>
      <c r="AR1984" s="37"/>
      <c r="AT1984" s="37"/>
      <c r="AV1984" s="37"/>
      <c r="AX1984" s="37"/>
      <c r="BB1984" s="12">
        <v>0</v>
      </c>
      <c r="BI1984" s="12">
        <v>25100</v>
      </c>
      <c r="BY1984" s="12">
        <v>0</v>
      </c>
      <c r="CC1984" s="12">
        <v>0</v>
      </c>
      <c r="CG1984" s="12" t="s">
        <v>934</v>
      </c>
      <c r="CH1984" s="12">
        <v>66.775999999999996</v>
      </c>
      <c r="CI1984" s="12" t="s">
        <v>1081</v>
      </c>
      <c r="CJ1984" s="12" t="s">
        <v>1082</v>
      </c>
      <c r="CK1984" s="12" t="s">
        <v>932</v>
      </c>
      <c r="CL1984" s="37">
        <v>583237014</v>
      </c>
      <c r="CN1984" s="12" t="s">
        <v>1509</v>
      </c>
      <c r="CS1984" s="12"/>
      <c r="CT1984" s="36" t="str">
        <f t="shared" si="30"/>
        <v>500mn - 1bn</v>
      </c>
      <c r="CU1984" s="36" t="str">
        <f>VLOOKUP(CK1984,Mapping!B:C,2,FALSE)</f>
        <v>US/CA</v>
      </c>
    </row>
    <row r="1985" spans="1:99" ht="16" customHeight="1" x14ac:dyDescent="0.35">
      <c r="A1985" s="12" t="s">
        <v>3265</v>
      </c>
      <c r="B1985" s="12" t="s">
        <v>925</v>
      </c>
      <c r="E1985" s="37">
        <v>8181872</v>
      </c>
      <c r="G1985" s="37" t="s">
        <v>1505</v>
      </c>
      <c r="I1985" s="37"/>
      <c r="K1985" s="37"/>
      <c r="M1985" s="37">
        <v>0</v>
      </c>
      <c r="N1985" s="12">
        <v>0</v>
      </c>
      <c r="O1985" s="37"/>
      <c r="R1985" s="37"/>
      <c r="T1985" s="37"/>
      <c r="V1985" s="37"/>
      <c r="X1985" s="37"/>
      <c r="Z1985" s="37"/>
      <c r="AB1985" s="37"/>
      <c r="AD1985" s="37"/>
      <c r="AF1985" s="37"/>
      <c r="AH1985" s="37"/>
      <c r="AN1985" s="37">
        <v>6467052</v>
      </c>
      <c r="AO1985" s="12">
        <v>0.15</v>
      </c>
      <c r="AP1985" s="37">
        <v>1714820</v>
      </c>
      <c r="AQ1985" s="12">
        <v>0.04</v>
      </c>
      <c r="AR1985" s="37"/>
      <c r="AT1985" s="37"/>
      <c r="AV1985" s="37"/>
      <c r="AX1985" s="37"/>
      <c r="BB1985" s="12">
        <v>0</v>
      </c>
      <c r="BH1985" s="12">
        <v>7427</v>
      </c>
      <c r="BI1985" s="12">
        <v>38400</v>
      </c>
      <c r="BV1985" s="12">
        <v>0.01</v>
      </c>
      <c r="BY1985" s="12">
        <v>0</v>
      </c>
      <c r="CC1985" s="12">
        <v>0</v>
      </c>
      <c r="CG1985" s="12" t="s">
        <v>991</v>
      </c>
      <c r="CH1985" s="12">
        <v>24.609000000000002</v>
      </c>
      <c r="CI1985" s="12" t="s">
        <v>1261</v>
      </c>
      <c r="CJ1985" s="12" t="s">
        <v>1248</v>
      </c>
      <c r="CK1985" s="12" t="s">
        <v>932</v>
      </c>
      <c r="CL1985" s="37">
        <v>4421429549</v>
      </c>
      <c r="CN1985" s="12" t="s">
        <v>1509</v>
      </c>
      <c r="CS1985" s="12"/>
      <c r="CT1985" s="36" t="str">
        <f t="shared" si="30"/>
        <v>1bn - 50bn</v>
      </c>
      <c r="CU1985" s="36" t="str">
        <f>VLOOKUP(CK1985,Mapping!B:C,2,FALSE)</f>
        <v>US/CA</v>
      </c>
    </row>
    <row r="1986" spans="1:99" ht="16" customHeight="1" x14ac:dyDescent="0.35">
      <c r="A1986" s="12" t="s">
        <v>3266</v>
      </c>
      <c r="B1986" s="12" t="s">
        <v>925</v>
      </c>
      <c r="E1986" s="37">
        <v>4451720</v>
      </c>
      <c r="G1986" s="37" t="s">
        <v>1505</v>
      </c>
      <c r="I1986" s="37"/>
      <c r="K1986" s="37"/>
      <c r="M1986" s="37">
        <v>195538</v>
      </c>
      <c r="N1986" s="12">
        <v>0.01</v>
      </c>
      <c r="O1986" s="37"/>
      <c r="Q1986" s="12">
        <v>18721</v>
      </c>
      <c r="R1986" s="37"/>
      <c r="T1986" s="37">
        <v>0</v>
      </c>
      <c r="U1986" s="12">
        <v>0</v>
      </c>
      <c r="V1986" s="37"/>
      <c r="X1986" s="37"/>
      <c r="Z1986" s="37"/>
      <c r="AB1986" s="37"/>
      <c r="AD1986" s="37"/>
      <c r="AF1986" s="37"/>
      <c r="AH1986" s="37">
        <v>2540814</v>
      </c>
      <c r="AI1986" s="12">
        <v>0.08</v>
      </c>
      <c r="AN1986" s="37">
        <v>1060355</v>
      </c>
      <c r="AO1986" s="12">
        <v>0.03</v>
      </c>
      <c r="AP1986" s="37">
        <v>655013</v>
      </c>
      <c r="AQ1986" s="12">
        <v>0.02</v>
      </c>
      <c r="AR1986" s="37"/>
      <c r="AT1986" s="37"/>
      <c r="AV1986" s="37"/>
      <c r="AX1986" s="37"/>
      <c r="BB1986" s="12">
        <v>1334</v>
      </c>
      <c r="BH1986" s="12">
        <v>2312</v>
      </c>
      <c r="BI1986" s="12">
        <v>4950</v>
      </c>
      <c r="BK1986" s="12">
        <v>0</v>
      </c>
      <c r="BQ1986" s="12">
        <v>0</v>
      </c>
      <c r="BV1986" s="12">
        <v>0</v>
      </c>
      <c r="BY1986" s="12">
        <v>0</v>
      </c>
      <c r="CC1986" s="12">
        <v>0</v>
      </c>
      <c r="CE1986" s="12">
        <v>0</v>
      </c>
      <c r="CG1986" s="12" t="s">
        <v>934</v>
      </c>
      <c r="CH1986" s="12">
        <v>53.926000000000002</v>
      </c>
      <c r="CI1986" s="12" t="s">
        <v>3267</v>
      </c>
      <c r="CJ1986" s="12" t="s">
        <v>1111</v>
      </c>
      <c r="CK1986" s="12" t="s">
        <v>932</v>
      </c>
      <c r="CL1986" s="37">
        <v>3090097238</v>
      </c>
      <c r="CN1986" s="12" t="s">
        <v>1509</v>
      </c>
      <c r="CS1986" s="12"/>
      <c r="CT1986" s="36" t="str">
        <f t="shared" si="30"/>
        <v>1bn - 50bn</v>
      </c>
      <c r="CU1986" s="36" t="str">
        <f>VLOOKUP(CK1986,Mapping!B:C,2,FALSE)</f>
        <v>US/CA</v>
      </c>
    </row>
    <row r="1987" spans="1:99" ht="16" customHeight="1" x14ac:dyDescent="0.35">
      <c r="A1987" s="12" t="s">
        <v>3268</v>
      </c>
      <c r="B1987" s="12" t="s">
        <v>925</v>
      </c>
      <c r="E1987" s="37">
        <v>11263710</v>
      </c>
      <c r="G1987" s="37" t="s">
        <v>1505</v>
      </c>
      <c r="I1987" s="37"/>
      <c r="K1987" s="37"/>
      <c r="M1987" s="37">
        <v>1532118</v>
      </c>
      <c r="N1987" s="12">
        <v>0.03</v>
      </c>
      <c r="O1987" s="37"/>
      <c r="Q1987" s="12">
        <v>63348</v>
      </c>
      <c r="R1987" s="37"/>
      <c r="T1987" s="37"/>
      <c r="V1987" s="37"/>
      <c r="X1987" s="37"/>
      <c r="Z1987" s="37"/>
      <c r="AB1987" s="37"/>
      <c r="AD1987" s="37"/>
      <c r="AF1987" s="37"/>
      <c r="AH1987" s="37">
        <v>7999585</v>
      </c>
      <c r="AI1987" s="12">
        <v>0.15</v>
      </c>
      <c r="AN1987" s="37">
        <v>1082052</v>
      </c>
      <c r="AO1987" s="12">
        <v>0.02</v>
      </c>
      <c r="AP1987" s="37">
        <v>649955</v>
      </c>
      <c r="AQ1987" s="12">
        <v>0.01</v>
      </c>
      <c r="AR1987" s="37"/>
      <c r="AT1987" s="37"/>
      <c r="AV1987" s="37"/>
      <c r="AX1987" s="37"/>
      <c r="BB1987" s="12">
        <v>12212</v>
      </c>
      <c r="BH1987" s="12">
        <v>2815</v>
      </c>
      <c r="BI1987" s="12">
        <v>6425</v>
      </c>
      <c r="BQ1987" s="12">
        <v>0.02</v>
      </c>
      <c r="BV1987" s="12">
        <v>0</v>
      </c>
      <c r="BY1987" s="12">
        <v>0</v>
      </c>
      <c r="CC1987" s="12">
        <v>0</v>
      </c>
      <c r="CG1987" s="12" t="s">
        <v>934</v>
      </c>
      <c r="CH1987" s="12">
        <v>73.807000000000002</v>
      </c>
      <c r="CI1987" s="12" t="s">
        <v>3267</v>
      </c>
      <c r="CJ1987" s="12" t="s">
        <v>1111</v>
      </c>
      <c r="CK1987" s="12" t="s">
        <v>932</v>
      </c>
      <c r="CL1987" s="37">
        <v>5336722360</v>
      </c>
      <c r="CN1987" s="12" t="s">
        <v>1509</v>
      </c>
      <c r="CS1987" s="12"/>
      <c r="CT1987" s="36" t="str">
        <f t="shared" ref="CT1987:CT2050" si="31">IF(CL1987&gt;100000000000, "100bn", IF(CL1987&gt;50000000000, "50bn - 100bn",IF(CL1987&gt;1000000000, "1bn - 50bn", IF(CL1987&gt;500000000, "500mn - 1bn", "500mn"))))</f>
        <v>1bn - 50bn</v>
      </c>
      <c r="CU1987" s="36" t="str">
        <f>VLOOKUP(CK1987,Mapping!B:C,2,FALSE)</f>
        <v>US/CA</v>
      </c>
    </row>
    <row r="1988" spans="1:99" ht="16" customHeight="1" x14ac:dyDescent="0.35">
      <c r="A1988" s="12" t="s">
        <v>3269</v>
      </c>
      <c r="B1988" s="12" t="s">
        <v>925</v>
      </c>
      <c r="E1988" s="37">
        <v>772455</v>
      </c>
      <c r="G1988" s="37" t="s">
        <v>1505</v>
      </c>
      <c r="I1988" s="37"/>
      <c r="K1988" s="37"/>
      <c r="M1988" s="37"/>
      <c r="O1988" s="37"/>
      <c r="Q1988" s="12">
        <v>6117</v>
      </c>
      <c r="R1988" s="37"/>
      <c r="T1988" s="37"/>
      <c r="V1988" s="37"/>
      <c r="X1988" s="37"/>
      <c r="Z1988" s="37"/>
      <c r="AB1988" s="37"/>
      <c r="AD1988" s="37"/>
      <c r="AF1988" s="37"/>
      <c r="AH1988" s="37">
        <v>772455</v>
      </c>
      <c r="AI1988" s="12">
        <v>0.35</v>
      </c>
      <c r="AN1988" s="37"/>
      <c r="AP1988" s="37"/>
      <c r="AR1988" s="37"/>
      <c r="AT1988" s="37"/>
      <c r="AV1988" s="37"/>
      <c r="AX1988" s="37"/>
      <c r="BQ1988" s="12">
        <v>0</v>
      </c>
      <c r="CG1988" s="12" t="s">
        <v>934</v>
      </c>
      <c r="CH1988" s="12">
        <v>6.6580000000000004</v>
      </c>
      <c r="CI1988" s="12" t="s">
        <v>2238</v>
      </c>
      <c r="CJ1988" s="12" t="s">
        <v>931</v>
      </c>
      <c r="CK1988" s="12" t="s">
        <v>932</v>
      </c>
      <c r="CL1988" s="37">
        <v>222733414</v>
      </c>
      <c r="CN1988" s="12" t="s">
        <v>1509</v>
      </c>
      <c r="CS1988" s="12"/>
      <c r="CT1988" s="36" t="str">
        <f t="shared" si="31"/>
        <v>500mn</v>
      </c>
      <c r="CU1988" s="36" t="str">
        <f>VLOOKUP(CK1988,Mapping!B:C,2,FALSE)</f>
        <v>US/CA</v>
      </c>
    </row>
    <row r="1989" spans="1:99" ht="16" customHeight="1" x14ac:dyDescent="0.35">
      <c r="A1989" s="12" t="s">
        <v>3270</v>
      </c>
      <c r="B1989" s="12" t="s">
        <v>925</v>
      </c>
      <c r="E1989" s="37">
        <v>164202</v>
      </c>
      <c r="G1989" s="37" t="s">
        <v>1505</v>
      </c>
      <c r="I1989" s="37"/>
      <c r="K1989" s="37"/>
      <c r="M1989" s="37"/>
      <c r="O1989" s="37"/>
      <c r="R1989" s="37"/>
      <c r="T1989" s="37"/>
      <c r="V1989" s="37"/>
      <c r="X1989" s="37"/>
      <c r="Z1989" s="37"/>
      <c r="AB1989" s="37"/>
      <c r="AD1989" s="37"/>
      <c r="AF1989" s="37"/>
      <c r="AH1989" s="37"/>
      <c r="AN1989" s="37">
        <v>164202</v>
      </c>
      <c r="AO1989" s="12">
        <v>0.01</v>
      </c>
      <c r="AP1989" s="37"/>
      <c r="AR1989" s="37"/>
      <c r="AT1989" s="37"/>
      <c r="AV1989" s="37"/>
      <c r="AX1989" s="37"/>
      <c r="BI1989" s="12">
        <v>975</v>
      </c>
      <c r="BY1989" s="12">
        <v>0</v>
      </c>
      <c r="CG1989" s="12" t="s">
        <v>929</v>
      </c>
      <c r="CH1989" s="12">
        <v>19.838000000000001</v>
      </c>
      <c r="CI1989" s="12" t="s">
        <v>1176</v>
      </c>
      <c r="CJ1989" s="12" t="s">
        <v>1007</v>
      </c>
      <c r="CK1989" s="12" t="s">
        <v>985</v>
      </c>
      <c r="CL1989" s="37">
        <v>3242860857</v>
      </c>
      <c r="CN1989" s="12" t="s">
        <v>1506</v>
      </c>
      <c r="CS1989" s="12"/>
      <c r="CT1989" s="36" t="str">
        <f t="shared" si="31"/>
        <v>1bn - 50bn</v>
      </c>
      <c r="CU1989" s="36" t="str">
        <f>VLOOKUP(CK1989,Mapping!B:C,2,FALSE)</f>
        <v>US/CA</v>
      </c>
    </row>
    <row r="1990" spans="1:99" ht="16" customHeight="1" x14ac:dyDescent="0.35">
      <c r="A1990" s="12" t="s">
        <v>3271</v>
      </c>
      <c r="B1990" s="12" t="s">
        <v>933</v>
      </c>
      <c r="E1990" s="37">
        <v>32474245</v>
      </c>
      <c r="G1990" s="37" t="s">
        <v>1505</v>
      </c>
      <c r="I1990" s="37"/>
      <c r="K1990" s="37">
        <v>7671621</v>
      </c>
      <c r="L1990" s="12">
        <v>0.09</v>
      </c>
      <c r="M1990" s="37">
        <v>11197430</v>
      </c>
      <c r="N1990" s="12">
        <v>0.13</v>
      </c>
      <c r="O1990" s="37">
        <v>13605194</v>
      </c>
      <c r="P1990" s="12">
        <v>0.16</v>
      </c>
      <c r="R1990" s="37">
        <v>0</v>
      </c>
      <c r="S1990" s="12">
        <v>0</v>
      </c>
      <c r="T1990" s="37">
        <v>0</v>
      </c>
      <c r="U1990" s="12">
        <v>0</v>
      </c>
      <c r="V1990" s="37">
        <v>0</v>
      </c>
      <c r="W1990" s="12">
        <v>0</v>
      </c>
      <c r="X1990" s="37"/>
      <c r="Z1990" s="37"/>
      <c r="AB1990" s="37"/>
      <c r="AD1990" s="37"/>
      <c r="AF1990" s="37"/>
      <c r="AH1990" s="37"/>
      <c r="AK1990" s="12">
        <v>0</v>
      </c>
      <c r="AL1990" s="12">
        <v>895862</v>
      </c>
      <c r="AN1990" s="37">
        <v>0</v>
      </c>
      <c r="AO1990" s="12">
        <v>0</v>
      </c>
      <c r="AP1990" s="37"/>
      <c r="AR1990" s="37"/>
      <c r="AT1990" s="37"/>
      <c r="AV1990" s="37"/>
      <c r="AX1990" s="37"/>
      <c r="AZ1990" s="12">
        <v>0</v>
      </c>
      <c r="BB1990" s="12">
        <v>89251</v>
      </c>
      <c r="BG1990" s="12">
        <v>124201</v>
      </c>
      <c r="BI1990" s="12">
        <v>0</v>
      </c>
      <c r="BK1990" s="12">
        <v>0</v>
      </c>
      <c r="BS1990" s="12">
        <v>0</v>
      </c>
      <c r="BT1990" s="12">
        <v>0</v>
      </c>
      <c r="BU1990" s="12">
        <v>0</v>
      </c>
      <c r="BX1990" s="12">
        <v>0</v>
      </c>
      <c r="BY1990" s="12">
        <v>0</v>
      </c>
      <c r="CC1990" s="12">
        <v>0</v>
      </c>
      <c r="CE1990" s="12">
        <v>0</v>
      </c>
      <c r="CG1990" s="12" t="s">
        <v>959</v>
      </c>
      <c r="CH1990" s="12">
        <v>103.46899999999999</v>
      </c>
      <c r="CI1990" s="12" t="s">
        <v>3272</v>
      </c>
      <c r="CJ1990" s="12"/>
      <c r="CK1990" s="12" t="s">
        <v>990</v>
      </c>
      <c r="CL1990" s="37">
        <v>8347533200</v>
      </c>
      <c r="CN1990" s="12" t="s">
        <v>1506</v>
      </c>
      <c r="CS1990" s="12"/>
      <c r="CT1990" s="36" t="str">
        <f t="shared" si="31"/>
        <v>1bn - 50bn</v>
      </c>
      <c r="CU1990" s="36" t="str">
        <f>VLOOKUP(CK1990,Mapping!B:C,2,FALSE)</f>
        <v>EU</v>
      </c>
    </row>
    <row r="1991" spans="1:99" ht="16" customHeight="1" x14ac:dyDescent="0.35">
      <c r="A1991" s="12" t="s">
        <v>3273</v>
      </c>
      <c r="B1991" s="12" t="s">
        <v>925</v>
      </c>
      <c r="E1991" s="37">
        <v>0</v>
      </c>
      <c r="G1991" s="37" t="s">
        <v>1505</v>
      </c>
      <c r="I1991" s="37"/>
      <c r="K1991" s="37"/>
      <c r="M1991" s="37">
        <v>0</v>
      </c>
      <c r="N1991" s="12">
        <v>0</v>
      </c>
      <c r="O1991" s="37"/>
      <c r="R1991" s="37"/>
      <c r="T1991" s="37"/>
      <c r="V1991" s="37"/>
      <c r="X1991" s="37"/>
      <c r="Z1991" s="37"/>
      <c r="AB1991" s="37"/>
      <c r="AD1991" s="37">
        <v>0</v>
      </c>
      <c r="AE1991" s="12">
        <v>0</v>
      </c>
      <c r="AF1991" s="37"/>
      <c r="AH1991" s="37"/>
      <c r="AN1991" s="37"/>
      <c r="AP1991" s="37"/>
      <c r="AR1991" s="37"/>
      <c r="AT1991" s="37"/>
      <c r="AV1991" s="37"/>
      <c r="AX1991" s="37"/>
      <c r="BB1991" s="12">
        <v>0</v>
      </c>
      <c r="BJ1991" s="12">
        <v>0</v>
      </c>
      <c r="CB1991" s="12">
        <v>0</v>
      </c>
      <c r="CC1991" s="12">
        <v>0</v>
      </c>
      <c r="CG1991" s="12" t="s">
        <v>959</v>
      </c>
      <c r="CH1991" s="12">
        <v>35.725000000000001</v>
      </c>
      <c r="CI1991" s="12" t="s">
        <v>1106</v>
      </c>
      <c r="CJ1991" s="12" t="s">
        <v>2332</v>
      </c>
      <c r="CK1991" s="12" t="s">
        <v>932</v>
      </c>
      <c r="CL1991" s="37">
        <v>581778598</v>
      </c>
      <c r="CN1991" s="12" t="s">
        <v>1509</v>
      </c>
      <c r="CS1991" s="12"/>
      <c r="CT1991" s="36" t="str">
        <f t="shared" si="31"/>
        <v>500mn - 1bn</v>
      </c>
      <c r="CU1991" s="36" t="str">
        <f>VLOOKUP(CK1991,Mapping!B:C,2,FALSE)</f>
        <v>US/CA</v>
      </c>
    </row>
    <row r="1992" spans="1:99" ht="16" customHeight="1" x14ac:dyDescent="0.35">
      <c r="A1992" s="12" t="s">
        <v>3274</v>
      </c>
      <c r="B1992" s="12" t="s">
        <v>925</v>
      </c>
      <c r="E1992" s="37">
        <v>0</v>
      </c>
      <c r="G1992" s="37" t="s">
        <v>1505</v>
      </c>
      <c r="I1992" s="37"/>
      <c r="K1992" s="37"/>
      <c r="M1992" s="37">
        <v>0</v>
      </c>
      <c r="N1992" s="12">
        <v>0</v>
      </c>
      <c r="O1992" s="37"/>
      <c r="R1992" s="37"/>
      <c r="T1992" s="37"/>
      <c r="V1992" s="37"/>
      <c r="X1992" s="37"/>
      <c r="Z1992" s="37"/>
      <c r="AB1992" s="37"/>
      <c r="AD1992" s="37"/>
      <c r="AF1992" s="37"/>
      <c r="AH1992" s="37"/>
      <c r="AN1992" s="37"/>
      <c r="AP1992" s="37"/>
      <c r="AR1992" s="37"/>
      <c r="AT1992" s="37"/>
      <c r="AV1992" s="37"/>
      <c r="AX1992" s="37"/>
      <c r="BB1992" s="12">
        <v>0</v>
      </c>
      <c r="CC1992" s="12">
        <v>0</v>
      </c>
      <c r="CG1992" s="12" t="s">
        <v>976</v>
      </c>
      <c r="CH1992" s="12">
        <v>200.68</v>
      </c>
      <c r="CI1992" s="12" t="s">
        <v>941</v>
      </c>
      <c r="CJ1992" s="12" t="s">
        <v>941</v>
      </c>
      <c r="CK1992" s="12" t="s">
        <v>932</v>
      </c>
      <c r="CL1992" s="37">
        <v>979949255</v>
      </c>
      <c r="CN1992" s="12" t="s">
        <v>1513</v>
      </c>
      <c r="CS1992" s="12"/>
      <c r="CT1992" s="36" t="str">
        <f t="shared" si="31"/>
        <v>500mn - 1bn</v>
      </c>
      <c r="CU1992" s="36" t="str">
        <f>VLOOKUP(CK1992,Mapping!B:C,2,FALSE)</f>
        <v>US/CA</v>
      </c>
    </row>
    <row r="1993" spans="1:99" ht="16" customHeight="1" x14ac:dyDescent="0.35">
      <c r="A1993" s="12" t="s">
        <v>3275</v>
      </c>
      <c r="B1993" s="12" t="s">
        <v>925</v>
      </c>
      <c r="E1993" s="37">
        <v>326939</v>
      </c>
      <c r="G1993" s="37" t="s">
        <v>1505</v>
      </c>
      <c r="I1993" s="37"/>
      <c r="K1993" s="37"/>
      <c r="M1993" s="37"/>
      <c r="O1993" s="37"/>
      <c r="Q1993" s="12">
        <v>2589</v>
      </c>
      <c r="R1993" s="37"/>
      <c r="T1993" s="37"/>
      <c r="V1993" s="37"/>
      <c r="X1993" s="37"/>
      <c r="Z1993" s="37"/>
      <c r="AB1993" s="37"/>
      <c r="AD1993" s="37"/>
      <c r="AF1993" s="37"/>
      <c r="AH1993" s="37">
        <v>326939</v>
      </c>
      <c r="AI1993" s="12">
        <v>0.13</v>
      </c>
      <c r="AN1993" s="37"/>
      <c r="AP1993" s="37"/>
      <c r="AR1993" s="37"/>
      <c r="AT1993" s="37"/>
      <c r="AV1993" s="37"/>
      <c r="AX1993" s="37"/>
      <c r="BQ1993" s="12">
        <v>0</v>
      </c>
      <c r="CG1993" s="12" t="s">
        <v>929</v>
      </c>
      <c r="CH1993" s="12">
        <v>20.427</v>
      </c>
      <c r="CI1993" s="12" t="s">
        <v>3276</v>
      </c>
      <c r="CJ1993" s="12" t="s">
        <v>931</v>
      </c>
      <c r="CK1993" s="12" t="s">
        <v>932</v>
      </c>
      <c r="CL1993" s="37">
        <v>252841314</v>
      </c>
      <c r="CN1993" s="12" t="s">
        <v>1509</v>
      </c>
      <c r="CS1993" s="12"/>
      <c r="CT1993" s="36" t="str">
        <f t="shared" si="31"/>
        <v>500mn</v>
      </c>
      <c r="CU1993" s="36" t="str">
        <f>VLOOKUP(CK1993,Mapping!B:C,2,FALSE)</f>
        <v>US/CA</v>
      </c>
    </row>
    <row r="1994" spans="1:99" ht="16" customHeight="1" x14ac:dyDescent="0.35">
      <c r="A1994" s="12" t="s">
        <v>3277</v>
      </c>
      <c r="B1994" s="12" t="s">
        <v>925</v>
      </c>
      <c r="E1994" s="37">
        <v>16679659</v>
      </c>
      <c r="G1994" s="37" t="s">
        <v>1505</v>
      </c>
      <c r="I1994" s="37"/>
      <c r="K1994" s="37"/>
      <c r="M1994" s="37"/>
      <c r="O1994" s="37"/>
      <c r="R1994" s="37"/>
      <c r="T1994" s="37"/>
      <c r="V1994" s="37"/>
      <c r="X1994" s="37"/>
      <c r="Z1994" s="37"/>
      <c r="AB1994" s="37"/>
      <c r="AD1994" s="37"/>
      <c r="AF1994" s="37"/>
      <c r="AH1994" s="37"/>
      <c r="AN1994" s="37"/>
      <c r="AP1994" s="37"/>
      <c r="AR1994" s="37"/>
      <c r="AT1994" s="37">
        <v>16679659</v>
      </c>
      <c r="AU1994" s="12">
        <v>0.49</v>
      </c>
      <c r="AV1994" s="37"/>
      <c r="AX1994" s="37"/>
      <c r="BD1994" s="12">
        <v>1564696</v>
      </c>
      <c r="CF1994" s="12">
        <v>1.34</v>
      </c>
      <c r="CG1994" s="12" t="s">
        <v>976</v>
      </c>
      <c r="CH1994" s="12">
        <v>52.762</v>
      </c>
      <c r="CI1994" s="12" t="s">
        <v>941</v>
      </c>
      <c r="CJ1994" s="12" t="s">
        <v>941</v>
      </c>
      <c r="CK1994" s="12" t="s">
        <v>932</v>
      </c>
      <c r="CL1994" s="37">
        <v>3428731271</v>
      </c>
      <c r="CN1994" s="12" t="s">
        <v>1513</v>
      </c>
      <c r="CS1994" s="12"/>
      <c r="CT1994" s="36" t="str">
        <f t="shared" si="31"/>
        <v>1bn - 50bn</v>
      </c>
      <c r="CU1994" s="36" t="str">
        <f>VLOOKUP(CK1994,Mapping!B:C,2,FALSE)</f>
        <v>US/CA</v>
      </c>
    </row>
    <row r="1995" spans="1:99" ht="16" customHeight="1" x14ac:dyDescent="0.35">
      <c r="A1995" s="12" t="s">
        <v>1403</v>
      </c>
      <c r="B1995" s="12" t="s">
        <v>933</v>
      </c>
      <c r="C1995" s="12">
        <v>547</v>
      </c>
      <c r="D1995" s="12">
        <v>0</v>
      </c>
      <c r="E1995" s="37">
        <v>303645577</v>
      </c>
      <c r="F1995" s="12">
        <v>0</v>
      </c>
      <c r="G1995" s="37">
        <v>0</v>
      </c>
      <c r="H1995" s="12">
        <v>0</v>
      </c>
      <c r="I1995" s="37">
        <v>0</v>
      </c>
      <c r="J1995" s="12">
        <v>0</v>
      </c>
      <c r="K1995" s="37">
        <v>244748975</v>
      </c>
      <c r="L1995" s="12">
        <v>0.36</v>
      </c>
      <c r="M1995" s="37"/>
      <c r="O1995" s="37">
        <v>40767379</v>
      </c>
      <c r="P1995" s="12">
        <v>0.06</v>
      </c>
      <c r="Q1995" s="12">
        <v>32058</v>
      </c>
      <c r="R1995" s="37">
        <v>0</v>
      </c>
      <c r="S1995" s="12">
        <v>0</v>
      </c>
      <c r="T1995" s="37"/>
      <c r="V1995" s="37">
        <v>0</v>
      </c>
      <c r="W1995" s="12">
        <v>0</v>
      </c>
      <c r="X1995" s="37"/>
      <c r="Z1995" s="37"/>
      <c r="AB1995" s="37">
        <v>0</v>
      </c>
      <c r="AC1995" s="12">
        <v>0</v>
      </c>
      <c r="AD1995" s="37"/>
      <c r="AF1995" s="37">
        <v>1280816</v>
      </c>
      <c r="AG1995" s="12">
        <v>0</v>
      </c>
      <c r="AH1995" s="37">
        <v>4048284</v>
      </c>
      <c r="AI1995" s="12">
        <v>0.01</v>
      </c>
      <c r="AJ1995" s="12">
        <v>0</v>
      </c>
      <c r="AK1995" s="12">
        <v>0</v>
      </c>
      <c r="AL1995" s="12">
        <v>2684412</v>
      </c>
      <c r="AN1995" s="37">
        <v>10214236</v>
      </c>
      <c r="AO1995" s="12">
        <v>0.01</v>
      </c>
      <c r="AP1995" s="37">
        <v>2121879</v>
      </c>
      <c r="AQ1995" s="12">
        <v>0</v>
      </c>
      <c r="AR1995" s="37">
        <v>0</v>
      </c>
      <c r="AS1995" s="12">
        <v>0</v>
      </c>
      <c r="AT1995" s="37">
        <v>464008</v>
      </c>
      <c r="AU1995" s="12">
        <v>0</v>
      </c>
      <c r="AV1995" s="37"/>
      <c r="AX1995" s="37"/>
      <c r="AZ1995" s="12">
        <v>0</v>
      </c>
      <c r="BD1995" s="12">
        <v>43528</v>
      </c>
      <c r="BE1995" s="12">
        <v>0</v>
      </c>
      <c r="BF1995" s="12">
        <v>94950</v>
      </c>
      <c r="BG1995" s="12">
        <v>3962405</v>
      </c>
      <c r="BH1995" s="12">
        <v>9190</v>
      </c>
      <c r="BI1995" s="12">
        <v>60650</v>
      </c>
      <c r="BM1995" s="12">
        <v>0</v>
      </c>
      <c r="BN1995" s="12">
        <v>0</v>
      </c>
      <c r="BO1995" s="12">
        <v>0</v>
      </c>
      <c r="BP1995" s="12">
        <v>0</v>
      </c>
      <c r="BQ1995" s="12">
        <v>0.01</v>
      </c>
      <c r="BR1995" s="12">
        <v>0</v>
      </c>
      <c r="BS1995" s="12">
        <v>0.04</v>
      </c>
      <c r="BT1995" s="12">
        <v>0</v>
      </c>
      <c r="BU1995" s="12">
        <v>0.01</v>
      </c>
      <c r="BV1995" s="12">
        <v>0.01</v>
      </c>
      <c r="BX1995" s="12">
        <v>0</v>
      </c>
      <c r="BY1995" s="12">
        <v>0.01</v>
      </c>
      <c r="CF1995" s="12">
        <v>0.04</v>
      </c>
      <c r="CG1995" s="12" t="s">
        <v>940</v>
      </c>
      <c r="CH1995" s="12">
        <v>56.247999999999998</v>
      </c>
      <c r="CI1995" s="12" t="s">
        <v>953</v>
      </c>
      <c r="CJ1995" s="12"/>
      <c r="CK1995" s="12" t="s">
        <v>954</v>
      </c>
      <c r="CL1995" s="37">
        <v>68097105218</v>
      </c>
      <c r="CM1995" s="12">
        <v>916</v>
      </c>
      <c r="CN1995" s="12" t="s">
        <v>1506</v>
      </c>
      <c r="CO1995" s="12" t="s">
        <v>1515</v>
      </c>
      <c r="CP1995" s="12">
        <v>287362.58818786533</v>
      </c>
      <c r="CQ1995" s="12">
        <v>66</v>
      </c>
      <c r="CR1995" s="12">
        <v>41592.375</v>
      </c>
      <c r="CS1995" s="12"/>
      <c r="CT1995" s="36" t="str">
        <f t="shared" si="31"/>
        <v>50bn - 100bn</v>
      </c>
      <c r="CU1995" s="36" t="str">
        <f>VLOOKUP(CK1995,Mapping!B:C,2,FALSE)</f>
        <v>EU</v>
      </c>
    </row>
    <row r="1996" spans="1:99" ht="16" customHeight="1" x14ac:dyDescent="0.35">
      <c r="A1996" s="12" t="s">
        <v>3278</v>
      </c>
      <c r="B1996" s="12" t="s">
        <v>933</v>
      </c>
      <c r="E1996" s="37">
        <v>67767979</v>
      </c>
      <c r="G1996" s="37" t="s">
        <v>1505</v>
      </c>
      <c r="I1996" s="37"/>
      <c r="K1996" s="37">
        <v>37374451</v>
      </c>
      <c r="L1996" s="12">
        <v>0.22</v>
      </c>
      <c r="M1996" s="37"/>
      <c r="O1996" s="37">
        <v>22233324</v>
      </c>
      <c r="P1996" s="12">
        <v>0.13</v>
      </c>
      <c r="R1996" s="37"/>
      <c r="T1996" s="37"/>
      <c r="V1996" s="37"/>
      <c r="X1996" s="37"/>
      <c r="Z1996" s="37"/>
      <c r="AB1996" s="37">
        <v>0</v>
      </c>
      <c r="AC1996" s="12">
        <v>0</v>
      </c>
      <c r="AD1996" s="37"/>
      <c r="AF1996" s="37">
        <v>2055240</v>
      </c>
      <c r="AG1996" s="12">
        <v>0.01</v>
      </c>
      <c r="AH1996" s="37"/>
      <c r="AJ1996" s="12">
        <v>0</v>
      </c>
      <c r="AL1996" s="12">
        <v>1463999</v>
      </c>
      <c r="AN1996" s="37">
        <v>6104964</v>
      </c>
      <c r="AO1996" s="12">
        <v>0.04</v>
      </c>
      <c r="AP1996" s="37"/>
      <c r="AR1996" s="37"/>
      <c r="AT1996" s="37"/>
      <c r="AV1996" s="37"/>
      <c r="AX1996" s="37"/>
      <c r="BF1996" s="12">
        <v>152360</v>
      </c>
      <c r="BG1996" s="12">
        <v>605080</v>
      </c>
      <c r="BI1996" s="12">
        <v>36250</v>
      </c>
      <c r="BP1996" s="12">
        <v>0.01</v>
      </c>
      <c r="BR1996" s="12">
        <v>0</v>
      </c>
      <c r="BS1996" s="12">
        <v>0.01</v>
      </c>
      <c r="BU1996" s="12">
        <v>0.01</v>
      </c>
      <c r="BY1996" s="12">
        <v>0</v>
      </c>
      <c r="CG1996" s="12" t="s">
        <v>980</v>
      </c>
      <c r="CH1996" s="12">
        <v>47.588999999999999</v>
      </c>
      <c r="CI1996" s="12" t="s">
        <v>960</v>
      </c>
      <c r="CJ1996" s="12"/>
      <c r="CK1996" s="12" t="s">
        <v>961</v>
      </c>
      <c r="CL1996" s="37">
        <v>16744914253</v>
      </c>
      <c r="CN1996" s="12" t="s">
        <v>1506</v>
      </c>
      <c r="CS1996" s="12"/>
      <c r="CT1996" s="36" t="str">
        <f t="shared" si="31"/>
        <v>1bn - 50bn</v>
      </c>
      <c r="CU1996" s="36" t="str">
        <f>VLOOKUP(CK1996,Mapping!B:C,2,FALSE)</f>
        <v>EU</v>
      </c>
    </row>
    <row r="1997" spans="1:99" ht="16" customHeight="1" x14ac:dyDescent="0.35">
      <c r="A1997" s="12" t="s">
        <v>3279</v>
      </c>
      <c r="B1997" s="12" t="s">
        <v>925</v>
      </c>
      <c r="E1997" s="37">
        <v>1001447</v>
      </c>
      <c r="G1997" s="37" t="s">
        <v>1505</v>
      </c>
      <c r="I1997" s="37"/>
      <c r="K1997" s="37"/>
      <c r="M1997" s="37"/>
      <c r="O1997" s="37"/>
      <c r="R1997" s="37"/>
      <c r="T1997" s="37"/>
      <c r="V1997" s="37"/>
      <c r="X1997" s="37"/>
      <c r="Z1997" s="37"/>
      <c r="AB1997" s="37"/>
      <c r="AD1997" s="37"/>
      <c r="AF1997" s="37"/>
      <c r="AH1997" s="37"/>
      <c r="AN1997" s="37">
        <v>1001447</v>
      </c>
      <c r="AO1997" s="12">
        <v>0.26</v>
      </c>
      <c r="AP1997" s="37"/>
      <c r="AR1997" s="37"/>
      <c r="AT1997" s="37"/>
      <c r="AV1997" s="37"/>
      <c r="AX1997" s="37"/>
      <c r="BI1997" s="12">
        <v>4675</v>
      </c>
      <c r="BY1997" s="12">
        <v>0</v>
      </c>
      <c r="CG1997" s="12"/>
      <c r="CI1997" s="12" t="s">
        <v>941</v>
      </c>
      <c r="CJ1997" s="12" t="s">
        <v>941</v>
      </c>
      <c r="CK1997" s="12" t="s">
        <v>932</v>
      </c>
      <c r="CL1997" s="37">
        <v>389453248</v>
      </c>
      <c r="CN1997" s="12" t="s">
        <v>1509</v>
      </c>
      <c r="CS1997" s="12"/>
      <c r="CT1997" s="36" t="str">
        <f t="shared" si="31"/>
        <v>500mn</v>
      </c>
      <c r="CU1997" s="36" t="str">
        <f>VLOOKUP(CK1997,Mapping!B:C,2,FALSE)</f>
        <v>US/CA</v>
      </c>
    </row>
    <row r="1998" spans="1:99" ht="16" customHeight="1" x14ac:dyDescent="0.35">
      <c r="A1998" s="12" t="s">
        <v>3280</v>
      </c>
      <c r="B1998" s="12" t="s">
        <v>925</v>
      </c>
      <c r="E1998" s="37">
        <v>20643199</v>
      </c>
      <c r="G1998" s="37" t="s">
        <v>1505</v>
      </c>
      <c r="I1998" s="37"/>
      <c r="K1998" s="37"/>
      <c r="M1998" s="37"/>
      <c r="O1998" s="37"/>
      <c r="R1998" s="37"/>
      <c r="T1998" s="37"/>
      <c r="V1998" s="37"/>
      <c r="X1998" s="37"/>
      <c r="Z1998" s="37"/>
      <c r="AB1998" s="37"/>
      <c r="AD1998" s="37"/>
      <c r="AF1998" s="37"/>
      <c r="AH1998" s="37"/>
      <c r="AN1998" s="37">
        <v>20643199</v>
      </c>
      <c r="AO1998" s="12">
        <v>2.17</v>
      </c>
      <c r="AP1998" s="37"/>
      <c r="AR1998" s="37"/>
      <c r="AT1998" s="37"/>
      <c r="AV1998" s="37"/>
      <c r="AX1998" s="37"/>
      <c r="BI1998" s="12">
        <v>122575</v>
      </c>
      <c r="BY1998" s="12">
        <v>0.02</v>
      </c>
      <c r="CG1998" s="12" t="s">
        <v>940</v>
      </c>
      <c r="CH1998" s="12">
        <v>21.79</v>
      </c>
      <c r="CI1998" s="12" t="s">
        <v>3169</v>
      </c>
      <c r="CJ1998" s="12" t="s">
        <v>946</v>
      </c>
      <c r="CK1998" s="12" t="s">
        <v>932</v>
      </c>
      <c r="CL1998" s="37">
        <v>950811856</v>
      </c>
      <c r="CN1998" s="12" t="s">
        <v>1514</v>
      </c>
      <c r="CS1998" s="12"/>
      <c r="CT1998" s="36" t="str">
        <f t="shared" si="31"/>
        <v>500mn - 1bn</v>
      </c>
      <c r="CU1998" s="36" t="str">
        <f>VLOOKUP(CK1998,Mapping!B:C,2,FALSE)</f>
        <v>US/CA</v>
      </c>
    </row>
    <row r="1999" spans="1:99" ht="16" customHeight="1" x14ac:dyDescent="0.35">
      <c r="A1999" s="12" t="s">
        <v>3281</v>
      </c>
      <c r="B1999" s="12" t="s">
        <v>925</v>
      </c>
      <c r="E1999" s="37">
        <v>44345</v>
      </c>
      <c r="G1999" s="37" t="s">
        <v>1505</v>
      </c>
      <c r="I1999" s="37"/>
      <c r="K1999" s="37"/>
      <c r="M1999" s="37">
        <v>9660</v>
      </c>
      <c r="N1999" s="12">
        <v>0</v>
      </c>
      <c r="O1999" s="37"/>
      <c r="Q1999" s="12">
        <v>109</v>
      </c>
      <c r="R1999" s="37"/>
      <c r="T1999" s="37">
        <v>1455</v>
      </c>
      <c r="U1999" s="12">
        <v>0</v>
      </c>
      <c r="V1999" s="37"/>
      <c r="X1999" s="37">
        <v>2555</v>
      </c>
      <c r="Y1999" s="12">
        <v>0</v>
      </c>
      <c r="Z1999" s="37">
        <v>1508</v>
      </c>
      <c r="AA1999" s="12">
        <v>0</v>
      </c>
      <c r="AB1999" s="37"/>
      <c r="AD1999" s="37"/>
      <c r="AF1999" s="37"/>
      <c r="AH1999" s="37">
        <v>13765</v>
      </c>
      <c r="AI1999" s="12">
        <v>0.01</v>
      </c>
      <c r="AN1999" s="37">
        <v>12631</v>
      </c>
      <c r="AO1999" s="12">
        <v>0.01</v>
      </c>
      <c r="AP1999" s="37">
        <v>2771</v>
      </c>
      <c r="AQ1999" s="12">
        <v>0</v>
      </c>
      <c r="AR1999" s="37"/>
      <c r="AT1999" s="37"/>
      <c r="AV1999" s="37"/>
      <c r="AX1999" s="37"/>
      <c r="BA1999" s="12">
        <v>25</v>
      </c>
      <c r="BB1999" s="12">
        <v>77</v>
      </c>
      <c r="BC1999" s="12">
        <v>51</v>
      </c>
      <c r="BH1999" s="12">
        <v>12</v>
      </c>
      <c r="BI1999" s="12">
        <v>75</v>
      </c>
      <c r="BK1999" s="12">
        <v>13</v>
      </c>
      <c r="BQ1999" s="12">
        <v>0</v>
      </c>
      <c r="BV1999" s="12">
        <v>0</v>
      </c>
      <c r="BY1999" s="12">
        <v>0</v>
      </c>
      <c r="BZ1999" s="12">
        <v>0</v>
      </c>
      <c r="CC1999" s="12">
        <v>0</v>
      </c>
      <c r="CD1999" s="12">
        <v>0</v>
      </c>
      <c r="CE1999" s="12">
        <v>0</v>
      </c>
      <c r="CG1999" s="12" t="s">
        <v>934</v>
      </c>
      <c r="CH1999" s="12">
        <v>43.561</v>
      </c>
      <c r="CI1999" s="12" t="s">
        <v>3282</v>
      </c>
      <c r="CJ1999" s="12" t="s">
        <v>1149</v>
      </c>
      <c r="CK1999" s="12" t="s">
        <v>932</v>
      </c>
      <c r="CL1999" s="37">
        <v>230241908</v>
      </c>
      <c r="CN1999" s="12" t="s">
        <v>1509</v>
      </c>
      <c r="CS1999" s="12"/>
      <c r="CT1999" s="36" t="str">
        <f t="shared" si="31"/>
        <v>500mn</v>
      </c>
      <c r="CU1999" s="36" t="str">
        <f>VLOOKUP(CK1999,Mapping!B:C,2,FALSE)</f>
        <v>US/CA</v>
      </c>
    </row>
    <row r="2000" spans="1:99" ht="16" customHeight="1" x14ac:dyDescent="0.35">
      <c r="A2000" s="12" t="s">
        <v>3283</v>
      </c>
      <c r="B2000" s="12" t="s">
        <v>925</v>
      </c>
      <c r="E2000" s="37">
        <v>209393</v>
      </c>
      <c r="G2000" s="37" t="s">
        <v>1505</v>
      </c>
      <c r="I2000" s="37"/>
      <c r="K2000" s="37"/>
      <c r="M2000" s="37">
        <v>209393</v>
      </c>
      <c r="N2000" s="12">
        <v>0.02</v>
      </c>
      <c r="O2000" s="37"/>
      <c r="R2000" s="37"/>
      <c r="T2000" s="37"/>
      <c r="V2000" s="37"/>
      <c r="X2000" s="37"/>
      <c r="Z2000" s="37"/>
      <c r="AB2000" s="37"/>
      <c r="AD2000" s="37"/>
      <c r="AF2000" s="37"/>
      <c r="AH2000" s="37"/>
      <c r="AN2000" s="37"/>
      <c r="AP2000" s="37"/>
      <c r="AR2000" s="37"/>
      <c r="AT2000" s="37"/>
      <c r="AV2000" s="37"/>
      <c r="AX2000" s="37"/>
      <c r="BB2000" s="12">
        <v>1669</v>
      </c>
      <c r="CC2000" s="12">
        <v>0</v>
      </c>
      <c r="CG2000" s="12" t="s">
        <v>929</v>
      </c>
      <c r="CH2000" s="12">
        <v>16.035</v>
      </c>
      <c r="CI2000" s="12" t="s">
        <v>3284</v>
      </c>
      <c r="CJ2000" s="12" t="s">
        <v>984</v>
      </c>
      <c r="CK2000" s="12" t="s">
        <v>985</v>
      </c>
      <c r="CL2000" s="37">
        <v>1151307007</v>
      </c>
      <c r="CN2000" s="12" t="s">
        <v>1506</v>
      </c>
      <c r="CS2000" s="12"/>
      <c r="CT2000" s="36" t="str">
        <f t="shared" si="31"/>
        <v>1bn - 50bn</v>
      </c>
      <c r="CU2000" s="36" t="str">
        <f>VLOOKUP(CK2000,Mapping!B:C,2,FALSE)</f>
        <v>US/CA</v>
      </c>
    </row>
    <row r="2001" spans="1:99" ht="16" customHeight="1" x14ac:dyDescent="0.35">
      <c r="A2001" s="12" t="s">
        <v>3285</v>
      </c>
      <c r="B2001" s="12" t="s">
        <v>925</v>
      </c>
      <c r="E2001" s="37">
        <v>2691748</v>
      </c>
      <c r="G2001" s="37" t="s">
        <v>1505</v>
      </c>
      <c r="I2001" s="37"/>
      <c r="K2001" s="37">
        <v>1563910</v>
      </c>
      <c r="L2001" s="12">
        <v>1.31</v>
      </c>
      <c r="M2001" s="37">
        <v>1127838</v>
      </c>
      <c r="N2001" s="12">
        <v>0.94</v>
      </c>
      <c r="O2001" s="37"/>
      <c r="R2001" s="37"/>
      <c r="T2001" s="37"/>
      <c r="V2001" s="37"/>
      <c r="X2001" s="37"/>
      <c r="Z2001" s="37"/>
      <c r="AB2001" s="37"/>
      <c r="AD2001" s="37"/>
      <c r="AF2001" s="37"/>
      <c r="AH2001" s="37"/>
      <c r="AN2001" s="37"/>
      <c r="AP2001" s="37"/>
      <c r="AR2001" s="37"/>
      <c r="AT2001" s="37"/>
      <c r="AV2001" s="37"/>
      <c r="AX2001" s="37"/>
      <c r="BB2001" s="12">
        <v>8552</v>
      </c>
      <c r="BG2001" s="12">
        <v>26200</v>
      </c>
      <c r="BS2001" s="12">
        <v>0</v>
      </c>
      <c r="CC2001" s="12">
        <v>0</v>
      </c>
      <c r="CG2001" s="12" t="s">
        <v>940</v>
      </c>
      <c r="CH2001" s="12">
        <v>37.198</v>
      </c>
      <c r="CI2001" s="12" t="s">
        <v>1158</v>
      </c>
      <c r="CJ2001" s="12"/>
      <c r="CK2001" s="12" t="s">
        <v>990</v>
      </c>
      <c r="CL2001" s="37">
        <v>118077073</v>
      </c>
      <c r="CN2001" s="12" t="s">
        <v>1506</v>
      </c>
      <c r="CS2001" s="12"/>
      <c r="CT2001" s="36" t="str">
        <f t="shared" si="31"/>
        <v>500mn</v>
      </c>
      <c r="CU2001" s="36" t="str">
        <f>VLOOKUP(CK2001,Mapping!B:C,2,FALSE)</f>
        <v>EU</v>
      </c>
    </row>
    <row r="2002" spans="1:99" ht="16" customHeight="1" x14ac:dyDescent="0.35">
      <c r="A2002" s="12" t="s">
        <v>3286</v>
      </c>
      <c r="B2002" s="12" t="s">
        <v>925</v>
      </c>
      <c r="E2002" s="37">
        <v>1903065</v>
      </c>
      <c r="G2002" s="37" t="s">
        <v>1505</v>
      </c>
      <c r="I2002" s="37"/>
      <c r="K2002" s="37"/>
      <c r="M2002" s="37"/>
      <c r="O2002" s="37"/>
      <c r="R2002" s="37"/>
      <c r="T2002" s="37"/>
      <c r="V2002" s="37"/>
      <c r="X2002" s="37"/>
      <c r="Z2002" s="37"/>
      <c r="AB2002" s="37"/>
      <c r="AD2002" s="37"/>
      <c r="AF2002" s="37"/>
      <c r="AH2002" s="37"/>
      <c r="AN2002" s="37">
        <v>1903065</v>
      </c>
      <c r="AO2002" s="12">
        <v>0.43</v>
      </c>
      <c r="AP2002" s="37"/>
      <c r="AR2002" s="37"/>
      <c r="AT2002" s="37"/>
      <c r="AV2002" s="37"/>
      <c r="AX2002" s="37"/>
      <c r="BI2002" s="12">
        <v>11300</v>
      </c>
      <c r="BY2002" s="12">
        <v>0</v>
      </c>
      <c r="CG2002" s="12" t="s">
        <v>929</v>
      </c>
      <c r="CH2002" s="12">
        <v>13.919</v>
      </c>
      <c r="CI2002" s="12" t="s">
        <v>1127</v>
      </c>
      <c r="CJ2002" s="12" t="s">
        <v>966</v>
      </c>
      <c r="CK2002" s="12" t="s">
        <v>932</v>
      </c>
      <c r="CL2002" s="37">
        <v>439923463</v>
      </c>
      <c r="CN2002" s="12" t="s">
        <v>1509</v>
      </c>
      <c r="CS2002" s="12"/>
      <c r="CT2002" s="36" t="str">
        <f t="shared" si="31"/>
        <v>500mn</v>
      </c>
      <c r="CU2002" s="36" t="str">
        <f>VLOOKUP(CK2002,Mapping!B:C,2,FALSE)</f>
        <v>US/CA</v>
      </c>
    </row>
    <row r="2003" spans="1:99" ht="16" customHeight="1" x14ac:dyDescent="0.35">
      <c r="A2003" s="12" t="s">
        <v>3287</v>
      </c>
      <c r="B2003" s="12" t="s">
        <v>925</v>
      </c>
      <c r="E2003" s="37">
        <v>779524</v>
      </c>
      <c r="G2003" s="37" t="s">
        <v>1505</v>
      </c>
      <c r="I2003" s="37"/>
      <c r="K2003" s="37">
        <v>241749</v>
      </c>
      <c r="L2003" s="12">
        <v>0.5</v>
      </c>
      <c r="M2003" s="37"/>
      <c r="O2003" s="37">
        <v>268174</v>
      </c>
      <c r="P2003" s="12">
        <v>0.56000000000000005</v>
      </c>
      <c r="R2003" s="37"/>
      <c r="T2003" s="37"/>
      <c r="V2003" s="37"/>
      <c r="X2003" s="37"/>
      <c r="Z2003" s="37"/>
      <c r="AB2003" s="37"/>
      <c r="AD2003" s="37"/>
      <c r="AF2003" s="37">
        <v>269601</v>
      </c>
      <c r="AG2003" s="12">
        <v>0.56000000000000005</v>
      </c>
      <c r="AH2003" s="37"/>
      <c r="AL2003" s="12">
        <v>16680</v>
      </c>
      <c r="AN2003" s="37">
        <v>0</v>
      </c>
      <c r="AO2003" s="12">
        <v>0</v>
      </c>
      <c r="AP2003" s="37"/>
      <c r="AR2003" s="37"/>
      <c r="AT2003" s="37"/>
      <c r="AV2003" s="37"/>
      <c r="AX2003" s="37"/>
      <c r="BF2003" s="12">
        <v>17800</v>
      </c>
      <c r="BG2003" s="12">
        <v>4050</v>
      </c>
      <c r="BI2003" s="12">
        <v>0</v>
      </c>
      <c r="BP2003" s="12">
        <v>0</v>
      </c>
      <c r="BS2003" s="12">
        <v>0</v>
      </c>
      <c r="BU2003" s="12">
        <v>0</v>
      </c>
      <c r="BY2003" s="12">
        <v>0</v>
      </c>
      <c r="CG2003" s="12" t="s">
        <v>929</v>
      </c>
      <c r="CH2003" s="12">
        <v>122.825</v>
      </c>
      <c r="CI2003" s="12" t="s">
        <v>989</v>
      </c>
      <c r="CJ2003" s="12"/>
      <c r="CK2003" s="12" t="s">
        <v>990</v>
      </c>
      <c r="CL2003" s="37">
        <v>48051599</v>
      </c>
      <c r="CN2003" s="12" t="s">
        <v>1531</v>
      </c>
      <c r="CS2003" s="12"/>
      <c r="CT2003" s="36" t="str">
        <f t="shared" si="31"/>
        <v>500mn</v>
      </c>
      <c r="CU2003" s="36" t="str">
        <f>VLOOKUP(CK2003,Mapping!B:C,2,FALSE)</f>
        <v>EU</v>
      </c>
    </row>
    <row r="2004" spans="1:99" ht="16" customHeight="1" x14ac:dyDescent="0.35">
      <c r="A2004" s="12" t="s">
        <v>856</v>
      </c>
      <c r="B2004" s="12" t="s">
        <v>925</v>
      </c>
      <c r="E2004" s="37">
        <v>25253</v>
      </c>
      <c r="F2004" s="12">
        <v>104</v>
      </c>
      <c r="G2004" s="37" t="s">
        <v>1505</v>
      </c>
      <c r="I2004" s="37">
        <v>5054</v>
      </c>
      <c r="J2004" s="12">
        <v>0</v>
      </c>
      <c r="K2004" s="37"/>
      <c r="M2004" s="37">
        <v>20199</v>
      </c>
      <c r="N2004" s="12">
        <v>0.02</v>
      </c>
      <c r="O2004" s="37"/>
      <c r="R2004" s="37"/>
      <c r="T2004" s="37"/>
      <c r="V2004" s="37"/>
      <c r="X2004" s="37"/>
      <c r="Z2004" s="37"/>
      <c r="AB2004" s="37"/>
      <c r="AD2004" s="37"/>
      <c r="AF2004" s="37"/>
      <c r="AH2004" s="37"/>
      <c r="AN2004" s="37"/>
      <c r="AP2004" s="37"/>
      <c r="AR2004" s="37"/>
      <c r="AT2004" s="37"/>
      <c r="AV2004" s="37"/>
      <c r="AX2004" s="37"/>
      <c r="BB2004" s="12">
        <v>161</v>
      </c>
      <c r="BO2004" s="12">
        <v>0</v>
      </c>
      <c r="CC2004" s="12">
        <v>0</v>
      </c>
      <c r="CG2004" s="12" t="s">
        <v>929</v>
      </c>
      <c r="CH2004" s="12">
        <v>34.052999999999997</v>
      </c>
      <c r="CI2004" s="12" t="s">
        <v>960</v>
      </c>
      <c r="CJ2004" s="12"/>
      <c r="CK2004" s="12" t="s">
        <v>961</v>
      </c>
      <c r="CL2004" s="37">
        <v>120889687</v>
      </c>
      <c r="CN2004" s="12" t="s">
        <v>1506</v>
      </c>
      <c r="CS2004" s="12"/>
      <c r="CT2004" s="36" t="str">
        <f t="shared" si="31"/>
        <v>500mn</v>
      </c>
      <c r="CU2004" s="36" t="str">
        <f>VLOOKUP(CK2004,Mapping!B:C,2,FALSE)</f>
        <v>EU</v>
      </c>
    </row>
    <row r="2005" spans="1:99" ht="16" customHeight="1" x14ac:dyDescent="0.35">
      <c r="A2005" s="12" t="s">
        <v>3288</v>
      </c>
      <c r="B2005" s="12" t="s">
        <v>925</v>
      </c>
      <c r="E2005" s="37">
        <v>4797377</v>
      </c>
      <c r="G2005" s="37" t="s">
        <v>1505</v>
      </c>
      <c r="I2005" s="37"/>
      <c r="K2005" s="37"/>
      <c r="M2005" s="37"/>
      <c r="O2005" s="37"/>
      <c r="R2005" s="37"/>
      <c r="T2005" s="37"/>
      <c r="V2005" s="37"/>
      <c r="X2005" s="37"/>
      <c r="Z2005" s="37"/>
      <c r="AB2005" s="37"/>
      <c r="AD2005" s="37"/>
      <c r="AF2005" s="37"/>
      <c r="AH2005" s="37"/>
      <c r="AN2005" s="37">
        <v>4797377</v>
      </c>
      <c r="AO2005" s="12">
        <v>2.16</v>
      </c>
      <c r="AP2005" s="37"/>
      <c r="AR2005" s="37"/>
      <c r="AT2005" s="37"/>
      <c r="AV2005" s="37"/>
      <c r="AX2005" s="37"/>
      <c r="BI2005" s="12">
        <v>30275</v>
      </c>
      <c r="BY2005" s="12">
        <v>0</v>
      </c>
      <c r="CG2005" s="12" t="s">
        <v>940</v>
      </c>
      <c r="CH2005" s="12">
        <v>58.139000000000003</v>
      </c>
      <c r="CI2005" s="12" t="s">
        <v>2682</v>
      </c>
      <c r="CJ2005" s="12"/>
      <c r="CK2005" s="12" t="s">
        <v>2683</v>
      </c>
      <c r="CL2005" s="37">
        <v>222470400</v>
      </c>
      <c r="CN2005" s="12" t="s">
        <v>1506</v>
      </c>
      <c r="CS2005" s="12"/>
      <c r="CT2005" s="36" t="str">
        <f t="shared" si="31"/>
        <v>500mn</v>
      </c>
      <c r="CU2005" s="36" t="str">
        <f>VLOOKUP(CK2005,Mapping!B:C,2,FALSE)</f>
        <v>EU</v>
      </c>
    </row>
    <row r="2006" spans="1:99" ht="16" customHeight="1" x14ac:dyDescent="0.35">
      <c r="A2006" s="12" t="s">
        <v>3289</v>
      </c>
      <c r="B2006" s="12" t="s">
        <v>925</v>
      </c>
      <c r="E2006" s="37">
        <v>0</v>
      </c>
      <c r="G2006" s="37" t="s">
        <v>1505</v>
      </c>
      <c r="I2006" s="37"/>
      <c r="K2006" s="37"/>
      <c r="M2006" s="37"/>
      <c r="O2006" s="37"/>
      <c r="R2006" s="37"/>
      <c r="T2006" s="37"/>
      <c r="V2006" s="37"/>
      <c r="X2006" s="37"/>
      <c r="Z2006" s="37"/>
      <c r="AB2006" s="37"/>
      <c r="AD2006" s="37"/>
      <c r="AF2006" s="37"/>
      <c r="AH2006" s="37"/>
      <c r="AN2006" s="37">
        <v>0</v>
      </c>
      <c r="AO2006" s="12">
        <v>0</v>
      </c>
      <c r="AP2006" s="37"/>
      <c r="AR2006" s="37"/>
      <c r="AT2006" s="37"/>
      <c r="AV2006" s="37"/>
      <c r="AX2006" s="37"/>
      <c r="BI2006" s="12">
        <v>0</v>
      </c>
      <c r="BY2006" s="12">
        <v>0</v>
      </c>
      <c r="CG2006" s="12" t="s">
        <v>959</v>
      </c>
      <c r="CH2006" s="12">
        <v>37.185000000000002</v>
      </c>
      <c r="CI2006" s="12" t="s">
        <v>3290</v>
      </c>
      <c r="CJ2006" s="12" t="s">
        <v>2087</v>
      </c>
      <c r="CK2006" s="12" t="s">
        <v>932</v>
      </c>
      <c r="CL2006" s="37">
        <v>3085919954</v>
      </c>
      <c r="CN2006" s="12" t="s">
        <v>1509</v>
      </c>
      <c r="CS2006" s="12"/>
      <c r="CT2006" s="36" t="str">
        <f t="shared" si="31"/>
        <v>1bn - 50bn</v>
      </c>
      <c r="CU2006" s="36" t="str">
        <f>VLOOKUP(CK2006,Mapping!B:C,2,FALSE)</f>
        <v>US/CA</v>
      </c>
    </row>
    <row r="2007" spans="1:99" ht="16" customHeight="1" x14ac:dyDescent="0.35">
      <c r="A2007" s="12" t="s">
        <v>3291</v>
      </c>
      <c r="B2007" s="12" t="s">
        <v>925</v>
      </c>
      <c r="E2007" s="37">
        <v>420320</v>
      </c>
      <c r="G2007" s="37" t="s">
        <v>1505</v>
      </c>
      <c r="I2007" s="37"/>
      <c r="K2007" s="37">
        <v>100071</v>
      </c>
      <c r="L2007" s="12">
        <v>0.09</v>
      </c>
      <c r="M2007" s="37"/>
      <c r="O2007" s="37">
        <v>245908</v>
      </c>
      <c r="P2007" s="12">
        <v>0.22</v>
      </c>
      <c r="R2007" s="37">
        <v>74341</v>
      </c>
      <c r="S2007" s="12">
        <v>7.0000000000000007E-2</v>
      </c>
      <c r="T2007" s="37"/>
      <c r="V2007" s="37"/>
      <c r="X2007" s="37"/>
      <c r="Z2007" s="37"/>
      <c r="AB2007" s="37"/>
      <c r="AD2007" s="37"/>
      <c r="AF2007" s="37"/>
      <c r="AH2007" s="37"/>
      <c r="AL2007" s="12">
        <v>13400</v>
      </c>
      <c r="AN2007" s="37"/>
      <c r="AP2007" s="37"/>
      <c r="AR2007" s="37"/>
      <c r="AT2007" s="37"/>
      <c r="AV2007" s="37"/>
      <c r="AX2007" s="37"/>
      <c r="AZ2007" s="12">
        <v>5600</v>
      </c>
      <c r="BG2007" s="12">
        <v>1300</v>
      </c>
      <c r="BS2007" s="12">
        <v>0</v>
      </c>
      <c r="BU2007" s="12">
        <v>0</v>
      </c>
      <c r="BX2007" s="12">
        <v>0</v>
      </c>
      <c r="CG2007" s="12" t="s">
        <v>929</v>
      </c>
      <c r="CH2007" s="12">
        <v>278.49</v>
      </c>
      <c r="CI2007" s="12" t="s">
        <v>964</v>
      </c>
      <c r="CJ2007" s="12"/>
      <c r="CK2007" s="12" t="s">
        <v>927</v>
      </c>
      <c r="CL2007" s="37">
        <v>110190901</v>
      </c>
      <c r="CN2007" s="12" t="s">
        <v>1509</v>
      </c>
      <c r="CS2007" s="12"/>
      <c r="CT2007" s="36" t="str">
        <f t="shared" si="31"/>
        <v>500mn</v>
      </c>
      <c r="CU2007" s="36" t="str">
        <f>VLOOKUP(CK2007,Mapping!B:C,2,FALSE)</f>
        <v>CN</v>
      </c>
    </row>
    <row r="2008" spans="1:99" ht="16" customHeight="1" x14ac:dyDescent="0.35">
      <c r="A2008" s="12" t="s">
        <v>3292</v>
      </c>
      <c r="B2008" s="12" t="s">
        <v>925</v>
      </c>
      <c r="E2008" s="37">
        <v>511466</v>
      </c>
      <c r="G2008" s="37" t="s">
        <v>1505</v>
      </c>
      <c r="I2008" s="37"/>
      <c r="K2008" s="37"/>
      <c r="M2008" s="37">
        <v>511466</v>
      </c>
      <c r="N2008" s="12">
        <v>0.64</v>
      </c>
      <c r="O2008" s="37">
        <v>0</v>
      </c>
      <c r="P2008" s="12">
        <v>0</v>
      </c>
      <c r="R2008" s="37"/>
      <c r="T2008" s="37"/>
      <c r="V2008" s="37"/>
      <c r="X2008" s="37"/>
      <c r="Z2008" s="37"/>
      <c r="AB2008" s="37"/>
      <c r="AD2008" s="37"/>
      <c r="AF2008" s="37"/>
      <c r="AH2008" s="37"/>
      <c r="AL2008" s="12">
        <v>0</v>
      </c>
      <c r="AN2008" s="37"/>
      <c r="AP2008" s="37"/>
      <c r="AR2008" s="37"/>
      <c r="AT2008" s="37"/>
      <c r="AV2008" s="37"/>
      <c r="AX2008" s="37"/>
      <c r="BB2008" s="12">
        <v>3868</v>
      </c>
      <c r="BU2008" s="12">
        <v>0</v>
      </c>
      <c r="CC2008" s="12">
        <v>0</v>
      </c>
      <c r="CG2008" s="12" t="s">
        <v>940</v>
      </c>
      <c r="CH2008" s="12">
        <v>58.981000000000002</v>
      </c>
      <c r="CI2008" s="12" t="s">
        <v>2076</v>
      </c>
      <c r="CJ2008" s="12"/>
      <c r="CK2008" s="12" t="s">
        <v>990</v>
      </c>
      <c r="CL2008" s="37">
        <v>79566651</v>
      </c>
      <c r="CN2008" s="12" t="s">
        <v>1506</v>
      </c>
      <c r="CS2008" s="12"/>
      <c r="CT2008" s="36" t="str">
        <f t="shared" si="31"/>
        <v>500mn</v>
      </c>
      <c r="CU2008" s="36" t="str">
        <f>VLOOKUP(CK2008,Mapping!B:C,2,FALSE)</f>
        <v>EU</v>
      </c>
    </row>
    <row r="2009" spans="1:99" ht="16" customHeight="1" x14ac:dyDescent="0.35">
      <c r="A2009" s="12" t="s">
        <v>3293</v>
      </c>
      <c r="B2009" s="12" t="s">
        <v>933</v>
      </c>
      <c r="E2009" s="37">
        <v>551552</v>
      </c>
      <c r="G2009" s="37" t="s">
        <v>1505</v>
      </c>
      <c r="I2009" s="37"/>
      <c r="K2009" s="37"/>
      <c r="M2009" s="37"/>
      <c r="O2009" s="37"/>
      <c r="R2009" s="37"/>
      <c r="T2009" s="37"/>
      <c r="V2009" s="37"/>
      <c r="X2009" s="37"/>
      <c r="Z2009" s="37"/>
      <c r="AB2009" s="37"/>
      <c r="AD2009" s="37"/>
      <c r="AF2009" s="37"/>
      <c r="AH2009" s="37"/>
      <c r="AN2009" s="37">
        <v>551552</v>
      </c>
      <c r="AO2009" s="12">
        <v>0.1</v>
      </c>
      <c r="AP2009" s="37"/>
      <c r="AR2009" s="37"/>
      <c r="AT2009" s="37"/>
      <c r="AV2009" s="37"/>
      <c r="AX2009" s="37"/>
      <c r="BI2009" s="12">
        <v>3275</v>
      </c>
      <c r="BY2009" s="12">
        <v>0</v>
      </c>
      <c r="CG2009" s="12" t="s">
        <v>959</v>
      </c>
      <c r="CH2009" s="12">
        <v>62.371000000000002</v>
      </c>
      <c r="CI2009" s="12" t="s">
        <v>1064</v>
      </c>
      <c r="CJ2009" s="12"/>
      <c r="CK2009" s="12" t="s">
        <v>1064</v>
      </c>
      <c r="CL2009" s="37">
        <v>577053310</v>
      </c>
      <c r="CN2009" s="12" t="s">
        <v>1506</v>
      </c>
      <c r="CS2009" s="12"/>
      <c r="CT2009" s="36" t="str">
        <f t="shared" si="31"/>
        <v>500mn - 1bn</v>
      </c>
      <c r="CU2009" s="36" t="str">
        <f>VLOOKUP(CK2009,Mapping!B:C,2,FALSE)</f>
        <v>EU</v>
      </c>
    </row>
    <row r="2010" spans="1:99" ht="16" customHeight="1" x14ac:dyDescent="0.35">
      <c r="A2010" s="12" t="s">
        <v>3294</v>
      </c>
      <c r="B2010" s="12" t="s">
        <v>925</v>
      </c>
      <c r="E2010" s="37">
        <v>0</v>
      </c>
      <c r="G2010" s="37" t="s">
        <v>1505</v>
      </c>
      <c r="I2010" s="37"/>
      <c r="K2010" s="37"/>
      <c r="M2010" s="37"/>
      <c r="O2010" s="37"/>
      <c r="R2010" s="37"/>
      <c r="T2010" s="37"/>
      <c r="V2010" s="37"/>
      <c r="X2010" s="37"/>
      <c r="Z2010" s="37"/>
      <c r="AB2010" s="37"/>
      <c r="AD2010" s="37"/>
      <c r="AF2010" s="37"/>
      <c r="AH2010" s="37"/>
      <c r="AN2010" s="37"/>
      <c r="AP2010" s="37">
        <v>0</v>
      </c>
      <c r="AQ2010" s="12">
        <v>0</v>
      </c>
      <c r="AR2010" s="37"/>
      <c r="AT2010" s="37"/>
      <c r="AV2010" s="37"/>
      <c r="AX2010" s="37"/>
      <c r="BH2010" s="12">
        <v>0</v>
      </c>
      <c r="BV2010" s="12">
        <v>0</v>
      </c>
      <c r="CG2010" s="12" t="s">
        <v>934</v>
      </c>
      <c r="CH2010" s="12">
        <v>217.02600000000001</v>
      </c>
      <c r="CI2010" s="12" t="s">
        <v>967</v>
      </c>
      <c r="CJ2010" s="12" t="s">
        <v>968</v>
      </c>
      <c r="CK2010" s="12" t="s">
        <v>932</v>
      </c>
      <c r="CL2010" s="37">
        <v>361382514</v>
      </c>
      <c r="CN2010" s="12" t="s">
        <v>1509</v>
      </c>
      <c r="CS2010" s="12"/>
      <c r="CT2010" s="36" t="str">
        <f t="shared" si="31"/>
        <v>500mn</v>
      </c>
      <c r="CU2010" s="36" t="str">
        <f>VLOOKUP(CK2010,Mapping!B:C,2,FALSE)</f>
        <v>US/CA</v>
      </c>
    </row>
    <row r="2011" spans="1:99" ht="16" customHeight="1" x14ac:dyDescent="0.35">
      <c r="A2011" s="12" t="s">
        <v>3295</v>
      </c>
      <c r="B2011" s="12" t="s">
        <v>925</v>
      </c>
      <c r="E2011" s="37">
        <v>31666</v>
      </c>
      <c r="G2011" s="37" t="s">
        <v>1505</v>
      </c>
      <c r="I2011" s="37"/>
      <c r="K2011" s="37"/>
      <c r="M2011" s="37"/>
      <c r="O2011" s="37"/>
      <c r="R2011" s="37">
        <v>3197</v>
      </c>
      <c r="S2011" s="12">
        <v>0.13</v>
      </c>
      <c r="T2011" s="37"/>
      <c r="V2011" s="37"/>
      <c r="X2011" s="37">
        <v>18378</v>
      </c>
      <c r="Y2011" s="12">
        <v>0.73</v>
      </c>
      <c r="Z2011" s="37"/>
      <c r="AB2011" s="37">
        <v>10091</v>
      </c>
      <c r="AC2011" s="12">
        <v>0.4</v>
      </c>
      <c r="AD2011" s="37"/>
      <c r="AF2011" s="37"/>
      <c r="AH2011" s="37"/>
      <c r="AJ2011" s="12">
        <v>680</v>
      </c>
      <c r="AN2011" s="37"/>
      <c r="AP2011" s="37"/>
      <c r="AR2011" s="37"/>
      <c r="AT2011" s="37"/>
      <c r="AV2011" s="37"/>
      <c r="AX2011" s="37"/>
      <c r="AZ2011" s="12">
        <v>301</v>
      </c>
      <c r="BA2011" s="12">
        <v>184</v>
      </c>
      <c r="BR2011" s="12">
        <v>0</v>
      </c>
      <c r="BX2011" s="12">
        <v>0</v>
      </c>
      <c r="BZ2011" s="12">
        <v>0</v>
      </c>
      <c r="CG2011" s="12"/>
      <c r="CH2011" s="12">
        <v>46.965000000000003</v>
      </c>
      <c r="CI2011" s="12" t="s">
        <v>1102</v>
      </c>
      <c r="CJ2011" s="12"/>
      <c r="CK2011" s="12" t="s">
        <v>951</v>
      </c>
      <c r="CL2011" s="37">
        <v>2516390</v>
      </c>
      <c r="CN2011" s="12" t="s">
        <v>1509</v>
      </c>
      <c r="CS2011" s="12"/>
      <c r="CT2011" s="36" t="str">
        <f t="shared" si="31"/>
        <v>500mn</v>
      </c>
      <c r="CU2011" s="36" t="str">
        <f>VLOOKUP(CK2011,Mapping!B:C,2,FALSE)</f>
        <v>HK</v>
      </c>
    </row>
    <row r="2012" spans="1:99" ht="16" customHeight="1" x14ac:dyDescent="0.35">
      <c r="A2012" s="12" t="s">
        <v>3296</v>
      </c>
      <c r="B2012" s="12" t="s">
        <v>925</v>
      </c>
      <c r="E2012" s="37">
        <v>744754</v>
      </c>
      <c r="G2012" s="37" t="s">
        <v>1505</v>
      </c>
      <c r="I2012" s="37"/>
      <c r="K2012" s="37"/>
      <c r="M2012" s="37">
        <v>0</v>
      </c>
      <c r="N2012" s="12">
        <v>0</v>
      </c>
      <c r="O2012" s="37"/>
      <c r="R2012" s="37"/>
      <c r="T2012" s="37"/>
      <c r="V2012" s="37"/>
      <c r="X2012" s="37"/>
      <c r="Z2012" s="37"/>
      <c r="AB2012" s="37"/>
      <c r="AD2012" s="37"/>
      <c r="AF2012" s="37"/>
      <c r="AH2012" s="37"/>
      <c r="AN2012" s="37">
        <v>404191</v>
      </c>
      <c r="AO2012" s="12">
        <v>0.05</v>
      </c>
      <c r="AP2012" s="37">
        <v>340563</v>
      </c>
      <c r="AQ2012" s="12">
        <v>0.04</v>
      </c>
      <c r="AR2012" s="37"/>
      <c r="AT2012" s="37"/>
      <c r="AV2012" s="37"/>
      <c r="AX2012" s="37"/>
      <c r="BB2012" s="12">
        <v>0</v>
      </c>
      <c r="BH2012" s="12">
        <v>1475</v>
      </c>
      <c r="BI2012" s="12">
        <v>2400</v>
      </c>
      <c r="BV2012" s="12">
        <v>0</v>
      </c>
      <c r="BY2012" s="12">
        <v>0</v>
      </c>
      <c r="CC2012" s="12">
        <v>0</v>
      </c>
      <c r="CG2012" s="12" t="s">
        <v>934</v>
      </c>
      <c r="CH2012" s="12">
        <v>18.574999999999999</v>
      </c>
      <c r="CI2012" s="12" t="s">
        <v>1077</v>
      </c>
      <c r="CJ2012" s="12" t="s">
        <v>1109</v>
      </c>
      <c r="CK2012" s="12" t="s">
        <v>932</v>
      </c>
      <c r="CL2012" s="37">
        <v>772056397</v>
      </c>
      <c r="CN2012" s="12" t="s">
        <v>1509</v>
      </c>
      <c r="CS2012" s="12"/>
      <c r="CT2012" s="36" t="str">
        <f t="shared" si="31"/>
        <v>500mn - 1bn</v>
      </c>
      <c r="CU2012" s="36" t="str">
        <f>VLOOKUP(CK2012,Mapping!B:C,2,FALSE)</f>
        <v>US/CA</v>
      </c>
    </row>
    <row r="2013" spans="1:99" ht="16" customHeight="1" x14ac:dyDescent="0.35">
      <c r="A2013" s="12" t="s">
        <v>3297</v>
      </c>
      <c r="B2013" s="12" t="s">
        <v>925</v>
      </c>
      <c r="E2013" s="37">
        <v>69234502</v>
      </c>
      <c r="G2013" s="37" t="s">
        <v>1505</v>
      </c>
      <c r="I2013" s="37"/>
      <c r="K2013" s="37"/>
      <c r="M2013" s="37"/>
      <c r="O2013" s="37"/>
      <c r="R2013" s="37"/>
      <c r="T2013" s="37"/>
      <c r="V2013" s="37"/>
      <c r="X2013" s="37"/>
      <c r="Z2013" s="37"/>
      <c r="AB2013" s="37"/>
      <c r="AD2013" s="37"/>
      <c r="AF2013" s="37"/>
      <c r="AH2013" s="37"/>
      <c r="AN2013" s="37">
        <v>69234502</v>
      </c>
      <c r="AO2013" s="12">
        <v>5.51</v>
      </c>
      <c r="AP2013" s="37"/>
      <c r="AR2013" s="37"/>
      <c r="AT2013" s="37"/>
      <c r="AV2013" s="37"/>
      <c r="AX2013" s="37"/>
      <c r="BI2013" s="12">
        <v>411100</v>
      </c>
      <c r="BY2013" s="12">
        <v>0.05</v>
      </c>
      <c r="CG2013" s="12" t="s">
        <v>929</v>
      </c>
      <c r="CH2013" s="12">
        <v>74.039000000000001</v>
      </c>
      <c r="CI2013" s="12" t="s">
        <v>1016</v>
      </c>
      <c r="CJ2013" s="12" t="s">
        <v>1017</v>
      </c>
      <c r="CK2013" s="12" t="s">
        <v>932</v>
      </c>
      <c r="CL2013" s="37">
        <v>1255861264</v>
      </c>
      <c r="CN2013" s="12" t="s">
        <v>1509</v>
      </c>
      <c r="CS2013" s="12"/>
      <c r="CT2013" s="36" t="str">
        <f t="shared" si="31"/>
        <v>1bn - 50bn</v>
      </c>
      <c r="CU2013" s="36" t="str">
        <f>VLOOKUP(CK2013,Mapping!B:C,2,FALSE)</f>
        <v>US/CA</v>
      </c>
    </row>
    <row r="2014" spans="1:99" ht="16" customHeight="1" x14ac:dyDescent="0.35">
      <c r="A2014" s="12" t="s">
        <v>3298</v>
      </c>
      <c r="B2014" s="12" t="s">
        <v>925</v>
      </c>
      <c r="E2014" s="37">
        <v>1948707</v>
      </c>
      <c r="G2014" s="37" t="s">
        <v>1505</v>
      </c>
      <c r="I2014" s="37"/>
      <c r="K2014" s="37"/>
      <c r="M2014" s="37">
        <v>744480</v>
      </c>
      <c r="N2014" s="12">
        <v>0.04</v>
      </c>
      <c r="O2014" s="37"/>
      <c r="Q2014" s="12">
        <v>1701</v>
      </c>
      <c r="R2014" s="37"/>
      <c r="T2014" s="37"/>
      <c r="V2014" s="37"/>
      <c r="X2014" s="37"/>
      <c r="Z2014" s="37"/>
      <c r="AB2014" s="37"/>
      <c r="AD2014" s="37"/>
      <c r="AF2014" s="37"/>
      <c r="AH2014" s="37">
        <v>214802</v>
      </c>
      <c r="AI2014" s="12">
        <v>0.01</v>
      </c>
      <c r="AN2014" s="37">
        <v>989425</v>
      </c>
      <c r="AO2014" s="12">
        <v>0.05</v>
      </c>
      <c r="AP2014" s="37"/>
      <c r="AR2014" s="37"/>
      <c r="AT2014" s="37"/>
      <c r="AV2014" s="37"/>
      <c r="AX2014" s="37"/>
      <c r="BB2014" s="12">
        <v>5934</v>
      </c>
      <c r="BI2014" s="12">
        <v>5875</v>
      </c>
      <c r="BQ2014" s="12">
        <v>0</v>
      </c>
      <c r="BY2014" s="12">
        <v>0</v>
      </c>
      <c r="CC2014" s="12">
        <v>0</v>
      </c>
      <c r="CG2014" s="12" t="s">
        <v>991</v>
      </c>
      <c r="CH2014" s="12">
        <v>17.123999999999999</v>
      </c>
      <c r="CI2014" s="12" t="s">
        <v>3299</v>
      </c>
      <c r="CJ2014" s="12" t="s">
        <v>3300</v>
      </c>
      <c r="CK2014" s="12" t="s">
        <v>932</v>
      </c>
      <c r="CL2014" s="37">
        <v>1817865093</v>
      </c>
      <c r="CN2014" s="12" t="s">
        <v>1534</v>
      </c>
      <c r="CS2014" s="12"/>
      <c r="CT2014" s="36" t="str">
        <f t="shared" si="31"/>
        <v>1bn - 50bn</v>
      </c>
      <c r="CU2014" s="36" t="str">
        <f>VLOOKUP(CK2014,Mapping!B:C,2,FALSE)</f>
        <v>US/CA</v>
      </c>
    </row>
    <row r="2015" spans="1:99" ht="16" customHeight="1" x14ac:dyDescent="0.35">
      <c r="A2015" s="12" t="s">
        <v>3301</v>
      </c>
      <c r="B2015" s="12" t="s">
        <v>925</v>
      </c>
      <c r="E2015" s="37">
        <v>1535003</v>
      </c>
      <c r="G2015" s="37" t="s">
        <v>1505</v>
      </c>
      <c r="I2015" s="37"/>
      <c r="K2015" s="37"/>
      <c r="M2015" s="37">
        <v>1535003</v>
      </c>
      <c r="N2015" s="12">
        <v>0.19</v>
      </c>
      <c r="O2015" s="37"/>
      <c r="R2015" s="37"/>
      <c r="T2015" s="37"/>
      <c r="V2015" s="37"/>
      <c r="X2015" s="37"/>
      <c r="Z2015" s="37"/>
      <c r="AB2015" s="37"/>
      <c r="AD2015" s="37"/>
      <c r="AF2015" s="37"/>
      <c r="AH2015" s="37"/>
      <c r="AN2015" s="37"/>
      <c r="AP2015" s="37"/>
      <c r="AR2015" s="37"/>
      <c r="AT2015" s="37"/>
      <c r="AV2015" s="37"/>
      <c r="AX2015" s="37"/>
      <c r="BB2015" s="12">
        <v>12235</v>
      </c>
      <c r="CC2015" s="12">
        <v>0</v>
      </c>
      <c r="CG2015" s="12" t="s">
        <v>996</v>
      </c>
      <c r="CH2015" s="12">
        <v>116.52</v>
      </c>
      <c r="CI2015" s="12" t="s">
        <v>1108</v>
      </c>
      <c r="CJ2015" s="12" t="s">
        <v>1109</v>
      </c>
      <c r="CK2015" s="12" t="s">
        <v>932</v>
      </c>
      <c r="CL2015" s="37">
        <v>806905878</v>
      </c>
      <c r="CN2015" s="12" t="s">
        <v>1506</v>
      </c>
      <c r="CS2015" s="12"/>
      <c r="CT2015" s="36" t="str">
        <f t="shared" si="31"/>
        <v>500mn - 1bn</v>
      </c>
      <c r="CU2015" s="36" t="str">
        <f>VLOOKUP(CK2015,Mapping!B:C,2,FALSE)</f>
        <v>US/CA</v>
      </c>
    </row>
    <row r="2016" spans="1:99" ht="16" customHeight="1" x14ac:dyDescent="0.35">
      <c r="A2016" s="12" t="s">
        <v>3302</v>
      </c>
      <c r="B2016" s="12" t="s">
        <v>933</v>
      </c>
      <c r="E2016" s="37">
        <v>585234</v>
      </c>
      <c r="G2016" s="37" t="s">
        <v>1505</v>
      </c>
      <c r="I2016" s="37"/>
      <c r="K2016" s="37"/>
      <c r="M2016" s="37"/>
      <c r="O2016" s="37"/>
      <c r="R2016" s="37"/>
      <c r="T2016" s="37"/>
      <c r="V2016" s="37"/>
      <c r="X2016" s="37"/>
      <c r="Z2016" s="37"/>
      <c r="AB2016" s="37"/>
      <c r="AD2016" s="37"/>
      <c r="AF2016" s="37"/>
      <c r="AH2016" s="37"/>
      <c r="AN2016" s="37">
        <v>585234</v>
      </c>
      <c r="AO2016" s="12">
        <v>0.1</v>
      </c>
      <c r="AP2016" s="37"/>
      <c r="AR2016" s="37"/>
      <c r="AT2016" s="37"/>
      <c r="AV2016" s="37"/>
      <c r="AX2016" s="37"/>
      <c r="BI2016" s="12">
        <v>3475</v>
      </c>
      <c r="BY2016" s="12">
        <v>0</v>
      </c>
      <c r="CG2016" s="12" t="s">
        <v>940</v>
      </c>
      <c r="CH2016" s="12">
        <v>57.167999999999999</v>
      </c>
      <c r="CI2016" s="12" t="s">
        <v>960</v>
      </c>
      <c r="CJ2016" s="12"/>
      <c r="CK2016" s="12" t="s">
        <v>961</v>
      </c>
      <c r="CL2016" s="37">
        <v>598850065</v>
      </c>
      <c r="CN2016" s="12" t="s">
        <v>1506</v>
      </c>
      <c r="CS2016" s="12"/>
      <c r="CT2016" s="36" t="str">
        <f t="shared" si="31"/>
        <v>500mn - 1bn</v>
      </c>
      <c r="CU2016" s="36" t="str">
        <f>VLOOKUP(CK2016,Mapping!B:C,2,FALSE)</f>
        <v>EU</v>
      </c>
    </row>
    <row r="2017" spans="1:99" ht="16" customHeight="1" x14ac:dyDescent="0.35">
      <c r="A2017" s="12" t="s">
        <v>3303</v>
      </c>
      <c r="B2017" s="12" t="s">
        <v>933</v>
      </c>
      <c r="E2017" s="37">
        <v>1262700</v>
      </c>
      <c r="G2017" s="37" t="s">
        <v>1505</v>
      </c>
      <c r="I2017" s="37"/>
      <c r="K2017" s="37"/>
      <c r="M2017" s="37"/>
      <c r="O2017" s="37"/>
      <c r="R2017" s="37"/>
      <c r="T2017" s="37"/>
      <c r="V2017" s="37"/>
      <c r="X2017" s="37"/>
      <c r="Z2017" s="37"/>
      <c r="AB2017" s="37"/>
      <c r="AD2017" s="37"/>
      <c r="AF2017" s="37"/>
      <c r="AH2017" s="37"/>
      <c r="AN2017" s="37">
        <v>1262700</v>
      </c>
      <c r="AO2017" s="12">
        <v>0.48</v>
      </c>
      <c r="AP2017" s="37"/>
      <c r="AR2017" s="37"/>
      <c r="AT2017" s="37"/>
      <c r="AV2017" s="37"/>
      <c r="AX2017" s="37"/>
      <c r="BI2017" s="12">
        <v>7500</v>
      </c>
      <c r="BY2017" s="12">
        <v>0</v>
      </c>
      <c r="CG2017" s="12" t="s">
        <v>940</v>
      </c>
      <c r="CH2017" s="12">
        <v>24.265000000000001</v>
      </c>
      <c r="CI2017" s="12" t="s">
        <v>997</v>
      </c>
      <c r="CJ2017" s="12"/>
      <c r="CK2017" s="12" t="s">
        <v>970</v>
      </c>
      <c r="CL2017" s="37">
        <v>263582557</v>
      </c>
      <c r="CN2017" s="12" t="s">
        <v>1506</v>
      </c>
      <c r="CS2017" s="12"/>
      <c r="CT2017" s="36" t="str">
        <f t="shared" si="31"/>
        <v>500mn</v>
      </c>
      <c r="CU2017" s="36" t="str">
        <f>VLOOKUP(CK2017,Mapping!B:C,2,FALSE)</f>
        <v>EU</v>
      </c>
    </row>
    <row r="2018" spans="1:99" ht="16" customHeight="1" x14ac:dyDescent="0.35">
      <c r="A2018" s="12" t="s">
        <v>3304</v>
      </c>
      <c r="B2018" s="12" t="s">
        <v>925</v>
      </c>
      <c r="E2018" s="37">
        <v>3769507</v>
      </c>
      <c r="G2018" s="37" t="s">
        <v>1505</v>
      </c>
      <c r="I2018" s="37"/>
      <c r="K2018" s="37"/>
      <c r="M2018" s="37"/>
      <c r="O2018" s="37"/>
      <c r="Q2018" s="12">
        <v>7519</v>
      </c>
      <c r="R2018" s="37"/>
      <c r="T2018" s="37"/>
      <c r="V2018" s="37"/>
      <c r="X2018" s="37"/>
      <c r="Z2018" s="37"/>
      <c r="AB2018" s="37"/>
      <c r="AD2018" s="37"/>
      <c r="AF2018" s="37"/>
      <c r="AH2018" s="37">
        <v>949499</v>
      </c>
      <c r="AI2018" s="12">
        <v>0.36</v>
      </c>
      <c r="AN2018" s="37">
        <v>2303045</v>
      </c>
      <c r="AO2018" s="12">
        <v>0.88</v>
      </c>
      <c r="AP2018" s="37">
        <v>516963</v>
      </c>
      <c r="AQ2018" s="12">
        <v>0.2</v>
      </c>
      <c r="AR2018" s="37"/>
      <c r="AT2018" s="37"/>
      <c r="AV2018" s="37"/>
      <c r="AX2018" s="37"/>
      <c r="BH2018" s="12">
        <v>2239</v>
      </c>
      <c r="BI2018" s="12">
        <v>13675</v>
      </c>
      <c r="BQ2018" s="12">
        <v>0</v>
      </c>
      <c r="BV2018" s="12">
        <v>0</v>
      </c>
      <c r="BY2018" s="12">
        <v>0</v>
      </c>
      <c r="CG2018" s="12" t="s">
        <v>934</v>
      </c>
      <c r="CH2018" s="12">
        <v>119.732</v>
      </c>
      <c r="CI2018" s="12" t="s">
        <v>1250</v>
      </c>
      <c r="CJ2018" s="12" t="s">
        <v>946</v>
      </c>
      <c r="CK2018" s="12" t="s">
        <v>932</v>
      </c>
      <c r="CL2018" s="37">
        <v>262571751</v>
      </c>
      <c r="CN2018" s="12" t="s">
        <v>1506</v>
      </c>
      <c r="CS2018" s="12"/>
      <c r="CT2018" s="36" t="str">
        <f t="shared" si="31"/>
        <v>500mn</v>
      </c>
      <c r="CU2018" s="36" t="str">
        <f>VLOOKUP(CK2018,Mapping!B:C,2,FALSE)</f>
        <v>US/CA</v>
      </c>
    </row>
    <row r="2019" spans="1:99" ht="16" customHeight="1" x14ac:dyDescent="0.35">
      <c r="A2019" s="12" t="s">
        <v>3305</v>
      </c>
      <c r="B2019" s="12" t="s">
        <v>925</v>
      </c>
      <c r="E2019" s="37">
        <v>1730442</v>
      </c>
      <c r="G2019" s="37" t="s">
        <v>1505</v>
      </c>
      <c r="I2019" s="37"/>
      <c r="K2019" s="37"/>
      <c r="M2019" s="37"/>
      <c r="O2019" s="37"/>
      <c r="R2019" s="37"/>
      <c r="T2019" s="37"/>
      <c r="V2019" s="37"/>
      <c r="X2019" s="37"/>
      <c r="Z2019" s="37"/>
      <c r="AB2019" s="37"/>
      <c r="AD2019" s="37"/>
      <c r="AF2019" s="37"/>
      <c r="AH2019" s="37"/>
      <c r="AN2019" s="37">
        <v>1730442</v>
      </c>
      <c r="AO2019" s="12">
        <v>1.59</v>
      </c>
      <c r="AP2019" s="37"/>
      <c r="AR2019" s="37"/>
      <c r="AT2019" s="37"/>
      <c r="AV2019" s="37"/>
      <c r="AX2019" s="37"/>
      <c r="BI2019" s="12">
        <v>10275</v>
      </c>
      <c r="BY2019" s="12">
        <v>0</v>
      </c>
      <c r="CG2019" s="12" t="s">
        <v>929</v>
      </c>
      <c r="CH2019" s="12">
        <v>15.699</v>
      </c>
      <c r="CI2019" s="12" t="s">
        <v>3306</v>
      </c>
      <c r="CJ2019" s="12" t="s">
        <v>946</v>
      </c>
      <c r="CK2019" s="12" t="s">
        <v>932</v>
      </c>
      <c r="CL2019" s="37">
        <v>108833888</v>
      </c>
      <c r="CN2019" s="12" t="s">
        <v>1509</v>
      </c>
      <c r="CS2019" s="12"/>
      <c r="CT2019" s="36" t="str">
        <f t="shared" si="31"/>
        <v>500mn</v>
      </c>
      <c r="CU2019" s="36" t="str">
        <f>VLOOKUP(CK2019,Mapping!B:C,2,FALSE)</f>
        <v>US/CA</v>
      </c>
    </row>
    <row r="2020" spans="1:99" ht="16" customHeight="1" x14ac:dyDescent="0.35">
      <c r="A2020" s="12" t="s">
        <v>3307</v>
      </c>
      <c r="B2020" s="12" t="s">
        <v>925</v>
      </c>
      <c r="E2020" s="37">
        <v>793535</v>
      </c>
      <c r="G2020" s="37" t="s">
        <v>1505</v>
      </c>
      <c r="I2020" s="37"/>
      <c r="K2020" s="37"/>
      <c r="M2020" s="37">
        <v>793535</v>
      </c>
      <c r="N2020" s="12">
        <v>0.01</v>
      </c>
      <c r="O2020" s="37"/>
      <c r="R2020" s="37"/>
      <c r="T2020" s="37"/>
      <c r="V2020" s="37"/>
      <c r="X2020" s="37"/>
      <c r="Z2020" s="37"/>
      <c r="AB2020" s="37"/>
      <c r="AD2020" s="37"/>
      <c r="AF2020" s="37"/>
      <c r="AH2020" s="37"/>
      <c r="AN2020" s="37"/>
      <c r="AP2020" s="37"/>
      <c r="AR2020" s="37"/>
      <c r="AT2020" s="37"/>
      <c r="AV2020" s="37"/>
      <c r="AX2020" s="37"/>
      <c r="BB2020" s="12">
        <v>6325</v>
      </c>
      <c r="CC2020" s="12">
        <v>0</v>
      </c>
      <c r="CG2020" s="12" t="s">
        <v>940</v>
      </c>
      <c r="CH2020" s="12">
        <v>14.929</v>
      </c>
      <c r="CI2020" s="12" t="s">
        <v>941</v>
      </c>
      <c r="CJ2020" s="12" t="s">
        <v>941</v>
      </c>
      <c r="CK2020" s="12" t="s">
        <v>932</v>
      </c>
      <c r="CL2020" s="37">
        <v>6934402348</v>
      </c>
      <c r="CN2020" s="12" t="s">
        <v>1509</v>
      </c>
      <c r="CS2020" s="12"/>
      <c r="CT2020" s="36" t="str">
        <f t="shared" si="31"/>
        <v>1bn - 50bn</v>
      </c>
      <c r="CU2020" s="36" t="str">
        <f>VLOOKUP(CK2020,Mapping!B:C,2,FALSE)</f>
        <v>US/CA</v>
      </c>
    </row>
    <row r="2021" spans="1:99" ht="16" customHeight="1" x14ac:dyDescent="0.35">
      <c r="A2021" s="12" t="s">
        <v>3308</v>
      </c>
      <c r="B2021" s="12" t="s">
        <v>933</v>
      </c>
      <c r="E2021" s="37">
        <v>987386</v>
      </c>
      <c r="G2021" s="37" t="s">
        <v>1505</v>
      </c>
      <c r="I2021" s="37"/>
      <c r="K2021" s="37"/>
      <c r="M2021" s="37">
        <v>301104</v>
      </c>
      <c r="N2021" s="12">
        <v>0.01</v>
      </c>
      <c r="O2021" s="37"/>
      <c r="R2021" s="37"/>
      <c r="T2021" s="37"/>
      <c r="V2021" s="37"/>
      <c r="X2021" s="37"/>
      <c r="Z2021" s="37">
        <v>0</v>
      </c>
      <c r="AA2021" s="12">
        <v>0</v>
      </c>
      <c r="AB2021" s="37"/>
      <c r="AD2021" s="37"/>
      <c r="AF2021" s="37"/>
      <c r="AH2021" s="37"/>
      <c r="AN2021" s="37">
        <v>686282</v>
      </c>
      <c r="AO2021" s="12">
        <v>0.01</v>
      </c>
      <c r="AP2021" s="37"/>
      <c r="AR2021" s="37"/>
      <c r="AT2021" s="37"/>
      <c r="AV2021" s="37"/>
      <c r="AX2021" s="37"/>
      <c r="BB2021" s="12">
        <v>2400</v>
      </c>
      <c r="BC2021" s="12">
        <v>0</v>
      </c>
      <c r="BI2021" s="12">
        <v>4075</v>
      </c>
      <c r="BY2021" s="12">
        <v>0</v>
      </c>
      <c r="CC2021" s="12">
        <v>0</v>
      </c>
      <c r="CD2021" s="12">
        <v>0</v>
      </c>
      <c r="CG2021" s="12" t="s">
        <v>940</v>
      </c>
      <c r="CH2021" s="12">
        <v>18.457000000000001</v>
      </c>
      <c r="CI2021" s="12" t="s">
        <v>941</v>
      </c>
      <c r="CJ2021" s="12" t="s">
        <v>941</v>
      </c>
      <c r="CK2021" s="12" t="s">
        <v>932</v>
      </c>
      <c r="CL2021" s="37">
        <v>5461387354</v>
      </c>
      <c r="CN2021" s="12" t="s">
        <v>1509</v>
      </c>
      <c r="CS2021" s="12"/>
      <c r="CT2021" s="36" t="str">
        <f t="shared" si="31"/>
        <v>1bn - 50bn</v>
      </c>
      <c r="CU2021" s="36" t="str">
        <f>VLOOKUP(CK2021,Mapping!B:C,2,FALSE)</f>
        <v>US/CA</v>
      </c>
    </row>
    <row r="2022" spans="1:99" ht="16" customHeight="1" x14ac:dyDescent="0.35">
      <c r="A2022" s="12" t="s">
        <v>3309</v>
      </c>
      <c r="B2022" s="12" t="s">
        <v>925</v>
      </c>
      <c r="E2022" s="37">
        <v>1706739</v>
      </c>
      <c r="G2022" s="37" t="s">
        <v>1505</v>
      </c>
      <c r="I2022" s="37"/>
      <c r="K2022" s="37"/>
      <c r="M2022" s="37"/>
      <c r="O2022" s="37"/>
      <c r="R2022" s="37"/>
      <c r="T2022" s="37"/>
      <c r="V2022" s="37"/>
      <c r="X2022" s="37"/>
      <c r="Z2022" s="37"/>
      <c r="AB2022" s="37"/>
      <c r="AD2022" s="37"/>
      <c r="AF2022" s="37"/>
      <c r="AH2022" s="37"/>
      <c r="AN2022" s="37"/>
      <c r="AP2022" s="37">
        <v>1706739</v>
      </c>
      <c r="AQ2022" s="12">
        <v>0.7</v>
      </c>
      <c r="AR2022" s="37"/>
      <c r="AT2022" s="37"/>
      <c r="AV2022" s="37"/>
      <c r="AX2022" s="37"/>
      <c r="BH2022" s="12">
        <v>7392</v>
      </c>
      <c r="BV2022" s="12">
        <v>0.01</v>
      </c>
      <c r="CG2022" s="12" t="s">
        <v>929</v>
      </c>
      <c r="CH2022" s="12">
        <v>24.567</v>
      </c>
      <c r="CI2022" s="12" t="s">
        <v>1108</v>
      </c>
      <c r="CJ2022" s="12" t="s">
        <v>1109</v>
      </c>
      <c r="CK2022" s="12" t="s">
        <v>932</v>
      </c>
      <c r="CL2022" s="37">
        <v>241611136</v>
      </c>
      <c r="CN2022" s="12" t="s">
        <v>1509</v>
      </c>
      <c r="CR2022" s="12">
        <v>46111.104166666664</v>
      </c>
      <c r="CS2022" s="12"/>
      <c r="CT2022" s="36" t="str">
        <f t="shared" si="31"/>
        <v>500mn</v>
      </c>
      <c r="CU2022" s="36" t="str">
        <f>VLOOKUP(CK2022,Mapping!B:C,2,FALSE)</f>
        <v>US/CA</v>
      </c>
    </row>
    <row r="2023" spans="1:99" ht="16" customHeight="1" x14ac:dyDescent="0.35">
      <c r="A2023" s="12" t="s">
        <v>3310</v>
      </c>
      <c r="B2023" s="12" t="s">
        <v>933</v>
      </c>
      <c r="E2023" s="37">
        <v>186191</v>
      </c>
      <c r="G2023" s="37" t="s">
        <v>1505</v>
      </c>
      <c r="I2023" s="37"/>
      <c r="K2023" s="37"/>
      <c r="M2023" s="37"/>
      <c r="O2023" s="37"/>
      <c r="R2023" s="37"/>
      <c r="T2023" s="37"/>
      <c r="V2023" s="37"/>
      <c r="X2023" s="37"/>
      <c r="Z2023" s="37"/>
      <c r="AB2023" s="37"/>
      <c r="AD2023" s="37"/>
      <c r="AF2023" s="37"/>
      <c r="AH2023" s="37"/>
      <c r="AN2023" s="37">
        <v>186191</v>
      </c>
      <c r="AO2023" s="12">
        <v>0.05</v>
      </c>
      <c r="AP2023" s="37"/>
      <c r="AR2023" s="37"/>
      <c r="AT2023" s="37"/>
      <c r="AV2023" s="37"/>
      <c r="AX2023" s="37"/>
      <c r="BI2023" s="12">
        <v>47</v>
      </c>
      <c r="BY2023" s="12">
        <v>0</v>
      </c>
      <c r="CG2023" s="12" t="s">
        <v>1270</v>
      </c>
      <c r="CH2023" s="12">
        <v>38.484000000000002</v>
      </c>
      <c r="CI2023" s="12" t="s">
        <v>953</v>
      </c>
      <c r="CJ2023" s="12"/>
      <c r="CK2023" s="12" t="s">
        <v>954</v>
      </c>
      <c r="CL2023" s="37">
        <v>279345576</v>
      </c>
      <c r="CN2023" s="12" t="s">
        <v>1506</v>
      </c>
      <c r="CS2023" s="12"/>
      <c r="CT2023" s="36" t="str">
        <f t="shared" si="31"/>
        <v>500mn</v>
      </c>
      <c r="CU2023" s="36" t="str">
        <f>VLOOKUP(CK2023,Mapping!B:C,2,FALSE)</f>
        <v>EU</v>
      </c>
    </row>
    <row r="2024" spans="1:99" ht="16" customHeight="1" x14ac:dyDescent="0.35">
      <c r="A2024" s="12" t="s">
        <v>3311</v>
      </c>
      <c r="B2024" s="12" t="s">
        <v>925</v>
      </c>
      <c r="E2024" s="37">
        <v>0</v>
      </c>
      <c r="G2024" s="37" t="s">
        <v>1505</v>
      </c>
      <c r="I2024" s="37"/>
      <c r="K2024" s="37"/>
      <c r="M2024" s="37"/>
      <c r="O2024" s="37"/>
      <c r="R2024" s="37"/>
      <c r="T2024" s="37"/>
      <c r="V2024" s="37"/>
      <c r="X2024" s="37"/>
      <c r="Z2024" s="37"/>
      <c r="AB2024" s="37"/>
      <c r="AD2024" s="37"/>
      <c r="AF2024" s="37"/>
      <c r="AH2024" s="37"/>
      <c r="AN2024" s="37">
        <v>0</v>
      </c>
      <c r="AO2024" s="12">
        <v>0</v>
      </c>
      <c r="AP2024" s="37"/>
      <c r="AR2024" s="37"/>
      <c r="AT2024" s="37"/>
      <c r="AV2024" s="37"/>
      <c r="AX2024" s="37"/>
      <c r="BI2024" s="12">
        <v>0</v>
      </c>
      <c r="BY2024" s="12">
        <v>0</v>
      </c>
      <c r="CG2024" s="12" t="s">
        <v>1058</v>
      </c>
      <c r="CH2024" s="12">
        <v>47.095999999999997</v>
      </c>
      <c r="CI2024" s="12" t="s">
        <v>3312</v>
      </c>
      <c r="CJ2024" s="12"/>
      <c r="CK2024" s="12" t="s">
        <v>970</v>
      </c>
      <c r="CL2024" s="37">
        <v>337085875</v>
      </c>
      <c r="CN2024" s="12" t="s">
        <v>1525</v>
      </c>
      <c r="CS2024" s="12"/>
      <c r="CT2024" s="36" t="str">
        <f t="shared" si="31"/>
        <v>500mn</v>
      </c>
      <c r="CU2024" s="36" t="str">
        <f>VLOOKUP(CK2024,Mapping!B:C,2,FALSE)</f>
        <v>EU</v>
      </c>
    </row>
    <row r="2025" spans="1:99" ht="16" customHeight="1" x14ac:dyDescent="0.35">
      <c r="A2025" s="12" t="s">
        <v>3313</v>
      </c>
      <c r="B2025" s="12" t="s">
        <v>925</v>
      </c>
      <c r="E2025" s="37">
        <v>0</v>
      </c>
      <c r="G2025" s="37" t="s">
        <v>1505</v>
      </c>
      <c r="I2025" s="37"/>
      <c r="K2025" s="37"/>
      <c r="M2025" s="37"/>
      <c r="O2025" s="37"/>
      <c r="R2025" s="37"/>
      <c r="T2025" s="37"/>
      <c r="V2025" s="37"/>
      <c r="X2025" s="37">
        <v>0</v>
      </c>
      <c r="Y2025" s="12">
        <v>0</v>
      </c>
      <c r="Z2025" s="37"/>
      <c r="AB2025" s="37"/>
      <c r="AD2025" s="37"/>
      <c r="AF2025" s="37"/>
      <c r="AH2025" s="37"/>
      <c r="AN2025" s="37"/>
      <c r="AP2025" s="37"/>
      <c r="AR2025" s="37"/>
      <c r="AT2025" s="37"/>
      <c r="AV2025" s="37"/>
      <c r="AX2025" s="37"/>
      <c r="BA2025" s="12">
        <v>0</v>
      </c>
      <c r="BZ2025" s="12">
        <v>0</v>
      </c>
      <c r="CG2025" s="12" t="s">
        <v>976</v>
      </c>
      <c r="CH2025" s="12">
        <v>105.15600000000001</v>
      </c>
      <c r="CI2025" s="12" t="s">
        <v>938</v>
      </c>
      <c r="CJ2025" s="12" t="s">
        <v>931</v>
      </c>
      <c r="CK2025" s="12" t="s">
        <v>932</v>
      </c>
      <c r="CL2025" s="37">
        <v>3001999149</v>
      </c>
      <c r="CN2025" s="12" t="s">
        <v>1513</v>
      </c>
      <c r="CS2025" s="12"/>
      <c r="CT2025" s="36" t="str">
        <f t="shared" si="31"/>
        <v>1bn - 50bn</v>
      </c>
      <c r="CU2025" s="36" t="str">
        <f>VLOOKUP(CK2025,Mapping!B:C,2,FALSE)</f>
        <v>US/CA</v>
      </c>
    </row>
    <row r="2026" spans="1:99" ht="16" customHeight="1" x14ac:dyDescent="0.35">
      <c r="A2026" s="12" t="s">
        <v>3314</v>
      </c>
      <c r="B2026" s="12" t="s">
        <v>925</v>
      </c>
      <c r="E2026" s="37">
        <v>192525</v>
      </c>
      <c r="G2026" s="37" t="s">
        <v>1505</v>
      </c>
      <c r="I2026" s="37"/>
      <c r="K2026" s="37">
        <v>17907</v>
      </c>
      <c r="L2026" s="12">
        <v>0.27</v>
      </c>
      <c r="M2026" s="37"/>
      <c r="O2026" s="37">
        <v>136659</v>
      </c>
      <c r="P2026" s="12">
        <v>2.04</v>
      </c>
      <c r="R2026" s="37"/>
      <c r="T2026" s="37"/>
      <c r="V2026" s="37"/>
      <c r="X2026" s="37"/>
      <c r="Z2026" s="37"/>
      <c r="AB2026" s="37"/>
      <c r="AD2026" s="37">
        <v>37959</v>
      </c>
      <c r="AE2026" s="12">
        <v>0.56999999999999995</v>
      </c>
      <c r="AF2026" s="37"/>
      <c r="AH2026" s="37"/>
      <c r="AL2026" s="12">
        <v>8500</v>
      </c>
      <c r="AN2026" s="37"/>
      <c r="AP2026" s="37"/>
      <c r="AR2026" s="37"/>
      <c r="AT2026" s="37"/>
      <c r="AV2026" s="37"/>
      <c r="AX2026" s="37"/>
      <c r="BG2026" s="12">
        <v>300</v>
      </c>
      <c r="BJ2026" s="12">
        <v>300</v>
      </c>
      <c r="BS2026" s="12">
        <v>0</v>
      </c>
      <c r="BU2026" s="12">
        <v>0</v>
      </c>
      <c r="CB2026" s="12">
        <v>0</v>
      </c>
      <c r="CG2026" s="12" t="s">
        <v>940</v>
      </c>
      <c r="CH2026" s="12">
        <v>88.435000000000002</v>
      </c>
      <c r="CI2026" s="12" t="s">
        <v>3315</v>
      </c>
      <c r="CJ2026" s="12"/>
      <c r="CK2026" s="12" t="s">
        <v>990</v>
      </c>
      <c r="CL2026" s="37">
        <v>6684407</v>
      </c>
      <c r="CN2026" s="12" t="s">
        <v>1506</v>
      </c>
      <c r="CS2026" s="12"/>
      <c r="CT2026" s="36" t="str">
        <f t="shared" si="31"/>
        <v>500mn</v>
      </c>
      <c r="CU2026" s="36" t="str">
        <f>VLOOKUP(CK2026,Mapping!B:C,2,FALSE)</f>
        <v>EU</v>
      </c>
    </row>
    <row r="2027" spans="1:99" ht="16" customHeight="1" x14ac:dyDescent="0.35">
      <c r="A2027" s="12" t="s">
        <v>3316</v>
      </c>
      <c r="B2027" s="12" t="s">
        <v>925</v>
      </c>
      <c r="E2027" s="37">
        <v>3589762</v>
      </c>
      <c r="G2027" s="37" t="s">
        <v>1505</v>
      </c>
      <c r="I2027" s="37"/>
      <c r="K2027" s="37"/>
      <c r="M2027" s="37"/>
      <c r="O2027" s="37"/>
      <c r="Q2027" s="12">
        <v>28427</v>
      </c>
      <c r="R2027" s="37"/>
      <c r="T2027" s="37"/>
      <c r="V2027" s="37"/>
      <c r="X2027" s="37"/>
      <c r="Z2027" s="37"/>
      <c r="AB2027" s="37"/>
      <c r="AD2027" s="37"/>
      <c r="AF2027" s="37"/>
      <c r="AH2027" s="37">
        <v>3589762</v>
      </c>
      <c r="AI2027" s="12">
        <v>3.14</v>
      </c>
      <c r="AN2027" s="37"/>
      <c r="AP2027" s="37"/>
      <c r="AR2027" s="37"/>
      <c r="AT2027" s="37"/>
      <c r="AV2027" s="37"/>
      <c r="AX2027" s="37"/>
      <c r="BQ2027" s="12">
        <v>0.01</v>
      </c>
      <c r="CG2027" s="12" t="s">
        <v>976</v>
      </c>
      <c r="CH2027" s="12">
        <v>29.007000000000001</v>
      </c>
      <c r="CI2027" s="12" t="s">
        <v>3317</v>
      </c>
      <c r="CJ2027" s="12" t="s">
        <v>931</v>
      </c>
      <c r="CK2027" s="12" t="s">
        <v>932</v>
      </c>
      <c r="CL2027" s="37">
        <v>114149754</v>
      </c>
      <c r="CN2027" s="12" t="s">
        <v>1513</v>
      </c>
      <c r="CS2027" s="12"/>
      <c r="CT2027" s="36" t="str">
        <f t="shared" si="31"/>
        <v>500mn</v>
      </c>
      <c r="CU2027" s="36" t="str">
        <f>VLOOKUP(CK2027,Mapping!B:C,2,FALSE)</f>
        <v>US/CA</v>
      </c>
    </row>
    <row r="2028" spans="1:99" ht="16" customHeight="1" x14ac:dyDescent="0.35">
      <c r="A2028" s="12" t="s">
        <v>3318</v>
      </c>
      <c r="B2028" s="12" t="s">
        <v>925</v>
      </c>
      <c r="E2028" s="37">
        <v>29472</v>
      </c>
      <c r="G2028" s="37" t="s">
        <v>1505</v>
      </c>
      <c r="I2028" s="37"/>
      <c r="K2028" s="37"/>
      <c r="M2028" s="37"/>
      <c r="O2028" s="37"/>
      <c r="R2028" s="37"/>
      <c r="T2028" s="37"/>
      <c r="V2028" s="37"/>
      <c r="X2028" s="37"/>
      <c r="Z2028" s="37">
        <v>0</v>
      </c>
      <c r="AA2028" s="12">
        <v>0</v>
      </c>
      <c r="AB2028" s="37"/>
      <c r="AD2028" s="37"/>
      <c r="AF2028" s="37"/>
      <c r="AH2028" s="37"/>
      <c r="AN2028" s="37">
        <v>29472</v>
      </c>
      <c r="AO2028" s="12">
        <v>0.01</v>
      </c>
      <c r="AP2028" s="37">
        <v>0</v>
      </c>
      <c r="AQ2028" s="12">
        <v>0</v>
      </c>
      <c r="AR2028" s="37"/>
      <c r="AT2028" s="37"/>
      <c r="AV2028" s="37"/>
      <c r="AX2028" s="37"/>
      <c r="BC2028" s="12">
        <v>0</v>
      </c>
      <c r="BH2028" s="12">
        <v>0</v>
      </c>
      <c r="BI2028" s="12">
        <v>175</v>
      </c>
      <c r="BV2028" s="12">
        <v>0</v>
      </c>
      <c r="BY2028" s="12">
        <v>0</v>
      </c>
      <c r="CD2028" s="12">
        <v>0</v>
      </c>
      <c r="CG2028" s="12" t="s">
        <v>929</v>
      </c>
      <c r="CH2028" s="12">
        <v>73.635999999999996</v>
      </c>
      <c r="CI2028" s="12" t="s">
        <v>2022</v>
      </c>
      <c r="CJ2028" s="12" t="s">
        <v>1111</v>
      </c>
      <c r="CK2028" s="12" t="s">
        <v>932</v>
      </c>
      <c r="CL2028" s="37">
        <v>230185828</v>
      </c>
      <c r="CN2028" s="12" t="s">
        <v>1509</v>
      </c>
      <c r="CS2028" s="12"/>
      <c r="CT2028" s="36" t="str">
        <f t="shared" si="31"/>
        <v>500mn</v>
      </c>
      <c r="CU2028" s="36" t="str">
        <f>VLOOKUP(CK2028,Mapping!B:C,2,FALSE)</f>
        <v>US/CA</v>
      </c>
    </row>
    <row r="2029" spans="1:99" ht="16" customHeight="1" x14ac:dyDescent="0.35">
      <c r="A2029" s="12" t="s">
        <v>3319</v>
      </c>
      <c r="B2029" s="12" t="s">
        <v>925</v>
      </c>
      <c r="E2029" s="37">
        <v>1237834</v>
      </c>
      <c r="G2029" s="37" t="s">
        <v>1505</v>
      </c>
      <c r="I2029" s="37"/>
      <c r="K2029" s="37"/>
      <c r="M2029" s="37"/>
      <c r="O2029" s="37"/>
      <c r="R2029" s="37"/>
      <c r="T2029" s="37"/>
      <c r="V2029" s="37"/>
      <c r="X2029" s="37"/>
      <c r="Z2029" s="37"/>
      <c r="AB2029" s="37"/>
      <c r="AD2029" s="37"/>
      <c r="AF2029" s="37"/>
      <c r="AH2029" s="37"/>
      <c r="AN2029" s="37">
        <v>1237834</v>
      </c>
      <c r="AO2029" s="12">
        <v>0.22</v>
      </c>
      <c r="AP2029" s="37"/>
      <c r="AR2029" s="37"/>
      <c r="AT2029" s="37"/>
      <c r="AV2029" s="37"/>
      <c r="AX2029" s="37"/>
      <c r="BI2029" s="12">
        <v>7350</v>
      </c>
      <c r="BY2029" s="12">
        <v>0</v>
      </c>
      <c r="CG2029" s="12" t="s">
        <v>929</v>
      </c>
      <c r="CH2029" s="12">
        <v>41.914999999999999</v>
      </c>
      <c r="CI2029" s="12" t="s">
        <v>3320</v>
      </c>
      <c r="CJ2029" s="12" t="s">
        <v>1015</v>
      </c>
      <c r="CK2029" s="12" t="s">
        <v>932</v>
      </c>
      <c r="CL2029" s="37">
        <v>572788888</v>
      </c>
      <c r="CN2029" s="12" t="s">
        <v>1509</v>
      </c>
      <c r="CS2029" s="12"/>
      <c r="CT2029" s="36" t="str">
        <f t="shared" si="31"/>
        <v>500mn - 1bn</v>
      </c>
      <c r="CU2029" s="36" t="str">
        <f>VLOOKUP(CK2029,Mapping!B:C,2,FALSE)</f>
        <v>US/CA</v>
      </c>
    </row>
    <row r="2030" spans="1:99" ht="16" customHeight="1" x14ac:dyDescent="0.35">
      <c r="A2030" s="12" t="s">
        <v>3321</v>
      </c>
      <c r="B2030" s="12" t="s">
        <v>925</v>
      </c>
      <c r="E2030" s="37">
        <v>3132478</v>
      </c>
      <c r="G2030" s="37" t="s">
        <v>1505</v>
      </c>
      <c r="I2030" s="37"/>
      <c r="K2030" s="37"/>
      <c r="M2030" s="37"/>
      <c r="O2030" s="37"/>
      <c r="R2030" s="37"/>
      <c r="T2030" s="37"/>
      <c r="V2030" s="37"/>
      <c r="X2030" s="37"/>
      <c r="Z2030" s="37"/>
      <c r="AB2030" s="37"/>
      <c r="AD2030" s="37"/>
      <c r="AF2030" s="37"/>
      <c r="AH2030" s="37"/>
      <c r="AN2030" s="37">
        <v>3132478</v>
      </c>
      <c r="AO2030" s="12">
        <v>0.5</v>
      </c>
      <c r="AP2030" s="37"/>
      <c r="AR2030" s="37"/>
      <c r="AT2030" s="37"/>
      <c r="AV2030" s="37"/>
      <c r="AX2030" s="37"/>
      <c r="BI2030" s="12">
        <v>18600</v>
      </c>
      <c r="BY2030" s="12">
        <v>0</v>
      </c>
      <c r="CG2030" s="12" t="s">
        <v>940</v>
      </c>
      <c r="CH2030" s="12">
        <v>24.882999999999999</v>
      </c>
      <c r="CI2030" s="12" t="s">
        <v>1765</v>
      </c>
      <c r="CJ2030" s="12" t="s">
        <v>1185</v>
      </c>
      <c r="CK2030" s="12" t="s">
        <v>932</v>
      </c>
      <c r="CL2030" s="37">
        <v>625291007</v>
      </c>
      <c r="CN2030" s="12" t="s">
        <v>1514</v>
      </c>
      <c r="CS2030" s="12"/>
      <c r="CT2030" s="36" t="str">
        <f t="shared" si="31"/>
        <v>500mn - 1bn</v>
      </c>
      <c r="CU2030" s="36" t="str">
        <f>VLOOKUP(CK2030,Mapping!B:C,2,FALSE)</f>
        <v>US/CA</v>
      </c>
    </row>
    <row r="2031" spans="1:99" ht="16" customHeight="1" x14ac:dyDescent="0.35">
      <c r="A2031" s="12" t="s">
        <v>3322</v>
      </c>
      <c r="B2031" s="12" t="s">
        <v>933</v>
      </c>
      <c r="E2031" s="37">
        <v>95982665</v>
      </c>
      <c r="G2031" s="37" t="s">
        <v>1505</v>
      </c>
      <c r="I2031" s="37"/>
      <c r="K2031" s="37"/>
      <c r="M2031" s="37"/>
      <c r="O2031" s="37"/>
      <c r="R2031" s="37"/>
      <c r="T2031" s="37"/>
      <c r="V2031" s="37"/>
      <c r="X2031" s="37"/>
      <c r="Z2031" s="37"/>
      <c r="AB2031" s="37"/>
      <c r="AD2031" s="37"/>
      <c r="AF2031" s="37"/>
      <c r="AH2031" s="37"/>
      <c r="AN2031" s="37">
        <v>95982665</v>
      </c>
      <c r="AO2031" s="12">
        <v>1.67</v>
      </c>
      <c r="AP2031" s="37"/>
      <c r="AR2031" s="37"/>
      <c r="AT2031" s="37"/>
      <c r="AV2031" s="37"/>
      <c r="AX2031" s="37"/>
      <c r="BI2031" s="12">
        <v>569925</v>
      </c>
      <c r="BY2031" s="12">
        <v>7.0000000000000007E-2</v>
      </c>
      <c r="CG2031" s="12" t="s">
        <v>940</v>
      </c>
      <c r="CH2031" s="12">
        <v>39.212000000000003</v>
      </c>
      <c r="CI2031" s="12" t="s">
        <v>1282</v>
      </c>
      <c r="CJ2031" s="12" t="s">
        <v>946</v>
      </c>
      <c r="CK2031" s="12" t="s">
        <v>932</v>
      </c>
      <c r="CL2031" s="37">
        <v>5743188371</v>
      </c>
      <c r="CN2031" s="12" t="s">
        <v>1506</v>
      </c>
      <c r="CS2031" s="12"/>
      <c r="CT2031" s="36" t="str">
        <f t="shared" si="31"/>
        <v>1bn - 50bn</v>
      </c>
      <c r="CU2031" s="36" t="str">
        <f>VLOOKUP(CK2031,Mapping!B:C,2,FALSE)</f>
        <v>US/CA</v>
      </c>
    </row>
    <row r="2032" spans="1:99" ht="16" customHeight="1" x14ac:dyDescent="0.35">
      <c r="A2032" s="12" t="s">
        <v>3323</v>
      </c>
      <c r="B2032" s="12" t="s">
        <v>933</v>
      </c>
      <c r="E2032" s="37">
        <v>15683861</v>
      </c>
      <c r="G2032" s="37" t="s">
        <v>1505</v>
      </c>
      <c r="I2032" s="37"/>
      <c r="K2032" s="37">
        <v>6189132</v>
      </c>
      <c r="L2032" s="12">
        <v>0.04</v>
      </c>
      <c r="M2032" s="37"/>
      <c r="O2032" s="37">
        <v>9494729</v>
      </c>
      <c r="P2032" s="12">
        <v>7.0000000000000007E-2</v>
      </c>
      <c r="R2032" s="37"/>
      <c r="T2032" s="37"/>
      <c r="V2032" s="37"/>
      <c r="X2032" s="37"/>
      <c r="Z2032" s="37"/>
      <c r="AB2032" s="37"/>
      <c r="AD2032" s="37"/>
      <c r="AF2032" s="37"/>
      <c r="AH2032" s="37"/>
      <c r="AL2032" s="12">
        <v>625200</v>
      </c>
      <c r="AN2032" s="37"/>
      <c r="AP2032" s="37"/>
      <c r="AR2032" s="37"/>
      <c r="AT2032" s="37"/>
      <c r="AV2032" s="37"/>
      <c r="AX2032" s="37"/>
      <c r="BG2032" s="12">
        <v>100200</v>
      </c>
      <c r="BS2032" s="12">
        <v>0</v>
      </c>
      <c r="BU2032" s="12">
        <v>0</v>
      </c>
      <c r="CG2032" s="12" t="s">
        <v>963</v>
      </c>
      <c r="CH2032" s="12">
        <v>26.600999999999999</v>
      </c>
      <c r="CI2032" s="12" t="s">
        <v>1165</v>
      </c>
      <c r="CJ2032" s="12"/>
      <c r="CK2032" s="12" t="s">
        <v>1167</v>
      </c>
      <c r="CL2032" s="37">
        <v>13817095532</v>
      </c>
      <c r="CN2032" s="12" t="s">
        <v>1506</v>
      </c>
      <c r="CS2032" s="12"/>
      <c r="CT2032" s="36" t="str">
        <f t="shared" si="31"/>
        <v>1bn - 50bn</v>
      </c>
      <c r="CU2032" s="36" t="str">
        <f>VLOOKUP(CK2032,Mapping!B:C,2,FALSE)</f>
        <v>Asia</v>
      </c>
    </row>
    <row r="2033" spans="1:99" ht="16" customHeight="1" x14ac:dyDescent="0.35">
      <c r="A2033" s="12" t="s">
        <v>3324</v>
      </c>
      <c r="B2033" s="12" t="s">
        <v>925</v>
      </c>
      <c r="E2033" s="37">
        <v>181181</v>
      </c>
      <c r="G2033" s="37" t="s">
        <v>1505</v>
      </c>
      <c r="I2033" s="37"/>
      <c r="K2033" s="37"/>
      <c r="M2033" s="37">
        <v>9410</v>
      </c>
      <c r="N2033" s="12">
        <v>0</v>
      </c>
      <c r="O2033" s="37"/>
      <c r="Q2033" s="12">
        <v>360</v>
      </c>
      <c r="R2033" s="37"/>
      <c r="T2033" s="37"/>
      <c r="V2033" s="37"/>
      <c r="X2033" s="37"/>
      <c r="Z2033" s="37"/>
      <c r="AB2033" s="37"/>
      <c r="AD2033" s="37"/>
      <c r="AF2033" s="37"/>
      <c r="AH2033" s="37">
        <v>45461</v>
      </c>
      <c r="AI2033" s="12">
        <v>0</v>
      </c>
      <c r="AN2033" s="37">
        <v>126310</v>
      </c>
      <c r="AO2033" s="12">
        <v>0.01</v>
      </c>
      <c r="AP2033" s="37"/>
      <c r="AR2033" s="37"/>
      <c r="AT2033" s="37"/>
      <c r="AV2033" s="37"/>
      <c r="AX2033" s="37"/>
      <c r="BB2033" s="12">
        <v>75</v>
      </c>
      <c r="BI2033" s="12">
        <v>750</v>
      </c>
      <c r="BQ2033" s="12">
        <v>0</v>
      </c>
      <c r="BY2033" s="12">
        <v>0</v>
      </c>
      <c r="CC2033" s="12">
        <v>0</v>
      </c>
      <c r="CG2033" s="12" t="s">
        <v>940</v>
      </c>
      <c r="CH2033" s="12">
        <v>25.484000000000002</v>
      </c>
      <c r="CI2033" s="12" t="s">
        <v>3325</v>
      </c>
      <c r="CJ2033" s="12" t="s">
        <v>936</v>
      </c>
      <c r="CK2033" s="12" t="s">
        <v>932</v>
      </c>
      <c r="CL2033" s="37">
        <v>1201487872</v>
      </c>
      <c r="CN2033" s="12" t="s">
        <v>1509</v>
      </c>
      <c r="CS2033" s="12"/>
      <c r="CT2033" s="36" t="str">
        <f t="shared" si="31"/>
        <v>1bn - 50bn</v>
      </c>
      <c r="CU2033" s="36" t="str">
        <f>VLOOKUP(CK2033,Mapping!B:C,2,FALSE)</f>
        <v>US/CA</v>
      </c>
    </row>
    <row r="2034" spans="1:99" ht="16" customHeight="1" x14ac:dyDescent="0.35">
      <c r="A2034" s="12" t="s">
        <v>3326</v>
      </c>
      <c r="B2034" s="12" t="s">
        <v>925</v>
      </c>
      <c r="E2034" s="37">
        <v>39856235</v>
      </c>
      <c r="G2034" s="37" t="s">
        <v>1505</v>
      </c>
      <c r="I2034" s="37"/>
      <c r="K2034" s="37"/>
      <c r="M2034" s="37">
        <v>2889846</v>
      </c>
      <c r="N2034" s="12">
        <v>7.0000000000000007E-2</v>
      </c>
      <c r="O2034" s="37"/>
      <c r="Q2034" s="12">
        <v>1000</v>
      </c>
      <c r="R2034" s="37"/>
      <c r="T2034" s="37"/>
      <c r="V2034" s="37"/>
      <c r="X2034" s="37"/>
      <c r="Z2034" s="37">
        <v>114643</v>
      </c>
      <c r="AA2034" s="12">
        <v>0</v>
      </c>
      <c r="AB2034" s="37"/>
      <c r="AD2034" s="37"/>
      <c r="AF2034" s="37"/>
      <c r="AH2034" s="37">
        <v>126280</v>
      </c>
      <c r="AI2034" s="12">
        <v>0</v>
      </c>
      <c r="AN2034" s="37">
        <v>34739350</v>
      </c>
      <c r="AO2034" s="12">
        <v>0.8</v>
      </c>
      <c r="AP2034" s="37">
        <v>1986116</v>
      </c>
      <c r="AQ2034" s="12">
        <v>0.05</v>
      </c>
      <c r="AR2034" s="37"/>
      <c r="AT2034" s="37"/>
      <c r="AV2034" s="37"/>
      <c r="AX2034" s="37"/>
      <c r="BB2034" s="12">
        <v>23034</v>
      </c>
      <c r="BC2034" s="12">
        <v>3877</v>
      </c>
      <c r="BH2034" s="12">
        <v>8602</v>
      </c>
      <c r="BI2034" s="12">
        <v>206275</v>
      </c>
      <c r="BQ2034" s="12">
        <v>0</v>
      </c>
      <c r="BV2034" s="12">
        <v>0.01</v>
      </c>
      <c r="BY2034" s="12">
        <v>0.03</v>
      </c>
      <c r="CC2034" s="12">
        <v>0</v>
      </c>
      <c r="CD2034" s="12">
        <v>0</v>
      </c>
      <c r="CG2034" s="12" t="s">
        <v>929</v>
      </c>
      <c r="CH2034" s="12">
        <v>29.605</v>
      </c>
      <c r="CI2034" s="12" t="s">
        <v>3327</v>
      </c>
      <c r="CJ2034" s="12"/>
      <c r="CK2034" s="12" t="s">
        <v>961</v>
      </c>
      <c r="CL2034" s="37">
        <v>4331866262</v>
      </c>
      <c r="CN2034" s="12" t="s">
        <v>1506</v>
      </c>
      <c r="CS2034" s="12"/>
      <c r="CT2034" s="36" t="str">
        <f t="shared" si="31"/>
        <v>1bn - 50bn</v>
      </c>
      <c r="CU2034" s="36" t="str">
        <f>VLOOKUP(CK2034,Mapping!B:C,2,FALSE)</f>
        <v>EU</v>
      </c>
    </row>
    <row r="2035" spans="1:99" ht="16" customHeight="1" x14ac:dyDescent="0.35">
      <c r="A2035" s="12" t="s">
        <v>3328</v>
      </c>
      <c r="B2035" s="12" t="s">
        <v>925</v>
      </c>
      <c r="E2035" s="37">
        <v>210516</v>
      </c>
      <c r="G2035" s="37" t="s">
        <v>1505</v>
      </c>
      <c r="I2035" s="37"/>
      <c r="K2035" s="37"/>
      <c r="M2035" s="37"/>
      <c r="O2035" s="37"/>
      <c r="R2035" s="37"/>
      <c r="T2035" s="37"/>
      <c r="V2035" s="37"/>
      <c r="X2035" s="37"/>
      <c r="Z2035" s="37"/>
      <c r="AB2035" s="37"/>
      <c r="AD2035" s="37"/>
      <c r="AF2035" s="37"/>
      <c r="AH2035" s="37"/>
      <c r="AN2035" s="37">
        <v>210516</v>
      </c>
      <c r="AO2035" s="12">
        <v>0.08</v>
      </c>
      <c r="AP2035" s="37"/>
      <c r="AR2035" s="37"/>
      <c r="AT2035" s="37"/>
      <c r="AV2035" s="37"/>
      <c r="AX2035" s="37"/>
      <c r="BI2035" s="12">
        <v>1250</v>
      </c>
      <c r="BY2035" s="12">
        <v>0</v>
      </c>
      <c r="CG2035" s="12" t="s">
        <v>934</v>
      </c>
      <c r="CH2035" s="12">
        <v>38.625999999999998</v>
      </c>
      <c r="CI2035" s="12" t="s">
        <v>1277</v>
      </c>
      <c r="CJ2035" s="12" t="s">
        <v>931</v>
      </c>
      <c r="CK2035" s="12" t="s">
        <v>932</v>
      </c>
      <c r="CL2035" s="37">
        <v>248050406</v>
      </c>
      <c r="CN2035" s="12" t="s">
        <v>1509</v>
      </c>
      <c r="CS2035" s="12"/>
      <c r="CT2035" s="36" t="str">
        <f t="shared" si="31"/>
        <v>500mn</v>
      </c>
      <c r="CU2035" s="36" t="str">
        <f>VLOOKUP(CK2035,Mapping!B:C,2,FALSE)</f>
        <v>US/CA</v>
      </c>
    </row>
    <row r="2036" spans="1:99" ht="16" customHeight="1" x14ac:dyDescent="0.35">
      <c r="A2036" s="12" t="s">
        <v>3329</v>
      </c>
      <c r="B2036" s="12" t="s">
        <v>925</v>
      </c>
      <c r="E2036" s="37">
        <v>1504763</v>
      </c>
      <c r="G2036" s="37" t="s">
        <v>1505</v>
      </c>
      <c r="I2036" s="37"/>
      <c r="K2036" s="37"/>
      <c r="M2036" s="37"/>
      <c r="O2036" s="37"/>
      <c r="R2036" s="37"/>
      <c r="T2036" s="37"/>
      <c r="V2036" s="37"/>
      <c r="X2036" s="37"/>
      <c r="Z2036" s="37"/>
      <c r="AB2036" s="37"/>
      <c r="AD2036" s="37"/>
      <c r="AF2036" s="37"/>
      <c r="AH2036" s="37"/>
      <c r="AN2036" s="37"/>
      <c r="AP2036" s="37"/>
      <c r="AR2036" s="37">
        <v>1504763</v>
      </c>
      <c r="AS2036" s="12">
        <v>0.18</v>
      </c>
      <c r="AT2036" s="37"/>
      <c r="AV2036" s="37"/>
      <c r="AX2036" s="37"/>
      <c r="BE2036" s="12">
        <v>40353</v>
      </c>
      <c r="BM2036" s="12">
        <v>0.05</v>
      </c>
      <c r="CG2036" s="12" t="s">
        <v>991</v>
      </c>
      <c r="CH2036" s="12">
        <v>148.28800000000001</v>
      </c>
      <c r="CI2036" s="12" t="s">
        <v>3330</v>
      </c>
      <c r="CJ2036" s="12" t="s">
        <v>1072</v>
      </c>
      <c r="CK2036" s="12" t="s">
        <v>932</v>
      </c>
      <c r="CL2036" s="37">
        <v>821624733</v>
      </c>
      <c r="CN2036" s="12" t="s">
        <v>3331</v>
      </c>
      <c r="CS2036" s="12"/>
      <c r="CT2036" s="36" t="str">
        <f t="shared" si="31"/>
        <v>500mn - 1bn</v>
      </c>
      <c r="CU2036" s="36" t="str">
        <f>VLOOKUP(CK2036,Mapping!B:C,2,FALSE)</f>
        <v>US/CA</v>
      </c>
    </row>
    <row r="2037" spans="1:99" ht="16" customHeight="1" x14ac:dyDescent="0.35">
      <c r="A2037" s="12" t="s">
        <v>3332</v>
      </c>
      <c r="B2037" s="12" t="s">
        <v>933</v>
      </c>
      <c r="E2037" s="37">
        <v>1675707</v>
      </c>
      <c r="G2037" s="37" t="s">
        <v>1505</v>
      </c>
      <c r="I2037" s="37"/>
      <c r="K2037" s="37"/>
      <c r="M2037" s="37"/>
      <c r="O2037" s="37"/>
      <c r="R2037" s="37"/>
      <c r="T2037" s="37"/>
      <c r="V2037" s="37"/>
      <c r="X2037" s="37"/>
      <c r="Z2037" s="37"/>
      <c r="AB2037" s="37"/>
      <c r="AD2037" s="37"/>
      <c r="AF2037" s="37"/>
      <c r="AH2037" s="37"/>
      <c r="AN2037" s="37">
        <v>1675707</v>
      </c>
      <c r="AO2037" s="12">
        <v>0.21</v>
      </c>
      <c r="AP2037" s="37"/>
      <c r="AR2037" s="37"/>
      <c r="AT2037" s="37"/>
      <c r="AV2037" s="37"/>
      <c r="AX2037" s="37"/>
      <c r="BI2037" s="12">
        <v>9950</v>
      </c>
      <c r="BY2037" s="12">
        <v>0</v>
      </c>
      <c r="CG2037" s="12" t="s">
        <v>929</v>
      </c>
      <c r="CH2037" s="12">
        <v>49.722000000000001</v>
      </c>
      <c r="CI2037" s="12" t="s">
        <v>1150</v>
      </c>
      <c r="CJ2037" s="12"/>
      <c r="CK2037" s="12" t="s">
        <v>1151</v>
      </c>
      <c r="CL2037" s="37">
        <v>794751757</v>
      </c>
      <c r="CN2037" s="12" t="s">
        <v>1506</v>
      </c>
      <c r="CS2037" s="12"/>
      <c r="CT2037" s="36" t="str">
        <f t="shared" si="31"/>
        <v>500mn - 1bn</v>
      </c>
      <c r="CU2037" s="36" t="str">
        <f>VLOOKUP(CK2037,Mapping!B:C,2,FALSE)</f>
        <v>EU</v>
      </c>
    </row>
    <row r="2038" spans="1:99" ht="16" customHeight="1" x14ac:dyDescent="0.35">
      <c r="A2038" s="12" t="s">
        <v>3333</v>
      </c>
      <c r="B2038" s="12" t="s">
        <v>925</v>
      </c>
      <c r="E2038" s="37">
        <v>38334964</v>
      </c>
      <c r="G2038" s="37" t="s">
        <v>1505</v>
      </c>
      <c r="I2038" s="37"/>
      <c r="K2038" s="37"/>
      <c r="M2038" s="37"/>
      <c r="O2038" s="37"/>
      <c r="R2038" s="37"/>
      <c r="T2038" s="37"/>
      <c r="V2038" s="37"/>
      <c r="X2038" s="37"/>
      <c r="Z2038" s="37"/>
      <c r="AB2038" s="37"/>
      <c r="AD2038" s="37"/>
      <c r="AF2038" s="37"/>
      <c r="AH2038" s="37"/>
      <c r="AN2038" s="37">
        <v>38334964</v>
      </c>
      <c r="AO2038" s="12">
        <v>1.94</v>
      </c>
      <c r="AP2038" s="37"/>
      <c r="AR2038" s="37"/>
      <c r="AT2038" s="37"/>
      <c r="AV2038" s="37"/>
      <c r="AX2038" s="37"/>
      <c r="BI2038" s="12">
        <v>227625</v>
      </c>
      <c r="BY2038" s="12">
        <v>0.03</v>
      </c>
      <c r="CG2038" s="12" t="s">
        <v>959</v>
      </c>
      <c r="CH2038" s="12">
        <v>21.481999999999999</v>
      </c>
      <c r="CI2038" s="12" t="s">
        <v>1003</v>
      </c>
      <c r="CJ2038" s="12"/>
      <c r="CK2038" s="12" t="s">
        <v>954</v>
      </c>
      <c r="CL2038" s="37">
        <v>1975704502</v>
      </c>
      <c r="CN2038" s="12" t="s">
        <v>1506</v>
      </c>
      <c r="CS2038" s="12"/>
      <c r="CT2038" s="36" t="str">
        <f t="shared" si="31"/>
        <v>1bn - 50bn</v>
      </c>
      <c r="CU2038" s="36" t="str">
        <f>VLOOKUP(CK2038,Mapping!B:C,2,FALSE)</f>
        <v>EU</v>
      </c>
    </row>
    <row r="2039" spans="1:99" ht="16" customHeight="1" x14ac:dyDescent="0.35">
      <c r="A2039" s="12" t="s">
        <v>3334</v>
      </c>
      <c r="B2039" s="12" t="s">
        <v>925</v>
      </c>
      <c r="E2039" s="37">
        <v>529405</v>
      </c>
      <c r="G2039" s="37" t="s">
        <v>1505</v>
      </c>
      <c r="I2039" s="37"/>
      <c r="K2039" s="37"/>
      <c r="M2039" s="37">
        <v>22583</v>
      </c>
      <c r="N2039" s="12">
        <v>0.01</v>
      </c>
      <c r="O2039" s="37"/>
      <c r="Q2039" s="12">
        <v>3</v>
      </c>
      <c r="R2039" s="37"/>
      <c r="T2039" s="37">
        <v>784</v>
      </c>
      <c r="U2039" s="12">
        <v>0</v>
      </c>
      <c r="V2039" s="37"/>
      <c r="X2039" s="37">
        <v>1839</v>
      </c>
      <c r="Y2039" s="12">
        <v>0</v>
      </c>
      <c r="Z2039" s="37"/>
      <c r="AB2039" s="37"/>
      <c r="AD2039" s="37"/>
      <c r="AF2039" s="37"/>
      <c r="AH2039" s="37">
        <v>379</v>
      </c>
      <c r="AI2039" s="12">
        <v>0</v>
      </c>
      <c r="AN2039" s="37">
        <v>501028</v>
      </c>
      <c r="AO2039" s="12">
        <v>0.12</v>
      </c>
      <c r="AP2039" s="37">
        <v>2771</v>
      </c>
      <c r="AQ2039" s="12">
        <v>0</v>
      </c>
      <c r="AR2039" s="37"/>
      <c r="AT2039" s="37">
        <v>21</v>
      </c>
      <c r="AU2039" s="12">
        <v>0</v>
      </c>
      <c r="AV2039" s="37"/>
      <c r="AX2039" s="37"/>
      <c r="BA2039" s="12">
        <v>18</v>
      </c>
      <c r="BB2039" s="12">
        <v>180</v>
      </c>
      <c r="BD2039" s="12">
        <v>2</v>
      </c>
      <c r="BH2039" s="12">
        <v>12</v>
      </c>
      <c r="BI2039" s="12">
        <v>2975</v>
      </c>
      <c r="BK2039" s="12">
        <v>7</v>
      </c>
      <c r="BQ2039" s="12">
        <v>0</v>
      </c>
      <c r="BV2039" s="12">
        <v>0</v>
      </c>
      <c r="BY2039" s="12">
        <v>0</v>
      </c>
      <c r="BZ2039" s="12">
        <v>0</v>
      </c>
      <c r="CC2039" s="12">
        <v>0</v>
      </c>
      <c r="CE2039" s="12">
        <v>0</v>
      </c>
      <c r="CF2039" s="12">
        <v>0</v>
      </c>
      <c r="CG2039" s="12"/>
      <c r="CH2039" s="12">
        <v>64.844999999999999</v>
      </c>
      <c r="CI2039" s="12" t="s">
        <v>953</v>
      </c>
      <c r="CJ2039" s="12"/>
      <c r="CK2039" s="12" t="s">
        <v>954</v>
      </c>
      <c r="CL2039" s="37">
        <v>428820830</v>
      </c>
      <c r="CN2039" s="12" t="s">
        <v>1509</v>
      </c>
      <c r="CS2039" s="12"/>
      <c r="CT2039" s="36" t="str">
        <f t="shared" si="31"/>
        <v>500mn</v>
      </c>
      <c r="CU2039" s="36" t="str">
        <f>VLOOKUP(CK2039,Mapping!B:C,2,FALSE)</f>
        <v>EU</v>
      </c>
    </row>
    <row r="2040" spans="1:99" ht="16" customHeight="1" x14ac:dyDescent="0.35">
      <c r="A2040" s="12" t="s">
        <v>3335</v>
      </c>
      <c r="B2040" s="12" t="s">
        <v>925</v>
      </c>
      <c r="E2040" s="37">
        <v>0</v>
      </c>
      <c r="G2040" s="37" t="s">
        <v>1505</v>
      </c>
      <c r="I2040" s="37"/>
      <c r="K2040" s="37"/>
      <c r="M2040" s="37"/>
      <c r="O2040" s="37"/>
      <c r="R2040" s="37"/>
      <c r="T2040" s="37"/>
      <c r="V2040" s="37"/>
      <c r="X2040" s="37"/>
      <c r="Z2040" s="37"/>
      <c r="AB2040" s="37"/>
      <c r="AD2040" s="37"/>
      <c r="AF2040" s="37"/>
      <c r="AH2040" s="37"/>
      <c r="AN2040" s="37">
        <v>0</v>
      </c>
      <c r="AO2040" s="12">
        <v>0</v>
      </c>
      <c r="AP2040" s="37"/>
      <c r="AR2040" s="37"/>
      <c r="AT2040" s="37"/>
      <c r="AV2040" s="37"/>
      <c r="AX2040" s="37"/>
      <c r="BI2040" s="12">
        <v>0</v>
      </c>
      <c r="BY2040" s="12">
        <v>0</v>
      </c>
      <c r="CG2040" s="12" t="s">
        <v>929</v>
      </c>
      <c r="CH2040" s="12">
        <v>43.046999999999997</v>
      </c>
      <c r="CI2040" s="12" t="s">
        <v>1124</v>
      </c>
      <c r="CJ2040" s="12" t="s">
        <v>1125</v>
      </c>
      <c r="CK2040" s="12" t="s">
        <v>932</v>
      </c>
      <c r="CL2040" s="37">
        <v>924146708</v>
      </c>
      <c r="CN2040" s="12" t="s">
        <v>1506</v>
      </c>
      <c r="CS2040" s="12"/>
      <c r="CT2040" s="36" t="str">
        <f t="shared" si="31"/>
        <v>500mn - 1bn</v>
      </c>
      <c r="CU2040" s="36" t="str">
        <f>VLOOKUP(CK2040,Mapping!B:C,2,FALSE)</f>
        <v>US/CA</v>
      </c>
    </row>
    <row r="2041" spans="1:99" ht="16" customHeight="1" x14ac:dyDescent="0.35">
      <c r="A2041" s="12" t="s">
        <v>3336</v>
      </c>
      <c r="B2041" s="12" t="s">
        <v>925</v>
      </c>
      <c r="E2041" s="37">
        <v>0</v>
      </c>
      <c r="G2041" s="37" t="s">
        <v>1505</v>
      </c>
      <c r="I2041" s="37"/>
      <c r="K2041" s="37"/>
      <c r="M2041" s="37"/>
      <c r="O2041" s="37"/>
      <c r="R2041" s="37"/>
      <c r="T2041" s="37"/>
      <c r="V2041" s="37"/>
      <c r="X2041" s="37"/>
      <c r="Z2041" s="37"/>
      <c r="AB2041" s="37"/>
      <c r="AD2041" s="37"/>
      <c r="AF2041" s="37"/>
      <c r="AH2041" s="37"/>
      <c r="AN2041" s="37">
        <v>0</v>
      </c>
      <c r="AO2041" s="12">
        <v>0</v>
      </c>
      <c r="AP2041" s="37"/>
      <c r="AR2041" s="37"/>
      <c r="AT2041" s="37"/>
      <c r="AV2041" s="37"/>
      <c r="AX2041" s="37"/>
      <c r="BI2041" s="12">
        <v>0</v>
      </c>
      <c r="BY2041" s="12">
        <v>0</v>
      </c>
      <c r="CG2041" s="12" t="s">
        <v>976</v>
      </c>
      <c r="CH2041" s="12">
        <v>86.204999999999998</v>
      </c>
      <c r="CI2041" s="12" t="s">
        <v>1129</v>
      </c>
      <c r="CJ2041" s="12" t="s">
        <v>1130</v>
      </c>
      <c r="CK2041" s="12" t="s">
        <v>932</v>
      </c>
      <c r="CL2041" s="37">
        <v>10007789692</v>
      </c>
      <c r="CN2041" s="12" t="s">
        <v>1513</v>
      </c>
      <c r="CS2041" s="12"/>
      <c r="CT2041" s="36" t="str">
        <f t="shared" si="31"/>
        <v>1bn - 50bn</v>
      </c>
      <c r="CU2041" s="36" t="str">
        <f>VLOOKUP(CK2041,Mapping!B:C,2,FALSE)</f>
        <v>US/CA</v>
      </c>
    </row>
    <row r="2042" spans="1:99" ht="16" customHeight="1" x14ac:dyDescent="0.35">
      <c r="A2042" s="12" t="s">
        <v>3337</v>
      </c>
      <c r="B2042" s="12" t="s">
        <v>925</v>
      </c>
      <c r="E2042" s="37">
        <v>1753942</v>
      </c>
      <c r="G2042" s="37" t="s">
        <v>1505</v>
      </c>
      <c r="I2042" s="37"/>
      <c r="K2042" s="37"/>
      <c r="M2042" s="37">
        <v>495440</v>
      </c>
      <c r="N2042" s="12">
        <v>0.16</v>
      </c>
      <c r="O2042" s="37"/>
      <c r="Q2042" s="12">
        <v>6902</v>
      </c>
      <c r="R2042" s="37"/>
      <c r="T2042" s="37"/>
      <c r="V2042" s="37"/>
      <c r="X2042" s="37">
        <v>119836</v>
      </c>
      <c r="Y2042" s="12">
        <v>0.04</v>
      </c>
      <c r="Z2042" s="37">
        <v>88253</v>
      </c>
      <c r="AA2042" s="12">
        <v>0.03</v>
      </c>
      <c r="AB2042" s="37"/>
      <c r="AD2042" s="37">
        <v>113674</v>
      </c>
      <c r="AE2042" s="12">
        <v>0.04</v>
      </c>
      <c r="AF2042" s="37"/>
      <c r="AH2042" s="37">
        <v>936739</v>
      </c>
      <c r="AI2042" s="12">
        <v>0.3</v>
      </c>
      <c r="AN2042" s="37"/>
      <c r="AP2042" s="37"/>
      <c r="AR2042" s="37"/>
      <c r="AT2042" s="37"/>
      <c r="AV2042" s="37"/>
      <c r="AX2042" s="37"/>
      <c r="BA2042" s="12">
        <v>1145</v>
      </c>
      <c r="BB2042" s="12">
        <v>3380</v>
      </c>
      <c r="BC2042" s="12">
        <v>3075</v>
      </c>
      <c r="BJ2042" s="12">
        <v>870</v>
      </c>
      <c r="BQ2042" s="12">
        <v>0</v>
      </c>
      <c r="BZ2042" s="12">
        <v>0</v>
      </c>
      <c r="CB2042" s="12">
        <v>0</v>
      </c>
      <c r="CC2042" s="12">
        <v>0</v>
      </c>
      <c r="CD2042" s="12">
        <v>0</v>
      </c>
      <c r="CG2042" s="12" t="s">
        <v>929</v>
      </c>
      <c r="CH2042" s="12">
        <v>57.65</v>
      </c>
      <c r="CI2042" s="12" t="s">
        <v>1150</v>
      </c>
      <c r="CJ2042" s="12"/>
      <c r="CK2042" s="12" t="s">
        <v>1151</v>
      </c>
      <c r="CL2042" s="37">
        <v>305469132</v>
      </c>
      <c r="CN2042" s="12" t="s">
        <v>1506</v>
      </c>
      <c r="CS2042" s="12"/>
      <c r="CT2042" s="36" t="str">
        <f t="shared" si="31"/>
        <v>500mn</v>
      </c>
      <c r="CU2042" s="36" t="str">
        <f>VLOOKUP(CK2042,Mapping!B:C,2,FALSE)</f>
        <v>EU</v>
      </c>
    </row>
    <row r="2043" spans="1:99" ht="16" customHeight="1" x14ac:dyDescent="0.35">
      <c r="A2043" s="12" t="s">
        <v>3338</v>
      </c>
      <c r="B2043" s="12" t="s">
        <v>925</v>
      </c>
      <c r="E2043" s="37">
        <v>4916226</v>
      </c>
      <c r="G2043" s="37" t="s">
        <v>1505</v>
      </c>
      <c r="I2043" s="37"/>
      <c r="K2043" s="37"/>
      <c r="M2043" s="37"/>
      <c r="O2043" s="37"/>
      <c r="Q2043" s="12">
        <v>592</v>
      </c>
      <c r="R2043" s="37"/>
      <c r="T2043" s="37">
        <v>933752</v>
      </c>
      <c r="U2043" s="12">
        <v>0.17</v>
      </c>
      <c r="V2043" s="37"/>
      <c r="X2043" s="37">
        <v>108174</v>
      </c>
      <c r="Y2043" s="12">
        <v>0.02</v>
      </c>
      <c r="Z2043" s="37">
        <v>3113606</v>
      </c>
      <c r="AA2043" s="12">
        <v>0.56000000000000005</v>
      </c>
      <c r="AB2043" s="37"/>
      <c r="AD2043" s="37">
        <v>392895</v>
      </c>
      <c r="AE2043" s="12">
        <v>7.0000000000000007E-2</v>
      </c>
      <c r="AF2043" s="37"/>
      <c r="AH2043" s="37">
        <v>80346</v>
      </c>
      <c r="AI2043" s="12">
        <v>0.01</v>
      </c>
      <c r="AN2043" s="37">
        <v>240990</v>
      </c>
      <c r="AO2043" s="12">
        <v>0.04</v>
      </c>
      <c r="AP2043" s="37">
        <v>46463</v>
      </c>
      <c r="AQ2043" s="12">
        <v>0.01</v>
      </c>
      <c r="AR2043" s="37"/>
      <c r="AT2043" s="37"/>
      <c r="AV2043" s="37"/>
      <c r="AX2043" s="37"/>
      <c r="BA2043" s="12">
        <v>954</v>
      </c>
      <c r="BC2043" s="12">
        <v>108488</v>
      </c>
      <c r="BH2043" s="12">
        <v>164</v>
      </c>
      <c r="BI2043" s="12">
        <v>1125</v>
      </c>
      <c r="BJ2043" s="12">
        <v>3007</v>
      </c>
      <c r="BK2043" s="12">
        <v>6785</v>
      </c>
      <c r="BQ2043" s="12">
        <v>0</v>
      </c>
      <c r="BV2043" s="12">
        <v>0</v>
      </c>
      <c r="BY2043" s="12">
        <v>0</v>
      </c>
      <c r="BZ2043" s="12">
        <v>0</v>
      </c>
      <c r="CB2043" s="12">
        <v>0</v>
      </c>
      <c r="CD2043" s="12">
        <v>0.01</v>
      </c>
      <c r="CE2043" s="12">
        <v>0</v>
      </c>
      <c r="CG2043" s="12" t="s">
        <v>998</v>
      </c>
      <c r="CI2043" s="12" t="s">
        <v>1016</v>
      </c>
      <c r="CJ2043" s="12" t="s">
        <v>1017</v>
      </c>
      <c r="CK2043" s="12" t="s">
        <v>932</v>
      </c>
      <c r="CL2043" s="37">
        <v>551941215</v>
      </c>
      <c r="CN2043" s="12" t="s">
        <v>998</v>
      </c>
      <c r="CS2043" s="12"/>
      <c r="CT2043" s="36" t="str">
        <f t="shared" si="31"/>
        <v>500mn - 1bn</v>
      </c>
      <c r="CU2043" s="36" t="str">
        <f>VLOOKUP(CK2043,Mapping!B:C,2,FALSE)</f>
        <v>US/CA</v>
      </c>
    </row>
    <row r="2044" spans="1:99" ht="16" customHeight="1" x14ac:dyDescent="0.35">
      <c r="A2044" s="12" t="s">
        <v>3339</v>
      </c>
      <c r="B2044" s="12" t="s">
        <v>925</v>
      </c>
      <c r="E2044" s="37">
        <v>12340812</v>
      </c>
      <c r="G2044" s="37" t="s">
        <v>1505</v>
      </c>
      <c r="I2044" s="37"/>
      <c r="K2044" s="37"/>
      <c r="M2044" s="37"/>
      <c r="O2044" s="37"/>
      <c r="Q2044" s="12">
        <v>24401</v>
      </c>
      <c r="R2044" s="37"/>
      <c r="T2044" s="37"/>
      <c r="V2044" s="37"/>
      <c r="X2044" s="37"/>
      <c r="Z2044" s="37"/>
      <c r="AB2044" s="37"/>
      <c r="AD2044" s="37"/>
      <c r="AF2044" s="37"/>
      <c r="AH2044" s="37">
        <v>3081358</v>
      </c>
      <c r="AI2044" s="12">
        <v>0.05</v>
      </c>
      <c r="AN2044" s="37">
        <v>7721727</v>
      </c>
      <c r="AO2044" s="12">
        <v>0.13</v>
      </c>
      <c r="AP2044" s="37">
        <v>1537727</v>
      </c>
      <c r="AQ2044" s="12">
        <v>0.03</v>
      </c>
      <c r="AR2044" s="37"/>
      <c r="AT2044" s="37"/>
      <c r="AV2044" s="37"/>
      <c r="AX2044" s="37"/>
      <c r="BH2044" s="12">
        <v>6660</v>
      </c>
      <c r="BI2044" s="12">
        <v>45850</v>
      </c>
      <c r="BQ2044" s="12">
        <v>0.01</v>
      </c>
      <c r="BV2044" s="12">
        <v>0.01</v>
      </c>
      <c r="BY2044" s="12">
        <v>0.01</v>
      </c>
      <c r="CG2044" s="12" t="s">
        <v>940</v>
      </c>
      <c r="CH2044" s="12">
        <v>8.8469999999999995</v>
      </c>
      <c r="CI2044" s="12" t="s">
        <v>978</v>
      </c>
      <c r="CJ2044" s="12"/>
      <c r="CK2044" s="12" t="s">
        <v>979</v>
      </c>
      <c r="CL2044" s="37">
        <v>6008927982</v>
      </c>
      <c r="CN2044" s="12" t="s">
        <v>1506</v>
      </c>
      <c r="CS2044" s="12"/>
      <c r="CT2044" s="36" t="str">
        <f t="shared" si="31"/>
        <v>1bn - 50bn</v>
      </c>
      <c r="CU2044" s="36" t="str">
        <f>VLOOKUP(CK2044,Mapping!B:C,2,FALSE)</f>
        <v>EU</v>
      </c>
    </row>
    <row r="2045" spans="1:99" ht="16" customHeight="1" x14ac:dyDescent="0.35">
      <c r="A2045" s="12" t="s">
        <v>207</v>
      </c>
      <c r="B2045" s="12" t="s">
        <v>933</v>
      </c>
      <c r="E2045" s="37">
        <v>317890747</v>
      </c>
      <c r="F2045" s="12">
        <v>229400</v>
      </c>
      <c r="G2045" s="37" t="s">
        <v>1505</v>
      </c>
      <c r="I2045" s="37">
        <v>12229593</v>
      </c>
      <c r="J2045" s="12">
        <v>0.24</v>
      </c>
      <c r="K2045" s="37">
        <v>134902131</v>
      </c>
      <c r="L2045" s="12">
        <v>2.63</v>
      </c>
      <c r="M2045" s="37"/>
      <c r="O2045" s="37">
        <v>102340441</v>
      </c>
      <c r="P2045" s="12">
        <v>2</v>
      </c>
      <c r="Q2045" s="12">
        <v>20182</v>
      </c>
      <c r="R2045" s="37">
        <v>19583158</v>
      </c>
      <c r="S2045" s="12">
        <v>0.38</v>
      </c>
      <c r="T2045" s="37"/>
      <c r="V2045" s="37">
        <v>14668042</v>
      </c>
      <c r="W2045" s="12">
        <v>0.28999999999999998</v>
      </c>
      <c r="X2045" s="37"/>
      <c r="Z2045" s="37"/>
      <c r="AB2045" s="37">
        <v>13134050</v>
      </c>
      <c r="AC2045" s="12">
        <v>0.26</v>
      </c>
      <c r="AD2045" s="37"/>
      <c r="AF2045" s="37">
        <v>12431269</v>
      </c>
      <c r="AG2045" s="12">
        <v>0.24</v>
      </c>
      <c r="AH2045" s="37">
        <v>2739101</v>
      </c>
      <c r="AI2045" s="12">
        <v>0.05</v>
      </c>
      <c r="AJ2045" s="12">
        <v>885052</v>
      </c>
      <c r="AK2045" s="12">
        <v>642198</v>
      </c>
      <c r="AL2045" s="12">
        <v>6365413</v>
      </c>
      <c r="AM2045" s="12">
        <v>480058</v>
      </c>
      <c r="AN2045" s="37">
        <v>4380660</v>
      </c>
      <c r="AO2045" s="12">
        <v>0.09</v>
      </c>
      <c r="AP2045" s="37">
        <v>395020</v>
      </c>
      <c r="AQ2045" s="12">
        <v>0.01</v>
      </c>
      <c r="AR2045" s="37"/>
      <c r="AT2045" s="37"/>
      <c r="AV2045" s="37"/>
      <c r="AX2045" s="37">
        <v>1087282</v>
      </c>
      <c r="AY2045" s="12">
        <v>0.02</v>
      </c>
      <c r="AZ2045" s="12">
        <v>1843522</v>
      </c>
      <c r="BF2045" s="12">
        <v>820757</v>
      </c>
      <c r="BG2045" s="12">
        <v>2260000</v>
      </c>
      <c r="BH2045" s="12">
        <v>2120</v>
      </c>
      <c r="BI2045" s="12">
        <v>20450</v>
      </c>
      <c r="BO2045" s="12">
        <v>0.03</v>
      </c>
      <c r="BP2045" s="12">
        <v>0.04</v>
      </c>
      <c r="BQ2045" s="12">
        <v>0</v>
      </c>
      <c r="BR2045" s="12">
        <v>0.04</v>
      </c>
      <c r="BS2045" s="12">
        <v>0.02</v>
      </c>
      <c r="BT2045" s="12">
        <v>0.02</v>
      </c>
      <c r="BU2045" s="12">
        <v>0.03</v>
      </c>
      <c r="BV2045" s="12">
        <v>0</v>
      </c>
      <c r="BW2045" s="12">
        <v>0.02</v>
      </c>
      <c r="BX2045" s="12">
        <v>0.03</v>
      </c>
      <c r="BY2045" s="12">
        <v>0</v>
      </c>
      <c r="CG2045" s="12" t="s">
        <v>991</v>
      </c>
      <c r="CH2045" s="12">
        <v>12.802</v>
      </c>
      <c r="CI2045" s="12" t="s">
        <v>989</v>
      </c>
      <c r="CJ2045" s="12"/>
      <c r="CK2045" s="12" t="s">
        <v>990</v>
      </c>
      <c r="CL2045" s="37">
        <v>4969389041</v>
      </c>
      <c r="CN2045" s="12" t="s">
        <v>1506</v>
      </c>
      <c r="CS2045" s="12"/>
      <c r="CT2045" s="36" t="str">
        <f t="shared" si="31"/>
        <v>1bn - 50bn</v>
      </c>
      <c r="CU2045" s="36" t="str">
        <f>VLOOKUP(CK2045,Mapping!B:C,2,FALSE)</f>
        <v>EU</v>
      </c>
    </row>
    <row r="2046" spans="1:99" ht="16" customHeight="1" x14ac:dyDescent="0.35">
      <c r="A2046" s="12" t="s">
        <v>374</v>
      </c>
      <c r="B2046" s="12" t="s">
        <v>933</v>
      </c>
      <c r="E2046" s="37">
        <v>77546576</v>
      </c>
      <c r="F2046" s="12">
        <v>45594</v>
      </c>
      <c r="G2046" s="37" t="s">
        <v>1505</v>
      </c>
      <c r="I2046" s="37">
        <v>2215753</v>
      </c>
      <c r="J2046" s="12">
        <v>0.04</v>
      </c>
      <c r="K2046" s="37">
        <v>29885416</v>
      </c>
      <c r="L2046" s="12">
        <v>0.48</v>
      </c>
      <c r="M2046" s="37"/>
      <c r="O2046" s="37">
        <v>19724905</v>
      </c>
      <c r="P2046" s="12">
        <v>0.31</v>
      </c>
      <c r="Q2046" s="12">
        <v>26690</v>
      </c>
      <c r="R2046" s="37">
        <v>3870792</v>
      </c>
      <c r="S2046" s="12">
        <v>0.06</v>
      </c>
      <c r="T2046" s="37"/>
      <c r="V2046" s="37">
        <v>3144017</v>
      </c>
      <c r="W2046" s="12">
        <v>0.05</v>
      </c>
      <c r="X2046" s="37"/>
      <c r="Z2046" s="37"/>
      <c r="AB2046" s="37">
        <v>2498611</v>
      </c>
      <c r="AC2046" s="12">
        <v>0.04</v>
      </c>
      <c r="AD2046" s="37"/>
      <c r="AF2046" s="37">
        <v>2261344</v>
      </c>
      <c r="AG2046" s="12">
        <v>0.04</v>
      </c>
      <c r="AH2046" s="37">
        <v>3371357</v>
      </c>
      <c r="AI2046" s="12">
        <v>0.05</v>
      </c>
      <c r="AJ2046" s="12">
        <v>172956</v>
      </c>
      <c r="AK2046" s="12">
        <v>144492</v>
      </c>
      <c r="AL2046" s="12">
        <v>1298827</v>
      </c>
      <c r="AM2046" s="12">
        <v>95068</v>
      </c>
      <c r="AN2046" s="37">
        <v>8542733</v>
      </c>
      <c r="AO2046" s="12">
        <v>0.14000000000000001</v>
      </c>
      <c r="AP2046" s="37">
        <v>1813263</v>
      </c>
      <c r="AQ2046" s="12">
        <v>0.03</v>
      </c>
      <c r="AR2046" s="37"/>
      <c r="AT2046" s="37"/>
      <c r="AV2046" s="37"/>
      <c r="AX2046" s="37">
        <v>218385</v>
      </c>
      <c r="AY2046" s="12">
        <v>0</v>
      </c>
      <c r="AZ2046" s="12">
        <v>365651</v>
      </c>
      <c r="BF2046" s="12">
        <v>167639</v>
      </c>
      <c r="BG2046" s="12">
        <v>483835</v>
      </c>
      <c r="BH2046" s="12">
        <v>7852</v>
      </c>
      <c r="BI2046" s="12">
        <v>50725</v>
      </c>
      <c r="BO2046" s="12">
        <v>0.01</v>
      </c>
      <c r="BP2046" s="12">
        <v>0.01</v>
      </c>
      <c r="BQ2046" s="12">
        <v>0.01</v>
      </c>
      <c r="BR2046" s="12">
        <v>0.01</v>
      </c>
      <c r="BS2046" s="12">
        <v>0.01</v>
      </c>
      <c r="BT2046" s="12">
        <v>0</v>
      </c>
      <c r="BU2046" s="12">
        <v>0.01</v>
      </c>
      <c r="BV2046" s="12">
        <v>0.01</v>
      </c>
      <c r="BW2046" s="12">
        <v>0</v>
      </c>
      <c r="BX2046" s="12">
        <v>0.01</v>
      </c>
      <c r="BY2046" s="12">
        <v>0.01</v>
      </c>
      <c r="CG2046" s="12" t="s">
        <v>991</v>
      </c>
      <c r="CH2046" s="12">
        <v>18.399000000000001</v>
      </c>
      <c r="CI2046" s="12" t="s">
        <v>1064</v>
      </c>
      <c r="CJ2046" s="12"/>
      <c r="CK2046" s="12" t="s">
        <v>1064</v>
      </c>
      <c r="CL2046" s="37">
        <v>6285204501</v>
      </c>
      <c r="CN2046" s="12" t="s">
        <v>1506</v>
      </c>
      <c r="CS2046" s="12"/>
      <c r="CT2046" s="36" t="str">
        <f t="shared" si="31"/>
        <v>1bn - 50bn</v>
      </c>
      <c r="CU2046" s="36" t="str">
        <f>VLOOKUP(CK2046,Mapping!B:C,2,FALSE)</f>
        <v>EU</v>
      </c>
    </row>
    <row r="2047" spans="1:99" ht="16" customHeight="1" x14ac:dyDescent="0.35">
      <c r="A2047" s="12" t="s">
        <v>261</v>
      </c>
      <c r="B2047" s="12" t="s">
        <v>933</v>
      </c>
      <c r="E2047" s="37">
        <v>412779210</v>
      </c>
      <c r="F2047" s="12">
        <v>135825</v>
      </c>
      <c r="G2047" s="37" t="s">
        <v>1505</v>
      </c>
      <c r="I2047" s="37">
        <v>7240996</v>
      </c>
      <c r="J2047" s="12">
        <v>0.01</v>
      </c>
      <c r="K2047" s="37">
        <v>125674226</v>
      </c>
      <c r="L2047" s="12">
        <v>0.19</v>
      </c>
      <c r="M2047" s="37">
        <v>0</v>
      </c>
      <c r="N2047" s="12">
        <v>0</v>
      </c>
      <c r="O2047" s="37">
        <v>74784111</v>
      </c>
      <c r="P2047" s="12">
        <v>0.11</v>
      </c>
      <c r="Q2047" s="12">
        <v>232768</v>
      </c>
      <c r="R2047" s="37">
        <v>11350862</v>
      </c>
      <c r="S2047" s="12">
        <v>0.02</v>
      </c>
      <c r="T2047" s="37"/>
      <c r="V2047" s="37">
        <v>9479417</v>
      </c>
      <c r="W2047" s="12">
        <v>0.01</v>
      </c>
      <c r="X2047" s="37"/>
      <c r="Z2047" s="37"/>
      <c r="AB2047" s="37">
        <v>7771057</v>
      </c>
      <c r="AC2047" s="12">
        <v>0.01</v>
      </c>
      <c r="AD2047" s="37"/>
      <c r="AF2047" s="37">
        <v>7320702</v>
      </c>
      <c r="AG2047" s="12">
        <v>0.01</v>
      </c>
      <c r="AH2047" s="37">
        <v>29393943</v>
      </c>
      <c r="AI2047" s="12">
        <v>0.04</v>
      </c>
      <c r="AJ2047" s="12">
        <v>523661</v>
      </c>
      <c r="AK2047" s="12">
        <v>415029</v>
      </c>
      <c r="AL2047" s="12">
        <v>4651453</v>
      </c>
      <c r="AM2047" s="12">
        <v>41160</v>
      </c>
      <c r="AN2047" s="37">
        <v>86416818</v>
      </c>
      <c r="AO2047" s="12">
        <v>0.13</v>
      </c>
      <c r="AP2047" s="37">
        <v>53253855</v>
      </c>
      <c r="AQ2047" s="12">
        <v>0.08</v>
      </c>
      <c r="AR2047" s="37"/>
      <c r="AT2047" s="37"/>
      <c r="AV2047" s="37"/>
      <c r="AX2047" s="37">
        <v>93223</v>
      </c>
      <c r="AY2047" s="12">
        <v>0</v>
      </c>
      <c r="AZ2047" s="12">
        <v>1068549</v>
      </c>
      <c r="BB2047" s="12">
        <v>0</v>
      </c>
      <c r="BF2047" s="12">
        <v>483339</v>
      </c>
      <c r="BG2047" s="12">
        <v>2103678</v>
      </c>
      <c r="BH2047" s="12">
        <v>230646</v>
      </c>
      <c r="BI2047" s="12">
        <v>513125</v>
      </c>
      <c r="BO2047" s="12">
        <v>0.02</v>
      </c>
      <c r="BP2047" s="12">
        <v>0.02</v>
      </c>
      <c r="BQ2047" s="12">
        <v>0.06</v>
      </c>
      <c r="BR2047" s="12">
        <v>0.02</v>
      </c>
      <c r="BS2047" s="12">
        <v>0.02</v>
      </c>
      <c r="BT2047" s="12">
        <v>0.01</v>
      </c>
      <c r="BU2047" s="12">
        <v>0.02</v>
      </c>
      <c r="BV2047" s="12">
        <v>0.2</v>
      </c>
      <c r="BW2047" s="12">
        <v>0</v>
      </c>
      <c r="BX2047" s="12">
        <v>0.02</v>
      </c>
      <c r="BY2047" s="12">
        <v>7.0000000000000007E-2</v>
      </c>
      <c r="CC2047" s="12">
        <v>0</v>
      </c>
      <c r="CG2047" s="12" t="s">
        <v>929</v>
      </c>
      <c r="CH2047" s="12">
        <v>33.993000000000002</v>
      </c>
      <c r="CI2047" s="12" t="s">
        <v>1026</v>
      </c>
      <c r="CJ2047" s="12"/>
      <c r="CK2047" s="12" t="s">
        <v>1027</v>
      </c>
      <c r="CL2047" s="37">
        <v>65134995183</v>
      </c>
      <c r="CN2047" s="12" t="s">
        <v>1506</v>
      </c>
      <c r="CS2047" s="12"/>
      <c r="CT2047" s="36" t="str">
        <f t="shared" si="31"/>
        <v>50bn - 100bn</v>
      </c>
      <c r="CU2047" s="36" t="str">
        <f>VLOOKUP(CK2047,Mapping!B:C,2,FALSE)</f>
        <v>EU</v>
      </c>
    </row>
    <row r="2048" spans="1:99" ht="16" customHeight="1" x14ac:dyDescent="0.35">
      <c r="A2048" s="12" t="s">
        <v>3340</v>
      </c>
      <c r="B2048" s="12" t="s">
        <v>925</v>
      </c>
      <c r="E2048" s="37">
        <v>1697165</v>
      </c>
      <c r="G2048" s="37" t="s">
        <v>1505</v>
      </c>
      <c r="I2048" s="37"/>
      <c r="K2048" s="37"/>
      <c r="M2048" s="37">
        <v>375125</v>
      </c>
      <c r="N2048" s="12">
        <v>0.01</v>
      </c>
      <c r="O2048" s="37"/>
      <c r="R2048" s="37"/>
      <c r="T2048" s="37"/>
      <c r="V2048" s="37"/>
      <c r="X2048" s="37"/>
      <c r="Z2048" s="37"/>
      <c r="AB2048" s="37"/>
      <c r="AD2048" s="37"/>
      <c r="AF2048" s="37"/>
      <c r="AH2048" s="37"/>
      <c r="AN2048" s="37">
        <v>1322040</v>
      </c>
      <c r="AO2048" s="12">
        <v>0.04</v>
      </c>
      <c r="AP2048" s="37"/>
      <c r="AR2048" s="37"/>
      <c r="AT2048" s="37"/>
      <c r="AV2048" s="37"/>
      <c r="AX2048" s="37"/>
      <c r="BB2048" s="12">
        <v>2990</v>
      </c>
      <c r="BI2048" s="12">
        <v>7850</v>
      </c>
      <c r="BY2048" s="12">
        <v>0</v>
      </c>
      <c r="CC2048" s="12">
        <v>0</v>
      </c>
      <c r="CG2048" s="12" t="s">
        <v>929</v>
      </c>
      <c r="CH2048" s="12">
        <v>25.302</v>
      </c>
      <c r="CI2048" s="12" t="s">
        <v>3341</v>
      </c>
      <c r="CJ2048" s="12" t="s">
        <v>1246</v>
      </c>
      <c r="CK2048" s="12" t="s">
        <v>932</v>
      </c>
      <c r="CL2048" s="37">
        <v>3171981939</v>
      </c>
      <c r="CN2048" s="12" t="s">
        <v>1509</v>
      </c>
      <c r="CS2048" s="12"/>
      <c r="CT2048" s="36" t="str">
        <f t="shared" si="31"/>
        <v>1bn - 50bn</v>
      </c>
      <c r="CU2048" s="36" t="str">
        <f>VLOOKUP(CK2048,Mapping!B:C,2,FALSE)</f>
        <v>US/CA</v>
      </c>
    </row>
    <row r="2049" spans="1:99" ht="16" customHeight="1" x14ac:dyDescent="0.35">
      <c r="A2049" s="12" t="s">
        <v>3342</v>
      </c>
      <c r="B2049" s="12" t="s">
        <v>925</v>
      </c>
      <c r="E2049" s="37">
        <v>94584</v>
      </c>
      <c r="G2049" s="37" t="s">
        <v>1505</v>
      </c>
      <c r="I2049" s="37"/>
      <c r="K2049" s="37"/>
      <c r="M2049" s="37"/>
      <c r="O2049" s="37"/>
      <c r="Q2049" s="12">
        <v>749</v>
      </c>
      <c r="R2049" s="37"/>
      <c r="T2049" s="37"/>
      <c r="V2049" s="37"/>
      <c r="X2049" s="37"/>
      <c r="Z2049" s="37"/>
      <c r="AB2049" s="37"/>
      <c r="AD2049" s="37"/>
      <c r="AF2049" s="37"/>
      <c r="AH2049" s="37">
        <v>94584</v>
      </c>
      <c r="AI2049" s="12">
        <v>0.05</v>
      </c>
      <c r="AN2049" s="37"/>
      <c r="AP2049" s="37"/>
      <c r="AR2049" s="37"/>
      <c r="AT2049" s="37"/>
      <c r="AV2049" s="37"/>
      <c r="AX2049" s="37"/>
      <c r="BQ2049" s="12">
        <v>0</v>
      </c>
      <c r="CG2049" s="12" t="s">
        <v>934</v>
      </c>
      <c r="CH2049" s="12">
        <v>47.338000000000001</v>
      </c>
      <c r="CI2049" s="12" t="s">
        <v>1742</v>
      </c>
      <c r="CJ2049" s="12" t="s">
        <v>931</v>
      </c>
      <c r="CK2049" s="12" t="s">
        <v>932</v>
      </c>
      <c r="CL2049" s="37">
        <v>172864252</v>
      </c>
      <c r="CN2049" s="12" t="s">
        <v>1509</v>
      </c>
      <c r="CS2049" s="12"/>
      <c r="CT2049" s="36" t="str">
        <f t="shared" si="31"/>
        <v>500mn</v>
      </c>
      <c r="CU2049" s="36" t="str">
        <f>VLOOKUP(CK2049,Mapping!B:C,2,FALSE)</f>
        <v>US/CA</v>
      </c>
    </row>
    <row r="2050" spans="1:99" ht="16" customHeight="1" x14ac:dyDescent="0.35">
      <c r="A2050" s="12" t="s">
        <v>3343</v>
      </c>
      <c r="B2050" s="12" t="s">
        <v>925</v>
      </c>
      <c r="E2050" s="37">
        <v>2447305</v>
      </c>
      <c r="G2050" s="37" t="s">
        <v>1505</v>
      </c>
      <c r="I2050" s="37"/>
      <c r="K2050" s="37"/>
      <c r="M2050" s="37"/>
      <c r="O2050" s="37"/>
      <c r="Q2050" s="12">
        <v>4964</v>
      </c>
      <c r="R2050" s="37"/>
      <c r="T2050" s="37"/>
      <c r="V2050" s="37"/>
      <c r="X2050" s="37"/>
      <c r="Z2050" s="37"/>
      <c r="AB2050" s="37"/>
      <c r="AD2050" s="37"/>
      <c r="AF2050" s="37"/>
      <c r="AH2050" s="37">
        <v>626854</v>
      </c>
      <c r="AI2050" s="12">
        <v>0.01</v>
      </c>
      <c r="AN2050" s="37">
        <v>1136786</v>
      </c>
      <c r="AO2050" s="12">
        <v>0.01</v>
      </c>
      <c r="AP2050" s="37">
        <v>683665</v>
      </c>
      <c r="AQ2050" s="12">
        <v>0.01</v>
      </c>
      <c r="AR2050" s="37"/>
      <c r="AT2050" s="37"/>
      <c r="AV2050" s="37"/>
      <c r="AX2050" s="37"/>
      <c r="BH2050" s="12">
        <v>2961</v>
      </c>
      <c r="BI2050" s="12">
        <v>6750</v>
      </c>
      <c r="BQ2050" s="12">
        <v>0</v>
      </c>
      <c r="BV2050" s="12">
        <v>0</v>
      </c>
      <c r="BY2050" s="12">
        <v>0</v>
      </c>
      <c r="CG2050" s="12" t="s">
        <v>991</v>
      </c>
      <c r="CH2050" s="12">
        <v>64.998000000000005</v>
      </c>
      <c r="CI2050" s="12" t="s">
        <v>941</v>
      </c>
      <c r="CJ2050" s="12" t="s">
        <v>941</v>
      </c>
      <c r="CK2050" s="12" t="s">
        <v>932</v>
      </c>
      <c r="CL2050" s="37">
        <v>11469705620</v>
      </c>
      <c r="CN2050" s="12" t="s">
        <v>1533</v>
      </c>
      <c r="CS2050" s="12"/>
      <c r="CT2050" s="36" t="str">
        <f t="shared" si="31"/>
        <v>1bn - 50bn</v>
      </c>
      <c r="CU2050" s="36" t="str">
        <f>VLOOKUP(CK2050,Mapping!B:C,2,FALSE)</f>
        <v>US/CA</v>
      </c>
    </row>
    <row r="2051" spans="1:99" ht="16" customHeight="1" x14ac:dyDescent="0.35">
      <c r="A2051" s="12" t="s">
        <v>3344</v>
      </c>
      <c r="B2051" s="12" t="s">
        <v>925</v>
      </c>
      <c r="E2051" s="37">
        <v>13784336</v>
      </c>
      <c r="G2051" s="37" t="s">
        <v>1505</v>
      </c>
      <c r="I2051" s="37"/>
      <c r="K2051" s="37"/>
      <c r="M2051" s="37"/>
      <c r="O2051" s="37"/>
      <c r="R2051" s="37"/>
      <c r="T2051" s="37"/>
      <c r="V2051" s="37"/>
      <c r="X2051" s="37"/>
      <c r="Z2051" s="37"/>
      <c r="AB2051" s="37"/>
      <c r="AD2051" s="37"/>
      <c r="AF2051" s="37"/>
      <c r="AH2051" s="37"/>
      <c r="AN2051" s="37">
        <v>13784336</v>
      </c>
      <c r="AO2051" s="12">
        <v>0.61</v>
      </c>
      <c r="AP2051" s="37"/>
      <c r="AR2051" s="37"/>
      <c r="AT2051" s="37"/>
      <c r="AV2051" s="37"/>
      <c r="AX2051" s="37"/>
      <c r="BI2051" s="12">
        <v>63825</v>
      </c>
      <c r="BY2051" s="12">
        <v>0.01</v>
      </c>
      <c r="CG2051" s="12" t="s">
        <v>940</v>
      </c>
      <c r="CH2051" s="12">
        <v>36.847000000000001</v>
      </c>
      <c r="CI2051" s="12" t="s">
        <v>987</v>
      </c>
      <c r="CJ2051" s="12"/>
      <c r="CK2051" s="12" t="s">
        <v>979</v>
      </c>
      <c r="CL2051" s="37">
        <v>2225858404</v>
      </c>
      <c r="CN2051" s="12" t="s">
        <v>1506</v>
      </c>
      <c r="CS2051" s="12"/>
      <c r="CT2051" s="36" t="str">
        <f t="shared" ref="CT2051:CT2114" si="32">IF(CL2051&gt;100000000000, "100bn", IF(CL2051&gt;50000000000, "50bn - 100bn",IF(CL2051&gt;1000000000, "1bn - 50bn", IF(CL2051&gt;500000000, "500mn - 1bn", "500mn"))))</f>
        <v>1bn - 50bn</v>
      </c>
      <c r="CU2051" s="36" t="str">
        <f>VLOOKUP(CK2051,Mapping!B:C,2,FALSE)</f>
        <v>EU</v>
      </c>
    </row>
    <row r="2052" spans="1:99" ht="16" customHeight="1" x14ac:dyDescent="0.35">
      <c r="A2052" s="12" t="s">
        <v>3345</v>
      </c>
      <c r="B2052" s="12" t="s">
        <v>925</v>
      </c>
      <c r="E2052" s="37">
        <v>9860569</v>
      </c>
      <c r="G2052" s="37" t="s">
        <v>1505</v>
      </c>
      <c r="I2052" s="37"/>
      <c r="K2052" s="37"/>
      <c r="M2052" s="37"/>
      <c r="O2052" s="37"/>
      <c r="R2052" s="37"/>
      <c r="T2052" s="37"/>
      <c r="V2052" s="37"/>
      <c r="X2052" s="37"/>
      <c r="Z2052" s="37"/>
      <c r="AB2052" s="37"/>
      <c r="AD2052" s="37"/>
      <c r="AF2052" s="37"/>
      <c r="AH2052" s="37"/>
      <c r="AN2052" s="37">
        <v>9860569</v>
      </c>
      <c r="AO2052" s="12">
        <v>1.38</v>
      </c>
      <c r="AP2052" s="37"/>
      <c r="AR2052" s="37"/>
      <c r="AT2052" s="37"/>
      <c r="AV2052" s="37"/>
      <c r="AX2052" s="37"/>
      <c r="BI2052" s="12">
        <v>58550</v>
      </c>
      <c r="BY2052" s="12">
        <v>0.01</v>
      </c>
      <c r="CG2052" s="12" t="s">
        <v>929</v>
      </c>
      <c r="CH2052" s="12">
        <v>9.6820000000000004</v>
      </c>
      <c r="CI2052" s="12" t="s">
        <v>967</v>
      </c>
      <c r="CJ2052" s="12" t="s">
        <v>968</v>
      </c>
      <c r="CK2052" s="12" t="s">
        <v>932</v>
      </c>
      <c r="CL2052" s="37">
        <v>711735902</v>
      </c>
      <c r="CN2052" s="12" t="s">
        <v>1509</v>
      </c>
      <c r="CS2052" s="12"/>
      <c r="CT2052" s="36" t="str">
        <f t="shared" si="32"/>
        <v>500mn - 1bn</v>
      </c>
      <c r="CU2052" s="36" t="str">
        <f>VLOOKUP(CK2052,Mapping!B:C,2,FALSE)</f>
        <v>US/CA</v>
      </c>
    </row>
    <row r="2053" spans="1:99" ht="16" customHeight="1" x14ac:dyDescent="0.35">
      <c r="A2053" s="12" t="s">
        <v>3346</v>
      </c>
      <c r="B2053" s="12" t="s">
        <v>933</v>
      </c>
      <c r="E2053" s="37">
        <v>17059043</v>
      </c>
      <c r="G2053" s="37" t="s">
        <v>1505</v>
      </c>
      <c r="I2053" s="37"/>
      <c r="K2053" s="37"/>
      <c r="M2053" s="37">
        <v>4693333</v>
      </c>
      <c r="N2053" s="12">
        <v>0.16</v>
      </c>
      <c r="O2053" s="37"/>
      <c r="R2053" s="37"/>
      <c r="T2053" s="37"/>
      <c r="V2053" s="37"/>
      <c r="X2053" s="37"/>
      <c r="Z2053" s="37"/>
      <c r="AB2053" s="37"/>
      <c r="AD2053" s="37"/>
      <c r="AF2053" s="37"/>
      <c r="AH2053" s="37"/>
      <c r="AN2053" s="37">
        <v>12365710</v>
      </c>
      <c r="AO2053" s="12">
        <v>0.43</v>
      </c>
      <c r="AP2053" s="37"/>
      <c r="AR2053" s="37"/>
      <c r="AT2053" s="37"/>
      <c r="AV2053" s="37"/>
      <c r="AX2053" s="37"/>
      <c r="BB2053" s="12">
        <v>37409</v>
      </c>
      <c r="BI2053" s="12">
        <v>73425</v>
      </c>
      <c r="BY2053" s="12">
        <v>0.01</v>
      </c>
      <c r="CC2053" s="12">
        <v>0</v>
      </c>
      <c r="CG2053" s="12" t="s">
        <v>929</v>
      </c>
      <c r="CH2053" s="12">
        <v>21.832999999999998</v>
      </c>
      <c r="CI2053" s="12" t="s">
        <v>1127</v>
      </c>
      <c r="CJ2053" s="12" t="s">
        <v>966</v>
      </c>
      <c r="CK2053" s="12" t="s">
        <v>932</v>
      </c>
      <c r="CL2053" s="37">
        <v>2891333806</v>
      </c>
      <c r="CN2053" s="12" t="s">
        <v>1506</v>
      </c>
      <c r="CS2053" s="12"/>
      <c r="CT2053" s="36" t="str">
        <f t="shared" si="32"/>
        <v>1bn - 50bn</v>
      </c>
      <c r="CU2053" s="36" t="str">
        <f>VLOOKUP(CK2053,Mapping!B:C,2,FALSE)</f>
        <v>US/CA</v>
      </c>
    </row>
    <row r="2054" spans="1:99" ht="16" customHeight="1" x14ac:dyDescent="0.35">
      <c r="A2054" s="12" t="s">
        <v>3347</v>
      </c>
      <c r="B2054" s="12" t="s">
        <v>925</v>
      </c>
      <c r="E2054" s="37">
        <v>255562</v>
      </c>
      <c r="G2054" s="37" t="s">
        <v>1505</v>
      </c>
      <c r="I2054" s="37"/>
      <c r="K2054" s="37"/>
      <c r="M2054" s="37">
        <v>255562</v>
      </c>
      <c r="N2054" s="12">
        <v>0.03</v>
      </c>
      <c r="O2054" s="37"/>
      <c r="R2054" s="37"/>
      <c r="T2054" s="37"/>
      <c r="V2054" s="37"/>
      <c r="X2054" s="37"/>
      <c r="Z2054" s="37"/>
      <c r="AB2054" s="37"/>
      <c r="AD2054" s="37"/>
      <c r="AF2054" s="37"/>
      <c r="AH2054" s="37"/>
      <c r="AN2054" s="37"/>
      <c r="AP2054" s="37"/>
      <c r="AR2054" s="37"/>
      <c r="AT2054" s="37"/>
      <c r="AV2054" s="37"/>
      <c r="AX2054" s="37"/>
      <c r="BB2054" s="12">
        <v>2037</v>
      </c>
      <c r="CC2054" s="12">
        <v>0</v>
      </c>
      <c r="CG2054" s="12" t="s">
        <v>934</v>
      </c>
      <c r="CH2054" s="12">
        <v>33.472000000000001</v>
      </c>
      <c r="CI2054" s="12" t="s">
        <v>941</v>
      </c>
      <c r="CJ2054" s="12" t="s">
        <v>941</v>
      </c>
      <c r="CK2054" s="12" t="s">
        <v>932</v>
      </c>
      <c r="CL2054" s="37">
        <v>837079920</v>
      </c>
      <c r="CN2054" s="12" t="s">
        <v>1509</v>
      </c>
      <c r="CS2054" s="12"/>
      <c r="CT2054" s="36" t="str">
        <f t="shared" si="32"/>
        <v>500mn - 1bn</v>
      </c>
      <c r="CU2054" s="36" t="str">
        <f>VLOOKUP(CK2054,Mapping!B:C,2,FALSE)</f>
        <v>US/CA</v>
      </c>
    </row>
    <row r="2055" spans="1:99" ht="16" customHeight="1" x14ac:dyDescent="0.35">
      <c r="A2055" s="12" t="s">
        <v>3348</v>
      </c>
      <c r="B2055" s="12" t="s">
        <v>925</v>
      </c>
      <c r="E2055" s="37">
        <v>387349</v>
      </c>
      <c r="G2055" s="37" t="s">
        <v>1505</v>
      </c>
      <c r="I2055" s="37"/>
      <c r="K2055" s="37"/>
      <c r="M2055" s="37"/>
      <c r="O2055" s="37"/>
      <c r="R2055" s="37"/>
      <c r="T2055" s="37"/>
      <c r="V2055" s="37"/>
      <c r="X2055" s="37"/>
      <c r="Z2055" s="37"/>
      <c r="AB2055" s="37"/>
      <c r="AD2055" s="37"/>
      <c r="AF2055" s="37"/>
      <c r="AH2055" s="37"/>
      <c r="AN2055" s="37">
        <v>387349</v>
      </c>
      <c r="AO2055" s="12">
        <v>0.36</v>
      </c>
      <c r="AP2055" s="37"/>
      <c r="AR2055" s="37"/>
      <c r="AT2055" s="37"/>
      <c r="AV2055" s="37"/>
      <c r="AX2055" s="37"/>
      <c r="BI2055" s="12">
        <v>2300</v>
      </c>
      <c r="BY2055" s="12">
        <v>0</v>
      </c>
      <c r="CG2055" s="12" t="s">
        <v>940</v>
      </c>
      <c r="CH2055" s="12">
        <v>43.356000000000002</v>
      </c>
      <c r="CI2055" s="12" t="s">
        <v>1723</v>
      </c>
      <c r="CJ2055" s="12" t="s">
        <v>972</v>
      </c>
      <c r="CK2055" s="12" t="s">
        <v>932</v>
      </c>
      <c r="CL2055" s="37">
        <v>108363346</v>
      </c>
      <c r="CN2055" s="12" t="s">
        <v>1509</v>
      </c>
      <c r="CS2055" s="12"/>
      <c r="CT2055" s="36" t="str">
        <f t="shared" si="32"/>
        <v>500mn</v>
      </c>
      <c r="CU2055" s="36" t="str">
        <f>VLOOKUP(CK2055,Mapping!B:C,2,FALSE)</f>
        <v>US/CA</v>
      </c>
    </row>
    <row r="2056" spans="1:99" ht="16" customHeight="1" x14ac:dyDescent="0.35">
      <c r="A2056" s="12" t="s">
        <v>3349</v>
      </c>
      <c r="B2056" s="12" t="s">
        <v>925</v>
      </c>
      <c r="E2056" s="37">
        <v>2678741</v>
      </c>
      <c r="G2056" s="37" t="s">
        <v>1505</v>
      </c>
      <c r="I2056" s="37"/>
      <c r="K2056" s="37"/>
      <c r="M2056" s="37">
        <v>710982</v>
      </c>
      <c r="N2056" s="12">
        <v>0.05</v>
      </c>
      <c r="O2056" s="37"/>
      <c r="Q2056" s="12">
        <v>5853</v>
      </c>
      <c r="R2056" s="37"/>
      <c r="T2056" s="37"/>
      <c r="V2056" s="37"/>
      <c r="X2056" s="37"/>
      <c r="Z2056" s="37"/>
      <c r="AB2056" s="37"/>
      <c r="AD2056" s="37"/>
      <c r="AF2056" s="37"/>
      <c r="AH2056" s="37">
        <v>739117</v>
      </c>
      <c r="AI2056" s="12">
        <v>0.05</v>
      </c>
      <c r="AN2056" s="37">
        <v>829433</v>
      </c>
      <c r="AO2056" s="12">
        <v>0.06</v>
      </c>
      <c r="AP2056" s="37">
        <v>399209</v>
      </c>
      <c r="AQ2056" s="12">
        <v>0.03</v>
      </c>
      <c r="AR2056" s="37"/>
      <c r="AT2056" s="37"/>
      <c r="AV2056" s="37"/>
      <c r="AX2056" s="37"/>
      <c r="BB2056" s="12">
        <v>5667</v>
      </c>
      <c r="BH2056" s="12">
        <v>1729</v>
      </c>
      <c r="BI2056" s="12">
        <v>4925</v>
      </c>
      <c r="BQ2056" s="12">
        <v>0</v>
      </c>
      <c r="BV2056" s="12">
        <v>0</v>
      </c>
      <c r="BY2056" s="12">
        <v>0</v>
      </c>
      <c r="CC2056" s="12">
        <v>0</v>
      </c>
      <c r="CG2056" s="12"/>
      <c r="CH2056" s="12">
        <v>39.741999999999997</v>
      </c>
      <c r="CI2056" s="12" t="s">
        <v>1200</v>
      </c>
      <c r="CJ2056" s="12" t="s">
        <v>931</v>
      </c>
      <c r="CK2056" s="12" t="s">
        <v>932</v>
      </c>
      <c r="CL2056" s="37">
        <v>1496067850</v>
      </c>
      <c r="CN2056" s="12" t="s">
        <v>1509</v>
      </c>
      <c r="CS2056" s="12"/>
      <c r="CT2056" s="36" t="str">
        <f t="shared" si="32"/>
        <v>1bn - 50bn</v>
      </c>
      <c r="CU2056" s="36" t="str">
        <f>VLOOKUP(CK2056,Mapping!B:C,2,FALSE)</f>
        <v>US/CA</v>
      </c>
    </row>
    <row r="2057" spans="1:99" ht="16" customHeight="1" x14ac:dyDescent="0.35">
      <c r="A2057" s="12" t="s">
        <v>3350</v>
      </c>
      <c r="B2057" s="12" t="s">
        <v>933</v>
      </c>
      <c r="E2057" s="37">
        <v>101406123</v>
      </c>
      <c r="G2057" s="37" t="s">
        <v>1505</v>
      </c>
      <c r="I2057" s="37"/>
      <c r="K2057" s="37">
        <v>5811217</v>
      </c>
      <c r="L2057" s="12">
        <v>0.02</v>
      </c>
      <c r="M2057" s="37"/>
      <c r="O2057" s="37"/>
      <c r="R2057" s="37"/>
      <c r="T2057" s="37"/>
      <c r="V2057" s="37"/>
      <c r="X2057" s="37"/>
      <c r="Z2057" s="37"/>
      <c r="AB2057" s="37"/>
      <c r="AD2057" s="37">
        <v>95594906</v>
      </c>
      <c r="AE2057" s="12">
        <v>0.37</v>
      </c>
      <c r="AF2057" s="37"/>
      <c r="AH2057" s="37"/>
      <c r="AN2057" s="37"/>
      <c r="AP2057" s="37"/>
      <c r="AR2057" s="37"/>
      <c r="AT2057" s="37"/>
      <c r="AV2057" s="37"/>
      <c r="AX2057" s="37"/>
      <c r="BG2057" s="12">
        <v>91270</v>
      </c>
      <c r="BJ2057" s="12">
        <v>857969</v>
      </c>
      <c r="BS2057" s="12">
        <v>0</v>
      </c>
      <c r="CB2057" s="12">
        <v>0.3</v>
      </c>
      <c r="CG2057" s="12" t="s">
        <v>929</v>
      </c>
      <c r="CH2057" s="12">
        <v>13.41</v>
      </c>
      <c r="CI2057" s="12" t="s">
        <v>1020</v>
      </c>
      <c r="CJ2057" s="12" t="s">
        <v>1021</v>
      </c>
      <c r="CK2057" s="12" t="s">
        <v>932</v>
      </c>
      <c r="CL2057" s="37">
        <v>25762498747</v>
      </c>
      <c r="CN2057" s="12" t="s">
        <v>1506</v>
      </c>
      <c r="CS2057" s="12"/>
      <c r="CT2057" s="36" t="str">
        <f t="shared" si="32"/>
        <v>1bn - 50bn</v>
      </c>
      <c r="CU2057" s="36" t="str">
        <f>VLOOKUP(CK2057,Mapping!B:C,2,FALSE)</f>
        <v>US/CA</v>
      </c>
    </row>
    <row r="2058" spans="1:99" ht="16" customHeight="1" x14ac:dyDescent="0.35">
      <c r="A2058" s="12" t="s">
        <v>3351</v>
      </c>
      <c r="B2058" s="12" t="s">
        <v>933</v>
      </c>
      <c r="E2058" s="37">
        <v>22160251</v>
      </c>
      <c r="G2058" s="37" t="s">
        <v>1505</v>
      </c>
      <c r="I2058" s="37"/>
      <c r="K2058" s="37"/>
      <c r="M2058" s="37">
        <v>22160251</v>
      </c>
      <c r="N2058" s="12">
        <v>1.86</v>
      </c>
      <c r="O2058" s="37"/>
      <c r="R2058" s="37"/>
      <c r="T2058" s="37"/>
      <c r="V2058" s="37"/>
      <c r="X2058" s="37"/>
      <c r="Z2058" s="37"/>
      <c r="AB2058" s="37"/>
      <c r="AD2058" s="37"/>
      <c r="AF2058" s="37"/>
      <c r="AH2058" s="37"/>
      <c r="AN2058" s="37"/>
      <c r="AP2058" s="37"/>
      <c r="AR2058" s="37"/>
      <c r="AT2058" s="37"/>
      <c r="AV2058" s="37"/>
      <c r="AX2058" s="37"/>
      <c r="BB2058" s="12">
        <v>176632</v>
      </c>
      <c r="CC2058" s="12">
        <v>0.01</v>
      </c>
      <c r="CG2058" s="12" t="s">
        <v>959</v>
      </c>
      <c r="CH2058" s="12">
        <v>82.188999999999993</v>
      </c>
      <c r="CI2058" s="12" t="s">
        <v>1026</v>
      </c>
      <c r="CJ2058" s="12"/>
      <c r="CK2058" s="12" t="s">
        <v>1027</v>
      </c>
      <c r="CL2058" s="37">
        <v>1190070264</v>
      </c>
      <c r="CN2058" s="12" t="s">
        <v>1506</v>
      </c>
      <c r="CS2058" s="12"/>
      <c r="CT2058" s="36" t="str">
        <f t="shared" si="32"/>
        <v>1bn - 50bn</v>
      </c>
      <c r="CU2058" s="36" t="str">
        <f>VLOOKUP(CK2058,Mapping!B:C,2,FALSE)</f>
        <v>EU</v>
      </c>
    </row>
    <row r="2059" spans="1:99" ht="16" customHeight="1" x14ac:dyDescent="0.35">
      <c r="A2059" s="12" t="s">
        <v>3352</v>
      </c>
      <c r="B2059" s="12" t="s">
        <v>925</v>
      </c>
      <c r="E2059" s="37">
        <v>3265432</v>
      </c>
      <c r="G2059" s="37" t="s">
        <v>1505</v>
      </c>
      <c r="I2059" s="37"/>
      <c r="K2059" s="37"/>
      <c r="M2059" s="37">
        <v>753</v>
      </c>
      <c r="N2059" s="12">
        <v>0</v>
      </c>
      <c r="O2059" s="37"/>
      <c r="Q2059" s="12">
        <v>80</v>
      </c>
      <c r="R2059" s="37"/>
      <c r="T2059" s="37"/>
      <c r="V2059" s="37"/>
      <c r="X2059" s="37"/>
      <c r="Z2059" s="37"/>
      <c r="AB2059" s="37"/>
      <c r="AD2059" s="37"/>
      <c r="AF2059" s="37"/>
      <c r="AH2059" s="37">
        <v>10102</v>
      </c>
      <c r="AI2059" s="12">
        <v>0</v>
      </c>
      <c r="AN2059" s="37">
        <v>3254577</v>
      </c>
      <c r="AO2059" s="12">
        <v>0.06</v>
      </c>
      <c r="AP2059" s="37"/>
      <c r="AR2059" s="37"/>
      <c r="AT2059" s="37"/>
      <c r="AV2059" s="37"/>
      <c r="AX2059" s="37"/>
      <c r="BB2059" s="12">
        <v>6</v>
      </c>
      <c r="BI2059" s="12">
        <v>19325</v>
      </c>
      <c r="BQ2059" s="12">
        <v>0</v>
      </c>
      <c r="BY2059" s="12">
        <v>0</v>
      </c>
      <c r="CC2059" s="12">
        <v>0</v>
      </c>
      <c r="CG2059" s="12" t="s">
        <v>940</v>
      </c>
      <c r="CH2059" s="12">
        <v>24.988</v>
      </c>
      <c r="CI2059" s="12" t="s">
        <v>967</v>
      </c>
      <c r="CJ2059" s="12" t="s">
        <v>968</v>
      </c>
      <c r="CK2059" s="12" t="s">
        <v>932</v>
      </c>
      <c r="CL2059" s="37">
        <v>5826406079</v>
      </c>
      <c r="CN2059" s="12" t="s">
        <v>1509</v>
      </c>
      <c r="CS2059" s="12"/>
      <c r="CT2059" s="36" t="str">
        <f t="shared" si="32"/>
        <v>1bn - 50bn</v>
      </c>
      <c r="CU2059" s="36" t="str">
        <f>VLOOKUP(CK2059,Mapping!B:C,2,FALSE)</f>
        <v>US/CA</v>
      </c>
    </row>
    <row r="2060" spans="1:99" ht="16" customHeight="1" x14ac:dyDescent="0.35">
      <c r="A2060" s="12" t="s">
        <v>634</v>
      </c>
      <c r="B2060" s="12" t="s">
        <v>925</v>
      </c>
      <c r="E2060" s="37">
        <v>10439205</v>
      </c>
      <c r="F2060" s="12">
        <v>7232</v>
      </c>
      <c r="G2060" s="37" t="s">
        <v>1505</v>
      </c>
      <c r="I2060" s="37">
        <v>514882</v>
      </c>
      <c r="J2060" s="12">
        <v>0.02</v>
      </c>
      <c r="K2060" s="37">
        <v>6494167</v>
      </c>
      <c r="L2060" s="12">
        <v>0.24</v>
      </c>
      <c r="M2060" s="37">
        <v>0</v>
      </c>
      <c r="N2060" s="12">
        <v>0</v>
      </c>
      <c r="O2060" s="37">
        <v>2268409</v>
      </c>
      <c r="P2060" s="12">
        <v>0.08</v>
      </c>
      <c r="R2060" s="37"/>
      <c r="T2060" s="37"/>
      <c r="V2060" s="37">
        <v>926111</v>
      </c>
      <c r="W2060" s="12">
        <v>0.03</v>
      </c>
      <c r="X2060" s="37"/>
      <c r="Z2060" s="37"/>
      <c r="AB2060" s="37"/>
      <c r="AD2060" s="37"/>
      <c r="AF2060" s="37"/>
      <c r="AH2060" s="37"/>
      <c r="AK2060" s="12">
        <v>33581</v>
      </c>
      <c r="AL2060" s="12">
        <v>123610</v>
      </c>
      <c r="AN2060" s="37">
        <v>0</v>
      </c>
      <c r="AO2060" s="12">
        <v>0</v>
      </c>
      <c r="AP2060" s="37"/>
      <c r="AR2060" s="37">
        <v>235636</v>
      </c>
      <c r="AS2060" s="12">
        <v>0.01</v>
      </c>
      <c r="AT2060" s="37"/>
      <c r="AV2060" s="37"/>
      <c r="AX2060" s="37"/>
      <c r="BB2060" s="12">
        <v>0</v>
      </c>
      <c r="BE2060" s="12">
        <v>6319</v>
      </c>
      <c r="BG2060" s="12">
        <v>84364</v>
      </c>
      <c r="BI2060" s="12">
        <v>0</v>
      </c>
      <c r="BM2060" s="12">
        <v>0.01</v>
      </c>
      <c r="BO2060" s="12">
        <v>0</v>
      </c>
      <c r="BS2060" s="12">
        <v>0</v>
      </c>
      <c r="BT2060" s="12">
        <v>0</v>
      </c>
      <c r="BU2060" s="12">
        <v>0</v>
      </c>
      <c r="BY2060" s="12">
        <v>0</v>
      </c>
      <c r="CC2060" s="12">
        <v>0</v>
      </c>
      <c r="CG2060" s="12" t="s">
        <v>940</v>
      </c>
      <c r="CH2060" s="12">
        <v>70.88</v>
      </c>
      <c r="CI2060" s="12" t="s">
        <v>1098</v>
      </c>
      <c r="CJ2060" s="12"/>
      <c r="CK2060" s="12" t="s">
        <v>1099</v>
      </c>
      <c r="CL2060" s="37">
        <v>2706800171</v>
      </c>
      <c r="CN2060" s="12" t="s">
        <v>1506</v>
      </c>
      <c r="CS2060" s="12"/>
      <c r="CT2060" s="36" t="str">
        <f t="shared" si="32"/>
        <v>1bn - 50bn</v>
      </c>
      <c r="CU2060" s="36" t="str">
        <f>VLOOKUP(CK2060,Mapping!B:C,2,FALSE)</f>
        <v>Asia</v>
      </c>
    </row>
    <row r="2061" spans="1:99" ht="16" customHeight="1" x14ac:dyDescent="0.35">
      <c r="A2061" s="12" t="s">
        <v>3353</v>
      </c>
      <c r="B2061" s="12" t="s">
        <v>933</v>
      </c>
      <c r="E2061" s="37">
        <v>8752274</v>
      </c>
      <c r="G2061" s="37" t="s">
        <v>1505</v>
      </c>
      <c r="I2061" s="37"/>
      <c r="K2061" s="37">
        <v>4795726</v>
      </c>
      <c r="L2061" s="12">
        <v>0.13</v>
      </c>
      <c r="M2061" s="37"/>
      <c r="O2061" s="37">
        <v>3956548</v>
      </c>
      <c r="P2061" s="12">
        <v>0.11</v>
      </c>
      <c r="R2061" s="37"/>
      <c r="T2061" s="37"/>
      <c r="V2061" s="37"/>
      <c r="X2061" s="37"/>
      <c r="Z2061" s="37"/>
      <c r="AB2061" s="37"/>
      <c r="AD2061" s="37"/>
      <c r="AF2061" s="37"/>
      <c r="AH2061" s="37"/>
      <c r="AL2061" s="12">
        <v>215600</v>
      </c>
      <c r="AN2061" s="37"/>
      <c r="AP2061" s="37"/>
      <c r="AR2061" s="37"/>
      <c r="AT2061" s="37"/>
      <c r="AV2061" s="37"/>
      <c r="AX2061" s="37"/>
      <c r="BG2061" s="12">
        <v>62300</v>
      </c>
      <c r="BS2061" s="12">
        <v>0</v>
      </c>
      <c r="BU2061" s="12">
        <v>0</v>
      </c>
      <c r="CG2061" s="12" t="s">
        <v>929</v>
      </c>
      <c r="CH2061" s="12">
        <v>18.937999999999999</v>
      </c>
      <c r="CI2061" s="12" t="s">
        <v>1004</v>
      </c>
      <c r="CJ2061" s="12"/>
      <c r="CK2061" s="12" t="s">
        <v>1005</v>
      </c>
      <c r="CL2061" s="37">
        <v>3709292677</v>
      </c>
      <c r="CN2061" s="12" t="s">
        <v>1506</v>
      </c>
      <c r="CS2061" s="12"/>
      <c r="CT2061" s="36" t="str">
        <f t="shared" si="32"/>
        <v>1bn - 50bn</v>
      </c>
      <c r="CU2061" s="36" t="str">
        <f>VLOOKUP(CK2061,Mapping!B:C,2,FALSE)</f>
        <v>Asia</v>
      </c>
    </row>
    <row r="2062" spans="1:99" ht="16" customHeight="1" x14ac:dyDescent="0.35">
      <c r="A2062" s="12" t="s">
        <v>3354</v>
      </c>
      <c r="B2062" s="12" t="s">
        <v>925</v>
      </c>
      <c r="E2062" s="37">
        <v>947168</v>
      </c>
      <c r="G2062" s="37" t="s">
        <v>1505</v>
      </c>
      <c r="I2062" s="37"/>
      <c r="K2062" s="37"/>
      <c r="M2062" s="37"/>
      <c r="O2062" s="37"/>
      <c r="R2062" s="37"/>
      <c r="T2062" s="37"/>
      <c r="V2062" s="37"/>
      <c r="X2062" s="37">
        <v>43120</v>
      </c>
      <c r="Y2062" s="12">
        <v>7.0000000000000007E-2</v>
      </c>
      <c r="Z2062" s="37"/>
      <c r="AB2062" s="37"/>
      <c r="AD2062" s="37"/>
      <c r="AF2062" s="37"/>
      <c r="AH2062" s="37"/>
      <c r="AM2062" s="12">
        <v>40800</v>
      </c>
      <c r="AN2062" s="37">
        <v>690492</v>
      </c>
      <c r="AO2062" s="12">
        <v>1.1100000000000001</v>
      </c>
      <c r="AP2062" s="37">
        <v>119832</v>
      </c>
      <c r="AQ2062" s="12">
        <v>0.19</v>
      </c>
      <c r="AR2062" s="37"/>
      <c r="AT2062" s="37"/>
      <c r="AV2062" s="37"/>
      <c r="AX2062" s="37">
        <v>93724</v>
      </c>
      <c r="AY2062" s="12">
        <v>0.15</v>
      </c>
      <c r="BA2062" s="12">
        <v>422</v>
      </c>
      <c r="BH2062" s="12">
        <v>519</v>
      </c>
      <c r="BI2062" s="12">
        <v>4100</v>
      </c>
      <c r="BV2062" s="12">
        <v>0</v>
      </c>
      <c r="BW2062" s="12">
        <v>0</v>
      </c>
      <c r="BY2062" s="12">
        <v>0</v>
      </c>
      <c r="BZ2062" s="12">
        <v>0</v>
      </c>
      <c r="CG2062" s="12" t="s">
        <v>940</v>
      </c>
      <c r="CH2062" s="12">
        <v>98.442999999999998</v>
      </c>
      <c r="CI2062" s="12" t="s">
        <v>1064</v>
      </c>
      <c r="CJ2062" s="12"/>
      <c r="CK2062" s="12" t="s">
        <v>1064</v>
      </c>
      <c r="CL2062" s="37">
        <v>62154274</v>
      </c>
      <c r="CN2062" s="12" t="s">
        <v>1509</v>
      </c>
      <c r="CS2062" s="12"/>
      <c r="CT2062" s="36" t="str">
        <f t="shared" si="32"/>
        <v>500mn</v>
      </c>
      <c r="CU2062" s="36" t="str">
        <f>VLOOKUP(CK2062,Mapping!B:C,2,FALSE)</f>
        <v>EU</v>
      </c>
    </row>
    <row r="2063" spans="1:99" ht="16" customHeight="1" x14ac:dyDescent="0.35">
      <c r="A2063" s="12" t="s">
        <v>3355</v>
      </c>
      <c r="B2063" s="12" t="s">
        <v>925</v>
      </c>
      <c r="E2063" s="37">
        <v>1795730</v>
      </c>
      <c r="G2063" s="37" t="s">
        <v>1505</v>
      </c>
      <c r="I2063" s="37"/>
      <c r="K2063" s="37"/>
      <c r="M2063" s="37">
        <v>1084225</v>
      </c>
      <c r="N2063" s="12">
        <v>0.35</v>
      </c>
      <c r="O2063" s="37"/>
      <c r="R2063" s="37"/>
      <c r="T2063" s="37"/>
      <c r="V2063" s="37"/>
      <c r="X2063" s="37"/>
      <c r="Z2063" s="37">
        <v>321869</v>
      </c>
      <c r="AA2063" s="12">
        <v>0.11</v>
      </c>
      <c r="AB2063" s="37"/>
      <c r="AD2063" s="37">
        <v>389636</v>
      </c>
      <c r="AE2063" s="12">
        <v>0.13</v>
      </c>
      <c r="AF2063" s="37"/>
      <c r="AH2063" s="37"/>
      <c r="AN2063" s="37"/>
      <c r="AP2063" s="37"/>
      <c r="AR2063" s="37"/>
      <c r="AT2063" s="37"/>
      <c r="AV2063" s="37"/>
      <c r="AX2063" s="37"/>
      <c r="BB2063" s="12">
        <v>8642</v>
      </c>
      <c r="BC2063" s="12">
        <v>10885</v>
      </c>
      <c r="BJ2063" s="12">
        <v>3497</v>
      </c>
      <c r="CB2063" s="12">
        <v>0</v>
      </c>
      <c r="CC2063" s="12">
        <v>0</v>
      </c>
      <c r="CD2063" s="12">
        <v>0</v>
      </c>
      <c r="CG2063" s="12" t="s">
        <v>934</v>
      </c>
      <c r="CH2063" s="12">
        <v>63.16</v>
      </c>
      <c r="CI2063" s="12" t="s">
        <v>3356</v>
      </c>
      <c r="CJ2063" s="12" t="s">
        <v>946</v>
      </c>
      <c r="CK2063" s="12" t="s">
        <v>932</v>
      </c>
      <c r="CL2063" s="37">
        <v>305432532</v>
      </c>
      <c r="CN2063" s="12" t="s">
        <v>1509</v>
      </c>
      <c r="CS2063" s="12"/>
      <c r="CT2063" s="36" t="str">
        <f t="shared" si="32"/>
        <v>500mn</v>
      </c>
      <c r="CU2063" s="36" t="str">
        <f>VLOOKUP(CK2063,Mapping!B:C,2,FALSE)</f>
        <v>US/CA</v>
      </c>
    </row>
    <row r="2064" spans="1:99" ht="16" customHeight="1" x14ac:dyDescent="0.35">
      <c r="A2064" s="12" t="s">
        <v>1383</v>
      </c>
      <c r="B2064" s="12" t="s">
        <v>925</v>
      </c>
      <c r="E2064" s="37">
        <v>143740800</v>
      </c>
      <c r="G2064" s="37" t="s">
        <v>1505</v>
      </c>
      <c r="I2064" s="37"/>
      <c r="K2064" s="37"/>
      <c r="M2064" s="37"/>
      <c r="O2064" s="37"/>
      <c r="Q2064" s="12">
        <v>130500</v>
      </c>
      <c r="R2064" s="37"/>
      <c r="T2064" s="37"/>
      <c r="V2064" s="37"/>
      <c r="X2064" s="37"/>
      <c r="Z2064" s="37"/>
      <c r="AB2064" s="37"/>
      <c r="AD2064" s="37"/>
      <c r="AF2064" s="37"/>
      <c r="AH2064" s="37">
        <v>16479540</v>
      </c>
      <c r="AI2064" s="12">
        <v>0.03</v>
      </c>
      <c r="AN2064" s="37">
        <v>113257608</v>
      </c>
      <c r="AO2064" s="12">
        <v>0.17</v>
      </c>
      <c r="AP2064" s="37">
        <v>10805652</v>
      </c>
      <c r="AQ2064" s="12">
        <v>0.02</v>
      </c>
      <c r="AR2064" s="37"/>
      <c r="AT2064" s="37">
        <v>3198000</v>
      </c>
      <c r="AU2064" s="12">
        <v>0</v>
      </c>
      <c r="AV2064" s="37"/>
      <c r="AX2064" s="37"/>
      <c r="BD2064" s="12">
        <v>300000</v>
      </c>
      <c r="BH2064" s="12">
        <v>46800</v>
      </c>
      <c r="BI2064" s="12">
        <v>672500</v>
      </c>
      <c r="BQ2064" s="12">
        <v>0.03</v>
      </c>
      <c r="BV2064" s="12">
        <v>0.04</v>
      </c>
      <c r="BY2064" s="12">
        <v>0.09</v>
      </c>
      <c r="CF2064" s="12">
        <v>0.26</v>
      </c>
      <c r="CG2064" s="12" t="s">
        <v>976</v>
      </c>
      <c r="CH2064" s="12">
        <v>49.692</v>
      </c>
      <c r="CI2064" s="12" t="s">
        <v>967</v>
      </c>
      <c r="CJ2064" s="12" t="s">
        <v>968</v>
      </c>
      <c r="CK2064" s="12" t="s">
        <v>932</v>
      </c>
      <c r="CL2064" s="37">
        <v>64703303228</v>
      </c>
      <c r="CN2064" s="12" t="s">
        <v>1513</v>
      </c>
      <c r="CS2064" s="12"/>
      <c r="CT2064" s="36" t="str">
        <f t="shared" si="32"/>
        <v>50bn - 100bn</v>
      </c>
      <c r="CU2064" s="36" t="str">
        <f>VLOOKUP(CK2064,Mapping!B:C,2,FALSE)</f>
        <v>US/CA</v>
      </c>
    </row>
    <row r="2065" spans="1:99" ht="16" customHeight="1" x14ac:dyDescent="0.35">
      <c r="A2065" s="12" t="s">
        <v>3357</v>
      </c>
      <c r="B2065" s="12" t="s">
        <v>933</v>
      </c>
      <c r="E2065" s="37">
        <v>1220610</v>
      </c>
      <c r="G2065" s="37" t="s">
        <v>1505</v>
      </c>
      <c r="I2065" s="37"/>
      <c r="K2065" s="37"/>
      <c r="M2065" s="37"/>
      <c r="O2065" s="37"/>
      <c r="R2065" s="37"/>
      <c r="T2065" s="37"/>
      <c r="V2065" s="37"/>
      <c r="X2065" s="37"/>
      <c r="Z2065" s="37"/>
      <c r="AB2065" s="37"/>
      <c r="AD2065" s="37"/>
      <c r="AF2065" s="37"/>
      <c r="AH2065" s="37"/>
      <c r="AN2065" s="37">
        <v>1220610</v>
      </c>
      <c r="AO2065" s="12">
        <v>0.53</v>
      </c>
      <c r="AP2065" s="37"/>
      <c r="AR2065" s="37"/>
      <c r="AT2065" s="37"/>
      <c r="AV2065" s="37"/>
      <c r="AX2065" s="37"/>
      <c r="BI2065" s="12">
        <v>7250</v>
      </c>
      <c r="BY2065" s="12">
        <v>0</v>
      </c>
      <c r="CG2065" s="12" t="s">
        <v>940</v>
      </c>
      <c r="CH2065" s="12">
        <v>82.183999999999997</v>
      </c>
      <c r="CI2065" s="12" t="s">
        <v>3358</v>
      </c>
      <c r="CJ2065" s="12"/>
      <c r="CK2065" s="12" t="s">
        <v>990</v>
      </c>
      <c r="CL2065" s="37">
        <v>225496684</v>
      </c>
      <c r="CN2065" s="12" t="s">
        <v>1509</v>
      </c>
      <c r="CS2065" s="12"/>
      <c r="CT2065" s="36" t="str">
        <f t="shared" si="32"/>
        <v>500mn</v>
      </c>
      <c r="CU2065" s="36" t="str">
        <f>VLOOKUP(CK2065,Mapping!B:C,2,FALSE)</f>
        <v>EU</v>
      </c>
    </row>
    <row r="2066" spans="1:99" ht="16" customHeight="1" x14ac:dyDescent="0.35">
      <c r="A2066" s="12" t="s">
        <v>3359</v>
      </c>
      <c r="B2066" s="12" t="s">
        <v>925</v>
      </c>
      <c r="E2066" s="37">
        <v>0</v>
      </c>
      <c r="G2066" s="37" t="s">
        <v>1505</v>
      </c>
      <c r="I2066" s="37"/>
      <c r="K2066" s="37"/>
      <c r="M2066" s="37"/>
      <c r="O2066" s="37"/>
      <c r="Q2066" s="12">
        <v>0</v>
      </c>
      <c r="R2066" s="37"/>
      <c r="T2066" s="37"/>
      <c r="V2066" s="37"/>
      <c r="X2066" s="37"/>
      <c r="Z2066" s="37"/>
      <c r="AB2066" s="37"/>
      <c r="AD2066" s="37"/>
      <c r="AF2066" s="37"/>
      <c r="AH2066" s="37">
        <v>0</v>
      </c>
      <c r="AI2066" s="12">
        <v>0</v>
      </c>
      <c r="AN2066" s="37"/>
      <c r="AP2066" s="37"/>
      <c r="AR2066" s="37"/>
      <c r="AT2066" s="37"/>
      <c r="AV2066" s="37"/>
      <c r="AX2066" s="37"/>
      <c r="BQ2066" s="12">
        <v>0</v>
      </c>
      <c r="CG2066" s="12" t="s">
        <v>934</v>
      </c>
      <c r="CH2066" s="12">
        <v>38.259</v>
      </c>
      <c r="CI2066" s="12" t="s">
        <v>1267</v>
      </c>
      <c r="CJ2066" s="12" t="s">
        <v>1082</v>
      </c>
      <c r="CK2066" s="12" t="s">
        <v>932</v>
      </c>
      <c r="CL2066" s="37">
        <v>227515252</v>
      </c>
      <c r="CN2066" s="12" t="s">
        <v>1509</v>
      </c>
      <c r="CS2066" s="12"/>
      <c r="CT2066" s="36" t="str">
        <f t="shared" si="32"/>
        <v>500mn</v>
      </c>
      <c r="CU2066" s="36" t="str">
        <f>VLOOKUP(CK2066,Mapping!B:C,2,FALSE)</f>
        <v>US/CA</v>
      </c>
    </row>
    <row r="2067" spans="1:99" ht="16" customHeight="1" x14ac:dyDescent="0.35">
      <c r="A2067" s="12" t="s">
        <v>3360</v>
      </c>
      <c r="B2067" s="12" t="s">
        <v>925</v>
      </c>
      <c r="E2067" s="37">
        <v>2813645</v>
      </c>
      <c r="G2067" s="37" t="s">
        <v>1505</v>
      </c>
      <c r="I2067" s="37"/>
      <c r="K2067" s="37"/>
      <c r="M2067" s="37"/>
      <c r="O2067" s="37"/>
      <c r="Q2067" s="12">
        <v>22281</v>
      </c>
      <c r="R2067" s="37"/>
      <c r="T2067" s="37"/>
      <c r="V2067" s="37"/>
      <c r="X2067" s="37"/>
      <c r="Z2067" s="37"/>
      <c r="AB2067" s="37"/>
      <c r="AD2067" s="37"/>
      <c r="AF2067" s="37"/>
      <c r="AH2067" s="37">
        <v>2813645</v>
      </c>
      <c r="AI2067" s="12">
        <v>1.31</v>
      </c>
      <c r="AN2067" s="37"/>
      <c r="AP2067" s="37"/>
      <c r="AR2067" s="37"/>
      <c r="AT2067" s="37"/>
      <c r="AV2067" s="37"/>
      <c r="AX2067" s="37"/>
      <c r="BQ2067" s="12">
        <v>0.01</v>
      </c>
      <c r="CG2067" s="12"/>
      <c r="CH2067" s="12">
        <v>160.03899999999999</v>
      </c>
      <c r="CI2067" s="12" t="s">
        <v>3361</v>
      </c>
      <c r="CJ2067" s="12" t="s">
        <v>936</v>
      </c>
      <c r="CK2067" s="12" t="s">
        <v>932</v>
      </c>
      <c r="CL2067" s="37">
        <v>215363414</v>
      </c>
      <c r="CN2067" s="12" t="s">
        <v>1509</v>
      </c>
      <c r="CS2067" s="12"/>
      <c r="CT2067" s="36" t="str">
        <f t="shared" si="32"/>
        <v>500mn</v>
      </c>
      <c r="CU2067" s="36" t="str">
        <f>VLOOKUP(CK2067,Mapping!B:C,2,FALSE)</f>
        <v>US/CA</v>
      </c>
    </row>
    <row r="2068" spans="1:99" ht="16" customHeight="1" x14ac:dyDescent="0.35">
      <c r="A2068" s="12" t="s">
        <v>3362</v>
      </c>
      <c r="B2068" s="12" t="s">
        <v>925</v>
      </c>
      <c r="E2068" s="37">
        <v>0</v>
      </c>
      <c r="G2068" s="37" t="s">
        <v>1505</v>
      </c>
      <c r="I2068" s="37"/>
      <c r="K2068" s="37"/>
      <c r="M2068" s="37">
        <v>0</v>
      </c>
      <c r="N2068" s="12">
        <v>0</v>
      </c>
      <c r="O2068" s="37"/>
      <c r="R2068" s="37"/>
      <c r="T2068" s="37"/>
      <c r="V2068" s="37"/>
      <c r="X2068" s="37"/>
      <c r="Z2068" s="37">
        <v>0</v>
      </c>
      <c r="AA2068" s="12">
        <v>0</v>
      </c>
      <c r="AB2068" s="37"/>
      <c r="AD2068" s="37"/>
      <c r="AF2068" s="37"/>
      <c r="AH2068" s="37"/>
      <c r="AN2068" s="37"/>
      <c r="AP2068" s="37"/>
      <c r="AR2068" s="37"/>
      <c r="AT2068" s="37"/>
      <c r="AV2068" s="37"/>
      <c r="AX2068" s="37"/>
      <c r="BB2068" s="12">
        <v>0</v>
      </c>
      <c r="BC2068" s="12">
        <v>0</v>
      </c>
      <c r="CC2068" s="12">
        <v>0</v>
      </c>
      <c r="CD2068" s="12">
        <v>0</v>
      </c>
      <c r="CG2068" s="12" t="s">
        <v>963</v>
      </c>
      <c r="CH2068" s="12">
        <v>149.34700000000001</v>
      </c>
      <c r="CI2068" s="12" t="s">
        <v>1016</v>
      </c>
      <c r="CJ2068" s="12" t="s">
        <v>1017</v>
      </c>
      <c r="CK2068" s="12" t="s">
        <v>932</v>
      </c>
      <c r="CL2068" s="37">
        <v>130166808</v>
      </c>
      <c r="CN2068" s="12" t="s">
        <v>1509</v>
      </c>
      <c r="CS2068" s="12"/>
      <c r="CT2068" s="36" t="str">
        <f t="shared" si="32"/>
        <v>500mn</v>
      </c>
      <c r="CU2068" s="36" t="str">
        <f>VLOOKUP(CK2068,Mapping!B:C,2,FALSE)</f>
        <v>US/CA</v>
      </c>
    </row>
    <row r="2069" spans="1:99" ht="16" customHeight="1" x14ac:dyDescent="0.35">
      <c r="A2069" s="12" t="s">
        <v>3363</v>
      </c>
      <c r="B2069" s="12" t="s">
        <v>925</v>
      </c>
      <c r="E2069" s="37">
        <v>6606633</v>
      </c>
      <c r="G2069" s="37" t="s">
        <v>1505</v>
      </c>
      <c r="I2069" s="37"/>
      <c r="K2069" s="37"/>
      <c r="M2069" s="37"/>
      <c r="O2069" s="37"/>
      <c r="R2069" s="37"/>
      <c r="T2069" s="37"/>
      <c r="V2069" s="37"/>
      <c r="X2069" s="37"/>
      <c r="Z2069" s="37"/>
      <c r="AB2069" s="37">
        <v>6606633</v>
      </c>
      <c r="AC2069" s="12">
        <v>2.0299999999999998</v>
      </c>
      <c r="AD2069" s="37"/>
      <c r="AF2069" s="37"/>
      <c r="AH2069" s="37"/>
      <c r="AJ2069" s="12">
        <v>319600</v>
      </c>
      <c r="AN2069" s="37"/>
      <c r="AP2069" s="37"/>
      <c r="AR2069" s="37"/>
      <c r="AT2069" s="37"/>
      <c r="AV2069" s="37"/>
      <c r="AX2069" s="37"/>
      <c r="BR2069" s="12">
        <v>0.01</v>
      </c>
      <c r="CG2069" s="12" t="s">
        <v>929</v>
      </c>
      <c r="CH2069" s="12">
        <v>1.204</v>
      </c>
      <c r="CI2069" s="12" t="s">
        <v>953</v>
      </c>
      <c r="CJ2069" s="12"/>
      <c r="CK2069" s="12" t="s">
        <v>954</v>
      </c>
      <c r="CL2069" s="37">
        <v>377464610</v>
      </c>
      <c r="CN2069" s="12" t="s">
        <v>1506</v>
      </c>
      <c r="CS2069" s="12"/>
      <c r="CT2069" s="36" t="str">
        <f t="shared" si="32"/>
        <v>500mn</v>
      </c>
      <c r="CU2069" s="36" t="str">
        <f>VLOOKUP(CK2069,Mapping!B:C,2,FALSE)</f>
        <v>EU</v>
      </c>
    </row>
    <row r="2070" spans="1:99" ht="16" customHeight="1" x14ac:dyDescent="0.35">
      <c r="A2070" s="12" t="s">
        <v>3364</v>
      </c>
      <c r="B2070" s="12" t="s">
        <v>925</v>
      </c>
      <c r="E2070" s="37">
        <v>203503</v>
      </c>
      <c r="G2070" s="37" t="s">
        <v>1505</v>
      </c>
      <c r="I2070" s="37"/>
      <c r="K2070" s="37"/>
      <c r="M2070" s="37"/>
      <c r="O2070" s="37"/>
      <c r="R2070" s="37"/>
      <c r="T2070" s="37"/>
      <c r="V2070" s="37"/>
      <c r="X2070" s="37"/>
      <c r="Z2070" s="37"/>
      <c r="AB2070" s="37"/>
      <c r="AD2070" s="37"/>
      <c r="AF2070" s="37"/>
      <c r="AH2070" s="37"/>
      <c r="AN2070" s="37">
        <v>203503</v>
      </c>
      <c r="AO2070" s="12">
        <v>0.09</v>
      </c>
      <c r="AP2070" s="37"/>
      <c r="AR2070" s="37"/>
      <c r="AT2070" s="37"/>
      <c r="AV2070" s="37"/>
      <c r="AX2070" s="37"/>
      <c r="BI2070" s="12">
        <v>950</v>
      </c>
      <c r="BY2070" s="12">
        <v>0</v>
      </c>
      <c r="CG2070" s="12" t="s">
        <v>934</v>
      </c>
      <c r="CH2070" s="12">
        <v>90.387</v>
      </c>
      <c r="CI2070" s="12" t="s">
        <v>1075</v>
      </c>
      <c r="CJ2070" s="12" t="s">
        <v>1017</v>
      </c>
      <c r="CK2070" s="12" t="s">
        <v>932</v>
      </c>
      <c r="CL2070" s="37">
        <v>227588801</v>
      </c>
      <c r="CN2070" s="12" t="s">
        <v>1509</v>
      </c>
      <c r="CS2070" s="12"/>
      <c r="CT2070" s="36" t="str">
        <f t="shared" si="32"/>
        <v>500mn</v>
      </c>
      <c r="CU2070" s="36" t="str">
        <f>VLOOKUP(CK2070,Mapping!B:C,2,FALSE)</f>
        <v>US/CA</v>
      </c>
    </row>
    <row r="2071" spans="1:99" ht="16" customHeight="1" x14ac:dyDescent="0.35">
      <c r="A2071" s="12" t="s">
        <v>3365</v>
      </c>
      <c r="B2071" s="12" t="s">
        <v>925</v>
      </c>
      <c r="E2071" s="37">
        <v>5246059</v>
      </c>
      <c r="G2071" s="37" t="s">
        <v>1505</v>
      </c>
      <c r="I2071" s="37"/>
      <c r="K2071" s="37"/>
      <c r="M2071" s="37"/>
      <c r="O2071" s="37"/>
      <c r="R2071" s="37"/>
      <c r="T2071" s="37"/>
      <c r="V2071" s="37"/>
      <c r="X2071" s="37"/>
      <c r="Z2071" s="37"/>
      <c r="AB2071" s="37"/>
      <c r="AD2071" s="37"/>
      <c r="AF2071" s="37"/>
      <c r="AH2071" s="37"/>
      <c r="AN2071" s="37">
        <v>5246059</v>
      </c>
      <c r="AO2071" s="12">
        <v>0.41</v>
      </c>
      <c r="AP2071" s="37"/>
      <c r="AR2071" s="37"/>
      <c r="AT2071" s="37"/>
      <c r="AV2071" s="37"/>
      <c r="AX2071" s="37"/>
      <c r="BI2071" s="12">
        <v>31150</v>
      </c>
      <c r="BY2071" s="12">
        <v>0</v>
      </c>
      <c r="CG2071" s="12" t="s">
        <v>929</v>
      </c>
      <c r="CH2071" s="12">
        <v>7.3310000000000004</v>
      </c>
      <c r="CI2071" s="12" t="s">
        <v>1129</v>
      </c>
      <c r="CJ2071" s="12" t="s">
        <v>1130</v>
      </c>
      <c r="CK2071" s="12" t="s">
        <v>932</v>
      </c>
      <c r="CL2071" s="37">
        <v>1270879064</v>
      </c>
      <c r="CN2071" s="12" t="s">
        <v>1506</v>
      </c>
      <c r="CS2071" s="12"/>
      <c r="CT2071" s="36" t="str">
        <f t="shared" si="32"/>
        <v>1bn - 50bn</v>
      </c>
      <c r="CU2071" s="36" t="str">
        <f>VLOOKUP(CK2071,Mapping!B:C,2,FALSE)</f>
        <v>US/CA</v>
      </c>
    </row>
    <row r="2072" spans="1:99" ht="16" customHeight="1" x14ac:dyDescent="0.35">
      <c r="A2072" s="12" t="s">
        <v>3366</v>
      </c>
      <c r="B2072" s="12" t="s">
        <v>925</v>
      </c>
      <c r="E2072" s="37">
        <v>353302731</v>
      </c>
      <c r="G2072" s="37" t="s">
        <v>1505</v>
      </c>
      <c r="I2072" s="37"/>
      <c r="K2072" s="37">
        <v>353302731</v>
      </c>
      <c r="L2072" s="12">
        <v>1.49</v>
      </c>
      <c r="M2072" s="37"/>
      <c r="O2072" s="37"/>
      <c r="R2072" s="37"/>
      <c r="T2072" s="37"/>
      <c r="V2072" s="37"/>
      <c r="X2072" s="37"/>
      <c r="Z2072" s="37"/>
      <c r="AB2072" s="37"/>
      <c r="AD2072" s="37"/>
      <c r="AF2072" s="37"/>
      <c r="AH2072" s="37"/>
      <c r="AN2072" s="37"/>
      <c r="AP2072" s="37"/>
      <c r="AR2072" s="37"/>
      <c r="AT2072" s="37"/>
      <c r="AV2072" s="37"/>
      <c r="AX2072" s="37"/>
      <c r="BG2072" s="12">
        <v>4589662</v>
      </c>
      <c r="BS2072" s="12">
        <v>0.05</v>
      </c>
      <c r="CG2072" s="12" t="s">
        <v>959</v>
      </c>
      <c r="CH2072" s="12">
        <v>39.646999999999998</v>
      </c>
      <c r="CI2072" s="12" t="s">
        <v>983</v>
      </c>
      <c r="CJ2072" s="12" t="s">
        <v>984</v>
      </c>
      <c r="CK2072" s="12" t="s">
        <v>985</v>
      </c>
      <c r="CL2072" s="37">
        <v>23082440448</v>
      </c>
      <c r="CN2072" s="12" t="s">
        <v>1506</v>
      </c>
      <c r="CS2072" s="12"/>
      <c r="CT2072" s="36" t="str">
        <f t="shared" si="32"/>
        <v>1bn - 50bn</v>
      </c>
      <c r="CU2072" s="36" t="str">
        <f>VLOOKUP(CK2072,Mapping!B:C,2,FALSE)</f>
        <v>US/CA</v>
      </c>
    </row>
    <row r="2073" spans="1:99" ht="16" customHeight="1" x14ac:dyDescent="0.35">
      <c r="A2073" s="12" t="s">
        <v>3367</v>
      </c>
      <c r="B2073" s="12" t="s">
        <v>925</v>
      </c>
      <c r="E2073" s="37">
        <v>9442208</v>
      </c>
      <c r="G2073" s="37" t="s">
        <v>1505</v>
      </c>
      <c r="I2073" s="37"/>
      <c r="K2073" s="37"/>
      <c r="M2073" s="37"/>
      <c r="O2073" s="37"/>
      <c r="Q2073" s="12">
        <v>33554</v>
      </c>
      <c r="R2073" s="37"/>
      <c r="T2073" s="37"/>
      <c r="V2073" s="37"/>
      <c r="X2073" s="37">
        <v>0</v>
      </c>
      <c r="Y2073" s="12">
        <v>0</v>
      </c>
      <c r="Z2073" s="37"/>
      <c r="AB2073" s="37"/>
      <c r="AD2073" s="37"/>
      <c r="AF2073" s="37"/>
      <c r="AH2073" s="37">
        <v>4553949</v>
      </c>
      <c r="AI2073" s="12">
        <v>0.13</v>
      </c>
      <c r="AN2073" s="37">
        <v>1938629</v>
      </c>
      <c r="AO2073" s="12">
        <v>0.05</v>
      </c>
      <c r="AP2073" s="37">
        <v>1274895</v>
      </c>
      <c r="AQ2073" s="12">
        <v>0.04</v>
      </c>
      <c r="AR2073" s="37"/>
      <c r="AT2073" s="37">
        <v>1674735</v>
      </c>
      <c r="AU2073" s="12">
        <v>0.05</v>
      </c>
      <c r="AV2073" s="37"/>
      <c r="AX2073" s="37"/>
      <c r="BA2073" s="12">
        <v>0</v>
      </c>
      <c r="BD2073" s="12">
        <v>115023</v>
      </c>
      <c r="BH2073" s="12">
        <v>4500</v>
      </c>
      <c r="BI2073" s="12">
        <v>9050</v>
      </c>
      <c r="BQ2073" s="12">
        <v>0.01</v>
      </c>
      <c r="BV2073" s="12">
        <v>0</v>
      </c>
      <c r="BY2073" s="12">
        <v>0</v>
      </c>
      <c r="BZ2073" s="12">
        <v>0</v>
      </c>
      <c r="CF2073" s="12">
        <v>0.1</v>
      </c>
      <c r="CG2073" s="12" t="s">
        <v>976</v>
      </c>
      <c r="CH2073" s="12">
        <v>208.44900000000001</v>
      </c>
      <c r="CI2073" s="12" t="s">
        <v>3368</v>
      </c>
      <c r="CJ2073" s="12" t="s">
        <v>1015</v>
      </c>
      <c r="CK2073" s="12" t="s">
        <v>932</v>
      </c>
      <c r="CL2073" s="37">
        <v>3539877524</v>
      </c>
      <c r="CN2073" s="12" t="s">
        <v>1513</v>
      </c>
      <c r="CS2073" s="12"/>
      <c r="CT2073" s="36" t="str">
        <f t="shared" si="32"/>
        <v>1bn - 50bn</v>
      </c>
      <c r="CU2073" s="36" t="str">
        <f>VLOOKUP(CK2073,Mapping!B:C,2,FALSE)</f>
        <v>US/CA</v>
      </c>
    </row>
    <row r="2074" spans="1:99" ht="16" customHeight="1" x14ac:dyDescent="0.35">
      <c r="A2074" s="12" t="s">
        <v>3369</v>
      </c>
      <c r="B2074" s="12" t="s">
        <v>925</v>
      </c>
      <c r="E2074" s="37">
        <v>228119</v>
      </c>
      <c r="G2074" s="37" t="s">
        <v>1505</v>
      </c>
      <c r="I2074" s="37"/>
      <c r="K2074" s="37"/>
      <c r="M2074" s="37"/>
      <c r="O2074" s="37"/>
      <c r="R2074" s="37"/>
      <c r="T2074" s="37"/>
      <c r="V2074" s="37"/>
      <c r="X2074" s="37"/>
      <c r="Z2074" s="37"/>
      <c r="AB2074" s="37"/>
      <c r="AD2074" s="37"/>
      <c r="AF2074" s="37"/>
      <c r="AH2074" s="37"/>
      <c r="AN2074" s="37"/>
      <c r="AP2074" s="37">
        <v>228119</v>
      </c>
      <c r="AQ2074" s="12">
        <v>0.04</v>
      </c>
      <c r="AR2074" s="37"/>
      <c r="AT2074" s="37"/>
      <c r="AV2074" s="37"/>
      <c r="AX2074" s="37"/>
      <c r="BH2074" s="12">
        <v>988</v>
      </c>
      <c r="BV2074" s="12">
        <v>0</v>
      </c>
      <c r="CG2074" s="12" t="s">
        <v>929</v>
      </c>
      <c r="CH2074" s="12">
        <v>16.693000000000001</v>
      </c>
      <c r="CI2074" s="12" t="s">
        <v>941</v>
      </c>
      <c r="CJ2074" s="12" t="s">
        <v>941</v>
      </c>
      <c r="CK2074" s="12" t="s">
        <v>932</v>
      </c>
      <c r="CL2074" s="37">
        <v>584870267</v>
      </c>
      <c r="CN2074" s="12" t="s">
        <v>1509</v>
      </c>
      <c r="CS2074" s="12"/>
      <c r="CT2074" s="36" t="str">
        <f t="shared" si="32"/>
        <v>500mn - 1bn</v>
      </c>
      <c r="CU2074" s="36" t="str">
        <f>VLOOKUP(CK2074,Mapping!B:C,2,FALSE)</f>
        <v>US/CA</v>
      </c>
    </row>
    <row r="2075" spans="1:99" ht="16" customHeight="1" x14ac:dyDescent="0.35">
      <c r="A2075" s="12" t="s">
        <v>3370</v>
      </c>
      <c r="B2075" s="12" t="s">
        <v>933</v>
      </c>
      <c r="E2075" s="37">
        <v>743032</v>
      </c>
      <c r="G2075" s="37" t="s">
        <v>1505</v>
      </c>
      <c r="I2075" s="37"/>
      <c r="K2075" s="37"/>
      <c r="M2075" s="37"/>
      <c r="O2075" s="37"/>
      <c r="Q2075" s="12">
        <v>5884</v>
      </c>
      <c r="R2075" s="37"/>
      <c r="T2075" s="37"/>
      <c r="V2075" s="37"/>
      <c r="X2075" s="37"/>
      <c r="Z2075" s="37"/>
      <c r="AB2075" s="37"/>
      <c r="AD2075" s="37"/>
      <c r="AF2075" s="37"/>
      <c r="AH2075" s="37">
        <v>743032</v>
      </c>
      <c r="AI2075" s="12">
        <v>0</v>
      </c>
      <c r="AN2075" s="37"/>
      <c r="AP2075" s="37"/>
      <c r="AR2075" s="37"/>
      <c r="AT2075" s="37"/>
      <c r="AV2075" s="37"/>
      <c r="AX2075" s="37"/>
      <c r="BQ2075" s="12">
        <v>0</v>
      </c>
      <c r="CG2075" s="12" t="s">
        <v>940</v>
      </c>
      <c r="CH2075" s="12">
        <v>56.121000000000002</v>
      </c>
      <c r="CI2075" s="12" t="s">
        <v>1103</v>
      </c>
      <c r="CJ2075" s="12" t="s">
        <v>972</v>
      </c>
      <c r="CK2075" s="12" t="s">
        <v>932</v>
      </c>
      <c r="CL2075" s="37">
        <v>18438411202</v>
      </c>
      <c r="CN2075" s="12" t="s">
        <v>1506</v>
      </c>
      <c r="CS2075" s="12"/>
      <c r="CT2075" s="36" t="str">
        <f t="shared" si="32"/>
        <v>1bn - 50bn</v>
      </c>
      <c r="CU2075" s="36" t="str">
        <f>VLOOKUP(CK2075,Mapping!B:C,2,FALSE)</f>
        <v>US/CA</v>
      </c>
    </row>
    <row r="2076" spans="1:99" ht="16" customHeight="1" x14ac:dyDescent="0.35">
      <c r="A2076" s="12" t="s">
        <v>418</v>
      </c>
      <c r="B2076" s="12" t="s">
        <v>925</v>
      </c>
      <c r="E2076" s="37">
        <v>14086245</v>
      </c>
      <c r="F2076" s="12">
        <v>34800</v>
      </c>
      <c r="G2076" s="37" t="s">
        <v>1505</v>
      </c>
      <c r="I2076" s="37">
        <v>2477585</v>
      </c>
      <c r="J2076" s="12">
        <v>0.24</v>
      </c>
      <c r="K2076" s="37">
        <v>3094513</v>
      </c>
      <c r="L2076" s="12">
        <v>0.3</v>
      </c>
      <c r="M2076" s="37">
        <v>28229</v>
      </c>
      <c r="N2076" s="12">
        <v>0</v>
      </c>
      <c r="O2076" s="37">
        <v>2407695</v>
      </c>
      <c r="P2076" s="12">
        <v>0.24</v>
      </c>
      <c r="Q2076" s="12">
        <v>8097</v>
      </c>
      <c r="R2076" s="37"/>
      <c r="T2076" s="37"/>
      <c r="V2076" s="37">
        <v>2868154</v>
      </c>
      <c r="W2076" s="12">
        <v>0.28000000000000003</v>
      </c>
      <c r="X2076" s="37"/>
      <c r="Z2076" s="37"/>
      <c r="AB2076" s="37">
        <v>1906025</v>
      </c>
      <c r="AC2076" s="12">
        <v>0.19</v>
      </c>
      <c r="AD2076" s="37">
        <v>26184</v>
      </c>
      <c r="AE2076" s="12">
        <v>0</v>
      </c>
      <c r="AF2076" s="37"/>
      <c r="AH2076" s="37">
        <v>983138</v>
      </c>
      <c r="AI2076" s="12">
        <v>0.1</v>
      </c>
      <c r="AJ2076" s="12">
        <v>132900</v>
      </c>
      <c r="AK2076" s="12">
        <v>104000</v>
      </c>
      <c r="AL2076" s="12">
        <v>131200</v>
      </c>
      <c r="AN2076" s="37">
        <v>294722</v>
      </c>
      <c r="AO2076" s="12">
        <v>0.03</v>
      </c>
      <c r="AP2076" s="37"/>
      <c r="AR2076" s="37"/>
      <c r="AT2076" s="37"/>
      <c r="AV2076" s="37"/>
      <c r="AX2076" s="37"/>
      <c r="BB2076" s="12">
        <v>225</v>
      </c>
      <c r="BG2076" s="12">
        <v>40200</v>
      </c>
      <c r="BI2076" s="12">
        <v>1750</v>
      </c>
      <c r="BJ2076" s="12">
        <v>235</v>
      </c>
      <c r="BO2076" s="12">
        <v>0.01</v>
      </c>
      <c r="BQ2076" s="12">
        <v>0</v>
      </c>
      <c r="BR2076" s="12">
        <v>0.01</v>
      </c>
      <c r="BS2076" s="12">
        <v>0</v>
      </c>
      <c r="BT2076" s="12">
        <v>0</v>
      </c>
      <c r="BU2076" s="12">
        <v>0</v>
      </c>
      <c r="BY2076" s="12">
        <v>0</v>
      </c>
      <c r="CB2076" s="12">
        <v>0</v>
      </c>
      <c r="CC2076" s="12">
        <v>0</v>
      </c>
      <c r="CG2076" s="12" t="s">
        <v>1058</v>
      </c>
      <c r="CH2076" s="12">
        <v>34.121000000000002</v>
      </c>
      <c r="CI2076" s="12" t="s">
        <v>1064</v>
      </c>
      <c r="CJ2076" s="12"/>
      <c r="CK2076" s="12" t="s">
        <v>1064</v>
      </c>
      <c r="CL2076" s="37">
        <v>1005475417</v>
      </c>
      <c r="CN2076" s="12" t="s">
        <v>1506</v>
      </c>
      <c r="CS2076" s="12"/>
      <c r="CT2076" s="36" t="str">
        <f t="shared" si="32"/>
        <v>1bn - 50bn</v>
      </c>
      <c r="CU2076" s="36" t="str">
        <f>VLOOKUP(CK2076,Mapping!B:C,2,FALSE)</f>
        <v>EU</v>
      </c>
    </row>
    <row r="2077" spans="1:99" ht="16" customHeight="1" x14ac:dyDescent="0.35">
      <c r="A2077" s="12" t="s">
        <v>3371</v>
      </c>
      <c r="B2077" s="12" t="s">
        <v>925</v>
      </c>
      <c r="E2077" s="37">
        <v>0</v>
      </c>
      <c r="G2077" s="37" t="s">
        <v>1505</v>
      </c>
      <c r="I2077" s="37"/>
      <c r="K2077" s="37"/>
      <c r="M2077" s="37">
        <v>0</v>
      </c>
      <c r="N2077" s="12">
        <v>0</v>
      </c>
      <c r="O2077" s="37"/>
      <c r="R2077" s="37"/>
      <c r="T2077" s="37"/>
      <c r="V2077" s="37"/>
      <c r="X2077" s="37"/>
      <c r="Z2077" s="37"/>
      <c r="AB2077" s="37"/>
      <c r="AD2077" s="37"/>
      <c r="AF2077" s="37"/>
      <c r="AH2077" s="37"/>
      <c r="AN2077" s="37">
        <v>0</v>
      </c>
      <c r="AO2077" s="12">
        <v>0</v>
      </c>
      <c r="AP2077" s="37"/>
      <c r="AR2077" s="37"/>
      <c r="AT2077" s="37"/>
      <c r="AV2077" s="37"/>
      <c r="AX2077" s="37"/>
      <c r="BB2077" s="12">
        <v>0</v>
      </c>
      <c r="BI2077" s="12">
        <v>0</v>
      </c>
      <c r="BY2077" s="12">
        <v>0</v>
      </c>
      <c r="CC2077" s="12">
        <v>0</v>
      </c>
      <c r="CG2077" s="12" t="s">
        <v>929</v>
      </c>
      <c r="CH2077" s="12">
        <v>181.852</v>
      </c>
      <c r="CI2077" s="12" t="s">
        <v>1047</v>
      </c>
      <c r="CJ2077" s="12"/>
      <c r="CK2077" s="12" t="s">
        <v>1048</v>
      </c>
      <c r="CL2077" s="37">
        <v>63388141</v>
      </c>
      <c r="CN2077" s="12" t="s">
        <v>1506</v>
      </c>
      <c r="CS2077" s="12"/>
      <c r="CT2077" s="36" t="str">
        <f t="shared" si="32"/>
        <v>500mn</v>
      </c>
      <c r="CU2077" s="36" t="str">
        <f>VLOOKUP(CK2077,Mapping!B:C,2,FALSE)</f>
        <v>EU</v>
      </c>
    </row>
    <row r="2078" spans="1:99" ht="16" customHeight="1" x14ac:dyDescent="0.35">
      <c r="A2078" s="12" t="s">
        <v>3372</v>
      </c>
      <c r="B2078" s="12" t="s">
        <v>925</v>
      </c>
      <c r="E2078" s="37">
        <v>0</v>
      </c>
      <c r="G2078" s="37" t="s">
        <v>1505</v>
      </c>
      <c r="I2078" s="37"/>
      <c r="K2078" s="37"/>
      <c r="M2078" s="37">
        <v>0</v>
      </c>
      <c r="N2078" s="12">
        <v>0</v>
      </c>
      <c r="O2078" s="37"/>
      <c r="R2078" s="37"/>
      <c r="T2078" s="37"/>
      <c r="V2078" s="37"/>
      <c r="X2078" s="37">
        <v>0</v>
      </c>
      <c r="Y2078" s="12">
        <v>0</v>
      </c>
      <c r="Z2078" s="37"/>
      <c r="AB2078" s="37"/>
      <c r="AD2078" s="37"/>
      <c r="AF2078" s="37"/>
      <c r="AH2078" s="37"/>
      <c r="AN2078" s="37">
        <v>0</v>
      </c>
      <c r="AO2078" s="12">
        <v>0</v>
      </c>
      <c r="AP2078" s="37"/>
      <c r="AR2078" s="37"/>
      <c r="AT2078" s="37"/>
      <c r="AV2078" s="37"/>
      <c r="AX2078" s="37"/>
      <c r="BA2078" s="12">
        <v>0</v>
      </c>
      <c r="BB2078" s="12">
        <v>0</v>
      </c>
      <c r="BI2078" s="12">
        <v>0</v>
      </c>
      <c r="BY2078" s="12">
        <v>0</v>
      </c>
      <c r="BZ2078" s="12">
        <v>0</v>
      </c>
      <c r="CC2078" s="12">
        <v>0</v>
      </c>
      <c r="CG2078" s="12" t="s">
        <v>959</v>
      </c>
      <c r="CH2078" s="12">
        <v>39.764000000000003</v>
      </c>
      <c r="CI2078" s="12" t="s">
        <v>1688</v>
      </c>
      <c r="CJ2078" s="12"/>
      <c r="CK2078" s="12" t="s">
        <v>1688</v>
      </c>
      <c r="CL2078" s="37">
        <v>562729345</v>
      </c>
      <c r="CN2078" s="12" t="s">
        <v>1516</v>
      </c>
      <c r="CS2078" s="12"/>
      <c r="CT2078" s="36" t="str">
        <f t="shared" si="32"/>
        <v>500mn - 1bn</v>
      </c>
      <c r="CU2078" s="36" t="str">
        <f>VLOOKUP(CK2078,Mapping!B:C,2,FALSE)</f>
        <v>EU</v>
      </c>
    </row>
    <row r="2079" spans="1:99" ht="16" customHeight="1" x14ac:dyDescent="0.35">
      <c r="A2079" s="12" t="s">
        <v>3373</v>
      </c>
      <c r="B2079" s="12" t="s">
        <v>933</v>
      </c>
      <c r="E2079" s="37">
        <v>38893</v>
      </c>
      <c r="G2079" s="37" t="s">
        <v>1505</v>
      </c>
      <c r="I2079" s="37"/>
      <c r="K2079" s="37"/>
      <c r="M2079" s="37">
        <v>38893</v>
      </c>
      <c r="N2079" s="12">
        <v>0.01</v>
      </c>
      <c r="O2079" s="37"/>
      <c r="R2079" s="37"/>
      <c r="T2079" s="37"/>
      <c r="V2079" s="37"/>
      <c r="X2079" s="37"/>
      <c r="Z2079" s="37"/>
      <c r="AB2079" s="37"/>
      <c r="AD2079" s="37"/>
      <c r="AF2079" s="37"/>
      <c r="AH2079" s="37"/>
      <c r="AN2079" s="37"/>
      <c r="AP2079" s="37"/>
      <c r="AR2079" s="37"/>
      <c r="AT2079" s="37"/>
      <c r="AV2079" s="37"/>
      <c r="AX2079" s="37"/>
      <c r="BB2079" s="12">
        <v>310</v>
      </c>
      <c r="CC2079" s="12">
        <v>0</v>
      </c>
      <c r="CG2079" s="12" t="s">
        <v>940</v>
      </c>
      <c r="CH2079" s="12">
        <v>66.966999999999999</v>
      </c>
      <c r="CI2079" s="12" t="s">
        <v>1023</v>
      </c>
      <c r="CJ2079" s="12"/>
      <c r="CK2079" s="12" t="s">
        <v>979</v>
      </c>
      <c r="CL2079" s="37">
        <v>722887826</v>
      </c>
      <c r="CN2079" s="12" t="s">
        <v>1506</v>
      </c>
      <c r="CS2079" s="12"/>
      <c r="CT2079" s="36" t="str">
        <f t="shared" si="32"/>
        <v>500mn - 1bn</v>
      </c>
      <c r="CU2079" s="36" t="str">
        <f>VLOOKUP(CK2079,Mapping!B:C,2,FALSE)</f>
        <v>EU</v>
      </c>
    </row>
    <row r="2080" spans="1:99" ht="16" customHeight="1" x14ac:dyDescent="0.35">
      <c r="A2080" s="12" t="s">
        <v>3374</v>
      </c>
      <c r="B2080" s="12" t="s">
        <v>925</v>
      </c>
      <c r="E2080" s="37">
        <v>0</v>
      </c>
      <c r="G2080" s="37" t="s">
        <v>1505</v>
      </c>
      <c r="I2080" s="37"/>
      <c r="K2080" s="37"/>
      <c r="M2080" s="37">
        <v>0</v>
      </c>
      <c r="N2080" s="12">
        <v>0</v>
      </c>
      <c r="O2080" s="37"/>
      <c r="R2080" s="37"/>
      <c r="T2080" s="37"/>
      <c r="V2080" s="37"/>
      <c r="X2080" s="37"/>
      <c r="Z2080" s="37"/>
      <c r="AB2080" s="37"/>
      <c r="AD2080" s="37"/>
      <c r="AF2080" s="37"/>
      <c r="AH2080" s="37"/>
      <c r="AN2080" s="37"/>
      <c r="AP2080" s="37"/>
      <c r="AR2080" s="37"/>
      <c r="AT2080" s="37"/>
      <c r="AV2080" s="37"/>
      <c r="AX2080" s="37"/>
      <c r="BB2080" s="12">
        <v>0</v>
      </c>
      <c r="CC2080" s="12">
        <v>0</v>
      </c>
      <c r="CG2080" s="12" t="s">
        <v>940</v>
      </c>
      <c r="CH2080" s="12">
        <v>19.518999999999998</v>
      </c>
      <c r="CI2080" s="12" t="s">
        <v>3375</v>
      </c>
      <c r="CJ2080" s="12" t="s">
        <v>946</v>
      </c>
      <c r="CK2080" s="12" t="s">
        <v>932</v>
      </c>
      <c r="CL2080" s="37">
        <v>123685253</v>
      </c>
      <c r="CN2080" s="12" t="s">
        <v>1509</v>
      </c>
      <c r="CS2080" s="12"/>
      <c r="CT2080" s="36" t="str">
        <f t="shared" si="32"/>
        <v>500mn</v>
      </c>
      <c r="CU2080" s="36" t="str">
        <f>VLOOKUP(CK2080,Mapping!B:C,2,FALSE)</f>
        <v>US/CA</v>
      </c>
    </row>
    <row r="2081" spans="1:99" ht="16" customHeight="1" x14ac:dyDescent="0.35">
      <c r="A2081" s="12" t="s">
        <v>3376</v>
      </c>
      <c r="B2081" s="12" t="s">
        <v>925</v>
      </c>
      <c r="E2081" s="37">
        <v>2636495</v>
      </c>
      <c r="G2081" s="37" t="s">
        <v>1505</v>
      </c>
      <c r="I2081" s="37"/>
      <c r="K2081" s="37">
        <v>1168399</v>
      </c>
      <c r="L2081" s="12">
        <v>1.28</v>
      </c>
      <c r="M2081" s="37">
        <v>1026012</v>
      </c>
      <c r="N2081" s="12">
        <v>1.1200000000000001</v>
      </c>
      <c r="O2081" s="37"/>
      <c r="R2081" s="37"/>
      <c r="T2081" s="37"/>
      <c r="V2081" s="37"/>
      <c r="X2081" s="37"/>
      <c r="Z2081" s="37"/>
      <c r="AB2081" s="37"/>
      <c r="AD2081" s="37"/>
      <c r="AF2081" s="37"/>
      <c r="AH2081" s="37"/>
      <c r="AN2081" s="37">
        <v>442084</v>
      </c>
      <c r="AO2081" s="12">
        <v>0.48</v>
      </c>
      <c r="AP2081" s="37"/>
      <c r="AR2081" s="37"/>
      <c r="AT2081" s="37"/>
      <c r="AV2081" s="37"/>
      <c r="AX2081" s="37"/>
      <c r="BB2081" s="12">
        <v>8178</v>
      </c>
      <c r="BG2081" s="12">
        <v>18916</v>
      </c>
      <c r="BI2081" s="12">
        <v>2625</v>
      </c>
      <c r="BS2081" s="12">
        <v>0</v>
      </c>
      <c r="BY2081" s="12">
        <v>0</v>
      </c>
      <c r="CC2081" s="12">
        <v>0</v>
      </c>
      <c r="CG2081" s="12" t="s">
        <v>929</v>
      </c>
      <c r="CH2081" s="12">
        <v>41.908000000000001</v>
      </c>
      <c r="CI2081" s="12" t="s">
        <v>1009</v>
      </c>
      <c r="CJ2081" s="12"/>
      <c r="CK2081" s="12" t="s">
        <v>1010</v>
      </c>
      <c r="CL2081" s="37">
        <v>91509175</v>
      </c>
      <c r="CN2081" s="12" t="s">
        <v>1506</v>
      </c>
      <c r="CS2081" s="12"/>
      <c r="CT2081" s="36" t="str">
        <f t="shared" si="32"/>
        <v>500mn</v>
      </c>
      <c r="CU2081" s="36" t="str">
        <f>VLOOKUP(CK2081,Mapping!B:C,2,FALSE)</f>
        <v>Africa</v>
      </c>
    </row>
    <row r="2082" spans="1:99" ht="16" customHeight="1" x14ac:dyDescent="0.35">
      <c r="A2082" s="12" t="s">
        <v>3377</v>
      </c>
      <c r="B2082" s="12" t="s">
        <v>925</v>
      </c>
      <c r="E2082" s="37">
        <v>239546</v>
      </c>
      <c r="G2082" s="37" t="s">
        <v>1505</v>
      </c>
      <c r="I2082" s="37"/>
      <c r="K2082" s="37"/>
      <c r="M2082" s="37"/>
      <c r="O2082" s="37"/>
      <c r="Q2082" s="12">
        <v>1765</v>
      </c>
      <c r="R2082" s="37"/>
      <c r="T2082" s="37"/>
      <c r="V2082" s="37"/>
      <c r="X2082" s="37"/>
      <c r="Z2082" s="37"/>
      <c r="AB2082" s="37"/>
      <c r="AD2082" s="37"/>
      <c r="AF2082" s="37"/>
      <c r="AH2082" s="37">
        <v>239546</v>
      </c>
      <c r="AI2082" s="12">
        <v>0.02</v>
      </c>
      <c r="AN2082" s="37"/>
      <c r="AP2082" s="37"/>
      <c r="AR2082" s="37"/>
      <c r="AT2082" s="37"/>
      <c r="AV2082" s="37"/>
      <c r="AX2082" s="37"/>
      <c r="BQ2082" s="12">
        <v>0</v>
      </c>
      <c r="CG2082" s="12" t="s">
        <v>991</v>
      </c>
      <c r="CH2082" s="12">
        <v>48.95</v>
      </c>
      <c r="CI2082" s="12" t="s">
        <v>1073</v>
      </c>
      <c r="CJ2082" s="12" t="s">
        <v>946</v>
      </c>
      <c r="CK2082" s="12" t="s">
        <v>932</v>
      </c>
      <c r="CL2082" s="37">
        <v>1445969264</v>
      </c>
      <c r="CN2082" s="12" t="s">
        <v>1509</v>
      </c>
      <c r="CS2082" s="12"/>
      <c r="CT2082" s="36" t="str">
        <f t="shared" si="32"/>
        <v>1bn - 50bn</v>
      </c>
      <c r="CU2082" s="36" t="str">
        <f>VLOOKUP(CK2082,Mapping!B:C,2,FALSE)</f>
        <v>US/CA</v>
      </c>
    </row>
    <row r="2083" spans="1:99" ht="16" customHeight="1" x14ac:dyDescent="0.35">
      <c r="A2083" s="12" t="s">
        <v>330</v>
      </c>
      <c r="B2083" s="12" t="s">
        <v>925</v>
      </c>
      <c r="E2083" s="37">
        <v>39456317</v>
      </c>
      <c r="F2083" s="12">
        <v>67900</v>
      </c>
      <c r="G2083" s="37" t="s">
        <v>1505</v>
      </c>
      <c r="I2083" s="37">
        <v>3299768</v>
      </c>
      <c r="J2083" s="12">
        <v>1.08</v>
      </c>
      <c r="K2083" s="37">
        <v>18141198</v>
      </c>
      <c r="L2083" s="12">
        <v>5.96</v>
      </c>
      <c r="M2083" s="37"/>
      <c r="O2083" s="37">
        <v>13364302</v>
      </c>
      <c r="P2083" s="12">
        <v>4.3899999999999997</v>
      </c>
      <c r="R2083" s="37">
        <v>18585</v>
      </c>
      <c r="S2083" s="12">
        <v>0.01</v>
      </c>
      <c r="T2083" s="37"/>
      <c r="V2083" s="37">
        <v>1420870</v>
      </c>
      <c r="W2083" s="12">
        <v>0.47</v>
      </c>
      <c r="X2083" s="37"/>
      <c r="Z2083" s="37"/>
      <c r="AB2083" s="37"/>
      <c r="AD2083" s="37"/>
      <c r="AF2083" s="37">
        <v>3184166</v>
      </c>
      <c r="AG2083" s="12">
        <v>1.05</v>
      </c>
      <c r="AH2083" s="37"/>
      <c r="AK2083" s="12">
        <v>65300</v>
      </c>
      <c r="AL2083" s="12">
        <v>880000</v>
      </c>
      <c r="AN2083" s="37"/>
      <c r="AP2083" s="37"/>
      <c r="AR2083" s="37">
        <v>27428</v>
      </c>
      <c r="AS2083" s="12">
        <v>0.01</v>
      </c>
      <c r="AT2083" s="37"/>
      <c r="AV2083" s="37"/>
      <c r="AX2083" s="37"/>
      <c r="AZ2083" s="12">
        <v>1400</v>
      </c>
      <c r="BE2083" s="12">
        <v>334</v>
      </c>
      <c r="BF2083" s="12">
        <v>236050</v>
      </c>
      <c r="BG2083" s="12">
        <v>293700</v>
      </c>
      <c r="BM2083" s="12">
        <v>0</v>
      </c>
      <c r="BO2083" s="12">
        <v>0.01</v>
      </c>
      <c r="BP2083" s="12">
        <v>0.01</v>
      </c>
      <c r="BS2083" s="12">
        <v>0</v>
      </c>
      <c r="BT2083" s="12">
        <v>0</v>
      </c>
      <c r="BU2083" s="12">
        <v>0</v>
      </c>
      <c r="BX2083" s="12">
        <v>0</v>
      </c>
      <c r="CG2083" s="12" t="s">
        <v>940</v>
      </c>
      <c r="CH2083" s="12">
        <v>85.090999999999994</v>
      </c>
      <c r="CI2083" s="12" t="s">
        <v>1102</v>
      </c>
      <c r="CJ2083" s="12"/>
      <c r="CK2083" s="12" t="s">
        <v>951</v>
      </c>
      <c r="CL2083" s="37">
        <v>304313825</v>
      </c>
      <c r="CN2083" s="12" t="s">
        <v>1506</v>
      </c>
      <c r="CS2083" s="12"/>
      <c r="CT2083" s="36" t="str">
        <f t="shared" si="32"/>
        <v>500mn</v>
      </c>
      <c r="CU2083" s="36" t="str">
        <f>VLOOKUP(CK2083,Mapping!B:C,2,FALSE)</f>
        <v>HK</v>
      </c>
    </row>
    <row r="2084" spans="1:99" ht="16" customHeight="1" x14ac:dyDescent="0.35">
      <c r="A2084" s="12" t="s">
        <v>3378</v>
      </c>
      <c r="B2084" s="12" t="s">
        <v>933</v>
      </c>
      <c r="E2084" s="37">
        <v>14201180</v>
      </c>
      <c r="G2084" s="37" t="s">
        <v>1505</v>
      </c>
      <c r="I2084" s="37"/>
      <c r="K2084" s="37">
        <v>4056290</v>
      </c>
      <c r="L2084" s="12">
        <v>0.31</v>
      </c>
      <c r="M2084" s="37"/>
      <c r="O2084" s="37">
        <v>1713061</v>
      </c>
      <c r="P2084" s="12">
        <v>0.13</v>
      </c>
      <c r="Q2084" s="12">
        <v>41307</v>
      </c>
      <c r="R2084" s="37"/>
      <c r="T2084" s="37"/>
      <c r="V2084" s="37"/>
      <c r="X2084" s="37"/>
      <c r="Z2084" s="37"/>
      <c r="AB2084" s="37"/>
      <c r="AD2084" s="37">
        <v>3215581</v>
      </c>
      <c r="AE2084" s="12">
        <v>0.24</v>
      </c>
      <c r="AF2084" s="37"/>
      <c r="AH2084" s="37">
        <v>5216248</v>
      </c>
      <c r="AI2084" s="12">
        <v>0.39</v>
      </c>
      <c r="AL2084" s="12">
        <v>112800</v>
      </c>
      <c r="AN2084" s="37"/>
      <c r="AP2084" s="37"/>
      <c r="AR2084" s="37"/>
      <c r="AT2084" s="37"/>
      <c r="AV2084" s="37"/>
      <c r="AX2084" s="37"/>
      <c r="BG2084" s="12">
        <v>65670</v>
      </c>
      <c r="BJ2084" s="12">
        <v>28860</v>
      </c>
      <c r="BQ2084" s="12">
        <v>0.01</v>
      </c>
      <c r="BS2084" s="12">
        <v>0</v>
      </c>
      <c r="BU2084" s="12">
        <v>0</v>
      </c>
      <c r="CB2084" s="12">
        <v>0.01</v>
      </c>
      <c r="CG2084" s="12" t="s">
        <v>940</v>
      </c>
      <c r="CH2084" s="12">
        <v>66.606999999999999</v>
      </c>
      <c r="CI2084" s="12" t="s">
        <v>953</v>
      </c>
      <c r="CJ2084" s="12"/>
      <c r="CK2084" s="12" t="s">
        <v>954</v>
      </c>
      <c r="CL2084" s="37">
        <v>1321852393</v>
      </c>
      <c r="CN2084" s="12" t="s">
        <v>1506</v>
      </c>
      <c r="CS2084" s="12"/>
      <c r="CT2084" s="36" t="str">
        <f t="shared" si="32"/>
        <v>1bn - 50bn</v>
      </c>
      <c r="CU2084" s="36" t="str">
        <f>VLOOKUP(CK2084,Mapping!B:C,2,FALSE)</f>
        <v>EU</v>
      </c>
    </row>
    <row r="2085" spans="1:99" ht="16" customHeight="1" x14ac:dyDescent="0.35">
      <c r="A2085" s="12" t="s">
        <v>3379</v>
      </c>
      <c r="B2085" s="12" t="s">
        <v>933</v>
      </c>
      <c r="E2085" s="37">
        <v>4039453</v>
      </c>
      <c r="G2085" s="37" t="s">
        <v>1505</v>
      </c>
      <c r="I2085" s="37"/>
      <c r="K2085" s="37"/>
      <c r="M2085" s="37">
        <v>265724</v>
      </c>
      <c r="N2085" s="12">
        <v>0.02</v>
      </c>
      <c r="O2085" s="37"/>
      <c r="Q2085" s="12">
        <v>8885</v>
      </c>
      <c r="R2085" s="37"/>
      <c r="T2085" s="37"/>
      <c r="V2085" s="37"/>
      <c r="X2085" s="37">
        <v>1202556</v>
      </c>
      <c r="Y2085" s="12">
        <v>0.1</v>
      </c>
      <c r="Z2085" s="37"/>
      <c r="AB2085" s="37"/>
      <c r="AD2085" s="37">
        <v>176935</v>
      </c>
      <c r="AE2085" s="12">
        <v>0.02</v>
      </c>
      <c r="AF2085" s="37"/>
      <c r="AH2085" s="37">
        <v>1121998</v>
      </c>
      <c r="AI2085" s="12">
        <v>0.1</v>
      </c>
      <c r="AN2085" s="37">
        <v>791540</v>
      </c>
      <c r="AO2085" s="12">
        <v>7.0000000000000007E-2</v>
      </c>
      <c r="AP2085" s="37">
        <v>32325</v>
      </c>
      <c r="AQ2085" s="12">
        <v>0</v>
      </c>
      <c r="AR2085" s="37">
        <v>448375</v>
      </c>
      <c r="AS2085" s="12">
        <v>0.04</v>
      </c>
      <c r="AT2085" s="37"/>
      <c r="AV2085" s="37"/>
      <c r="AX2085" s="37"/>
      <c r="BA2085" s="12">
        <v>11769</v>
      </c>
      <c r="BB2085" s="12">
        <v>2118</v>
      </c>
      <c r="BE2085" s="12">
        <v>12024</v>
      </c>
      <c r="BH2085" s="12">
        <v>140</v>
      </c>
      <c r="BI2085" s="12">
        <v>4700</v>
      </c>
      <c r="BJ2085" s="12">
        <v>1588</v>
      </c>
      <c r="BM2085" s="12">
        <v>0.01</v>
      </c>
      <c r="BQ2085" s="12">
        <v>0</v>
      </c>
      <c r="BV2085" s="12">
        <v>0</v>
      </c>
      <c r="BY2085" s="12">
        <v>0</v>
      </c>
      <c r="BZ2085" s="12">
        <v>0</v>
      </c>
      <c r="CB2085" s="12">
        <v>0</v>
      </c>
      <c r="CC2085" s="12">
        <v>0</v>
      </c>
      <c r="CG2085" s="12" t="s">
        <v>940</v>
      </c>
      <c r="CH2085" s="12">
        <v>53.783000000000001</v>
      </c>
      <c r="CI2085" s="12" t="s">
        <v>987</v>
      </c>
      <c r="CJ2085" s="12"/>
      <c r="CK2085" s="12" t="s">
        <v>979</v>
      </c>
      <c r="CL2085" s="37">
        <v>1163438306</v>
      </c>
      <c r="CN2085" s="12" t="s">
        <v>1506</v>
      </c>
      <c r="CS2085" s="12"/>
      <c r="CT2085" s="36" t="str">
        <f t="shared" si="32"/>
        <v>1bn - 50bn</v>
      </c>
      <c r="CU2085" s="36" t="str">
        <f>VLOOKUP(CK2085,Mapping!B:C,2,FALSE)</f>
        <v>EU</v>
      </c>
    </row>
    <row r="2086" spans="1:99" ht="16" customHeight="1" x14ac:dyDescent="0.35">
      <c r="A2086" s="12" t="s">
        <v>3380</v>
      </c>
      <c r="B2086" s="12" t="s">
        <v>925</v>
      </c>
      <c r="E2086" s="37">
        <v>954697</v>
      </c>
      <c r="G2086" s="37" t="s">
        <v>1505</v>
      </c>
      <c r="I2086" s="37"/>
      <c r="K2086" s="37"/>
      <c r="M2086" s="37">
        <v>251673</v>
      </c>
      <c r="N2086" s="12">
        <v>0.12</v>
      </c>
      <c r="O2086" s="37"/>
      <c r="Q2086" s="12">
        <v>4500</v>
      </c>
      <c r="R2086" s="37"/>
      <c r="T2086" s="37">
        <v>12313</v>
      </c>
      <c r="U2086" s="12">
        <v>0.01</v>
      </c>
      <c r="V2086" s="37"/>
      <c r="X2086" s="37">
        <v>9401</v>
      </c>
      <c r="Y2086" s="12">
        <v>0</v>
      </c>
      <c r="Z2086" s="37"/>
      <c r="AB2086" s="37"/>
      <c r="AD2086" s="37">
        <v>57716</v>
      </c>
      <c r="AE2086" s="12">
        <v>0.03</v>
      </c>
      <c r="AF2086" s="37"/>
      <c r="AH2086" s="37">
        <v>568260</v>
      </c>
      <c r="AI2086" s="12">
        <v>0.28000000000000003</v>
      </c>
      <c r="AN2086" s="37">
        <v>50524</v>
      </c>
      <c r="AO2086" s="12">
        <v>0.02</v>
      </c>
      <c r="AP2086" s="37"/>
      <c r="AR2086" s="37">
        <v>4810</v>
      </c>
      <c r="AS2086" s="12">
        <v>0</v>
      </c>
      <c r="AT2086" s="37"/>
      <c r="AV2086" s="37"/>
      <c r="AX2086" s="37"/>
      <c r="BA2086" s="12">
        <v>92</v>
      </c>
      <c r="BB2086" s="12">
        <v>2006</v>
      </c>
      <c r="BE2086" s="12">
        <v>129</v>
      </c>
      <c r="BI2086" s="12">
        <v>300</v>
      </c>
      <c r="BJ2086" s="12">
        <v>518</v>
      </c>
      <c r="BK2086" s="12">
        <v>110</v>
      </c>
      <c r="BM2086" s="12">
        <v>0</v>
      </c>
      <c r="BQ2086" s="12">
        <v>0</v>
      </c>
      <c r="BY2086" s="12">
        <v>0</v>
      </c>
      <c r="BZ2086" s="12">
        <v>0</v>
      </c>
      <c r="CB2086" s="12">
        <v>0</v>
      </c>
      <c r="CC2086" s="12">
        <v>0</v>
      </c>
      <c r="CE2086" s="12">
        <v>0</v>
      </c>
      <c r="CG2086" s="12" t="s">
        <v>940</v>
      </c>
      <c r="CH2086" s="12">
        <v>79.111999999999995</v>
      </c>
      <c r="CI2086" s="12" t="s">
        <v>1064</v>
      </c>
      <c r="CJ2086" s="12"/>
      <c r="CK2086" s="12" t="s">
        <v>1064</v>
      </c>
      <c r="CL2086" s="37">
        <v>205633117</v>
      </c>
      <c r="CN2086" s="12" t="s">
        <v>1535</v>
      </c>
      <c r="CS2086" s="12"/>
      <c r="CT2086" s="36" t="str">
        <f t="shared" si="32"/>
        <v>500mn</v>
      </c>
      <c r="CU2086" s="36" t="str">
        <f>VLOOKUP(CK2086,Mapping!B:C,2,FALSE)</f>
        <v>EU</v>
      </c>
    </row>
    <row r="2087" spans="1:99" ht="16" customHeight="1" x14ac:dyDescent="0.35">
      <c r="A2087" s="12" t="s">
        <v>3381</v>
      </c>
      <c r="B2087" s="12" t="s">
        <v>925</v>
      </c>
      <c r="E2087" s="37">
        <v>677384</v>
      </c>
      <c r="G2087" s="37" t="s">
        <v>1505</v>
      </c>
      <c r="I2087" s="37"/>
      <c r="K2087" s="37"/>
      <c r="M2087" s="37">
        <v>576865</v>
      </c>
      <c r="N2087" s="12">
        <v>0.01</v>
      </c>
      <c r="O2087" s="37"/>
      <c r="Q2087" s="12">
        <v>796</v>
      </c>
      <c r="R2087" s="37"/>
      <c r="T2087" s="37"/>
      <c r="V2087" s="37"/>
      <c r="X2087" s="37"/>
      <c r="Z2087" s="37">
        <v>0</v>
      </c>
      <c r="AA2087" s="12">
        <v>0</v>
      </c>
      <c r="AB2087" s="37"/>
      <c r="AD2087" s="37"/>
      <c r="AF2087" s="37"/>
      <c r="AH2087" s="37">
        <v>100519</v>
      </c>
      <c r="AI2087" s="12">
        <v>0</v>
      </c>
      <c r="AN2087" s="37"/>
      <c r="AP2087" s="37"/>
      <c r="AR2087" s="37"/>
      <c r="AT2087" s="37"/>
      <c r="AV2087" s="37"/>
      <c r="AX2087" s="37"/>
      <c r="BB2087" s="12">
        <v>4598</v>
      </c>
      <c r="BC2087" s="12">
        <v>0</v>
      </c>
      <c r="BQ2087" s="12">
        <v>0</v>
      </c>
      <c r="CC2087" s="12">
        <v>0</v>
      </c>
      <c r="CD2087" s="12">
        <v>0</v>
      </c>
      <c r="CG2087" s="12" t="s">
        <v>940</v>
      </c>
      <c r="CH2087" s="12">
        <v>11.064</v>
      </c>
      <c r="CI2087" s="12" t="s">
        <v>1135</v>
      </c>
      <c r="CJ2087" s="12"/>
      <c r="CK2087" s="12" t="s">
        <v>954</v>
      </c>
      <c r="CL2087" s="37">
        <v>4255306584</v>
      </c>
      <c r="CN2087" s="12" t="s">
        <v>1509</v>
      </c>
      <c r="CS2087" s="12"/>
      <c r="CT2087" s="36" t="str">
        <f t="shared" si="32"/>
        <v>1bn - 50bn</v>
      </c>
      <c r="CU2087" s="36" t="str">
        <f>VLOOKUP(CK2087,Mapping!B:C,2,FALSE)</f>
        <v>EU</v>
      </c>
    </row>
    <row r="2088" spans="1:99" ht="16" customHeight="1" x14ac:dyDescent="0.35">
      <c r="A2088" s="12" t="s">
        <v>696</v>
      </c>
      <c r="B2088" s="12" t="s">
        <v>933</v>
      </c>
      <c r="E2088" s="37">
        <v>53016316</v>
      </c>
      <c r="F2088" s="12">
        <v>4473</v>
      </c>
      <c r="G2088" s="37" t="s">
        <v>1505</v>
      </c>
      <c r="I2088" s="37">
        <v>231511</v>
      </c>
      <c r="J2088" s="12">
        <v>0.06</v>
      </c>
      <c r="K2088" s="37">
        <v>8009252</v>
      </c>
      <c r="L2088" s="12">
        <v>1.99</v>
      </c>
      <c r="M2088" s="37"/>
      <c r="O2088" s="37">
        <v>8739721</v>
      </c>
      <c r="P2088" s="12">
        <v>2.1800000000000002</v>
      </c>
      <c r="Q2088" s="12">
        <v>1399</v>
      </c>
      <c r="R2088" s="37">
        <v>1406891</v>
      </c>
      <c r="S2088" s="12">
        <v>0.35</v>
      </c>
      <c r="T2088" s="37"/>
      <c r="V2088" s="37">
        <v>2641901</v>
      </c>
      <c r="W2088" s="12">
        <v>0.66</v>
      </c>
      <c r="X2088" s="37">
        <v>28552668</v>
      </c>
      <c r="Y2088" s="12">
        <v>7.11</v>
      </c>
      <c r="Z2088" s="37"/>
      <c r="AB2088" s="37">
        <v>180326</v>
      </c>
      <c r="AC2088" s="12">
        <v>0.04</v>
      </c>
      <c r="AD2088" s="37"/>
      <c r="AF2088" s="37">
        <v>2591115</v>
      </c>
      <c r="AG2088" s="12">
        <v>0.64</v>
      </c>
      <c r="AH2088" s="37">
        <v>176666</v>
      </c>
      <c r="AI2088" s="12">
        <v>0.04</v>
      </c>
      <c r="AJ2088" s="12">
        <v>11012</v>
      </c>
      <c r="AK2088" s="12">
        <v>111139</v>
      </c>
      <c r="AL2088" s="12">
        <v>519503</v>
      </c>
      <c r="AN2088" s="37">
        <v>484187</v>
      </c>
      <c r="AO2088" s="12">
        <v>0.12</v>
      </c>
      <c r="AP2088" s="37">
        <v>2078</v>
      </c>
      <c r="AQ2088" s="12">
        <v>0</v>
      </c>
      <c r="AR2088" s="37"/>
      <c r="AT2088" s="37"/>
      <c r="AV2088" s="37"/>
      <c r="AX2088" s="37"/>
      <c r="AZ2088" s="12">
        <v>125734</v>
      </c>
      <c r="BA2088" s="12">
        <v>279435</v>
      </c>
      <c r="BF2088" s="12">
        <v>147530</v>
      </c>
      <c r="BG2088" s="12">
        <v>135158</v>
      </c>
      <c r="BH2088" s="12">
        <v>9</v>
      </c>
      <c r="BI2088" s="12">
        <v>2875</v>
      </c>
      <c r="BO2088" s="12">
        <v>0</v>
      </c>
      <c r="BP2088" s="12">
        <v>0.01</v>
      </c>
      <c r="BQ2088" s="12">
        <v>0</v>
      </c>
      <c r="BR2088" s="12">
        <v>0</v>
      </c>
      <c r="BS2088" s="12">
        <v>0</v>
      </c>
      <c r="BT2088" s="12">
        <v>0</v>
      </c>
      <c r="BU2088" s="12">
        <v>0</v>
      </c>
      <c r="BV2088" s="12">
        <v>0</v>
      </c>
      <c r="BX2088" s="12">
        <v>0</v>
      </c>
      <c r="BY2088" s="12">
        <v>0</v>
      </c>
      <c r="BZ2088" s="12">
        <v>0</v>
      </c>
      <c r="CG2088" s="12" t="s">
        <v>940</v>
      </c>
      <c r="CH2088" s="12">
        <v>76.450999999999993</v>
      </c>
      <c r="CI2088" s="12" t="s">
        <v>950</v>
      </c>
      <c r="CJ2088" s="12"/>
      <c r="CK2088" s="12" t="s">
        <v>951</v>
      </c>
      <c r="CL2088" s="37">
        <v>409630266</v>
      </c>
      <c r="CN2088" s="12" t="s">
        <v>1506</v>
      </c>
      <c r="CR2088" s="12">
        <v>45987.291666666664</v>
      </c>
      <c r="CS2088" s="12"/>
      <c r="CT2088" s="36" t="str">
        <f t="shared" si="32"/>
        <v>500mn</v>
      </c>
      <c r="CU2088" s="36" t="str">
        <f>VLOOKUP(CK2088,Mapping!B:C,2,FALSE)</f>
        <v>HK</v>
      </c>
    </row>
    <row r="2089" spans="1:99" ht="16" customHeight="1" x14ac:dyDescent="0.35">
      <c r="A2089" s="12" t="s">
        <v>3382</v>
      </c>
      <c r="B2089" s="12" t="s">
        <v>925</v>
      </c>
      <c r="E2089" s="37">
        <v>424965</v>
      </c>
      <c r="G2089" s="37" t="s">
        <v>1505</v>
      </c>
      <c r="I2089" s="37"/>
      <c r="K2089" s="37"/>
      <c r="M2089" s="37">
        <v>0</v>
      </c>
      <c r="N2089" s="12">
        <v>0</v>
      </c>
      <c r="O2089" s="37"/>
      <c r="R2089" s="37"/>
      <c r="T2089" s="37"/>
      <c r="V2089" s="37"/>
      <c r="X2089" s="37"/>
      <c r="Z2089" s="37"/>
      <c r="AB2089" s="37"/>
      <c r="AD2089" s="37"/>
      <c r="AF2089" s="37"/>
      <c r="AH2089" s="37"/>
      <c r="AN2089" s="37"/>
      <c r="AP2089" s="37">
        <v>424965</v>
      </c>
      <c r="AQ2089" s="12">
        <v>0.47</v>
      </c>
      <c r="AR2089" s="37"/>
      <c r="AT2089" s="37"/>
      <c r="AV2089" s="37"/>
      <c r="AX2089" s="37"/>
      <c r="BB2089" s="12">
        <v>0</v>
      </c>
      <c r="BH2089" s="12">
        <v>1500</v>
      </c>
      <c r="BV2089" s="12">
        <v>0</v>
      </c>
      <c r="CC2089" s="12">
        <v>0</v>
      </c>
      <c r="CG2089" s="12" t="s">
        <v>976</v>
      </c>
      <c r="CH2089" s="12">
        <v>163.64500000000001</v>
      </c>
      <c r="CI2089" s="12" t="s">
        <v>983</v>
      </c>
      <c r="CJ2089" s="12" t="s">
        <v>984</v>
      </c>
      <c r="CK2089" s="12" t="s">
        <v>985</v>
      </c>
      <c r="CL2089" s="37">
        <v>97393016</v>
      </c>
      <c r="CN2089" s="12" t="s">
        <v>1513</v>
      </c>
      <c r="CS2089" s="12"/>
      <c r="CT2089" s="36" t="str">
        <f t="shared" si="32"/>
        <v>500mn</v>
      </c>
      <c r="CU2089" s="36" t="str">
        <f>VLOOKUP(CK2089,Mapping!B:C,2,FALSE)</f>
        <v>US/CA</v>
      </c>
    </row>
    <row r="2090" spans="1:99" ht="16" customHeight="1" x14ac:dyDescent="0.35">
      <c r="A2090" s="12" t="s">
        <v>3383</v>
      </c>
      <c r="B2090" s="12" t="s">
        <v>925</v>
      </c>
      <c r="E2090" s="37">
        <v>3178139</v>
      </c>
      <c r="G2090" s="37" t="s">
        <v>1505</v>
      </c>
      <c r="I2090" s="37"/>
      <c r="K2090" s="37">
        <v>2230318</v>
      </c>
      <c r="L2090" s="12">
        <v>1.28</v>
      </c>
      <c r="M2090" s="37">
        <v>652608</v>
      </c>
      <c r="N2090" s="12">
        <v>0.38</v>
      </c>
      <c r="O2090" s="37">
        <v>295213</v>
      </c>
      <c r="P2090" s="12">
        <v>0.17</v>
      </c>
      <c r="R2090" s="37"/>
      <c r="T2090" s="37"/>
      <c r="V2090" s="37"/>
      <c r="X2090" s="37"/>
      <c r="Z2090" s="37"/>
      <c r="AB2090" s="37"/>
      <c r="AD2090" s="37"/>
      <c r="AF2090" s="37"/>
      <c r="AH2090" s="37"/>
      <c r="AL2090" s="12">
        <v>32700</v>
      </c>
      <c r="AN2090" s="37"/>
      <c r="AP2090" s="37"/>
      <c r="AR2090" s="37"/>
      <c r="AT2090" s="37"/>
      <c r="AV2090" s="37"/>
      <c r="AX2090" s="37"/>
      <c r="BB2090" s="12">
        <v>9064</v>
      </c>
      <c r="BG2090" s="12">
        <v>46769</v>
      </c>
      <c r="BS2090" s="12">
        <v>0</v>
      </c>
      <c r="BU2090" s="12">
        <v>0</v>
      </c>
      <c r="CC2090" s="12">
        <v>0</v>
      </c>
      <c r="CG2090" s="12" t="s">
        <v>940</v>
      </c>
      <c r="CH2090" s="12">
        <v>33.459000000000003</v>
      </c>
      <c r="CI2090" s="12" t="s">
        <v>953</v>
      </c>
      <c r="CJ2090" s="12"/>
      <c r="CK2090" s="12" t="s">
        <v>954</v>
      </c>
      <c r="CL2090" s="37">
        <v>175872210</v>
      </c>
      <c r="CN2090" s="12" t="s">
        <v>1509</v>
      </c>
      <c r="CS2090" s="12"/>
      <c r="CT2090" s="36" t="str">
        <f t="shared" si="32"/>
        <v>500mn</v>
      </c>
      <c r="CU2090" s="36" t="str">
        <f>VLOOKUP(CK2090,Mapping!B:C,2,FALSE)</f>
        <v>EU</v>
      </c>
    </row>
    <row r="2091" spans="1:99" ht="16" customHeight="1" x14ac:dyDescent="0.35">
      <c r="A2091" s="12" t="s">
        <v>3384</v>
      </c>
      <c r="B2091" s="12" t="s">
        <v>925</v>
      </c>
      <c r="E2091" s="37">
        <v>5614730</v>
      </c>
      <c r="G2091" s="37" t="s">
        <v>1505</v>
      </c>
      <c r="I2091" s="37"/>
      <c r="K2091" s="37"/>
      <c r="M2091" s="37">
        <v>270418</v>
      </c>
      <c r="N2091" s="12">
        <v>0.01</v>
      </c>
      <c r="O2091" s="37"/>
      <c r="Q2091" s="12">
        <v>34292</v>
      </c>
      <c r="R2091" s="37"/>
      <c r="T2091" s="37"/>
      <c r="V2091" s="37"/>
      <c r="X2091" s="37">
        <v>538064</v>
      </c>
      <c r="Y2091" s="12">
        <v>0.01</v>
      </c>
      <c r="Z2091" s="37"/>
      <c r="AB2091" s="37"/>
      <c r="AD2091" s="37"/>
      <c r="AF2091" s="37"/>
      <c r="AH2091" s="37">
        <v>4163735</v>
      </c>
      <c r="AI2091" s="12">
        <v>0.1</v>
      </c>
      <c r="AN2091" s="37">
        <v>642513</v>
      </c>
      <c r="AO2091" s="12">
        <v>0.02</v>
      </c>
      <c r="AP2091" s="37"/>
      <c r="AR2091" s="37"/>
      <c r="AT2091" s="37"/>
      <c r="AV2091" s="37"/>
      <c r="AX2091" s="37"/>
      <c r="BA2091" s="12">
        <v>4071</v>
      </c>
      <c r="BB2091" s="12">
        <v>1513</v>
      </c>
      <c r="BI2091" s="12">
        <v>2975</v>
      </c>
      <c r="BQ2091" s="12">
        <v>0.01</v>
      </c>
      <c r="BY2091" s="12">
        <v>0</v>
      </c>
      <c r="BZ2091" s="12">
        <v>0</v>
      </c>
      <c r="CC2091" s="12">
        <v>0</v>
      </c>
      <c r="CG2091" s="12" t="s">
        <v>976</v>
      </c>
      <c r="CH2091" s="12">
        <v>254.773</v>
      </c>
      <c r="CI2091" s="12" t="s">
        <v>953</v>
      </c>
      <c r="CJ2091" s="12"/>
      <c r="CK2091" s="12" t="s">
        <v>954</v>
      </c>
      <c r="CL2091" s="37">
        <v>4046553549</v>
      </c>
      <c r="CN2091" s="12" t="s">
        <v>1513</v>
      </c>
      <c r="CS2091" s="12"/>
      <c r="CT2091" s="36" t="str">
        <f t="shared" si="32"/>
        <v>1bn - 50bn</v>
      </c>
      <c r="CU2091" s="36" t="str">
        <f>VLOOKUP(CK2091,Mapping!B:C,2,FALSE)</f>
        <v>EU</v>
      </c>
    </row>
    <row r="2092" spans="1:99" ht="16" customHeight="1" x14ac:dyDescent="0.35">
      <c r="A2092" s="12" t="s">
        <v>3385</v>
      </c>
      <c r="B2092" s="12" t="s">
        <v>925</v>
      </c>
      <c r="E2092" s="37">
        <v>2950873</v>
      </c>
      <c r="G2092" s="37" t="s">
        <v>1505</v>
      </c>
      <c r="I2092" s="37"/>
      <c r="K2092" s="37"/>
      <c r="M2092" s="37">
        <v>463268</v>
      </c>
      <c r="N2092" s="12">
        <v>0.11</v>
      </c>
      <c r="O2092" s="37"/>
      <c r="Q2092" s="12">
        <v>2323</v>
      </c>
      <c r="R2092" s="37"/>
      <c r="T2092" s="37"/>
      <c r="V2092" s="37"/>
      <c r="X2092" s="37"/>
      <c r="Z2092" s="37">
        <v>116029</v>
      </c>
      <c r="AA2092" s="12">
        <v>0.03</v>
      </c>
      <c r="AB2092" s="37"/>
      <c r="AD2092" s="37"/>
      <c r="AF2092" s="37"/>
      <c r="AH2092" s="37">
        <v>282059</v>
      </c>
      <c r="AI2092" s="12">
        <v>7.0000000000000007E-2</v>
      </c>
      <c r="AN2092" s="37">
        <v>2089517</v>
      </c>
      <c r="AO2092" s="12">
        <v>0.5</v>
      </c>
      <c r="AP2092" s="37"/>
      <c r="AR2092" s="37"/>
      <c r="AT2092" s="37"/>
      <c r="AV2092" s="37"/>
      <c r="AX2092" s="37"/>
      <c r="BB2092" s="12">
        <v>2592</v>
      </c>
      <c r="BC2092" s="12">
        <v>3317</v>
      </c>
      <c r="BI2092" s="12">
        <v>9675</v>
      </c>
      <c r="BQ2092" s="12">
        <v>0</v>
      </c>
      <c r="BY2092" s="12">
        <v>0</v>
      </c>
      <c r="CC2092" s="12">
        <v>0</v>
      </c>
      <c r="CD2092" s="12">
        <v>0</v>
      </c>
      <c r="CG2092" s="12" t="s">
        <v>976</v>
      </c>
      <c r="CH2092" s="12">
        <v>265.31299999999999</v>
      </c>
      <c r="CI2092" s="12" t="s">
        <v>941</v>
      </c>
      <c r="CJ2092" s="12" t="s">
        <v>941</v>
      </c>
      <c r="CK2092" s="12" t="s">
        <v>932</v>
      </c>
      <c r="CL2092" s="37">
        <v>418847766</v>
      </c>
      <c r="CN2092" s="12" t="s">
        <v>1513</v>
      </c>
      <c r="CS2092" s="12"/>
      <c r="CT2092" s="36" t="str">
        <f t="shared" si="32"/>
        <v>500mn</v>
      </c>
      <c r="CU2092" s="36" t="str">
        <f>VLOOKUP(CK2092,Mapping!B:C,2,FALSE)</f>
        <v>US/CA</v>
      </c>
    </row>
    <row r="2093" spans="1:99" ht="16" customHeight="1" x14ac:dyDescent="0.35">
      <c r="A2093" s="12" t="s">
        <v>3386</v>
      </c>
      <c r="B2093" s="12" t="s">
        <v>925</v>
      </c>
      <c r="E2093" s="37">
        <v>0</v>
      </c>
      <c r="G2093" s="37" t="s">
        <v>1505</v>
      </c>
      <c r="I2093" s="37"/>
      <c r="K2093" s="37"/>
      <c r="M2093" s="37">
        <v>0</v>
      </c>
      <c r="N2093" s="12">
        <v>0</v>
      </c>
      <c r="O2093" s="37"/>
      <c r="R2093" s="37"/>
      <c r="T2093" s="37"/>
      <c r="V2093" s="37"/>
      <c r="X2093" s="37"/>
      <c r="Z2093" s="37"/>
      <c r="AB2093" s="37"/>
      <c r="AD2093" s="37"/>
      <c r="AF2093" s="37"/>
      <c r="AH2093" s="37"/>
      <c r="AN2093" s="37"/>
      <c r="AP2093" s="37"/>
      <c r="AR2093" s="37"/>
      <c r="AT2093" s="37"/>
      <c r="AV2093" s="37"/>
      <c r="AX2093" s="37"/>
      <c r="BB2093" s="12">
        <v>0</v>
      </c>
      <c r="CC2093" s="12">
        <v>0</v>
      </c>
      <c r="CG2093" s="12" t="s">
        <v>934</v>
      </c>
      <c r="CH2093" s="12">
        <v>171.43899999999999</v>
      </c>
      <c r="CI2093" s="12" t="s">
        <v>953</v>
      </c>
      <c r="CJ2093" s="12"/>
      <c r="CK2093" s="12" t="s">
        <v>954</v>
      </c>
      <c r="CL2093" s="37">
        <v>55177146</v>
      </c>
      <c r="CN2093" s="12" t="s">
        <v>1506</v>
      </c>
      <c r="CS2093" s="12"/>
      <c r="CT2093" s="36" t="str">
        <f t="shared" si="32"/>
        <v>500mn</v>
      </c>
      <c r="CU2093" s="36" t="str">
        <f>VLOOKUP(CK2093,Mapping!B:C,2,FALSE)</f>
        <v>EU</v>
      </c>
    </row>
    <row r="2094" spans="1:99" ht="16" customHeight="1" x14ac:dyDescent="0.35">
      <c r="A2094" s="12" t="s">
        <v>3387</v>
      </c>
      <c r="B2094" s="37" t="s">
        <v>925</v>
      </c>
      <c r="E2094" s="37">
        <v>494567</v>
      </c>
      <c r="G2094" s="37" t="s">
        <v>1505</v>
      </c>
      <c r="I2094" s="37"/>
      <c r="K2094" s="37">
        <v>494567</v>
      </c>
      <c r="L2094" s="12">
        <v>0.02</v>
      </c>
      <c r="M2094" s="37"/>
      <c r="O2094" s="37"/>
      <c r="R2094" s="37"/>
      <c r="T2094" s="37"/>
      <c r="V2094" s="37"/>
      <c r="X2094" s="37"/>
      <c r="Z2094" s="37"/>
      <c r="AB2094" s="37"/>
      <c r="AD2094" s="37"/>
      <c r="AF2094" s="37"/>
      <c r="AH2094" s="37"/>
      <c r="AN2094" s="37"/>
      <c r="AP2094" s="37"/>
      <c r="AR2094" s="37"/>
      <c r="AT2094" s="37"/>
      <c r="AV2094" s="37"/>
      <c r="AX2094" s="37"/>
      <c r="BG2094" s="12">
        <v>7718</v>
      </c>
      <c r="BS2094" s="12">
        <v>0</v>
      </c>
      <c r="CG2094" s="12" t="s">
        <v>976</v>
      </c>
      <c r="CH2094" s="12">
        <v>94.850999999999999</v>
      </c>
      <c r="CI2094" s="12" t="s">
        <v>941</v>
      </c>
      <c r="CJ2094" s="12" t="s">
        <v>941</v>
      </c>
      <c r="CK2094" s="12" t="s">
        <v>932</v>
      </c>
      <c r="CL2094" s="37">
        <v>2154213033</v>
      </c>
      <c r="CN2094" s="12" t="s">
        <v>1513</v>
      </c>
      <c r="CS2094" s="12"/>
      <c r="CT2094" s="36" t="str">
        <f t="shared" si="32"/>
        <v>1bn - 50bn</v>
      </c>
      <c r="CU2094" s="36" t="str">
        <f>VLOOKUP(CK2094,Mapping!B:C,2,FALSE)</f>
        <v>US/CA</v>
      </c>
    </row>
    <row r="2095" spans="1:99" ht="16" customHeight="1" x14ac:dyDescent="0.35">
      <c r="A2095" s="12" t="s">
        <v>3388</v>
      </c>
      <c r="B2095" s="12" t="s">
        <v>925</v>
      </c>
      <c r="E2095" s="37">
        <v>0</v>
      </c>
      <c r="G2095" s="37" t="s">
        <v>1505</v>
      </c>
      <c r="I2095" s="37"/>
      <c r="K2095" s="37"/>
      <c r="M2095" s="37">
        <v>0</v>
      </c>
      <c r="N2095" s="12">
        <v>0</v>
      </c>
      <c r="O2095" s="37"/>
      <c r="R2095" s="37"/>
      <c r="T2095" s="37"/>
      <c r="V2095" s="37"/>
      <c r="X2095" s="37"/>
      <c r="Z2095" s="37"/>
      <c r="AB2095" s="37"/>
      <c r="AD2095" s="37"/>
      <c r="AF2095" s="37"/>
      <c r="AH2095" s="37"/>
      <c r="AN2095" s="37"/>
      <c r="AP2095" s="37"/>
      <c r="AR2095" s="37"/>
      <c r="AT2095" s="37"/>
      <c r="AV2095" s="37"/>
      <c r="AX2095" s="37"/>
      <c r="BB2095" s="12">
        <v>0</v>
      </c>
      <c r="CC2095" s="12">
        <v>0</v>
      </c>
      <c r="CG2095" s="12" t="s">
        <v>959</v>
      </c>
      <c r="CH2095" s="12">
        <v>27.902999999999999</v>
      </c>
      <c r="CI2095" s="12" t="s">
        <v>1073</v>
      </c>
      <c r="CJ2095" s="12" t="s">
        <v>946</v>
      </c>
      <c r="CK2095" s="12" t="s">
        <v>932</v>
      </c>
      <c r="CL2095" s="37">
        <v>529959817</v>
      </c>
      <c r="CN2095" s="12" t="s">
        <v>1509</v>
      </c>
      <c r="CS2095" s="12"/>
      <c r="CT2095" s="36" t="str">
        <f t="shared" si="32"/>
        <v>500mn - 1bn</v>
      </c>
      <c r="CU2095" s="36" t="str">
        <f>VLOOKUP(CK2095,Mapping!B:C,2,FALSE)</f>
        <v>US/CA</v>
      </c>
    </row>
    <row r="2096" spans="1:99" ht="16" customHeight="1" x14ac:dyDescent="0.35">
      <c r="A2096" s="12" t="s">
        <v>3389</v>
      </c>
      <c r="B2096" s="12" t="s">
        <v>925</v>
      </c>
      <c r="E2096" s="37">
        <v>2273574</v>
      </c>
      <c r="G2096" s="37" t="s">
        <v>1505</v>
      </c>
      <c r="I2096" s="37"/>
      <c r="K2096" s="37"/>
      <c r="M2096" s="37"/>
      <c r="O2096" s="37"/>
      <c r="R2096" s="37"/>
      <c r="T2096" s="37"/>
      <c r="V2096" s="37"/>
      <c r="X2096" s="37"/>
      <c r="Z2096" s="37"/>
      <c r="AB2096" s="37"/>
      <c r="AD2096" s="37"/>
      <c r="AF2096" s="37"/>
      <c r="AH2096" s="37"/>
      <c r="AN2096" s="37"/>
      <c r="AP2096" s="37">
        <v>2273574</v>
      </c>
      <c r="AQ2096" s="12">
        <v>1.28</v>
      </c>
      <c r="AR2096" s="37"/>
      <c r="AT2096" s="37"/>
      <c r="AV2096" s="37"/>
      <c r="AX2096" s="37"/>
      <c r="BH2096" s="12">
        <v>9847</v>
      </c>
      <c r="BV2096" s="12">
        <v>0.01</v>
      </c>
      <c r="CG2096" s="12" t="s">
        <v>940</v>
      </c>
      <c r="CH2096" s="12">
        <v>181.69200000000001</v>
      </c>
      <c r="CI2096" s="12" t="s">
        <v>1189</v>
      </c>
      <c r="CJ2096" s="12" t="s">
        <v>1185</v>
      </c>
      <c r="CK2096" s="12" t="s">
        <v>932</v>
      </c>
      <c r="CL2096" s="37">
        <v>177284652</v>
      </c>
      <c r="CN2096" s="12" t="s">
        <v>1509</v>
      </c>
      <c r="CS2096" s="12"/>
      <c r="CT2096" s="36" t="str">
        <f t="shared" si="32"/>
        <v>500mn</v>
      </c>
      <c r="CU2096" s="36" t="str">
        <f>VLOOKUP(CK2096,Mapping!B:C,2,FALSE)</f>
        <v>US/CA</v>
      </c>
    </row>
    <row r="2097" spans="1:99" ht="16" customHeight="1" x14ac:dyDescent="0.35">
      <c r="A2097" s="12" t="s">
        <v>3390</v>
      </c>
      <c r="B2097" s="12" t="s">
        <v>925</v>
      </c>
      <c r="E2097" s="37">
        <v>0</v>
      </c>
      <c r="G2097" s="37" t="s">
        <v>1505</v>
      </c>
      <c r="I2097" s="37"/>
      <c r="K2097" s="37"/>
      <c r="M2097" s="37"/>
      <c r="O2097" s="37"/>
      <c r="Q2097" s="12">
        <v>0</v>
      </c>
      <c r="R2097" s="37"/>
      <c r="T2097" s="37"/>
      <c r="V2097" s="37"/>
      <c r="X2097" s="37"/>
      <c r="Z2097" s="37"/>
      <c r="AB2097" s="37"/>
      <c r="AD2097" s="37"/>
      <c r="AF2097" s="37"/>
      <c r="AH2097" s="37">
        <v>0</v>
      </c>
      <c r="AI2097" s="12">
        <v>0</v>
      </c>
      <c r="AN2097" s="37"/>
      <c r="AP2097" s="37"/>
      <c r="AR2097" s="37"/>
      <c r="AT2097" s="37"/>
      <c r="AV2097" s="37"/>
      <c r="AX2097" s="37"/>
      <c r="BQ2097" s="12">
        <v>0</v>
      </c>
      <c r="CG2097" s="12" t="s">
        <v>929</v>
      </c>
      <c r="CH2097" s="12">
        <v>89.941000000000003</v>
      </c>
      <c r="CI2097" s="12" t="s">
        <v>3032</v>
      </c>
      <c r="CJ2097" s="12" t="s">
        <v>1097</v>
      </c>
      <c r="CK2097" s="12" t="s">
        <v>932</v>
      </c>
      <c r="CL2097" s="37">
        <v>154618402</v>
      </c>
      <c r="CN2097" s="12" t="s">
        <v>1509</v>
      </c>
      <c r="CS2097" s="12"/>
      <c r="CT2097" s="36" t="str">
        <f t="shared" si="32"/>
        <v>500mn</v>
      </c>
      <c r="CU2097" s="36" t="str">
        <f>VLOOKUP(CK2097,Mapping!B:C,2,FALSE)</f>
        <v>US/CA</v>
      </c>
    </row>
    <row r="2098" spans="1:99" ht="16" customHeight="1" x14ac:dyDescent="0.35">
      <c r="A2098" s="12" t="s">
        <v>3391</v>
      </c>
      <c r="B2098" s="12" t="s">
        <v>925</v>
      </c>
      <c r="E2098" s="37">
        <v>6570</v>
      </c>
      <c r="G2098" s="37" t="s">
        <v>1505</v>
      </c>
      <c r="I2098" s="37"/>
      <c r="K2098" s="37"/>
      <c r="M2098" s="37">
        <v>1004</v>
      </c>
      <c r="N2098" s="12">
        <v>0</v>
      </c>
      <c r="O2098" s="37"/>
      <c r="R2098" s="37"/>
      <c r="T2098" s="37"/>
      <c r="V2098" s="37"/>
      <c r="X2098" s="37">
        <v>1022</v>
      </c>
      <c r="Y2098" s="12">
        <v>0</v>
      </c>
      <c r="Z2098" s="37"/>
      <c r="AB2098" s="37"/>
      <c r="AD2098" s="37">
        <v>334</v>
      </c>
      <c r="AE2098" s="12">
        <v>0</v>
      </c>
      <c r="AF2098" s="37"/>
      <c r="AH2098" s="37"/>
      <c r="AN2098" s="37">
        <v>4210</v>
      </c>
      <c r="AO2098" s="12">
        <v>0</v>
      </c>
      <c r="AP2098" s="37"/>
      <c r="AR2098" s="37"/>
      <c r="AT2098" s="37"/>
      <c r="AV2098" s="37"/>
      <c r="AX2098" s="37"/>
      <c r="BA2098" s="12">
        <v>10</v>
      </c>
      <c r="BB2098" s="12">
        <v>8</v>
      </c>
      <c r="BI2098" s="12">
        <v>25</v>
      </c>
      <c r="BJ2098" s="12">
        <v>3</v>
      </c>
      <c r="BY2098" s="12">
        <v>0</v>
      </c>
      <c r="BZ2098" s="12">
        <v>0</v>
      </c>
      <c r="CB2098" s="12">
        <v>0</v>
      </c>
      <c r="CC2098" s="12">
        <v>0</v>
      </c>
      <c r="CG2098" s="12" t="s">
        <v>934</v>
      </c>
      <c r="CH2098" s="12">
        <v>41.293999999999997</v>
      </c>
      <c r="CI2098" s="12" t="s">
        <v>3392</v>
      </c>
      <c r="CJ2098" s="12" t="s">
        <v>1111</v>
      </c>
      <c r="CK2098" s="12" t="s">
        <v>932</v>
      </c>
      <c r="CL2098" s="37">
        <v>397274889</v>
      </c>
      <c r="CN2098" s="12" t="s">
        <v>1509</v>
      </c>
      <c r="CS2098" s="12"/>
      <c r="CT2098" s="36" t="str">
        <f t="shared" si="32"/>
        <v>500mn</v>
      </c>
      <c r="CU2098" s="36" t="str">
        <f>VLOOKUP(CK2098,Mapping!B:C,2,FALSE)</f>
        <v>US/CA</v>
      </c>
    </row>
    <row r="2099" spans="1:99" ht="16" customHeight="1" x14ac:dyDescent="0.35">
      <c r="A2099" s="12" t="s">
        <v>3393</v>
      </c>
      <c r="B2099" s="12" t="s">
        <v>925</v>
      </c>
      <c r="E2099" s="37">
        <v>234815</v>
      </c>
      <c r="G2099" s="37" t="s">
        <v>1505</v>
      </c>
      <c r="I2099" s="37"/>
      <c r="K2099" s="37"/>
      <c r="M2099" s="37"/>
      <c r="O2099" s="37"/>
      <c r="R2099" s="37"/>
      <c r="T2099" s="37"/>
      <c r="V2099" s="37"/>
      <c r="X2099" s="37"/>
      <c r="Z2099" s="37"/>
      <c r="AB2099" s="37"/>
      <c r="AD2099" s="37"/>
      <c r="AF2099" s="37"/>
      <c r="AH2099" s="37"/>
      <c r="AN2099" s="37"/>
      <c r="AP2099" s="37">
        <v>234815</v>
      </c>
      <c r="AQ2099" s="12">
        <v>0.08</v>
      </c>
      <c r="AR2099" s="37"/>
      <c r="AT2099" s="37"/>
      <c r="AV2099" s="37"/>
      <c r="AX2099" s="37"/>
      <c r="BH2099" s="12">
        <v>1017</v>
      </c>
      <c r="BV2099" s="12">
        <v>0</v>
      </c>
      <c r="CG2099" s="12" t="s">
        <v>940</v>
      </c>
      <c r="CH2099" s="12">
        <v>42.811999999999998</v>
      </c>
      <c r="CI2099" s="12" t="s">
        <v>2086</v>
      </c>
      <c r="CJ2099" s="12" t="s">
        <v>2087</v>
      </c>
      <c r="CK2099" s="12" t="s">
        <v>932</v>
      </c>
      <c r="CL2099" s="37">
        <v>301561378</v>
      </c>
      <c r="CN2099" s="12" t="s">
        <v>1509</v>
      </c>
      <c r="CS2099" s="12"/>
      <c r="CT2099" s="36" t="str">
        <f t="shared" si="32"/>
        <v>500mn</v>
      </c>
      <c r="CU2099" s="36" t="str">
        <f>VLOOKUP(CK2099,Mapping!B:C,2,FALSE)</f>
        <v>US/CA</v>
      </c>
    </row>
    <row r="2100" spans="1:99" ht="16" customHeight="1" x14ac:dyDescent="0.35">
      <c r="A2100" s="12" t="s">
        <v>3394</v>
      </c>
      <c r="B2100" s="12" t="s">
        <v>925</v>
      </c>
      <c r="E2100" s="37">
        <v>2907463</v>
      </c>
      <c r="G2100" s="37" t="s">
        <v>1505</v>
      </c>
      <c r="I2100" s="37"/>
      <c r="K2100" s="37"/>
      <c r="M2100" s="37">
        <v>838144</v>
      </c>
      <c r="N2100" s="12">
        <v>0.87</v>
      </c>
      <c r="O2100" s="37"/>
      <c r="R2100" s="37"/>
      <c r="T2100" s="37"/>
      <c r="V2100" s="37"/>
      <c r="X2100" s="37"/>
      <c r="Z2100" s="37">
        <v>910881</v>
      </c>
      <c r="AA2100" s="12">
        <v>0.95</v>
      </c>
      <c r="AB2100" s="37"/>
      <c r="AD2100" s="37">
        <v>772854</v>
      </c>
      <c r="AE2100" s="12">
        <v>0.81</v>
      </c>
      <c r="AF2100" s="37"/>
      <c r="AH2100" s="37"/>
      <c r="AN2100" s="37">
        <v>385584</v>
      </c>
      <c r="AO2100" s="12">
        <v>0.4</v>
      </c>
      <c r="AP2100" s="37"/>
      <c r="AR2100" s="37"/>
      <c r="AT2100" s="37"/>
      <c r="AV2100" s="37"/>
      <c r="AX2100" s="37"/>
      <c r="BB2100" s="12">
        <v>5718</v>
      </c>
      <c r="BC2100" s="12">
        <v>31738</v>
      </c>
      <c r="BI2100" s="12">
        <v>1800</v>
      </c>
      <c r="BJ2100" s="12">
        <v>5915</v>
      </c>
      <c r="BY2100" s="12">
        <v>0</v>
      </c>
      <c r="CB2100" s="12">
        <v>0</v>
      </c>
      <c r="CC2100" s="12">
        <v>0</v>
      </c>
      <c r="CD2100" s="12">
        <v>0</v>
      </c>
      <c r="CG2100" s="12"/>
      <c r="CI2100" s="12" t="s">
        <v>2035</v>
      </c>
      <c r="CJ2100" s="12" t="s">
        <v>1082</v>
      </c>
      <c r="CK2100" s="12" t="s">
        <v>932</v>
      </c>
      <c r="CL2100" s="37">
        <v>95821085</v>
      </c>
      <c r="CN2100" s="12" t="s">
        <v>1509</v>
      </c>
      <c r="CS2100" s="12"/>
      <c r="CT2100" s="36" t="str">
        <f t="shared" si="32"/>
        <v>500mn</v>
      </c>
      <c r="CU2100" s="36" t="str">
        <f>VLOOKUP(CK2100,Mapping!B:C,2,FALSE)</f>
        <v>US/CA</v>
      </c>
    </row>
    <row r="2101" spans="1:99" ht="16" customHeight="1" x14ac:dyDescent="0.35">
      <c r="A2101" s="12" t="s">
        <v>3395</v>
      </c>
      <c r="B2101" s="12" t="s">
        <v>925</v>
      </c>
      <c r="E2101" s="37">
        <v>358807</v>
      </c>
      <c r="G2101" s="37" t="s">
        <v>1505</v>
      </c>
      <c r="I2101" s="37"/>
      <c r="K2101" s="37"/>
      <c r="M2101" s="37"/>
      <c r="O2101" s="37"/>
      <c r="R2101" s="37"/>
      <c r="T2101" s="37"/>
      <c r="V2101" s="37"/>
      <c r="X2101" s="37"/>
      <c r="Z2101" s="37"/>
      <c r="AB2101" s="37"/>
      <c r="AD2101" s="37"/>
      <c r="AF2101" s="37"/>
      <c r="AH2101" s="37"/>
      <c r="AN2101" s="37">
        <v>358807</v>
      </c>
      <c r="AO2101" s="12">
        <v>2.5</v>
      </c>
      <c r="AP2101" s="37"/>
      <c r="AR2101" s="37"/>
      <c r="AT2101" s="37"/>
      <c r="AV2101" s="37"/>
      <c r="AX2101" s="37"/>
      <c r="BI2101" s="12">
        <v>1675</v>
      </c>
      <c r="BY2101" s="12">
        <v>0</v>
      </c>
      <c r="CG2101" s="12" t="s">
        <v>976</v>
      </c>
      <c r="CH2101" s="12">
        <v>53.72</v>
      </c>
      <c r="CI2101" s="12" t="s">
        <v>1194</v>
      </c>
      <c r="CJ2101" s="12"/>
      <c r="CK2101" s="12" t="s">
        <v>1154</v>
      </c>
      <c r="CL2101" s="37">
        <v>14404860</v>
      </c>
      <c r="CN2101" s="12" t="s">
        <v>1513</v>
      </c>
      <c r="CS2101" s="12"/>
      <c r="CT2101" s="36" t="str">
        <f t="shared" si="32"/>
        <v>500mn</v>
      </c>
      <c r="CU2101" s="36" t="str">
        <f>VLOOKUP(CK2101,Mapping!B:C,2,FALSE)</f>
        <v>Oceania</v>
      </c>
    </row>
    <row r="2102" spans="1:99" ht="16" customHeight="1" x14ac:dyDescent="0.35">
      <c r="A2102" s="12" t="s">
        <v>3396</v>
      </c>
      <c r="B2102" s="12" t="s">
        <v>925</v>
      </c>
      <c r="E2102" s="37">
        <v>3866578</v>
      </c>
      <c r="G2102" s="37" t="s">
        <v>1505</v>
      </c>
      <c r="I2102" s="37"/>
      <c r="K2102" s="37"/>
      <c r="M2102" s="37">
        <v>673469</v>
      </c>
      <c r="N2102" s="12">
        <v>0.02</v>
      </c>
      <c r="O2102" s="37"/>
      <c r="Q2102" s="12">
        <v>0</v>
      </c>
      <c r="R2102" s="37"/>
      <c r="T2102" s="37">
        <v>0</v>
      </c>
      <c r="U2102" s="12">
        <v>0</v>
      </c>
      <c r="V2102" s="37"/>
      <c r="X2102" s="37"/>
      <c r="Z2102" s="37"/>
      <c r="AB2102" s="37"/>
      <c r="AD2102" s="37"/>
      <c r="AF2102" s="37"/>
      <c r="AH2102" s="37">
        <v>0</v>
      </c>
      <c r="AI2102" s="12">
        <v>0</v>
      </c>
      <c r="AN2102" s="37">
        <v>2820914</v>
      </c>
      <c r="AO2102" s="12">
        <v>7.0000000000000007E-2</v>
      </c>
      <c r="AP2102" s="37">
        <v>372195</v>
      </c>
      <c r="AQ2102" s="12">
        <v>0.01</v>
      </c>
      <c r="AR2102" s="37"/>
      <c r="AT2102" s="37"/>
      <c r="AV2102" s="37"/>
      <c r="AX2102" s="37"/>
      <c r="BB2102" s="12">
        <v>5368</v>
      </c>
      <c r="BH2102" s="12">
        <v>1612</v>
      </c>
      <c r="BI2102" s="12">
        <v>16750</v>
      </c>
      <c r="BK2102" s="12">
        <v>0</v>
      </c>
      <c r="BQ2102" s="12">
        <v>0</v>
      </c>
      <c r="BV2102" s="12">
        <v>0</v>
      </c>
      <c r="BY2102" s="12">
        <v>0</v>
      </c>
      <c r="CC2102" s="12">
        <v>0</v>
      </c>
      <c r="CE2102" s="12">
        <v>0</v>
      </c>
      <c r="CG2102" s="12" t="s">
        <v>934</v>
      </c>
      <c r="CH2102" s="12">
        <v>143.16800000000001</v>
      </c>
      <c r="CI2102" s="12" t="s">
        <v>1096</v>
      </c>
      <c r="CJ2102" s="12" t="s">
        <v>1097</v>
      </c>
      <c r="CK2102" s="12" t="s">
        <v>932</v>
      </c>
      <c r="CL2102" s="37">
        <v>4197508798</v>
      </c>
      <c r="CN2102" s="12" t="s">
        <v>1509</v>
      </c>
      <c r="CS2102" s="12"/>
      <c r="CT2102" s="36" t="str">
        <f t="shared" si="32"/>
        <v>1bn - 50bn</v>
      </c>
      <c r="CU2102" s="36" t="str">
        <f>VLOOKUP(CK2102,Mapping!B:C,2,FALSE)</f>
        <v>US/CA</v>
      </c>
    </row>
    <row r="2103" spans="1:99" ht="16" customHeight="1" x14ac:dyDescent="0.35">
      <c r="A2103" s="12" t="s">
        <v>3397</v>
      </c>
      <c r="B2103" s="12" t="s">
        <v>925</v>
      </c>
      <c r="E2103" s="37">
        <v>32335</v>
      </c>
      <c r="G2103" s="37" t="s">
        <v>1505</v>
      </c>
      <c r="I2103" s="37"/>
      <c r="K2103" s="37"/>
      <c r="M2103" s="37"/>
      <c r="O2103" s="37"/>
      <c r="Q2103" s="12">
        <v>133</v>
      </c>
      <c r="R2103" s="37"/>
      <c r="T2103" s="37"/>
      <c r="V2103" s="37"/>
      <c r="X2103" s="37"/>
      <c r="Z2103" s="37"/>
      <c r="AB2103" s="37"/>
      <c r="AD2103" s="37">
        <v>4457</v>
      </c>
      <c r="AE2103" s="12">
        <v>0</v>
      </c>
      <c r="AF2103" s="37"/>
      <c r="AH2103" s="37">
        <v>16795</v>
      </c>
      <c r="AI2103" s="12">
        <v>0.01</v>
      </c>
      <c r="AN2103" s="37">
        <v>0</v>
      </c>
      <c r="AO2103" s="12">
        <v>0</v>
      </c>
      <c r="AP2103" s="37">
        <v>11083</v>
      </c>
      <c r="AQ2103" s="12">
        <v>0</v>
      </c>
      <c r="AR2103" s="37"/>
      <c r="AT2103" s="37"/>
      <c r="AV2103" s="37"/>
      <c r="AX2103" s="37"/>
      <c r="BH2103" s="12">
        <v>48</v>
      </c>
      <c r="BI2103" s="12">
        <v>0</v>
      </c>
      <c r="BJ2103" s="12">
        <v>40</v>
      </c>
      <c r="BQ2103" s="12">
        <v>0</v>
      </c>
      <c r="BV2103" s="12">
        <v>0</v>
      </c>
      <c r="BY2103" s="12">
        <v>0</v>
      </c>
      <c r="CB2103" s="12">
        <v>0</v>
      </c>
      <c r="CG2103" s="12" t="s">
        <v>934</v>
      </c>
      <c r="CH2103" s="12">
        <v>14.9</v>
      </c>
      <c r="CI2103" s="12" t="s">
        <v>1898</v>
      </c>
      <c r="CJ2103" s="12" t="s">
        <v>931</v>
      </c>
      <c r="CK2103" s="12" t="s">
        <v>932</v>
      </c>
      <c r="CL2103" s="37">
        <v>279111089</v>
      </c>
      <c r="CN2103" s="12" t="s">
        <v>1509</v>
      </c>
      <c r="CS2103" s="12"/>
      <c r="CT2103" s="36" t="str">
        <f t="shared" si="32"/>
        <v>500mn</v>
      </c>
      <c r="CU2103" s="36" t="str">
        <f>VLOOKUP(CK2103,Mapping!B:C,2,FALSE)</f>
        <v>US/CA</v>
      </c>
    </row>
    <row r="2104" spans="1:99" ht="16" customHeight="1" x14ac:dyDescent="0.35">
      <c r="A2104" s="12" t="s">
        <v>3398</v>
      </c>
      <c r="B2104" s="12" t="s">
        <v>925</v>
      </c>
      <c r="E2104" s="37">
        <v>408401</v>
      </c>
      <c r="G2104" s="37" t="s">
        <v>1505</v>
      </c>
      <c r="I2104" s="37"/>
      <c r="K2104" s="37"/>
      <c r="M2104" s="37"/>
      <c r="O2104" s="37"/>
      <c r="R2104" s="37"/>
      <c r="T2104" s="37"/>
      <c r="V2104" s="37"/>
      <c r="X2104" s="37"/>
      <c r="Z2104" s="37"/>
      <c r="AB2104" s="37"/>
      <c r="AD2104" s="37"/>
      <c r="AF2104" s="37"/>
      <c r="AH2104" s="37"/>
      <c r="AN2104" s="37">
        <v>408401</v>
      </c>
      <c r="AO2104" s="12">
        <v>7.0000000000000007E-2</v>
      </c>
      <c r="AP2104" s="37"/>
      <c r="AR2104" s="37"/>
      <c r="AT2104" s="37"/>
      <c r="AV2104" s="37"/>
      <c r="AX2104" s="37"/>
      <c r="BI2104" s="12">
        <v>2425</v>
      </c>
      <c r="BY2104" s="12">
        <v>0</v>
      </c>
      <c r="CG2104" s="12" t="s">
        <v>929</v>
      </c>
      <c r="CH2104" s="12">
        <v>17.265999999999998</v>
      </c>
      <c r="CI2104" s="12" t="s">
        <v>3299</v>
      </c>
      <c r="CJ2104" s="12" t="s">
        <v>3300</v>
      </c>
      <c r="CK2104" s="12" t="s">
        <v>932</v>
      </c>
      <c r="CL2104" s="37">
        <v>599090477</v>
      </c>
      <c r="CN2104" s="12" t="s">
        <v>1509</v>
      </c>
      <c r="CS2104" s="12"/>
      <c r="CT2104" s="36" t="str">
        <f t="shared" si="32"/>
        <v>500mn - 1bn</v>
      </c>
      <c r="CU2104" s="36" t="str">
        <f>VLOOKUP(CK2104,Mapping!B:C,2,FALSE)</f>
        <v>US/CA</v>
      </c>
    </row>
    <row r="2105" spans="1:99" ht="16" customHeight="1" x14ac:dyDescent="0.35">
      <c r="A2105" s="12" t="s">
        <v>3399</v>
      </c>
      <c r="B2105" s="12" t="s">
        <v>933</v>
      </c>
      <c r="E2105" s="37">
        <v>125286</v>
      </c>
      <c r="G2105" s="37" t="s">
        <v>1505</v>
      </c>
      <c r="I2105" s="37"/>
      <c r="K2105" s="37"/>
      <c r="M2105" s="37">
        <v>125286</v>
      </c>
      <c r="N2105" s="12">
        <v>2.09</v>
      </c>
      <c r="O2105" s="37"/>
      <c r="R2105" s="37"/>
      <c r="T2105" s="37"/>
      <c r="V2105" s="37"/>
      <c r="X2105" s="37"/>
      <c r="Z2105" s="37"/>
      <c r="AB2105" s="37"/>
      <c r="AD2105" s="37"/>
      <c r="AF2105" s="37"/>
      <c r="AH2105" s="37"/>
      <c r="AN2105" s="37"/>
      <c r="AP2105" s="37"/>
      <c r="AR2105" s="37"/>
      <c r="AT2105" s="37"/>
      <c r="AV2105" s="37"/>
      <c r="AX2105" s="37"/>
      <c r="BB2105" s="12">
        <v>950</v>
      </c>
      <c r="CC2105" s="12">
        <v>0</v>
      </c>
      <c r="CG2105" s="12" t="s">
        <v>976</v>
      </c>
      <c r="CH2105" s="12">
        <v>128.31299999999999</v>
      </c>
      <c r="CI2105" s="12" t="s">
        <v>3400</v>
      </c>
      <c r="CJ2105" s="12"/>
      <c r="CK2105" s="12" t="s">
        <v>970</v>
      </c>
      <c r="CL2105" s="37">
        <v>6022773</v>
      </c>
      <c r="CN2105" s="12" t="s">
        <v>1513</v>
      </c>
      <c r="CS2105" s="12"/>
      <c r="CT2105" s="36" t="str">
        <f t="shared" si="32"/>
        <v>500mn</v>
      </c>
      <c r="CU2105" s="36" t="str">
        <f>VLOOKUP(CK2105,Mapping!B:C,2,FALSE)</f>
        <v>EU</v>
      </c>
    </row>
    <row r="2106" spans="1:99" ht="16" customHeight="1" x14ac:dyDescent="0.35">
      <c r="A2106" s="12" t="s">
        <v>3401</v>
      </c>
      <c r="B2106" s="12" t="s">
        <v>925</v>
      </c>
      <c r="E2106" s="37">
        <v>0</v>
      </c>
      <c r="G2106" s="37" t="s">
        <v>1505</v>
      </c>
      <c r="I2106" s="37"/>
      <c r="K2106" s="37"/>
      <c r="M2106" s="37"/>
      <c r="O2106" s="37"/>
      <c r="R2106" s="37"/>
      <c r="T2106" s="37"/>
      <c r="V2106" s="37"/>
      <c r="X2106" s="37"/>
      <c r="Z2106" s="37"/>
      <c r="AB2106" s="37"/>
      <c r="AD2106" s="37"/>
      <c r="AF2106" s="37"/>
      <c r="AH2106" s="37"/>
      <c r="AN2106" s="37">
        <v>0</v>
      </c>
      <c r="AO2106" s="12">
        <v>0</v>
      </c>
      <c r="AP2106" s="37"/>
      <c r="AR2106" s="37"/>
      <c r="AT2106" s="37"/>
      <c r="AV2106" s="37"/>
      <c r="AX2106" s="37"/>
      <c r="BI2106" s="12">
        <v>0</v>
      </c>
      <c r="BY2106" s="12">
        <v>0</v>
      </c>
      <c r="CG2106" s="12" t="s">
        <v>934</v>
      </c>
      <c r="CH2106" s="12">
        <v>43.73</v>
      </c>
      <c r="CI2106" s="12" t="s">
        <v>2116</v>
      </c>
      <c r="CJ2106" s="12" t="s">
        <v>946</v>
      </c>
      <c r="CK2106" s="12" t="s">
        <v>932</v>
      </c>
      <c r="CL2106" s="37">
        <v>72401917</v>
      </c>
      <c r="CN2106" s="12" t="s">
        <v>1509</v>
      </c>
      <c r="CS2106" s="12"/>
      <c r="CT2106" s="36" t="str">
        <f t="shared" si="32"/>
        <v>500mn</v>
      </c>
      <c r="CU2106" s="36" t="str">
        <f>VLOOKUP(CK2106,Mapping!B:C,2,FALSE)</f>
        <v>US/CA</v>
      </c>
    </row>
    <row r="2107" spans="1:99" ht="16" customHeight="1" x14ac:dyDescent="0.35">
      <c r="A2107" s="12" t="s">
        <v>3402</v>
      </c>
      <c r="B2107" s="12" t="s">
        <v>925</v>
      </c>
      <c r="E2107" s="37">
        <v>234815</v>
      </c>
      <c r="G2107" s="37" t="s">
        <v>1505</v>
      </c>
      <c r="I2107" s="37"/>
      <c r="K2107" s="37"/>
      <c r="M2107" s="37"/>
      <c r="O2107" s="37"/>
      <c r="R2107" s="37"/>
      <c r="T2107" s="37"/>
      <c r="V2107" s="37"/>
      <c r="X2107" s="37"/>
      <c r="Z2107" s="37"/>
      <c r="AB2107" s="37"/>
      <c r="AD2107" s="37"/>
      <c r="AF2107" s="37"/>
      <c r="AH2107" s="37"/>
      <c r="AN2107" s="37"/>
      <c r="AP2107" s="37">
        <v>234815</v>
      </c>
      <c r="AQ2107" s="12">
        <v>0.08</v>
      </c>
      <c r="AR2107" s="37"/>
      <c r="AT2107" s="37"/>
      <c r="AV2107" s="37"/>
      <c r="AX2107" s="37"/>
      <c r="BH2107" s="12">
        <v>1017</v>
      </c>
      <c r="BV2107" s="12">
        <v>0</v>
      </c>
      <c r="CG2107" s="12" t="s">
        <v>940</v>
      </c>
      <c r="CH2107" s="12">
        <v>65.525999999999996</v>
      </c>
      <c r="CI2107" s="12" t="s">
        <v>3403</v>
      </c>
      <c r="CJ2107" s="12" t="s">
        <v>993</v>
      </c>
      <c r="CK2107" s="12" t="s">
        <v>932</v>
      </c>
      <c r="CL2107" s="37">
        <v>308021358</v>
      </c>
      <c r="CN2107" s="12" t="s">
        <v>1509</v>
      </c>
      <c r="CS2107" s="12"/>
      <c r="CT2107" s="36" t="str">
        <f t="shared" si="32"/>
        <v>500mn</v>
      </c>
      <c r="CU2107" s="36" t="str">
        <f>VLOOKUP(CK2107,Mapping!B:C,2,FALSE)</f>
        <v>US/CA</v>
      </c>
    </row>
    <row r="2108" spans="1:99" ht="16" customHeight="1" x14ac:dyDescent="0.35">
      <c r="A2108" s="12" t="s">
        <v>688</v>
      </c>
      <c r="B2108" s="12" t="s">
        <v>925</v>
      </c>
      <c r="E2108" s="37">
        <v>3120815</v>
      </c>
      <c r="F2108" s="12">
        <v>4800</v>
      </c>
      <c r="G2108" s="37" t="s">
        <v>1505</v>
      </c>
      <c r="I2108" s="37">
        <v>341736</v>
      </c>
      <c r="J2108" s="12">
        <v>0.3</v>
      </c>
      <c r="K2108" s="37">
        <v>1889039</v>
      </c>
      <c r="L2108" s="12">
        <v>1.64</v>
      </c>
      <c r="M2108" s="37"/>
      <c r="O2108" s="37">
        <v>890040</v>
      </c>
      <c r="P2108" s="12">
        <v>0.77</v>
      </c>
      <c r="R2108" s="37"/>
      <c r="T2108" s="37"/>
      <c r="V2108" s="37">
        <v>0</v>
      </c>
      <c r="W2108" s="12">
        <v>0</v>
      </c>
      <c r="X2108" s="37"/>
      <c r="Z2108" s="37"/>
      <c r="AB2108" s="37"/>
      <c r="AD2108" s="37"/>
      <c r="AF2108" s="37"/>
      <c r="AH2108" s="37"/>
      <c r="AK2108" s="12">
        <v>0</v>
      </c>
      <c r="AL2108" s="12">
        <v>48500</v>
      </c>
      <c r="AN2108" s="37"/>
      <c r="AP2108" s="37"/>
      <c r="AR2108" s="37"/>
      <c r="AT2108" s="37"/>
      <c r="AV2108" s="37"/>
      <c r="AX2108" s="37"/>
      <c r="BG2108" s="12">
        <v>24540</v>
      </c>
      <c r="BO2108" s="12">
        <v>0</v>
      </c>
      <c r="BS2108" s="12">
        <v>0</v>
      </c>
      <c r="BT2108" s="12">
        <v>0</v>
      </c>
      <c r="BU2108" s="12">
        <v>0</v>
      </c>
      <c r="CG2108" s="12" t="s">
        <v>976</v>
      </c>
      <c r="CH2108" s="12">
        <v>46.796999999999997</v>
      </c>
      <c r="CI2108" s="12" t="s">
        <v>1011</v>
      </c>
      <c r="CJ2108" s="12" t="s">
        <v>1012</v>
      </c>
      <c r="CK2108" s="12" t="s">
        <v>1013</v>
      </c>
      <c r="CL2108" s="37">
        <v>108042897</v>
      </c>
      <c r="CN2108" s="12" t="s">
        <v>1506</v>
      </c>
      <c r="CS2108" s="12"/>
      <c r="CT2108" s="36" t="str">
        <f t="shared" si="32"/>
        <v>500mn</v>
      </c>
      <c r="CU2108" s="36" t="str">
        <f>VLOOKUP(CK2108,Mapping!B:C,2,FALSE)</f>
        <v>Oceania</v>
      </c>
    </row>
    <row r="2109" spans="1:99" ht="16" customHeight="1" x14ac:dyDescent="0.35">
      <c r="A2109" s="12" t="s">
        <v>3404</v>
      </c>
      <c r="B2109" s="12" t="s">
        <v>925</v>
      </c>
      <c r="E2109" s="37">
        <v>2263548</v>
      </c>
      <c r="G2109" s="37" t="s">
        <v>1505</v>
      </c>
      <c r="I2109" s="37"/>
      <c r="K2109" s="37"/>
      <c r="M2109" s="37"/>
      <c r="O2109" s="37"/>
      <c r="Q2109" s="12">
        <v>3759</v>
      </c>
      <c r="R2109" s="37"/>
      <c r="T2109" s="37"/>
      <c r="V2109" s="37"/>
      <c r="X2109" s="37"/>
      <c r="Z2109" s="37"/>
      <c r="AB2109" s="37"/>
      <c r="AD2109" s="37"/>
      <c r="AF2109" s="37"/>
      <c r="AH2109" s="37">
        <v>474687</v>
      </c>
      <c r="AI2109" s="12">
        <v>7.0000000000000007E-2</v>
      </c>
      <c r="AN2109" s="37">
        <v>1014687</v>
      </c>
      <c r="AO2109" s="12">
        <v>0.14000000000000001</v>
      </c>
      <c r="AP2109" s="37">
        <v>774174</v>
      </c>
      <c r="AQ2109" s="12">
        <v>0.11</v>
      </c>
      <c r="AR2109" s="37"/>
      <c r="AT2109" s="37"/>
      <c r="AV2109" s="37"/>
      <c r="AX2109" s="37"/>
      <c r="BH2109" s="12">
        <v>3353</v>
      </c>
      <c r="BI2109" s="12">
        <v>6025</v>
      </c>
      <c r="BQ2109" s="12">
        <v>0</v>
      </c>
      <c r="BV2109" s="12">
        <v>0</v>
      </c>
      <c r="BY2109" s="12">
        <v>0</v>
      </c>
      <c r="CG2109" s="12" t="s">
        <v>934</v>
      </c>
      <c r="CH2109" s="12">
        <v>70.528999999999996</v>
      </c>
      <c r="CI2109" s="12" t="s">
        <v>941</v>
      </c>
      <c r="CJ2109" s="12" t="s">
        <v>941</v>
      </c>
      <c r="CK2109" s="12" t="s">
        <v>932</v>
      </c>
      <c r="CL2109" s="37">
        <v>718819764</v>
      </c>
      <c r="CN2109" s="12" t="s">
        <v>1509</v>
      </c>
      <c r="CS2109" s="12"/>
      <c r="CT2109" s="36" t="str">
        <f t="shared" si="32"/>
        <v>500mn - 1bn</v>
      </c>
      <c r="CU2109" s="36" t="str">
        <f>VLOOKUP(CK2109,Mapping!B:C,2,FALSE)</f>
        <v>US/CA</v>
      </c>
    </row>
    <row r="2110" spans="1:99" ht="16" customHeight="1" x14ac:dyDescent="0.35">
      <c r="A2110" s="12" t="s">
        <v>3405</v>
      </c>
      <c r="B2110" s="12" t="s">
        <v>925</v>
      </c>
      <c r="E2110" s="37">
        <v>1431509</v>
      </c>
      <c r="G2110" s="37" t="s">
        <v>1505</v>
      </c>
      <c r="I2110" s="37"/>
      <c r="K2110" s="37"/>
      <c r="M2110" s="37"/>
      <c r="O2110" s="37"/>
      <c r="R2110" s="37"/>
      <c r="T2110" s="37"/>
      <c r="V2110" s="37"/>
      <c r="X2110" s="37"/>
      <c r="Z2110" s="37"/>
      <c r="AB2110" s="37"/>
      <c r="AD2110" s="37"/>
      <c r="AF2110" s="37"/>
      <c r="AH2110" s="37"/>
      <c r="AN2110" s="37">
        <v>1431509</v>
      </c>
      <c r="AO2110" s="12">
        <v>0.25</v>
      </c>
      <c r="AP2110" s="37"/>
      <c r="AR2110" s="37"/>
      <c r="AT2110" s="37"/>
      <c r="AV2110" s="37"/>
      <c r="AX2110" s="37"/>
      <c r="BI2110" s="12">
        <v>8500</v>
      </c>
      <c r="BY2110" s="12">
        <v>0</v>
      </c>
      <c r="CG2110" s="12" t="s">
        <v>934</v>
      </c>
      <c r="CH2110" s="12">
        <v>15.992000000000001</v>
      </c>
      <c r="CI2110" s="12" t="s">
        <v>1070</v>
      </c>
      <c r="CJ2110" s="12" t="s">
        <v>936</v>
      </c>
      <c r="CK2110" s="12" t="s">
        <v>932</v>
      </c>
      <c r="CL2110" s="37">
        <v>574671663</v>
      </c>
      <c r="CN2110" s="12" t="s">
        <v>1509</v>
      </c>
      <c r="CS2110" s="12"/>
      <c r="CT2110" s="36" t="str">
        <f t="shared" si="32"/>
        <v>500mn - 1bn</v>
      </c>
      <c r="CU2110" s="36" t="str">
        <f>VLOOKUP(CK2110,Mapping!B:C,2,FALSE)</f>
        <v>US/CA</v>
      </c>
    </row>
    <row r="2111" spans="1:99" ht="16" customHeight="1" x14ac:dyDescent="0.35">
      <c r="A2111" s="12" t="s">
        <v>3406</v>
      </c>
      <c r="B2111" s="12" t="s">
        <v>925</v>
      </c>
      <c r="E2111" s="37">
        <v>0</v>
      </c>
      <c r="G2111" s="37" t="s">
        <v>1505</v>
      </c>
      <c r="I2111" s="37"/>
      <c r="K2111" s="37"/>
      <c r="M2111" s="37"/>
      <c r="O2111" s="37"/>
      <c r="R2111" s="37"/>
      <c r="T2111" s="37"/>
      <c r="V2111" s="37"/>
      <c r="X2111" s="37"/>
      <c r="Z2111" s="37"/>
      <c r="AB2111" s="37"/>
      <c r="AD2111" s="37"/>
      <c r="AF2111" s="37"/>
      <c r="AH2111" s="37"/>
      <c r="AN2111" s="37"/>
      <c r="AP2111" s="37">
        <v>0</v>
      </c>
      <c r="AQ2111" s="12">
        <v>0</v>
      </c>
      <c r="AR2111" s="37"/>
      <c r="AT2111" s="37"/>
      <c r="AV2111" s="37"/>
      <c r="AX2111" s="37"/>
      <c r="BH2111" s="12">
        <v>0</v>
      </c>
      <c r="BV2111" s="12">
        <v>0</v>
      </c>
      <c r="CG2111" s="12" t="s">
        <v>929</v>
      </c>
      <c r="CH2111" s="12">
        <v>72.808999999999997</v>
      </c>
      <c r="CI2111" s="12" t="s">
        <v>2594</v>
      </c>
      <c r="CJ2111" s="12" t="s">
        <v>1114</v>
      </c>
      <c r="CK2111" s="12" t="s">
        <v>932</v>
      </c>
      <c r="CL2111" s="37">
        <v>532208906</v>
      </c>
      <c r="CN2111" s="12" t="s">
        <v>1509</v>
      </c>
      <c r="CS2111" s="12"/>
      <c r="CT2111" s="36" t="str">
        <f t="shared" si="32"/>
        <v>500mn - 1bn</v>
      </c>
      <c r="CU2111" s="36" t="str">
        <f>VLOOKUP(CK2111,Mapping!B:C,2,FALSE)</f>
        <v>US/CA</v>
      </c>
    </row>
    <row r="2112" spans="1:99" ht="16" customHeight="1" x14ac:dyDescent="0.35">
      <c r="A2112" s="12" t="s">
        <v>3407</v>
      </c>
      <c r="B2112" s="12" t="s">
        <v>933</v>
      </c>
      <c r="E2112" s="37">
        <v>32324386</v>
      </c>
      <c r="G2112" s="37" t="s">
        <v>1505</v>
      </c>
      <c r="I2112" s="37"/>
      <c r="K2112" s="37"/>
      <c r="M2112" s="37">
        <v>8828746</v>
      </c>
      <c r="N2112" s="12">
        <v>0.09</v>
      </c>
      <c r="O2112" s="37"/>
      <c r="Q2112" s="12">
        <v>62897</v>
      </c>
      <c r="R2112" s="37"/>
      <c r="T2112" s="37"/>
      <c r="V2112" s="37"/>
      <c r="X2112" s="37"/>
      <c r="Z2112" s="37"/>
      <c r="AB2112" s="37"/>
      <c r="AD2112" s="37">
        <v>9382010</v>
      </c>
      <c r="AE2112" s="12">
        <v>0.09</v>
      </c>
      <c r="AF2112" s="37"/>
      <c r="AH2112" s="37">
        <v>7942633</v>
      </c>
      <c r="AI2112" s="12">
        <v>0.08</v>
      </c>
      <c r="AN2112" s="37"/>
      <c r="AP2112" s="37">
        <v>6170997</v>
      </c>
      <c r="AQ2112" s="12">
        <v>0.06</v>
      </c>
      <c r="AR2112" s="37"/>
      <c r="AT2112" s="37">
        <v>0</v>
      </c>
      <c r="AU2112" s="12">
        <v>0</v>
      </c>
      <c r="AV2112" s="37"/>
      <c r="AX2112" s="37"/>
      <c r="BB2112" s="12">
        <v>70371</v>
      </c>
      <c r="BD2112" s="12">
        <v>0</v>
      </c>
      <c r="BH2112" s="12">
        <v>26727</v>
      </c>
      <c r="BJ2112" s="12">
        <v>84204</v>
      </c>
      <c r="BQ2112" s="12">
        <v>0.02</v>
      </c>
      <c r="BV2112" s="12">
        <v>0.02</v>
      </c>
      <c r="CB2112" s="12">
        <v>0.03</v>
      </c>
      <c r="CC2112" s="12">
        <v>0</v>
      </c>
      <c r="CF2112" s="12">
        <v>0</v>
      </c>
      <c r="CG2112" s="12" t="s">
        <v>940</v>
      </c>
      <c r="CH2112" s="12">
        <v>34.82</v>
      </c>
      <c r="CI2112" s="12" t="s">
        <v>3408</v>
      </c>
      <c r="CJ2112" s="12"/>
      <c r="CK2112" s="12" t="s">
        <v>1121</v>
      </c>
      <c r="CL2112" s="37">
        <v>9929445247</v>
      </c>
      <c r="CN2112" s="12" t="s">
        <v>1528</v>
      </c>
      <c r="CS2112" s="12"/>
      <c r="CT2112" s="36" t="str">
        <f t="shared" si="32"/>
        <v>1bn - 50bn</v>
      </c>
      <c r="CU2112" s="36" t="str">
        <f>VLOOKUP(CK2112,Mapping!B:C,2,FALSE)</f>
        <v>EU</v>
      </c>
    </row>
    <row r="2113" spans="1:99" ht="16" customHeight="1" x14ac:dyDescent="0.35">
      <c r="A2113" s="12" t="s">
        <v>3409</v>
      </c>
      <c r="B2113" s="12" t="s">
        <v>925</v>
      </c>
      <c r="E2113" s="37">
        <v>0</v>
      </c>
      <c r="G2113" s="37" t="s">
        <v>1505</v>
      </c>
      <c r="I2113" s="37"/>
      <c r="K2113" s="37"/>
      <c r="M2113" s="37">
        <v>0</v>
      </c>
      <c r="N2113" s="12">
        <v>0</v>
      </c>
      <c r="O2113" s="37"/>
      <c r="Q2113" s="12">
        <v>0</v>
      </c>
      <c r="R2113" s="37"/>
      <c r="T2113" s="37">
        <v>0</v>
      </c>
      <c r="U2113" s="12">
        <v>0</v>
      </c>
      <c r="V2113" s="37"/>
      <c r="X2113" s="37">
        <v>0</v>
      </c>
      <c r="Y2113" s="12">
        <v>0</v>
      </c>
      <c r="Z2113" s="37"/>
      <c r="AB2113" s="37"/>
      <c r="AD2113" s="37">
        <v>0</v>
      </c>
      <c r="AE2113" s="12">
        <v>0</v>
      </c>
      <c r="AF2113" s="37"/>
      <c r="AH2113" s="37">
        <v>0</v>
      </c>
      <c r="AI2113" s="12">
        <v>0</v>
      </c>
      <c r="AN2113" s="37">
        <v>0</v>
      </c>
      <c r="AO2113" s="12">
        <v>0</v>
      </c>
      <c r="AP2113" s="37">
        <v>0</v>
      </c>
      <c r="AQ2113" s="12">
        <v>0</v>
      </c>
      <c r="AR2113" s="37"/>
      <c r="AT2113" s="37">
        <v>0</v>
      </c>
      <c r="AU2113" s="12">
        <v>0</v>
      </c>
      <c r="AV2113" s="37"/>
      <c r="AX2113" s="37"/>
      <c r="BA2113" s="12">
        <v>0</v>
      </c>
      <c r="BB2113" s="12">
        <v>0</v>
      </c>
      <c r="BD2113" s="12">
        <v>0</v>
      </c>
      <c r="BH2113" s="12">
        <v>0</v>
      </c>
      <c r="BI2113" s="12">
        <v>0</v>
      </c>
      <c r="BJ2113" s="12">
        <v>0</v>
      </c>
      <c r="BK2113" s="12">
        <v>0</v>
      </c>
      <c r="BQ2113" s="12">
        <v>0</v>
      </c>
      <c r="BV2113" s="12">
        <v>0</v>
      </c>
      <c r="BY2113" s="12">
        <v>0</v>
      </c>
      <c r="BZ2113" s="12">
        <v>0</v>
      </c>
      <c r="CB2113" s="12">
        <v>0</v>
      </c>
      <c r="CC2113" s="12">
        <v>0</v>
      </c>
      <c r="CE2113" s="12">
        <v>0</v>
      </c>
      <c r="CF2113" s="12">
        <v>0</v>
      </c>
      <c r="CG2113" s="12" t="s">
        <v>929</v>
      </c>
      <c r="CH2113" s="12">
        <v>44.777999999999999</v>
      </c>
      <c r="CI2113" s="12" t="s">
        <v>1851</v>
      </c>
      <c r="CJ2113" s="12" t="s">
        <v>931</v>
      </c>
      <c r="CK2113" s="12" t="s">
        <v>932</v>
      </c>
      <c r="CL2113" s="37">
        <v>311824317</v>
      </c>
      <c r="CN2113" s="12" t="s">
        <v>1509</v>
      </c>
      <c r="CS2113" s="12"/>
      <c r="CT2113" s="36" t="str">
        <f t="shared" si="32"/>
        <v>500mn</v>
      </c>
      <c r="CU2113" s="36" t="str">
        <f>VLOOKUP(CK2113,Mapping!B:C,2,FALSE)</f>
        <v>US/CA</v>
      </c>
    </row>
    <row r="2114" spans="1:99" ht="16" customHeight="1" x14ac:dyDescent="0.35">
      <c r="A2114" s="12" t="s">
        <v>3410</v>
      </c>
      <c r="B2114" s="12" t="s">
        <v>925</v>
      </c>
      <c r="E2114" s="37">
        <v>39514</v>
      </c>
      <c r="G2114" s="37" t="s">
        <v>1505</v>
      </c>
      <c r="I2114" s="37"/>
      <c r="K2114" s="37"/>
      <c r="M2114" s="37">
        <v>39514</v>
      </c>
      <c r="N2114" s="12">
        <v>0.16</v>
      </c>
      <c r="O2114" s="37"/>
      <c r="R2114" s="37"/>
      <c r="T2114" s="37"/>
      <c r="V2114" s="37"/>
      <c r="X2114" s="37"/>
      <c r="Z2114" s="37"/>
      <c r="AB2114" s="37"/>
      <c r="AD2114" s="37"/>
      <c r="AF2114" s="37"/>
      <c r="AH2114" s="37"/>
      <c r="AN2114" s="37"/>
      <c r="AP2114" s="37"/>
      <c r="AR2114" s="37"/>
      <c r="AT2114" s="37"/>
      <c r="AV2114" s="37"/>
      <c r="AX2114" s="37"/>
      <c r="BB2114" s="12">
        <v>300</v>
      </c>
      <c r="CC2114" s="12">
        <v>0</v>
      </c>
      <c r="CG2114" s="12" t="s">
        <v>940</v>
      </c>
      <c r="CH2114" s="12">
        <v>87.77</v>
      </c>
      <c r="CI2114" s="12" t="s">
        <v>1855</v>
      </c>
      <c r="CJ2114" s="12"/>
      <c r="CK2114" s="12" t="s">
        <v>1856</v>
      </c>
      <c r="CL2114" s="37">
        <v>25060414</v>
      </c>
      <c r="CN2114" s="12" t="s">
        <v>1506</v>
      </c>
      <c r="CS2114" s="12"/>
      <c r="CT2114" s="36" t="str">
        <f t="shared" si="32"/>
        <v>500mn</v>
      </c>
      <c r="CU2114" s="36" t="str">
        <f>VLOOKUP(CK2114,Mapping!B:C,2,FALSE)</f>
        <v>Middle East</v>
      </c>
    </row>
    <row r="2115" spans="1:99" ht="16" customHeight="1" x14ac:dyDescent="0.35">
      <c r="A2115" s="12" t="s">
        <v>3411</v>
      </c>
      <c r="B2115" s="12" t="s">
        <v>925</v>
      </c>
      <c r="E2115" s="37">
        <v>83619</v>
      </c>
      <c r="G2115" s="37" t="s">
        <v>1505</v>
      </c>
      <c r="I2115" s="37"/>
      <c r="K2115" s="37"/>
      <c r="M2115" s="37"/>
      <c r="O2115" s="37"/>
      <c r="Q2115" s="12">
        <v>80</v>
      </c>
      <c r="R2115" s="37"/>
      <c r="T2115" s="37"/>
      <c r="V2115" s="37"/>
      <c r="X2115" s="37">
        <v>56695</v>
      </c>
      <c r="Y2115" s="12">
        <v>0.03</v>
      </c>
      <c r="Z2115" s="37"/>
      <c r="AB2115" s="37"/>
      <c r="AD2115" s="37"/>
      <c r="AF2115" s="37"/>
      <c r="AH2115" s="37">
        <v>10858</v>
      </c>
      <c r="AI2115" s="12">
        <v>0</v>
      </c>
      <c r="AN2115" s="37">
        <v>16066</v>
      </c>
      <c r="AO2115" s="12">
        <v>0.01</v>
      </c>
      <c r="AP2115" s="37"/>
      <c r="AR2115" s="37"/>
      <c r="AT2115" s="37"/>
      <c r="AV2115" s="37"/>
      <c r="AX2115" s="37"/>
      <c r="BA2115" s="12">
        <v>500</v>
      </c>
      <c r="BI2115" s="12">
        <v>75</v>
      </c>
      <c r="BQ2115" s="12">
        <v>0</v>
      </c>
      <c r="BY2115" s="12">
        <v>0</v>
      </c>
      <c r="BZ2115" s="12">
        <v>0</v>
      </c>
      <c r="CG2115" s="12" t="s">
        <v>940</v>
      </c>
      <c r="CH2115" s="12">
        <v>34.408000000000001</v>
      </c>
      <c r="CI2115" s="12" t="s">
        <v>1127</v>
      </c>
      <c r="CJ2115" s="12" t="s">
        <v>966</v>
      </c>
      <c r="CK2115" s="12" t="s">
        <v>932</v>
      </c>
      <c r="CL2115" s="37">
        <v>220212953</v>
      </c>
      <c r="CN2115" s="12" t="s">
        <v>1509</v>
      </c>
      <c r="CS2115" s="12"/>
      <c r="CT2115" s="36" t="str">
        <f t="shared" ref="CT2115:CT2178" si="33">IF(CL2115&gt;100000000000, "100bn", IF(CL2115&gt;50000000000, "50bn - 100bn",IF(CL2115&gt;1000000000, "1bn - 50bn", IF(CL2115&gt;500000000, "500mn - 1bn", "500mn"))))</f>
        <v>500mn</v>
      </c>
      <c r="CU2115" s="36" t="str">
        <f>VLOOKUP(CK2115,Mapping!B:C,2,FALSE)</f>
        <v>US/CA</v>
      </c>
    </row>
    <row r="2116" spans="1:99" ht="16" customHeight="1" x14ac:dyDescent="0.35">
      <c r="A2116" s="12" t="s">
        <v>3412</v>
      </c>
      <c r="B2116" s="12" t="s">
        <v>925</v>
      </c>
      <c r="E2116" s="37">
        <v>221654</v>
      </c>
      <c r="G2116" s="37" t="s">
        <v>1505</v>
      </c>
      <c r="I2116" s="37"/>
      <c r="K2116" s="37"/>
      <c r="M2116" s="37"/>
      <c r="O2116" s="37"/>
      <c r="R2116" s="37"/>
      <c r="T2116" s="37"/>
      <c r="V2116" s="37"/>
      <c r="X2116" s="37"/>
      <c r="Z2116" s="37"/>
      <c r="AB2116" s="37"/>
      <c r="AD2116" s="37"/>
      <c r="AF2116" s="37"/>
      <c r="AH2116" s="37"/>
      <c r="AN2116" s="37"/>
      <c r="AP2116" s="37">
        <v>221654</v>
      </c>
      <c r="AQ2116" s="12">
        <v>0</v>
      </c>
      <c r="AR2116" s="37"/>
      <c r="AT2116" s="37"/>
      <c r="AV2116" s="37"/>
      <c r="AX2116" s="37"/>
      <c r="BH2116" s="12">
        <v>960</v>
      </c>
      <c r="BV2116" s="12">
        <v>0</v>
      </c>
      <c r="CG2116" s="12" t="s">
        <v>963</v>
      </c>
      <c r="CH2116" s="12">
        <v>53.847000000000001</v>
      </c>
      <c r="CI2116" s="12" t="s">
        <v>3413</v>
      </c>
      <c r="CJ2116" s="12" t="s">
        <v>936</v>
      </c>
      <c r="CK2116" s="12" t="s">
        <v>932</v>
      </c>
      <c r="CL2116" s="37">
        <v>5221968220</v>
      </c>
      <c r="CN2116" s="12" t="s">
        <v>1506</v>
      </c>
      <c r="CS2116" s="12"/>
      <c r="CT2116" s="36" t="str">
        <f t="shared" si="33"/>
        <v>1bn - 50bn</v>
      </c>
      <c r="CU2116" s="36" t="str">
        <f>VLOOKUP(CK2116,Mapping!B:C,2,FALSE)</f>
        <v>US/CA</v>
      </c>
    </row>
    <row r="2117" spans="1:99" ht="16" customHeight="1" x14ac:dyDescent="0.35">
      <c r="A2117" s="12" t="s">
        <v>3414</v>
      </c>
      <c r="B2117" s="12" t="s">
        <v>925</v>
      </c>
      <c r="E2117" s="37">
        <v>206256</v>
      </c>
      <c r="G2117" s="37" t="s">
        <v>1505</v>
      </c>
      <c r="I2117" s="37"/>
      <c r="K2117" s="37"/>
      <c r="M2117" s="37">
        <v>206256</v>
      </c>
      <c r="N2117" s="12">
        <v>0.03</v>
      </c>
      <c r="O2117" s="37"/>
      <c r="R2117" s="37"/>
      <c r="T2117" s="37"/>
      <c r="V2117" s="37"/>
      <c r="X2117" s="37"/>
      <c r="Z2117" s="37"/>
      <c r="AB2117" s="37"/>
      <c r="AD2117" s="37"/>
      <c r="AF2117" s="37"/>
      <c r="AH2117" s="37"/>
      <c r="AN2117" s="37"/>
      <c r="AP2117" s="37"/>
      <c r="AR2117" s="37"/>
      <c r="AT2117" s="37"/>
      <c r="AV2117" s="37"/>
      <c r="AX2117" s="37"/>
      <c r="BB2117" s="12">
        <v>1644</v>
      </c>
      <c r="CC2117" s="12">
        <v>0</v>
      </c>
      <c r="CG2117" s="12" t="s">
        <v>940</v>
      </c>
      <c r="CH2117" s="12">
        <v>10.029999999999999</v>
      </c>
      <c r="CI2117" s="12" t="s">
        <v>1230</v>
      </c>
      <c r="CJ2117" s="12" t="s">
        <v>993</v>
      </c>
      <c r="CK2117" s="12" t="s">
        <v>932</v>
      </c>
      <c r="CL2117" s="37">
        <v>805322977</v>
      </c>
      <c r="CN2117" s="12" t="s">
        <v>1509</v>
      </c>
      <c r="CS2117" s="12"/>
      <c r="CT2117" s="36" t="str">
        <f t="shared" si="33"/>
        <v>500mn - 1bn</v>
      </c>
      <c r="CU2117" s="36" t="str">
        <f>VLOOKUP(CK2117,Mapping!B:C,2,FALSE)</f>
        <v>US/CA</v>
      </c>
    </row>
    <row r="2118" spans="1:99" ht="16" customHeight="1" x14ac:dyDescent="0.35">
      <c r="A2118" s="12" t="s">
        <v>3415</v>
      </c>
      <c r="B2118" s="12" t="s">
        <v>925</v>
      </c>
      <c r="E2118" s="37">
        <v>108061960</v>
      </c>
      <c r="G2118" s="37" t="s">
        <v>1505</v>
      </c>
      <c r="I2118" s="37"/>
      <c r="K2118" s="37"/>
      <c r="M2118" s="37">
        <v>108061960</v>
      </c>
      <c r="N2118" s="12">
        <v>2.3199999999999998</v>
      </c>
      <c r="O2118" s="37"/>
      <c r="R2118" s="37"/>
      <c r="T2118" s="37"/>
      <c r="V2118" s="37"/>
      <c r="X2118" s="37"/>
      <c r="Z2118" s="37"/>
      <c r="AB2118" s="37"/>
      <c r="AD2118" s="37"/>
      <c r="AF2118" s="37"/>
      <c r="AH2118" s="37"/>
      <c r="AN2118" s="37"/>
      <c r="AP2118" s="37"/>
      <c r="AR2118" s="37"/>
      <c r="AT2118" s="37"/>
      <c r="AV2118" s="37"/>
      <c r="AX2118" s="37"/>
      <c r="BB2118" s="12">
        <v>861326</v>
      </c>
      <c r="CC2118" s="12">
        <v>0.04</v>
      </c>
      <c r="CG2118" s="12" t="s">
        <v>976</v>
      </c>
      <c r="CH2118" s="12">
        <v>90.834999999999994</v>
      </c>
      <c r="CI2118" s="12" t="s">
        <v>941</v>
      </c>
      <c r="CJ2118" s="12" t="s">
        <v>941</v>
      </c>
      <c r="CK2118" s="12" t="s">
        <v>932</v>
      </c>
      <c r="CL2118" s="37">
        <v>4547852894</v>
      </c>
      <c r="CN2118" s="12" t="s">
        <v>1513</v>
      </c>
      <c r="CR2118" s="12">
        <v>41773.104166666664</v>
      </c>
      <c r="CS2118" s="12"/>
      <c r="CT2118" s="36" t="str">
        <f t="shared" si="33"/>
        <v>1bn - 50bn</v>
      </c>
      <c r="CU2118" s="36" t="str">
        <f>VLOOKUP(CK2118,Mapping!B:C,2,FALSE)</f>
        <v>US/CA</v>
      </c>
    </row>
    <row r="2119" spans="1:99" ht="16" customHeight="1" x14ac:dyDescent="0.35">
      <c r="A2119" s="12" t="s">
        <v>3416</v>
      </c>
      <c r="B2119" s="12" t="s">
        <v>933</v>
      </c>
      <c r="E2119" s="37">
        <v>799961</v>
      </c>
      <c r="F2119" s="12">
        <v>0</v>
      </c>
      <c r="G2119" s="37" t="s">
        <v>1505</v>
      </c>
      <c r="I2119" s="37">
        <v>0</v>
      </c>
      <c r="J2119" s="12">
        <v>0</v>
      </c>
      <c r="K2119" s="37"/>
      <c r="M2119" s="37">
        <v>219870</v>
      </c>
      <c r="N2119" s="12">
        <v>0.06</v>
      </c>
      <c r="O2119" s="37">
        <v>475816</v>
      </c>
      <c r="P2119" s="12">
        <v>0.13</v>
      </c>
      <c r="R2119" s="37">
        <v>0</v>
      </c>
      <c r="S2119" s="12">
        <v>0</v>
      </c>
      <c r="T2119" s="37"/>
      <c r="V2119" s="37"/>
      <c r="X2119" s="37">
        <v>104275</v>
      </c>
      <c r="Y2119" s="12">
        <v>0.03</v>
      </c>
      <c r="Z2119" s="37"/>
      <c r="AB2119" s="37"/>
      <c r="AD2119" s="37"/>
      <c r="AF2119" s="37"/>
      <c r="AH2119" s="37"/>
      <c r="AL2119" s="12">
        <v>29595</v>
      </c>
      <c r="AN2119" s="37">
        <v>0</v>
      </c>
      <c r="AO2119" s="12">
        <v>0</v>
      </c>
      <c r="AP2119" s="37"/>
      <c r="AR2119" s="37"/>
      <c r="AT2119" s="37"/>
      <c r="AV2119" s="37"/>
      <c r="AX2119" s="37"/>
      <c r="AZ2119" s="12">
        <v>0</v>
      </c>
      <c r="BA2119" s="12">
        <v>1044</v>
      </c>
      <c r="BB2119" s="12">
        <v>1500</v>
      </c>
      <c r="BI2119" s="12">
        <v>0</v>
      </c>
      <c r="BO2119" s="12">
        <v>0</v>
      </c>
      <c r="BU2119" s="12">
        <v>0</v>
      </c>
      <c r="BX2119" s="12">
        <v>0</v>
      </c>
      <c r="BY2119" s="12">
        <v>0</v>
      </c>
      <c r="BZ2119" s="12">
        <v>0</v>
      </c>
      <c r="CC2119" s="12">
        <v>0</v>
      </c>
      <c r="CG2119" s="12" t="s">
        <v>940</v>
      </c>
      <c r="CH2119" s="12">
        <v>43.411999999999999</v>
      </c>
      <c r="CI2119" s="12" t="s">
        <v>2185</v>
      </c>
      <c r="CJ2119" s="12"/>
      <c r="CK2119" s="12" t="s">
        <v>1226</v>
      </c>
      <c r="CL2119" s="37">
        <v>357515467</v>
      </c>
      <c r="CN2119" s="12" t="s">
        <v>1506</v>
      </c>
      <c r="CS2119" s="12"/>
      <c r="CT2119" s="36" t="str">
        <f t="shared" si="33"/>
        <v>500mn</v>
      </c>
      <c r="CU2119" s="36" t="str">
        <f>VLOOKUP(CK2119,Mapping!B:C,2,FALSE)</f>
        <v>Middle East</v>
      </c>
    </row>
    <row r="2120" spans="1:99" ht="16" customHeight="1" x14ac:dyDescent="0.35">
      <c r="A2120" s="12" t="s">
        <v>3417</v>
      </c>
      <c r="B2120" s="12" t="s">
        <v>925</v>
      </c>
      <c r="E2120" s="37">
        <v>25679411</v>
      </c>
      <c r="G2120" s="37" t="s">
        <v>1505</v>
      </c>
      <c r="I2120" s="37"/>
      <c r="K2120" s="37">
        <v>8749714</v>
      </c>
      <c r="L2120" s="12">
        <v>0.2</v>
      </c>
      <c r="M2120" s="37"/>
      <c r="O2120" s="37"/>
      <c r="R2120" s="37"/>
      <c r="T2120" s="37"/>
      <c r="V2120" s="37"/>
      <c r="X2120" s="37"/>
      <c r="Z2120" s="37"/>
      <c r="AB2120" s="37"/>
      <c r="AD2120" s="37"/>
      <c r="AF2120" s="37"/>
      <c r="AH2120" s="37"/>
      <c r="AN2120" s="37">
        <v>16929697</v>
      </c>
      <c r="AO2120" s="12">
        <v>0.38</v>
      </c>
      <c r="AP2120" s="37"/>
      <c r="AR2120" s="37"/>
      <c r="AT2120" s="37"/>
      <c r="AV2120" s="37"/>
      <c r="AX2120" s="37"/>
      <c r="BG2120" s="12">
        <v>142560</v>
      </c>
      <c r="BI2120" s="12">
        <v>100525</v>
      </c>
      <c r="BS2120" s="12">
        <v>0</v>
      </c>
      <c r="BY2120" s="12">
        <v>0.01</v>
      </c>
      <c r="CG2120" s="12" t="s">
        <v>929</v>
      </c>
      <c r="CH2120" s="12">
        <v>35.383000000000003</v>
      </c>
      <c r="CI2120" s="12" t="s">
        <v>1273</v>
      </c>
      <c r="CJ2120" s="12" t="s">
        <v>984</v>
      </c>
      <c r="CK2120" s="12" t="s">
        <v>985</v>
      </c>
      <c r="CL2120" s="37">
        <v>4442043174</v>
      </c>
      <c r="CN2120" s="12" t="s">
        <v>1506</v>
      </c>
      <c r="CS2120" s="12"/>
      <c r="CT2120" s="36" t="str">
        <f t="shared" si="33"/>
        <v>1bn - 50bn</v>
      </c>
      <c r="CU2120" s="36" t="str">
        <f>VLOOKUP(CK2120,Mapping!B:C,2,FALSE)</f>
        <v>US/CA</v>
      </c>
    </row>
    <row r="2121" spans="1:99" ht="16" customHeight="1" x14ac:dyDescent="0.35">
      <c r="A2121" s="12" t="s">
        <v>3418</v>
      </c>
      <c r="B2121" s="12" t="s">
        <v>925</v>
      </c>
      <c r="E2121" s="37">
        <v>0</v>
      </c>
      <c r="G2121" s="37" t="s">
        <v>1505</v>
      </c>
      <c r="I2121" s="37"/>
      <c r="K2121" s="37"/>
      <c r="M2121" s="37"/>
      <c r="O2121" s="37"/>
      <c r="R2121" s="37"/>
      <c r="T2121" s="37"/>
      <c r="V2121" s="37"/>
      <c r="X2121" s="37"/>
      <c r="Z2121" s="37"/>
      <c r="AB2121" s="37"/>
      <c r="AD2121" s="37"/>
      <c r="AF2121" s="37"/>
      <c r="AH2121" s="37"/>
      <c r="AN2121" s="37"/>
      <c r="AP2121" s="37">
        <v>0</v>
      </c>
      <c r="AQ2121" s="12">
        <v>0</v>
      </c>
      <c r="AR2121" s="37"/>
      <c r="AT2121" s="37"/>
      <c r="AV2121" s="37"/>
      <c r="AX2121" s="37"/>
      <c r="BH2121" s="12">
        <v>0</v>
      </c>
      <c r="BV2121" s="12">
        <v>0</v>
      </c>
      <c r="CG2121" s="12" t="s">
        <v>976</v>
      </c>
      <c r="CH2121" s="12">
        <v>58.698999999999998</v>
      </c>
      <c r="CI2121" s="12" t="s">
        <v>2102</v>
      </c>
      <c r="CJ2121" s="12" t="s">
        <v>968</v>
      </c>
      <c r="CK2121" s="12" t="s">
        <v>932</v>
      </c>
      <c r="CL2121" s="37">
        <v>378176042</v>
      </c>
      <c r="CN2121" s="12" t="s">
        <v>1513</v>
      </c>
      <c r="CS2121" s="12"/>
      <c r="CT2121" s="36" t="str">
        <f t="shared" si="33"/>
        <v>500mn</v>
      </c>
      <c r="CU2121" s="36" t="str">
        <f>VLOOKUP(CK2121,Mapping!B:C,2,FALSE)</f>
        <v>US/CA</v>
      </c>
    </row>
    <row r="2122" spans="1:99" ht="16" customHeight="1" x14ac:dyDescent="0.35">
      <c r="A2122" s="12" t="s">
        <v>3419</v>
      </c>
      <c r="B2122" s="12" t="s">
        <v>925</v>
      </c>
      <c r="E2122" s="37">
        <v>9519534</v>
      </c>
      <c r="G2122" s="37" t="s">
        <v>1505</v>
      </c>
      <c r="I2122" s="37"/>
      <c r="K2122" s="37"/>
      <c r="M2122" s="37"/>
      <c r="O2122" s="37"/>
      <c r="R2122" s="37"/>
      <c r="T2122" s="37"/>
      <c r="V2122" s="37"/>
      <c r="X2122" s="37"/>
      <c r="Z2122" s="37"/>
      <c r="AB2122" s="37"/>
      <c r="AD2122" s="37"/>
      <c r="AF2122" s="37"/>
      <c r="AH2122" s="37"/>
      <c r="AN2122" s="37">
        <v>9519534</v>
      </c>
      <c r="AO2122" s="12">
        <v>7.0000000000000007E-2</v>
      </c>
      <c r="AP2122" s="37">
        <v>0</v>
      </c>
      <c r="AQ2122" s="12">
        <v>0</v>
      </c>
      <c r="AR2122" s="37"/>
      <c r="AT2122" s="37"/>
      <c r="AV2122" s="37"/>
      <c r="AX2122" s="37"/>
      <c r="BH2122" s="12">
        <v>0</v>
      </c>
      <c r="BI2122" s="12">
        <v>56525</v>
      </c>
      <c r="BV2122" s="12">
        <v>0</v>
      </c>
      <c r="BY2122" s="12">
        <v>0.01</v>
      </c>
      <c r="CG2122" s="12" t="s">
        <v>940</v>
      </c>
      <c r="CH2122" s="12">
        <v>45.978999999999999</v>
      </c>
      <c r="CI2122" s="12" t="s">
        <v>965</v>
      </c>
      <c r="CJ2122" s="12" t="s">
        <v>966</v>
      </c>
      <c r="CK2122" s="12" t="s">
        <v>932</v>
      </c>
      <c r="CL2122" s="37">
        <v>14622585454</v>
      </c>
      <c r="CN2122" s="12" t="s">
        <v>1520</v>
      </c>
      <c r="CS2122" s="12"/>
      <c r="CT2122" s="36" t="str">
        <f t="shared" si="33"/>
        <v>1bn - 50bn</v>
      </c>
      <c r="CU2122" s="36" t="str">
        <f>VLOOKUP(CK2122,Mapping!B:C,2,FALSE)</f>
        <v>US/CA</v>
      </c>
    </row>
    <row r="2123" spans="1:99" ht="16" customHeight="1" x14ac:dyDescent="0.35">
      <c r="A2123" s="12" t="s">
        <v>3420</v>
      </c>
      <c r="B2123" s="12" t="s">
        <v>925</v>
      </c>
      <c r="E2123" s="37">
        <v>15485557</v>
      </c>
      <c r="G2123" s="37" t="s">
        <v>1505</v>
      </c>
      <c r="I2123" s="37"/>
      <c r="K2123" s="37"/>
      <c r="M2123" s="37"/>
      <c r="O2123" s="37"/>
      <c r="R2123" s="37"/>
      <c r="T2123" s="37"/>
      <c r="V2123" s="37"/>
      <c r="X2123" s="37"/>
      <c r="Z2123" s="37"/>
      <c r="AB2123" s="37"/>
      <c r="AD2123" s="37"/>
      <c r="AF2123" s="37"/>
      <c r="AH2123" s="37"/>
      <c r="AN2123" s="37">
        <v>15485557</v>
      </c>
      <c r="AO2123" s="12">
        <v>0.04</v>
      </c>
      <c r="AP2123" s="37"/>
      <c r="AR2123" s="37"/>
      <c r="AT2123" s="37"/>
      <c r="AV2123" s="37"/>
      <c r="AX2123" s="37"/>
      <c r="BI2123" s="12">
        <v>91950</v>
      </c>
      <c r="BY2123" s="12">
        <v>0.01</v>
      </c>
      <c r="CG2123" s="12" t="s">
        <v>934</v>
      </c>
      <c r="CH2123" s="12">
        <v>14.590999999999999</v>
      </c>
      <c r="CI2123" s="12" t="s">
        <v>3421</v>
      </c>
      <c r="CJ2123" s="12" t="s">
        <v>1097</v>
      </c>
      <c r="CK2123" s="12" t="s">
        <v>932</v>
      </c>
      <c r="CL2123" s="37">
        <v>38522637463</v>
      </c>
      <c r="CN2123" s="12" t="s">
        <v>1509</v>
      </c>
      <c r="CS2123" s="12"/>
      <c r="CT2123" s="36" t="str">
        <f t="shared" si="33"/>
        <v>1bn - 50bn</v>
      </c>
      <c r="CU2123" s="36" t="str">
        <f>VLOOKUP(CK2123,Mapping!B:C,2,FALSE)</f>
        <v>US/CA</v>
      </c>
    </row>
    <row r="2124" spans="1:99" ht="16" customHeight="1" x14ac:dyDescent="0.35">
      <c r="A2124" s="12" t="s">
        <v>3422</v>
      </c>
      <c r="B2124" s="12" t="s">
        <v>925</v>
      </c>
      <c r="E2124" s="37">
        <v>567119</v>
      </c>
      <c r="G2124" s="37" t="s">
        <v>1505</v>
      </c>
      <c r="I2124" s="37"/>
      <c r="K2124" s="37"/>
      <c r="M2124" s="37"/>
      <c r="O2124" s="37"/>
      <c r="R2124" s="37"/>
      <c r="T2124" s="37"/>
      <c r="V2124" s="37"/>
      <c r="X2124" s="37"/>
      <c r="Z2124" s="37"/>
      <c r="AB2124" s="37"/>
      <c r="AD2124" s="37"/>
      <c r="AF2124" s="37"/>
      <c r="AH2124" s="37"/>
      <c r="AN2124" s="37">
        <v>218937</v>
      </c>
      <c r="AO2124" s="12">
        <v>0.09</v>
      </c>
      <c r="AP2124" s="37">
        <v>348182</v>
      </c>
      <c r="AQ2124" s="12">
        <v>0.14000000000000001</v>
      </c>
      <c r="AR2124" s="37"/>
      <c r="AT2124" s="37"/>
      <c r="AV2124" s="37"/>
      <c r="AX2124" s="37"/>
      <c r="BH2124" s="12">
        <v>1508</v>
      </c>
      <c r="BI2124" s="12">
        <v>1300</v>
      </c>
      <c r="BV2124" s="12">
        <v>0</v>
      </c>
      <c r="BY2124" s="12">
        <v>0</v>
      </c>
      <c r="CG2124" s="12" t="s">
        <v>991</v>
      </c>
      <c r="CH2124" s="12">
        <v>17.02</v>
      </c>
      <c r="CI2124" s="12" t="s">
        <v>1288</v>
      </c>
      <c r="CJ2124" s="12" t="s">
        <v>1149</v>
      </c>
      <c r="CK2124" s="12" t="s">
        <v>932</v>
      </c>
      <c r="CL2124" s="37">
        <v>248608961</v>
      </c>
      <c r="CN2124" s="12" t="s">
        <v>1509</v>
      </c>
      <c r="CS2124" s="12"/>
      <c r="CT2124" s="36" t="str">
        <f t="shared" si="33"/>
        <v>500mn</v>
      </c>
      <c r="CU2124" s="36" t="str">
        <f>VLOOKUP(CK2124,Mapping!B:C,2,FALSE)</f>
        <v>US/CA</v>
      </c>
    </row>
    <row r="2125" spans="1:99" ht="16" customHeight="1" x14ac:dyDescent="0.35">
      <c r="A2125" s="12" t="s">
        <v>3423</v>
      </c>
      <c r="B2125" s="12" t="s">
        <v>925</v>
      </c>
      <c r="E2125" s="37">
        <v>980547</v>
      </c>
      <c r="G2125" s="37" t="s">
        <v>1505</v>
      </c>
      <c r="I2125" s="37"/>
      <c r="K2125" s="37"/>
      <c r="M2125" s="37"/>
      <c r="O2125" s="37"/>
      <c r="Q2125" s="12">
        <v>1928</v>
      </c>
      <c r="R2125" s="37"/>
      <c r="T2125" s="37"/>
      <c r="V2125" s="37"/>
      <c r="X2125" s="37"/>
      <c r="Z2125" s="37"/>
      <c r="AB2125" s="37"/>
      <c r="AD2125" s="37"/>
      <c r="AF2125" s="37"/>
      <c r="AH2125" s="37">
        <v>243468</v>
      </c>
      <c r="AI2125" s="12">
        <v>0.09</v>
      </c>
      <c r="AN2125" s="37">
        <v>614707</v>
      </c>
      <c r="AO2125" s="12">
        <v>0.22</v>
      </c>
      <c r="AP2125" s="37">
        <v>122372</v>
      </c>
      <c r="AQ2125" s="12">
        <v>0.04</v>
      </c>
      <c r="AR2125" s="37"/>
      <c r="AT2125" s="37"/>
      <c r="AV2125" s="37"/>
      <c r="AX2125" s="37"/>
      <c r="BH2125" s="12">
        <v>530</v>
      </c>
      <c r="BI2125" s="12">
        <v>3650</v>
      </c>
      <c r="BQ2125" s="12">
        <v>0</v>
      </c>
      <c r="BV2125" s="12">
        <v>0</v>
      </c>
      <c r="BY2125" s="12">
        <v>0</v>
      </c>
      <c r="CG2125" s="12" t="s">
        <v>976</v>
      </c>
      <c r="CH2125" s="12">
        <v>12.069000000000001</v>
      </c>
      <c r="CI2125" s="12" t="s">
        <v>989</v>
      </c>
      <c r="CJ2125" s="12"/>
      <c r="CK2125" s="12" t="s">
        <v>990</v>
      </c>
      <c r="CL2125" s="37">
        <v>284170992</v>
      </c>
      <c r="CN2125" s="12" t="s">
        <v>1506</v>
      </c>
      <c r="CS2125" s="12"/>
      <c r="CT2125" s="36" t="str">
        <f t="shared" si="33"/>
        <v>500mn</v>
      </c>
      <c r="CU2125" s="36" t="str">
        <f>VLOOKUP(CK2125,Mapping!B:C,2,FALSE)</f>
        <v>EU</v>
      </c>
    </row>
    <row r="2126" spans="1:99" ht="16" customHeight="1" x14ac:dyDescent="0.35">
      <c r="A2126" s="12" t="s">
        <v>3424</v>
      </c>
      <c r="B2126" s="12" t="s">
        <v>925</v>
      </c>
      <c r="E2126" s="37">
        <v>7260974</v>
      </c>
      <c r="G2126" s="37" t="s">
        <v>1505</v>
      </c>
      <c r="I2126" s="37"/>
      <c r="K2126" s="37"/>
      <c r="M2126" s="37"/>
      <c r="O2126" s="37"/>
      <c r="Q2126" s="12">
        <v>57499</v>
      </c>
      <c r="R2126" s="37"/>
      <c r="T2126" s="37"/>
      <c r="V2126" s="37"/>
      <c r="X2126" s="37"/>
      <c r="Z2126" s="37"/>
      <c r="AB2126" s="37"/>
      <c r="AD2126" s="37"/>
      <c r="AF2126" s="37"/>
      <c r="AH2126" s="37">
        <v>7260974</v>
      </c>
      <c r="AI2126" s="12">
        <v>2.5299999999999998</v>
      </c>
      <c r="AN2126" s="37"/>
      <c r="AP2126" s="37"/>
      <c r="AR2126" s="37"/>
      <c r="AT2126" s="37"/>
      <c r="AV2126" s="37"/>
      <c r="AX2126" s="37"/>
      <c r="BQ2126" s="12">
        <v>0.01</v>
      </c>
      <c r="CG2126" s="12" t="s">
        <v>934</v>
      </c>
      <c r="CH2126" s="12">
        <v>7.7130000000000001</v>
      </c>
      <c r="CI2126" s="12" t="s">
        <v>2107</v>
      </c>
      <c r="CJ2126" s="12" t="s">
        <v>1698</v>
      </c>
      <c r="CK2126" s="12" t="s">
        <v>932</v>
      </c>
      <c r="CL2126" s="37">
        <v>287378752</v>
      </c>
      <c r="CN2126" s="12" t="s">
        <v>1509</v>
      </c>
      <c r="CS2126" s="12"/>
      <c r="CT2126" s="36" t="str">
        <f t="shared" si="33"/>
        <v>500mn</v>
      </c>
      <c r="CU2126" s="36" t="str">
        <f>VLOOKUP(CK2126,Mapping!B:C,2,FALSE)</f>
        <v>US/CA</v>
      </c>
    </row>
    <row r="2127" spans="1:99" ht="16" customHeight="1" x14ac:dyDescent="0.35">
      <c r="A2127" s="12" t="s">
        <v>3425</v>
      </c>
      <c r="B2127" s="12" t="s">
        <v>925</v>
      </c>
      <c r="E2127" s="37">
        <v>0</v>
      </c>
      <c r="G2127" s="37" t="s">
        <v>1505</v>
      </c>
      <c r="I2127" s="37"/>
      <c r="K2127" s="37"/>
      <c r="M2127" s="37">
        <v>0</v>
      </c>
      <c r="N2127" s="12">
        <v>0</v>
      </c>
      <c r="O2127" s="37"/>
      <c r="R2127" s="37"/>
      <c r="T2127" s="37"/>
      <c r="V2127" s="37"/>
      <c r="X2127" s="37"/>
      <c r="Z2127" s="37"/>
      <c r="AB2127" s="37"/>
      <c r="AD2127" s="37"/>
      <c r="AF2127" s="37"/>
      <c r="AH2127" s="37"/>
      <c r="AN2127" s="37"/>
      <c r="AP2127" s="37"/>
      <c r="AR2127" s="37"/>
      <c r="AT2127" s="37"/>
      <c r="AV2127" s="37"/>
      <c r="AX2127" s="37"/>
      <c r="BB2127" s="12">
        <v>0</v>
      </c>
      <c r="CC2127" s="12">
        <v>0</v>
      </c>
      <c r="CG2127" s="12" t="s">
        <v>976</v>
      </c>
      <c r="CH2127" s="12">
        <v>143.583</v>
      </c>
      <c r="CI2127" s="12" t="s">
        <v>1103</v>
      </c>
      <c r="CJ2127" s="12" t="s">
        <v>972</v>
      </c>
      <c r="CK2127" s="12" t="s">
        <v>932</v>
      </c>
      <c r="CL2127" s="37">
        <v>293382117</v>
      </c>
      <c r="CN2127" s="12" t="s">
        <v>1513</v>
      </c>
      <c r="CS2127" s="12"/>
      <c r="CT2127" s="36" t="str">
        <f t="shared" si="33"/>
        <v>500mn</v>
      </c>
      <c r="CU2127" s="36" t="str">
        <f>VLOOKUP(CK2127,Mapping!B:C,2,FALSE)</f>
        <v>US/CA</v>
      </c>
    </row>
    <row r="2128" spans="1:99" ht="16" customHeight="1" x14ac:dyDescent="0.35">
      <c r="A2128" s="12" t="s">
        <v>3426</v>
      </c>
      <c r="B2128" s="12" t="s">
        <v>925</v>
      </c>
      <c r="E2128" s="37">
        <v>6732302</v>
      </c>
      <c r="G2128" s="37" t="s">
        <v>1505</v>
      </c>
      <c r="I2128" s="37"/>
      <c r="K2128" s="37"/>
      <c r="M2128" s="37"/>
      <c r="O2128" s="37"/>
      <c r="R2128" s="37"/>
      <c r="T2128" s="37"/>
      <c r="V2128" s="37"/>
      <c r="X2128" s="37"/>
      <c r="Z2128" s="37"/>
      <c r="AB2128" s="37"/>
      <c r="AD2128" s="37"/>
      <c r="AF2128" s="37"/>
      <c r="AH2128" s="37"/>
      <c r="AN2128" s="37">
        <v>6732302</v>
      </c>
      <c r="AO2128" s="12">
        <v>3.82</v>
      </c>
      <c r="AP2128" s="37"/>
      <c r="AR2128" s="37"/>
      <c r="AT2128" s="37"/>
      <c r="AV2128" s="37"/>
      <c r="AX2128" s="37"/>
      <c r="BI2128" s="12">
        <v>39975</v>
      </c>
      <c r="BY2128" s="12">
        <v>0.01</v>
      </c>
      <c r="CG2128" s="12" t="s">
        <v>976</v>
      </c>
      <c r="CH2128" s="12">
        <v>13.683</v>
      </c>
      <c r="CI2128" s="12" t="s">
        <v>1192</v>
      </c>
      <c r="CJ2128" s="12" t="s">
        <v>1140</v>
      </c>
      <c r="CK2128" s="12" t="s">
        <v>932</v>
      </c>
      <c r="CL2128" s="37">
        <v>176284895</v>
      </c>
      <c r="CN2128" s="12" t="s">
        <v>1513</v>
      </c>
      <c r="CS2128" s="12"/>
      <c r="CT2128" s="36" t="str">
        <f t="shared" si="33"/>
        <v>500mn</v>
      </c>
      <c r="CU2128" s="36" t="str">
        <f>VLOOKUP(CK2128,Mapping!B:C,2,FALSE)</f>
        <v>US/CA</v>
      </c>
    </row>
    <row r="2129" spans="1:99" ht="16" customHeight="1" x14ac:dyDescent="0.35">
      <c r="A2129" s="12" t="s">
        <v>3427</v>
      </c>
      <c r="B2129" s="12" t="s">
        <v>925</v>
      </c>
      <c r="E2129" s="37">
        <v>458925</v>
      </c>
      <c r="G2129" s="37" t="s">
        <v>1505</v>
      </c>
      <c r="I2129" s="37"/>
      <c r="K2129" s="37"/>
      <c r="M2129" s="37"/>
      <c r="O2129" s="37"/>
      <c r="R2129" s="37"/>
      <c r="T2129" s="37"/>
      <c r="V2129" s="37"/>
      <c r="X2129" s="37"/>
      <c r="Z2129" s="37"/>
      <c r="AB2129" s="37"/>
      <c r="AD2129" s="37"/>
      <c r="AF2129" s="37"/>
      <c r="AH2129" s="37"/>
      <c r="AN2129" s="37">
        <v>458925</v>
      </c>
      <c r="AO2129" s="12">
        <v>0.34</v>
      </c>
      <c r="AP2129" s="37"/>
      <c r="AR2129" s="37"/>
      <c r="AT2129" s="37"/>
      <c r="AV2129" s="37"/>
      <c r="AX2129" s="37"/>
      <c r="BI2129" s="12">
        <v>2725</v>
      </c>
      <c r="BY2129" s="12">
        <v>0</v>
      </c>
      <c r="CG2129" s="12" t="s">
        <v>929</v>
      </c>
      <c r="CH2129" s="12">
        <v>8.1679999999999993</v>
      </c>
      <c r="CI2129" s="12" t="s">
        <v>3361</v>
      </c>
      <c r="CJ2129" s="12" t="s">
        <v>936</v>
      </c>
      <c r="CK2129" s="12" t="s">
        <v>932</v>
      </c>
      <c r="CL2129" s="37">
        <v>134836062</v>
      </c>
      <c r="CN2129" s="12" t="s">
        <v>1509</v>
      </c>
      <c r="CS2129" s="12"/>
      <c r="CT2129" s="36" t="str">
        <f t="shared" si="33"/>
        <v>500mn</v>
      </c>
      <c r="CU2129" s="36" t="str">
        <f>VLOOKUP(CK2129,Mapping!B:C,2,FALSE)</f>
        <v>US/CA</v>
      </c>
    </row>
    <row r="2130" spans="1:99" ht="16" customHeight="1" x14ac:dyDescent="0.35">
      <c r="A2130" s="12" t="s">
        <v>851</v>
      </c>
      <c r="B2130" s="12" t="s">
        <v>925</v>
      </c>
      <c r="C2130" s="12">
        <v>501</v>
      </c>
      <c r="D2130" s="12">
        <v>130</v>
      </c>
      <c r="E2130" s="37">
        <v>403037343</v>
      </c>
      <c r="G2130" s="37">
        <v>9348</v>
      </c>
      <c r="H2130" s="12">
        <v>0</v>
      </c>
      <c r="I2130" s="37"/>
      <c r="K2130" s="37"/>
      <c r="M2130" s="37">
        <v>75224123</v>
      </c>
      <c r="N2130" s="12">
        <v>0.12</v>
      </c>
      <c r="O2130" s="37"/>
      <c r="Q2130" s="12">
        <v>247670</v>
      </c>
      <c r="R2130" s="37"/>
      <c r="T2130" s="37">
        <v>60828</v>
      </c>
      <c r="U2130" s="12">
        <v>0</v>
      </c>
      <c r="V2130" s="37"/>
      <c r="X2130" s="37">
        <v>114616653</v>
      </c>
      <c r="Y2130" s="12">
        <v>0.18</v>
      </c>
      <c r="Z2130" s="37">
        <v>13817701</v>
      </c>
      <c r="AA2130" s="12">
        <v>0.02</v>
      </c>
      <c r="AB2130" s="37"/>
      <c r="AD2130" s="37">
        <v>22446473</v>
      </c>
      <c r="AE2130" s="12">
        <v>0.03</v>
      </c>
      <c r="AF2130" s="37"/>
      <c r="AH2130" s="37">
        <v>33613772</v>
      </c>
      <c r="AI2130" s="12">
        <v>0.05</v>
      </c>
      <c r="AN2130" s="37">
        <v>112617235</v>
      </c>
      <c r="AO2130" s="12">
        <v>0.17</v>
      </c>
      <c r="AP2130" s="37">
        <v>30477357</v>
      </c>
      <c r="AQ2130" s="12">
        <v>0.05</v>
      </c>
      <c r="AR2130" s="37">
        <v>31534</v>
      </c>
      <c r="AS2130" s="12">
        <v>0</v>
      </c>
      <c r="AT2130" s="37">
        <v>122319</v>
      </c>
      <c r="AU2130" s="12">
        <v>0</v>
      </c>
      <c r="AV2130" s="37"/>
      <c r="AX2130" s="37"/>
      <c r="BA2130" s="12">
        <v>1010818</v>
      </c>
      <c r="BB2130" s="12">
        <v>513195</v>
      </c>
      <c r="BC2130" s="12">
        <v>481453</v>
      </c>
      <c r="BD2130" s="12">
        <v>8401</v>
      </c>
      <c r="BE2130" s="12">
        <v>384</v>
      </c>
      <c r="BH2130" s="12">
        <v>107576</v>
      </c>
      <c r="BI2130" s="12">
        <v>525725</v>
      </c>
      <c r="BJ2130" s="12">
        <v>171793</v>
      </c>
      <c r="BK2130" s="12">
        <v>442</v>
      </c>
      <c r="BM2130" s="12">
        <v>0</v>
      </c>
      <c r="BN2130" s="12">
        <v>0</v>
      </c>
      <c r="BQ2130" s="12">
        <v>0.06</v>
      </c>
      <c r="BV2130" s="12">
        <v>0.09</v>
      </c>
      <c r="BY2130" s="12">
        <v>7.0000000000000007E-2</v>
      </c>
      <c r="BZ2130" s="12">
        <v>0.02</v>
      </c>
      <c r="CB2130" s="12">
        <v>0.06</v>
      </c>
      <c r="CC2130" s="12">
        <v>0.02</v>
      </c>
      <c r="CD2130" s="12">
        <v>0.04</v>
      </c>
      <c r="CE2130" s="12">
        <v>0</v>
      </c>
      <c r="CF2130" s="12">
        <v>0.01</v>
      </c>
      <c r="CG2130" s="12" t="s">
        <v>998</v>
      </c>
      <c r="CH2130" s="12">
        <v>114.831</v>
      </c>
      <c r="CI2130" s="12" t="s">
        <v>941</v>
      </c>
      <c r="CJ2130" s="12" t="s">
        <v>941</v>
      </c>
      <c r="CK2130" s="12" t="s">
        <v>932</v>
      </c>
      <c r="CL2130" s="37">
        <v>64310663086</v>
      </c>
      <c r="CN2130" s="12" t="s">
        <v>998</v>
      </c>
      <c r="CS2130" s="12"/>
      <c r="CT2130" s="36" t="str">
        <f t="shared" si="33"/>
        <v>50bn - 100bn</v>
      </c>
      <c r="CU2130" s="36" t="str">
        <f>VLOOKUP(CK2130,Mapping!B:C,2,FALSE)</f>
        <v>US/CA</v>
      </c>
    </row>
    <row r="2131" spans="1:99" ht="16" customHeight="1" x14ac:dyDescent="0.35">
      <c r="A2131" s="12" t="s">
        <v>3428</v>
      </c>
      <c r="B2131" s="12" t="s">
        <v>925</v>
      </c>
      <c r="E2131" s="37">
        <v>214160</v>
      </c>
      <c r="G2131" s="37" t="s">
        <v>1505</v>
      </c>
      <c r="I2131" s="37"/>
      <c r="K2131" s="37"/>
      <c r="M2131" s="37">
        <v>214160</v>
      </c>
      <c r="N2131" s="12">
        <v>0.22</v>
      </c>
      <c r="O2131" s="37"/>
      <c r="R2131" s="37"/>
      <c r="T2131" s="37"/>
      <c r="V2131" s="37"/>
      <c r="X2131" s="37"/>
      <c r="Z2131" s="37"/>
      <c r="AB2131" s="37"/>
      <c r="AD2131" s="37"/>
      <c r="AF2131" s="37"/>
      <c r="AH2131" s="37"/>
      <c r="AN2131" s="37"/>
      <c r="AP2131" s="37"/>
      <c r="AR2131" s="37"/>
      <c r="AT2131" s="37"/>
      <c r="AV2131" s="37"/>
      <c r="AX2131" s="37"/>
      <c r="BB2131" s="12">
        <v>1707</v>
      </c>
      <c r="CC2131" s="12">
        <v>0</v>
      </c>
      <c r="CG2131" s="12"/>
      <c r="CH2131" s="12">
        <v>48.966000000000001</v>
      </c>
      <c r="CI2131" s="12" t="s">
        <v>2549</v>
      </c>
      <c r="CJ2131" s="12" t="s">
        <v>946</v>
      </c>
      <c r="CK2131" s="12" t="s">
        <v>932</v>
      </c>
      <c r="CL2131" s="37">
        <v>97204557</v>
      </c>
      <c r="CN2131" s="12" t="s">
        <v>1509</v>
      </c>
      <c r="CS2131" s="12"/>
      <c r="CT2131" s="36" t="str">
        <f t="shared" si="33"/>
        <v>500mn</v>
      </c>
      <c r="CU2131" s="36" t="str">
        <f>VLOOKUP(CK2131,Mapping!B:C,2,FALSE)</f>
        <v>US/CA</v>
      </c>
    </row>
    <row r="2132" spans="1:99" ht="16" customHeight="1" x14ac:dyDescent="0.35">
      <c r="A2132" s="12" t="s">
        <v>3429</v>
      </c>
      <c r="B2132" s="12" t="s">
        <v>925</v>
      </c>
      <c r="E2132" s="37">
        <v>231568</v>
      </c>
      <c r="G2132" s="37" t="s">
        <v>1505</v>
      </c>
      <c r="I2132" s="37"/>
      <c r="K2132" s="37"/>
      <c r="M2132" s="37"/>
      <c r="O2132" s="37"/>
      <c r="R2132" s="37"/>
      <c r="T2132" s="37"/>
      <c r="V2132" s="37"/>
      <c r="X2132" s="37"/>
      <c r="Z2132" s="37"/>
      <c r="AB2132" s="37"/>
      <c r="AD2132" s="37"/>
      <c r="AF2132" s="37"/>
      <c r="AH2132" s="37"/>
      <c r="AN2132" s="37">
        <v>231568</v>
      </c>
      <c r="AO2132" s="12">
        <v>0.12</v>
      </c>
      <c r="AP2132" s="37"/>
      <c r="AR2132" s="37"/>
      <c r="AT2132" s="37"/>
      <c r="AV2132" s="37"/>
      <c r="AX2132" s="37"/>
      <c r="BI2132" s="12">
        <v>1375</v>
      </c>
      <c r="BY2132" s="12">
        <v>0</v>
      </c>
      <c r="CG2132" s="12" t="s">
        <v>929</v>
      </c>
      <c r="CH2132" s="12">
        <v>13.444000000000001</v>
      </c>
      <c r="CI2132" s="12" t="s">
        <v>1638</v>
      </c>
      <c r="CJ2132" s="12" t="s">
        <v>1046</v>
      </c>
      <c r="CK2132" s="12" t="s">
        <v>932</v>
      </c>
      <c r="CL2132" s="37">
        <v>197304604</v>
      </c>
      <c r="CN2132" s="12" t="s">
        <v>1509</v>
      </c>
      <c r="CS2132" s="12"/>
      <c r="CT2132" s="36" t="str">
        <f t="shared" si="33"/>
        <v>500mn</v>
      </c>
      <c r="CU2132" s="36" t="str">
        <f>VLOOKUP(CK2132,Mapping!B:C,2,FALSE)</f>
        <v>US/CA</v>
      </c>
    </row>
    <row r="2133" spans="1:99" ht="16" customHeight="1" x14ac:dyDescent="0.35">
      <c r="A2133" s="12" t="s">
        <v>3430</v>
      </c>
      <c r="B2133" s="12" t="s">
        <v>925</v>
      </c>
      <c r="E2133" s="37">
        <v>0</v>
      </c>
      <c r="G2133" s="37" t="s">
        <v>1505</v>
      </c>
      <c r="I2133" s="37"/>
      <c r="K2133" s="37"/>
      <c r="M2133" s="37"/>
      <c r="O2133" s="37"/>
      <c r="R2133" s="37"/>
      <c r="T2133" s="37"/>
      <c r="V2133" s="37"/>
      <c r="X2133" s="37"/>
      <c r="Z2133" s="37"/>
      <c r="AB2133" s="37"/>
      <c r="AD2133" s="37"/>
      <c r="AF2133" s="37"/>
      <c r="AH2133" s="37"/>
      <c r="AN2133" s="37">
        <v>0</v>
      </c>
      <c r="AO2133" s="12">
        <v>0</v>
      </c>
      <c r="AP2133" s="37"/>
      <c r="AR2133" s="37"/>
      <c r="AT2133" s="37"/>
      <c r="AV2133" s="37"/>
      <c r="AX2133" s="37"/>
      <c r="BI2133" s="12">
        <v>0</v>
      </c>
      <c r="BY2133" s="12">
        <v>0</v>
      </c>
      <c r="CG2133" s="12"/>
      <c r="CH2133" s="12">
        <v>20.315999999999999</v>
      </c>
      <c r="CI2133" s="12" t="s">
        <v>3003</v>
      </c>
      <c r="CJ2133" s="12" t="s">
        <v>931</v>
      </c>
      <c r="CK2133" s="12" t="s">
        <v>932</v>
      </c>
      <c r="CL2133" s="37">
        <v>416208566</v>
      </c>
      <c r="CN2133" s="12" t="s">
        <v>1536</v>
      </c>
      <c r="CS2133" s="12"/>
      <c r="CT2133" s="36" t="str">
        <f t="shared" si="33"/>
        <v>500mn</v>
      </c>
      <c r="CU2133" s="36" t="str">
        <f>VLOOKUP(CK2133,Mapping!B:C,2,FALSE)</f>
        <v>US/CA</v>
      </c>
    </row>
    <row r="2134" spans="1:99" ht="16" customHeight="1" x14ac:dyDescent="0.35">
      <c r="A2134" s="12" t="s">
        <v>3431</v>
      </c>
      <c r="B2134" s="12" t="s">
        <v>925</v>
      </c>
      <c r="E2134" s="37">
        <v>330980</v>
      </c>
      <c r="G2134" s="37" t="s">
        <v>1505</v>
      </c>
      <c r="I2134" s="37"/>
      <c r="K2134" s="37"/>
      <c r="M2134" s="37"/>
      <c r="O2134" s="37"/>
      <c r="Q2134" s="12">
        <v>2621</v>
      </c>
      <c r="R2134" s="37"/>
      <c r="T2134" s="37"/>
      <c r="V2134" s="37"/>
      <c r="X2134" s="37"/>
      <c r="Z2134" s="37"/>
      <c r="AB2134" s="37"/>
      <c r="AD2134" s="37"/>
      <c r="AF2134" s="37"/>
      <c r="AH2134" s="37">
        <v>330980</v>
      </c>
      <c r="AI2134" s="12">
        <v>0.93</v>
      </c>
      <c r="AN2134" s="37"/>
      <c r="AP2134" s="37"/>
      <c r="AR2134" s="37"/>
      <c r="AT2134" s="37"/>
      <c r="AV2134" s="37"/>
      <c r="AX2134" s="37"/>
      <c r="BQ2134" s="12">
        <v>0</v>
      </c>
      <c r="CG2134" s="12" t="s">
        <v>959</v>
      </c>
      <c r="CH2134" s="12">
        <v>42.494</v>
      </c>
      <c r="CI2134" s="12" t="s">
        <v>967</v>
      </c>
      <c r="CJ2134" s="12" t="s">
        <v>968</v>
      </c>
      <c r="CK2134" s="12" t="s">
        <v>932</v>
      </c>
      <c r="CL2134" s="37">
        <v>35461953</v>
      </c>
      <c r="CN2134" s="12" t="s">
        <v>1506</v>
      </c>
      <c r="CS2134" s="12"/>
      <c r="CT2134" s="36" t="str">
        <f t="shared" si="33"/>
        <v>500mn</v>
      </c>
      <c r="CU2134" s="36" t="str">
        <f>VLOOKUP(CK2134,Mapping!B:C,2,FALSE)</f>
        <v>US/CA</v>
      </c>
    </row>
    <row r="2135" spans="1:99" ht="16" customHeight="1" x14ac:dyDescent="0.35">
      <c r="A2135" s="12" t="s">
        <v>3432</v>
      </c>
      <c r="B2135" s="12" t="s">
        <v>925</v>
      </c>
      <c r="E2135" s="37">
        <v>2892490</v>
      </c>
      <c r="G2135" s="37" t="s">
        <v>1505</v>
      </c>
      <c r="I2135" s="37"/>
      <c r="K2135" s="37"/>
      <c r="M2135" s="37"/>
      <c r="O2135" s="37"/>
      <c r="Q2135" s="12">
        <v>0</v>
      </c>
      <c r="R2135" s="37"/>
      <c r="T2135" s="37"/>
      <c r="V2135" s="37"/>
      <c r="X2135" s="37"/>
      <c r="Z2135" s="37"/>
      <c r="AB2135" s="37"/>
      <c r="AD2135" s="37"/>
      <c r="AF2135" s="37"/>
      <c r="AH2135" s="37">
        <v>0</v>
      </c>
      <c r="AI2135" s="12">
        <v>0</v>
      </c>
      <c r="AN2135" s="37">
        <v>2892490</v>
      </c>
      <c r="AO2135" s="12">
        <v>0.13</v>
      </c>
      <c r="AP2135" s="37">
        <v>0</v>
      </c>
      <c r="AQ2135" s="12">
        <v>0</v>
      </c>
      <c r="AR2135" s="37"/>
      <c r="AT2135" s="37"/>
      <c r="AV2135" s="37"/>
      <c r="AX2135" s="37"/>
      <c r="BH2135" s="12">
        <v>0</v>
      </c>
      <c r="BI2135" s="12">
        <v>17175</v>
      </c>
      <c r="BQ2135" s="12">
        <v>0</v>
      </c>
      <c r="BV2135" s="12">
        <v>0</v>
      </c>
      <c r="BY2135" s="12">
        <v>0</v>
      </c>
      <c r="CG2135" s="12" t="s">
        <v>976</v>
      </c>
      <c r="CH2135" s="12">
        <v>240.09299999999999</v>
      </c>
      <c r="CI2135" s="12" t="s">
        <v>941</v>
      </c>
      <c r="CJ2135" s="12" t="s">
        <v>941</v>
      </c>
      <c r="CK2135" s="12" t="s">
        <v>932</v>
      </c>
      <c r="CL2135" s="37">
        <v>2167594363</v>
      </c>
      <c r="CN2135" s="12" t="s">
        <v>1513</v>
      </c>
      <c r="CS2135" s="12"/>
      <c r="CT2135" s="36" t="str">
        <f t="shared" si="33"/>
        <v>1bn - 50bn</v>
      </c>
      <c r="CU2135" s="36" t="str">
        <f>VLOOKUP(CK2135,Mapping!B:C,2,FALSE)</f>
        <v>US/CA</v>
      </c>
    </row>
    <row r="2136" spans="1:99" ht="16" customHeight="1" x14ac:dyDescent="0.35">
      <c r="A2136" s="12" t="s">
        <v>3433</v>
      </c>
      <c r="B2136" s="12" t="s">
        <v>925</v>
      </c>
      <c r="E2136" s="37">
        <v>51347</v>
      </c>
      <c r="G2136" s="37" t="s">
        <v>1505</v>
      </c>
      <c r="I2136" s="37"/>
      <c r="K2136" s="37"/>
      <c r="M2136" s="37"/>
      <c r="O2136" s="37"/>
      <c r="Q2136" s="12">
        <v>200</v>
      </c>
      <c r="R2136" s="37"/>
      <c r="T2136" s="37"/>
      <c r="V2136" s="37"/>
      <c r="X2136" s="37"/>
      <c r="Z2136" s="37"/>
      <c r="AB2136" s="37"/>
      <c r="AD2136" s="37"/>
      <c r="AF2136" s="37"/>
      <c r="AH2136" s="37">
        <v>25256</v>
      </c>
      <c r="AI2136" s="12">
        <v>0.02</v>
      </c>
      <c r="AN2136" s="37"/>
      <c r="AP2136" s="37">
        <v>26091</v>
      </c>
      <c r="AQ2136" s="12">
        <v>0.02</v>
      </c>
      <c r="AR2136" s="37"/>
      <c r="AT2136" s="37"/>
      <c r="AV2136" s="37"/>
      <c r="AX2136" s="37"/>
      <c r="BH2136" s="12">
        <v>113</v>
      </c>
      <c r="BQ2136" s="12">
        <v>0</v>
      </c>
      <c r="BV2136" s="12">
        <v>0</v>
      </c>
      <c r="CG2136" s="12" t="s">
        <v>934</v>
      </c>
      <c r="CH2136" s="12">
        <v>27.931999999999999</v>
      </c>
      <c r="CI2136" s="12" t="s">
        <v>2520</v>
      </c>
      <c r="CJ2136" s="12" t="s">
        <v>936</v>
      </c>
      <c r="CK2136" s="12" t="s">
        <v>932</v>
      </c>
      <c r="CL2136" s="37">
        <v>142996045</v>
      </c>
      <c r="CN2136" s="12" t="s">
        <v>1509</v>
      </c>
      <c r="CS2136" s="12"/>
      <c r="CT2136" s="36" t="str">
        <f t="shared" si="33"/>
        <v>500mn</v>
      </c>
      <c r="CU2136" s="36" t="str">
        <f>VLOOKUP(CK2136,Mapping!B:C,2,FALSE)</f>
        <v>US/CA</v>
      </c>
    </row>
    <row r="2137" spans="1:99" ht="16" customHeight="1" x14ac:dyDescent="0.35">
      <c r="A2137" s="12" t="s">
        <v>3434</v>
      </c>
      <c r="B2137" s="12" t="s">
        <v>925</v>
      </c>
      <c r="E2137" s="37">
        <v>0</v>
      </c>
      <c r="G2137" s="37" t="s">
        <v>1505</v>
      </c>
      <c r="I2137" s="37"/>
      <c r="K2137" s="37"/>
      <c r="M2137" s="37"/>
      <c r="O2137" s="37"/>
      <c r="Q2137" s="12">
        <v>0</v>
      </c>
      <c r="R2137" s="37"/>
      <c r="T2137" s="37"/>
      <c r="V2137" s="37"/>
      <c r="X2137" s="37"/>
      <c r="Z2137" s="37"/>
      <c r="AB2137" s="37"/>
      <c r="AD2137" s="37"/>
      <c r="AF2137" s="37"/>
      <c r="AH2137" s="37">
        <v>0</v>
      </c>
      <c r="AI2137" s="12">
        <v>0</v>
      </c>
      <c r="AN2137" s="37"/>
      <c r="AP2137" s="37"/>
      <c r="AR2137" s="37"/>
      <c r="AT2137" s="37"/>
      <c r="AV2137" s="37"/>
      <c r="AX2137" s="37"/>
      <c r="BQ2137" s="12">
        <v>0</v>
      </c>
      <c r="CG2137" s="12" t="s">
        <v>976</v>
      </c>
      <c r="CH2137" s="12">
        <v>203.458</v>
      </c>
      <c r="CI2137" s="12" t="s">
        <v>941</v>
      </c>
      <c r="CJ2137" s="12" t="s">
        <v>941</v>
      </c>
      <c r="CK2137" s="12" t="s">
        <v>932</v>
      </c>
      <c r="CL2137" s="37">
        <v>341214620</v>
      </c>
      <c r="CN2137" s="12" t="s">
        <v>1509</v>
      </c>
      <c r="CS2137" s="12"/>
      <c r="CT2137" s="36" t="str">
        <f t="shared" si="33"/>
        <v>500mn</v>
      </c>
      <c r="CU2137" s="36" t="str">
        <f>VLOOKUP(CK2137,Mapping!B:C,2,FALSE)</f>
        <v>US/CA</v>
      </c>
    </row>
    <row r="2138" spans="1:99" ht="16" customHeight="1" x14ac:dyDescent="0.35">
      <c r="A2138" s="12" t="s">
        <v>3435</v>
      </c>
      <c r="B2138" s="12" t="s">
        <v>925</v>
      </c>
      <c r="E2138" s="37">
        <v>16003283</v>
      </c>
      <c r="G2138" s="37" t="s">
        <v>1505</v>
      </c>
      <c r="I2138" s="37"/>
      <c r="K2138" s="37"/>
      <c r="M2138" s="37">
        <v>295207</v>
      </c>
      <c r="N2138" s="12">
        <v>0</v>
      </c>
      <c r="O2138" s="37"/>
      <c r="Q2138" s="12">
        <v>8497</v>
      </c>
      <c r="R2138" s="37"/>
      <c r="T2138" s="37">
        <v>0</v>
      </c>
      <c r="U2138" s="12">
        <v>0</v>
      </c>
      <c r="V2138" s="37"/>
      <c r="X2138" s="37"/>
      <c r="Z2138" s="37"/>
      <c r="AB2138" s="37"/>
      <c r="AD2138" s="37"/>
      <c r="AF2138" s="37"/>
      <c r="AH2138" s="37">
        <v>1073001</v>
      </c>
      <c r="AI2138" s="12">
        <v>0.01</v>
      </c>
      <c r="AN2138" s="37">
        <v>14134044</v>
      </c>
      <c r="AO2138" s="12">
        <v>0.08</v>
      </c>
      <c r="AP2138" s="37">
        <v>501031</v>
      </c>
      <c r="AQ2138" s="12">
        <v>0</v>
      </c>
      <c r="AR2138" s="37"/>
      <c r="AT2138" s="37"/>
      <c r="AV2138" s="37"/>
      <c r="AX2138" s="37"/>
      <c r="BB2138" s="12">
        <v>2353</v>
      </c>
      <c r="BH2138" s="12">
        <v>2170</v>
      </c>
      <c r="BI2138" s="12">
        <v>83925</v>
      </c>
      <c r="BK2138" s="12">
        <v>0</v>
      </c>
      <c r="BQ2138" s="12">
        <v>0</v>
      </c>
      <c r="BV2138" s="12">
        <v>0</v>
      </c>
      <c r="BY2138" s="12">
        <v>0.01</v>
      </c>
      <c r="CC2138" s="12">
        <v>0</v>
      </c>
      <c r="CE2138" s="12">
        <v>0</v>
      </c>
      <c r="CG2138" s="12" t="s">
        <v>934</v>
      </c>
      <c r="CH2138" s="12">
        <v>50.192</v>
      </c>
      <c r="CI2138" s="12" t="s">
        <v>1070</v>
      </c>
      <c r="CJ2138" s="12" t="s">
        <v>936</v>
      </c>
      <c r="CK2138" s="12" t="s">
        <v>932</v>
      </c>
      <c r="CL2138" s="37">
        <v>18112164995</v>
      </c>
      <c r="CN2138" s="12" t="s">
        <v>1506</v>
      </c>
      <c r="CS2138" s="12"/>
      <c r="CT2138" s="36" t="str">
        <f t="shared" si="33"/>
        <v>1bn - 50bn</v>
      </c>
      <c r="CU2138" s="36" t="str">
        <f>VLOOKUP(CK2138,Mapping!B:C,2,FALSE)</f>
        <v>US/CA</v>
      </c>
    </row>
    <row r="2139" spans="1:99" ht="16" customHeight="1" x14ac:dyDescent="0.35">
      <c r="A2139" s="12" t="s">
        <v>3436</v>
      </c>
      <c r="B2139" s="12" t="s">
        <v>925</v>
      </c>
      <c r="E2139" s="37">
        <v>9809738</v>
      </c>
      <c r="G2139" s="37" t="s">
        <v>1505</v>
      </c>
      <c r="I2139" s="37"/>
      <c r="K2139" s="37"/>
      <c r="M2139" s="37">
        <v>6946720</v>
      </c>
      <c r="N2139" s="12">
        <v>2.84</v>
      </c>
      <c r="O2139" s="37"/>
      <c r="R2139" s="37"/>
      <c r="T2139" s="37"/>
      <c r="V2139" s="37"/>
      <c r="X2139" s="37"/>
      <c r="Z2139" s="37"/>
      <c r="AB2139" s="37"/>
      <c r="AD2139" s="37"/>
      <c r="AF2139" s="37"/>
      <c r="AH2139" s="37"/>
      <c r="AN2139" s="37">
        <v>2863018</v>
      </c>
      <c r="AO2139" s="12">
        <v>1.17</v>
      </c>
      <c r="AP2139" s="37"/>
      <c r="AR2139" s="37"/>
      <c r="AT2139" s="37"/>
      <c r="AV2139" s="37"/>
      <c r="AX2139" s="37"/>
      <c r="BB2139" s="12">
        <v>55370</v>
      </c>
      <c r="BI2139" s="12">
        <v>17000</v>
      </c>
      <c r="BY2139" s="12">
        <v>0</v>
      </c>
      <c r="CC2139" s="12">
        <v>0</v>
      </c>
      <c r="CG2139" s="12" t="s">
        <v>976</v>
      </c>
      <c r="CH2139" s="12">
        <v>29.657</v>
      </c>
      <c r="CI2139" s="12" t="s">
        <v>941</v>
      </c>
      <c r="CJ2139" s="12" t="s">
        <v>941</v>
      </c>
      <c r="CK2139" s="12" t="s">
        <v>932</v>
      </c>
      <c r="CL2139" s="37">
        <v>244591792</v>
      </c>
      <c r="CN2139" s="12" t="s">
        <v>1513</v>
      </c>
      <c r="CS2139" s="12"/>
      <c r="CT2139" s="36" t="str">
        <f t="shared" si="33"/>
        <v>500mn</v>
      </c>
      <c r="CU2139" s="36" t="str">
        <f>VLOOKUP(CK2139,Mapping!B:C,2,FALSE)</f>
        <v>US/CA</v>
      </c>
    </row>
    <row r="2140" spans="1:99" ht="16" customHeight="1" x14ac:dyDescent="0.35">
      <c r="A2140" s="12" t="s">
        <v>3437</v>
      </c>
      <c r="B2140" s="12" t="s">
        <v>925</v>
      </c>
      <c r="E2140" s="37">
        <v>696805</v>
      </c>
      <c r="G2140" s="37" t="s">
        <v>1505</v>
      </c>
      <c r="I2140" s="37"/>
      <c r="K2140" s="37"/>
      <c r="M2140" s="37">
        <v>696805</v>
      </c>
      <c r="N2140" s="12">
        <v>0.19</v>
      </c>
      <c r="O2140" s="37"/>
      <c r="R2140" s="37"/>
      <c r="T2140" s="37"/>
      <c r="V2140" s="37"/>
      <c r="X2140" s="37"/>
      <c r="Z2140" s="37"/>
      <c r="AB2140" s="37"/>
      <c r="AD2140" s="37"/>
      <c r="AF2140" s="37"/>
      <c r="AH2140" s="37"/>
      <c r="AN2140" s="37"/>
      <c r="AP2140" s="37"/>
      <c r="AR2140" s="37"/>
      <c r="AT2140" s="37"/>
      <c r="AV2140" s="37"/>
      <c r="AX2140" s="37"/>
      <c r="BB2140" s="12">
        <v>5554</v>
      </c>
      <c r="CC2140" s="12">
        <v>0</v>
      </c>
      <c r="CG2140" s="12" t="s">
        <v>934</v>
      </c>
      <c r="CH2140" s="12">
        <v>27.068999999999999</v>
      </c>
      <c r="CI2140" s="12" t="s">
        <v>1020</v>
      </c>
      <c r="CJ2140" s="12" t="s">
        <v>1021</v>
      </c>
      <c r="CK2140" s="12" t="s">
        <v>932</v>
      </c>
      <c r="CL2140" s="37">
        <v>369296345</v>
      </c>
      <c r="CN2140" s="12" t="s">
        <v>1509</v>
      </c>
      <c r="CS2140" s="12"/>
      <c r="CT2140" s="36" t="str">
        <f t="shared" si="33"/>
        <v>500mn</v>
      </c>
      <c r="CU2140" s="36" t="str">
        <f>VLOOKUP(CK2140,Mapping!B:C,2,FALSE)</f>
        <v>US/CA</v>
      </c>
    </row>
    <row r="2141" spans="1:99" ht="16" customHeight="1" x14ac:dyDescent="0.35">
      <c r="A2141" s="12" t="s">
        <v>3438</v>
      </c>
      <c r="B2141" s="12" t="s">
        <v>925</v>
      </c>
      <c r="E2141" s="37">
        <v>1474887</v>
      </c>
      <c r="G2141" s="37" t="s">
        <v>1505</v>
      </c>
      <c r="I2141" s="37"/>
      <c r="K2141" s="37">
        <v>923969</v>
      </c>
      <c r="L2141" s="12">
        <v>0.87</v>
      </c>
      <c r="M2141" s="37"/>
      <c r="O2141" s="37">
        <v>550918</v>
      </c>
      <c r="P2141" s="12">
        <v>0.52</v>
      </c>
      <c r="R2141" s="37"/>
      <c r="T2141" s="37"/>
      <c r="V2141" s="37"/>
      <c r="X2141" s="37"/>
      <c r="Z2141" s="37"/>
      <c r="AB2141" s="37"/>
      <c r="AD2141" s="37"/>
      <c r="AF2141" s="37"/>
      <c r="AH2141" s="37"/>
      <c r="AL2141" s="12">
        <v>51906</v>
      </c>
      <c r="AN2141" s="37"/>
      <c r="AP2141" s="37"/>
      <c r="AR2141" s="37"/>
      <c r="AT2141" s="37"/>
      <c r="AV2141" s="37"/>
      <c r="AX2141" s="37"/>
      <c r="BG2141" s="12">
        <v>17202</v>
      </c>
      <c r="BS2141" s="12">
        <v>0</v>
      </c>
      <c r="BU2141" s="12">
        <v>0</v>
      </c>
      <c r="CG2141" s="12" t="s">
        <v>976</v>
      </c>
      <c r="CH2141" s="12">
        <v>2.5739999999999998</v>
      </c>
      <c r="CI2141" s="12" t="s">
        <v>953</v>
      </c>
      <c r="CJ2141" s="12"/>
      <c r="CK2141" s="12" t="s">
        <v>954</v>
      </c>
      <c r="CL2141" s="37">
        <v>106191707</v>
      </c>
      <c r="CN2141" s="12" t="s">
        <v>1513</v>
      </c>
      <c r="CS2141" s="12"/>
      <c r="CT2141" s="36" t="str">
        <f t="shared" si="33"/>
        <v>500mn</v>
      </c>
      <c r="CU2141" s="36" t="str">
        <f>VLOOKUP(CK2141,Mapping!B:C,2,FALSE)</f>
        <v>EU</v>
      </c>
    </row>
    <row r="2142" spans="1:99" ht="16" customHeight="1" x14ac:dyDescent="0.35">
      <c r="A2142" s="12" t="s">
        <v>3439</v>
      </c>
      <c r="B2142" s="12" t="s">
        <v>925</v>
      </c>
      <c r="E2142" s="37">
        <v>384266</v>
      </c>
      <c r="G2142" s="37" t="s">
        <v>1505</v>
      </c>
      <c r="I2142" s="37"/>
      <c r="K2142" s="37"/>
      <c r="M2142" s="37"/>
      <c r="O2142" s="37"/>
      <c r="R2142" s="37"/>
      <c r="T2142" s="37"/>
      <c r="V2142" s="37"/>
      <c r="X2142" s="37"/>
      <c r="Z2142" s="37"/>
      <c r="AB2142" s="37"/>
      <c r="AD2142" s="37"/>
      <c r="AF2142" s="37"/>
      <c r="AH2142" s="37"/>
      <c r="AN2142" s="37">
        <v>384266</v>
      </c>
      <c r="AO2142" s="12">
        <v>0.42</v>
      </c>
      <c r="AP2142" s="37"/>
      <c r="AR2142" s="37"/>
      <c r="AT2142" s="37"/>
      <c r="AV2142" s="37"/>
      <c r="AX2142" s="37"/>
      <c r="BI2142" s="12">
        <v>2425</v>
      </c>
      <c r="BY2142" s="12">
        <v>0</v>
      </c>
      <c r="CG2142" s="12" t="s">
        <v>934</v>
      </c>
      <c r="CH2142" s="12">
        <v>34.395000000000003</v>
      </c>
      <c r="CI2142" s="12" t="s">
        <v>3440</v>
      </c>
      <c r="CJ2142" s="12" t="s">
        <v>993</v>
      </c>
      <c r="CK2142" s="12" t="s">
        <v>932</v>
      </c>
      <c r="CL2142" s="37">
        <v>90784476</v>
      </c>
      <c r="CN2142" s="12" t="s">
        <v>1509</v>
      </c>
      <c r="CS2142" s="12"/>
      <c r="CT2142" s="36" t="str">
        <f t="shared" si="33"/>
        <v>500mn</v>
      </c>
      <c r="CU2142" s="36" t="str">
        <f>VLOOKUP(CK2142,Mapping!B:C,2,FALSE)</f>
        <v>US/CA</v>
      </c>
    </row>
    <row r="2143" spans="1:99" ht="16" customHeight="1" x14ac:dyDescent="0.35">
      <c r="A2143" s="12" t="s">
        <v>3441</v>
      </c>
      <c r="B2143" s="12" t="s">
        <v>925</v>
      </c>
      <c r="E2143" s="37">
        <v>131467242</v>
      </c>
      <c r="G2143" s="37" t="s">
        <v>1505</v>
      </c>
      <c r="I2143" s="37"/>
      <c r="K2143" s="37"/>
      <c r="M2143" s="37"/>
      <c r="O2143" s="37"/>
      <c r="R2143" s="37"/>
      <c r="T2143" s="37"/>
      <c r="V2143" s="37"/>
      <c r="X2143" s="37"/>
      <c r="Z2143" s="37"/>
      <c r="AB2143" s="37"/>
      <c r="AD2143" s="37"/>
      <c r="AF2143" s="37"/>
      <c r="AH2143" s="37"/>
      <c r="AN2143" s="37">
        <v>131467242</v>
      </c>
      <c r="AO2143" s="12">
        <v>0.66</v>
      </c>
      <c r="AP2143" s="37"/>
      <c r="AR2143" s="37"/>
      <c r="AT2143" s="37"/>
      <c r="AV2143" s="37"/>
      <c r="AX2143" s="37"/>
      <c r="BI2143" s="12">
        <v>780625</v>
      </c>
      <c r="BY2143" s="12">
        <v>0.1</v>
      </c>
      <c r="CG2143" s="12" t="s">
        <v>940</v>
      </c>
      <c r="CH2143" s="12">
        <v>36.521999999999998</v>
      </c>
      <c r="CI2143" s="12" t="s">
        <v>941</v>
      </c>
      <c r="CJ2143" s="12" t="s">
        <v>941</v>
      </c>
      <c r="CK2143" s="12" t="s">
        <v>932</v>
      </c>
      <c r="CL2143" s="37">
        <v>19865801742</v>
      </c>
      <c r="CN2143" s="12" t="s">
        <v>1506</v>
      </c>
      <c r="CS2143" s="12"/>
      <c r="CT2143" s="36" t="str">
        <f t="shared" si="33"/>
        <v>1bn - 50bn</v>
      </c>
      <c r="CU2143" s="36" t="str">
        <f>VLOOKUP(CK2143,Mapping!B:C,2,FALSE)</f>
        <v>US/CA</v>
      </c>
    </row>
    <row r="2144" spans="1:99" ht="16" customHeight="1" x14ac:dyDescent="0.35">
      <c r="A2144" s="12" t="s">
        <v>3442</v>
      </c>
      <c r="B2144" s="12" t="s">
        <v>925</v>
      </c>
      <c r="E2144" s="37">
        <v>80330</v>
      </c>
      <c r="G2144" s="37" t="s">
        <v>1505</v>
      </c>
      <c r="I2144" s="37"/>
      <c r="K2144" s="37"/>
      <c r="M2144" s="37"/>
      <c r="O2144" s="37"/>
      <c r="R2144" s="37"/>
      <c r="T2144" s="37"/>
      <c r="V2144" s="37"/>
      <c r="X2144" s="37"/>
      <c r="Z2144" s="37"/>
      <c r="AB2144" s="37"/>
      <c r="AD2144" s="37"/>
      <c r="AF2144" s="37"/>
      <c r="AH2144" s="37"/>
      <c r="AN2144" s="37">
        <v>80330</v>
      </c>
      <c r="AO2144" s="12">
        <v>0.1</v>
      </c>
      <c r="AP2144" s="37"/>
      <c r="AR2144" s="37"/>
      <c r="AT2144" s="37"/>
      <c r="AV2144" s="37"/>
      <c r="AX2144" s="37"/>
      <c r="BI2144" s="12">
        <v>375</v>
      </c>
      <c r="BY2144" s="12">
        <v>0</v>
      </c>
      <c r="CG2144" s="12" t="s">
        <v>940</v>
      </c>
      <c r="CH2144" s="12">
        <v>136.09299999999999</v>
      </c>
      <c r="CI2144" s="12" t="s">
        <v>3443</v>
      </c>
      <c r="CJ2144" s="12"/>
      <c r="CK2144" s="12" t="s">
        <v>1134</v>
      </c>
      <c r="CL2144" s="37">
        <v>83615060</v>
      </c>
      <c r="CN2144" s="12" t="s">
        <v>1509</v>
      </c>
      <c r="CS2144" s="12"/>
      <c r="CT2144" s="36" t="str">
        <f t="shared" si="33"/>
        <v>500mn</v>
      </c>
      <c r="CU2144" s="36" t="str">
        <f>VLOOKUP(CK2144,Mapping!B:C,2,FALSE)</f>
        <v>Middle East</v>
      </c>
    </row>
    <row r="2145" spans="1:99" ht="16" customHeight="1" x14ac:dyDescent="0.35">
      <c r="A2145" s="12" t="s">
        <v>3444</v>
      </c>
      <c r="B2145" s="12" t="s">
        <v>925</v>
      </c>
      <c r="E2145" s="37">
        <v>12330872</v>
      </c>
      <c r="G2145" s="37" t="s">
        <v>1505</v>
      </c>
      <c r="I2145" s="37"/>
      <c r="K2145" s="37"/>
      <c r="M2145" s="37">
        <v>788516</v>
      </c>
      <c r="N2145" s="12">
        <v>0</v>
      </c>
      <c r="O2145" s="37"/>
      <c r="Q2145" s="12">
        <v>9475</v>
      </c>
      <c r="R2145" s="37"/>
      <c r="T2145" s="37"/>
      <c r="V2145" s="37"/>
      <c r="X2145" s="37"/>
      <c r="Z2145" s="37"/>
      <c r="AB2145" s="37"/>
      <c r="AD2145" s="37"/>
      <c r="AF2145" s="37"/>
      <c r="AH2145" s="37">
        <v>1196503</v>
      </c>
      <c r="AI2145" s="12">
        <v>0.01</v>
      </c>
      <c r="AN2145" s="37">
        <v>8782728</v>
      </c>
      <c r="AO2145" s="12">
        <v>0.04</v>
      </c>
      <c r="AP2145" s="37">
        <v>1563125</v>
      </c>
      <c r="AQ2145" s="12">
        <v>0.01</v>
      </c>
      <c r="AR2145" s="37"/>
      <c r="AT2145" s="37"/>
      <c r="AV2145" s="37"/>
      <c r="AX2145" s="37"/>
      <c r="BB2145" s="12">
        <v>6285</v>
      </c>
      <c r="BH2145" s="12">
        <v>6770</v>
      </c>
      <c r="BI2145" s="12">
        <v>52150</v>
      </c>
      <c r="BQ2145" s="12">
        <v>0</v>
      </c>
      <c r="BV2145" s="12">
        <v>0.01</v>
      </c>
      <c r="BY2145" s="12">
        <v>0.01</v>
      </c>
      <c r="CC2145" s="12">
        <v>0</v>
      </c>
      <c r="CG2145" s="12" t="s">
        <v>959</v>
      </c>
      <c r="CH2145" s="12">
        <v>32.94</v>
      </c>
      <c r="CI2145" s="12" t="s">
        <v>1884</v>
      </c>
      <c r="CJ2145" s="12" t="s">
        <v>931</v>
      </c>
      <c r="CK2145" s="12" t="s">
        <v>932</v>
      </c>
      <c r="CL2145" s="37">
        <v>20812787737</v>
      </c>
      <c r="CN2145" s="12" t="s">
        <v>1509</v>
      </c>
      <c r="CS2145" s="12"/>
      <c r="CT2145" s="36" t="str">
        <f t="shared" si="33"/>
        <v>1bn - 50bn</v>
      </c>
      <c r="CU2145" s="36" t="str">
        <f>VLOOKUP(CK2145,Mapping!B:C,2,FALSE)</f>
        <v>US/CA</v>
      </c>
    </row>
    <row r="2146" spans="1:99" ht="16" customHeight="1" x14ac:dyDescent="0.35">
      <c r="A2146" s="12" t="s">
        <v>3445</v>
      </c>
      <c r="B2146" s="12" t="s">
        <v>933</v>
      </c>
      <c r="E2146" s="37">
        <v>294722</v>
      </c>
      <c r="G2146" s="37" t="s">
        <v>1505</v>
      </c>
      <c r="I2146" s="37"/>
      <c r="K2146" s="37"/>
      <c r="M2146" s="37"/>
      <c r="O2146" s="37"/>
      <c r="R2146" s="37"/>
      <c r="T2146" s="37"/>
      <c r="V2146" s="37"/>
      <c r="X2146" s="37"/>
      <c r="Z2146" s="37"/>
      <c r="AB2146" s="37"/>
      <c r="AD2146" s="37"/>
      <c r="AF2146" s="37"/>
      <c r="AH2146" s="37"/>
      <c r="AN2146" s="37">
        <v>294722</v>
      </c>
      <c r="AO2146" s="12">
        <v>0.1</v>
      </c>
      <c r="AP2146" s="37"/>
      <c r="AR2146" s="37"/>
      <c r="AT2146" s="37"/>
      <c r="AV2146" s="37"/>
      <c r="AX2146" s="37"/>
      <c r="BI2146" s="12">
        <v>1750</v>
      </c>
      <c r="BY2146" s="12">
        <v>0</v>
      </c>
      <c r="CG2146" s="12" t="s">
        <v>996</v>
      </c>
      <c r="CH2146" s="12">
        <v>21.920999999999999</v>
      </c>
      <c r="CI2146" s="12" t="s">
        <v>953</v>
      </c>
      <c r="CJ2146" s="12"/>
      <c r="CK2146" s="12" t="s">
        <v>954</v>
      </c>
      <c r="CL2146" s="37">
        <v>284421894</v>
      </c>
      <c r="CN2146" s="12" t="s">
        <v>1506</v>
      </c>
      <c r="CS2146" s="12"/>
      <c r="CT2146" s="36" t="str">
        <f t="shared" si="33"/>
        <v>500mn</v>
      </c>
      <c r="CU2146" s="36" t="str">
        <f>VLOOKUP(CK2146,Mapping!B:C,2,FALSE)</f>
        <v>EU</v>
      </c>
    </row>
    <row r="2147" spans="1:99" ht="16" customHeight="1" x14ac:dyDescent="0.35">
      <c r="A2147" s="12" t="s">
        <v>3446</v>
      </c>
      <c r="B2147" s="12" t="s">
        <v>925</v>
      </c>
      <c r="E2147" s="37">
        <v>1684</v>
      </c>
      <c r="G2147" s="37" t="s">
        <v>1505</v>
      </c>
      <c r="I2147" s="37"/>
      <c r="K2147" s="37"/>
      <c r="M2147" s="37"/>
      <c r="O2147" s="37"/>
      <c r="R2147" s="37"/>
      <c r="T2147" s="37"/>
      <c r="V2147" s="37"/>
      <c r="X2147" s="37"/>
      <c r="Z2147" s="37"/>
      <c r="AB2147" s="37"/>
      <c r="AD2147" s="37"/>
      <c r="AF2147" s="37"/>
      <c r="AH2147" s="37"/>
      <c r="AN2147" s="37">
        <v>1684</v>
      </c>
      <c r="AO2147" s="12">
        <v>0.22</v>
      </c>
      <c r="AP2147" s="37"/>
      <c r="AR2147" s="37"/>
      <c r="AT2147" s="37"/>
      <c r="AV2147" s="37"/>
      <c r="AX2147" s="37"/>
      <c r="BI2147" s="12">
        <v>10</v>
      </c>
      <c r="BY2147" s="12">
        <v>0</v>
      </c>
      <c r="CG2147" s="12" t="s">
        <v>940</v>
      </c>
      <c r="CH2147" s="12">
        <v>31.957999999999998</v>
      </c>
      <c r="CI2147" s="12" t="s">
        <v>1004</v>
      </c>
      <c r="CJ2147" s="12"/>
      <c r="CK2147" s="12" t="s">
        <v>1005</v>
      </c>
      <c r="CL2147" s="37">
        <v>750433</v>
      </c>
      <c r="CN2147" s="12" t="s">
        <v>1506</v>
      </c>
      <c r="CS2147" s="12"/>
      <c r="CT2147" s="36" t="str">
        <f t="shared" si="33"/>
        <v>500mn</v>
      </c>
      <c r="CU2147" s="36" t="str">
        <f>VLOOKUP(CK2147,Mapping!B:C,2,FALSE)</f>
        <v>Asia</v>
      </c>
    </row>
    <row r="2148" spans="1:99" ht="16" customHeight="1" x14ac:dyDescent="0.35">
      <c r="A2148" s="12" t="s">
        <v>3447</v>
      </c>
      <c r="B2148" s="12" t="s">
        <v>925</v>
      </c>
      <c r="E2148" s="37">
        <v>6153445</v>
      </c>
      <c r="G2148" s="37" t="s">
        <v>1505</v>
      </c>
      <c r="I2148" s="37"/>
      <c r="K2148" s="37"/>
      <c r="M2148" s="37"/>
      <c r="O2148" s="37"/>
      <c r="Q2148" s="12">
        <v>11951</v>
      </c>
      <c r="R2148" s="37"/>
      <c r="T2148" s="37"/>
      <c r="V2148" s="37"/>
      <c r="X2148" s="37"/>
      <c r="Z2148" s="37"/>
      <c r="AB2148" s="37"/>
      <c r="AD2148" s="37"/>
      <c r="AF2148" s="37"/>
      <c r="AH2148" s="37">
        <v>1509172</v>
      </c>
      <c r="AI2148" s="12">
        <v>0.03</v>
      </c>
      <c r="AN2148" s="37">
        <v>3860863</v>
      </c>
      <c r="AO2148" s="12">
        <v>0.08</v>
      </c>
      <c r="AP2148" s="37">
        <v>783410</v>
      </c>
      <c r="AQ2148" s="12">
        <v>0.02</v>
      </c>
      <c r="AR2148" s="37"/>
      <c r="AT2148" s="37"/>
      <c r="AV2148" s="37"/>
      <c r="AX2148" s="37"/>
      <c r="BH2148" s="12">
        <v>3393</v>
      </c>
      <c r="BI2148" s="12">
        <v>22925</v>
      </c>
      <c r="BQ2148" s="12">
        <v>0</v>
      </c>
      <c r="BV2148" s="12">
        <v>0</v>
      </c>
      <c r="BY2148" s="12">
        <v>0</v>
      </c>
      <c r="CG2148" s="12" t="s">
        <v>940</v>
      </c>
      <c r="CH2148" s="12">
        <v>24.37</v>
      </c>
      <c r="CI2148" s="12" t="s">
        <v>1160</v>
      </c>
      <c r="CJ2148" s="12"/>
      <c r="CK2148" s="12" t="s">
        <v>944</v>
      </c>
      <c r="CL2148" s="37">
        <v>4591216766</v>
      </c>
      <c r="CN2148" s="12" t="s">
        <v>1509</v>
      </c>
      <c r="CS2148" s="12"/>
      <c r="CT2148" s="36" t="str">
        <f t="shared" si="33"/>
        <v>1bn - 50bn</v>
      </c>
      <c r="CU2148" s="36" t="str">
        <f>VLOOKUP(CK2148,Mapping!B:C,2,FALSE)</f>
        <v>EU</v>
      </c>
    </row>
    <row r="2149" spans="1:99" ht="16" customHeight="1" x14ac:dyDescent="0.35">
      <c r="A2149" s="12" t="s">
        <v>3448</v>
      </c>
      <c r="B2149" s="12" t="s">
        <v>925</v>
      </c>
      <c r="E2149" s="37">
        <v>11391439</v>
      </c>
      <c r="G2149" s="37" t="s">
        <v>1505</v>
      </c>
      <c r="I2149" s="37"/>
      <c r="K2149" s="37"/>
      <c r="M2149" s="37">
        <v>5792112</v>
      </c>
      <c r="N2149" s="12">
        <v>0.04</v>
      </c>
      <c r="O2149" s="37"/>
      <c r="Q2149" s="12">
        <v>4217</v>
      </c>
      <c r="R2149" s="37"/>
      <c r="T2149" s="37"/>
      <c r="V2149" s="37"/>
      <c r="X2149" s="37"/>
      <c r="Z2149" s="37">
        <v>500827</v>
      </c>
      <c r="AA2149" s="12">
        <v>0</v>
      </c>
      <c r="AB2149" s="37"/>
      <c r="AD2149" s="37">
        <v>2770013</v>
      </c>
      <c r="AE2149" s="12">
        <v>0.02</v>
      </c>
      <c r="AF2149" s="37"/>
      <c r="AH2149" s="37">
        <v>532523</v>
      </c>
      <c r="AI2149" s="12">
        <v>0</v>
      </c>
      <c r="AN2149" s="37">
        <v>1082052</v>
      </c>
      <c r="AO2149" s="12">
        <v>0.01</v>
      </c>
      <c r="AP2149" s="37">
        <v>713912</v>
      </c>
      <c r="AQ2149" s="12">
        <v>0</v>
      </c>
      <c r="AR2149" s="37"/>
      <c r="AT2149" s="37"/>
      <c r="AV2149" s="37"/>
      <c r="AX2149" s="37"/>
      <c r="BB2149" s="12">
        <v>46167</v>
      </c>
      <c r="BC2149" s="12">
        <v>16937</v>
      </c>
      <c r="BH2149" s="12">
        <v>3092</v>
      </c>
      <c r="BI2149" s="12">
        <v>6425</v>
      </c>
      <c r="BJ2149" s="12">
        <v>24861</v>
      </c>
      <c r="BQ2149" s="12">
        <v>0</v>
      </c>
      <c r="BV2149" s="12">
        <v>0</v>
      </c>
      <c r="BY2149" s="12">
        <v>0</v>
      </c>
      <c r="CB2149" s="12">
        <v>0.01</v>
      </c>
      <c r="CC2149" s="12">
        <v>0</v>
      </c>
      <c r="CD2149" s="12">
        <v>0</v>
      </c>
      <c r="CG2149" s="12" t="s">
        <v>940</v>
      </c>
      <c r="CH2149" s="12">
        <v>27.093</v>
      </c>
      <c r="CI2149" s="12" t="s">
        <v>941</v>
      </c>
      <c r="CJ2149" s="12" t="s">
        <v>941</v>
      </c>
      <c r="CK2149" s="12" t="s">
        <v>932</v>
      </c>
      <c r="CL2149" s="37">
        <v>15995239434</v>
      </c>
      <c r="CN2149" s="12" t="s">
        <v>1509</v>
      </c>
      <c r="CS2149" s="12"/>
      <c r="CT2149" s="36" t="str">
        <f t="shared" si="33"/>
        <v>1bn - 50bn</v>
      </c>
      <c r="CU2149" s="36" t="str">
        <f>VLOOKUP(CK2149,Mapping!B:C,2,FALSE)</f>
        <v>US/CA</v>
      </c>
    </row>
    <row r="2150" spans="1:99" ht="16" customHeight="1" x14ac:dyDescent="0.35">
      <c r="A2150" s="12" t="s">
        <v>3449</v>
      </c>
      <c r="B2150" s="12" t="s">
        <v>925</v>
      </c>
      <c r="E2150" s="37">
        <v>1260930</v>
      </c>
      <c r="G2150" s="37" t="s">
        <v>1505</v>
      </c>
      <c r="I2150" s="37"/>
      <c r="K2150" s="37"/>
      <c r="M2150" s="37">
        <v>336233</v>
      </c>
      <c r="N2150" s="12">
        <v>0.02</v>
      </c>
      <c r="O2150" s="37"/>
      <c r="Q2150" s="12">
        <v>3355</v>
      </c>
      <c r="R2150" s="37"/>
      <c r="T2150" s="37"/>
      <c r="V2150" s="37"/>
      <c r="X2150" s="37"/>
      <c r="Z2150" s="37"/>
      <c r="AB2150" s="37"/>
      <c r="AD2150" s="37"/>
      <c r="AF2150" s="37"/>
      <c r="AH2150" s="37">
        <v>423669</v>
      </c>
      <c r="AI2150" s="12">
        <v>0.02</v>
      </c>
      <c r="AN2150" s="37">
        <v>501028</v>
      </c>
      <c r="AO2150" s="12">
        <v>0.02</v>
      </c>
      <c r="AP2150" s="37"/>
      <c r="AR2150" s="37"/>
      <c r="AT2150" s="37"/>
      <c r="AV2150" s="37"/>
      <c r="AX2150" s="37"/>
      <c r="BB2150" s="12">
        <v>2680</v>
      </c>
      <c r="BI2150" s="12">
        <v>2975</v>
      </c>
      <c r="BQ2150" s="12">
        <v>0</v>
      </c>
      <c r="BY2150" s="12">
        <v>0</v>
      </c>
      <c r="CC2150" s="12">
        <v>0</v>
      </c>
      <c r="CG2150" s="12"/>
      <c r="CH2150" s="12">
        <v>23.411000000000001</v>
      </c>
      <c r="CI2150" s="12" t="s">
        <v>3450</v>
      </c>
      <c r="CJ2150" s="12" t="s">
        <v>1248</v>
      </c>
      <c r="CK2150" s="12" t="s">
        <v>932</v>
      </c>
      <c r="CL2150" s="37">
        <v>2166331235</v>
      </c>
      <c r="CN2150" s="12" t="s">
        <v>1536</v>
      </c>
      <c r="CS2150" s="12"/>
      <c r="CT2150" s="36" t="str">
        <f t="shared" si="33"/>
        <v>1bn - 50bn</v>
      </c>
      <c r="CU2150" s="36" t="str">
        <f>VLOOKUP(CK2150,Mapping!B:C,2,FALSE)</f>
        <v>US/CA</v>
      </c>
    </row>
    <row r="2151" spans="1:99" ht="16" customHeight="1" x14ac:dyDescent="0.35">
      <c r="A2151" s="12" t="s">
        <v>3451</v>
      </c>
      <c r="B2151" s="12" t="s">
        <v>925</v>
      </c>
      <c r="E2151" s="37">
        <v>307257</v>
      </c>
      <c r="G2151" s="37" t="s">
        <v>1505</v>
      </c>
      <c r="I2151" s="37"/>
      <c r="K2151" s="37"/>
      <c r="M2151" s="37"/>
      <c r="O2151" s="37"/>
      <c r="R2151" s="37"/>
      <c r="T2151" s="37"/>
      <c r="V2151" s="37"/>
      <c r="X2151" s="37"/>
      <c r="Z2151" s="37"/>
      <c r="AB2151" s="37"/>
      <c r="AD2151" s="37"/>
      <c r="AF2151" s="37"/>
      <c r="AH2151" s="37"/>
      <c r="AN2151" s="37">
        <v>307257</v>
      </c>
      <c r="AO2151" s="12">
        <v>0.42</v>
      </c>
      <c r="AP2151" s="37"/>
      <c r="AR2151" s="37"/>
      <c r="AT2151" s="37"/>
      <c r="AV2151" s="37"/>
      <c r="AX2151" s="37"/>
      <c r="BI2151" s="12">
        <v>1825</v>
      </c>
      <c r="BY2151" s="12">
        <v>0</v>
      </c>
      <c r="CG2151" s="12" t="s">
        <v>929</v>
      </c>
      <c r="CH2151" s="12">
        <v>89.856999999999999</v>
      </c>
      <c r="CI2151" s="12" t="s">
        <v>1047</v>
      </c>
      <c r="CJ2151" s="12"/>
      <c r="CK2151" s="12" t="s">
        <v>1048</v>
      </c>
      <c r="CL2151" s="37">
        <v>74101385</v>
      </c>
      <c r="CN2151" s="12" t="s">
        <v>1509</v>
      </c>
      <c r="CS2151" s="12"/>
      <c r="CT2151" s="36" t="str">
        <f t="shared" si="33"/>
        <v>500mn</v>
      </c>
      <c r="CU2151" s="36" t="str">
        <f>VLOOKUP(CK2151,Mapping!B:C,2,FALSE)</f>
        <v>EU</v>
      </c>
    </row>
    <row r="2152" spans="1:99" ht="16" customHeight="1" x14ac:dyDescent="0.35">
      <c r="A2152" s="12" t="s">
        <v>3452</v>
      </c>
      <c r="B2152" s="12" t="s">
        <v>925</v>
      </c>
      <c r="E2152" s="37">
        <v>140130</v>
      </c>
      <c r="G2152" s="37" t="s">
        <v>1505</v>
      </c>
      <c r="I2152" s="37"/>
      <c r="K2152" s="37"/>
      <c r="M2152" s="37">
        <v>140130</v>
      </c>
      <c r="N2152" s="12">
        <v>0.38</v>
      </c>
      <c r="O2152" s="37"/>
      <c r="R2152" s="37"/>
      <c r="T2152" s="37"/>
      <c r="V2152" s="37"/>
      <c r="X2152" s="37"/>
      <c r="Z2152" s="37"/>
      <c r="AB2152" s="37"/>
      <c r="AD2152" s="37"/>
      <c r="AF2152" s="37"/>
      <c r="AH2152" s="37"/>
      <c r="AN2152" s="37"/>
      <c r="AP2152" s="37"/>
      <c r="AR2152" s="37"/>
      <c r="AT2152" s="37"/>
      <c r="AV2152" s="37"/>
      <c r="AX2152" s="37"/>
      <c r="BB2152" s="12">
        <v>956</v>
      </c>
      <c r="CC2152" s="12">
        <v>0</v>
      </c>
      <c r="CG2152" s="12"/>
      <c r="CH2152" s="12">
        <v>61.759</v>
      </c>
      <c r="CI2152" s="12"/>
      <c r="CJ2152" s="12"/>
      <c r="CK2152" s="12" t="s">
        <v>961</v>
      </c>
      <c r="CL2152" s="37">
        <v>37069520</v>
      </c>
      <c r="CN2152" s="12" t="s">
        <v>1506</v>
      </c>
      <c r="CS2152" s="12"/>
      <c r="CT2152" s="36" t="str">
        <f t="shared" si="33"/>
        <v>500mn</v>
      </c>
      <c r="CU2152" s="36" t="str">
        <f>VLOOKUP(CK2152,Mapping!B:C,2,FALSE)</f>
        <v>EU</v>
      </c>
    </row>
    <row r="2153" spans="1:99" ht="16" customHeight="1" x14ac:dyDescent="0.35">
      <c r="A2153" s="12" t="s">
        <v>3453</v>
      </c>
      <c r="B2153" s="12" t="s">
        <v>925</v>
      </c>
      <c r="E2153" s="37">
        <v>3696</v>
      </c>
      <c r="G2153" s="37" t="s">
        <v>1505</v>
      </c>
      <c r="I2153" s="37"/>
      <c r="K2153" s="37"/>
      <c r="M2153" s="37"/>
      <c r="O2153" s="37"/>
      <c r="R2153" s="37"/>
      <c r="T2153" s="37"/>
      <c r="V2153" s="37"/>
      <c r="X2153" s="37"/>
      <c r="Z2153" s="37">
        <v>3696</v>
      </c>
      <c r="AA2153" s="12">
        <v>0.02</v>
      </c>
      <c r="AB2153" s="37"/>
      <c r="AD2153" s="37"/>
      <c r="AF2153" s="37"/>
      <c r="AH2153" s="37"/>
      <c r="AN2153" s="37"/>
      <c r="AP2153" s="37"/>
      <c r="AR2153" s="37"/>
      <c r="AT2153" s="37"/>
      <c r="AV2153" s="37"/>
      <c r="AX2153" s="37"/>
      <c r="BC2153" s="12">
        <v>125</v>
      </c>
      <c r="CD2153" s="12">
        <v>0</v>
      </c>
      <c r="CG2153" s="12" t="s">
        <v>998</v>
      </c>
      <c r="CH2153" s="12">
        <v>178.36099999999999</v>
      </c>
      <c r="CI2153" s="12" t="s">
        <v>1016</v>
      </c>
      <c r="CJ2153" s="12" t="s">
        <v>1017</v>
      </c>
      <c r="CK2153" s="12" t="s">
        <v>932</v>
      </c>
      <c r="CL2153" s="37">
        <v>15871229</v>
      </c>
      <c r="CN2153" s="12" t="s">
        <v>998</v>
      </c>
      <c r="CS2153" s="12"/>
      <c r="CT2153" s="36" t="str">
        <f t="shared" si="33"/>
        <v>500mn</v>
      </c>
      <c r="CU2153" s="36" t="str">
        <f>VLOOKUP(CK2153,Mapping!B:C,2,FALSE)</f>
        <v>US/CA</v>
      </c>
    </row>
    <row r="2154" spans="1:99" ht="16" customHeight="1" x14ac:dyDescent="0.35">
      <c r="A2154" s="12" t="s">
        <v>3454</v>
      </c>
      <c r="B2154" s="12" t="s">
        <v>925</v>
      </c>
      <c r="E2154" s="37">
        <v>301542</v>
      </c>
      <c r="G2154" s="37" t="s">
        <v>1505</v>
      </c>
      <c r="I2154" s="37"/>
      <c r="K2154" s="37"/>
      <c r="M2154" s="37"/>
      <c r="O2154" s="37"/>
      <c r="R2154" s="37"/>
      <c r="T2154" s="37"/>
      <c r="V2154" s="37"/>
      <c r="X2154" s="37"/>
      <c r="Z2154" s="37"/>
      <c r="AB2154" s="37"/>
      <c r="AD2154" s="37"/>
      <c r="AF2154" s="37"/>
      <c r="AH2154" s="37"/>
      <c r="AN2154" s="37"/>
      <c r="AP2154" s="37">
        <v>301542</v>
      </c>
      <c r="AQ2154" s="12">
        <v>0.01</v>
      </c>
      <c r="AR2154" s="37"/>
      <c r="AT2154" s="37"/>
      <c r="AV2154" s="37"/>
      <c r="AX2154" s="37"/>
      <c r="BH2154" s="12">
        <v>1306</v>
      </c>
      <c r="BV2154" s="12">
        <v>0</v>
      </c>
      <c r="CG2154" s="12" t="s">
        <v>929</v>
      </c>
      <c r="CH2154" s="12">
        <v>31.106999999999999</v>
      </c>
      <c r="CI2154" s="12" t="s">
        <v>1020</v>
      </c>
      <c r="CJ2154" s="12" t="s">
        <v>1021</v>
      </c>
      <c r="CK2154" s="12" t="s">
        <v>932</v>
      </c>
      <c r="CL2154" s="37">
        <v>5109268723</v>
      </c>
      <c r="CN2154" s="12" t="s">
        <v>1509</v>
      </c>
      <c r="CS2154" s="12"/>
      <c r="CT2154" s="36" t="str">
        <f t="shared" si="33"/>
        <v>1bn - 50bn</v>
      </c>
      <c r="CU2154" s="36" t="str">
        <f>VLOOKUP(CK2154,Mapping!B:C,2,FALSE)</f>
        <v>US/CA</v>
      </c>
    </row>
    <row r="2155" spans="1:99" ht="16" customHeight="1" x14ac:dyDescent="0.35">
      <c r="A2155" s="12" t="s">
        <v>3455</v>
      </c>
      <c r="B2155" s="12" t="s">
        <v>925</v>
      </c>
      <c r="E2155" s="37">
        <v>1011864</v>
      </c>
      <c r="G2155" s="37" t="s">
        <v>1505</v>
      </c>
      <c r="I2155" s="37"/>
      <c r="K2155" s="37"/>
      <c r="M2155" s="37">
        <v>59346</v>
      </c>
      <c r="N2155" s="12">
        <v>0.06</v>
      </c>
      <c r="O2155" s="37"/>
      <c r="R2155" s="37"/>
      <c r="T2155" s="37"/>
      <c r="V2155" s="37"/>
      <c r="X2155" s="37"/>
      <c r="Z2155" s="37"/>
      <c r="AB2155" s="37"/>
      <c r="AD2155" s="37">
        <v>952518</v>
      </c>
      <c r="AE2155" s="12">
        <v>1.04</v>
      </c>
      <c r="AF2155" s="37"/>
      <c r="AH2155" s="37"/>
      <c r="AN2155" s="37"/>
      <c r="AP2155" s="37"/>
      <c r="AR2155" s="37"/>
      <c r="AT2155" s="37"/>
      <c r="AV2155" s="37"/>
      <c r="AX2155" s="37"/>
      <c r="BB2155" s="12">
        <v>450</v>
      </c>
      <c r="BJ2155" s="12">
        <v>7528</v>
      </c>
      <c r="CB2155" s="12">
        <v>0</v>
      </c>
      <c r="CC2155" s="12">
        <v>0</v>
      </c>
      <c r="CG2155" s="12"/>
      <c r="CH2155" s="12">
        <v>70.453000000000003</v>
      </c>
      <c r="CI2155" s="12"/>
      <c r="CJ2155" s="12"/>
      <c r="CK2155" s="12" t="s">
        <v>1054</v>
      </c>
      <c r="CL2155" s="37">
        <v>92052000</v>
      </c>
      <c r="CN2155" s="12" t="s">
        <v>1506</v>
      </c>
      <c r="CS2155" s="12"/>
      <c r="CT2155" s="36" t="str">
        <f t="shared" si="33"/>
        <v>500mn</v>
      </c>
      <c r="CU2155" s="36" t="str">
        <f>VLOOKUP(CK2155,Mapping!B:C,2,FALSE)</f>
        <v>EU</v>
      </c>
    </row>
    <row r="2156" spans="1:99" ht="16" customHeight="1" x14ac:dyDescent="0.35">
      <c r="A2156" s="12" t="s">
        <v>3456</v>
      </c>
      <c r="B2156" s="12" t="s">
        <v>925</v>
      </c>
      <c r="E2156" s="37">
        <v>404191</v>
      </c>
      <c r="G2156" s="37" t="s">
        <v>1505</v>
      </c>
      <c r="I2156" s="37"/>
      <c r="K2156" s="37"/>
      <c r="M2156" s="37"/>
      <c r="O2156" s="37"/>
      <c r="R2156" s="37"/>
      <c r="T2156" s="37"/>
      <c r="V2156" s="37"/>
      <c r="X2156" s="37"/>
      <c r="Z2156" s="37"/>
      <c r="AB2156" s="37"/>
      <c r="AD2156" s="37"/>
      <c r="AF2156" s="37"/>
      <c r="AH2156" s="37"/>
      <c r="AN2156" s="37">
        <v>404191</v>
      </c>
      <c r="AO2156" s="12">
        <v>0.26</v>
      </c>
      <c r="AP2156" s="37"/>
      <c r="AR2156" s="37"/>
      <c r="AT2156" s="37"/>
      <c r="AV2156" s="37"/>
      <c r="AX2156" s="37"/>
      <c r="BI2156" s="12">
        <v>2400</v>
      </c>
      <c r="BY2156" s="12">
        <v>0</v>
      </c>
      <c r="CG2156" s="12" t="s">
        <v>934</v>
      </c>
      <c r="CH2156" s="12">
        <v>35.987000000000002</v>
      </c>
      <c r="CI2156" s="12" t="s">
        <v>1280</v>
      </c>
      <c r="CJ2156" s="12" t="s">
        <v>1046</v>
      </c>
      <c r="CK2156" s="12" t="s">
        <v>932</v>
      </c>
      <c r="CL2156" s="37">
        <v>154702281</v>
      </c>
      <c r="CN2156" s="12" t="s">
        <v>1509</v>
      </c>
      <c r="CS2156" s="12"/>
      <c r="CT2156" s="36" t="str">
        <f t="shared" si="33"/>
        <v>500mn</v>
      </c>
      <c r="CU2156" s="36" t="str">
        <f>VLOOKUP(CK2156,Mapping!B:C,2,FALSE)</f>
        <v>US/CA</v>
      </c>
    </row>
    <row r="2157" spans="1:99" ht="16" customHeight="1" x14ac:dyDescent="0.35">
      <c r="A2157" s="12" t="s">
        <v>3457</v>
      </c>
      <c r="B2157" s="12" t="s">
        <v>933</v>
      </c>
      <c r="E2157" s="37">
        <v>3110150</v>
      </c>
      <c r="G2157" s="37" t="s">
        <v>1505</v>
      </c>
      <c r="I2157" s="37"/>
      <c r="K2157" s="37"/>
      <c r="M2157" s="37">
        <v>2689450</v>
      </c>
      <c r="N2157" s="12">
        <v>1.1299999999999999</v>
      </c>
      <c r="O2157" s="37"/>
      <c r="R2157" s="37"/>
      <c r="T2157" s="37"/>
      <c r="V2157" s="37"/>
      <c r="X2157" s="37"/>
      <c r="Z2157" s="37">
        <v>218668</v>
      </c>
      <c r="AA2157" s="12">
        <v>0.09</v>
      </c>
      <c r="AB2157" s="37"/>
      <c r="AD2157" s="37"/>
      <c r="AF2157" s="37"/>
      <c r="AH2157" s="37"/>
      <c r="AN2157" s="37">
        <v>202032</v>
      </c>
      <c r="AO2157" s="12">
        <v>0.08</v>
      </c>
      <c r="AP2157" s="37"/>
      <c r="AR2157" s="37"/>
      <c r="AT2157" s="37"/>
      <c r="AV2157" s="37"/>
      <c r="AX2157" s="37"/>
      <c r="BB2157" s="12">
        <v>18348</v>
      </c>
      <c r="BC2157" s="12">
        <v>7212</v>
      </c>
      <c r="BI2157" s="12">
        <v>1200</v>
      </c>
      <c r="BY2157" s="12">
        <v>0</v>
      </c>
      <c r="CC2157" s="12">
        <v>0</v>
      </c>
      <c r="CD2157" s="12">
        <v>0</v>
      </c>
      <c r="CG2157" s="12" t="s">
        <v>1058</v>
      </c>
      <c r="CH2157" s="12">
        <v>52.957000000000001</v>
      </c>
      <c r="CI2157" s="12" t="s">
        <v>960</v>
      </c>
      <c r="CJ2157" s="12"/>
      <c r="CK2157" s="12" t="s">
        <v>961</v>
      </c>
      <c r="CL2157" s="37">
        <v>238613543</v>
      </c>
      <c r="CN2157" s="12" t="s">
        <v>1506</v>
      </c>
      <c r="CS2157" s="12"/>
      <c r="CT2157" s="36" t="str">
        <f t="shared" si="33"/>
        <v>500mn</v>
      </c>
      <c r="CU2157" s="36" t="str">
        <f>VLOOKUP(CK2157,Mapping!B:C,2,FALSE)</f>
        <v>EU</v>
      </c>
    </row>
    <row r="2158" spans="1:99" ht="16" customHeight="1" x14ac:dyDescent="0.35">
      <c r="A2158" s="12" t="s">
        <v>3458</v>
      </c>
      <c r="B2158" s="12" t="s">
        <v>933</v>
      </c>
      <c r="E2158" s="37">
        <v>286302</v>
      </c>
      <c r="G2158" s="37" t="s">
        <v>1505</v>
      </c>
      <c r="I2158" s="37"/>
      <c r="K2158" s="37"/>
      <c r="M2158" s="37">
        <v>0</v>
      </c>
      <c r="N2158" s="12">
        <v>0</v>
      </c>
      <c r="O2158" s="37"/>
      <c r="R2158" s="37"/>
      <c r="T2158" s="37"/>
      <c r="V2158" s="37"/>
      <c r="X2158" s="37"/>
      <c r="Z2158" s="37"/>
      <c r="AB2158" s="37"/>
      <c r="AD2158" s="37"/>
      <c r="AF2158" s="37"/>
      <c r="AH2158" s="37"/>
      <c r="AN2158" s="37">
        <v>286302</v>
      </c>
      <c r="AO2158" s="12">
        <v>0.03</v>
      </c>
      <c r="AP2158" s="37"/>
      <c r="AR2158" s="37"/>
      <c r="AT2158" s="37"/>
      <c r="AV2158" s="37"/>
      <c r="AX2158" s="37"/>
      <c r="BB2158" s="12">
        <v>0</v>
      </c>
      <c r="BI2158" s="12">
        <v>1700</v>
      </c>
      <c r="BY2158" s="12">
        <v>0</v>
      </c>
      <c r="CC2158" s="12">
        <v>0</v>
      </c>
      <c r="CG2158" s="12" t="s">
        <v>940</v>
      </c>
      <c r="CH2158" s="12">
        <v>57.222000000000001</v>
      </c>
      <c r="CI2158" s="12" t="s">
        <v>3459</v>
      </c>
      <c r="CJ2158" s="12"/>
      <c r="CK2158" s="12" t="s">
        <v>1048</v>
      </c>
      <c r="CL2158" s="37">
        <v>834720105</v>
      </c>
      <c r="CN2158" s="12" t="s">
        <v>1506</v>
      </c>
      <c r="CS2158" s="12"/>
      <c r="CT2158" s="36" t="str">
        <f t="shared" si="33"/>
        <v>500mn - 1bn</v>
      </c>
      <c r="CU2158" s="36" t="str">
        <f>VLOOKUP(CK2158,Mapping!B:C,2,FALSE)</f>
        <v>EU</v>
      </c>
    </row>
    <row r="2159" spans="1:99" ht="16" customHeight="1" x14ac:dyDescent="0.35">
      <c r="A2159" s="12" t="s">
        <v>3460</v>
      </c>
      <c r="B2159" s="12" t="s">
        <v>933</v>
      </c>
      <c r="E2159" s="37">
        <v>184747107</v>
      </c>
      <c r="G2159" s="37" t="s">
        <v>1505</v>
      </c>
      <c r="I2159" s="37"/>
      <c r="K2159" s="37">
        <v>61669261</v>
      </c>
      <c r="L2159" s="12">
        <v>0.35</v>
      </c>
      <c r="M2159" s="37">
        <v>3866552</v>
      </c>
      <c r="N2159" s="12">
        <v>0.02</v>
      </c>
      <c r="O2159" s="37">
        <v>11010801</v>
      </c>
      <c r="P2159" s="12">
        <v>0.06</v>
      </c>
      <c r="Q2159" s="12">
        <v>4426</v>
      </c>
      <c r="R2159" s="37">
        <v>2117388</v>
      </c>
      <c r="S2159" s="12">
        <v>0.01</v>
      </c>
      <c r="T2159" s="37"/>
      <c r="V2159" s="37">
        <v>12382705</v>
      </c>
      <c r="W2159" s="12">
        <v>7.0000000000000007E-2</v>
      </c>
      <c r="X2159" s="37"/>
      <c r="Z2159" s="37"/>
      <c r="AB2159" s="37">
        <v>133164</v>
      </c>
      <c r="AC2159" s="12">
        <v>0</v>
      </c>
      <c r="AD2159" s="37"/>
      <c r="AF2159" s="37">
        <v>36333203</v>
      </c>
      <c r="AG2159" s="12">
        <v>0.21</v>
      </c>
      <c r="AH2159" s="37">
        <v>558915</v>
      </c>
      <c r="AI2159" s="12">
        <v>0</v>
      </c>
      <c r="AJ2159" s="12">
        <v>9285</v>
      </c>
      <c r="AK2159" s="12">
        <v>449000</v>
      </c>
      <c r="AL2159" s="12">
        <v>600000</v>
      </c>
      <c r="AN2159" s="37">
        <v>56675118</v>
      </c>
      <c r="AO2159" s="12">
        <v>0.32</v>
      </c>
      <c r="AP2159" s="37">
        <v>0</v>
      </c>
      <c r="AQ2159" s="12">
        <v>0</v>
      </c>
      <c r="AR2159" s="37"/>
      <c r="AT2159" s="37"/>
      <c r="AV2159" s="37"/>
      <c r="AX2159" s="37"/>
      <c r="AZ2159" s="12">
        <v>159500</v>
      </c>
      <c r="BB2159" s="12">
        <v>30819</v>
      </c>
      <c r="BF2159" s="12">
        <v>2150000</v>
      </c>
      <c r="BG2159" s="12">
        <v>801129</v>
      </c>
      <c r="BH2159" s="12">
        <v>0</v>
      </c>
      <c r="BI2159" s="12">
        <v>336525</v>
      </c>
      <c r="BP2159" s="12">
        <v>0.09</v>
      </c>
      <c r="BQ2159" s="12">
        <v>0</v>
      </c>
      <c r="BR2159" s="12">
        <v>0</v>
      </c>
      <c r="BS2159" s="12">
        <v>0.01</v>
      </c>
      <c r="BT2159" s="12">
        <v>0.01</v>
      </c>
      <c r="BU2159" s="12">
        <v>0</v>
      </c>
      <c r="BV2159" s="12">
        <v>0</v>
      </c>
      <c r="BX2159" s="12">
        <v>0</v>
      </c>
      <c r="BY2159" s="12">
        <v>0.04</v>
      </c>
      <c r="CC2159" s="12">
        <v>0</v>
      </c>
      <c r="CG2159" s="12" t="s">
        <v>940</v>
      </c>
      <c r="CH2159" s="12">
        <v>49.878</v>
      </c>
      <c r="CI2159" s="12" t="s">
        <v>1077</v>
      </c>
      <c r="CJ2159" s="12"/>
      <c r="CK2159" s="12" t="s">
        <v>1078</v>
      </c>
      <c r="CL2159" s="37">
        <v>17648545373</v>
      </c>
      <c r="CN2159" s="12" t="s">
        <v>1506</v>
      </c>
      <c r="CS2159" s="12"/>
      <c r="CT2159" s="36" t="str">
        <f t="shared" si="33"/>
        <v>1bn - 50bn</v>
      </c>
      <c r="CU2159" s="36" t="str">
        <f>VLOOKUP(CK2159,Mapping!B:C,2,FALSE)</f>
        <v>EU</v>
      </c>
    </row>
    <row r="2160" spans="1:99" ht="16" customHeight="1" x14ac:dyDescent="0.35">
      <c r="A2160" s="12" t="s">
        <v>3461</v>
      </c>
      <c r="B2160" s="12" t="s">
        <v>925</v>
      </c>
      <c r="E2160" s="37">
        <v>894340</v>
      </c>
      <c r="G2160" s="37" t="s">
        <v>1505</v>
      </c>
      <c r="I2160" s="37"/>
      <c r="K2160" s="37"/>
      <c r="M2160" s="37"/>
      <c r="O2160" s="37"/>
      <c r="R2160" s="37"/>
      <c r="T2160" s="37"/>
      <c r="V2160" s="37"/>
      <c r="X2160" s="37"/>
      <c r="Z2160" s="37"/>
      <c r="AB2160" s="37"/>
      <c r="AD2160" s="37"/>
      <c r="AF2160" s="37"/>
      <c r="AH2160" s="37"/>
      <c r="AN2160" s="37">
        <v>894340</v>
      </c>
      <c r="AO2160" s="12">
        <v>0.14000000000000001</v>
      </c>
      <c r="AP2160" s="37"/>
      <c r="AR2160" s="37"/>
      <c r="AT2160" s="37"/>
      <c r="AV2160" s="37"/>
      <c r="AX2160" s="37"/>
      <c r="BI2160" s="12">
        <v>4175</v>
      </c>
      <c r="BY2160" s="12">
        <v>0</v>
      </c>
      <c r="CG2160" s="12" t="s">
        <v>929</v>
      </c>
      <c r="CH2160" s="12">
        <v>50.134999999999998</v>
      </c>
      <c r="CI2160" s="12" t="s">
        <v>1841</v>
      </c>
      <c r="CJ2160" s="12"/>
      <c r="CK2160" s="12" t="s">
        <v>1842</v>
      </c>
      <c r="CL2160" s="37">
        <v>641421037</v>
      </c>
      <c r="CN2160" s="12" t="s">
        <v>1506</v>
      </c>
      <c r="CS2160" s="12"/>
      <c r="CT2160" s="36" t="str">
        <f t="shared" si="33"/>
        <v>500mn - 1bn</v>
      </c>
      <c r="CU2160" s="36" t="str">
        <f>VLOOKUP(CK2160,Mapping!B:C,2,FALSE)</f>
        <v>EU</v>
      </c>
    </row>
    <row r="2161" spans="1:99" ht="16" customHeight="1" x14ac:dyDescent="0.35">
      <c r="A2161" s="12" t="s">
        <v>3462</v>
      </c>
      <c r="B2161" s="12" t="s">
        <v>925</v>
      </c>
      <c r="E2161" s="37">
        <v>0</v>
      </c>
      <c r="G2161" s="37" t="s">
        <v>1505</v>
      </c>
      <c r="I2161" s="37"/>
      <c r="K2161" s="37"/>
      <c r="M2161" s="37">
        <v>0</v>
      </c>
      <c r="N2161" s="12">
        <v>0</v>
      </c>
      <c r="O2161" s="37"/>
      <c r="R2161" s="37"/>
      <c r="T2161" s="37"/>
      <c r="V2161" s="37"/>
      <c r="X2161" s="37"/>
      <c r="Z2161" s="37"/>
      <c r="AB2161" s="37"/>
      <c r="AD2161" s="37"/>
      <c r="AF2161" s="37"/>
      <c r="AH2161" s="37"/>
      <c r="AN2161" s="37"/>
      <c r="AP2161" s="37"/>
      <c r="AR2161" s="37"/>
      <c r="AT2161" s="37"/>
      <c r="AV2161" s="37"/>
      <c r="AX2161" s="37"/>
      <c r="BB2161" s="12">
        <v>0</v>
      </c>
      <c r="CC2161" s="12">
        <v>0</v>
      </c>
      <c r="CG2161" s="12" t="s">
        <v>976</v>
      </c>
      <c r="CH2161" s="12">
        <v>233.30799999999999</v>
      </c>
      <c r="CI2161" s="12" t="s">
        <v>953</v>
      </c>
      <c r="CJ2161" s="12"/>
      <c r="CK2161" s="12" t="s">
        <v>954</v>
      </c>
      <c r="CL2161" s="37">
        <v>100414209</v>
      </c>
      <c r="CN2161" s="12" t="s">
        <v>1513</v>
      </c>
      <c r="CS2161" s="12"/>
      <c r="CT2161" s="36" t="str">
        <f t="shared" si="33"/>
        <v>500mn</v>
      </c>
      <c r="CU2161" s="36" t="str">
        <f>VLOOKUP(CK2161,Mapping!B:C,2,FALSE)</f>
        <v>EU</v>
      </c>
    </row>
    <row r="2162" spans="1:99" ht="16" customHeight="1" x14ac:dyDescent="0.35">
      <c r="A2162" s="12" t="s">
        <v>3463</v>
      </c>
      <c r="B2162" s="12" t="s">
        <v>933</v>
      </c>
      <c r="E2162" s="37">
        <v>4920179</v>
      </c>
      <c r="G2162" s="37" t="s">
        <v>1505</v>
      </c>
      <c r="I2162" s="37"/>
      <c r="K2162" s="37"/>
      <c r="M2162" s="37">
        <v>4920179</v>
      </c>
      <c r="N2162" s="12">
        <v>0.92</v>
      </c>
      <c r="O2162" s="37"/>
      <c r="R2162" s="37"/>
      <c r="T2162" s="37"/>
      <c r="V2162" s="37"/>
      <c r="X2162" s="37"/>
      <c r="Z2162" s="37"/>
      <c r="AB2162" s="37"/>
      <c r="AD2162" s="37"/>
      <c r="AF2162" s="37"/>
      <c r="AH2162" s="37"/>
      <c r="AN2162" s="37"/>
      <c r="AP2162" s="37"/>
      <c r="AR2162" s="37"/>
      <c r="AT2162" s="37"/>
      <c r="AV2162" s="37"/>
      <c r="AX2162" s="37"/>
      <c r="BB2162" s="12">
        <v>37308</v>
      </c>
      <c r="CC2162" s="12">
        <v>0</v>
      </c>
      <c r="CG2162" s="12" t="s">
        <v>940</v>
      </c>
      <c r="CH2162" s="12">
        <v>33.825000000000003</v>
      </c>
      <c r="CI2162" s="12" t="s">
        <v>1026</v>
      </c>
      <c r="CJ2162" s="12"/>
      <c r="CK2162" s="12" t="s">
        <v>1027</v>
      </c>
      <c r="CL2162" s="37">
        <v>534061440</v>
      </c>
      <c r="CN2162" s="12" t="s">
        <v>1506</v>
      </c>
      <c r="CS2162" s="12"/>
      <c r="CT2162" s="36" t="str">
        <f t="shared" si="33"/>
        <v>500mn - 1bn</v>
      </c>
      <c r="CU2162" s="36" t="str">
        <f>VLOOKUP(CK2162,Mapping!B:C,2,FALSE)</f>
        <v>EU</v>
      </c>
    </row>
    <row r="2163" spans="1:99" ht="16" customHeight="1" x14ac:dyDescent="0.35">
      <c r="A2163" s="12" t="s">
        <v>3464</v>
      </c>
      <c r="B2163" s="12" t="s">
        <v>925</v>
      </c>
      <c r="E2163" s="37">
        <v>168300141</v>
      </c>
      <c r="G2163" s="37" t="s">
        <v>1505</v>
      </c>
      <c r="I2163" s="37"/>
      <c r="K2163" s="37">
        <v>146865829</v>
      </c>
      <c r="L2163" s="12">
        <v>3.31</v>
      </c>
      <c r="M2163" s="37"/>
      <c r="O2163" s="37">
        <v>8907738</v>
      </c>
      <c r="P2163" s="12">
        <v>0.2</v>
      </c>
      <c r="R2163" s="37">
        <v>12526574</v>
      </c>
      <c r="S2163" s="12">
        <v>0.28000000000000003</v>
      </c>
      <c r="T2163" s="37"/>
      <c r="V2163" s="37"/>
      <c r="X2163" s="37"/>
      <c r="Z2163" s="37"/>
      <c r="AB2163" s="37"/>
      <c r="AD2163" s="37"/>
      <c r="AF2163" s="37"/>
      <c r="AH2163" s="37"/>
      <c r="AL2163" s="12">
        <v>485400</v>
      </c>
      <c r="AN2163" s="37"/>
      <c r="AP2163" s="37"/>
      <c r="AR2163" s="37"/>
      <c r="AT2163" s="37"/>
      <c r="AV2163" s="37"/>
      <c r="AX2163" s="37"/>
      <c r="AZ2163" s="12">
        <v>943610</v>
      </c>
      <c r="BG2163" s="12">
        <v>1907895</v>
      </c>
      <c r="BS2163" s="12">
        <v>0.02</v>
      </c>
      <c r="BU2163" s="12">
        <v>0</v>
      </c>
      <c r="BX2163" s="12">
        <v>0.02</v>
      </c>
      <c r="CG2163" s="12" t="s">
        <v>940</v>
      </c>
      <c r="CH2163" s="12">
        <v>69.823999999999998</v>
      </c>
      <c r="CI2163" s="12" t="s">
        <v>999</v>
      </c>
      <c r="CJ2163" s="12"/>
      <c r="CK2163" s="12" t="s">
        <v>927</v>
      </c>
      <c r="CL2163" s="37">
        <v>4403739220</v>
      </c>
      <c r="CN2163" s="12" t="s">
        <v>1506</v>
      </c>
      <c r="CS2163" s="12"/>
      <c r="CT2163" s="36" t="str">
        <f t="shared" si="33"/>
        <v>1bn - 50bn</v>
      </c>
      <c r="CU2163" s="36" t="str">
        <f>VLOOKUP(CK2163,Mapping!B:C,2,FALSE)</f>
        <v>CN</v>
      </c>
    </row>
    <row r="2164" spans="1:99" ht="16" customHeight="1" x14ac:dyDescent="0.35">
      <c r="A2164" s="12" t="s">
        <v>3465</v>
      </c>
      <c r="B2164" s="12" t="s">
        <v>925</v>
      </c>
      <c r="E2164" s="37">
        <v>4099681</v>
      </c>
      <c r="G2164" s="37" t="s">
        <v>1505</v>
      </c>
      <c r="I2164" s="37"/>
      <c r="K2164" s="37"/>
      <c r="M2164" s="37">
        <v>2399172</v>
      </c>
      <c r="N2164" s="12">
        <v>0.13</v>
      </c>
      <c r="O2164" s="37"/>
      <c r="Q2164" s="12">
        <v>3468</v>
      </c>
      <c r="R2164" s="37"/>
      <c r="T2164" s="37"/>
      <c r="V2164" s="37"/>
      <c r="X2164" s="37"/>
      <c r="Z2164" s="37"/>
      <c r="AB2164" s="37"/>
      <c r="AD2164" s="37"/>
      <c r="AF2164" s="37"/>
      <c r="AH2164" s="37">
        <v>437939</v>
      </c>
      <c r="AI2164" s="12">
        <v>0.02</v>
      </c>
      <c r="AN2164" s="37">
        <v>1073632</v>
      </c>
      <c r="AO2164" s="12">
        <v>0.06</v>
      </c>
      <c r="AP2164" s="37">
        <v>0</v>
      </c>
      <c r="AQ2164" s="12">
        <v>0</v>
      </c>
      <c r="AR2164" s="37"/>
      <c r="AT2164" s="37">
        <v>188938</v>
      </c>
      <c r="AU2164" s="12">
        <v>0.01</v>
      </c>
      <c r="AV2164" s="37"/>
      <c r="AX2164" s="37"/>
      <c r="BB2164" s="12">
        <v>19123</v>
      </c>
      <c r="BD2164" s="12">
        <v>17724</v>
      </c>
      <c r="BH2164" s="12">
        <v>0</v>
      </c>
      <c r="BI2164" s="12">
        <v>6375</v>
      </c>
      <c r="BQ2164" s="12">
        <v>0</v>
      </c>
      <c r="BV2164" s="12">
        <v>0</v>
      </c>
      <c r="BY2164" s="12">
        <v>0</v>
      </c>
      <c r="CC2164" s="12">
        <v>0</v>
      </c>
      <c r="CF2164" s="12">
        <v>0.02</v>
      </c>
      <c r="CG2164" s="12" t="s">
        <v>940</v>
      </c>
      <c r="CH2164" s="12">
        <v>15.205</v>
      </c>
      <c r="CI2164" s="12" t="s">
        <v>3466</v>
      </c>
      <c r="CJ2164" s="12" t="s">
        <v>972</v>
      </c>
      <c r="CK2164" s="12" t="s">
        <v>932</v>
      </c>
      <c r="CL2164" s="37">
        <v>1782430050</v>
      </c>
      <c r="CN2164" s="12" t="s">
        <v>1509</v>
      </c>
      <c r="CS2164" s="12"/>
      <c r="CT2164" s="36" t="str">
        <f t="shared" si="33"/>
        <v>1bn - 50bn</v>
      </c>
      <c r="CU2164" s="36" t="str">
        <f>VLOOKUP(CK2164,Mapping!B:C,2,FALSE)</f>
        <v>US/CA</v>
      </c>
    </row>
    <row r="2165" spans="1:99" ht="16" customHeight="1" x14ac:dyDescent="0.35">
      <c r="A2165" s="12" t="s">
        <v>3467</v>
      </c>
      <c r="B2165" s="12" t="s">
        <v>933</v>
      </c>
      <c r="E2165" s="37">
        <v>16235</v>
      </c>
      <c r="G2165" s="37" t="s">
        <v>1505</v>
      </c>
      <c r="I2165" s="37"/>
      <c r="K2165" s="37"/>
      <c r="M2165" s="37"/>
      <c r="O2165" s="37"/>
      <c r="R2165" s="37"/>
      <c r="T2165" s="37"/>
      <c r="V2165" s="37"/>
      <c r="X2165" s="37"/>
      <c r="Z2165" s="37"/>
      <c r="AB2165" s="37"/>
      <c r="AD2165" s="37"/>
      <c r="AF2165" s="37"/>
      <c r="AH2165" s="37"/>
      <c r="AN2165" s="37"/>
      <c r="AP2165" s="37"/>
      <c r="AR2165" s="37"/>
      <c r="AT2165" s="37">
        <v>16235</v>
      </c>
      <c r="AU2165" s="12">
        <v>0</v>
      </c>
      <c r="AV2165" s="37"/>
      <c r="AX2165" s="37"/>
      <c r="BD2165" s="12">
        <v>1523</v>
      </c>
      <c r="CF2165" s="12">
        <v>0</v>
      </c>
      <c r="CG2165" s="12" t="s">
        <v>963</v>
      </c>
      <c r="CH2165" s="12">
        <v>49.664000000000001</v>
      </c>
      <c r="CI2165" s="12" t="s">
        <v>967</v>
      </c>
      <c r="CJ2165" s="12" t="s">
        <v>968</v>
      </c>
      <c r="CK2165" s="12" t="s">
        <v>932</v>
      </c>
      <c r="CL2165" s="37">
        <v>638667028</v>
      </c>
      <c r="CN2165" s="12" t="s">
        <v>1506</v>
      </c>
      <c r="CS2165" s="12"/>
      <c r="CT2165" s="36" t="str">
        <f t="shared" si="33"/>
        <v>500mn - 1bn</v>
      </c>
      <c r="CU2165" s="36" t="str">
        <f>VLOOKUP(CK2165,Mapping!B:C,2,FALSE)</f>
        <v>US/CA</v>
      </c>
    </row>
    <row r="2166" spans="1:99" ht="16" customHeight="1" x14ac:dyDescent="0.35">
      <c r="A2166" s="12" t="s">
        <v>3468</v>
      </c>
      <c r="B2166" s="12" t="s">
        <v>925</v>
      </c>
      <c r="E2166" s="37">
        <v>0</v>
      </c>
      <c r="G2166" s="37" t="s">
        <v>1505</v>
      </c>
      <c r="I2166" s="37"/>
      <c r="K2166" s="37"/>
      <c r="M2166" s="37">
        <v>0</v>
      </c>
      <c r="N2166" s="12">
        <v>0</v>
      </c>
      <c r="O2166" s="37"/>
      <c r="R2166" s="37"/>
      <c r="T2166" s="37"/>
      <c r="V2166" s="37"/>
      <c r="X2166" s="37"/>
      <c r="Z2166" s="37"/>
      <c r="AB2166" s="37"/>
      <c r="AD2166" s="37"/>
      <c r="AF2166" s="37"/>
      <c r="AH2166" s="37"/>
      <c r="AN2166" s="37">
        <v>0</v>
      </c>
      <c r="AO2166" s="12">
        <v>0</v>
      </c>
      <c r="AP2166" s="37"/>
      <c r="AR2166" s="37"/>
      <c r="AT2166" s="37"/>
      <c r="AV2166" s="37"/>
      <c r="AX2166" s="37"/>
      <c r="BB2166" s="12">
        <v>0</v>
      </c>
      <c r="BI2166" s="12">
        <v>0</v>
      </c>
      <c r="BY2166" s="12">
        <v>0</v>
      </c>
      <c r="CC2166" s="12">
        <v>0</v>
      </c>
      <c r="CG2166" s="12" t="s">
        <v>980</v>
      </c>
      <c r="CH2166" s="12">
        <v>10.384</v>
      </c>
      <c r="CI2166" s="12" t="s">
        <v>3466</v>
      </c>
      <c r="CJ2166" s="12" t="s">
        <v>972</v>
      </c>
      <c r="CK2166" s="12" t="s">
        <v>932</v>
      </c>
      <c r="CL2166" s="37">
        <v>452047500</v>
      </c>
      <c r="CN2166" s="12" t="s">
        <v>1535</v>
      </c>
      <c r="CS2166" s="12"/>
      <c r="CT2166" s="36" t="str">
        <f t="shared" si="33"/>
        <v>500mn</v>
      </c>
      <c r="CU2166" s="36" t="str">
        <f>VLOOKUP(CK2166,Mapping!B:C,2,FALSE)</f>
        <v>US/CA</v>
      </c>
    </row>
    <row r="2167" spans="1:99" ht="16" customHeight="1" x14ac:dyDescent="0.35">
      <c r="A2167" s="12" t="s">
        <v>3469</v>
      </c>
      <c r="B2167" s="12" t="s">
        <v>933</v>
      </c>
      <c r="E2167" s="37">
        <v>1944712</v>
      </c>
      <c r="G2167" s="37" t="s">
        <v>1505</v>
      </c>
      <c r="I2167" s="37"/>
      <c r="K2167" s="37"/>
      <c r="M2167" s="37"/>
      <c r="O2167" s="37"/>
      <c r="Q2167" s="12">
        <v>15400</v>
      </c>
      <c r="R2167" s="37"/>
      <c r="T2167" s="37"/>
      <c r="V2167" s="37"/>
      <c r="X2167" s="37"/>
      <c r="Z2167" s="37"/>
      <c r="AB2167" s="37"/>
      <c r="AD2167" s="37"/>
      <c r="AF2167" s="37"/>
      <c r="AH2167" s="37">
        <v>1944712</v>
      </c>
      <c r="AI2167" s="12">
        <v>0.17</v>
      </c>
      <c r="AN2167" s="37">
        <v>0</v>
      </c>
      <c r="AO2167" s="12">
        <v>0</v>
      </c>
      <c r="AP2167" s="37"/>
      <c r="AR2167" s="37"/>
      <c r="AT2167" s="37"/>
      <c r="AV2167" s="37"/>
      <c r="AX2167" s="37"/>
      <c r="BI2167" s="12">
        <v>0</v>
      </c>
      <c r="BQ2167" s="12">
        <v>0</v>
      </c>
      <c r="BY2167" s="12">
        <v>0</v>
      </c>
      <c r="CG2167" s="12" t="s">
        <v>959</v>
      </c>
      <c r="CH2167" s="12">
        <v>186.82900000000001</v>
      </c>
      <c r="CI2167" s="12" t="s">
        <v>1249</v>
      </c>
      <c r="CJ2167" s="12"/>
      <c r="CK2167" s="12" t="s">
        <v>1064</v>
      </c>
      <c r="CL2167" s="37">
        <v>1123346091</v>
      </c>
      <c r="CN2167" s="12" t="s">
        <v>1506</v>
      </c>
      <c r="CS2167" s="12"/>
      <c r="CT2167" s="36" t="str">
        <f t="shared" si="33"/>
        <v>1bn - 50bn</v>
      </c>
      <c r="CU2167" s="36" t="str">
        <f>VLOOKUP(CK2167,Mapping!B:C,2,FALSE)</f>
        <v>EU</v>
      </c>
    </row>
    <row r="2168" spans="1:99" ht="16" customHeight="1" x14ac:dyDescent="0.35">
      <c r="A2168" s="12" t="s">
        <v>3470</v>
      </c>
      <c r="B2168" s="12" t="s">
        <v>925</v>
      </c>
      <c r="E2168" s="37">
        <v>0</v>
      </c>
      <c r="G2168" s="37" t="s">
        <v>1505</v>
      </c>
      <c r="I2168" s="37"/>
      <c r="K2168" s="37"/>
      <c r="M2168" s="37">
        <v>0</v>
      </c>
      <c r="N2168" s="12">
        <v>0</v>
      </c>
      <c r="O2168" s="37"/>
      <c r="R2168" s="37"/>
      <c r="T2168" s="37"/>
      <c r="V2168" s="37"/>
      <c r="X2168" s="37"/>
      <c r="Z2168" s="37"/>
      <c r="AB2168" s="37"/>
      <c r="AD2168" s="37">
        <v>0</v>
      </c>
      <c r="AE2168" s="12">
        <v>0</v>
      </c>
      <c r="AF2168" s="37"/>
      <c r="AH2168" s="37"/>
      <c r="AN2168" s="37"/>
      <c r="AP2168" s="37"/>
      <c r="AR2168" s="37"/>
      <c r="AT2168" s="37"/>
      <c r="AV2168" s="37"/>
      <c r="AX2168" s="37"/>
      <c r="BB2168" s="12">
        <v>0</v>
      </c>
      <c r="BJ2168" s="12">
        <v>0</v>
      </c>
      <c r="CB2168" s="12">
        <v>0</v>
      </c>
      <c r="CC2168" s="12">
        <v>0</v>
      </c>
      <c r="CG2168" s="12" t="s">
        <v>934</v>
      </c>
      <c r="CH2168" s="12">
        <v>63.302</v>
      </c>
      <c r="CI2168" s="12" t="s">
        <v>3471</v>
      </c>
      <c r="CJ2168" s="12" t="s">
        <v>936</v>
      </c>
      <c r="CK2168" s="12" t="s">
        <v>932</v>
      </c>
      <c r="CL2168" s="37">
        <v>1362507883</v>
      </c>
      <c r="CN2168" s="12" t="s">
        <v>1509</v>
      </c>
      <c r="CS2168" s="12"/>
      <c r="CT2168" s="36" t="str">
        <f t="shared" si="33"/>
        <v>1bn - 50bn</v>
      </c>
      <c r="CU2168" s="36" t="str">
        <f>VLOOKUP(CK2168,Mapping!B:C,2,FALSE)</f>
        <v>US/CA</v>
      </c>
    </row>
    <row r="2169" spans="1:99" ht="16" customHeight="1" x14ac:dyDescent="0.35">
      <c r="A2169" s="12" t="s">
        <v>3472</v>
      </c>
      <c r="B2169" s="12" t="s">
        <v>925</v>
      </c>
      <c r="E2169" s="37">
        <v>254935</v>
      </c>
      <c r="G2169" s="37" t="s">
        <v>1505</v>
      </c>
      <c r="I2169" s="37"/>
      <c r="K2169" s="37"/>
      <c r="M2169" s="37">
        <v>254935</v>
      </c>
      <c r="N2169" s="12">
        <v>0.03</v>
      </c>
      <c r="O2169" s="37"/>
      <c r="R2169" s="37"/>
      <c r="T2169" s="37"/>
      <c r="V2169" s="37"/>
      <c r="X2169" s="37"/>
      <c r="Z2169" s="37"/>
      <c r="AB2169" s="37"/>
      <c r="AD2169" s="37"/>
      <c r="AF2169" s="37"/>
      <c r="AH2169" s="37"/>
      <c r="AN2169" s="37"/>
      <c r="AP2169" s="37"/>
      <c r="AR2169" s="37"/>
      <c r="AT2169" s="37"/>
      <c r="AV2169" s="37"/>
      <c r="AX2169" s="37"/>
      <c r="BB2169" s="12">
        <v>2032</v>
      </c>
      <c r="CC2169" s="12">
        <v>0</v>
      </c>
      <c r="CG2169" s="12" t="s">
        <v>929</v>
      </c>
      <c r="CH2169" s="12">
        <v>39.898000000000003</v>
      </c>
      <c r="CI2169" s="12" t="s">
        <v>2264</v>
      </c>
      <c r="CJ2169" s="12" t="s">
        <v>1114</v>
      </c>
      <c r="CK2169" s="12" t="s">
        <v>932</v>
      </c>
      <c r="CL2169" s="37">
        <v>894478056</v>
      </c>
      <c r="CN2169" s="12" t="s">
        <v>1509</v>
      </c>
      <c r="CS2169" s="12"/>
      <c r="CT2169" s="36" t="str">
        <f t="shared" si="33"/>
        <v>500mn - 1bn</v>
      </c>
      <c r="CU2169" s="36" t="str">
        <f>VLOOKUP(CK2169,Mapping!B:C,2,FALSE)</f>
        <v>US/CA</v>
      </c>
    </row>
    <row r="2170" spans="1:99" ht="16" customHeight="1" x14ac:dyDescent="0.35">
      <c r="A2170" s="12" t="s">
        <v>3473</v>
      </c>
      <c r="B2170" s="12" t="s">
        <v>925</v>
      </c>
      <c r="E2170" s="37">
        <v>3157</v>
      </c>
      <c r="G2170" s="37" t="s">
        <v>1505</v>
      </c>
      <c r="I2170" s="37"/>
      <c r="K2170" s="37"/>
      <c r="M2170" s="37"/>
      <c r="O2170" s="37"/>
      <c r="Q2170" s="12">
        <v>25</v>
      </c>
      <c r="R2170" s="37"/>
      <c r="T2170" s="37"/>
      <c r="V2170" s="37"/>
      <c r="X2170" s="37"/>
      <c r="Z2170" s="37"/>
      <c r="AB2170" s="37"/>
      <c r="AD2170" s="37"/>
      <c r="AF2170" s="37"/>
      <c r="AH2170" s="37">
        <v>3157</v>
      </c>
      <c r="AI2170" s="12">
        <v>0</v>
      </c>
      <c r="AN2170" s="37"/>
      <c r="AP2170" s="37"/>
      <c r="AR2170" s="37"/>
      <c r="AT2170" s="37"/>
      <c r="AV2170" s="37"/>
      <c r="AX2170" s="37"/>
      <c r="BQ2170" s="12">
        <v>0</v>
      </c>
      <c r="CG2170" s="12" t="s">
        <v>929</v>
      </c>
      <c r="CH2170" s="12">
        <v>13.035</v>
      </c>
      <c r="CI2170" s="12" t="s">
        <v>1137</v>
      </c>
      <c r="CJ2170" s="12" t="s">
        <v>1114</v>
      </c>
      <c r="CK2170" s="12" t="s">
        <v>932</v>
      </c>
      <c r="CL2170" s="37">
        <v>224316269</v>
      </c>
      <c r="CN2170" s="12" t="s">
        <v>1509</v>
      </c>
      <c r="CS2170" s="12"/>
      <c r="CT2170" s="36" t="str">
        <f t="shared" si="33"/>
        <v>500mn</v>
      </c>
      <c r="CU2170" s="36" t="str">
        <f>VLOOKUP(CK2170,Mapping!B:C,2,FALSE)</f>
        <v>US/CA</v>
      </c>
    </row>
    <row r="2171" spans="1:99" ht="16" customHeight="1" x14ac:dyDescent="0.35">
      <c r="A2171" s="12" t="s">
        <v>3474</v>
      </c>
      <c r="B2171" s="12" t="s">
        <v>925</v>
      </c>
      <c r="E2171" s="37">
        <v>7969834</v>
      </c>
      <c r="G2171" s="37" t="s">
        <v>1505</v>
      </c>
      <c r="I2171" s="37"/>
      <c r="K2171" s="37"/>
      <c r="M2171" s="37">
        <v>5018400</v>
      </c>
      <c r="N2171" s="12">
        <v>0.16</v>
      </c>
      <c r="O2171" s="37"/>
      <c r="R2171" s="37"/>
      <c r="T2171" s="37"/>
      <c r="V2171" s="37"/>
      <c r="X2171" s="37"/>
      <c r="Z2171" s="37"/>
      <c r="AB2171" s="37"/>
      <c r="AD2171" s="37"/>
      <c r="AF2171" s="37"/>
      <c r="AH2171" s="37"/>
      <c r="AN2171" s="37">
        <v>2951434</v>
      </c>
      <c r="AO2171" s="12">
        <v>0.09</v>
      </c>
      <c r="AP2171" s="37"/>
      <c r="AR2171" s="37"/>
      <c r="AT2171" s="37"/>
      <c r="AV2171" s="37"/>
      <c r="AX2171" s="37"/>
      <c r="BB2171" s="12">
        <v>40000</v>
      </c>
      <c r="BI2171" s="12">
        <v>17525</v>
      </c>
      <c r="BY2171" s="12">
        <v>0</v>
      </c>
      <c r="CC2171" s="12">
        <v>0</v>
      </c>
      <c r="CG2171" s="12" t="s">
        <v>996</v>
      </c>
      <c r="CH2171" s="12">
        <v>28.693000000000001</v>
      </c>
      <c r="CI2171" s="12" t="s">
        <v>2116</v>
      </c>
      <c r="CJ2171" s="12" t="s">
        <v>946</v>
      </c>
      <c r="CK2171" s="12" t="s">
        <v>932</v>
      </c>
      <c r="CL2171" s="37">
        <v>3124044995</v>
      </c>
      <c r="CN2171" s="12" t="s">
        <v>1506</v>
      </c>
      <c r="CS2171" s="12"/>
      <c r="CT2171" s="36" t="str">
        <f t="shared" si="33"/>
        <v>1bn - 50bn</v>
      </c>
      <c r="CU2171" s="36" t="str">
        <f>VLOOKUP(CK2171,Mapping!B:C,2,FALSE)</f>
        <v>US/CA</v>
      </c>
    </row>
    <row r="2172" spans="1:99" ht="16" customHeight="1" x14ac:dyDescent="0.35">
      <c r="A2172" s="12" t="s">
        <v>3475</v>
      </c>
      <c r="B2172" s="12" t="s">
        <v>925</v>
      </c>
      <c r="E2172" s="37">
        <v>333350</v>
      </c>
      <c r="G2172" s="37" t="s">
        <v>1505</v>
      </c>
      <c r="I2172" s="37"/>
      <c r="K2172" s="37"/>
      <c r="M2172" s="37"/>
      <c r="O2172" s="37"/>
      <c r="R2172" s="37"/>
      <c r="T2172" s="37"/>
      <c r="V2172" s="37"/>
      <c r="X2172" s="37"/>
      <c r="Z2172" s="37"/>
      <c r="AB2172" s="37">
        <v>333350</v>
      </c>
      <c r="AC2172" s="12">
        <v>0.25</v>
      </c>
      <c r="AD2172" s="37"/>
      <c r="AF2172" s="37"/>
      <c r="AH2172" s="37"/>
      <c r="AJ2172" s="12">
        <v>25200</v>
      </c>
      <c r="AN2172" s="37"/>
      <c r="AP2172" s="37"/>
      <c r="AR2172" s="37"/>
      <c r="AT2172" s="37"/>
      <c r="AV2172" s="37"/>
      <c r="AX2172" s="37"/>
      <c r="BR2172" s="12">
        <v>0</v>
      </c>
      <c r="CG2172" s="12" t="s">
        <v>929</v>
      </c>
      <c r="CH2172" s="12">
        <v>9.3260000000000005</v>
      </c>
      <c r="CI2172" s="12" t="s">
        <v>3476</v>
      </c>
      <c r="CJ2172" s="12"/>
      <c r="CK2172" s="12" t="s">
        <v>1064</v>
      </c>
      <c r="CL2172" s="37">
        <v>154124819</v>
      </c>
      <c r="CN2172" s="12" t="s">
        <v>1506</v>
      </c>
      <c r="CS2172" s="12"/>
      <c r="CT2172" s="36" t="str">
        <f t="shared" si="33"/>
        <v>500mn</v>
      </c>
      <c r="CU2172" s="36" t="str">
        <f>VLOOKUP(CK2172,Mapping!B:C,2,FALSE)</f>
        <v>EU</v>
      </c>
    </row>
    <row r="2173" spans="1:99" ht="16" customHeight="1" x14ac:dyDescent="0.35">
      <c r="A2173" s="12" t="s">
        <v>3477</v>
      </c>
      <c r="B2173" s="12" t="s">
        <v>925</v>
      </c>
      <c r="E2173" s="37">
        <v>892021</v>
      </c>
      <c r="G2173" s="37" t="s">
        <v>1505</v>
      </c>
      <c r="I2173" s="37"/>
      <c r="K2173" s="37"/>
      <c r="M2173" s="37">
        <v>892021</v>
      </c>
      <c r="N2173" s="12">
        <v>26.22</v>
      </c>
      <c r="O2173" s="37"/>
      <c r="R2173" s="37"/>
      <c r="T2173" s="37"/>
      <c r="V2173" s="37"/>
      <c r="X2173" s="37"/>
      <c r="Z2173" s="37"/>
      <c r="AB2173" s="37"/>
      <c r="AD2173" s="37"/>
      <c r="AF2173" s="37"/>
      <c r="AH2173" s="37"/>
      <c r="AN2173" s="37"/>
      <c r="AP2173" s="37"/>
      <c r="AR2173" s="37"/>
      <c r="AT2173" s="37"/>
      <c r="AV2173" s="37"/>
      <c r="AX2173" s="37"/>
      <c r="BB2173" s="12">
        <v>7110</v>
      </c>
      <c r="CC2173" s="12">
        <v>0</v>
      </c>
      <c r="CG2173" s="12" t="s">
        <v>940</v>
      </c>
      <c r="CH2173" s="12">
        <v>15.465999999999999</v>
      </c>
      <c r="CI2173" s="12" t="s">
        <v>3478</v>
      </c>
      <c r="CJ2173" s="12"/>
      <c r="CK2173" s="12" t="s">
        <v>3479</v>
      </c>
      <c r="CL2173" s="37">
        <v>3402406</v>
      </c>
      <c r="CN2173" s="12" t="s">
        <v>1506</v>
      </c>
      <c r="CS2173" s="12"/>
      <c r="CT2173" s="36" t="str">
        <f t="shared" si="33"/>
        <v>500mn</v>
      </c>
      <c r="CU2173" s="36" t="str">
        <f>VLOOKUP(CK2173,Mapping!B:C,2,FALSE)</f>
        <v>EU</v>
      </c>
    </row>
    <row r="2174" spans="1:99" ht="16" customHeight="1" x14ac:dyDescent="0.35">
      <c r="A2174" s="12" t="s">
        <v>584</v>
      </c>
      <c r="B2174" s="12" t="s">
        <v>925</v>
      </c>
      <c r="E2174" s="37">
        <v>22774662</v>
      </c>
      <c r="F2174" s="12">
        <v>10202</v>
      </c>
      <c r="G2174" s="37" t="s">
        <v>1505</v>
      </c>
      <c r="I2174" s="37">
        <v>495791</v>
      </c>
      <c r="J2174" s="12">
        <v>0.11</v>
      </c>
      <c r="K2174" s="37">
        <v>7640181</v>
      </c>
      <c r="L2174" s="12">
        <v>1.65</v>
      </c>
      <c r="M2174" s="37"/>
      <c r="O2174" s="37">
        <v>13559482</v>
      </c>
      <c r="P2174" s="12">
        <v>2.92</v>
      </c>
      <c r="R2174" s="37">
        <v>0</v>
      </c>
      <c r="S2174" s="12">
        <v>0</v>
      </c>
      <c r="T2174" s="37"/>
      <c r="V2174" s="37">
        <v>621244</v>
      </c>
      <c r="W2174" s="12">
        <v>0.13</v>
      </c>
      <c r="X2174" s="37">
        <v>0</v>
      </c>
      <c r="Y2174" s="12">
        <v>0</v>
      </c>
      <c r="Z2174" s="37"/>
      <c r="AB2174" s="37"/>
      <c r="AD2174" s="37"/>
      <c r="AF2174" s="37">
        <v>457964</v>
      </c>
      <c r="AG2174" s="12">
        <v>0.1</v>
      </c>
      <c r="AH2174" s="37"/>
      <c r="AK2174" s="12">
        <v>28551</v>
      </c>
      <c r="AL2174" s="12">
        <v>892852</v>
      </c>
      <c r="AN2174" s="37"/>
      <c r="AP2174" s="37"/>
      <c r="AR2174" s="37">
        <v>0</v>
      </c>
      <c r="AS2174" s="12">
        <v>0</v>
      </c>
      <c r="AT2174" s="37"/>
      <c r="AV2174" s="37"/>
      <c r="AX2174" s="37"/>
      <c r="AZ2174" s="12">
        <v>0</v>
      </c>
      <c r="BA2174" s="12">
        <v>0</v>
      </c>
      <c r="BE2174" s="12">
        <v>0</v>
      </c>
      <c r="BF2174" s="12">
        <v>33950</v>
      </c>
      <c r="BG2174" s="12">
        <v>123692</v>
      </c>
      <c r="BM2174" s="12">
        <v>0</v>
      </c>
      <c r="BO2174" s="12">
        <v>0</v>
      </c>
      <c r="BP2174" s="12">
        <v>0</v>
      </c>
      <c r="BS2174" s="12">
        <v>0</v>
      </c>
      <c r="BT2174" s="12">
        <v>0</v>
      </c>
      <c r="BU2174" s="12">
        <v>0</v>
      </c>
      <c r="BX2174" s="12">
        <v>0</v>
      </c>
      <c r="BZ2174" s="12">
        <v>0</v>
      </c>
      <c r="CG2174" s="12" t="s">
        <v>940</v>
      </c>
      <c r="CH2174" s="12">
        <v>98.986999999999995</v>
      </c>
      <c r="CI2174" s="12" t="s">
        <v>1102</v>
      </c>
      <c r="CJ2174" s="12"/>
      <c r="CK2174" s="12" t="s">
        <v>951</v>
      </c>
      <c r="CL2174" s="37">
        <v>464746761</v>
      </c>
      <c r="CN2174" s="12" t="s">
        <v>1506</v>
      </c>
      <c r="CS2174" s="12"/>
      <c r="CT2174" s="36" t="str">
        <f t="shared" si="33"/>
        <v>500mn</v>
      </c>
      <c r="CU2174" s="36" t="str">
        <f>VLOOKUP(CK2174,Mapping!B:C,2,FALSE)</f>
        <v>HK</v>
      </c>
    </row>
    <row r="2175" spans="1:99" ht="16" customHeight="1" x14ac:dyDescent="0.35">
      <c r="A2175" s="12" t="s">
        <v>258</v>
      </c>
      <c r="B2175" s="12" t="s">
        <v>933</v>
      </c>
      <c r="E2175" s="37">
        <v>222283632</v>
      </c>
      <c r="F2175" s="12">
        <v>141288</v>
      </c>
      <c r="G2175" s="37" t="s">
        <v>1505</v>
      </c>
      <c r="I2175" s="37">
        <v>6866238</v>
      </c>
      <c r="J2175" s="12">
        <v>0.05</v>
      </c>
      <c r="K2175" s="37">
        <v>87498637</v>
      </c>
      <c r="L2175" s="12">
        <v>0.68</v>
      </c>
      <c r="M2175" s="37"/>
      <c r="O2175" s="37">
        <v>51161875</v>
      </c>
      <c r="P2175" s="12">
        <v>0.4</v>
      </c>
      <c r="Q2175" s="12">
        <v>24858</v>
      </c>
      <c r="R2175" s="37">
        <v>12216795</v>
      </c>
      <c r="S2175" s="12">
        <v>0.09</v>
      </c>
      <c r="T2175" s="37"/>
      <c r="V2175" s="37">
        <v>15273652</v>
      </c>
      <c r="W2175" s="12">
        <v>0.12</v>
      </c>
      <c r="X2175" s="37">
        <v>10755467</v>
      </c>
      <c r="Y2175" s="12">
        <v>0.08</v>
      </c>
      <c r="Z2175" s="37"/>
      <c r="AB2175" s="37">
        <v>8005175</v>
      </c>
      <c r="AC2175" s="12">
        <v>0.06</v>
      </c>
      <c r="AD2175" s="37">
        <v>124790</v>
      </c>
      <c r="AE2175" s="12">
        <v>0</v>
      </c>
      <c r="AF2175" s="37">
        <v>7233890</v>
      </c>
      <c r="AG2175" s="12">
        <v>0.06</v>
      </c>
      <c r="AH2175" s="37">
        <v>3139068</v>
      </c>
      <c r="AI2175" s="12">
        <v>0.02</v>
      </c>
      <c r="AJ2175" s="12">
        <v>554125</v>
      </c>
      <c r="AK2175" s="12">
        <v>701943</v>
      </c>
      <c r="AL2175" s="12">
        <v>3368859</v>
      </c>
      <c r="AM2175" s="12">
        <v>435182</v>
      </c>
      <c r="AN2175" s="37">
        <v>17750709</v>
      </c>
      <c r="AO2175" s="12">
        <v>0.14000000000000001</v>
      </c>
      <c r="AP2175" s="37">
        <v>1257658</v>
      </c>
      <c r="AQ2175" s="12">
        <v>0.01</v>
      </c>
      <c r="AR2175" s="37"/>
      <c r="AT2175" s="37"/>
      <c r="AV2175" s="37"/>
      <c r="AX2175" s="37">
        <v>999678</v>
      </c>
      <c r="AY2175" s="12">
        <v>0.01</v>
      </c>
      <c r="AZ2175" s="12">
        <v>1154049</v>
      </c>
      <c r="BA2175" s="12">
        <v>105260</v>
      </c>
      <c r="BF2175" s="12">
        <v>536266</v>
      </c>
      <c r="BG2175" s="12">
        <v>1416574</v>
      </c>
      <c r="BH2175" s="12">
        <v>5447</v>
      </c>
      <c r="BI2175" s="12">
        <v>105400</v>
      </c>
      <c r="BJ2175" s="12">
        <v>1120</v>
      </c>
      <c r="BO2175" s="12">
        <v>0.02</v>
      </c>
      <c r="BP2175" s="12">
        <v>0.02</v>
      </c>
      <c r="BQ2175" s="12">
        <v>0.01</v>
      </c>
      <c r="BR2175" s="12">
        <v>0.02</v>
      </c>
      <c r="BS2175" s="12">
        <v>0.02</v>
      </c>
      <c r="BT2175" s="12">
        <v>0.02</v>
      </c>
      <c r="BU2175" s="12">
        <v>0.02</v>
      </c>
      <c r="BV2175" s="12">
        <v>0</v>
      </c>
      <c r="BW2175" s="12">
        <v>0.02</v>
      </c>
      <c r="BX2175" s="12">
        <v>0.02</v>
      </c>
      <c r="BY2175" s="12">
        <v>0.01</v>
      </c>
      <c r="BZ2175" s="12">
        <v>0</v>
      </c>
      <c r="CB2175" s="12">
        <v>0</v>
      </c>
      <c r="CG2175" s="12" t="s">
        <v>959</v>
      </c>
      <c r="CH2175" s="12">
        <v>69.709999999999994</v>
      </c>
      <c r="CI2175" s="12" t="s">
        <v>1064</v>
      </c>
      <c r="CJ2175" s="12"/>
      <c r="CK2175" s="12" t="s">
        <v>1064</v>
      </c>
      <c r="CL2175" s="37">
        <v>12897775434</v>
      </c>
      <c r="CN2175" s="12" t="s">
        <v>1506</v>
      </c>
      <c r="CS2175" s="12"/>
      <c r="CT2175" s="36" t="str">
        <f t="shared" si="33"/>
        <v>1bn - 50bn</v>
      </c>
      <c r="CU2175" s="36" t="str">
        <f>VLOOKUP(CK2175,Mapping!B:C,2,FALSE)</f>
        <v>EU</v>
      </c>
    </row>
    <row r="2176" spans="1:99" ht="16" customHeight="1" x14ac:dyDescent="0.35">
      <c r="A2176" s="12" t="s">
        <v>540</v>
      </c>
      <c r="B2176" s="12" t="s">
        <v>933</v>
      </c>
      <c r="E2176" s="37">
        <v>18662530</v>
      </c>
      <c r="F2176" s="12">
        <v>14563</v>
      </c>
      <c r="G2176" s="37" t="s">
        <v>1505</v>
      </c>
      <c r="I2176" s="37">
        <v>707725</v>
      </c>
      <c r="J2176" s="12">
        <v>0.12</v>
      </c>
      <c r="K2176" s="37">
        <v>11052649</v>
      </c>
      <c r="L2176" s="12">
        <v>1.94</v>
      </c>
      <c r="M2176" s="37">
        <v>0</v>
      </c>
      <c r="N2176" s="12">
        <v>0</v>
      </c>
      <c r="O2176" s="37">
        <v>5677338</v>
      </c>
      <c r="P2176" s="12">
        <v>1</v>
      </c>
      <c r="R2176" s="37">
        <v>0</v>
      </c>
      <c r="S2176" s="12">
        <v>0</v>
      </c>
      <c r="T2176" s="37"/>
      <c r="V2176" s="37">
        <v>682300</v>
      </c>
      <c r="W2176" s="12">
        <v>0.12</v>
      </c>
      <c r="X2176" s="37">
        <v>0</v>
      </c>
      <c r="Y2176" s="12">
        <v>0</v>
      </c>
      <c r="Z2176" s="37"/>
      <c r="AB2176" s="37"/>
      <c r="AD2176" s="37"/>
      <c r="AF2176" s="37">
        <v>327792</v>
      </c>
      <c r="AG2176" s="12">
        <v>0.06</v>
      </c>
      <c r="AH2176" s="37"/>
      <c r="AK2176" s="12">
        <v>31357</v>
      </c>
      <c r="AL2176" s="12">
        <v>373836</v>
      </c>
      <c r="AN2176" s="37">
        <v>214726</v>
      </c>
      <c r="AO2176" s="12">
        <v>0.04</v>
      </c>
      <c r="AP2176" s="37"/>
      <c r="AR2176" s="37">
        <v>0</v>
      </c>
      <c r="AS2176" s="12">
        <v>0</v>
      </c>
      <c r="AT2176" s="37"/>
      <c r="AV2176" s="37"/>
      <c r="AX2176" s="37"/>
      <c r="AZ2176" s="12">
        <v>0</v>
      </c>
      <c r="BA2176" s="12">
        <v>0</v>
      </c>
      <c r="BB2176" s="12">
        <v>0</v>
      </c>
      <c r="BE2176" s="12">
        <v>0</v>
      </c>
      <c r="BF2176" s="12">
        <v>24300</v>
      </c>
      <c r="BG2176" s="12">
        <v>173588</v>
      </c>
      <c r="BI2176" s="12">
        <v>1275</v>
      </c>
      <c r="BM2176" s="12">
        <v>0</v>
      </c>
      <c r="BO2176" s="12">
        <v>0</v>
      </c>
      <c r="BP2176" s="12">
        <v>0</v>
      </c>
      <c r="BS2176" s="12">
        <v>0</v>
      </c>
      <c r="BT2176" s="12">
        <v>0</v>
      </c>
      <c r="BU2176" s="12">
        <v>0</v>
      </c>
      <c r="BX2176" s="12">
        <v>0</v>
      </c>
      <c r="BY2176" s="12">
        <v>0</v>
      </c>
      <c r="BZ2176" s="12">
        <v>0</v>
      </c>
      <c r="CC2176" s="12">
        <v>0</v>
      </c>
      <c r="CG2176" s="12" t="s">
        <v>976</v>
      </c>
      <c r="CH2176" s="12">
        <v>69.453000000000003</v>
      </c>
      <c r="CI2176" s="12" t="s">
        <v>953</v>
      </c>
      <c r="CJ2176" s="12"/>
      <c r="CK2176" s="12" t="s">
        <v>954</v>
      </c>
      <c r="CL2176" s="37">
        <v>570831698</v>
      </c>
      <c r="CN2176" s="12" t="s">
        <v>1513</v>
      </c>
      <c r="CR2176" s="12">
        <v>45993.375</v>
      </c>
      <c r="CS2176" s="12"/>
      <c r="CT2176" s="36" t="str">
        <f t="shared" si="33"/>
        <v>500mn - 1bn</v>
      </c>
      <c r="CU2176" s="36" t="str">
        <f>VLOOKUP(CK2176,Mapping!B:C,2,FALSE)</f>
        <v>EU</v>
      </c>
    </row>
    <row r="2177" spans="1:99" ht="16" customHeight="1" x14ac:dyDescent="0.35">
      <c r="A2177" s="12" t="s">
        <v>3480</v>
      </c>
      <c r="B2177" s="12" t="s">
        <v>925</v>
      </c>
      <c r="E2177" s="37">
        <v>81744</v>
      </c>
      <c r="G2177" s="37" t="s">
        <v>1505</v>
      </c>
      <c r="I2177" s="37"/>
      <c r="K2177" s="37"/>
      <c r="M2177" s="37"/>
      <c r="O2177" s="37"/>
      <c r="R2177" s="37"/>
      <c r="T2177" s="37"/>
      <c r="V2177" s="37"/>
      <c r="X2177" s="37">
        <v>81744</v>
      </c>
      <c r="Y2177" s="12">
        <v>0.99</v>
      </c>
      <c r="Z2177" s="37"/>
      <c r="AB2177" s="37"/>
      <c r="AD2177" s="37"/>
      <c r="AF2177" s="37"/>
      <c r="AH2177" s="37"/>
      <c r="AN2177" s="37"/>
      <c r="AP2177" s="37"/>
      <c r="AR2177" s="37"/>
      <c r="AT2177" s="37"/>
      <c r="AV2177" s="37"/>
      <c r="AX2177" s="37"/>
      <c r="BA2177" s="12">
        <v>800</v>
      </c>
      <c r="BZ2177" s="12">
        <v>0</v>
      </c>
      <c r="CG2177" s="12" t="s">
        <v>929</v>
      </c>
      <c r="CH2177" s="12">
        <v>73.873999999999995</v>
      </c>
      <c r="CI2177" s="12" t="s">
        <v>1150</v>
      </c>
      <c r="CJ2177" s="12"/>
      <c r="CK2177" s="12" t="s">
        <v>1151</v>
      </c>
      <c r="CL2177" s="37">
        <v>8277255</v>
      </c>
      <c r="CN2177" s="12" t="s">
        <v>1506</v>
      </c>
      <c r="CS2177" s="12"/>
      <c r="CT2177" s="36" t="str">
        <f t="shared" si="33"/>
        <v>500mn</v>
      </c>
      <c r="CU2177" s="36" t="str">
        <f>VLOOKUP(CK2177,Mapping!B:C,2,FALSE)</f>
        <v>EU</v>
      </c>
    </row>
    <row r="2178" spans="1:99" ht="16" customHeight="1" x14ac:dyDescent="0.35">
      <c r="A2178" s="12" t="s">
        <v>3481</v>
      </c>
      <c r="B2178" s="12" t="s">
        <v>933</v>
      </c>
      <c r="E2178" s="37">
        <v>57892</v>
      </c>
      <c r="G2178" s="37" t="s">
        <v>1505</v>
      </c>
      <c r="I2178" s="37"/>
      <c r="K2178" s="37"/>
      <c r="M2178" s="37"/>
      <c r="O2178" s="37"/>
      <c r="R2178" s="37"/>
      <c r="T2178" s="37"/>
      <c r="V2178" s="37"/>
      <c r="X2178" s="37"/>
      <c r="Z2178" s="37"/>
      <c r="AB2178" s="37"/>
      <c r="AD2178" s="37"/>
      <c r="AF2178" s="37"/>
      <c r="AH2178" s="37"/>
      <c r="AN2178" s="37">
        <v>57892</v>
      </c>
      <c r="AO2178" s="12">
        <v>0</v>
      </c>
      <c r="AP2178" s="37"/>
      <c r="AR2178" s="37"/>
      <c r="AT2178" s="37"/>
      <c r="AV2178" s="37"/>
      <c r="AX2178" s="37"/>
      <c r="BI2178" s="12">
        <v>250</v>
      </c>
      <c r="BY2178" s="12">
        <v>0</v>
      </c>
      <c r="CG2178" s="12" t="s">
        <v>940</v>
      </c>
      <c r="CH2178" s="12">
        <v>30.446999999999999</v>
      </c>
      <c r="CI2178" s="12" t="s">
        <v>3482</v>
      </c>
      <c r="CJ2178" s="12"/>
      <c r="CK2178" s="12" t="s">
        <v>1951</v>
      </c>
      <c r="CL2178" s="37">
        <v>1206356215</v>
      </c>
      <c r="CN2178" s="12" t="s">
        <v>1506</v>
      </c>
      <c r="CS2178" s="12"/>
      <c r="CT2178" s="36" t="str">
        <f t="shared" si="33"/>
        <v>1bn - 50bn</v>
      </c>
      <c r="CU2178" s="36" t="str">
        <f>VLOOKUP(CK2178,Mapping!B:C,2,FALSE)</f>
        <v>EU</v>
      </c>
    </row>
    <row r="2179" spans="1:99" ht="16" customHeight="1" x14ac:dyDescent="0.35">
      <c r="A2179" s="12" t="s">
        <v>471</v>
      </c>
      <c r="B2179" s="12" t="s">
        <v>933</v>
      </c>
      <c r="E2179" s="37">
        <v>24240363</v>
      </c>
      <c r="F2179" s="12">
        <v>23428</v>
      </c>
      <c r="G2179" s="37" t="s">
        <v>1505</v>
      </c>
      <c r="I2179" s="37">
        <v>1248975</v>
      </c>
      <c r="J2179" s="12">
        <v>0.03</v>
      </c>
      <c r="K2179" s="37">
        <v>5495411</v>
      </c>
      <c r="L2179" s="12">
        <v>0.11</v>
      </c>
      <c r="M2179" s="37">
        <v>527520</v>
      </c>
      <c r="N2179" s="12">
        <v>0.01</v>
      </c>
      <c r="O2179" s="37">
        <v>3142829</v>
      </c>
      <c r="P2179" s="12">
        <v>0.06</v>
      </c>
      <c r="Q2179" s="12">
        <v>6900</v>
      </c>
      <c r="R2179" s="37"/>
      <c r="T2179" s="37"/>
      <c r="V2179" s="37"/>
      <c r="X2179" s="37"/>
      <c r="Z2179" s="37"/>
      <c r="AB2179" s="37">
        <v>940194</v>
      </c>
      <c r="AC2179" s="12">
        <v>0.02</v>
      </c>
      <c r="AD2179" s="37"/>
      <c r="AF2179" s="37"/>
      <c r="AH2179" s="37">
        <v>968484</v>
      </c>
      <c r="AI2179" s="12">
        <v>0.02</v>
      </c>
      <c r="AJ2179" s="12">
        <v>63356</v>
      </c>
      <c r="AL2179" s="12">
        <v>195479</v>
      </c>
      <c r="AN2179" s="37">
        <v>11638222</v>
      </c>
      <c r="AO2179" s="12">
        <v>0.24</v>
      </c>
      <c r="AP2179" s="37"/>
      <c r="AR2179" s="37">
        <v>278728</v>
      </c>
      <c r="AS2179" s="12">
        <v>0.01</v>
      </c>
      <c r="AT2179" s="37"/>
      <c r="AV2179" s="37"/>
      <c r="AX2179" s="37"/>
      <c r="BB2179" s="12">
        <v>4000</v>
      </c>
      <c r="BE2179" s="12">
        <v>5904</v>
      </c>
      <c r="BG2179" s="12">
        <v>92064</v>
      </c>
      <c r="BI2179" s="12">
        <v>69127</v>
      </c>
      <c r="BM2179" s="12">
        <v>0.01</v>
      </c>
      <c r="BO2179" s="12">
        <v>0</v>
      </c>
      <c r="BQ2179" s="12">
        <v>0</v>
      </c>
      <c r="BR2179" s="12">
        <v>0</v>
      </c>
      <c r="BS2179" s="12">
        <v>0</v>
      </c>
      <c r="BU2179" s="12">
        <v>0</v>
      </c>
      <c r="BY2179" s="12">
        <v>0.01</v>
      </c>
      <c r="CC2179" s="12">
        <v>0</v>
      </c>
      <c r="CG2179" s="12" t="s">
        <v>940</v>
      </c>
      <c r="CH2179" s="12">
        <v>50.155000000000001</v>
      </c>
      <c r="CI2179" s="12" t="s">
        <v>1047</v>
      </c>
      <c r="CJ2179" s="12"/>
      <c r="CK2179" s="12" t="s">
        <v>1048</v>
      </c>
      <c r="CL2179" s="37">
        <v>4877784785</v>
      </c>
      <c r="CN2179" s="12" t="s">
        <v>1506</v>
      </c>
      <c r="CS2179" s="12"/>
      <c r="CT2179" s="36" t="str">
        <f t="shared" ref="CT2179:CT2242" si="34">IF(CL2179&gt;100000000000, "100bn", IF(CL2179&gt;50000000000, "50bn - 100bn",IF(CL2179&gt;1000000000, "1bn - 50bn", IF(CL2179&gt;500000000, "500mn - 1bn", "500mn"))))</f>
        <v>1bn - 50bn</v>
      </c>
      <c r="CU2179" s="36" t="str">
        <f>VLOOKUP(CK2179,Mapping!B:C,2,FALSE)</f>
        <v>EU</v>
      </c>
    </row>
    <row r="2180" spans="1:99" ht="16" customHeight="1" x14ac:dyDescent="0.35">
      <c r="A2180" s="12" t="s">
        <v>3483</v>
      </c>
      <c r="B2180" s="12" t="s">
        <v>925</v>
      </c>
      <c r="E2180" s="37">
        <v>9633988</v>
      </c>
      <c r="G2180" s="37" t="s">
        <v>1505</v>
      </c>
      <c r="I2180" s="37"/>
      <c r="K2180" s="37">
        <v>4014906</v>
      </c>
      <c r="L2180" s="12">
        <v>0.27</v>
      </c>
      <c r="M2180" s="37"/>
      <c r="O2180" s="37">
        <v>5619082</v>
      </c>
      <c r="P2180" s="12">
        <v>0.38</v>
      </c>
      <c r="R2180" s="37"/>
      <c r="T2180" s="37"/>
      <c r="V2180" s="37"/>
      <c r="X2180" s="37"/>
      <c r="Z2180" s="37"/>
      <c r="AB2180" s="37"/>
      <c r="AD2180" s="37"/>
      <c r="AF2180" s="37"/>
      <c r="AH2180" s="37"/>
      <c r="AL2180" s="12">
        <v>370000</v>
      </c>
      <c r="AN2180" s="37"/>
      <c r="AP2180" s="37"/>
      <c r="AR2180" s="37"/>
      <c r="AT2180" s="37"/>
      <c r="AV2180" s="37"/>
      <c r="AX2180" s="37"/>
      <c r="BG2180" s="12">
        <v>65000</v>
      </c>
      <c r="BS2180" s="12">
        <v>0</v>
      </c>
      <c r="BU2180" s="12">
        <v>0</v>
      </c>
      <c r="CG2180" s="12" t="s">
        <v>929</v>
      </c>
      <c r="CH2180" s="12">
        <v>23.536000000000001</v>
      </c>
      <c r="CI2180" s="12" t="s">
        <v>3484</v>
      </c>
      <c r="CJ2180" s="12"/>
      <c r="CK2180" s="12" t="s">
        <v>2062</v>
      </c>
      <c r="CL2180" s="37">
        <v>1496926446</v>
      </c>
      <c r="CN2180" s="12" t="s">
        <v>1506</v>
      </c>
      <c r="CS2180" s="12"/>
      <c r="CT2180" s="36" t="str">
        <f t="shared" si="34"/>
        <v>1bn - 50bn</v>
      </c>
      <c r="CU2180" s="36" t="str">
        <f>VLOOKUP(CK2180,Mapping!B:C,2,FALSE)</f>
        <v>LATAM</v>
      </c>
    </row>
    <row r="2181" spans="1:99" ht="16" customHeight="1" x14ac:dyDescent="0.35">
      <c r="A2181" s="12" t="s">
        <v>3485</v>
      </c>
      <c r="B2181" s="12" t="s">
        <v>933</v>
      </c>
      <c r="E2181" s="37">
        <v>551842</v>
      </c>
      <c r="G2181" s="37" t="s">
        <v>1505</v>
      </c>
      <c r="I2181" s="37"/>
      <c r="K2181" s="37">
        <v>128672</v>
      </c>
      <c r="L2181" s="12">
        <v>0.51</v>
      </c>
      <c r="M2181" s="37"/>
      <c r="O2181" s="37">
        <v>61855</v>
      </c>
      <c r="P2181" s="12">
        <v>0.25</v>
      </c>
      <c r="Q2181" s="12">
        <v>567</v>
      </c>
      <c r="R2181" s="37"/>
      <c r="T2181" s="37"/>
      <c r="V2181" s="37">
        <v>99968</v>
      </c>
      <c r="W2181" s="12">
        <v>0.4</v>
      </c>
      <c r="X2181" s="37"/>
      <c r="Z2181" s="37"/>
      <c r="AB2181" s="37">
        <v>72296</v>
      </c>
      <c r="AC2181" s="12">
        <v>0.28999999999999998</v>
      </c>
      <c r="AD2181" s="37"/>
      <c r="AF2181" s="37">
        <v>56122</v>
      </c>
      <c r="AG2181" s="12">
        <v>0.22</v>
      </c>
      <c r="AH2181" s="37">
        <v>75037</v>
      </c>
      <c r="AI2181" s="12">
        <v>0.3</v>
      </c>
      <c r="AJ2181" s="12">
        <v>4437</v>
      </c>
      <c r="AK2181" s="12">
        <v>3719</v>
      </c>
      <c r="AL2181" s="12">
        <v>4422</v>
      </c>
      <c r="AN2181" s="37">
        <v>57892</v>
      </c>
      <c r="AO2181" s="12">
        <v>0.23</v>
      </c>
      <c r="AP2181" s="37"/>
      <c r="AR2181" s="37"/>
      <c r="AT2181" s="37"/>
      <c r="AV2181" s="37"/>
      <c r="AX2181" s="37"/>
      <c r="BF2181" s="12">
        <v>5279</v>
      </c>
      <c r="BG2181" s="12">
        <v>2008</v>
      </c>
      <c r="BI2181" s="12">
        <v>250</v>
      </c>
      <c r="BP2181" s="12">
        <v>0</v>
      </c>
      <c r="BQ2181" s="12">
        <v>0</v>
      </c>
      <c r="BR2181" s="12">
        <v>0</v>
      </c>
      <c r="BS2181" s="12">
        <v>0</v>
      </c>
      <c r="BT2181" s="12">
        <v>0</v>
      </c>
      <c r="BU2181" s="12">
        <v>0</v>
      </c>
      <c r="BY2181" s="12">
        <v>0</v>
      </c>
      <c r="CG2181" s="12" t="s">
        <v>940</v>
      </c>
      <c r="CH2181" s="12">
        <v>65.864999999999995</v>
      </c>
      <c r="CI2181" s="12" t="s">
        <v>953</v>
      </c>
      <c r="CJ2181" s="12"/>
      <c r="CK2181" s="12" t="s">
        <v>954</v>
      </c>
      <c r="CL2181" s="37">
        <v>24916483</v>
      </c>
      <c r="CN2181" s="12" t="s">
        <v>1506</v>
      </c>
      <c r="CS2181" s="12"/>
      <c r="CT2181" s="36" t="str">
        <f t="shared" si="34"/>
        <v>500mn</v>
      </c>
      <c r="CU2181" s="36" t="str">
        <f>VLOOKUP(CK2181,Mapping!B:C,2,FALSE)</f>
        <v>EU</v>
      </c>
    </row>
    <row r="2182" spans="1:99" ht="16" customHeight="1" x14ac:dyDescent="0.35">
      <c r="A2182" s="12" t="s">
        <v>3486</v>
      </c>
      <c r="B2182" s="12" t="s">
        <v>925</v>
      </c>
      <c r="E2182" s="37">
        <v>25177</v>
      </c>
      <c r="G2182" s="37" t="s">
        <v>1505</v>
      </c>
      <c r="I2182" s="37"/>
      <c r="K2182" s="37"/>
      <c r="M2182" s="37">
        <v>25177</v>
      </c>
      <c r="N2182" s="12">
        <v>0.33</v>
      </c>
      <c r="O2182" s="37"/>
      <c r="R2182" s="37"/>
      <c r="T2182" s="37"/>
      <c r="V2182" s="37"/>
      <c r="X2182" s="37"/>
      <c r="Z2182" s="37"/>
      <c r="AB2182" s="37"/>
      <c r="AD2182" s="37"/>
      <c r="AF2182" s="37"/>
      <c r="AH2182" s="37"/>
      <c r="AN2182" s="37"/>
      <c r="AP2182" s="37"/>
      <c r="AR2182" s="37"/>
      <c r="AT2182" s="37"/>
      <c r="AV2182" s="37"/>
      <c r="AX2182" s="37"/>
      <c r="BB2182" s="12">
        <v>222</v>
      </c>
      <c r="CC2182" s="12">
        <v>0</v>
      </c>
      <c r="CG2182" s="12" t="s">
        <v>991</v>
      </c>
      <c r="CH2182" s="12">
        <v>38.585999999999999</v>
      </c>
      <c r="CI2182" s="12" t="s">
        <v>1053</v>
      </c>
      <c r="CJ2182" s="12"/>
      <c r="CK2182" s="12" t="s">
        <v>1054</v>
      </c>
      <c r="CL2182" s="37">
        <v>7728418</v>
      </c>
      <c r="CN2182" s="12" t="s">
        <v>1506</v>
      </c>
      <c r="CS2182" s="12"/>
      <c r="CT2182" s="36" t="str">
        <f t="shared" si="34"/>
        <v>500mn</v>
      </c>
      <c r="CU2182" s="36" t="str">
        <f>VLOOKUP(CK2182,Mapping!B:C,2,FALSE)</f>
        <v>EU</v>
      </c>
    </row>
    <row r="2183" spans="1:99" ht="16" customHeight="1" x14ac:dyDescent="0.35">
      <c r="A2183" s="12" t="s">
        <v>3487</v>
      </c>
      <c r="B2183" s="12" t="s">
        <v>925</v>
      </c>
      <c r="E2183" s="37">
        <v>627300</v>
      </c>
      <c r="G2183" s="37" t="s">
        <v>1505</v>
      </c>
      <c r="I2183" s="37"/>
      <c r="K2183" s="37"/>
      <c r="M2183" s="37">
        <v>627300</v>
      </c>
      <c r="N2183" s="12">
        <v>0.03</v>
      </c>
      <c r="O2183" s="37"/>
      <c r="R2183" s="37"/>
      <c r="T2183" s="37"/>
      <c r="V2183" s="37"/>
      <c r="X2183" s="37"/>
      <c r="Z2183" s="37"/>
      <c r="AB2183" s="37"/>
      <c r="AD2183" s="37"/>
      <c r="AF2183" s="37"/>
      <c r="AH2183" s="37"/>
      <c r="AN2183" s="37">
        <v>0</v>
      </c>
      <c r="AO2183" s="12">
        <v>0</v>
      </c>
      <c r="AP2183" s="37"/>
      <c r="AR2183" s="37"/>
      <c r="AT2183" s="37"/>
      <c r="AV2183" s="37"/>
      <c r="AX2183" s="37"/>
      <c r="BB2183" s="12">
        <v>5000</v>
      </c>
      <c r="BI2183" s="12">
        <v>0</v>
      </c>
      <c r="BY2183" s="12">
        <v>0</v>
      </c>
      <c r="CC2183" s="12">
        <v>0</v>
      </c>
      <c r="CG2183" s="12" t="s">
        <v>940</v>
      </c>
      <c r="CH2183" s="12">
        <v>15.519</v>
      </c>
      <c r="CI2183" s="12" t="s">
        <v>1051</v>
      </c>
      <c r="CJ2183" s="12" t="s">
        <v>931</v>
      </c>
      <c r="CK2183" s="12" t="s">
        <v>932</v>
      </c>
      <c r="CL2183" s="37">
        <v>1842123849</v>
      </c>
      <c r="CN2183" s="12" t="s">
        <v>1509</v>
      </c>
      <c r="CS2183" s="12"/>
      <c r="CT2183" s="36" t="str">
        <f t="shared" si="34"/>
        <v>1bn - 50bn</v>
      </c>
      <c r="CU2183" s="36" t="str">
        <f>VLOOKUP(CK2183,Mapping!B:C,2,FALSE)</f>
        <v>US/CA</v>
      </c>
    </row>
    <row r="2184" spans="1:99" ht="16" customHeight="1" x14ac:dyDescent="0.35">
      <c r="A2184" s="12" t="s">
        <v>3488</v>
      </c>
      <c r="B2184" s="12" t="s">
        <v>925</v>
      </c>
      <c r="E2184" s="37">
        <v>1450413</v>
      </c>
      <c r="G2184" s="37" t="s">
        <v>1505</v>
      </c>
      <c r="I2184" s="37"/>
      <c r="K2184" s="37"/>
      <c r="M2184" s="37">
        <v>6273</v>
      </c>
      <c r="N2184" s="12">
        <v>0</v>
      </c>
      <c r="O2184" s="37"/>
      <c r="R2184" s="37"/>
      <c r="T2184" s="37"/>
      <c r="V2184" s="37"/>
      <c r="X2184" s="37"/>
      <c r="Z2184" s="37"/>
      <c r="AB2184" s="37"/>
      <c r="AD2184" s="37"/>
      <c r="AF2184" s="37"/>
      <c r="AH2184" s="37"/>
      <c r="AN2184" s="37">
        <v>1444140</v>
      </c>
      <c r="AO2184" s="12">
        <v>0.5</v>
      </c>
      <c r="AP2184" s="37"/>
      <c r="AR2184" s="37"/>
      <c r="AT2184" s="37"/>
      <c r="AV2184" s="37"/>
      <c r="AX2184" s="37"/>
      <c r="BB2184" s="12">
        <v>50</v>
      </c>
      <c r="BI2184" s="12">
        <v>8575</v>
      </c>
      <c r="BY2184" s="12">
        <v>0</v>
      </c>
      <c r="CC2184" s="12">
        <v>0</v>
      </c>
      <c r="CG2184" s="12" t="s">
        <v>929</v>
      </c>
      <c r="CH2184" s="12">
        <v>25.234000000000002</v>
      </c>
      <c r="CI2184" s="12" t="s">
        <v>953</v>
      </c>
      <c r="CJ2184" s="12"/>
      <c r="CK2184" s="12" t="s">
        <v>954</v>
      </c>
      <c r="CL2184" s="37">
        <v>290531702</v>
      </c>
      <c r="CN2184" s="12" t="s">
        <v>1509</v>
      </c>
      <c r="CS2184" s="12"/>
      <c r="CT2184" s="36" t="str">
        <f t="shared" si="34"/>
        <v>500mn</v>
      </c>
      <c r="CU2184" s="36" t="str">
        <f>VLOOKUP(CK2184,Mapping!B:C,2,FALSE)</f>
        <v>EU</v>
      </c>
    </row>
    <row r="2185" spans="1:99" ht="16" customHeight="1" x14ac:dyDescent="0.35">
      <c r="A2185" s="12" t="s">
        <v>683</v>
      </c>
      <c r="B2185" s="12" t="s">
        <v>933</v>
      </c>
      <c r="E2185" s="37">
        <v>63650851</v>
      </c>
      <c r="F2185" s="12">
        <v>4950</v>
      </c>
      <c r="G2185" s="37" t="s">
        <v>1505</v>
      </c>
      <c r="I2185" s="37">
        <v>344303</v>
      </c>
      <c r="J2185" s="12">
        <v>0</v>
      </c>
      <c r="K2185" s="37">
        <v>816436</v>
      </c>
      <c r="L2185" s="12">
        <v>0</v>
      </c>
      <c r="M2185" s="37">
        <v>70885</v>
      </c>
      <c r="N2185" s="12">
        <v>0</v>
      </c>
      <c r="O2185" s="37">
        <v>1046944</v>
      </c>
      <c r="P2185" s="12">
        <v>0</v>
      </c>
      <c r="Q2185" s="12">
        <v>0</v>
      </c>
      <c r="R2185" s="37"/>
      <c r="T2185" s="37"/>
      <c r="V2185" s="37"/>
      <c r="X2185" s="37"/>
      <c r="Z2185" s="37"/>
      <c r="AB2185" s="37">
        <v>261892</v>
      </c>
      <c r="AC2185" s="12">
        <v>0</v>
      </c>
      <c r="AD2185" s="37">
        <v>6017</v>
      </c>
      <c r="AE2185" s="12">
        <v>0</v>
      </c>
      <c r="AF2185" s="37"/>
      <c r="AH2185" s="37">
        <v>0</v>
      </c>
      <c r="AI2185" s="12">
        <v>0</v>
      </c>
      <c r="AJ2185" s="12">
        <v>14950</v>
      </c>
      <c r="AL2185" s="12">
        <v>72100</v>
      </c>
      <c r="AN2185" s="37">
        <v>61104374</v>
      </c>
      <c r="AO2185" s="12">
        <v>0.21</v>
      </c>
      <c r="AP2185" s="37"/>
      <c r="AR2185" s="37"/>
      <c r="AT2185" s="37"/>
      <c r="AV2185" s="37"/>
      <c r="AX2185" s="37"/>
      <c r="BB2185" s="12">
        <v>565</v>
      </c>
      <c r="BG2185" s="12">
        <v>15200</v>
      </c>
      <c r="BI2185" s="12">
        <v>362825</v>
      </c>
      <c r="BJ2185" s="12">
        <v>54</v>
      </c>
      <c r="BO2185" s="12">
        <v>0</v>
      </c>
      <c r="BQ2185" s="12">
        <v>0</v>
      </c>
      <c r="BR2185" s="12">
        <v>0</v>
      </c>
      <c r="BS2185" s="12">
        <v>0</v>
      </c>
      <c r="BU2185" s="12">
        <v>0</v>
      </c>
      <c r="BY2185" s="12">
        <v>0.05</v>
      </c>
      <c r="CB2185" s="12">
        <v>0</v>
      </c>
      <c r="CC2185" s="12">
        <v>0</v>
      </c>
      <c r="CG2185" s="12" t="s">
        <v>940</v>
      </c>
      <c r="CH2185" s="12">
        <v>8.9789999999999992</v>
      </c>
      <c r="CI2185" s="12" t="s">
        <v>953</v>
      </c>
      <c r="CJ2185" s="12"/>
      <c r="CK2185" s="12" t="s">
        <v>954</v>
      </c>
      <c r="CL2185" s="37">
        <v>28970861229</v>
      </c>
      <c r="CN2185" s="12" t="s">
        <v>1506</v>
      </c>
      <c r="CS2185" s="12"/>
      <c r="CT2185" s="36" t="str">
        <f t="shared" si="34"/>
        <v>1bn - 50bn</v>
      </c>
      <c r="CU2185" s="36" t="str">
        <f>VLOOKUP(CK2185,Mapping!B:C,2,FALSE)</f>
        <v>EU</v>
      </c>
    </row>
    <row r="2186" spans="1:99" ht="16" customHeight="1" x14ac:dyDescent="0.35">
      <c r="A2186" s="12" t="s">
        <v>3489</v>
      </c>
      <c r="B2186" s="12" t="s">
        <v>925</v>
      </c>
      <c r="E2186" s="37">
        <v>19470497</v>
      </c>
      <c r="G2186" s="37" t="s">
        <v>1505</v>
      </c>
      <c r="I2186" s="37"/>
      <c r="K2186" s="37"/>
      <c r="M2186" s="37">
        <v>18819</v>
      </c>
      <c r="N2186" s="12">
        <v>0</v>
      </c>
      <c r="O2186" s="37"/>
      <c r="R2186" s="37"/>
      <c r="T2186" s="37"/>
      <c r="V2186" s="37"/>
      <c r="X2186" s="37"/>
      <c r="Z2186" s="37"/>
      <c r="AB2186" s="37"/>
      <c r="AD2186" s="37"/>
      <c r="AF2186" s="37"/>
      <c r="AH2186" s="37"/>
      <c r="AN2186" s="37">
        <v>19451678</v>
      </c>
      <c r="AO2186" s="12">
        <v>1.99</v>
      </c>
      <c r="AP2186" s="37"/>
      <c r="AR2186" s="37"/>
      <c r="AT2186" s="37"/>
      <c r="AV2186" s="37"/>
      <c r="AX2186" s="37"/>
      <c r="BB2186" s="12">
        <v>150</v>
      </c>
      <c r="BI2186" s="12">
        <v>115500</v>
      </c>
      <c r="BY2186" s="12">
        <v>0.01</v>
      </c>
      <c r="CC2186" s="12">
        <v>0</v>
      </c>
      <c r="CG2186" s="12"/>
      <c r="CH2186" s="12">
        <v>28.553000000000001</v>
      </c>
      <c r="CI2186" s="12" t="s">
        <v>953</v>
      </c>
      <c r="CJ2186" s="12"/>
      <c r="CK2186" s="12" t="s">
        <v>954</v>
      </c>
      <c r="CL2186" s="37">
        <v>976107730</v>
      </c>
      <c r="CN2186" s="12" t="s">
        <v>1506</v>
      </c>
      <c r="CS2186" s="12"/>
      <c r="CT2186" s="36" t="str">
        <f t="shared" si="34"/>
        <v>500mn - 1bn</v>
      </c>
      <c r="CU2186" s="36" t="str">
        <f>VLOOKUP(CK2186,Mapping!B:C,2,FALSE)</f>
        <v>EU</v>
      </c>
    </row>
    <row r="2187" spans="1:99" ht="16" customHeight="1" x14ac:dyDescent="0.35">
      <c r="A2187" s="12" t="s">
        <v>3490</v>
      </c>
      <c r="B2187" s="12" t="s">
        <v>925</v>
      </c>
      <c r="E2187" s="37">
        <v>10122982</v>
      </c>
      <c r="G2187" s="37" t="s">
        <v>1505</v>
      </c>
      <c r="I2187" s="37"/>
      <c r="K2187" s="37"/>
      <c r="M2187" s="37"/>
      <c r="O2187" s="37"/>
      <c r="R2187" s="37"/>
      <c r="T2187" s="37"/>
      <c r="V2187" s="37"/>
      <c r="X2187" s="37"/>
      <c r="Z2187" s="37"/>
      <c r="AB2187" s="37"/>
      <c r="AD2187" s="37"/>
      <c r="AF2187" s="37"/>
      <c r="AH2187" s="37"/>
      <c r="AN2187" s="37">
        <v>10122982</v>
      </c>
      <c r="AO2187" s="12">
        <v>0.24</v>
      </c>
      <c r="AP2187" s="37"/>
      <c r="AR2187" s="37"/>
      <c r="AT2187" s="37"/>
      <c r="AV2187" s="37"/>
      <c r="AX2187" s="37"/>
      <c r="BI2187" s="12">
        <v>60127</v>
      </c>
      <c r="BY2187" s="12">
        <v>0.01</v>
      </c>
      <c r="CG2187" s="12" t="s">
        <v>1058</v>
      </c>
      <c r="CH2187" s="12">
        <v>30.884</v>
      </c>
      <c r="CI2187" s="12" t="s">
        <v>3491</v>
      </c>
      <c r="CJ2187" s="12"/>
      <c r="CK2187" s="12" t="s">
        <v>954</v>
      </c>
      <c r="CL2187" s="37">
        <v>4204401486</v>
      </c>
      <c r="CN2187" s="12" t="s">
        <v>1506</v>
      </c>
      <c r="CS2187" s="12"/>
      <c r="CT2187" s="36" t="str">
        <f t="shared" si="34"/>
        <v>1bn - 50bn</v>
      </c>
      <c r="CU2187" s="36" t="str">
        <f>VLOOKUP(CK2187,Mapping!B:C,2,FALSE)</f>
        <v>EU</v>
      </c>
    </row>
    <row r="2188" spans="1:99" ht="16" customHeight="1" x14ac:dyDescent="0.35">
      <c r="A2188" s="12" t="s">
        <v>3492</v>
      </c>
      <c r="B2188" s="12" t="s">
        <v>925</v>
      </c>
      <c r="E2188" s="37">
        <v>46837631</v>
      </c>
      <c r="G2188" s="37" t="s">
        <v>1505</v>
      </c>
      <c r="I2188" s="37"/>
      <c r="K2188" s="37">
        <v>20198781</v>
      </c>
      <c r="L2188" s="12">
        <v>1.05</v>
      </c>
      <c r="M2188" s="37"/>
      <c r="O2188" s="37">
        <v>21463722</v>
      </c>
      <c r="P2188" s="12">
        <v>1.1200000000000001</v>
      </c>
      <c r="R2188" s="37">
        <v>4451507</v>
      </c>
      <c r="S2188" s="12">
        <v>0.23</v>
      </c>
      <c r="T2188" s="37"/>
      <c r="V2188" s="37"/>
      <c r="X2188" s="37"/>
      <c r="Z2188" s="37"/>
      <c r="AB2188" s="37"/>
      <c r="AD2188" s="37"/>
      <c r="AF2188" s="37"/>
      <c r="AH2188" s="37"/>
      <c r="AL2188" s="12">
        <v>1169600</v>
      </c>
      <c r="AM2188" s="12">
        <v>250928</v>
      </c>
      <c r="AN2188" s="37"/>
      <c r="AP2188" s="37"/>
      <c r="AR2188" s="37"/>
      <c r="AT2188" s="37"/>
      <c r="AV2188" s="37"/>
      <c r="AX2188" s="37">
        <v>723621</v>
      </c>
      <c r="AY2188" s="12">
        <v>0.04</v>
      </c>
      <c r="AZ2188" s="12">
        <v>335326</v>
      </c>
      <c r="BG2188" s="12">
        <v>262397</v>
      </c>
      <c r="BS2188" s="12">
        <v>0</v>
      </c>
      <c r="BU2188" s="12">
        <v>0.01</v>
      </c>
      <c r="BW2188" s="12">
        <v>0.01</v>
      </c>
      <c r="BX2188" s="12">
        <v>0.01</v>
      </c>
      <c r="CG2188" s="12" t="s">
        <v>940</v>
      </c>
      <c r="CH2188" s="12">
        <v>112.95399999999999</v>
      </c>
      <c r="CI2188" s="12" t="s">
        <v>977</v>
      </c>
      <c r="CJ2188" s="12"/>
      <c r="CK2188" s="12" t="s">
        <v>927</v>
      </c>
      <c r="CL2188" s="37">
        <v>1942061772</v>
      </c>
      <c r="CN2188" s="12" t="s">
        <v>1506</v>
      </c>
      <c r="CS2188" s="12"/>
      <c r="CT2188" s="36" t="str">
        <f t="shared" si="34"/>
        <v>1bn - 50bn</v>
      </c>
      <c r="CU2188" s="36" t="str">
        <f>VLOOKUP(CK2188,Mapping!B:C,2,FALSE)</f>
        <v>CN</v>
      </c>
    </row>
    <row r="2189" spans="1:99" ht="16" customHeight="1" x14ac:dyDescent="0.35">
      <c r="A2189" s="12" t="s">
        <v>3493</v>
      </c>
      <c r="B2189" s="12" t="s">
        <v>925</v>
      </c>
      <c r="E2189" s="37">
        <v>1148401</v>
      </c>
      <c r="G2189" s="37" t="s">
        <v>1505</v>
      </c>
      <c r="I2189" s="37"/>
      <c r="K2189" s="37"/>
      <c r="M2189" s="37"/>
      <c r="O2189" s="37"/>
      <c r="R2189" s="37"/>
      <c r="T2189" s="37"/>
      <c r="V2189" s="37"/>
      <c r="X2189" s="37"/>
      <c r="Z2189" s="37"/>
      <c r="AB2189" s="37"/>
      <c r="AD2189" s="37"/>
      <c r="AF2189" s="37"/>
      <c r="AH2189" s="37"/>
      <c r="AN2189" s="37">
        <v>766278</v>
      </c>
      <c r="AO2189" s="12">
        <v>0.01</v>
      </c>
      <c r="AP2189" s="37">
        <v>382123</v>
      </c>
      <c r="AQ2189" s="12">
        <v>0.01</v>
      </c>
      <c r="AR2189" s="37"/>
      <c r="AT2189" s="37"/>
      <c r="AV2189" s="37"/>
      <c r="AX2189" s="37"/>
      <c r="BH2189" s="12">
        <v>1655</v>
      </c>
      <c r="BI2189" s="12">
        <v>4550</v>
      </c>
      <c r="BV2189" s="12">
        <v>0</v>
      </c>
      <c r="BY2189" s="12">
        <v>0</v>
      </c>
      <c r="CG2189" s="12" t="s">
        <v>929</v>
      </c>
      <c r="CH2189" s="12">
        <v>12.778</v>
      </c>
      <c r="CI2189" s="12" t="s">
        <v>941</v>
      </c>
      <c r="CJ2189" s="12" t="s">
        <v>941</v>
      </c>
      <c r="CK2189" s="12" t="s">
        <v>932</v>
      </c>
      <c r="CL2189" s="37">
        <v>6359415555</v>
      </c>
      <c r="CN2189" s="12" t="s">
        <v>1506</v>
      </c>
      <c r="CS2189" s="12"/>
      <c r="CT2189" s="36" t="str">
        <f t="shared" si="34"/>
        <v>1bn - 50bn</v>
      </c>
      <c r="CU2189" s="36" t="str">
        <f>VLOOKUP(CK2189,Mapping!B:C,2,FALSE)</f>
        <v>US/CA</v>
      </c>
    </row>
    <row r="2190" spans="1:99" ht="16" customHeight="1" x14ac:dyDescent="0.35">
      <c r="A2190" s="12" t="s">
        <v>3494</v>
      </c>
      <c r="B2190" s="12" t="s">
        <v>933</v>
      </c>
      <c r="E2190" s="37">
        <v>7420310</v>
      </c>
      <c r="G2190" s="37" t="s">
        <v>1505</v>
      </c>
      <c r="I2190" s="37"/>
      <c r="K2190" s="37"/>
      <c r="M2190" s="37"/>
      <c r="O2190" s="37"/>
      <c r="Q2190" s="12">
        <v>10831</v>
      </c>
      <c r="R2190" s="37"/>
      <c r="T2190" s="37"/>
      <c r="V2190" s="37"/>
      <c r="X2190" s="37"/>
      <c r="Z2190" s="37"/>
      <c r="AB2190" s="37"/>
      <c r="AD2190" s="37"/>
      <c r="AF2190" s="37"/>
      <c r="AH2190" s="37">
        <v>1367739</v>
      </c>
      <c r="AI2190" s="12">
        <v>0.1</v>
      </c>
      <c r="AN2190" s="37">
        <v>5300793</v>
      </c>
      <c r="AO2190" s="12">
        <v>0.38</v>
      </c>
      <c r="AP2190" s="37">
        <v>751778</v>
      </c>
      <c r="AQ2190" s="12">
        <v>0.05</v>
      </c>
      <c r="AR2190" s="37"/>
      <c r="AT2190" s="37"/>
      <c r="AV2190" s="37"/>
      <c r="AX2190" s="37"/>
      <c r="BH2190" s="12">
        <v>3256</v>
      </c>
      <c r="BI2190" s="12">
        <v>31475</v>
      </c>
      <c r="BQ2190" s="12">
        <v>0</v>
      </c>
      <c r="BV2190" s="12">
        <v>0</v>
      </c>
      <c r="BY2190" s="12">
        <v>0</v>
      </c>
      <c r="CG2190" s="12" t="s">
        <v>934</v>
      </c>
      <c r="CH2190" s="12">
        <v>17.751000000000001</v>
      </c>
      <c r="CI2190" s="12" t="s">
        <v>3495</v>
      </c>
      <c r="CJ2190" s="12" t="s">
        <v>2087</v>
      </c>
      <c r="CK2190" s="12" t="s">
        <v>932</v>
      </c>
      <c r="CL2190" s="37">
        <v>1635038412</v>
      </c>
      <c r="CN2190" s="12" t="s">
        <v>1506</v>
      </c>
      <c r="CS2190" s="12"/>
      <c r="CT2190" s="36" t="str">
        <f t="shared" si="34"/>
        <v>1bn - 50bn</v>
      </c>
      <c r="CU2190" s="36" t="str">
        <f>VLOOKUP(CK2190,Mapping!B:C,2,FALSE)</f>
        <v>US/CA</v>
      </c>
    </row>
    <row r="2191" spans="1:99" ht="16" customHeight="1" x14ac:dyDescent="0.35">
      <c r="A2191" s="12" t="s">
        <v>3496</v>
      </c>
      <c r="B2191" s="12" t="s">
        <v>925</v>
      </c>
      <c r="E2191" s="37">
        <v>1010477</v>
      </c>
      <c r="G2191" s="37" t="s">
        <v>1505</v>
      </c>
      <c r="I2191" s="37"/>
      <c r="K2191" s="37"/>
      <c r="M2191" s="37"/>
      <c r="O2191" s="37"/>
      <c r="R2191" s="37"/>
      <c r="T2191" s="37"/>
      <c r="V2191" s="37"/>
      <c r="X2191" s="37"/>
      <c r="Z2191" s="37"/>
      <c r="AB2191" s="37"/>
      <c r="AD2191" s="37"/>
      <c r="AF2191" s="37"/>
      <c r="AH2191" s="37"/>
      <c r="AN2191" s="37">
        <v>1010477</v>
      </c>
      <c r="AO2191" s="12">
        <v>0.17</v>
      </c>
      <c r="AP2191" s="37"/>
      <c r="AR2191" s="37"/>
      <c r="AT2191" s="37"/>
      <c r="AV2191" s="37"/>
      <c r="AX2191" s="37"/>
      <c r="BI2191" s="12">
        <v>6000</v>
      </c>
      <c r="BY2191" s="12">
        <v>0</v>
      </c>
      <c r="CG2191" s="12" t="s">
        <v>940</v>
      </c>
      <c r="CH2191" s="12">
        <v>77.813000000000002</v>
      </c>
      <c r="CI2191" s="12" t="s">
        <v>1189</v>
      </c>
      <c r="CJ2191" s="12" t="s">
        <v>1185</v>
      </c>
      <c r="CK2191" s="12" t="s">
        <v>932</v>
      </c>
      <c r="CL2191" s="37">
        <v>607352220</v>
      </c>
      <c r="CN2191" s="12" t="s">
        <v>1509</v>
      </c>
      <c r="CS2191" s="12"/>
      <c r="CT2191" s="36" t="str">
        <f t="shared" si="34"/>
        <v>500mn - 1bn</v>
      </c>
      <c r="CU2191" s="36" t="str">
        <f>VLOOKUP(CK2191,Mapping!B:C,2,FALSE)</f>
        <v>US/CA</v>
      </c>
    </row>
    <row r="2192" spans="1:99" ht="16" customHeight="1" x14ac:dyDescent="0.35">
      <c r="A2192" s="12" t="s">
        <v>3497</v>
      </c>
      <c r="B2192" s="12" t="s">
        <v>925</v>
      </c>
      <c r="E2192" s="37">
        <v>37893</v>
      </c>
      <c r="G2192" s="37" t="s">
        <v>1505</v>
      </c>
      <c r="I2192" s="37"/>
      <c r="K2192" s="37"/>
      <c r="M2192" s="37"/>
      <c r="O2192" s="37"/>
      <c r="R2192" s="37"/>
      <c r="T2192" s="37"/>
      <c r="V2192" s="37"/>
      <c r="X2192" s="37"/>
      <c r="Z2192" s="37"/>
      <c r="AB2192" s="37"/>
      <c r="AD2192" s="37"/>
      <c r="AF2192" s="37"/>
      <c r="AH2192" s="37"/>
      <c r="AN2192" s="37">
        <v>37893</v>
      </c>
      <c r="AO2192" s="12">
        <v>0.01</v>
      </c>
      <c r="AP2192" s="37"/>
      <c r="AR2192" s="37"/>
      <c r="AT2192" s="37"/>
      <c r="AV2192" s="37"/>
      <c r="AX2192" s="37"/>
      <c r="BI2192" s="12">
        <v>225</v>
      </c>
      <c r="BY2192" s="12">
        <v>0</v>
      </c>
      <c r="CG2192" s="12" t="s">
        <v>934</v>
      </c>
      <c r="CH2192" s="12">
        <v>5.1760000000000002</v>
      </c>
      <c r="CI2192" s="12" t="s">
        <v>1539</v>
      </c>
      <c r="CJ2192" s="12" t="s">
        <v>1248</v>
      </c>
      <c r="CK2192" s="12" t="s">
        <v>932</v>
      </c>
      <c r="CL2192" s="37">
        <v>425788755</v>
      </c>
      <c r="CN2192" s="12" t="s">
        <v>1509</v>
      </c>
      <c r="CS2192" s="12"/>
      <c r="CT2192" s="36" t="str">
        <f t="shared" si="34"/>
        <v>500mn</v>
      </c>
      <c r="CU2192" s="36" t="str">
        <f>VLOOKUP(CK2192,Mapping!B:C,2,FALSE)</f>
        <v>US/CA</v>
      </c>
    </row>
    <row r="2193" spans="1:99" ht="16" customHeight="1" x14ac:dyDescent="0.35">
      <c r="A2193" s="12" t="s">
        <v>3498</v>
      </c>
      <c r="B2193" s="12" t="s">
        <v>925</v>
      </c>
      <c r="E2193" s="37">
        <v>17417941</v>
      </c>
      <c r="G2193" s="37" t="s">
        <v>1505</v>
      </c>
      <c r="I2193" s="37"/>
      <c r="K2193" s="37"/>
      <c r="M2193" s="37">
        <v>8919830</v>
      </c>
      <c r="N2193" s="12">
        <v>0.19</v>
      </c>
      <c r="O2193" s="37"/>
      <c r="Q2193" s="12">
        <v>9229</v>
      </c>
      <c r="R2193" s="37"/>
      <c r="T2193" s="37">
        <v>0</v>
      </c>
      <c r="U2193" s="12">
        <v>0</v>
      </c>
      <c r="V2193" s="37"/>
      <c r="X2193" s="37">
        <v>0</v>
      </c>
      <c r="Y2193" s="12">
        <v>0</v>
      </c>
      <c r="Z2193" s="37">
        <v>217635</v>
      </c>
      <c r="AA2193" s="12">
        <v>0</v>
      </c>
      <c r="AB2193" s="37"/>
      <c r="AD2193" s="37"/>
      <c r="AF2193" s="37"/>
      <c r="AH2193" s="37">
        <v>1165438</v>
      </c>
      <c r="AI2193" s="12">
        <v>0.03</v>
      </c>
      <c r="AN2193" s="37">
        <v>6610202</v>
      </c>
      <c r="AO2193" s="12">
        <v>0.14000000000000001</v>
      </c>
      <c r="AP2193" s="37">
        <v>386510</v>
      </c>
      <c r="AQ2193" s="12">
        <v>0.01</v>
      </c>
      <c r="AR2193" s="37"/>
      <c r="AT2193" s="37">
        <v>118326</v>
      </c>
      <c r="AU2193" s="12">
        <v>0</v>
      </c>
      <c r="AV2193" s="37"/>
      <c r="AX2193" s="37"/>
      <c r="BA2193" s="12">
        <v>0</v>
      </c>
      <c r="BB2193" s="12">
        <v>71097</v>
      </c>
      <c r="BC2193" s="12">
        <v>7360</v>
      </c>
      <c r="BD2193" s="12">
        <v>11100</v>
      </c>
      <c r="BH2193" s="12">
        <v>1674</v>
      </c>
      <c r="BI2193" s="12">
        <v>39250</v>
      </c>
      <c r="BK2193" s="12">
        <v>0</v>
      </c>
      <c r="BQ2193" s="12">
        <v>0</v>
      </c>
      <c r="BV2193" s="12">
        <v>0</v>
      </c>
      <c r="BY2193" s="12">
        <v>0.01</v>
      </c>
      <c r="BZ2193" s="12">
        <v>0</v>
      </c>
      <c r="CC2193" s="12">
        <v>0</v>
      </c>
      <c r="CD2193" s="12">
        <v>0</v>
      </c>
      <c r="CE2193" s="12">
        <v>0</v>
      </c>
      <c r="CF2193" s="12">
        <v>0.01</v>
      </c>
      <c r="CG2193" s="12" t="s">
        <v>929</v>
      </c>
      <c r="CH2193" s="12">
        <v>41.012999999999998</v>
      </c>
      <c r="CI2193" s="12" t="s">
        <v>1230</v>
      </c>
      <c r="CJ2193" s="12" t="s">
        <v>993</v>
      </c>
      <c r="CK2193" s="12" t="s">
        <v>932</v>
      </c>
      <c r="CL2193" s="37">
        <v>4603140642</v>
      </c>
      <c r="CN2193" s="12" t="s">
        <v>1509</v>
      </c>
      <c r="CS2193" s="12"/>
      <c r="CT2193" s="36" t="str">
        <f t="shared" si="34"/>
        <v>1bn - 50bn</v>
      </c>
      <c r="CU2193" s="36" t="str">
        <f>VLOOKUP(CK2193,Mapping!B:C,2,FALSE)</f>
        <v>US/CA</v>
      </c>
    </row>
    <row r="2194" spans="1:99" ht="16" customHeight="1" x14ac:dyDescent="0.35">
      <c r="A2194" s="12" t="s">
        <v>3499</v>
      </c>
      <c r="B2194" s="12" t="s">
        <v>933</v>
      </c>
      <c r="E2194" s="37">
        <v>214659</v>
      </c>
      <c r="G2194" s="37" t="s">
        <v>1505</v>
      </c>
      <c r="I2194" s="37"/>
      <c r="K2194" s="37"/>
      <c r="M2194" s="37"/>
      <c r="O2194" s="37"/>
      <c r="R2194" s="37"/>
      <c r="T2194" s="37"/>
      <c r="V2194" s="37"/>
      <c r="X2194" s="37"/>
      <c r="Z2194" s="37"/>
      <c r="AB2194" s="37"/>
      <c r="AD2194" s="37"/>
      <c r="AF2194" s="37"/>
      <c r="AH2194" s="37"/>
      <c r="AN2194" s="37">
        <v>214659</v>
      </c>
      <c r="AO2194" s="12">
        <v>0.39</v>
      </c>
      <c r="AP2194" s="37"/>
      <c r="AR2194" s="37"/>
      <c r="AT2194" s="37"/>
      <c r="AV2194" s="37"/>
      <c r="AX2194" s="37"/>
      <c r="BI2194" s="12">
        <v>1275</v>
      </c>
      <c r="BY2194" s="12">
        <v>0</v>
      </c>
      <c r="CG2194" s="12" t="s">
        <v>929</v>
      </c>
      <c r="CH2194" s="12">
        <v>137.80799999999999</v>
      </c>
      <c r="CI2194" s="12" t="s">
        <v>3500</v>
      </c>
      <c r="CJ2194" s="12"/>
      <c r="CK2194" s="12" t="s">
        <v>990</v>
      </c>
      <c r="CL2194" s="37">
        <v>55697372</v>
      </c>
      <c r="CN2194" s="12" t="s">
        <v>1509</v>
      </c>
      <c r="CS2194" s="12"/>
      <c r="CT2194" s="36" t="str">
        <f t="shared" si="34"/>
        <v>500mn</v>
      </c>
      <c r="CU2194" s="36" t="str">
        <f>VLOOKUP(CK2194,Mapping!B:C,2,FALSE)</f>
        <v>EU</v>
      </c>
    </row>
    <row r="2195" spans="1:99" ht="16" customHeight="1" x14ac:dyDescent="0.35">
      <c r="A2195" s="12" t="s">
        <v>3501</v>
      </c>
      <c r="B2195" s="12" t="s">
        <v>925</v>
      </c>
      <c r="E2195" s="37">
        <v>0</v>
      </c>
      <c r="G2195" s="37" t="s">
        <v>1505</v>
      </c>
      <c r="I2195" s="37"/>
      <c r="K2195" s="37"/>
      <c r="M2195" s="37"/>
      <c r="O2195" s="37"/>
      <c r="Q2195" s="12">
        <v>0</v>
      </c>
      <c r="R2195" s="37"/>
      <c r="T2195" s="37"/>
      <c r="V2195" s="37"/>
      <c r="X2195" s="37"/>
      <c r="Z2195" s="37"/>
      <c r="AB2195" s="37"/>
      <c r="AD2195" s="37"/>
      <c r="AF2195" s="37"/>
      <c r="AH2195" s="37">
        <v>0</v>
      </c>
      <c r="AI2195" s="12">
        <v>0</v>
      </c>
      <c r="AN2195" s="37">
        <v>0</v>
      </c>
      <c r="AO2195" s="12">
        <v>0</v>
      </c>
      <c r="AP2195" s="37"/>
      <c r="AR2195" s="37"/>
      <c r="AT2195" s="37"/>
      <c r="AV2195" s="37"/>
      <c r="AX2195" s="37"/>
      <c r="BI2195" s="12">
        <v>0</v>
      </c>
      <c r="BQ2195" s="12">
        <v>0</v>
      </c>
      <c r="BY2195" s="12">
        <v>0</v>
      </c>
      <c r="CG2195" s="12" t="s">
        <v>940</v>
      </c>
      <c r="CH2195" s="12">
        <v>20.119</v>
      </c>
      <c r="CI2195" s="12" t="s">
        <v>3421</v>
      </c>
      <c r="CJ2195" s="12" t="s">
        <v>1097</v>
      </c>
      <c r="CK2195" s="12" t="s">
        <v>932</v>
      </c>
      <c r="CL2195" s="37">
        <v>247431365</v>
      </c>
      <c r="CN2195" s="12" t="s">
        <v>1509</v>
      </c>
      <c r="CS2195" s="12"/>
      <c r="CT2195" s="36" t="str">
        <f t="shared" si="34"/>
        <v>500mn</v>
      </c>
      <c r="CU2195" s="36" t="str">
        <f>VLOOKUP(CK2195,Mapping!B:C,2,FALSE)</f>
        <v>US/CA</v>
      </c>
    </row>
    <row r="2196" spans="1:99" ht="16" customHeight="1" x14ac:dyDescent="0.35">
      <c r="A2196" s="12" t="s">
        <v>3502</v>
      </c>
      <c r="B2196" s="12" t="s">
        <v>925</v>
      </c>
      <c r="E2196" s="37">
        <v>1418878</v>
      </c>
      <c r="G2196" s="37" t="s">
        <v>1505</v>
      </c>
      <c r="I2196" s="37"/>
      <c r="K2196" s="37"/>
      <c r="M2196" s="37"/>
      <c r="O2196" s="37"/>
      <c r="R2196" s="37"/>
      <c r="T2196" s="37"/>
      <c r="V2196" s="37"/>
      <c r="X2196" s="37"/>
      <c r="Z2196" s="37"/>
      <c r="AB2196" s="37"/>
      <c r="AD2196" s="37"/>
      <c r="AF2196" s="37"/>
      <c r="AH2196" s="37"/>
      <c r="AN2196" s="37">
        <v>1418878</v>
      </c>
      <c r="AO2196" s="12">
        <v>0.73</v>
      </c>
      <c r="AP2196" s="37"/>
      <c r="AR2196" s="37"/>
      <c r="AT2196" s="37"/>
      <c r="AV2196" s="37"/>
      <c r="AX2196" s="37"/>
      <c r="BI2196" s="12">
        <v>8425</v>
      </c>
      <c r="BY2196" s="12">
        <v>0</v>
      </c>
      <c r="CG2196" s="12" t="s">
        <v>934</v>
      </c>
      <c r="CH2196" s="12">
        <v>33.256999999999998</v>
      </c>
      <c r="CI2196" s="12" t="s">
        <v>2711</v>
      </c>
      <c r="CJ2196" s="12" t="s">
        <v>1140</v>
      </c>
      <c r="CK2196" s="12" t="s">
        <v>932</v>
      </c>
      <c r="CL2196" s="37">
        <v>193743701</v>
      </c>
      <c r="CN2196" s="12" t="s">
        <v>1509</v>
      </c>
      <c r="CS2196" s="12"/>
      <c r="CT2196" s="36" t="str">
        <f t="shared" si="34"/>
        <v>500mn</v>
      </c>
      <c r="CU2196" s="36" t="str">
        <f>VLOOKUP(CK2196,Mapping!B:C,2,FALSE)</f>
        <v>US/CA</v>
      </c>
    </row>
    <row r="2197" spans="1:99" ht="16" customHeight="1" x14ac:dyDescent="0.35">
      <c r="A2197" s="12" t="s">
        <v>3503</v>
      </c>
      <c r="B2197" s="12" t="s">
        <v>925</v>
      </c>
      <c r="E2197" s="37">
        <v>2324364</v>
      </c>
      <c r="G2197" s="37" t="s">
        <v>1505</v>
      </c>
      <c r="I2197" s="37"/>
      <c r="K2197" s="37"/>
      <c r="M2197" s="37"/>
      <c r="O2197" s="37"/>
      <c r="Q2197" s="12">
        <v>1916</v>
      </c>
      <c r="R2197" s="37"/>
      <c r="T2197" s="37"/>
      <c r="V2197" s="37"/>
      <c r="X2197" s="37"/>
      <c r="Z2197" s="37"/>
      <c r="AB2197" s="37"/>
      <c r="AD2197" s="37"/>
      <c r="AF2197" s="37"/>
      <c r="AH2197" s="37">
        <v>241952</v>
      </c>
      <c r="AI2197" s="12">
        <v>0.02</v>
      </c>
      <c r="AN2197" s="37">
        <v>1755703</v>
      </c>
      <c r="AO2197" s="12">
        <v>0.15</v>
      </c>
      <c r="AP2197" s="37">
        <v>326709</v>
      </c>
      <c r="AQ2197" s="12">
        <v>0.03</v>
      </c>
      <c r="AR2197" s="37"/>
      <c r="AT2197" s="37"/>
      <c r="AV2197" s="37"/>
      <c r="AX2197" s="37"/>
      <c r="BH2197" s="12">
        <v>1415</v>
      </c>
      <c r="BI2197" s="12">
        <v>10425</v>
      </c>
      <c r="BQ2197" s="12">
        <v>0</v>
      </c>
      <c r="BV2197" s="12">
        <v>0</v>
      </c>
      <c r="BY2197" s="12">
        <v>0</v>
      </c>
      <c r="CG2197" s="12" t="s">
        <v>934</v>
      </c>
      <c r="CH2197" s="12">
        <v>25.472999999999999</v>
      </c>
      <c r="CI2197" s="12" t="s">
        <v>1053</v>
      </c>
      <c r="CJ2197" s="12" t="s">
        <v>1114</v>
      </c>
      <c r="CK2197" s="12" t="s">
        <v>932</v>
      </c>
      <c r="CL2197" s="37">
        <v>1174436010</v>
      </c>
      <c r="CN2197" s="12" t="s">
        <v>1509</v>
      </c>
      <c r="CS2197" s="12"/>
      <c r="CT2197" s="36" t="str">
        <f t="shared" si="34"/>
        <v>1bn - 50bn</v>
      </c>
      <c r="CU2197" s="36" t="str">
        <f>VLOOKUP(CK2197,Mapping!B:C,2,FALSE)</f>
        <v>US/CA</v>
      </c>
    </row>
    <row r="2198" spans="1:99" ht="16" customHeight="1" x14ac:dyDescent="0.35">
      <c r="A2198" s="12" t="s">
        <v>3504</v>
      </c>
      <c r="B2198" s="12" t="s">
        <v>925</v>
      </c>
      <c r="E2198" s="37">
        <v>124845</v>
      </c>
      <c r="G2198" s="37" t="s">
        <v>1505</v>
      </c>
      <c r="I2198" s="37"/>
      <c r="K2198" s="37"/>
      <c r="M2198" s="37">
        <v>11166</v>
      </c>
      <c r="N2198" s="12">
        <v>0</v>
      </c>
      <c r="O2198" s="37"/>
      <c r="Q2198" s="12">
        <v>0</v>
      </c>
      <c r="R2198" s="37"/>
      <c r="T2198" s="37"/>
      <c r="V2198" s="37"/>
      <c r="X2198" s="37"/>
      <c r="Z2198" s="37"/>
      <c r="AB2198" s="37"/>
      <c r="AD2198" s="37"/>
      <c r="AF2198" s="37"/>
      <c r="AH2198" s="37">
        <v>0</v>
      </c>
      <c r="AI2198" s="12">
        <v>0</v>
      </c>
      <c r="AN2198" s="37">
        <v>113679</v>
      </c>
      <c r="AO2198" s="12">
        <v>0.01</v>
      </c>
      <c r="AP2198" s="37"/>
      <c r="AR2198" s="37"/>
      <c r="AT2198" s="37"/>
      <c r="AV2198" s="37"/>
      <c r="AX2198" s="37"/>
      <c r="BB2198" s="12">
        <v>89</v>
      </c>
      <c r="BI2198" s="12">
        <v>675</v>
      </c>
      <c r="BQ2198" s="12">
        <v>0</v>
      </c>
      <c r="BY2198" s="12">
        <v>0</v>
      </c>
      <c r="CC2198" s="12">
        <v>0</v>
      </c>
      <c r="CG2198" s="12" t="s">
        <v>991</v>
      </c>
      <c r="CH2198" s="12">
        <v>13.191000000000001</v>
      </c>
      <c r="CI2198" s="12" t="s">
        <v>3505</v>
      </c>
      <c r="CJ2198" s="12" t="s">
        <v>1109</v>
      </c>
      <c r="CK2198" s="12" t="s">
        <v>932</v>
      </c>
      <c r="CL2198" s="37">
        <v>901928107</v>
      </c>
      <c r="CN2198" s="12" t="s">
        <v>1531</v>
      </c>
      <c r="CS2198" s="12"/>
      <c r="CT2198" s="36" t="str">
        <f t="shared" si="34"/>
        <v>500mn - 1bn</v>
      </c>
      <c r="CU2198" s="36" t="str">
        <f>VLOOKUP(CK2198,Mapping!B:C,2,FALSE)</f>
        <v>US/CA</v>
      </c>
    </row>
    <row r="2199" spans="1:99" ht="16" customHeight="1" x14ac:dyDescent="0.35">
      <c r="A2199" s="12" t="s">
        <v>3506</v>
      </c>
      <c r="B2199" s="12" t="s">
        <v>925</v>
      </c>
      <c r="E2199" s="37">
        <v>581024</v>
      </c>
      <c r="G2199" s="37" t="s">
        <v>1505</v>
      </c>
      <c r="I2199" s="37"/>
      <c r="K2199" s="37"/>
      <c r="M2199" s="37"/>
      <c r="O2199" s="37"/>
      <c r="R2199" s="37"/>
      <c r="T2199" s="37"/>
      <c r="V2199" s="37"/>
      <c r="X2199" s="37"/>
      <c r="Z2199" s="37"/>
      <c r="AB2199" s="37"/>
      <c r="AD2199" s="37"/>
      <c r="AF2199" s="37"/>
      <c r="AH2199" s="37"/>
      <c r="AN2199" s="37">
        <v>581024</v>
      </c>
      <c r="AO2199" s="12">
        <v>0.2</v>
      </c>
      <c r="AP2199" s="37"/>
      <c r="AR2199" s="37"/>
      <c r="AT2199" s="37"/>
      <c r="AV2199" s="37"/>
      <c r="AX2199" s="37"/>
      <c r="BI2199" s="12">
        <v>3450</v>
      </c>
      <c r="BY2199" s="12">
        <v>0</v>
      </c>
      <c r="CG2199" s="12" t="s">
        <v>929</v>
      </c>
      <c r="CH2199" s="12">
        <v>37.332000000000001</v>
      </c>
      <c r="CI2199" s="12" t="s">
        <v>1578</v>
      </c>
      <c r="CJ2199" s="12" t="s">
        <v>1080</v>
      </c>
      <c r="CK2199" s="12" t="s">
        <v>932</v>
      </c>
      <c r="CL2199" s="37">
        <v>290407633</v>
      </c>
      <c r="CN2199" s="12" t="s">
        <v>1509</v>
      </c>
      <c r="CS2199" s="12"/>
      <c r="CT2199" s="36" t="str">
        <f t="shared" si="34"/>
        <v>500mn</v>
      </c>
      <c r="CU2199" s="36" t="str">
        <f>VLOOKUP(CK2199,Mapping!B:C,2,FALSE)</f>
        <v>US/CA</v>
      </c>
    </row>
    <row r="2200" spans="1:99" ht="16" customHeight="1" x14ac:dyDescent="0.35">
      <c r="A2200" s="12" t="s">
        <v>3507</v>
      </c>
      <c r="B2200" s="12" t="s">
        <v>925</v>
      </c>
      <c r="E2200" s="37">
        <v>2746659</v>
      </c>
      <c r="G2200" s="37" t="s">
        <v>1505</v>
      </c>
      <c r="I2200" s="37"/>
      <c r="K2200" s="37"/>
      <c r="M2200" s="37">
        <v>1649172</v>
      </c>
      <c r="N2200" s="12">
        <v>0.88</v>
      </c>
      <c r="O2200" s="37"/>
      <c r="R2200" s="37"/>
      <c r="T2200" s="37"/>
      <c r="V2200" s="37"/>
      <c r="X2200" s="37"/>
      <c r="Z2200" s="37"/>
      <c r="AB2200" s="37"/>
      <c r="AD2200" s="37">
        <v>1097487</v>
      </c>
      <c r="AE2200" s="12">
        <v>0.57999999999999996</v>
      </c>
      <c r="AF2200" s="37"/>
      <c r="AH2200" s="37"/>
      <c r="AN2200" s="37"/>
      <c r="AP2200" s="37"/>
      <c r="AR2200" s="37"/>
      <c r="AT2200" s="37"/>
      <c r="AV2200" s="37"/>
      <c r="AX2200" s="37"/>
      <c r="BB2200" s="12">
        <v>13145</v>
      </c>
      <c r="BJ2200" s="12">
        <v>9850</v>
      </c>
      <c r="CB2200" s="12">
        <v>0</v>
      </c>
      <c r="CC2200" s="12">
        <v>0</v>
      </c>
      <c r="CG2200" s="12" t="s">
        <v>976</v>
      </c>
      <c r="CH2200" s="12">
        <v>45.03</v>
      </c>
      <c r="CI2200" s="12" t="s">
        <v>3508</v>
      </c>
      <c r="CJ2200" s="12" t="s">
        <v>1072</v>
      </c>
      <c r="CK2200" s="12" t="s">
        <v>932</v>
      </c>
      <c r="CL2200" s="37">
        <v>187874671</v>
      </c>
      <c r="CN2200" s="12" t="s">
        <v>1513</v>
      </c>
      <c r="CS2200" s="12"/>
      <c r="CT2200" s="36" t="str">
        <f t="shared" si="34"/>
        <v>500mn</v>
      </c>
      <c r="CU2200" s="36" t="str">
        <f>VLOOKUP(CK2200,Mapping!B:C,2,FALSE)</f>
        <v>US/CA</v>
      </c>
    </row>
    <row r="2201" spans="1:99" ht="16" customHeight="1" x14ac:dyDescent="0.35">
      <c r="A2201" s="12" t="s">
        <v>3509</v>
      </c>
      <c r="B2201" s="12" t="s">
        <v>925</v>
      </c>
      <c r="E2201" s="37">
        <v>236200</v>
      </c>
      <c r="G2201" s="37" t="s">
        <v>1505</v>
      </c>
      <c r="I2201" s="37"/>
      <c r="K2201" s="37">
        <v>236200</v>
      </c>
      <c r="L2201" s="12">
        <v>7.27</v>
      </c>
      <c r="M2201" s="37"/>
      <c r="O2201" s="37"/>
      <c r="R2201" s="37"/>
      <c r="T2201" s="37"/>
      <c r="V2201" s="37"/>
      <c r="X2201" s="37"/>
      <c r="Z2201" s="37"/>
      <c r="AB2201" s="37"/>
      <c r="AD2201" s="37"/>
      <c r="AF2201" s="37"/>
      <c r="AH2201" s="37"/>
      <c r="AN2201" s="37"/>
      <c r="AP2201" s="37"/>
      <c r="AR2201" s="37"/>
      <c r="AT2201" s="37"/>
      <c r="AV2201" s="37"/>
      <c r="AX2201" s="37"/>
      <c r="BG2201" s="12">
        <v>3824</v>
      </c>
      <c r="BS2201" s="12">
        <v>0</v>
      </c>
      <c r="CG2201" s="12"/>
      <c r="CH2201" s="12">
        <v>104.602</v>
      </c>
      <c r="CI2201" s="12"/>
      <c r="CJ2201" s="12"/>
      <c r="CK2201" s="12" t="s">
        <v>1013</v>
      </c>
      <c r="CL2201" s="37">
        <v>3250680</v>
      </c>
      <c r="CN2201" s="12" t="s">
        <v>1509</v>
      </c>
      <c r="CS2201" s="12"/>
      <c r="CT2201" s="36" t="str">
        <f t="shared" si="34"/>
        <v>500mn</v>
      </c>
      <c r="CU2201" s="36" t="str">
        <f>VLOOKUP(CK2201,Mapping!B:C,2,FALSE)</f>
        <v>Oceania</v>
      </c>
    </row>
    <row r="2202" spans="1:99" ht="16" customHeight="1" x14ac:dyDescent="0.35">
      <c r="A2202" s="12" t="s">
        <v>3510</v>
      </c>
      <c r="B2202" s="12" t="s">
        <v>933</v>
      </c>
      <c r="E2202" s="37">
        <v>14778877</v>
      </c>
      <c r="G2202" s="37" t="s">
        <v>1505</v>
      </c>
      <c r="I2202" s="37"/>
      <c r="K2202" s="37"/>
      <c r="M2202" s="37"/>
      <c r="O2202" s="37"/>
      <c r="Q2202" s="12">
        <v>9494</v>
      </c>
      <c r="R2202" s="37"/>
      <c r="T2202" s="37"/>
      <c r="V2202" s="37">
        <v>2661139</v>
      </c>
      <c r="W2202" s="12">
        <v>0.05</v>
      </c>
      <c r="X2202" s="37"/>
      <c r="Z2202" s="37"/>
      <c r="AB2202" s="37">
        <v>2593149</v>
      </c>
      <c r="AC2202" s="12">
        <v>0.05</v>
      </c>
      <c r="AD2202" s="37"/>
      <c r="AF2202" s="37"/>
      <c r="AH2202" s="37">
        <v>1288127</v>
      </c>
      <c r="AI2202" s="12">
        <v>0.03</v>
      </c>
      <c r="AJ2202" s="12">
        <v>179500</v>
      </c>
      <c r="AK2202" s="12">
        <v>122300</v>
      </c>
      <c r="AN2202" s="37">
        <v>2492104</v>
      </c>
      <c r="AO2202" s="12">
        <v>0.05</v>
      </c>
      <c r="AP2202" s="37">
        <v>5744358</v>
      </c>
      <c r="AQ2202" s="12">
        <v>0.12</v>
      </c>
      <c r="AR2202" s="37"/>
      <c r="AT2202" s="37"/>
      <c r="AV2202" s="37"/>
      <c r="AX2202" s="37"/>
      <c r="BH2202" s="12">
        <v>24106</v>
      </c>
      <c r="BI2202" s="12">
        <v>14800</v>
      </c>
      <c r="BQ2202" s="12">
        <v>0</v>
      </c>
      <c r="BR2202" s="12">
        <v>0.01</v>
      </c>
      <c r="BT2202" s="12">
        <v>0</v>
      </c>
      <c r="BV2202" s="12">
        <v>0.02</v>
      </c>
      <c r="BY2202" s="12">
        <v>0</v>
      </c>
      <c r="CG2202" s="12" t="s">
        <v>929</v>
      </c>
      <c r="CH2202" s="12">
        <v>57.631</v>
      </c>
      <c r="CI2202" s="12" t="s">
        <v>1120</v>
      </c>
      <c r="CJ2202" s="12"/>
      <c r="CK2202" s="12" t="s">
        <v>1121</v>
      </c>
      <c r="CL2202" s="37">
        <v>5007347634</v>
      </c>
      <c r="CN2202" s="12" t="s">
        <v>1506</v>
      </c>
      <c r="CS2202" s="12"/>
      <c r="CT2202" s="36" t="str">
        <f t="shared" si="34"/>
        <v>1bn - 50bn</v>
      </c>
      <c r="CU2202" s="36" t="str">
        <f>VLOOKUP(CK2202,Mapping!B:C,2,FALSE)</f>
        <v>EU</v>
      </c>
    </row>
    <row r="2203" spans="1:99" ht="16" customHeight="1" x14ac:dyDescent="0.35">
      <c r="A2203" s="12" t="s">
        <v>3511</v>
      </c>
      <c r="B2203" s="12" t="s">
        <v>925</v>
      </c>
      <c r="E2203" s="37">
        <v>3118547</v>
      </c>
      <c r="G2203" s="37" t="s">
        <v>1505</v>
      </c>
      <c r="I2203" s="37"/>
      <c r="K2203" s="37"/>
      <c r="M2203" s="37">
        <v>203622</v>
      </c>
      <c r="N2203" s="12">
        <v>0</v>
      </c>
      <c r="O2203" s="37"/>
      <c r="Q2203" s="12">
        <v>7006</v>
      </c>
      <c r="R2203" s="37"/>
      <c r="T2203" s="37"/>
      <c r="V2203" s="37"/>
      <c r="X2203" s="37"/>
      <c r="Z2203" s="37"/>
      <c r="AB2203" s="37"/>
      <c r="AD2203" s="37"/>
      <c r="AF2203" s="37"/>
      <c r="AH2203" s="37">
        <v>884718</v>
      </c>
      <c r="AI2203" s="12">
        <v>0.02</v>
      </c>
      <c r="AN2203" s="37">
        <v>1431509</v>
      </c>
      <c r="AO2203" s="12">
        <v>0.03</v>
      </c>
      <c r="AP2203" s="37">
        <v>598698</v>
      </c>
      <c r="AQ2203" s="12">
        <v>0.01</v>
      </c>
      <c r="AR2203" s="37"/>
      <c r="AT2203" s="37"/>
      <c r="AV2203" s="37"/>
      <c r="AX2203" s="37"/>
      <c r="BB2203" s="12">
        <v>1623</v>
      </c>
      <c r="BH2203" s="12">
        <v>2593</v>
      </c>
      <c r="BI2203" s="12">
        <v>8500</v>
      </c>
      <c r="BQ2203" s="12">
        <v>0</v>
      </c>
      <c r="BV2203" s="12">
        <v>0</v>
      </c>
      <c r="BY2203" s="12">
        <v>0</v>
      </c>
      <c r="CC2203" s="12">
        <v>0</v>
      </c>
      <c r="CG2203" s="12" t="s">
        <v>929</v>
      </c>
      <c r="CH2203" s="12">
        <v>16.945</v>
      </c>
      <c r="CI2203" s="12" t="s">
        <v>930</v>
      </c>
      <c r="CJ2203" s="12" t="s">
        <v>931</v>
      </c>
      <c r="CK2203" s="12" t="s">
        <v>932</v>
      </c>
      <c r="CL2203" s="37">
        <v>5418976255</v>
      </c>
      <c r="CN2203" s="12" t="s">
        <v>1509</v>
      </c>
      <c r="CS2203" s="12"/>
      <c r="CT2203" s="36" t="str">
        <f t="shared" si="34"/>
        <v>1bn - 50bn</v>
      </c>
      <c r="CU2203" s="36" t="str">
        <f>VLOOKUP(CK2203,Mapping!B:C,2,FALSE)</f>
        <v>US/CA</v>
      </c>
    </row>
    <row r="2204" spans="1:99" ht="16" customHeight="1" x14ac:dyDescent="0.35">
      <c r="A2204" s="12" t="s">
        <v>3512</v>
      </c>
      <c r="B2204" s="12" t="s">
        <v>925</v>
      </c>
      <c r="E2204" s="37">
        <v>603714</v>
      </c>
      <c r="G2204" s="37" t="s">
        <v>1505</v>
      </c>
      <c r="I2204" s="37"/>
      <c r="K2204" s="37"/>
      <c r="M2204" s="37">
        <v>603714</v>
      </c>
      <c r="N2204" s="12">
        <v>0.06</v>
      </c>
      <c r="O2204" s="37"/>
      <c r="R2204" s="37"/>
      <c r="T2204" s="37"/>
      <c r="V2204" s="37"/>
      <c r="X2204" s="37"/>
      <c r="Z2204" s="37"/>
      <c r="AB2204" s="37"/>
      <c r="AD2204" s="37"/>
      <c r="AF2204" s="37"/>
      <c r="AH2204" s="37"/>
      <c r="AN2204" s="37"/>
      <c r="AP2204" s="37"/>
      <c r="AR2204" s="37"/>
      <c r="AT2204" s="37"/>
      <c r="AV2204" s="37"/>
      <c r="AX2204" s="37"/>
      <c r="BB2204" s="12">
        <v>4812</v>
      </c>
      <c r="CC2204" s="12">
        <v>0</v>
      </c>
      <c r="CG2204" s="12" t="s">
        <v>934</v>
      </c>
      <c r="CH2204" s="12">
        <v>31.721</v>
      </c>
      <c r="CI2204" s="12" t="s">
        <v>1785</v>
      </c>
      <c r="CJ2204" s="12" t="s">
        <v>946</v>
      </c>
      <c r="CK2204" s="12" t="s">
        <v>932</v>
      </c>
      <c r="CL2204" s="37">
        <v>980759382</v>
      </c>
      <c r="CN2204" s="12" t="s">
        <v>1509</v>
      </c>
      <c r="CS2204" s="12"/>
      <c r="CT2204" s="36" t="str">
        <f t="shared" si="34"/>
        <v>500mn - 1bn</v>
      </c>
      <c r="CU2204" s="36" t="str">
        <f>VLOOKUP(CK2204,Mapping!B:C,2,FALSE)</f>
        <v>US/CA</v>
      </c>
    </row>
    <row r="2205" spans="1:99" ht="16" customHeight="1" x14ac:dyDescent="0.35">
      <c r="A2205" s="12" t="s">
        <v>3513</v>
      </c>
      <c r="B2205" s="12" t="s">
        <v>925</v>
      </c>
      <c r="E2205" s="37">
        <v>15748</v>
      </c>
      <c r="G2205" s="37" t="s">
        <v>1505</v>
      </c>
      <c r="I2205" s="37"/>
      <c r="K2205" s="37"/>
      <c r="M2205" s="37">
        <v>5018</v>
      </c>
      <c r="N2205" s="12">
        <v>0</v>
      </c>
      <c r="O2205" s="37"/>
      <c r="R2205" s="37"/>
      <c r="T2205" s="37"/>
      <c r="V2205" s="37"/>
      <c r="X2205" s="37"/>
      <c r="Z2205" s="37"/>
      <c r="AB2205" s="37"/>
      <c r="AD2205" s="37"/>
      <c r="AF2205" s="37"/>
      <c r="AH2205" s="37"/>
      <c r="AN2205" s="37">
        <v>8421</v>
      </c>
      <c r="AO2205" s="12">
        <v>0.01</v>
      </c>
      <c r="AP2205" s="37">
        <v>2309</v>
      </c>
      <c r="AQ2205" s="12">
        <v>0</v>
      </c>
      <c r="AR2205" s="37"/>
      <c r="AT2205" s="37"/>
      <c r="AV2205" s="37"/>
      <c r="AX2205" s="37"/>
      <c r="BB2205" s="12">
        <v>40</v>
      </c>
      <c r="BH2205" s="12">
        <v>10</v>
      </c>
      <c r="BI2205" s="12">
        <v>50</v>
      </c>
      <c r="BV2205" s="12">
        <v>0</v>
      </c>
      <c r="BY2205" s="12">
        <v>0</v>
      </c>
      <c r="CC2205" s="12">
        <v>0</v>
      </c>
      <c r="CG2205" s="12" t="s">
        <v>934</v>
      </c>
      <c r="CH2205" s="12">
        <v>69.600999999999999</v>
      </c>
      <c r="CI2205" s="12" t="s">
        <v>3514</v>
      </c>
      <c r="CJ2205" s="12" t="s">
        <v>946</v>
      </c>
      <c r="CK2205" s="12" t="s">
        <v>932</v>
      </c>
      <c r="CL2205" s="37">
        <v>136780815</v>
      </c>
      <c r="CN2205" s="12" t="s">
        <v>1509</v>
      </c>
      <c r="CS2205" s="12"/>
      <c r="CT2205" s="36" t="str">
        <f t="shared" si="34"/>
        <v>500mn</v>
      </c>
      <c r="CU2205" s="36" t="str">
        <f>VLOOKUP(CK2205,Mapping!B:C,2,FALSE)</f>
        <v>US/CA</v>
      </c>
    </row>
    <row r="2206" spans="1:99" ht="16" customHeight="1" x14ac:dyDescent="0.35">
      <c r="A2206" s="12" t="s">
        <v>3515</v>
      </c>
      <c r="B2206" s="12" t="s">
        <v>933</v>
      </c>
      <c r="E2206" s="37">
        <v>5654368</v>
      </c>
      <c r="G2206" s="37" t="s">
        <v>1505</v>
      </c>
      <c r="I2206" s="37"/>
      <c r="K2206" s="37"/>
      <c r="M2206" s="37">
        <v>2698802</v>
      </c>
      <c r="N2206" s="12">
        <v>0.08</v>
      </c>
      <c r="O2206" s="37"/>
      <c r="Q2206" s="12">
        <v>1238</v>
      </c>
      <c r="R2206" s="37"/>
      <c r="T2206" s="37">
        <v>988847</v>
      </c>
      <c r="U2206" s="12">
        <v>0.03</v>
      </c>
      <c r="V2206" s="37"/>
      <c r="X2206" s="37">
        <v>935776</v>
      </c>
      <c r="Y2206" s="12">
        <v>0.03</v>
      </c>
      <c r="Z2206" s="37"/>
      <c r="AB2206" s="37"/>
      <c r="AD2206" s="37"/>
      <c r="AF2206" s="37"/>
      <c r="AH2206" s="37">
        <v>173766</v>
      </c>
      <c r="AI2206" s="12">
        <v>0.01</v>
      </c>
      <c r="AN2206" s="37">
        <v>770247</v>
      </c>
      <c r="AO2206" s="12">
        <v>0.02</v>
      </c>
      <c r="AP2206" s="37">
        <v>86930</v>
      </c>
      <c r="AQ2206" s="12">
        <v>0</v>
      </c>
      <c r="AR2206" s="37"/>
      <c r="AT2206" s="37"/>
      <c r="AV2206" s="37"/>
      <c r="AX2206" s="37"/>
      <c r="BA2206" s="12">
        <v>9369</v>
      </c>
      <c r="BB2206" s="12">
        <v>20490</v>
      </c>
      <c r="BH2206" s="12">
        <v>350</v>
      </c>
      <c r="BI2206" s="12">
        <v>4575</v>
      </c>
      <c r="BK2206" s="12">
        <v>8415</v>
      </c>
      <c r="BQ2206" s="12">
        <v>0</v>
      </c>
      <c r="BV2206" s="12">
        <v>0</v>
      </c>
      <c r="BY2206" s="12">
        <v>0</v>
      </c>
      <c r="BZ2206" s="12">
        <v>0</v>
      </c>
      <c r="CC2206" s="12">
        <v>0</v>
      </c>
      <c r="CE2206" s="12">
        <v>0</v>
      </c>
      <c r="CG2206" s="12" t="s">
        <v>934</v>
      </c>
      <c r="CH2206" s="12">
        <v>36.462000000000003</v>
      </c>
      <c r="CI2206" s="12" t="s">
        <v>983</v>
      </c>
      <c r="CJ2206" s="12" t="s">
        <v>984</v>
      </c>
      <c r="CK2206" s="12" t="s">
        <v>985</v>
      </c>
      <c r="CL2206" s="37">
        <v>3453038557</v>
      </c>
      <c r="CN2206" s="12" t="s">
        <v>1506</v>
      </c>
      <c r="CS2206" s="12"/>
      <c r="CT2206" s="36" t="str">
        <f t="shared" si="34"/>
        <v>1bn - 50bn</v>
      </c>
      <c r="CU2206" s="36" t="str">
        <f>VLOOKUP(CK2206,Mapping!B:C,2,FALSE)</f>
        <v>US/CA</v>
      </c>
    </row>
    <row r="2207" spans="1:99" ht="16" customHeight="1" x14ac:dyDescent="0.35">
      <c r="A2207" s="12" t="s">
        <v>3516</v>
      </c>
      <c r="B2207" s="12" t="s">
        <v>925</v>
      </c>
      <c r="E2207" s="37">
        <v>7294068</v>
      </c>
      <c r="G2207" s="37" t="s">
        <v>1505</v>
      </c>
      <c r="I2207" s="37"/>
      <c r="K2207" s="37"/>
      <c r="M2207" s="37"/>
      <c r="O2207" s="37"/>
      <c r="Q2207" s="12">
        <v>11352</v>
      </c>
      <c r="R2207" s="37"/>
      <c r="T2207" s="37"/>
      <c r="V2207" s="37"/>
      <c r="X2207" s="37"/>
      <c r="Z2207" s="37"/>
      <c r="AB2207" s="37"/>
      <c r="AD2207" s="37"/>
      <c r="AF2207" s="37"/>
      <c r="AH2207" s="37">
        <v>1433531</v>
      </c>
      <c r="AI2207" s="12">
        <v>0.08</v>
      </c>
      <c r="AN2207" s="37">
        <v>1242044</v>
      </c>
      <c r="AO2207" s="12">
        <v>7.0000000000000007E-2</v>
      </c>
      <c r="AP2207" s="37">
        <v>4618493</v>
      </c>
      <c r="AQ2207" s="12">
        <v>0.25</v>
      </c>
      <c r="AR2207" s="37"/>
      <c r="AT2207" s="37"/>
      <c r="AV2207" s="37"/>
      <c r="AX2207" s="37"/>
      <c r="BH2207" s="12">
        <v>20003</v>
      </c>
      <c r="BI2207" s="12">
        <v>7375</v>
      </c>
      <c r="BQ2207" s="12">
        <v>0</v>
      </c>
      <c r="BV2207" s="12">
        <v>0.02</v>
      </c>
      <c r="BY2207" s="12">
        <v>0</v>
      </c>
      <c r="CG2207" s="12" t="s">
        <v>934</v>
      </c>
      <c r="CH2207" s="12">
        <v>49</v>
      </c>
      <c r="CI2207" s="12" t="s">
        <v>930</v>
      </c>
      <c r="CJ2207" s="12" t="s">
        <v>931</v>
      </c>
      <c r="CK2207" s="12" t="s">
        <v>932</v>
      </c>
      <c r="CL2207" s="37">
        <v>1870755909</v>
      </c>
      <c r="CN2207" s="12" t="s">
        <v>1509</v>
      </c>
      <c r="CS2207" s="12"/>
      <c r="CT2207" s="36" t="str">
        <f t="shared" si="34"/>
        <v>1bn - 50bn</v>
      </c>
      <c r="CU2207" s="36" t="str">
        <f>VLOOKUP(CK2207,Mapping!B:C,2,FALSE)</f>
        <v>US/CA</v>
      </c>
    </row>
    <row r="2208" spans="1:99" ht="16" customHeight="1" x14ac:dyDescent="0.35">
      <c r="A2208" s="12" t="s">
        <v>3517</v>
      </c>
      <c r="B2208" s="12" t="s">
        <v>925</v>
      </c>
      <c r="E2208" s="37">
        <v>0</v>
      </c>
      <c r="G2208" s="37" t="s">
        <v>1505</v>
      </c>
      <c r="I2208" s="37"/>
      <c r="K2208" s="37"/>
      <c r="M2208" s="37"/>
      <c r="O2208" s="37">
        <v>0</v>
      </c>
      <c r="P2208" s="12">
        <v>0</v>
      </c>
      <c r="R2208" s="37"/>
      <c r="T2208" s="37"/>
      <c r="V2208" s="37"/>
      <c r="X2208" s="37"/>
      <c r="Z2208" s="37"/>
      <c r="AB2208" s="37"/>
      <c r="AD2208" s="37"/>
      <c r="AF2208" s="37"/>
      <c r="AH2208" s="37"/>
      <c r="AL2208" s="12">
        <v>0</v>
      </c>
      <c r="AN2208" s="37">
        <v>0</v>
      </c>
      <c r="AO2208" s="12">
        <v>0</v>
      </c>
      <c r="AP2208" s="37">
        <v>0</v>
      </c>
      <c r="AQ2208" s="12">
        <v>0</v>
      </c>
      <c r="AR2208" s="37"/>
      <c r="AT2208" s="37"/>
      <c r="AV2208" s="37"/>
      <c r="AX2208" s="37"/>
      <c r="BH2208" s="12">
        <v>0</v>
      </c>
      <c r="BI2208" s="12">
        <v>0</v>
      </c>
      <c r="BU2208" s="12">
        <v>0</v>
      </c>
      <c r="BV2208" s="12">
        <v>0</v>
      </c>
      <c r="BY2208" s="12">
        <v>0</v>
      </c>
      <c r="CG2208" s="12" t="s">
        <v>934</v>
      </c>
      <c r="CH2208" s="12">
        <v>290.58300000000003</v>
      </c>
      <c r="CI2208" s="12" t="s">
        <v>1122</v>
      </c>
      <c r="CJ2208" s="12" t="s">
        <v>1123</v>
      </c>
      <c r="CK2208" s="12" t="s">
        <v>985</v>
      </c>
      <c r="CL2208" s="37">
        <v>196134874</v>
      </c>
      <c r="CN2208" s="12" t="s">
        <v>1506</v>
      </c>
      <c r="CS2208" s="12"/>
      <c r="CT2208" s="36" t="str">
        <f t="shared" si="34"/>
        <v>500mn</v>
      </c>
      <c r="CU2208" s="36" t="str">
        <f>VLOOKUP(CK2208,Mapping!B:C,2,FALSE)</f>
        <v>US/CA</v>
      </c>
    </row>
    <row r="2209" spans="1:99" ht="16" customHeight="1" x14ac:dyDescent="0.35">
      <c r="A2209" s="12" t="s">
        <v>3518</v>
      </c>
      <c r="B2209" s="12" t="s">
        <v>925</v>
      </c>
      <c r="E2209" s="37">
        <v>538921</v>
      </c>
      <c r="G2209" s="37" t="s">
        <v>1505</v>
      </c>
      <c r="I2209" s="37"/>
      <c r="K2209" s="37"/>
      <c r="M2209" s="37"/>
      <c r="O2209" s="37"/>
      <c r="R2209" s="37"/>
      <c r="T2209" s="37"/>
      <c r="V2209" s="37"/>
      <c r="X2209" s="37"/>
      <c r="Z2209" s="37"/>
      <c r="AB2209" s="37"/>
      <c r="AD2209" s="37"/>
      <c r="AF2209" s="37"/>
      <c r="AH2209" s="37"/>
      <c r="AN2209" s="37">
        <v>538921</v>
      </c>
      <c r="AO2209" s="12">
        <v>0.12</v>
      </c>
      <c r="AP2209" s="37"/>
      <c r="AR2209" s="37"/>
      <c r="AT2209" s="37"/>
      <c r="AV2209" s="37"/>
      <c r="AX2209" s="37"/>
      <c r="BI2209" s="12">
        <v>3200</v>
      </c>
      <c r="BY2209" s="12">
        <v>0</v>
      </c>
      <c r="CG2209" s="12" t="s">
        <v>934</v>
      </c>
      <c r="CH2209" s="12">
        <v>60.587000000000003</v>
      </c>
      <c r="CI2209" s="12" t="s">
        <v>1059</v>
      </c>
      <c r="CJ2209" s="12" t="s">
        <v>936</v>
      </c>
      <c r="CK2209" s="12" t="s">
        <v>932</v>
      </c>
      <c r="CL2209" s="37">
        <v>440909955</v>
      </c>
      <c r="CN2209" s="12" t="s">
        <v>1509</v>
      </c>
      <c r="CS2209" s="12"/>
      <c r="CT2209" s="36" t="str">
        <f t="shared" si="34"/>
        <v>500mn</v>
      </c>
      <c r="CU2209" s="36" t="str">
        <f>VLOOKUP(CK2209,Mapping!B:C,2,FALSE)</f>
        <v>US/CA</v>
      </c>
    </row>
    <row r="2210" spans="1:99" ht="16" customHeight="1" x14ac:dyDescent="0.35">
      <c r="A2210" s="12" t="s">
        <v>3519</v>
      </c>
      <c r="B2210" s="12" t="s">
        <v>933</v>
      </c>
      <c r="E2210" s="37">
        <v>1066000</v>
      </c>
      <c r="G2210" s="37" t="s">
        <v>1505</v>
      </c>
      <c r="I2210" s="37"/>
      <c r="K2210" s="37"/>
      <c r="M2210" s="37"/>
      <c r="O2210" s="37"/>
      <c r="R2210" s="37"/>
      <c r="T2210" s="37"/>
      <c r="V2210" s="37"/>
      <c r="X2210" s="37"/>
      <c r="Z2210" s="37"/>
      <c r="AB2210" s="37"/>
      <c r="AD2210" s="37"/>
      <c r="AF2210" s="37"/>
      <c r="AH2210" s="37"/>
      <c r="AN2210" s="37"/>
      <c r="AP2210" s="37"/>
      <c r="AR2210" s="37"/>
      <c r="AT2210" s="37">
        <v>1066000</v>
      </c>
      <c r="AU2210" s="12">
        <v>0.45</v>
      </c>
      <c r="AV2210" s="37"/>
      <c r="AX2210" s="37"/>
      <c r="BD2210" s="12">
        <v>100000</v>
      </c>
      <c r="CF2210" s="12">
        <v>0.09</v>
      </c>
      <c r="CG2210" s="12" t="s">
        <v>976</v>
      </c>
      <c r="CH2210" s="12">
        <v>60.859000000000002</v>
      </c>
      <c r="CI2210" s="12" t="s">
        <v>983</v>
      </c>
      <c r="CJ2210" s="12" t="s">
        <v>984</v>
      </c>
      <c r="CK2210" s="12" t="s">
        <v>985</v>
      </c>
      <c r="CL2210" s="37">
        <v>237964340</v>
      </c>
      <c r="CN2210" s="12" t="s">
        <v>1513</v>
      </c>
      <c r="CS2210" s="12"/>
      <c r="CT2210" s="36" t="str">
        <f t="shared" si="34"/>
        <v>500mn</v>
      </c>
      <c r="CU2210" s="36" t="str">
        <f>VLOOKUP(CK2210,Mapping!B:C,2,FALSE)</f>
        <v>US/CA</v>
      </c>
    </row>
    <row r="2211" spans="1:99" ht="16" customHeight="1" x14ac:dyDescent="0.35">
      <c r="A2211" s="12" t="s">
        <v>3520</v>
      </c>
      <c r="B2211" s="12" t="s">
        <v>933</v>
      </c>
      <c r="E2211" s="37">
        <v>42103</v>
      </c>
      <c r="G2211" s="37" t="s">
        <v>1505</v>
      </c>
      <c r="I2211" s="37"/>
      <c r="K2211" s="37"/>
      <c r="M2211" s="37"/>
      <c r="O2211" s="37"/>
      <c r="R2211" s="37"/>
      <c r="T2211" s="37"/>
      <c r="V2211" s="37"/>
      <c r="X2211" s="37"/>
      <c r="Z2211" s="37"/>
      <c r="AB2211" s="37"/>
      <c r="AD2211" s="37"/>
      <c r="AF2211" s="37"/>
      <c r="AH2211" s="37"/>
      <c r="AN2211" s="37">
        <v>42103</v>
      </c>
      <c r="AO2211" s="12">
        <v>0</v>
      </c>
      <c r="AP2211" s="37"/>
      <c r="AR2211" s="37"/>
      <c r="AT2211" s="37"/>
      <c r="AV2211" s="37"/>
      <c r="AX2211" s="37"/>
      <c r="BI2211" s="12">
        <v>250</v>
      </c>
      <c r="BY2211" s="12">
        <v>0</v>
      </c>
      <c r="CG2211" s="12" t="s">
        <v>929</v>
      </c>
      <c r="CH2211" s="12">
        <v>135.946</v>
      </c>
      <c r="CI2211" s="12" t="s">
        <v>960</v>
      </c>
      <c r="CJ2211" s="12"/>
      <c r="CK2211" s="12" t="s">
        <v>961</v>
      </c>
      <c r="CL2211" s="37">
        <v>2424606276</v>
      </c>
      <c r="CN2211" s="12" t="s">
        <v>1506</v>
      </c>
      <c r="CS2211" s="12"/>
      <c r="CT2211" s="36" t="str">
        <f t="shared" si="34"/>
        <v>1bn - 50bn</v>
      </c>
      <c r="CU2211" s="36" t="str">
        <f>VLOOKUP(CK2211,Mapping!B:C,2,FALSE)</f>
        <v>EU</v>
      </c>
    </row>
    <row r="2212" spans="1:99" ht="16" customHeight="1" x14ac:dyDescent="0.35">
      <c r="A2212" s="12" t="s">
        <v>3521</v>
      </c>
      <c r="B2212" s="12" t="s">
        <v>925</v>
      </c>
      <c r="E2212" s="37">
        <v>1993376</v>
      </c>
      <c r="G2212" s="37" t="s">
        <v>1505</v>
      </c>
      <c r="I2212" s="37"/>
      <c r="K2212" s="37"/>
      <c r="M2212" s="37">
        <v>1349197</v>
      </c>
      <c r="N2212" s="12">
        <v>0.17</v>
      </c>
      <c r="O2212" s="37"/>
      <c r="R2212" s="37"/>
      <c r="T2212" s="37"/>
      <c r="V2212" s="37"/>
      <c r="X2212" s="37"/>
      <c r="Z2212" s="37"/>
      <c r="AB2212" s="37"/>
      <c r="AD2212" s="37"/>
      <c r="AF2212" s="37"/>
      <c r="AH2212" s="37"/>
      <c r="AN2212" s="37">
        <v>644179</v>
      </c>
      <c r="AO2212" s="12">
        <v>0.08</v>
      </c>
      <c r="AP2212" s="37"/>
      <c r="AR2212" s="37"/>
      <c r="AT2212" s="37"/>
      <c r="AV2212" s="37"/>
      <c r="AX2212" s="37"/>
      <c r="BB2212" s="12">
        <v>10754</v>
      </c>
      <c r="BI2212" s="12">
        <v>3825</v>
      </c>
      <c r="BY2212" s="12">
        <v>0</v>
      </c>
      <c r="CC2212" s="12">
        <v>0</v>
      </c>
      <c r="CG2212" s="12" t="s">
        <v>940</v>
      </c>
      <c r="CH2212" s="12">
        <v>45.003</v>
      </c>
      <c r="CI2212" s="12" t="s">
        <v>1229</v>
      </c>
      <c r="CJ2212" s="12"/>
      <c r="CK2212" s="12" t="s">
        <v>1134</v>
      </c>
      <c r="CL2212" s="37">
        <v>790720941</v>
      </c>
      <c r="CN2212" s="12" t="s">
        <v>1506</v>
      </c>
      <c r="CS2212" s="12"/>
      <c r="CT2212" s="36" t="str">
        <f t="shared" si="34"/>
        <v>500mn - 1bn</v>
      </c>
      <c r="CU2212" s="36" t="str">
        <f>VLOOKUP(CK2212,Mapping!B:C,2,FALSE)</f>
        <v>Middle East</v>
      </c>
    </row>
    <row r="2213" spans="1:99" ht="16" customHeight="1" x14ac:dyDescent="0.35">
      <c r="A2213" s="12" t="s">
        <v>3522</v>
      </c>
      <c r="B2213" s="12" t="s">
        <v>925</v>
      </c>
      <c r="E2213" s="37">
        <v>300426</v>
      </c>
      <c r="G2213" s="37" t="s">
        <v>1505</v>
      </c>
      <c r="I2213" s="37"/>
      <c r="K2213" s="37">
        <v>25811</v>
      </c>
      <c r="L2213" s="12">
        <v>0</v>
      </c>
      <c r="M2213" s="37"/>
      <c r="O2213" s="37"/>
      <c r="Q2213" s="12">
        <v>680</v>
      </c>
      <c r="R2213" s="37"/>
      <c r="T2213" s="37"/>
      <c r="V2213" s="37"/>
      <c r="X2213" s="37"/>
      <c r="Z2213" s="37"/>
      <c r="AB2213" s="37"/>
      <c r="AD2213" s="37"/>
      <c r="AF2213" s="37"/>
      <c r="AH2213" s="37">
        <v>89359</v>
      </c>
      <c r="AI2213" s="12">
        <v>0</v>
      </c>
      <c r="AN2213" s="37">
        <v>185256</v>
      </c>
      <c r="AO2213" s="12">
        <v>0.01</v>
      </c>
      <c r="AP2213" s="37"/>
      <c r="AR2213" s="37"/>
      <c r="AT2213" s="37"/>
      <c r="AV2213" s="37"/>
      <c r="AX2213" s="37"/>
      <c r="BG2213" s="12">
        <v>303</v>
      </c>
      <c r="BI2213" s="12">
        <v>800</v>
      </c>
      <c r="BQ2213" s="12">
        <v>0</v>
      </c>
      <c r="BS2213" s="12">
        <v>0</v>
      </c>
      <c r="BY2213" s="12">
        <v>0</v>
      </c>
      <c r="CG2213" s="12" t="s">
        <v>980</v>
      </c>
      <c r="CH2213" s="12">
        <v>19.541</v>
      </c>
      <c r="CI2213" s="12" t="s">
        <v>1229</v>
      </c>
      <c r="CJ2213" s="12"/>
      <c r="CK2213" s="12" t="s">
        <v>1134</v>
      </c>
      <c r="CL2213" s="37">
        <v>2017055990</v>
      </c>
      <c r="CN2213" s="12" t="s">
        <v>1506</v>
      </c>
      <c r="CS2213" s="12"/>
      <c r="CT2213" s="36" t="str">
        <f t="shared" si="34"/>
        <v>1bn - 50bn</v>
      </c>
      <c r="CU2213" s="36" t="str">
        <f>VLOOKUP(CK2213,Mapping!B:C,2,FALSE)</f>
        <v>Middle East</v>
      </c>
    </row>
    <row r="2214" spans="1:99" ht="16" customHeight="1" x14ac:dyDescent="0.35">
      <c r="A2214" s="12" t="s">
        <v>636</v>
      </c>
      <c r="B2214" s="12" t="s">
        <v>925</v>
      </c>
      <c r="E2214" s="37">
        <v>4326266</v>
      </c>
      <c r="F2214" s="12">
        <v>7048</v>
      </c>
      <c r="G2214" s="37" t="s">
        <v>1505</v>
      </c>
      <c r="I2214" s="37">
        <v>375737</v>
      </c>
      <c r="J2214" s="12">
        <v>0.3</v>
      </c>
      <c r="K2214" s="37"/>
      <c r="M2214" s="37"/>
      <c r="O2214" s="37">
        <v>686384</v>
      </c>
      <c r="P2214" s="12">
        <v>0.55000000000000004</v>
      </c>
      <c r="R2214" s="37">
        <v>301684</v>
      </c>
      <c r="S2214" s="12">
        <v>0.24</v>
      </c>
      <c r="T2214" s="37"/>
      <c r="V2214" s="37"/>
      <c r="X2214" s="37"/>
      <c r="Z2214" s="37"/>
      <c r="AB2214" s="37">
        <v>422877</v>
      </c>
      <c r="AC2214" s="12">
        <v>0.34</v>
      </c>
      <c r="AD2214" s="37"/>
      <c r="AF2214" s="37">
        <v>647496</v>
      </c>
      <c r="AG2214" s="12">
        <v>0.52</v>
      </c>
      <c r="AH2214" s="37"/>
      <c r="AJ2214" s="12">
        <v>28496</v>
      </c>
      <c r="AL2214" s="12">
        <v>42692</v>
      </c>
      <c r="AN2214" s="37">
        <v>550369</v>
      </c>
      <c r="AO2214" s="12">
        <v>0.44</v>
      </c>
      <c r="AP2214" s="37">
        <v>1070971</v>
      </c>
      <c r="AQ2214" s="12">
        <v>0.86</v>
      </c>
      <c r="AR2214" s="37"/>
      <c r="AT2214" s="37">
        <v>270748</v>
      </c>
      <c r="AU2214" s="12">
        <v>0.22</v>
      </c>
      <c r="AV2214" s="37"/>
      <c r="AX2214" s="37"/>
      <c r="AZ2214" s="12">
        <v>28400</v>
      </c>
      <c r="BD2214" s="12">
        <v>24326</v>
      </c>
      <c r="BF2214" s="12">
        <v>42750</v>
      </c>
      <c r="BH2214" s="12">
        <v>4312</v>
      </c>
      <c r="BI2214" s="12">
        <v>3269</v>
      </c>
      <c r="BO2214" s="12">
        <v>0</v>
      </c>
      <c r="BP2214" s="12">
        <v>0</v>
      </c>
      <c r="BR2214" s="12">
        <v>0</v>
      </c>
      <c r="BU2214" s="12">
        <v>0</v>
      </c>
      <c r="BV2214" s="12">
        <v>0</v>
      </c>
      <c r="BX2214" s="12">
        <v>0</v>
      </c>
      <c r="BY2214" s="12">
        <v>0</v>
      </c>
      <c r="CF2214" s="12">
        <v>0.02</v>
      </c>
      <c r="CG2214" s="12" t="s">
        <v>929</v>
      </c>
      <c r="CH2214" s="12">
        <v>28.5</v>
      </c>
      <c r="CI2214" s="12" t="s">
        <v>1009</v>
      </c>
      <c r="CJ2214" s="12"/>
      <c r="CK2214" s="12" t="s">
        <v>1010</v>
      </c>
      <c r="CL2214" s="37">
        <v>128394921</v>
      </c>
      <c r="CN2214" s="12" t="s">
        <v>1509</v>
      </c>
      <c r="CS2214" s="12"/>
      <c r="CT2214" s="36" t="str">
        <f t="shared" si="34"/>
        <v>500mn</v>
      </c>
      <c r="CU2214" s="36" t="str">
        <f>VLOOKUP(CK2214,Mapping!B:C,2,FALSE)</f>
        <v>Africa</v>
      </c>
    </row>
    <row r="2215" spans="1:99" ht="16" customHeight="1" x14ac:dyDescent="0.35">
      <c r="A2215" s="12" t="s">
        <v>3523</v>
      </c>
      <c r="B2215" s="12" t="s">
        <v>925</v>
      </c>
      <c r="E2215" s="37">
        <v>311564</v>
      </c>
      <c r="G2215" s="37" t="s">
        <v>1505</v>
      </c>
      <c r="I2215" s="37"/>
      <c r="K2215" s="37"/>
      <c r="M2215" s="37"/>
      <c r="O2215" s="37"/>
      <c r="R2215" s="37"/>
      <c r="T2215" s="37"/>
      <c r="V2215" s="37"/>
      <c r="X2215" s="37"/>
      <c r="Z2215" s="37"/>
      <c r="AB2215" s="37"/>
      <c r="AD2215" s="37"/>
      <c r="AF2215" s="37"/>
      <c r="AH2215" s="37"/>
      <c r="AN2215" s="37">
        <v>311564</v>
      </c>
      <c r="AO2215" s="12">
        <v>0.21</v>
      </c>
      <c r="AP2215" s="37"/>
      <c r="AR2215" s="37"/>
      <c r="AT2215" s="37"/>
      <c r="AV2215" s="37"/>
      <c r="AX2215" s="37"/>
      <c r="BI2215" s="12">
        <v>1850</v>
      </c>
      <c r="BY2215" s="12">
        <v>0</v>
      </c>
      <c r="CG2215" s="12"/>
      <c r="CH2215" s="12">
        <v>12.207000000000001</v>
      </c>
      <c r="CI2215" s="12" t="s">
        <v>1898</v>
      </c>
      <c r="CJ2215" s="12" t="s">
        <v>931</v>
      </c>
      <c r="CK2215" s="12" t="s">
        <v>932</v>
      </c>
      <c r="CL2215" s="37">
        <v>144296001</v>
      </c>
      <c r="CN2215" s="12" t="s">
        <v>1535</v>
      </c>
      <c r="CS2215" s="12"/>
      <c r="CT2215" s="36" t="str">
        <f t="shared" si="34"/>
        <v>500mn</v>
      </c>
      <c r="CU2215" s="36" t="str">
        <f>VLOOKUP(CK2215,Mapping!B:C,2,FALSE)</f>
        <v>US/CA</v>
      </c>
    </row>
    <row r="2216" spans="1:99" ht="16" customHeight="1" x14ac:dyDescent="0.35">
      <c r="A2216" s="12" t="s">
        <v>262</v>
      </c>
      <c r="B2216" s="12" t="s">
        <v>933</v>
      </c>
      <c r="E2216" s="37">
        <v>151197307</v>
      </c>
      <c r="F2216" s="12">
        <v>135700</v>
      </c>
      <c r="G2216" s="37" t="s">
        <v>1505</v>
      </c>
      <c r="I2216" s="37">
        <v>7023490</v>
      </c>
      <c r="J2216" s="12">
        <v>0.05</v>
      </c>
      <c r="K2216" s="37">
        <v>16964557</v>
      </c>
      <c r="L2216" s="12">
        <v>0.12</v>
      </c>
      <c r="M2216" s="37">
        <v>9282158</v>
      </c>
      <c r="N2216" s="12">
        <v>0.06</v>
      </c>
      <c r="O2216" s="37">
        <v>19654988</v>
      </c>
      <c r="P2216" s="12">
        <v>0.14000000000000001</v>
      </c>
      <c r="Q2216" s="12">
        <v>22690</v>
      </c>
      <c r="R2216" s="37">
        <v>12766016</v>
      </c>
      <c r="S2216" s="12">
        <v>0.09</v>
      </c>
      <c r="T2216" s="37">
        <v>3780550</v>
      </c>
      <c r="U2216" s="12">
        <v>0.03</v>
      </c>
      <c r="V2216" s="37">
        <v>8750158</v>
      </c>
      <c r="W2216" s="12">
        <v>0.06</v>
      </c>
      <c r="X2216" s="37">
        <v>22689784</v>
      </c>
      <c r="Y2216" s="12">
        <v>0.16</v>
      </c>
      <c r="Z2216" s="37">
        <v>6186340</v>
      </c>
      <c r="AA2216" s="12">
        <v>0.04</v>
      </c>
      <c r="AB2216" s="37">
        <v>9721252</v>
      </c>
      <c r="AC2216" s="12">
        <v>7.0000000000000007E-2</v>
      </c>
      <c r="AD2216" s="37">
        <v>4374238</v>
      </c>
      <c r="AE2216" s="12">
        <v>0.03</v>
      </c>
      <c r="AF2216" s="37">
        <v>8123909</v>
      </c>
      <c r="AG2216" s="12">
        <v>0.06</v>
      </c>
      <c r="AH2216" s="37">
        <v>2865293</v>
      </c>
      <c r="AI2216" s="12">
        <v>0.02</v>
      </c>
      <c r="AJ2216" s="12">
        <v>593650</v>
      </c>
      <c r="AK2216" s="12">
        <v>368100</v>
      </c>
      <c r="AL2216" s="12">
        <v>1158700</v>
      </c>
      <c r="AN2216" s="37">
        <v>16028688</v>
      </c>
      <c r="AO2216" s="12">
        <v>0.11</v>
      </c>
      <c r="AP2216" s="37">
        <v>278222</v>
      </c>
      <c r="AQ2216" s="12">
        <v>0</v>
      </c>
      <c r="AR2216" s="37">
        <v>2707664</v>
      </c>
      <c r="AS2216" s="12">
        <v>0.02</v>
      </c>
      <c r="AT2216" s="37"/>
      <c r="AV2216" s="37"/>
      <c r="AX2216" s="37"/>
      <c r="AZ2216" s="12">
        <v>1140900</v>
      </c>
      <c r="BA2216" s="12">
        <v>222057</v>
      </c>
      <c r="BB2216" s="12">
        <v>73985</v>
      </c>
      <c r="BC2216" s="12">
        <v>209210</v>
      </c>
      <c r="BE2216" s="12">
        <v>72611</v>
      </c>
      <c r="BF2216" s="12">
        <v>462550</v>
      </c>
      <c r="BG2216" s="12">
        <v>287100</v>
      </c>
      <c r="BH2216" s="12">
        <v>1205</v>
      </c>
      <c r="BI2216" s="12">
        <v>95175</v>
      </c>
      <c r="BJ2216" s="12">
        <v>39259</v>
      </c>
      <c r="BK2216" s="12">
        <v>33773</v>
      </c>
      <c r="BM2216" s="12">
        <v>0.08</v>
      </c>
      <c r="BO2216" s="12">
        <v>0.02</v>
      </c>
      <c r="BP2216" s="12">
        <v>0.02</v>
      </c>
      <c r="BQ2216" s="12">
        <v>0.01</v>
      </c>
      <c r="BR2216" s="12">
        <v>0.02</v>
      </c>
      <c r="BS2216" s="12">
        <v>0</v>
      </c>
      <c r="BT2216" s="12">
        <v>0.01</v>
      </c>
      <c r="BU2216" s="12">
        <v>0.01</v>
      </c>
      <c r="BV2216" s="12">
        <v>0</v>
      </c>
      <c r="BX2216" s="12">
        <v>0.02</v>
      </c>
      <c r="BY2216" s="12">
        <v>0.01</v>
      </c>
      <c r="BZ2216" s="12">
        <v>0</v>
      </c>
      <c r="CB2216" s="12">
        <v>0.01</v>
      </c>
      <c r="CC2216" s="12">
        <v>0</v>
      </c>
      <c r="CD2216" s="12">
        <v>0.02</v>
      </c>
      <c r="CE2216" s="12">
        <v>0</v>
      </c>
      <c r="CG2216" s="12" t="s">
        <v>934</v>
      </c>
      <c r="CH2216" s="12">
        <v>78.537000000000006</v>
      </c>
      <c r="CI2216" s="12" t="s">
        <v>1079</v>
      </c>
      <c r="CJ2216" s="12" t="s">
        <v>1080</v>
      </c>
      <c r="CK2216" s="12" t="s">
        <v>932</v>
      </c>
      <c r="CL2216" s="37">
        <v>14459472932</v>
      </c>
      <c r="CN2216" s="12" t="s">
        <v>1506</v>
      </c>
      <c r="CS2216" s="12"/>
      <c r="CT2216" s="36" t="str">
        <f t="shared" si="34"/>
        <v>1bn - 50bn</v>
      </c>
      <c r="CU2216" s="36" t="str">
        <f>VLOOKUP(CK2216,Mapping!B:C,2,FALSE)</f>
        <v>US/CA</v>
      </c>
    </row>
    <row r="2217" spans="1:99" ht="16" customHeight="1" x14ac:dyDescent="0.35">
      <c r="A2217" s="12" t="s">
        <v>3524</v>
      </c>
      <c r="B2217" s="12" t="s">
        <v>925</v>
      </c>
      <c r="E2217" s="37">
        <v>5112320</v>
      </c>
      <c r="G2217" s="37" t="s">
        <v>1505</v>
      </c>
      <c r="I2217" s="37"/>
      <c r="K2217" s="37"/>
      <c r="M2217" s="37">
        <v>0</v>
      </c>
      <c r="N2217" s="12">
        <v>0</v>
      </c>
      <c r="O2217" s="37"/>
      <c r="Q2217" s="12">
        <v>40484</v>
      </c>
      <c r="R2217" s="37"/>
      <c r="T2217" s="37"/>
      <c r="V2217" s="37"/>
      <c r="X2217" s="37"/>
      <c r="Z2217" s="37"/>
      <c r="AB2217" s="37"/>
      <c r="AD2217" s="37"/>
      <c r="AF2217" s="37"/>
      <c r="AH2217" s="37">
        <v>5112320</v>
      </c>
      <c r="AI2217" s="12">
        <v>0.16</v>
      </c>
      <c r="AN2217" s="37">
        <v>0</v>
      </c>
      <c r="AO2217" s="12">
        <v>0</v>
      </c>
      <c r="AP2217" s="37">
        <v>0</v>
      </c>
      <c r="AQ2217" s="12">
        <v>0</v>
      </c>
      <c r="AR2217" s="37"/>
      <c r="AT2217" s="37"/>
      <c r="AV2217" s="37"/>
      <c r="AX2217" s="37"/>
      <c r="BB2217" s="12">
        <v>0</v>
      </c>
      <c r="BH2217" s="12">
        <v>0</v>
      </c>
      <c r="BI2217" s="12">
        <v>0</v>
      </c>
      <c r="BQ2217" s="12">
        <v>0.01</v>
      </c>
      <c r="BV2217" s="12">
        <v>0</v>
      </c>
      <c r="BY2217" s="12">
        <v>0</v>
      </c>
      <c r="CC2217" s="12">
        <v>0</v>
      </c>
      <c r="CG2217" s="12" t="s">
        <v>940</v>
      </c>
      <c r="CH2217" s="12">
        <v>19.992999999999999</v>
      </c>
      <c r="CI2217" s="12" t="s">
        <v>1079</v>
      </c>
      <c r="CJ2217" s="12" t="s">
        <v>1080</v>
      </c>
      <c r="CK2217" s="12" t="s">
        <v>932</v>
      </c>
      <c r="CL2217" s="37">
        <v>3214241383</v>
      </c>
      <c r="CN2217" s="12" t="s">
        <v>1509</v>
      </c>
      <c r="CS2217" s="12"/>
      <c r="CT2217" s="36" t="str">
        <f t="shared" si="34"/>
        <v>1bn - 50bn</v>
      </c>
      <c r="CU2217" s="36" t="str">
        <f>VLOOKUP(CK2217,Mapping!B:C,2,FALSE)</f>
        <v>US/CA</v>
      </c>
    </row>
    <row r="2218" spans="1:99" ht="16" customHeight="1" x14ac:dyDescent="0.35">
      <c r="A2218" s="12" t="s">
        <v>3525</v>
      </c>
      <c r="B2218" s="12" t="s">
        <v>925</v>
      </c>
      <c r="E2218" s="37">
        <v>0</v>
      </c>
      <c r="G2218" s="37" t="s">
        <v>1505</v>
      </c>
      <c r="I2218" s="37"/>
      <c r="K2218" s="37"/>
      <c r="M2218" s="37"/>
      <c r="O2218" s="37"/>
      <c r="R2218" s="37"/>
      <c r="T2218" s="37"/>
      <c r="V2218" s="37"/>
      <c r="X2218" s="37">
        <v>0</v>
      </c>
      <c r="Y2218" s="12">
        <v>0</v>
      </c>
      <c r="Z2218" s="37"/>
      <c r="AB2218" s="37"/>
      <c r="AD2218" s="37"/>
      <c r="AF2218" s="37"/>
      <c r="AH2218" s="37"/>
      <c r="AN2218" s="37"/>
      <c r="AP2218" s="37">
        <v>0</v>
      </c>
      <c r="AQ2218" s="12">
        <v>0</v>
      </c>
      <c r="AR2218" s="37">
        <v>0</v>
      </c>
      <c r="AS2218" s="12">
        <v>0</v>
      </c>
      <c r="AT2218" s="37"/>
      <c r="AV2218" s="37"/>
      <c r="AX2218" s="37"/>
      <c r="BA2218" s="12">
        <v>0</v>
      </c>
      <c r="BE2218" s="12">
        <v>0</v>
      </c>
      <c r="BH2218" s="12">
        <v>0</v>
      </c>
      <c r="BM2218" s="12">
        <v>0</v>
      </c>
      <c r="BV2218" s="12">
        <v>0</v>
      </c>
      <c r="BZ2218" s="12">
        <v>0</v>
      </c>
      <c r="CG2218" s="12" t="s">
        <v>959</v>
      </c>
      <c r="CH2218" s="12">
        <v>143.94399999999999</v>
      </c>
      <c r="CI2218" s="12" t="s">
        <v>1145</v>
      </c>
      <c r="CJ2218" s="12" t="s">
        <v>1021</v>
      </c>
      <c r="CK2218" s="12" t="s">
        <v>932</v>
      </c>
      <c r="CL2218" s="37">
        <v>194165871</v>
      </c>
      <c r="CN2218" s="12" t="s">
        <v>1509</v>
      </c>
      <c r="CS2218" s="12"/>
      <c r="CT2218" s="36" t="str">
        <f t="shared" si="34"/>
        <v>500mn</v>
      </c>
      <c r="CU2218" s="36" t="str">
        <f>VLOOKUP(CK2218,Mapping!B:C,2,FALSE)</f>
        <v>US/CA</v>
      </c>
    </row>
    <row r="2219" spans="1:99" ht="16" customHeight="1" x14ac:dyDescent="0.35">
      <c r="A2219" s="12" t="s">
        <v>3526</v>
      </c>
      <c r="B2219" s="12" t="s">
        <v>925</v>
      </c>
      <c r="E2219" s="37">
        <v>311193</v>
      </c>
      <c r="G2219" s="37" t="s">
        <v>1505</v>
      </c>
      <c r="I2219" s="37"/>
      <c r="K2219" s="37"/>
      <c r="M2219" s="37"/>
      <c r="O2219" s="37"/>
      <c r="Q2219" s="12">
        <v>0</v>
      </c>
      <c r="R2219" s="37"/>
      <c r="T2219" s="37">
        <v>311193</v>
      </c>
      <c r="U2219" s="12">
        <v>0.32</v>
      </c>
      <c r="V2219" s="37"/>
      <c r="X2219" s="37"/>
      <c r="Z2219" s="37"/>
      <c r="AB2219" s="37"/>
      <c r="AD2219" s="37"/>
      <c r="AF2219" s="37"/>
      <c r="AH2219" s="37">
        <v>0</v>
      </c>
      <c r="AI2219" s="12">
        <v>0</v>
      </c>
      <c r="AN2219" s="37"/>
      <c r="AP2219" s="37"/>
      <c r="AR2219" s="37"/>
      <c r="AT2219" s="37"/>
      <c r="AV2219" s="37"/>
      <c r="AX2219" s="37"/>
      <c r="BK2219" s="12">
        <v>2780</v>
      </c>
      <c r="BQ2219" s="12">
        <v>0</v>
      </c>
      <c r="CE2219" s="12">
        <v>0</v>
      </c>
      <c r="CG2219" s="12" t="s">
        <v>940</v>
      </c>
      <c r="CH2219" s="12">
        <v>95.707999999999998</v>
      </c>
      <c r="CI2219" s="12" t="s">
        <v>1016</v>
      </c>
      <c r="CJ2219" s="12" t="s">
        <v>1017</v>
      </c>
      <c r="CK2219" s="12" t="s">
        <v>932</v>
      </c>
      <c r="CL2219" s="37">
        <v>97885394</v>
      </c>
      <c r="CN2219" s="12" t="s">
        <v>1509</v>
      </c>
      <c r="CS2219" s="12"/>
      <c r="CT2219" s="36" t="str">
        <f t="shared" si="34"/>
        <v>500mn</v>
      </c>
      <c r="CU2219" s="36" t="str">
        <f>VLOOKUP(CK2219,Mapping!B:C,2,FALSE)</f>
        <v>US/CA</v>
      </c>
    </row>
    <row r="2220" spans="1:99" ht="16" customHeight="1" x14ac:dyDescent="0.35">
      <c r="A2220" s="12" t="s">
        <v>3527</v>
      </c>
      <c r="B2220" s="12" t="s">
        <v>933</v>
      </c>
      <c r="E2220" s="37">
        <v>67981052</v>
      </c>
      <c r="G2220" s="37" t="s">
        <v>1505</v>
      </c>
      <c r="I2220" s="37"/>
      <c r="K2220" s="37">
        <v>18504275</v>
      </c>
      <c r="L2220" s="12">
        <v>1.73</v>
      </c>
      <c r="M2220" s="37"/>
      <c r="O2220" s="37">
        <v>23955595</v>
      </c>
      <c r="P2220" s="12">
        <v>2.2400000000000002</v>
      </c>
      <c r="R2220" s="37"/>
      <c r="T2220" s="37"/>
      <c r="V2220" s="37"/>
      <c r="X2220" s="37"/>
      <c r="Z2220" s="37"/>
      <c r="AB2220" s="37"/>
      <c r="AD2220" s="37"/>
      <c r="AF2220" s="37">
        <v>25521182</v>
      </c>
      <c r="AG2220" s="12">
        <v>2.38</v>
      </c>
      <c r="AH2220" s="37"/>
      <c r="AL2220" s="12">
        <v>1490000</v>
      </c>
      <c r="AN2220" s="37">
        <v>0</v>
      </c>
      <c r="AO2220" s="12">
        <v>0</v>
      </c>
      <c r="AP2220" s="37"/>
      <c r="AR2220" s="37"/>
      <c r="AT2220" s="37"/>
      <c r="AV2220" s="37"/>
      <c r="AX2220" s="37"/>
      <c r="BF2220" s="12">
        <v>1685000</v>
      </c>
      <c r="BG2220" s="12">
        <v>310000</v>
      </c>
      <c r="BI2220" s="12">
        <v>0</v>
      </c>
      <c r="BP2220" s="12">
        <v>7.0000000000000007E-2</v>
      </c>
      <c r="BS2220" s="12">
        <v>0</v>
      </c>
      <c r="BU2220" s="12">
        <v>0.01</v>
      </c>
      <c r="BY2220" s="12">
        <v>0</v>
      </c>
      <c r="CG2220" s="12" t="s">
        <v>940</v>
      </c>
      <c r="CH2220" s="12">
        <v>64.965000000000003</v>
      </c>
      <c r="CI2220" s="12" t="s">
        <v>1158</v>
      </c>
      <c r="CJ2220" s="12"/>
      <c r="CK2220" s="12" t="s">
        <v>990</v>
      </c>
      <c r="CL2220" s="37">
        <v>1071075180</v>
      </c>
      <c r="CN2220" s="12" t="s">
        <v>1506</v>
      </c>
      <c r="CS2220" s="12"/>
      <c r="CT2220" s="36" t="str">
        <f t="shared" si="34"/>
        <v>1bn - 50bn</v>
      </c>
      <c r="CU2220" s="36" t="str">
        <f>VLOOKUP(CK2220,Mapping!B:C,2,FALSE)</f>
        <v>EU</v>
      </c>
    </row>
    <row r="2221" spans="1:99" ht="16" customHeight="1" x14ac:dyDescent="0.35">
      <c r="A2221" s="12" t="s">
        <v>3528</v>
      </c>
      <c r="B2221" s="12" t="s">
        <v>925</v>
      </c>
      <c r="E2221" s="37">
        <v>353667</v>
      </c>
      <c r="G2221" s="37" t="s">
        <v>1505</v>
      </c>
      <c r="I2221" s="37"/>
      <c r="K2221" s="37"/>
      <c r="M2221" s="37"/>
      <c r="O2221" s="37"/>
      <c r="R2221" s="37"/>
      <c r="T2221" s="37"/>
      <c r="V2221" s="37"/>
      <c r="X2221" s="37"/>
      <c r="Z2221" s="37"/>
      <c r="AB2221" s="37"/>
      <c r="AD2221" s="37"/>
      <c r="AF2221" s="37"/>
      <c r="AH2221" s="37"/>
      <c r="AN2221" s="37">
        <v>353667</v>
      </c>
      <c r="AO2221" s="12">
        <v>0.01</v>
      </c>
      <c r="AP2221" s="37"/>
      <c r="AR2221" s="37"/>
      <c r="AT2221" s="37"/>
      <c r="AV2221" s="37"/>
      <c r="AX2221" s="37"/>
      <c r="BI2221" s="12">
        <v>2100</v>
      </c>
      <c r="BY2221" s="12">
        <v>0</v>
      </c>
      <c r="CG2221" s="12" t="s">
        <v>934</v>
      </c>
      <c r="CH2221" s="12">
        <v>19.84</v>
      </c>
      <c r="CI2221" s="12" t="s">
        <v>945</v>
      </c>
      <c r="CJ2221" s="12" t="s">
        <v>946</v>
      </c>
      <c r="CK2221" s="12" t="s">
        <v>932</v>
      </c>
      <c r="CL2221" s="37">
        <v>5772377180</v>
      </c>
      <c r="CN2221" s="12" t="s">
        <v>1509</v>
      </c>
      <c r="CS2221" s="12"/>
      <c r="CT2221" s="36" t="str">
        <f t="shared" si="34"/>
        <v>1bn - 50bn</v>
      </c>
      <c r="CU2221" s="36" t="str">
        <f>VLOOKUP(CK2221,Mapping!B:C,2,FALSE)</f>
        <v>US/CA</v>
      </c>
    </row>
    <row r="2222" spans="1:99" ht="16" customHeight="1" x14ac:dyDescent="0.35">
      <c r="A2222" s="12" t="s">
        <v>3529</v>
      </c>
      <c r="B2222" s="12" t="s">
        <v>925</v>
      </c>
      <c r="E2222" s="37">
        <v>8321028</v>
      </c>
      <c r="G2222" s="37" t="s">
        <v>1505</v>
      </c>
      <c r="I2222" s="37"/>
      <c r="K2222" s="37"/>
      <c r="M2222" s="37">
        <v>0</v>
      </c>
      <c r="N2222" s="12">
        <v>0</v>
      </c>
      <c r="O2222" s="37"/>
      <c r="R2222" s="37"/>
      <c r="T2222" s="37"/>
      <c r="V2222" s="37"/>
      <c r="X2222" s="37">
        <v>8321028</v>
      </c>
      <c r="Y2222" s="12">
        <v>5.53</v>
      </c>
      <c r="Z2222" s="37"/>
      <c r="AB2222" s="37"/>
      <c r="AD2222" s="37"/>
      <c r="AF2222" s="37"/>
      <c r="AH2222" s="37"/>
      <c r="AN2222" s="37"/>
      <c r="AP2222" s="37"/>
      <c r="AR2222" s="37">
        <v>0</v>
      </c>
      <c r="AS2222" s="12">
        <v>0</v>
      </c>
      <c r="AT2222" s="37"/>
      <c r="AV2222" s="37"/>
      <c r="AX2222" s="37"/>
      <c r="BA2222" s="12">
        <v>81435</v>
      </c>
      <c r="BB2222" s="12">
        <v>0</v>
      </c>
      <c r="BE2222" s="12">
        <v>0</v>
      </c>
      <c r="BM2222" s="12">
        <v>0</v>
      </c>
      <c r="BZ2222" s="12">
        <v>0</v>
      </c>
      <c r="CC2222" s="12">
        <v>0</v>
      </c>
      <c r="CG2222" s="12" t="s">
        <v>976</v>
      </c>
      <c r="CH2222" s="12">
        <v>56.646999999999998</v>
      </c>
      <c r="CI2222" s="12" t="s">
        <v>941</v>
      </c>
      <c r="CJ2222" s="12" t="s">
        <v>941</v>
      </c>
      <c r="CK2222" s="12" t="s">
        <v>932</v>
      </c>
      <c r="CL2222" s="37">
        <v>150395691</v>
      </c>
      <c r="CN2222" s="12" t="s">
        <v>1513</v>
      </c>
      <c r="CS2222" s="12"/>
      <c r="CT2222" s="36" t="str">
        <f t="shared" si="34"/>
        <v>500mn</v>
      </c>
      <c r="CU2222" s="36" t="str">
        <f>VLOOKUP(CK2222,Mapping!B:C,2,FALSE)</f>
        <v>US/CA</v>
      </c>
    </row>
    <row r="2223" spans="1:99" ht="16" customHeight="1" x14ac:dyDescent="0.35">
      <c r="A2223" s="12" t="s">
        <v>3530</v>
      </c>
      <c r="B2223" s="12" t="s">
        <v>925</v>
      </c>
      <c r="E2223" s="37">
        <v>3187212</v>
      </c>
      <c r="G2223" s="37" t="s">
        <v>1505</v>
      </c>
      <c r="I2223" s="37"/>
      <c r="K2223" s="37"/>
      <c r="M2223" s="37"/>
      <c r="O2223" s="37"/>
      <c r="R2223" s="37"/>
      <c r="T2223" s="37"/>
      <c r="V2223" s="37"/>
      <c r="X2223" s="37"/>
      <c r="Z2223" s="37"/>
      <c r="AB2223" s="37"/>
      <c r="AD2223" s="37"/>
      <c r="AF2223" s="37"/>
      <c r="AH2223" s="37"/>
      <c r="AN2223" s="37">
        <v>3187212</v>
      </c>
      <c r="AO2223" s="12">
        <v>1.99</v>
      </c>
      <c r="AP2223" s="37"/>
      <c r="AR2223" s="37"/>
      <c r="AT2223" s="37"/>
      <c r="AV2223" s="37"/>
      <c r="AX2223" s="37"/>
      <c r="BI2223" s="12">
        <v>18925</v>
      </c>
      <c r="BY2223" s="12">
        <v>0</v>
      </c>
      <c r="CG2223" s="12" t="s">
        <v>940</v>
      </c>
      <c r="CH2223" s="12">
        <v>20.71</v>
      </c>
      <c r="CI2223" s="12" t="s">
        <v>3531</v>
      </c>
      <c r="CJ2223" s="12" t="s">
        <v>931</v>
      </c>
      <c r="CK2223" s="12" t="s">
        <v>932</v>
      </c>
      <c r="CL2223" s="37">
        <v>159792431</v>
      </c>
      <c r="CN2223" s="12" t="s">
        <v>1509</v>
      </c>
      <c r="CS2223" s="12"/>
      <c r="CT2223" s="36" t="str">
        <f t="shared" si="34"/>
        <v>500mn</v>
      </c>
      <c r="CU2223" s="36" t="str">
        <f>VLOOKUP(CK2223,Mapping!B:C,2,FALSE)</f>
        <v>US/CA</v>
      </c>
    </row>
    <row r="2224" spans="1:99" ht="16" customHeight="1" x14ac:dyDescent="0.35">
      <c r="A2224" s="12" t="s">
        <v>3532</v>
      </c>
      <c r="B2224" s="12" t="s">
        <v>925</v>
      </c>
      <c r="E2224" s="37">
        <v>536589</v>
      </c>
      <c r="G2224" s="37" t="s">
        <v>1505</v>
      </c>
      <c r="I2224" s="37"/>
      <c r="K2224" s="37"/>
      <c r="M2224" s="37"/>
      <c r="O2224" s="37"/>
      <c r="R2224" s="37"/>
      <c r="T2224" s="37"/>
      <c r="V2224" s="37"/>
      <c r="X2224" s="37"/>
      <c r="Z2224" s="37"/>
      <c r="AB2224" s="37"/>
      <c r="AD2224" s="37"/>
      <c r="AF2224" s="37"/>
      <c r="AH2224" s="37"/>
      <c r="AN2224" s="37">
        <v>536589</v>
      </c>
      <c r="AO2224" s="12">
        <v>0.17</v>
      </c>
      <c r="AP2224" s="37"/>
      <c r="AR2224" s="37"/>
      <c r="AT2224" s="37"/>
      <c r="AV2224" s="37"/>
      <c r="AX2224" s="37"/>
      <c r="BI2224" s="12">
        <v>2700</v>
      </c>
      <c r="BY2224" s="12">
        <v>0</v>
      </c>
      <c r="CG2224" s="12" t="s">
        <v>1058</v>
      </c>
      <c r="CH2224" s="12">
        <v>10.782999999999999</v>
      </c>
      <c r="CI2224" s="12" t="s">
        <v>1075</v>
      </c>
      <c r="CJ2224" s="12" t="s">
        <v>1017</v>
      </c>
      <c r="CK2224" s="12" t="s">
        <v>932</v>
      </c>
      <c r="CL2224" s="37">
        <v>317852115</v>
      </c>
      <c r="CN2224" s="12" t="s">
        <v>1509</v>
      </c>
      <c r="CS2224" s="12"/>
      <c r="CT2224" s="36" t="str">
        <f t="shared" si="34"/>
        <v>500mn</v>
      </c>
      <c r="CU2224" s="36" t="str">
        <f>VLOOKUP(CK2224,Mapping!B:C,2,FALSE)</f>
        <v>US/CA</v>
      </c>
    </row>
    <row r="2225" spans="1:99" ht="16" customHeight="1" x14ac:dyDescent="0.35">
      <c r="A2225" s="12" t="s">
        <v>3533</v>
      </c>
      <c r="B2225" s="12" t="s">
        <v>925</v>
      </c>
      <c r="E2225" s="37">
        <v>0</v>
      </c>
      <c r="G2225" s="37" t="s">
        <v>1505</v>
      </c>
      <c r="I2225" s="37"/>
      <c r="K2225" s="37"/>
      <c r="M2225" s="37"/>
      <c r="O2225" s="37"/>
      <c r="Q2225" s="12">
        <v>0</v>
      </c>
      <c r="R2225" s="37"/>
      <c r="T2225" s="37"/>
      <c r="V2225" s="37"/>
      <c r="X2225" s="37"/>
      <c r="Z2225" s="37"/>
      <c r="AB2225" s="37"/>
      <c r="AD2225" s="37"/>
      <c r="AF2225" s="37"/>
      <c r="AH2225" s="37">
        <v>0</v>
      </c>
      <c r="AI2225" s="12">
        <v>0</v>
      </c>
      <c r="AN2225" s="37"/>
      <c r="AP2225" s="37"/>
      <c r="AR2225" s="37"/>
      <c r="AT2225" s="37"/>
      <c r="AV2225" s="37"/>
      <c r="AX2225" s="37"/>
      <c r="BQ2225" s="12">
        <v>0</v>
      </c>
      <c r="CG2225" s="12" t="s">
        <v>929</v>
      </c>
      <c r="CH2225" s="12">
        <v>57.399000000000001</v>
      </c>
      <c r="CI2225" s="12" t="s">
        <v>1026</v>
      </c>
      <c r="CJ2225" s="12"/>
      <c r="CK2225" s="12" t="s">
        <v>1027</v>
      </c>
      <c r="CL2225" s="37">
        <v>34443218</v>
      </c>
      <c r="CN2225" s="12" t="s">
        <v>1506</v>
      </c>
      <c r="CS2225" s="12"/>
      <c r="CT2225" s="36" t="str">
        <f t="shared" si="34"/>
        <v>500mn</v>
      </c>
      <c r="CU2225" s="36" t="str">
        <f>VLOOKUP(CK2225,Mapping!B:C,2,FALSE)</f>
        <v>EU</v>
      </c>
    </row>
    <row r="2226" spans="1:99" ht="16" customHeight="1" x14ac:dyDescent="0.35">
      <c r="A2226" s="12" t="s">
        <v>3534</v>
      </c>
      <c r="B2226" s="12" t="s">
        <v>925</v>
      </c>
      <c r="E2226" s="37">
        <v>236809</v>
      </c>
      <c r="G2226" s="37" t="s">
        <v>1505</v>
      </c>
      <c r="I2226" s="37"/>
      <c r="K2226" s="37"/>
      <c r="M2226" s="37">
        <v>0</v>
      </c>
      <c r="N2226" s="12">
        <v>0</v>
      </c>
      <c r="O2226" s="37"/>
      <c r="Q2226" s="12">
        <v>1007</v>
      </c>
      <c r="R2226" s="37"/>
      <c r="T2226" s="37"/>
      <c r="V2226" s="37"/>
      <c r="X2226" s="37"/>
      <c r="Z2226" s="37"/>
      <c r="AB2226" s="37"/>
      <c r="AD2226" s="37"/>
      <c r="AF2226" s="37"/>
      <c r="AH2226" s="37">
        <v>127164</v>
      </c>
      <c r="AI2226" s="12">
        <v>0.09</v>
      </c>
      <c r="AN2226" s="37">
        <v>105258</v>
      </c>
      <c r="AO2226" s="12">
        <v>7.0000000000000007E-2</v>
      </c>
      <c r="AP2226" s="37">
        <v>4387</v>
      </c>
      <c r="AQ2226" s="12">
        <v>0</v>
      </c>
      <c r="AR2226" s="37"/>
      <c r="AT2226" s="37"/>
      <c r="AV2226" s="37"/>
      <c r="AX2226" s="37"/>
      <c r="BB2226" s="12">
        <v>0</v>
      </c>
      <c r="BH2226" s="12">
        <v>19</v>
      </c>
      <c r="BI2226" s="12">
        <v>625</v>
      </c>
      <c r="BQ2226" s="12">
        <v>0</v>
      </c>
      <c r="BV2226" s="12">
        <v>0</v>
      </c>
      <c r="BY2226" s="12">
        <v>0</v>
      </c>
      <c r="CC2226" s="12">
        <v>0</v>
      </c>
      <c r="CG2226" s="12" t="s">
        <v>963</v>
      </c>
      <c r="CH2226" s="12">
        <v>9.9280000000000008</v>
      </c>
      <c r="CI2226" s="12" t="s">
        <v>3535</v>
      </c>
      <c r="CJ2226" s="12" t="s">
        <v>2332</v>
      </c>
      <c r="CK2226" s="12" t="s">
        <v>932</v>
      </c>
      <c r="CL2226" s="37">
        <v>144542099</v>
      </c>
      <c r="CN2226" s="12" t="s">
        <v>1509</v>
      </c>
      <c r="CS2226" s="12"/>
      <c r="CT2226" s="36" t="str">
        <f t="shared" si="34"/>
        <v>500mn</v>
      </c>
      <c r="CU2226" s="36" t="str">
        <f>VLOOKUP(CK2226,Mapping!B:C,2,FALSE)</f>
        <v>US/CA</v>
      </c>
    </row>
    <row r="2227" spans="1:99" ht="16" customHeight="1" x14ac:dyDescent="0.35">
      <c r="A2227" s="12" t="s">
        <v>3536</v>
      </c>
      <c r="B2227" s="12" t="s">
        <v>925</v>
      </c>
      <c r="E2227" s="37">
        <v>2033993</v>
      </c>
      <c r="G2227" s="37" t="s">
        <v>1505</v>
      </c>
      <c r="I2227" s="37"/>
      <c r="K2227" s="37"/>
      <c r="M2227" s="37"/>
      <c r="O2227" s="37"/>
      <c r="R2227" s="37"/>
      <c r="T2227" s="37"/>
      <c r="V2227" s="37"/>
      <c r="X2227" s="37"/>
      <c r="Z2227" s="37"/>
      <c r="AB2227" s="37"/>
      <c r="AD2227" s="37"/>
      <c r="AF2227" s="37"/>
      <c r="AH2227" s="37"/>
      <c r="AN2227" s="37">
        <v>1138619</v>
      </c>
      <c r="AO2227" s="12">
        <v>0.15</v>
      </c>
      <c r="AP2227" s="37">
        <v>895374</v>
      </c>
      <c r="AQ2227" s="12">
        <v>0.12</v>
      </c>
      <c r="AR2227" s="37"/>
      <c r="AT2227" s="37"/>
      <c r="AV2227" s="37"/>
      <c r="AX2227" s="37"/>
      <c r="BH2227" s="12">
        <v>3605</v>
      </c>
      <c r="BI2227" s="12">
        <v>6763</v>
      </c>
      <c r="BV2227" s="12">
        <v>0</v>
      </c>
      <c r="BY2227" s="12">
        <v>0</v>
      </c>
      <c r="CG2227" s="12" t="s">
        <v>940</v>
      </c>
      <c r="CH2227" s="12">
        <v>130.72399999999999</v>
      </c>
      <c r="CI2227" s="12" t="s">
        <v>953</v>
      </c>
      <c r="CJ2227" s="12"/>
      <c r="CK2227" s="12" t="s">
        <v>954</v>
      </c>
      <c r="CL2227" s="37">
        <v>764406826</v>
      </c>
      <c r="CN2227" s="12" t="s">
        <v>1506</v>
      </c>
      <c r="CS2227" s="12"/>
      <c r="CT2227" s="36" t="str">
        <f t="shared" si="34"/>
        <v>500mn - 1bn</v>
      </c>
      <c r="CU2227" s="36" t="str">
        <f>VLOOKUP(CK2227,Mapping!B:C,2,FALSE)</f>
        <v>EU</v>
      </c>
    </row>
    <row r="2228" spans="1:99" ht="16" customHeight="1" x14ac:dyDescent="0.35">
      <c r="A2228" s="12" t="s">
        <v>3537</v>
      </c>
      <c r="B2228" s="12" t="s">
        <v>925</v>
      </c>
      <c r="E2228" s="37">
        <v>29165563</v>
      </c>
      <c r="G2228" s="37" t="s">
        <v>1505</v>
      </c>
      <c r="I2228" s="37"/>
      <c r="K2228" s="37"/>
      <c r="M2228" s="37"/>
      <c r="O2228" s="37"/>
      <c r="R2228" s="37"/>
      <c r="T2228" s="37"/>
      <c r="V2228" s="37"/>
      <c r="X2228" s="37"/>
      <c r="Z2228" s="37"/>
      <c r="AB2228" s="37"/>
      <c r="AD2228" s="37"/>
      <c r="AF2228" s="37"/>
      <c r="AH2228" s="37"/>
      <c r="AN2228" s="37"/>
      <c r="AP2228" s="37">
        <v>29165563</v>
      </c>
      <c r="AQ2228" s="12">
        <v>1.58</v>
      </c>
      <c r="AR2228" s="37"/>
      <c r="AT2228" s="37"/>
      <c r="AV2228" s="37"/>
      <c r="AX2228" s="37"/>
      <c r="BH2228" s="12">
        <v>126318</v>
      </c>
      <c r="BV2228" s="12">
        <v>0.11</v>
      </c>
      <c r="CG2228" s="12" t="s">
        <v>929</v>
      </c>
      <c r="CH2228" s="12">
        <v>19.486000000000001</v>
      </c>
      <c r="CI2228" s="12" t="s">
        <v>1725</v>
      </c>
      <c r="CJ2228" s="12" t="s">
        <v>931</v>
      </c>
      <c r="CK2228" s="12" t="s">
        <v>932</v>
      </c>
      <c r="CL2228" s="37">
        <v>1841546829</v>
      </c>
      <c r="CN2228" s="12" t="s">
        <v>1509</v>
      </c>
      <c r="CS2228" s="12"/>
      <c r="CT2228" s="36" t="str">
        <f t="shared" si="34"/>
        <v>1bn - 50bn</v>
      </c>
      <c r="CU2228" s="36" t="str">
        <f>VLOOKUP(CK2228,Mapping!B:C,2,FALSE)</f>
        <v>US/CA</v>
      </c>
    </row>
    <row r="2229" spans="1:99" ht="16" customHeight="1" x14ac:dyDescent="0.35">
      <c r="A2229" s="12" t="s">
        <v>3538</v>
      </c>
      <c r="B2229" s="12" t="s">
        <v>925</v>
      </c>
      <c r="E2229" s="37">
        <v>0</v>
      </c>
      <c r="G2229" s="37" t="s">
        <v>1505</v>
      </c>
      <c r="I2229" s="37"/>
      <c r="K2229" s="37"/>
      <c r="M2229" s="37"/>
      <c r="O2229" s="37"/>
      <c r="R2229" s="37"/>
      <c r="T2229" s="37"/>
      <c r="V2229" s="37"/>
      <c r="X2229" s="37"/>
      <c r="Z2229" s="37"/>
      <c r="AB2229" s="37"/>
      <c r="AD2229" s="37"/>
      <c r="AF2229" s="37"/>
      <c r="AH2229" s="37"/>
      <c r="AN2229" s="37">
        <v>0</v>
      </c>
      <c r="AO2229" s="12">
        <v>0</v>
      </c>
      <c r="AP2229" s="37"/>
      <c r="AR2229" s="37"/>
      <c r="AT2229" s="37"/>
      <c r="AV2229" s="37"/>
      <c r="AX2229" s="37"/>
      <c r="BI2229" s="12">
        <v>0</v>
      </c>
      <c r="BY2229" s="12">
        <v>0</v>
      </c>
      <c r="CG2229" s="12" t="s">
        <v>934</v>
      </c>
      <c r="CH2229" s="12">
        <v>38.08</v>
      </c>
      <c r="CI2229" s="12" t="s">
        <v>1280</v>
      </c>
      <c r="CJ2229" s="12" t="s">
        <v>1114</v>
      </c>
      <c r="CK2229" s="12" t="s">
        <v>932</v>
      </c>
      <c r="CL2229" s="37">
        <v>404552898</v>
      </c>
      <c r="CN2229" s="12" t="s">
        <v>1509</v>
      </c>
      <c r="CS2229" s="12"/>
      <c r="CT2229" s="36" t="str">
        <f t="shared" si="34"/>
        <v>500mn</v>
      </c>
      <c r="CU2229" s="36" t="str">
        <f>VLOOKUP(CK2229,Mapping!B:C,2,FALSE)</f>
        <v>US/CA</v>
      </c>
    </row>
    <row r="2230" spans="1:99" ht="16" customHeight="1" x14ac:dyDescent="0.35">
      <c r="A2230" s="12" t="s">
        <v>3539</v>
      </c>
      <c r="B2230" s="12" t="s">
        <v>925</v>
      </c>
      <c r="E2230" s="37">
        <v>0</v>
      </c>
      <c r="G2230" s="37" t="s">
        <v>1505</v>
      </c>
      <c r="I2230" s="37"/>
      <c r="K2230" s="37"/>
      <c r="M2230" s="37"/>
      <c r="O2230" s="37"/>
      <c r="R2230" s="37"/>
      <c r="T2230" s="37"/>
      <c r="V2230" s="37"/>
      <c r="X2230" s="37"/>
      <c r="Z2230" s="37"/>
      <c r="AB2230" s="37"/>
      <c r="AD2230" s="37"/>
      <c r="AF2230" s="37"/>
      <c r="AH2230" s="37"/>
      <c r="AN2230" s="37">
        <v>0</v>
      </c>
      <c r="AO2230" s="12">
        <v>0</v>
      </c>
      <c r="AP2230" s="37"/>
      <c r="AR2230" s="37"/>
      <c r="AT2230" s="37"/>
      <c r="AV2230" s="37"/>
      <c r="AX2230" s="37"/>
      <c r="BI2230" s="12">
        <v>0</v>
      </c>
      <c r="BY2230" s="12">
        <v>0</v>
      </c>
      <c r="CG2230" s="12" t="s">
        <v>929</v>
      </c>
      <c r="CH2230" s="12">
        <v>71.846999999999994</v>
      </c>
      <c r="CI2230" s="12" t="s">
        <v>3540</v>
      </c>
      <c r="CJ2230" s="12"/>
      <c r="CK2230" s="12" t="s">
        <v>1029</v>
      </c>
      <c r="CL2230" s="37">
        <v>48013397</v>
      </c>
      <c r="CN2230" s="12" t="s">
        <v>1506</v>
      </c>
      <c r="CS2230" s="12"/>
      <c r="CT2230" s="36" t="str">
        <f t="shared" si="34"/>
        <v>500mn</v>
      </c>
      <c r="CU2230" s="36" t="str">
        <f>VLOOKUP(CK2230,Mapping!B:C,2,FALSE)</f>
        <v>EU</v>
      </c>
    </row>
    <row r="2231" spans="1:99" ht="16" customHeight="1" x14ac:dyDescent="0.35">
      <c r="A2231" s="12" t="s">
        <v>3541</v>
      </c>
      <c r="B2231" s="12" t="s">
        <v>925</v>
      </c>
      <c r="E2231" s="37">
        <v>0</v>
      </c>
      <c r="G2231" s="37" t="s">
        <v>1505</v>
      </c>
      <c r="I2231" s="37"/>
      <c r="K2231" s="37"/>
      <c r="M2231" s="37">
        <v>0</v>
      </c>
      <c r="N2231" s="12">
        <v>0</v>
      </c>
      <c r="O2231" s="37"/>
      <c r="R2231" s="37"/>
      <c r="T2231" s="37"/>
      <c r="V2231" s="37"/>
      <c r="X2231" s="37"/>
      <c r="Z2231" s="37"/>
      <c r="AB2231" s="37"/>
      <c r="AD2231" s="37"/>
      <c r="AF2231" s="37"/>
      <c r="AH2231" s="37"/>
      <c r="AN2231" s="37"/>
      <c r="AP2231" s="37"/>
      <c r="AR2231" s="37"/>
      <c r="AT2231" s="37"/>
      <c r="AV2231" s="37"/>
      <c r="AX2231" s="37"/>
      <c r="BB2231" s="12">
        <v>0</v>
      </c>
      <c r="CC2231" s="12">
        <v>0</v>
      </c>
      <c r="CG2231" s="12" t="s">
        <v>934</v>
      </c>
      <c r="CH2231" s="12">
        <v>29.707999999999998</v>
      </c>
      <c r="CI2231" s="12" t="s">
        <v>3542</v>
      </c>
      <c r="CJ2231" s="12" t="s">
        <v>1046</v>
      </c>
      <c r="CK2231" s="12" t="s">
        <v>932</v>
      </c>
      <c r="CL2231" s="37">
        <v>519609065</v>
      </c>
      <c r="CN2231" s="12" t="s">
        <v>1509</v>
      </c>
      <c r="CS2231" s="12"/>
      <c r="CT2231" s="36" t="str">
        <f t="shared" si="34"/>
        <v>500mn - 1bn</v>
      </c>
      <c r="CU2231" s="36" t="str">
        <f>VLOOKUP(CK2231,Mapping!B:C,2,FALSE)</f>
        <v>US/CA</v>
      </c>
    </row>
    <row r="2232" spans="1:99" ht="16" customHeight="1" x14ac:dyDescent="0.35">
      <c r="A2232" s="12" t="s">
        <v>3543</v>
      </c>
      <c r="B2232" s="12" t="s">
        <v>925</v>
      </c>
      <c r="E2232" s="37">
        <v>2936829</v>
      </c>
      <c r="G2232" s="37" t="s">
        <v>1505</v>
      </c>
      <c r="I2232" s="37"/>
      <c r="K2232" s="37"/>
      <c r="M2232" s="37"/>
      <c r="O2232" s="37"/>
      <c r="Q2232" s="12">
        <v>6042</v>
      </c>
      <c r="R2232" s="37"/>
      <c r="T2232" s="37"/>
      <c r="V2232" s="37"/>
      <c r="X2232" s="37"/>
      <c r="Z2232" s="37"/>
      <c r="AB2232" s="37"/>
      <c r="AD2232" s="37"/>
      <c r="AF2232" s="37"/>
      <c r="AH2232" s="37">
        <v>799598</v>
      </c>
      <c r="AI2232" s="12">
        <v>0.17</v>
      </c>
      <c r="AN2232" s="37">
        <v>1702037</v>
      </c>
      <c r="AO2232" s="12">
        <v>0.36</v>
      </c>
      <c r="AP2232" s="37">
        <v>435194</v>
      </c>
      <c r="AQ2232" s="12">
        <v>0.09</v>
      </c>
      <c r="AR2232" s="37"/>
      <c r="AT2232" s="37"/>
      <c r="AV2232" s="37"/>
      <c r="AX2232" s="37"/>
      <c r="BH2232" s="12">
        <v>2580</v>
      </c>
      <c r="BI2232" s="12">
        <v>7350</v>
      </c>
      <c r="BQ2232" s="12">
        <v>0</v>
      </c>
      <c r="BV2232" s="12">
        <v>0</v>
      </c>
      <c r="BY2232" s="12">
        <v>0</v>
      </c>
      <c r="CG2232" s="12"/>
      <c r="CH2232" s="12">
        <v>68.858999999999995</v>
      </c>
      <c r="CI2232" s="12" t="s">
        <v>2650</v>
      </c>
      <c r="CJ2232" s="12"/>
      <c r="CK2232" s="12" t="s">
        <v>954</v>
      </c>
      <c r="CL2232" s="37">
        <v>476474687</v>
      </c>
      <c r="CN2232" s="12" t="s">
        <v>1509</v>
      </c>
      <c r="CS2232" s="12"/>
      <c r="CT2232" s="36" t="str">
        <f t="shared" si="34"/>
        <v>500mn</v>
      </c>
      <c r="CU2232" s="36" t="str">
        <f>VLOOKUP(CK2232,Mapping!B:C,2,FALSE)</f>
        <v>EU</v>
      </c>
    </row>
    <row r="2233" spans="1:99" ht="16" customHeight="1" x14ac:dyDescent="0.35">
      <c r="A2233" s="12" t="s">
        <v>3544</v>
      </c>
      <c r="B2233" s="12" t="s">
        <v>925</v>
      </c>
      <c r="E2233" s="37">
        <v>6246261</v>
      </c>
      <c r="G2233" s="37" t="s">
        <v>1505</v>
      </c>
      <c r="I2233" s="37"/>
      <c r="K2233" s="37"/>
      <c r="M2233" s="37">
        <v>0</v>
      </c>
      <c r="N2233" s="12">
        <v>0</v>
      </c>
      <c r="O2233" s="37"/>
      <c r="Q2233" s="12">
        <v>2886</v>
      </c>
      <c r="R2233" s="37"/>
      <c r="T2233" s="37"/>
      <c r="V2233" s="37"/>
      <c r="X2233" s="37"/>
      <c r="Z2233" s="37"/>
      <c r="AB2233" s="37"/>
      <c r="AD2233" s="37"/>
      <c r="AF2233" s="37"/>
      <c r="AH2233" s="37">
        <v>364444</v>
      </c>
      <c r="AI2233" s="12">
        <v>0.04</v>
      </c>
      <c r="AN2233" s="37">
        <v>5881817</v>
      </c>
      <c r="AO2233" s="12">
        <v>0.7</v>
      </c>
      <c r="AP2233" s="37">
        <v>0</v>
      </c>
      <c r="AQ2233" s="12">
        <v>0</v>
      </c>
      <c r="AR2233" s="37"/>
      <c r="AT2233" s="37"/>
      <c r="AV2233" s="37"/>
      <c r="AX2233" s="37"/>
      <c r="BB2233" s="12">
        <v>0</v>
      </c>
      <c r="BH2233" s="12">
        <v>0</v>
      </c>
      <c r="BI2233" s="12">
        <v>34925</v>
      </c>
      <c r="BQ2233" s="12">
        <v>0</v>
      </c>
      <c r="BV2233" s="12">
        <v>0</v>
      </c>
      <c r="BY2233" s="12">
        <v>0</v>
      </c>
      <c r="CC2233" s="12">
        <v>0</v>
      </c>
      <c r="CG2233" s="12" t="s">
        <v>929</v>
      </c>
      <c r="CH2233" s="12">
        <v>49.643000000000001</v>
      </c>
      <c r="CI2233" s="12" t="s">
        <v>941</v>
      </c>
      <c r="CJ2233" s="12" t="s">
        <v>941</v>
      </c>
      <c r="CK2233" s="12" t="s">
        <v>932</v>
      </c>
      <c r="CL2233" s="37">
        <v>833955219</v>
      </c>
      <c r="CN2233" s="12" t="s">
        <v>1509</v>
      </c>
      <c r="CS2233" s="12"/>
      <c r="CT2233" s="36" t="str">
        <f t="shared" si="34"/>
        <v>500mn - 1bn</v>
      </c>
      <c r="CU2233" s="36" t="str">
        <f>VLOOKUP(CK2233,Mapping!B:C,2,FALSE)</f>
        <v>US/CA</v>
      </c>
    </row>
    <row r="2234" spans="1:99" ht="16" customHeight="1" x14ac:dyDescent="0.35">
      <c r="A2234" s="12" t="s">
        <v>3545</v>
      </c>
      <c r="B2234" s="12" t="s">
        <v>925</v>
      </c>
      <c r="E2234" s="37">
        <v>2643</v>
      </c>
      <c r="G2234" s="37" t="s">
        <v>1505</v>
      </c>
      <c r="I2234" s="37"/>
      <c r="K2234" s="37"/>
      <c r="M2234" s="37"/>
      <c r="O2234" s="37"/>
      <c r="R2234" s="37"/>
      <c r="T2234" s="37"/>
      <c r="V2234" s="37"/>
      <c r="X2234" s="37">
        <v>2643</v>
      </c>
      <c r="Y2234" s="12">
        <v>0</v>
      </c>
      <c r="Z2234" s="37"/>
      <c r="AB2234" s="37"/>
      <c r="AD2234" s="37"/>
      <c r="AF2234" s="37"/>
      <c r="AH2234" s="37"/>
      <c r="AN2234" s="37"/>
      <c r="AP2234" s="37"/>
      <c r="AR2234" s="37"/>
      <c r="AT2234" s="37"/>
      <c r="AV2234" s="37"/>
      <c r="AX2234" s="37"/>
      <c r="BA2234" s="12">
        <v>20</v>
      </c>
      <c r="BZ2234" s="12">
        <v>0</v>
      </c>
      <c r="CG2234" s="12"/>
      <c r="CH2234" s="12">
        <v>62.494999999999997</v>
      </c>
      <c r="CI2234" s="12" t="s">
        <v>2165</v>
      </c>
      <c r="CJ2234" s="12" t="s">
        <v>1616</v>
      </c>
      <c r="CK2234" s="12" t="s">
        <v>932</v>
      </c>
      <c r="CL2234" s="37">
        <v>174266379</v>
      </c>
      <c r="CN2234" s="12" t="s">
        <v>1509</v>
      </c>
      <c r="CS2234" s="12"/>
      <c r="CT2234" s="36" t="str">
        <f t="shared" si="34"/>
        <v>500mn</v>
      </c>
      <c r="CU2234" s="36" t="str">
        <f>VLOOKUP(CK2234,Mapping!B:C,2,FALSE)</f>
        <v>US/CA</v>
      </c>
    </row>
    <row r="2235" spans="1:99" ht="16" customHeight="1" x14ac:dyDescent="0.35">
      <c r="A2235" s="12" t="s">
        <v>3546</v>
      </c>
      <c r="B2235" s="12" t="s">
        <v>925</v>
      </c>
      <c r="E2235" s="37">
        <v>495711</v>
      </c>
      <c r="G2235" s="37" t="s">
        <v>1505</v>
      </c>
      <c r="I2235" s="37"/>
      <c r="K2235" s="37"/>
      <c r="M2235" s="37"/>
      <c r="O2235" s="37"/>
      <c r="Q2235" s="12">
        <v>2194</v>
      </c>
      <c r="R2235" s="37"/>
      <c r="T2235" s="37"/>
      <c r="V2235" s="37"/>
      <c r="X2235" s="37"/>
      <c r="Z2235" s="37"/>
      <c r="AB2235" s="37"/>
      <c r="AD2235" s="37"/>
      <c r="AF2235" s="37"/>
      <c r="AH2235" s="37">
        <v>277058</v>
      </c>
      <c r="AI2235" s="12">
        <v>0.09</v>
      </c>
      <c r="AN2235" s="37"/>
      <c r="AP2235" s="37">
        <v>218653</v>
      </c>
      <c r="AQ2235" s="12">
        <v>7.0000000000000007E-2</v>
      </c>
      <c r="AR2235" s="37"/>
      <c r="AT2235" s="37"/>
      <c r="AV2235" s="37"/>
      <c r="AX2235" s="37"/>
      <c r="BH2235" s="12">
        <v>947</v>
      </c>
      <c r="BQ2235" s="12">
        <v>0</v>
      </c>
      <c r="BV2235" s="12">
        <v>0</v>
      </c>
      <c r="CG2235" s="12" t="s">
        <v>934</v>
      </c>
      <c r="CH2235" s="12">
        <v>18.690000000000001</v>
      </c>
      <c r="CI2235" s="12" t="s">
        <v>3547</v>
      </c>
      <c r="CJ2235" s="12" t="s">
        <v>1072</v>
      </c>
      <c r="CK2235" s="12" t="s">
        <v>932</v>
      </c>
      <c r="CL2235" s="37">
        <v>292902984</v>
      </c>
      <c r="CN2235" s="12" t="s">
        <v>1509</v>
      </c>
      <c r="CS2235" s="12"/>
      <c r="CT2235" s="36" t="str">
        <f t="shared" si="34"/>
        <v>500mn</v>
      </c>
      <c r="CU2235" s="36" t="str">
        <f>VLOOKUP(CK2235,Mapping!B:C,2,FALSE)</f>
        <v>US/CA</v>
      </c>
    </row>
    <row r="2236" spans="1:99" ht="16" customHeight="1" x14ac:dyDescent="0.35">
      <c r="A2236" s="12" t="s">
        <v>3548</v>
      </c>
      <c r="B2236" s="12" t="s">
        <v>925</v>
      </c>
      <c r="E2236" s="37">
        <v>82045580</v>
      </c>
      <c r="G2236" s="37" t="s">
        <v>1505</v>
      </c>
      <c r="I2236" s="37"/>
      <c r="K2236" s="37"/>
      <c r="M2236" s="37"/>
      <c r="O2236" s="37"/>
      <c r="R2236" s="37"/>
      <c r="T2236" s="37">
        <v>32599055</v>
      </c>
      <c r="U2236" s="12">
        <v>0.2</v>
      </c>
      <c r="V2236" s="37"/>
      <c r="X2236" s="37"/>
      <c r="Z2236" s="37"/>
      <c r="AB2236" s="37"/>
      <c r="AD2236" s="37">
        <v>49446525</v>
      </c>
      <c r="AE2236" s="12">
        <v>0.3</v>
      </c>
      <c r="AF2236" s="37"/>
      <c r="AH2236" s="37"/>
      <c r="AN2236" s="37"/>
      <c r="AP2236" s="37"/>
      <c r="AR2236" s="37"/>
      <c r="AT2236" s="37"/>
      <c r="AV2236" s="37"/>
      <c r="AX2236" s="37"/>
      <c r="BJ2236" s="12">
        <v>443785</v>
      </c>
      <c r="BK2236" s="12">
        <v>291219</v>
      </c>
      <c r="CB2236" s="12">
        <v>0.15</v>
      </c>
      <c r="CE2236" s="12">
        <v>0.01</v>
      </c>
      <c r="CG2236" s="12" t="s">
        <v>976</v>
      </c>
      <c r="CH2236" s="12">
        <v>87.108999999999995</v>
      </c>
      <c r="CI2236" s="12" t="s">
        <v>938</v>
      </c>
      <c r="CJ2236" s="12" t="s">
        <v>931</v>
      </c>
      <c r="CK2236" s="12" t="s">
        <v>932</v>
      </c>
      <c r="CL2236" s="37">
        <v>16283982977</v>
      </c>
      <c r="CN2236" s="12" t="s">
        <v>1513</v>
      </c>
      <c r="CS2236" s="12"/>
      <c r="CT2236" s="36" t="str">
        <f t="shared" si="34"/>
        <v>1bn - 50bn</v>
      </c>
      <c r="CU2236" s="36" t="str">
        <f>VLOOKUP(CK2236,Mapping!B:C,2,FALSE)</f>
        <v>US/CA</v>
      </c>
    </row>
    <row r="2237" spans="1:99" ht="16" customHeight="1" x14ac:dyDescent="0.35">
      <c r="A2237" s="12" t="s">
        <v>3549</v>
      </c>
      <c r="B2237" s="12" t="s">
        <v>925</v>
      </c>
      <c r="E2237" s="37">
        <v>1203477</v>
      </c>
      <c r="G2237" s="37" t="s">
        <v>1505</v>
      </c>
      <c r="I2237" s="37"/>
      <c r="K2237" s="37"/>
      <c r="M2237" s="37">
        <v>199105</v>
      </c>
      <c r="N2237" s="12">
        <v>0.16</v>
      </c>
      <c r="O2237" s="37"/>
      <c r="R2237" s="37"/>
      <c r="T2237" s="37"/>
      <c r="V2237" s="37"/>
      <c r="X2237" s="37"/>
      <c r="Z2237" s="37"/>
      <c r="AB2237" s="37"/>
      <c r="AD2237" s="37"/>
      <c r="AF2237" s="37"/>
      <c r="AH2237" s="37"/>
      <c r="AN2237" s="37"/>
      <c r="AP2237" s="37">
        <v>1004372</v>
      </c>
      <c r="AQ2237" s="12">
        <v>0.79</v>
      </c>
      <c r="AR2237" s="37"/>
      <c r="AT2237" s="37"/>
      <c r="AV2237" s="37"/>
      <c r="AX2237" s="37"/>
      <c r="BB2237" s="12">
        <v>1587</v>
      </c>
      <c r="BH2237" s="12">
        <v>4350</v>
      </c>
      <c r="BV2237" s="12">
        <v>0</v>
      </c>
      <c r="CC2237" s="12">
        <v>0</v>
      </c>
      <c r="CG2237" s="12" t="s">
        <v>976</v>
      </c>
      <c r="CH2237" s="12">
        <v>22.29</v>
      </c>
      <c r="CI2237" s="12" t="s">
        <v>941</v>
      </c>
      <c r="CJ2237" s="12" t="s">
        <v>941</v>
      </c>
      <c r="CK2237" s="12" t="s">
        <v>932</v>
      </c>
      <c r="CL2237" s="37">
        <v>124534122</v>
      </c>
      <c r="CN2237" s="12" t="s">
        <v>1513</v>
      </c>
      <c r="CS2237" s="12"/>
      <c r="CT2237" s="36" t="str">
        <f t="shared" si="34"/>
        <v>500mn</v>
      </c>
      <c r="CU2237" s="36" t="str">
        <f>VLOOKUP(CK2237,Mapping!B:C,2,FALSE)</f>
        <v>US/CA</v>
      </c>
    </row>
    <row r="2238" spans="1:99" ht="16" customHeight="1" x14ac:dyDescent="0.35">
      <c r="A2238" s="12" t="s">
        <v>3550</v>
      </c>
      <c r="B2238" s="12" t="s">
        <v>925</v>
      </c>
      <c r="E2238" s="37">
        <v>219555</v>
      </c>
      <c r="G2238" s="37" t="s">
        <v>1505</v>
      </c>
      <c r="I2238" s="37"/>
      <c r="K2238" s="37"/>
      <c r="M2238" s="37">
        <v>219555</v>
      </c>
      <c r="N2238" s="12">
        <v>0.06</v>
      </c>
      <c r="O2238" s="37"/>
      <c r="R2238" s="37"/>
      <c r="T2238" s="37"/>
      <c r="V2238" s="37"/>
      <c r="X2238" s="37"/>
      <c r="Z2238" s="37"/>
      <c r="AB2238" s="37"/>
      <c r="AD2238" s="37"/>
      <c r="AF2238" s="37"/>
      <c r="AH2238" s="37"/>
      <c r="AN2238" s="37"/>
      <c r="AP2238" s="37"/>
      <c r="AR2238" s="37"/>
      <c r="AT2238" s="37"/>
      <c r="AV2238" s="37"/>
      <c r="AX2238" s="37"/>
      <c r="BB2238" s="12">
        <v>1750</v>
      </c>
      <c r="CC2238" s="12">
        <v>0</v>
      </c>
      <c r="CG2238" s="12" t="s">
        <v>929</v>
      </c>
      <c r="CH2238" s="12">
        <v>16.786000000000001</v>
      </c>
      <c r="CI2238" s="12" t="s">
        <v>3551</v>
      </c>
      <c r="CJ2238" s="12" t="s">
        <v>936</v>
      </c>
      <c r="CK2238" s="12" t="s">
        <v>932</v>
      </c>
      <c r="CL2238" s="37">
        <v>367467151</v>
      </c>
      <c r="CN2238" s="12" t="s">
        <v>1509</v>
      </c>
      <c r="CS2238" s="12"/>
      <c r="CT2238" s="36" t="str">
        <f t="shared" si="34"/>
        <v>500mn</v>
      </c>
      <c r="CU2238" s="36" t="str">
        <f>VLOOKUP(CK2238,Mapping!B:C,2,FALSE)</f>
        <v>US/CA</v>
      </c>
    </row>
    <row r="2239" spans="1:99" ht="16" customHeight="1" x14ac:dyDescent="0.35">
      <c r="A2239" s="12" t="s">
        <v>3552</v>
      </c>
      <c r="B2239" s="12" t="s">
        <v>925</v>
      </c>
      <c r="E2239" s="37">
        <v>4130871</v>
      </c>
      <c r="G2239" s="37" t="s">
        <v>1505</v>
      </c>
      <c r="I2239" s="37"/>
      <c r="K2239" s="37"/>
      <c r="M2239" s="37"/>
      <c r="O2239" s="37"/>
      <c r="Q2239" s="12">
        <v>32712</v>
      </c>
      <c r="R2239" s="37"/>
      <c r="T2239" s="37"/>
      <c r="V2239" s="37"/>
      <c r="X2239" s="37"/>
      <c r="Z2239" s="37"/>
      <c r="AB2239" s="37"/>
      <c r="AD2239" s="37"/>
      <c r="AF2239" s="37"/>
      <c r="AH2239" s="37">
        <v>4130871</v>
      </c>
      <c r="AI2239" s="12">
        <v>0.64</v>
      </c>
      <c r="AN2239" s="37"/>
      <c r="AP2239" s="37"/>
      <c r="AR2239" s="37"/>
      <c r="AT2239" s="37"/>
      <c r="AV2239" s="37"/>
      <c r="AX2239" s="37"/>
      <c r="BQ2239" s="12">
        <v>0.01</v>
      </c>
      <c r="CG2239" s="12" t="s">
        <v>991</v>
      </c>
      <c r="CH2239" s="12">
        <v>26.837</v>
      </c>
      <c r="CI2239" s="12" t="s">
        <v>3553</v>
      </c>
      <c r="CJ2239" s="12" t="s">
        <v>1114</v>
      </c>
      <c r="CK2239" s="12" t="s">
        <v>932</v>
      </c>
      <c r="CL2239" s="37">
        <v>636996229</v>
      </c>
      <c r="CN2239" s="12" t="s">
        <v>1534</v>
      </c>
      <c r="CS2239" s="12"/>
      <c r="CT2239" s="36" t="str">
        <f t="shared" si="34"/>
        <v>500mn - 1bn</v>
      </c>
      <c r="CU2239" s="36" t="str">
        <f>VLOOKUP(CK2239,Mapping!B:C,2,FALSE)</f>
        <v>US/CA</v>
      </c>
    </row>
    <row r="2240" spans="1:99" ht="16" customHeight="1" x14ac:dyDescent="0.35">
      <c r="A2240" s="12" t="s">
        <v>3554</v>
      </c>
      <c r="B2240" s="12" t="s">
        <v>925</v>
      </c>
      <c r="E2240" s="37">
        <v>1733891</v>
      </c>
      <c r="G2240" s="37" t="s">
        <v>1505</v>
      </c>
      <c r="I2240" s="37"/>
      <c r="K2240" s="37"/>
      <c r="M2240" s="37">
        <v>556164</v>
      </c>
      <c r="N2240" s="12">
        <v>0.12</v>
      </c>
      <c r="O2240" s="37"/>
      <c r="R2240" s="37"/>
      <c r="T2240" s="37"/>
      <c r="V2240" s="37"/>
      <c r="X2240" s="37"/>
      <c r="Z2240" s="37">
        <v>0</v>
      </c>
      <c r="AA2240" s="12">
        <v>0</v>
      </c>
      <c r="AB2240" s="37"/>
      <c r="AD2240" s="37"/>
      <c r="AF2240" s="37"/>
      <c r="AH2240" s="37"/>
      <c r="AN2240" s="37">
        <v>336826</v>
      </c>
      <c r="AO2240" s="12">
        <v>7.0000000000000007E-2</v>
      </c>
      <c r="AP2240" s="37">
        <v>840901</v>
      </c>
      <c r="AQ2240" s="12">
        <v>0.18</v>
      </c>
      <c r="AR2240" s="37"/>
      <c r="AT2240" s="37"/>
      <c r="AV2240" s="37"/>
      <c r="AX2240" s="37"/>
      <c r="BB2240" s="12">
        <v>4433</v>
      </c>
      <c r="BC2240" s="12">
        <v>0</v>
      </c>
      <c r="BH2240" s="12">
        <v>3642</v>
      </c>
      <c r="BI2240" s="12">
        <v>2000</v>
      </c>
      <c r="BV2240" s="12">
        <v>0</v>
      </c>
      <c r="BY2240" s="12">
        <v>0</v>
      </c>
      <c r="CC2240" s="12">
        <v>0</v>
      </c>
      <c r="CD2240" s="12">
        <v>0</v>
      </c>
      <c r="CG2240" s="12" t="s">
        <v>980</v>
      </c>
      <c r="CH2240" s="12">
        <v>247.047</v>
      </c>
      <c r="CI2240" s="12" t="s">
        <v>953</v>
      </c>
      <c r="CJ2240" s="12"/>
      <c r="CK2240" s="12" t="s">
        <v>954</v>
      </c>
      <c r="CL2240" s="37">
        <v>455676923</v>
      </c>
      <c r="CN2240" s="12" t="s">
        <v>1509</v>
      </c>
      <c r="CS2240" s="12"/>
      <c r="CT2240" s="36" t="str">
        <f t="shared" si="34"/>
        <v>500mn</v>
      </c>
      <c r="CU2240" s="36" t="str">
        <f>VLOOKUP(CK2240,Mapping!B:C,2,FALSE)</f>
        <v>EU</v>
      </c>
    </row>
    <row r="2241" spans="1:99" ht="16" customHeight="1" x14ac:dyDescent="0.35">
      <c r="A2241" s="12" t="s">
        <v>3555</v>
      </c>
      <c r="B2241" s="12" t="s">
        <v>925</v>
      </c>
      <c r="E2241" s="37">
        <v>260582</v>
      </c>
      <c r="G2241" s="37" t="s">
        <v>1505</v>
      </c>
      <c r="I2241" s="37"/>
      <c r="K2241" s="37"/>
      <c r="M2241" s="37"/>
      <c r="O2241" s="37"/>
      <c r="Q2241" s="12">
        <v>1920</v>
      </c>
      <c r="R2241" s="37"/>
      <c r="T2241" s="37"/>
      <c r="V2241" s="37"/>
      <c r="X2241" s="37"/>
      <c r="Z2241" s="37"/>
      <c r="AB2241" s="37"/>
      <c r="AD2241" s="37"/>
      <c r="AF2241" s="37"/>
      <c r="AH2241" s="37">
        <v>260582</v>
      </c>
      <c r="AI2241" s="12">
        <v>0.02</v>
      </c>
      <c r="AN2241" s="37"/>
      <c r="AP2241" s="37"/>
      <c r="AR2241" s="37"/>
      <c r="AT2241" s="37"/>
      <c r="AV2241" s="37"/>
      <c r="AX2241" s="37"/>
      <c r="BQ2241" s="12">
        <v>0</v>
      </c>
      <c r="CG2241" s="12" t="s">
        <v>940</v>
      </c>
      <c r="CH2241" s="12">
        <v>13.587999999999999</v>
      </c>
      <c r="CI2241" s="12" t="s">
        <v>3556</v>
      </c>
      <c r="CJ2241" s="12" t="s">
        <v>1149</v>
      </c>
      <c r="CK2241" s="12" t="s">
        <v>932</v>
      </c>
      <c r="CL2241" s="37">
        <v>1546829895</v>
      </c>
      <c r="CN2241" s="12" t="s">
        <v>1509</v>
      </c>
      <c r="CS2241" s="12"/>
      <c r="CT2241" s="36" t="str">
        <f t="shared" si="34"/>
        <v>1bn - 50bn</v>
      </c>
      <c r="CU2241" s="36" t="str">
        <f>VLOOKUP(CK2241,Mapping!B:C,2,FALSE)</f>
        <v>US/CA</v>
      </c>
    </row>
    <row r="2242" spans="1:99" ht="16" customHeight="1" x14ac:dyDescent="0.35">
      <c r="A2242" s="12" t="s">
        <v>3557</v>
      </c>
      <c r="B2242" s="12" t="s">
        <v>925</v>
      </c>
      <c r="E2242" s="37">
        <v>509449</v>
      </c>
      <c r="G2242" s="37" t="s">
        <v>1505</v>
      </c>
      <c r="I2242" s="37"/>
      <c r="K2242" s="37"/>
      <c r="M2242" s="37"/>
      <c r="O2242" s="37"/>
      <c r="R2242" s="37"/>
      <c r="T2242" s="37"/>
      <c r="V2242" s="37"/>
      <c r="X2242" s="37"/>
      <c r="Z2242" s="37"/>
      <c r="AB2242" s="37"/>
      <c r="AD2242" s="37"/>
      <c r="AF2242" s="37"/>
      <c r="AH2242" s="37"/>
      <c r="AN2242" s="37">
        <v>509449</v>
      </c>
      <c r="AO2242" s="12">
        <v>0</v>
      </c>
      <c r="AP2242" s="37"/>
      <c r="AR2242" s="37"/>
      <c r="AT2242" s="37"/>
      <c r="AV2242" s="37"/>
      <c r="AX2242" s="37"/>
      <c r="BI2242" s="12">
        <v>3025</v>
      </c>
      <c r="BY2242" s="12">
        <v>0</v>
      </c>
      <c r="CG2242" s="12" t="s">
        <v>929</v>
      </c>
      <c r="CH2242" s="12">
        <v>11.879</v>
      </c>
      <c r="CI2242" s="12" t="s">
        <v>1127</v>
      </c>
      <c r="CJ2242" s="12" t="s">
        <v>966</v>
      </c>
      <c r="CK2242" s="12" t="s">
        <v>932</v>
      </c>
      <c r="CL2242" s="37">
        <v>39484413126</v>
      </c>
      <c r="CN2242" s="12" t="s">
        <v>1506</v>
      </c>
      <c r="CS2242" s="12"/>
      <c r="CT2242" s="36" t="str">
        <f t="shared" si="34"/>
        <v>1bn - 50bn</v>
      </c>
      <c r="CU2242" s="36" t="str">
        <f>VLOOKUP(CK2242,Mapping!B:C,2,FALSE)</f>
        <v>US/CA</v>
      </c>
    </row>
    <row r="2243" spans="1:99" ht="16" customHeight="1" x14ac:dyDescent="0.35">
      <c r="A2243" s="12" t="s">
        <v>3558</v>
      </c>
      <c r="B2243" s="12" t="s">
        <v>925</v>
      </c>
      <c r="E2243" s="37">
        <v>128993</v>
      </c>
      <c r="G2243" s="37" t="s">
        <v>1505</v>
      </c>
      <c r="I2243" s="37"/>
      <c r="K2243" s="37"/>
      <c r="M2243" s="37"/>
      <c r="O2243" s="37"/>
      <c r="R2243" s="37"/>
      <c r="T2243" s="37"/>
      <c r="V2243" s="37"/>
      <c r="X2243" s="37"/>
      <c r="Z2243" s="37"/>
      <c r="AB2243" s="37"/>
      <c r="AD2243" s="37"/>
      <c r="AF2243" s="37"/>
      <c r="AH2243" s="37"/>
      <c r="AN2243" s="37">
        <v>128993</v>
      </c>
      <c r="AO2243" s="12">
        <v>0.01</v>
      </c>
      <c r="AP2243" s="37"/>
      <c r="AR2243" s="37"/>
      <c r="AT2243" s="37"/>
      <c r="AV2243" s="37"/>
      <c r="AX2243" s="37"/>
      <c r="BI2243" s="12">
        <v>700</v>
      </c>
      <c r="BY2243" s="12">
        <v>0</v>
      </c>
      <c r="CG2243" s="12" t="s">
        <v>934</v>
      </c>
      <c r="CH2243" s="12">
        <v>23.555</v>
      </c>
      <c r="CI2243" s="12" t="s">
        <v>1026</v>
      </c>
      <c r="CJ2243" s="12"/>
      <c r="CK2243" s="12" t="s">
        <v>1027</v>
      </c>
      <c r="CL2243" s="37">
        <v>957373243</v>
      </c>
      <c r="CN2243" s="12" t="s">
        <v>1506</v>
      </c>
      <c r="CS2243" s="12"/>
      <c r="CT2243" s="36" t="str">
        <f t="shared" ref="CT2243:CT2306" si="35">IF(CL2243&gt;100000000000, "100bn", IF(CL2243&gt;50000000000, "50bn - 100bn",IF(CL2243&gt;1000000000, "1bn - 50bn", IF(CL2243&gt;500000000, "500mn - 1bn", "500mn"))))</f>
        <v>500mn - 1bn</v>
      </c>
      <c r="CU2243" s="36" t="str">
        <f>VLOOKUP(CK2243,Mapping!B:C,2,FALSE)</f>
        <v>EU</v>
      </c>
    </row>
    <row r="2244" spans="1:99" ht="16" customHeight="1" x14ac:dyDescent="0.35">
      <c r="A2244" s="12" t="s">
        <v>3559</v>
      </c>
      <c r="B2244" s="12" t="s">
        <v>925</v>
      </c>
      <c r="E2244" s="37">
        <v>278477</v>
      </c>
      <c r="G2244" s="37" t="s">
        <v>1505</v>
      </c>
      <c r="I2244" s="37"/>
      <c r="K2244" s="37"/>
      <c r="M2244" s="37"/>
      <c r="O2244" s="37"/>
      <c r="R2244" s="37"/>
      <c r="T2244" s="37"/>
      <c r="V2244" s="37"/>
      <c r="X2244" s="37"/>
      <c r="Z2244" s="37"/>
      <c r="AB2244" s="37"/>
      <c r="AD2244" s="37"/>
      <c r="AF2244" s="37"/>
      <c r="AH2244" s="37"/>
      <c r="AN2244" s="37">
        <v>278477</v>
      </c>
      <c r="AO2244" s="12">
        <v>7.11</v>
      </c>
      <c r="AP2244" s="37"/>
      <c r="AR2244" s="37"/>
      <c r="AT2244" s="37"/>
      <c r="AV2244" s="37"/>
      <c r="AX2244" s="37"/>
      <c r="BI2244" s="12">
        <v>1300</v>
      </c>
      <c r="BY2244" s="12">
        <v>0</v>
      </c>
      <c r="CG2244" s="12" t="s">
        <v>976</v>
      </c>
      <c r="CH2244" s="12">
        <v>50.987000000000002</v>
      </c>
      <c r="CI2244" s="12" t="s">
        <v>1752</v>
      </c>
      <c r="CJ2244" s="12"/>
      <c r="CK2244" s="12" t="s">
        <v>1753</v>
      </c>
      <c r="CL2244" s="37">
        <v>3850796</v>
      </c>
      <c r="CN2244" s="12" t="s">
        <v>1513</v>
      </c>
      <c r="CS2244" s="12"/>
      <c r="CT2244" s="36" t="str">
        <f t="shared" si="35"/>
        <v>500mn</v>
      </c>
      <c r="CU2244" s="36" t="str">
        <f>VLOOKUP(CK2244,Mapping!B:C,2,FALSE)</f>
        <v>LATAM</v>
      </c>
    </row>
    <row r="2245" spans="1:99" ht="16" customHeight="1" x14ac:dyDescent="0.35">
      <c r="A2245" s="12" t="s">
        <v>3560</v>
      </c>
      <c r="B2245" s="12" t="s">
        <v>925</v>
      </c>
      <c r="E2245" s="37">
        <v>1968887</v>
      </c>
      <c r="G2245" s="37" t="s">
        <v>1505</v>
      </c>
      <c r="I2245" s="37"/>
      <c r="K2245" s="37"/>
      <c r="M2245" s="37">
        <v>156574</v>
      </c>
      <c r="N2245" s="12">
        <v>0.01</v>
      </c>
      <c r="O2245" s="37"/>
      <c r="Q2245" s="12">
        <v>1</v>
      </c>
      <c r="R2245" s="37"/>
      <c r="T2245" s="37">
        <v>987199</v>
      </c>
      <c r="U2245" s="12">
        <v>0.06</v>
      </c>
      <c r="V2245" s="37"/>
      <c r="X2245" s="37"/>
      <c r="Z2245" s="37"/>
      <c r="AB2245" s="37"/>
      <c r="AD2245" s="37">
        <v>21727</v>
      </c>
      <c r="AE2245" s="12">
        <v>0</v>
      </c>
      <c r="AF2245" s="37"/>
      <c r="AH2245" s="37">
        <v>126</v>
      </c>
      <c r="AI2245" s="12">
        <v>0</v>
      </c>
      <c r="AN2245" s="37">
        <v>787330</v>
      </c>
      <c r="AO2245" s="12">
        <v>0.05</v>
      </c>
      <c r="AP2245" s="37">
        <v>15931</v>
      </c>
      <c r="AQ2245" s="12">
        <v>0</v>
      </c>
      <c r="AR2245" s="37"/>
      <c r="AT2245" s="37"/>
      <c r="AV2245" s="37"/>
      <c r="AX2245" s="37"/>
      <c r="BB2245" s="12">
        <v>1248</v>
      </c>
      <c r="BH2245" s="12">
        <v>69</v>
      </c>
      <c r="BI2245" s="12">
        <v>4675</v>
      </c>
      <c r="BJ2245" s="12">
        <v>195</v>
      </c>
      <c r="BK2245" s="12">
        <v>8819</v>
      </c>
      <c r="BQ2245" s="12">
        <v>0</v>
      </c>
      <c r="BV2245" s="12">
        <v>0</v>
      </c>
      <c r="BY2245" s="12">
        <v>0</v>
      </c>
      <c r="CB2245" s="12">
        <v>0</v>
      </c>
      <c r="CC2245" s="12">
        <v>0</v>
      </c>
      <c r="CE2245" s="12">
        <v>0</v>
      </c>
      <c r="CG2245" s="12" t="s">
        <v>991</v>
      </c>
      <c r="CH2245" s="12">
        <v>28.004000000000001</v>
      </c>
      <c r="CI2245" s="12" t="s">
        <v>1016</v>
      </c>
      <c r="CJ2245" s="12" t="s">
        <v>1017</v>
      </c>
      <c r="CK2245" s="12" t="s">
        <v>932</v>
      </c>
      <c r="CL2245" s="37">
        <v>1581623648</v>
      </c>
      <c r="CN2245" s="12" t="s">
        <v>1534</v>
      </c>
      <c r="CS2245" s="12"/>
      <c r="CT2245" s="36" t="str">
        <f t="shared" si="35"/>
        <v>1bn - 50bn</v>
      </c>
      <c r="CU2245" s="36" t="str">
        <f>VLOOKUP(CK2245,Mapping!B:C,2,FALSE)</f>
        <v>US/CA</v>
      </c>
    </row>
    <row r="2246" spans="1:99" ht="16" customHeight="1" x14ac:dyDescent="0.35">
      <c r="A2246" s="12" t="s">
        <v>3561</v>
      </c>
      <c r="B2246" s="12" t="s">
        <v>925</v>
      </c>
      <c r="E2246" s="37">
        <v>318806747</v>
      </c>
      <c r="G2246" s="37" t="s">
        <v>1505</v>
      </c>
      <c r="I2246" s="37"/>
      <c r="K2246" s="37"/>
      <c r="M2246" s="37"/>
      <c r="O2246" s="37"/>
      <c r="Q2246" s="12">
        <v>218154</v>
      </c>
      <c r="R2246" s="37"/>
      <c r="T2246" s="37"/>
      <c r="V2246" s="37"/>
      <c r="X2246" s="37"/>
      <c r="Z2246" s="37"/>
      <c r="AB2246" s="37"/>
      <c r="AD2246" s="37"/>
      <c r="AF2246" s="37"/>
      <c r="AH2246" s="37">
        <v>27548487</v>
      </c>
      <c r="AI2246" s="12">
        <v>0.1</v>
      </c>
      <c r="AN2246" s="37">
        <v>117750019</v>
      </c>
      <c r="AO2246" s="12">
        <v>0.41</v>
      </c>
      <c r="AP2246" s="37">
        <v>163744417</v>
      </c>
      <c r="AQ2246" s="12">
        <v>0.56999999999999995</v>
      </c>
      <c r="AR2246" s="37"/>
      <c r="AT2246" s="37">
        <v>9763824</v>
      </c>
      <c r="AU2246" s="12">
        <v>0.03</v>
      </c>
      <c r="AV2246" s="37"/>
      <c r="AX2246" s="37"/>
      <c r="BD2246" s="12">
        <v>915931</v>
      </c>
      <c r="BH2246" s="12">
        <v>709188</v>
      </c>
      <c r="BI2246" s="12">
        <v>699175</v>
      </c>
      <c r="BQ2246" s="12">
        <v>0.05</v>
      </c>
      <c r="BV2246" s="12">
        <v>0.61</v>
      </c>
      <c r="BY2246" s="12">
        <v>0.09</v>
      </c>
      <c r="CF2246" s="12">
        <v>0.79</v>
      </c>
      <c r="CG2246" s="12" t="s">
        <v>940</v>
      </c>
      <c r="CH2246" s="12">
        <v>73.027000000000001</v>
      </c>
      <c r="CI2246" s="12" t="s">
        <v>967</v>
      </c>
      <c r="CJ2246" s="12" t="s">
        <v>968</v>
      </c>
      <c r="CK2246" s="12" t="s">
        <v>932</v>
      </c>
      <c r="CL2246" s="37">
        <v>28539574239</v>
      </c>
      <c r="CN2246" s="12" t="s">
        <v>1506</v>
      </c>
      <c r="CS2246" s="12"/>
      <c r="CT2246" s="36" t="str">
        <f t="shared" si="35"/>
        <v>1bn - 50bn</v>
      </c>
      <c r="CU2246" s="36" t="str">
        <f>VLOOKUP(CK2246,Mapping!B:C,2,FALSE)</f>
        <v>US/CA</v>
      </c>
    </row>
    <row r="2247" spans="1:99" ht="16" customHeight="1" x14ac:dyDescent="0.35">
      <c r="A2247" s="12" t="s">
        <v>3562</v>
      </c>
      <c r="B2247" s="12" t="s">
        <v>925</v>
      </c>
      <c r="E2247" s="37">
        <v>116835</v>
      </c>
      <c r="G2247" s="37" t="s">
        <v>1505</v>
      </c>
      <c r="I2247" s="37"/>
      <c r="K2247" s="37">
        <v>54379</v>
      </c>
      <c r="L2247" s="12">
        <v>0.08</v>
      </c>
      <c r="M2247" s="37">
        <v>21892</v>
      </c>
      <c r="N2247" s="12">
        <v>0.03</v>
      </c>
      <c r="O2247" s="37"/>
      <c r="Q2247" s="12">
        <v>289</v>
      </c>
      <c r="R2247" s="37"/>
      <c r="T2247" s="37"/>
      <c r="V2247" s="37"/>
      <c r="X2247" s="37"/>
      <c r="Z2247" s="37"/>
      <c r="AB2247" s="37"/>
      <c r="AD2247" s="37"/>
      <c r="AF2247" s="37"/>
      <c r="AH2247" s="37">
        <v>40564</v>
      </c>
      <c r="AI2247" s="12">
        <v>0.06</v>
      </c>
      <c r="AN2247" s="37"/>
      <c r="AP2247" s="37"/>
      <c r="AR2247" s="37"/>
      <c r="AT2247" s="37"/>
      <c r="AV2247" s="37"/>
      <c r="AX2247" s="37"/>
      <c r="BB2247" s="12">
        <v>166</v>
      </c>
      <c r="BG2247" s="12">
        <v>911</v>
      </c>
      <c r="BQ2247" s="12">
        <v>0</v>
      </c>
      <c r="BS2247" s="12">
        <v>0</v>
      </c>
      <c r="CC2247" s="12">
        <v>0</v>
      </c>
      <c r="CG2247" s="12" t="s">
        <v>991</v>
      </c>
      <c r="CH2247" s="12">
        <v>22.946999999999999</v>
      </c>
      <c r="CI2247" s="12" t="s">
        <v>1188</v>
      </c>
      <c r="CJ2247" s="12"/>
      <c r="CK2247" s="12" t="s">
        <v>1010</v>
      </c>
      <c r="CL2247" s="37">
        <v>66052900</v>
      </c>
      <c r="CN2247" s="12" t="s">
        <v>1509</v>
      </c>
      <c r="CS2247" s="12"/>
      <c r="CT2247" s="36" t="str">
        <f t="shared" si="35"/>
        <v>500mn</v>
      </c>
      <c r="CU2247" s="36" t="str">
        <f>VLOOKUP(CK2247,Mapping!B:C,2,FALSE)</f>
        <v>Africa</v>
      </c>
    </row>
    <row r="2248" spans="1:99" ht="16" customHeight="1" x14ac:dyDescent="0.35">
      <c r="A2248" s="12" t="s">
        <v>3563</v>
      </c>
      <c r="B2248" s="12" t="s">
        <v>925</v>
      </c>
      <c r="E2248" s="37">
        <v>6883204</v>
      </c>
      <c r="G2248" s="37" t="s">
        <v>1505</v>
      </c>
      <c r="I2248" s="37"/>
      <c r="K2248" s="37"/>
      <c r="M2248" s="37">
        <v>5495148</v>
      </c>
      <c r="N2248" s="12">
        <v>0.76</v>
      </c>
      <c r="O2248" s="37"/>
      <c r="R2248" s="37"/>
      <c r="T2248" s="37">
        <v>1388056</v>
      </c>
      <c r="U2248" s="12">
        <v>0.19</v>
      </c>
      <c r="V2248" s="37"/>
      <c r="X2248" s="37"/>
      <c r="Z2248" s="37">
        <v>0</v>
      </c>
      <c r="AA2248" s="12">
        <v>0</v>
      </c>
      <c r="AB2248" s="37"/>
      <c r="AD2248" s="37"/>
      <c r="AF2248" s="37"/>
      <c r="AH2248" s="37"/>
      <c r="AN2248" s="37"/>
      <c r="AP2248" s="37"/>
      <c r="AR2248" s="37"/>
      <c r="AT2248" s="37"/>
      <c r="AV2248" s="37"/>
      <c r="AX2248" s="37"/>
      <c r="BB2248" s="12">
        <v>43800</v>
      </c>
      <c r="BC2248" s="12">
        <v>0</v>
      </c>
      <c r="BK2248" s="12">
        <v>12400</v>
      </c>
      <c r="CC2248" s="12">
        <v>0</v>
      </c>
      <c r="CD2248" s="12">
        <v>0</v>
      </c>
      <c r="CE2248" s="12">
        <v>0</v>
      </c>
      <c r="CG2248" s="12" t="s">
        <v>976</v>
      </c>
      <c r="CH2248" s="12">
        <v>289.36200000000002</v>
      </c>
      <c r="CI2248" s="12" t="s">
        <v>988</v>
      </c>
      <c r="CJ2248" s="12"/>
      <c r="CK2248" s="12" t="s">
        <v>988</v>
      </c>
      <c r="CL2248" s="37">
        <v>723607203</v>
      </c>
      <c r="CN2248" s="12" t="s">
        <v>1513</v>
      </c>
      <c r="CS2248" s="12"/>
      <c r="CT2248" s="36" t="str">
        <f t="shared" si="35"/>
        <v>500mn - 1bn</v>
      </c>
      <c r="CU2248" s="36" t="str">
        <f>VLOOKUP(CK2248,Mapping!B:C,2,FALSE)</f>
        <v>SG</v>
      </c>
    </row>
    <row r="2249" spans="1:99" ht="16" customHeight="1" x14ac:dyDescent="0.35">
      <c r="A2249" s="12" t="s">
        <v>3564</v>
      </c>
      <c r="B2249" s="12" t="s">
        <v>925</v>
      </c>
      <c r="E2249" s="37">
        <v>83385388</v>
      </c>
      <c r="G2249" s="37" t="s">
        <v>1505</v>
      </c>
      <c r="I2249" s="37"/>
      <c r="K2249" s="37"/>
      <c r="M2249" s="37"/>
      <c r="O2249" s="37"/>
      <c r="R2249" s="37"/>
      <c r="T2249" s="37"/>
      <c r="V2249" s="37"/>
      <c r="X2249" s="37"/>
      <c r="Z2249" s="37"/>
      <c r="AB2249" s="37"/>
      <c r="AD2249" s="37"/>
      <c r="AF2249" s="37"/>
      <c r="AH2249" s="37"/>
      <c r="AN2249" s="37">
        <v>83385388</v>
      </c>
      <c r="AO2249" s="12">
        <v>1.86</v>
      </c>
      <c r="AP2249" s="37"/>
      <c r="AR2249" s="37"/>
      <c r="AT2249" s="37"/>
      <c r="AV2249" s="37"/>
      <c r="AX2249" s="37"/>
      <c r="BI2249" s="12">
        <v>495125</v>
      </c>
      <c r="BY2249" s="12">
        <v>0.06</v>
      </c>
      <c r="CG2249" s="12" t="s">
        <v>929</v>
      </c>
      <c r="CH2249" s="12">
        <v>13.077999999999999</v>
      </c>
      <c r="CI2249" s="12" t="s">
        <v>3565</v>
      </c>
      <c r="CJ2249" s="12" t="s">
        <v>941</v>
      </c>
      <c r="CK2249" s="12" t="s">
        <v>932</v>
      </c>
      <c r="CL2249" s="37">
        <v>4483402954</v>
      </c>
      <c r="CN2249" s="12" t="s">
        <v>1506</v>
      </c>
      <c r="CS2249" s="12"/>
      <c r="CT2249" s="36" t="str">
        <f t="shared" si="35"/>
        <v>1bn - 50bn</v>
      </c>
      <c r="CU2249" s="36" t="str">
        <f>VLOOKUP(CK2249,Mapping!B:C,2,FALSE)</f>
        <v>US/CA</v>
      </c>
    </row>
    <row r="2250" spans="1:99" ht="16" customHeight="1" x14ac:dyDescent="0.35">
      <c r="A2250" s="12" t="s">
        <v>3566</v>
      </c>
      <c r="B2250" s="12" t="s">
        <v>925</v>
      </c>
      <c r="E2250" s="37">
        <v>210516</v>
      </c>
      <c r="G2250" s="37" t="s">
        <v>1505</v>
      </c>
      <c r="I2250" s="37"/>
      <c r="K2250" s="37"/>
      <c r="M2250" s="37"/>
      <c r="O2250" s="37"/>
      <c r="R2250" s="37"/>
      <c r="T2250" s="37"/>
      <c r="V2250" s="37"/>
      <c r="X2250" s="37"/>
      <c r="Z2250" s="37"/>
      <c r="AB2250" s="37"/>
      <c r="AD2250" s="37"/>
      <c r="AF2250" s="37"/>
      <c r="AH2250" s="37"/>
      <c r="AN2250" s="37">
        <v>210516</v>
      </c>
      <c r="AO2250" s="12">
        <v>0</v>
      </c>
      <c r="AP2250" s="37"/>
      <c r="AR2250" s="37"/>
      <c r="AT2250" s="37"/>
      <c r="AV2250" s="37"/>
      <c r="AX2250" s="37"/>
      <c r="BI2250" s="12">
        <v>1250</v>
      </c>
      <c r="BY2250" s="12">
        <v>0</v>
      </c>
      <c r="CG2250" s="12" t="s">
        <v>929</v>
      </c>
      <c r="CH2250" s="12">
        <v>29.405999999999999</v>
      </c>
      <c r="CI2250" s="12" t="s">
        <v>2107</v>
      </c>
      <c r="CJ2250" s="12" t="s">
        <v>1698</v>
      </c>
      <c r="CK2250" s="12" t="s">
        <v>932</v>
      </c>
      <c r="CL2250" s="37">
        <v>7316081543</v>
      </c>
      <c r="CN2250" s="12" t="s">
        <v>1509</v>
      </c>
      <c r="CS2250" s="12"/>
      <c r="CT2250" s="36" t="str">
        <f t="shared" si="35"/>
        <v>1bn - 50bn</v>
      </c>
      <c r="CU2250" s="36" t="str">
        <f>VLOOKUP(CK2250,Mapping!B:C,2,FALSE)</f>
        <v>US/CA</v>
      </c>
    </row>
    <row r="2251" spans="1:99" ht="16" customHeight="1" x14ac:dyDescent="0.35">
      <c r="A2251" s="12" t="s">
        <v>3567</v>
      </c>
      <c r="B2251" s="12" t="s">
        <v>933</v>
      </c>
      <c r="E2251" s="37">
        <v>10066577</v>
      </c>
      <c r="G2251" s="37" t="s">
        <v>1505</v>
      </c>
      <c r="I2251" s="37"/>
      <c r="K2251" s="37"/>
      <c r="M2251" s="37"/>
      <c r="O2251" s="37"/>
      <c r="Q2251" s="12">
        <v>9124</v>
      </c>
      <c r="R2251" s="37"/>
      <c r="T2251" s="37"/>
      <c r="V2251" s="37">
        <v>1290320</v>
      </c>
      <c r="W2251" s="12">
        <v>0.01</v>
      </c>
      <c r="X2251" s="37"/>
      <c r="Z2251" s="37"/>
      <c r="AB2251" s="37">
        <v>1257036</v>
      </c>
      <c r="AC2251" s="12">
        <v>0.01</v>
      </c>
      <c r="AD2251" s="37"/>
      <c r="AF2251" s="37"/>
      <c r="AH2251" s="37">
        <v>1238309</v>
      </c>
      <c r="AI2251" s="12">
        <v>0.01</v>
      </c>
      <c r="AJ2251" s="12">
        <v>70640</v>
      </c>
      <c r="AK2251" s="12">
        <v>42410</v>
      </c>
      <c r="AN2251" s="37">
        <v>5557622</v>
      </c>
      <c r="AO2251" s="12">
        <v>0.05</v>
      </c>
      <c r="AP2251" s="37">
        <v>723290</v>
      </c>
      <c r="AQ2251" s="12">
        <v>0.01</v>
      </c>
      <c r="AR2251" s="37"/>
      <c r="AT2251" s="37"/>
      <c r="AV2251" s="37"/>
      <c r="AX2251" s="37"/>
      <c r="BH2251" s="12">
        <v>2553</v>
      </c>
      <c r="BI2251" s="12">
        <v>33000</v>
      </c>
      <c r="BQ2251" s="12">
        <v>0</v>
      </c>
      <c r="BR2251" s="12">
        <v>0</v>
      </c>
      <c r="BT2251" s="12">
        <v>0</v>
      </c>
      <c r="BV2251" s="12">
        <v>0</v>
      </c>
      <c r="BY2251" s="12">
        <v>0</v>
      </c>
      <c r="CG2251" s="12" t="s">
        <v>991</v>
      </c>
      <c r="CH2251" s="12">
        <v>21.125</v>
      </c>
      <c r="CI2251" s="12" t="s">
        <v>2046</v>
      </c>
      <c r="CJ2251" s="12"/>
      <c r="CK2251" s="12" t="s">
        <v>990</v>
      </c>
      <c r="CL2251" s="37">
        <v>10405021755</v>
      </c>
      <c r="CN2251" s="12" t="s">
        <v>1506</v>
      </c>
      <c r="CS2251" s="12"/>
      <c r="CT2251" s="36" t="str">
        <f t="shared" si="35"/>
        <v>1bn - 50bn</v>
      </c>
      <c r="CU2251" s="36" t="str">
        <f>VLOOKUP(CK2251,Mapping!B:C,2,FALSE)</f>
        <v>EU</v>
      </c>
    </row>
    <row r="2252" spans="1:99" ht="16" customHeight="1" x14ac:dyDescent="0.35">
      <c r="A2252" s="12" t="s">
        <v>3568</v>
      </c>
      <c r="B2252" s="12" t="s">
        <v>933</v>
      </c>
      <c r="E2252" s="37">
        <v>1919906</v>
      </c>
      <c r="G2252" s="37" t="s">
        <v>1505</v>
      </c>
      <c r="I2252" s="37"/>
      <c r="K2252" s="37"/>
      <c r="M2252" s="37"/>
      <c r="O2252" s="37"/>
      <c r="R2252" s="37"/>
      <c r="T2252" s="37"/>
      <c r="V2252" s="37"/>
      <c r="X2252" s="37"/>
      <c r="Z2252" s="37"/>
      <c r="AB2252" s="37"/>
      <c r="AD2252" s="37"/>
      <c r="AF2252" s="37"/>
      <c r="AH2252" s="37"/>
      <c r="AN2252" s="37">
        <v>1919906</v>
      </c>
      <c r="AO2252" s="12">
        <v>1.65</v>
      </c>
      <c r="AP2252" s="37"/>
      <c r="AR2252" s="37"/>
      <c r="AT2252" s="37"/>
      <c r="AV2252" s="37"/>
      <c r="AX2252" s="37"/>
      <c r="BI2252" s="12">
        <v>11400</v>
      </c>
      <c r="BY2252" s="12">
        <v>0</v>
      </c>
      <c r="CG2252" s="12" t="s">
        <v>959</v>
      </c>
      <c r="CH2252" s="12">
        <v>90.191000000000003</v>
      </c>
      <c r="CI2252" s="12" t="s">
        <v>987</v>
      </c>
      <c r="CJ2252" s="12"/>
      <c r="CK2252" s="12" t="s">
        <v>979</v>
      </c>
      <c r="CL2252" s="37">
        <v>121338279</v>
      </c>
      <c r="CN2252" s="12" t="s">
        <v>1506</v>
      </c>
      <c r="CS2252" s="12"/>
      <c r="CT2252" s="36" t="str">
        <f t="shared" si="35"/>
        <v>500mn</v>
      </c>
      <c r="CU2252" s="36" t="str">
        <f>VLOOKUP(CK2252,Mapping!B:C,2,FALSE)</f>
        <v>EU</v>
      </c>
    </row>
    <row r="2253" spans="1:99" ht="16" customHeight="1" x14ac:dyDescent="0.35">
      <c r="A2253" s="12" t="s">
        <v>3569</v>
      </c>
      <c r="B2253" s="12" t="s">
        <v>925</v>
      </c>
      <c r="E2253" s="37">
        <v>30945852</v>
      </c>
      <c r="G2253" s="37" t="s">
        <v>1505</v>
      </c>
      <c r="I2253" s="37"/>
      <c r="K2253" s="37"/>
      <c r="M2253" s="37"/>
      <c r="O2253" s="37"/>
      <c r="R2253" s="37"/>
      <c r="T2253" s="37"/>
      <c r="V2253" s="37"/>
      <c r="X2253" s="37"/>
      <c r="Z2253" s="37"/>
      <c r="AB2253" s="37"/>
      <c r="AD2253" s="37"/>
      <c r="AF2253" s="37"/>
      <c r="AH2253" s="37"/>
      <c r="AN2253" s="37">
        <v>30945852</v>
      </c>
      <c r="AO2253" s="12">
        <v>1.98</v>
      </c>
      <c r="AP2253" s="37"/>
      <c r="AR2253" s="37"/>
      <c r="AT2253" s="37"/>
      <c r="AV2253" s="37"/>
      <c r="AX2253" s="37"/>
      <c r="BI2253" s="12">
        <v>183750</v>
      </c>
      <c r="BY2253" s="12">
        <v>0.02</v>
      </c>
      <c r="CG2253" s="12" t="s">
        <v>976</v>
      </c>
      <c r="CH2253" s="12">
        <v>91.325999999999993</v>
      </c>
      <c r="CI2253" s="12" t="s">
        <v>930</v>
      </c>
      <c r="CJ2253" s="12" t="s">
        <v>931</v>
      </c>
      <c r="CK2253" s="12" t="s">
        <v>932</v>
      </c>
      <c r="CL2253" s="37">
        <v>1560652468</v>
      </c>
      <c r="CN2253" s="12" t="s">
        <v>1513</v>
      </c>
      <c r="CR2253" s="12">
        <v>46086.78125</v>
      </c>
      <c r="CS2253" s="12"/>
      <c r="CT2253" s="36" t="str">
        <f t="shared" si="35"/>
        <v>1bn - 50bn</v>
      </c>
      <c r="CU2253" s="36" t="str">
        <f>VLOOKUP(CK2253,Mapping!B:C,2,FALSE)</f>
        <v>US/CA</v>
      </c>
    </row>
    <row r="2254" spans="1:99" ht="16" customHeight="1" x14ac:dyDescent="0.35">
      <c r="A2254" s="12" t="s">
        <v>3570</v>
      </c>
      <c r="B2254" s="12" t="s">
        <v>925</v>
      </c>
      <c r="E2254" s="37">
        <v>1548542</v>
      </c>
      <c r="G2254" s="37" t="s">
        <v>1505</v>
      </c>
      <c r="I2254" s="37"/>
      <c r="K2254" s="37"/>
      <c r="M2254" s="37"/>
      <c r="O2254" s="37"/>
      <c r="Q2254" s="12">
        <v>4549</v>
      </c>
      <c r="R2254" s="37"/>
      <c r="T2254" s="37"/>
      <c r="V2254" s="37"/>
      <c r="X2254" s="37"/>
      <c r="Z2254" s="37"/>
      <c r="AB2254" s="37"/>
      <c r="AD2254" s="37"/>
      <c r="AF2254" s="37"/>
      <c r="AH2254" s="37">
        <v>574448</v>
      </c>
      <c r="AI2254" s="12">
        <v>0.17</v>
      </c>
      <c r="AN2254" s="37">
        <v>677862</v>
      </c>
      <c r="AO2254" s="12">
        <v>0.2</v>
      </c>
      <c r="AP2254" s="37">
        <v>296232</v>
      </c>
      <c r="AQ2254" s="12">
        <v>0.09</v>
      </c>
      <c r="AR2254" s="37"/>
      <c r="AT2254" s="37"/>
      <c r="AV2254" s="37"/>
      <c r="AX2254" s="37"/>
      <c r="BH2254" s="12">
        <v>1283</v>
      </c>
      <c r="BI2254" s="12">
        <v>4025</v>
      </c>
      <c r="BQ2254" s="12">
        <v>0</v>
      </c>
      <c r="BV2254" s="12">
        <v>0</v>
      </c>
      <c r="BY2254" s="12">
        <v>0</v>
      </c>
      <c r="CG2254" s="12" t="s">
        <v>934</v>
      </c>
      <c r="CH2254" s="12">
        <v>27.23</v>
      </c>
      <c r="CI2254" s="12" t="s">
        <v>2086</v>
      </c>
      <c r="CJ2254" s="12" t="s">
        <v>2087</v>
      </c>
      <c r="CK2254" s="12" t="s">
        <v>932</v>
      </c>
      <c r="CL2254" s="37">
        <v>346339954</v>
      </c>
      <c r="CN2254" s="12" t="s">
        <v>1509</v>
      </c>
      <c r="CS2254" s="12"/>
      <c r="CT2254" s="36" t="str">
        <f t="shared" si="35"/>
        <v>500mn</v>
      </c>
      <c r="CU2254" s="36" t="str">
        <f>VLOOKUP(CK2254,Mapping!B:C,2,FALSE)</f>
        <v>US/CA</v>
      </c>
    </row>
    <row r="2255" spans="1:99" ht="16" customHeight="1" x14ac:dyDescent="0.35">
      <c r="A2255" s="12" t="s">
        <v>3571</v>
      </c>
      <c r="B2255" s="12" t="s">
        <v>925</v>
      </c>
      <c r="E2255" s="37">
        <v>175644</v>
      </c>
      <c r="G2255" s="37" t="s">
        <v>1505</v>
      </c>
      <c r="I2255" s="37"/>
      <c r="K2255" s="37"/>
      <c r="M2255" s="37">
        <v>175644</v>
      </c>
      <c r="N2255" s="12">
        <v>0.08</v>
      </c>
      <c r="O2255" s="37"/>
      <c r="R2255" s="37"/>
      <c r="T2255" s="37"/>
      <c r="V2255" s="37"/>
      <c r="X2255" s="37"/>
      <c r="Z2255" s="37"/>
      <c r="AB2255" s="37"/>
      <c r="AD2255" s="37"/>
      <c r="AF2255" s="37"/>
      <c r="AH2255" s="37"/>
      <c r="AN2255" s="37"/>
      <c r="AP2255" s="37"/>
      <c r="AR2255" s="37"/>
      <c r="AT2255" s="37"/>
      <c r="AV2255" s="37"/>
      <c r="AX2255" s="37"/>
      <c r="BB2255" s="12">
        <v>1400</v>
      </c>
      <c r="CC2255" s="12">
        <v>0</v>
      </c>
      <c r="CG2255" s="12" t="s">
        <v>940</v>
      </c>
      <c r="CH2255" s="12">
        <v>48.616</v>
      </c>
      <c r="CI2255" s="12" t="s">
        <v>1855</v>
      </c>
      <c r="CJ2255" s="12"/>
      <c r="CK2255" s="12" t="s">
        <v>1856</v>
      </c>
      <c r="CL2255" s="37">
        <v>214151728</v>
      </c>
      <c r="CN2255" s="12" t="s">
        <v>1509</v>
      </c>
      <c r="CS2255" s="12"/>
      <c r="CT2255" s="36" t="str">
        <f t="shared" si="35"/>
        <v>500mn</v>
      </c>
      <c r="CU2255" s="36" t="str">
        <f>VLOOKUP(CK2255,Mapping!B:C,2,FALSE)</f>
        <v>Middle East</v>
      </c>
    </row>
    <row r="2256" spans="1:99" ht="16" customHeight="1" x14ac:dyDescent="0.35">
      <c r="A2256" s="12" t="s">
        <v>3572</v>
      </c>
      <c r="B2256" s="12" t="s">
        <v>933</v>
      </c>
      <c r="E2256" s="37">
        <v>113712</v>
      </c>
      <c r="G2256" s="37" t="s">
        <v>1505</v>
      </c>
      <c r="I2256" s="37"/>
      <c r="K2256" s="37"/>
      <c r="M2256" s="37"/>
      <c r="O2256" s="37"/>
      <c r="Q2256" s="12">
        <v>344</v>
      </c>
      <c r="R2256" s="37"/>
      <c r="T2256" s="37"/>
      <c r="V2256" s="37"/>
      <c r="X2256" s="37"/>
      <c r="Z2256" s="37"/>
      <c r="AB2256" s="37"/>
      <c r="AD2256" s="37"/>
      <c r="AF2256" s="37"/>
      <c r="AH2256" s="37">
        <v>43440</v>
      </c>
      <c r="AI2256" s="12">
        <v>0.03</v>
      </c>
      <c r="AN2256" s="37">
        <v>42103</v>
      </c>
      <c r="AO2256" s="12">
        <v>0.03</v>
      </c>
      <c r="AP2256" s="37">
        <v>28169</v>
      </c>
      <c r="AQ2256" s="12">
        <v>0.02</v>
      </c>
      <c r="AR2256" s="37"/>
      <c r="AT2256" s="37"/>
      <c r="AV2256" s="37"/>
      <c r="AX2256" s="37"/>
      <c r="BH2256" s="12">
        <v>122</v>
      </c>
      <c r="BI2256" s="12">
        <v>250</v>
      </c>
      <c r="BQ2256" s="12">
        <v>0</v>
      </c>
      <c r="BV2256" s="12">
        <v>0</v>
      </c>
      <c r="BY2256" s="12">
        <v>0</v>
      </c>
      <c r="CG2256" s="12" t="s">
        <v>959</v>
      </c>
      <c r="CH2256" s="12">
        <v>93.293999999999997</v>
      </c>
      <c r="CI2256" s="12" t="s">
        <v>960</v>
      </c>
      <c r="CJ2256" s="12"/>
      <c r="CK2256" s="12" t="s">
        <v>961</v>
      </c>
      <c r="CL2256" s="37">
        <v>162155232</v>
      </c>
      <c r="CN2256" s="12" t="s">
        <v>1506</v>
      </c>
      <c r="CS2256" s="12"/>
      <c r="CT2256" s="36" t="str">
        <f t="shared" si="35"/>
        <v>500mn</v>
      </c>
      <c r="CU2256" s="36" t="str">
        <f>VLOOKUP(CK2256,Mapping!B:C,2,FALSE)</f>
        <v>EU</v>
      </c>
    </row>
    <row r="2257" spans="1:99" ht="16" customHeight="1" x14ac:dyDescent="0.35">
      <c r="A2257" s="12" t="s">
        <v>3573</v>
      </c>
      <c r="B2257" s="12" t="s">
        <v>925</v>
      </c>
      <c r="E2257" s="37">
        <v>577298</v>
      </c>
      <c r="G2257" s="37" t="s">
        <v>1505</v>
      </c>
      <c r="I2257" s="37"/>
      <c r="K2257" s="37"/>
      <c r="M2257" s="37">
        <v>577298</v>
      </c>
      <c r="N2257" s="12">
        <v>0.14000000000000001</v>
      </c>
      <c r="O2257" s="37"/>
      <c r="R2257" s="37"/>
      <c r="T2257" s="37"/>
      <c r="V2257" s="37"/>
      <c r="X2257" s="37"/>
      <c r="Z2257" s="37"/>
      <c r="AB2257" s="37"/>
      <c r="AD2257" s="37"/>
      <c r="AF2257" s="37"/>
      <c r="AH2257" s="37"/>
      <c r="AN2257" s="37"/>
      <c r="AP2257" s="37"/>
      <c r="AR2257" s="37"/>
      <c r="AT2257" s="37"/>
      <c r="AV2257" s="37"/>
      <c r="AX2257" s="37"/>
      <c r="BB2257" s="12">
        <v>3230</v>
      </c>
      <c r="CC2257" s="12">
        <v>0</v>
      </c>
      <c r="CG2257" s="12" t="s">
        <v>959</v>
      </c>
      <c r="CH2257" s="12">
        <v>36.527999999999999</v>
      </c>
      <c r="CI2257" s="12" t="s">
        <v>2211</v>
      </c>
      <c r="CJ2257" s="12"/>
      <c r="CK2257" s="12" t="s">
        <v>2212</v>
      </c>
      <c r="CL2257" s="37">
        <v>231756415</v>
      </c>
      <c r="CN2257" s="12" t="s">
        <v>1528</v>
      </c>
      <c r="CS2257" s="12"/>
      <c r="CT2257" s="36" t="str">
        <f t="shared" si="35"/>
        <v>500mn</v>
      </c>
      <c r="CU2257" s="36" t="str">
        <f>VLOOKUP(CK2257,Mapping!B:C,2,FALSE)</f>
        <v>EU</v>
      </c>
    </row>
    <row r="2258" spans="1:99" ht="16" customHeight="1" x14ac:dyDescent="0.35">
      <c r="A2258" s="12" t="s">
        <v>3574</v>
      </c>
      <c r="B2258" s="12" t="s">
        <v>925</v>
      </c>
      <c r="E2258" s="37">
        <v>2108028</v>
      </c>
      <c r="G2258" s="37" t="s">
        <v>1505</v>
      </c>
      <c r="I2258" s="37"/>
      <c r="K2258" s="37"/>
      <c r="M2258" s="37">
        <v>1367012</v>
      </c>
      <c r="N2258" s="12">
        <v>0.1</v>
      </c>
      <c r="O2258" s="37"/>
      <c r="R2258" s="37"/>
      <c r="T2258" s="37"/>
      <c r="V2258" s="37"/>
      <c r="X2258" s="37"/>
      <c r="Z2258" s="37"/>
      <c r="AB2258" s="37"/>
      <c r="AD2258" s="37"/>
      <c r="AF2258" s="37"/>
      <c r="AH2258" s="37"/>
      <c r="AN2258" s="37">
        <v>741016</v>
      </c>
      <c r="AO2258" s="12">
        <v>0.05</v>
      </c>
      <c r="AP2258" s="37"/>
      <c r="AR2258" s="37"/>
      <c r="AT2258" s="37"/>
      <c r="AV2258" s="37"/>
      <c r="AX2258" s="37"/>
      <c r="BB2258" s="12">
        <v>10896</v>
      </c>
      <c r="BI2258" s="12">
        <v>4400</v>
      </c>
      <c r="BY2258" s="12">
        <v>0</v>
      </c>
      <c r="CC2258" s="12">
        <v>0</v>
      </c>
      <c r="CG2258" s="12" t="s">
        <v>929</v>
      </c>
      <c r="CH2258" s="12">
        <v>18.847000000000001</v>
      </c>
      <c r="CI2258" s="12" t="s">
        <v>1250</v>
      </c>
      <c r="CJ2258" s="12" t="s">
        <v>946</v>
      </c>
      <c r="CK2258" s="12" t="s">
        <v>932</v>
      </c>
      <c r="CL2258" s="37">
        <v>1402880341</v>
      </c>
      <c r="CN2258" s="12" t="s">
        <v>1509</v>
      </c>
      <c r="CS2258" s="12"/>
      <c r="CT2258" s="36" t="str">
        <f t="shared" si="35"/>
        <v>1bn - 50bn</v>
      </c>
      <c r="CU2258" s="36" t="str">
        <f>VLOOKUP(CK2258,Mapping!B:C,2,FALSE)</f>
        <v>US/CA</v>
      </c>
    </row>
    <row r="2259" spans="1:99" ht="16" customHeight="1" x14ac:dyDescent="0.35">
      <c r="A2259" s="12" t="s">
        <v>816</v>
      </c>
      <c r="B2259" s="12" t="s">
        <v>933</v>
      </c>
      <c r="E2259" s="37">
        <v>415472</v>
      </c>
      <c r="F2259" s="12">
        <v>459</v>
      </c>
      <c r="G2259" s="37" t="s">
        <v>1505</v>
      </c>
      <c r="I2259" s="37">
        <v>22018</v>
      </c>
      <c r="J2259" s="12">
        <v>0</v>
      </c>
      <c r="K2259" s="37">
        <v>158181</v>
      </c>
      <c r="L2259" s="12">
        <v>0.01</v>
      </c>
      <c r="M2259" s="37">
        <v>74756</v>
      </c>
      <c r="N2259" s="12">
        <v>0</v>
      </c>
      <c r="O2259" s="37">
        <v>119295</v>
      </c>
      <c r="P2259" s="12">
        <v>0</v>
      </c>
      <c r="R2259" s="37"/>
      <c r="T2259" s="37"/>
      <c r="V2259" s="37"/>
      <c r="X2259" s="37"/>
      <c r="Z2259" s="37"/>
      <c r="AB2259" s="37">
        <v>21059</v>
      </c>
      <c r="AC2259" s="12">
        <v>0</v>
      </c>
      <c r="AD2259" s="37"/>
      <c r="AF2259" s="37">
        <v>20163</v>
      </c>
      <c r="AG2259" s="12">
        <v>0</v>
      </c>
      <c r="AH2259" s="37"/>
      <c r="AJ2259" s="12">
        <v>1592</v>
      </c>
      <c r="AL2259" s="12">
        <v>13214</v>
      </c>
      <c r="AN2259" s="37"/>
      <c r="AP2259" s="37"/>
      <c r="AR2259" s="37"/>
      <c r="AT2259" s="37"/>
      <c r="AV2259" s="37"/>
      <c r="AX2259" s="37"/>
      <c r="BB2259" s="12">
        <v>510</v>
      </c>
      <c r="BF2259" s="12">
        <v>1847</v>
      </c>
      <c r="BG2259" s="12">
        <v>3317</v>
      </c>
      <c r="BO2259" s="12">
        <v>0</v>
      </c>
      <c r="BP2259" s="12">
        <v>0</v>
      </c>
      <c r="BR2259" s="12">
        <v>0</v>
      </c>
      <c r="BS2259" s="12">
        <v>0</v>
      </c>
      <c r="BU2259" s="12">
        <v>0</v>
      </c>
      <c r="CC2259" s="12">
        <v>0</v>
      </c>
      <c r="CG2259" s="12" t="s">
        <v>940</v>
      </c>
      <c r="CH2259" s="12">
        <v>54.279000000000003</v>
      </c>
      <c r="CI2259" s="12" t="s">
        <v>960</v>
      </c>
      <c r="CJ2259" s="12"/>
      <c r="CK2259" s="12" t="s">
        <v>961</v>
      </c>
      <c r="CL2259" s="37">
        <v>3048226474</v>
      </c>
      <c r="CN2259" s="12" t="s">
        <v>1506</v>
      </c>
      <c r="CS2259" s="12"/>
      <c r="CT2259" s="36" t="str">
        <f t="shared" si="35"/>
        <v>1bn - 50bn</v>
      </c>
      <c r="CU2259" s="36" t="str">
        <f>VLOOKUP(CK2259,Mapping!B:C,2,FALSE)</f>
        <v>EU</v>
      </c>
    </row>
    <row r="2260" spans="1:99" ht="16" customHeight="1" x14ac:dyDescent="0.35">
      <c r="A2260" s="12" t="s">
        <v>3575</v>
      </c>
      <c r="B2260" s="12" t="s">
        <v>933</v>
      </c>
      <c r="E2260" s="37">
        <v>33818648</v>
      </c>
      <c r="F2260" s="12">
        <v>0</v>
      </c>
      <c r="G2260" s="37" t="s">
        <v>1505</v>
      </c>
      <c r="I2260" s="37">
        <v>0</v>
      </c>
      <c r="J2260" s="12">
        <v>0</v>
      </c>
      <c r="K2260" s="37">
        <v>25435973</v>
      </c>
      <c r="L2260" s="12">
        <v>0.5</v>
      </c>
      <c r="M2260" s="37"/>
      <c r="O2260" s="37">
        <v>0</v>
      </c>
      <c r="P2260" s="12">
        <v>0</v>
      </c>
      <c r="R2260" s="37">
        <v>0</v>
      </c>
      <c r="S2260" s="12">
        <v>0</v>
      </c>
      <c r="T2260" s="37"/>
      <c r="V2260" s="37">
        <v>0</v>
      </c>
      <c r="W2260" s="12">
        <v>0</v>
      </c>
      <c r="X2260" s="37">
        <v>3398507</v>
      </c>
      <c r="Y2260" s="12">
        <v>7.0000000000000007E-2</v>
      </c>
      <c r="Z2260" s="37"/>
      <c r="AB2260" s="37"/>
      <c r="AD2260" s="37"/>
      <c r="AF2260" s="37">
        <v>0</v>
      </c>
      <c r="AG2260" s="12">
        <v>0</v>
      </c>
      <c r="AH2260" s="37"/>
      <c r="AK2260" s="12">
        <v>0</v>
      </c>
      <c r="AL2260" s="12">
        <v>0</v>
      </c>
      <c r="AN2260" s="37">
        <v>138941</v>
      </c>
      <c r="AO2260" s="12">
        <v>0</v>
      </c>
      <c r="AP2260" s="37">
        <v>4845227</v>
      </c>
      <c r="AQ2260" s="12">
        <v>0.1</v>
      </c>
      <c r="AR2260" s="37">
        <v>0</v>
      </c>
      <c r="AS2260" s="12">
        <v>0</v>
      </c>
      <c r="AT2260" s="37"/>
      <c r="AV2260" s="37"/>
      <c r="AX2260" s="37"/>
      <c r="AZ2260" s="12">
        <v>0</v>
      </c>
      <c r="BA2260" s="12">
        <v>33260</v>
      </c>
      <c r="BE2260" s="12">
        <v>0</v>
      </c>
      <c r="BF2260" s="12">
        <v>0</v>
      </c>
      <c r="BG2260" s="12">
        <v>411800</v>
      </c>
      <c r="BH2260" s="12">
        <v>20985</v>
      </c>
      <c r="BI2260" s="12">
        <v>825</v>
      </c>
      <c r="BM2260" s="12">
        <v>0</v>
      </c>
      <c r="BO2260" s="12">
        <v>0</v>
      </c>
      <c r="BP2260" s="12">
        <v>0</v>
      </c>
      <c r="BS2260" s="12">
        <v>0</v>
      </c>
      <c r="BT2260" s="12">
        <v>0</v>
      </c>
      <c r="BU2260" s="12">
        <v>0</v>
      </c>
      <c r="BV2260" s="12">
        <v>0.02</v>
      </c>
      <c r="BX2260" s="12">
        <v>0</v>
      </c>
      <c r="BY2260" s="12">
        <v>0</v>
      </c>
      <c r="BZ2260" s="12">
        <v>0</v>
      </c>
      <c r="CG2260" s="12" t="s">
        <v>940</v>
      </c>
      <c r="CH2260" s="12">
        <v>41.853000000000002</v>
      </c>
      <c r="CI2260" s="12" t="s">
        <v>1011</v>
      </c>
      <c r="CJ2260" s="12" t="s">
        <v>1012</v>
      </c>
      <c r="CK2260" s="12" t="s">
        <v>1013</v>
      </c>
      <c r="CL2260" s="37">
        <v>5154046521</v>
      </c>
      <c r="CN2260" s="12" t="s">
        <v>1506</v>
      </c>
      <c r="CS2260" s="12"/>
      <c r="CT2260" s="36" t="str">
        <f t="shared" si="35"/>
        <v>1bn - 50bn</v>
      </c>
      <c r="CU2260" s="36" t="str">
        <f>VLOOKUP(CK2260,Mapping!B:C,2,FALSE)</f>
        <v>Oceania</v>
      </c>
    </row>
    <row r="2261" spans="1:99" ht="16" customHeight="1" x14ac:dyDescent="0.35">
      <c r="A2261" s="12" t="s">
        <v>153</v>
      </c>
      <c r="B2261" s="12" t="s">
        <v>933</v>
      </c>
      <c r="E2261" s="37">
        <v>504334913</v>
      </c>
      <c r="F2261" s="12">
        <v>449044</v>
      </c>
      <c r="G2261" s="37" t="s">
        <v>1505</v>
      </c>
      <c r="I2261" s="37">
        <v>26009989</v>
      </c>
      <c r="J2261" s="12">
        <v>0.24</v>
      </c>
      <c r="K2261" s="37">
        <v>250082084</v>
      </c>
      <c r="L2261" s="12">
        <v>2.33</v>
      </c>
      <c r="M2261" s="37">
        <v>1983523</v>
      </c>
      <c r="N2261" s="12">
        <v>0.02</v>
      </c>
      <c r="O2261" s="37">
        <v>11734692</v>
      </c>
      <c r="P2261" s="12">
        <v>0.11</v>
      </c>
      <c r="R2261" s="37"/>
      <c r="T2261" s="37"/>
      <c r="V2261" s="37"/>
      <c r="X2261" s="37">
        <v>210035077</v>
      </c>
      <c r="Y2261" s="12">
        <v>1.96</v>
      </c>
      <c r="Z2261" s="37"/>
      <c r="AB2261" s="37"/>
      <c r="AD2261" s="37">
        <v>3842207</v>
      </c>
      <c r="AE2261" s="12">
        <v>0.04</v>
      </c>
      <c r="AF2261" s="37">
        <v>647341</v>
      </c>
      <c r="AG2261" s="12">
        <v>0.01</v>
      </c>
      <c r="AH2261" s="37"/>
      <c r="AL2261" s="12">
        <v>607880</v>
      </c>
      <c r="AN2261" s="37"/>
      <c r="AP2261" s="37"/>
      <c r="AR2261" s="37">
        <v>0</v>
      </c>
      <c r="AS2261" s="12">
        <v>0</v>
      </c>
      <c r="AT2261" s="37"/>
      <c r="AV2261" s="37"/>
      <c r="AX2261" s="37"/>
      <c r="BA2261" s="12">
        <v>2055540</v>
      </c>
      <c r="BB2261" s="12">
        <v>15810</v>
      </c>
      <c r="BE2261" s="12">
        <v>0</v>
      </c>
      <c r="BF2261" s="12">
        <v>47989</v>
      </c>
      <c r="BG2261" s="12">
        <v>3992210</v>
      </c>
      <c r="BJ2261" s="12">
        <v>34484</v>
      </c>
      <c r="BM2261" s="12">
        <v>0</v>
      </c>
      <c r="BO2261" s="12">
        <v>7.0000000000000007E-2</v>
      </c>
      <c r="BP2261" s="12">
        <v>0</v>
      </c>
      <c r="BS2261" s="12">
        <v>0.04</v>
      </c>
      <c r="BU2261" s="12">
        <v>0</v>
      </c>
      <c r="BZ2261" s="12">
        <v>0.04</v>
      </c>
      <c r="CB2261" s="12">
        <v>0.01</v>
      </c>
      <c r="CC2261" s="12">
        <v>0</v>
      </c>
      <c r="CG2261" s="12" t="s">
        <v>929</v>
      </c>
      <c r="CH2261" s="12">
        <v>54.158000000000001</v>
      </c>
      <c r="CI2261" s="12" t="s">
        <v>988</v>
      </c>
      <c r="CJ2261" s="12"/>
      <c r="CK2261" s="12" t="s">
        <v>988</v>
      </c>
      <c r="CL2261" s="37">
        <v>10592639408</v>
      </c>
      <c r="CN2261" s="12" t="s">
        <v>1506</v>
      </c>
      <c r="CR2261" s="12">
        <v>45995.097222222219</v>
      </c>
      <c r="CS2261" s="12"/>
      <c r="CT2261" s="36" t="str">
        <f t="shared" si="35"/>
        <v>1bn - 50bn</v>
      </c>
      <c r="CU2261" s="36" t="str">
        <f>VLOOKUP(CK2261,Mapping!B:C,2,FALSE)</f>
        <v>SG</v>
      </c>
    </row>
    <row r="2262" spans="1:99" ht="16" customHeight="1" x14ac:dyDescent="0.35">
      <c r="A2262" s="12" t="s">
        <v>279</v>
      </c>
      <c r="B2262" s="12" t="s">
        <v>933</v>
      </c>
      <c r="C2262" s="12">
        <v>193</v>
      </c>
      <c r="D2262" s="12">
        <v>37000</v>
      </c>
      <c r="E2262" s="37">
        <v>318527600</v>
      </c>
      <c r="F2262" s="12">
        <v>80000</v>
      </c>
      <c r="G2262" s="37">
        <v>1842230</v>
      </c>
      <c r="H2262" s="12">
        <v>0</v>
      </c>
      <c r="I2262" s="37">
        <v>5082532</v>
      </c>
      <c r="J2262" s="12">
        <v>0.01</v>
      </c>
      <c r="K2262" s="37">
        <v>8215980</v>
      </c>
      <c r="L2262" s="12">
        <v>0.01</v>
      </c>
      <c r="M2262" s="37">
        <v>7401764</v>
      </c>
      <c r="N2262" s="12">
        <v>0.01</v>
      </c>
      <c r="O2262" s="37">
        <v>1366804</v>
      </c>
      <c r="P2262" s="12">
        <v>0</v>
      </c>
      <c r="Q2262" s="12">
        <v>347233</v>
      </c>
      <c r="R2262" s="37"/>
      <c r="T2262" s="37">
        <v>3087600</v>
      </c>
      <c r="U2262" s="12">
        <v>0</v>
      </c>
      <c r="V2262" s="37">
        <v>68735</v>
      </c>
      <c r="W2262" s="12">
        <v>0</v>
      </c>
      <c r="X2262" s="37">
        <v>2367000</v>
      </c>
      <c r="Y2262" s="12">
        <v>0</v>
      </c>
      <c r="Z2262" s="37">
        <v>373100</v>
      </c>
      <c r="AA2262" s="12">
        <v>0</v>
      </c>
      <c r="AB2262" s="37"/>
      <c r="AD2262" s="37">
        <v>1840600</v>
      </c>
      <c r="AE2262" s="12">
        <v>0</v>
      </c>
      <c r="AF2262" s="37"/>
      <c r="AH2262" s="37">
        <v>43848583</v>
      </c>
      <c r="AI2262" s="12">
        <v>7.0000000000000007E-2</v>
      </c>
      <c r="AK2262" s="12">
        <v>3600</v>
      </c>
      <c r="AL2262" s="12">
        <v>90000</v>
      </c>
      <c r="AN2262" s="37">
        <v>207253002</v>
      </c>
      <c r="AO2262" s="12">
        <v>0.32</v>
      </c>
      <c r="AP2262" s="37">
        <v>34025336</v>
      </c>
      <c r="AQ2262" s="12">
        <v>0.05</v>
      </c>
      <c r="AR2262" s="37">
        <v>283777</v>
      </c>
      <c r="AS2262" s="12">
        <v>0</v>
      </c>
      <c r="AT2262" s="37">
        <v>953185</v>
      </c>
      <c r="AU2262" s="12">
        <v>0</v>
      </c>
      <c r="AV2262" s="37">
        <v>517372</v>
      </c>
      <c r="AW2262" s="12">
        <v>0</v>
      </c>
      <c r="AX2262" s="37"/>
      <c r="BA2262" s="12">
        <v>20000</v>
      </c>
      <c r="BB2262" s="12">
        <v>58997</v>
      </c>
      <c r="BC2262" s="12">
        <v>13000</v>
      </c>
      <c r="BD2262" s="12">
        <v>89417</v>
      </c>
      <c r="BE2262" s="12">
        <v>7610</v>
      </c>
      <c r="BG2262" s="12">
        <v>133014</v>
      </c>
      <c r="BH2262" s="12">
        <v>147366</v>
      </c>
      <c r="BI2262" s="12">
        <v>1230625</v>
      </c>
      <c r="BJ2262" s="12">
        <v>20000</v>
      </c>
      <c r="BK2262" s="12">
        <v>30000</v>
      </c>
      <c r="BL2262" s="12">
        <v>190912</v>
      </c>
      <c r="BM2262" s="12">
        <v>0.01</v>
      </c>
      <c r="BN2262" s="12">
        <v>0.01</v>
      </c>
      <c r="BO2262" s="12">
        <v>0.01</v>
      </c>
      <c r="BQ2262" s="12">
        <v>0.08</v>
      </c>
      <c r="BS2262" s="12">
        <v>0</v>
      </c>
      <c r="BT2262" s="12">
        <v>0</v>
      </c>
      <c r="BU2262" s="12">
        <v>0</v>
      </c>
      <c r="BV2262" s="12">
        <v>0.13</v>
      </c>
      <c r="BY2262" s="12">
        <v>0.16</v>
      </c>
      <c r="BZ2262" s="12">
        <v>0</v>
      </c>
      <c r="CA2262" s="12">
        <v>0.17</v>
      </c>
      <c r="CB2262" s="12">
        <v>0.01</v>
      </c>
      <c r="CC2262" s="12">
        <v>0</v>
      </c>
      <c r="CD2262" s="12">
        <v>0</v>
      </c>
      <c r="CE2262" s="12">
        <v>0</v>
      </c>
      <c r="CF2262" s="12">
        <v>0.08</v>
      </c>
      <c r="CG2262" s="12" t="s">
        <v>940</v>
      </c>
      <c r="CH2262" s="12">
        <v>17.363</v>
      </c>
      <c r="CI2262" s="12" t="s">
        <v>989</v>
      </c>
      <c r="CJ2262" s="12"/>
      <c r="CK2262" s="12" t="s">
        <v>990</v>
      </c>
      <c r="CL2262" s="37">
        <v>64328197297</v>
      </c>
      <c r="CM2262" s="12">
        <v>120</v>
      </c>
      <c r="CN2262" s="12" t="s">
        <v>1506</v>
      </c>
      <c r="CO2262" s="12" t="s">
        <v>1507</v>
      </c>
      <c r="CP2262" s="12">
        <v>683469.28038701881</v>
      </c>
      <c r="CQ2262" s="12">
        <v>81</v>
      </c>
      <c r="CS2262" s="12"/>
      <c r="CT2262" s="36" t="str">
        <f t="shared" si="35"/>
        <v>50bn - 100bn</v>
      </c>
      <c r="CU2262" s="36" t="str">
        <f>VLOOKUP(CK2262,Mapping!B:C,2,FALSE)</f>
        <v>EU</v>
      </c>
    </row>
    <row r="2263" spans="1:99" ht="16" customHeight="1" x14ac:dyDescent="0.35">
      <c r="A2263" s="12" t="s">
        <v>425</v>
      </c>
      <c r="B2263" s="12" t="s">
        <v>933</v>
      </c>
      <c r="E2263" s="37">
        <v>18067067</v>
      </c>
      <c r="F2263" s="12">
        <v>32915</v>
      </c>
      <c r="G2263" s="37" t="s">
        <v>1505</v>
      </c>
      <c r="I2263" s="37">
        <v>1599585</v>
      </c>
      <c r="J2263" s="12">
        <v>0.01</v>
      </c>
      <c r="K2263" s="37">
        <v>9275842</v>
      </c>
      <c r="L2263" s="12">
        <v>0.06</v>
      </c>
      <c r="M2263" s="37"/>
      <c r="O2263" s="37">
        <v>5326540</v>
      </c>
      <c r="P2263" s="12">
        <v>0.03</v>
      </c>
      <c r="R2263" s="37">
        <v>152664</v>
      </c>
      <c r="S2263" s="12">
        <v>0</v>
      </c>
      <c r="T2263" s="37"/>
      <c r="V2263" s="37">
        <v>272337</v>
      </c>
      <c r="W2263" s="12">
        <v>0</v>
      </c>
      <c r="X2263" s="37">
        <v>359878</v>
      </c>
      <c r="Y2263" s="12">
        <v>0</v>
      </c>
      <c r="Z2263" s="37"/>
      <c r="AB2263" s="37"/>
      <c r="AD2263" s="37"/>
      <c r="AF2263" s="37">
        <v>116697</v>
      </c>
      <c r="AG2263" s="12">
        <v>0</v>
      </c>
      <c r="AH2263" s="37"/>
      <c r="AK2263" s="12">
        <v>12516</v>
      </c>
      <c r="AL2263" s="12">
        <v>350737</v>
      </c>
      <c r="AM2263" s="12">
        <v>52000</v>
      </c>
      <c r="AN2263" s="37">
        <v>0</v>
      </c>
      <c r="AO2263" s="12">
        <v>0</v>
      </c>
      <c r="AP2263" s="37">
        <v>780408</v>
      </c>
      <c r="AQ2263" s="12">
        <v>0.01</v>
      </c>
      <c r="AR2263" s="37"/>
      <c r="AT2263" s="37">
        <v>53407</v>
      </c>
      <c r="AU2263" s="12">
        <v>0</v>
      </c>
      <c r="AV2263" s="37"/>
      <c r="AX2263" s="37">
        <v>129709</v>
      </c>
      <c r="AY2263" s="12">
        <v>0</v>
      </c>
      <c r="AZ2263" s="12">
        <v>11500</v>
      </c>
      <c r="BA2263" s="12">
        <v>3522</v>
      </c>
      <c r="BD2263" s="12">
        <v>5010</v>
      </c>
      <c r="BF2263" s="12">
        <v>8651</v>
      </c>
      <c r="BG2263" s="12">
        <v>120500</v>
      </c>
      <c r="BH2263" s="12">
        <v>3380</v>
      </c>
      <c r="BI2263" s="12">
        <v>0</v>
      </c>
      <c r="BO2263" s="12">
        <v>0</v>
      </c>
      <c r="BP2263" s="12">
        <v>0</v>
      </c>
      <c r="BS2263" s="12">
        <v>0</v>
      </c>
      <c r="BT2263" s="12">
        <v>0</v>
      </c>
      <c r="BU2263" s="12">
        <v>0</v>
      </c>
      <c r="BV2263" s="12">
        <v>0</v>
      </c>
      <c r="BW2263" s="12">
        <v>0</v>
      </c>
      <c r="BX2263" s="12">
        <v>0</v>
      </c>
      <c r="BY2263" s="12">
        <v>0</v>
      </c>
      <c r="BZ2263" s="12">
        <v>0</v>
      </c>
      <c r="CF2263" s="12">
        <v>0</v>
      </c>
      <c r="CG2263" s="12" t="s">
        <v>980</v>
      </c>
      <c r="CH2263" s="12">
        <v>39.450000000000003</v>
      </c>
      <c r="CI2263" s="12" t="s">
        <v>1056</v>
      </c>
      <c r="CJ2263" s="12"/>
      <c r="CK2263" s="12" t="s">
        <v>1057</v>
      </c>
      <c r="CL2263" s="37">
        <v>15413121207</v>
      </c>
      <c r="CN2263" s="12" t="s">
        <v>1506</v>
      </c>
      <c r="CR2263" s="12">
        <v>45995.097222222219</v>
      </c>
      <c r="CS2263" s="12"/>
      <c r="CT2263" s="36" t="str">
        <f t="shared" si="35"/>
        <v>1bn - 50bn</v>
      </c>
      <c r="CU2263" s="36" t="str">
        <f>VLOOKUP(CK2263,Mapping!B:C,2,FALSE)</f>
        <v>Asia</v>
      </c>
    </row>
    <row r="2264" spans="1:99" ht="16" customHeight="1" x14ac:dyDescent="0.35">
      <c r="A2264" s="12" t="s">
        <v>210</v>
      </c>
      <c r="B2264" s="12" t="s">
        <v>933</v>
      </c>
      <c r="E2264" s="37">
        <v>99501672</v>
      </c>
      <c r="F2264" s="12">
        <v>223950</v>
      </c>
      <c r="G2264" s="37" t="s">
        <v>1505</v>
      </c>
      <c r="I2264" s="37">
        <v>11664317</v>
      </c>
      <c r="J2264" s="12">
        <v>0.49</v>
      </c>
      <c r="K2264" s="37">
        <v>33266676</v>
      </c>
      <c r="L2264" s="12">
        <v>1.4</v>
      </c>
      <c r="M2264" s="37">
        <v>0</v>
      </c>
      <c r="N2264" s="12">
        <v>0</v>
      </c>
      <c r="O2264" s="37">
        <v>28614484</v>
      </c>
      <c r="P2264" s="12">
        <v>1.2</v>
      </c>
      <c r="R2264" s="37">
        <v>4556885</v>
      </c>
      <c r="S2264" s="12">
        <v>0.19</v>
      </c>
      <c r="T2264" s="37"/>
      <c r="V2264" s="37">
        <v>4437718</v>
      </c>
      <c r="W2264" s="12">
        <v>0.19</v>
      </c>
      <c r="X2264" s="37">
        <v>8840541</v>
      </c>
      <c r="Y2264" s="12">
        <v>0.37</v>
      </c>
      <c r="Z2264" s="37"/>
      <c r="AB2264" s="37"/>
      <c r="AD2264" s="37">
        <v>572984</v>
      </c>
      <c r="AE2264" s="12">
        <v>0.02</v>
      </c>
      <c r="AF2264" s="37">
        <v>6070371</v>
      </c>
      <c r="AG2264" s="12">
        <v>0.26</v>
      </c>
      <c r="AH2264" s="37"/>
      <c r="AK2264" s="12">
        <v>196330</v>
      </c>
      <c r="AL2264" s="12">
        <v>1802300</v>
      </c>
      <c r="AN2264" s="37"/>
      <c r="AP2264" s="37">
        <v>1477696</v>
      </c>
      <c r="AQ2264" s="12">
        <v>0.06</v>
      </c>
      <c r="AR2264" s="37"/>
      <c r="AT2264" s="37"/>
      <c r="AV2264" s="37"/>
      <c r="AX2264" s="37"/>
      <c r="AZ2264" s="12">
        <v>429300</v>
      </c>
      <c r="BA2264" s="12">
        <v>88058</v>
      </c>
      <c r="BB2264" s="12">
        <v>0</v>
      </c>
      <c r="BF2264" s="12">
        <v>408800</v>
      </c>
      <c r="BG2264" s="12">
        <v>553500</v>
      </c>
      <c r="BH2264" s="12">
        <v>6400</v>
      </c>
      <c r="BJ2264" s="12">
        <v>4816</v>
      </c>
      <c r="BO2264" s="12">
        <v>0.03</v>
      </c>
      <c r="BP2264" s="12">
        <v>0.02</v>
      </c>
      <c r="BS2264" s="12">
        <v>0.01</v>
      </c>
      <c r="BT2264" s="12">
        <v>0.01</v>
      </c>
      <c r="BU2264" s="12">
        <v>0.01</v>
      </c>
      <c r="BV2264" s="12">
        <v>0.01</v>
      </c>
      <c r="BX2264" s="12">
        <v>0.01</v>
      </c>
      <c r="BZ2264" s="12">
        <v>0</v>
      </c>
      <c r="CB2264" s="12">
        <v>0</v>
      </c>
      <c r="CC2264" s="12">
        <v>0</v>
      </c>
      <c r="CG2264" s="12" t="s">
        <v>940</v>
      </c>
      <c r="CH2264" s="12">
        <v>78.558999999999997</v>
      </c>
      <c r="CI2264" s="12" t="s">
        <v>1064</v>
      </c>
      <c r="CJ2264" s="12"/>
      <c r="CK2264" s="12" t="s">
        <v>1064</v>
      </c>
      <c r="CL2264" s="37">
        <v>2357434940</v>
      </c>
      <c r="CN2264" s="12" t="s">
        <v>1506</v>
      </c>
      <c r="CS2264" s="12"/>
      <c r="CT2264" s="36" t="str">
        <f t="shared" si="35"/>
        <v>1bn - 50bn</v>
      </c>
      <c r="CU2264" s="36" t="str">
        <f>VLOOKUP(CK2264,Mapping!B:C,2,FALSE)</f>
        <v>EU</v>
      </c>
    </row>
    <row r="2265" spans="1:99" ht="16" customHeight="1" x14ac:dyDescent="0.35">
      <c r="A2265" s="12" t="s">
        <v>3576</v>
      </c>
      <c r="B2265" s="12" t="s">
        <v>933</v>
      </c>
      <c r="E2265" s="37">
        <v>0</v>
      </c>
      <c r="G2265" s="37" t="s">
        <v>1505</v>
      </c>
      <c r="I2265" s="37"/>
      <c r="K2265" s="37">
        <v>0</v>
      </c>
      <c r="L2265" s="12">
        <v>0</v>
      </c>
      <c r="M2265" s="37"/>
      <c r="O2265" s="37"/>
      <c r="R2265" s="37"/>
      <c r="T2265" s="37"/>
      <c r="V2265" s="37"/>
      <c r="X2265" s="37"/>
      <c r="Z2265" s="37"/>
      <c r="AB2265" s="37"/>
      <c r="AD2265" s="37"/>
      <c r="AF2265" s="37"/>
      <c r="AH2265" s="37"/>
      <c r="AN2265" s="37"/>
      <c r="AP2265" s="37"/>
      <c r="AR2265" s="37"/>
      <c r="AT2265" s="37"/>
      <c r="AV2265" s="37"/>
      <c r="AX2265" s="37"/>
      <c r="BG2265" s="12">
        <v>0</v>
      </c>
      <c r="BS2265" s="12">
        <v>0</v>
      </c>
      <c r="CG2265" s="12" t="s">
        <v>940</v>
      </c>
      <c r="CH2265" s="12">
        <v>125.515</v>
      </c>
      <c r="CI2265" s="12" t="s">
        <v>1098</v>
      </c>
      <c r="CJ2265" s="12"/>
      <c r="CK2265" s="12" t="s">
        <v>1099</v>
      </c>
      <c r="CL2265" s="37">
        <v>166157700</v>
      </c>
      <c r="CN2265" s="12" t="s">
        <v>1506</v>
      </c>
      <c r="CS2265" s="12"/>
      <c r="CT2265" s="36" t="str">
        <f t="shared" si="35"/>
        <v>500mn</v>
      </c>
      <c r="CU2265" s="36" t="str">
        <f>VLOOKUP(CK2265,Mapping!B:C,2,FALSE)</f>
        <v>Asia</v>
      </c>
    </row>
    <row r="2266" spans="1:99" ht="16" customHeight="1" x14ac:dyDescent="0.35">
      <c r="A2266" s="12" t="s">
        <v>678</v>
      </c>
      <c r="B2266" s="12" t="s">
        <v>933</v>
      </c>
      <c r="C2266" s="12">
        <v>380</v>
      </c>
      <c r="D2266" s="12">
        <v>5115</v>
      </c>
      <c r="E2266" s="37">
        <v>18846197</v>
      </c>
      <c r="G2266" s="37">
        <v>254676</v>
      </c>
      <c r="H2266" s="12">
        <v>0</v>
      </c>
      <c r="I2266" s="37"/>
      <c r="K2266" s="37"/>
      <c r="M2266" s="37">
        <v>2114754</v>
      </c>
      <c r="N2266" s="12">
        <v>0</v>
      </c>
      <c r="O2266" s="37"/>
      <c r="Q2266" s="12">
        <v>7454</v>
      </c>
      <c r="R2266" s="37"/>
      <c r="T2266" s="37">
        <v>4478</v>
      </c>
      <c r="U2266" s="12">
        <v>0</v>
      </c>
      <c r="V2266" s="37"/>
      <c r="X2266" s="37">
        <v>5926</v>
      </c>
      <c r="Y2266" s="12">
        <v>0</v>
      </c>
      <c r="Z2266" s="37">
        <v>2395</v>
      </c>
      <c r="AA2266" s="12">
        <v>0</v>
      </c>
      <c r="AB2266" s="37"/>
      <c r="AD2266" s="37"/>
      <c r="AF2266" s="37"/>
      <c r="AH2266" s="37">
        <v>941291</v>
      </c>
      <c r="AI2266" s="12">
        <v>0</v>
      </c>
      <c r="AN2266" s="37">
        <v>4062959</v>
      </c>
      <c r="AO2266" s="12">
        <v>0.01</v>
      </c>
      <c r="AP2266" s="37">
        <v>1491319</v>
      </c>
      <c r="AQ2266" s="12">
        <v>0</v>
      </c>
      <c r="AR2266" s="37">
        <v>7794878</v>
      </c>
      <c r="AS2266" s="12">
        <v>0.01</v>
      </c>
      <c r="AT2266" s="37">
        <v>2173521</v>
      </c>
      <c r="AU2266" s="12">
        <v>0</v>
      </c>
      <c r="AV2266" s="37"/>
      <c r="AX2266" s="37"/>
      <c r="BA2266" s="12">
        <v>58</v>
      </c>
      <c r="BB2266" s="12">
        <v>16856</v>
      </c>
      <c r="BC2266" s="12">
        <v>81</v>
      </c>
      <c r="BD2266" s="12">
        <v>203895</v>
      </c>
      <c r="BE2266" s="12">
        <v>209034</v>
      </c>
      <c r="BH2266" s="12">
        <v>6459</v>
      </c>
      <c r="BI2266" s="12">
        <v>24125</v>
      </c>
      <c r="BK2266" s="12">
        <v>40</v>
      </c>
      <c r="BM2266" s="12">
        <v>0.23</v>
      </c>
      <c r="BN2266" s="12">
        <v>0</v>
      </c>
      <c r="BQ2266" s="12">
        <v>0</v>
      </c>
      <c r="BV2266" s="12">
        <v>0.01</v>
      </c>
      <c r="BY2266" s="12">
        <v>0</v>
      </c>
      <c r="BZ2266" s="12">
        <v>0</v>
      </c>
      <c r="CC2266" s="12">
        <v>0</v>
      </c>
      <c r="CD2266" s="12">
        <v>0</v>
      </c>
      <c r="CE2266" s="12">
        <v>0</v>
      </c>
      <c r="CF2266" s="12">
        <v>0.18</v>
      </c>
      <c r="CG2266" s="12" t="s">
        <v>929</v>
      </c>
      <c r="CH2266" s="12">
        <v>37.311</v>
      </c>
      <c r="CI2266" s="12" t="s">
        <v>941</v>
      </c>
      <c r="CJ2266" s="12" t="s">
        <v>941</v>
      </c>
      <c r="CK2266" s="12" t="s">
        <v>932</v>
      </c>
      <c r="CL2266" s="37">
        <v>63837305326</v>
      </c>
      <c r="CM2266" s="12">
        <v>573</v>
      </c>
      <c r="CN2266" s="12" t="s">
        <v>1506</v>
      </c>
      <c r="CO2266" s="12" t="s">
        <v>1507</v>
      </c>
      <c r="CP2266" s="12">
        <v>848733.68272525701</v>
      </c>
      <c r="CQ2266" s="12">
        <v>60</v>
      </c>
      <c r="CS2266" s="12"/>
      <c r="CT2266" s="36" t="str">
        <f t="shared" si="35"/>
        <v>50bn - 100bn</v>
      </c>
      <c r="CU2266" s="36" t="str">
        <f>VLOOKUP(CK2266,Mapping!B:C,2,FALSE)</f>
        <v>US/CA</v>
      </c>
    </row>
    <row r="2267" spans="1:99" ht="16" customHeight="1" x14ac:dyDescent="0.35">
      <c r="A2267" s="12" t="s">
        <v>3577</v>
      </c>
      <c r="B2267" s="12" t="s">
        <v>925</v>
      </c>
      <c r="E2267" s="37">
        <v>58206</v>
      </c>
      <c r="G2267" s="37" t="s">
        <v>1505</v>
      </c>
      <c r="I2267" s="37"/>
      <c r="K2267" s="37"/>
      <c r="M2267" s="37"/>
      <c r="O2267" s="37"/>
      <c r="Q2267" s="12">
        <v>459</v>
      </c>
      <c r="R2267" s="37"/>
      <c r="T2267" s="37"/>
      <c r="V2267" s="37"/>
      <c r="X2267" s="37"/>
      <c r="Z2267" s="37"/>
      <c r="AB2267" s="37"/>
      <c r="AD2267" s="37"/>
      <c r="AF2267" s="37"/>
      <c r="AH2267" s="37">
        <v>58206</v>
      </c>
      <c r="AI2267" s="12">
        <v>0.27</v>
      </c>
      <c r="AN2267" s="37"/>
      <c r="AP2267" s="37"/>
      <c r="AR2267" s="37"/>
      <c r="AT2267" s="37"/>
      <c r="AV2267" s="37"/>
      <c r="AX2267" s="37"/>
      <c r="BQ2267" s="12">
        <v>0</v>
      </c>
      <c r="CG2267" s="12" t="s">
        <v>940</v>
      </c>
      <c r="CH2267" s="12">
        <v>62.664999999999999</v>
      </c>
      <c r="CI2267" s="12" t="s">
        <v>1194</v>
      </c>
      <c r="CJ2267" s="12"/>
      <c r="CK2267" s="12" t="s">
        <v>1154</v>
      </c>
      <c r="CL2267" s="37">
        <v>21295717</v>
      </c>
      <c r="CN2267" s="12" t="s">
        <v>1528</v>
      </c>
      <c r="CS2267" s="12"/>
      <c r="CT2267" s="36" t="str">
        <f t="shared" si="35"/>
        <v>500mn</v>
      </c>
      <c r="CU2267" s="36" t="str">
        <f>VLOOKUP(CK2267,Mapping!B:C,2,FALSE)</f>
        <v>Oceania</v>
      </c>
    </row>
    <row r="2268" spans="1:99" ht="16" customHeight="1" x14ac:dyDescent="0.35">
      <c r="A2268" s="12" t="s">
        <v>3578</v>
      </c>
      <c r="B2268" s="12" t="s">
        <v>925</v>
      </c>
      <c r="E2268" s="37">
        <v>5344014</v>
      </c>
      <c r="G2268" s="37" t="s">
        <v>1505</v>
      </c>
      <c r="I2268" s="37"/>
      <c r="K2268" s="37"/>
      <c r="M2268" s="37"/>
      <c r="O2268" s="37"/>
      <c r="R2268" s="37"/>
      <c r="T2268" s="37"/>
      <c r="V2268" s="37"/>
      <c r="X2268" s="37">
        <v>5344014</v>
      </c>
      <c r="Y2268" s="12">
        <v>0.37</v>
      </c>
      <c r="Z2268" s="37"/>
      <c r="AB2268" s="37"/>
      <c r="AD2268" s="37"/>
      <c r="AF2268" s="37"/>
      <c r="AH2268" s="37"/>
      <c r="AN2268" s="37"/>
      <c r="AP2268" s="37"/>
      <c r="AR2268" s="37"/>
      <c r="AT2268" s="37"/>
      <c r="AV2268" s="37"/>
      <c r="AX2268" s="37"/>
      <c r="BA2268" s="12">
        <v>52300</v>
      </c>
      <c r="BZ2268" s="12">
        <v>0</v>
      </c>
      <c r="CG2268" s="12" t="s">
        <v>959</v>
      </c>
      <c r="CH2268" s="12">
        <v>46.923999999999999</v>
      </c>
      <c r="CI2268" s="12" t="s">
        <v>1056</v>
      </c>
      <c r="CJ2268" s="12"/>
      <c r="CK2268" s="12" t="s">
        <v>1057</v>
      </c>
      <c r="CL2268" s="37">
        <v>1407419984</v>
      </c>
      <c r="CN2268" s="12" t="s">
        <v>1506</v>
      </c>
      <c r="CS2268" s="12"/>
      <c r="CT2268" s="36" t="str">
        <f t="shared" si="35"/>
        <v>1bn - 50bn</v>
      </c>
      <c r="CU2268" s="36" t="str">
        <f>VLOOKUP(CK2268,Mapping!B:C,2,FALSE)</f>
        <v>Asia</v>
      </c>
    </row>
    <row r="2269" spans="1:99" ht="16" customHeight="1" x14ac:dyDescent="0.35">
      <c r="A2269" s="12" t="s">
        <v>3579</v>
      </c>
      <c r="B2269" s="12" t="s">
        <v>933</v>
      </c>
      <c r="E2269" s="37">
        <v>54734</v>
      </c>
      <c r="G2269" s="37" t="s">
        <v>1505</v>
      </c>
      <c r="I2269" s="37"/>
      <c r="K2269" s="37"/>
      <c r="M2269" s="37"/>
      <c r="O2269" s="37"/>
      <c r="R2269" s="37"/>
      <c r="T2269" s="37"/>
      <c r="V2269" s="37"/>
      <c r="X2269" s="37"/>
      <c r="Z2269" s="37"/>
      <c r="AB2269" s="37"/>
      <c r="AD2269" s="37"/>
      <c r="AF2269" s="37"/>
      <c r="AH2269" s="37"/>
      <c r="AN2269" s="37">
        <v>54734</v>
      </c>
      <c r="AO2269" s="12">
        <v>0</v>
      </c>
      <c r="AP2269" s="37"/>
      <c r="AR2269" s="37"/>
      <c r="AT2269" s="37"/>
      <c r="AV2269" s="37"/>
      <c r="AX2269" s="37"/>
      <c r="BI2269" s="12">
        <v>325</v>
      </c>
      <c r="BY2269" s="12">
        <v>0</v>
      </c>
      <c r="CG2269" s="12" t="s">
        <v>929</v>
      </c>
      <c r="CH2269" s="12">
        <v>56.460999999999999</v>
      </c>
      <c r="CI2269" s="12" t="s">
        <v>1047</v>
      </c>
      <c r="CJ2269" s="12"/>
      <c r="CK2269" s="12" t="s">
        <v>1048</v>
      </c>
      <c r="CL2269" s="37">
        <v>3874704913</v>
      </c>
      <c r="CN2269" s="12" t="s">
        <v>1506</v>
      </c>
      <c r="CS2269" s="12"/>
      <c r="CT2269" s="36" t="str">
        <f t="shared" si="35"/>
        <v>1bn - 50bn</v>
      </c>
      <c r="CU2269" s="36" t="str">
        <f>VLOOKUP(CK2269,Mapping!B:C,2,FALSE)</f>
        <v>EU</v>
      </c>
    </row>
    <row r="2270" spans="1:99" ht="16" customHeight="1" x14ac:dyDescent="0.35">
      <c r="A2270" s="12" t="s">
        <v>3580</v>
      </c>
      <c r="B2270" s="12" t="s">
        <v>925</v>
      </c>
      <c r="E2270" s="37">
        <v>4729528</v>
      </c>
      <c r="G2270" s="37" t="s">
        <v>1505</v>
      </c>
      <c r="I2270" s="37"/>
      <c r="K2270" s="37"/>
      <c r="M2270" s="37">
        <v>3269989</v>
      </c>
      <c r="N2270" s="12">
        <v>0.11</v>
      </c>
      <c r="O2270" s="37"/>
      <c r="Q2270" s="12">
        <v>4800</v>
      </c>
      <c r="R2270" s="37"/>
      <c r="T2270" s="37"/>
      <c r="V2270" s="37"/>
      <c r="X2270" s="37"/>
      <c r="Z2270" s="37"/>
      <c r="AB2270" s="37"/>
      <c r="AD2270" s="37"/>
      <c r="AF2270" s="37"/>
      <c r="AH2270" s="37">
        <v>606144</v>
      </c>
      <c r="AI2270" s="12">
        <v>0.02</v>
      </c>
      <c r="AN2270" s="37">
        <v>252619</v>
      </c>
      <c r="AO2270" s="12">
        <v>0.01</v>
      </c>
      <c r="AP2270" s="37">
        <v>600776</v>
      </c>
      <c r="AQ2270" s="12">
        <v>0.02</v>
      </c>
      <c r="AR2270" s="37"/>
      <c r="AT2270" s="37"/>
      <c r="AV2270" s="37"/>
      <c r="AX2270" s="37"/>
      <c r="BB2270" s="12">
        <v>26064</v>
      </c>
      <c r="BH2270" s="12">
        <v>2602</v>
      </c>
      <c r="BI2270" s="12">
        <v>1500</v>
      </c>
      <c r="BQ2270" s="12">
        <v>0</v>
      </c>
      <c r="BV2270" s="12">
        <v>0</v>
      </c>
      <c r="BY2270" s="12">
        <v>0</v>
      </c>
      <c r="CC2270" s="12">
        <v>0</v>
      </c>
      <c r="CG2270" s="12"/>
      <c r="CH2270" s="12">
        <v>87.207999999999998</v>
      </c>
      <c r="CI2270" s="12" t="s">
        <v>3581</v>
      </c>
      <c r="CJ2270" s="12"/>
      <c r="CK2270" s="12" t="s">
        <v>1048</v>
      </c>
      <c r="CL2270" s="37">
        <v>2842869830</v>
      </c>
      <c r="CN2270" s="12" t="s">
        <v>1535</v>
      </c>
      <c r="CS2270" s="12"/>
      <c r="CT2270" s="36" t="str">
        <f t="shared" si="35"/>
        <v>1bn - 50bn</v>
      </c>
      <c r="CU2270" s="36" t="str">
        <f>VLOOKUP(CK2270,Mapping!B:C,2,FALSE)</f>
        <v>EU</v>
      </c>
    </row>
    <row r="2271" spans="1:99" ht="16" customHeight="1" x14ac:dyDescent="0.35">
      <c r="A2271" s="12" t="s">
        <v>3582</v>
      </c>
      <c r="B2271" s="12" t="s">
        <v>925</v>
      </c>
      <c r="E2271" s="37">
        <v>1310312</v>
      </c>
      <c r="G2271" s="37" t="s">
        <v>1505</v>
      </c>
      <c r="I2271" s="37"/>
      <c r="K2271" s="37">
        <v>98828</v>
      </c>
      <c r="L2271" s="12">
        <v>0.15</v>
      </c>
      <c r="M2271" s="37">
        <v>146916</v>
      </c>
      <c r="N2271" s="12">
        <v>0.22</v>
      </c>
      <c r="O2271" s="37">
        <v>492049</v>
      </c>
      <c r="P2271" s="12">
        <v>0.74</v>
      </c>
      <c r="Q2271" s="12">
        <v>1433</v>
      </c>
      <c r="R2271" s="37"/>
      <c r="T2271" s="37"/>
      <c r="V2271" s="37"/>
      <c r="X2271" s="37"/>
      <c r="Z2271" s="37"/>
      <c r="AB2271" s="37"/>
      <c r="AD2271" s="37"/>
      <c r="AF2271" s="37"/>
      <c r="AH2271" s="37">
        <v>180959</v>
      </c>
      <c r="AI2271" s="12">
        <v>0.27</v>
      </c>
      <c r="AL2271" s="12">
        <v>32400</v>
      </c>
      <c r="AN2271" s="37">
        <v>391560</v>
      </c>
      <c r="AO2271" s="12">
        <v>0.59</v>
      </c>
      <c r="AP2271" s="37"/>
      <c r="AR2271" s="37"/>
      <c r="AT2271" s="37"/>
      <c r="AV2271" s="37"/>
      <c r="AX2271" s="37"/>
      <c r="BB2271" s="12">
        <v>822</v>
      </c>
      <c r="BG2271" s="12">
        <v>1600</v>
      </c>
      <c r="BI2271" s="12">
        <v>2325</v>
      </c>
      <c r="BQ2271" s="12">
        <v>0</v>
      </c>
      <c r="BS2271" s="12">
        <v>0</v>
      </c>
      <c r="BU2271" s="12">
        <v>0</v>
      </c>
      <c r="BY2271" s="12">
        <v>0</v>
      </c>
      <c r="CC2271" s="12">
        <v>0</v>
      </c>
      <c r="CG2271" s="12" t="s">
        <v>940</v>
      </c>
      <c r="CH2271" s="12">
        <v>73.27</v>
      </c>
      <c r="CI2271" s="12" t="s">
        <v>1064</v>
      </c>
      <c r="CJ2271" s="12"/>
      <c r="CK2271" s="12" t="s">
        <v>1064</v>
      </c>
      <c r="CL2271" s="37">
        <v>66784481</v>
      </c>
      <c r="CN2271" s="12" t="s">
        <v>1506</v>
      </c>
      <c r="CS2271" s="12"/>
      <c r="CT2271" s="36" t="str">
        <f t="shared" si="35"/>
        <v>500mn</v>
      </c>
      <c r="CU2271" s="36" t="str">
        <f>VLOOKUP(CK2271,Mapping!B:C,2,FALSE)</f>
        <v>EU</v>
      </c>
    </row>
    <row r="2272" spans="1:99" ht="16" customHeight="1" x14ac:dyDescent="0.35">
      <c r="A2272" s="12" t="s">
        <v>3583</v>
      </c>
      <c r="B2272" s="12" t="s">
        <v>925</v>
      </c>
      <c r="E2272" s="37">
        <v>0</v>
      </c>
      <c r="G2272" s="37" t="s">
        <v>1505</v>
      </c>
      <c r="I2272" s="37"/>
      <c r="K2272" s="37"/>
      <c r="M2272" s="37"/>
      <c r="O2272" s="37"/>
      <c r="Q2272" s="12">
        <v>0</v>
      </c>
      <c r="R2272" s="37"/>
      <c r="T2272" s="37"/>
      <c r="V2272" s="37"/>
      <c r="X2272" s="37"/>
      <c r="Z2272" s="37"/>
      <c r="AB2272" s="37"/>
      <c r="AD2272" s="37"/>
      <c r="AF2272" s="37"/>
      <c r="AH2272" s="37">
        <v>0</v>
      </c>
      <c r="AI2272" s="12">
        <v>0</v>
      </c>
      <c r="AN2272" s="37">
        <v>0</v>
      </c>
      <c r="AO2272" s="12">
        <v>0</v>
      </c>
      <c r="AP2272" s="37"/>
      <c r="AR2272" s="37"/>
      <c r="AT2272" s="37"/>
      <c r="AV2272" s="37"/>
      <c r="AX2272" s="37"/>
      <c r="BI2272" s="12">
        <v>0</v>
      </c>
      <c r="BQ2272" s="12">
        <v>0</v>
      </c>
      <c r="BY2272" s="12">
        <v>0</v>
      </c>
      <c r="CG2272" s="12" t="s">
        <v>929</v>
      </c>
      <c r="CH2272" s="12">
        <v>29.419</v>
      </c>
      <c r="CI2272" s="12" t="s">
        <v>3584</v>
      </c>
      <c r="CJ2272" s="12" t="s">
        <v>946</v>
      </c>
      <c r="CK2272" s="12" t="s">
        <v>932</v>
      </c>
      <c r="CL2272" s="37">
        <v>350850397</v>
      </c>
      <c r="CN2272" s="12" t="s">
        <v>1514</v>
      </c>
      <c r="CS2272" s="12"/>
      <c r="CT2272" s="36" t="str">
        <f t="shared" si="35"/>
        <v>500mn</v>
      </c>
      <c r="CU2272" s="36" t="str">
        <f>VLOOKUP(CK2272,Mapping!B:C,2,FALSE)</f>
        <v>US/CA</v>
      </c>
    </row>
    <row r="2273" spans="1:99" ht="16" customHeight="1" x14ac:dyDescent="0.35">
      <c r="A2273" s="12" t="s">
        <v>3585</v>
      </c>
      <c r="B2273" s="12" t="s">
        <v>925</v>
      </c>
      <c r="E2273" s="37">
        <v>0</v>
      </c>
      <c r="G2273" s="37" t="s">
        <v>1505</v>
      </c>
      <c r="I2273" s="37"/>
      <c r="K2273" s="37"/>
      <c r="M2273" s="37"/>
      <c r="O2273" s="37"/>
      <c r="R2273" s="37"/>
      <c r="T2273" s="37"/>
      <c r="V2273" s="37"/>
      <c r="X2273" s="37"/>
      <c r="Z2273" s="37"/>
      <c r="AB2273" s="37"/>
      <c r="AD2273" s="37"/>
      <c r="AF2273" s="37"/>
      <c r="AH2273" s="37"/>
      <c r="AN2273" s="37"/>
      <c r="AP2273" s="37">
        <v>0</v>
      </c>
      <c r="AQ2273" s="12">
        <v>0</v>
      </c>
      <c r="AR2273" s="37"/>
      <c r="AT2273" s="37"/>
      <c r="AV2273" s="37"/>
      <c r="AX2273" s="37"/>
      <c r="BH2273" s="12">
        <v>0</v>
      </c>
      <c r="BV2273" s="12">
        <v>0</v>
      </c>
      <c r="CG2273" s="12" t="s">
        <v>934</v>
      </c>
      <c r="CH2273" s="12">
        <v>26.094000000000001</v>
      </c>
      <c r="CI2273" s="12" t="s">
        <v>1219</v>
      </c>
      <c r="CJ2273" s="12" t="s">
        <v>931</v>
      </c>
      <c r="CK2273" s="12" t="s">
        <v>932</v>
      </c>
      <c r="CL2273" s="37">
        <v>754149467</v>
      </c>
      <c r="CN2273" s="12" t="s">
        <v>1509</v>
      </c>
      <c r="CS2273" s="12"/>
      <c r="CT2273" s="36" t="str">
        <f t="shared" si="35"/>
        <v>500mn - 1bn</v>
      </c>
      <c r="CU2273" s="36" t="str">
        <f>VLOOKUP(CK2273,Mapping!B:C,2,FALSE)</f>
        <v>US/CA</v>
      </c>
    </row>
    <row r="2274" spans="1:99" ht="16" customHeight="1" x14ac:dyDescent="0.35">
      <c r="A2274" s="12" t="s">
        <v>3586</v>
      </c>
      <c r="B2274" s="12" t="s">
        <v>925</v>
      </c>
      <c r="E2274" s="37">
        <v>395395362</v>
      </c>
      <c r="G2274" s="37" t="s">
        <v>1505</v>
      </c>
      <c r="I2274" s="37"/>
      <c r="K2274" s="37"/>
      <c r="M2274" s="37"/>
      <c r="O2274" s="37"/>
      <c r="R2274" s="37"/>
      <c r="T2274" s="37"/>
      <c r="V2274" s="37"/>
      <c r="X2274" s="37"/>
      <c r="Z2274" s="37"/>
      <c r="AB2274" s="37"/>
      <c r="AD2274" s="37"/>
      <c r="AF2274" s="37"/>
      <c r="AH2274" s="37"/>
      <c r="AN2274" s="37">
        <v>395395362</v>
      </c>
      <c r="AO2274" s="12">
        <v>4.1900000000000004</v>
      </c>
      <c r="AP2274" s="37"/>
      <c r="AR2274" s="37"/>
      <c r="AT2274" s="37"/>
      <c r="AV2274" s="37"/>
      <c r="AX2274" s="37"/>
      <c r="BI2274" s="12">
        <v>2347775</v>
      </c>
      <c r="BY2274" s="12">
        <v>0.3</v>
      </c>
      <c r="CG2274" s="12" t="s">
        <v>929</v>
      </c>
      <c r="CH2274" s="12">
        <v>43.795999999999999</v>
      </c>
      <c r="CI2274" s="12" t="s">
        <v>1081</v>
      </c>
      <c r="CJ2274" s="12" t="s">
        <v>1082</v>
      </c>
      <c r="CK2274" s="12" t="s">
        <v>932</v>
      </c>
      <c r="CL2274" s="37">
        <v>9447461965</v>
      </c>
      <c r="CN2274" s="12" t="s">
        <v>1506</v>
      </c>
      <c r="CS2274" s="12"/>
      <c r="CT2274" s="36" t="str">
        <f t="shared" si="35"/>
        <v>1bn - 50bn</v>
      </c>
      <c r="CU2274" s="36" t="str">
        <f>VLOOKUP(CK2274,Mapping!B:C,2,FALSE)</f>
        <v>US/CA</v>
      </c>
    </row>
    <row r="2275" spans="1:99" ht="16" customHeight="1" x14ac:dyDescent="0.35">
      <c r="A2275" s="12" t="s">
        <v>3587</v>
      </c>
      <c r="B2275" s="12" t="s">
        <v>925</v>
      </c>
      <c r="E2275" s="37">
        <v>3053240</v>
      </c>
      <c r="G2275" s="37" t="s">
        <v>1505</v>
      </c>
      <c r="I2275" s="37"/>
      <c r="K2275" s="37"/>
      <c r="M2275" s="37">
        <v>122951</v>
      </c>
      <c r="N2275" s="12">
        <v>0</v>
      </c>
      <c r="O2275" s="37"/>
      <c r="Q2275" s="12">
        <v>1597</v>
      </c>
      <c r="R2275" s="37"/>
      <c r="T2275" s="37"/>
      <c r="V2275" s="37"/>
      <c r="X2275" s="37">
        <v>1533</v>
      </c>
      <c r="Y2275" s="12">
        <v>0</v>
      </c>
      <c r="Z2275" s="37"/>
      <c r="AB2275" s="37"/>
      <c r="AD2275" s="37">
        <v>193314</v>
      </c>
      <c r="AE2275" s="12">
        <v>0</v>
      </c>
      <c r="AF2275" s="37"/>
      <c r="AH2275" s="37">
        <v>201669</v>
      </c>
      <c r="AI2275" s="12">
        <v>0</v>
      </c>
      <c r="AN2275" s="37">
        <v>2147263</v>
      </c>
      <c r="AO2275" s="12">
        <v>0.02</v>
      </c>
      <c r="AP2275" s="37">
        <v>386510</v>
      </c>
      <c r="AQ2275" s="12">
        <v>0</v>
      </c>
      <c r="AR2275" s="37"/>
      <c r="AT2275" s="37"/>
      <c r="AV2275" s="37"/>
      <c r="AX2275" s="37"/>
      <c r="BA2275" s="12">
        <v>15</v>
      </c>
      <c r="BB2275" s="12">
        <v>980</v>
      </c>
      <c r="BH2275" s="12">
        <v>1674</v>
      </c>
      <c r="BI2275" s="12">
        <v>12750</v>
      </c>
      <c r="BJ2275" s="12">
        <v>1735</v>
      </c>
      <c r="BQ2275" s="12">
        <v>0</v>
      </c>
      <c r="BV2275" s="12">
        <v>0</v>
      </c>
      <c r="BY2275" s="12">
        <v>0</v>
      </c>
      <c r="BZ2275" s="12">
        <v>0</v>
      </c>
      <c r="CB2275" s="12">
        <v>0</v>
      </c>
      <c r="CC2275" s="12">
        <v>0</v>
      </c>
      <c r="CG2275" s="12" t="s">
        <v>940</v>
      </c>
      <c r="CH2275" s="12">
        <v>10.739000000000001</v>
      </c>
      <c r="CI2275" s="12" t="s">
        <v>941</v>
      </c>
      <c r="CJ2275" s="12" t="s">
        <v>941</v>
      </c>
      <c r="CK2275" s="12" t="s">
        <v>932</v>
      </c>
      <c r="CL2275" s="37">
        <v>14148670486</v>
      </c>
      <c r="CN2275" s="12" t="s">
        <v>1506</v>
      </c>
      <c r="CS2275" s="12"/>
      <c r="CT2275" s="36" t="str">
        <f t="shared" si="35"/>
        <v>1bn - 50bn</v>
      </c>
      <c r="CU2275" s="36" t="str">
        <f>VLOOKUP(CK2275,Mapping!B:C,2,FALSE)</f>
        <v>US/CA</v>
      </c>
    </row>
    <row r="2276" spans="1:99" ht="16" customHeight="1" x14ac:dyDescent="0.35">
      <c r="A2276" s="12" t="s">
        <v>3588</v>
      </c>
      <c r="B2276" s="12" t="s">
        <v>925</v>
      </c>
      <c r="E2276" s="37">
        <v>6555468</v>
      </c>
      <c r="G2276" s="37" t="s">
        <v>1505</v>
      </c>
      <c r="I2276" s="37"/>
      <c r="K2276" s="37"/>
      <c r="M2276" s="37"/>
      <c r="O2276" s="37"/>
      <c r="R2276" s="37"/>
      <c r="T2276" s="37"/>
      <c r="V2276" s="37"/>
      <c r="X2276" s="37"/>
      <c r="Z2276" s="37"/>
      <c r="AB2276" s="37"/>
      <c r="AD2276" s="37"/>
      <c r="AF2276" s="37"/>
      <c r="AH2276" s="37"/>
      <c r="AN2276" s="37">
        <v>6555468</v>
      </c>
      <c r="AO2276" s="12">
        <v>0.08</v>
      </c>
      <c r="AP2276" s="37"/>
      <c r="AR2276" s="37"/>
      <c r="AT2276" s="37"/>
      <c r="AV2276" s="37"/>
      <c r="AX2276" s="37"/>
      <c r="BI2276" s="12">
        <v>38925</v>
      </c>
      <c r="BY2276" s="12">
        <v>0.01</v>
      </c>
      <c r="CG2276" s="12" t="s">
        <v>929</v>
      </c>
      <c r="CH2276" s="12">
        <v>7.5410000000000004</v>
      </c>
      <c r="CI2276" s="12" t="s">
        <v>967</v>
      </c>
      <c r="CJ2276" s="12" t="s">
        <v>968</v>
      </c>
      <c r="CK2276" s="12" t="s">
        <v>932</v>
      </c>
      <c r="CL2276" s="37">
        <v>8457057497</v>
      </c>
      <c r="CN2276" s="12" t="s">
        <v>1509</v>
      </c>
      <c r="CS2276" s="12"/>
      <c r="CT2276" s="36" t="str">
        <f t="shared" si="35"/>
        <v>1bn - 50bn</v>
      </c>
      <c r="CU2276" s="36" t="str">
        <f>VLOOKUP(CK2276,Mapping!B:C,2,FALSE)</f>
        <v>US/CA</v>
      </c>
    </row>
    <row r="2277" spans="1:99" ht="16" customHeight="1" x14ac:dyDescent="0.35">
      <c r="A2277" s="12" t="s">
        <v>3589</v>
      </c>
      <c r="B2277" s="12" t="s">
        <v>925</v>
      </c>
      <c r="E2277" s="37">
        <v>206306</v>
      </c>
      <c r="G2277" s="37" t="s">
        <v>1505</v>
      </c>
      <c r="I2277" s="37"/>
      <c r="K2277" s="37"/>
      <c r="M2277" s="37"/>
      <c r="O2277" s="37"/>
      <c r="R2277" s="37"/>
      <c r="T2277" s="37"/>
      <c r="V2277" s="37"/>
      <c r="X2277" s="37"/>
      <c r="Z2277" s="37"/>
      <c r="AB2277" s="37"/>
      <c r="AD2277" s="37"/>
      <c r="AF2277" s="37"/>
      <c r="AH2277" s="37"/>
      <c r="AN2277" s="37">
        <v>206306</v>
      </c>
      <c r="AO2277" s="12">
        <v>0.13</v>
      </c>
      <c r="AP2277" s="37"/>
      <c r="AR2277" s="37"/>
      <c r="AT2277" s="37"/>
      <c r="AV2277" s="37"/>
      <c r="AX2277" s="37"/>
      <c r="BI2277" s="12">
        <v>1225</v>
      </c>
      <c r="BY2277" s="12">
        <v>0</v>
      </c>
      <c r="CG2277" s="12" t="s">
        <v>991</v>
      </c>
      <c r="CH2277" s="12">
        <v>110.77800000000001</v>
      </c>
      <c r="CI2277" s="12" t="s">
        <v>3590</v>
      </c>
      <c r="CJ2277" s="12" t="s">
        <v>968</v>
      </c>
      <c r="CK2277" s="12" t="s">
        <v>932</v>
      </c>
      <c r="CL2277" s="37">
        <v>152793603</v>
      </c>
      <c r="CN2277" s="12" t="s">
        <v>1509</v>
      </c>
      <c r="CS2277" s="12"/>
      <c r="CT2277" s="36" t="str">
        <f t="shared" si="35"/>
        <v>500mn</v>
      </c>
      <c r="CU2277" s="36" t="str">
        <f>VLOOKUP(CK2277,Mapping!B:C,2,FALSE)</f>
        <v>US/CA</v>
      </c>
    </row>
    <row r="2278" spans="1:99" ht="16" customHeight="1" x14ac:dyDescent="0.35">
      <c r="A2278" s="12" t="s">
        <v>3591</v>
      </c>
      <c r="B2278" s="12" t="s">
        <v>925</v>
      </c>
      <c r="E2278" s="37">
        <v>1822062</v>
      </c>
      <c r="G2278" s="37" t="s">
        <v>1505</v>
      </c>
      <c r="I2278" s="37"/>
      <c r="K2278" s="37">
        <v>746140</v>
      </c>
      <c r="L2278" s="12">
        <v>0.41</v>
      </c>
      <c r="M2278" s="37"/>
      <c r="O2278" s="37">
        <v>533776</v>
      </c>
      <c r="P2278" s="12">
        <v>0.28999999999999998</v>
      </c>
      <c r="R2278" s="37"/>
      <c r="T2278" s="37"/>
      <c r="V2278" s="37">
        <v>269516</v>
      </c>
      <c r="W2278" s="12">
        <v>0.15</v>
      </c>
      <c r="X2278" s="37">
        <v>0</v>
      </c>
      <c r="Y2278" s="12">
        <v>0</v>
      </c>
      <c r="Z2278" s="37"/>
      <c r="AB2278" s="37">
        <v>0</v>
      </c>
      <c r="AC2278" s="12">
        <v>0</v>
      </c>
      <c r="AD2278" s="37"/>
      <c r="AF2278" s="37">
        <v>272630</v>
      </c>
      <c r="AG2278" s="12">
        <v>0.15</v>
      </c>
      <c r="AH2278" s="37"/>
      <c r="AJ2278" s="12">
        <v>0</v>
      </c>
      <c r="AK2278" s="12">
        <v>11800</v>
      </c>
      <c r="AL2278" s="12">
        <v>33200</v>
      </c>
      <c r="AN2278" s="37"/>
      <c r="AP2278" s="37"/>
      <c r="AR2278" s="37"/>
      <c r="AT2278" s="37"/>
      <c r="AV2278" s="37"/>
      <c r="AX2278" s="37"/>
      <c r="BA2278" s="12">
        <v>0</v>
      </c>
      <c r="BF2278" s="12">
        <v>18000</v>
      </c>
      <c r="BG2278" s="12">
        <v>12500</v>
      </c>
      <c r="BP2278" s="12">
        <v>0</v>
      </c>
      <c r="BR2278" s="12">
        <v>0</v>
      </c>
      <c r="BS2278" s="12">
        <v>0</v>
      </c>
      <c r="BT2278" s="12">
        <v>0</v>
      </c>
      <c r="BU2278" s="12">
        <v>0</v>
      </c>
      <c r="BZ2278" s="12">
        <v>0</v>
      </c>
      <c r="CG2278" s="12" t="s">
        <v>940</v>
      </c>
      <c r="CH2278" s="12">
        <v>45.935000000000002</v>
      </c>
      <c r="CI2278" s="12" t="s">
        <v>1158</v>
      </c>
      <c r="CJ2278" s="12"/>
      <c r="CK2278" s="12" t="s">
        <v>990</v>
      </c>
      <c r="CL2278" s="37">
        <v>182764226</v>
      </c>
      <c r="CN2278" s="12" t="s">
        <v>1506</v>
      </c>
      <c r="CS2278" s="12"/>
      <c r="CT2278" s="36" t="str">
        <f t="shared" si="35"/>
        <v>500mn</v>
      </c>
      <c r="CU2278" s="36" t="str">
        <f>VLOOKUP(CK2278,Mapping!B:C,2,FALSE)</f>
        <v>EU</v>
      </c>
    </row>
    <row r="2279" spans="1:99" ht="16" customHeight="1" x14ac:dyDescent="0.35">
      <c r="A2279" s="12" t="s">
        <v>3592</v>
      </c>
      <c r="B2279" s="12" t="s">
        <v>925</v>
      </c>
      <c r="E2279" s="37">
        <v>994345</v>
      </c>
      <c r="G2279" s="37" t="s">
        <v>1505</v>
      </c>
      <c r="I2279" s="37"/>
      <c r="K2279" s="37"/>
      <c r="M2279" s="37"/>
      <c r="O2279" s="37"/>
      <c r="Q2279" s="12">
        <v>3556</v>
      </c>
      <c r="R2279" s="37"/>
      <c r="T2279" s="37"/>
      <c r="V2279" s="37"/>
      <c r="X2279" s="37"/>
      <c r="Z2279" s="37"/>
      <c r="AB2279" s="37"/>
      <c r="AD2279" s="37"/>
      <c r="AF2279" s="37"/>
      <c r="AH2279" s="37">
        <v>449052</v>
      </c>
      <c r="AI2279" s="12">
        <v>0.1</v>
      </c>
      <c r="AN2279" s="37">
        <v>298933</v>
      </c>
      <c r="AO2279" s="12">
        <v>0.06</v>
      </c>
      <c r="AP2279" s="37">
        <v>246360</v>
      </c>
      <c r="AQ2279" s="12">
        <v>0.05</v>
      </c>
      <c r="AR2279" s="37"/>
      <c r="AT2279" s="37"/>
      <c r="AV2279" s="37"/>
      <c r="AX2279" s="37"/>
      <c r="BH2279" s="12">
        <v>1067</v>
      </c>
      <c r="BI2279" s="12">
        <v>1775</v>
      </c>
      <c r="BQ2279" s="12">
        <v>0</v>
      </c>
      <c r="BV2279" s="12">
        <v>0</v>
      </c>
      <c r="BY2279" s="12">
        <v>0</v>
      </c>
      <c r="CG2279" s="12" t="s">
        <v>976</v>
      </c>
      <c r="CH2279" s="12">
        <v>32.119</v>
      </c>
      <c r="CI2279" s="12" t="s">
        <v>3450</v>
      </c>
      <c r="CJ2279" s="12" t="s">
        <v>1248</v>
      </c>
      <c r="CK2279" s="12" t="s">
        <v>932</v>
      </c>
      <c r="CL2279" s="37">
        <v>459120569</v>
      </c>
      <c r="CN2279" s="12" t="s">
        <v>1513</v>
      </c>
      <c r="CS2279" s="12"/>
      <c r="CT2279" s="36" t="str">
        <f t="shared" si="35"/>
        <v>500mn</v>
      </c>
      <c r="CU2279" s="36" t="str">
        <f>VLOOKUP(CK2279,Mapping!B:C,2,FALSE)</f>
        <v>US/CA</v>
      </c>
    </row>
    <row r="2280" spans="1:99" ht="16" customHeight="1" x14ac:dyDescent="0.35">
      <c r="A2280" s="12" t="s">
        <v>3593</v>
      </c>
      <c r="B2280" s="12" t="s">
        <v>925</v>
      </c>
      <c r="E2280" s="37">
        <v>273671</v>
      </c>
      <c r="G2280" s="37" t="s">
        <v>1505</v>
      </c>
      <c r="I2280" s="37"/>
      <c r="K2280" s="37"/>
      <c r="M2280" s="37"/>
      <c r="O2280" s="37"/>
      <c r="R2280" s="37"/>
      <c r="T2280" s="37"/>
      <c r="V2280" s="37"/>
      <c r="X2280" s="37"/>
      <c r="Z2280" s="37"/>
      <c r="AB2280" s="37"/>
      <c r="AD2280" s="37"/>
      <c r="AF2280" s="37"/>
      <c r="AH2280" s="37"/>
      <c r="AN2280" s="37">
        <v>273671</v>
      </c>
      <c r="AO2280" s="12">
        <v>0.08</v>
      </c>
      <c r="AP2280" s="37"/>
      <c r="AR2280" s="37"/>
      <c r="AT2280" s="37"/>
      <c r="AV2280" s="37"/>
      <c r="AX2280" s="37"/>
      <c r="BI2280" s="12">
        <v>1625</v>
      </c>
      <c r="BY2280" s="12">
        <v>0</v>
      </c>
      <c r="CG2280" s="12" t="s">
        <v>929</v>
      </c>
      <c r="CH2280" s="12">
        <v>11.628</v>
      </c>
      <c r="CI2280" s="12" t="s">
        <v>3594</v>
      </c>
      <c r="CJ2280" s="12" t="s">
        <v>1616</v>
      </c>
      <c r="CK2280" s="12" t="s">
        <v>932</v>
      </c>
      <c r="CL2280" s="37">
        <v>343721939</v>
      </c>
      <c r="CN2280" s="12" t="s">
        <v>1535</v>
      </c>
      <c r="CS2280" s="12"/>
      <c r="CT2280" s="36" t="str">
        <f t="shared" si="35"/>
        <v>500mn</v>
      </c>
      <c r="CU2280" s="36" t="str">
        <f>VLOOKUP(CK2280,Mapping!B:C,2,FALSE)</f>
        <v>US/CA</v>
      </c>
    </row>
    <row r="2281" spans="1:99" ht="16" customHeight="1" x14ac:dyDescent="0.35">
      <c r="A2281" s="12" t="s">
        <v>3595</v>
      </c>
      <c r="B2281" s="12" t="s">
        <v>925</v>
      </c>
      <c r="E2281" s="37">
        <v>378209</v>
      </c>
      <c r="G2281" s="37" t="s">
        <v>1505</v>
      </c>
      <c r="I2281" s="37"/>
      <c r="K2281" s="37"/>
      <c r="M2281" s="37"/>
      <c r="O2281" s="37"/>
      <c r="Q2281" s="12">
        <v>2995</v>
      </c>
      <c r="R2281" s="37"/>
      <c r="T2281" s="37"/>
      <c r="V2281" s="37"/>
      <c r="X2281" s="37"/>
      <c r="Z2281" s="37"/>
      <c r="AB2281" s="37"/>
      <c r="AD2281" s="37"/>
      <c r="AF2281" s="37"/>
      <c r="AH2281" s="37">
        <v>378209</v>
      </c>
      <c r="AI2281" s="12">
        <v>0.13</v>
      </c>
      <c r="AN2281" s="37"/>
      <c r="AP2281" s="37"/>
      <c r="AR2281" s="37"/>
      <c r="AT2281" s="37"/>
      <c r="AV2281" s="37"/>
      <c r="AX2281" s="37"/>
      <c r="BQ2281" s="12">
        <v>0</v>
      </c>
      <c r="CG2281" s="12" t="s">
        <v>940</v>
      </c>
      <c r="CH2281" s="12">
        <v>6.9740000000000002</v>
      </c>
      <c r="CI2281" s="12" t="s">
        <v>941</v>
      </c>
      <c r="CJ2281" s="12" t="s">
        <v>941</v>
      </c>
      <c r="CK2281" s="12" t="s">
        <v>932</v>
      </c>
      <c r="CL2281" s="37">
        <v>302461850</v>
      </c>
      <c r="CN2281" s="12" t="s">
        <v>1509</v>
      </c>
      <c r="CS2281" s="12"/>
      <c r="CT2281" s="36" t="str">
        <f t="shared" si="35"/>
        <v>500mn</v>
      </c>
      <c r="CU2281" s="36" t="str">
        <f>VLOOKUP(CK2281,Mapping!B:C,2,FALSE)</f>
        <v>US/CA</v>
      </c>
    </row>
    <row r="2282" spans="1:99" ht="16" customHeight="1" x14ac:dyDescent="0.35">
      <c r="A2282" s="12" t="s">
        <v>3596</v>
      </c>
      <c r="B2282" s="12" t="s">
        <v>925</v>
      </c>
      <c r="E2282" s="37">
        <v>2453968</v>
      </c>
      <c r="G2282" s="37" t="s">
        <v>1505</v>
      </c>
      <c r="I2282" s="37"/>
      <c r="K2282" s="37"/>
      <c r="M2282" s="37"/>
      <c r="O2282" s="37"/>
      <c r="Q2282" s="12">
        <v>10905</v>
      </c>
      <c r="R2282" s="37"/>
      <c r="T2282" s="37"/>
      <c r="V2282" s="37"/>
      <c r="X2282" s="37"/>
      <c r="Z2282" s="37"/>
      <c r="AB2282" s="37"/>
      <c r="AD2282" s="37"/>
      <c r="AF2282" s="37"/>
      <c r="AH2282" s="37">
        <v>1377083</v>
      </c>
      <c r="AI2282" s="12">
        <v>0.41</v>
      </c>
      <c r="AN2282" s="37">
        <v>319984</v>
      </c>
      <c r="AO2282" s="12">
        <v>0.09</v>
      </c>
      <c r="AP2282" s="37">
        <v>344026</v>
      </c>
      <c r="AQ2282" s="12">
        <v>0.1</v>
      </c>
      <c r="AR2282" s="37">
        <v>412875</v>
      </c>
      <c r="AS2282" s="12">
        <v>0.12</v>
      </c>
      <c r="AT2282" s="37"/>
      <c r="AV2282" s="37"/>
      <c r="AX2282" s="37"/>
      <c r="BE2282" s="12">
        <v>11072</v>
      </c>
      <c r="BH2282" s="12">
        <v>1490</v>
      </c>
      <c r="BI2282" s="12">
        <v>1900</v>
      </c>
      <c r="BM2282" s="12">
        <v>0.01</v>
      </c>
      <c r="BQ2282" s="12">
        <v>0</v>
      </c>
      <c r="BV2282" s="12">
        <v>0</v>
      </c>
      <c r="BY2282" s="12">
        <v>0</v>
      </c>
      <c r="CG2282" s="12" t="s">
        <v>976</v>
      </c>
      <c r="CH2282" s="12">
        <v>259.774</v>
      </c>
      <c r="CI2282" s="12" t="s">
        <v>3597</v>
      </c>
      <c r="CJ2282" s="12" t="s">
        <v>1140</v>
      </c>
      <c r="CK2282" s="12" t="s">
        <v>932</v>
      </c>
      <c r="CL2282" s="37">
        <v>337943803</v>
      </c>
      <c r="CN2282" s="12" t="s">
        <v>1513</v>
      </c>
      <c r="CS2282" s="12"/>
      <c r="CT2282" s="36" t="str">
        <f t="shared" si="35"/>
        <v>500mn</v>
      </c>
      <c r="CU2282" s="36" t="str">
        <f>VLOOKUP(CK2282,Mapping!B:C,2,FALSE)</f>
        <v>US/CA</v>
      </c>
    </row>
    <row r="2283" spans="1:99" ht="16" customHeight="1" x14ac:dyDescent="0.35">
      <c r="A2283" s="12" t="s">
        <v>3598</v>
      </c>
      <c r="B2283" s="12" t="s">
        <v>933</v>
      </c>
      <c r="E2283" s="37">
        <v>1080981103</v>
      </c>
      <c r="G2283" s="37" t="s">
        <v>1505</v>
      </c>
      <c r="I2283" s="37"/>
      <c r="K2283" s="37"/>
      <c r="M2283" s="37"/>
      <c r="O2283" s="37"/>
      <c r="R2283" s="37"/>
      <c r="T2283" s="37"/>
      <c r="V2283" s="37"/>
      <c r="X2283" s="37"/>
      <c r="Z2283" s="37"/>
      <c r="AB2283" s="37"/>
      <c r="AD2283" s="37"/>
      <c r="AF2283" s="37"/>
      <c r="AH2283" s="37"/>
      <c r="AN2283" s="37">
        <v>1054264128</v>
      </c>
      <c r="AO2283" s="12">
        <v>3.37</v>
      </c>
      <c r="AP2283" s="37">
        <v>26716975</v>
      </c>
      <c r="AQ2283" s="12">
        <v>0.09</v>
      </c>
      <c r="AR2283" s="37"/>
      <c r="AT2283" s="37"/>
      <c r="AV2283" s="37"/>
      <c r="AX2283" s="37"/>
      <c r="BH2283" s="12">
        <v>115713</v>
      </c>
      <c r="BI2283" s="12">
        <v>6260000</v>
      </c>
      <c r="BV2283" s="12">
        <v>0.1</v>
      </c>
      <c r="BY2283" s="12">
        <v>0.81</v>
      </c>
      <c r="CG2283" s="12" t="s">
        <v>929</v>
      </c>
      <c r="CH2283" s="12">
        <v>25.786000000000001</v>
      </c>
      <c r="CI2283" s="12" t="s">
        <v>1122</v>
      </c>
      <c r="CJ2283" s="12" t="s">
        <v>1123</v>
      </c>
      <c r="CK2283" s="12" t="s">
        <v>985</v>
      </c>
      <c r="CL2283" s="37">
        <v>31130090576</v>
      </c>
      <c r="CN2283" s="12" t="s">
        <v>1506</v>
      </c>
      <c r="CS2283" s="12"/>
      <c r="CT2283" s="36" t="str">
        <f t="shared" si="35"/>
        <v>1bn - 50bn</v>
      </c>
      <c r="CU2283" s="36" t="str">
        <f>VLOOKUP(CK2283,Mapping!B:C,2,FALSE)</f>
        <v>US/CA</v>
      </c>
    </row>
    <row r="2284" spans="1:99" ht="16" customHeight="1" x14ac:dyDescent="0.35">
      <c r="A2284" s="12" t="s">
        <v>3599</v>
      </c>
      <c r="B2284" s="12" t="s">
        <v>925</v>
      </c>
      <c r="E2284" s="37">
        <v>45942330</v>
      </c>
      <c r="G2284" s="37" t="s">
        <v>1505</v>
      </c>
      <c r="I2284" s="37"/>
      <c r="K2284" s="37"/>
      <c r="M2284" s="37"/>
      <c r="O2284" s="37"/>
      <c r="R2284" s="37"/>
      <c r="T2284" s="37"/>
      <c r="V2284" s="37"/>
      <c r="X2284" s="37"/>
      <c r="Z2284" s="37"/>
      <c r="AB2284" s="37"/>
      <c r="AD2284" s="37"/>
      <c r="AF2284" s="37"/>
      <c r="AH2284" s="37"/>
      <c r="AN2284" s="37">
        <v>4105062</v>
      </c>
      <c r="AO2284" s="12">
        <v>0.06</v>
      </c>
      <c r="AP2284" s="37">
        <v>41837268</v>
      </c>
      <c r="AQ2284" s="12">
        <v>0.63</v>
      </c>
      <c r="AR2284" s="37"/>
      <c r="AT2284" s="37"/>
      <c r="AV2284" s="37"/>
      <c r="AX2284" s="37"/>
      <c r="BH2284" s="12">
        <v>181200</v>
      </c>
      <c r="BI2284" s="12">
        <v>24375</v>
      </c>
      <c r="BV2284" s="12">
        <v>0.15</v>
      </c>
      <c r="BY2284" s="12">
        <v>0</v>
      </c>
      <c r="CG2284" s="12" t="s">
        <v>976</v>
      </c>
      <c r="CH2284" s="12">
        <v>31.611000000000001</v>
      </c>
      <c r="CI2284" s="12" t="s">
        <v>941</v>
      </c>
      <c r="CJ2284" s="12" t="s">
        <v>941</v>
      </c>
      <c r="CK2284" s="12" t="s">
        <v>932</v>
      </c>
      <c r="CL2284" s="37">
        <v>6662245618</v>
      </c>
      <c r="CN2284" s="12" t="s">
        <v>1506</v>
      </c>
      <c r="CS2284" s="12"/>
      <c r="CT2284" s="36" t="str">
        <f t="shared" si="35"/>
        <v>1bn - 50bn</v>
      </c>
      <c r="CU2284" s="36" t="str">
        <f>VLOOKUP(CK2284,Mapping!B:C,2,FALSE)</f>
        <v>US/CA</v>
      </c>
    </row>
    <row r="2285" spans="1:99" ht="16" customHeight="1" x14ac:dyDescent="0.35">
      <c r="A2285" s="12" t="s">
        <v>3600</v>
      </c>
      <c r="B2285" s="12" t="s">
        <v>925</v>
      </c>
      <c r="E2285" s="37">
        <v>15102692</v>
      </c>
      <c r="G2285" s="37" t="s">
        <v>1505</v>
      </c>
      <c r="I2285" s="37"/>
      <c r="K2285" s="37"/>
      <c r="M2285" s="37"/>
      <c r="O2285" s="37">
        <v>7977334</v>
      </c>
      <c r="P2285" s="12">
        <v>0.22</v>
      </c>
      <c r="R2285" s="37"/>
      <c r="T2285" s="37"/>
      <c r="V2285" s="37"/>
      <c r="X2285" s="37"/>
      <c r="Z2285" s="37"/>
      <c r="AB2285" s="37"/>
      <c r="AD2285" s="37"/>
      <c r="AF2285" s="37">
        <v>4241058</v>
      </c>
      <c r="AG2285" s="12">
        <v>0.11</v>
      </c>
      <c r="AH2285" s="37"/>
      <c r="AL2285" s="12">
        <v>525284</v>
      </c>
      <c r="AM2285" s="12">
        <v>1255600</v>
      </c>
      <c r="AN2285" s="37"/>
      <c r="AP2285" s="37"/>
      <c r="AR2285" s="37"/>
      <c r="AT2285" s="37"/>
      <c r="AV2285" s="37"/>
      <c r="AX2285" s="37">
        <v>2884300</v>
      </c>
      <c r="AY2285" s="12">
        <v>0.08</v>
      </c>
      <c r="BF2285" s="12">
        <v>314400</v>
      </c>
      <c r="BP2285" s="12">
        <v>0.01</v>
      </c>
      <c r="BU2285" s="12">
        <v>0</v>
      </c>
      <c r="BW2285" s="12">
        <v>0.05</v>
      </c>
      <c r="CG2285" s="12" t="s">
        <v>940</v>
      </c>
      <c r="CH2285" s="12">
        <v>43.387999999999998</v>
      </c>
      <c r="CI2285" s="12" t="s">
        <v>953</v>
      </c>
      <c r="CJ2285" s="12"/>
      <c r="CK2285" s="12" t="s">
        <v>954</v>
      </c>
      <c r="CL2285" s="37">
        <v>3704654185</v>
      </c>
      <c r="CN2285" s="12" t="s">
        <v>1506</v>
      </c>
      <c r="CR2285" s="12">
        <v>45993.375</v>
      </c>
      <c r="CS2285" s="12"/>
      <c r="CT2285" s="36" t="str">
        <f t="shared" si="35"/>
        <v>1bn - 50bn</v>
      </c>
      <c r="CU2285" s="36" t="str">
        <f>VLOOKUP(CK2285,Mapping!B:C,2,FALSE)</f>
        <v>EU</v>
      </c>
    </row>
    <row r="2286" spans="1:99" ht="16" customHeight="1" x14ac:dyDescent="0.35">
      <c r="A2286" s="12" t="s">
        <v>3601</v>
      </c>
      <c r="B2286" s="12" t="s">
        <v>925</v>
      </c>
      <c r="E2286" s="37">
        <v>0</v>
      </c>
      <c r="G2286" s="37" t="s">
        <v>1505</v>
      </c>
      <c r="I2286" s="37"/>
      <c r="K2286" s="37"/>
      <c r="M2286" s="37"/>
      <c r="O2286" s="37"/>
      <c r="R2286" s="37"/>
      <c r="T2286" s="37"/>
      <c r="V2286" s="37"/>
      <c r="X2286" s="37"/>
      <c r="Z2286" s="37">
        <v>0</v>
      </c>
      <c r="AA2286" s="12">
        <v>0</v>
      </c>
      <c r="AB2286" s="37"/>
      <c r="AD2286" s="37"/>
      <c r="AF2286" s="37"/>
      <c r="AH2286" s="37"/>
      <c r="AN2286" s="37"/>
      <c r="AP2286" s="37"/>
      <c r="AR2286" s="37"/>
      <c r="AT2286" s="37"/>
      <c r="AV2286" s="37"/>
      <c r="AX2286" s="37"/>
      <c r="BC2286" s="12">
        <v>0</v>
      </c>
      <c r="CD2286" s="12">
        <v>0</v>
      </c>
      <c r="CG2286" s="12" t="s">
        <v>976</v>
      </c>
      <c r="CH2286" s="12">
        <v>228.75800000000001</v>
      </c>
      <c r="CI2286" s="12" t="s">
        <v>965</v>
      </c>
      <c r="CJ2286" s="12" t="s">
        <v>966</v>
      </c>
      <c r="CK2286" s="12" t="s">
        <v>932</v>
      </c>
      <c r="CL2286" s="37">
        <v>67582697</v>
      </c>
      <c r="CN2286" s="12" t="s">
        <v>1513</v>
      </c>
      <c r="CS2286" s="12"/>
      <c r="CT2286" s="36" t="str">
        <f t="shared" si="35"/>
        <v>500mn</v>
      </c>
      <c r="CU2286" s="36" t="str">
        <f>VLOOKUP(CK2286,Mapping!B:C,2,FALSE)</f>
        <v>US/CA</v>
      </c>
    </row>
    <row r="2287" spans="1:99" ht="16" customHeight="1" x14ac:dyDescent="0.35">
      <c r="A2287" s="12" t="s">
        <v>3602</v>
      </c>
      <c r="B2287" s="12" t="s">
        <v>925</v>
      </c>
      <c r="E2287" s="37">
        <v>3544845</v>
      </c>
      <c r="G2287" s="37" t="s">
        <v>1505</v>
      </c>
      <c r="I2287" s="37"/>
      <c r="K2287" s="37"/>
      <c r="M2287" s="37"/>
      <c r="O2287" s="37"/>
      <c r="Q2287" s="12">
        <v>4539</v>
      </c>
      <c r="R2287" s="37"/>
      <c r="T2287" s="37"/>
      <c r="V2287" s="37"/>
      <c r="X2287" s="37"/>
      <c r="Z2287" s="37"/>
      <c r="AB2287" s="37"/>
      <c r="AD2287" s="37"/>
      <c r="AF2287" s="37"/>
      <c r="AH2287" s="37">
        <v>573185</v>
      </c>
      <c r="AI2287" s="12">
        <v>0.02</v>
      </c>
      <c r="AN2287" s="37">
        <v>2639871</v>
      </c>
      <c r="AO2287" s="12">
        <v>0.09</v>
      </c>
      <c r="AP2287" s="37">
        <v>331789</v>
      </c>
      <c r="AQ2287" s="12">
        <v>0.01</v>
      </c>
      <c r="AR2287" s="37"/>
      <c r="AT2287" s="37"/>
      <c r="AV2287" s="37"/>
      <c r="AX2287" s="37"/>
      <c r="BH2287" s="12">
        <v>1437</v>
      </c>
      <c r="BI2287" s="12">
        <v>15675</v>
      </c>
      <c r="BQ2287" s="12">
        <v>0</v>
      </c>
      <c r="BV2287" s="12">
        <v>0</v>
      </c>
      <c r="BY2287" s="12">
        <v>0</v>
      </c>
      <c r="CG2287" s="12" t="s">
        <v>959</v>
      </c>
      <c r="CH2287" s="12">
        <v>22.428000000000001</v>
      </c>
      <c r="CI2287" s="12" t="s">
        <v>1137</v>
      </c>
      <c r="CJ2287" s="12" t="s">
        <v>1114</v>
      </c>
      <c r="CK2287" s="12" t="s">
        <v>932</v>
      </c>
      <c r="CL2287" s="37">
        <v>2957255118</v>
      </c>
      <c r="CN2287" s="12" t="s">
        <v>1509</v>
      </c>
      <c r="CS2287" s="12"/>
      <c r="CT2287" s="36" t="str">
        <f t="shared" si="35"/>
        <v>1bn - 50bn</v>
      </c>
      <c r="CU2287" s="36" t="str">
        <f>VLOOKUP(CK2287,Mapping!B:C,2,FALSE)</f>
        <v>US/CA</v>
      </c>
    </row>
    <row r="2288" spans="1:99" ht="16" customHeight="1" x14ac:dyDescent="0.35">
      <c r="A2288" s="12" t="s">
        <v>3603</v>
      </c>
      <c r="B2288" s="12" t="s">
        <v>933</v>
      </c>
      <c r="E2288" s="37">
        <v>1877540</v>
      </c>
      <c r="G2288" s="37" t="s">
        <v>1505</v>
      </c>
      <c r="I2288" s="37"/>
      <c r="K2288" s="37">
        <v>1554954</v>
      </c>
      <c r="L2288" s="12">
        <v>1.66</v>
      </c>
      <c r="M2288" s="37"/>
      <c r="O2288" s="37">
        <v>0</v>
      </c>
      <c r="P2288" s="12">
        <v>0</v>
      </c>
      <c r="R2288" s="37">
        <v>322586</v>
      </c>
      <c r="S2288" s="12">
        <v>0.34</v>
      </c>
      <c r="T2288" s="37"/>
      <c r="V2288" s="37"/>
      <c r="X2288" s="37"/>
      <c r="Z2288" s="37"/>
      <c r="AB2288" s="37"/>
      <c r="AD2288" s="37"/>
      <c r="AF2288" s="37"/>
      <c r="AH2288" s="37"/>
      <c r="AL2288" s="12">
        <v>0</v>
      </c>
      <c r="AN2288" s="37"/>
      <c r="AP2288" s="37"/>
      <c r="AR2288" s="37"/>
      <c r="AT2288" s="37"/>
      <c r="AV2288" s="37"/>
      <c r="AX2288" s="37"/>
      <c r="AZ2288" s="12">
        <v>24300</v>
      </c>
      <c r="BG2288" s="12">
        <v>20200</v>
      </c>
      <c r="BS2288" s="12">
        <v>0</v>
      </c>
      <c r="BU2288" s="12">
        <v>0</v>
      </c>
      <c r="BX2288" s="12">
        <v>0</v>
      </c>
      <c r="CG2288" s="12" t="s">
        <v>940</v>
      </c>
      <c r="CH2288" s="12">
        <v>198.54300000000001</v>
      </c>
      <c r="CI2288" s="12" t="s">
        <v>977</v>
      </c>
      <c r="CJ2288" s="12"/>
      <c r="CK2288" s="12" t="s">
        <v>927</v>
      </c>
      <c r="CL2288" s="37">
        <v>93990661</v>
      </c>
      <c r="CN2288" s="12" t="s">
        <v>1506</v>
      </c>
      <c r="CS2288" s="12"/>
      <c r="CT2288" s="36" t="str">
        <f t="shared" si="35"/>
        <v>500mn</v>
      </c>
      <c r="CU2288" s="36" t="str">
        <f>VLOOKUP(CK2288,Mapping!B:C,2,FALSE)</f>
        <v>CN</v>
      </c>
    </row>
    <row r="2289" spans="1:99" ht="16" customHeight="1" x14ac:dyDescent="0.35">
      <c r="A2289" s="12" t="s">
        <v>34</v>
      </c>
      <c r="B2289" s="12" t="s">
        <v>933</v>
      </c>
      <c r="E2289" s="37">
        <v>2599841804</v>
      </c>
      <c r="F2289" s="12">
        <v>5845414</v>
      </c>
      <c r="G2289" s="37" t="s">
        <v>1505</v>
      </c>
      <c r="I2289" s="37">
        <v>284072290</v>
      </c>
      <c r="J2289" s="12">
        <v>1.29</v>
      </c>
      <c r="K2289" s="37">
        <v>1042670024</v>
      </c>
      <c r="L2289" s="12">
        <v>4.75</v>
      </c>
      <c r="M2289" s="37">
        <v>0</v>
      </c>
      <c r="N2289" s="12">
        <v>0</v>
      </c>
      <c r="O2289" s="37">
        <v>651809052</v>
      </c>
      <c r="P2289" s="12">
        <v>2.97</v>
      </c>
      <c r="R2289" s="37">
        <v>20859642</v>
      </c>
      <c r="S2289" s="12">
        <v>0.1</v>
      </c>
      <c r="T2289" s="37"/>
      <c r="V2289" s="37">
        <v>226523539</v>
      </c>
      <c r="W2289" s="12">
        <v>1.03</v>
      </c>
      <c r="X2289" s="37">
        <v>173638663</v>
      </c>
      <c r="Y2289" s="12">
        <v>0.79</v>
      </c>
      <c r="Z2289" s="37">
        <v>1995709</v>
      </c>
      <c r="AA2289" s="12">
        <v>0.01</v>
      </c>
      <c r="AB2289" s="37">
        <v>112799051</v>
      </c>
      <c r="AC2289" s="12">
        <v>0.51</v>
      </c>
      <c r="AD2289" s="37">
        <v>14666995</v>
      </c>
      <c r="AE2289" s="12">
        <v>7.0000000000000007E-2</v>
      </c>
      <c r="AF2289" s="37">
        <v>70453964</v>
      </c>
      <c r="AG2289" s="12">
        <v>0.32</v>
      </c>
      <c r="AH2289" s="37"/>
      <c r="AJ2289" s="12">
        <v>6338818</v>
      </c>
      <c r="AK2289" s="12">
        <v>10410517</v>
      </c>
      <c r="AL2289" s="12">
        <v>42919709</v>
      </c>
      <c r="AN2289" s="37"/>
      <c r="AP2289" s="37">
        <v>0</v>
      </c>
      <c r="AQ2289" s="12">
        <v>0</v>
      </c>
      <c r="AR2289" s="37">
        <v>352875</v>
      </c>
      <c r="AS2289" s="12">
        <v>0</v>
      </c>
      <c r="AT2289" s="37"/>
      <c r="AV2289" s="37"/>
      <c r="AX2289" s="37"/>
      <c r="AZ2289" s="12">
        <v>1970488</v>
      </c>
      <c r="BA2289" s="12">
        <v>1699341</v>
      </c>
      <c r="BB2289" s="12">
        <v>0</v>
      </c>
      <c r="BC2289" s="12">
        <v>57563</v>
      </c>
      <c r="BE2289" s="12">
        <v>9463</v>
      </c>
      <c r="BF2289" s="12">
        <v>5222925</v>
      </c>
      <c r="BG2289" s="12">
        <v>16880483</v>
      </c>
      <c r="BH2289" s="12">
        <v>0</v>
      </c>
      <c r="BJ2289" s="12">
        <v>131637</v>
      </c>
      <c r="BM2289" s="12">
        <v>0.01</v>
      </c>
      <c r="BO2289" s="12">
        <v>0.85</v>
      </c>
      <c r="BP2289" s="12">
        <v>0.22</v>
      </c>
      <c r="BR2289" s="12">
        <v>0.25</v>
      </c>
      <c r="BS2289" s="12">
        <v>0.19</v>
      </c>
      <c r="BT2289" s="12">
        <v>0.32</v>
      </c>
      <c r="BU2289" s="12">
        <v>0.22</v>
      </c>
      <c r="BV2289" s="12">
        <v>0</v>
      </c>
      <c r="BX2289" s="12">
        <v>0.04</v>
      </c>
      <c r="BZ2289" s="12">
        <v>0.03</v>
      </c>
      <c r="CB2289" s="12">
        <v>0.05</v>
      </c>
      <c r="CC2289" s="12">
        <v>0</v>
      </c>
      <c r="CD2289" s="12">
        <v>0</v>
      </c>
      <c r="CG2289" s="12" t="s">
        <v>940</v>
      </c>
      <c r="CH2289" s="12">
        <v>36.770000000000003</v>
      </c>
      <c r="CI2289" s="12" t="s">
        <v>956</v>
      </c>
      <c r="CJ2289" s="12"/>
      <c r="CK2289" s="12" t="s">
        <v>951</v>
      </c>
      <c r="CL2289" s="37">
        <v>22289992322</v>
      </c>
      <c r="CN2289" s="12" t="s">
        <v>1506</v>
      </c>
      <c r="CR2289" s="12">
        <v>46086.6875</v>
      </c>
      <c r="CS2289" s="12"/>
      <c r="CT2289" s="36" t="str">
        <f t="shared" si="35"/>
        <v>1bn - 50bn</v>
      </c>
      <c r="CU2289" s="36" t="str">
        <f>VLOOKUP(CK2289,Mapping!B:C,2,FALSE)</f>
        <v>HK</v>
      </c>
    </row>
    <row r="2290" spans="1:99" ht="16" customHeight="1" x14ac:dyDescent="0.35">
      <c r="A2290" s="12" t="s">
        <v>3604</v>
      </c>
      <c r="B2290" s="12" t="s">
        <v>933</v>
      </c>
      <c r="E2290" s="37">
        <v>604320</v>
      </c>
      <c r="G2290" s="37" t="s">
        <v>1505</v>
      </c>
      <c r="I2290" s="37"/>
      <c r="K2290" s="37"/>
      <c r="M2290" s="37">
        <v>379103</v>
      </c>
      <c r="N2290" s="12">
        <v>0.02</v>
      </c>
      <c r="O2290" s="37">
        <v>117302</v>
      </c>
      <c r="P2290" s="12">
        <v>0.01</v>
      </c>
      <c r="Q2290" s="12">
        <v>0</v>
      </c>
      <c r="R2290" s="37"/>
      <c r="T2290" s="37"/>
      <c r="V2290" s="37"/>
      <c r="X2290" s="37"/>
      <c r="Z2290" s="37"/>
      <c r="AB2290" s="37"/>
      <c r="AD2290" s="37"/>
      <c r="AF2290" s="37">
        <v>107915</v>
      </c>
      <c r="AG2290" s="12">
        <v>0</v>
      </c>
      <c r="AH2290" s="37">
        <v>0</v>
      </c>
      <c r="AI2290" s="12">
        <v>0</v>
      </c>
      <c r="AL2290" s="12">
        <v>7724</v>
      </c>
      <c r="AN2290" s="37">
        <v>0</v>
      </c>
      <c r="AO2290" s="12">
        <v>0</v>
      </c>
      <c r="AP2290" s="37"/>
      <c r="AR2290" s="37"/>
      <c r="AT2290" s="37"/>
      <c r="AV2290" s="37"/>
      <c r="AX2290" s="37"/>
      <c r="BB2290" s="12">
        <v>2867</v>
      </c>
      <c r="BF2290" s="12">
        <v>8000</v>
      </c>
      <c r="BI2290" s="12">
        <v>0</v>
      </c>
      <c r="BP2290" s="12">
        <v>0</v>
      </c>
      <c r="BQ2290" s="12">
        <v>0</v>
      </c>
      <c r="BU2290" s="12">
        <v>0</v>
      </c>
      <c r="BY2290" s="12">
        <v>0</v>
      </c>
      <c r="CC2290" s="12">
        <v>0</v>
      </c>
      <c r="CG2290" s="12" t="s">
        <v>940</v>
      </c>
      <c r="CH2290" s="12">
        <v>79.049000000000007</v>
      </c>
      <c r="CI2290" s="12"/>
      <c r="CJ2290" s="12"/>
      <c r="CK2290" s="12" t="s">
        <v>1064</v>
      </c>
      <c r="CL2290" s="37">
        <v>2260826789</v>
      </c>
      <c r="CN2290" s="12" t="s">
        <v>1506</v>
      </c>
      <c r="CS2290" s="12"/>
      <c r="CT2290" s="36" t="str">
        <f t="shared" si="35"/>
        <v>1bn - 50bn</v>
      </c>
      <c r="CU2290" s="36" t="str">
        <f>VLOOKUP(CK2290,Mapping!B:C,2,FALSE)</f>
        <v>EU</v>
      </c>
    </row>
    <row r="2291" spans="1:99" ht="16" customHeight="1" x14ac:dyDescent="0.35">
      <c r="A2291" s="12" t="s">
        <v>3605</v>
      </c>
      <c r="B2291" s="12" t="s">
        <v>933</v>
      </c>
      <c r="E2291" s="37">
        <v>12608994</v>
      </c>
      <c r="F2291" s="12">
        <v>0</v>
      </c>
      <c r="G2291" s="37" t="s">
        <v>1505</v>
      </c>
      <c r="I2291" s="37">
        <v>0</v>
      </c>
      <c r="J2291" s="12">
        <v>0</v>
      </c>
      <c r="K2291" s="37">
        <v>3807642</v>
      </c>
      <c r="L2291" s="12">
        <v>2</v>
      </c>
      <c r="M2291" s="37">
        <v>4086616</v>
      </c>
      <c r="N2291" s="12">
        <v>2.15</v>
      </c>
      <c r="O2291" s="37">
        <v>2136791</v>
      </c>
      <c r="P2291" s="12">
        <v>1.1200000000000001</v>
      </c>
      <c r="R2291" s="37"/>
      <c r="T2291" s="37"/>
      <c r="V2291" s="37">
        <v>903771</v>
      </c>
      <c r="W2291" s="12">
        <v>0.47</v>
      </c>
      <c r="X2291" s="37"/>
      <c r="Z2291" s="37"/>
      <c r="AB2291" s="37"/>
      <c r="AD2291" s="37"/>
      <c r="AF2291" s="37">
        <v>1674174</v>
      </c>
      <c r="AG2291" s="12">
        <v>0.88</v>
      </c>
      <c r="AH2291" s="37"/>
      <c r="AK2291" s="12">
        <v>39569</v>
      </c>
      <c r="AL2291" s="12">
        <v>132905</v>
      </c>
      <c r="AN2291" s="37"/>
      <c r="AP2291" s="37"/>
      <c r="AR2291" s="37"/>
      <c r="AT2291" s="37"/>
      <c r="AV2291" s="37"/>
      <c r="AX2291" s="37"/>
      <c r="BB2291" s="12">
        <v>36034</v>
      </c>
      <c r="BF2291" s="12">
        <v>110535</v>
      </c>
      <c r="BG2291" s="12">
        <v>63789</v>
      </c>
      <c r="BO2291" s="12">
        <v>0</v>
      </c>
      <c r="BP2291" s="12">
        <v>0</v>
      </c>
      <c r="BS2291" s="12">
        <v>0</v>
      </c>
      <c r="BT2291" s="12">
        <v>0</v>
      </c>
      <c r="BU2291" s="12">
        <v>0</v>
      </c>
      <c r="CC2291" s="12">
        <v>0</v>
      </c>
      <c r="CG2291" s="12"/>
      <c r="CH2291" s="12">
        <v>69.944000000000003</v>
      </c>
      <c r="CI2291" s="12" t="s">
        <v>953</v>
      </c>
      <c r="CJ2291" s="12"/>
      <c r="CK2291" s="12" t="s">
        <v>954</v>
      </c>
      <c r="CL2291" s="37">
        <v>190951835</v>
      </c>
      <c r="CN2291" s="12" t="s">
        <v>1525</v>
      </c>
      <c r="CS2291" s="12"/>
      <c r="CT2291" s="36" t="str">
        <f t="shared" si="35"/>
        <v>500mn</v>
      </c>
      <c r="CU2291" s="36" t="str">
        <f>VLOOKUP(CK2291,Mapping!B:C,2,FALSE)</f>
        <v>EU</v>
      </c>
    </row>
    <row r="2292" spans="1:99" ht="16" customHeight="1" x14ac:dyDescent="0.35">
      <c r="A2292" s="12" t="s">
        <v>3606</v>
      </c>
      <c r="B2292" s="12" t="s">
        <v>925</v>
      </c>
      <c r="E2292" s="37">
        <v>319800</v>
      </c>
      <c r="G2292" s="37" t="s">
        <v>1505</v>
      </c>
      <c r="I2292" s="37"/>
      <c r="K2292" s="37"/>
      <c r="M2292" s="37"/>
      <c r="O2292" s="37"/>
      <c r="R2292" s="37"/>
      <c r="T2292" s="37"/>
      <c r="V2292" s="37"/>
      <c r="X2292" s="37"/>
      <c r="Z2292" s="37"/>
      <c r="AB2292" s="37"/>
      <c r="AD2292" s="37"/>
      <c r="AF2292" s="37"/>
      <c r="AH2292" s="37"/>
      <c r="AN2292" s="37"/>
      <c r="AP2292" s="37"/>
      <c r="AR2292" s="37"/>
      <c r="AT2292" s="37">
        <v>319800</v>
      </c>
      <c r="AU2292" s="12">
        <v>0.47</v>
      </c>
      <c r="AV2292" s="37"/>
      <c r="AX2292" s="37"/>
      <c r="BD2292" s="12">
        <v>30000</v>
      </c>
      <c r="CF2292" s="12">
        <v>0.03</v>
      </c>
      <c r="CG2292" s="12" t="s">
        <v>929</v>
      </c>
      <c r="CH2292" s="12">
        <v>77.587000000000003</v>
      </c>
      <c r="CI2292" s="12" t="s">
        <v>3607</v>
      </c>
      <c r="CJ2292" s="12"/>
      <c r="CK2292" s="12" t="s">
        <v>2025</v>
      </c>
      <c r="CL2292" s="37">
        <v>67985863</v>
      </c>
      <c r="CN2292" s="12" t="s">
        <v>1509</v>
      </c>
      <c r="CS2292" s="12"/>
      <c r="CT2292" s="36" t="str">
        <f t="shared" si="35"/>
        <v>500mn</v>
      </c>
      <c r="CU2292" s="36" t="str">
        <f>VLOOKUP(CK2292,Mapping!B:C,2,FALSE)</f>
        <v>EU</v>
      </c>
    </row>
    <row r="2293" spans="1:99" ht="16" customHeight="1" x14ac:dyDescent="0.35">
      <c r="A2293" s="12" t="s">
        <v>3608</v>
      </c>
      <c r="B2293" s="12" t="s">
        <v>925</v>
      </c>
      <c r="E2293" s="37">
        <v>18879075</v>
      </c>
      <c r="G2293" s="37" t="s">
        <v>1505</v>
      </c>
      <c r="I2293" s="37"/>
      <c r="K2293" s="37"/>
      <c r="M2293" s="37"/>
      <c r="O2293" s="37"/>
      <c r="R2293" s="37"/>
      <c r="T2293" s="37"/>
      <c r="V2293" s="37"/>
      <c r="X2293" s="37"/>
      <c r="Z2293" s="37"/>
      <c r="AB2293" s="37"/>
      <c r="AD2293" s="37"/>
      <c r="AF2293" s="37"/>
      <c r="AH2293" s="37"/>
      <c r="AN2293" s="37">
        <v>18879075</v>
      </c>
      <c r="AO2293" s="12">
        <v>5.28</v>
      </c>
      <c r="AP2293" s="37"/>
      <c r="AR2293" s="37"/>
      <c r="AT2293" s="37"/>
      <c r="AV2293" s="37"/>
      <c r="AX2293" s="37"/>
      <c r="BI2293" s="12">
        <v>112100</v>
      </c>
      <c r="BY2293" s="12">
        <v>0.01</v>
      </c>
      <c r="CG2293" s="12"/>
      <c r="CH2293" s="12">
        <v>16.044</v>
      </c>
      <c r="CI2293" s="12" t="s">
        <v>1073</v>
      </c>
      <c r="CJ2293" s="12" t="s">
        <v>946</v>
      </c>
      <c r="CK2293" s="12" t="s">
        <v>932</v>
      </c>
      <c r="CL2293" s="37">
        <v>357495435</v>
      </c>
      <c r="CN2293" s="12" t="s">
        <v>1509</v>
      </c>
      <c r="CS2293" s="12"/>
      <c r="CT2293" s="36" t="str">
        <f t="shared" si="35"/>
        <v>500mn</v>
      </c>
      <c r="CU2293" s="36" t="str">
        <f>VLOOKUP(CK2293,Mapping!B:C,2,FALSE)</f>
        <v>US/CA</v>
      </c>
    </row>
    <row r="2294" spans="1:99" ht="16" customHeight="1" x14ac:dyDescent="0.35">
      <c r="A2294" s="12" t="s">
        <v>3609</v>
      </c>
      <c r="B2294" s="12" t="s">
        <v>925</v>
      </c>
      <c r="E2294" s="37">
        <v>630797</v>
      </c>
      <c r="G2294" s="37" t="s">
        <v>1505</v>
      </c>
      <c r="I2294" s="37"/>
      <c r="K2294" s="37">
        <v>308839</v>
      </c>
      <c r="L2294" s="12">
        <v>0.48</v>
      </c>
      <c r="M2294" s="37"/>
      <c r="O2294" s="37">
        <v>321958</v>
      </c>
      <c r="P2294" s="12">
        <v>0.5</v>
      </c>
      <c r="R2294" s="37"/>
      <c r="T2294" s="37"/>
      <c r="V2294" s="37"/>
      <c r="X2294" s="37"/>
      <c r="Z2294" s="37"/>
      <c r="AB2294" s="37"/>
      <c r="AD2294" s="37"/>
      <c r="AF2294" s="37"/>
      <c r="AH2294" s="37"/>
      <c r="AL2294" s="12">
        <v>21200</v>
      </c>
      <c r="AN2294" s="37"/>
      <c r="AP2294" s="37"/>
      <c r="AR2294" s="37"/>
      <c r="AT2294" s="37"/>
      <c r="AV2294" s="37"/>
      <c r="AX2294" s="37"/>
      <c r="BG2294" s="12">
        <v>5000</v>
      </c>
      <c r="BS2294" s="12">
        <v>0</v>
      </c>
      <c r="BU2294" s="12">
        <v>0</v>
      </c>
      <c r="CG2294" s="12" t="s">
        <v>976</v>
      </c>
      <c r="CH2294" s="12">
        <v>66.173000000000002</v>
      </c>
      <c r="CI2294" s="12" t="s">
        <v>960</v>
      </c>
      <c r="CJ2294" s="12"/>
      <c r="CK2294" s="12" t="s">
        <v>961</v>
      </c>
      <c r="CL2294" s="37">
        <v>62747466</v>
      </c>
      <c r="CN2294" s="12" t="s">
        <v>1513</v>
      </c>
      <c r="CS2294" s="12"/>
      <c r="CT2294" s="36" t="str">
        <f t="shared" si="35"/>
        <v>500mn</v>
      </c>
      <c r="CU2294" s="36" t="str">
        <f>VLOOKUP(CK2294,Mapping!B:C,2,FALSE)</f>
        <v>EU</v>
      </c>
    </row>
    <row r="2295" spans="1:99" ht="16" customHeight="1" x14ac:dyDescent="0.35">
      <c r="A2295" s="12" t="s">
        <v>3610</v>
      </c>
      <c r="B2295" s="12" t="s">
        <v>925</v>
      </c>
      <c r="E2295" s="37">
        <v>6018</v>
      </c>
      <c r="G2295" s="37" t="s">
        <v>1505</v>
      </c>
      <c r="I2295" s="37"/>
      <c r="K2295" s="37"/>
      <c r="M2295" s="37">
        <v>879</v>
      </c>
      <c r="N2295" s="12">
        <v>0</v>
      </c>
      <c r="O2295" s="37"/>
      <c r="R2295" s="37"/>
      <c r="T2295" s="37"/>
      <c r="V2295" s="37"/>
      <c r="X2295" s="37"/>
      <c r="Z2295" s="37"/>
      <c r="AB2295" s="37"/>
      <c r="AD2295" s="37">
        <v>5139</v>
      </c>
      <c r="AE2295" s="12">
        <v>0</v>
      </c>
      <c r="AF2295" s="37"/>
      <c r="AH2295" s="37"/>
      <c r="AN2295" s="37"/>
      <c r="AP2295" s="37"/>
      <c r="AR2295" s="37"/>
      <c r="AT2295" s="37"/>
      <c r="AV2295" s="37"/>
      <c r="AX2295" s="37"/>
      <c r="BB2295" s="12">
        <v>6</v>
      </c>
      <c r="BJ2295" s="12">
        <v>39</v>
      </c>
      <c r="CB2295" s="12">
        <v>0</v>
      </c>
      <c r="CC2295" s="12">
        <v>0</v>
      </c>
      <c r="CG2295" s="12" t="s">
        <v>940</v>
      </c>
      <c r="CH2295" s="12">
        <v>66.438000000000002</v>
      </c>
      <c r="CI2295" s="12" t="s">
        <v>3611</v>
      </c>
      <c r="CJ2295" s="12"/>
      <c r="CK2295" s="12" t="s">
        <v>1252</v>
      </c>
      <c r="CL2295" s="37">
        <v>476994187</v>
      </c>
      <c r="CN2295" s="12" t="s">
        <v>1506</v>
      </c>
      <c r="CS2295" s="12"/>
      <c r="CT2295" s="36" t="str">
        <f t="shared" si="35"/>
        <v>500mn</v>
      </c>
      <c r="CU2295" s="36" t="str">
        <f>VLOOKUP(CK2295,Mapping!B:C,2,FALSE)</f>
        <v>LATAM</v>
      </c>
    </row>
    <row r="2296" spans="1:99" ht="16" customHeight="1" x14ac:dyDescent="0.35">
      <c r="A2296" s="12" t="s">
        <v>3612</v>
      </c>
      <c r="B2296" s="12" t="s">
        <v>925</v>
      </c>
      <c r="E2296" s="37">
        <v>12414871</v>
      </c>
      <c r="G2296" s="37" t="s">
        <v>1505</v>
      </c>
      <c r="I2296" s="37"/>
      <c r="K2296" s="37"/>
      <c r="M2296" s="37"/>
      <c r="O2296" s="37"/>
      <c r="Q2296" s="12">
        <v>52723</v>
      </c>
      <c r="R2296" s="37"/>
      <c r="T2296" s="37"/>
      <c r="V2296" s="37"/>
      <c r="X2296" s="37"/>
      <c r="Z2296" s="37"/>
      <c r="AB2296" s="37"/>
      <c r="AD2296" s="37"/>
      <c r="AF2296" s="37"/>
      <c r="AH2296" s="37">
        <v>6657860</v>
      </c>
      <c r="AI2296" s="12">
        <v>0.92</v>
      </c>
      <c r="AN2296" s="37"/>
      <c r="AP2296" s="37">
        <v>5757011</v>
      </c>
      <c r="AQ2296" s="12">
        <v>0.79</v>
      </c>
      <c r="AR2296" s="37"/>
      <c r="AT2296" s="37"/>
      <c r="AV2296" s="37"/>
      <c r="AX2296" s="37"/>
      <c r="BH2296" s="12">
        <v>24934</v>
      </c>
      <c r="BQ2296" s="12">
        <v>0.01</v>
      </c>
      <c r="BV2296" s="12">
        <v>0.02</v>
      </c>
      <c r="CG2296" s="12" t="s">
        <v>934</v>
      </c>
      <c r="CH2296" s="12">
        <v>17.344000000000001</v>
      </c>
      <c r="CI2296" s="12" t="s">
        <v>3613</v>
      </c>
      <c r="CJ2296" s="12" t="s">
        <v>931</v>
      </c>
      <c r="CK2296" s="12" t="s">
        <v>932</v>
      </c>
      <c r="CL2296" s="37">
        <v>724253854</v>
      </c>
      <c r="CN2296" s="12" t="s">
        <v>1509</v>
      </c>
      <c r="CS2296" s="12"/>
      <c r="CT2296" s="36" t="str">
        <f t="shared" si="35"/>
        <v>500mn - 1bn</v>
      </c>
      <c r="CU2296" s="36" t="str">
        <f>VLOOKUP(CK2296,Mapping!B:C,2,FALSE)</f>
        <v>US/CA</v>
      </c>
    </row>
    <row r="2297" spans="1:99" ht="16" customHeight="1" x14ac:dyDescent="0.35">
      <c r="A2297" s="12" t="s">
        <v>3614</v>
      </c>
      <c r="B2297" s="12" t="s">
        <v>925</v>
      </c>
      <c r="E2297" s="37">
        <v>1156512</v>
      </c>
      <c r="G2297" s="37" t="s">
        <v>1505</v>
      </c>
      <c r="I2297" s="37"/>
      <c r="K2297" s="37"/>
      <c r="M2297" s="37">
        <v>217067</v>
      </c>
      <c r="N2297" s="12">
        <v>0.02</v>
      </c>
      <c r="O2297" s="37"/>
      <c r="Q2297" s="12">
        <v>2050</v>
      </c>
      <c r="R2297" s="37"/>
      <c r="T2297" s="37">
        <v>436578</v>
      </c>
      <c r="U2297" s="12">
        <v>0.04</v>
      </c>
      <c r="V2297" s="37"/>
      <c r="X2297" s="37"/>
      <c r="Z2297" s="37"/>
      <c r="AB2297" s="37"/>
      <c r="AD2297" s="37"/>
      <c r="AF2297" s="37"/>
      <c r="AH2297" s="37">
        <v>271297</v>
      </c>
      <c r="AI2297" s="12">
        <v>0.02</v>
      </c>
      <c r="AN2297" s="37">
        <v>231570</v>
      </c>
      <c r="AO2297" s="12">
        <v>0.02</v>
      </c>
      <c r="AP2297" s="37"/>
      <c r="AR2297" s="37"/>
      <c r="AT2297" s="37"/>
      <c r="AV2297" s="37"/>
      <c r="AX2297" s="37"/>
      <c r="BB2297" s="12">
        <v>1914</v>
      </c>
      <c r="BI2297" s="12">
        <v>1000</v>
      </c>
      <c r="BK2297" s="12">
        <v>3244</v>
      </c>
      <c r="BQ2297" s="12">
        <v>0</v>
      </c>
      <c r="BY2297" s="12">
        <v>0</v>
      </c>
      <c r="CC2297" s="12">
        <v>0</v>
      </c>
      <c r="CE2297" s="12">
        <v>0</v>
      </c>
      <c r="CG2297" s="12" t="s">
        <v>991</v>
      </c>
      <c r="CH2297" s="12">
        <v>60.54</v>
      </c>
      <c r="CI2297" s="12" t="s">
        <v>3615</v>
      </c>
      <c r="CJ2297" s="12" t="s">
        <v>993</v>
      </c>
      <c r="CK2297" s="12" t="s">
        <v>932</v>
      </c>
      <c r="CL2297" s="37">
        <v>1224040856</v>
      </c>
      <c r="CN2297" s="12" t="s">
        <v>1509</v>
      </c>
      <c r="CS2297" s="12"/>
      <c r="CT2297" s="36" t="str">
        <f t="shared" si="35"/>
        <v>1bn - 50bn</v>
      </c>
      <c r="CU2297" s="36" t="str">
        <f>VLOOKUP(CK2297,Mapping!B:C,2,FALSE)</f>
        <v>US/CA</v>
      </c>
    </row>
    <row r="2298" spans="1:99" ht="16" customHeight="1" x14ac:dyDescent="0.35">
      <c r="A2298" s="12" t="s">
        <v>3616</v>
      </c>
      <c r="B2298" s="12" t="s">
        <v>925</v>
      </c>
      <c r="E2298" s="37">
        <v>37749729</v>
      </c>
      <c r="G2298" s="37" t="s">
        <v>1505</v>
      </c>
      <c r="I2298" s="37"/>
      <c r="K2298" s="37"/>
      <c r="M2298" s="37">
        <v>0</v>
      </c>
      <c r="N2298" s="12">
        <v>0</v>
      </c>
      <c r="O2298" s="37"/>
      <c r="R2298" s="37"/>
      <c r="T2298" s="37"/>
      <c r="V2298" s="37"/>
      <c r="X2298" s="37"/>
      <c r="Z2298" s="37"/>
      <c r="AB2298" s="37"/>
      <c r="AD2298" s="37"/>
      <c r="AF2298" s="37"/>
      <c r="AH2298" s="37"/>
      <c r="AN2298" s="37">
        <v>37749729</v>
      </c>
      <c r="AO2298" s="12">
        <v>0.46</v>
      </c>
      <c r="AP2298" s="37"/>
      <c r="AR2298" s="37"/>
      <c r="AT2298" s="37"/>
      <c r="AV2298" s="37"/>
      <c r="AX2298" s="37"/>
      <c r="BB2298" s="12">
        <v>0</v>
      </c>
      <c r="BI2298" s="12">
        <v>224150</v>
      </c>
      <c r="BY2298" s="12">
        <v>0.03</v>
      </c>
      <c r="CC2298" s="12">
        <v>0</v>
      </c>
      <c r="CG2298" s="12" t="s">
        <v>929</v>
      </c>
      <c r="CH2298" s="12">
        <v>10.087</v>
      </c>
      <c r="CI2298" s="12" t="s">
        <v>1148</v>
      </c>
      <c r="CJ2298" s="12" t="s">
        <v>1149</v>
      </c>
      <c r="CK2298" s="12" t="s">
        <v>932</v>
      </c>
      <c r="CL2298" s="37">
        <v>8088524066</v>
      </c>
      <c r="CN2298" s="12" t="s">
        <v>1506</v>
      </c>
      <c r="CS2298" s="12"/>
      <c r="CT2298" s="36" t="str">
        <f t="shared" si="35"/>
        <v>1bn - 50bn</v>
      </c>
      <c r="CU2298" s="36" t="str">
        <f>VLOOKUP(CK2298,Mapping!B:C,2,FALSE)</f>
        <v>US/CA</v>
      </c>
    </row>
    <row r="2299" spans="1:99" ht="16" customHeight="1" x14ac:dyDescent="0.35">
      <c r="A2299" s="12" t="s">
        <v>3617</v>
      </c>
      <c r="B2299" s="12" t="s">
        <v>925</v>
      </c>
      <c r="E2299" s="37">
        <v>736806</v>
      </c>
      <c r="G2299" s="37" t="s">
        <v>1505</v>
      </c>
      <c r="I2299" s="37"/>
      <c r="K2299" s="37"/>
      <c r="M2299" s="37"/>
      <c r="O2299" s="37"/>
      <c r="R2299" s="37"/>
      <c r="T2299" s="37"/>
      <c r="V2299" s="37"/>
      <c r="X2299" s="37"/>
      <c r="Z2299" s="37"/>
      <c r="AB2299" s="37"/>
      <c r="AD2299" s="37"/>
      <c r="AF2299" s="37"/>
      <c r="AH2299" s="37"/>
      <c r="AN2299" s="37">
        <v>736806</v>
      </c>
      <c r="AO2299" s="12">
        <v>0.1</v>
      </c>
      <c r="AP2299" s="37"/>
      <c r="AR2299" s="37"/>
      <c r="AT2299" s="37"/>
      <c r="AV2299" s="37"/>
      <c r="AX2299" s="37"/>
      <c r="BI2299" s="12">
        <v>4375</v>
      </c>
      <c r="BY2299" s="12">
        <v>0</v>
      </c>
      <c r="CG2299" s="12" t="s">
        <v>940</v>
      </c>
      <c r="CH2299" s="12">
        <v>51.228999999999999</v>
      </c>
      <c r="CI2299" s="12" t="s">
        <v>3618</v>
      </c>
      <c r="CJ2299" s="12" t="s">
        <v>2087</v>
      </c>
      <c r="CK2299" s="12" t="s">
        <v>932</v>
      </c>
      <c r="CL2299" s="37">
        <v>760098122</v>
      </c>
      <c r="CN2299" s="12" t="s">
        <v>1509</v>
      </c>
      <c r="CS2299" s="12"/>
      <c r="CT2299" s="36" t="str">
        <f t="shared" si="35"/>
        <v>500mn - 1bn</v>
      </c>
      <c r="CU2299" s="36" t="str">
        <f>VLOOKUP(CK2299,Mapping!B:C,2,FALSE)</f>
        <v>US/CA</v>
      </c>
    </row>
    <row r="2300" spans="1:99" ht="16" customHeight="1" x14ac:dyDescent="0.35">
      <c r="A2300" s="12" t="s">
        <v>3619</v>
      </c>
      <c r="B2300" s="12" t="s">
        <v>925</v>
      </c>
      <c r="E2300" s="37">
        <v>64904</v>
      </c>
      <c r="G2300" s="37" t="s">
        <v>1505</v>
      </c>
      <c r="I2300" s="37"/>
      <c r="K2300" s="37"/>
      <c r="M2300" s="37">
        <v>8531</v>
      </c>
      <c r="N2300" s="12">
        <v>0</v>
      </c>
      <c r="O2300" s="37"/>
      <c r="Q2300" s="12">
        <v>113</v>
      </c>
      <c r="R2300" s="37"/>
      <c r="T2300" s="37"/>
      <c r="V2300" s="37"/>
      <c r="X2300" s="37"/>
      <c r="Z2300" s="37"/>
      <c r="AB2300" s="37"/>
      <c r="AD2300" s="37"/>
      <c r="AF2300" s="37"/>
      <c r="AH2300" s="37">
        <v>14270</v>
      </c>
      <c r="AI2300" s="12">
        <v>0.01</v>
      </c>
      <c r="AN2300" s="37">
        <v>42103</v>
      </c>
      <c r="AO2300" s="12">
        <v>0.02</v>
      </c>
      <c r="AP2300" s="37"/>
      <c r="AR2300" s="37"/>
      <c r="AT2300" s="37"/>
      <c r="AV2300" s="37"/>
      <c r="AX2300" s="37"/>
      <c r="BB2300" s="12">
        <v>68</v>
      </c>
      <c r="BI2300" s="12">
        <v>250</v>
      </c>
      <c r="BQ2300" s="12">
        <v>0</v>
      </c>
      <c r="BY2300" s="12">
        <v>0</v>
      </c>
      <c r="CC2300" s="12">
        <v>0</v>
      </c>
      <c r="CG2300" s="12"/>
      <c r="CH2300" s="12">
        <v>16.077999999999999</v>
      </c>
      <c r="CI2300" s="12" t="s">
        <v>1137</v>
      </c>
      <c r="CJ2300" s="12" t="s">
        <v>1114</v>
      </c>
      <c r="CK2300" s="12" t="s">
        <v>932</v>
      </c>
      <c r="CL2300" s="37">
        <v>200802555</v>
      </c>
      <c r="CN2300" s="12" t="s">
        <v>1509</v>
      </c>
      <c r="CS2300" s="12"/>
      <c r="CT2300" s="36" t="str">
        <f t="shared" si="35"/>
        <v>500mn</v>
      </c>
      <c r="CU2300" s="36" t="str">
        <f>VLOOKUP(CK2300,Mapping!B:C,2,FALSE)</f>
        <v>US/CA</v>
      </c>
    </row>
    <row r="2301" spans="1:99" ht="16" customHeight="1" x14ac:dyDescent="0.35">
      <c r="A2301" s="12" t="s">
        <v>3620</v>
      </c>
      <c r="B2301" s="12" t="s">
        <v>925</v>
      </c>
      <c r="E2301" s="37">
        <v>1318363</v>
      </c>
      <c r="G2301" s="37" t="s">
        <v>1505</v>
      </c>
      <c r="I2301" s="37"/>
      <c r="K2301" s="37"/>
      <c r="M2301" s="37"/>
      <c r="O2301" s="37"/>
      <c r="Q2301" s="12">
        <v>10440</v>
      </c>
      <c r="R2301" s="37"/>
      <c r="T2301" s="37"/>
      <c r="V2301" s="37"/>
      <c r="X2301" s="37"/>
      <c r="Z2301" s="37"/>
      <c r="AB2301" s="37"/>
      <c r="AD2301" s="37"/>
      <c r="AF2301" s="37"/>
      <c r="AH2301" s="37">
        <v>1318363</v>
      </c>
      <c r="AI2301" s="12">
        <v>0.57999999999999996</v>
      </c>
      <c r="AN2301" s="37"/>
      <c r="AP2301" s="37"/>
      <c r="AR2301" s="37"/>
      <c r="AT2301" s="37"/>
      <c r="AV2301" s="37"/>
      <c r="AX2301" s="37"/>
      <c r="BQ2301" s="12">
        <v>0</v>
      </c>
      <c r="CG2301" s="12" t="s">
        <v>934</v>
      </c>
      <c r="CH2301" s="12">
        <v>28.648</v>
      </c>
      <c r="CI2301" s="12" t="s">
        <v>3621</v>
      </c>
      <c r="CJ2301" s="12" t="s">
        <v>1015</v>
      </c>
      <c r="CK2301" s="12" t="s">
        <v>932</v>
      </c>
      <c r="CL2301" s="37">
        <v>227635917</v>
      </c>
      <c r="CN2301" s="12" t="s">
        <v>1509</v>
      </c>
      <c r="CS2301" s="12"/>
      <c r="CT2301" s="36" t="str">
        <f t="shared" si="35"/>
        <v>500mn</v>
      </c>
      <c r="CU2301" s="36" t="str">
        <f>VLOOKUP(CK2301,Mapping!B:C,2,FALSE)</f>
        <v>US/CA</v>
      </c>
    </row>
    <row r="2302" spans="1:99" ht="16" customHeight="1" x14ac:dyDescent="0.35">
      <c r="A2302" s="12" t="s">
        <v>3622</v>
      </c>
      <c r="B2302" s="12" t="s">
        <v>925</v>
      </c>
      <c r="E2302" s="37">
        <v>631</v>
      </c>
      <c r="G2302" s="37" t="s">
        <v>1505</v>
      </c>
      <c r="I2302" s="37"/>
      <c r="K2302" s="37"/>
      <c r="M2302" s="37">
        <v>0</v>
      </c>
      <c r="N2302" s="12">
        <v>0</v>
      </c>
      <c r="O2302" s="37"/>
      <c r="Q2302" s="12">
        <v>5</v>
      </c>
      <c r="R2302" s="37"/>
      <c r="T2302" s="37"/>
      <c r="V2302" s="37"/>
      <c r="X2302" s="37"/>
      <c r="Z2302" s="37"/>
      <c r="AB2302" s="37"/>
      <c r="AD2302" s="37"/>
      <c r="AF2302" s="37"/>
      <c r="AH2302" s="37">
        <v>631</v>
      </c>
      <c r="AI2302" s="12">
        <v>0</v>
      </c>
      <c r="AN2302" s="37">
        <v>0</v>
      </c>
      <c r="AO2302" s="12">
        <v>0</v>
      </c>
      <c r="AP2302" s="37">
        <v>0</v>
      </c>
      <c r="AQ2302" s="12">
        <v>0</v>
      </c>
      <c r="AR2302" s="37"/>
      <c r="AT2302" s="37"/>
      <c r="AV2302" s="37"/>
      <c r="AX2302" s="37"/>
      <c r="BB2302" s="12">
        <v>0</v>
      </c>
      <c r="BH2302" s="12">
        <v>0</v>
      </c>
      <c r="BI2302" s="12">
        <v>0</v>
      </c>
      <c r="BQ2302" s="12">
        <v>0</v>
      </c>
      <c r="BV2302" s="12">
        <v>0</v>
      </c>
      <c r="BY2302" s="12">
        <v>0</v>
      </c>
      <c r="CC2302" s="12">
        <v>0</v>
      </c>
      <c r="CG2302" s="12" t="s">
        <v>934</v>
      </c>
      <c r="CH2302" s="12">
        <v>46.777000000000001</v>
      </c>
      <c r="CI2302" s="12" t="s">
        <v>3623</v>
      </c>
      <c r="CJ2302" s="12" t="s">
        <v>966</v>
      </c>
      <c r="CK2302" s="12" t="s">
        <v>932</v>
      </c>
      <c r="CL2302" s="37">
        <v>547526504</v>
      </c>
      <c r="CN2302" s="12" t="s">
        <v>1509</v>
      </c>
      <c r="CS2302" s="12"/>
      <c r="CT2302" s="36" t="str">
        <f t="shared" si="35"/>
        <v>500mn - 1bn</v>
      </c>
      <c r="CU2302" s="36" t="str">
        <f>VLOOKUP(CK2302,Mapping!B:C,2,FALSE)</f>
        <v>US/CA</v>
      </c>
    </row>
    <row r="2303" spans="1:99" ht="16" customHeight="1" x14ac:dyDescent="0.35">
      <c r="A2303" s="12" t="s">
        <v>3624</v>
      </c>
      <c r="B2303" s="12" t="s">
        <v>925</v>
      </c>
      <c r="E2303" s="37">
        <v>0</v>
      </c>
      <c r="G2303" s="37" t="s">
        <v>1505</v>
      </c>
      <c r="I2303" s="37"/>
      <c r="K2303" s="37"/>
      <c r="M2303" s="37">
        <v>0</v>
      </c>
      <c r="N2303" s="12">
        <v>0</v>
      </c>
      <c r="O2303" s="37"/>
      <c r="R2303" s="37"/>
      <c r="T2303" s="37"/>
      <c r="V2303" s="37"/>
      <c r="X2303" s="37"/>
      <c r="Z2303" s="37"/>
      <c r="AB2303" s="37"/>
      <c r="AD2303" s="37"/>
      <c r="AF2303" s="37"/>
      <c r="AH2303" s="37"/>
      <c r="AN2303" s="37"/>
      <c r="AP2303" s="37"/>
      <c r="AR2303" s="37"/>
      <c r="AT2303" s="37"/>
      <c r="AV2303" s="37"/>
      <c r="AX2303" s="37"/>
      <c r="BB2303" s="12">
        <v>0</v>
      </c>
      <c r="CC2303" s="12">
        <v>0</v>
      </c>
      <c r="CG2303" s="12" t="s">
        <v>934</v>
      </c>
      <c r="CH2303" s="12">
        <v>32.628</v>
      </c>
      <c r="CI2303" s="12" t="s">
        <v>3625</v>
      </c>
      <c r="CJ2303" s="12" t="s">
        <v>1246</v>
      </c>
      <c r="CK2303" s="12" t="s">
        <v>932</v>
      </c>
      <c r="CL2303" s="37">
        <v>130372190</v>
      </c>
      <c r="CN2303" s="12" t="s">
        <v>1509</v>
      </c>
      <c r="CS2303" s="12"/>
      <c r="CT2303" s="36" t="str">
        <f t="shared" si="35"/>
        <v>500mn</v>
      </c>
      <c r="CU2303" s="36" t="str">
        <f>VLOOKUP(CK2303,Mapping!B:C,2,FALSE)</f>
        <v>US/CA</v>
      </c>
    </row>
    <row r="2304" spans="1:99" ht="16" customHeight="1" x14ac:dyDescent="0.35">
      <c r="A2304" s="12" t="s">
        <v>3626</v>
      </c>
      <c r="B2304" s="12" t="s">
        <v>925</v>
      </c>
      <c r="E2304" s="37">
        <v>57118</v>
      </c>
      <c r="G2304" s="37" t="s">
        <v>1505</v>
      </c>
      <c r="I2304" s="37"/>
      <c r="K2304" s="37"/>
      <c r="M2304" s="37">
        <v>2384</v>
      </c>
      <c r="N2304" s="12">
        <v>0</v>
      </c>
      <c r="O2304" s="37"/>
      <c r="Q2304" s="12">
        <v>0</v>
      </c>
      <c r="R2304" s="37"/>
      <c r="T2304" s="37"/>
      <c r="V2304" s="37"/>
      <c r="X2304" s="37"/>
      <c r="Z2304" s="37"/>
      <c r="AB2304" s="37"/>
      <c r="AD2304" s="37"/>
      <c r="AF2304" s="37"/>
      <c r="AH2304" s="37">
        <v>0</v>
      </c>
      <c r="AI2304" s="12">
        <v>0</v>
      </c>
      <c r="AN2304" s="37">
        <v>54734</v>
      </c>
      <c r="AO2304" s="12">
        <v>0.06</v>
      </c>
      <c r="AP2304" s="37">
        <v>0</v>
      </c>
      <c r="AQ2304" s="12">
        <v>0</v>
      </c>
      <c r="AR2304" s="37"/>
      <c r="AT2304" s="37"/>
      <c r="AV2304" s="37"/>
      <c r="AX2304" s="37"/>
      <c r="BB2304" s="12">
        <v>19</v>
      </c>
      <c r="BH2304" s="12">
        <v>0</v>
      </c>
      <c r="BI2304" s="12">
        <v>325</v>
      </c>
      <c r="BQ2304" s="12">
        <v>0</v>
      </c>
      <c r="BV2304" s="12">
        <v>0</v>
      </c>
      <c r="BY2304" s="12">
        <v>0</v>
      </c>
      <c r="CC2304" s="12">
        <v>0</v>
      </c>
      <c r="CG2304" s="12" t="s">
        <v>934</v>
      </c>
      <c r="CH2304" s="12">
        <v>31.459</v>
      </c>
      <c r="CI2304" s="12" t="s">
        <v>3627</v>
      </c>
      <c r="CJ2304" s="12" t="s">
        <v>1111</v>
      </c>
      <c r="CK2304" s="12" t="s">
        <v>932</v>
      </c>
      <c r="CL2304" s="37">
        <v>97717582</v>
      </c>
      <c r="CN2304" s="12" t="s">
        <v>1509</v>
      </c>
      <c r="CS2304" s="12"/>
      <c r="CT2304" s="36" t="str">
        <f t="shared" si="35"/>
        <v>500mn</v>
      </c>
      <c r="CU2304" s="36" t="str">
        <f>VLOOKUP(CK2304,Mapping!B:C,2,FALSE)</f>
        <v>US/CA</v>
      </c>
    </row>
    <row r="2305" spans="1:99" ht="16" customHeight="1" x14ac:dyDescent="0.35">
      <c r="A2305" s="12" t="s">
        <v>3628</v>
      </c>
      <c r="B2305" s="12" t="s">
        <v>925</v>
      </c>
      <c r="E2305" s="37">
        <v>517773</v>
      </c>
      <c r="G2305" s="37" t="s">
        <v>1505</v>
      </c>
      <c r="I2305" s="37"/>
      <c r="K2305" s="37"/>
      <c r="M2305" s="37">
        <v>517773</v>
      </c>
      <c r="N2305" s="12">
        <v>0.09</v>
      </c>
      <c r="O2305" s="37"/>
      <c r="R2305" s="37"/>
      <c r="T2305" s="37"/>
      <c r="V2305" s="37"/>
      <c r="X2305" s="37"/>
      <c r="Z2305" s="37"/>
      <c r="AB2305" s="37"/>
      <c r="AD2305" s="37"/>
      <c r="AF2305" s="37"/>
      <c r="AH2305" s="37"/>
      <c r="AN2305" s="37"/>
      <c r="AP2305" s="37"/>
      <c r="AR2305" s="37"/>
      <c r="AT2305" s="37"/>
      <c r="AV2305" s="37"/>
      <c r="AX2305" s="37"/>
      <c r="BB2305" s="12">
        <v>4127</v>
      </c>
      <c r="CC2305" s="12">
        <v>0</v>
      </c>
      <c r="CG2305" s="12" t="s">
        <v>929</v>
      </c>
      <c r="CH2305" s="12">
        <v>29.945</v>
      </c>
      <c r="CI2305" s="12" t="s">
        <v>3629</v>
      </c>
      <c r="CJ2305" s="12" t="s">
        <v>1109</v>
      </c>
      <c r="CK2305" s="12" t="s">
        <v>932</v>
      </c>
      <c r="CL2305" s="37">
        <v>543896386</v>
      </c>
      <c r="CN2305" s="12" t="s">
        <v>1509</v>
      </c>
      <c r="CS2305" s="12"/>
      <c r="CT2305" s="36" t="str">
        <f t="shared" si="35"/>
        <v>500mn - 1bn</v>
      </c>
      <c r="CU2305" s="36" t="str">
        <f>VLOOKUP(CK2305,Mapping!B:C,2,FALSE)</f>
        <v>US/CA</v>
      </c>
    </row>
    <row r="2306" spans="1:99" ht="16" customHeight="1" x14ac:dyDescent="0.35">
      <c r="A2306" s="12" t="s">
        <v>3630</v>
      </c>
      <c r="B2306" s="12" t="s">
        <v>925</v>
      </c>
      <c r="E2306" s="37">
        <v>0</v>
      </c>
      <c r="G2306" s="37" t="s">
        <v>1505</v>
      </c>
      <c r="I2306" s="37"/>
      <c r="K2306" s="37"/>
      <c r="M2306" s="37">
        <v>0</v>
      </c>
      <c r="N2306" s="12">
        <v>0</v>
      </c>
      <c r="O2306" s="37"/>
      <c r="R2306" s="37"/>
      <c r="T2306" s="37"/>
      <c r="V2306" s="37"/>
      <c r="X2306" s="37"/>
      <c r="Z2306" s="37"/>
      <c r="AB2306" s="37"/>
      <c r="AD2306" s="37"/>
      <c r="AF2306" s="37"/>
      <c r="AH2306" s="37"/>
      <c r="AN2306" s="37"/>
      <c r="AP2306" s="37"/>
      <c r="AR2306" s="37"/>
      <c r="AT2306" s="37"/>
      <c r="AV2306" s="37"/>
      <c r="AX2306" s="37"/>
      <c r="BB2306" s="12">
        <v>0</v>
      </c>
      <c r="CC2306" s="12">
        <v>0</v>
      </c>
      <c r="CG2306" s="12" t="s">
        <v>940</v>
      </c>
      <c r="CH2306" s="12">
        <v>93.417000000000002</v>
      </c>
      <c r="CI2306" s="12" t="s">
        <v>1584</v>
      </c>
      <c r="CJ2306" s="12" t="s">
        <v>931</v>
      </c>
      <c r="CK2306" s="12" t="s">
        <v>932</v>
      </c>
      <c r="CL2306" s="37">
        <v>492693698</v>
      </c>
      <c r="CN2306" s="12" t="s">
        <v>1509</v>
      </c>
      <c r="CS2306" s="12"/>
      <c r="CT2306" s="36" t="str">
        <f t="shared" si="35"/>
        <v>500mn</v>
      </c>
      <c r="CU2306" s="36" t="str">
        <f>VLOOKUP(CK2306,Mapping!B:C,2,FALSE)</f>
        <v>US/CA</v>
      </c>
    </row>
    <row r="2307" spans="1:99" ht="16" customHeight="1" x14ac:dyDescent="0.35">
      <c r="A2307" s="12" t="s">
        <v>3631</v>
      </c>
      <c r="B2307" s="12" t="s">
        <v>925</v>
      </c>
      <c r="E2307" s="37">
        <v>21179110</v>
      </c>
      <c r="G2307" s="37" t="s">
        <v>1505</v>
      </c>
      <c r="I2307" s="37"/>
      <c r="K2307" s="37">
        <v>12730340</v>
      </c>
      <c r="L2307" s="12">
        <v>0.6</v>
      </c>
      <c r="M2307" s="37"/>
      <c r="O2307" s="37"/>
      <c r="Q2307" s="12">
        <v>0</v>
      </c>
      <c r="R2307" s="37"/>
      <c r="T2307" s="37"/>
      <c r="V2307" s="37"/>
      <c r="X2307" s="37"/>
      <c r="Z2307" s="37"/>
      <c r="AB2307" s="37"/>
      <c r="AD2307" s="37">
        <v>0</v>
      </c>
      <c r="AE2307" s="12">
        <v>0</v>
      </c>
      <c r="AF2307" s="37"/>
      <c r="AH2307" s="37">
        <v>0</v>
      </c>
      <c r="AI2307" s="12">
        <v>0</v>
      </c>
      <c r="AN2307" s="37">
        <v>5911289</v>
      </c>
      <c r="AO2307" s="12">
        <v>0.28000000000000003</v>
      </c>
      <c r="AP2307" s="37">
        <v>2537481</v>
      </c>
      <c r="AQ2307" s="12">
        <v>0.12</v>
      </c>
      <c r="AR2307" s="37"/>
      <c r="AT2307" s="37"/>
      <c r="AV2307" s="37"/>
      <c r="AX2307" s="37"/>
      <c r="BG2307" s="12">
        <v>206100</v>
      </c>
      <c r="BH2307" s="12">
        <v>10990</v>
      </c>
      <c r="BI2307" s="12">
        <v>35100</v>
      </c>
      <c r="BJ2307" s="12">
        <v>0</v>
      </c>
      <c r="BQ2307" s="12">
        <v>0</v>
      </c>
      <c r="BS2307" s="12">
        <v>0</v>
      </c>
      <c r="BV2307" s="12">
        <v>0.01</v>
      </c>
      <c r="BY2307" s="12">
        <v>0</v>
      </c>
      <c r="CB2307" s="12">
        <v>0</v>
      </c>
      <c r="CG2307" s="12" t="s">
        <v>929</v>
      </c>
      <c r="CH2307" s="12">
        <v>68.111999999999995</v>
      </c>
      <c r="CI2307" s="12" t="s">
        <v>1122</v>
      </c>
      <c r="CJ2307" s="12" t="s">
        <v>1123</v>
      </c>
      <c r="CK2307" s="12" t="s">
        <v>985</v>
      </c>
      <c r="CL2307" s="37">
        <v>2108594046</v>
      </c>
      <c r="CN2307" s="12" t="s">
        <v>1506</v>
      </c>
      <c r="CS2307" s="12"/>
      <c r="CT2307" s="36" t="str">
        <f t="shared" ref="CT2307:CT2370" si="36">IF(CL2307&gt;100000000000, "100bn", IF(CL2307&gt;50000000000, "50bn - 100bn",IF(CL2307&gt;1000000000, "1bn - 50bn", IF(CL2307&gt;500000000, "500mn - 1bn", "500mn"))))</f>
        <v>1bn - 50bn</v>
      </c>
      <c r="CU2307" s="36" t="str">
        <f>VLOOKUP(CK2307,Mapping!B:C,2,FALSE)</f>
        <v>US/CA</v>
      </c>
    </row>
    <row r="2308" spans="1:99" ht="16" customHeight="1" x14ac:dyDescent="0.35">
      <c r="A2308" s="12" t="s">
        <v>3632</v>
      </c>
      <c r="B2308" s="12" t="s">
        <v>933</v>
      </c>
      <c r="E2308" s="37">
        <v>856141</v>
      </c>
      <c r="G2308" s="37" t="s">
        <v>1505</v>
      </c>
      <c r="I2308" s="37"/>
      <c r="K2308" s="37">
        <v>308839</v>
      </c>
      <c r="L2308" s="12">
        <v>0.51</v>
      </c>
      <c r="M2308" s="37">
        <v>547302</v>
      </c>
      <c r="N2308" s="12">
        <v>0.9</v>
      </c>
      <c r="O2308" s="37"/>
      <c r="R2308" s="37"/>
      <c r="T2308" s="37"/>
      <c r="V2308" s="37"/>
      <c r="X2308" s="37"/>
      <c r="Z2308" s="37"/>
      <c r="AB2308" s="37"/>
      <c r="AD2308" s="37"/>
      <c r="AF2308" s="37"/>
      <c r="AH2308" s="37"/>
      <c r="AN2308" s="37"/>
      <c r="AP2308" s="37"/>
      <c r="AR2308" s="37"/>
      <c r="AT2308" s="37"/>
      <c r="AV2308" s="37"/>
      <c r="AX2308" s="37"/>
      <c r="BB2308" s="12">
        <v>4150</v>
      </c>
      <c r="BG2308" s="12">
        <v>5000</v>
      </c>
      <c r="BS2308" s="12">
        <v>0</v>
      </c>
      <c r="CC2308" s="12">
        <v>0</v>
      </c>
      <c r="CG2308" s="12" t="s">
        <v>940</v>
      </c>
      <c r="CH2308" s="12">
        <v>64.19</v>
      </c>
      <c r="CI2308" s="12" t="s">
        <v>960</v>
      </c>
      <c r="CJ2308" s="12"/>
      <c r="CK2308" s="12" t="s">
        <v>961</v>
      </c>
      <c r="CL2308" s="37">
        <v>60231359</v>
      </c>
      <c r="CN2308" s="12" t="s">
        <v>1506</v>
      </c>
      <c r="CS2308" s="12"/>
      <c r="CT2308" s="36" t="str">
        <f t="shared" si="36"/>
        <v>500mn</v>
      </c>
      <c r="CU2308" s="36" t="str">
        <f>VLOOKUP(CK2308,Mapping!B:C,2,FALSE)</f>
        <v>EU</v>
      </c>
    </row>
    <row r="2309" spans="1:99" ht="16" customHeight="1" x14ac:dyDescent="0.35">
      <c r="A2309" s="12" t="s">
        <v>3633</v>
      </c>
      <c r="B2309" s="12" t="s">
        <v>933</v>
      </c>
      <c r="E2309" s="37">
        <v>50113084</v>
      </c>
      <c r="G2309" s="37" t="s">
        <v>1505</v>
      </c>
      <c r="I2309" s="37"/>
      <c r="K2309" s="37">
        <v>6968949</v>
      </c>
      <c r="L2309" s="12">
        <v>0.09</v>
      </c>
      <c r="M2309" s="37"/>
      <c r="O2309" s="37">
        <v>8753065</v>
      </c>
      <c r="P2309" s="12">
        <v>0.12</v>
      </c>
      <c r="Q2309" s="12">
        <v>45594</v>
      </c>
      <c r="R2309" s="37"/>
      <c r="T2309" s="37"/>
      <c r="V2309" s="37">
        <v>4874341</v>
      </c>
      <c r="W2309" s="12">
        <v>0.06</v>
      </c>
      <c r="X2309" s="37"/>
      <c r="Z2309" s="37"/>
      <c r="AB2309" s="37">
        <v>3471786</v>
      </c>
      <c r="AC2309" s="12">
        <v>0.05</v>
      </c>
      <c r="AD2309" s="37"/>
      <c r="AF2309" s="37"/>
      <c r="AH2309" s="37">
        <v>6188018</v>
      </c>
      <c r="AI2309" s="12">
        <v>0.08</v>
      </c>
      <c r="AJ2309" s="12">
        <v>233950</v>
      </c>
      <c r="AK2309" s="12">
        <v>213409</v>
      </c>
      <c r="AL2309" s="12">
        <v>560092</v>
      </c>
      <c r="AN2309" s="37">
        <v>19856925</v>
      </c>
      <c r="AO2309" s="12">
        <v>0.26</v>
      </c>
      <c r="AP2309" s="37"/>
      <c r="AR2309" s="37"/>
      <c r="AT2309" s="37"/>
      <c r="AV2309" s="37"/>
      <c r="AX2309" s="37"/>
      <c r="BG2309" s="12">
        <v>116750</v>
      </c>
      <c r="BI2309" s="12">
        <v>108746</v>
      </c>
      <c r="BQ2309" s="12">
        <v>0.01</v>
      </c>
      <c r="BR2309" s="12">
        <v>0.01</v>
      </c>
      <c r="BS2309" s="12">
        <v>0</v>
      </c>
      <c r="BT2309" s="12">
        <v>0.01</v>
      </c>
      <c r="BU2309" s="12">
        <v>0</v>
      </c>
      <c r="BY2309" s="12">
        <v>0.01</v>
      </c>
      <c r="CG2309" s="12" t="s">
        <v>934</v>
      </c>
      <c r="CH2309" s="12">
        <v>93.201999999999998</v>
      </c>
      <c r="CI2309" s="12" t="s">
        <v>1053</v>
      </c>
      <c r="CJ2309" s="12"/>
      <c r="CK2309" s="12" t="s">
        <v>1054</v>
      </c>
      <c r="CL2309" s="37">
        <v>7518992452</v>
      </c>
      <c r="CN2309" s="12" t="s">
        <v>1506</v>
      </c>
      <c r="CS2309" s="12"/>
      <c r="CT2309" s="36" t="str">
        <f t="shared" si="36"/>
        <v>1bn - 50bn</v>
      </c>
      <c r="CU2309" s="36" t="str">
        <f>VLOOKUP(CK2309,Mapping!B:C,2,FALSE)</f>
        <v>EU</v>
      </c>
    </row>
    <row r="2310" spans="1:99" ht="16" customHeight="1" x14ac:dyDescent="0.35">
      <c r="A2310" s="12" t="s">
        <v>3634</v>
      </c>
      <c r="B2310" s="12" t="s">
        <v>925</v>
      </c>
      <c r="E2310" s="37">
        <v>1895787</v>
      </c>
      <c r="G2310" s="37" t="s">
        <v>1505</v>
      </c>
      <c r="I2310" s="37"/>
      <c r="K2310" s="37"/>
      <c r="M2310" s="37"/>
      <c r="O2310" s="37"/>
      <c r="R2310" s="37"/>
      <c r="T2310" s="37"/>
      <c r="V2310" s="37"/>
      <c r="X2310" s="37"/>
      <c r="Z2310" s="37"/>
      <c r="AB2310" s="37"/>
      <c r="AD2310" s="37"/>
      <c r="AF2310" s="37"/>
      <c r="AH2310" s="37"/>
      <c r="AN2310" s="37">
        <v>1895787</v>
      </c>
      <c r="AO2310" s="12">
        <v>0.06</v>
      </c>
      <c r="AP2310" s="37"/>
      <c r="AR2310" s="37"/>
      <c r="AT2310" s="37"/>
      <c r="AV2310" s="37"/>
      <c r="AX2310" s="37"/>
      <c r="BI2310" s="12">
        <v>8850</v>
      </c>
      <c r="BY2310" s="12">
        <v>0</v>
      </c>
      <c r="CG2310" s="12" t="s">
        <v>940</v>
      </c>
      <c r="CH2310" s="12">
        <v>13.11</v>
      </c>
      <c r="CI2310" s="12" t="s">
        <v>3635</v>
      </c>
      <c r="CJ2310" s="12" t="s">
        <v>946</v>
      </c>
      <c r="CK2310" s="12" t="s">
        <v>932</v>
      </c>
      <c r="CL2310" s="37">
        <v>3204343651</v>
      </c>
      <c r="CN2310" s="12" t="s">
        <v>1509</v>
      </c>
      <c r="CS2310" s="12"/>
      <c r="CT2310" s="36" t="str">
        <f t="shared" si="36"/>
        <v>1bn - 50bn</v>
      </c>
      <c r="CU2310" s="36" t="str">
        <f>VLOOKUP(CK2310,Mapping!B:C,2,FALSE)</f>
        <v>US/CA</v>
      </c>
    </row>
    <row r="2311" spans="1:99" ht="16" customHeight="1" x14ac:dyDescent="0.35">
      <c r="A2311" s="12" t="s">
        <v>3636</v>
      </c>
      <c r="B2311" s="12" t="s">
        <v>925</v>
      </c>
      <c r="E2311" s="37">
        <v>486082</v>
      </c>
      <c r="G2311" s="37" t="s">
        <v>1505</v>
      </c>
      <c r="I2311" s="37"/>
      <c r="K2311" s="37">
        <v>284678</v>
      </c>
      <c r="L2311" s="12">
        <v>2.77</v>
      </c>
      <c r="M2311" s="37"/>
      <c r="O2311" s="37">
        <v>191048</v>
      </c>
      <c r="P2311" s="12">
        <v>1.86</v>
      </c>
      <c r="R2311" s="37">
        <v>10356</v>
      </c>
      <c r="S2311" s="12">
        <v>0.1</v>
      </c>
      <c r="T2311" s="37"/>
      <c r="V2311" s="37"/>
      <c r="X2311" s="37"/>
      <c r="Z2311" s="37"/>
      <c r="AB2311" s="37"/>
      <c r="AD2311" s="37"/>
      <c r="AF2311" s="37"/>
      <c r="AH2311" s="37"/>
      <c r="AL2311" s="12">
        <v>18000</v>
      </c>
      <c r="AN2311" s="37"/>
      <c r="AP2311" s="37"/>
      <c r="AR2311" s="37"/>
      <c r="AT2311" s="37"/>
      <c r="AV2311" s="37"/>
      <c r="AX2311" s="37"/>
      <c r="AZ2311" s="12">
        <v>530</v>
      </c>
      <c r="BG2311" s="12">
        <v>5300</v>
      </c>
      <c r="BS2311" s="12">
        <v>0</v>
      </c>
      <c r="BU2311" s="12">
        <v>0</v>
      </c>
      <c r="BX2311" s="12">
        <v>0</v>
      </c>
      <c r="CG2311" s="12"/>
      <c r="CH2311" s="12">
        <v>258.786</v>
      </c>
      <c r="CI2311" s="12" t="s">
        <v>988</v>
      </c>
      <c r="CJ2311" s="12"/>
      <c r="CK2311" s="12" t="s">
        <v>988</v>
      </c>
      <c r="CL2311" s="37">
        <v>10270801</v>
      </c>
      <c r="CN2311" s="12" t="s">
        <v>1509</v>
      </c>
      <c r="CS2311" s="12"/>
      <c r="CT2311" s="36" t="str">
        <f t="shared" si="36"/>
        <v>500mn</v>
      </c>
      <c r="CU2311" s="36" t="str">
        <f>VLOOKUP(CK2311,Mapping!B:C,2,FALSE)</f>
        <v>SG</v>
      </c>
    </row>
    <row r="2312" spans="1:99" ht="16" customHeight="1" x14ac:dyDescent="0.35">
      <c r="A2312" s="12" t="s">
        <v>3637</v>
      </c>
      <c r="B2312" s="12" t="s">
        <v>925</v>
      </c>
      <c r="E2312" s="37">
        <v>3575016</v>
      </c>
      <c r="G2312" s="37" t="s">
        <v>1505</v>
      </c>
      <c r="I2312" s="37"/>
      <c r="K2312" s="37">
        <v>1337083</v>
      </c>
      <c r="L2312" s="12">
        <v>0.56000000000000005</v>
      </c>
      <c r="M2312" s="37">
        <v>1417710</v>
      </c>
      <c r="N2312" s="12">
        <v>0.59</v>
      </c>
      <c r="O2312" s="37">
        <v>546638</v>
      </c>
      <c r="P2312" s="12">
        <v>0.23</v>
      </c>
      <c r="R2312" s="37"/>
      <c r="T2312" s="37"/>
      <c r="V2312" s="37"/>
      <c r="X2312" s="37"/>
      <c r="Z2312" s="37"/>
      <c r="AB2312" s="37"/>
      <c r="AD2312" s="37"/>
      <c r="AF2312" s="37"/>
      <c r="AH2312" s="37"/>
      <c r="AL2312" s="12">
        <v>34000</v>
      </c>
      <c r="AN2312" s="37">
        <v>273585</v>
      </c>
      <c r="AO2312" s="12">
        <v>0.11</v>
      </c>
      <c r="AP2312" s="37"/>
      <c r="AR2312" s="37"/>
      <c r="AT2312" s="37"/>
      <c r="AV2312" s="37"/>
      <c r="AX2312" s="37"/>
      <c r="BB2312" s="12">
        <v>10750</v>
      </c>
      <c r="BG2312" s="12">
        <v>22400</v>
      </c>
      <c r="BI2312" s="12">
        <v>1625</v>
      </c>
      <c r="BS2312" s="12">
        <v>0</v>
      </c>
      <c r="BU2312" s="12">
        <v>0</v>
      </c>
      <c r="BY2312" s="12">
        <v>0</v>
      </c>
      <c r="CC2312" s="12">
        <v>0</v>
      </c>
      <c r="CG2312" s="12" t="s">
        <v>929</v>
      </c>
      <c r="CH2312" s="12">
        <v>53.500999999999998</v>
      </c>
      <c r="CI2312" s="12" t="s">
        <v>3638</v>
      </c>
      <c r="CJ2312" s="12"/>
      <c r="CK2312" s="12" t="s">
        <v>979</v>
      </c>
      <c r="CL2312" s="37">
        <v>239006453</v>
      </c>
      <c r="CN2312" s="12" t="s">
        <v>1509</v>
      </c>
      <c r="CS2312" s="12"/>
      <c r="CT2312" s="36" t="str">
        <f t="shared" si="36"/>
        <v>500mn</v>
      </c>
      <c r="CU2312" s="36" t="str">
        <f>VLOOKUP(CK2312,Mapping!B:C,2,FALSE)</f>
        <v>EU</v>
      </c>
    </row>
    <row r="2313" spans="1:99" ht="16" customHeight="1" x14ac:dyDescent="0.35">
      <c r="A2313" s="12" t="s">
        <v>3639</v>
      </c>
      <c r="B2313" s="12" t="s">
        <v>925</v>
      </c>
      <c r="E2313" s="37">
        <v>196146</v>
      </c>
      <c r="G2313" s="37" t="s">
        <v>1505</v>
      </c>
      <c r="I2313" s="37"/>
      <c r="K2313" s="37">
        <v>0</v>
      </c>
      <c r="L2313" s="12">
        <v>0</v>
      </c>
      <c r="M2313" s="37"/>
      <c r="O2313" s="37">
        <v>0</v>
      </c>
      <c r="P2313" s="12">
        <v>0</v>
      </c>
      <c r="R2313" s="37"/>
      <c r="T2313" s="37">
        <v>58755</v>
      </c>
      <c r="U2313" s="12">
        <v>0.08</v>
      </c>
      <c r="V2313" s="37"/>
      <c r="X2313" s="37"/>
      <c r="Z2313" s="37">
        <v>54576</v>
      </c>
      <c r="AA2313" s="12">
        <v>7.0000000000000007E-2</v>
      </c>
      <c r="AB2313" s="37"/>
      <c r="AD2313" s="37"/>
      <c r="AF2313" s="37">
        <v>53011</v>
      </c>
      <c r="AG2313" s="12">
        <v>7.0000000000000007E-2</v>
      </c>
      <c r="AH2313" s="37"/>
      <c r="AL2313" s="12">
        <v>0</v>
      </c>
      <c r="AN2313" s="37"/>
      <c r="AP2313" s="37">
        <v>29804</v>
      </c>
      <c r="AQ2313" s="12">
        <v>0.04</v>
      </c>
      <c r="AR2313" s="37"/>
      <c r="AT2313" s="37">
        <v>0</v>
      </c>
      <c r="AU2313" s="12">
        <v>0</v>
      </c>
      <c r="AV2313" s="37"/>
      <c r="AX2313" s="37"/>
      <c r="BC2313" s="12">
        <v>1800</v>
      </c>
      <c r="BD2313" s="12">
        <v>0</v>
      </c>
      <c r="BF2313" s="12">
        <v>3500</v>
      </c>
      <c r="BG2313" s="12">
        <v>0</v>
      </c>
      <c r="BH2313" s="12">
        <v>120</v>
      </c>
      <c r="BK2313" s="12">
        <v>500</v>
      </c>
      <c r="BP2313" s="12">
        <v>0</v>
      </c>
      <c r="BS2313" s="12">
        <v>0</v>
      </c>
      <c r="BU2313" s="12">
        <v>0</v>
      </c>
      <c r="BV2313" s="12">
        <v>0</v>
      </c>
      <c r="CD2313" s="12">
        <v>0</v>
      </c>
      <c r="CE2313" s="12">
        <v>0</v>
      </c>
      <c r="CF2313" s="12">
        <v>0</v>
      </c>
      <c r="CG2313" s="12" t="s">
        <v>940</v>
      </c>
      <c r="CH2313" s="12">
        <v>148.24199999999999</v>
      </c>
      <c r="CI2313" s="12" t="s">
        <v>3640</v>
      </c>
      <c r="CJ2313" s="12"/>
      <c r="CK2313" s="12" t="s">
        <v>1048</v>
      </c>
      <c r="CL2313" s="37">
        <v>77702442</v>
      </c>
      <c r="CN2313" s="12" t="s">
        <v>1506</v>
      </c>
      <c r="CS2313" s="12"/>
      <c r="CT2313" s="36" t="str">
        <f t="shared" si="36"/>
        <v>500mn</v>
      </c>
      <c r="CU2313" s="36" t="str">
        <f>VLOOKUP(CK2313,Mapping!B:C,2,FALSE)</f>
        <v>EU</v>
      </c>
    </row>
    <row r="2314" spans="1:99" ht="16" customHeight="1" x14ac:dyDescent="0.35">
      <c r="A2314" s="12" t="s">
        <v>3641</v>
      </c>
      <c r="B2314" s="12" t="s">
        <v>933</v>
      </c>
      <c r="E2314" s="37">
        <v>545246</v>
      </c>
      <c r="G2314" s="37" t="s">
        <v>1505</v>
      </c>
      <c r="I2314" s="37"/>
      <c r="K2314" s="37"/>
      <c r="M2314" s="37"/>
      <c r="O2314" s="37"/>
      <c r="Q2314" s="12">
        <v>1080</v>
      </c>
      <c r="R2314" s="37"/>
      <c r="T2314" s="37"/>
      <c r="V2314" s="37"/>
      <c r="X2314" s="37"/>
      <c r="Z2314" s="37"/>
      <c r="AB2314" s="37"/>
      <c r="AD2314" s="37"/>
      <c r="AF2314" s="37"/>
      <c r="AH2314" s="37">
        <v>136382</v>
      </c>
      <c r="AI2314" s="12">
        <v>0.03</v>
      </c>
      <c r="AN2314" s="37">
        <v>336826</v>
      </c>
      <c r="AO2314" s="12">
        <v>0.08</v>
      </c>
      <c r="AP2314" s="37">
        <v>72038</v>
      </c>
      <c r="AQ2314" s="12">
        <v>0.02</v>
      </c>
      <c r="AR2314" s="37"/>
      <c r="AT2314" s="37"/>
      <c r="AV2314" s="37"/>
      <c r="AX2314" s="37"/>
      <c r="BH2314" s="12">
        <v>312</v>
      </c>
      <c r="BI2314" s="12">
        <v>2000</v>
      </c>
      <c r="BQ2314" s="12">
        <v>0</v>
      </c>
      <c r="BV2314" s="12">
        <v>0</v>
      </c>
      <c r="BY2314" s="12">
        <v>0</v>
      </c>
      <c r="CG2314" s="12" t="s">
        <v>934</v>
      </c>
      <c r="CH2314" s="12">
        <v>50.768999999999998</v>
      </c>
      <c r="CI2314" s="12" t="s">
        <v>3642</v>
      </c>
      <c r="CJ2314" s="12"/>
      <c r="CK2314" s="12" t="s">
        <v>979</v>
      </c>
      <c r="CL2314" s="37">
        <v>445168761</v>
      </c>
      <c r="CN2314" s="12" t="s">
        <v>1506</v>
      </c>
      <c r="CS2314" s="12"/>
      <c r="CT2314" s="36" t="str">
        <f t="shared" si="36"/>
        <v>500mn</v>
      </c>
      <c r="CU2314" s="36" t="str">
        <f>VLOOKUP(CK2314,Mapping!B:C,2,FALSE)</f>
        <v>EU</v>
      </c>
    </row>
    <row r="2315" spans="1:99" ht="16" customHeight="1" x14ac:dyDescent="0.35">
      <c r="A2315" s="12" t="s">
        <v>3643</v>
      </c>
      <c r="B2315" s="12" t="s">
        <v>925</v>
      </c>
      <c r="E2315" s="37">
        <v>2364277</v>
      </c>
      <c r="G2315" s="37" t="s">
        <v>1505</v>
      </c>
      <c r="I2315" s="37"/>
      <c r="K2315" s="37">
        <v>1731045</v>
      </c>
      <c r="L2315" s="12">
        <v>3.13</v>
      </c>
      <c r="M2315" s="37"/>
      <c r="O2315" s="37"/>
      <c r="R2315" s="37">
        <v>21352</v>
      </c>
      <c r="S2315" s="12">
        <v>0.04</v>
      </c>
      <c r="T2315" s="37"/>
      <c r="V2315" s="37"/>
      <c r="X2315" s="37">
        <v>0</v>
      </c>
      <c r="Y2315" s="12">
        <v>0</v>
      </c>
      <c r="Z2315" s="37"/>
      <c r="AB2315" s="37">
        <v>14202</v>
      </c>
      <c r="AC2315" s="12">
        <v>0.03</v>
      </c>
      <c r="AD2315" s="37"/>
      <c r="AF2315" s="37"/>
      <c r="AH2315" s="37"/>
      <c r="AJ2315" s="12">
        <v>957</v>
      </c>
      <c r="AN2315" s="37">
        <v>597678</v>
      </c>
      <c r="AO2315" s="12">
        <v>1.08</v>
      </c>
      <c r="AP2315" s="37"/>
      <c r="AR2315" s="37"/>
      <c r="AT2315" s="37"/>
      <c r="AV2315" s="37"/>
      <c r="AX2315" s="37"/>
      <c r="AZ2315" s="12">
        <v>2010</v>
      </c>
      <c r="BA2315" s="12">
        <v>0</v>
      </c>
      <c r="BG2315" s="12">
        <v>29000</v>
      </c>
      <c r="BI2315" s="12">
        <v>3550</v>
      </c>
      <c r="BR2315" s="12">
        <v>0</v>
      </c>
      <c r="BS2315" s="12">
        <v>0</v>
      </c>
      <c r="BX2315" s="12">
        <v>0</v>
      </c>
      <c r="BY2315" s="12">
        <v>0</v>
      </c>
      <c r="BZ2315" s="12">
        <v>0</v>
      </c>
      <c r="CG2315" s="12"/>
      <c r="CH2315" s="12">
        <v>18.198</v>
      </c>
      <c r="CI2315" s="12" t="s">
        <v>1009</v>
      </c>
      <c r="CJ2315" s="12"/>
      <c r="CK2315" s="12" t="s">
        <v>1010</v>
      </c>
      <c r="CL2315" s="37">
        <v>55366828</v>
      </c>
      <c r="CN2315" s="12" t="s">
        <v>1506</v>
      </c>
      <c r="CS2315" s="12"/>
      <c r="CT2315" s="36" t="str">
        <f t="shared" si="36"/>
        <v>500mn</v>
      </c>
      <c r="CU2315" s="36" t="str">
        <f>VLOOKUP(CK2315,Mapping!B:C,2,FALSE)</f>
        <v>Africa</v>
      </c>
    </row>
    <row r="2316" spans="1:99" ht="16" customHeight="1" x14ac:dyDescent="0.35">
      <c r="A2316" s="12" t="s">
        <v>3644</v>
      </c>
      <c r="B2316" s="12" t="s">
        <v>925</v>
      </c>
      <c r="E2316" s="37">
        <v>0</v>
      </c>
      <c r="G2316" s="37" t="s">
        <v>1505</v>
      </c>
      <c r="I2316" s="37"/>
      <c r="K2316" s="37"/>
      <c r="M2316" s="37"/>
      <c r="O2316" s="37"/>
      <c r="R2316" s="37"/>
      <c r="T2316" s="37"/>
      <c r="V2316" s="37"/>
      <c r="X2316" s="37"/>
      <c r="Z2316" s="37"/>
      <c r="AB2316" s="37"/>
      <c r="AD2316" s="37"/>
      <c r="AF2316" s="37"/>
      <c r="AH2316" s="37"/>
      <c r="AN2316" s="37">
        <v>0</v>
      </c>
      <c r="AO2316" s="12">
        <v>0</v>
      </c>
      <c r="AP2316" s="37"/>
      <c r="AR2316" s="37"/>
      <c r="AT2316" s="37"/>
      <c r="AV2316" s="37"/>
      <c r="AX2316" s="37"/>
      <c r="BI2316" s="12">
        <v>0</v>
      </c>
      <c r="BY2316" s="12">
        <v>0</v>
      </c>
      <c r="CG2316" s="12" t="s">
        <v>940</v>
      </c>
      <c r="CH2316" s="12">
        <v>31.238</v>
      </c>
      <c r="CI2316" s="12" t="s">
        <v>938</v>
      </c>
      <c r="CJ2316" s="12" t="s">
        <v>931</v>
      </c>
      <c r="CK2316" s="12" t="s">
        <v>932</v>
      </c>
      <c r="CL2316" s="37">
        <v>213514011</v>
      </c>
      <c r="CN2316" s="12" t="s">
        <v>1509</v>
      </c>
      <c r="CS2316" s="12"/>
      <c r="CT2316" s="36" t="str">
        <f t="shared" si="36"/>
        <v>500mn</v>
      </c>
      <c r="CU2316" s="36" t="str">
        <f>VLOOKUP(CK2316,Mapping!B:C,2,FALSE)</f>
        <v>US/CA</v>
      </c>
    </row>
    <row r="2317" spans="1:99" ht="16" customHeight="1" x14ac:dyDescent="0.35">
      <c r="A2317" s="12" t="s">
        <v>3645</v>
      </c>
      <c r="B2317" s="12" t="s">
        <v>925</v>
      </c>
      <c r="E2317" s="37">
        <v>0</v>
      </c>
      <c r="G2317" s="37" t="s">
        <v>1505</v>
      </c>
      <c r="I2317" s="37"/>
      <c r="K2317" s="37"/>
      <c r="M2317" s="37"/>
      <c r="O2317" s="37"/>
      <c r="Q2317" s="12">
        <v>0</v>
      </c>
      <c r="R2317" s="37"/>
      <c r="T2317" s="37"/>
      <c r="V2317" s="37"/>
      <c r="X2317" s="37"/>
      <c r="Z2317" s="37"/>
      <c r="AB2317" s="37"/>
      <c r="AD2317" s="37"/>
      <c r="AF2317" s="37"/>
      <c r="AH2317" s="37">
        <v>0</v>
      </c>
      <c r="AI2317" s="12">
        <v>0</v>
      </c>
      <c r="AN2317" s="37"/>
      <c r="AP2317" s="37"/>
      <c r="AR2317" s="37"/>
      <c r="AT2317" s="37"/>
      <c r="AV2317" s="37"/>
      <c r="AX2317" s="37"/>
      <c r="BQ2317" s="12">
        <v>0</v>
      </c>
      <c r="CG2317" s="12" t="s">
        <v>934</v>
      </c>
      <c r="CH2317" s="12">
        <v>11.686999999999999</v>
      </c>
      <c r="CI2317" s="12" t="s">
        <v>3646</v>
      </c>
      <c r="CJ2317" s="12" t="s">
        <v>946</v>
      </c>
      <c r="CK2317" s="12" t="s">
        <v>932</v>
      </c>
      <c r="CL2317" s="37">
        <v>480250895</v>
      </c>
      <c r="CN2317" s="12" t="s">
        <v>1509</v>
      </c>
      <c r="CS2317" s="12"/>
      <c r="CT2317" s="36" t="str">
        <f t="shared" si="36"/>
        <v>500mn</v>
      </c>
      <c r="CU2317" s="36" t="str">
        <f>VLOOKUP(CK2317,Mapping!B:C,2,FALSE)</f>
        <v>US/CA</v>
      </c>
    </row>
    <row r="2318" spans="1:99" ht="16" customHeight="1" x14ac:dyDescent="0.35">
      <c r="A2318" s="12" t="s">
        <v>3647</v>
      </c>
      <c r="B2318" s="12" t="s">
        <v>933</v>
      </c>
      <c r="E2318" s="37">
        <v>0</v>
      </c>
      <c r="G2318" s="37" t="s">
        <v>1505</v>
      </c>
      <c r="I2318" s="37"/>
      <c r="K2318" s="37"/>
      <c r="M2318" s="37"/>
      <c r="O2318" s="37"/>
      <c r="R2318" s="37"/>
      <c r="T2318" s="37"/>
      <c r="V2318" s="37"/>
      <c r="X2318" s="37"/>
      <c r="Z2318" s="37"/>
      <c r="AB2318" s="37"/>
      <c r="AD2318" s="37"/>
      <c r="AF2318" s="37"/>
      <c r="AH2318" s="37"/>
      <c r="AN2318" s="37">
        <v>0</v>
      </c>
      <c r="AO2318" s="12">
        <v>0</v>
      </c>
      <c r="AP2318" s="37"/>
      <c r="AR2318" s="37"/>
      <c r="AT2318" s="37"/>
      <c r="AV2318" s="37"/>
      <c r="AX2318" s="37"/>
      <c r="BI2318" s="12">
        <v>0</v>
      </c>
      <c r="BY2318" s="12">
        <v>0</v>
      </c>
      <c r="CG2318" s="12" t="s">
        <v>976</v>
      </c>
      <c r="CH2318" s="12">
        <v>47.533000000000001</v>
      </c>
      <c r="CI2318" s="12" t="s">
        <v>1011</v>
      </c>
      <c r="CJ2318" s="12" t="s">
        <v>1012</v>
      </c>
      <c r="CK2318" s="12" t="s">
        <v>1013</v>
      </c>
      <c r="CL2318" s="37">
        <v>867621391</v>
      </c>
      <c r="CN2318" s="12" t="s">
        <v>1513</v>
      </c>
      <c r="CS2318" s="12"/>
      <c r="CT2318" s="36" t="str">
        <f t="shared" si="36"/>
        <v>500mn - 1bn</v>
      </c>
      <c r="CU2318" s="36" t="str">
        <f>VLOOKUP(CK2318,Mapping!B:C,2,FALSE)</f>
        <v>Oceania</v>
      </c>
    </row>
    <row r="2319" spans="1:99" ht="16" customHeight="1" x14ac:dyDescent="0.35">
      <c r="A2319" s="12" t="s">
        <v>3648</v>
      </c>
      <c r="B2319" s="12" t="s">
        <v>933</v>
      </c>
      <c r="E2319" s="37">
        <v>979631</v>
      </c>
      <c r="G2319" s="37" t="s">
        <v>1505</v>
      </c>
      <c r="I2319" s="37"/>
      <c r="K2319" s="37"/>
      <c r="M2319" s="37"/>
      <c r="O2319" s="37"/>
      <c r="R2319" s="37"/>
      <c r="T2319" s="37"/>
      <c r="V2319" s="37"/>
      <c r="X2319" s="37">
        <v>377555</v>
      </c>
      <c r="Y2319" s="12">
        <v>0.15</v>
      </c>
      <c r="Z2319" s="37"/>
      <c r="AB2319" s="37"/>
      <c r="AD2319" s="37"/>
      <c r="AF2319" s="37"/>
      <c r="AH2319" s="37"/>
      <c r="AN2319" s="37">
        <v>602076</v>
      </c>
      <c r="AO2319" s="12">
        <v>0.23</v>
      </c>
      <c r="AP2319" s="37"/>
      <c r="AR2319" s="37"/>
      <c r="AT2319" s="37"/>
      <c r="AV2319" s="37"/>
      <c r="AX2319" s="37"/>
      <c r="BA2319" s="12">
        <v>3695</v>
      </c>
      <c r="BI2319" s="12">
        <v>3575</v>
      </c>
      <c r="BY2319" s="12">
        <v>0</v>
      </c>
      <c r="BZ2319" s="12">
        <v>0</v>
      </c>
      <c r="CG2319" s="12" t="s">
        <v>934</v>
      </c>
      <c r="CH2319" s="12">
        <v>44.341999999999999</v>
      </c>
      <c r="CI2319" s="12" t="s">
        <v>1291</v>
      </c>
      <c r="CJ2319" s="12" t="s">
        <v>1097</v>
      </c>
      <c r="CK2319" s="12" t="s">
        <v>932</v>
      </c>
      <c r="CL2319" s="37">
        <v>257698377</v>
      </c>
      <c r="CN2319" s="12" t="s">
        <v>1506</v>
      </c>
      <c r="CS2319" s="12"/>
      <c r="CT2319" s="36" t="str">
        <f t="shared" si="36"/>
        <v>500mn</v>
      </c>
      <c r="CU2319" s="36" t="str">
        <f>VLOOKUP(CK2319,Mapping!B:C,2,FALSE)</f>
        <v>US/CA</v>
      </c>
    </row>
    <row r="2320" spans="1:99" ht="16" customHeight="1" x14ac:dyDescent="0.35">
      <c r="A2320" s="12" t="s">
        <v>3649</v>
      </c>
      <c r="B2320" s="12" t="s">
        <v>925</v>
      </c>
      <c r="E2320" s="37">
        <v>450504</v>
      </c>
      <c r="G2320" s="37" t="s">
        <v>1505</v>
      </c>
      <c r="I2320" s="37"/>
      <c r="K2320" s="37"/>
      <c r="M2320" s="37"/>
      <c r="O2320" s="37"/>
      <c r="R2320" s="37"/>
      <c r="T2320" s="37"/>
      <c r="V2320" s="37"/>
      <c r="X2320" s="37"/>
      <c r="Z2320" s="37"/>
      <c r="AB2320" s="37"/>
      <c r="AD2320" s="37"/>
      <c r="AF2320" s="37"/>
      <c r="AH2320" s="37"/>
      <c r="AN2320" s="37">
        <v>450504</v>
      </c>
      <c r="AO2320" s="12">
        <v>0.03</v>
      </c>
      <c r="AP2320" s="37"/>
      <c r="AR2320" s="37"/>
      <c r="AT2320" s="37"/>
      <c r="AV2320" s="37"/>
      <c r="AX2320" s="37"/>
      <c r="BI2320" s="12">
        <v>2675</v>
      </c>
      <c r="BY2320" s="12">
        <v>0</v>
      </c>
      <c r="CG2320" s="12" t="s">
        <v>929</v>
      </c>
      <c r="CH2320" s="12">
        <v>35.645000000000003</v>
      </c>
      <c r="CI2320" s="12" t="s">
        <v>3650</v>
      </c>
      <c r="CJ2320" s="12" t="s">
        <v>931</v>
      </c>
      <c r="CK2320" s="12" t="s">
        <v>932</v>
      </c>
      <c r="CL2320" s="37">
        <v>1481352372</v>
      </c>
      <c r="CN2320" s="12" t="s">
        <v>1509</v>
      </c>
      <c r="CS2320" s="12"/>
      <c r="CT2320" s="36" t="str">
        <f t="shared" si="36"/>
        <v>1bn - 50bn</v>
      </c>
      <c r="CU2320" s="36" t="str">
        <f>VLOOKUP(CK2320,Mapping!B:C,2,FALSE)</f>
        <v>US/CA</v>
      </c>
    </row>
    <row r="2321" spans="1:99" ht="16" customHeight="1" x14ac:dyDescent="0.35">
      <c r="A2321" s="12" t="s">
        <v>3651</v>
      </c>
      <c r="B2321" s="12" t="s">
        <v>925</v>
      </c>
      <c r="E2321" s="37">
        <v>1263696</v>
      </c>
      <c r="G2321" s="37" t="s">
        <v>1505</v>
      </c>
      <c r="I2321" s="37"/>
      <c r="K2321" s="37"/>
      <c r="M2321" s="37"/>
      <c r="O2321" s="37"/>
      <c r="R2321" s="37"/>
      <c r="T2321" s="37"/>
      <c r="V2321" s="37"/>
      <c r="X2321" s="37"/>
      <c r="Z2321" s="37"/>
      <c r="AB2321" s="37"/>
      <c r="AD2321" s="37"/>
      <c r="AF2321" s="37"/>
      <c r="AH2321" s="37"/>
      <c r="AN2321" s="37">
        <v>808381</v>
      </c>
      <c r="AO2321" s="12">
        <v>0.13</v>
      </c>
      <c r="AP2321" s="37">
        <v>455315</v>
      </c>
      <c r="AQ2321" s="12">
        <v>7.0000000000000007E-2</v>
      </c>
      <c r="AR2321" s="37"/>
      <c r="AT2321" s="37"/>
      <c r="AV2321" s="37"/>
      <c r="AX2321" s="37"/>
      <c r="BH2321" s="12">
        <v>1972</v>
      </c>
      <c r="BI2321" s="12">
        <v>4800</v>
      </c>
      <c r="BV2321" s="12">
        <v>0</v>
      </c>
      <c r="BY2321" s="12">
        <v>0</v>
      </c>
      <c r="CG2321" s="12" t="s">
        <v>991</v>
      </c>
      <c r="CH2321" s="12">
        <v>21.093</v>
      </c>
      <c r="CI2321" s="12" t="s">
        <v>3652</v>
      </c>
      <c r="CJ2321" s="12" t="s">
        <v>3300</v>
      </c>
      <c r="CK2321" s="12" t="s">
        <v>932</v>
      </c>
      <c r="CL2321" s="37">
        <v>620928989</v>
      </c>
      <c r="CN2321" s="12" t="s">
        <v>1535</v>
      </c>
      <c r="CS2321" s="12"/>
      <c r="CT2321" s="36" t="str">
        <f t="shared" si="36"/>
        <v>500mn - 1bn</v>
      </c>
      <c r="CU2321" s="36" t="str">
        <f>VLOOKUP(CK2321,Mapping!B:C,2,FALSE)</f>
        <v>US/CA</v>
      </c>
    </row>
    <row r="2322" spans="1:99" ht="16" customHeight="1" x14ac:dyDescent="0.35">
      <c r="A2322" s="12" t="s">
        <v>3653</v>
      </c>
      <c r="B2322" s="12" t="s">
        <v>925</v>
      </c>
      <c r="E2322" s="37">
        <v>832681373</v>
      </c>
      <c r="G2322" s="37" t="s">
        <v>1505</v>
      </c>
      <c r="I2322" s="37"/>
      <c r="K2322" s="37"/>
      <c r="M2322" s="37"/>
      <c r="O2322" s="37"/>
      <c r="R2322" s="37"/>
      <c r="T2322" s="37"/>
      <c r="V2322" s="37"/>
      <c r="X2322" s="37">
        <v>832681373</v>
      </c>
      <c r="Y2322" s="12">
        <v>24.04</v>
      </c>
      <c r="Z2322" s="37"/>
      <c r="AB2322" s="37"/>
      <c r="AD2322" s="37"/>
      <c r="AF2322" s="37"/>
      <c r="AH2322" s="37"/>
      <c r="AN2322" s="37"/>
      <c r="AP2322" s="37"/>
      <c r="AR2322" s="37"/>
      <c r="AT2322" s="37"/>
      <c r="AV2322" s="37"/>
      <c r="AX2322" s="37"/>
      <c r="BA2322" s="12">
        <v>8149162</v>
      </c>
      <c r="BZ2322" s="12">
        <v>0.14000000000000001</v>
      </c>
      <c r="CG2322" s="12" t="s">
        <v>976</v>
      </c>
      <c r="CH2322" s="12">
        <v>47.215000000000003</v>
      </c>
      <c r="CI2322" s="12" t="s">
        <v>950</v>
      </c>
      <c r="CJ2322" s="12"/>
      <c r="CK2322" s="12" t="s">
        <v>951</v>
      </c>
      <c r="CL2322" s="37">
        <v>3463220347</v>
      </c>
      <c r="CN2322" s="12" t="s">
        <v>1513</v>
      </c>
      <c r="CS2322" s="12"/>
      <c r="CT2322" s="36" t="str">
        <f t="shared" si="36"/>
        <v>1bn - 50bn</v>
      </c>
      <c r="CU2322" s="36" t="str">
        <f>VLOOKUP(CK2322,Mapping!B:C,2,FALSE)</f>
        <v>HK</v>
      </c>
    </row>
    <row r="2323" spans="1:99" ht="16" customHeight="1" x14ac:dyDescent="0.35">
      <c r="A2323" s="12" t="s">
        <v>3654</v>
      </c>
      <c r="B2323" s="12" t="s">
        <v>925</v>
      </c>
      <c r="E2323" s="37">
        <v>2817320</v>
      </c>
      <c r="G2323" s="37" t="s">
        <v>1505</v>
      </c>
      <c r="I2323" s="37"/>
      <c r="K2323" s="37"/>
      <c r="M2323" s="37"/>
      <c r="O2323" s="37"/>
      <c r="R2323" s="37"/>
      <c r="T2323" s="37"/>
      <c r="V2323" s="37"/>
      <c r="X2323" s="37"/>
      <c r="Z2323" s="37"/>
      <c r="AB2323" s="37"/>
      <c r="AD2323" s="37"/>
      <c r="AF2323" s="37"/>
      <c r="AH2323" s="37"/>
      <c r="AN2323" s="37"/>
      <c r="AP2323" s="37">
        <v>2817320</v>
      </c>
      <c r="AQ2323" s="12">
        <v>0.25</v>
      </c>
      <c r="AR2323" s="37"/>
      <c r="AT2323" s="37"/>
      <c r="AV2323" s="37"/>
      <c r="AX2323" s="37"/>
      <c r="BH2323" s="12">
        <v>12202</v>
      </c>
      <c r="BV2323" s="12">
        <v>0.01</v>
      </c>
      <c r="CG2323" s="12" t="s">
        <v>934</v>
      </c>
      <c r="CH2323" s="12">
        <v>12.016</v>
      </c>
      <c r="CI2323" s="12" t="s">
        <v>1267</v>
      </c>
      <c r="CJ2323" s="12" t="s">
        <v>1082</v>
      </c>
      <c r="CK2323" s="12" t="s">
        <v>932</v>
      </c>
      <c r="CL2323" s="37">
        <v>1124730052</v>
      </c>
      <c r="CN2323" s="12" t="s">
        <v>1509</v>
      </c>
      <c r="CS2323" s="12"/>
      <c r="CT2323" s="36" t="str">
        <f t="shared" si="36"/>
        <v>1bn - 50bn</v>
      </c>
      <c r="CU2323" s="36" t="str">
        <f>VLOOKUP(CK2323,Mapping!B:C,2,FALSE)</f>
        <v>US/CA</v>
      </c>
    </row>
    <row r="2324" spans="1:99" ht="16" customHeight="1" x14ac:dyDescent="0.35">
      <c r="A2324" s="12" t="s">
        <v>3655</v>
      </c>
      <c r="B2324" s="12" t="s">
        <v>925</v>
      </c>
      <c r="E2324" s="37">
        <v>14348771</v>
      </c>
      <c r="G2324" s="37" t="s">
        <v>1505</v>
      </c>
      <c r="I2324" s="37"/>
      <c r="K2324" s="37"/>
      <c r="M2324" s="37">
        <v>0</v>
      </c>
      <c r="N2324" s="12">
        <v>0</v>
      </c>
      <c r="O2324" s="37"/>
      <c r="R2324" s="37"/>
      <c r="T2324" s="37"/>
      <c r="V2324" s="37"/>
      <c r="X2324" s="37"/>
      <c r="Z2324" s="37"/>
      <c r="AB2324" s="37"/>
      <c r="AD2324" s="37"/>
      <c r="AF2324" s="37"/>
      <c r="AH2324" s="37"/>
      <c r="AN2324" s="37">
        <v>14348771</v>
      </c>
      <c r="AO2324" s="12">
        <v>0.24</v>
      </c>
      <c r="AP2324" s="37"/>
      <c r="AR2324" s="37"/>
      <c r="AT2324" s="37"/>
      <c r="AV2324" s="37"/>
      <c r="AX2324" s="37"/>
      <c r="BB2324" s="12">
        <v>0</v>
      </c>
      <c r="BI2324" s="12">
        <v>85200</v>
      </c>
      <c r="BY2324" s="12">
        <v>0.01</v>
      </c>
      <c r="CC2324" s="12">
        <v>0</v>
      </c>
      <c r="CG2324" s="12" t="s">
        <v>929</v>
      </c>
      <c r="CH2324" s="12">
        <v>29.425000000000001</v>
      </c>
      <c r="CI2324" s="12" t="s">
        <v>2397</v>
      </c>
      <c r="CJ2324" s="12" t="s">
        <v>1072</v>
      </c>
      <c r="CK2324" s="12" t="s">
        <v>932</v>
      </c>
      <c r="CL2324" s="37">
        <v>6029020717</v>
      </c>
      <c r="CN2324" s="12" t="s">
        <v>1509</v>
      </c>
      <c r="CS2324" s="12"/>
      <c r="CT2324" s="36" t="str">
        <f t="shared" si="36"/>
        <v>1bn - 50bn</v>
      </c>
      <c r="CU2324" s="36" t="str">
        <f>VLOOKUP(CK2324,Mapping!B:C,2,FALSE)</f>
        <v>US/CA</v>
      </c>
    </row>
    <row r="2325" spans="1:99" ht="16" customHeight="1" x14ac:dyDescent="0.35">
      <c r="A2325" s="12" t="s">
        <v>3656</v>
      </c>
      <c r="B2325" s="12" t="s">
        <v>925</v>
      </c>
      <c r="E2325" s="37">
        <v>96202</v>
      </c>
      <c r="G2325" s="37" t="s">
        <v>1505</v>
      </c>
      <c r="I2325" s="37"/>
      <c r="K2325" s="37"/>
      <c r="M2325" s="37">
        <v>27099</v>
      </c>
      <c r="N2325" s="12">
        <v>0</v>
      </c>
      <c r="O2325" s="37"/>
      <c r="Q2325" s="12">
        <v>196</v>
      </c>
      <c r="R2325" s="37"/>
      <c r="T2325" s="37"/>
      <c r="V2325" s="37"/>
      <c r="X2325" s="37"/>
      <c r="Z2325" s="37">
        <v>8871</v>
      </c>
      <c r="AA2325" s="12">
        <v>0</v>
      </c>
      <c r="AB2325" s="37"/>
      <c r="AD2325" s="37">
        <v>12813</v>
      </c>
      <c r="AE2325" s="12">
        <v>0</v>
      </c>
      <c r="AF2325" s="37"/>
      <c r="AH2325" s="37">
        <v>24751</v>
      </c>
      <c r="AI2325" s="12">
        <v>0</v>
      </c>
      <c r="AN2325" s="37">
        <v>21052</v>
      </c>
      <c r="AO2325" s="12">
        <v>0</v>
      </c>
      <c r="AP2325" s="37">
        <v>1616</v>
      </c>
      <c r="AQ2325" s="12">
        <v>0</v>
      </c>
      <c r="AR2325" s="37"/>
      <c r="AT2325" s="37"/>
      <c r="AV2325" s="37"/>
      <c r="AX2325" s="37"/>
      <c r="BB2325" s="12">
        <v>216</v>
      </c>
      <c r="BC2325" s="12">
        <v>300</v>
      </c>
      <c r="BH2325" s="12">
        <v>7</v>
      </c>
      <c r="BI2325" s="12">
        <v>125</v>
      </c>
      <c r="BJ2325" s="12">
        <v>115</v>
      </c>
      <c r="BQ2325" s="12">
        <v>0</v>
      </c>
      <c r="BV2325" s="12">
        <v>0</v>
      </c>
      <c r="BY2325" s="12">
        <v>0</v>
      </c>
      <c r="CB2325" s="12">
        <v>0</v>
      </c>
      <c r="CC2325" s="12">
        <v>0</v>
      </c>
      <c r="CD2325" s="12">
        <v>0</v>
      </c>
      <c r="CG2325" s="12" t="s">
        <v>991</v>
      </c>
      <c r="CH2325" s="12">
        <v>20.998000000000001</v>
      </c>
      <c r="CI2325" s="12" t="s">
        <v>1196</v>
      </c>
      <c r="CJ2325" s="12" t="s">
        <v>966</v>
      </c>
      <c r="CK2325" s="12" t="s">
        <v>932</v>
      </c>
      <c r="CL2325" s="37">
        <v>14847720266</v>
      </c>
      <c r="CN2325" s="12" t="s">
        <v>1509</v>
      </c>
      <c r="CS2325" s="12"/>
      <c r="CT2325" s="36" t="str">
        <f t="shared" si="36"/>
        <v>1bn - 50bn</v>
      </c>
      <c r="CU2325" s="36" t="str">
        <f>VLOOKUP(CK2325,Mapping!B:C,2,FALSE)</f>
        <v>US/CA</v>
      </c>
    </row>
    <row r="2326" spans="1:99" ht="16" customHeight="1" x14ac:dyDescent="0.35">
      <c r="A2326" s="12" t="s">
        <v>3657</v>
      </c>
      <c r="B2326" s="12" t="s">
        <v>925</v>
      </c>
      <c r="E2326" s="37">
        <v>421032</v>
      </c>
      <c r="G2326" s="37" t="s">
        <v>1505</v>
      </c>
      <c r="I2326" s="37"/>
      <c r="K2326" s="37"/>
      <c r="M2326" s="37"/>
      <c r="O2326" s="37"/>
      <c r="R2326" s="37"/>
      <c r="T2326" s="37"/>
      <c r="V2326" s="37"/>
      <c r="X2326" s="37"/>
      <c r="Z2326" s="37"/>
      <c r="AB2326" s="37"/>
      <c r="AD2326" s="37"/>
      <c r="AF2326" s="37"/>
      <c r="AH2326" s="37"/>
      <c r="AN2326" s="37">
        <v>421032</v>
      </c>
      <c r="AO2326" s="12">
        <v>7.0000000000000007E-2</v>
      </c>
      <c r="AP2326" s="37"/>
      <c r="AR2326" s="37"/>
      <c r="AT2326" s="37"/>
      <c r="AV2326" s="37"/>
      <c r="AX2326" s="37"/>
      <c r="BI2326" s="12">
        <v>2500</v>
      </c>
      <c r="BY2326" s="12">
        <v>0</v>
      </c>
      <c r="CG2326" s="12" t="s">
        <v>940</v>
      </c>
      <c r="CH2326" s="12">
        <v>71.724999999999994</v>
      </c>
      <c r="CI2326" s="12" t="s">
        <v>2087</v>
      </c>
      <c r="CJ2326" s="12" t="s">
        <v>936</v>
      </c>
      <c r="CK2326" s="12" t="s">
        <v>932</v>
      </c>
      <c r="CL2326" s="37">
        <v>628537097</v>
      </c>
      <c r="CN2326" s="12" t="s">
        <v>1509</v>
      </c>
      <c r="CS2326" s="12"/>
      <c r="CT2326" s="36" t="str">
        <f t="shared" si="36"/>
        <v>500mn - 1bn</v>
      </c>
      <c r="CU2326" s="36" t="str">
        <f>VLOOKUP(CK2326,Mapping!B:C,2,FALSE)</f>
        <v>US/CA</v>
      </c>
    </row>
    <row r="2327" spans="1:99" ht="16" customHeight="1" x14ac:dyDescent="0.35">
      <c r="A2327" s="12" t="s">
        <v>3658</v>
      </c>
      <c r="B2327" s="12" t="s">
        <v>925</v>
      </c>
      <c r="E2327" s="37">
        <v>37638</v>
      </c>
      <c r="G2327" s="37" t="s">
        <v>1505</v>
      </c>
      <c r="I2327" s="37"/>
      <c r="K2327" s="37"/>
      <c r="M2327" s="37">
        <v>37638</v>
      </c>
      <c r="N2327" s="12">
        <v>0.03</v>
      </c>
      <c r="O2327" s="37"/>
      <c r="R2327" s="37"/>
      <c r="T2327" s="37"/>
      <c r="V2327" s="37"/>
      <c r="X2327" s="37"/>
      <c r="Z2327" s="37"/>
      <c r="AB2327" s="37"/>
      <c r="AD2327" s="37"/>
      <c r="AF2327" s="37"/>
      <c r="AH2327" s="37"/>
      <c r="AN2327" s="37"/>
      <c r="AP2327" s="37"/>
      <c r="AR2327" s="37"/>
      <c r="AT2327" s="37"/>
      <c r="AV2327" s="37"/>
      <c r="AX2327" s="37"/>
      <c r="BB2327" s="12">
        <v>300</v>
      </c>
      <c r="CC2327" s="12">
        <v>0</v>
      </c>
      <c r="CG2327" s="12" t="s">
        <v>929</v>
      </c>
      <c r="CH2327" s="12">
        <v>20.878</v>
      </c>
      <c r="CI2327" s="12" t="s">
        <v>2236</v>
      </c>
      <c r="CJ2327" s="12" t="s">
        <v>975</v>
      </c>
      <c r="CK2327" s="12" t="s">
        <v>932</v>
      </c>
      <c r="CL2327" s="37">
        <v>134159517</v>
      </c>
      <c r="CN2327" s="12" t="s">
        <v>1535</v>
      </c>
      <c r="CS2327" s="12"/>
      <c r="CT2327" s="36" t="str">
        <f t="shared" si="36"/>
        <v>500mn</v>
      </c>
      <c r="CU2327" s="36" t="str">
        <f>VLOOKUP(CK2327,Mapping!B:C,2,FALSE)</f>
        <v>US/CA</v>
      </c>
    </row>
    <row r="2328" spans="1:99" ht="16" customHeight="1" x14ac:dyDescent="0.35">
      <c r="A2328" s="12" t="s">
        <v>3659</v>
      </c>
      <c r="B2328" s="12" t="s">
        <v>925</v>
      </c>
      <c r="E2328" s="37">
        <v>547342</v>
      </c>
      <c r="G2328" s="37" t="s">
        <v>1505</v>
      </c>
      <c r="I2328" s="37"/>
      <c r="K2328" s="37"/>
      <c r="M2328" s="37"/>
      <c r="O2328" s="37"/>
      <c r="R2328" s="37"/>
      <c r="T2328" s="37"/>
      <c r="V2328" s="37"/>
      <c r="X2328" s="37"/>
      <c r="Z2328" s="37"/>
      <c r="AB2328" s="37"/>
      <c r="AD2328" s="37"/>
      <c r="AF2328" s="37"/>
      <c r="AH2328" s="37"/>
      <c r="AN2328" s="37">
        <v>547342</v>
      </c>
      <c r="AO2328" s="12">
        <v>0.28999999999999998</v>
      </c>
      <c r="AP2328" s="37"/>
      <c r="AR2328" s="37"/>
      <c r="AT2328" s="37"/>
      <c r="AV2328" s="37"/>
      <c r="AX2328" s="37"/>
      <c r="BI2328" s="12">
        <v>3250</v>
      </c>
      <c r="BY2328" s="12">
        <v>0</v>
      </c>
      <c r="CG2328" s="12"/>
      <c r="CH2328" s="12">
        <v>18.91</v>
      </c>
      <c r="CI2328" s="12" t="s">
        <v>971</v>
      </c>
      <c r="CJ2328" s="12" t="s">
        <v>972</v>
      </c>
      <c r="CK2328" s="12" t="s">
        <v>932</v>
      </c>
      <c r="CL2328" s="37">
        <v>186307414</v>
      </c>
      <c r="CN2328" s="12" t="s">
        <v>1535</v>
      </c>
      <c r="CS2328" s="12"/>
      <c r="CT2328" s="36" t="str">
        <f t="shared" si="36"/>
        <v>500mn</v>
      </c>
      <c r="CU2328" s="36" t="str">
        <f>VLOOKUP(CK2328,Mapping!B:C,2,FALSE)</f>
        <v>US/CA</v>
      </c>
    </row>
    <row r="2329" spans="1:99" ht="16" customHeight="1" x14ac:dyDescent="0.35">
      <c r="A2329" s="12" t="s">
        <v>239</v>
      </c>
      <c r="B2329" s="12" t="s">
        <v>925</v>
      </c>
      <c r="C2329" s="12">
        <v>103</v>
      </c>
      <c r="D2329" s="12">
        <v>173912</v>
      </c>
      <c r="E2329" s="37">
        <v>508705493</v>
      </c>
      <c r="G2329" s="37">
        <v>8659078</v>
      </c>
      <c r="H2329" s="12">
        <v>0.01</v>
      </c>
      <c r="I2329" s="37"/>
      <c r="K2329" s="37"/>
      <c r="M2329" s="37"/>
      <c r="O2329" s="37"/>
      <c r="Q2329" s="12">
        <v>1830841</v>
      </c>
      <c r="R2329" s="37"/>
      <c r="T2329" s="37">
        <v>152595265</v>
      </c>
      <c r="U2329" s="12">
        <v>0.24</v>
      </c>
      <c r="V2329" s="37"/>
      <c r="X2329" s="37">
        <v>113695686</v>
      </c>
      <c r="Y2329" s="12">
        <v>0.18</v>
      </c>
      <c r="Z2329" s="37">
        <v>0</v>
      </c>
      <c r="AA2329" s="12">
        <v>0</v>
      </c>
      <c r="AB2329" s="37"/>
      <c r="AD2329" s="37"/>
      <c r="AF2329" s="37"/>
      <c r="AH2329" s="37">
        <v>231198601</v>
      </c>
      <c r="AI2329" s="12">
        <v>0.36</v>
      </c>
      <c r="AN2329" s="37">
        <v>0</v>
      </c>
      <c r="AO2329" s="12">
        <v>0</v>
      </c>
      <c r="AP2329" s="37">
        <v>0</v>
      </c>
      <c r="AQ2329" s="12">
        <v>0</v>
      </c>
      <c r="AR2329" s="37">
        <v>2556863</v>
      </c>
      <c r="AS2329" s="12">
        <v>0</v>
      </c>
      <c r="AT2329" s="37"/>
      <c r="AV2329" s="37"/>
      <c r="AX2329" s="37"/>
      <c r="BA2329" s="12">
        <v>1112700</v>
      </c>
      <c r="BC2329" s="12">
        <v>0</v>
      </c>
      <c r="BE2329" s="12">
        <v>68567</v>
      </c>
      <c r="BH2329" s="12">
        <v>0</v>
      </c>
      <c r="BI2329" s="12">
        <v>0</v>
      </c>
      <c r="BK2329" s="12">
        <v>1363188</v>
      </c>
      <c r="BM2329" s="12">
        <v>0.08</v>
      </c>
      <c r="BN2329" s="12">
        <v>0.03</v>
      </c>
      <c r="BQ2329" s="12">
        <v>0.44</v>
      </c>
      <c r="BV2329" s="12">
        <v>0</v>
      </c>
      <c r="BY2329" s="12">
        <v>0</v>
      </c>
      <c r="BZ2329" s="12">
        <v>0.02</v>
      </c>
      <c r="CD2329" s="12">
        <v>0</v>
      </c>
      <c r="CE2329" s="12">
        <v>0.04</v>
      </c>
      <c r="CG2329" s="12" t="s">
        <v>976</v>
      </c>
      <c r="CH2329" s="12">
        <v>106.081</v>
      </c>
      <c r="CI2329" s="12" t="s">
        <v>941</v>
      </c>
      <c r="CJ2329" s="12" t="s">
        <v>941</v>
      </c>
      <c r="CK2329" s="12" t="s">
        <v>932</v>
      </c>
      <c r="CL2329" s="37">
        <v>63816475720</v>
      </c>
      <c r="CM2329" s="12">
        <v>10235</v>
      </c>
      <c r="CN2329" s="12" t="s">
        <v>1513</v>
      </c>
      <c r="CO2329" s="12" t="s">
        <v>1507</v>
      </c>
      <c r="CP2329" s="12">
        <v>1404949.1030034269</v>
      </c>
      <c r="CQ2329" s="12">
        <v>66</v>
      </c>
      <c r="CS2329" s="12"/>
      <c r="CT2329" s="36" t="str">
        <f t="shared" si="36"/>
        <v>50bn - 100bn</v>
      </c>
      <c r="CU2329" s="36" t="str">
        <f>VLOOKUP(CK2329,Mapping!B:C,2,FALSE)</f>
        <v>US/CA</v>
      </c>
    </row>
    <row r="2330" spans="1:99" ht="16" customHeight="1" x14ac:dyDescent="0.35">
      <c r="A2330" s="12" t="s">
        <v>3660</v>
      </c>
      <c r="B2330" s="12" t="s">
        <v>925</v>
      </c>
      <c r="E2330" s="37">
        <v>25262</v>
      </c>
      <c r="G2330" s="37" t="s">
        <v>1505</v>
      </c>
      <c r="I2330" s="37"/>
      <c r="K2330" s="37"/>
      <c r="M2330" s="37"/>
      <c r="O2330" s="37"/>
      <c r="R2330" s="37"/>
      <c r="T2330" s="37"/>
      <c r="V2330" s="37"/>
      <c r="X2330" s="37"/>
      <c r="Z2330" s="37"/>
      <c r="AB2330" s="37"/>
      <c r="AD2330" s="37"/>
      <c r="AF2330" s="37"/>
      <c r="AH2330" s="37"/>
      <c r="AN2330" s="37">
        <v>25262</v>
      </c>
      <c r="AO2330" s="12">
        <v>0.01</v>
      </c>
      <c r="AP2330" s="37"/>
      <c r="AR2330" s="37"/>
      <c r="AT2330" s="37"/>
      <c r="AV2330" s="37"/>
      <c r="AX2330" s="37"/>
      <c r="BI2330" s="12">
        <v>150</v>
      </c>
      <c r="BY2330" s="12">
        <v>0</v>
      </c>
      <c r="CG2330" s="12" t="s">
        <v>940</v>
      </c>
      <c r="CH2330" s="12">
        <v>13.276</v>
      </c>
      <c r="CI2330" s="12" t="s">
        <v>3661</v>
      </c>
      <c r="CJ2330" s="12" t="s">
        <v>2087</v>
      </c>
      <c r="CK2330" s="12" t="s">
        <v>932</v>
      </c>
      <c r="CL2330" s="37">
        <v>254544724</v>
      </c>
      <c r="CN2330" s="12" t="s">
        <v>1535</v>
      </c>
      <c r="CS2330" s="12"/>
      <c r="CT2330" s="36" t="str">
        <f t="shared" si="36"/>
        <v>500mn</v>
      </c>
      <c r="CU2330" s="36" t="str">
        <f>VLOOKUP(CK2330,Mapping!B:C,2,FALSE)</f>
        <v>US/CA</v>
      </c>
    </row>
    <row r="2331" spans="1:99" ht="16" customHeight="1" x14ac:dyDescent="0.35">
      <c r="A2331" s="12" t="s">
        <v>3662</v>
      </c>
      <c r="B2331" s="12" t="s">
        <v>925</v>
      </c>
      <c r="E2331" s="37">
        <v>16559189</v>
      </c>
      <c r="G2331" s="37" t="s">
        <v>1505</v>
      </c>
      <c r="I2331" s="37"/>
      <c r="K2331" s="37"/>
      <c r="M2331" s="37"/>
      <c r="O2331" s="37"/>
      <c r="R2331" s="37"/>
      <c r="T2331" s="37"/>
      <c r="V2331" s="37"/>
      <c r="X2331" s="37"/>
      <c r="Z2331" s="37"/>
      <c r="AB2331" s="37"/>
      <c r="AD2331" s="37"/>
      <c r="AF2331" s="37"/>
      <c r="AH2331" s="37"/>
      <c r="AN2331" s="37">
        <v>16559189</v>
      </c>
      <c r="AO2331" s="12">
        <v>0.33</v>
      </c>
      <c r="AP2331" s="37"/>
      <c r="AR2331" s="37"/>
      <c r="AT2331" s="37"/>
      <c r="AV2331" s="37"/>
      <c r="AX2331" s="37"/>
      <c r="BI2331" s="12">
        <v>98325</v>
      </c>
      <c r="BY2331" s="12">
        <v>0.01</v>
      </c>
      <c r="CG2331" s="12"/>
      <c r="CH2331" s="12">
        <v>23.43</v>
      </c>
      <c r="CI2331" s="12" t="s">
        <v>3663</v>
      </c>
      <c r="CJ2331" s="12" t="s">
        <v>966</v>
      </c>
      <c r="CK2331" s="12" t="s">
        <v>932</v>
      </c>
      <c r="CL2331" s="37">
        <v>4951125155</v>
      </c>
      <c r="CN2331" s="12" t="s">
        <v>1535</v>
      </c>
      <c r="CS2331" s="12"/>
      <c r="CT2331" s="36" t="str">
        <f t="shared" si="36"/>
        <v>1bn - 50bn</v>
      </c>
      <c r="CU2331" s="36" t="str">
        <f>VLOOKUP(CK2331,Mapping!B:C,2,FALSE)</f>
        <v>US/CA</v>
      </c>
    </row>
    <row r="2332" spans="1:99" ht="16" customHeight="1" x14ac:dyDescent="0.35">
      <c r="A2332" s="12" t="s">
        <v>3664</v>
      </c>
      <c r="B2332" s="12" t="s">
        <v>933</v>
      </c>
      <c r="E2332" s="37">
        <v>56355431</v>
      </c>
      <c r="G2332" s="37" t="s">
        <v>1505</v>
      </c>
      <c r="I2332" s="37"/>
      <c r="K2332" s="37">
        <v>4305215</v>
      </c>
      <c r="L2332" s="12">
        <v>0.5</v>
      </c>
      <c r="M2332" s="37">
        <v>18331337</v>
      </c>
      <c r="N2332" s="12">
        <v>2.14</v>
      </c>
      <c r="O2332" s="37"/>
      <c r="R2332" s="37">
        <v>11009469</v>
      </c>
      <c r="S2332" s="12">
        <v>1.29</v>
      </c>
      <c r="T2332" s="37"/>
      <c r="V2332" s="37"/>
      <c r="X2332" s="37">
        <v>4087200</v>
      </c>
      <c r="Y2332" s="12">
        <v>0.48</v>
      </c>
      <c r="Z2332" s="37">
        <v>18622210</v>
      </c>
      <c r="AA2332" s="12">
        <v>2.1800000000000002</v>
      </c>
      <c r="AB2332" s="37"/>
      <c r="AD2332" s="37"/>
      <c r="AF2332" s="37"/>
      <c r="AH2332" s="37"/>
      <c r="AN2332" s="37"/>
      <c r="AP2332" s="37"/>
      <c r="AR2332" s="37"/>
      <c r="AT2332" s="37"/>
      <c r="AV2332" s="37"/>
      <c r="AX2332" s="37"/>
      <c r="AZ2332" s="12">
        <v>1040000</v>
      </c>
      <c r="BA2332" s="12">
        <v>40000</v>
      </c>
      <c r="BB2332" s="12">
        <v>146113</v>
      </c>
      <c r="BC2332" s="12">
        <v>629767</v>
      </c>
      <c r="BG2332" s="12">
        <v>69700</v>
      </c>
      <c r="BS2332" s="12">
        <v>0</v>
      </c>
      <c r="BX2332" s="12">
        <v>0.02</v>
      </c>
      <c r="BZ2332" s="12">
        <v>0</v>
      </c>
      <c r="CC2332" s="12">
        <v>0.01</v>
      </c>
      <c r="CD2332" s="12">
        <v>0.05</v>
      </c>
      <c r="CG2332" s="12" t="s">
        <v>940</v>
      </c>
      <c r="CH2332" s="12">
        <v>55.536000000000001</v>
      </c>
      <c r="CI2332" s="12" t="s">
        <v>943</v>
      </c>
      <c r="CJ2332" s="12"/>
      <c r="CK2332" s="12" t="s">
        <v>944</v>
      </c>
      <c r="CL2332" s="37">
        <v>847964384</v>
      </c>
      <c r="CN2332" s="12" t="s">
        <v>1506</v>
      </c>
      <c r="CS2332" s="12"/>
      <c r="CT2332" s="36" t="str">
        <f t="shared" si="36"/>
        <v>500mn - 1bn</v>
      </c>
      <c r="CU2332" s="36" t="str">
        <f>VLOOKUP(CK2332,Mapping!B:C,2,FALSE)</f>
        <v>EU</v>
      </c>
    </row>
    <row r="2333" spans="1:99" ht="16" customHeight="1" x14ac:dyDescent="0.35">
      <c r="A2333" s="12" t="s">
        <v>3665</v>
      </c>
      <c r="B2333" s="12" t="s">
        <v>925</v>
      </c>
      <c r="E2333" s="37">
        <v>3768236</v>
      </c>
      <c r="G2333" s="37" t="s">
        <v>1505</v>
      </c>
      <c r="I2333" s="37"/>
      <c r="K2333" s="37"/>
      <c r="M2333" s="37"/>
      <c r="O2333" s="37"/>
      <c r="R2333" s="37"/>
      <c r="T2333" s="37"/>
      <c r="V2333" s="37"/>
      <c r="X2333" s="37"/>
      <c r="Z2333" s="37"/>
      <c r="AB2333" s="37"/>
      <c r="AD2333" s="37"/>
      <c r="AF2333" s="37"/>
      <c r="AH2333" s="37"/>
      <c r="AN2333" s="37">
        <v>3768236</v>
      </c>
      <c r="AO2333" s="12">
        <v>0.15</v>
      </c>
      <c r="AP2333" s="37"/>
      <c r="AR2333" s="37"/>
      <c r="AT2333" s="37"/>
      <c r="AV2333" s="37"/>
      <c r="AX2333" s="37"/>
      <c r="BI2333" s="12">
        <v>22375</v>
      </c>
      <c r="BY2333" s="12">
        <v>0</v>
      </c>
      <c r="CG2333" s="12" t="s">
        <v>940</v>
      </c>
      <c r="CH2333" s="12">
        <v>16.129000000000001</v>
      </c>
      <c r="CI2333" s="12" t="s">
        <v>1781</v>
      </c>
      <c r="CJ2333" s="12" t="s">
        <v>931</v>
      </c>
      <c r="CK2333" s="12" t="s">
        <v>932</v>
      </c>
      <c r="CL2333" s="37">
        <v>2521556995</v>
      </c>
      <c r="CN2333" s="12" t="s">
        <v>1509</v>
      </c>
      <c r="CS2333" s="12"/>
      <c r="CT2333" s="36" t="str">
        <f t="shared" si="36"/>
        <v>1bn - 50bn</v>
      </c>
      <c r="CU2333" s="36" t="str">
        <f>VLOOKUP(CK2333,Mapping!B:C,2,FALSE)</f>
        <v>US/CA</v>
      </c>
    </row>
    <row r="2334" spans="1:99" ht="16" customHeight="1" x14ac:dyDescent="0.35">
      <c r="A2334" s="12" t="s">
        <v>3666</v>
      </c>
      <c r="B2334" s="12" t="s">
        <v>925</v>
      </c>
      <c r="E2334" s="37">
        <v>319984</v>
      </c>
      <c r="G2334" s="37" t="s">
        <v>1505</v>
      </c>
      <c r="I2334" s="37"/>
      <c r="K2334" s="37"/>
      <c r="M2334" s="37"/>
      <c r="O2334" s="37"/>
      <c r="R2334" s="37"/>
      <c r="T2334" s="37"/>
      <c r="V2334" s="37"/>
      <c r="X2334" s="37"/>
      <c r="Z2334" s="37"/>
      <c r="AB2334" s="37"/>
      <c r="AD2334" s="37"/>
      <c r="AF2334" s="37"/>
      <c r="AH2334" s="37"/>
      <c r="AN2334" s="37">
        <v>319984</v>
      </c>
      <c r="AO2334" s="12">
        <v>0.28999999999999998</v>
      </c>
      <c r="AP2334" s="37"/>
      <c r="AR2334" s="37"/>
      <c r="AT2334" s="37"/>
      <c r="AV2334" s="37"/>
      <c r="AX2334" s="37"/>
      <c r="BI2334" s="12">
        <v>1900</v>
      </c>
      <c r="BY2334" s="12">
        <v>0</v>
      </c>
      <c r="CG2334" s="12" t="s">
        <v>934</v>
      </c>
      <c r="CH2334" s="12">
        <v>18.190999999999999</v>
      </c>
      <c r="CI2334" s="12" t="s">
        <v>3667</v>
      </c>
      <c r="CJ2334" s="12" t="s">
        <v>1130</v>
      </c>
      <c r="CK2334" s="12" t="s">
        <v>932</v>
      </c>
      <c r="CL2334" s="37">
        <v>108910927</v>
      </c>
      <c r="CN2334" s="12" t="s">
        <v>1514</v>
      </c>
      <c r="CS2334" s="12"/>
      <c r="CT2334" s="36" t="str">
        <f t="shared" si="36"/>
        <v>500mn</v>
      </c>
      <c r="CU2334" s="36" t="str">
        <f>VLOOKUP(CK2334,Mapping!B:C,2,FALSE)</f>
        <v>US/CA</v>
      </c>
    </row>
    <row r="2335" spans="1:99" ht="16" customHeight="1" x14ac:dyDescent="0.35">
      <c r="A2335" s="12" t="s">
        <v>3668</v>
      </c>
      <c r="B2335" s="12" t="s">
        <v>925</v>
      </c>
      <c r="E2335" s="37">
        <v>392815</v>
      </c>
      <c r="G2335" s="37" t="s">
        <v>1505</v>
      </c>
      <c r="I2335" s="37"/>
      <c r="K2335" s="37"/>
      <c r="M2335" s="37">
        <v>392815</v>
      </c>
      <c r="N2335" s="12">
        <v>0.03</v>
      </c>
      <c r="O2335" s="37"/>
      <c r="R2335" s="37"/>
      <c r="T2335" s="37"/>
      <c r="V2335" s="37"/>
      <c r="X2335" s="37"/>
      <c r="Z2335" s="37"/>
      <c r="AB2335" s="37"/>
      <c r="AD2335" s="37"/>
      <c r="AF2335" s="37"/>
      <c r="AH2335" s="37"/>
      <c r="AN2335" s="37">
        <v>0</v>
      </c>
      <c r="AO2335" s="12">
        <v>0</v>
      </c>
      <c r="AP2335" s="37"/>
      <c r="AR2335" s="37"/>
      <c r="AT2335" s="37"/>
      <c r="AV2335" s="37"/>
      <c r="AX2335" s="37"/>
      <c r="BB2335" s="12">
        <v>3131</v>
      </c>
      <c r="BI2335" s="12">
        <v>0</v>
      </c>
      <c r="BY2335" s="12">
        <v>0</v>
      </c>
      <c r="CC2335" s="12">
        <v>0</v>
      </c>
      <c r="CG2335" s="12" t="s">
        <v>998</v>
      </c>
      <c r="CH2335" s="12">
        <v>40.93</v>
      </c>
      <c r="CI2335" s="12" t="s">
        <v>1084</v>
      </c>
      <c r="CJ2335" s="12" t="s">
        <v>1046</v>
      </c>
      <c r="CK2335" s="12" t="s">
        <v>932</v>
      </c>
      <c r="CL2335" s="37">
        <v>1305796788</v>
      </c>
      <c r="CN2335" s="12" t="s">
        <v>998</v>
      </c>
      <c r="CS2335" s="12"/>
      <c r="CT2335" s="36" t="str">
        <f t="shared" si="36"/>
        <v>1bn - 50bn</v>
      </c>
      <c r="CU2335" s="36" t="str">
        <f>VLOOKUP(CK2335,Mapping!B:C,2,FALSE)</f>
        <v>US/CA</v>
      </c>
    </row>
    <row r="2336" spans="1:99" ht="16" customHeight="1" x14ac:dyDescent="0.35">
      <c r="A2336" s="12" t="s">
        <v>3669</v>
      </c>
      <c r="B2336" s="12" t="s">
        <v>925</v>
      </c>
      <c r="E2336" s="37">
        <v>175900807</v>
      </c>
      <c r="G2336" s="37" t="s">
        <v>1505</v>
      </c>
      <c r="I2336" s="37"/>
      <c r="K2336" s="37"/>
      <c r="M2336" s="37">
        <v>331967</v>
      </c>
      <c r="N2336" s="12">
        <v>0</v>
      </c>
      <c r="O2336" s="37"/>
      <c r="Q2336" s="12">
        <v>2395</v>
      </c>
      <c r="R2336" s="37"/>
      <c r="T2336" s="37"/>
      <c r="V2336" s="37"/>
      <c r="X2336" s="37"/>
      <c r="Z2336" s="37"/>
      <c r="AB2336" s="37"/>
      <c r="AD2336" s="37"/>
      <c r="AF2336" s="37"/>
      <c r="AH2336" s="37">
        <v>302441</v>
      </c>
      <c r="AI2336" s="12">
        <v>0</v>
      </c>
      <c r="AN2336" s="37">
        <v>173343085</v>
      </c>
      <c r="AO2336" s="12">
        <v>0.48</v>
      </c>
      <c r="AP2336" s="37">
        <v>1923314</v>
      </c>
      <c r="AQ2336" s="12">
        <v>0.01</v>
      </c>
      <c r="AR2336" s="37"/>
      <c r="AT2336" s="37"/>
      <c r="AV2336" s="37"/>
      <c r="AX2336" s="37"/>
      <c r="BB2336" s="12">
        <v>2646</v>
      </c>
      <c r="BH2336" s="12">
        <v>8330</v>
      </c>
      <c r="BI2336" s="12">
        <v>1029275</v>
      </c>
      <c r="BQ2336" s="12">
        <v>0</v>
      </c>
      <c r="BV2336" s="12">
        <v>0.01</v>
      </c>
      <c r="BY2336" s="12">
        <v>0.13</v>
      </c>
      <c r="CC2336" s="12">
        <v>0</v>
      </c>
      <c r="CG2336" s="12" t="s">
        <v>929</v>
      </c>
      <c r="CH2336" s="12">
        <v>14.026</v>
      </c>
      <c r="CI2336" s="12" t="s">
        <v>941</v>
      </c>
      <c r="CJ2336" s="12" t="s">
        <v>941</v>
      </c>
      <c r="CK2336" s="12" t="s">
        <v>932</v>
      </c>
      <c r="CL2336" s="37">
        <v>36049125010</v>
      </c>
      <c r="CN2336" s="12" t="s">
        <v>1506</v>
      </c>
      <c r="CS2336" s="12"/>
      <c r="CT2336" s="36" t="str">
        <f t="shared" si="36"/>
        <v>1bn - 50bn</v>
      </c>
      <c r="CU2336" s="36" t="str">
        <f>VLOOKUP(CK2336,Mapping!B:C,2,FALSE)</f>
        <v>US/CA</v>
      </c>
    </row>
    <row r="2337" spans="1:99" ht="16" customHeight="1" x14ac:dyDescent="0.35">
      <c r="A2337" s="12" t="s">
        <v>3670</v>
      </c>
      <c r="B2337" s="12" t="s">
        <v>925</v>
      </c>
      <c r="E2337" s="37">
        <v>763237</v>
      </c>
      <c r="G2337" s="37" t="s">
        <v>1505</v>
      </c>
      <c r="I2337" s="37"/>
      <c r="K2337" s="37"/>
      <c r="M2337" s="37"/>
      <c r="O2337" s="37"/>
      <c r="R2337" s="37"/>
      <c r="T2337" s="37"/>
      <c r="V2337" s="37"/>
      <c r="X2337" s="37"/>
      <c r="Z2337" s="37"/>
      <c r="AB2337" s="37"/>
      <c r="AD2337" s="37"/>
      <c r="AF2337" s="37"/>
      <c r="AH2337" s="37"/>
      <c r="AN2337" s="37">
        <v>530500</v>
      </c>
      <c r="AO2337" s="12">
        <v>0.05</v>
      </c>
      <c r="AP2337" s="37">
        <v>232737</v>
      </c>
      <c r="AQ2337" s="12">
        <v>0.02</v>
      </c>
      <c r="AR2337" s="37"/>
      <c r="AT2337" s="37"/>
      <c r="AV2337" s="37"/>
      <c r="AX2337" s="37"/>
      <c r="BH2337" s="12">
        <v>1008</v>
      </c>
      <c r="BI2337" s="12">
        <v>3150</v>
      </c>
      <c r="BV2337" s="12">
        <v>0</v>
      </c>
      <c r="BY2337" s="12">
        <v>0</v>
      </c>
      <c r="CG2337" s="12" t="s">
        <v>991</v>
      </c>
      <c r="CH2337" s="12">
        <v>68.930999999999997</v>
      </c>
      <c r="CI2337" s="12" t="s">
        <v>3671</v>
      </c>
      <c r="CJ2337" s="12" t="s">
        <v>1248</v>
      </c>
      <c r="CK2337" s="12" t="s">
        <v>932</v>
      </c>
      <c r="CL2337" s="37">
        <v>1131806549</v>
      </c>
      <c r="CN2337" s="12" t="s">
        <v>1534</v>
      </c>
      <c r="CS2337" s="12"/>
      <c r="CT2337" s="36" t="str">
        <f t="shared" si="36"/>
        <v>1bn - 50bn</v>
      </c>
      <c r="CU2337" s="36" t="str">
        <f>VLOOKUP(CK2337,Mapping!B:C,2,FALSE)</f>
        <v>US/CA</v>
      </c>
    </row>
    <row r="2338" spans="1:99" ht="16" customHeight="1" x14ac:dyDescent="0.35">
      <c r="A2338" s="12" t="s">
        <v>3672</v>
      </c>
      <c r="B2338" s="12" t="s">
        <v>925</v>
      </c>
      <c r="E2338" s="37">
        <v>0</v>
      </c>
      <c r="G2338" s="37" t="s">
        <v>1505</v>
      </c>
      <c r="I2338" s="37"/>
      <c r="K2338" s="37"/>
      <c r="M2338" s="37"/>
      <c r="O2338" s="37"/>
      <c r="R2338" s="37"/>
      <c r="T2338" s="37"/>
      <c r="V2338" s="37"/>
      <c r="X2338" s="37"/>
      <c r="Z2338" s="37"/>
      <c r="AB2338" s="37"/>
      <c r="AD2338" s="37"/>
      <c r="AF2338" s="37"/>
      <c r="AH2338" s="37"/>
      <c r="AN2338" s="37">
        <v>0</v>
      </c>
      <c r="AO2338" s="12">
        <v>0</v>
      </c>
      <c r="AP2338" s="37"/>
      <c r="AR2338" s="37"/>
      <c r="AT2338" s="37"/>
      <c r="AV2338" s="37"/>
      <c r="AX2338" s="37"/>
      <c r="BI2338" s="12">
        <v>0</v>
      </c>
      <c r="BY2338" s="12">
        <v>0</v>
      </c>
      <c r="CG2338" s="12" t="s">
        <v>940</v>
      </c>
      <c r="CH2338" s="12">
        <v>11.907</v>
      </c>
      <c r="CI2338" s="12" t="s">
        <v>3673</v>
      </c>
      <c r="CJ2338" s="12" t="s">
        <v>2087</v>
      </c>
      <c r="CK2338" s="12" t="s">
        <v>932</v>
      </c>
      <c r="CL2338" s="37">
        <v>2408777461</v>
      </c>
      <c r="CN2338" s="12" t="s">
        <v>1509</v>
      </c>
      <c r="CS2338" s="12"/>
      <c r="CT2338" s="36" t="str">
        <f t="shared" si="36"/>
        <v>1bn - 50bn</v>
      </c>
      <c r="CU2338" s="36" t="str">
        <f>VLOOKUP(CK2338,Mapping!B:C,2,FALSE)</f>
        <v>US/CA</v>
      </c>
    </row>
    <row r="2339" spans="1:99" ht="16" customHeight="1" x14ac:dyDescent="0.35">
      <c r="A2339" s="12" t="s">
        <v>3674</v>
      </c>
      <c r="B2339" s="12" t="s">
        <v>925</v>
      </c>
      <c r="E2339" s="37">
        <v>3183002</v>
      </c>
      <c r="G2339" s="37" t="s">
        <v>1505</v>
      </c>
      <c r="I2339" s="37"/>
      <c r="K2339" s="37"/>
      <c r="M2339" s="37"/>
      <c r="O2339" s="37"/>
      <c r="R2339" s="37"/>
      <c r="T2339" s="37"/>
      <c r="V2339" s="37"/>
      <c r="X2339" s="37"/>
      <c r="Z2339" s="37"/>
      <c r="AB2339" s="37"/>
      <c r="AD2339" s="37"/>
      <c r="AF2339" s="37"/>
      <c r="AH2339" s="37"/>
      <c r="AN2339" s="37">
        <v>3183002</v>
      </c>
      <c r="AO2339" s="12">
        <v>0.46</v>
      </c>
      <c r="AP2339" s="37"/>
      <c r="AR2339" s="37"/>
      <c r="AT2339" s="37"/>
      <c r="AV2339" s="37"/>
      <c r="AX2339" s="37"/>
      <c r="BI2339" s="12">
        <v>18900</v>
      </c>
      <c r="BY2339" s="12">
        <v>0</v>
      </c>
      <c r="CG2339" s="12" t="s">
        <v>940</v>
      </c>
      <c r="CH2339" s="12">
        <v>25.577999999999999</v>
      </c>
      <c r="CI2339" s="12" t="s">
        <v>1211</v>
      </c>
      <c r="CJ2339" s="12" t="s">
        <v>1212</v>
      </c>
      <c r="CK2339" s="12" t="s">
        <v>932</v>
      </c>
      <c r="CL2339" s="37">
        <v>683480586</v>
      </c>
      <c r="CN2339" s="12" t="s">
        <v>1509</v>
      </c>
      <c r="CS2339" s="12"/>
      <c r="CT2339" s="36" t="str">
        <f t="shared" si="36"/>
        <v>500mn - 1bn</v>
      </c>
      <c r="CU2339" s="36" t="str">
        <f>VLOOKUP(CK2339,Mapping!B:C,2,FALSE)</f>
        <v>US/CA</v>
      </c>
    </row>
    <row r="2340" spans="1:99" ht="16" customHeight="1" x14ac:dyDescent="0.35">
      <c r="A2340" s="12" t="s">
        <v>3675</v>
      </c>
      <c r="B2340" s="12" t="s">
        <v>925</v>
      </c>
      <c r="E2340" s="37">
        <v>924253</v>
      </c>
      <c r="G2340" s="37" t="s">
        <v>1505</v>
      </c>
      <c r="I2340" s="37"/>
      <c r="K2340" s="37"/>
      <c r="M2340" s="37"/>
      <c r="O2340" s="37"/>
      <c r="R2340" s="37"/>
      <c r="T2340" s="37"/>
      <c r="V2340" s="37"/>
      <c r="X2340" s="37"/>
      <c r="Z2340" s="37"/>
      <c r="AB2340" s="37"/>
      <c r="AD2340" s="37"/>
      <c r="AF2340" s="37"/>
      <c r="AH2340" s="37"/>
      <c r="AN2340" s="37"/>
      <c r="AP2340" s="37">
        <v>924253</v>
      </c>
      <c r="AQ2340" s="12">
        <v>0.27</v>
      </c>
      <c r="AR2340" s="37"/>
      <c r="AT2340" s="37"/>
      <c r="AV2340" s="37"/>
      <c r="AX2340" s="37"/>
      <c r="BH2340" s="12">
        <v>4003</v>
      </c>
      <c r="BV2340" s="12">
        <v>0</v>
      </c>
      <c r="CG2340" s="12" t="s">
        <v>940</v>
      </c>
      <c r="CH2340" s="12">
        <v>16.675999999999998</v>
      </c>
      <c r="CI2340" s="12" t="s">
        <v>3299</v>
      </c>
      <c r="CJ2340" s="12" t="s">
        <v>3300</v>
      </c>
      <c r="CK2340" s="12" t="s">
        <v>932</v>
      </c>
      <c r="CL2340" s="37">
        <v>346682315</v>
      </c>
      <c r="CN2340" s="12" t="s">
        <v>1509</v>
      </c>
      <c r="CS2340" s="12"/>
      <c r="CT2340" s="36" t="str">
        <f t="shared" si="36"/>
        <v>500mn</v>
      </c>
      <c r="CU2340" s="36" t="str">
        <f>VLOOKUP(CK2340,Mapping!B:C,2,FALSE)</f>
        <v>US/CA</v>
      </c>
    </row>
    <row r="2341" spans="1:99" ht="16" customHeight="1" x14ac:dyDescent="0.35">
      <c r="A2341" s="12" t="s">
        <v>3676</v>
      </c>
      <c r="B2341" s="12" t="s">
        <v>925</v>
      </c>
      <c r="E2341" s="37">
        <v>381168</v>
      </c>
      <c r="G2341" s="37" t="s">
        <v>1505</v>
      </c>
      <c r="I2341" s="37"/>
      <c r="K2341" s="37"/>
      <c r="M2341" s="37"/>
      <c r="O2341" s="37"/>
      <c r="R2341" s="37"/>
      <c r="T2341" s="37"/>
      <c r="V2341" s="37"/>
      <c r="X2341" s="37"/>
      <c r="Z2341" s="37"/>
      <c r="AB2341" s="37"/>
      <c r="AD2341" s="37">
        <v>381168</v>
      </c>
      <c r="AE2341" s="12">
        <v>0</v>
      </c>
      <c r="AF2341" s="37"/>
      <c r="AH2341" s="37"/>
      <c r="AN2341" s="37"/>
      <c r="AP2341" s="37"/>
      <c r="AR2341" s="37"/>
      <c r="AT2341" s="37"/>
      <c r="AV2341" s="37"/>
      <c r="AX2341" s="37"/>
      <c r="BJ2341" s="12">
        <v>3421</v>
      </c>
      <c r="CB2341" s="12">
        <v>0</v>
      </c>
      <c r="CG2341" s="12" t="s">
        <v>959</v>
      </c>
      <c r="CH2341" s="12">
        <v>31.797999999999998</v>
      </c>
      <c r="CI2341" s="12" t="s">
        <v>3677</v>
      </c>
      <c r="CJ2341" s="12" t="s">
        <v>931</v>
      </c>
      <c r="CK2341" s="12" t="s">
        <v>932</v>
      </c>
      <c r="CL2341" s="37">
        <v>10006127817</v>
      </c>
      <c r="CN2341" s="12" t="s">
        <v>1506</v>
      </c>
      <c r="CS2341" s="12"/>
      <c r="CT2341" s="36" t="str">
        <f t="shared" si="36"/>
        <v>1bn - 50bn</v>
      </c>
      <c r="CU2341" s="36" t="str">
        <f>VLOOKUP(CK2341,Mapping!B:C,2,FALSE)</f>
        <v>US/CA</v>
      </c>
    </row>
    <row r="2342" spans="1:99" ht="16" customHeight="1" x14ac:dyDescent="0.35">
      <c r="A2342" s="12" t="s">
        <v>3678</v>
      </c>
      <c r="B2342" s="12" t="s">
        <v>925</v>
      </c>
      <c r="E2342" s="37">
        <v>455307</v>
      </c>
      <c r="G2342" s="37" t="s">
        <v>1505</v>
      </c>
      <c r="I2342" s="37"/>
      <c r="K2342" s="37"/>
      <c r="M2342" s="37"/>
      <c r="O2342" s="37"/>
      <c r="Q2342" s="12">
        <v>2</v>
      </c>
      <c r="R2342" s="37"/>
      <c r="T2342" s="37"/>
      <c r="V2342" s="37"/>
      <c r="X2342" s="37"/>
      <c r="Z2342" s="37">
        <v>420190</v>
      </c>
      <c r="AA2342" s="12">
        <v>0.05</v>
      </c>
      <c r="AB2342" s="37"/>
      <c r="AD2342" s="37"/>
      <c r="AF2342" s="37"/>
      <c r="AH2342" s="37">
        <v>253</v>
      </c>
      <c r="AI2342" s="12">
        <v>0</v>
      </c>
      <c r="AN2342" s="37"/>
      <c r="AP2342" s="37">
        <v>34864</v>
      </c>
      <c r="AQ2342" s="12">
        <v>0</v>
      </c>
      <c r="AR2342" s="37"/>
      <c r="AT2342" s="37"/>
      <c r="AV2342" s="37"/>
      <c r="AX2342" s="37"/>
      <c r="BC2342" s="12">
        <v>14210</v>
      </c>
      <c r="BH2342" s="12">
        <v>151</v>
      </c>
      <c r="BQ2342" s="12">
        <v>0</v>
      </c>
      <c r="BV2342" s="12">
        <v>0</v>
      </c>
      <c r="CD2342" s="12">
        <v>0</v>
      </c>
      <c r="CG2342" s="12" t="s">
        <v>934</v>
      </c>
      <c r="CH2342" s="12">
        <v>35.198999999999998</v>
      </c>
      <c r="CI2342" s="12" t="s">
        <v>1176</v>
      </c>
      <c r="CJ2342" s="12" t="s">
        <v>993</v>
      </c>
      <c r="CK2342" s="12" t="s">
        <v>932</v>
      </c>
      <c r="CL2342" s="37">
        <v>776589815</v>
      </c>
      <c r="CN2342" s="12" t="s">
        <v>1509</v>
      </c>
      <c r="CS2342" s="12"/>
      <c r="CT2342" s="36" t="str">
        <f t="shared" si="36"/>
        <v>500mn - 1bn</v>
      </c>
      <c r="CU2342" s="36" t="str">
        <f>VLOOKUP(CK2342,Mapping!B:C,2,FALSE)</f>
        <v>US/CA</v>
      </c>
    </row>
    <row r="2343" spans="1:99" ht="16" customHeight="1" x14ac:dyDescent="0.35">
      <c r="A2343" s="12" t="s">
        <v>3679</v>
      </c>
      <c r="B2343" s="12" t="s">
        <v>925</v>
      </c>
      <c r="E2343" s="37">
        <v>12631</v>
      </c>
      <c r="G2343" s="37" t="s">
        <v>1505</v>
      </c>
      <c r="I2343" s="37"/>
      <c r="K2343" s="37"/>
      <c r="M2343" s="37"/>
      <c r="O2343" s="37"/>
      <c r="R2343" s="37"/>
      <c r="T2343" s="37"/>
      <c r="V2343" s="37"/>
      <c r="X2343" s="37"/>
      <c r="Z2343" s="37"/>
      <c r="AB2343" s="37"/>
      <c r="AD2343" s="37"/>
      <c r="AF2343" s="37"/>
      <c r="AH2343" s="37"/>
      <c r="AN2343" s="37">
        <v>12631</v>
      </c>
      <c r="AO2343" s="12">
        <v>0</v>
      </c>
      <c r="AP2343" s="37"/>
      <c r="AR2343" s="37"/>
      <c r="AT2343" s="37"/>
      <c r="AV2343" s="37"/>
      <c r="AX2343" s="37"/>
      <c r="BI2343" s="12">
        <v>75</v>
      </c>
      <c r="BY2343" s="12">
        <v>0</v>
      </c>
      <c r="CG2343" s="12" t="s">
        <v>959</v>
      </c>
      <c r="CH2343" s="12">
        <v>8.42</v>
      </c>
      <c r="CI2343" s="12" t="s">
        <v>3299</v>
      </c>
      <c r="CJ2343" s="12" t="s">
        <v>3300</v>
      </c>
      <c r="CK2343" s="12" t="s">
        <v>932</v>
      </c>
      <c r="CL2343" s="37">
        <v>433202539</v>
      </c>
      <c r="CN2343" s="12" t="s">
        <v>1509</v>
      </c>
      <c r="CS2343" s="12"/>
      <c r="CT2343" s="36" t="str">
        <f t="shared" si="36"/>
        <v>500mn</v>
      </c>
      <c r="CU2343" s="36" t="str">
        <f>VLOOKUP(CK2343,Mapping!B:C,2,FALSE)</f>
        <v>US/CA</v>
      </c>
    </row>
    <row r="2344" spans="1:99" ht="16" customHeight="1" x14ac:dyDescent="0.35">
      <c r="A2344" s="12" t="s">
        <v>3680</v>
      </c>
      <c r="B2344" s="12" t="s">
        <v>933</v>
      </c>
      <c r="E2344" s="37">
        <v>384277</v>
      </c>
      <c r="G2344" s="37" t="s">
        <v>1505</v>
      </c>
      <c r="I2344" s="37"/>
      <c r="K2344" s="37"/>
      <c r="M2344" s="37"/>
      <c r="O2344" s="37"/>
      <c r="Q2344" s="12">
        <v>1499</v>
      </c>
      <c r="R2344" s="37"/>
      <c r="T2344" s="37"/>
      <c r="V2344" s="37">
        <v>169721</v>
      </c>
      <c r="W2344" s="12">
        <v>0.03</v>
      </c>
      <c r="X2344" s="37"/>
      <c r="Z2344" s="37"/>
      <c r="AB2344" s="37"/>
      <c r="AD2344" s="37"/>
      <c r="AF2344" s="37"/>
      <c r="AH2344" s="37">
        <v>189294</v>
      </c>
      <c r="AI2344" s="12">
        <v>0.04</v>
      </c>
      <c r="AK2344" s="12">
        <v>7800</v>
      </c>
      <c r="AN2344" s="37">
        <v>25262</v>
      </c>
      <c r="AO2344" s="12">
        <v>0</v>
      </c>
      <c r="AP2344" s="37"/>
      <c r="AR2344" s="37"/>
      <c r="AT2344" s="37"/>
      <c r="AV2344" s="37"/>
      <c r="AX2344" s="37"/>
      <c r="BI2344" s="12">
        <v>150</v>
      </c>
      <c r="BQ2344" s="12">
        <v>0</v>
      </c>
      <c r="BT2344" s="12">
        <v>0</v>
      </c>
      <c r="BY2344" s="12">
        <v>0</v>
      </c>
      <c r="CG2344" s="12" t="s">
        <v>940</v>
      </c>
      <c r="CH2344" s="12">
        <v>53.072000000000003</v>
      </c>
      <c r="CI2344" s="12" t="s">
        <v>989</v>
      </c>
      <c r="CJ2344" s="12"/>
      <c r="CK2344" s="12" t="s">
        <v>990</v>
      </c>
      <c r="CL2344" s="37">
        <v>509253720</v>
      </c>
      <c r="CN2344" s="12" t="s">
        <v>1506</v>
      </c>
      <c r="CS2344" s="12"/>
      <c r="CT2344" s="36" t="str">
        <f t="shared" si="36"/>
        <v>500mn - 1bn</v>
      </c>
      <c r="CU2344" s="36" t="str">
        <f>VLOOKUP(CK2344,Mapping!B:C,2,FALSE)</f>
        <v>EU</v>
      </c>
    </row>
    <row r="2345" spans="1:99" ht="16" customHeight="1" x14ac:dyDescent="0.35">
      <c r="A2345" s="12" t="s">
        <v>3681</v>
      </c>
      <c r="B2345" s="12" t="s">
        <v>933</v>
      </c>
      <c r="E2345" s="37">
        <v>7837419</v>
      </c>
      <c r="G2345" s="37" t="s">
        <v>1505</v>
      </c>
      <c r="I2345" s="37"/>
      <c r="K2345" s="37">
        <v>4428695</v>
      </c>
      <c r="L2345" s="12">
        <v>0.22</v>
      </c>
      <c r="M2345" s="37">
        <v>1467266</v>
      </c>
      <c r="N2345" s="12">
        <v>7.0000000000000007E-2</v>
      </c>
      <c r="O2345" s="37">
        <v>522756</v>
      </c>
      <c r="P2345" s="12">
        <v>0.03</v>
      </c>
      <c r="R2345" s="37"/>
      <c r="T2345" s="37"/>
      <c r="V2345" s="37">
        <v>1103412</v>
      </c>
      <c r="W2345" s="12">
        <v>0.05</v>
      </c>
      <c r="X2345" s="37"/>
      <c r="Z2345" s="37"/>
      <c r="AB2345" s="37">
        <v>315290</v>
      </c>
      <c r="AC2345" s="12">
        <v>0.02</v>
      </c>
      <c r="AD2345" s="37"/>
      <c r="AF2345" s="37"/>
      <c r="AH2345" s="37"/>
      <c r="AJ2345" s="12">
        <v>21984</v>
      </c>
      <c r="AK2345" s="12">
        <v>40010</v>
      </c>
      <c r="AL2345" s="12">
        <v>28486</v>
      </c>
      <c r="AN2345" s="37"/>
      <c r="AP2345" s="37"/>
      <c r="AR2345" s="37"/>
      <c r="AT2345" s="37"/>
      <c r="AV2345" s="37"/>
      <c r="AX2345" s="37"/>
      <c r="BB2345" s="12">
        <v>10010</v>
      </c>
      <c r="BG2345" s="12">
        <v>57532</v>
      </c>
      <c r="BR2345" s="12">
        <v>0</v>
      </c>
      <c r="BS2345" s="12">
        <v>0</v>
      </c>
      <c r="BT2345" s="12">
        <v>0</v>
      </c>
      <c r="BU2345" s="12">
        <v>0</v>
      </c>
      <c r="CC2345" s="12">
        <v>0</v>
      </c>
      <c r="CG2345" s="12" t="s">
        <v>940</v>
      </c>
      <c r="CH2345" s="12">
        <v>46.482999999999997</v>
      </c>
      <c r="CI2345" s="12" t="s">
        <v>1098</v>
      </c>
      <c r="CJ2345" s="12"/>
      <c r="CK2345" s="12" t="s">
        <v>1099</v>
      </c>
      <c r="CL2345" s="37">
        <v>2013694509</v>
      </c>
      <c r="CN2345" s="12" t="s">
        <v>1506</v>
      </c>
      <c r="CS2345" s="12"/>
      <c r="CT2345" s="36" t="str">
        <f t="shared" si="36"/>
        <v>1bn - 50bn</v>
      </c>
      <c r="CU2345" s="36" t="str">
        <f>VLOOKUP(CK2345,Mapping!B:C,2,FALSE)</f>
        <v>Asia</v>
      </c>
    </row>
    <row r="2346" spans="1:99" ht="16" customHeight="1" x14ac:dyDescent="0.35">
      <c r="A2346" s="12" t="s">
        <v>64</v>
      </c>
      <c r="B2346" s="12" t="s">
        <v>933</v>
      </c>
      <c r="E2346" s="37">
        <v>1581377288</v>
      </c>
      <c r="F2346" s="12">
        <v>2939550</v>
      </c>
      <c r="G2346" s="37" t="s">
        <v>1505</v>
      </c>
      <c r="I2346" s="37">
        <v>142854672</v>
      </c>
      <c r="J2346" s="12">
        <v>1.32</v>
      </c>
      <c r="K2346" s="37">
        <v>825859976</v>
      </c>
      <c r="L2346" s="12">
        <v>7.64</v>
      </c>
      <c r="M2346" s="37"/>
      <c r="O2346" s="37">
        <v>40530284</v>
      </c>
      <c r="P2346" s="12">
        <v>0.38</v>
      </c>
      <c r="R2346" s="37">
        <v>38014004</v>
      </c>
      <c r="S2346" s="12">
        <v>0.35</v>
      </c>
      <c r="T2346" s="37"/>
      <c r="V2346" s="37">
        <v>353735604</v>
      </c>
      <c r="W2346" s="12">
        <v>3.27</v>
      </c>
      <c r="X2346" s="37">
        <v>180382748</v>
      </c>
      <c r="Y2346" s="12">
        <v>1.67</v>
      </c>
      <c r="Z2346" s="37"/>
      <c r="AB2346" s="37">
        <v>0</v>
      </c>
      <c r="AC2346" s="12">
        <v>0</v>
      </c>
      <c r="AD2346" s="37"/>
      <c r="AF2346" s="37"/>
      <c r="AH2346" s="37"/>
      <c r="AJ2346" s="12">
        <v>0</v>
      </c>
      <c r="AK2346" s="12">
        <v>16256900</v>
      </c>
      <c r="AL2346" s="12">
        <v>2668800</v>
      </c>
      <c r="AN2346" s="37"/>
      <c r="AP2346" s="37"/>
      <c r="AR2346" s="37"/>
      <c r="AT2346" s="37"/>
      <c r="AV2346" s="37"/>
      <c r="AX2346" s="37"/>
      <c r="AZ2346" s="12">
        <v>3590960</v>
      </c>
      <c r="BA2346" s="12">
        <v>1765343</v>
      </c>
      <c r="BG2346" s="12">
        <v>13370400</v>
      </c>
      <c r="BO2346" s="12">
        <v>0.43</v>
      </c>
      <c r="BR2346" s="12">
        <v>0</v>
      </c>
      <c r="BS2346" s="12">
        <v>0.15</v>
      </c>
      <c r="BT2346" s="12">
        <v>0.5</v>
      </c>
      <c r="BU2346" s="12">
        <v>0.01</v>
      </c>
      <c r="BX2346" s="12">
        <v>0.06</v>
      </c>
      <c r="BZ2346" s="12">
        <v>0.03</v>
      </c>
      <c r="CG2346" s="12" t="s">
        <v>940</v>
      </c>
      <c r="CH2346" s="12">
        <v>31.713999999999999</v>
      </c>
      <c r="CI2346" s="12" t="s">
        <v>950</v>
      </c>
      <c r="CJ2346" s="12"/>
      <c r="CK2346" s="12" t="s">
        <v>951</v>
      </c>
      <c r="CL2346" s="37">
        <v>10823127754</v>
      </c>
      <c r="CN2346" s="12" t="s">
        <v>1506</v>
      </c>
      <c r="CR2346" s="12">
        <v>45995.583333333336</v>
      </c>
      <c r="CS2346" s="12"/>
      <c r="CT2346" s="36" t="str">
        <f t="shared" si="36"/>
        <v>1bn - 50bn</v>
      </c>
      <c r="CU2346" s="36" t="str">
        <f>VLOOKUP(CK2346,Mapping!B:C,2,FALSE)</f>
        <v>HK</v>
      </c>
    </row>
    <row r="2347" spans="1:99" ht="16" customHeight="1" x14ac:dyDescent="0.35">
      <c r="A2347" s="12" t="s">
        <v>3682</v>
      </c>
      <c r="B2347" s="12" t="s">
        <v>925</v>
      </c>
      <c r="E2347" s="37">
        <v>511843</v>
      </c>
      <c r="G2347" s="37" t="s">
        <v>1505</v>
      </c>
      <c r="I2347" s="37"/>
      <c r="K2347" s="37"/>
      <c r="M2347" s="37"/>
      <c r="O2347" s="37"/>
      <c r="R2347" s="37"/>
      <c r="T2347" s="37"/>
      <c r="V2347" s="37"/>
      <c r="X2347" s="37"/>
      <c r="Z2347" s="37"/>
      <c r="AB2347" s="37"/>
      <c r="AD2347" s="37"/>
      <c r="AF2347" s="37"/>
      <c r="AH2347" s="37"/>
      <c r="AN2347" s="37"/>
      <c r="AP2347" s="37"/>
      <c r="AR2347" s="37">
        <v>511843</v>
      </c>
      <c r="AS2347" s="12">
        <v>0.04</v>
      </c>
      <c r="AT2347" s="37"/>
      <c r="AV2347" s="37"/>
      <c r="AX2347" s="37"/>
      <c r="BE2347" s="12">
        <v>13726</v>
      </c>
      <c r="BM2347" s="12">
        <v>0.02</v>
      </c>
      <c r="CG2347" s="12" t="s">
        <v>940</v>
      </c>
      <c r="CH2347" s="12">
        <v>44.290999999999997</v>
      </c>
      <c r="CI2347" s="12" t="s">
        <v>1003</v>
      </c>
      <c r="CJ2347" s="12"/>
      <c r="CK2347" s="12" t="s">
        <v>954</v>
      </c>
      <c r="CL2347" s="37">
        <v>1313150467</v>
      </c>
      <c r="CN2347" s="12" t="s">
        <v>1506</v>
      </c>
      <c r="CR2347" s="12">
        <v>45995.583333333336</v>
      </c>
      <c r="CS2347" s="12"/>
      <c r="CT2347" s="36" t="str">
        <f t="shared" si="36"/>
        <v>1bn - 50bn</v>
      </c>
      <c r="CU2347" s="36" t="str">
        <f>VLOOKUP(CK2347,Mapping!B:C,2,FALSE)</f>
        <v>EU</v>
      </c>
    </row>
    <row r="2348" spans="1:99" ht="16" customHeight="1" x14ac:dyDescent="0.35">
      <c r="A2348" s="12" t="s">
        <v>3683</v>
      </c>
      <c r="B2348" s="12" t="s">
        <v>925</v>
      </c>
      <c r="E2348" s="37">
        <v>17513581</v>
      </c>
      <c r="G2348" s="37" t="s">
        <v>1505</v>
      </c>
      <c r="I2348" s="37"/>
      <c r="K2348" s="37">
        <v>8174230</v>
      </c>
      <c r="L2348" s="12">
        <v>0.42</v>
      </c>
      <c r="M2348" s="37">
        <v>6492931</v>
      </c>
      <c r="N2348" s="12">
        <v>0.33</v>
      </c>
      <c r="O2348" s="37">
        <v>336021</v>
      </c>
      <c r="P2348" s="12">
        <v>0.02</v>
      </c>
      <c r="Q2348" s="12">
        <v>3678</v>
      </c>
      <c r="R2348" s="37">
        <v>7981</v>
      </c>
      <c r="S2348" s="12">
        <v>0</v>
      </c>
      <c r="T2348" s="37">
        <v>329851</v>
      </c>
      <c r="U2348" s="12">
        <v>0.02</v>
      </c>
      <c r="V2348" s="37"/>
      <c r="X2348" s="37">
        <v>201758</v>
      </c>
      <c r="Y2348" s="12">
        <v>0.01</v>
      </c>
      <c r="Z2348" s="37">
        <v>109849</v>
      </c>
      <c r="AA2348" s="12">
        <v>0.01</v>
      </c>
      <c r="AB2348" s="37"/>
      <c r="AD2348" s="37">
        <v>0</v>
      </c>
      <c r="AE2348" s="12">
        <v>0</v>
      </c>
      <c r="AF2348" s="37"/>
      <c r="AH2348" s="37">
        <v>516244</v>
      </c>
      <c r="AI2348" s="12">
        <v>0.03</v>
      </c>
      <c r="AL2348" s="12">
        <v>20900</v>
      </c>
      <c r="AN2348" s="37">
        <v>839780</v>
      </c>
      <c r="AO2348" s="12">
        <v>0.04</v>
      </c>
      <c r="AP2348" s="37">
        <v>504936</v>
      </c>
      <c r="AQ2348" s="12">
        <v>0.03</v>
      </c>
      <c r="AR2348" s="37"/>
      <c r="AT2348" s="37"/>
      <c r="AV2348" s="37"/>
      <c r="AX2348" s="37"/>
      <c r="AZ2348" s="12">
        <v>500</v>
      </c>
      <c r="BA2348" s="12">
        <v>2020</v>
      </c>
      <c r="BB2348" s="12">
        <v>51753</v>
      </c>
      <c r="BC2348" s="12">
        <v>3623</v>
      </c>
      <c r="BG2348" s="12">
        <v>105300</v>
      </c>
      <c r="BH2348" s="12">
        <v>2033</v>
      </c>
      <c r="BI2348" s="12">
        <v>4988</v>
      </c>
      <c r="BJ2348" s="12">
        <v>0</v>
      </c>
      <c r="BK2348" s="12">
        <v>2807</v>
      </c>
      <c r="BQ2348" s="12">
        <v>0</v>
      </c>
      <c r="BS2348" s="12">
        <v>0</v>
      </c>
      <c r="BU2348" s="12">
        <v>0</v>
      </c>
      <c r="BV2348" s="12">
        <v>0</v>
      </c>
      <c r="BX2348" s="12">
        <v>0</v>
      </c>
      <c r="BY2348" s="12">
        <v>0</v>
      </c>
      <c r="BZ2348" s="12">
        <v>0</v>
      </c>
      <c r="CB2348" s="12">
        <v>0</v>
      </c>
      <c r="CC2348" s="12">
        <v>0</v>
      </c>
      <c r="CD2348" s="12">
        <v>0</v>
      </c>
      <c r="CE2348" s="12">
        <v>0</v>
      </c>
      <c r="CG2348" s="12" t="s">
        <v>934</v>
      </c>
      <c r="CH2348" s="12">
        <v>25.555</v>
      </c>
      <c r="CI2348" s="12" t="s">
        <v>1011</v>
      </c>
      <c r="CJ2348" s="12" t="s">
        <v>1012</v>
      </c>
      <c r="CK2348" s="12" t="s">
        <v>1013</v>
      </c>
      <c r="CL2348" s="37">
        <v>1955768829</v>
      </c>
      <c r="CN2348" s="12" t="s">
        <v>1506</v>
      </c>
      <c r="CS2348" s="12"/>
      <c r="CT2348" s="36" t="str">
        <f t="shared" si="36"/>
        <v>1bn - 50bn</v>
      </c>
      <c r="CU2348" s="36" t="str">
        <f>VLOOKUP(CK2348,Mapping!B:C,2,FALSE)</f>
        <v>Oceania</v>
      </c>
    </row>
    <row r="2349" spans="1:99" ht="16" customHeight="1" x14ac:dyDescent="0.35">
      <c r="A2349" s="12" t="s">
        <v>3684</v>
      </c>
      <c r="B2349" s="12" t="s">
        <v>925</v>
      </c>
      <c r="E2349" s="37">
        <v>7349337</v>
      </c>
      <c r="G2349" s="37" t="s">
        <v>1505</v>
      </c>
      <c r="I2349" s="37"/>
      <c r="K2349" s="37"/>
      <c r="M2349" s="37"/>
      <c r="O2349" s="37"/>
      <c r="R2349" s="37"/>
      <c r="T2349" s="37"/>
      <c r="V2349" s="37"/>
      <c r="X2349" s="37"/>
      <c r="Z2349" s="37"/>
      <c r="AB2349" s="37"/>
      <c r="AD2349" s="37"/>
      <c r="AF2349" s="37"/>
      <c r="AH2349" s="37"/>
      <c r="AN2349" s="37"/>
      <c r="AP2349" s="37"/>
      <c r="AR2349" s="37">
        <v>7349337</v>
      </c>
      <c r="AS2349" s="12">
        <v>9.31</v>
      </c>
      <c r="AT2349" s="37"/>
      <c r="AV2349" s="37"/>
      <c r="AX2349" s="37"/>
      <c r="BE2349" s="12">
        <v>197086</v>
      </c>
      <c r="BM2349" s="12">
        <v>0.22</v>
      </c>
      <c r="CG2349" s="12" t="s">
        <v>940</v>
      </c>
      <c r="CH2349" s="12">
        <v>101.212</v>
      </c>
      <c r="CI2349" s="12" t="s">
        <v>988</v>
      </c>
      <c r="CJ2349" s="12"/>
      <c r="CK2349" s="12" t="s">
        <v>988</v>
      </c>
      <c r="CL2349" s="37">
        <v>75090956</v>
      </c>
      <c r="CN2349" s="12" t="s">
        <v>1506</v>
      </c>
      <c r="CS2349" s="12"/>
      <c r="CT2349" s="36" t="str">
        <f t="shared" si="36"/>
        <v>500mn</v>
      </c>
      <c r="CU2349" s="36" t="str">
        <f>VLOOKUP(CK2349,Mapping!B:C,2,FALSE)</f>
        <v>SG</v>
      </c>
    </row>
    <row r="2350" spans="1:99" ht="16" customHeight="1" x14ac:dyDescent="0.35">
      <c r="A2350" s="12" t="s">
        <v>3685</v>
      </c>
      <c r="B2350" s="12" t="s">
        <v>925</v>
      </c>
      <c r="E2350" s="37">
        <v>4210</v>
      </c>
      <c r="G2350" s="37" t="s">
        <v>1505</v>
      </c>
      <c r="I2350" s="37"/>
      <c r="K2350" s="37"/>
      <c r="M2350" s="37"/>
      <c r="O2350" s="37"/>
      <c r="R2350" s="37"/>
      <c r="T2350" s="37"/>
      <c r="V2350" s="37"/>
      <c r="X2350" s="37"/>
      <c r="Z2350" s="37">
        <v>0</v>
      </c>
      <c r="AA2350" s="12">
        <v>0</v>
      </c>
      <c r="AB2350" s="37"/>
      <c r="AD2350" s="37"/>
      <c r="AF2350" s="37"/>
      <c r="AH2350" s="37"/>
      <c r="AN2350" s="37">
        <v>4210</v>
      </c>
      <c r="AO2350" s="12">
        <v>0</v>
      </c>
      <c r="AP2350" s="37"/>
      <c r="AR2350" s="37"/>
      <c r="AT2350" s="37"/>
      <c r="AV2350" s="37"/>
      <c r="AX2350" s="37"/>
      <c r="BC2350" s="12">
        <v>0</v>
      </c>
      <c r="BI2350" s="12">
        <v>25</v>
      </c>
      <c r="BY2350" s="12">
        <v>0</v>
      </c>
      <c r="CD2350" s="12">
        <v>0</v>
      </c>
      <c r="CG2350" s="12"/>
      <c r="CH2350" s="12">
        <v>27.844000000000001</v>
      </c>
      <c r="CI2350" s="12" t="s">
        <v>3686</v>
      </c>
      <c r="CJ2350" s="12" t="s">
        <v>1185</v>
      </c>
      <c r="CK2350" s="12" t="s">
        <v>932</v>
      </c>
      <c r="CL2350" s="37">
        <v>115016250</v>
      </c>
      <c r="CN2350" s="12" t="s">
        <v>1535</v>
      </c>
      <c r="CS2350" s="12"/>
      <c r="CT2350" s="36" t="str">
        <f t="shared" si="36"/>
        <v>500mn</v>
      </c>
      <c r="CU2350" s="36" t="str">
        <f>VLOOKUP(CK2350,Mapping!B:C,2,FALSE)</f>
        <v>US/CA</v>
      </c>
    </row>
    <row r="2351" spans="1:99" ht="16" customHeight="1" x14ac:dyDescent="0.35">
      <c r="A2351" s="12" t="s">
        <v>3687</v>
      </c>
      <c r="B2351" s="12" t="s">
        <v>933</v>
      </c>
      <c r="E2351" s="37">
        <v>16877057</v>
      </c>
      <c r="G2351" s="37" t="s">
        <v>1505</v>
      </c>
      <c r="I2351" s="37"/>
      <c r="K2351" s="37">
        <v>2716244</v>
      </c>
      <c r="L2351" s="12">
        <v>0.05</v>
      </c>
      <c r="M2351" s="37"/>
      <c r="O2351" s="37">
        <v>13726450</v>
      </c>
      <c r="P2351" s="12">
        <v>0.26</v>
      </c>
      <c r="R2351" s="37">
        <v>434363</v>
      </c>
      <c r="S2351" s="12">
        <v>0.01</v>
      </c>
      <c r="T2351" s="37"/>
      <c r="V2351" s="37"/>
      <c r="X2351" s="37"/>
      <c r="Z2351" s="37"/>
      <c r="AB2351" s="37"/>
      <c r="AD2351" s="37"/>
      <c r="AF2351" s="37"/>
      <c r="AH2351" s="37"/>
      <c r="AL2351" s="12">
        <v>747981</v>
      </c>
      <c r="AN2351" s="37"/>
      <c r="AP2351" s="37"/>
      <c r="AR2351" s="37"/>
      <c r="AT2351" s="37"/>
      <c r="AV2351" s="37"/>
      <c r="AX2351" s="37"/>
      <c r="AZ2351" s="12">
        <v>32720</v>
      </c>
      <c r="BG2351" s="12">
        <v>35286</v>
      </c>
      <c r="BS2351" s="12">
        <v>0</v>
      </c>
      <c r="BU2351" s="12">
        <v>0</v>
      </c>
      <c r="BX2351" s="12">
        <v>0</v>
      </c>
      <c r="CG2351" s="12" t="s">
        <v>940</v>
      </c>
      <c r="CH2351" s="12">
        <v>87.83</v>
      </c>
      <c r="CI2351" s="12" t="s">
        <v>999</v>
      </c>
      <c r="CJ2351" s="12"/>
      <c r="CK2351" s="12" t="s">
        <v>927</v>
      </c>
      <c r="CL2351" s="37">
        <v>5398219074</v>
      </c>
      <c r="CN2351" s="12" t="s">
        <v>1506</v>
      </c>
      <c r="CS2351" s="12"/>
      <c r="CT2351" s="36" t="str">
        <f t="shared" si="36"/>
        <v>1bn - 50bn</v>
      </c>
      <c r="CU2351" s="36" t="str">
        <f>VLOOKUP(CK2351,Mapping!B:C,2,FALSE)</f>
        <v>CN</v>
      </c>
    </row>
    <row r="2352" spans="1:99" ht="16" customHeight="1" x14ac:dyDescent="0.35">
      <c r="A2352" s="12" t="s">
        <v>3688</v>
      </c>
      <c r="B2352" s="12" t="s">
        <v>925</v>
      </c>
      <c r="E2352" s="37">
        <v>79996</v>
      </c>
      <c r="G2352" s="37" t="s">
        <v>1505</v>
      </c>
      <c r="I2352" s="37"/>
      <c r="K2352" s="37"/>
      <c r="M2352" s="37">
        <v>0</v>
      </c>
      <c r="N2352" s="12">
        <v>0</v>
      </c>
      <c r="O2352" s="37"/>
      <c r="R2352" s="37"/>
      <c r="T2352" s="37"/>
      <c r="V2352" s="37"/>
      <c r="X2352" s="37"/>
      <c r="Z2352" s="37"/>
      <c r="AB2352" s="37"/>
      <c r="AD2352" s="37"/>
      <c r="AF2352" s="37"/>
      <c r="AH2352" s="37"/>
      <c r="AN2352" s="37">
        <v>79996</v>
      </c>
      <c r="AO2352" s="12">
        <v>0.03</v>
      </c>
      <c r="AP2352" s="37"/>
      <c r="AR2352" s="37"/>
      <c r="AT2352" s="37"/>
      <c r="AV2352" s="37"/>
      <c r="AX2352" s="37"/>
      <c r="BB2352" s="12">
        <v>0</v>
      </c>
      <c r="BI2352" s="12">
        <v>475</v>
      </c>
      <c r="BY2352" s="12">
        <v>0</v>
      </c>
      <c r="CC2352" s="12">
        <v>0</v>
      </c>
      <c r="CG2352" s="12" t="s">
        <v>929</v>
      </c>
      <c r="CH2352" s="12">
        <v>17.841000000000001</v>
      </c>
      <c r="CI2352" s="12" t="s">
        <v>1179</v>
      </c>
      <c r="CJ2352" s="12" t="s">
        <v>1130</v>
      </c>
      <c r="CK2352" s="12" t="s">
        <v>932</v>
      </c>
      <c r="CL2352" s="37">
        <v>307922505</v>
      </c>
      <c r="CN2352" s="12" t="s">
        <v>1509</v>
      </c>
      <c r="CS2352" s="12"/>
      <c r="CT2352" s="36" t="str">
        <f t="shared" si="36"/>
        <v>500mn</v>
      </c>
      <c r="CU2352" s="36" t="str">
        <f>VLOOKUP(CK2352,Mapping!B:C,2,FALSE)</f>
        <v>US/CA</v>
      </c>
    </row>
    <row r="2353" spans="1:99" ht="16" customHeight="1" x14ac:dyDescent="0.35">
      <c r="A2353" s="12" t="s">
        <v>3689</v>
      </c>
      <c r="B2353" s="12" t="s">
        <v>925</v>
      </c>
      <c r="E2353" s="37">
        <v>8532911</v>
      </c>
      <c r="G2353" s="37" t="s">
        <v>1505</v>
      </c>
      <c r="I2353" s="37"/>
      <c r="K2353" s="37"/>
      <c r="M2353" s="37">
        <v>8532911</v>
      </c>
      <c r="N2353" s="12">
        <v>2.41</v>
      </c>
      <c r="O2353" s="37"/>
      <c r="R2353" s="37"/>
      <c r="T2353" s="37"/>
      <c r="V2353" s="37"/>
      <c r="X2353" s="37"/>
      <c r="Z2353" s="37"/>
      <c r="AB2353" s="37"/>
      <c r="AD2353" s="37"/>
      <c r="AF2353" s="37"/>
      <c r="AH2353" s="37"/>
      <c r="AN2353" s="37"/>
      <c r="AP2353" s="37"/>
      <c r="AR2353" s="37"/>
      <c r="AT2353" s="37"/>
      <c r="AV2353" s="37"/>
      <c r="AX2353" s="37"/>
      <c r="BB2353" s="12">
        <v>68013</v>
      </c>
      <c r="CC2353" s="12">
        <v>0</v>
      </c>
      <c r="CG2353" s="12" t="s">
        <v>929</v>
      </c>
      <c r="CH2353" s="12">
        <v>37.994</v>
      </c>
      <c r="CI2353" s="12" t="s">
        <v>992</v>
      </c>
      <c r="CJ2353" s="12" t="s">
        <v>993</v>
      </c>
      <c r="CK2353" s="12" t="s">
        <v>932</v>
      </c>
      <c r="CL2353" s="37">
        <v>353452449</v>
      </c>
      <c r="CN2353" s="12" t="s">
        <v>1509</v>
      </c>
      <c r="CS2353" s="12"/>
      <c r="CT2353" s="36" t="str">
        <f t="shared" si="36"/>
        <v>500mn</v>
      </c>
      <c r="CU2353" s="36" t="str">
        <f>VLOOKUP(CK2353,Mapping!B:C,2,FALSE)</f>
        <v>US/CA</v>
      </c>
    </row>
    <row r="2354" spans="1:99" ht="16" customHeight="1" x14ac:dyDescent="0.35">
      <c r="A2354" s="12" t="s">
        <v>3690</v>
      </c>
      <c r="B2354" s="12" t="s">
        <v>925</v>
      </c>
      <c r="E2354" s="37">
        <v>0</v>
      </c>
      <c r="G2354" s="37" t="s">
        <v>1505</v>
      </c>
      <c r="I2354" s="37"/>
      <c r="K2354" s="37"/>
      <c r="M2354" s="37">
        <v>0</v>
      </c>
      <c r="N2354" s="12">
        <v>0</v>
      </c>
      <c r="O2354" s="37"/>
      <c r="R2354" s="37"/>
      <c r="T2354" s="37"/>
      <c r="V2354" s="37"/>
      <c r="X2354" s="37"/>
      <c r="Z2354" s="37"/>
      <c r="AB2354" s="37"/>
      <c r="AD2354" s="37"/>
      <c r="AF2354" s="37"/>
      <c r="AH2354" s="37"/>
      <c r="AN2354" s="37"/>
      <c r="AP2354" s="37"/>
      <c r="AR2354" s="37"/>
      <c r="AT2354" s="37"/>
      <c r="AV2354" s="37"/>
      <c r="AX2354" s="37"/>
      <c r="BB2354" s="12">
        <v>0</v>
      </c>
      <c r="CC2354" s="12">
        <v>0</v>
      </c>
      <c r="CG2354" s="12" t="s">
        <v>976</v>
      </c>
      <c r="CH2354" s="12">
        <v>165.20599999999999</v>
      </c>
      <c r="CI2354" s="12" t="s">
        <v>1073</v>
      </c>
      <c r="CJ2354" s="12" t="s">
        <v>946</v>
      </c>
      <c r="CK2354" s="12" t="s">
        <v>932</v>
      </c>
      <c r="CL2354" s="37">
        <v>93718361</v>
      </c>
      <c r="CN2354" s="12" t="s">
        <v>1513</v>
      </c>
      <c r="CS2354" s="12"/>
      <c r="CT2354" s="36" t="str">
        <f t="shared" si="36"/>
        <v>500mn</v>
      </c>
      <c r="CU2354" s="36" t="str">
        <f>VLOOKUP(CK2354,Mapping!B:C,2,FALSE)</f>
        <v>US/CA</v>
      </c>
    </row>
    <row r="2355" spans="1:99" ht="16" customHeight="1" x14ac:dyDescent="0.35">
      <c r="A2355" s="12" t="s">
        <v>3691</v>
      </c>
      <c r="B2355" s="12" t="s">
        <v>925</v>
      </c>
      <c r="E2355" s="37">
        <v>252619</v>
      </c>
      <c r="G2355" s="37" t="s">
        <v>1505</v>
      </c>
      <c r="I2355" s="37"/>
      <c r="K2355" s="37"/>
      <c r="M2355" s="37"/>
      <c r="O2355" s="37"/>
      <c r="R2355" s="37"/>
      <c r="T2355" s="37"/>
      <c r="V2355" s="37"/>
      <c r="X2355" s="37"/>
      <c r="Z2355" s="37"/>
      <c r="AB2355" s="37"/>
      <c r="AD2355" s="37"/>
      <c r="AF2355" s="37"/>
      <c r="AH2355" s="37"/>
      <c r="AN2355" s="37">
        <v>252619</v>
      </c>
      <c r="AO2355" s="12">
        <v>0.01</v>
      </c>
      <c r="AP2355" s="37"/>
      <c r="AR2355" s="37"/>
      <c r="AT2355" s="37"/>
      <c r="AV2355" s="37"/>
      <c r="AX2355" s="37"/>
      <c r="BI2355" s="12">
        <v>1500</v>
      </c>
      <c r="BY2355" s="12">
        <v>0</v>
      </c>
      <c r="CG2355" s="12"/>
      <c r="CH2355" s="12">
        <v>12.582000000000001</v>
      </c>
      <c r="CI2355" s="12" t="s">
        <v>1096</v>
      </c>
      <c r="CJ2355" s="12" t="s">
        <v>1097</v>
      </c>
      <c r="CK2355" s="12" t="s">
        <v>932</v>
      </c>
      <c r="CL2355" s="37">
        <v>1980354924</v>
      </c>
      <c r="CN2355" s="12" t="s">
        <v>1536</v>
      </c>
      <c r="CS2355" s="12"/>
      <c r="CT2355" s="36" t="str">
        <f t="shared" si="36"/>
        <v>1bn - 50bn</v>
      </c>
      <c r="CU2355" s="36" t="str">
        <f>VLOOKUP(CK2355,Mapping!B:C,2,FALSE)</f>
        <v>US/CA</v>
      </c>
    </row>
    <row r="2356" spans="1:99" ht="16" customHeight="1" x14ac:dyDescent="0.35">
      <c r="A2356" s="12" t="s">
        <v>3692</v>
      </c>
      <c r="B2356" s="12" t="s">
        <v>925</v>
      </c>
      <c r="E2356" s="37">
        <v>482770</v>
      </c>
      <c r="G2356" s="37" t="s">
        <v>1505</v>
      </c>
      <c r="I2356" s="37"/>
      <c r="K2356" s="37"/>
      <c r="M2356" s="37">
        <v>482770</v>
      </c>
      <c r="N2356" s="12">
        <v>0.11</v>
      </c>
      <c r="O2356" s="37"/>
      <c r="R2356" s="37"/>
      <c r="T2356" s="37"/>
      <c r="V2356" s="37"/>
      <c r="X2356" s="37"/>
      <c r="Z2356" s="37"/>
      <c r="AB2356" s="37"/>
      <c r="AD2356" s="37"/>
      <c r="AF2356" s="37"/>
      <c r="AH2356" s="37"/>
      <c r="AN2356" s="37"/>
      <c r="AP2356" s="37"/>
      <c r="AR2356" s="37"/>
      <c r="AT2356" s="37"/>
      <c r="AV2356" s="37"/>
      <c r="AX2356" s="37"/>
      <c r="BB2356" s="12">
        <v>3848</v>
      </c>
      <c r="CC2356" s="12">
        <v>0</v>
      </c>
      <c r="CG2356" s="12" t="s">
        <v>976</v>
      </c>
      <c r="CH2356" s="12">
        <v>41.738</v>
      </c>
      <c r="CI2356" s="12" t="s">
        <v>1530</v>
      </c>
      <c r="CJ2356" s="12" t="s">
        <v>931</v>
      </c>
      <c r="CK2356" s="12" t="s">
        <v>932</v>
      </c>
      <c r="CL2356" s="37">
        <v>423173992</v>
      </c>
      <c r="CN2356" s="12" t="s">
        <v>1513</v>
      </c>
      <c r="CS2356" s="12"/>
      <c r="CT2356" s="36" t="str">
        <f t="shared" si="36"/>
        <v>500mn</v>
      </c>
      <c r="CU2356" s="36" t="str">
        <f>VLOOKUP(CK2356,Mapping!B:C,2,FALSE)</f>
        <v>US/CA</v>
      </c>
    </row>
    <row r="2357" spans="1:99" ht="16" customHeight="1" x14ac:dyDescent="0.35">
      <c r="A2357" s="12" t="s">
        <v>3693</v>
      </c>
      <c r="B2357" s="12" t="s">
        <v>933</v>
      </c>
      <c r="E2357" s="37">
        <v>239988</v>
      </c>
      <c r="G2357" s="37" t="s">
        <v>1505</v>
      </c>
      <c r="I2357" s="37"/>
      <c r="K2357" s="37"/>
      <c r="M2357" s="37"/>
      <c r="O2357" s="37"/>
      <c r="R2357" s="37"/>
      <c r="T2357" s="37"/>
      <c r="V2357" s="37"/>
      <c r="X2357" s="37"/>
      <c r="Z2357" s="37"/>
      <c r="AB2357" s="37"/>
      <c r="AD2357" s="37"/>
      <c r="AF2357" s="37"/>
      <c r="AH2357" s="37"/>
      <c r="AN2357" s="37">
        <v>239988</v>
      </c>
      <c r="AO2357" s="12">
        <v>0.03</v>
      </c>
      <c r="AP2357" s="37"/>
      <c r="AR2357" s="37"/>
      <c r="AT2357" s="37"/>
      <c r="AV2357" s="37"/>
      <c r="AX2357" s="37"/>
      <c r="BI2357" s="12">
        <v>1425</v>
      </c>
      <c r="BY2357" s="12">
        <v>0</v>
      </c>
      <c r="CG2357" s="12" t="s">
        <v>940</v>
      </c>
      <c r="CH2357" s="12">
        <v>115.155</v>
      </c>
      <c r="CI2357" s="12" t="s">
        <v>987</v>
      </c>
      <c r="CJ2357" s="12"/>
      <c r="CK2357" s="12" t="s">
        <v>979</v>
      </c>
      <c r="CL2357" s="37">
        <v>853415436</v>
      </c>
      <c r="CN2357" s="12" t="s">
        <v>1506</v>
      </c>
      <c r="CS2357" s="12"/>
      <c r="CT2357" s="36" t="str">
        <f t="shared" si="36"/>
        <v>500mn - 1bn</v>
      </c>
      <c r="CU2357" s="36" t="str">
        <f>VLOOKUP(CK2357,Mapping!B:C,2,FALSE)</f>
        <v>EU</v>
      </c>
    </row>
    <row r="2358" spans="1:99" ht="16" customHeight="1" x14ac:dyDescent="0.35">
      <c r="A2358" s="12" t="s">
        <v>3694</v>
      </c>
      <c r="B2358" s="12" t="s">
        <v>925</v>
      </c>
      <c r="E2358" s="37">
        <v>559700</v>
      </c>
      <c r="G2358" s="37" t="s">
        <v>1505</v>
      </c>
      <c r="I2358" s="37"/>
      <c r="K2358" s="37"/>
      <c r="M2358" s="37"/>
      <c r="O2358" s="37"/>
      <c r="R2358" s="37"/>
      <c r="T2358" s="37">
        <v>559700</v>
      </c>
      <c r="U2358" s="12">
        <v>0.19</v>
      </c>
      <c r="V2358" s="37"/>
      <c r="X2358" s="37"/>
      <c r="Z2358" s="37"/>
      <c r="AB2358" s="37"/>
      <c r="AD2358" s="37"/>
      <c r="AF2358" s="37"/>
      <c r="AH2358" s="37"/>
      <c r="AN2358" s="37"/>
      <c r="AP2358" s="37"/>
      <c r="AR2358" s="37"/>
      <c r="AT2358" s="37"/>
      <c r="AV2358" s="37"/>
      <c r="AX2358" s="37"/>
      <c r="BK2358" s="12">
        <v>5000</v>
      </c>
      <c r="CE2358" s="12">
        <v>0</v>
      </c>
      <c r="CG2358" s="12" t="s">
        <v>959</v>
      </c>
      <c r="CH2358" s="12">
        <v>16.152000000000001</v>
      </c>
      <c r="CI2358" s="12" t="s">
        <v>3361</v>
      </c>
      <c r="CJ2358" s="12" t="s">
        <v>936</v>
      </c>
      <c r="CK2358" s="12" t="s">
        <v>932</v>
      </c>
      <c r="CL2358" s="37">
        <v>297315012</v>
      </c>
      <c r="CN2358" s="12" t="s">
        <v>1509</v>
      </c>
      <c r="CS2358" s="12"/>
      <c r="CT2358" s="36" t="str">
        <f t="shared" si="36"/>
        <v>500mn</v>
      </c>
      <c r="CU2358" s="36" t="str">
        <f>VLOOKUP(CK2358,Mapping!B:C,2,FALSE)</f>
        <v>US/CA</v>
      </c>
    </row>
    <row r="2359" spans="1:99" ht="16" customHeight="1" x14ac:dyDescent="0.35">
      <c r="A2359" s="12" t="s">
        <v>3695</v>
      </c>
      <c r="B2359" s="12" t="s">
        <v>925</v>
      </c>
      <c r="E2359" s="37">
        <v>349457</v>
      </c>
      <c r="G2359" s="37" t="s">
        <v>1505</v>
      </c>
      <c r="I2359" s="37"/>
      <c r="K2359" s="37"/>
      <c r="M2359" s="37"/>
      <c r="O2359" s="37"/>
      <c r="R2359" s="37"/>
      <c r="T2359" s="37"/>
      <c r="V2359" s="37"/>
      <c r="X2359" s="37"/>
      <c r="Z2359" s="37"/>
      <c r="AB2359" s="37"/>
      <c r="AD2359" s="37"/>
      <c r="AF2359" s="37"/>
      <c r="AH2359" s="37"/>
      <c r="AN2359" s="37">
        <v>349457</v>
      </c>
      <c r="AO2359" s="12">
        <v>0.13</v>
      </c>
      <c r="AP2359" s="37"/>
      <c r="AR2359" s="37"/>
      <c r="AT2359" s="37"/>
      <c r="AV2359" s="37"/>
      <c r="AX2359" s="37"/>
      <c r="BI2359" s="12">
        <v>2075</v>
      </c>
      <c r="BY2359" s="12">
        <v>0</v>
      </c>
      <c r="CG2359" s="12" t="s">
        <v>934</v>
      </c>
      <c r="CH2359" s="12">
        <v>15.798999999999999</v>
      </c>
      <c r="CI2359" s="12" t="s">
        <v>1193</v>
      </c>
      <c r="CJ2359" s="12" t="s">
        <v>931</v>
      </c>
      <c r="CK2359" s="12" t="s">
        <v>932</v>
      </c>
      <c r="CL2359" s="37">
        <v>276416589</v>
      </c>
      <c r="CN2359" s="12" t="s">
        <v>1509</v>
      </c>
      <c r="CS2359" s="12"/>
      <c r="CT2359" s="36" t="str">
        <f t="shared" si="36"/>
        <v>500mn</v>
      </c>
      <c r="CU2359" s="36" t="str">
        <f>VLOOKUP(CK2359,Mapping!B:C,2,FALSE)</f>
        <v>US/CA</v>
      </c>
    </row>
    <row r="2360" spans="1:99" ht="16" customHeight="1" x14ac:dyDescent="0.35">
      <c r="A2360" s="12" t="s">
        <v>3696</v>
      </c>
      <c r="B2360" s="12" t="s">
        <v>925</v>
      </c>
      <c r="E2360" s="37">
        <v>676111</v>
      </c>
      <c r="G2360" s="37" t="s">
        <v>1505</v>
      </c>
      <c r="I2360" s="37"/>
      <c r="K2360" s="37">
        <v>210010</v>
      </c>
      <c r="L2360" s="12">
        <v>0.28000000000000003</v>
      </c>
      <c r="M2360" s="37">
        <v>238374</v>
      </c>
      <c r="N2360" s="12">
        <v>0.32</v>
      </c>
      <c r="O2360" s="37"/>
      <c r="R2360" s="37">
        <v>82042</v>
      </c>
      <c r="S2360" s="12">
        <v>0.11</v>
      </c>
      <c r="T2360" s="37"/>
      <c r="V2360" s="37"/>
      <c r="X2360" s="37"/>
      <c r="Z2360" s="37"/>
      <c r="AB2360" s="37"/>
      <c r="AD2360" s="37"/>
      <c r="AF2360" s="37">
        <v>145685</v>
      </c>
      <c r="AG2360" s="12">
        <v>0.19</v>
      </c>
      <c r="AH2360" s="37"/>
      <c r="AN2360" s="37"/>
      <c r="AP2360" s="37"/>
      <c r="AR2360" s="37"/>
      <c r="AT2360" s="37"/>
      <c r="AV2360" s="37"/>
      <c r="AX2360" s="37"/>
      <c r="AZ2360" s="12">
        <v>7750</v>
      </c>
      <c r="BB2360" s="12">
        <v>1900</v>
      </c>
      <c r="BF2360" s="12">
        <v>10800</v>
      </c>
      <c r="BG2360" s="12">
        <v>3400</v>
      </c>
      <c r="BP2360" s="12">
        <v>0</v>
      </c>
      <c r="BS2360" s="12">
        <v>0</v>
      </c>
      <c r="BX2360" s="12">
        <v>0</v>
      </c>
      <c r="CC2360" s="12">
        <v>0</v>
      </c>
      <c r="CG2360" s="12" t="s">
        <v>940</v>
      </c>
      <c r="CH2360" s="12">
        <v>20.114000000000001</v>
      </c>
      <c r="CI2360" s="12" t="s">
        <v>1158</v>
      </c>
      <c r="CJ2360" s="12"/>
      <c r="CK2360" s="12" t="s">
        <v>990</v>
      </c>
      <c r="CL2360" s="37">
        <v>75267904</v>
      </c>
      <c r="CN2360" s="12" t="s">
        <v>1506</v>
      </c>
      <c r="CS2360" s="12"/>
      <c r="CT2360" s="36" t="str">
        <f t="shared" si="36"/>
        <v>500mn</v>
      </c>
      <c r="CU2360" s="36" t="str">
        <f>VLOOKUP(CK2360,Mapping!B:C,2,FALSE)</f>
        <v>EU</v>
      </c>
    </row>
    <row r="2361" spans="1:99" ht="16" customHeight="1" x14ac:dyDescent="0.35">
      <c r="A2361" s="12" t="s">
        <v>3697</v>
      </c>
      <c r="B2361" s="12" t="s">
        <v>925</v>
      </c>
      <c r="E2361" s="37">
        <v>60294708</v>
      </c>
      <c r="G2361" s="37" t="s">
        <v>1505</v>
      </c>
      <c r="I2361" s="37"/>
      <c r="K2361" s="37"/>
      <c r="M2361" s="37"/>
      <c r="O2361" s="37"/>
      <c r="Q2361" s="12">
        <v>124350</v>
      </c>
      <c r="R2361" s="37"/>
      <c r="T2361" s="37"/>
      <c r="V2361" s="37"/>
      <c r="X2361" s="37"/>
      <c r="Z2361" s="37"/>
      <c r="AB2361" s="37"/>
      <c r="AD2361" s="37"/>
      <c r="AF2361" s="37"/>
      <c r="AH2361" s="37">
        <v>15702918</v>
      </c>
      <c r="AI2361" s="12">
        <v>0.03</v>
      </c>
      <c r="AN2361" s="37">
        <v>37345538</v>
      </c>
      <c r="AO2361" s="12">
        <v>0.08</v>
      </c>
      <c r="AP2361" s="37">
        <v>7246252</v>
      </c>
      <c r="AQ2361" s="12">
        <v>0.02</v>
      </c>
      <c r="AR2361" s="37"/>
      <c r="AT2361" s="37"/>
      <c r="AV2361" s="37"/>
      <c r="AX2361" s="37"/>
      <c r="BH2361" s="12">
        <v>31384</v>
      </c>
      <c r="BI2361" s="12">
        <v>221750</v>
      </c>
      <c r="BQ2361" s="12">
        <v>0.03</v>
      </c>
      <c r="BV2361" s="12">
        <v>0.03</v>
      </c>
      <c r="BY2361" s="12">
        <v>0.03</v>
      </c>
      <c r="CG2361" s="12" t="s">
        <v>929</v>
      </c>
      <c r="CH2361" s="12">
        <v>37.569000000000003</v>
      </c>
      <c r="CI2361" s="12" t="s">
        <v>1026</v>
      </c>
      <c r="CJ2361" s="12"/>
      <c r="CK2361" s="12" t="s">
        <v>1027</v>
      </c>
      <c r="CL2361" s="37">
        <v>46113283755</v>
      </c>
      <c r="CN2361" s="12" t="s">
        <v>1520</v>
      </c>
      <c r="CS2361" s="12"/>
      <c r="CT2361" s="36" t="str">
        <f t="shared" si="36"/>
        <v>1bn - 50bn</v>
      </c>
      <c r="CU2361" s="36" t="str">
        <f>VLOOKUP(CK2361,Mapping!B:C,2,FALSE)</f>
        <v>EU</v>
      </c>
    </row>
    <row r="2362" spans="1:99" ht="16" customHeight="1" x14ac:dyDescent="0.35">
      <c r="A2362" s="12" t="s">
        <v>3698</v>
      </c>
      <c r="B2362" s="12" t="s">
        <v>925</v>
      </c>
      <c r="E2362" s="37">
        <v>1037641</v>
      </c>
      <c r="G2362" s="37" t="s">
        <v>1505</v>
      </c>
      <c r="I2362" s="37"/>
      <c r="K2362" s="37">
        <v>339723</v>
      </c>
      <c r="L2362" s="12">
        <v>0.27</v>
      </c>
      <c r="M2362" s="37">
        <v>627300</v>
      </c>
      <c r="N2362" s="12">
        <v>0.51</v>
      </c>
      <c r="O2362" s="37">
        <v>70618</v>
      </c>
      <c r="P2362" s="12">
        <v>0.06</v>
      </c>
      <c r="R2362" s="37"/>
      <c r="T2362" s="37"/>
      <c r="V2362" s="37"/>
      <c r="X2362" s="37"/>
      <c r="Z2362" s="37">
        <v>0</v>
      </c>
      <c r="AA2362" s="12">
        <v>0</v>
      </c>
      <c r="AB2362" s="37"/>
      <c r="AD2362" s="37"/>
      <c r="AF2362" s="37"/>
      <c r="AH2362" s="37"/>
      <c r="AL2362" s="12">
        <v>4650</v>
      </c>
      <c r="AN2362" s="37"/>
      <c r="AP2362" s="37"/>
      <c r="AR2362" s="37"/>
      <c r="AT2362" s="37"/>
      <c r="AV2362" s="37"/>
      <c r="AX2362" s="37"/>
      <c r="BB2362" s="12">
        <v>5000</v>
      </c>
      <c r="BC2362" s="12">
        <v>0</v>
      </c>
      <c r="BG2362" s="12">
        <v>5500</v>
      </c>
      <c r="BS2362" s="12">
        <v>0</v>
      </c>
      <c r="BU2362" s="12">
        <v>0</v>
      </c>
      <c r="CC2362" s="12">
        <v>0</v>
      </c>
      <c r="CD2362" s="12">
        <v>0</v>
      </c>
      <c r="CG2362" s="12" t="s">
        <v>980</v>
      </c>
      <c r="CH2362" s="12">
        <v>102.21</v>
      </c>
      <c r="CI2362" s="12" t="s">
        <v>1209</v>
      </c>
      <c r="CJ2362" s="12"/>
      <c r="CK2362" s="12" t="s">
        <v>1010</v>
      </c>
      <c r="CL2362" s="37">
        <v>122942337</v>
      </c>
      <c r="CN2362" s="12" t="s">
        <v>1506</v>
      </c>
      <c r="CS2362" s="12"/>
      <c r="CT2362" s="36" t="str">
        <f t="shared" si="36"/>
        <v>500mn</v>
      </c>
      <c r="CU2362" s="36" t="str">
        <f>VLOOKUP(CK2362,Mapping!B:C,2,FALSE)</f>
        <v>Africa</v>
      </c>
    </row>
    <row r="2363" spans="1:99" ht="16" customHeight="1" x14ac:dyDescent="0.35">
      <c r="A2363" s="12" t="s">
        <v>3699</v>
      </c>
      <c r="B2363" s="12" t="s">
        <v>925</v>
      </c>
      <c r="E2363" s="37">
        <v>2367315</v>
      </c>
      <c r="G2363" s="37" t="s">
        <v>1505</v>
      </c>
      <c r="I2363" s="37"/>
      <c r="K2363" s="37"/>
      <c r="M2363" s="37"/>
      <c r="O2363" s="37"/>
      <c r="R2363" s="37"/>
      <c r="T2363" s="37"/>
      <c r="V2363" s="37"/>
      <c r="X2363" s="37"/>
      <c r="Z2363" s="37"/>
      <c r="AB2363" s="37"/>
      <c r="AD2363" s="37"/>
      <c r="AF2363" s="37"/>
      <c r="AH2363" s="37"/>
      <c r="AN2363" s="37"/>
      <c r="AP2363" s="37">
        <v>2367315</v>
      </c>
      <c r="AQ2363" s="12">
        <v>1.74</v>
      </c>
      <c r="AR2363" s="37"/>
      <c r="AT2363" s="37"/>
      <c r="AV2363" s="37"/>
      <c r="AX2363" s="37"/>
      <c r="BH2363" s="12">
        <v>10253</v>
      </c>
      <c r="BV2363" s="12">
        <v>0.01</v>
      </c>
      <c r="CG2363" s="12" t="s">
        <v>929</v>
      </c>
      <c r="CH2363" s="12">
        <v>6.5979999999999999</v>
      </c>
      <c r="CI2363" s="12" t="s">
        <v>3700</v>
      </c>
      <c r="CJ2363" s="12" t="s">
        <v>936</v>
      </c>
      <c r="CK2363" s="12" t="s">
        <v>932</v>
      </c>
      <c r="CL2363" s="37">
        <v>136052317</v>
      </c>
      <c r="CN2363" s="12" t="s">
        <v>1509</v>
      </c>
      <c r="CS2363" s="12"/>
      <c r="CT2363" s="36" t="str">
        <f t="shared" si="36"/>
        <v>500mn</v>
      </c>
      <c r="CU2363" s="36" t="str">
        <f>VLOOKUP(CK2363,Mapping!B:C,2,FALSE)</f>
        <v>US/CA</v>
      </c>
    </row>
    <row r="2364" spans="1:99" ht="16" customHeight="1" x14ac:dyDescent="0.35">
      <c r="A2364" s="12" t="s">
        <v>3701</v>
      </c>
      <c r="B2364" s="12" t="s">
        <v>925</v>
      </c>
      <c r="E2364" s="37">
        <v>4146517</v>
      </c>
      <c r="G2364" s="37" t="s">
        <v>1505</v>
      </c>
      <c r="I2364" s="37"/>
      <c r="K2364" s="37"/>
      <c r="M2364" s="37">
        <v>2288139</v>
      </c>
      <c r="N2364" s="12">
        <v>0.1</v>
      </c>
      <c r="O2364" s="37"/>
      <c r="Q2364" s="12">
        <v>3347</v>
      </c>
      <c r="R2364" s="37"/>
      <c r="T2364" s="37"/>
      <c r="V2364" s="37"/>
      <c r="X2364" s="37"/>
      <c r="Z2364" s="37"/>
      <c r="AB2364" s="37"/>
      <c r="AD2364" s="37">
        <v>0</v>
      </c>
      <c r="AE2364" s="12">
        <v>0</v>
      </c>
      <c r="AF2364" s="37"/>
      <c r="AH2364" s="37">
        <v>422659</v>
      </c>
      <c r="AI2364" s="12">
        <v>0.02</v>
      </c>
      <c r="AN2364" s="37">
        <v>1435719</v>
      </c>
      <c r="AO2364" s="12">
        <v>0.06</v>
      </c>
      <c r="AP2364" s="37">
        <v>0</v>
      </c>
      <c r="AQ2364" s="12">
        <v>0</v>
      </c>
      <c r="AR2364" s="37">
        <v>0</v>
      </c>
      <c r="AS2364" s="12">
        <v>0</v>
      </c>
      <c r="AT2364" s="37">
        <v>0</v>
      </c>
      <c r="AU2364" s="12">
        <v>0</v>
      </c>
      <c r="AV2364" s="37"/>
      <c r="AX2364" s="37"/>
      <c r="BB2364" s="12">
        <v>18238</v>
      </c>
      <c r="BD2364" s="12">
        <v>0</v>
      </c>
      <c r="BE2364" s="12">
        <v>0</v>
      </c>
      <c r="BH2364" s="12">
        <v>0</v>
      </c>
      <c r="BI2364" s="12">
        <v>8525</v>
      </c>
      <c r="BJ2364" s="12">
        <v>0</v>
      </c>
      <c r="BM2364" s="12">
        <v>0</v>
      </c>
      <c r="BQ2364" s="12">
        <v>0</v>
      </c>
      <c r="BV2364" s="12">
        <v>0</v>
      </c>
      <c r="BY2364" s="12">
        <v>0</v>
      </c>
      <c r="CB2364" s="12">
        <v>0</v>
      </c>
      <c r="CC2364" s="12">
        <v>0</v>
      </c>
      <c r="CF2364" s="12">
        <v>0</v>
      </c>
      <c r="CG2364" s="12" t="s">
        <v>991</v>
      </c>
      <c r="CH2364" s="12">
        <v>42.484000000000002</v>
      </c>
      <c r="CI2364" s="12" t="s">
        <v>967</v>
      </c>
      <c r="CJ2364" s="12" t="s">
        <v>968</v>
      </c>
      <c r="CK2364" s="12" t="s">
        <v>932</v>
      </c>
      <c r="CL2364" s="37">
        <v>2273571979</v>
      </c>
      <c r="CN2364" s="12" t="s">
        <v>1509</v>
      </c>
      <c r="CS2364" s="12"/>
      <c r="CT2364" s="36" t="str">
        <f t="shared" si="36"/>
        <v>1bn - 50bn</v>
      </c>
      <c r="CU2364" s="36" t="str">
        <f>VLOOKUP(CK2364,Mapping!B:C,2,FALSE)</f>
        <v>US/CA</v>
      </c>
    </row>
    <row r="2365" spans="1:99" ht="16" customHeight="1" x14ac:dyDescent="0.35">
      <c r="A2365" s="12" t="s">
        <v>3702</v>
      </c>
      <c r="B2365" s="12" t="s">
        <v>925</v>
      </c>
      <c r="E2365" s="37">
        <v>5429</v>
      </c>
      <c r="G2365" s="37" t="s">
        <v>1505</v>
      </c>
      <c r="I2365" s="37"/>
      <c r="K2365" s="37"/>
      <c r="M2365" s="37"/>
      <c r="O2365" s="37"/>
      <c r="Q2365" s="12">
        <v>40</v>
      </c>
      <c r="R2365" s="37"/>
      <c r="T2365" s="37"/>
      <c r="V2365" s="37"/>
      <c r="X2365" s="37"/>
      <c r="Z2365" s="37"/>
      <c r="AB2365" s="37"/>
      <c r="AD2365" s="37"/>
      <c r="AF2365" s="37"/>
      <c r="AH2365" s="37">
        <v>5429</v>
      </c>
      <c r="AI2365" s="12">
        <v>0</v>
      </c>
      <c r="AN2365" s="37"/>
      <c r="AP2365" s="37"/>
      <c r="AR2365" s="37"/>
      <c r="AT2365" s="37"/>
      <c r="AV2365" s="37"/>
      <c r="AX2365" s="37"/>
      <c r="BQ2365" s="12">
        <v>0</v>
      </c>
      <c r="CG2365" s="12" t="s">
        <v>934</v>
      </c>
      <c r="CH2365" s="12">
        <v>38.264000000000003</v>
      </c>
      <c r="CI2365" s="12" t="s">
        <v>3703</v>
      </c>
      <c r="CJ2365" s="12" t="s">
        <v>968</v>
      </c>
      <c r="CK2365" s="12" t="s">
        <v>932</v>
      </c>
      <c r="CL2365" s="37">
        <v>343787440</v>
      </c>
      <c r="CN2365" s="12" t="s">
        <v>1509</v>
      </c>
      <c r="CS2365" s="12"/>
      <c r="CT2365" s="36" t="str">
        <f t="shared" si="36"/>
        <v>500mn</v>
      </c>
      <c r="CU2365" s="36" t="str">
        <f>VLOOKUP(CK2365,Mapping!B:C,2,FALSE)</f>
        <v>US/CA</v>
      </c>
    </row>
    <row r="2366" spans="1:99" ht="16" customHeight="1" x14ac:dyDescent="0.35">
      <c r="A2366" s="12" t="s">
        <v>3704</v>
      </c>
      <c r="B2366" s="12" t="s">
        <v>925</v>
      </c>
      <c r="E2366" s="37">
        <v>553203</v>
      </c>
      <c r="G2366" s="37" t="s">
        <v>1505</v>
      </c>
      <c r="I2366" s="37"/>
      <c r="K2366" s="37"/>
      <c r="M2366" s="37"/>
      <c r="O2366" s="37"/>
      <c r="Q2366" s="12">
        <v>2547</v>
      </c>
      <c r="R2366" s="37"/>
      <c r="T2366" s="37"/>
      <c r="V2366" s="37"/>
      <c r="X2366" s="37"/>
      <c r="Z2366" s="37"/>
      <c r="AB2366" s="37"/>
      <c r="AD2366" s="37"/>
      <c r="AF2366" s="37"/>
      <c r="AH2366" s="37">
        <v>321635</v>
      </c>
      <c r="AI2366" s="12">
        <v>0.14000000000000001</v>
      </c>
      <c r="AN2366" s="37">
        <v>231568</v>
      </c>
      <c r="AO2366" s="12">
        <v>0.1</v>
      </c>
      <c r="AP2366" s="37"/>
      <c r="AR2366" s="37"/>
      <c r="AT2366" s="37"/>
      <c r="AV2366" s="37"/>
      <c r="AX2366" s="37"/>
      <c r="BI2366" s="12">
        <v>1375</v>
      </c>
      <c r="BQ2366" s="12">
        <v>0</v>
      </c>
      <c r="BY2366" s="12">
        <v>0</v>
      </c>
      <c r="CG2366" s="12" t="s">
        <v>934</v>
      </c>
      <c r="CI2366" s="12" t="s">
        <v>1277</v>
      </c>
      <c r="CJ2366" s="12" t="s">
        <v>931</v>
      </c>
      <c r="CK2366" s="12" t="s">
        <v>932</v>
      </c>
      <c r="CL2366" s="37">
        <v>222045944</v>
      </c>
      <c r="CN2366" s="12" t="s">
        <v>1509</v>
      </c>
      <c r="CS2366" s="12"/>
      <c r="CT2366" s="36" t="str">
        <f t="shared" si="36"/>
        <v>500mn</v>
      </c>
      <c r="CU2366" s="36" t="str">
        <f>VLOOKUP(CK2366,Mapping!B:C,2,FALSE)</f>
        <v>US/CA</v>
      </c>
    </row>
    <row r="2367" spans="1:99" ht="16" customHeight="1" x14ac:dyDescent="0.35">
      <c r="A2367" s="12" t="s">
        <v>3705</v>
      </c>
      <c r="B2367" s="12" t="s">
        <v>925</v>
      </c>
      <c r="E2367" s="37">
        <v>2409135</v>
      </c>
      <c r="G2367" s="37" t="s">
        <v>1505</v>
      </c>
      <c r="I2367" s="37"/>
      <c r="K2367" s="37"/>
      <c r="M2367" s="37"/>
      <c r="O2367" s="37"/>
      <c r="R2367" s="37"/>
      <c r="T2367" s="37"/>
      <c r="V2367" s="37"/>
      <c r="X2367" s="37"/>
      <c r="Z2367" s="37">
        <v>2409135</v>
      </c>
      <c r="AA2367" s="12">
        <v>1.79</v>
      </c>
      <c r="AB2367" s="37"/>
      <c r="AD2367" s="37"/>
      <c r="AF2367" s="37"/>
      <c r="AH2367" s="37"/>
      <c r="AN2367" s="37"/>
      <c r="AP2367" s="37"/>
      <c r="AR2367" s="37"/>
      <c r="AT2367" s="37"/>
      <c r="AV2367" s="37"/>
      <c r="AX2367" s="37"/>
      <c r="BC2367" s="12">
        <v>83942</v>
      </c>
      <c r="CD2367" s="12">
        <v>0.01</v>
      </c>
      <c r="CG2367" s="12"/>
      <c r="CI2367" s="12" t="s">
        <v>2435</v>
      </c>
      <c r="CJ2367" s="12" t="s">
        <v>968</v>
      </c>
      <c r="CK2367" s="12" t="s">
        <v>932</v>
      </c>
      <c r="CL2367" s="37">
        <v>134520697</v>
      </c>
      <c r="CN2367" s="12" t="s">
        <v>1509</v>
      </c>
      <c r="CS2367" s="12"/>
      <c r="CT2367" s="36" t="str">
        <f t="shared" si="36"/>
        <v>500mn</v>
      </c>
      <c r="CU2367" s="36" t="str">
        <f>VLOOKUP(CK2367,Mapping!B:C,2,FALSE)</f>
        <v>US/CA</v>
      </c>
    </row>
    <row r="2368" spans="1:99" ht="16" customHeight="1" x14ac:dyDescent="0.35">
      <c r="A2368" s="12" t="s">
        <v>3706</v>
      </c>
      <c r="B2368" s="12" t="s">
        <v>925</v>
      </c>
      <c r="E2368" s="37">
        <v>383406</v>
      </c>
      <c r="G2368" s="37" t="s">
        <v>1505</v>
      </c>
      <c r="I2368" s="37"/>
      <c r="K2368" s="37"/>
      <c r="M2368" s="37">
        <v>383406</v>
      </c>
      <c r="N2368" s="12">
        <v>7.0000000000000007E-2</v>
      </c>
      <c r="O2368" s="37"/>
      <c r="R2368" s="37"/>
      <c r="T2368" s="37"/>
      <c r="V2368" s="37"/>
      <c r="X2368" s="37"/>
      <c r="Z2368" s="37"/>
      <c r="AB2368" s="37"/>
      <c r="AD2368" s="37"/>
      <c r="AF2368" s="37"/>
      <c r="AH2368" s="37"/>
      <c r="AN2368" s="37"/>
      <c r="AP2368" s="37"/>
      <c r="AR2368" s="37"/>
      <c r="AT2368" s="37"/>
      <c r="AV2368" s="37"/>
      <c r="AX2368" s="37"/>
      <c r="BB2368" s="12">
        <v>3056</v>
      </c>
      <c r="CC2368" s="12">
        <v>0</v>
      </c>
      <c r="CG2368" s="12" t="s">
        <v>934</v>
      </c>
      <c r="CH2368" s="12">
        <v>22.081</v>
      </c>
      <c r="CI2368" s="12" t="s">
        <v>3176</v>
      </c>
      <c r="CJ2368" s="12" t="s">
        <v>931</v>
      </c>
      <c r="CK2368" s="12" t="s">
        <v>932</v>
      </c>
      <c r="CL2368" s="37">
        <v>551339877</v>
      </c>
      <c r="CN2368" s="12" t="s">
        <v>1509</v>
      </c>
      <c r="CS2368" s="12"/>
      <c r="CT2368" s="36" t="str">
        <f t="shared" si="36"/>
        <v>500mn - 1bn</v>
      </c>
      <c r="CU2368" s="36" t="str">
        <f>VLOOKUP(CK2368,Mapping!B:C,2,FALSE)</f>
        <v>US/CA</v>
      </c>
    </row>
    <row r="2369" spans="1:99" ht="16" customHeight="1" x14ac:dyDescent="0.35">
      <c r="A2369" s="12" t="s">
        <v>3707</v>
      </c>
      <c r="B2369" s="12" t="s">
        <v>925</v>
      </c>
      <c r="E2369" s="37">
        <v>277881</v>
      </c>
      <c r="G2369" s="37" t="s">
        <v>1505</v>
      </c>
      <c r="I2369" s="37"/>
      <c r="K2369" s="37"/>
      <c r="M2369" s="37"/>
      <c r="O2369" s="37"/>
      <c r="R2369" s="37"/>
      <c r="T2369" s="37"/>
      <c r="V2369" s="37"/>
      <c r="X2369" s="37"/>
      <c r="Z2369" s="37"/>
      <c r="AB2369" s="37"/>
      <c r="AD2369" s="37"/>
      <c r="AF2369" s="37"/>
      <c r="AH2369" s="37"/>
      <c r="AN2369" s="37">
        <v>277881</v>
      </c>
      <c r="AO2369" s="12">
        <v>7.0000000000000007E-2</v>
      </c>
      <c r="AP2369" s="37"/>
      <c r="AR2369" s="37"/>
      <c r="AT2369" s="37"/>
      <c r="AV2369" s="37"/>
      <c r="AX2369" s="37"/>
      <c r="BI2369" s="12">
        <v>1650</v>
      </c>
      <c r="BY2369" s="12">
        <v>0</v>
      </c>
      <c r="CG2369" s="12" t="s">
        <v>934</v>
      </c>
      <c r="CH2369" s="12">
        <v>61.118000000000002</v>
      </c>
      <c r="CI2369" s="12" t="s">
        <v>1250</v>
      </c>
      <c r="CJ2369" s="12" t="s">
        <v>946</v>
      </c>
      <c r="CK2369" s="12" t="s">
        <v>932</v>
      </c>
      <c r="CL2369" s="37">
        <v>417955513</v>
      </c>
      <c r="CN2369" s="12" t="s">
        <v>1509</v>
      </c>
      <c r="CS2369" s="12"/>
      <c r="CT2369" s="36" t="str">
        <f t="shared" si="36"/>
        <v>500mn</v>
      </c>
      <c r="CU2369" s="36" t="str">
        <f>VLOOKUP(CK2369,Mapping!B:C,2,FALSE)</f>
        <v>US/CA</v>
      </c>
    </row>
    <row r="2370" spans="1:99" ht="16" customHeight="1" x14ac:dyDescent="0.35">
      <c r="A2370" s="12" t="s">
        <v>1384</v>
      </c>
      <c r="B2370" s="12" t="s">
        <v>933</v>
      </c>
      <c r="E2370" s="37">
        <v>441406</v>
      </c>
      <c r="G2370" s="37" t="s">
        <v>1505</v>
      </c>
      <c r="I2370" s="37"/>
      <c r="K2370" s="37"/>
      <c r="M2370" s="37"/>
      <c r="O2370" s="37"/>
      <c r="R2370" s="37"/>
      <c r="T2370" s="37"/>
      <c r="V2370" s="37"/>
      <c r="X2370" s="37"/>
      <c r="Z2370" s="37"/>
      <c r="AB2370" s="37"/>
      <c r="AD2370" s="37"/>
      <c r="AF2370" s="37"/>
      <c r="AH2370" s="37"/>
      <c r="AN2370" s="37">
        <v>210516</v>
      </c>
      <c r="AO2370" s="12">
        <v>0</v>
      </c>
      <c r="AP2370" s="37">
        <v>230890</v>
      </c>
      <c r="AQ2370" s="12">
        <v>0</v>
      </c>
      <c r="AR2370" s="37"/>
      <c r="AT2370" s="37"/>
      <c r="AV2370" s="37"/>
      <c r="AX2370" s="37"/>
      <c r="BH2370" s="12">
        <v>1000</v>
      </c>
      <c r="BI2370" s="12">
        <v>1250</v>
      </c>
      <c r="BV2370" s="12">
        <v>0</v>
      </c>
      <c r="BY2370" s="12">
        <v>0</v>
      </c>
      <c r="CG2370" s="12" t="s">
        <v>996</v>
      </c>
      <c r="CH2370" s="12">
        <v>33.372</v>
      </c>
      <c r="CI2370" s="12" t="s">
        <v>941</v>
      </c>
      <c r="CJ2370" s="12" t="s">
        <v>941</v>
      </c>
      <c r="CK2370" s="12" t="s">
        <v>932</v>
      </c>
      <c r="CL2370" s="37">
        <v>62485755508</v>
      </c>
      <c r="CN2370" s="12" t="s">
        <v>1506</v>
      </c>
      <c r="CS2370" s="12"/>
      <c r="CT2370" s="36" t="str">
        <f t="shared" si="36"/>
        <v>50bn - 100bn</v>
      </c>
      <c r="CU2370" s="36" t="str">
        <f>VLOOKUP(CK2370,Mapping!B:C,2,FALSE)</f>
        <v>US/CA</v>
      </c>
    </row>
    <row r="2371" spans="1:99" ht="16" customHeight="1" x14ac:dyDescent="0.35">
      <c r="A2371" s="12" t="s">
        <v>3708</v>
      </c>
      <c r="B2371" s="12" t="s">
        <v>925</v>
      </c>
      <c r="E2371" s="37">
        <v>5702401</v>
      </c>
      <c r="G2371" s="37" t="s">
        <v>1505</v>
      </c>
      <c r="I2371" s="37"/>
      <c r="K2371" s="37"/>
      <c r="M2371" s="37"/>
      <c r="O2371" s="37"/>
      <c r="R2371" s="37"/>
      <c r="T2371" s="37"/>
      <c r="V2371" s="37"/>
      <c r="X2371" s="37"/>
      <c r="Z2371" s="37"/>
      <c r="AB2371" s="37"/>
      <c r="AD2371" s="37"/>
      <c r="AF2371" s="37"/>
      <c r="AH2371" s="37"/>
      <c r="AN2371" s="37">
        <v>5702401</v>
      </c>
      <c r="AO2371" s="12">
        <v>3.79</v>
      </c>
      <c r="AP2371" s="37"/>
      <c r="AR2371" s="37"/>
      <c r="AT2371" s="37"/>
      <c r="AV2371" s="37"/>
      <c r="AX2371" s="37"/>
      <c r="BI2371" s="12">
        <v>24625</v>
      </c>
      <c r="BY2371" s="12">
        <v>0</v>
      </c>
      <c r="CG2371" s="12" t="s">
        <v>959</v>
      </c>
      <c r="CH2371" s="12">
        <v>38.279000000000003</v>
      </c>
      <c r="CI2371" s="12" t="s">
        <v>2076</v>
      </c>
      <c r="CJ2371" s="12"/>
      <c r="CK2371" s="12" t="s">
        <v>990</v>
      </c>
      <c r="CL2371" s="37">
        <v>150539528</v>
      </c>
      <c r="CN2371" s="12" t="s">
        <v>1509</v>
      </c>
      <c r="CS2371" s="12"/>
      <c r="CT2371" s="36" t="str">
        <f t="shared" ref="CT2371:CT2434" si="37">IF(CL2371&gt;100000000000, "100bn", IF(CL2371&gt;50000000000, "50bn - 100bn",IF(CL2371&gt;1000000000, "1bn - 50bn", IF(CL2371&gt;500000000, "500mn - 1bn", "500mn"))))</f>
        <v>500mn</v>
      </c>
      <c r="CU2371" s="36" t="str">
        <f>VLOOKUP(CK2371,Mapping!B:C,2,FALSE)</f>
        <v>EU</v>
      </c>
    </row>
    <row r="2372" spans="1:99" ht="16" customHeight="1" x14ac:dyDescent="0.35">
      <c r="A2372" s="12" t="s">
        <v>3709</v>
      </c>
      <c r="B2372" s="12" t="s">
        <v>933</v>
      </c>
      <c r="E2372" s="37">
        <v>23784098</v>
      </c>
      <c r="G2372" s="37" t="s">
        <v>1505</v>
      </c>
      <c r="I2372" s="37"/>
      <c r="K2372" s="37"/>
      <c r="M2372" s="37">
        <v>0</v>
      </c>
      <c r="N2372" s="12">
        <v>0</v>
      </c>
      <c r="O2372" s="37"/>
      <c r="R2372" s="37"/>
      <c r="T2372" s="37"/>
      <c r="V2372" s="37"/>
      <c r="X2372" s="37"/>
      <c r="Z2372" s="37"/>
      <c r="AB2372" s="37"/>
      <c r="AD2372" s="37"/>
      <c r="AF2372" s="37"/>
      <c r="AH2372" s="37"/>
      <c r="AN2372" s="37">
        <v>23784098</v>
      </c>
      <c r="AO2372" s="12">
        <v>0.35</v>
      </c>
      <c r="AP2372" s="37"/>
      <c r="AR2372" s="37"/>
      <c r="AT2372" s="37"/>
      <c r="AV2372" s="37"/>
      <c r="AX2372" s="37"/>
      <c r="BB2372" s="12">
        <v>0</v>
      </c>
      <c r="BI2372" s="12">
        <v>141225</v>
      </c>
      <c r="BY2372" s="12">
        <v>0.02</v>
      </c>
      <c r="CC2372" s="12">
        <v>0</v>
      </c>
      <c r="CG2372" s="12" t="s">
        <v>940</v>
      </c>
      <c r="CH2372" s="12">
        <v>27.966999999999999</v>
      </c>
      <c r="CI2372" s="12" t="s">
        <v>3710</v>
      </c>
      <c r="CJ2372" s="12" t="s">
        <v>968</v>
      </c>
      <c r="CK2372" s="12" t="s">
        <v>932</v>
      </c>
      <c r="CL2372" s="37">
        <v>6717132812</v>
      </c>
      <c r="CN2372" s="12" t="s">
        <v>1506</v>
      </c>
      <c r="CS2372" s="12"/>
      <c r="CT2372" s="36" t="str">
        <f t="shared" si="37"/>
        <v>1bn - 50bn</v>
      </c>
      <c r="CU2372" s="36" t="str">
        <f>VLOOKUP(CK2372,Mapping!B:C,2,FALSE)</f>
        <v>US/CA</v>
      </c>
    </row>
    <row r="2373" spans="1:99" ht="16" customHeight="1" x14ac:dyDescent="0.35">
      <c r="A2373" s="12" t="s">
        <v>3711</v>
      </c>
      <c r="B2373" s="12" t="s">
        <v>925</v>
      </c>
      <c r="E2373" s="37">
        <v>0</v>
      </c>
      <c r="G2373" s="37" t="s">
        <v>1505</v>
      </c>
      <c r="I2373" s="37"/>
      <c r="K2373" s="37"/>
      <c r="M2373" s="37">
        <v>0</v>
      </c>
      <c r="N2373" s="12">
        <v>0</v>
      </c>
      <c r="O2373" s="37"/>
      <c r="R2373" s="37"/>
      <c r="T2373" s="37"/>
      <c r="V2373" s="37"/>
      <c r="X2373" s="37"/>
      <c r="Z2373" s="37">
        <v>0</v>
      </c>
      <c r="AA2373" s="12">
        <v>0</v>
      </c>
      <c r="AB2373" s="37"/>
      <c r="AD2373" s="37">
        <v>0</v>
      </c>
      <c r="AE2373" s="12">
        <v>0</v>
      </c>
      <c r="AF2373" s="37"/>
      <c r="AH2373" s="37"/>
      <c r="AN2373" s="37"/>
      <c r="AP2373" s="37"/>
      <c r="AR2373" s="37"/>
      <c r="AT2373" s="37"/>
      <c r="AV2373" s="37"/>
      <c r="AX2373" s="37"/>
      <c r="BB2373" s="12">
        <v>0</v>
      </c>
      <c r="BC2373" s="12">
        <v>0</v>
      </c>
      <c r="BJ2373" s="12">
        <v>0</v>
      </c>
      <c r="CB2373" s="12">
        <v>0</v>
      </c>
      <c r="CC2373" s="12">
        <v>0</v>
      </c>
      <c r="CD2373" s="12">
        <v>0</v>
      </c>
      <c r="CG2373" s="12" t="s">
        <v>991</v>
      </c>
      <c r="CH2373" s="12">
        <v>140.685</v>
      </c>
      <c r="CI2373" s="12" t="s">
        <v>1549</v>
      </c>
      <c r="CJ2373" s="12" t="s">
        <v>966</v>
      </c>
      <c r="CK2373" s="12" t="s">
        <v>932</v>
      </c>
      <c r="CL2373" s="37">
        <v>267051539</v>
      </c>
      <c r="CN2373" s="12" t="s">
        <v>1509</v>
      </c>
      <c r="CS2373" s="12"/>
      <c r="CT2373" s="36" t="str">
        <f t="shared" si="37"/>
        <v>500mn</v>
      </c>
      <c r="CU2373" s="36" t="str">
        <f>VLOOKUP(CK2373,Mapping!B:C,2,FALSE)</f>
        <v>US/CA</v>
      </c>
    </row>
    <row r="2374" spans="1:99" ht="16" customHeight="1" x14ac:dyDescent="0.35">
      <c r="A2374" s="12" t="s">
        <v>3712</v>
      </c>
      <c r="B2374" s="12" t="s">
        <v>925</v>
      </c>
      <c r="E2374" s="37">
        <v>239988</v>
      </c>
      <c r="G2374" s="37" t="s">
        <v>1505</v>
      </c>
      <c r="I2374" s="37"/>
      <c r="K2374" s="37"/>
      <c r="M2374" s="37"/>
      <c r="O2374" s="37"/>
      <c r="R2374" s="37"/>
      <c r="T2374" s="37"/>
      <c r="V2374" s="37"/>
      <c r="X2374" s="37"/>
      <c r="Z2374" s="37"/>
      <c r="AB2374" s="37"/>
      <c r="AD2374" s="37"/>
      <c r="AF2374" s="37"/>
      <c r="AH2374" s="37"/>
      <c r="AN2374" s="37">
        <v>239988</v>
      </c>
      <c r="AO2374" s="12">
        <v>0.14000000000000001</v>
      </c>
      <c r="AP2374" s="37"/>
      <c r="AR2374" s="37"/>
      <c r="AT2374" s="37"/>
      <c r="AV2374" s="37"/>
      <c r="AX2374" s="37"/>
      <c r="BI2374" s="12">
        <v>1425</v>
      </c>
      <c r="BY2374" s="12">
        <v>0</v>
      </c>
      <c r="CG2374" s="12" t="s">
        <v>934</v>
      </c>
      <c r="CH2374" s="12">
        <v>32.938000000000002</v>
      </c>
      <c r="CI2374" s="12" t="s">
        <v>3713</v>
      </c>
      <c r="CJ2374" s="12" t="s">
        <v>931</v>
      </c>
      <c r="CK2374" s="12" t="s">
        <v>932</v>
      </c>
      <c r="CL2374" s="37">
        <v>175558447</v>
      </c>
      <c r="CN2374" s="12" t="s">
        <v>1509</v>
      </c>
      <c r="CS2374" s="12"/>
      <c r="CT2374" s="36" t="str">
        <f t="shared" si="37"/>
        <v>500mn</v>
      </c>
      <c r="CU2374" s="36" t="str">
        <f>VLOOKUP(CK2374,Mapping!B:C,2,FALSE)</f>
        <v>US/CA</v>
      </c>
    </row>
    <row r="2375" spans="1:99" ht="16" customHeight="1" x14ac:dyDescent="0.35">
      <c r="A2375" s="12" t="s">
        <v>3714</v>
      </c>
      <c r="B2375" s="12" t="s">
        <v>925</v>
      </c>
      <c r="E2375" s="37">
        <v>383139</v>
      </c>
      <c r="G2375" s="37" t="s">
        <v>1505</v>
      </c>
      <c r="I2375" s="37"/>
      <c r="K2375" s="37"/>
      <c r="M2375" s="37"/>
      <c r="O2375" s="37"/>
      <c r="R2375" s="37"/>
      <c r="T2375" s="37"/>
      <c r="V2375" s="37"/>
      <c r="X2375" s="37"/>
      <c r="Z2375" s="37"/>
      <c r="AB2375" s="37"/>
      <c r="AD2375" s="37"/>
      <c r="AF2375" s="37"/>
      <c r="AH2375" s="37"/>
      <c r="AN2375" s="37">
        <v>383139</v>
      </c>
      <c r="AO2375" s="12">
        <v>0.03</v>
      </c>
      <c r="AP2375" s="37"/>
      <c r="AR2375" s="37"/>
      <c r="AT2375" s="37"/>
      <c r="AV2375" s="37"/>
      <c r="AX2375" s="37"/>
      <c r="BI2375" s="12">
        <v>2275</v>
      </c>
      <c r="BY2375" s="12">
        <v>0</v>
      </c>
      <c r="CG2375" s="12" t="s">
        <v>940</v>
      </c>
      <c r="CH2375" s="12">
        <v>61.264000000000003</v>
      </c>
      <c r="CI2375" s="12" t="s">
        <v>993</v>
      </c>
      <c r="CJ2375" s="12" t="s">
        <v>1170</v>
      </c>
      <c r="CK2375" s="12" t="s">
        <v>932</v>
      </c>
      <c r="CL2375" s="37">
        <v>1506533979</v>
      </c>
      <c r="CN2375" s="12" t="s">
        <v>1506</v>
      </c>
      <c r="CS2375" s="12"/>
      <c r="CT2375" s="36" t="str">
        <f t="shared" si="37"/>
        <v>1bn - 50bn</v>
      </c>
      <c r="CU2375" s="36" t="str">
        <f>VLOOKUP(CK2375,Mapping!B:C,2,FALSE)</f>
        <v>US/CA</v>
      </c>
    </row>
    <row r="2376" spans="1:99" ht="16" customHeight="1" x14ac:dyDescent="0.35">
      <c r="A2376" s="12" t="s">
        <v>3715</v>
      </c>
      <c r="B2376" s="12" t="s">
        <v>925</v>
      </c>
      <c r="E2376" s="37">
        <v>6740722</v>
      </c>
      <c r="G2376" s="37" t="s">
        <v>1505</v>
      </c>
      <c r="I2376" s="37"/>
      <c r="K2376" s="37"/>
      <c r="M2376" s="37"/>
      <c r="O2376" s="37"/>
      <c r="R2376" s="37"/>
      <c r="T2376" s="37"/>
      <c r="V2376" s="37"/>
      <c r="X2376" s="37"/>
      <c r="Z2376" s="37"/>
      <c r="AB2376" s="37"/>
      <c r="AD2376" s="37"/>
      <c r="AF2376" s="37"/>
      <c r="AH2376" s="37"/>
      <c r="AN2376" s="37">
        <v>6740722</v>
      </c>
      <c r="AO2376" s="12">
        <v>0.23</v>
      </c>
      <c r="AP2376" s="37"/>
      <c r="AR2376" s="37"/>
      <c r="AT2376" s="37"/>
      <c r="AV2376" s="37"/>
      <c r="AX2376" s="37"/>
      <c r="BI2376" s="12">
        <v>40025</v>
      </c>
      <c r="BY2376" s="12">
        <v>0.01</v>
      </c>
      <c r="CG2376" s="12" t="s">
        <v>940</v>
      </c>
      <c r="CH2376" s="12">
        <v>15.15</v>
      </c>
      <c r="CI2376" s="12" t="s">
        <v>1059</v>
      </c>
      <c r="CJ2376" s="12" t="s">
        <v>936</v>
      </c>
      <c r="CK2376" s="12" t="s">
        <v>932</v>
      </c>
      <c r="CL2376" s="37">
        <v>2935077042</v>
      </c>
      <c r="CN2376" s="12" t="s">
        <v>1509</v>
      </c>
      <c r="CS2376" s="12"/>
      <c r="CT2376" s="36" t="str">
        <f t="shared" si="37"/>
        <v>1bn - 50bn</v>
      </c>
      <c r="CU2376" s="36" t="str">
        <f>VLOOKUP(CK2376,Mapping!B:C,2,FALSE)</f>
        <v>US/CA</v>
      </c>
    </row>
    <row r="2377" spans="1:99" ht="16" customHeight="1" x14ac:dyDescent="0.35">
      <c r="A2377" s="12" t="s">
        <v>3716</v>
      </c>
      <c r="B2377" s="12" t="s">
        <v>925</v>
      </c>
      <c r="E2377" s="37">
        <v>996152</v>
      </c>
      <c r="G2377" s="37" t="s">
        <v>1505</v>
      </c>
      <c r="I2377" s="37"/>
      <c r="K2377" s="37"/>
      <c r="M2377" s="37">
        <v>996152</v>
      </c>
      <c r="N2377" s="12">
        <v>1.71</v>
      </c>
      <c r="O2377" s="37"/>
      <c r="R2377" s="37"/>
      <c r="T2377" s="37"/>
      <c r="V2377" s="37"/>
      <c r="X2377" s="37"/>
      <c r="Z2377" s="37"/>
      <c r="AB2377" s="37"/>
      <c r="AD2377" s="37"/>
      <c r="AF2377" s="37"/>
      <c r="AH2377" s="37"/>
      <c r="AN2377" s="37"/>
      <c r="AP2377" s="37"/>
      <c r="AR2377" s="37"/>
      <c r="AT2377" s="37"/>
      <c r="AV2377" s="37"/>
      <c r="AX2377" s="37"/>
      <c r="BB2377" s="12">
        <v>7940</v>
      </c>
      <c r="CC2377" s="12">
        <v>0</v>
      </c>
      <c r="CG2377" s="12"/>
      <c r="CH2377" s="12">
        <v>21.805</v>
      </c>
      <c r="CI2377" s="12" t="s">
        <v>1188</v>
      </c>
      <c r="CJ2377" s="12"/>
      <c r="CK2377" s="12" t="s">
        <v>1010</v>
      </c>
      <c r="CL2377" s="37">
        <v>58331559</v>
      </c>
      <c r="CN2377" s="12" t="s">
        <v>1506</v>
      </c>
      <c r="CS2377" s="12"/>
      <c r="CT2377" s="36" t="str">
        <f t="shared" si="37"/>
        <v>500mn</v>
      </c>
      <c r="CU2377" s="36" t="str">
        <f>VLOOKUP(CK2377,Mapping!B:C,2,FALSE)</f>
        <v>Africa</v>
      </c>
    </row>
    <row r="2378" spans="1:99" ht="16" customHeight="1" x14ac:dyDescent="0.35">
      <c r="A2378" s="12" t="s">
        <v>3717</v>
      </c>
      <c r="B2378" s="12" t="s">
        <v>925</v>
      </c>
      <c r="E2378" s="37">
        <v>103946</v>
      </c>
      <c r="G2378" s="37" t="s">
        <v>1505</v>
      </c>
      <c r="I2378" s="37"/>
      <c r="K2378" s="37">
        <v>426</v>
      </c>
      <c r="L2378" s="12">
        <v>0</v>
      </c>
      <c r="M2378" s="37"/>
      <c r="O2378" s="37">
        <v>103520</v>
      </c>
      <c r="P2378" s="12">
        <v>0.09</v>
      </c>
      <c r="R2378" s="37"/>
      <c r="T2378" s="37"/>
      <c r="V2378" s="37"/>
      <c r="X2378" s="37"/>
      <c r="Z2378" s="37"/>
      <c r="AB2378" s="37"/>
      <c r="AD2378" s="37"/>
      <c r="AF2378" s="37"/>
      <c r="AH2378" s="37"/>
      <c r="AL2378" s="12">
        <v>4552</v>
      </c>
      <c r="AN2378" s="37"/>
      <c r="AP2378" s="37"/>
      <c r="AR2378" s="37"/>
      <c r="AT2378" s="37"/>
      <c r="AV2378" s="37"/>
      <c r="AX2378" s="37"/>
      <c r="BG2378" s="12">
        <v>5</v>
      </c>
      <c r="BS2378" s="12">
        <v>0</v>
      </c>
      <c r="BU2378" s="12">
        <v>0</v>
      </c>
      <c r="CG2378" s="12" t="s">
        <v>940</v>
      </c>
      <c r="CH2378" s="12">
        <v>38.479999999999997</v>
      </c>
      <c r="CI2378" s="12" t="s">
        <v>1188</v>
      </c>
      <c r="CJ2378" s="12"/>
      <c r="CK2378" s="12" t="s">
        <v>1010</v>
      </c>
      <c r="CL2378" s="37">
        <v>113966030</v>
      </c>
      <c r="CN2378" s="12" t="s">
        <v>1506</v>
      </c>
      <c r="CS2378" s="12"/>
      <c r="CT2378" s="36" t="str">
        <f t="shared" si="37"/>
        <v>500mn</v>
      </c>
      <c r="CU2378" s="36" t="str">
        <f>VLOOKUP(CK2378,Mapping!B:C,2,FALSE)</f>
        <v>Africa</v>
      </c>
    </row>
    <row r="2379" spans="1:99" ht="16" customHeight="1" x14ac:dyDescent="0.35">
      <c r="A2379" s="12" t="s">
        <v>3718</v>
      </c>
      <c r="B2379" s="12" t="s">
        <v>925</v>
      </c>
      <c r="E2379" s="37">
        <v>448715</v>
      </c>
      <c r="G2379" s="37" t="s">
        <v>1505</v>
      </c>
      <c r="I2379" s="37"/>
      <c r="K2379" s="37"/>
      <c r="M2379" s="37">
        <v>0</v>
      </c>
      <c r="N2379" s="12">
        <v>0</v>
      </c>
      <c r="O2379" s="37"/>
      <c r="Q2379" s="12">
        <v>0</v>
      </c>
      <c r="R2379" s="37"/>
      <c r="T2379" s="37">
        <v>0</v>
      </c>
      <c r="U2379" s="12">
        <v>0</v>
      </c>
      <c r="V2379" s="37"/>
      <c r="X2379" s="37">
        <v>61308</v>
      </c>
      <c r="Y2379" s="12">
        <v>0.03</v>
      </c>
      <c r="Z2379" s="37">
        <v>0</v>
      </c>
      <c r="AA2379" s="12">
        <v>0</v>
      </c>
      <c r="AB2379" s="37"/>
      <c r="AD2379" s="37">
        <v>387407</v>
      </c>
      <c r="AE2379" s="12">
        <v>0.19</v>
      </c>
      <c r="AF2379" s="37"/>
      <c r="AH2379" s="37">
        <v>0</v>
      </c>
      <c r="AI2379" s="12">
        <v>0</v>
      </c>
      <c r="AN2379" s="37"/>
      <c r="AP2379" s="37"/>
      <c r="AR2379" s="37">
        <v>0</v>
      </c>
      <c r="AS2379" s="12">
        <v>0</v>
      </c>
      <c r="AT2379" s="37">
        <v>0</v>
      </c>
      <c r="AU2379" s="12">
        <v>0</v>
      </c>
      <c r="AV2379" s="37"/>
      <c r="AX2379" s="37"/>
      <c r="BA2379" s="12">
        <v>600</v>
      </c>
      <c r="BB2379" s="12">
        <v>0</v>
      </c>
      <c r="BC2379" s="12">
        <v>0</v>
      </c>
      <c r="BD2379" s="12">
        <v>0</v>
      </c>
      <c r="BE2379" s="12">
        <v>0</v>
      </c>
      <c r="BJ2379" s="12">
        <v>3477</v>
      </c>
      <c r="BK2379" s="12">
        <v>0</v>
      </c>
      <c r="BM2379" s="12">
        <v>0</v>
      </c>
      <c r="BQ2379" s="12">
        <v>0</v>
      </c>
      <c r="BZ2379" s="12">
        <v>0</v>
      </c>
      <c r="CB2379" s="12">
        <v>0</v>
      </c>
      <c r="CC2379" s="12">
        <v>0</v>
      </c>
      <c r="CD2379" s="12">
        <v>0</v>
      </c>
      <c r="CE2379" s="12">
        <v>0</v>
      </c>
      <c r="CF2379" s="12">
        <v>0</v>
      </c>
      <c r="CG2379" s="12" t="s">
        <v>929</v>
      </c>
      <c r="CH2379" s="12">
        <v>230.04300000000001</v>
      </c>
      <c r="CI2379" s="12" t="s">
        <v>941</v>
      </c>
      <c r="CJ2379" s="12" t="s">
        <v>941</v>
      </c>
      <c r="CK2379" s="12" t="s">
        <v>932</v>
      </c>
      <c r="CL2379" s="37">
        <v>207408786</v>
      </c>
      <c r="CN2379" s="12" t="s">
        <v>1509</v>
      </c>
      <c r="CS2379" s="12"/>
      <c r="CT2379" s="36" t="str">
        <f t="shared" si="37"/>
        <v>500mn</v>
      </c>
      <c r="CU2379" s="36" t="str">
        <f>VLOOKUP(CK2379,Mapping!B:C,2,FALSE)</f>
        <v>US/CA</v>
      </c>
    </row>
    <row r="2380" spans="1:99" ht="16" customHeight="1" x14ac:dyDescent="0.35">
      <c r="A2380" s="12" t="s">
        <v>3719</v>
      </c>
      <c r="B2380" s="12" t="s">
        <v>925</v>
      </c>
      <c r="E2380" s="37">
        <v>549214</v>
      </c>
      <c r="G2380" s="37" t="s">
        <v>1505</v>
      </c>
      <c r="I2380" s="37"/>
      <c r="K2380" s="37">
        <v>275543</v>
      </c>
      <c r="L2380" s="12">
        <v>0.31</v>
      </c>
      <c r="M2380" s="37"/>
      <c r="O2380" s="37"/>
      <c r="R2380" s="37"/>
      <c r="T2380" s="37"/>
      <c r="V2380" s="37"/>
      <c r="X2380" s="37"/>
      <c r="Z2380" s="37"/>
      <c r="AB2380" s="37"/>
      <c r="AD2380" s="37"/>
      <c r="AF2380" s="37"/>
      <c r="AH2380" s="37"/>
      <c r="AN2380" s="37">
        <v>273671</v>
      </c>
      <c r="AO2380" s="12">
        <v>0.3</v>
      </c>
      <c r="AP2380" s="37"/>
      <c r="AR2380" s="37"/>
      <c r="AT2380" s="37"/>
      <c r="AV2380" s="37"/>
      <c r="AX2380" s="37"/>
      <c r="BG2380" s="12">
        <v>4300</v>
      </c>
      <c r="BI2380" s="12">
        <v>1625</v>
      </c>
      <c r="BS2380" s="12">
        <v>0</v>
      </c>
      <c r="BY2380" s="12">
        <v>0</v>
      </c>
      <c r="CG2380" s="12" t="s">
        <v>940</v>
      </c>
      <c r="CH2380" s="12">
        <v>46.180999999999997</v>
      </c>
      <c r="CI2380" s="12" t="s">
        <v>989</v>
      </c>
      <c r="CJ2380" s="12"/>
      <c r="CK2380" s="12" t="s">
        <v>990</v>
      </c>
      <c r="CL2380" s="37">
        <v>91686963</v>
      </c>
      <c r="CN2380" s="12" t="s">
        <v>1506</v>
      </c>
      <c r="CS2380" s="12"/>
      <c r="CT2380" s="36" t="str">
        <f t="shared" si="37"/>
        <v>500mn</v>
      </c>
      <c r="CU2380" s="36" t="str">
        <f>VLOOKUP(CK2380,Mapping!B:C,2,FALSE)</f>
        <v>EU</v>
      </c>
    </row>
    <row r="2381" spans="1:99" ht="16" customHeight="1" x14ac:dyDescent="0.35">
      <c r="A2381" s="12" t="s">
        <v>3720</v>
      </c>
      <c r="B2381" s="12" t="s">
        <v>933</v>
      </c>
      <c r="E2381" s="37">
        <v>239988</v>
      </c>
      <c r="G2381" s="37" t="s">
        <v>1505</v>
      </c>
      <c r="I2381" s="37"/>
      <c r="K2381" s="37"/>
      <c r="M2381" s="37"/>
      <c r="O2381" s="37"/>
      <c r="R2381" s="37"/>
      <c r="T2381" s="37"/>
      <c r="V2381" s="37"/>
      <c r="X2381" s="37"/>
      <c r="Z2381" s="37"/>
      <c r="AB2381" s="37"/>
      <c r="AD2381" s="37"/>
      <c r="AF2381" s="37"/>
      <c r="AH2381" s="37"/>
      <c r="AN2381" s="37">
        <v>239988</v>
      </c>
      <c r="AO2381" s="12">
        <v>0.18</v>
      </c>
      <c r="AP2381" s="37"/>
      <c r="AR2381" s="37"/>
      <c r="AT2381" s="37"/>
      <c r="AV2381" s="37"/>
      <c r="AX2381" s="37"/>
      <c r="BI2381" s="12">
        <v>1425</v>
      </c>
      <c r="BY2381" s="12">
        <v>0</v>
      </c>
      <c r="CG2381" s="12" t="s">
        <v>940</v>
      </c>
      <c r="CH2381" s="12">
        <v>105.63800000000001</v>
      </c>
      <c r="CI2381" s="12" t="s">
        <v>1158</v>
      </c>
      <c r="CJ2381" s="12"/>
      <c r="CK2381" s="12" t="s">
        <v>990</v>
      </c>
      <c r="CL2381" s="37">
        <v>133783155</v>
      </c>
      <c r="CN2381" s="12" t="s">
        <v>1506</v>
      </c>
      <c r="CS2381" s="12"/>
      <c r="CT2381" s="36" t="str">
        <f t="shared" si="37"/>
        <v>500mn</v>
      </c>
      <c r="CU2381" s="36" t="str">
        <f>VLOOKUP(CK2381,Mapping!B:C,2,FALSE)</f>
        <v>EU</v>
      </c>
    </row>
    <row r="2382" spans="1:99" ht="16" customHeight="1" x14ac:dyDescent="0.35">
      <c r="A2382" s="12" t="s">
        <v>3721</v>
      </c>
      <c r="B2382" s="12" t="s">
        <v>925</v>
      </c>
      <c r="E2382" s="37">
        <v>21074952</v>
      </c>
      <c r="G2382" s="37" t="s">
        <v>1505</v>
      </c>
      <c r="I2382" s="37"/>
      <c r="K2382" s="37">
        <v>15980621</v>
      </c>
      <c r="L2382" s="12">
        <v>3.17</v>
      </c>
      <c r="M2382" s="37"/>
      <c r="O2382" s="37">
        <v>5094331</v>
      </c>
      <c r="P2382" s="12">
        <v>1.01</v>
      </c>
      <c r="R2382" s="37"/>
      <c r="T2382" s="37"/>
      <c r="V2382" s="37"/>
      <c r="X2382" s="37"/>
      <c r="Z2382" s="37"/>
      <c r="AB2382" s="37"/>
      <c r="AD2382" s="37"/>
      <c r="AF2382" s="37"/>
      <c r="AH2382" s="37"/>
      <c r="AL2382" s="12">
        <v>277600</v>
      </c>
      <c r="AN2382" s="37"/>
      <c r="AP2382" s="37"/>
      <c r="AR2382" s="37"/>
      <c r="AT2382" s="37"/>
      <c r="AV2382" s="37"/>
      <c r="AX2382" s="37"/>
      <c r="BG2382" s="12">
        <v>207600</v>
      </c>
      <c r="BS2382" s="12">
        <v>0</v>
      </c>
      <c r="BU2382" s="12">
        <v>0</v>
      </c>
      <c r="CG2382" s="12" t="s">
        <v>940</v>
      </c>
      <c r="CH2382" s="12">
        <v>287.39800000000002</v>
      </c>
      <c r="CI2382" s="12" t="s">
        <v>977</v>
      </c>
      <c r="CJ2382" s="12"/>
      <c r="CK2382" s="12" t="s">
        <v>927</v>
      </c>
      <c r="CL2382" s="37">
        <v>504015136</v>
      </c>
      <c r="CN2382" s="12" t="s">
        <v>1506</v>
      </c>
      <c r="CS2382" s="12"/>
      <c r="CT2382" s="36" t="str">
        <f t="shared" si="37"/>
        <v>500mn - 1bn</v>
      </c>
      <c r="CU2382" s="36" t="str">
        <f>VLOOKUP(CK2382,Mapping!B:C,2,FALSE)</f>
        <v>CN</v>
      </c>
    </row>
    <row r="2383" spans="1:99" ht="16" customHeight="1" x14ac:dyDescent="0.35">
      <c r="A2383" s="12" t="s">
        <v>3722</v>
      </c>
      <c r="B2383" s="12" t="s">
        <v>925</v>
      </c>
      <c r="E2383" s="37">
        <v>416822</v>
      </c>
      <c r="G2383" s="37" t="s">
        <v>1505</v>
      </c>
      <c r="I2383" s="37"/>
      <c r="K2383" s="37"/>
      <c r="M2383" s="37"/>
      <c r="O2383" s="37"/>
      <c r="R2383" s="37"/>
      <c r="T2383" s="37"/>
      <c r="V2383" s="37"/>
      <c r="X2383" s="37"/>
      <c r="Z2383" s="37"/>
      <c r="AB2383" s="37"/>
      <c r="AD2383" s="37"/>
      <c r="AF2383" s="37"/>
      <c r="AH2383" s="37"/>
      <c r="AN2383" s="37">
        <v>416822</v>
      </c>
      <c r="AO2383" s="12">
        <v>0.13</v>
      </c>
      <c r="AP2383" s="37"/>
      <c r="AR2383" s="37"/>
      <c r="AT2383" s="37"/>
      <c r="AV2383" s="37"/>
      <c r="AX2383" s="37"/>
      <c r="BI2383" s="12">
        <v>2475</v>
      </c>
      <c r="BY2383" s="12">
        <v>0</v>
      </c>
      <c r="CG2383" s="12" t="s">
        <v>934</v>
      </c>
      <c r="CH2383" s="12">
        <v>60.033000000000001</v>
      </c>
      <c r="CI2383" s="12" t="s">
        <v>1096</v>
      </c>
      <c r="CJ2383" s="12" t="s">
        <v>1097</v>
      </c>
      <c r="CK2383" s="12" t="s">
        <v>932</v>
      </c>
      <c r="CL2383" s="37">
        <v>323643603</v>
      </c>
      <c r="CN2383" s="12" t="s">
        <v>1509</v>
      </c>
      <c r="CS2383" s="12"/>
      <c r="CT2383" s="36" t="str">
        <f t="shared" si="37"/>
        <v>500mn</v>
      </c>
      <c r="CU2383" s="36" t="str">
        <f>VLOOKUP(CK2383,Mapping!B:C,2,FALSE)</f>
        <v>US/CA</v>
      </c>
    </row>
    <row r="2384" spans="1:99" ht="16" customHeight="1" x14ac:dyDescent="0.35">
      <c r="A2384" s="12" t="s">
        <v>3723</v>
      </c>
      <c r="B2384" s="12" t="s">
        <v>925</v>
      </c>
      <c r="E2384" s="37">
        <v>323853</v>
      </c>
      <c r="G2384" s="37" t="s">
        <v>1505</v>
      </c>
      <c r="I2384" s="37"/>
      <c r="K2384" s="37"/>
      <c r="M2384" s="37">
        <v>220935</v>
      </c>
      <c r="N2384" s="12">
        <v>0.02</v>
      </c>
      <c r="O2384" s="37"/>
      <c r="Q2384" s="12">
        <v>815</v>
      </c>
      <c r="R2384" s="37"/>
      <c r="T2384" s="37"/>
      <c r="V2384" s="37"/>
      <c r="X2384" s="37"/>
      <c r="Z2384" s="37"/>
      <c r="AB2384" s="37"/>
      <c r="AD2384" s="37"/>
      <c r="AF2384" s="37"/>
      <c r="AH2384" s="37">
        <v>102918</v>
      </c>
      <c r="AI2384" s="12">
        <v>0.01</v>
      </c>
      <c r="AN2384" s="37"/>
      <c r="AP2384" s="37"/>
      <c r="AR2384" s="37"/>
      <c r="AT2384" s="37"/>
      <c r="AV2384" s="37"/>
      <c r="AX2384" s="37"/>
      <c r="BB2384" s="12">
        <v>1761</v>
      </c>
      <c r="BQ2384" s="12">
        <v>0</v>
      </c>
      <c r="CC2384" s="12">
        <v>0</v>
      </c>
      <c r="CG2384" s="12" t="s">
        <v>959</v>
      </c>
      <c r="CH2384" s="12">
        <v>20.724</v>
      </c>
      <c r="CI2384" s="12" t="s">
        <v>3724</v>
      </c>
      <c r="CJ2384" s="12" t="s">
        <v>941</v>
      </c>
      <c r="CK2384" s="12" t="s">
        <v>932</v>
      </c>
      <c r="CL2384" s="37">
        <v>957023228</v>
      </c>
      <c r="CN2384" s="12" t="s">
        <v>1509</v>
      </c>
      <c r="CS2384" s="12"/>
      <c r="CT2384" s="36" t="str">
        <f t="shared" si="37"/>
        <v>500mn - 1bn</v>
      </c>
      <c r="CU2384" s="36" t="str">
        <f>VLOOKUP(CK2384,Mapping!B:C,2,FALSE)</f>
        <v>US/CA</v>
      </c>
    </row>
    <row r="2385" spans="1:99" ht="16" customHeight="1" x14ac:dyDescent="0.35">
      <c r="A2385" s="12" t="s">
        <v>3725</v>
      </c>
      <c r="B2385" s="12" t="s">
        <v>925</v>
      </c>
      <c r="E2385" s="37">
        <v>1420952</v>
      </c>
      <c r="G2385" s="37" t="s">
        <v>1505</v>
      </c>
      <c r="I2385" s="37"/>
      <c r="K2385" s="37"/>
      <c r="M2385" s="37">
        <v>570467</v>
      </c>
      <c r="N2385" s="12">
        <v>0.02</v>
      </c>
      <c r="O2385" s="37"/>
      <c r="R2385" s="37"/>
      <c r="T2385" s="37"/>
      <c r="V2385" s="37"/>
      <c r="X2385" s="37">
        <v>0</v>
      </c>
      <c r="Y2385" s="12">
        <v>0</v>
      </c>
      <c r="Z2385" s="37"/>
      <c r="AB2385" s="37"/>
      <c r="AD2385" s="37"/>
      <c r="AF2385" s="37"/>
      <c r="AH2385" s="37"/>
      <c r="AN2385" s="37">
        <v>850485</v>
      </c>
      <c r="AO2385" s="12">
        <v>0.03</v>
      </c>
      <c r="AP2385" s="37"/>
      <c r="AR2385" s="37"/>
      <c r="AT2385" s="37"/>
      <c r="AV2385" s="37"/>
      <c r="AX2385" s="37"/>
      <c r="BA2385" s="12">
        <v>0</v>
      </c>
      <c r="BB2385" s="12">
        <v>4547</v>
      </c>
      <c r="BI2385" s="12">
        <v>5050</v>
      </c>
      <c r="BY2385" s="12">
        <v>0</v>
      </c>
      <c r="BZ2385" s="12">
        <v>0</v>
      </c>
      <c r="CC2385" s="12">
        <v>0</v>
      </c>
      <c r="CG2385" s="12" t="s">
        <v>991</v>
      </c>
      <c r="CH2385" s="12">
        <v>23.265000000000001</v>
      </c>
      <c r="CI2385" s="12" t="s">
        <v>1189</v>
      </c>
      <c r="CJ2385" s="12" t="s">
        <v>1185</v>
      </c>
      <c r="CK2385" s="12" t="s">
        <v>932</v>
      </c>
      <c r="CL2385" s="37">
        <v>2789217722</v>
      </c>
      <c r="CN2385" s="12" t="s">
        <v>1509</v>
      </c>
      <c r="CS2385" s="12"/>
      <c r="CT2385" s="36" t="str">
        <f t="shared" si="37"/>
        <v>1bn - 50bn</v>
      </c>
      <c r="CU2385" s="36" t="str">
        <f>VLOOKUP(CK2385,Mapping!B:C,2,FALSE)</f>
        <v>US/CA</v>
      </c>
    </row>
    <row r="2386" spans="1:99" ht="16" customHeight="1" x14ac:dyDescent="0.35">
      <c r="A2386" s="12" t="s">
        <v>1385</v>
      </c>
      <c r="B2386" s="12" t="s">
        <v>933</v>
      </c>
      <c r="E2386" s="37">
        <v>439742248</v>
      </c>
      <c r="G2386" s="37" t="s">
        <v>1505</v>
      </c>
      <c r="I2386" s="37"/>
      <c r="K2386" s="37">
        <v>55523802</v>
      </c>
      <c r="L2386" s="12">
        <v>0.09</v>
      </c>
      <c r="M2386" s="37">
        <v>8679574</v>
      </c>
      <c r="N2386" s="12">
        <v>0.01</v>
      </c>
      <c r="O2386" s="37">
        <v>26144495</v>
      </c>
      <c r="P2386" s="12">
        <v>0.04</v>
      </c>
      <c r="R2386" s="37"/>
      <c r="T2386" s="37">
        <v>1604212</v>
      </c>
      <c r="U2386" s="12">
        <v>0</v>
      </c>
      <c r="V2386" s="37"/>
      <c r="X2386" s="37">
        <v>57062421</v>
      </c>
      <c r="Y2386" s="12">
        <v>0.09</v>
      </c>
      <c r="Z2386" s="37"/>
      <c r="AB2386" s="37"/>
      <c r="AD2386" s="37"/>
      <c r="AF2386" s="37"/>
      <c r="AH2386" s="37"/>
      <c r="AL2386" s="12">
        <v>1415784</v>
      </c>
      <c r="AM2386" s="12">
        <v>102400</v>
      </c>
      <c r="AN2386" s="37">
        <v>262088210</v>
      </c>
      <c r="AO2386" s="12">
        <v>0.42</v>
      </c>
      <c r="AP2386" s="37">
        <v>27370393</v>
      </c>
      <c r="AQ2386" s="12">
        <v>0.04</v>
      </c>
      <c r="AR2386" s="37"/>
      <c r="AT2386" s="37">
        <v>1006219</v>
      </c>
      <c r="AU2386" s="12">
        <v>0</v>
      </c>
      <c r="AV2386" s="37"/>
      <c r="AX2386" s="37">
        <v>262922</v>
      </c>
      <c r="AY2386" s="12">
        <v>0</v>
      </c>
      <c r="BA2386" s="12">
        <v>558450</v>
      </c>
      <c r="BB2386" s="12">
        <v>69182</v>
      </c>
      <c r="BD2386" s="12">
        <v>94392</v>
      </c>
      <c r="BG2386" s="12">
        <v>898912</v>
      </c>
      <c r="BH2386" s="12">
        <v>118543</v>
      </c>
      <c r="BI2386" s="12">
        <v>1556225</v>
      </c>
      <c r="BK2386" s="12">
        <v>14331</v>
      </c>
      <c r="BS2386" s="12">
        <v>0.01</v>
      </c>
      <c r="BU2386" s="12">
        <v>0.01</v>
      </c>
      <c r="BV2386" s="12">
        <v>0.1</v>
      </c>
      <c r="BW2386" s="12">
        <v>0</v>
      </c>
      <c r="BY2386" s="12">
        <v>0.2</v>
      </c>
      <c r="BZ2386" s="12">
        <v>0.01</v>
      </c>
      <c r="CC2386" s="12">
        <v>0</v>
      </c>
      <c r="CE2386" s="12">
        <v>0</v>
      </c>
      <c r="CF2386" s="12">
        <v>0.08</v>
      </c>
      <c r="CG2386" s="12" t="s">
        <v>940</v>
      </c>
      <c r="CH2386" s="12">
        <v>24.065000000000001</v>
      </c>
      <c r="CI2386" s="12" t="s">
        <v>967</v>
      </c>
      <c r="CJ2386" s="12" t="s">
        <v>968</v>
      </c>
      <c r="CK2386" s="12" t="s">
        <v>932</v>
      </c>
      <c r="CL2386" s="37">
        <v>61515805317</v>
      </c>
      <c r="CN2386" s="12" t="s">
        <v>1506</v>
      </c>
      <c r="CS2386" s="12"/>
      <c r="CT2386" s="36" t="str">
        <f t="shared" si="37"/>
        <v>50bn - 100bn</v>
      </c>
      <c r="CU2386" s="36" t="str">
        <f>VLOOKUP(CK2386,Mapping!B:C,2,FALSE)</f>
        <v>US/CA</v>
      </c>
    </row>
    <row r="2387" spans="1:99" ht="16" customHeight="1" x14ac:dyDescent="0.35">
      <c r="A2387" s="12" t="s">
        <v>3726</v>
      </c>
      <c r="B2387" s="12" t="s">
        <v>925</v>
      </c>
      <c r="E2387" s="37">
        <v>1295</v>
      </c>
      <c r="G2387" s="37" t="s">
        <v>1505</v>
      </c>
      <c r="I2387" s="37"/>
      <c r="K2387" s="37"/>
      <c r="M2387" s="37"/>
      <c r="O2387" s="37">
        <v>1295</v>
      </c>
      <c r="P2387" s="12">
        <v>6.24</v>
      </c>
      <c r="R2387" s="37"/>
      <c r="T2387" s="37"/>
      <c r="V2387" s="37"/>
      <c r="X2387" s="37"/>
      <c r="Z2387" s="37"/>
      <c r="AB2387" s="37"/>
      <c r="AD2387" s="37"/>
      <c r="AF2387" s="37"/>
      <c r="AH2387" s="37"/>
      <c r="AL2387" s="12">
        <v>122</v>
      </c>
      <c r="AN2387" s="37"/>
      <c r="AP2387" s="37"/>
      <c r="AR2387" s="37"/>
      <c r="AT2387" s="37"/>
      <c r="AV2387" s="37"/>
      <c r="AX2387" s="37"/>
      <c r="BU2387" s="12">
        <v>0</v>
      </c>
      <c r="CG2387" s="12"/>
      <c r="CH2387" s="12">
        <v>4.5049999999999999</v>
      </c>
      <c r="CI2387" s="12"/>
      <c r="CJ2387" s="12"/>
      <c r="CK2387" s="12" t="s">
        <v>932</v>
      </c>
      <c r="CL2387" s="37">
        <v>22181</v>
      </c>
      <c r="CN2387" s="12" t="s">
        <v>1535</v>
      </c>
      <c r="CS2387" s="12"/>
      <c r="CT2387" s="36" t="str">
        <f t="shared" si="37"/>
        <v>500mn</v>
      </c>
      <c r="CU2387" s="36" t="str">
        <f>VLOOKUP(CK2387,Mapping!B:C,2,FALSE)</f>
        <v>US/CA</v>
      </c>
    </row>
    <row r="2388" spans="1:99" ht="16" customHeight="1" x14ac:dyDescent="0.35">
      <c r="A2388" s="12" t="s">
        <v>3727</v>
      </c>
      <c r="B2388" s="12" t="s">
        <v>925</v>
      </c>
      <c r="E2388" s="37">
        <v>749746</v>
      </c>
      <c r="G2388" s="37" t="s">
        <v>1505</v>
      </c>
      <c r="I2388" s="37"/>
      <c r="K2388" s="37"/>
      <c r="M2388" s="37"/>
      <c r="O2388" s="37"/>
      <c r="R2388" s="37"/>
      <c r="T2388" s="37"/>
      <c r="V2388" s="37"/>
      <c r="X2388" s="37"/>
      <c r="Z2388" s="37"/>
      <c r="AB2388" s="37"/>
      <c r="AD2388" s="37"/>
      <c r="AF2388" s="37"/>
      <c r="AH2388" s="37"/>
      <c r="AN2388" s="37">
        <v>749746</v>
      </c>
      <c r="AO2388" s="12">
        <v>0.12</v>
      </c>
      <c r="AP2388" s="37"/>
      <c r="AR2388" s="37"/>
      <c r="AT2388" s="37"/>
      <c r="AV2388" s="37"/>
      <c r="AX2388" s="37"/>
      <c r="BI2388" s="12">
        <v>3500</v>
      </c>
      <c r="BY2388" s="12">
        <v>0</v>
      </c>
      <c r="CG2388" s="12" t="s">
        <v>1270</v>
      </c>
      <c r="CH2388" s="12">
        <v>14.073</v>
      </c>
      <c r="CI2388" s="12" t="s">
        <v>1064</v>
      </c>
      <c r="CJ2388" s="12"/>
      <c r="CK2388" s="12" t="s">
        <v>1064</v>
      </c>
      <c r="CL2388" s="37">
        <v>632908518</v>
      </c>
      <c r="CN2388" s="12" t="s">
        <v>1270</v>
      </c>
      <c r="CS2388" s="12"/>
      <c r="CT2388" s="36" t="str">
        <f t="shared" si="37"/>
        <v>500mn - 1bn</v>
      </c>
      <c r="CU2388" s="36" t="str">
        <f>VLOOKUP(CK2388,Mapping!B:C,2,FALSE)</f>
        <v>EU</v>
      </c>
    </row>
    <row r="2389" spans="1:99" ht="16" customHeight="1" x14ac:dyDescent="0.35">
      <c r="A2389" s="12" t="s">
        <v>3728</v>
      </c>
      <c r="B2389" s="12" t="s">
        <v>933</v>
      </c>
      <c r="E2389" s="37">
        <v>2539790</v>
      </c>
      <c r="G2389" s="37" t="s">
        <v>1505</v>
      </c>
      <c r="I2389" s="37"/>
      <c r="K2389" s="37"/>
      <c r="M2389" s="37"/>
      <c r="O2389" s="37"/>
      <c r="R2389" s="37"/>
      <c r="T2389" s="37"/>
      <c r="V2389" s="37"/>
      <c r="X2389" s="37"/>
      <c r="Z2389" s="37"/>
      <c r="AB2389" s="37"/>
      <c r="AD2389" s="37"/>
      <c r="AF2389" s="37"/>
      <c r="AH2389" s="37"/>
      <c r="AN2389" s="37"/>
      <c r="AP2389" s="37">
        <v>2539790</v>
      </c>
      <c r="AQ2389" s="12">
        <v>0.65</v>
      </c>
      <c r="AR2389" s="37"/>
      <c r="AT2389" s="37"/>
      <c r="AV2389" s="37"/>
      <c r="AX2389" s="37"/>
      <c r="BH2389" s="12">
        <v>11000</v>
      </c>
      <c r="BV2389" s="12">
        <v>0.01</v>
      </c>
      <c r="CG2389" s="12" t="s">
        <v>940</v>
      </c>
      <c r="CH2389" s="12">
        <v>50.124000000000002</v>
      </c>
      <c r="CI2389" s="12" t="s">
        <v>1120</v>
      </c>
      <c r="CJ2389" s="12"/>
      <c r="CK2389" s="12" t="s">
        <v>1121</v>
      </c>
      <c r="CL2389" s="37">
        <v>388819848</v>
      </c>
      <c r="CN2389" s="12" t="s">
        <v>1506</v>
      </c>
      <c r="CS2389" s="12"/>
      <c r="CT2389" s="36" t="str">
        <f t="shared" si="37"/>
        <v>500mn</v>
      </c>
      <c r="CU2389" s="36" t="str">
        <f>VLOOKUP(CK2389,Mapping!B:C,2,FALSE)</f>
        <v>EU</v>
      </c>
    </row>
    <row r="2390" spans="1:99" ht="16" customHeight="1" x14ac:dyDescent="0.35">
      <c r="A2390" s="12" t="s">
        <v>3729</v>
      </c>
      <c r="B2390" s="12" t="s">
        <v>933</v>
      </c>
      <c r="E2390" s="37">
        <v>1014687</v>
      </c>
      <c r="G2390" s="37" t="s">
        <v>1505</v>
      </c>
      <c r="I2390" s="37"/>
      <c r="K2390" s="37"/>
      <c r="M2390" s="37"/>
      <c r="O2390" s="37"/>
      <c r="R2390" s="37"/>
      <c r="T2390" s="37"/>
      <c r="V2390" s="37"/>
      <c r="X2390" s="37"/>
      <c r="Z2390" s="37"/>
      <c r="AB2390" s="37"/>
      <c r="AD2390" s="37"/>
      <c r="AF2390" s="37"/>
      <c r="AH2390" s="37"/>
      <c r="AN2390" s="37">
        <v>1014687</v>
      </c>
      <c r="AO2390" s="12">
        <v>0.35</v>
      </c>
      <c r="AP2390" s="37"/>
      <c r="AR2390" s="37"/>
      <c r="AT2390" s="37"/>
      <c r="AV2390" s="37"/>
      <c r="AX2390" s="37"/>
      <c r="BI2390" s="12">
        <v>6025</v>
      </c>
      <c r="BY2390" s="12">
        <v>0</v>
      </c>
      <c r="CG2390" s="12" t="s">
        <v>929</v>
      </c>
      <c r="CH2390" s="12">
        <v>39.725999999999999</v>
      </c>
      <c r="CI2390" s="12" t="s">
        <v>3730</v>
      </c>
      <c r="CJ2390" s="12"/>
      <c r="CK2390" s="12" t="s">
        <v>1029</v>
      </c>
      <c r="CL2390" s="37">
        <v>288405693</v>
      </c>
      <c r="CN2390" s="12" t="s">
        <v>1509</v>
      </c>
      <c r="CS2390" s="12"/>
      <c r="CT2390" s="36" t="str">
        <f t="shared" si="37"/>
        <v>500mn</v>
      </c>
      <c r="CU2390" s="36" t="str">
        <f>VLOOKUP(CK2390,Mapping!B:C,2,FALSE)</f>
        <v>EU</v>
      </c>
    </row>
    <row r="2391" spans="1:99" ht="16" customHeight="1" x14ac:dyDescent="0.35">
      <c r="A2391" s="12" t="s">
        <v>3731</v>
      </c>
      <c r="B2391" s="12" t="s">
        <v>933</v>
      </c>
      <c r="E2391" s="37">
        <v>8925978</v>
      </c>
      <c r="G2391" s="37" t="s">
        <v>1505</v>
      </c>
      <c r="I2391" s="37"/>
      <c r="K2391" s="37"/>
      <c r="M2391" s="37"/>
      <c r="O2391" s="37"/>
      <c r="R2391" s="37"/>
      <c r="T2391" s="37">
        <v>4353570</v>
      </c>
      <c r="U2391" s="12">
        <v>1.1399999999999999</v>
      </c>
      <c r="V2391" s="37"/>
      <c r="X2391" s="37"/>
      <c r="Z2391" s="37"/>
      <c r="AB2391" s="37"/>
      <c r="AD2391" s="37"/>
      <c r="AF2391" s="37"/>
      <c r="AH2391" s="37"/>
      <c r="AN2391" s="37">
        <v>4572408</v>
      </c>
      <c r="AO2391" s="12">
        <v>1.2</v>
      </c>
      <c r="AP2391" s="37"/>
      <c r="AR2391" s="37"/>
      <c r="AT2391" s="37"/>
      <c r="AV2391" s="37"/>
      <c r="AX2391" s="37"/>
      <c r="BI2391" s="12">
        <v>27150</v>
      </c>
      <c r="BK2391" s="12">
        <v>38892</v>
      </c>
      <c r="BY2391" s="12">
        <v>0</v>
      </c>
      <c r="CE2391" s="12">
        <v>0</v>
      </c>
      <c r="CG2391" s="12" t="s">
        <v>996</v>
      </c>
      <c r="CH2391" s="12">
        <v>12.66</v>
      </c>
      <c r="CI2391" s="12" t="s">
        <v>2209</v>
      </c>
      <c r="CJ2391" s="12"/>
      <c r="CK2391" s="12" t="s">
        <v>1029</v>
      </c>
      <c r="CL2391" s="37">
        <v>378441321</v>
      </c>
      <c r="CN2391" s="12" t="s">
        <v>1506</v>
      </c>
      <c r="CS2391" s="12"/>
      <c r="CT2391" s="36" t="str">
        <f t="shared" si="37"/>
        <v>500mn</v>
      </c>
      <c r="CU2391" s="36" t="str">
        <f>VLOOKUP(CK2391,Mapping!B:C,2,FALSE)</f>
        <v>EU</v>
      </c>
    </row>
    <row r="2392" spans="1:99" ht="16" customHeight="1" x14ac:dyDescent="0.35">
      <c r="A2392" s="12" t="s">
        <v>3732</v>
      </c>
      <c r="B2392" s="12" t="s">
        <v>925</v>
      </c>
      <c r="E2392" s="37">
        <v>286499</v>
      </c>
      <c r="G2392" s="37" t="s">
        <v>1505</v>
      </c>
      <c r="I2392" s="37"/>
      <c r="K2392" s="37"/>
      <c r="M2392" s="37"/>
      <c r="O2392" s="37"/>
      <c r="Q2392" s="12">
        <v>0</v>
      </c>
      <c r="R2392" s="37"/>
      <c r="T2392" s="37"/>
      <c r="V2392" s="37"/>
      <c r="X2392" s="37"/>
      <c r="Z2392" s="37"/>
      <c r="AB2392" s="37"/>
      <c r="AD2392" s="37"/>
      <c r="AF2392" s="37"/>
      <c r="AH2392" s="37">
        <v>0</v>
      </c>
      <c r="AI2392" s="12">
        <v>0</v>
      </c>
      <c r="AN2392" s="37">
        <v>0</v>
      </c>
      <c r="AO2392" s="12">
        <v>0</v>
      </c>
      <c r="AP2392" s="37">
        <v>0</v>
      </c>
      <c r="AQ2392" s="12">
        <v>0</v>
      </c>
      <c r="AR2392" s="37">
        <v>286499</v>
      </c>
      <c r="AS2392" s="12">
        <v>0.02</v>
      </c>
      <c r="AT2392" s="37"/>
      <c r="AV2392" s="37"/>
      <c r="AX2392" s="37"/>
      <c r="BE2392" s="12">
        <v>7683</v>
      </c>
      <c r="BH2392" s="12">
        <v>0</v>
      </c>
      <c r="BI2392" s="12">
        <v>0</v>
      </c>
      <c r="BM2392" s="12">
        <v>0.01</v>
      </c>
      <c r="BQ2392" s="12">
        <v>0</v>
      </c>
      <c r="BV2392" s="12">
        <v>0</v>
      </c>
      <c r="BY2392" s="12">
        <v>0</v>
      </c>
      <c r="CG2392" s="12" t="s">
        <v>976</v>
      </c>
      <c r="CH2392" s="12">
        <v>271.01</v>
      </c>
      <c r="CI2392" s="12" t="s">
        <v>1073</v>
      </c>
      <c r="CJ2392" s="12" t="s">
        <v>946</v>
      </c>
      <c r="CK2392" s="12" t="s">
        <v>932</v>
      </c>
      <c r="CL2392" s="37">
        <v>1363043976</v>
      </c>
      <c r="CN2392" s="12" t="s">
        <v>1513</v>
      </c>
      <c r="CS2392" s="12"/>
      <c r="CT2392" s="36" t="str">
        <f t="shared" si="37"/>
        <v>1bn - 50bn</v>
      </c>
      <c r="CU2392" s="36" t="str">
        <f>VLOOKUP(CK2392,Mapping!B:C,2,FALSE)</f>
        <v>US/CA</v>
      </c>
    </row>
    <row r="2393" spans="1:99" ht="16" customHeight="1" x14ac:dyDescent="0.35">
      <c r="A2393" s="12" t="s">
        <v>3733</v>
      </c>
      <c r="B2393" s="12" t="s">
        <v>925</v>
      </c>
      <c r="E2393" s="37">
        <v>467464</v>
      </c>
      <c r="G2393" s="37" t="s">
        <v>1505</v>
      </c>
      <c r="I2393" s="37"/>
      <c r="K2393" s="37"/>
      <c r="M2393" s="37">
        <v>467464</v>
      </c>
      <c r="N2393" s="12">
        <v>0.2</v>
      </c>
      <c r="O2393" s="37"/>
      <c r="R2393" s="37"/>
      <c r="T2393" s="37"/>
      <c r="V2393" s="37"/>
      <c r="X2393" s="37"/>
      <c r="Z2393" s="37"/>
      <c r="AB2393" s="37"/>
      <c r="AD2393" s="37"/>
      <c r="AF2393" s="37"/>
      <c r="AH2393" s="37"/>
      <c r="AN2393" s="37"/>
      <c r="AP2393" s="37"/>
      <c r="AR2393" s="37"/>
      <c r="AT2393" s="37"/>
      <c r="AV2393" s="37"/>
      <c r="AX2393" s="37"/>
      <c r="BB2393" s="12">
        <v>3726</v>
      </c>
      <c r="CC2393" s="12">
        <v>0</v>
      </c>
      <c r="CG2393" s="12" t="s">
        <v>934</v>
      </c>
      <c r="CH2393" s="12">
        <v>120.83</v>
      </c>
      <c r="CI2393" s="12" t="s">
        <v>965</v>
      </c>
      <c r="CJ2393" s="12" t="s">
        <v>966</v>
      </c>
      <c r="CK2393" s="12" t="s">
        <v>932</v>
      </c>
      <c r="CL2393" s="37">
        <v>236643105</v>
      </c>
      <c r="CN2393" s="12" t="s">
        <v>1509</v>
      </c>
      <c r="CS2393" s="12"/>
      <c r="CT2393" s="36" t="str">
        <f t="shared" si="37"/>
        <v>500mn</v>
      </c>
      <c r="CU2393" s="36" t="str">
        <f>VLOOKUP(CK2393,Mapping!B:C,2,FALSE)</f>
        <v>US/CA</v>
      </c>
    </row>
    <row r="2394" spans="1:99" ht="16" customHeight="1" x14ac:dyDescent="0.35">
      <c r="A2394" s="12" t="s">
        <v>395</v>
      </c>
      <c r="B2394" s="12" t="s">
        <v>925</v>
      </c>
      <c r="E2394" s="37">
        <v>5819231</v>
      </c>
      <c r="F2394" s="12">
        <v>39800</v>
      </c>
      <c r="G2394" s="37" t="s">
        <v>1505</v>
      </c>
      <c r="I2394" s="37">
        <v>2768339</v>
      </c>
      <c r="J2394" s="12">
        <v>5.96</v>
      </c>
      <c r="K2394" s="37">
        <v>3050892</v>
      </c>
      <c r="L2394" s="12">
        <v>6.56</v>
      </c>
      <c r="M2394" s="37"/>
      <c r="O2394" s="37"/>
      <c r="R2394" s="37"/>
      <c r="T2394" s="37"/>
      <c r="V2394" s="37"/>
      <c r="X2394" s="37"/>
      <c r="Z2394" s="37"/>
      <c r="AB2394" s="37"/>
      <c r="AD2394" s="37"/>
      <c r="AF2394" s="37"/>
      <c r="AH2394" s="37"/>
      <c r="AN2394" s="37"/>
      <c r="AP2394" s="37"/>
      <c r="AR2394" s="37"/>
      <c r="AT2394" s="37"/>
      <c r="AV2394" s="37"/>
      <c r="AX2394" s="37"/>
      <c r="BG2394" s="12">
        <v>56800</v>
      </c>
      <c r="BO2394" s="12">
        <v>0.01</v>
      </c>
      <c r="BS2394" s="12">
        <v>0</v>
      </c>
      <c r="CG2394" s="12" t="s">
        <v>929</v>
      </c>
      <c r="CH2394" s="12">
        <v>230.99700000000001</v>
      </c>
      <c r="CI2394" s="12" t="s">
        <v>950</v>
      </c>
      <c r="CJ2394" s="12"/>
      <c r="CK2394" s="12" t="s">
        <v>951</v>
      </c>
      <c r="CL2394" s="37">
        <v>56939694</v>
      </c>
      <c r="CN2394" s="12" t="s">
        <v>1506</v>
      </c>
      <c r="CR2394" s="12">
        <v>45987.125</v>
      </c>
      <c r="CS2394" s="12"/>
      <c r="CT2394" s="36" t="str">
        <f t="shared" si="37"/>
        <v>500mn</v>
      </c>
      <c r="CU2394" s="36" t="str">
        <f>VLOOKUP(CK2394,Mapping!B:C,2,FALSE)</f>
        <v>HK</v>
      </c>
    </row>
    <row r="2395" spans="1:99" ht="16" customHeight="1" x14ac:dyDescent="0.35">
      <c r="A2395" s="12" t="s">
        <v>3734</v>
      </c>
      <c r="B2395" s="12" t="s">
        <v>925</v>
      </c>
      <c r="E2395" s="37">
        <v>0</v>
      </c>
      <c r="G2395" s="37" t="s">
        <v>1505</v>
      </c>
      <c r="I2395" s="37"/>
      <c r="K2395" s="37"/>
      <c r="M2395" s="37">
        <v>0</v>
      </c>
      <c r="N2395" s="12">
        <v>0</v>
      </c>
      <c r="O2395" s="37"/>
      <c r="R2395" s="37"/>
      <c r="T2395" s="37"/>
      <c r="V2395" s="37"/>
      <c r="X2395" s="37"/>
      <c r="Z2395" s="37"/>
      <c r="AB2395" s="37"/>
      <c r="AD2395" s="37"/>
      <c r="AF2395" s="37"/>
      <c r="AH2395" s="37"/>
      <c r="AN2395" s="37"/>
      <c r="AP2395" s="37"/>
      <c r="AR2395" s="37"/>
      <c r="AT2395" s="37"/>
      <c r="AV2395" s="37"/>
      <c r="AX2395" s="37"/>
      <c r="BB2395" s="12">
        <v>0</v>
      </c>
      <c r="CC2395" s="12">
        <v>0</v>
      </c>
      <c r="CG2395" s="12" t="s">
        <v>976</v>
      </c>
      <c r="CH2395" s="12">
        <v>123.66500000000001</v>
      </c>
      <c r="CI2395" s="12" t="s">
        <v>1073</v>
      </c>
      <c r="CJ2395" s="12" t="s">
        <v>946</v>
      </c>
      <c r="CK2395" s="12" t="s">
        <v>932</v>
      </c>
      <c r="CL2395" s="37">
        <v>1581744601</v>
      </c>
      <c r="CN2395" s="12" t="s">
        <v>1513</v>
      </c>
      <c r="CS2395" s="12"/>
      <c r="CT2395" s="36" t="str">
        <f t="shared" si="37"/>
        <v>1bn - 50bn</v>
      </c>
      <c r="CU2395" s="36" t="str">
        <f>VLOOKUP(CK2395,Mapping!B:C,2,FALSE)</f>
        <v>US/CA</v>
      </c>
    </row>
    <row r="2396" spans="1:99" ht="16" customHeight="1" x14ac:dyDescent="0.35">
      <c r="A2396" s="12" t="s">
        <v>3735</v>
      </c>
      <c r="B2396" s="12" t="s">
        <v>925</v>
      </c>
      <c r="E2396" s="37">
        <v>0</v>
      </c>
      <c r="G2396" s="37" t="s">
        <v>1505</v>
      </c>
      <c r="I2396" s="37"/>
      <c r="K2396" s="37"/>
      <c r="M2396" s="37">
        <v>0</v>
      </c>
      <c r="N2396" s="12">
        <v>0</v>
      </c>
      <c r="O2396" s="37"/>
      <c r="R2396" s="37"/>
      <c r="T2396" s="37"/>
      <c r="V2396" s="37"/>
      <c r="X2396" s="37"/>
      <c r="Z2396" s="37"/>
      <c r="AB2396" s="37"/>
      <c r="AD2396" s="37"/>
      <c r="AF2396" s="37"/>
      <c r="AH2396" s="37"/>
      <c r="AN2396" s="37"/>
      <c r="AP2396" s="37"/>
      <c r="AR2396" s="37"/>
      <c r="AT2396" s="37"/>
      <c r="AV2396" s="37"/>
      <c r="AX2396" s="37"/>
      <c r="BB2396" s="12">
        <v>0</v>
      </c>
      <c r="CC2396" s="12">
        <v>0</v>
      </c>
      <c r="CG2396" s="12" t="s">
        <v>976</v>
      </c>
      <c r="CH2396" s="12">
        <v>173.565</v>
      </c>
      <c r="CI2396" s="12" t="s">
        <v>983</v>
      </c>
      <c r="CJ2396" s="12" t="s">
        <v>984</v>
      </c>
      <c r="CK2396" s="12" t="s">
        <v>985</v>
      </c>
      <c r="CL2396" s="37">
        <v>212559303</v>
      </c>
      <c r="CN2396" s="12" t="s">
        <v>1513</v>
      </c>
      <c r="CS2396" s="12"/>
      <c r="CT2396" s="36" t="str">
        <f t="shared" si="37"/>
        <v>500mn</v>
      </c>
      <c r="CU2396" s="36" t="str">
        <f>VLOOKUP(CK2396,Mapping!B:C,2,FALSE)</f>
        <v>US/CA</v>
      </c>
    </row>
    <row r="2397" spans="1:99" ht="16" customHeight="1" x14ac:dyDescent="0.35">
      <c r="A2397" s="12" t="s">
        <v>3736</v>
      </c>
      <c r="B2397" s="12" t="s">
        <v>925</v>
      </c>
      <c r="E2397" s="37">
        <v>10894190</v>
      </c>
      <c r="G2397" s="37" t="s">
        <v>1505</v>
      </c>
      <c r="I2397" s="37"/>
      <c r="K2397" s="37"/>
      <c r="M2397" s="37">
        <v>4371392</v>
      </c>
      <c r="N2397" s="12">
        <v>0.68</v>
      </c>
      <c r="O2397" s="37"/>
      <c r="Q2397" s="12">
        <v>3655</v>
      </c>
      <c r="R2397" s="37"/>
      <c r="T2397" s="37"/>
      <c r="V2397" s="37"/>
      <c r="X2397" s="37"/>
      <c r="Z2397" s="37">
        <v>3073268</v>
      </c>
      <c r="AA2397" s="12">
        <v>0.48</v>
      </c>
      <c r="AB2397" s="37"/>
      <c r="AD2397" s="37"/>
      <c r="AF2397" s="37"/>
      <c r="AH2397" s="37">
        <v>436626</v>
      </c>
      <c r="AI2397" s="12">
        <v>7.0000000000000007E-2</v>
      </c>
      <c r="AN2397" s="37">
        <v>1501853</v>
      </c>
      <c r="AO2397" s="12">
        <v>0.23</v>
      </c>
      <c r="AP2397" s="37">
        <v>1511051</v>
      </c>
      <c r="AQ2397" s="12">
        <v>0.24</v>
      </c>
      <c r="AR2397" s="37"/>
      <c r="AT2397" s="37"/>
      <c r="AV2397" s="37"/>
      <c r="AX2397" s="37"/>
      <c r="BB2397" s="12">
        <v>33059</v>
      </c>
      <c r="BC2397" s="12">
        <v>74739</v>
      </c>
      <c r="BH2397" s="12">
        <v>8989</v>
      </c>
      <c r="BI2397" s="12">
        <v>8150</v>
      </c>
      <c r="BQ2397" s="12">
        <v>0</v>
      </c>
      <c r="BV2397" s="12">
        <v>0.01</v>
      </c>
      <c r="BY2397" s="12">
        <v>0</v>
      </c>
      <c r="CC2397" s="12">
        <v>0</v>
      </c>
      <c r="CD2397" s="12">
        <v>0.01</v>
      </c>
      <c r="CG2397" s="12" t="s">
        <v>929</v>
      </c>
      <c r="CH2397" s="12">
        <v>11.317</v>
      </c>
      <c r="CI2397" s="12" t="s">
        <v>1137</v>
      </c>
      <c r="CJ2397" s="12" t="s">
        <v>1114</v>
      </c>
      <c r="CK2397" s="12" t="s">
        <v>932</v>
      </c>
      <c r="CL2397" s="37">
        <v>595466730</v>
      </c>
      <c r="CN2397" s="12" t="s">
        <v>1509</v>
      </c>
      <c r="CS2397" s="12"/>
      <c r="CT2397" s="36" t="str">
        <f t="shared" si="37"/>
        <v>500mn - 1bn</v>
      </c>
      <c r="CU2397" s="36" t="str">
        <f>VLOOKUP(CK2397,Mapping!B:C,2,FALSE)</f>
        <v>US/CA</v>
      </c>
    </row>
    <row r="2398" spans="1:99" ht="16" customHeight="1" x14ac:dyDescent="0.35">
      <c r="A2398" s="12" t="s">
        <v>3737</v>
      </c>
      <c r="B2398" s="12" t="s">
        <v>925</v>
      </c>
      <c r="E2398" s="37">
        <v>1969323</v>
      </c>
      <c r="G2398" s="37" t="s">
        <v>1505</v>
      </c>
      <c r="I2398" s="37"/>
      <c r="K2398" s="37"/>
      <c r="M2398" s="37"/>
      <c r="O2398" s="37"/>
      <c r="Q2398" s="12">
        <v>10000</v>
      </c>
      <c r="R2398" s="37"/>
      <c r="T2398" s="37"/>
      <c r="V2398" s="37"/>
      <c r="X2398" s="37"/>
      <c r="Z2398" s="37"/>
      <c r="AB2398" s="37"/>
      <c r="AD2398" s="37"/>
      <c r="AF2398" s="37"/>
      <c r="AH2398" s="37">
        <v>1262800</v>
      </c>
      <c r="AI2398" s="12">
        <v>0.56000000000000005</v>
      </c>
      <c r="AN2398" s="37"/>
      <c r="AP2398" s="37">
        <v>706523</v>
      </c>
      <c r="AQ2398" s="12">
        <v>0.31</v>
      </c>
      <c r="AR2398" s="37"/>
      <c r="AT2398" s="37"/>
      <c r="AV2398" s="37"/>
      <c r="AX2398" s="37"/>
      <c r="BH2398" s="12">
        <v>3060</v>
      </c>
      <c r="BQ2398" s="12">
        <v>0</v>
      </c>
      <c r="BV2398" s="12">
        <v>0</v>
      </c>
      <c r="CG2398" s="12" t="s">
        <v>976</v>
      </c>
      <c r="CH2398" s="12">
        <v>86.606999999999999</v>
      </c>
      <c r="CI2398" s="12" t="s">
        <v>1122</v>
      </c>
      <c r="CJ2398" s="12" t="s">
        <v>1123</v>
      </c>
      <c r="CK2398" s="12" t="s">
        <v>985</v>
      </c>
      <c r="CL2398" s="37">
        <v>224387496</v>
      </c>
      <c r="CN2398" s="12" t="s">
        <v>1513</v>
      </c>
      <c r="CS2398" s="12"/>
      <c r="CT2398" s="36" t="str">
        <f t="shared" si="37"/>
        <v>500mn</v>
      </c>
      <c r="CU2398" s="36" t="str">
        <f>VLOOKUP(CK2398,Mapping!B:C,2,FALSE)</f>
        <v>US/CA</v>
      </c>
    </row>
    <row r="2399" spans="1:99" ht="16" customHeight="1" x14ac:dyDescent="0.35">
      <c r="A2399" s="12" t="s">
        <v>3738</v>
      </c>
      <c r="B2399" s="12" t="s">
        <v>925</v>
      </c>
      <c r="E2399" s="37">
        <v>45074</v>
      </c>
      <c r="G2399" s="37" t="s">
        <v>1505</v>
      </c>
      <c r="I2399" s="37"/>
      <c r="K2399" s="37"/>
      <c r="M2399" s="37"/>
      <c r="O2399" s="37"/>
      <c r="Q2399" s="12">
        <v>343</v>
      </c>
      <c r="R2399" s="37"/>
      <c r="T2399" s="37"/>
      <c r="V2399" s="37"/>
      <c r="X2399" s="37"/>
      <c r="Z2399" s="37"/>
      <c r="AB2399" s="37"/>
      <c r="AD2399" s="37"/>
      <c r="AF2399" s="37"/>
      <c r="AH2399" s="37">
        <v>45074</v>
      </c>
      <c r="AI2399" s="12">
        <v>0.15</v>
      </c>
      <c r="AN2399" s="37"/>
      <c r="AP2399" s="37"/>
      <c r="AR2399" s="37"/>
      <c r="AT2399" s="37"/>
      <c r="AV2399" s="37"/>
      <c r="AX2399" s="37"/>
      <c r="BQ2399" s="12">
        <v>0</v>
      </c>
      <c r="CG2399" s="12" t="s">
        <v>976</v>
      </c>
      <c r="CH2399" s="12">
        <v>52.076000000000001</v>
      </c>
      <c r="CI2399" s="12" t="s">
        <v>2273</v>
      </c>
      <c r="CJ2399" s="12"/>
      <c r="CK2399" s="12" t="s">
        <v>1134</v>
      </c>
      <c r="CL2399" s="37">
        <v>30110740</v>
      </c>
      <c r="CN2399" s="12" t="s">
        <v>1513</v>
      </c>
      <c r="CS2399" s="12"/>
      <c r="CT2399" s="36" t="str">
        <f t="shared" si="37"/>
        <v>500mn</v>
      </c>
      <c r="CU2399" s="36" t="str">
        <f>VLOOKUP(CK2399,Mapping!B:C,2,FALSE)</f>
        <v>Middle East</v>
      </c>
    </row>
    <row r="2400" spans="1:99" ht="16" customHeight="1" x14ac:dyDescent="0.35">
      <c r="A2400" s="12" t="s">
        <v>3739</v>
      </c>
      <c r="B2400" s="12" t="s">
        <v>925</v>
      </c>
      <c r="E2400" s="37">
        <v>773482</v>
      </c>
      <c r="G2400" s="37" t="s">
        <v>1505</v>
      </c>
      <c r="I2400" s="37"/>
      <c r="K2400" s="37"/>
      <c r="M2400" s="37"/>
      <c r="O2400" s="37"/>
      <c r="R2400" s="37"/>
      <c r="T2400" s="37"/>
      <c r="V2400" s="37"/>
      <c r="X2400" s="37"/>
      <c r="Z2400" s="37"/>
      <c r="AB2400" s="37"/>
      <c r="AD2400" s="37"/>
      <c r="AF2400" s="37"/>
      <c r="AH2400" s="37"/>
      <c r="AN2400" s="37"/>
      <c r="AP2400" s="37">
        <v>773482</v>
      </c>
      <c r="AQ2400" s="12">
        <v>0.19</v>
      </c>
      <c r="AR2400" s="37"/>
      <c r="AT2400" s="37"/>
      <c r="AV2400" s="37"/>
      <c r="AX2400" s="37"/>
      <c r="BH2400" s="12">
        <v>3350</v>
      </c>
      <c r="BV2400" s="12">
        <v>0</v>
      </c>
      <c r="CG2400" s="12" t="s">
        <v>929</v>
      </c>
      <c r="CH2400" s="12">
        <v>37.692999999999998</v>
      </c>
      <c r="CI2400" s="12" t="s">
        <v>3176</v>
      </c>
      <c r="CJ2400" s="12" t="s">
        <v>931</v>
      </c>
      <c r="CK2400" s="12" t="s">
        <v>932</v>
      </c>
      <c r="CL2400" s="37">
        <v>398520680</v>
      </c>
      <c r="CN2400" s="12" t="s">
        <v>1509</v>
      </c>
      <c r="CS2400" s="12"/>
      <c r="CT2400" s="36" t="str">
        <f t="shared" si="37"/>
        <v>500mn</v>
      </c>
      <c r="CU2400" s="36" t="str">
        <f>VLOOKUP(CK2400,Mapping!B:C,2,FALSE)</f>
        <v>US/CA</v>
      </c>
    </row>
    <row r="2401" spans="1:99" ht="16" customHeight="1" x14ac:dyDescent="0.35">
      <c r="A2401" s="12" t="s">
        <v>3740</v>
      </c>
      <c r="B2401" s="12" t="s">
        <v>925</v>
      </c>
      <c r="E2401" s="37">
        <v>665816</v>
      </c>
      <c r="G2401" s="37" t="s">
        <v>1505</v>
      </c>
      <c r="I2401" s="37"/>
      <c r="K2401" s="37"/>
      <c r="M2401" s="37">
        <v>665816</v>
      </c>
      <c r="N2401" s="12">
        <v>0.64</v>
      </c>
      <c r="O2401" s="37"/>
      <c r="R2401" s="37"/>
      <c r="T2401" s="37"/>
      <c r="V2401" s="37"/>
      <c r="X2401" s="37"/>
      <c r="Z2401" s="37"/>
      <c r="AB2401" s="37"/>
      <c r="AD2401" s="37"/>
      <c r="AF2401" s="37"/>
      <c r="AH2401" s="37"/>
      <c r="AN2401" s="37"/>
      <c r="AP2401" s="37"/>
      <c r="AR2401" s="37"/>
      <c r="AT2401" s="37"/>
      <c r="AV2401" s="37"/>
      <c r="AX2401" s="37"/>
      <c r="BB2401" s="12">
        <v>5307</v>
      </c>
      <c r="CC2401" s="12">
        <v>0</v>
      </c>
      <c r="CG2401" s="12" t="s">
        <v>976</v>
      </c>
      <c r="CH2401" s="12">
        <v>15.38</v>
      </c>
      <c r="CI2401" s="12" t="s">
        <v>3741</v>
      </c>
      <c r="CJ2401" s="12" t="s">
        <v>941</v>
      </c>
      <c r="CK2401" s="12" t="s">
        <v>932</v>
      </c>
      <c r="CL2401" s="37">
        <v>104483045</v>
      </c>
      <c r="CN2401" s="12" t="s">
        <v>1513</v>
      </c>
      <c r="CS2401" s="12"/>
      <c r="CT2401" s="36" t="str">
        <f t="shared" si="37"/>
        <v>500mn</v>
      </c>
      <c r="CU2401" s="36" t="str">
        <f>VLOOKUP(CK2401,Mapping!B:C,2,FALSE)</f>
        <v>US/CA</v>
      </c>
    </row>
    <row r="2402" spans="1:99" ht="16" customHeight="1" x14ac:dyDescent="0.35">
      <c r="A2402" s="12" t="s">
        <v>3742</v>
      </c>
      <c r="B2402" s="12" t="s">
        <v>925</v>
      </c>
      <c r="E2402" s="37">
        <v>407745</v>
      </c>
      <c r="G2402" s="37" t="s">
        <v>1505</v>
      </c>
      <c r="I2402" s="37"/>
      <c r="K2402" s="37"/>
      <c r="M2402" s="37">
        <v>407745</v>
      </c>
      <c r="N2402" s="12">
        <v>0.05</v>
      </c>
      <c r="O2402" s="37"/>
      <c r="R2402" s="37"/>
      <c r="T2402" s="37"/>
      <c r="V2402" s="37"/>
      <c r="X2402" s="37"/>
      <c r="Z2402" s="37"/>
      <c r="AB2402" s="37"/>
      <c r="AD2402" s="37"/>
      <c r="AF2402" s="37"/>
      <c r="AH2402" s="37"/>
      <c r="AN2402" s="37"/>
      <c r="AP2402" s="37"/>
      <c r="AR2402" s="37"/>
      <c r="AT2402" s="37"/>
      <c r="AV2402" s="37"/>
      <c r="AX2402" s="37"/>
      <c r="BB2402" s="12">
        <v>3250</v>
      </c>
      <c r="CC2402" s="12">
        <v>0</v>
      </c>
      <c r="CG2402" s="12" t="s">
        <v>940</v>
      </c>
      <c r="CH2402" s="12">
        <v>47.786999999999999</v>
      </c>
      <c r="CI2402" s="12" t="s">
        <v>3743</v>
      </c>
      <c r="CJ2402" s="12" t="s">
        <v>1149</v>
      </c>
      <c r="CK2402" s="12" t="s">
        <v>932</v>
      </c>
      <c r="CL2402" s="37">
        <v>763423148</v>
      </c>
      <c r="CN2402" s="12" t="s">
        <v>1509</v>
      </c>
      <c r="CS2402" s="12"/>
      <c r="CT2402" s="36" t="str">
        <f t="shared" si="37"/>
        <v>500mn - 1bn</v>
      </c>
      <c r="CU2402" s="36" t="str">
        <f>VLOOKUP(CK2402,Mapping!B:C,2,FALSE)</f>
        <v>US/CA</v>
      </c>
    </row>
    <row r="2403" spans="1:99" ht="16" customHeight="1" x14ac:dyDescent="0.35">
      <c r="A2403" s="12" t="s">
        <v>3744</v>
      </c>
      <c r="B2403" s="12" t="s">
        <v>925</v>
      </c>
      <c r="E2403" s="37">
        <v>841277</v>
      </c>
      <c r="G2403" s="37" t="s">
        <v>1505</v>
      </c>
      <c r="I2403" s="37"/>
      <c r="K2403" s="37"/>
      <c r="M2403" s="37"/>
      <c r="O2403" s="37"/>
      <c r="Q2403" s="12">
        <v>6662</v>
      </c>
      <c r="R2403" s="37"/>
      <c r="T2403" s="37"/>
      <c r="V2403" s="37"/>
      <c r="X2403" s="37">
        <v>0</v>
      </c>
      <c r="Y2403" s="12">
        <v>0</v>
      </c>
      <c r="Z2403" s="37"/>
      <c r="AB2403" s="37"/>
      <c r="AD2403" s="37"/>
      <c r="AF2403" s="37"/>
      <c r="AH2403" s="37">
        <v>841277</v>
      </c>
      <c r="AI2403" s="12">
        <v>0.11</v>
      </c>
      <c r="AN2403" s="37"/>
      <c r="AP2403" s="37"/>
      <c r="AR2403" s="37"/>
      <c r="AT2403" s="37"/>
      <c r="AV2403" s="37"/>
      <c r="AX2403" s="37"/>
      <c r="BA2403" s="12">
        <v>0</v>
      </c>
      <c r="BQ2403" s="12">
        <v>0</v>
      </c>
      <c r="BZ2403" s="12">
        <v>0</v>
      </c>
      <c r="CG2403" s="12" t="s">
        <v>940</v>
      </c>
      <c r="CH2403" s="12">
        <v>33.229999999999997</v>
      </c>
      <c r="CI2403" s="12" t="s">
        <v>1230</v>
      </c>
      <c r="CJ2403" s="12" t="s">
        <v>993</v>
      </c>
      <c r="CK2403" s="12" t="s">
        <v>932</v>
      </c>
      <c r="CL2403" s="37">
        <v>747518219</v>
      </c>
      <c r="CN2403" s="12" t="s">
        <v>1509</v>
      </c>
      <c r="CS2403" s="12"/>
      <c r="CT2403" s="36" t="str">
        <f t="shared" si="37"/>
        <v>500mn - 1bn</v>
      </c>
      <c r="CU2403" s="36" t="str">
        <f>VLOOKUP(CK2403,Mapping!B:C,2,FALSE)</f>
        <v>US/CA</v>
      </c>
    </row>
    <row r="2404" spans="1:99" ht="16" customHeight="1" x14ac:dyDescent="0.35">
      <c r="A2404" s="12" t="s">
        <v>3745</v>
      </c>
      <c r="B2404" s="12" t="s">
        <v>925</v>
      </c>
      <c r="E2404" s="37">
        <v>4227372</v>
      </c>
      <c r="G2404" s="37" t="s">
        <v>1505</v>
      </c>
      <c r="I2404" s="37"/>
      <c r="K2404" s="37"/>
      <c r="M2404" s="37">
        <v>2539687</v>
      </c>
      <c r="N2404" s="12">
        <v>0.45</v>
      </c>
      <c r="O2404" s="37"/>
      <c r="R2404" s="37"/>
      <c r="T2404" s="37"/>
      <c r="V2404" s="37"/>
      <c r="X2404" s="37"/>
      <c r="Z2404" s="37">
        <v>1670350</v>
      </c>
      <c r="AA2404" s="12">
        <v>0.3</v>
      </c>
      <c r="AB2404" s="37"/>
      <c r="AD2404" s="37">
        <v>8914</v>
      </c>
      <c r="AE2404" s="12">
        <v>0</v>
      </c>
      <c r="AF2404" s="37"/>
      <c r="AH2404" s="37"/>
      <c r="AN2404" s="37">
        <v>8421</v>
      </c>
      <c r="AO2404" s="12">
        <v>0</v>
      </c>
      <c r="AP2404" s="37"/>
      <c r="AR2404" s="37"/>
      <c r="AT2404" s="37"/>
      <c r="AV2404" s="37"/>
      <c r="AX2404" s="37"/>
      <c r="BB2404" s="12">
        <v>20243</v>
      </c>
      <c r="BC2404" s="12">
        <v>56488</v>
      </c>
      <c r="BI2404" s="12">
        <v>50</v>
      </c>
      <c r="BJ2404" s="12">
        <v>80</v>
      </c>
      <c r="BY2404" s="12">
        <v>0</v>
      </c>
      <c r="CB2404" s="12">
        <v>0</v>
      </c>
      <c r="CC2404" s="12">
        <v>0</v>
      </c>
      <c r="CD2404" s="12">
        <v>0</v>
      </c>
      <c r="CG2404" s="12" t="s">
        <v>991</v>
      </c>
      <c r="CH2404" s="12">
        <v>90.738</v>
      </c>
      <c r="CI2404" s="12" t="s">
        <v>3746</v>
      </c>
      <c r="CJ2404" s="12" t="s">
        <v>1015</v>
      </c>
      <c r="CK2404" s="12" t="s">
        <v>932</v>
      </c>
      <c r="CL2404" s="37">
        <v>563782373</v>
      </c>
      <c r="CN2404" s="12" t="s">
        <v>1509</v>
      </c>
      <c r="CS2404" s="12"/>
      <c r="CT2404" s="36" t="str">
        <f t="shared" si="37"/>
        <v>500mn - 1bn</v>
      </c>
      <c r="CU2404" s="36" t="str">
        <f>VLOOKUP(CK2404,Mapping!B:C,2,FALSE)</f>
        <v>US/CA</v>
      </c>
    </row>
    <row r="2405" spans="1:99" ht="16" customHeight="1" x14ac:dyDescent="0.35">
      <c r="A2405" s="12" t="s">
        <v>3747</v>
      </c>
      <c r="B2405" s="12" t="s">
        <v>925</v>
      </c>
      <c r="E2405" s="37">
        <v>160157</v>
      </c>
      <c r="G2405" s="37" t="s">
        <v>1505</v>
      </c>
      <c r="I2405" s="37"/>
      <c r="K2405" s="37"/>
      <c r="M2405" s="37">
        <v>96604</v>
      </c>
      <c r="N2405" s="12">
        <v>0.02</v>
      </c>
      <c r="O2405" s="37"/>
      <c r="Q2405" s="12">
        <v>64</v>
      </c>
      <c r="R2405" s="37"/>
      <c r="T2405" s="37"/>
      <c r="V2405" s="37"/>
      <c r="X2405" s="37"/>
      <c r="Z2405" s="37"/>
      <c r="AB2405" s="37"/>
      <c r="AD2405" s="37"/>
      <c r="AF2405" s="37"/>
      <c r="AH2405" s="37">
        <v>8082</v>
      </c>
      <c r="AI2405" s="12">
        <v>0</v>
      </c>
      <c r="AN2405" s="37">
        <v>29472</v>
      </c>
      <c r="AO2405" s="12">
        <v>0.01</v>
      </c>
      <c r="AP2405" s="37">
        <v>25860</v>
      </c>
      <c r="AQ2405" s="12">
        <v>0.01</v>
      </c>
      <c r="AR2405" s="37"/>
      <c r="AT2405" s="37">
        <v>139</v>
      </c>
      <c r="AU2405" s="12">
        <v>0</v>
      </c>
      <c r="AV2405" s="37"/>
      <c r="AX2405" s="37"/>
      <c r="BB2405" s="12">
        <v>770</v>
      </c>
      <c r="BD2405" s="12">
        <v>13</v>
      </c>
      <c r="BH2405" s="12">
        <v>112</v>
      </c>
      <c r="BI2405" s="12">
        <v>175</v>
      </c>
      <c r="BQ2405" s="12">
        <v>0</v>
      </c>
      <c r="BV2405" s="12">
        <v>0</v>
      </c>
      <c r="BY2405" s="12">
        <v>0</v>
      </c>
      <c r="CC2405" s="12">
        <v>0</v>
      </c>
      <c r="CF2405" s="12">
        <v>0</v>
      </c>
      <c r="CG2405" s="12" t="s">
        <v>934</v>
      </c>
      <c r="CH2405" s="12">
        <v>54.899000000000001</v>
      </c>
      <c r="CI2405" s="12" t="s">
        <v>1245</v>
      </c>
      <c r="CJ2405" s="12" t="s">
        <v>1246</v>
      </c>
      <c r="CK2405" s="12" t="s">
        <v>932</v>
      </c>
      <c r="CL2405" s="37">
        <v>445128562</v>
      </c>
      <c r="CN2405" s="12" t="s">
        <v>1514</v>
      </c>
      <c r="CS2405" s="12"/>
      <c r="CT2405" s="36" t="str">
        <f t="shared" si="37"/>
        <v>500mn</v>
      </c>
      <c r="CU2405" s="36" t="str">
        <f>VLOOKUP(CK2405,Mapping!B:C,2,FALSE)</f>
        <v>US/CA</v>
      </c>
    </row>
    <row r="2406" spans="1:99" ht="16" customHeight="1" x14ac:dyDescent="0.35">
      <c r="A2406" s="12" t="s">
        <v>3748</v>
      </c>
      <c r="B2406" s="12" t="s">
        <v>925</v>
      </c>
      <c r="E2406" s="37">
        <v>303273</v>
      </c>
      <c r="G2406" s="37" t="s">
        <v>1505</v>
      </c>
      <c r="I2406" s="37"/>
      <c r="K2406" s="37"/>
      <c r="M2406" s="37"/>
      <c r="O2406" s="37"/>
      <c r="R2406" s="37"/>
      <c r="T2406" s="37"/>
      <c r="V2406" s="37"/>
      <c r="X2406" s="37"/>
      <c r="Z2406" s="37"/>
      <c r="AB2406" s="37"/>
      <c r="AD2406" s="37"/>
      <c r="AF2406" s="37"/>
      <c r="AH2406" s="37"/>
      <c r="AN2406" s="37">
        <v>303273</v>
      </c>
      <c r="AO2406" s="12">
        <v>0.78</v>
      </c>
      <c r="AP2406" s="37"/>
      <c r="AR2406" s="37"/>
      <c r="AT2406" s="37"/>
      <c r="AV2406" s="37"/>
      <c r="AX2406" s="37"/>
      <c r="BI2406" s="12">
        <v>1800</v>
      </c>
      <c r="BY2406" s="12">
        <v>0</v>
      </c>
      <c r="CG2406" s="12"/>
      <c r="CH2406" s="12">
        <v>53.435000000000002</v>
      </c>
      <c r="CI2406" s="12" t="s">
        <v>3749</v>
      </c>
      <c r="CJ2406" s="12" t="s">
        <v>1130</v>
      </c>
      <c r="CK2406" s="12" t="s">
        <v>932</v>
      </c>
      <c r="CL2406" s="37">
        <v>38724571</v>
      </c>
      <c r="CN2406" s="12" t="s">
        <v>1945</v>
      </c>
      <c r="CS2406" s="12"/>
      <c r="CT2406" s="36" t="str">
        <f t="shared" si="37"/>
        <v>500mn</v>
      </c>
      <c r="CU2406" s="36" t="str">
        <f>VLOOKUP(CK2406,Mapping!B:C,2,FALSE)</f>
        <v>US/CA</v>
      </c>
    </row>
    <row r="2407" spans="1:99" ht="16" customHeight="1" x14ac:dyDescent="0.35">
      <c r="A2407" s="12" t="s">
        <v>3750</v>
      </c>
      <c r="B2407" s="12" t="s">
        <v>925</v>
      </c>
      <c r="E2407" s="37">
        <v>336826</v>
      </c>
      <c r="G2407" s="37" t="s">
        <v>1505</v>
      </c>
      <c r="I2407" s="37"/>
      <c r="K2407" s="37"/>
      <c r="M2407" s="37"/>
      <c r="O2407" s="37"/>
      <c r="R2407" s="37"/>
      <c r="T2407" s="37"/>
      <c r="V2407" s="37"/>
      <c r="X2407" s="37"/>
      <c r="Z2407" s="37"/>
      <c r="AB2407" s="37"/>
      <c r="AD2407" s="37"/>
      <c r="AF2407" s="37"/>
      <c r="AH2407" s="37"/>
      <c r="AN2407" s="37">
        <v>336826</v>
      </c>
      <c r="AO2407" s="12">
        <v>0.04</v>
      </c>
      <c r="AP2407" s="37"/>
      <c r="AR2407" s="37"/>
      <c r="AT2407" s="37"/>
      <c r="AV2407" s="37"/>
      <c r="AX2407" s="37"/>
      <c r="BI2407" s="12">
        <v>2000</v>
      </c>
      <c r="BY2407" s="12">
        <v>0</v>
      </c>
      <c r="CG2407" s="12" t="s">
        <v>976</v>
      </c>
      <c r="CH2407" s="12">
        <v>9.8480000000000008</v>
      </c>
      <c r="CI2407" s="12" t="s">
        <v>3751</v>
      </c>
      <c r="CJ2407" s="12" t="s">
        <v>1017</v>
      </c>
      <c r="CK2407" s="12" t="s">
        <v>932</v>
      </c>
      <c r="CL2407" s="37">
        <v>827611339</v>
      </c>
      <c r="CN2407" s="12" t="s">
        <v>1509</v>
      </c>
      <c r="CS2407" s="12"/>
      <c r="CT2407" s="36" t="str">
        <f t="shared" si="37"/>
        <v>500mn - 1bn</v>
      </c>
      <c r="CU2407" s="36" t="str">
        <f>VLOOKUP(CK2407,Mapping!B:C,2,FALSE)</f>
        <v>US/CA</v>
      </c>
    </row>
    <row r="2408" spans="1:99" ht="16" customHeight="1" x14ac:dyDescent="0.35">
      <c r="A2408" s="12" t="s">
        <v>3752</v>
      </c>
      <c r="B2408" s="12" t="s">
        <v>925</v>
      </c>
      <c r="E2408" s="37">
        <v>0</v>
      </c>
      <c r="G2408" s="37" t="s">
        <v>1505</v>
      </c>
      <c r="I2408" s="37"/>
      <c r="K2408" s="37"/>
      <c r="M2408" s="37"/>
      <c r="O2408" s="37"/>
      <c r="R2408" s="37"/>
      <c r="T2408" s="37"/>
      <c r="V2408" s="37"/>
      <c r="X2408" s="37"/>
      <c r="Z2408" s="37"/>
      <c r="AB2408" s="37"/>
      <c r="AD2408" s="37">
        <v>0</v>
      </c>
      <c r="AE2408" s="12">
        <v>0</v>
      </c>
      <c r="AF2408" s="37"/>
      <c r="AH2408" s="37"/>
      <c r="AN2408" s="37"/>
      <c r="AP2408" s="37"/>
      <c r="AR2408" s="37"/>
      <c r="AT2408" s="37"/>
      <c r="AV2408" s="37"/>
      <c r="AX2408" s="37"/>
      <c r="BJ2408" s="12">
        <v>0</v>
      </c>
      <c r="CB2408" s="12">
        <v>0</v>
      </c>
      <c r="CG2408" s="12" t="s">
        <v>934</v>
      </c>
      <c r="CH2408" s="12">
        <v>23.001000000000001</v>
      </c>
      <c r="CI2408" s="12" t="s">
        <v>3753</v>
      </c>
      <c r="CJ2408" s="12" t="s">
        <v>1214</v>
      </c>
      <c r="CK2408" s="12" t="s">
        <v>932</v>
      </c>
      <c r="CL2408" s="37">
        <v>205342301</v>
      </c>
      <c r="CN2408" s="12" t="s">
        <v>1509</v>
      </c>
      <c r="CS2408" s="12"/>
      <c r="CT2408" s="36" t="str">
        <f t="shared" si="37"/>
        <v>500mn</v>
      </c>
      <c r="CU2408" s="36" t="str">
        <f>VLOOKUP(CK2408,Mapping!B:C,2,FALSE)</f>
        <v>US/CA</v>
      </c>
    </row>
    <row r="2409" spans="1:99" ht="16" customHeight="1" x14ac:dyDescent="0.35">
      <c r="A2409" s="12" t="s">
        <v>3754</v>
      </c>
      <c r="B2409" s="12" t="s">
        <v>925</v>
      </c>
      <c r="E2409" s="37">
        <v>614707</v>
      </c>
      <c r="G2409" s="37" t="s">
        <v>1505</v>
      </c>
      <c r="I2409" s="37"/>
      <c r="K2409" s="37"/>
      <c r="M2409" s="37"/>
      <c r="O2409" s="37"/>
      <c r="R2409" s="37"/>
      <c r="T2409" s="37"/>
      <c r="V2409" s="37"/>
      <c r="X2409" s="37"/>
      <c r="Z2409" s="37"/>
      <c r="AB2409" s="37"/>
      <c r="AD2409" s="37"/>
      <c r="AF2409" s="37"/>
      <c r="AH2409" s="37"/>
      <c r="AN2409" s="37">
        <v>614707</v>
      </c>
      <c r="AO2409" s="12">
        <v>0.31</v>
      </c>
      <c r="AP2409" s="37"/>
      <c r="AR2409" s="37"/>
      <c r="AT2409" s="37"/>
      <c r="AV2409" s="37"/>
      <c r="AX2409" s="37"/>
      <c r="BI2409" s="12">
        <v>3650</v>
      </c>
      <c r="BY2409" s="12">
        <v>0</v>
      </c>
      <c r="CG2409" s="12" t="s">
        <v>929</v>
      </c>
      <c r="CH2409" s="12">
        <v>27.202000000000002</v>
      </c>
      <c r="CI2409" s="12" t="s">
        <v>1148</v>
      </c>
      <c r="CJ2409" s="12" t="s">
        <v>1149</v>
      </c>
      <c r="CK2409" s="12" t="s">
        <v>932</v>
      </c>
      <c r="CL2409" s="37">
        <v>196219492</v>
      </c>
      <c r="CN2409" s="12" t="s">
        <v>1509</v>
      </c>
      <c r="CS2409" s="12"/>
      <c r="CT2409" s="36" t="str">
        <f t="shared" si="37"/>
        <v>500mn</v>
      </c>
      <c r="CU2409" s="36" t="str">
        <f>VLOOKUP(CK2409,Mapping!B:C,2,FALSE)</f>
        <v>US/CA</v>
      </c>
    </row>
    <row r="2410" spans="1:99" ht="16" customHeight="1" x14ac:dyDescent="0.35">
      <c r="A2410" s="12" t="s">
        <v>3755</v>
      </c>
      <c r="B2410" s="12" t="s">
        <v>925</v>
      </c>
      <c r="E2410" s="37">
        <v>151848604</v>
      </c>
      <c r="G2410" s="37" t="s">
        <v>1505</v>
      </c>
      <c r="I2410" s="37"/>
      <c r="K2410" s="37"/>
      <c r="M2410" s="37"/>
      <c r="O2410" s="37"/>
      <c r="Q2410" s="12">
        <v>962886</v>
      </c>
      <c r="R2410" s="37"/>
      <c r="T2410" s="37"/>
      <c r="V2410" s="37"/>
      <c r="X2410" s="37"/>
      <c r="Z2410" s="37"/>
      <c r="AB2410" s="37"/>
      <c r="AD2410" s="37"/>
      <c r="AF2410" s="37"/>
      <c r="AH2410" s="37">
        <v>121593244</v>
      </c>
      <c r="AI2410" s="12">
        <v>0.67</v>
      </c>
      <c r="AN2410" s="37">
        <v>30255360</v>
      </c>
      <c r="AO2410" s="12">
        <v>0.17</v>
      </c>
      <c r="AP2410" s="37"/>
      <c r="AR2410" s="37"/>
      <c r="AT2410" s="37"/>
      <c r="AV2410" s="37"/>
      <c r="AX2410" s="37"/>
      <c r="BI2410" s="12">
        <v>179650</v>
      </c>
      <c r="BQ2410" s="12">
        <v>0.23</v>
      </c>
      <c r="BY2410" s="12">
        <v>0.02</v>
      </c>
      <c r="CG2410" s="12" t="s">
        <v>929</v>
      </c>
      <c r="CH2410" s="12">
        <v>14.686999999999999</v>
      </c>
      <c r="CI2410" s="12" t="s">
        <v>1137</v>
      </c>
      <c r="CJ2410" s="12" t="s">
        <v>1114</v>
      </c>
      <c r="CK2410" s="12" t="s">
        <v>932</v>
      </c>
      <c r="CL2410" s="37">
        <v>18086364105</v>
      </c>
      <c r="CN2410" s="12" t="s">
        <v>1528</v>
      </c>
      <c r="CS2410" s="12"/>
      <c r="CT2410" s="36" t="str">
        <f t="shared" si="37"/>
        <v>1bn - 50bn</v>
      </c>
      <c r="CU2410" s="36" t="str">
        <f>VLOOKUP(CK2410,Mapping!B:C,2,FALSE)</f>
        <v>US/CA</v>
      </c>
    </row>
    <row r="2411" spans="1:99" ht="16" customHeight="1" x14ac:dyDescent="0.35">
      <c r="A2411" s="12" t="s">
        <v>3756</v>
      </c>
      <c r="B2411" s="12" t="s">
        <v>925</v>
      </c>
      <c r="E2411" s="37">
        <v>7388373</v>
      </c>
      <c r="G2411" s="37" t="s">
        <v>1505</v>
      </c>
      <c r="I2411" s="37"/>
      <c r="K2411" s="37"/>
      <c r="M2411" s="37">
        <v>7362746</v>
      </c>
      <c r="N2411" s="12">
        <v>2.73</v>
      </c>
      <c r="O2411" s="37"/>
      <c r="R2411" s="37"/>
      <c r="T2411" s="37"/>
      <c r="V2411" s="37"/>
      <c r="X2411" s="37"/>
      <c r="Z2411" s="37"/>
      <c r="AB2411" s="37"/>
      <c r="AD2411" s="37">
        <v>25627</v>
      </c>
      <c r="AE2411" s="12">
        <v>0.01</v>
      </c>
      <c r="AF2411" s="37"/>
      <c r="AH2411" s="37"/>
      <c r="AN2411" s="37"/>
      <c r="AP2411" s="37"/>
      <c r="AR2411" s="37"/>
      <c r="AT2411" s="37"/>
      <c r="AV2411" s="37"/>
      <c r="AX2411" s="37"/>
      <c r="BB2411" s="12">
        <v>58686</v>
      </c>
      <c r="BJ2411" s="12">
        <v>230</v>
      </c>
      <c r="CB2411" s="12">
        <v>0</v>
      </c>
      <c r="CC2411" s="12">
        <v>0</v>
      </c>
      <c r="CG2411" s="12" t="s">
        <v>991</v>
      </c>
      <c r="CH2411" s="12">
        <v>255.12700000000001</v>
      </c>
      <c r="CI2411" s="12" t="s">
        <v>1023</v>
      </c>
      <c r="CJ2411" s="12"/>
      <c r="CK2411" s="12" t="s">
        <v>979</v>
      </c>
      <c r="CL2411" s="37">
        <v>267741312</v>
      </c>
      <c r="CN2411" s="12" t="s">
        <v>1534</v>
      </c>
      <c r="CS2411" s="12"/>
      <c r="CT2411" s="36" t="str">
        <f t="shared" si="37"/>
        <v>500mn</v>
      </c>
      <c r="CU2411" s="36" t="str">
        <f>VLOOKUP(CK2411,Mapping!B:C,2,FALSE)</f>
        <v>EU</v>
      </c>
    </row>
    <row r="2412" spans="1:99" ht="16" customHeight="1" x14ac:dyDescent="0.35">
      <c r="A2412" s="12" t="s">
        <v>3757</v>
      </c>
      <c r="B2412" s="12" t="s">
        <v>925</v>
      </c>
      <c r="E2412" s="37">
        <v>263842</v>
      </c>
      <c r="G2412" s="37" t="s">
        <v>1505</v>
      </c>
      <c r="I2412" s="37"/>
      <c r="K2412" s="37"/>
      <c r="M2412" s="37">
        <v>263842</v>
      </c>
      <c r="N2412" s="12">
        <v>0</v>
      </c>
      <c r="O2412" s="37"/>
      <c r="Q2412" s="12">
        <v>0</v>
      </c>
      <c r="R2412" s="37"/>
      <c r="T2412" s="37"/>
      <c r="V2412" s="37"/>
      <c r="X2412" s="37"/>
      <c r="Z2412" s="37"/>
      <c r="AB2412" s="37"/>
      <c r="AD2412" s="37"/>
      <c r="AF2412" s="37"/>
      <c r="AH2412" s="37">
        <v>0</v>
      </c>
      <c r="AI2412" s="12">
        <v>0</v>
      </c>
      <c r="AN2412" s="37">
        <v>0</v>
      </c>
      <c r="AO2412" s="12">
        <v>0</v>
      </c>
      <c r="AP2412" s="37">
        <v>0</v>
      </c>
      <c r="AQ2412" s="12">
        <v>0</v>
      </c>
      <c r="AR2412" s="37"/>
      <c r="AT2412" s="37"/>
      <c r="AV2412" s="37"/>
      <c r="AX2412" s="37"/>
      <c r="BB2412" s="12">
        <v>2103</v>
      </c>
      <c r="BH2412" s="12">
        <v>0</v>
      </c>
      <c r="BI2412" s="12">
        <v>0</v>
      </c>
      <c r="BQ2412" s="12">
        <v>0</v>
      </c>
      <c r="BV2412" s="12">
        <v>0</v>
      </c>
      <c r="BY2412" s="12">
        <v>0</v>
      </c>
      <c r="CC2412" s="12">
        <v>0</v>
      </c>
      <c r="CG2412" s="12" t="s">
        <v>934</v>
      </c>
      <c r="CH2412" s="12">
        <v>14.92</v>
      </c>
      <c r="CI2412" s="12" t="s">
        <v>3758</v>
      </c>
      <c r="CJ2412" s="12" t="s">
        <v>1017</v>
      </c>
      <c r="CK2412" s="12" t="s">
        <v>932</v>
      </c>
      <c r="CL2412" s="37">
        <v>7067754512</v>
      </c>
      <c r="CN2412" s="12" t="s">
        <v>1509</v>
      </c>
      <c r="CS2412" s="12"/>
      <c r="CT2412" s="36" t="str">
        <f t="shared" si="37"/>
        <v>1bn - 50bn</v>
      </c>
      <c r="CU2412" s="36" t="str">
        <f>VLOOKUP(CK2412,Mapping!B:C,2,FALSE)</f>
        <v>US/CA</v>
      </c>
    </row>
    <row r="2413" spans="1:99" ht="16" customHeight="1" x14ac:dyDescent="0.35">
      <c r="A2413" s="12" t="s">
        <v>3759</v>
      </c>
      <c r="B2413" s="12" t="s">
        <v>925</v>
      </c>
      <c r="E2413" s="37">
        <v>0</v>
      </c>
      <c r="G2413" s="37" t="s">
        <v>1505</v>
      </c>
      <c r="I2413" s="37"/>
      <c r="K2413" s="37"/>
      <c r="M2413" s="37">
        <v>0</v>
      </c>
      <c r="N2413" s="12">
        <v>0</v>
      </c>
      <c r="O2413" s="37"/>
      <c r="R2413" s="37"/>
      <c r="T2413" s="37"/>
      <c r="V2413" s="37"/>
      <c r="X2413" s="37"/>
      <c r="Z2413" s="37"/>
      <c r="AB2413" s="37"/>
      <c r="AD2413" s="37"/>
      <c r="AF2413" s="37"/>
      <c r="AH2413" s="37"/>
      <c r="AN2413" s="37"/>
      <c r="AP2413" s="37"/>
      <c r="AR2413" s="37"/>
      <c r="AT2413" s="37"/>
      <c r="AV2413" s="37"/>
      <c r="AX2413" s="37"/>
      <c r="BB2413" s="12">
        <v>0</v>
      </c>
      <c r="CC2413" s="12">
        <v>0</v>
      </c>
      <c r="CG2413" s="12" t="s">
        <v>929</v>
      </c>
      <c r="CH2413" s="12">
        <v>11.334</v>
      </c>
      <c r="CI2413" s="12" t="s">
        <v>1164</v>
      </c>
      <c r="CJ2413" s="12" t="s">
        <v>1046</v>
      </c>
      <c r="CK2413" s="12" t="s">
        <v>932</v>
      </c>
      <c r="CL2413" s="37">
        <v>5268105142</v>
      </c>
      <c r="CN2413" s="12" t="s">
        <v>1509</v>
      </c>
      <c r="CS2413" s="12"/>
      <c r="CT2413" s="36" t="str">
        <f t="shared" si="37"/>
        <v>1bn - 50bn</v>
      </c>
      <c r="CU2413" s="36" t="str">
        <f>VLOOKUP(CK2413,Mapping!B:C,2,FALSE)</f>
        <v>US/CA</v>
      </c>
    </row>
    <row r="2414" spans="1:99" ht="16" customHeight="1" x14ac:dyDescent="0.35">
      <c r="A2414" s="12" t="s">
        <v>3760</v>
      </c>
      <c r="B2414" s="12" t="s">
        <v>925</v>
      </c>
      <c r="E2414" s="37">
        <v>29472</v>
      </c>
      <c r="G2414" s="37" t="s">
        <v>1505</v>
      </c>
      <c r="I2414" s="37"/>
      <c r="K2414" s="37"/>
      <c r="M2414" s="37">
        <v>0</v>
      </c>
      <c r="N2414" s="12">
        <v>0</v>
      </c>
      <c r="O2414" s="37"/>
      <c r="R2414" s="37"/>
      <c r="T2414" s="37"/>
      <c r="V2414" s="37"/>
      <c r="X2414" s="37"/>
      <c r="Z2414" s="37"/>
      <c r="AB2414" s="37"/>
      <c r="AD2414" s="37"/>
      <c r="AF2414" s="37"/>
      <c r="AH2414" s="37"/>
      <c r="AN2414" s="37">
        <v>29472</v>
      </c>
      <c r="AO2414" s="12">
        <v>0</v>
      </c>
      <c r="AP2414" s="37"/>
      <c r="AR2414" s="37"/>
      <c r="AT2414" s="37"/>
      <c r="AV2414" s="37"/>
      <c r="AX2414" s="37"/>
      <c r="BB2414" s="12">
        <v>0</v>
      </c>
      <c r="BI2414" s="12">
        <v>175</v>
      </c>
      <c r="BY2414" s="12">
        <v>0</v>
      </c>
      <c r="CC2414" s="12">
        <v>0</v>
      </c>
      <c r="CG2414" s="12" t="s">
        <v>940</v>
      </c>
      <c r="CH2414" s="12">
        <v>15.57</v>
      </c>
      <c r="CI2414" s="12" t="s">
        <v>1206</v>
      </c>
      <c r="CJ2414" s="12" t="s">
        <v>968</v>
      </c>
      <c r="CK2414" s="12" t="s">
        <v>932</v>
      </c>
      <c r="CL2414" s="37">
        <v>1570807469</v>
      </c>
      <c r="CN2414" s="12" t="s">
        <v>1509</v>
      </c>
      <c r="CS2414" s="12"/>
      <c r="CT2414" s="36" t="str">
        <f t="shared" si="37"/>
        <v>1bn - 50bn</v>
      </c>
      <c r="CU2414" s="36" t="str">
        <f>VLOOKUP(CK2414,Mapping!B:C,2,FALSE)</f>
        <v>US/CA</v>
      </c>
    </row>
    <row r="2415" spans="1:99" ht="16" customHeight="1" x14ac:dyDescent="0.35">
      <c r="A2415" s="12" t="s">
        <v>3761</v>
      </c>
      <c r="B2415" s="12" t="s">
        <v>925</v>
      </c>
      <c r="E2415" s="37">
        <v>477484</v>
      </c>
      <c r="G2415" s="37" t="s">
        <v>1505</v>
      </c>
      <c r="I2415" s="37"/>
      <c r="K2415" s="37"/>
      <c r="M2415" s="37">
        <v>237496</v>
      </c>
      <c r="N2415" s="12">
        <v>0.01</v>
      </c>
      <c r="O2415" s="37"/>
      <c r="R2415" s="37"/>
      <c r="T2415" s="37"/>
      <c r="V2415" s="37"/>
      <c r="X2415" s="37"/>
      <c r="Z2415" s="37"/>
      <c r="AB2415" s="37"/>
      <c r="AD2415" s="37"/>
      <c r="AF2415" s="37"/>
      <c r="AH2415" s="37"/>
      <c r="AN2415" s="37">
        <v>239988</v>
      </c>
      <c r="AO2415" s="12">
        <v>0.01</v>
      </c>
      <c r="AP2415" s="37"/>
      <c r="AR2415" s="37"/>
      <c r="AT2415" s="37"/>
      <c r="AV2415" s="37"/>
      <c r="AX2415" s="37"/>
      <c r="BB2415" s="12">
        <v>1893</v>
      </c>
      <c r="BI2415" s="12">
        <v>1425</v>
      </c>
      <c r="BY2415" s="12">
        <v>0</v>
      </c>
      <c r="CC2415" s="12">
        <v>0</v>
      </c>
      <c r="CG2415" s="12" t="s">
        <v>934</v>
      </c>
      <c r="CH2415" s="12">
        <v>12.851000000000001</v>
      </c>
      <c r="CI2415" s="12" t="s">
        <v>3762</v>
      </c>
      <c r="CJ2415" s="12" t="s">
        <v>975</v>
      </c>
      <c r="CK2415" s="12" t="s">
        <v>932</v>
      </c>
      <c r="CL2415" s="37">
        <v>3359814134</v>
      </c>
      <c r="CN2415" s="12" t="s">
        <v>1509</v>
      </c>
      <c r="CS2415" s="12"/>
      <c r="CT2415" s="36" t="str">
        <f t="shared" si="37"/>
        <v>1bn - 50bn</v>
      </c>
      <c r="CU2415" s="36" t="str">
        <f>VLOOKUP(CK2415,Mapping!B:C,2,FALSE)</f>
        <v>US/CA</v>
      </c>
    </row>
    <row r="2416" spans="1:99" ht="16" customHeight="1" x14ac:dyDescent="0.35">
      <c r="A2416" s="12" t="s">
        <v>3763</v>
      </c>
      <c r="B2416" s="12" t="s">
        <v>925</v>
      </c>
      <c r="E2416" s="37">
        <v>14012828</v>
      </c>
      <c r="G2416" s="37" t="s">
        <v>1505</v>
      </c>
      <c r="I2416" s="37"/>
      <c r="K2416" s="37"/>
      <c r="M2416" s="37">
        <v>354550</v>
      </c>
      <c r="N2416" s="12">
        <v>0.02</v>
      </c>
      <c r="O2416" s="37"/>
      <c r="R2416" s="37"/>
      <c r="T2416" s="37"/>
      <c r="V2416" s="37"/>
      <c r="X2416" s="37"/>
      <c r="Z2416" s="37"/>
      <c r="AB2416" s="37"/>
      <c r="AD2416" s="37"/>
      <c r="AF2416" s="37"/>
      <c r="AH2416" s="37"/>
      <c r="AN2416" s="37">
        <v>13658278</v>
      </c>
      <c r="AO2416" s="12">
        <v>0.81</v>
      </c>
      <c r="AP2416" s="37"/>
      <c r="AR2416" s="37"/>
      <c r="AT2416" s="37"/>
      <c r="AV2416" s="37"/>
      <c r="AX2416" s="37"/>
      <c r="BB2416" s="12">
        <v>2826</v>
      </c>
      <c r="BI2416" s="12">
        <v>81100</v>
      </c>
      <c r="BY2416" s="12">
        <v>0.01</v>
      </c>
      <c r="CC2416" s="12">
        <v>0</v>
      </c>
      <c r="CG2416" s="12" t="s">
        <v>934</v>
      </c>
      <c r="CH2416" s="12">
        <v>28.783000000000001</v>
      </c>
      <c r="CI2416" s="12" t="s">
        <v>3136</v>
      </c>
      <c r="CJ2416" s="12" t="s">
        <v>1118</v>
      </c>
      <c r="CK2416" s="12" t="s">
        <v>932</v>
      </c>
      <c r="CL2416" s="37">
        <v>1675809486</v>
      </c>
      <c r="CN2416" s="12" t="s">
        <v>1509</v>
      </c>
      <c r="CS2416" s="12"/>
      <c r="CT2416" s="36" t="str">
        <f t="shared" si="37"/>
        <v>1bn - 50bn</v>
      </c>
      <c r="CU2416" s="36" t="str">
        <f>VLOOKUP(CK2416,Mapping!B:C,2,FALSE)</f>
        <v>US/CA</v>
      </c>
    </row>
    <row r="2417" spans="1:99" ht="16" customHeight="1" x14ac:dyDescent="0.35">
      <c r="A2417" s="12" t="s">
        <v>3764</v>
      </c>
      <c r="B2417" s="12" t="s">
        <v>925</v>
      </c>
      <c r="E2417" s="37">
        <v>5056204</v>
      </c>
      <c r="G2417" s="37" t="s">
        <v>1505</v>
      </c>
      <c r="I2417" s="37"/>
      <c r="K2417" s="37"/>
      <c r="M2417" s="37">
        <v>2101957</v>
      </c>
      <c r="N2417" s="12">
        <v>0.6</v>
      </c>
      <c r="O2417" s="37"/>
      <c r="R2417" s="37"/>
      <c r="T2417" s="37"/>
      <c r="V2417" s="37"/>
      <c r="X2417" s="37">
        <v>2175310</v>
      </c>
      <c r="Y2417" s="12">
        <v>0.62</v>
      </c>
      <c r="Z2417" s="37"/>
      <c r="AB2417" s="37"/>
      <c r="AD2417" s="37">
        <v>778937</v>
      </c>
      <c r="AE2417" s="12">
        <v>0.22</v>
      </c>
      <c r="AF2417" s="37"/>
      <c r="AH2417" s="37"/>
      <c r="AN2417" s="37"/>
      <c r="AP2417" s="37"/>
      <c r="AR2417" s="37"/>
      <c r="AT2417" s="37"/>
      <c r="AV2417" s="37"/>
      <c r="AX2417" s="37"/>
      <c r="BA2417" s="12">
        <v>21289</v>
      </c>
      <c r="BB2417" s="12">
        <v>16754</v>
      </c>
      <c r="BJ2417" s="12">
        <v>6991</v>
      </c>
      <c r="BZ2417" s="12">
        <v>0</v>
      </c>
      <c r="CB2417" s="12">
        <v>0</v>
      </c>
      <c r="CC2417" s="12">
        <v>0</v>
      </c>
      <c r="CG2417" s="12" t="s">
        <v>940</v>
      </c>
      <c r="CH2417" s="12">
        <v>47.264000000000003</v>
      </c>
      <c r="CI2417" s="12" t="s">
        <v>964</v>
      </c>
      <c r="CJ2417" s="12"/>
      <c r="CK2417" s="12" t="s">
        <v>927</v>
      </c>
      <c r="CL2417" s="37">
        <v>350531606</v>
      </c>
      <c r="CN2417" s="12" t="s">
        <v>1509</v>
      </c>
      <c r="CS2417" s="12"/>
      <c r="CT2417" s="36" t="str">
        <f t="shared" si="37"/>
        <v>500mn</v>
      </c>
      <c r="CU2417" s="36" t="str">
        <f>VLOOKUP(CK2417,Mapping!B:C,2,FALSE)</f>
        <v>CN</v>
      </c>
    </row>
    <row r="2418" spans="1:99" ht="16" customHeight="1" x14ac:dyDescent="0.35">
      <c r="A2418" s="12" t="s">
        <v>510</v>
      </c>
      <c r="B2418" s="12" t="s">
        <v>925</v>
      </c>
      <c r="E2418" s="37">
        <v>2284786</v>
      </c>
      <c r="F2418" s="12">
        <v>18300</v>
      </c>
      <c r="G2418" s="37" t="s">
        <v>1505</v>
      </c>
      <c r="I2418" s="37">
        <v>877845</v>
      </c>
      <c r="J2418" s="12">
        <v>3.67</v>
      </c>
      <c r="K2418" s="37">
        <v>920378</v>
      </c>
      <c r="L2418" s="12">
        <v>3.85</v>
      </c>
      <c r="M2418" s="37"/>
      <c r="O2418" s="37"/>
      <c r="R2418" s="37">
        <v>486563</v>
      </c>
      <c r="S2418" s="12">
        <v>2.0299999999999998</v>
      </c>
      <c r="T2418" s="37"/>
      <c r="V2418" s="37"/>
      <c r="X2418" s="37"/>
      <c r="Z2418" s="37"/>
      <c r="AB2418" s="37"/>
      <c r="AD2418" s="37"/>
      <c r="AF2418" s="37"/>
      <c r="AH2418" s="37"/>
      <c r="AN2418" s="37"/>
      <c r="AP2418" s="37"/>
      <c r="AR2418" s="37"/>
      <c r="AT2418" s="37"/>
      <c r="AV2418" s="37"/>
      <c r="AX2418" s="37"/>
      <c r="AZ2418" s="12">
        <v>34200</v>
      </c>
      <c r="BG2418" s="12">
        <v>19300</v>
      </c>
      <c r="BO2418" s="12">
        <v>0</v>
      </c>
      <c r="BS2418" s="12">
        <v>0</v>
      </c>
      <c r="BX2418" s="12">
        <v>0</v>
      </c>
      <c r="CG2418" s="12" t="s">
        <v>976</v>
      </c>
      <c r="CH2418" s="12">
        <v>49.232999999999997</v>
      </c>
      <c r="CI2418" s="12" t="s">
        <v>956</v>
      </c>
      <c r="CJ2418" s="12"/>
      <c r="CK2418" s="12" t="s">
        <v>951</v>
      </c>
      <c r="CL2418" s="37">
        <v>25760601</v>
      </c>
      <c r="CN2418" s="12" t="s">
        <v>1513</v>
      </c>
      <c r="CS2418" s="12"/>
      <c r="CT2418" s="36" t="str">
        <f t="shared" si="37"/>
        <v>500mn</v>
      </c>
      <c r="CU2418" s="36" t="str">
        <f>VLOOKUP(CK2418,Mapping!B:C,2,FALSE)</f>
        <v>HK</v>
      </c>
    </row>
    <row r="2419" spans="1:99" ht="16" customHeight="1" x14ac:dyDescent="0.35">
      <c r="A2419" s="12" t="s">
        <v>3765</v>
      </c>
      <c r="B2419" s="12" t="s">
        <v>925</v>
      </c>
      <c r="E2419" s="37">
        <v>33272017</v>
      </c>
      <c r="G2419" s="37" t="s">
        <v>1505</v>
      </c>
      <c r="I2419" s="37"/>
      <c r="K2419" s="37"/>
      <c r="M2419" s="37">
        <v>32107221</v>
      </c>
      <c r="N2419" s="12">
        <v>0.4</v>
      </c>
      <c r="O2419" s="37"/>
      <c r="R2419" s="37"/>
      <c r="T2419" s="37"/>
      <c r="V2419" s="37"/>
      <c r="X2419" s="37"/>
      <c r="Z2419" s="37">
        <v>0</v>
      </c>
      <c r="AA2419" s="12">
        <v>0</v>
      </c>
      <c r="AB2419" s="37"/>
      <c r="AD2419" s="37"/>
      <c r="AF2419" s="37"/>
      <c r="AH2419" s="37"/>
      <c r="AN2419" s="37">
        <v>551552</v>
      </c>
      <c r="AO2419" s="12">
        <v>0.01</v>
      </c>
      <c r="AP2419" s="37">
        <v>613244</v>
      </c>
      <c r="AQ2419" s="12">
        <v>0.01</v>
      </c>
      <c r="AR2419" s="37"/>
      <c r="AT2419" s="37"/>
      <c r="AV2419" s="37"/>
      <c r="AX2419" s="37"/>
      <c r="BB2419" s="12">
        <v>255916</v>
      </c>
      <c r="BC2419" s="12">
        <v>0</v>
      </c>
      <c r="BH2419" s="12">
        <v>2656</v>
      </c>
      <c r="BI2419" s="12">
        <v>3275</v>
      </c>
      <c r="BV2419" s="12">
        <v>0</v>
      </c>
      <c r="BY2419" s="12">
        <v>0</v>
      </c>
      <c r="CC2419" s="12">
        <v>0.01</v>
      </c>
      <c r="CD2419" s="12">
        <v>0</v>
      </c>
      <c r="CG2419" s="12" t="s">
        <v>934</v>
      </c>
      <c r="CH2419" s="12">
        <v>52.655999999999999</v>
      </c>
      <c r="CI2419" s="12" t="s">
        <v>1287</v>
      </c>
      <c r="CJ2419" s="12" t="s">
        <v>1246</v>
      </c>
      <c r="CK2419" s="12" t="s">
        <v>932</v>
      </c>
      <c r="CL2419" s="37">
        <v>8057448265</v>
      </c>
      <c r="CN2419" s="12" t="s">
        <v>1509</v>
      </c>
      <c r="CS2419" s="12"/>
      <c r="CT2419" s="36" t="str">
        <f t="shared" si="37"/>
        <v>1bn - 50bn</v>
      </c>
      <c r="CU2419" s="36" t="str">
        <f>VLOOKUP(CK2419,Mapping!B:C,2,FALSE)</f>
        <v>US/CA</v>
      </c>
    </row>
    <row r="2420" spans="1:99" ht="16" customHeight="1" x14ac:dyDescent="0.35">
      <c r="A2420" s="12" t="s">
        <v>3766</v>
      </c>
      <c r="B2420" s="12" t="s">
        <v>925</v>
      </c>
      <c r="E2420" s="37">
        <v>0</v>
      </c>
      <c r="G2420" s="37" t="s">
        <v>1505</v>
      </c>
      <c r="I2420" s="37"/>
      <c r="K2420" s="37"/>
      <c r="M2420" s="37">
        <v>0</v>
      </c>
      <c r="N2420" s="12">
        <v>0</v>
      </c>
      <c r="O2420" s="37"/>
      <c r="Q2420" s="12">
        <v>0</v>
      </c>
      <c r="R2420" s="37"/>
      <c r="T2420" s="37"/>
      <c r="V2420" s="37"/>
      <c r="X2420" s="37"/>
      <c r="Z2420" s="37"/>
      <c r="AB2420" s="37"/>
      <c r="AD2420" s="37"/>
      <c r="AF2420" s="37"/>
      <c r="AH2420" s="37">
        <v>0</v>
      </c>
      <c r="AI2420" s="12">
        <v>0</v>
      </c>
      <c r="AN2420" s="37"/>
      <c r="AP2420" s="37"/>
      <c r="AR2420" s="37"/>
      <c r="AT2420" s="37"/>
      <c r="AV2420" s="37"/>
      <c r="AX2420" s="37"/>
      <c r="BB2420" s="12">
        <v>0</v>
      </c>
      <c r="BQ2420" s="12">
        <v>0</v>
      </c>
      <c r="CC2420" s="12">
        <v>0</v>
      </c>
      <c r="CG2420" s="12" t="s">
        <v>934</v>
      </c>
      <c r="CH2420" s="12">
        <v>218.48500000000001</v>
      </c>
      <c r="CI2420" s="12" t="s">
        <v>1549</v>
      </c>
      <c r="CJ2420" s="12" t="s">
        <v>966</v>
      </c>
      <c r="CK2420" s="12" t="s">
        <v>932</v>
      </c>
      <c r="CL2420" s="37">
        <v>2919207</v>
      </c>
      <c r="CN2420" s="12" t="s">
        <v>1506</v>
      </c>
      <c r="CS2420" s="12"/>
      <c r="CT2420" s="36" t="str">
        <f t="shared" si="37"/>
        <v>500mn</v>
      </c>
      <c r="CU2420" s="36" t="str">
        <f>VLOOKUP(CK2420,Mapping!B:C,2,FALSE)</f>
        <v>US/CA</v>
      </c>
    </row>
    <row r="2421" spans="1:99" ht="16" customHeight="1" x14ac:dyDescent="0.35">
      <c r="A2421" s="12" t="s">
        <v>3767</v>
      </c>
      <c r="B2421" s="12" t="s">
        <v>925</v>
      </c>
      <c r="E2421" s="37">
        <v>22487203</v>
      </c>
      <c r="G2421" s="37" t="s">
        <v>1505</v>
      </c>
      <c r="I2421" s="37"/>
      <c r="K2421" s="37">
        <v>6858735</v>
      </c>
      <c r="L2421" s="12">
        <v>0.64</v>
      </c>
      <c r="M2421" s="37"/>
      <c r="O2421" s="37">
        <v>10383186</v>
      </c>
      <c r="P2421" s="12">
        <v>0.97</v>
      </c>
      <c r="R2421" s="37">
        <v>5245282</v>
      </c>
      <c r="S2421" s="12">
        <v>0.49</v>
      </c>
      <c r="T2421" s="37"/>
      <c r="V2421" s="37"/>
      <c r="X2421" s="37"/>
      <c r="Z2421" s="37"/>
      <c r="AB2421" s="37"/>
      <c r="AD2421" s="37"/>
      <c r="AF2421" s="37"/>
      <c r="AH2421" s="37"/>
      <c r="AL2421" s="12">
        <v>565800</v>
      </c>
      <c r="AN2421" s="37"/>
      <c r="AP2421" s="37"/>
      <c r="AR2421" s="37"/>
      <c r="AT2421" s="37"/>
      <c r="AV2421" s="37"/>
      <c r="AX2421" s="37"/>
      <c r="AZ2421" s="12">
        <v>395120</v>
      </c>
      <c r="BG2421" s="12">
        <v>89100</v>
      </c>
      <c r="BS2421" s="12">
        <v>0</v>
      </c>
      <c r="BU2421" s="12">
        <v>0</v>
      </c>
      <c r="BX2421" s="12">
        <v>0.01</v>
      </c>
      <c r="CG2421" s="12" t="s">
        <v>940</v>
      </c>
      <c r="CH2421" s="12">
        <v>100.596</v>
      </c>
      <c r="CI2421" s="12" t="s">
        <v>964</v>
      </c>
      <c r="CJ2421" s="12"/>
      <c r="CK2421" s="12" t="s">
        <v>927</v>
      </c>
      <c r="CL2421" s="37">
        <v>999775089</v>
      </c>
      <c r="CN2421" s="12" t="s">
        <v>1506</v>
      </c>
      <c r="CS2421" s="12"/>
      <c r="CT2421" s="36" t="str">
        <f t="shared" si="37"/>
        <v>500mn - 1bn</v>
      </c>
      <c r="CU2421" s="36" t="str">
        <f>VLOOKUP(CK2421,Mapping!B:C,2,FALSE)</f>
        <v>CN</v>
      </c>
    </row>
    <row r="2422" spans="1:99" ht="16" customHeight="1" x14ac:dyDescent="0.35">
      <c r="A2422" s="12" t="s">
        <v>3768</v>
      </c>
      <c r="B2422" s="12" t="s">
        <v>925</v>
      </c>
      <c r="E2422" s="37">
        <v>37182</v>
      </c>
      <c r="G2422" s="37" t="s">
        <v>1505</v>
      </c>
      <c r="I2422" s="37"/>
      <c r="K2422" s="37"/>
      <c r="M2422" s="37"/>
      <c r="O2422" s="37"/>
      <c r="Q2422" s="12">
        <v>150</v>
      </c>
      <c r="R2422" s="37"/>
      <c r="T2422" s="37"/>
      <c r="V2422" s="37"/>
      <c r="X2422" s="37"/>
      <c r="Z2422" s="37"/>
      <c r="AB2422" s="37"/>
      <c r="AD2422" s="37"/>
      <c r="AF2422" s="37"/>
      <c r="AH2422" s="37">
        <v>18942</v>
      </c>
      <c r="AI2422" s="12">
        <v>0.01</v>
      </c>
      <c r="AN2422" s="37"/>
      <c r="AP2422" s="37">
        <v>18240</v>
      </c>
      <c r="AQ2422" s="12">
        <v>0.01</v>
      </c>
      <c r="AR2422" s="37"/>
      <c r="AT2422" s="37"/>
      <c r="AV2422" s="37"/>
      <c r="AX2422" s="37"/>
      <c r="BH2422" s="12">
        <v>79</v>
      </c>
      <c r="BQ2422" s="12">
        <v>0</v>
      </c>
      <c r="BV2422" s="12">
        <v>0</v>
      </c>
      <c r="CG2422" s="12" t="s">
        <v>934</v>
      </c>
      <c r="CH2422" s="12">
        <v>12.776</v>
      </c>
      <c r="CI2422" s="12" t="s">
        <v>1127</v>
      </c>
      <c r="CJ2422" s="12" t="s">
        <v>966</v>
      </c>
      <c r="CK2422" s="12" t="s">
        <v>932</v>
      </c>
      <c r="CL2422" s="37">
        <v>204828695</v>
      </c>
      <c r="CN2422" s="12" t="s">
        <v>1509</v>
      </c>
      <c r="CS2422" s="12"/>
      <c r="CT2422" s="36" t="str">
        <f t="shared" si="37"/>
        <v>500mn</v>
      </c>
      <c r="CU2422" s="36" t="str">
        <f>VLOOKUP(CK2422,Mapping!B:C,2,FALSE)</f>
        <v>US/CA</v>
      </c>
    </row>
    <row r="2423" spans="1:99" ht="16" customHeight="1" x14ac:dyDescent="0.35">
      <c r="A2423" s="12" t="s">
        <v>3769</v>
      </c>
      <c r="B2423" s="12" t="s">
        <v>925</v>
      </c>
      <c r="E2423" s="37">
        <v>262284</v>
      </c>
      <c r="G2423" s="37" t="s">
        <v>1505</v>
      </c>
      <c r="I2423" s="37"/>
      <c r="K2423" s="37"/>
      <c r="M2423" s="37"/>
      <c r="O2423" s="37"/>
      <c r="Q2423" s="12">
        <v>2077</v>
      </c>
      <c r="R2423" s="37"/>
      <c r="T2423" s="37"/>
      <c r="V2423" s="37"/>
      <c r="X2423" s="37"/>
      <c r="Z2423" s="37"/>
      <c r="AB2423" s="37"/>
      <c r="AD2423" s="37"/>
      <c r="AF2423" s="37"/>
      <c r="AH2423" s="37">
        <v>262284</v>
      </c>
      <c r="AI2423" s="12">
        <v>0.05</v>
      </c>
      <c r="AN2423" s="37"/>
      <c r="AP2423" s="37">
        <v>0</v>
      </c>
      <c r="AQ2423" s="12">
        <v>0</v>
      </c>
      <c r="AR2423" s="37"/>
      <c r="AT2423" s="37"/>
      <c r="AV2423" s="37"/>
      <c r="AX2423" s="37"/>
      <c r="BH2423" s="12">
        <v>0</v>
      </c>
      <c r="BQ2423" s="12">
        <v>0</v>
      </c>
      <c r="BV2423" s="12">
        <v>0</v>
      </c>
      <c r="CG2423" s="12" t="s">
        <v>929</v>
      </c>
      <c r="CH2423" s="12">
        <v>26.082999999999998</v>
      </c>
      <c r="CI2423" s="12" t="s">
        <v>2397</v>
      </c>
      <c r="CJ2423" s="12" t="s">
        <v>1072</v>
      </c>
      <c r="CK2423" s="12" t="s">
        <v>932</v>
      </c>
      <c r="CL2423" s="37">
        <v>554501529</v>
      </c>
      <c r="CN2423" s="12" t="s">
        <v>1509</v>
      </c>
      <c r="CS2423" s="12"/>
      <c r="CT2423" s="36" t="str">
        <f t="shared" si="37"/>
        <v>500mn - 1bn</v>
      </c>
      <c r="CU2423" s="36" t="str">
        <f>VLOOKUP(CK2423,Mapping!B:C,2,FALSE)</f>
        <v>US/CA</v>
      </c>
    </row>
    <row r="2424" spans="1:99" ht="16" customHeight="1" x14ac:dyDescent="0.35">
      <c r="A2424" s="12" t="s">
        <v>3770</v>
      </c>
      <c r="B2424" s="12" t="s">
        <v>925</v>
      </c>
      <c r="E2424" s="37">
        <v>1397082</v>
      </c>
      <c r="G2424" s="37" t="s">
        <v>1505</v>
      </c>
      <c r="I2424" s="37"/>
      <c r="K2424" s="37"/>
      <c r="M2424" s="37">
        <v>282661</v>
      </c>
      <c r="N2424" s="12">
        <v>0.02</v>
      </c>
      <c r="O2424" s="37"/>
      <c r="Q2424" s="12">
        <v>8825</v>
      </c>
      <c r="R2424" s="37"/>
      <c r="T2424" s="37"/>
      <c r="V2424" s="37"/>
      <c r="X2424" s="37"/>
      <c r="Z2424" s="37"/>
      <c r="AB2424" s="37"/>
      <c r="AD2424" s="37"/>
      <c r="AF2424" s="37"/>
      <c r="AH2424" s="37">
        <v>1114421</v>
      </c>
      <c r="AI2424" s="12">
        <v>0.06</v>
      </c>
      <c r="AN2424" s="37"/>
      <c r="AP2424" s="37"/>
      <c r="AR2424" s="37"/>
      <c r="AT2424" s="37"/>
      <c r="AV2424" s="37"/>
      <c r="AX2424" s="37"/>
      <c r="BB2424" s="12">
        <v>2253</v>
      </c>
      <c r="BQ2424" s="12">
        <v>0</v>
      </c>
      <c r="CC2424" s="12">
        <v>0</v>
      </c>
      <c r="CG2424" s="12" t="s">
        <v>998</v>
      </c>
      <c r="CH2424" s="12">
        <v>42.639000000000003</v>
      </c>
      <c r="CI2424" s="12" t="s">
        <v>3771</v>
      </c>
      <c r="CJ2424" s="12" t="s">
        <v>1130</v>
      </c>
      <c r="CK2424" s="12" t="s">
        <v>932</v>
      </c>
      <c r="CL2424" s="37">
        <v>1711201997</v>
      </c>
      <c r="CN2424" s="12" t="s">
        <v>998</v>
      </c>
      <c r="CS2424" s="12"/>
      <c r="CT2424" s="36" t="str">
        <f t="shared" si="37"/>
        <v>1bn - 50bn</v>
      </c>
      <c r="CU2424" s="36" t="str">
        <f>VLOOKUP(CK2424,Mapping!B:C,2,FALSE)</f>
        <v>US/CA</v>
      </c>
    </row>
    <row r="2425" spans="1:99" ht="16" customHeight="1" x14ac:dyDescent="0.35">
      <c r="A2425" s="12" t="s">
        <v>3772</v>
      </c>
      <c r="B2425" s="12" t="s">
        <v>925</v>
      </c>
      <c r="E2425" s="37">
        <v>0</v>
      </c>
      <c r="G2425" s="37" t="s">
        <v>1505</v>
      </c>
      <c r="I2425" s="37"/>
      <c r="K2425" s="37"/>
      <c r="M2425" s="37"/>
      <c r="O2425" s="37"/>
      <c r="R2425" s="37"/>
      <c r="T2425" s="37"/>
      <c r="V2425" s="37"/>
      <c r="X2425" s="37"/>
      <c r="Z2425" s="37"/>
      <c r="AB2425" s="37"/>
      <c r="AD2425" s="37"/>
      <c r="AF2425" s="37"/>
      <c r="AH2425" s="37"/>
      <c r="AN2425" s="37">
        <v>0</v>
      </c>
      <c r="AO2425" s="12">
        <v>0</v>
      </c>
      <c r="AP2425" s="37"/>
      <c r="AR2425" s="37"/>
      <c r="AT2425" s="37"/>
      <c r="AV2425" s="37"/>
      <c r="AX2425" s="37"/>
      <c r="BI2425" s="12">
        <v>0</v>
      </c>
      <c r="BY2425" s="12">
        <v>0</v>
      </c>
      <c r="CG2425" s="12" t="s">
        <v>934</v>
      </c>
      <c r="CH2425" s="12">
        <v>15.423</v>
      </c>
      <c r="CI2425" s="12" t="s">
        <v>1108</v>
      </c>
      <c r="CJ2425" s="12" t="s">
        <v>1109</v>
      </c>
      <c r="CK2425" s="12" t="s">
        <v>932</v>
      </c>
      <c r="CL2425" s="37">
        <v>439931425</v>
      </c>
      <c r="CN2425" s="12" t="s">
        <v>1509</v>
      </c>
      <c r="CS2425" s="12"/>
      <c r="CT2425" s="36" t="str">
        <f t="shared" si="37"/>
        <v>500mn</v>
      </c>
      <c r="CU2425" s="36" t="str">
        <f>VLOOKUP(CK2425,Mapping!B:C,2,FALSE)</f>
        <v>US/CA</v>
      </c>
    </row>
    <row r="2426" spans="1:99" ht="16" customHeight="1" x14ac:dyDescent="0.35">
      <c r="A2426" s="12" t="s">
        <v>427</v>
      </c>
      <c r="B2426" s="12" t="s">
        <v>925</v>
      </c>
      <c r="E2426" s="37">
        <v>20184708</v>
      </c>
      <c r="F2426" s="12">
        <v>32750</v>
      </c>
      <c r="G2426" s="37" t="s">
        <v>1505</v>
      </c>
      <c r="I2426" s="37">
        <v>1591567</v>
      </c>
      <c r="J2426" s="12">
        <v>1.34</v>
      </c>
      <c r="K2426" s="37">
        <v>9252814</v>
      </c>
      <c r="L2426" s="12">
        <v>7.79</v>
      </c>
      <c r="M2426" s="37"/>
      <c r="O2426" s="37">
        <v>5722351</v>
      </c>
      <c r="P2426" s="12">
        <v>4.82</v>
      </c>
      <c r="R2426" s="37">
        <v>1118943</v>
      </c>
      <c r="S2426" s="12">
        <v>0.94</v>
      </c>
      <c r="T2426" s="37"/>
      <c r="V2426" s="37">
        <v>2499033</v>
      </c>
      <c r="W2426" s="12">
        <v>2.1</v>
      </c>
      <c r="X2426" s="37"/>
      <c r="Z2426" s="37"/>
      <c r="AB2426" s="37"/>
      <c r="AD2426" s="37"/>
      <c r="AF2426" s="37"/>
      <c r="AH2426" s="37"/>
      <c r="AK2426" s="12">
        <v>114850</v>
      </c>
      <c r="AL2426" s="12">
        <v>376800</v>
      </c>
      <c r="AN2426" s="37"/>
      <c r="AP2426" s="37"/>
      <c r="AR2426" s="37"/>
      <c r="AT2426" s="37"/>
      <c r="AV2426" s="37"/>
      <c r="AX2426" s="37"/>
      <c r="AZ2426" s="12">
        <v>105700</v>
      </c>
      <c r="BG2426" s="12">
        <v>149800</v>
      </c>
      <c r="BO2426" s="12">
        <v>0</v>
      </c>
      <c r="BS2426" s="12">
        <v>0</v>
      </c>
      <c r="BT2426" s="12">
        <v>0</v>
      </c>
      <c r="BU2426" s="12">
        <v>0</v>
      </c>
      <c r="BX2426" s="12">
        <v>0</v>
      </c>
      <c r="CG2426" s="12" t="s">
        <v>976</v>
      </c>
      <c r="CH2426" s="12">
        <v>39.575000000000003</v>
      </c>
      <c r="CI2426" s="12" t="s">
        <v>1024</v>
      </c>
      <c r="CJ2426" s="12"/>
      <c r="CK2426" s="12" t="s">
        <v>951</v>
      </c>
      <c r="CL2426" s="37">
        <v>118831556</v>
      </c>
      <c r="CN2426" s="12" t="s">
        <v>1513</v>
      </c>
      <c r="CR2426" s="12">
        <v>46104.083333333336</v>
      </c>
      <c r="CS2426" s="12"/>
      <c r="CT2426" s="36" t="str">
        <f t="shared" si="37"/>
        <v>500mn</v>
      </c>
      <c r="CU2426" s="36" t="str">
        <f>VLOOKUP(CK2426,Mapping!B:C,2,FALSE)</f>
        <v>HK</v>
      </c>
    </row>
    <row r="2427" spans="1:99" ht="16" customHeight="1" x14ac:dyDescent="0.35">
      <c r="A2427" s="12" t="s">
        <v>3773</v>
      </c>
      <c r="B2427" s="12" t="s">
        <v>925</v>
      </c>
      <c r="E2427" s="37">
        <v>104413</v>
      </c>
      <c r="G2427" s="37" t="s">
        <v>1505</v>
      </c>
      <c r="I2427" s="37"/>
      <c r="K2427" s="37"/>
      <c r="M2427" s="37">
        <v>49306</v>
      </c>
      <c r="N2427" s="12">
        <v>0.04</v>
      </c>
      <c r="O2427" s="37"/>
      <c r="Q2427" s="12">
        <v>203</v>
      </c>
      <c r="R2427" s="37"/>
      <c r="T2427" s="37"/>
      <c r="V2427" s="37"/>
      <c r="X2427" s="37"/>
      <c r="Z2427" s="37"/>
      <c r="AB2427" s="37"/>
      <c r="AD2427" s="37"/>
      <c r="AF2427" s="37"/>
      <c r="AH2427" s="37">
        <v>25635</v>
      </c>
      <c r="AI2427" s="12">
        <v>0.02</v>
      </c>
      <c r="AN2427" s="37">
        <v>29472</v>
      </c>
      <c r="AO2427" s="12">
        <v>0.03</v>
      </c>
      <c r="AP2427" s="37"/>
      <c r="AR2427" s="37"/>
      <c r="AT2427" s="37"/>
      <c r="AV2427" s="37"/>
      <c r="AX2427" s="37"/>
      <c r="BB2427" s="12">
        <v>393</v>
      </c>
      <c r="BI2427" s="12">
        <v>175</v>
      </c>
      <c r="BQ2427" s="12">
        <v>0</v>
      </c>
      <c r="BY2427" s="12">
        <v>0</v>
      </c>
      <c r="CC2427" s="12">
        <v>0</v>
      </c>
      <c r="CG2427" s="12" t="s">
        <v>934</v>
      </c>
      <c r="CH2427" s="12">
        <v>131.976</v>
      </c>
      <c r="CI2427" s="12" t="s">
        <v>3774</v>
      </c>
      <c r="CJ2427" s="12" t="s">
        <v>1015</v>
      </c>
      <c r="CK2427" s="12" t="s">
        <v>932</v>
      </c>
      <c r="CL2427" s="37">
        <v>111830726</v>
      </c>
      <c r="CN2427" s="12" t="s">
        <v>1509</v>
      </c>
      <c r="CS2427" s="12"/>
      <c r="CT2427" s="36" t="str">
        <f t="shared" si="37"/>
        <v>500mn</v>
      </c>
      <c r="CU2427" s="36" t="str">
        <f>VLOOKUP(CK2427,Mapping!B:C,2,FALSE)</f>
        <v>US/CA</v>
      </c>
    </row>
    <row r="2428" spans="1:99" ht="16" customHeight="1" x14ac:dyDescent="0.35">
      <c r="A2428" s="12" t="s">
        <v>3775</v>
      </c>
      <c r="B2428" s="12" t="s">
        <v>925</v>
      </c>
      <c r="E2428" s="37">
        <v>1740381</v>
      </c>
      <c r="G2428" s="37" t="s">
        <v>1505</v>
      </c>
      <c r="I2428" s="37"/>
      <c r="K2428" s="37"/>
      <c r="M2428" s="37">
        <v>1740381</v>
      </c>
      <c r="N2428" s="12">
        <v>1.74</v>
      </c>
      <c r="O2428" s="37"/>
      <c r="R2428" s="37"/>
      <c r="T2428" s="37"/>
      <c r="V2428" s="37"/>
      <c r="X2428" s="37"/>
      <c r="Z2428" s="37"/>
      <c r="AB2428" s="37"/>
      <c r="AD2428" s="37">
        <v>0</v>
      </c>
      <c r="AE2428" s="12">
        <v>0</v>
      </c>
      <c r="AF2428" s="37"/>
      <c r="AH2428" s="37"/>
      <c r="AN2428" s="37"/>
      <c r="AP2428" s="37"/>
      <c r="AR2428" s="37"/>
      <c r="AT2428" s="37"/>
      <c r="AV2428" s="37"/>
      <c r="AX2428" s="37"/>
      <c r="BB2428" s="12">
        <v>13872</v>
      </c>
      <c r="BJ2428" s="12">
        <v>0</v>
      </c>
      <c r="CB2428" s="12">
        <v>0</v>
      </c>
      <c r="CC2428" s="12">
        <v>0</v>
      </c>
      <c r="CG2428" s="12" t="s">
        <v>976</v>
      </c>
      <c r="CH2428" s="12">
        <v>258.11700000000002</v>
      </c>
      <c r="CI2428" s="12" t="s">
        <v>950</v>
      </c>
      <c r="CJ2428" s="12"/>
      <c r="CK2428" s="12" t="s">
        <v>951</v>
      </c>
      <c r="CL2428" s="37">
        <v>100133208</v>
      </c>
      <c r="CN2428" s="12" t="s">
        <v>1513</v>
      </c>
      <c r="CR2428" s="12">
        <v>45987.083333333336</v>
      </c>
      <c r="CS2428" s="12"/>
      <c r="CT2428" s="36" t="str">
        <f t="shared" si="37"/>
        <v>500mn</v>
      </c>
      <c r="CU2428" s="36" t="str">
        <f>VLOOKUP(CK2428,Mapping!B:C,2,FALSE)</f>
        <v>HK</v>
      </c>
    </row>
    <row r="2429" spans="1:99" ht="16" customHeight="1" x14ac:dyDescent="0.35">
      <c r="A2429" s="12" t="s">
        <v>3776</v>
      </c>
      <c r="B2429" s="12" t="s">
        <v>925</v>
      </c>
      <c r="E2429" s="37">
        <v>79611</v>
      </c>
      <c r="G2429" s="37" t="s">
        <v>1505</v>
      </c>
      <c r="I2429" s="37"/>
      <c r="K2429" s="37"/>
      <c r="M2429" s="37">
        <v>25092</v>
      </c>
      <c r="N2429" s="12">
        <v>0.01</v>
      </c>
      <c r="O2429" s="37"/>
      <c r="Q2429" s="12">
        <v>73</v>
      </c>
      <c r="R2429" s="37"/>
      <c r="T2429" s="37"/>
      <c r="V2429" s="37"/>
      <c r="X2429" s="37"/>
      <c r="Z2429" s="37"/>
      <c r="AB2429" s="37"/>
      <c r="AD2429" s="37"/>
      <c r="AF2429" s="37"/>
      <c r="AH2429" s="37">
        <v>9218</v>
      </c>
      <c r="AI2429" s="12">
        <v>0</v>
      </c>
      <c r="AN2429" s="37">
        <v>42103</v>
      </c>
      <c r="AO2429" s="12">
        <v>0.02</v>
      </c>
      <c r="AP2429" s="37"/>
      <c r="AR2429" s="37"/>
      <c r="AT2429" s="37">
        <v>3198</v>
      </c>
      <c r="AU2429" s="12">
        <v>0</v>
      </c>
      <c r="AV2429" s="37"/>
      <c r="AX2429" s="37"/>
      <c r="BB2429" s="12">
        <v>200</v>
      </c>
      <c r="BD2429" s="12">
        <v>300</v>
      </c>
      <c r="BI2429" s="12">
        <v>250</v>
      </c>
      <c r="BQ2429" s="12">
        <v>0</v>
      </c>
      <c r="BY2429" s="12">
        <v>0</v>
      </c>
      <c r="CC2429" s="12">
        <v>0</v>
      </c>
      <c r="CF2429" s="12">
        <v>0</v>
      </c>
      <c r="CG2429" s="12" t="s">
        <v>934</v>
      </c>
      <c r="CH2429" s="12">
        <v>22.47</v>
      </c>
      <c r="CI2429" s="12" t="s">
        <v>3777</v>
      </c>
      <c r="CJ2429" s="12" t="s">
        <v>1114</v>
      </c>
      <c r="CK2429" s="12" t="s">
        <v>932</v>
      </c>
      <c r="CL2429" s="37">
        <v>263702473</v>
      </c>
      <c r="CN2429" s="12" t="s">
        <v>1509</v>
      </c>
      <c r="CS2429" s="12"/>
      <c r="CT2429" s="36" t="str">
        <f t="shared" si="37"/>
        <v>500mn</v>
      </c>
      <c r="CU2429" s="36" t="str">
        <f>VLOOKUP(CK2429,Mapping!B:C,2,FALSE)</f>
        <v>US/CA</v>
      </c>
    </row>
    <row r="2430" spans="1:99" ht="16" customHeight="1" x14ac:dyDescent="0.35">
      <c r="A2430" s="12" t="s">
        <v>3778</v>
      </c>
      <c r="B2430" s="12" t="s">
        <v>925</v>
      </c>
      <c r="E2430" s="37">
        <v>450504</v>
      </c>
      <c r="G2430" s="37" t="s">
        <v>1505</v>
      </c>
      <c r="I2430" s="37"/>
      <c r="K2430" s="37"/>
      <c r="M2430" s="37">
        <v>0</v>
      </c>
      <c r="N2430" s="12">
        <v>0</v>
      </c>
      <c r="O2430" s="37"/>
      <c r="R2430" s="37"/>
      <c r="T2430" s="37"/>
      <c r="V2430" s="37"/>
      <c r="X2430" s="37"/>
      <c r="Z2430" s="37"/>
      <c r="AB2430" s="37"/>
      <c r="AD2430" s="37"/>
      <c r="AF2430" s="37"/>
      <c r="AH2430" s="37"/>
      <c r="AN2430" s="37">
        <v>450504</v>
      </c>
      <c r="AO2430" s="12">
        <v>0.04</v>
      </c>
      <c r="AP2430" s="37">
        <v>0</v>
      </c>
      <c r="AQ2430" s="12">
        <v>0</v>
      </c>
      <c r="AR2430" s="37"/>
      <c r="AT2430" s="37"/>
      <c r="AV2430" s="37"/>
      <c r="AX2430" s="37"/>
      <c r="BB2430" s="12">
        <v>0</v>
      </c>
      <c r="BH2430" s="12">
        <v>0</v>
      </c>
      <c r="BI2430" s="12">
        <v>2675</v>
      </c>
      <c r="BV2430" s="12">
        <v>0</v>
      </c>
      <c r="BY2430" s="12">
        <v>0</v>
      </c>
      <c r="CC2430" s="12">
        <v>0</v>
      </c>
      <c r="CG2430" s="12" t="s">
        <v>940</v>
      </c>
      <c r="CH2430" s="12">
        <v>29.155999999999999</v>
      </c>
      <c r="CI2430" s="12" t="s">
        <v>2662</v>
      </c>
      <c r="CJ2430" s="12" t="s">
        <v>946</v>
      </c>
      <c r="CK2430" s="12" t="s">
        <v>932</v>
      </c>
      <c r="CL2430" s="37">
        <v>1158487555</v>
      </c>
      <c r="CN2430" s="12" t="s">
        <v>1509</v>
      </c>
      <c r="CS2430" s="12"/>
      <c r="CT2430" s="36" t="str">
        <f t="shared" si="37"/>
        <v>1bn - 50bn</v>
      </c>
      <c r="CU2430" s="36" t="str">
        <f>VLOOKUP(CK2430,Mapping!B:C,2,FALSE)</f>
        <v>US/CA</v>
      </c>
    </row>
    <row r="2431" spans="1:99" ht="16" customHeight="1" x14ac:dyDescent="0.35">
      <c r="A2431" s="12" t="s">
        <v>3779</v>
      </c>
      <c r="B2431" s="12" t="s">
        <v>933</v>
      </c>
      <c r="E2431" s="37">
        <v>2787445</v>
      </c>
      <c r="F2431" s="12">
        <v>0</v>
      </c>
      <c r="G2431" s="37" t="s">
        <v>1505</v>
      </c>
      <c r="I2431" s="37">
        <v>0</v>
      </c>
      <c r="J2431" s="12">
        <v>0</v>
      </c>
      <c r="K2431" s="37">
        <v>1283361</v>
      </c>
      <c r="L2431" s="12">
        <v>0.62</v>
      </c>
      <c r="M2431" s="37"/>
      <c r="O2431" s="37">
        <v>1125431</v>
      </c>
      <c r="P2431" s="12">
        <v>0.54</v>
      </c>
      <c r="R2431" s="37">
        <v>0</v>
      </c>
      <c r="S2431" s="12">
        <v>0</v>
      </c>
      <c r="T2431" s="37"/>
      <c r="V2431" s="37"/>
      <c r="X2431" s="37"/>
      <c r="Z2431" s="37"/>
      <c r="AB2431" s="37">
        <v>0</v>
      </c>
      <c r="AC2431" s="12">
        <v>0</v>
      </c>
      <c r="AD2431" s="37"/>
      <c r="AF2431" s="37">
        <v>378653</v>
      </c>
      <c r="AG2431" s="12">
        <v>0.18</v>
      </c>
      <c r="AH2431" s="37"/>
      <c r="AJ2431" s="12">
        <v>0</v>
      </c>
      <c r="AL2431" s="12">
        <v>70000</v>
      </c>
      <c r="AM2431" s="12">
        <v>0</v>
      </c>
      <c r="AN2431" s="37"/>
      <c r="AP2431" s="37"/>
      <c r="AR2431" s="37"/>
      <c r="AT2431" s="37"/>
      <c r="AV2431" s="37"/>
      <c r="AX2431" s="37">
        <v>0</v>
      </c>
      <c r="AY2431" s="12">
        <v>0</v>
      </c>
      <c r="AZ2431" s="12">
        <v>0</v>
      </c>
      <c r="BF2431" s="12">
        <v>25000</v>
      </c>
      <c r="BG2431" s="12">
        <v>21500</v>
      </c>
      <c r="BO2431" s="12">
        <v>0</v>
      </c>
      <c r="BP2431" s="12">
        <v>0</v>
      </c>
      <c r="BR2431" s="12">
        <v>0</v>
      </c>
      <c r="BS2431" s="12">
        <v>0</v>
      </c>
      <c r="BU2431" s="12">
        <v>0</v>
      </c>
      <c r="BW2431" s="12">
        <v>0</v>
      </c>
      <c r="BX2431" s="12">
        <v>0</v>
      </c>
      <c r="CG2431" s="12" t="s">
        <v>929</v>
      </c>
      <c r="CH2431" s="12">
        <v>50.601999999999997</v>
      </c>
      <c r="CI2431" s="12" t="s">
        <v>3408</v>
      </c>
      <c r="CJ2431" s="12"/>
      <c r="CK2431" s="12" t="s">
        <v>1121</v>
      </c>
      <c r="CL2431" s="37">
        <v>207330472</v>
      </c>
      <c r="CN2431" s="12" t="s">
        <v>1506</v>
      </c>
      <c r="CS2431" s="12"/>
      <c r="CT2431" s="36" t="str">
        <f t="shared" si="37"/>
        <v>500mn</v>
      </c>
      <c r="CU2431" s="36" t="str">
        <f>VLOOKUP(CK2431,Mapping!B:C,2,FALSE)</f>
        <v>EU</v>
      </c>
    </row>
    <row r="2432" spans="1:99" ht="16" customHeight="1" x14ac:dyDescent="0.35">
      <c r="A2432" s="12" t="s">
        <v>3780</v>
      </c>
      <c r="B2432" s="12" t="s">
        <v>925</v>
      </c>
      <c r="E2432" s="37">
        <v>0</v>
      </c>
      <c r="G2432" s="37" t="s">
        <v>1505</v>
      </c>
      <c r="I2432" s="37"/>
      <c r="K2432" s="37"/>
      <c r="M2432" s="37"/>
      <c r="O2432" s="37"/>
      <c r="R2432" s="37"/>
      <c r="T2432" s="37"/>
      <c r="V2432" s="37"/>
      <c r="X2432" s="37"/>
      <c r="Z2432" s="37"/>
      <c r="AB2432" s="37"/>
      <c r="AD2432" s="37"/>
      <c r="AF2432" s="37"/>
      <c r="AH2432" s="37"/>
      <c r="AN2432" s="37">
        <v>0</v>
      </c>
      <c r="AO2432" s="12">
        <v>0</v>
      </c>
      <c r="AP2432" s="37"/>
      <c r="AR2432" s="37"/>
      <c r="AT2432" s="37"/>
      <c r="AV2432" s="37"/>
      <c r="AX2432" s="37"/>
      <c r="BI2432" s="12">
        <v>0</v>
      </c>
      <c r="BY2432" s="12">
        <v>0</v>
      </c>
      <c r="CG2432" s="12" t="s">
        <v>976</v>
      </c>
      <c r="CH2432" s="12">
        <v>50.151000000000003</v>
      </c>
      <c r="CI2432" s="12" t="s">
        <v>1138</v>
      </c>
      <c r="CJ2432" s="12" t="s">
        <v>1109</v>
      </c>
      <c r="CK2432" s="12" t="s">
        <v>932</v>
      </c>
      <c r="CL2432" s="37">
        <v>3186340750</v>
      </c>
      <c r="CN2432" s="12" t="s">
        <v>1513</v>
      </c>
      <c r="CS2432" s="12"/>
      <c r="CT2432" s="36" t="str">
        <f t="shared" si="37"/>
        <v>1bn - 50bn</v>
      </c>
      <c r="CU2432" s="36" t="str">
        <f>VLOOKUP(CK2432,Mapping!B:C,2,FALSE)</f>
        <v>US/CA</v>
      </c>
    </row>
    <row r="2433" spans="1:99" ht="16" customHeight="1" x14ac:dyDescent="0.35">
      <c r="A2433" s="12" t="s">
        <v>3781</v>
      </c>
      <c r="B2433" s="12" t="s">
        <v>925</v>
      </c>
      <c r="E2433" s="37">
        <v>789969</v>
      </c>
      <c r="G2433" s="37" t="s">
        <v>1505</v>
      </c>
      <c r="I2433" s="37"/>
      <c r="K2433" s="37"/>
      <c r="M2433" s="37">
        <v>585522</v>
      </c>
      <c r="N2433" s="12">
        <v>1.26</v>
      </c>
      <c r="O2433" s="37"/>
      <c r="Q2433" s="12">
        <v>1619</v>
      </c>
      <c r="R2433" s="37"/>
      <c r="T2433" s="37"/>
      <c r="V2433" s="37"/>
      <c r="X2433" s="37"/>
      <c r="Z2433" s="37"/>
      <c r="AB2433" s="37"/>
      <c r="AD2433" s="37"/>
      <c r="AF2433" s="37"/>
      <c r="AH2433" s="37">
        <v>204447</v>
      </c>
      <c r="AI2433" s="12">
        <v>0.44</v>
      </c>
      <c r="AN2433" s="37"/>
      <c r="AP2433" s="37"/>
      <c r="AR2433" s="37"/>
      <c r="AT2433" s="37"/>
      <c r="AV2433" s="37"/>
      <c r="AX2433" s="37"/>
      <c r="BB2433" s="12">
        <v>4667</v>
      </c>
      <c r="BQ2433" s="12">
        <v>0</v>
      </c>
      <c r="CC2433" s="12">
        <v>0</v>
      </c>
      <c r="CG2433" s="12" t="s">
        <v>976</v>
      </c>
      <c r="CH2433" s="12">
        <v>111.63500000000001</v>
      </c>
      <c r="CI2433" s="12" t="s">
        <v>1752</v>
      </c>
      <c r="CJ2433" s="12"/>
      <c r="CK2433" s="12" t="s">
        <v>1753</v>
      </c>
      <c r="CL2433" s="37">
        <v>48543023</v>
      </c>
      <c r="CN2433" s="12" t="s">
        <v>1513</v>
      </c>
      <c r="CS2433" s="12"/>
      <c r="CT2433" s="36" t="str">
        <f t="shared" si="37"/>
        <v>500mn</v>
      </c>
      <c r="CU2433" s="36" t="str">
        <f>VLOOKUP(CK2433,Mapping!B:C,2,FALSE)</f>
        <v>LATAM</v>
      </c>
    </row>
    <row r="2434" spans="1:99" ht="16" customHeight="1" x14ac:dyDescent="0.35">
      <c r="A2434" s="12" t="s">
        <v>3782</v>
      </c>
      <c r="B2434" s="12" t="s">
        <v>925</v>
      </c>
      <c r="E2434" s="37">
        <v>14071301</v>
      </c>
      <c r="G2434" s="37" t="s">
        <v>1505</v>
      </c>
      <c r="I2434" s="37"/>
      <c r="K2434" s="37"/>
      <c r="M2434" s="37"/>
      <c r="O2434" s="37"/>
      <c r="R2434" s="37"/>
      <c r="T2434" s="37"/>
      <c r="V2434" s="37"/>
      <c r="X2434" s="37"/>
      <c r="Z2434" s="37"/>
      <c r="AB2434" s="37"/>
      <c r="AD2434" s="37"/>
      <c r="AF2434" s="37"/>
      <c r="AH2434" s="37"/>
      <c r="AN2434" s="37">
        <v>13494076</v>
      </c>
      <c r="AO2434" s="12">
        <v>0.95</v>
      </c>
      <c r="AP2434" s="37">
        <v>577225</v>
      </c>
      <c r="AQ2434" s="12">
        <v>0.04</v>
      </c>
      <c r="AR2434" s="37"/>
      <c r="AT2434" s="37"/>
      <c r="AV2434" s="37"/>
      <c r="AX2434" s="37"/>
      <c r="BH2434" s="12">
        <v>2500</v>
      </c>
      <c r="BI2434" s="12">
        <v>80125</v>
      </c>
      <c r="BV2434" s="12">
        <v>0</v>
      </c>
      <c r="BY2434" s="12">
        <v>0.01</v>
      </c>
      <c r="CG2434" s="12" t="s">
        <v>929</v>
      </c>
      <c r="CH2434" s="12">
        <v>38.999000000000002</v>
      </c>
      <c r="CI2434" s="12" t="s">
        <v>983</v>
      </c>
      <c r="CJ2434" s="12" t="s">
        <v>984</v>
      </c>
      <c r="CK2434" s="12" t="s">
        <v>985</v>
      </c>
      <c r="CL2434" s="37">
        <v>1416021253</v>
      </c>
      <c r="CN2434" s="12" t="s">
        <v>1506</v>
      </c>
      <c r="CS2434" s="12"/>
      <c r="CT2434" s="36" t="str">
        <f t="shared" si="37"/>
        <v>1bn - 50bn</v>
      </c>
      <c r="CU2434" s="36" t="str">
        <f>VLOOKUP(CK2434,Mapping!B:C,2,FALSE)</f>
        <v>US/CA</v>
      </c>
    </row>
    <row r="2435" spans="1:99" ht="16" customHeight="1" x14ac:dyDescent="0.35">
      <c r="A2435" s="12" t="s">
        <v>3783</v>
      </c>
      <c r="B2435" s="12" t="s">
        <v>925</v>
      </c>
      <c r="E2435" s="37">
        <v>50871335</v>
      </c>
      <c r="G2435" s="37" t="s">
        <v>1505</v>
      </c>
      <c r="I2435" s="37"/>
      <c r="K2435" s="37"/>
      <c r="M2435" s="37"/>
      <c r="O2435" s="37"/>
      <c r="R2435" s="37"/>
      <c r="T2435" s="37"/>
      <c r="V2435" s="37"/>
      <c r="X2435" s="37">
        <v>50871335</v>
      </c>
      <c r="Y2435" s="12">
        <v>18.71</v>
      </c>
      <c r="Z2435" s="37"/>
      <c r="AB2435" s="37"/>
      <c r="AD2435" s="37"/>
      <c r="AF2435" s="37"/>
      <c r="AH2435" s="37"/>
      <c r="AN2435" s="37"/>
      <c r="AP2435" s="37"/>
      <c r="AR2435" s="37"/>
      <c r="AT2435" s="37"/>
      <c r="AV2435" s="37"/>
      <c r="AX2435" s="37"/>
      <c r="BA2435" s="12">
        <v>497860</v>
      </c>
      <c r="BZ2435" s="12">
        <v>0.01</v>
      </c>
      <c r="CG2435" s="12"/>
      <c r="CH2435" s="12">
        <v>217.43100000000001</v>
      </c>
      <c r="CI2435" s="12" t="s">
        <v>964</v>
      </c>
      <c r="CJ2435" s="12"/>
      <c r="CK2435" s="12" t="s">
        <v>927</v>
      </c>
      <c r="CL2435" s="37">
        <v>271939800</v>
      </c>
      <c r="CN2435" s="12" t="s">
        <v>1509</v>
      </c>
      <c r="CS2435" s="12"/>
      <c r="CT2435" s="36" t="str">
        <f t="shared" ref="CT2435:CT2498" si="38">IF(CL2435&gt;100000000000, "100bn", IF(CL2435&gt;50000000000, "50bn - 100bn",IF(CL2435&gt;1000000000, "1bn - 50bn", IF(CL2435&gt;500000000, "500mn - 1bn", "500mn"))))</f>
        <v>500mn</v>
      </c>
      <c r="CU2435" s="36" t="str">
        <f>VLOOKUP(CK2435,Mapping!B:C,2,FALSE)</f>
        <v>CN</v>
      </c>
    </row>
    <row r="2436" spans="1:99" ht="16" customHeight="1" x14ac:dyDescent="0.35">
      <c r="A2436" s="12" t="s">
        <v>3784</v>
      </c>
      <c r="B2436" s="12" t="s">
        <v>925</v>
      </c>
      <c r="E2436" s="37">
        <v>66277968</v>
      </c>
      <c r="G2436" s="37" t="s">
        <v>1505</v>
      </c>
      <c r="I2436" s="37"/>
      <c r="K2436" s="37"/>
      <c r="M2436" s="37"/>
      <c r="O2436" s="37"/>
      <c r="R2436" s="37"/>
      <c r="T2436" s="37"/>
      <c r="V2436" s="37"/>
      <c r="X2436" s="37">
        <v>66277968</v>
      </c>
      <c r="Y2436" s="12">
        <v>28.85</v>
      </c>
      <c r="Z2436" s="37"/>
      <c r="AB2436" s="37"/>
      <c r="AD2436" s="37"/>
      <c r="AF2436" s="37"/>
      <c r="AH2436" s="37"/>
      <c r="AN2436" s="37"/>
      <c r="AP2436" s="37"/>
      <c r="AR2436" s="37"/>
      <c r="AT2436" s="37"/>
      <c r="AV2436" s="37"/>
      <c r="AX2436" s="37"/>
      <c r="BA2436" s="12">
        <v>501460</v>
      </c>
      <c r="BZ2436" s="12">
        <v>0.01</v>
      </c>
      <c r="CG2436" s="12" t="s">
        <v>976</v>
      </c>
      <c r="CH2436" s="12">
        <v>58.018999999999998</v>
      </c>
      <c r="CI2436" s="12" t="s">
        <v>964</v>
      </c>
      <c r="CJ2436" s="12"/>
      <c r="CK2436" s="12" t="s">
        <v>927</v>
      </c>
      <c r="CL2436" s="37">
        <v>229754508</v>
      </c>
      <c r="CN2436" s="12" t="s">
        <v>1513</v>
      </c>
      <c r="CR2436" s="12">
        <v>45987.25</v>
      </c>
      <c r="CS2436" s="12"/>
      <c r="CT2436" s="36" t="str">
        <f t="shared" si="38"/>
        <v>500mn</v>
      </c>
      <c r="CU2436" s="36" t="str">
        <f>VLOOKUP(CK2436,Mapping!B:C,2,FALSE)</f>
        <v>CN</v>
      </c>
    </row>
    <row r="2437" spans="1:99" ht="16" customHeight="1" x14ac:dyDescent="0.35">
      <c r="A2437" s="12" t="s">
        <v>3785</v>
      </c>
      <c r="B2437" s="12" t="s">
        <v>925</v>
      </c>
      <c r="E2437" s="37">
        <v>0</v>
      </c>
      <c r="G2437" s="37" t="s">
        <v>1505</v>
      </c>
      <c r="I2437" s="37"/>
      <c r="K2437" s="37"/>
      <c r="M2437" s="37"/>
      <c r="O2437" s="37"/>
      <c r="R2437" s="37"/>
      <c r="T2437" s="37"/>
      <c r="V2437" s="37"/>
      <c r="X2437" s="37"/>
      <c r="Z2437" s="37"/>
      <c r="AB2437" s="37"/>
      <c r="AD2437" s="37"/>
      <c r="AF2437" s="37"/>
      <c r="AH2437" s="37"/>
      <c r="AN2437" s="37">
        <v>0</v>
      </c>
      <c r="AO2437" s="12">
        <v>0</v>
      </c>
      <c r="AP2437" s="37"/>
      <c r="AR2437" s="37"/>
      <c r="AT2437" s="37"/>
      <c r="AV2437" s="37"/>
      <c r="AX2437" s="37"/>
      <c r="BI2437" s="12">
        <v>0</v>
      </c>
      <c r="BY2437" s="12">
        <v>0</v>
      </c>
      <c r="CG2437" s="12" t="s">
        <v>934</v>
      </c>
      <c r="CH2437" s="12">
        <v>33.377000000000002</v>
      </c>
      <c r="CI2437" s="12" t="s">
        <v>941</v>
      </c>
      <c r="CJ2437" s="12" t="s">
        <v>941</v>
      </c>
      <c r="CK2437" s="12" t="s">
        <v>932</v>
      </c>
      <c r="CL2437" s="37">
        <v>538447127</v>
      </c>
      <c r="CN2437" s="12" t="s">
        <v>1509</v>
      </c>
      <c r="CS2437" s="12"/>
      <c r="CT2437" s="36" t="str">
        <f t="shared" si="38"/>
        <v>500mn - 1bn</v>
      </c>
      <c r="CU2437" s="36" t="str">
        <f>VLOOKUP(CK2437,Mapping!B:C,2,FALSE)</f>
        <v>US/CA</v>
      </c>
    </row>
    <row r="2438" spans="1:99" ht="16" customHeight="1" x14ac:dyDescent="0.35">
      <c r="A2438" s="12" t="s">
        <v>3786</v>
      </c>
      <c r="B2438" s="12" t="s">
        <v>925</v>
      </c>
      <c r="E2438" s="37">
        <v>1228715</v>
      </c>
      <c r="G2438" s="37" t="s">
        <v>1505</v>
      </c>
      <c r="I2438" s="37"/>
      <c r="K2438" s="37"/>
      <c r="M2438" s="37"/>
      <c r="O2438" s="37"/>
      <c r="R2438" s="37"/>
      <c r="T2438" s="37"/>
      <c r="V2438" s="37"/>
      <c r="X2438" s="37"/>
      <c r="Z2438" s="37"/>
      <c r="AB2438" s="37"/>
      <c r="AD2438" s="37"/>
      <c r="AF2438" s="37"/>
      <c r="AH2438" s="37"/>
      <c r="AN2438" s="37"/>
      <c r="AP2438" s="37">
        <v>1228715</v>
      </c>
      <c r="AQ2438" s="12">
        <v>3.39</v>
      </c>
      <c r="AR2438" s="37"/>
      <c r="AT2438" s="37"/>
      <c r="AV2438" s="37"/>
      <c r="AX2438" s="37"/>
      <c r="BH2438" s="12">
        <v>4337</v>
      </c>
      <c r="BV2438" s="12">
        <v>0</v>
      </c>
      <c r="CG2438" s="12" t="s">
        <v>929</v>
      </c>
      <c r="CH2438" s="12">
        <v>129.745</v>
      </c>
      <c r="CI2438" s="12" t="s">
        <v>3787</v>
      </c>
      <c r="CJ2438" s="12" t="s">
        <v>1015</v>
      </c>
      <c r="CK2438" s="12" t="s">
        <v>932</v>
      </c>
      <c r="CL2438" s="37">
        <v>36296526</v>
      </c>
      <c r="CN2438" s="12" t="s">
        <v>1506</v>
      </c>
      <c r="CS2438" s="12"/>
      <c r="CT2438" s="36" t="str">
        <f t="shared" si="38"/>
        <v>500mn</v>
      </c>
      <c r="CU2438" s="36" t="str">
        <f>VLOOKUP(CK2438,Mapping!B:C,2,FALSE)</f>
        <v>US/CA</v>
      </c>
    </row>
    <row r="2439" spans="1:99" ht="16" customHeight="1" x14ac:dyDescent="0.35">
      <c r="A2439" s="12" t="s">
        <v>3788</v>
      </c>
      <c r="B2439" s="12" t="s">
        <v>933</v>
      </c>
      <c r="E2439" s="37">
        <v>12457085</v>
      </c>
      <c r="G2439" s="37" t="s">
        <v>1505</v>
      </c>
      <c r="I2439" s="37"/>
      <c r="K2439" s="37"/>
      <c r="M2439" s="37"/>
      <c r="O2439" s="37"/>
      <c r="R2439" s="37"/>
      <c r="T2439" s="37"/>
      <c r="V2439" s="37"/>
      <c r="X2439" s="37"/>
      <c r="Z2439" s="37"/>
      <c r="AB2439" s="37"/>
      <c r="AD2439" s="37"/>
      <c r="AF2439" s="37"/>
      <c r="AH2439" s="37"/>
      <c r="AN2439" s="37">
        <v>12457085</v>
      </c>
      <c r="AO2439" s="12">
        <v>1.93</v>
      </c>
      <c r="AP2439" s="37"/>
      <c r="AR2439" s="37"/>
      <c r="AT2439" s="37"/>
      <c r="AV2439" s="37"/>
      <c r="AX2439" s="37"/>
      <c r="BI2439" s="12">
        <v>67600</v>
      </c>
      <c r="BY2439" s="12">
        <v>0.01</v>
      </c>
      <c r="CG2439" s="12" t="s">
        <v>940</v>
      </c>
      <c r="CH2439" s="12">
        <v>6.399</v>
      </c>
      <c r="CI2439" s="12" t="s">
        <v>989</v>
      </c>
      <c r="CJ2439" s="12"/>
      <c r="CK2439" s="12" t="s">
        <v>990</v>
      </c>
      <c r="CL2439" s="37">
        <v>657561015</v>
      </c>
      <c r="CN2439" s="12" t="s">
        <v>1506</v>
      </c>
      <c r="CS2439" s="12"/>
      <c r="CT2439" s="36" t="str">
        <f t="shared" si="38"/>
        <v>500mn - 1bn</v>
      </c>
      <c r="CU2439" s="36" t="str">
        <f>VLOOKUP(CK2439,Mapping!B:C,2,FALSE)</f>
        <v>EU</v>
      </c>
    </row>
    <row r="2440" spans="1:99" ht="16" customHeight="1" x14ac:dyDescent="0.35">
      <c r="A2440" s="12" t="s">
        <v>1386</v>
      </c>
      <c r="B2440" s="12" t="s">
        <v>933</v>
      </c>
      <c r="E2440" s="37">
        <v>523906847</v>
      </c>
      <c r="G2440" s="37" t="s">
        <v>1505</v>
      </c>
      <c r="I2440" s="37"/>
      <c r="K2440" s="37"/>
      <c r="M2440" s="37">
        <v>48176640</v>
      </c>
      <c r="N2440" s="12">
        <v>0.08</v>
      </c>
      <c r="O2440" s="37"/>
      <c r="Q2440" s="12">
        <v>137692</v>
      </c>
      <c r="R2440" s="37"/>
      <c r="T2440" s="37">
        <v>5843268</v>
      </c>
      <c r="U2440" s="12">
        <v>0.01</v>
      </c>
      <c r="V2440" s="37"/>
      <c r="X2440" s="37">
        <v>164445427</v>
      </c>
      <c r="Y2440" s="12">
        <v>0.27</v>
      </c>
      <c r="Z2440" s="37">
        <v>0</v>
      </c>
      <c r="AA2440" s="12">
        <v>0</v>
      </c>
      <c r="AB2440" s="37"/>
      <c r="AD2440" s="37"/>
      <c r="AF2440" s="37"/>
      <c r="AH2440" s="37">
        <v>17387746</v>
      </c>
      <c r="AI2440" s="12">
        <v>0.03</v>
      </c>
      <c r="AN2440" s="37">
        <v>286356494</v>
      </c>
      <c r="AO2440" s="12">
        <v>0.46</v>
      </c>
      <c r="AP2440" s="37">
        <v>1697272</v>
      </c>
      <c r="AQ2440" s="12">
        <v>0</v>
      </c>
      <c r="AR2440" s="37"/>
      <c r="AT2440" s="37"/>
      <c r="AV2440" s="37"/>
      <c r="AX2440" s="37"/>
      <c r="BA2440" s="12">
        <v>1609370</v>
      </c>
      <c r="BB2440" s="12">
        <v>384000</v>
      </c>
      <c r="BC2440" s="12">
        <v>0</v>
      </c>
      <c r="BH2440" s="12">
        <v>7351</v>
      </c>
      <c r="BI2440" s="12">
        <v>1700325</v>
      </c>
      <c r="BK2440" s="12">
        <v>52200</v>
      </c>
      <c r="BQ2440" s="12">
        <v>0.03</v>
      </c>
      <c r="BV2440" s="12">
        <v>0.01</v>
      </c>
      <c r="BY2440" s="12">
        <v>0.22</v>
      </c>
      <c r="BZ2440" s="12">
        <v>0.03</v>
      </c>
      <c r="CC2440" s="12">
        <v>0.02</v>
      </c>
      <c r="CD2440" s="12">
        <v>0</v>
      </c>
      <c r="CE2440" s="12">
        <v>0</v>
      </c>
      <c r="CG2440" s="12" t="s">
        <v>929</v>
      </c>
      <c r="CH2440" s="12">
        <v>88.085999999999999</v>
      </c>
      <c r="CI2440" s="12" t="s">
        <v>983</v>
      </c>
      <c r="CJ2440" s="12" t="s">
        <v>984</v>
      </c>
      <c r="CK2440" s="12" t="s">
        <v>985</v>
      </c>
      <c r="CL2440" s="37">
        <v>61449117830</v>
      </c>
      <c r="CN2440" s="12" t="s">
        <v>1525</v>
      </c>
      <c r="CS2440" s="12"/>
      <c r="CT2440" s="36" t="str">
        <f t="shared" si="38"/>
        <v>50bn - 100bn</v>
      </c>
      <c r="CU2440" s="36" t="str">
        <f>VLOOKUP(CK2440,Mapping!B:C,2,FALSE)</f>
        <v>US/CA</v>
      </c>
    </row>
    <row r="2441" spans="1:99" ht="16" customHeight="1" x14ac:dyDescent="0.35">
      <c r="A2441" s="12" t="s">
        <v>3789</v>
      </c>
      <c r="B2441" s="12" t="s">
        <v>933</v>
      </c>
      <c r="E2441" s="37">
        <v>10510108</v>
      </c>
      <c r="G2441" s="37" t="s">
        <v>1505</v>
      </c>
      <c r="I2441" s="37"/>
      <c r="K2441" s="37">
        <v>4386588</v>
      </c>
      <c r="L2441" s="12">
        <v>0.39</v>
      </c>
      <c r="M2441" s="37"/>
      <c r="O2441" s="37">
        <v>3456566</v>
      </c>
      <c r="P2441" s="12">
        <v>0.31</v>
      </c>
      <c r="R2441" s="37"/>
      <c r="T2441" s="37"/>
      <c r="V2441" s="37"/>
      <c r="X2441" s="37"/>
      <c r="Z2441" s="37"/>
      <c r="AB2441" s="37"/>
      <c r="AD2441" s="37"/>
      <c r="AF2441" s="37"/>
      <c r="AH2441" s="37"/>
      <c r="AL2441" s="12">
        <v>188355</v>
      </c>
      <c r="AN2441" s="37">
        <v>2666954</v>
      </c>
      <c r="AO2441" s="12">
        <v>0.24</v>
      </c>
      <c r="AP2441" s="37"/>
      <c r="AR2441" s="37"/>
      <c r="AT2441" s="37"/>
      <c r="AV2441" s="37"/>
      <c r="AX2441" s="37"/>
      <c r="BG2441" s="12">
        <v>56985</v>
      </c>
      <c r="BI2441" s="12">
        <v>12450</v>
      </c>
      <c r="BS2441" s="12">
        <v>0</v>
      </c>
      <c r="BU2441" s="12">
        <v>0</v>
      </c>
      <c r="BY2441" s="12">
        <v>0</v>
      </c>
      <c r="CG2441" s="12" t="s">
        <v>940</v>
      </c>
      <c r="CH2441" s="12">
        <v>72.625</v>
      </c>
      <c r="CI2441" s="12" t="s">
        <v>1098</v>
      </c>
      <c r="CJ2441" s="12"/>
      <c r="CK2441" s="12" t="s">
        <v>1099</v>
      </c>
      <c r="CL2441" s="37">
        <v>1112761674</v>
      </c>
      <c r="CN2441" s="12" t="s">
        <v>1506</v>
      </c>
      <c r="CR2441" s="12">
        <v>41586.208333333336</v>
      </c>
      <c r="CS2441" s="12"/>
      <c r="CT2441" s="36" t="str">
        <f t="shared" si="38"/>
        <v>1bn - 50bn</v>
      </c>
      <c r="CU2441" s="36" t="str">
        <f>VLOOKUP(CK2441,Mapping!B:C,2,FALSE)</f>
        <v>Asia</v>
      </c>
    </row>
    <row r="2442" spans="1:99" ht="16" customHeight="1" x14ac:dyDescent="0.35">
      <c r="A2442" s="12" t="s">
        <v>3790</v>
      </c>
      <c r="B2442" s="12" t="s">
        <v>925</v>
      </c>
      <c r="E2442" s="37">
        <v>22801</v>
      </c>
      <c r="G2442" s="37" t="s">
        <v>1505</v>
      </c>
      <c r="I2442" s="37"/>
      <c r="K2442" s="37"/>
      <c r="M2442" s="37"/>
      <c r="O2442" s="37"/>
      <c r="Q2442" s="12">
        <v>168</v>
      </c>
      <c r="R2442" s="37"/>
      <c r="T2442" s="37"/>
      <c r="V2442" s="37"/>
      <c r="X2442" s="37"/>
      <c r="Z2442" s="37"/>
      <c r="AB2442" s="37"/>
      <c r="AD2442" s="37"/>
      <c r="AF2442" s="37"/>
      <c r="AH2442" s="37">
        <v>22801</v>
      </c>
      <c r="AI2442" s="12">
        <v>0</v>
      </c>
      <c r="AN2442" s="37"/>
      <c r="AP2442" s="37"/>
      <c r="AR2442" s="37"/>
      <c r="AT2442" s="37"/>
      <c r="AV2442" s="37"/>
      <c r="AX2442" s="37"/>
      <c r="BQ2442" s="12">
        <v>0</v>
      </c>
      <c r="CG2442" s="12" t="s">
        <v>934</v>
      </c>
      <c r="CH2442" s="12">
        <v>100.02</v>
      </c>
      <c r="CI2442" s="12" t="s">
        <v>1723</v>
      </c>
      <c r="CJ2442" s="12" t="s">
        <v>972</v>
      </c>
      <c r="CK2442" s="12" t="s">
        <v>932</v>
      </c>
      <c r="CL2442" s="37">
        <v>460222694</v>
      </c>
      <c r="CN2442" s="12" t="s">
        <v>1509</v>
      </c>
      <c r="CS2442" s="12"/>
      <c r="CT2442" s="36" t="str">
        <f t="shared" si="38"/>
        <v>500mn</v>
      </c>
      <c r="CU2442" s="36" t="str">
        <f>VLOOKUP(CK2442,Mapping!B:C,2,FALSE)</f>
        <v>US/CA</v>
      </c>
    </row>
    <row r="2443" spans="1:99" ht="16" customHeight="1" x14ac:dyDescent="0.35">
      <c r="A2443" s="12" t="s">
        <v>3791</v>
      </c>
      <c r="B2443" s="12" t="s">
        <v>933</v>
      </c>
      <c r="E2443" s="37">
        <v>255400197</v>
      </c>
      <c r="G2443" s="37" t="s">
        <v>1505</v>
      </c>
      <c r="I2443" s="37"/>
      <c r="K2443" s="37">
        <v>173172382</v>
      </c>
      <c r="L2443" s="12">
        <v>0.37</v>
      </c>
      <c r="M2443" s="37"/>
      <c r="O2443" s="37"/>
      <c r="Q2443" s="12">
        <v>15328</v>
      </c>
      <c r="R2443" s="37"/>
      <c r="T2443" s="37"/>
      <c r="V2443" s="37"/>
      <c r="X2443" s="37">
        <v>51974368</v>
      </c>
      <c r="Y2443" s="12">
        <v>0.11</v>
      </c>
      <c r="Z2443" s="37"/>
      <c r="AB2443" s="37"/>
      <c r="AD2443" s="37"/>
      <c r="AF2443" s="37"/>
      <c r="AH2443" s="37">
        <v>1935620</v>
      </c>
      <c r="AI2443" s="12">
        <v>0</v>
      </c>
      <c r="AN2443" s="37">
        <v>7027024</v>
      </c>
      <c r="AO2443" s="12">
        <v>0.01</v>
      </c>
      <c r="AP2443" s="37">
        <v>21282748</v>
      </c>
      <c r="AQ2443" s="12">
        <v>0.04</v>
      </c>
      <c r="AR2443" s="37">
        <v>8055</v>
      </c>
      <c r="AS2443" s="12">
        <v>0</v>
      </c>
      <c r="AT2443" s="37"/>
      <c r="AV2443" s="37"/>
      <c r="AX2443" s="37"/>
      <c r="BA2443" s="12">
        <v>508655</v>
      </c>
      <c r="BE2443" s="12">
        <v>216</v>
      </c>
      <c r="BG2443" s="12">
        <v>2807519</v>
      </c>
      <c r="BH2443" s="12">
        <v>92177</v>
      </c>
      <c r="BI2443" s="12">
        <v>41725</v>
      </c>
      <c r="BM2443" s="12">
        <v>0</v>
      </c>
      <c r="BQ2443" s="12">
        <v>0</v>
      </c>
      <c r="BS2443" s="12">
        <v>0.03</v>
      </c>
      <c r="BV2443" s="12">
        <v>0.08</v>
      </c>
      <c r="BY2443" s="12">
        <v>0.01</v>
      </c>
      <c r="BZ2443" s="12">
        <v>0.01</v>
      </c>
      <c r="CG2443" s="12" t="s">
        <v>929</v>
      </c>
      <c r="CH2443" s="12">
        <v>39.75</v>
      </c>
      <c r="CI2443" s="12" t="s">
        <v>2058</v>
      </c>
      <c r="CJ2443" s="12" t="s">
        <v>1015</v>
      </c>
      <c r="CK2443" s="12" t="s">
        <v>932</v>
      </c>
      <c r="CL2443" s="37">
        <v>47339817277</v>
      </c>
      <c r="CN2443" s="12" t="s">
        <v>1506</v>
      </c>
      <c r="CS2443" s="12"/>
      <c r="CT2443" s="36" t="str">
        <f t="shared" si="38"/>
        <v>1bn - 50bn</v>
      </c>
      <c r="CU2443" s="36" t="str">
        <f>VLOOKUP(CK2443,Mapping!B:C,2,FALSE)</f>
        <v>US/CA</v>
      </c>
    </row>
    <row r="2444" spans="1:99" ht="16" customHeight="1" x14ac:dyDescent="0.35">
      <c r="A2444" s="12" t="s">
        <v>3792</v>
      </c>
      <c r="B2444" s="12" t="s">
        <v>925</v>
      </c>
      <c r="E2444" s="37">
        <v>568393</v>
      </c>
      <c r="G2444" s="37" t="s">
        <v>1505</v>
      </c>
      <c r="I2444" s="37"/>
      <c r="K2444" s="37"/>
      <c r="M2444" s="37"/>
      <c r="O2444" s="37"/>
      <c r="R2444" s="37"/>
      <c r="T2444" s="37"/>
      <c r="V2444" s="37"/>
      <c r="X2444" s="37"/>
      <c r="Z2444" s="37"/>
      <c r="AB2444" s="37"/>
      <c r="AD2444" s="37"/>
      <c r="AF2444" s="37"/>
      <c r="AH2444" s="37"/>
      <c r="AN2444" s="37">
        <v>568393</v>
      </c>
      <c r="AO2444" s="12">
        <v>0.03</v>
      </c>
      <c r="AP2444" s="37"/>
      <c r="AR2444" s="37"/>
      <c r="AT2444" s="37"/>
      <c r="AV2444" s="37"/>
      <c r="AX2444" s="37"/>
      <c r="BI2444" s="12">
        <v>3375</v>
      </c>
      <c r="BY2444" s="12">
        <v>0</v>
      </c>
      <c r="CG2444" s="12" t="s">
        <v>940</v>
      </c>
      <c r="CH2444" s="12">
        <v>25.754000000000001</v>
      </c>
      <c r="CI2444" s="12" t="s">
        <v>2199</v>
      </c>
      <c r="CJ2444" s="12" t="s">
        <v>1072</v>
      </c>
      <c r="CK2444" s="12" t="s">
        <v>932</v>
      </c>
      <c r="CL2444" s="37">
        <v>1629278450</v>
      </c>
      <c r="CN2444" s="12" t="s">
        <v>1509</v>
      </c>
      <c r="CS2444" s="12"/>
      <c r="CT2444" s="36" t="str">
        <f t="shared" si="38"/>
        <v>1bn - 50bn</v>
      </c>
      <c r="CU2444" s="36" t="str">
        <f>VLOOKUP(CK2444,Mapping!B:C,2,FALSE)</f>
        <v>US/CA</v>
      </c>
    </row>
    <row r="2445" spans="1:99" ht="16" customHeight="1" x14ac:dyDescent="0.35">
      <c r="A2445" s="12" t="s">
        <v>768</v>
      </c>
      <c r="B2445" s="12" t="s">
        <v>933</v>
      </c>
      <c r="E2445" s="37">
        <v>5990787</v>
      </c>
      <c r="F2445" s="12">
        <v>1550</v>
      </c>
      <c r="G2445" s="37" t="s">
        <v>1505</v>
      </c>
      <c r="I2445" s="37">
        <v>75326</v>
      </c>
      <c r="J2445" s="12">
        <v>0</v>
      </c>
      <c r="K2445" s="37">
        <v>1803619</v>
      </c>
      <c r="L2445" s="12">
        <v>0.02</v>
      </c>
      <c r="M2445" s="37"/>
      <c r="O2445" s="37">
        <v>791288</v>
      </c>
      <c r="P2445" s="12">
        <v>0.01</v>
      </c>
      <c r="R2445" s="37">
        <v>0</v>
      </c>
      <c r="S2445" s="12">
        <v>0</v>
      </c>
      <c r="T2445" s="37"/>
      <c r="V2445" s="37">
        <v>382960</v>
      </c>
      <c r="W2445" s="12">
        <v>0</v>
      </c>
      <c r="X2445" s="37"/>
      <c r="Z2445" s="37"/>
      <c r="AB2445" s="37"/>
      <c r="AD2445" s="37"/>
      <c r="AF2445" s="37"/>
      <c r="AH2445" s="37"/>
      <c r="AK2445" s="12">
        <v>17600</v>
      </c>
      <c r="AL2445" s="12">
        <v>52104</v>
      </c>
      <c r="AN2445" s="37"/>
      <c r="AP2445" s="37"/>
      <c r="AR2445" s="37">
        <v>2937594</v>
      </c>
      <c r="AS2445" s="12">
        <v>0.03</v>
      </c>
      <c r="AT2445" s="37"/>
      <c r="AV2445" s="37"/>
      <c r="AX2445" s="37"/>
      <c r="AZ2445" s="12">
        <v>0</v>
      </c>
      <c r="BE2445" s="12">
        <v>78777</v>
      </c>
      <c r="BG2445" s="12">
        <v>29200</v>
      </c>
      <c r="BM2445" s="12">
        <v>0.09</v>
      </c>
      <c r="BO2445" s="12">
        <v>0</v>
      </c>
      <c r="BS2445" s="12">
        <v>0</v>
      </c>
      <c r="BT2445" s="12">
        <v>0</v>
      </c>
      <c r="BU2445" s="12">
        <v>0</v>
      </c>
      <c r="BX2445" s="12">
        <v>0</v>
      </c>
      <c r="CG2445" s="12" t="s">
        <v>963</v>
      </c>
      <c r="CH2445" s="12">
        <v>32.280999999999999</v>
      </c>
      <c r="CI2445" s="12" t="s">
        <v>1165</v>
      </c>
      <c r="CJ2445" s="12"/>
      <c r="CK2445" s="12" t="s">
        <v>1167</v>
      </c>
      <c r="CL2445" s="37">
        <v>10412430243</v>
      </c>
      <c r="CN2445" s="12" t="s">
        <v>1506</v>
      </c>
      <c r="CS2445" s="12"/>
      <c r="CT2445" s="36" t="str">
        <f t="shared" si="38"/>
        <v>1bn - 50bn</v>
      </c>
      <c r="CU2445" s="36" t="str">
        <f>VLOOKUP(CK2445,Mapping!B:C,2,FALSE)</f>
        <v>Asia</v>
      </c>
    </row>
    <row r="2446" spans="1:99" ht="16" customHeight="1" x14ac:dyDescent="0.35">
      <c r="A2446" s="12" t="s">
        <v>3793</v>
      </c>
      <c r="B2446" s="12" t="s">
        <v>925</v>
      </c>
      <c r="E2446" s="37">
        <v>696506</v>
      </c>
      <c r="G2446" s="37" t="s">
        <v>1505</v>
      </c>
      <c r="I2446" s="37"/>
      <c r="K2446" s="37"/>
      <c r="M2446" s="37"/>
      <c r="O2446" s="37"/>
      <c r="R2446" s="37"/>
      <c r="T2446" s="37"/>
      <c r="V2446" s="37"/>
      <c r="X2446" s="37"/>
      <c r="Z2446" s="37"/>
      <c r="AB2446" s="37"/>
      <c r="AD2446" s="37"/>
      <c r="AF2446" s="37"/>
      <c r="AH2446" s="37"/>
      <c r="AN2446" s="37">
        <v>696506</v>
      </c>
      <c r="AO2446" s="12">
        <v>0.2</v>
      </c>
      <c r="AP2446" s="37"/>
      <c r="AR2446" s="37"/>
      <c r="AT2446" s="37"/>
      <c r="AV2446" s="37"/>
      <c r="AX2446" s="37"/>
      <c r="BI2446" s="12">
        <v>3225</v>
      </c>
      <c r="BY2446" s="12">
        <v>0</v>
      </c>
      <c r="CG2446" s="12" t="s">
        <v>991</v>
      </c>
      <c r="CH2446" s="12">
        <v>36.865000000000002</v>
      </c>
      <c r="CI2446" s="12" t="s">
        <v>1251</v>
      </c>
      <c r="CJ2446" s="12"/>
      <c r="CK2446" s="12" t="s">
        <v>1252</v>
      </c>
      <c r="CL2446" s="37">
        <v>349027226</v>
      </c>
      <c r="CN2446" s="12" t="s">
        <v>1509</v>
      </c>
      <c r="CS2446" s="12"/>
      <c r="CT2446" s="36" t="str">
        <f t="shared" si="38"/>
        <v>500mn</v>
      </c>
      <c r="CU2446" s="36" t="str">
        <f>VLOOKUP(CK2446,Mapping!B:C,2,FALSE)</f>
        <v>LATAM</v>
      </c>
    </row>
    <row r="2447" spans="1:99" ht="16" customHeight="1" x14ac:dyDescent="0.35">
      <c r="A2447" s="12" t="s">
        <v>3794</v>
      </c>
      <c r="B2447" s="12" t="s">
        <v>925</v>
      </c>
      <c r="E2447" s="37">
        <v>266365</v>
      </c>
      <c r="G2447" s="37" t="s">
        <v>1505</v>
      </c>
      <c r="I2447" s="37"/>
      <c r="K2447" s="37"/>
      <c r="M2447" s="37"/>
      <c r="O2447" s="37"/>
      <c r="R2447" s="37">
        <v>32817</v>
      </c>
      <c r="S2447" s="12">
        <v>0.26</v>
      </c>
      <c r="T2447" s="37"/>
      <c r="V2447" s="37">
        <v>60925</v>
      </c>
      <c r="W2447" s="12">
        <v>0.48</v>
      </c>
      <c r="X2447" s="37"/>
      <c r="Z2447" s="37"/>
      <c r="AB2447" s="37"/>
      <c r="AD2447" s="37"/>
      <c r="AF2447" s="37"/>
      <c r="AH2447" s="37"/>
      <c r="AK2447" s="12">
        <v>2800</v>
      </c>
      <c r="AN2447" s="37">
        <v>172623</v>
      </c>
      <c r="AO2447" s="12">
        <v>1.36</v>
      </c>
      <c r="AP2447" s="37"/>
      <c r="AR2447" s="37"/>
      <c r="AT2447" s="37"/>
      <c r="AV2447" s="37"/>
      <c r="AX2447" s="37"/>
      <c r="AZ2447" s="12">
        <v>3100</v>
      </c>
      <c r="BI2447" s="12">
        <v>1025</v>
      </c>
      <c r="BT2447" s="12">
        <v>0</v>
      </c>
      <c r="BX2447" s="12">
        <v>0</v>
      </c>
      <c r="BY2447" s="12">
        <v>0</v>
      </c>
      <c r="CG2447" s="12" t="s">
        <v>959</v>
      </c>
      <c r="CH2447" s="12">
        <v>49.851999999999997</v>
      </c>
      <c r="CI2447" s="12" t="s">
        <v>989</v>
      </c>
      <c r="CJ2447" s="12"/>
      <c r="CK2447" s="12" t="s">
        <v>990</v>
      </c>
      <c r="CL2447" s="37">
        <v>12738519</v>
      </c>
      <c r="CN2447" s="12" t="s">
        <v>1506</v>
      </c>
      <c r="CS2447" s="12"/>
      <c r="CT2447" s="36" t="str">
        <f t="shared" si="38"/>
        <v>500mn</v>
      </c>
      <c r="CU2447" s="36" t="str">
        <f>VLOOKUP(CK2447,Mapping!B:C,2,FALSE)</f>
        <v>EU</v>
      </c>
    </row>
    <row r="2448" spans="1:99" ht="16" customHeight="1" x14ac:dyDescent="0.35">
      <c r="A2448" s="12" t="s">
        <v>797</v>
      </c>
      <c r="B2448" s="12" t="s">
        <v>933</v>
      </c>
      <c r="E2448" s="37">
        <v>16867630</v>
      </c>
      <c r="F2448" s="12">
        <v>800</v>
      </c>
      <c r="G2448" s="37" t="s">
        <v>1505</v>
      </c>
      <c r="I2448" s="37">
        <v>55733</v>
      </c>
      <c r="J2448" s="12">
        <v>0</v>
      </c>
      <c r="K2448" s="37">
        <v>2107442</v>
      </c>
      <c r="L2448" s="12">
        <v>7.0000000000000007E-2</v>
      </c>
      <c r="M2448" s="37">
        <v>5646</v>
      </c>
      <c r="N2448" s="12">
        <v>0</v>
      </c>
      <c r="O2448" s="37">
        <v>2895497</v>
      </c>
      <c r="P2448" s="12">
        <v>0.1</v>
      </c>
      <c r="Q2448" s="12">
        <v>2147</v>
      </c>
      <c r="R2448" s="37">
        <v>304878</v>
      </c>
      <c r="S2448" s="12">
        <v>0.01</v>
      </c>
      <c r="T2448" s="37"/>
      <c r="V2448" s="37">
        <v>731242</v>
      </c>
      <c r="W2448" s="12">
        <v>0.02</v>
      </c>
      <c r="X2448" s="37">
        <v>252785</v>
      </c>
      <c r="Y2448" s="12">
        <v>0.01</v>
      </c>
      <c r="Z2448" s="37">
        <v>543062</v>
      </c>
      <c r="AA2448" s="12">
        <v>0.02</v>
      </c>
      <c r="AB2448" s="37"/>
      <c r="AD2448" s="37"/>
      <c r="AF2448" s="37"/>
      <c r="AH2448" s="37">
        <v>271123</v>
      </c>
      <c r="AI2448" s="12">
        <v>0.01</v>
      </c>
      <c r="AK2448" s="12">
        <v>32954</v>
      </c>
      <c r="AL2448" s="12">
        <v>162000</v>
      </c>
      <c r="AM2448" s="12">
        <v>1600</v>
      </c>
      <c r="AN2448" s="37">
        <v>8500636</v>
      </c>
      <c r="AO2448" s="12">
        <v>0.28999999999999998</v>
      </c>
      <c r="AP2448" s="37">
        <v>1171998</v>
      </c>
      <c r="AQ2448" s="12">
        <v>0.04</v>
      </c>
      <c r="AR2448" s="37">
        <v>23828</v>
      </c>
      <c r="AS2448" s="12">
        <v>0</v>
      </c>
      <c r="AT2448" s="37"/>
      <c r="AV2448" s="37"/>
      <c r="AX2448" s="37">
        <v>3760</v>
      </c>
      <c r="AY2448" s="12">
        <v>0</v>
      </c>
      <c r="AZ2448" s="12">
        <v>28800</v>
      </c>
      <c r="BA2448" s="12">
        <v>2538</v>
      </c>
      <c r="BB2448" s="12">
        <v>45</v>
      </c>
      <c r="BC2448" s="12">
        <v>17911</v>
      </c>
      <c r="BE2448" s="12">
        <v>639</v>
      </c>
      <c r="BG2448" s="12">
        <v>35592</v>
      </c>
      <c r="BH2448" s="12">
        <v>5076</v>
      </c>
      <c r="BI2448" s="12">
        <v>50475</v>
      </c>
      <c r="BM2448" s="12">
        <v>0</v>
      </c>
      <c r="BO2448" s="12">
        <v>0</v>
      </c>
      <c r="BQ2448" s="12">
        <v>0</v>
      </c>
      <c r="BS2448" s="12">
        <v>0</v>
      </c>
      <c r="BT2448" s="12">
        <v>0</v>
      </c>
      <c r="BU2448" s="12">
        <v>0</v>
      </c>
      <c r="BV2448" s="12">
        <v>0</v>
      </c>
      <c r="BW2448" s="12">
        <v>0</v>
      </c>
      <c r="BX2448" s="12">
        <v>0</v>
      </c>
      <c r="BY2448" s="12">
        <v>0.01</v>
      </c>
      <c r="BZ2448" s="12">
        <v>0</v>
      </c>
      <c r="CC2448" s="12">
        <v>0</v>
      </c>
      <c r="CD2448" s="12">
        <v>0</v>
      </c>
      <c r="CG2448" s="12" t="s">
        <v>929</v>
      </c>
      <c r="CH2448" s="12">
        <v>96.28</v>
      </c>
      <c r="CI2448" s="12" t="s">
        <v>953</v>
      </c>
      <c r="CJ2448" s="12"/>
      <c r="CK2448" s="12" t="s">
        <v>954</v>
      </c>
      <c r="CL2448" s="37">
        <v>2898067376</v>
      </c>
      <c r="CN2448" s="12" t="s">
        <v>1506</v>
      </c>
      <c r="CS2448" s="12"/>
      <c r="CT2448" s="36" t="str">
        <f t="shared" si="38"/>
        <v>1bn - 50bn</v>
      </c>
      <c r="CU2448" s="36" t="str">
        <f>VLOOKUP(CK2448,Mapping!B:C,2,FALSE)</f>
        <v>EU</v>
      </c>
    </row>
    <row r="2449" spans="1:99" ht="16" customHeight="1" x14ac:dyDescent="0.35">
      <c r="A2449" s="12" t="s">
        <v>3795</v>
      </c>
      <c r="B2449" s="12" t="s">
        <v>925</v>
      </c>
      <c r="E2449" s="37">
        <v>8642722</v>
      </c>
      <c r="G2449" s="37" t="s">
        <v>1505</v>
      </c>
      <c r="I2449" s="37"/>
      <c r="K2449" s="37">
        <v>5639399</v>
      </c>
      <c r="L2449" s="12">
        <v>2.5499999999999998</v>
      </c>
      <c r="M2449" s="37"/>
      <c r="O2449" s="37">
        <v>3003323</v>
      </c>
      <c r="P2449" s="12">
        <v>1.36</v>
      </c>
      <c r="R2449" s="37"/>
      <c r="T2449" s="37"/>
      <c r="V2449" s="37"/>
      <c r="X2449" s="37"/>
      <c r="Z2449" s="37"/>
      <c r="AB2449" s="37"/>
      <c r="AD2449" s="37"/>
      <c r="AF2449" s="37"/>
      <c r="AH2449" s="37"/>
      <c r="AL2449" s="12">
        <v>197760</v>
      </c>
      <c r="AN2449" s="37"/>
      <c r="AP2449" s="37"/>
      <c r="AR2449" s="37"/>
      <c r="AT2449" s="37"/>
      <c r="AV2449" s="37"/>
      <c r="AX2449" s="37"/>
      <c r="BG2449" s="12">
        <v>91300</v>
      </c>
      <c r="BS2449" s="12">
        <v>0</v>
      </c>
      <c r="BU2449" s="12">
        <v>0</v>
      </c>
      <c r="CG2449" s="12" t="s">
        <v>940</v>
      </c>
      <c r="CH2449" s="12">
        <v>71.986999999999995</v>
      </c>
      <c r="CI2449" s="12" t="s">
        <v>950</v>
      </c>
      <c r="CJ2449" s="12"/>
      <c r="CK2449" s="12" t="s">
        <v>951</v>
      </c>
      <c r="CL2449" s="37">
        <v>221413465</v>
      </c>
      <c r="CN2449" s="12" t="s">
        <v>1506</v>
      </c>
      <c r="CS2449" s="12"/>
      <c r="CT2449" s="36" t="str">
        <f t="shared" si="38"/>
        <v>500mn</v>
      </c>
      <c r="CU2449" s="36" t="str">
        <f>VLOOKUP(CK2449,Mapping!B:C,2,FALSE)</f>
        <v>HK</v>
      </c>
    </row>
    <row r="2450" spans="1:99" ht="16" customHeight="1" x14ac:dyDescent="0.35">
      <c r="A2450" s="12" t="s">
        <v>3796</v>
      </c>
      <c r="B2450" s="12" t="s">
        <v>925</v>
      </c>
      <c r="E2450" s="37">
        <v>6096078</v>
      </c>
      <c r="G2450" s="37" t="s">
        <v>1505</v>
      </c>
      <c r="I2450" s="37"/>
      <c r="K2450" s="37">
        <v>660915</v>
      </c>
      <c r="L2450" s="12">
        <v>0.01</v>
      </c>
      <c r="M2450" s="37"/>
      <c r="O2450" s="37">
        <v>763891</v>
      </c>
      <c r="P2450" s="12">
        <v>0.01</v>
      </c>
      <c r="Q2450" s="12">
        <v>30329</v>
      </c>
      <c r="R2450" s="37"/>
      <c r="T2450" s="37"/>
      <c r="V2450" s="37"/>
      <c r="X2450" s="37"/>
      <c r="Z2450" s="37">
        <v>841326</v>
      </c>
      <c r="AA2450" s="12">
        <v>0.01</v>
      </c>
      <c r="AB2450" s="37"/>
      <c r="AD2450" s="37"/>
      <c r="AF2450" s="37"/>
      <c r="AH2450" s="37">
        <v>3829946</v>
      </c>
      <c r="AI2450" s="12">
        <v>7.0000000000000007E-2</v>
      </c>
      <c r="AL2450" s="12">
        <v>50300</v>
      </c>
      <c r="AN2450" s="37"/>
      <c r="AP2450" s="37"/>
      <c r="AR2450" s="37"/>
      <c r="AT2450" s="37"/>
      <c r="AV2450" s="37"/>
      <c r="AX2450" s="37"/>
      <c r="BC2450" s="12">
        <v>28452</v>
      </c>
      <c r="BG2450" s="12">
        <v>10700</v>
      </c>
      <c r="BQ2450" s="12">
        <v>0.01</v>
      </c>
      <c r="BS2450" s="12">
        <v>0</v>
      </c>
      <c r="BU2450" s="12">
        <v>0</v>
      </c>
      <c r="CD2450" s="12">
        <v>0</v>
      </c>
      <c r="CG2450" s="12" t="s">
        <v>929</v>
      </c>
      <c r="CH2450" s="12">
        <v>39.587000000000003</v>
      </c>
      <c r="CI2450" s="12" t="s">
        <v>983</v>
      </c>
      <c r="CJ2450" s="12" t="s">
        <v>984</v>
      </c>
      <c r="CK2450" s="12" t="s">
        <v>985</v>
      </c>
      <c r="CL2450" s="37">
        <v>5692743927</v>
      </c>
      <c r="CN2450" s="12" t="s">
        <v>1506</v>
      </c>
      <c r="CS2450" s="12"/>
      <c r="CT2450" s="36" t="str">
        <f t="shared" si="38"/>
        <v>1bn - 50bn</v>
      </c>
      <c r="CU2450" s="36" t="str">
        <f>VLOOKUP(CK2450,Mapping!B:C,2,FALSE)</f>
        <v>US/CA</v>
      </c>
    </row>
    <row r="2451" spans="1:99" ht="16" customHeight="1" x14ac:dyDescent="0.35">
      <c r="A2451" s="12" t="s">
        <v>3797</v>
      </c>
      <c r="B2451" s="12" t="s">
        <v>925</v>
      </c>
      <c r="E2451" s="37">
        <v>4643411</v>
      </c>
      <c r="G2451" s="37" t="s">
        <v>1505</v>
      </c>
      <c r="I2451" s="37"/>
      <c r="K2451" s="37"/>
      <c r="M2451" s="37"/>
      <c r="O2451" s="37"/>
      <c r="R2451" s="37"/>
      <c r="T2451" s="37"/>
      <c r="V2451" s="37"/>
      <c r="X2451" s="37"/>
      <c r="Z2451" s="37"/>
      <c r="AB2451" s="37"/>
      <c r="AD2451" s="37"/>
      <c r="AF2451" s="37"/>
      <c r="AH2451" s="37"/>
      <c r="AN2451" s="37">
        <v>4246777</v>
      </c>
      <c r="AO2451" s="12">
        <v>0.55000000000000004</v>
      </c>
      <c r="AP2451" s="37">
        <v>396634</v>
      </c>
      <c r="AQ2451" s="12">
        <v>0.05</v>
      </c>
      <c r="AR2451" s="37"/>
      <c r="AT2451" s="37"/>
      <c r="AV2451" s="37"/>
      <c r="AX2451" s="37"/>
      <c r="BH2451" s="12">
        <v>1400</v>
      </c>
      <c r="BI2451" s="12">
        <v>19825</v>
      </c>
      <c r="BV2451" s="12">
        <v>0</v>
      </c>
      <c r="BY2451" s="12">
        <v>0</v>
      </c>
      <c r="CG2451" s="12" t="s">
        <v>940</v>
      </c>
      <c r="CH2451" s="12">
        <v>49.887999999999998</v>
      </c>
      <c r="CI2451" s="12" t="s">
        <v>1056</v>
      </c>
      <c r="CJ2451" s="12"/>
      <c r="CK2451" s="12" t="s">
        <v>1057</v>
      </c>
      <c r="CL2451" s="37">
        <v>775433846</v>
      </c>
      <c r="CN2451" s="12" t="s">
        <v>1506</v>
      </c>
      <c r="CS2451" s="12"/>
      <c r="CT2451" s="36" t="str">
        <f t="shared" si="38"/>
        <v>500mn - 1bn</v>
      </c>
      <c r="CU2451" s="36" t="str">
        <f>VLOOKUP(CK2451,Mapping!B:C,2,FALSE)</f>
        <v>Asia</v>
      </c>
    </row>
    <row r="2452" spans="1:99" ht="16" customHeight="1" x14ac:dyDescent="0.35">
      <c r="A2452" s="12" t="s">
        <v>3798</v>
      </c>
      <c r="B2452" s="12" t="s">
        <v>933</v>
      </c>
      <c r="E2452" s="37">
        <v>50267</v>
      </c>
      <c r="G2452" s="37" t="s">
        <v>1505</v>
      </c>
      <c r="I2452" s="37"/>
      <c r="K2452" s="37">
        <v>50267</v>
      </c>
      <c r="L2452" s="12">
        <v>0.15</v>
      </c>
      <c r="M2452" s="37"/>
      <c r="O2452" s="37"/>
      <c r="R2452" s="37"/>
      <c r="T2452" s="37"/>
      <c r="V2452" s="37"/>
      <c r="X2452" s="37"/>
      <c r="Z2452" s="37"/>
      <c r="AB2452" s="37"/>
      <c r="AD2452" s="37"/>
      <c r="AF2452" s="37"/>
      <c r="AH2452" s="37"/>
      <c r="AN2452" s="37">
        <v>0</v>
      </c>
      <c r="AO2452" s="12">
        <v>0</v>
      </c>
      <c r="AP2452" s="37"/>
      <c r="AR2452" s="37"/>
      <c r="AT2452" s="37"/>
      <c r="AV2452" s="37"/>
      <c r="AX2452" s="37"/>
      <c r="BG2452" s="12">
        <v>653</v>
      </c>
      <c r="BI2452" s="12">
        <v>0</v>
      </c>
      <c r="BS2452" s="12">
        <v>0</v>
      </c>
      <c r="BY2452" s="12">
        <v>0</v>
      </c>
      <c r="CG2452" s="12" t="s">
        <v>980</v>
      </c>
      <c r="CH2452" s="12">
        <v>91.611999999999995</v>
      </c>
      <c r="CI2452" s="12" t="s">
        <v>1042</v>
      </c>
      <c r="CJ2452" s="12"/>
      <c r="CK2452" s="12" t="s">
        <v>1043</v>
      </c>
      <c r="CL2452" s="37">
        <v>33651536</v>
      </c>
      <c r="CN2452" s="12" t="s">
        <v>1506</v>
      </c>
      <c r="CS2452" s="12"/>
      <c r="CT2452" s="36" t="str">
        <f t="shared" si="38"/>
        <v>500mn</v>
      </c>
      <c r="CU2452" s="36" t="str">
        <f>VLOOKUP(CK2452,Mapping!B:C,2,FALSE)</f>
        <v>Asia</v>
      </c>
    </row>
    <row r="2453" spans="1:99" ht="16" customHeight="1" x14ac:dyDescent="0.35">
      <c r="A2453" s="12" t="s">
        <v>3799</v>
      </c>
      <c r="B2453" s="12" t="s">
        <v>933</v>
      </c>
      <c r="E2453" s="37">
        <v>309687355</v>
      </c>
      <c r="G2453" s="37" t="s">
        <v>1505</v>
      </c>
      <c r="I2453" s="37"/>
      <c r="K2453" s="37">
        <v>172653824</v>
      </c>
      <c r="L2453" s="12">
        <v>3.9</v>
      </c>
      <c r="M2453" s="37">
        <v>0</v>
      </c>
      <c r="N2453" s="12">
        <v>0</v>
      </c>
      <c r="O2453" s="37">
        <v>86583436</v>
      </c>
      <c r="P2453" s="12">
        <v>1.95</v>
      </c>
      <c r="R2453" s="37">
        <v>40640909</v>
      </c>
      <c r="S2453" s="12">
        <v>0.92</v>
      </c>
      <c r="T2453" s="37"/>
      <c r="V2453" s="37"/>
      <c r="X2453" s="37"/>
      <c r="Z2453" s="37"/>
      <c r="AB2453" s="37"/>
      <c r="AD2453" s="37">
        <v>1045280</v>
      </c>
      <c r="AE2453" s="12">
        <v>0.02</v>
      </c>
      <c r="AF2453" s="37">
        <v>8763906</v>
      </c>
      <c r="AG2453" s="12">
        <v>0.2</v>
      </c>
      <c r="AH2453" s="37"/>
      <c r="AL2453" s="12">
        <v>4718100</v>
      </c>
      <c r="AN2453" s="37"/>
      <c r="AP2453" s="37"/>
      <c r="AR2453" s="37"/>
      <c r="AT2453" s="37"/>
      <c r="AV2453" s="37"/>
      <c r="AX2453" s="37"/>
      <c r="AZ2453" s="12">
        <v>3061425</v>
      </c>
      <c r="BB2453" s="12">
        <v>0</v>
      </c>
      <c r="BF2453" s="12">
        <v>518600</v>
      </c>
      <c r="BG2453" s="12">
        <v>2242900</v>
      </c>
      <c r="BJ2453" s="12">
        <v>8000</v>
      </c>
      <c r="BP2453" s="12">
        <v>0.02</v>
      </c>
      <c r="BS2453" s="12">
        <v>0.02</v>
      </c>
      <c r="BU2453" s="12">
        <v>0.02</v>
      </c>
      <c r="BX2453" s="12">
        <v>0.05</v>
      </c>
      <c r="CB2453" s="12">
        <v>0</v>
      </c>
      <c r="CC2453" s="12">
        <v>0</v>
      </c>
      <c r="CG2453" s="12" t="s">
        <v>940</v>
      </c>
      <c r="CH2453" s="12">
        <v>69.265000000000001</v>
      </c>
      <c r="CI2453" s="12" t="s">
        <v>977</v>
      </c>
      <c r="CJ2453" s="12"/>
      <c r="CK2453" s="12" t="s">
        <v>927</v>
      </c>
      <c r="CL2453" s="37">
        <v>4592159777</v>
      </c>
      <c r="CN2453" s="12" t="s">
        <v>1506</v>
      </c>
      <c r="CR2453" s="12">
        <v>46000.333333333336</v>
      </c>
      <c r="CS2453" s="12"/>
      <c r="CT2453" s="36" t="str">
        <f t="shared" si="38"/>
        <v>1bn - 50bn</v>
      </c>
      <c r="CU2453" s="36" t="str">
        <f>VLOOKUP(CK2453,Mapping!B:C,2,FALSE)</f>
        <v>CN</v>
      </c>
    </row>
    <row r="2454" spans="1:99" ht="16" customHeight="1" x14ac:dyDescent="0.35">
      <c r="A2454" s="12" t="s">
        <v>3800</v>
      </c>
      <c r="B2454" s="12" t="s">
        <v>933</v>
      </c>
      <c r="E2454" s="37">
        <v>536190</v>
      </c>
      <c r="G2454" s="37" t="s">
        <v>1505</v>
      </c>
      <c r="I2454" s="37"/>
      <c r="K2454" s="37"/>
      <c r="M2454" s="37">
        <v>536190</v>
      </c>
      <c r="N2454" s="12">
        <v>2.5099999999999998</v>
      </c>
      <c r="O2454" s="37"/>
      <c r="R2454" s="37"/>
      <c r="T2454" s="37"/>
      <c r="V2454" s="37"/>
      <c r="X2454" s="37"/>
      <c r="Z2454" s="37"/>
      <c r="AB2454" s="37"/>
      <c r="AD2454" s="37"/>
      <c r="AF2454" s="37"/>
      <c r="AH2454" s="37"/>
      <c r="AN2454" s="37"/>
      <c r="AP2454" s="37"/>
      <c r="AR2454" s="37"/>
      <c r="AT2454" s="37"/>
      <c r="AV2454" s="37"/>
      <c r="AX2454" s="37"/>
      <c r="BB2454" s="12">
        <v>3000</v>
      </c>
      <c r="CC2454" s="12">
        <v>0</v>
      </c>
      <c r="CG2454" s="12" t="s">
        <v>929</v>
      </c>
      <c r="CH2454" s="12">
        <v>32.53</v>
      </c>
      <c r="CI2454" s="12" t="s">
        <v>3801</v>
      </c>
      <c r="CJ2454" s="12"/>
      <c r="CK2454" s="12" t="s">
        <v>990</v>
      </c>
      <c r="CL2454" s="37">
        <v>21329520</v>
      </c>
      <c r="CN2454" s="12" t="s">
        <v>1506</v>
      </c>
      <c r="CS2454" s="12"/>
      <c r="CT2454" s="36" t="str">
        <f t="shared" si="38"/>
        <v>500mn</v>
      </c>
      <c r="CU2454" s="36" t="str">
        <f>VLOOKUP(CK2454,Mapping!B:C,2,FALSE)</f>
        <v>EU</v>
      </c>
    </row>
    <row r="2455" spans="1:99" ht="16" customHeight="1" x14ac:dyDescent="0.35">
      <c r="A2455" s="12" t="s">
        <v>3802</v>
      </c>
      <c r="B2455" s="12" t="s">
        <v>925</v>
      </c>
      <c r="E2455" s="37">
        <v>1156</v>
      </c>
      <c r="G2455" s="37" t="s">
        <v>1505</v>
      </c>
      <c r="I2455" s="37"/>
      <c r="K2455" s="37"/>
      <c r="M2455" s="37"/>
      <c r="O2455" s="37">
        <v>0</v>
      </c>
      <c r="P2455" s="12">
        <v>0</v>
      </c>
      <c r="R2455" s="37"/>
      <c r="T2455" s="37"/>
      <c r="V2455" s="37"/>
      <c r="X2455" s="37"/>
      <c r="Z2455" s="37"/>
      <c r="AB2455" s="37">
        <v>1156</v>
      </c>
      <c r="AC2455" s="12">
        <v>0</v>
      </c>
      <c r="AD2455" s="37"/>
      <c r="AF2455" s="37"/>
      <c r="AH2455" s="37"/>
      <c r="AJ2455" s="12">
        <v>80</v>
      </c>
      <c r="AL2455" s="12">
        <v>0</v>
      </c>
      <c r="AN2455" s="37">
        <v>0</v>
      </c>
      <c r="AO2455" s="12">
        <v>0</v>
      </c>
      <c r="AP2455" s="37"/>
      <c r="AR2455" s="37"/>
      <c r="AT2455" s="37"/>
      <c r="AV2455" s="37"/>
      <c r="AX2455" s="37"/>
      <c r="BI2455" s="12">
        <v>0</v>
      </c>
      <c r="BR2455" s="12">
        <v>0</v>
      </c>
      <c r="BU2455" s="12">
        <v>0</v>
      </c>
      <c r="BY2455" s="12">
        <v>0</v>
      </c>
      <c r="CG2455" s="12" t="s">
        <v>940</v>
      </c>
      <c r="CH2455" s="12">
        <v>63.725999999999999</v>
      </c>
      <c r="CI2455" s="12" t="s">
        <v>3803</v>
      </c>
      <c r="CJ2455" s="12"/>
      <c r="CK2455" s="12" t="s">
        <v>990</v>
      </c>
      <c r="CL2455" s="37">
        <v>104996489</v>
      </c>
      <c r="CN2455" s="12" t="s">
        <v>1506</v>
      </c>
      <c r="CS2455" s="12"/>
      <c r="CT2455" s="36" t="str">
        <f t="shared" si="38"/>
        <v>500mn</v>
      </c>
      <c r="CU2455" s="36" t="str">
        <f>VLOOKUP(CK2455,Mapping!B:C,2,FALSE)</f>
        <v>EU</v>
      </c>
    </row>
    <row r="2456" spans="1:99" ht="16" customHeight="1" x14ac:dyDescent="0.35">
      <c r="A2456" s="12" t="s">
        <v>3804</v>
      </c>
      <c r="B2456" s="12" t="s">
        <v>925</v>
      </c>
      <c r="E2456" s="37">
        <v>3390734</v>
      </c>
      <c r="G2456" s="37" t="s">
        <v>1505</v>
      </c>
      <c r="I2456" s="37"/>
      <c r="K2456" s="37"/>
      <c r="M2456" s="37">
        <v>1414562</v>
      </c>
      <c r="N2456" s="12">
        <v>0.24</v>
      </c>
      <c r="O2456" s="37"/>
      <c r="Q2456" s="12">
        <v>5405</v>
      </c>
      <c r="R2456" s="37"/>
      <c r="T2456" s="37">
        <v>0</v>
      </c>
      <c r="U2456" s="12">
        <v>0</v>
      </c>
      <c r="V2456" s="37"/>
      <c r="X2456" s="37">
        <v>412501</v>
      </c>
      <c r="Y2456" s="12">
        <v>7.0000000000000007E-2</v>
      </c>
      <c r="Z2456" s="37"/>
      <c r="AB2456" s="37"/>
      <c r="AD2456" s="37"/>
      <c r="AF2456" s="37"/>
      <c r="AH2456" s="37">
        <v>682543</v>
      </c>
      <c r="AI2456" s="12">
        <v>0.12</v>
      </c>
      <c r="AN2456" s="37">
        <v>433663</v>
      </c>
      <c r="AO2456" s="12">
        <v>7.0000000000000007E-2</v>
      </c>
      <c r="AP2456" s="37">
        <v>447465</v>
      </c>
      <c r="AQ2456" s="12">
        <v>0.08</v>
      </c>
      <c r="AR2456" s="37"/>
      <c r="AT2456" s="37"/>
      <c r="AV2456" s="37"/>
      <c r="AX2456" s="37"/>
      <c r="BA2456" s="12">
        <v>4037</v>
      </c>
      <c r="BB2456" s="12">
        <v>11275</v>
      </c>
      <c r="BH2456" s="12">
        <v>1938</v>
      </c>
      <c r="BI2456" s="12">
        <v>2575</v>
      </c>
      <c r="BK2456" s="12">
        <v>0</v>
      </c>
      <c r="BQ2456" s="12">
        <v>0</v>
      </c>
      <c r="BV2456" s="12">
        <v>0</v>
      </c>
      <c r="BY2456" s="12">
        <v>0</v>
      </c>
      <c r="BZ2456" s="12">
        <v>0</v>
      </c>
      <c r="CC2456" s="12">
        <v>0</v>
      </c>
      <c r="CE2456" s="12">
        <v>0</v>
      </c>
      <c r="CG2456" s="12"/>
      <c r="CH2456" s="12">
        <v>116.44199999999999</v>
      </c>
      <c r="CI2456" s="12" t="s">
        <v>938</v>
      </c>
      <c r="CJ2456" s="12" t="s">
        <v>931</v>
      </c>
      <c r="CK2456" s="12" t="s">
        <v>932</v>
      </c>
      <c r="CL2456" s="37">
        <v>586425172</v>
      </c>
      <c r="CN2456" s="12" t="s">
        <v>1509</v>
      </c>
      <c r="CS2456" s="12"/>
      <c r="CT2456" s="36" t="str">
        <f t="shared" si="38"/>
        <v>500mn - 1bn</v>
      </c>
      <c r="CU2456" s="36" t="str">
        <f>VLOOKUP(CK2456,Mapping!B:C,2,FALSE)</f>
        <v>US/CA</v>
      </c>
    </row>
    <row r="2457" spans="1:99" ht="16" customHeight="1" x14ac:dyDescent="0.35">
      <c r="A2457" s="12" t="s">
        <v>3805</v>
      </c>
      <c r="B2457" s="12" t="s">
        <v>933</v>
      </c>
      <c r="E2457" s="37">
        <v>0</v>
      </c>
      <c r="G2457" s="37" t="s">
        <v>1505</v>
      </c>
      <c r="I2457" s="37"/>
      <c r="K2457" s="37"/>
      <c r="M2457" s="37"/>
      <c r="O2457" s="37"/>
      <c r="R2457" s="37"/>
      <c r="T2457" s="37"/>
      <c r="V2457" s="37"/>
      <c r="X2457" s="37"/>
      <c r="Z2457" s="37"/>
      <c r="AB2457" s="37"/>
      <c r="AD2457" s="37"/>
      <c r="AF2457" s="37"/>
      <c r="AH2457" s="37"/>
      <c r="AN2457" s="37">
        <v>0</v>
      </c>
      <c r="AO2457" s="12">
        <v>0</v>
      </c>
      <c r="AP2457" s="37"/>
      <c r="AR2457" s="37"/>
      <c r="AT2457" s="37"/>
      <c r="AV2457" s="37"/>
      <c r="AX2457" s="37"/>
      <c r="BI2457" s="12">
        <v>0</v>
      </c>
      <c r="BY2457" s="12">
        <v>0</v>
      </c>
      <c r="CG2457" s="12" t="s">
        <v>959</v>
      </c>
      <c r="CH2457" s="12">
        <v>85.167000000000002</v>
      </c>
      <c r="CI2457" s="12" t="s">
        <v>3806</v>
      </c>
      <c r="CJ2457" s="12" t="s">
        <v>972</v>
      </c>
      <c r="CK2457" s="12" t="s">
        <v>932</v>
      </c>
      <c r="CL2457" s="37">
        <v>336951251</v>
      </c>
      <c r="CN2457" s="12" t="s">
        <v>1509</v>
      </c>
      <c r="CS2457" s="12"/>
      <c r="CT2457" s="36" t="str">
        <f t="shared" si="38"/>
        <v>500mn</v>
      </c>
      <c r="CU2457" s="36" t="str">
        <f>VLOOKUP(CK2457,Mapping!B:C,2,FALSE)</f>
        <v>US/CA</v>
      </c>
    </row>
    <row r="2458" spans="1:99" ht="16" customHeight="1" x14ac:dyDescent="0.35">
      <c r="A2458" s="12" t="s">
        <v>3807</v>
      </c>
      <c r="B2458" s="12" t="s">
        <v>925</v>
      </c>
      <c r="E2458" s="37">
        <v>3576300</v>
      </c>
      <c r="G2458" s="37" t="s">
        <v>1505</v>
      </c>
      <c r="I2458" s="37"/>
      <c r="K2458" s="37"/>
      <c r="M2458" s="37"/>
      <c r="O2458" s="37"/>
      <c r="R2458" s="37"/>
      <c r="T2458" s="37"/>
      <c r="V2458" s="37"/>
      <c r="X2458" s="37">
        <v>3576300</v>
      </c>
      <c r="Y2458" s="12">
        <v>0.05</v>
      </c>
      <c r="Z2458" s="37"/>
      <c r="AB2458" s="37"/>
      <c r="AD2458" s="37"/>
      <c r="AF2458" s="37"/>
      <c r="AH2458" s="37"/>
      <c r="AN2458" s="37"/>
      <c r="AP2458" s="37"/>
      <c r="AR2458" s="37">
        <v>0</v>
      </c>
      <c r="AS2458" s="12">
        <v>0</v>
      </c>
      <c r="AT2458" s="37"/>
      <c r="AV2458" s="37"/>
      <c r="AX2458" s="37"/>
      <c r="BA2458" s="12">
        <v>35000</v>
      </c>
      <c r="BE2458" s="12">
        <v>0</v>
      </c>
      <c r="BM2458" s="12">
        <v>0</v>
      </c>
      <c r="BZ2458" s="12">
        <v>0</v>
      </c>
      <c r="CG2458" s="12" t="s">
        <v>940</v>
      </c>
      <c r="CH2458" s="12">
        <v>0.13</v>
      </c>
      <c r="CI2458" s="12" t="s">
        <v>988</v>
      </c>
      <c r="CJ2458" s="12"/>
      <c r="CK2458" s="12" t="s">
        <v>988</v>
      </c>
      <c r="CL2458" s="37">
        <v>6444824410</v>
      </c>
      <c r="CN2458" s="12" t="s">
        <v>1509</v>
      </c>
      <c r="CS2458" s="12"/>
      <c r="CT2458" s="36" t="str">
        <f t="shared" si="38"/>
        <v>1bn - 50bn</v>
      </c>
      <c r="CU2458" s="36" t="str">
        <f>VLOOKUP(CK2458,Mapping!B:C,2,FALSE)</f>
        <v>SG</v>
      </c>
    </row>
    <row r="2459" spans="1:99" ht="16" customHeight="1" x14ac:dyDescent="0.35">
      <c r="A2459" s="12" t="s">
        <v>3808</v>
      </c>
      <c r="B2459" s="12" t="s">
        <v>925</v>
      </c>
      <c r="E2459" s="37">
        <v>5350731</v>
      </c>
      <c r="G2459" s="37" t="s">
        <v>1505</v>
      </c>
      <c r="I2459" s="37"/>
      <c r="K2459" s="37"/>
      <c r="M2459" s="37">
        <v>579751</v>
      </c>
      <c r="N2459" s="12">
        <v>0.02</v>
      </c>
      <c r="O2459" s="37"/>
      <c r="Q2459" s="12">
        <v>8711</v>
      </c>
      <c r="R2459" s="37"/>
      <c r="T2459" s="37"/>
      <c r="V2459" s="37"/>
      <c r="X2459" s="37"/>
      <c r="Z2459" s="37"/>
      <c r="AB2459" s="37"/>
      <c r="AD2459" s="37">
        <v>0</v>
      </c>
      <c r="AE2459" s="12">
        <v>0</v>
      </c>
      <c r="AF2459" s="37"/>
      <c r="AH2459" s="37">
        <v>1100025</v>
      </c>
      <c r="AI2459" s="12">
        <v>0.03</v>
      </c>
      <c r="AN2459" s="37">
        <v>808381</v>
      </c>
      <c r="AO2459" s="12">
        <v>0.02</v>
      </c>
      <c r="AP2459" s="37">
        <v>2862574</v>
      </c>
      <c r="AQ2459" s="12">
        <v>0.09</v>
      </c>
      <c r="AR2459" s="37"/>
      <c r="AT2459" s="37"/>
      <c r="AV2459" s="37"/>
      <c r="AX2459" s="37"/>
      <c r="BB2459" s="12">
        <v>4621</v>
      </c>
      <c r="BH2459" s="12">
        <v>12398</v>
      </c>
      <c r="BI2459" s="12">
        <v>4800</v>
      </c>
      <c r="BJ2459" s="12">
        <v>0</v>
      </c>
      <c r="BQ2459" s="12">
        <v>0</v>
      </c>
      <c r="BV2459" s="12">
        <v>0.01</v>
      </c>
      <c r="BY2459" s="12">
        <v>0</v>
      </c>
      <c r="CB2459" s="12">
        <v>0</v>
      </c>
      <c r="CC2459" s="12">
        <v>0</v>
      </c>
      <c r="CG2459" s="12" t="s">
        <v>929</v>
      </c>
      <c r="CH2459" s="12">
        <v>17.064</v>
      </c>
      <c r="CI2459" s="12" t="s">
        <v>992</v>
      </c>
      <c r="CJ2459" s="12" t="s">
        <v>993</v>
      </c>
      <c r="CK2459" s="12" t="s">
        <v>932</v>
      </c>
      <c r="CL2459" s="37">
        <v>3284905244</v>
      </c>
      <c r="CN2459" s="12" t="s">
        <v>1509</v>
      </c>
      <c r="CS2459" s="12"/>
      <c r="CT2459" s="36" t="str">
        <f t="shared" si="38"/>
        <v>1bn - 50bn</v>
      </c>
      <c r="CU2459" s="36" t="str">
        <f>VLOOKUP(CK2459,Mapping!B:C,2,FALSE)</f>
        <v>US/CA</v>
      </c>
    </row>
    <row r="2460" spans="1:99" ht="16" customHeight="1" x14ac:dyDescent="0.35">
      <c r="A2460" s="12" t="s">
        <v>3809</v>
      </c>
      <c r="B2460" s="12" t="s">
        <v>925</v>
      </c>
      <c r="E2460" s="37">
        <v>16217791</v>
      </c>
      <c r="G2460" s="37" t="s">
        <v>1505</v>
      </c>
      <c r="I2460" s="37"/>
      <c r="K2460" s="37"/>
      <c r="M2460" s="37"/>
      <c r="O2460" s="37"/>
      <c r="Q2460" s="12">
        <v>121558</v>
      </c>
      <c r="R2460" s="37"/>
      <c r="T2460" s="37"/>
      <c r="V2460" s="37"/>
      <c r="X2460" s="37"/>
      <c r="Z2460" s="37"/>
      <c r="AB2460" s="37"/>
      <c r="AD2460" s="37"/>
      <c r="AF2460" s="37"/>
      <c r="AH2460" s="37">
        <v>15350344</v>
      </c>
      <c r="AI2460" s="12">
        <v>0.11</v>
      </c>
      <c r="AN2460" s="37">
        <v>0</v>
      </c>
      <c r="AO2460" s="12">
        <v>0</v>
      </c>
      <c r="AP2460" s="37"/>
      <c r="AR2460" s="37"/>
      <c r="AT2460" s="37">
        <v>867447</v>
      </c>
      <c r="AU2460" s="12">
        <v>0.01</v>
      </c>
      <c r="AV2460" s="37"/>
      <c r="AX2460" s="37"/>
      <c r="BD2460" s="12">
        <v>81374</v>
      </c>
      <c r="BI2460" s="12">
        <v>0</v>
      </c>
      <c r="BQ2460" s="12">
        <v>0.03</v>
      </c>
      <c r="BY2460" s="12">
        <v>0</v>
      </c>
      <c r="CF2460" s="12">
        <v>7.0000000000000007E-2</v>
      </c>
      <c r="CG2460" s="12" t="s">
        <v>976</v>
      </c>
      <c r="CH2460" s="12">
        <v>203.14699999999999</v>
      </c>
      <c r="CI2460" s="12" t="s">
        <v>938</v>
      </c>
      <c r="CJ2460" s="12" t="s">
        <v>931</v>
      </c>
      <c r="CK2460" s="12" t="s">
        <v>932</v>
      </c>
      <c r="CL2460" s="37">
        <v>13791815350</v>
      </c>
      <c r="CN2460" s="12" t="s">
        <v>1513</v>
      </c>
      <c r="CS2460" s="12"/>
      <c r="CT2460" s="36" t="str">
        <f t="shared" si="38"/>
        <v>1bn - 50bn</v>
      </c>
      <c r="CU2460" s="36" t="str">
        <f>VLOOKUP(CK2460,Mapping!B:C,2,FALSE)</f>
        <v>US/CA</v>
      </c>
    </row>
    <row r="2461" spans="1:99" ht="16" customHeight="1" x14ac:dyDescent="0.35">
      <c r="A2461" s="12" t="s">
        <v>3810</v>
      </c>
      <c r="B2461" s="12" t="s">
        <v>925</v>
      </c>
      <c r="E2461" s="37">
        <v>1684128</v>
      </c>
      <c r="G2461" s="37" t="s">
        <v>1505</v>
      </c>
      <c r="I2461" s="37"/>
      <c r="K2461" s="37"/>
      <c r="M2461" s="37"/>
      <c r="O2461" s="37"/>
      <c r="R2461" s="37"/>
      <c r="T2461" s="37"/>
      <c r="V2461" s="37"/>
      <c r="X2461" s="37"/>
      <c r="Z2461" s="37"/>
      <c r="AB2461" s="37"/>
      <c r="AD2461" s="37"/>
      <c r="AF2461" s="37"/>
      <c r="AH2461" s="37"/>
      <c r="AN2461" s="37">
        <v>1684128</v>
      </c>
      <c r="AO2461" s="12">
        <v>0.76</v>
      </c>
      <c r="AP2461" s="37"/>
      <c r="AR2461" s="37"/>
      <c r="AT2461" s="37"/>
      <c r="AV2461" s="37"/>
      <c r="AX2461" s="37"/>
      <c r="BI2461" s="12">
        <v>10000</v>
      </c>
      <c r="BY2461" s="12">
        <v>0</v>
      </c>
      <c r="CG2461" s="12" t="s">
        <v>929</v>
      </c>
      <c r="CH2461" s="12">
        <v>43.476999999999997</v>
      </c>
      <c r="CI2461" s="12" t="s">
        <v>3811</v>
      </c>
      <c r="CJ2461" s="12"/>
      <c r="CK2461" s="12" t="s">
        <v>990</v>
      </c>
      <c r="CL2461" s="37">
        <v>221332658</v>
      </c>
      <c r="CN2461" s="12" t="s">
        <v>1506</v>
      </c>
      <c r="CS2461" s="12"/>
      <c r="CT2461" s="36" t="str">
        <f t="shared" si="38"/>
        <v>500mn</v>
      </c>
      <c r="CU2461" s="36" t="str">
        <f>VLOOKUP(CK2461,Mapping!B:C,2,FALSE)</f>
        <v>EU</v>
      </c>
    </row>
    <row r="2462" spans="1:99" ht="16" customHeight="1" x14ac:dyDescent="0.35">
      <c r="A2462" s="12" t="s">
        <v>3812</v>
      </c>
      <c r="B2462" s="12" t="s">
        <v>925</v>
      </c>
      <c r="E2462" s="37">
        <v>147433</v>
      </c>
      <c r="G2462" s="37" t="s">
        <v>1505</v>
      </c>
      <c r="I2462" s="37"/>
      <c r="K2462" s="37"/>
      <c r="M2462" s="37"/>
      <c r="O2462" s="37"/>
      <c r="Q2462" s="12">
        <v>434</v>
      </c>
      <c r="R2462" s="37"/>
      <c r="T2462" s="37"/>
      <c r="V2462" s="37"/>
      <c r="X2462" s="37"/>
      <c r="Z2462" s="37"/>
      <c r="AB2462" s="37"/>
      <c r="AD2462" s="37"/>
      <c r="AF2462" s="37"/>
      <c r="AH2462" s="37">
        <v>54806</v>
      </c>
      <c r="AI2462" s="12">
        <v>0.06</v>
      </c>
      <c r="AN2462" s="37">
        <v>92627</v>
      </c>
      <c r="AO2462" s="12">
        <v>0.1</v>
      </c>
      <c r="AP2462" s="37"/>
      <c r="AR2462" s="37"/>
      <c r="AT2462" s="37"/>
      <c r="AV2462" s="37"/>
      <c r="AX2462" s="37"/>
      <c r="BI2462" s="12">
        <v>550</v>
      </c>
      <c r="BQ2462" s="12">
        <v>0</v>
      </c>
      <c r="BY2462" s="12">
        <v>0</v>
      </c>
      <c r="CG2462" s="12" t="s">
        <v>929</v>
      </c>
      <c r="CH2462" s="12">
        <v>48.845999999999997</v>
      </c>
      <c r="CI2462" s="12" t="s">
        <v>987</v>
      </c>
      <c r="CJ2462" s="12"/>
      <c r="CK2462" s="12" t="s">
        <v>979</v>
      </c>
      <c r="CL2462" s="37">
        <v>93173138</v>
      </c>
      <c r="CN2462" s="12" t="s">
        <v>1506</v>
      </c>
      <c r="CS2462" s="12"/>
      <c r="CT2462" s="36" t="str">
        <f t="shared" si="38"/>
        <v>500mn</v>
      </c>
      <c r="CU2462" s="36" t="str">
        <f>VLOOKUP(CK2462,Mapping!B:C,2,FALSE)</f>
        <v>EU</v>
      </c>
    </row>
    <row r="2463" spans="1:99" ht="16" customHeight="1" x14ac:dyDescent="0.35">
      <c r="A2463" s="12" t="s">
        <v>3813</v>
      </c>
      <c r="B2463" s="12" t="s">
        <v>925</v>
      </c>
      <c r="E2463" s="37">
        <v>0</v>
      </c>
      <c r="G2463" s="37" t="s">
        <v>1505</v>
      </c>
      <c r="I2463" s="37"/>
      <c r="K2463" s="37"/>
      <c r="M2463" s="37"/>
      <c r="O2463" s="37"/>
      <c r="R2463" s="37"/>
      <c r="T2463" s="37"/>
      <c r="V2463" s="37"/>
      <c r="X2463" s="37"/>
      <c r="Z2463" s="37"/>
      <c r="AB2463" s="37"/>
      <c r="AD2463" s="37"/>
      <c r="AF2463" s="37"/>
      <c r="AH2463" s="37"/>
      <c r="AN2463" s="37"/>
      <c r="AP2463" s="37"/>
      <c r="AR2463" s="37"/>
      <c r="AT2463" s="37">
        <v>0</v>
      </c>
      <c r="AU2463" s="12">
        <v>0</v>
      </c>
      <c r="AV2463" s="37">
        <v>0</v>
      </c>
      <c r="AW2463" s="12">
        <v>0</v>
      </c>
      <c r="AX2463" s="37"/>
      <c r="BD2463" s="12">
        <v>0</v>
      </c>
      <c r="BL2463" s="12">
        <v>0</v>
      </c>
      <c r="CA2463" s="12">
        <v>0</v>
      </c>
      <c r="CF2463" s="12">
        <v>0</v>
      </c>
      <c r="CG2463" s="12" t="s">
        <v>940</v>
      </c>
      <c r="CH2463" s="12">
        <v>134.13900000000001</v>
      </c>
      <c r="CI2463" s="12" t="s">
        <v>3814</v>
      </c>
      <c r="CJ2463" s="12" t="s">
        <v>1015</v>
      </c>
      <c r="CK2463" s="12" t="s">
        <v>932</v>
      </c>
      <c r="CL2463" s="37">
        <v>199066162</v>
      </c>
      <c r="CN2463" s="12" t="s">
        <v>1509</v>
      </c>
      <c r="CS2463" s="12"/>
      <c r="CT2463" s="36" t="str">
        <f t="shared" si="38"/>
        <v>500mn</v>
      </c>
      <c r="CU2463" s="36" t="str">
        <f>VLOOKUP(CK2463,Mapping!B:C,2,FALSE)</f>
        <v>US/CA</v>
      </c>
    </row>
    <row r="2464" spans="1:99" ht="16" customHeight="1" x14ac:dyDescent="0.35">
      <c r="A2464" s="12" t="s">
        <v>3815</v>
      </c>
      <c r="B2464" s="12" t="s">
        <v>925</v>
      </c>
      <c r="E2464" s="37">
        <v>12699456</v>
      </c>
      <c r="G2464" s="37" t="s">
        <v>1505</v>
      </c>
      <c r="I2464" s="37"/>
      <c r="K2464" s="37">
        <v>12699456</v>
      </c>
      <c r="L2464" s="12">
        <v>3.35</v>
      </c>
      <c r="M2464" s="37"/>
      <c r="O2464" s="37"/>
      <c r="R2464" s="37"/>
      <c r="T2464" s="37"/>
      <c r="V2464" s="37"/>
      <c r="X2464" s="37"/>
      <c r="Z2464" s="37"/>
      <c r="AB2464" s="37"/>
      <c r="AD2464" s="37"/>
      <c r="AF2464" s="37"/>
      <c r="AH2464" s="37"/>
      <c r="AN2464" s="37"/>
      <c r="AP2464" s="37"/>
      <c r="AR2464" s="37"/>
      <c r="AT2464" s="37"/>
      <c r="AV2464" s="37"/>
      <c r="AX2464" s="37"/>
      <c r="BG2464" s="12">
        <v>205600</v>
      </c>
      <c r="BS2464" s="12">
        <v>0</v>
      </c>
      <c r="CG2464" s="12" t="s">
        <v>991</v>
      </c>
      <c r="CH2464" s="12">
        <v>72.962999999999994</v>
      </c>
      <c r="CI2464" s="12" t="s">
        <v>3816</v>
      </c>
      <c r="CJ2464" s="12"/>
      <c r="CK2464" s="12" t="s">
        <v>3817</v>
      </c>
      <c r="CL2464" s="37">
        <v>379322970</v>
      </c>
      <c r="CN2464" s="12" t="s">
        <v>1531</v>
      </c>
      <c r="CS2464" s="12"/>
      <c r="CT2464" s="36" t="str">
        <f t="shared" si="38"/>
        <v>500mn</v>
      </c>
      <c r="CU2464" s="36" t="str">
        <f>VLOOKUP(CK2464,Mapping!B:C,2,FALSE)</f>
        <v>EU</v>
      </c>
    </row>
    <row r="2465" spans="1:99" ht="16" customHeight="1" x14ac:dyDescent="0.35">
      <c r="A2465" s="12" t="s">
        <v>3818</v>
      </c>
      <c r="B2465" s="12" t="s">
        <v>925</v>
      </c>
      <c r="E2465" s="37">
        <v>579147</v>
      </c>
      <c r="G2465" s="37" t="s">
        <v>1505</v>
      </c>
      <c r="I2465" s="37"/>
      <c r="K2465" s="37"/>
      <c r="M2465" s="37"/>
      <c r="O2465" s="37"/>
      <c r="R2465" s="37"/>
      <c r="T2465" s="37"/>
      <c r="V2465" s="37">
        <v>579147</v>
      </c>
      <c r="W2465" s="12">
        <v>0.01</v>
      </c>
      <c r="X2465" s="37"/>
      <c r="Z2465" s="37"/>
      <c r="AB2465" s="37"/>
      <c r="AD2465" s="37"/>
      <c r="AF2465" s="37"/>
      <c r="AH2465" s="37"/>
      <c r="AK2465" s="12">
        <v>21000</v>
      </c>
      <c r="AN2465" s="37"/>
      <c r="AP2465" s="37"/>
      <c r="AR2465" s="37"/>
      <c r="AT2465" s="37"/>
      <c r="AV2465" s="37"/>
      <c r="AX2465" s="37"/>
      <c r="BT2465" s="12">
        <v>0</v>
      </c>
      <c r="CG2465" s="12" t="s">
        <v>963</v>
      </c>
      <c r="CH2465" s="12">
        <v>75.201999999999998</v>
      </c>
      <c r="CI2465" s="12" t="s">
        <v>967</v>
      </c>
      <c r="CJ2465" s="12" t="s">
        <v>968</v>
      </c>
      <c r="CK2465" s="12" t="s">
        <v>932</v>
      </c>
      <c r="CL2465" s="37">
        <v>9756709744</v>
      </c>
      <c r="CN2465" s="12" t="s">
        <v>1506</v>
      </c>
      <c r="CS2465" s="12"/>
      <c r="CT2465" s="36" t="str">
        <f t="shared" si="38"/>
        <v>1bn - 50bn</v>
      </c>
      <c r="CU2465" s="36" t="str">
        <f>VLOOKUP(CK2465,Mapping!B:C,2,FALSE)</f>
        <v>US/CA</v>
      </c>
    </row>
    <row r="2466" spans="1:99" ht="16" customHeight="1" x14ac:dyDescent="0.35">
      <c r="A2466" s="12" t="s">
        <v>3819</v>
      </c>
      <c r="B2466" s="12" t="s">
        <v>925</v>
      </c>
      <c r="E2466" s="37">
        <v>543079</v>
      </c>
      <c r="G2466" s="37" t="s">
        <v>1505</v>
      </c>
      <c r="I2466" s="37"/>
      <c r="K2466" s="37">
        <v>543079</v>
      </c>
      <c r="L2466" s="12">
        <v>0.21</v>
      </c>
      <c r="M2466" s="37"/>
      <c r="O2466" s="37"/>
      <c r="R2466" s="37"/>
      <c r="T2466" s="37"/>
      <c r="V2466" s="37"/>
      <c r="X2466" s="37"/>
      <c r="Z2466" s="37"/>
      <c r="AB2466" s="37"/>
      <c r="AD2466" s="37"/>
      <c r="AF2466" s="37"/>
      <c r="AH2466" s="37"/>
      <c r="AN2466" s="37"/>
      <c r="AP2466" s="37"/>
      <c r="AR2466" s="37"/>
      <c r="AT2466" s="37"/>
      <c r="AV2466" s="37"/>
      <c r="AX2466" s="37"/>
      <c r="BG2466" s="12">
        <v>8500</v>
      </c>
      <c r="BS2466" s="12">
        <v>0</v>
      </c>
      <c r="CG2466" s="12" t="s">
        <v>929</v>
      </c>
      <c r="CH2466" s="12">
        <v>32.630000000000003</v>
      </c>
      <c r="CI2466" s="12" t="s">
        <v>1172</v>
      </c>
      <c r="CJ2466" s="12"/>
      <c r="CK2466" s="12" t="s">
        <v>1173</v>
      </c>
      <c r="CL2466" s="37">
        <v>264029186</v>
      </c>
      <c r="CN2466" s="12" t="s">
        <v>1506</v>
      </c>
      <c r="CS2466" s="12"/>
      <c r="CT2466" s="36" t="str">
        <f t="shared" si="38"/>
        <v>500mn</v>
      </c>
      <c r="CU2466" s="36" t="str">
        <f>VLOOKUP(CK2466,Mapping!B:C,2,FALSE)</f>
        <v>EU</v>
      </c>
    </row>
    <row r="2467" spans="1:99" ht="16" customHeight="1" x14ac:dyDescent="0.35">
      <c r="A2467" s="12" t="s">
        <v>3820</v>
      </c>
      <c r="B2467" s="12" t="s">
        <v>925</v>
      </c>
      <c r="E2467" s="37">
        <v>0</v>
      </c>
      <c r="G2467" s="37" t="s">
        <v>1505</v>
      </c>
      <c r="I2467" s="37"/>
      <c r="K2467" s="37"/>
      <c r="M2467" s="37">
        <v>0</v>
      </c>
      <c r="N2467" s="12">
        <v>0</v>
      </c>
      <c r="O2467" s="37"/>
      <c r="R2467" s="37"/>
      <c r="T2467" s="37"/>
      <c r="V2467" s="37"/>
      <c r="X2467" s="37"/>
      <c r="Z2467" s="37"/>
      <c r="AB2467" s="37"/>
      <c r="AD2467" s="37"/>
      <c r="AF2467" s="37"/>
      <c r="AH2467" s="37"/>
      <c r="AN2467" s="37"/>
      <c r="AP2467" s="37"/>
      <c r="AR2467" s="37"/>
      <c r="AT2467" s="37"/>
      <c r="AV2467" s="37"/>
      <c r="AX2467" s="37"/>
      <c r="BB2467" s="12">
        <v>0</v>
      </c>
      <c r="CC2467" s="12">
        <v>0</v>
      </c>
      <c r="CG2467" s="12" t="s">
        <v>934</v>
      </c>
      <c r="CH2467" s="12">
        <v>106.373</v>
      </c>
      <c r="CI2467" s="12" t="s">
        <v>2362</v>
      </c>
      <c r="CJ2467" s="12" t="s">
        <v>1140</v>
      </c>
      <c r="CK2467" s="12" t="s">
        <v>932</v>
      </c>
      <c r="CL2467" s="37">
        <v>151747743</v>
      </c>
      <c r="CN2467" s="12" t="s">
        <v>1509</v>
      </c>
      <c r="CS2467" s="12"/>
      <c r="CT2467" s="36" t="str">
        <f t="shared" si="38"/>
        <v>500mn</v>
      </c>
      <c r="CU2467" s="36" t="str">
        <f>VLOOKUP(CK2467,Mapping!B:C,2,FALSE)</f>
        <v>US/CA</v>
      </c>
    </row>
    <row r="2468" spans="1:99" ht="16" customHeight="1" x14ac:dyDescent="0.35">
      <c r="A2468" s="12" t="s">
        <v>3821</v>
      </c>
      <c r="B2468" s="12" t="s">
        <v>925</v>
      </c>
      <c r="E2468" s="37">
        <v>3561475</v>
      </c>
      <c r="G2468" s="37" t="s">
        <v>1505</v>
      </c>
      <c r="I2468" s="37"/>
      <c r="K2468" s="37"/>
      <c r="M2468" s="37"/>
      <c r="O2468" s="37"/>
      <c r="Q2468" s="12">
        <v>2597</v>
      </c>
      <c r="R2468" s="37"/>
      <c r="T2468" s="37"/>
      <c r="V2468" s="37"/>
      <c r="X2468" s="37"/>
      <c r="Z2468" s="37"/>
      <c r="AB2468" s="37"/>
      <c r="AD2468" s="37"/>
      <c r="AF2468" s="37"/>
      <c r="AH2468" s="37">
        <v>327949</v>
      </c>
      <c r="AI2468" s="12">
        <v>0.1</v>
      </c>
      <c r="AN2468" s="37">
        <v>3233526</v>
      </c>
      <c r="AO2468" s="12">
        <v>1.01</v>
      </c>
      <c r="AP2468" s="37"/>
      <c r="AR2468" s="37"/>
      <c r="AT2468" s="37"/>
      <c r="AV2468" s="37"/>
      <c r="AX2468" s="37"/>
      <c r="BI2468" s="12">
        <v>19200</v>
      </c>
      <c r="BQ2468" s="12">
        <v>0</v>
      </c>
      <c r="BY2468" s="12">
        <v>0</v>
      </c>
      <c r="CG2468" s="12" t="s">
        <v>934</v>
      </c>
      <c r="CH2468" s="12">
        <v>17.088999999999999</v>
      </c>
      <c r="CI2468" s="12" t="s">
        <v>3822</v>
      </c>
      <c r="CJ2468" s="12" t="s">
        <v>975</v>
      </c>
      <c r="CK2468" s="12" t="s">
        <v>932</v>
      </c>
      <c r="CL2468" s="37">
        <v>319236162</v>
      </c>
      <c r="CN2468" s="12" t="s">
        <v>1509</v>
      </c>
      <c r="CS2468" s="12"/>
      <c r="CT2468" s="36" t="str">
        <f t="shared" si="38"/>
        <v>500mn</v>
      </c>
      <c r="CU2468" s="36" t="str">
        <f>VLOOKUP(CK2468,Mapping!B:C,2,FALSE)</f>
        <v>US/CA</v>
      </c>
    </row>
    <row r="2469" spans="1:99" ht="16" customHeight="1" x14ac:dyDescent="0.35">
      <c r="A2469" s="12" t="s">
        <v>3823</v>
      </c>
      <c r="B2469" s="12" t="s">
        <v>925</v>
      </c>
      <c r="E2469" s="37">
        <v>3922147</v>
      </c>
      <c r="G2469" s="37" t="s">
        <v>1505</v>
      </c>
      <c r="I2469" s="37"/>
      <c r="K2469" s="37"/>
      <c r="M2469" s="37">
        <v>3088052</v>
      </c>
      <c r="N2469" s="12">
        <v>1.03</v>
      </c>
      <c r="O2469" s="37"/>
      <c r="R2469" s="37"/>
      <c r="T2469" s="37"/>
      <c r="V2469" s="37"/>
      <c r="X2469" s="37">
        <v>377000</v>
      </c>
      <c r="Y2469" s="12">
        <v>0.13</v>
      </c>
      <c r="Z2469" s="37"/>
      <c r="AB2469" s="37"/>
      <c r="AD2469" s="37"/>
      <c r="AF2469" s="37"/>
      <c r="AH2469" s="37"/>
      <c r="AN2469" s="37">
        <v>457095</v>
      </c>
      <c r="AO2469" s="12">
        <v>0.15</v>
      </c>
      <c r="AP2469" s="37"/>
      <c r="AR2469" s="37"/>
      <c r="AT2469" s="37"/>
      <c r="AV2469" s="37"/>
      <c r="AX2469" s="37"/>
      <c r="BA2469" s="12">
        <v>3887</v>
      </c>
      <c r="BB2469" s="12">
        <v>36420</v>
      </c>
      <c r="BI2469" s="12">
        <v>2300</v>
      </c>
      <c r="BY2469" s="12">
        <v>0</v>
      </c>
      <c r="BZ2469" s="12">
        <v>0</v>
      </c>
      <c r="CC2469" s="12">
        <v>0</v>
      </c>
      <c r="CG2469" s="12" t="s">
        <v>940</v>
      </c>
      <c r="CH2469" s="12">
        <v>115.065</v>
      </c>
      <c r="CI2469" s="12" t="s">
        <v>1018</v>
      </c>
      <c r="CJ2469" s="12" t="s">
        <v>936</v>
      </c>
      <c r="CK2469" s="12" t="s">
        <v>932</v>
      </c>
      <c r="CL2469" s="37">
        <v>300282165</v>
      </c>
      <c r="CN2469" s="12" t="s">
        <v>1506</v>
      </c>
      <c r="CS2469" s="12"/>
      <c r="CT2469" s="36" t="str">
        <f t="shared" si="38"/>
        <v>500mn</v>
      </c>
      <c r="CU2469" s="36" t="str">
        <f>VLOOKUP(CK2469,Mapping!B:C,2,FALSE)</f>
        <v>US/CA</v>
      </c>
    </row>
    <row r="2470" spans="1:99" ht="16" customHeight="1" x14ac:dyDescent="0.35">
      <c r="A2470" s="12" t="s">
        <v>3824</v>
      </c>
      <c r="B2470" s="12" t="s">
        <v>925</v>
      </c>
      <c r="E2470" s="37">
        <v>416850</v>
      </c>
      <c r="G2470" s="37" t="s">
        <v>1505</v>
      </c>
      <c r="I2470" s="37"/>
      <c r="K2470" s="37"/>
      <c r="M2470" s="37"/>
      <c r="O2470" s="37"/>
      <c r="Q2470" s="12">
        <v>3301</v>
      </c>
      <c r="R2470" s="37"/>
      <c r="T2470" s="37"/>
      <c r="V2470" s="37"/>
      <c r="X2470" s="37"/>
      <c r="Z2470" s="37"/>
      <c r="AB2470" s="37"/>
      <c r="AD2470" s="37"/>
      <c r="AF2470" s="37"/>
      <c r="AH2470" s="37">
        <v>416850</v>
      </c>
      <c r="AI2470" s="12">
        <v>0.05</v>
      </c>
      <c r="AN2470" s="37">
        <v>0</v>
      </c>
      <c r="AO2470" s="12">
        <v>0</v>
      </c>
      <c r="AP2470" s="37"/>
      <c r="AR2470" s="37"/>
      <c r="AT2470" s="37"/>
      <c r="AV2470" s="37"/>
      <c r="AX2470" s="37"/>
      <c r="BI2470" s="12">
        <v>0</v>
      </c>
      <c r="BQ2470" s="12">
        <v>0</v>
      </c>
      <c r="BY2470" s="12">
        <v>0</v>
      </c>
      <c r="CG2470" s="12" t="s">
        <v>934</v>
      </c>
      <c r="CH2470" s="12">
        <v>32.549999999999997</v>
      </c>
      <c r="CI2470" s="12" t="s">
        <v>1290</v>
      </c>
      <c r="CJ2470" s="12" t="s">
        <v>1114</v>
      </c>
      <c r="CK2470" s="12" t="s">
        <v>932</v>
      </c>
      <c r="CL2470" s="37">
        <v>778182179</v>
      </c>
      <c r="CN2470" s="12" t="s">
        <v>1509</v>
      </c>
      <c r="CS2470" s="12"/>
      <c r="CT2470" s="36" t="str">
        <f t="shared" si="38"/>
        <v>500mn - 1bn</v>
      </c>
      <c r="CU2470" s="36" t="str">
        <f>VLOOKUP(CK2470,Mapping!B:C,2,FALSE)</f>
        <v>US/CA</v>
      </c>
    </row>
    <row r="2471" spans="1:99" ht="16" customHeight="1" x14ac:dyDescent="0.35">
      <c r="A2471" s="12" t="s">
        <v>390</v>
      </c>
      <c r="B2471" s="12" t="s">
        <v>925</v>
      </c>
      <c r="E2471" s="37">
        <v>24515164</v>
      </c>
      <c r="F2471" s="12">
        <v>40150</v>
      </c>
      <c r="G2471" s="37" t="s">
        <v>1505</v>
      </c>
      <c r="I2471" s="37">
        <v>1951188</v>
      </c>
      <c r="J2471" s="12">
        <v>0.71</v>
      </c>
      <c r="K2471" s="37">
        <v>16491998</v>
      </c>
      <c r="L2471" s="12">
        <v>6.04</v>
      </c>
      <c r="M2471" s="37"/>
      <c r="O2471" s="37"/>
      <c r="R2471" s="37">
        <v>394859</v>
      </c>
      <c r="S2471" s="12">
        <v>0.14000000000000001</v>
      </c>
      <c r="T2471" s="37"/>
      <c r="V2471" s="37">
        <v>5494174</v>
      </c>
      <c r="W2471" s="12">
        <v>2.0099999999999998</v>
      </c>
      <c r="X2471" s="37"/>
      <c r="Z2471" s="37"/>
      <c r="AB2471" s="37"/>
      <c r="AD2471" s="37"/>
      <c r="AF2471" s="37"/>
      <c r="AH2471" s="37"/>
      <c r="AK2471" s="12">
        <v>252500</v>
      </c>
      <c r="AN2471" s="37"/>
      <c r="AP2471" s="37"/>
      <c r="AR2471" s="37">
        <v>182945</v>
      </c>
      <c r="AS2471" s="12">
        <v>7.0000000000000007E-2</v>
      </c>
      <c r="AT2471" s="37"/>
      <c r="AV2471" s="37"/>
      <c r="AX2471" s="37"/>
      <c r="AZ2471" s="12">
        <v>37300</v>
      </c>
      <c r="BE2471" s="12">
        <v>4906</v>
      </c>
      <c r="BG2471" s="12">
        <v>267000</v>
      </c>
      <c r="BM2471" s="12">
        <v>0.01</v>
      </c>
      <c r="BO2471" s="12">
        <v>0.01</v>
      </c>
      <c r="BS2471" s="12">
        <v>0</v>
      </c>
      <c r="BT2471" s="12">
        <v>0.01</v>
      </c>
      <c r="BX2471" s="12">
        <v>0</v>
      </c>
      <c r="CG2471" s="12" t="s">
        <v>940</v>
      </c>
      <c r="CH2471" s="12">
        <v>30.298999999999999</v>
      </c>
      <c r="CI2471" s="12" t="s">
        <v>988</v>
      </c>
      <c r="CJ2471" s="12"/>
      <c r="CK2471" s="12" t="s">
        <v>988</v>
      </c>
      <c r="CL2471" s="37">
        <v>272950129</v>
      </c>
      <c r="CN2471" s="12" t="s">
        <v>1506</v>
      </c>
      <c r="CS2471" s="12"/>
      <c r="CT2471" s="36" t="str">
        <f t="shared" si="38"/>
        <v>500mn</v>
      </c>
      <c r="CU2471" s="36" t="str">
        <f>VLOOKUP(CK2471,Mapping!B:C,2,FALSE)</f>
        <v>SG</v>
      </c>
    </row>
    <row r="2472" spans="1:99" ht="16" customHeight="1" x14ac:dyDescent="0.35">
      <c r="A2472" s="12" t="s">
        <v>612</v>
      </c>
      <c r="B2472" s="12" t="s">
        <v>933</v>
      </c>
      <c r="E2472" s="37">
        <v>47867195</v>
      </c>
      <c r="F2472" s="12">
        <v>8746</v>
      </c>
      <c r="G2472" s="37" t="s">
        <v>1505</v>
      </c>
      <c r="I2472" s="37">
        <v>425033</v>
      </c>
      <c r="J2472" s="12">
        <v>0</v>
      </c>
      <c r="K2472" s="37">
        <v>4863410</v>
      </c>
      <c r="L2472" s="12">
        <v>0.03</v>
      </c>
      <c r="M2472" s="37"/>
      <c r="O2472" s="37">
        <v>5437722</v>
      </c>
      <c r="P2472" s="12">
        <v>0.03</v>
      </c>
      <c r="Q2472" s="12">
        <v>51545</v>
      </c>
      <c r="R2472" s="37">
        <v>2115618</v>
      </c>
      <c r="S2472" s="12">
        <v>0.01</v>
      </c>
      <c r="T2472" s="37"/>
      <c r="V2472" s="37">
        <v>1127970</v>
      </c>
      <c r="W2472" s="12">
        <v>0.01</v>
      </c>
      <c r="X2472" s="37">
        <v>8229475</v>
      </c>
      <c r="Y2472" s="12">
        <v>0.04</v>
      </c>
      <c r="Z2472" s="37"/>
      <c r="AB2472" s="37">
        <v>886207</v>
      </c>
      <c r="AC2472" s="12">
        <v>0</v>
      </c>
      <c r="AD2472" s="37"/>
      <c r="AF2472" s="37">
        <v>2012088</v>
      </c>
      <c r="AG2472" s="12">
        <v>0.01</v>
      </c>
      <c r="AH2472" s="37">
        <v>6509103</v>
      </c>
      <c r="AI2472" s="12">
        <v>0.03</v>
      </c>
      <c r="AJ2472" s="12">
        <v>61344</v>
      </c>
      <c r="AK2472" s="12">
        <v>51839</v>
      </c>
      <c r="AL2472" s="12">
        <v>358058</v>
      </c>
      <c r="AN2472" s="37">
        <v>16230784</v>
      </c>
      <c r="AO2472" s="12">
        <v>0.09</v>
      </c>
      <c r="AP2472" s="37">
        <v>29785</v>
      </c>
      <c r="AQ2472" s="12">
        <v>0</v>
      </c>
      <c r="AR2472" s="37"/>
      <c r="AT2472" s="37"/>
      <c r="AV2472" s="37"/>
      <c r="AX2472" s="37"/>
      <c r="AZ2472" s="12">
        <v>199850</v>
      </c>
      <c r="BA2472" s="12">
        <v>80539</v>
      </c>
      <c r="BF2472" s="12">
        <v>149161</v>
      </c>
      <c r="BG2472" s="12">
        <v>78737</v>
      </c>
      <c r="BH2472" s="12">
        <v>129</v>
      </c>
      <c r="BI2472" s="12">
        <v>96375</v>
      </c>
      <c r="BO2472" s="12">
        <v>0</v>
      </c>
      <c r="BP2472" s="12">
        <v>0.01</v>
      </c>
      <c r="BQ2472" s="12">
        <v>0.01</v>
      </c>
      <c r="BR2472" s="12">
        <v>0</v>
      </c>
      <c r="BS2472" s="12">
        <v>0</v>
      </c>
      <c r="BT2472" s="12">
        <v>0</v>
      </c>
      <c r="BU2472" s="12">
        <v>0</v>
      </c>
      <c r="BV2472" s="12">
        <v>0</v>
      </c>
      <c r="BX2472" s="12">
        <v>0</v>
      </c>
      <c r="BY2472" s="12">
        <v>0.01</v>
      </c>
      <c r="BZ2472" s="12">
        <v>0</v>
      </c>
      <c r="CG2472" s="12" t="s">
        <v>940</v>
      </c>
      <c r="CH2472" s="12">
        <v>36.386000000000003</v>
      </c>
      <c r="CI2472" s="12" t="s">
        <v>1098</v>
      </c>
      <c r="CJ2472" s="12"/>
      <c r="CK2472" s="12" t="s">
        <v>1099</v>
      </c>
      <c r="CL2472" s="37">
        <v>19058612348</v>
      </c>
      <c r="CN2472" s="12" t="s">
        <v>1506</v>
      </c>
      <c r="CS2472" s="12"/>
      <c r="CT2472" s="36" t="str">
        <f t="shared" si="38"/>
        <v>1bn - 50bn</v>
      </c>
      <c r="CU2472" s="36" t="str">
        <f>VLOOKUP(CK2472,Mapping!B:C,2,FALSE)</f>
        <v>Asia</v>
      </c>
    </row>
    <row r="2473" spans="1:99" ht="16" customHeight="1" x14ac:dyDescent="0.35">
      <c r="A2473" s="12" t="s">
        <v>3825</v>
      </c>
      <c r="B2473" s="12" t="s">
        <v>933</v>
      </c>
      <c r="E2473" s="37">
        <v>44378498</v>
      </c>
      <c r="G2473" s="37" t="s">
        <v>1505</v>
      </c>
      <c r="I2473" s="37"/>
      <c r="K2473" s="37">
        <v>27238715</v>
      </c>
      <c r="L2473" s="12">
        <v>0.24</v>
      </c>
      <c r="M2473" s="37"/>
      <c r="O2473" s="37">
        <v>13614110</v>
      </c>
      <c r="P2473" s="12">
        <v>0.12</v>
      </c>
      <c r="Q2473" s="12">
        <v>2628</v>
      </c>
      <c r="R2473" s="37">
        <v>516182</v>
      </c>
      <c r="S2473" s="12">
        <v>0</v>
      </c>
      <c r="T2473" s="37"/>
      <c r="V2473" s="37"/>
      <c r="X2473" s="37">
        <v>531747</v>
      </c>
      <c r="Y2473" s="12">
        <v>0</v>
      </c>
      <c r="Z2473" s="37"/>
      <c r="AB2473" s="37"/>
      <c r="AD2473" s="37"/>
      <c r="AF2473" s="37"/>
      <c r="AH2473" s="37">
        <v>331864</v>
      </c>
      <c r="AI2473" s="12">
        <v>0</v>
      </c>
      <c r="AL2473" s="12">
        <v>827355</v>
      </c>
      <c r="AN2473" s="37">
        <v>1789386</v>
      </c>
      <c r="AO2473" s="12">
        <v>0.02</v>
      </c>
      <c r="AP2473" s="37">
        <v>356494</v>
      </c>
      <c r="AQ2473" s="12">
        <v>0</v>
      </c>
      <c r="AR2473" s="37"/>
      <c r="AT2473" s="37"/>
      <c r="AV2473" s="37"/>
      <c r="AX2473" s="37"/>
      <c r="AZ2473" s="12">
        <v>25772</v>
      </c>
      <c r="BA2473" s="12">
        <v>4493</v>
      </c>
      <c r="BG2473" s="12">
        <v>426327</v>
      </c>
      <c r="BH2473" s="12">
        <v>1544</v>
      </c>
      <c r="BI2473" s="12">
        <v>10625</v>
      </c>
      <c r="BQ2473" s="12">
        <v>0</v>
      </c>
      <c r="BS2473" s="12">
        <v>0</v>
      </c>
      <c r="BU2473" s="12">
        <v>0</v>
      </c>
      <c r="BV2473" s="12">
        <v>0</v>
      </c>
      <c r="BX2473" s="12">
        <v>0</v>
      </c>
      <c r="BY2473" s="12">
        <v>0</v>
      </c>
      <c r="BZ2473" s="12">
        <v>0</v>
      </c>
      <c r="CG2473" s="12" t="s">
        <v>940</v>
      </c>
      <c r="CH2473" s="12">
        <v>40.68</v>
      </c>
      <c r="CI2473" s="12" t="s">
        <v>1098</v>
      </c>
      <c r="CJ2473" s="12"/>
      <c r="CK2473" s="12" t="s">
        <v>1099</v>
      </c>
      <c r="CL2473" s="37">
        <v>11742740665</v>
      </c>
      <c r="CN2473" s="12" t="s">
        <v>1506</v>
      </c>
      <c r="CS2473" s="12"/>
      <c r="CT2473" s="36" t="str">
        <f t="shared" si="38"/>
        <v>1bn - 50bn</v>
      </c>
      <c r="CU2473" s="36" t="str">
        <f>VLOOKUP(CK2473,Mapping!B:C,2,FALSE)</f>
        <v>Asia</v>
      </c>
    </row>
    <row r="2474" spans="1:99" ht="16" customHeight="1" x14ac:dyDescent="0.35">
      <c r="A2474" s="12" t="s">
        <v>3826</v>
      </c>
      <c r="B2474" s="12" t="s">
        <v>925</v>
      </c>
      <c r="E2474" s="37">
        <v>763660</v>
      </c>
      <c r="G2474" s="37" t="s">
        <v>1505</v>
      </c>
      <c r="I2474" s="37"/>
      <c r="K2474" s="37"/>
      <c r="M2474" s="37"/>
      <c r="O2474" s="37"/>
      <c r="Q2474" s="12">
        <v>1713</v>
      </c>
      <c r="R2474" s="37"/>
      <c r="T2474" s="37"/>
      <c r="V2474" s="37"/>
      <c r="X2474" s="37"/>
      <c r="Z2474" s="37"/>
      <c r="AB2474" s="37"/>
      <c r="AD2474" s="37"/>
      <c r="AF2474" s="37"/>
      <c r="AH2474" s="37">
        <v>216318</v>
      </c>
      <c r="AI2474" s="12">
        <v>0.01</v>
      </c>
      <c r="AN2474" s="37">
        <v>547342</v>
      </c>
      <c r="AO2474" s="12">
        <v>0.03</v>
      </c>
      <c r="AP2474" s="37">
        <v>0</v>
      </c>
      <c r="AQ2474" s="12">
        <v>0</v>
      </c>
      <c r="AR2474" s="37"/>
      <c r="AT2474" s="37"/>
      <c r="AV2474" s="37"/>
      <c r="AX2474" s="37"/>
      <c r="BH2474" s="12">
        <v>0</v>
      </c>
      <c r="BI2474" s="12">
        <v>3250</v>
      </c>
      <c r="BQ2474" s="12">
        <v>0</v>
      </c>
      <c r="BV2474" s="12">
        <v>0</v>
      </c>
      <c r="BY2474" s="12">
        <v>0</v>
      </c>
      <c r="CG2474" s="12" t="s">
        <v>929</v>
      </c>
      <c r="CH2474" s="12">
        <v>16.559000000000001</v>
      </c>
      <c r="CI2474" s="12" t="s">
        <v>1056</v>
      </c>
      <c r="CJ2474" s="12"/>
      <c r="CK2474" s="12" t="s">
        <v>1057</v>
      </c>
      <c r="CL2474" s="37">
        <v>1564720160</v>
      </c>
      <c r="CN2474" s="12" t="s">
        <v>1528</v>
      </c>
      <c r="CS2474" s="12"/>
      <c r="CT2474" s="36" t="str">
        <f t="shared" si="38"/>
        <v>1bn - 50bn</v>
      </c>
      <c r="CU2474" s="36" t="str">
        <f>VLOOKUP(CK2474,Mapping!B:C,2,FALSE)</f>
        <v>Asia</v>
      </c>
    </row>
    <row r="2475" spans="1:99" ht="16" customHeight="1" x14ac:dyDescent="0.35">
      <c r="A2475" s="12" t="s">
        <v>3827</v>
      </c>
      <c r="B2475" s="12" t="s">
        <v>925</v>
      </c>
      <c r="E2475" s="37">
        <v>4636910</v>
      </c>
      <c r="G2475" s="37" t="s">
        <v>1505</v>
      </c>
      <c r="I2475" s="37"/>
      <c r="K2475" s="37">
        <v>2234041</v>
      </c>
      <c r="L2475" s="12">
        <v>0.21</v>
      </c>
      <c r="M2475" s="37"/>
      <c r="O2475" s="37"/>
      <c r="Q2475" s="12">
        <v>13668</v>
      </c>
      <c r="R2475" s="37">
        <v>676874</v>
      </c>
      <c r="S2475" s="12">
        <v>0.06</v>
      </c>
      <c r="T2475" s="37"/>
      <c r="V2475" s="37"/>
      <c r="X2475" s="37"/>
      <c r="Z2475" s="37"/>
      <c r="AB2475" s="37"/>
      <c r="AD2475" s="37"/>
      <c r="AF2475" s="37"/>
      <c r="AH2475" s="37">
        <v>1725995</v>
      </c>
      <c r="AI2475" s="12">
        <v>0.16</v>
      </c>
      <c r="AN2475" s="37"/>
      <c r="AP2475" s="37"/>
      <c r="AR2475" s="37"/>
      <c r="AT2475" s="37"/>
      <c r="AV2475" s="37"/>
      <c r="AX2475" s="37"/>
      <c r="AZ2475" s="12">
        <v>50988</v>
      </c>
      <c r="BG2475" s="12">
        <v>35113</v>
      </c>
      <c r="BQ2475" s="12">
        <v>0</v>
      </c>
      <c r="BS2475" s="12">
        <v>0</v>
      </c>
      <c r="BX2475" s="12">
        <v>0</v>
      </c>
      <c r="CG2475" s="12" t="s">
        <v>940</v>
      </c>
      <c r="CH2475" s="12">
        <v>67.721000000000004</v>
      </c>
      <c r="CI2475" s="12" t="s">
        <v>953</v>
      </c>
      <c r="CJ2475" s="12"/>
      <c r="CK2475" s="12" t="s">
        <v>954</v>
      </c>
      <c r="CL2475" s="37">
        <v>1053368448</v>
      </c>
      <c r="CN2475" s="12" t="s">
        <v>1506</v>
      </c>
      <c r="CS2475" s="12"/>
      <c r="CT2475" s="36" t="str">
        <f t="shared" si="38"/>
        <v>1bn - 50bn</v>
      </c>
      <c r="CU2475" s="36" t="str">
        <f>VLOOKUP(CK2475,Mapping!B:C,2,FALSE)</f>
        <v>EU</v>
      </c>
    </row>
    <row r="2476" spans="1:99" ht="16" customHeight="1" x14ac:dyDescent="0.35">
      <c r="A2476" s="12" t="s">
        <v>3828</v>
      </c>
      <c r="B2476" s="12" t="s">
        <v>925</v>
      </c>
      <c r="E2476" s="37">
        <v>421032</v>
      </c>
      <c r="G2476" s="37" t="s">
        <v>1505</v>
      </c>
      <c r="I2476" s="37"/>
      <c r="K2476" s="37"/>
      <c r="M2476" s="37"/>
      <c r="O2476" s="37"/>
      <c r="R2476" s="37"/>
      <c r="T2476" s="37"/>
      <c r="V2476" s="37"/>
      <c r="X2476" s="37"/>
      <c r="Z2476" s="37"/>
      <c r="AB2476" s="37"/>
      <c r="AD2476" s="37"/>
      <c r="AF2476" s="37"/>
      <c r="AH2476" s="37"/>
      <c r="AN2476" s="37">
        <v>421032</v>
      </c>
      <c r="AO2476" s="12">
        <v>0.35</v>
      </c>
      <c r="AP2476" s="37"/>
      <c r="AR2476" s="37"/>
      <c r="AT2476" s="37"/>
      <c r="AV2476" s="37"/>
      <c r="AX2476" s="37"/>
      <c r="BI2476" s="12">
        <v>2500</v>
      </c>
      <c r="BY2476" s="12">
        <v>0</v>
      </c>
      <c r="CG2476" s="12" t="s">
        <v>940</v>
      </c>
      <c r="CH2476" s="12">
        <v>51.551000000000002</v>
      </c>
      <c r="CI2476" s="12" t="s">
        <v>1230</v>
      </c>
      <c r="CJ2476" s="12" t="s">
        <v>993</v>
      </c>
      <c r="CK2476" s="12" t="s">
        <v>932</v>
      </c>
      <c r="CL2476" s="37">
        <v>120676117</v>
      </c>
      <c r="CN2476" s="12" t="s">
        <v>1509</v>
      </c>
      <c r="CS2476" s="12"/>
      <c r="CT2476" s="36" t="str">
        <f t="shared" si="38"/>
        <v>500mn</v>
      </c>
      <c r="CU2476" s="36" t="str">
        <f>VLOOKUP(CK2476,Mapping!B:C,2,FALSE)</f>
        <v>US/CA</v>
      </c>
    </row>
    <row r="2477" spans="1:99" ht="16" customHeight="1" x14ac:dyDescent="0.35">
      <c r="A2477" s="12" t="s">
        <v>3829</v>
      </c>
      <c r="B2477" s="12" t="s">
        <v>925</v>
      </c>
      <c r="E2477" s="37">
        <v>46183310</v>
      </c>
      <c r="G2477" s="37" t="s">
        <v>1505</v>
      </c>
      <c r="I2477" s="37"/>
      <c r="K2477" s="37"/>
      <c r="M2477" s="37"/>
      <c r="O2477" s="37"/>
      <c r="R2477" s="37"/>
      <c r="T2477" s="37"/>
      <c r="V2477" s="37"/>
      <c r="X2477" s="37"/>
      <c r="Z2477" s="37"/>
      <c r="AB2477" s="37"/>
      <c r="AD2477" s="37"/>
      <c r="AF2477" s="37"/>
      <c r="AH2477" s="37"/>
      <c r="AN2477" s="37"/>
      <c r="AP2477" s="37">
        <v>46183310</v>
      </c>
      <c r="AQ2477" s="12">
        <v>0.16</v>
      </c>
      <c r="AR2477" s="37"/>
      <c r="AT2477" s="37"/>
      <c r="AV2477" s="37"/>
      <c r="AX2477" s="37"/>
      <c r="BH2477" s="12">
        <v>200023</v>
      </c>
      <c r="BV2477" s="12">
        <v>0.17</v>
      </c>
      <c r="CG2477" s="12" t="s">
        <v>929</v>
      </c>
      <c r="CH2477" s="12">
        <v>50.463999999999999</v>
      </c>
      <c r="CI2477" s="12" t="s">
        <v>1155</v>
      </c>
      <c r="CJ2477" s="12" t="s">
        <v>931</v>
      </c>
      <c r="CK2477" s="12" t="s">
        <v>932</v>
      </c>
      <c r="CL2477" s="37">
        <v>29654835279</v>
      </c>
      <c r="CN2477" s="12" t="s">
        <v>1506</v>
      </c>
      <c r="CS2477" s="12"/>
      <c r="CT2477" s="36" t="str">
        <f t="shared" si="38"/>
        <v>1bn - 50bn</v>
      </c>
      <c r="CU2477" s="36" t="str">
        <f>VLOOKUP(CK2477,Mapping!B:C,2,FALSE)</f>
        <v>US/CA</v>
      </c>
    </row>
    <row r="2478" spans="1:99" ht="16" customHeight="1" x14ac:dyDescent="0.35">
      <c r="A2478" s="12" t="s">
        <v>290</v>
      </c>
      <c r="B2478" s="12" t="s">
        <v>925</v>
      </c>
      <c r="E2478" s="37">
        <v>114282087</v>
      </c>
      <c r="F2478" s="12">
        <v>104650</v>
      </c>
      <c r="G2478" s="37" t="s">
        <v>1505</v>
      </c>
      <c r="I2478" s="37">
        <v>5085724</v>
      </c>
      <c r="J2478" s="12">
        <v>0.15</v>
      </c>
      <c r="K2478" s="37">
        <v>54374180</v>
      </c>
      <c r="L2478" s="12">
        <v>1.59</v>
      </c>
      <c r="M2478" s="37"/>
      <c r="O2478" s="37">
        <v>43664213</v>
      </c>
      <c r="P2478" s="12">
        <v>1.27</v>
      </c>
      <c r="Q2478" s="12">
        <v>4262</v>
      </c>
      <c r="R2478" s="37">
        <v>771721</v>
      </c>
      <c r="S2478" s="12">
        <v>0.02</v>
      </c>
      <c r="T2478" s="37"/>
      <c r="V2478" s="37">
        <v>6599513</v>
      </c>
      <c r="W2478" s="12">
        <v>0.19</v>
      </c>
      <c r="X2478" s="37">
        <v>1245983</v>
      </c>
      <c r="Y2478" s="12">
        <v>0.04</v>
      </c>
      <c r="Z2478" s="37"/>
      <c r="AB2478" s="37"/>
      <c r="AD2478" s="37"/>
      <c r="AF2478" s="37"/>
      <c r="AH2478" s="37">
        <v>538205</v>
      </c>
      <c r="AI2478" s="12">
        <v>0.02</v>
      </c>
      <c r="AK2478" s="12">
        <v>239300</v>
      </c>
      <c r="AL2478" s="12">
        <v>2875160</v>
      </c>
      <c r="AN2478" s="37"/>
      <c r="AP2478" s="37"/>
      <c r="AR2478" s="37">
        <v>2002548</v>
      </c>
      <c r="AS2478" s="12">
        <v>0.06</v>
      </c>
      <c r="AT2478" s="37"/>
      <c r="AV2478" s="37"/>
      <c r="AX2478" s="37"/>
      <c r="AZ2478" s="12">
        <v>72900</v>
      </c>
      <c r="BA2478" s="12">
        <v>12194</v>
      </c>
      <c r="BE2478" s="12">
        <v>53702</v>
      </c>
      <c r="BG2478" s="12">
        <v>880300</v>
      </c>
      <c r="BM2478" s="12">
        <v>0.06</v>
      </c>
      <c r="BO2478" s="12">
        <v>0.02</v>
      </c>
      <c r="BQ2478" s="12">
        <v>0</v>
      </c>
      <c r="BS2478" s="12">
        <v>0.01</v>
      </c>
      <c r="BT2478" s="12">
        <v>0.01</v>
      </c>
      <c r="BU2478" s="12">
        <v>0.01</v>
      </c>
      <c r="BX2478" s="12">
        <v>0</v>
      </c>
      <c r="BZ2478" s="12">
        <v>0</v>
      </c>
      <c r="CG2478" s="12" t="s">
        <v>959</v>
      </c>
      <c r="CH2478" s="12">
        <v>104.1</v>
      </c>
      <c r="CI2478" s="12" t="s">
        <v>988</v>
      </c>
      <c r="CJ2478" s="12"/>
      <c r="CK2478" s="12" t="s">
        <v>988</v>
      </c>
      <c r="CL2478" s="37">
        <v>3480876435</v>
      </c>
      <c r="CN2478" s="12" t="s">
        <v>1506</v>
      </c>
      <c r="CS2478" s="12"/>
      <c r="CT2478" s="36" t="str">
        <f t="shared" si="38"/>
        <v>1bn - 50bn</v>
      </c>
      <c r="CU2478" s="36" t="str">
        <f>VLOOKUP(CK2478,Mapping!B:C,2,FALSE)</f>
        <v>SG</v>
      </c>
    </row>
    <row r="2479" spans="1:99" ht="16" customHeight="1" x14ac:dyDescent="0.35">
      <c r="A2479" s="12" t="s">
        <v>608</v>
      </c>
      <c r="B2479" s="12" t="s">
        <v>925</v>
      </c>
      <c r="E2479" s="37">
        <v>15371590</v>
      </c>
      <c r="F2479" s="12">
        <v>8950</v>
      </c>
      <c r="G2479" s="37" t="s">
        <v>1505</v>
      </c>
      <c r="I2479" s="37">
        <v>477135</v>
      </c>
      <c r="J2479" s="12">
        <v>0.37</v>
      </c>
      <c r="K2479" s="37">
        <v>5121506</v>
      </c>
      <c r="L2479" s="12">
        <v>3.95</v>
      </c>
      <c r="M2479" s="37"/>
      <c r="O2479" s="37">
        <v>5242899</v>
      </c>
      <c r="P2479" s="12">
        <v>4.04</v>
      </c>
      <c r="R2479" s="37">
        <v>180586</v>
      </c>
      <c r="S2479" s="12">
        <v>0.14000000000000001</v>
      </c>
      <c r="T2479" s="37"/>
      <c r="V2479" s="37">
        <v>1135167</v>
      </c>
      <c r="W2479" s="12">
        <v>0.87</v>
      </c>
      <c r="X2479" s="37">
        <v>915600</v>
      </c>
      <c r="Y2479" s="12">
        <v>0.71</v>
      </c>
      <c r="Z2479" s="37"/>
      <c r="AB2479" s="37">
        <v>1271034</v>
      </c>
      <c r="AC2479" s="12">
        <v>0.98</v>
      </c>
      <c r="AD2479" s="37"/>
      <c r="AF2479" s="37">
        <v>1027663</v>
      </c>
      <c r="AG2479" s="12">
        <v>0.79</v>
      </c>
      <c r="AH2479" s="37"/>
      <c r="AJ2479" s="12">
        <v>85650</v>
      </c>
      <c r="AK2479" s="12">
        <v>49700</v>
      </c>
      <c r="AL2479" s="12">
        <v>326100</v>
      </c>
      <c r="AM2479" s="12">
        <v>0</v>
      </c>
      <c r="AN2479" s="37"/>
      <c r="AP2479" s="37"/>
      <c r="AR2479" s="37"/>
      <c r="AT2479" s="37"/>
      <c r="AV2479" s="37"/>
      <c r="AX2479" s="37">
        <v>0</v>
      </c>
      <c r="AY2479" s="12">
        <v>0</v>
      </c>
      <c r="AZ2479" s="12">
        <v>17000</v>
      </c>
      <c r="BA2479" s="12">
        <v>9167</v>
      </c>
      <c r="BF2479" s="12">
        <v>67850</v>
      </c>
      <c r="BG2479" s="12">
        <v>85800</v>
      </c>
      <c r="BO2479" s="12">
        <v>0</v>
      </c>
      <c r="BP2479" s="12">
        <v>0</v>
      </c>
      <c r="BR2479" s="12">
        <v>0</v>
      </c>
      <c r="BS2479" s="12">
        <v>0</v>
      </c>
      <c r="BT2479" s="12">
        <v>0</v>
      </c>
      <c r="BU2479" s="12">
        <v>0</v>
      </c>
      <c r="BW2479" s="12">
        <v>0</v>
      </c>
      <c r="BX2479" s="12">
        <v>0</v>
      </c>
      <c r="BZ2479" s="12">
        <v>0</v>
      </c>
      <c r="CG2479" s="12" t="s">
        <v>940</v>
      </c>
      <c r="CH2479" s="12">
        <v>68.7</v>
      </c>
      <c r="CI2479" s="12" t="s">
        <v>950</v>
      </c>
      <c r="CJ2479" s="12"/>
      <c r="CK2479" s="12" t="s">
        <v>951</v>
      </c>
      <c r="CL2479" s="37">
        <v>132060066</v>
      </c>
      <c r="CN2479" s="12" t="s">
        <v>1509</v>
      </c>
      <c r="CS2479" s="12"/>
      <c r="CT2479" s="36" t="str">
        <f t="shared" si="38"/>
        <v>500mn</v>
      </c>
      <c r="CU2479" s="36" t="str">
        <f>VLOOKUP(CK2479,Mapping!B:C,2,FALSE)</f>
        <v>HK</v>
      </c>
    </row>
    <row r="2480" spans="1:99" ht="16" customHeight="1" x14ac:dyDescent="0.35">
      <c r="A2480" s="12" t="s">
        <v>90</v>
      </c>
      <c r="B2480" s="12" t="s">
        <v>933</v>
      </c>
      <c r="C2480" s="12">
        <v>417</v>
      </c>
      <c r="D2480" s="12">
        <v>2500</v>
      </c>
      <c r="E2480" s="37">
        <v>2476761813</v>
      </c>
      <c r="F2480" s="12">
        <v>1340031</v>
      </c>
      <c r="G2480" s="37">
        <v>124475</v>
      </c>
      <c r="H2480" s="12">
        <v>0</v>
      </c>
      <c r="I2480" s="37">
        <v>95403450</v>
      </c>
      <c r="J2480" s="12">
        <v>0.13</v>
      </c>
      <c r="K2480" s="37">
        <v>728580817</v>
      </c>
      <c r="L2480" s="12">
        <v>0.97</v>
      </c>
      <c r="M2480" s="37">
        <v>0</v>
      </c>
      <c r="N2480" s="12">
        <v>0</v>
      </c>
      <c r="O2480" s="37">
        <v>687110247</v>
      </c>
      <c r="P2480" s="12">
        <v>0.91</v>
      </c>
      <c r="Q2480" s="12">
        <v>87155</v>
      </c>
      <c r="R2480" s="37">
        <v>366936104</v>
      </c>
      <c r="S2480" s="12">
        <v>0.49</v>
      </c>
      <c r="T2480" s="37"/>
      <c r="V2480" s="37">
        <v>168524754</v>
      </c>
      <c r="W2480" s="12">
        <v>0.22</v>
      </c>
      <c r="X2480" s="37">
        <v>84889509</v>
      </c>
      <c r="Y2480" s="12">
        <v>0.11</v>
      </c>
      <c r="Z2480" s="37"/>
      <c r="AB2480" s="37">
        <v>116999171</v>
      </c>
      <c r="AC2480" s="12">
        <v>0.16</v>
      </c>
      <c r="AD2480" s="37">
        <v>0</v>
      </c>
      <c r="AE2480" s="12">
        <v>0</v>
      </c>
      <c r="AF2480" s="37">
        <v>103657258</v>
      </c>
      <c r="AG2480" s="12">
        <v>0.14000000000000001</v>
      </c>
      <c r="AH2480" s="37">
        <v>11005933</v>
      </c>
      <c r="AI2480" s="12">
        <v>0.01</v>
      </c>
      <c r="AJ2480" s="12">
        <v>8157914</v>
      </c>
      <c r="AK2480" s="12">
        <v>6110750</v>
      </c>
      <c r="AL2480" s="12">
        <v>37441975</v>
      </c>
      <c r="AM2480" s="12">
        <v>26913225</v>
      </c>
      <c r="AN2480" s="37">
        <v>35918240</v>
      </c>
      <c r="AO2480" s="12">
        <v>0.05</v>
      </c>
      <c r="AP2480" s="37"/>
      <c r="AR2480" s="37"/>
      <c r="AT2480" s="37"/>
      <c r="AV2480" s="37"/>
      <c r="AX2480" s="37">
        <v>77611855</v>
      </c>
      <c r="AY2480" s="12">
        <v>0.1</v>
      </c>
      <c r="AZ2480" s="12">
        <v>27640803</v>
      </c>
      <c r="BA2480" s="12">
        <v>830784</v>
      </c>
      <c r="BB2480" s="12">
        <v>0</v>
      </c>
      <c r="BF2480" s="12">
        <v>6133869</v>
      </c>
      <c r="BG2480" s="12">
        <v>9464800</v>
      </c>
      <c r="BI2480" s="12">
        <v>213275</v>
      </c>
      <c r="BJ2480" s="12">
        <v>0</v>
      </c>
      <c r="BN2480" s="12">
        <v>0</v>
      </c>
      <c r="BO2480" s="12">
        <v>0.19</v>
      </c>
      <c r="BP2480" s="12">
        <v>0.26</v>
      </c>
      <c r="BQ2480" s="12">
        <v>0.02</v>
      </c>
      <c r="BR2480" s="12">
        <v>0.33</v>
      </c>
      <c r="BS2480" s="12">
        <v>0.1</v>
      </c>
      <c r="BT2480" s="12">
        <v>0.19</v>
      </c>
      <c r="BU2480" s="12">
        <v>0.2</v>
      </c>
      <c r="BW2480" s="12">
        <v>1.1399999999999999</v>
      </c>
      <c r="BX2480" s="12">
        <v>0.49</v>
      </c>
      <c r="BY2480" s="12">
        <v>0.03</v>
      </c>
      <c r="BZ2480" s="12">
        <v>0.01</v>
      </c>
      <c r="CB2480" s="12">
        <v>0</v>
      </c>
      <c r="CC2480" s="12">
        <v>0</v>
      </c>
      <c r="CG2480" s="12" t="s">
        <v>940</v>
      </c>
      <c r="CH2480" s="12">
        <v>45.866</v>
      </c>
      <c r="CI2480" s="12" t="s">
        <v>947</v>
      </c>
      <c r="CJ2480" s="12"/>
      <c r="CK2480" s="12" t="s">
        <v>927</v>
      </c>
      <c r="CL2480" s="37">
        <v>74732230941</v>
      </c>
      <c r="CM2480" s="12">
        <v>454</v>
      </c>
      <c r="CN2480" s="12" t="s">
        <v>1506</v>
      </c>
      <c r="CO2480" s="12" t="s">
        <v>1507</v>
      </c>
      <c r="CP2480" s="12">
        <v>2431857.9318685746</v>
      </c>
      <c r="CQ2480" s="12">
        <v>77</v>
      </c>
      <c r="CS2480" s="12"/>
      <c r="CT2480" s="36" t="str">
        <f t="shared" si="38"/>
        <v>50bn - 100bn</v>
      </c>
      <c r="CU2480" s="36" t="str">
        <f>VLOOKUP(CK2480,Mapping!B:C,2,FALSE)</f>
        <v>CN</v>
      </c>
    </row>
    <row r="2481" spans="1:99" ht="16" customHeight="1" x14ac:dyDescent="0.35">
      <c r="A2481" s="12" t="s">
        <v>3830</v>
      </c>
      <c r="B2481" s="12" t="s">
        <v>925</v>
      </c>
      <c r="E2481" s="37">
        <v>2791442</v>
      </c>
      <c r="G2481" s="37" t="s">
        <v>1505</v>
      </c>
      <c r="I2481" s="37"/>
      <c r="K2481" s="37"/>
      <c r="M2481" s="37"/>
      <c r="O2481" s="37"/>
      <c r="R2481" s="37"/>
      <c r="T2481" s="37">
        <v>0</v>
      </c>
      <c r="U2481" s="12">
        <v>0</v>
      </c>
      <c r="V2481" s="37"/>
      <c r="X2481" s="37"/>
      <c r="Z2481" s="37"/>
      <c r="AB2481" s="37"/>
      <c r="AD2481" s="37"/>
      <c r="AF2481" s="37"/>
      <c r="AH2481" s="37"/>
      <c r="AN2481" s="37">
        <v>2791442</v>
      </c>
      <c r="AO2481" s="12">
        <v>0.2</v>
      </c>
      <c r="AP2481" s="37">
        <v>0</v>
      </c>
      <c r="AQ2481" s="12">
        <v>0</v>
      </c>
      <c r="AR2481" s="37"/>
      <c r="AT2481" s="37"/>
      <c r="AV2481" s="37"/>
      <c r="AX2481" s="37"/>
      <c r="BH2481" s="12">
        <v>0</v>
      </c>
      <c r="BI2481" s="12">
        <v>16575</v>
      </c>
      <c r="BK2481" s="12">
        <v>0</v>
      </c>
      <c r="BV2481" s="12">
        <v>0</v>
      </c>
      <c r="BY2481" s="12">
        <v>0</v>
      </c>
      <c r="CE2481" s="12">
        <v>0</v>
      </c>
      <c r="CG2481" s="12" t="s">
        <v>929</v>
      </c>
      <c r="CH2481" s="12">
        <v>14.510999999999999</v>
      </c>
      <c r="CI2481" s="12" t="s">
        <v>1592</v>
      </c>
      <c r="CJ2481" s="12" t="s">
        <v>936</v>
      </c>
      <c r="CK2481" s="12" t="s">
        <v>932</v>
      </c>
      <c r="CL2481" s="37">
        <v>2837156187</v>
      </c>
      <c r="CN2481" s="12" t="s">
        <v>1509</v>
      </c>
      <c r="CS2481" s="12"/>
      <c r="CT2481" s="36" t="str">
        <f t="shared" si="38"/>
        <v>1bn - 50bn</v>
      </c>
      <c r="CU2481" s="36" t="str">
        <f>VLOOKUP(CK2481,Mapping!B:C,2,FALSE)</f>
        <v>US/CA</v>
      </c>
    </row>
    <row r="2482" spans="1:99" ht="16" customHeight="1" x14ac:dyDescent="0.35">
      <c r="A2482" s="12" t="s">
        <v>3831</v>
      </c>
      <c r="B2482" s="12" t="s">
        <v>925</v>
      </c>
      <c r="E2482" s="37">
        <v>8441692</v>
      </c>
      <c r="G2482" s="37" t="s">
        <v>1505</v>
      </c>
      <c r="I2482" s="37"/>
      <c r="K2482" s="37"/>
      <c r="M2482" s="37"/>
      <c r="O2482" s="37"/>
      <c r="R2482" s="37"/>
      <c r="T2482" s="37"/>
      <c r="V2482" s="37"/>
      <c r="X2482" s="37"/>
      <c r="Z2482" s="37"/>
      <c r="AB2482" s="37"/>
      <c r="AD2482" s="37"/>
      <c r="AF2482" s="37"/>
      <c r="AH2482" s="37"/>
      <c r="AN2482" s="37">
        <v>8441692</v>
      </c>
      <c r="AO2482" s="12">
        <v>0.34</v>
      </c>
      <c r="AP2482" s="37"/>
      <c r="AR2482" s="37"/>
      <c r="AT2482" s="37"/>
      <c r="AV2482" s="37"/>
      <c r="AX2482" s="37"/>
      <c r="BI2482" s="12">
        <v>50125</v>
      </c>
      <c r="BY2482" s="12">
        <v>0.01</v>
      </c>
      <c r="CG2482" s="12" t="s">
        <v>934</v>
      </c>
      <c r="CH2482" s="12">
        <v>25.050999999999998</v>
      </c>
      <c r="CI2482" s="12" t="s">
        <v>2707</v>
      </c>
      <c r="CJ2482" s="12" t="s">
        <v>1114</v>
      </c>
      <c r="CK2482" s="12" t="s">
        <v>932</v>
      </c>
      <c r="CL2482" s="37">
        <v>2493724785</v>
      </c>
      <c r="CN2482" s="12" t="s">
        <v>1509</v>
      </c>
      <c r="CS2482" s="12"/>
      <c r="CT2482" s="36" t="str">
        <f t="shared" si="38"/>
        <v>1bn - 50bn</v>
      </c>
      <c r="CU2482" s="36" t="str">
        <f>VLOOKUP(CK2482,Mapping!B:C,2,FALSE)</f>
        <v>US/CA</v>
      </c>
    </row>
    <row r="2483" spans="1:99" ht="16" customHeight="1" x14ac:dyDescent="0.35">
      <c r="A2483" s="12" t="s">
        <v>3832</v>
      </c>
      <c r="B2483" s="12" t="s">
        <v>925</v>
      </c>
      <c r="E2483" s="37">
        <v>10362</v>
      </c>
      <c r="G2483" s="37" t="s">
        <v>1505</v>
      </c>
      <c r="I2483" s="37"/>
      <c r="K2483" s="37"/>
      <c r="M2483" s="37"/>
      <c r="O2483" s="37"/>
      <c r="R2483" s="37"/>
      <c r="T2483" s="37"/>
      <c r="V2483" s="37"/>
      <c r="X2483" s="37"/>
      <c r="Z2483" s="37"/>
      <c r="AB2483" s="37"/>
      <c r="AD2483" s="37">
        <v>10362</v>
      </c>
      <c r="AE2483" s="12">
        <v>0.03</v>
      </c>
      <c r="AF2483" s="37"/>
      <c r="AH2483" s="37"/>
      <c r="AN2483" s="37"/>
      <c r="AP2483" s="37"/>
      <c r="AR2483" s="37"/>
      <c r="AT2483" s="37"/>
      <c r="AV2483" s="37"/>
      <c r="AX2483" s="37"/>
      <c r="BJ2483" s="12">
        <v>93</v>
      </c>
      <c r="CB2483" s="12">
        <v>0</v>
      </c>
      <c r="CG2483" s="12" t="s">
        <v>940</v>
      </c>
      <c r="CH2483" s="12">
        <v>27.695</v>
      </c>
      <c r="CI2483" s="12"/>
      <c r="CJ2483" s="12"/>
      <c r="CK2483" s="12" t="s">
        <v>979</v>
      </c>
      <c r="CL2483" s="37">
        <v>40063302</v>
      </c>
      <c r="CN2483" s="12" t="s">
        <v>1506</v>
      </c>
      <c r="CS2483" s="12"/>
      <c r="CT2483" s="36" t="str">
        <f t="shared" si="38"/>
        <v>500mn</v>
      </c>
      <c r="CU2483" s="36" t="str">
        <f>VLOOKUP(CK2483,Mapping!B:C,2,FALSE)</f>
        <v>EU</v>
      </c>
    </row>
    <row r="2484" spans="1:99" ht="16" customHeight="1" x14ac:dyDescent="0.35">
      <c r="A2484" s="12" t="s">
        <v>3833</v>
      </c>
      <c r="B2484" s="12" t="s">
        <v>925</v>
      </c>
      <c r="E2484" s="37">
        <v>14343797</v>
      </c>
      <c r="G2484" s="37" t="s">
        <v>1505</v>
      </c>
      <c r="I2484" s="37"/>
      <c r="K2484" s="37">
        <v>14343797</v>
      </c>
      <c r="L2484" s="12">
        <v>1.43</v>
      </c>
      <c r="M2484" s="37"/>
      <c r="O2484" s="37"/>
      <c r="R2484" s="37"/>
      <c r="T2484" s="37"/>
      <c r="V2484" s="37"/>
      <c r="X2484" s="37"/>
      <c r="Z2484" s="37"/>
      <c r="AB2484" s="37"/>
      <c r="AD2484" s="37"/>
      <c r="AF2484" s="37"/>
      <c r="AH2484" s="37"/>
      <c r="AN2484" s="37"/>
      <c r="AP2484" s="37"/>
      <c r="AR2484" s="37"/>
      <c r="AT2484" s="37"/>
      <c r="AV2484" s="37"/>
      <c r="AX2484" s="37"/>
      <c r="BG2484" s="12">
        <v>240300</v>
      </c>
      <c r="BS2484" s="12">
        <v>0</v>
      </c>
      <c r="CG2484" s="12"/>
      <c r="CH2484" s="12">
        <v>75.293000000000006</v>
      </c>
      <c r="CI2484" s="12" t="s">
        <v>3834</v>
      </c>
      <c r="CJ2484" s="12"/>
      <c r="CK2484" s="12" t="s">
        <v>1064</v>
      </c>
      <c r="CL2484" s="37">
        <v>1004810593</v>
      </c>
      <c r="CN2484" s="12" t="s">
        <v>1509</v>
      </c>
      <c r="CS2484" s="12"/>
      <c r="CT2484" s="36" t="str">
        <f t="shared" si="38"/>
        <v>1bn - 50bn</v>
      </c>
      <c r="CU2484" s="36" t="str">
        <f>VLOOKUP(CK2484,Mapping!B:C,2,FALSE)</f>
        <v>EU</v>
      </c>
    </row>
    <row r="2485" spans="1:99" ht="16" customHeight="1" x14ac:dyDescent="0.35">
      <c r="A2485" s="12" t="s">
        <v>3835</v>
      </c>
      <c r="B2485" s="12" t="s">
        <v>925</v>
      </c>
      <c r="E2485" s="37">
        <v>2236753</v>
      </c>
      <c r="G2485" s="37" t="s">
        <v>1505</v>
      </c>
      <c r="I2485" s="37"/>
      <c r="K2485" s="37">
        <v>322277</v>
      </c>
      <c r="L2485" s="12">
        <v>0.17</v>
      </c>
      <c r="M2485" s="37">
        <v>423950</v>
      </c>
      <c r="N2485" s="12">
        <v>0.22</v>
      </c>
      <c r="O2485" s="37"/>
      <c r="R2485" s="37"/>
      <c r="T2485" s="37"/>
      <c r="V2485" s="37"/>
      <c r="X2485" s="37"/>
      <c r="Z2485" s="37"/>
      <c r="AB2485" s="37"/>
      <c r="AD2485" s="37"/>
      <c r="AF2485" s="37"/>
      <c r="AH2485" s="37"/>
      <c r="AN2485" s="37">
        <v>1490526</v>
      </c>
      <c r="AO2485" s="12">
        <v>0.78</v>
      </c>
      <c r="AP2485" s="37"/>
      <c r="AR2485" s="37"/>
      <c r="AT2485" s="37"/>
      <c r="AV2485" s="37"/>
      <c r="AX2485" s="37"/>
      <c r="BB2485" s="12">
        <v>5000</v>
      </c>
      <c r="BG2485" s="12">
        <v>6000</v>
      </c>
      <c r="BI2485" s="12">
        <v>7500</v>
      </c>
      <c r="BS2485" s="12">
        <v>0</v>
      </c>
      <c r="BY2485" s="12">
        <v>0</v>
      </c>
      <c r="CC2485" s="12">
        <v>0</v>
      </c>
      <c r="CG2485" s="12" t="s">
        <v>940</v>
      </c>
      <c r="CH2485" s="12">
        <v>32.753</v>
      </c>
      <c r="CI2485" s="12" t="s">
        <v>3836</v>
      </c>
      <c r="CJ2485" s="12"/>
      <c r="CK2485" s="12" t="s">
        <v>1064</v>
      </c>
      <c r="CL2485" s="37">
        <v>190256280</v>
      </c>
      <c r="CN2485" s="12" t="s">
        <v>1506</v>
      </c>
      <c r="CS2485" s="12"/>
      <c r="CT2485" s="36" t="str">
        <f t="shared" si="38"/>
        <v>500mn</v>
      </c>
      <c r="CU2485" s="36" t="str">
        <f>VLOOKUP(CK2485,Mapping!B:C,2,FALSE)</f>
        <v>EU</v>
      </c>
    </row>
    <row r="2486" spans="1:99" ht="16" customHeight="1" x14ac:dyDescent="0.35">
      <c r="A2486" s="12" t="s">
        <v>3837</v>
      </c>
      <c r="B2486" s="12" t="s">
        <v>925</v>
      </c>
      <c r="E2486" s="37">
        <v>4648792</v>
      </c>
      <c r="G2486" s="37" t="s">
        <v>1505</v>
      </c>
      <c r="I2486" s="37"/>
      <c r="K2486" s="37">
        <v>2050038</v>
      </c>
      <c r="L2486" s="12">
        <v>5.9</v>
      </c>
      <c r="M2486" s="37">
        <v>2559550</v>
      </c>
      <c r="N2486" s="12">
        <v>7.37</v>
      </c>
      <c r="O2486" s="37"/>
      <c r="R2486" s="37">
        <v>39204</v>
      </c>
      <c r="S2486" s="12">
        <v>0.11</v>
      </c>
      <c r="T2486" s="37"/>
      <c r="V2486" s="37"/>
      <c r="X2486" s="37"/>
      <c r="Z2486" s="37"/>
      <c r="AB2486" s="37"/>
      <c r="AD2486" s="37"/>
      <c r="AF2486" s="37"/>
      <c r="AH2486" s="37"/>
      <c r="AN2486" s="37"/>
      <c r="AP2486" s="37"/>
      <c r="AR2486" s="37"/>
      <c r="AT2486" s="37"/>
      <c r="AV2486" s="37"/>
      <c r="AX2486" s="37"/>
      <c r="AZ2486" s="12">
        <v>2456</v>
      </c>
      <c r="BB2486" s="12">
        <v>22569</v>
      </c>
      <c r="BG2486" s="12">
        <v>31992</v>
      </c>
      <c r="BS2486" s="12">
        <v>0</v>
      </c>
      <c r="BX2486" s="12">
        <v>0</v>
      </c>
      <c r="CC2486" s="12">
        <v>0</v>
      </c>
      <c r="CG2486" s="12" t="s">
        <v>940</v>
      </c>
      <c r="CH2486" s="12">
        <v>23.637</v>
      </c>
      <c r="CI2486" s="12" t="s">
        <v>2478</v>
      </c>
      <c r="CJ2486" s="12"/>
      <c r="CK2486" s="12" t="s">
        <v>990</v>
      </c>
      <c r="CL2486" s="37">
        <v>34884607</v>
      </c>
      <c r="CN2486" s="12" t="s">
        <v>1506</v>
      </c>
      <c r="CS2486" s="12"/>
      <c r="CT2486" s="36" t="str">
        <f t="shared" si="38"/>
        <v>500mn</v>
      </c>
      <c r="CU2486" s="36" t="str">
        <f>VLOOKUP(CK2486,Mapping!B:C,2,FALSE)</f>
        <v>EU</v>
      </c>
    </row>
    <row r="2487" spans="1:99" ht="16" customHeight="1" x14ac:dyDescent="0.35">
      <c r="A2487" s="12" t="s">
        <v>3838</v>
      </c>
      <c r="B2487" s="12" t="s">
        <v>925</v>
      </c>
      <c r="E2487" s="37">
        <v>0</v>
      </c>
      <c r="G2487" s="37" t="s">
        <v>1505</v>
      </c>
      <c r="I2487" s="37"/>
      <c r="K2487" s="37"/>
      <c r="M2487" s="37">
        <v>0</v>
      </c>
      <c r="N2487" s="12">
        <v>0</v>
      </c>
      <c r="O2487" s="37"/>
      <c r="R2487" s="37"/>
      <c r="T2487" s="37"/>
      <c r="V2487" s="37"/>
      <c r="X2487" s="37">
        <v>0</v>
      </c>
      <c r="Y2487" s="12">
        <v>0</v>
      </c>
      <c r="Z2487" s="37">
        <v>0</v>
      </c>
      <c r="AA2487" s="12">
        <v>0</v>
      </c>
      <c r="AB2487" s="37"/>
      <c r="AD2487" s="37"/>
      <c r="AF2487" s="37"/>
      <c r="AH2487" s="37"/>
      <c r="AN2487" s="37"/>
      <c r="AP2487" s="37">
        <v>0</v>
      </c>
      <c r="AQ2487" s="12">
        <v>0</v>
      </c>
      <c r="AR2487" s="37"/>
      <c r="AT2487" s="37">
        <v>0</v>
      </c>
      <c r="AU2487" s="12">
        <v>0</v>
      </c>
      <c r="AV2487" s="37"/>
      <c r="AX2487" s="37"/>
      <c r="BA2487" s="12">
        <v>0</v>
      </c>
      <c r="BB2487" s="12">
        <v>0</v>
      </c>
      <c r="BC2487" s="12">
        <v>0</v>
      </c>
      <c r="BD2487" s="12">
        <v>0</v>
      </c>
      <c r="BH2487" s="12">
        <v>0</v>
      </c>
      <c r="BV2487" s="12">
        <v>0</v>
      </c>
      <c r="BZ2487" s="12">
        <v>0</v>
      </c>
      <c r="CC2487" s="12">
        <v>0</v>
      </c>
      <c r="CD2487" s="12">
        <v>0</v>
      </c>
      <c r="CF2487" s="12">
        <v>0</v>
      </c>
      <c r="CG2487" s="12" t="s">
        <v>934</v>
      </c>
      <c r="CH2487" s="12">
        <v>34.271999999999998</v>
      </c>
      <c r="CI2487" s="12" t="s">
        <v>1137</v>
      </c>
      <c r="CJ2487" s="12" t="s">
        <v>1114</v>
      </c>
      <c r="CK2487" s="12" t="s">
        <v>932</v>
      </c>
      <c r="CL2487" s="37">
        <v>146568074</v>
      </c>
      <c r="CN2487" s="12" t="s">
        <v>1509</v>
      </c>
      <c r="CS2487" s="12"/>
      <c r="CT2487" s="36" t="str">
        <f t="shared" si="38"/>
        <v>500mn</v>
      </c>
      <c r="CU2487" s="36" t="str">
        <f>VLOOKUP(CK2487,Mapping!B:C,2,FALSE)</f>
        <v>US/CA</v>
      </c>
    </row>
    <row r="2488" spans="1:99" ht="16" customHeight="1" x14ac:dyDescent="0.35">
      <c r="A2488" s="12" t="s">
        <v>3839</v>
      </c>
      <c r="B2488" s="12" t="s">
        <v>933</v>
      </c>
      <c r="E2488" s="37">
        <v>2981347</v>
      </c>
      <c r="G2488" s="37" t="s">
        <v>1505</v>
      </c>
      <c r="I2488" s="37"/>
      <c r="K2488" s="37"/>
      <c r="M2488" s="37">
        <v>2509200</v>
      </c>
      <c r="N2488" s="12">
        <v>2.38</v>
      </c>
      <c r="O2488" s="37">
        <v>303734</v>
      </c>
      <c r="P2488" s="12">
        <v>0.28999999999999998</v>
      </c>
      <c r="R2488" s="37"/>
      <c r="T2488" s="37"/>
      <c r="V2488" s="37"/>
      <c r="X2488" s="37"/>
      <c r="Z2488" s="37"/>
      <c r="AB2488" s="37"/>
      <c r="AD2488" s="37"/>
      <c r="AF2488" s="37"/>
      <c r="AH2488" s="37"/>
      <c r="AL2488" s="12">
        <v>20000</v>
      </c>
      <c r="AN2488" s="37">
        <v>168413</v>
      </c>
      <c r="AO2488" s="12">
        <v>0.16</v>
      </c>
      <c r="AP2488" s="37"/>
      <c r="AR2488" s="37"/>
      <c r="AT2488" s="37"/>
      <c r="AV2488" s="37"/>
      <c r="AX2488" s="37"/>
      <c r="BB2488" s="12">
        <v>20000</v>
      </c>
      <c r="BI2488" s="12">
        <v>1000</v>
      </c>
      <c r="BU2488" s="12">
        <v>0</v>
      </c>
      <c r="BY2488" s="12">
        <v>0</v>
      </c>
      <c r="CC2488" s="12">
        <v>0</v>
      </c>
      <c r="CG2488" s="12" t="s">
        <v>929</v>
      </c>
      <c r="CH2488" s="12">
        <v>119.619</v>
      </c>
      <c r="CI2488" s="12" t="s">
        <v>3840</v>
      </c>
      <c r="CJ2488" s="12"/>
      <c r="CK2488" s="12" t="s">
        <v>990</v>
      </c>
      <c r="CL2488" s="37">
        <v>104873962</v>
      </c>
      <c r="CN2488" s="12" t="s">
        <v>1509</v>
      </c>
      <c r="CS2488" s="12"/>
      <c r="CT2488" s="36" t="str">
        <f t="shared" si="38"/>
        <v>500mn</v>
      </c>
      <c r="CU2488" s="36" t="str">
        <f>VLOOKUP(CK2488,Mapping!B:C,2,FALSE)</f>
        <v>EU</v>
      </c>
    </row>
    <row r="2489" spans="1:99" ht="16" customHeight="1" x14ac:dyDescent="0.35">
      <c r="A2489" s="12" t="s">
        <v>3841</v>
      </c>
      <c r="B2489" s="12" t="s">
        <v>933</v>
      </c>
      <c r="E2489" s="37">
        <v>1305170</v>
      </c>
      <c r="G2489" s="37" t="s">
        <v>1505</v>
      </c>
      <c r="I2489" s="37"/>
      <c r="K2489" s="37"/>
      <c r="M2489" s="37"/>
      <c r="O2489" s="37"/>
      <c r="R2489" s="37"/>
      <c r="T2489" s="37"/>
      <c r="V2489" s="37"/>
      <c r="X2489" s="37"/>
      <c r="Z2489" s="37"/>
      <c r="AB2489" s="37"/>
      <c r="AD2489" s="37"/>
      <c r="AF2489" s="37"/>
      <c r="AH2489" s="37"/>
      <c r="AN2489" s="37">
        <v>993466</v>
      </c>
      <c r="AO2489" s="12">
        <v>0.26</v>
      </c>
      <c r="AP2489" s="37">
        <v>311704</v>
      </c>
      <c r="AQ2489" s="12">
        <v>0.08</v>
      </c>
      <c r="AR2489" s="37"/>
      <c r="AT2489" s="37"/>
      <c r="AV2489" s="37"/>
      <c r="AX2489" s="37"/>
      <c r="BH2489" s="12">
        <v>1255</v>
      </c>
      <c r="BI2489" s="12">
        <v>4600</v>
      </c>
      <c r="BV2489" s="12">
        <v>0</v>
      </c>
      <c r="BY2489" s="12">
        <v>0</v>
      </c>
      <c r="CG2489" s="12" t="s">
        <v>996</v>
      </c>
      <c r="CH2489" s="12">
        <v>112.92700000000001</v>
      </c>
      <c r="CI2489" s="12" t="s">
        <v>3834</v>
      </c>
      <c r="CJ2489" s="12"/>
      <c r="CK2489" s="12" t="s">
        <v>1064</v>
      </c>
      <c r="CL2489" s="37">
        <v>378599099</v>
      </c>
      <c r="CN2489" s="12" t="s">
        <v>1506</v>
      </c>
      <c r="CS2489" s="12"/>
      <c r="CT2489" s="36" t="str">
        <f t="shared" si="38"/>
        <v>500mn</v>
      </c>
      <c r="CU2489" s="36" t="str">
        <f>VLOOKUP(CK2489,Mapping!B:C,2,FALSE)</f>
        <v>EU</v>
      </c>
    </row>
    <row r="2490" spans="1:99" ht="16" customHeight="1" x14ac:dyDescent="0.35">
      <c r="A2490" s="12" t="s">
        <v>3842</v>
      </c>
      <c r="B2490" s="12" t="s">
        <v>925</v>
      </c>
      <c r="E2490" s="37">
        <v>0</v>
      </c>
      <c r="G2490" s="37" t="s">
        <v>1505</v>
      </c>
      <c r="I2490" s="37"/>
      <c r="K2490" s="37"/>
      <c r="M2490" s="37"/>
      <c r="O2490" s="37"/>
      <c r="R2490" s="37"/>
      <c r="T2490" s="37"/>
      <c r="V2490" s="37"/>
      <c r="X2490" s="37"/>
      <c r="Z2490" s="37"/>
      <c r="AB2490" s="37"/>
      <c r="AD2490" s="37">
        <v>0</v>
      </c>
      <c r="AE2490" s="12">
        <v>0</v>
      </c>
      <c r="AF2490" s="37"/>
      <c r="AH2490" s="37"/>
      <c r="AN2490" s="37"/>
      <c r="AP2490" s="37"/>
      <c r="AR2490" s="37"/>
      <c r="AT2490" s="37"/>
      <c r="AV2490" s="37">
        <v>0</v>
      </c>
      <c r="AW2490" s="12">
        <v>0</v>
      </c>
      <c r="AX2490" s="37"/>
      <c r="BJ2490" s="12">
        <v>0</v>
      </c>
      <c r="BL2490" s="12">
        <v>0</v>
      </c>
      <c r="CA2490" s="12">
        <v>0</v>
      </c>
      <c r="CB2490" s="12">
        <v>0</v>
      </c>
      <c r="CG2490" s="12" t="s">
        <v>998</v>
      </c>
      <c r="CH2490" s="12">
        <v>287.92200000000003</v>
      </c>
      <c r="CI2490" s="12" t="s">
        <v>1016</v>
      </c>
      <c r="CJ2490" s="12" t="s">
        <v>1017</v>
      </c>
      <c r="CK2490" s="12" t="s">
        <v>932</v>
      </c>
      <c r="CL2490" s="37">
        <v>1608462427</v>
      </c>
      <c r="CN2490" s="12" t="s">
        <v>998</v>
      </c>
      <c r="CS2490" s="12"/>
      <c r="CT2490" s="36" t="str">
        <f t="shared" si="38"/>
        <v>1bn - 50bn</v>
      </c>
      <c r="CU2490" s="36" t="str">
        <f>VLOOKUP(CK2490,Mapping!B:C,2,FALSE)</f>
        <v>US/CA</v>
      </c>
    </row>
    <row r="2491" spans="1:99" ht="16" customHeight="1" x14ac:dyDescent="0.35">
      <c r="A2491" s="12" t="s">
        <v>3843</v>
      </c>
      <c r="B2491" s="12" t="s">
        <v>925</v>
      </c>
      <c r="E2491" s="37">
        <v>0</v>
      </c>
      <c r="G2491" s="37" t="s">
        <v>1505</v>
      </c>
      <c r="I2491" s="37"/>
      <c r="K2491" s="37"/>
      <c r="M2491" s="37"/>
      <c r="O2491" s="37"/>
      <c r="R2491" s="37"/>
      <c r="T2491" s="37"/>
      <c r="V2491" s="37"/>
      <c r="X2491" s="37"/>
      <c r="Z2491" s="37"/>
      <c r="AB2491" s="37"/>
      <c r="AD2491" s="37"/>
      <c r="AF2491" s="37"/>
      <c r="AH2491" s="37"/>
      <c r="AN2491" s="37"/>
      <c r="AP2491" s="37"/>
      <c r="AR2491" s="37"/>
      <c r="AT2491" s="37"/>
      <c r="AV2491" s="37">
        <v>0</v>
      </c>
      <c r="AW2491" s="12">
        <v>0</v>
      </c>
      <c r="AX2491" s="37"/>
      <c r="BL2491" s="12">
        <v>0</v>
      </c>
      <c r="CA2491" s="12">
        <v>0</v>
      </c>
      <c r="CG2491" s="12" t="s">
        <v>976</v>
      </c>
      <c r="CH2491" s="12">
        <v>152.417</v>
      </c>
      <c r="CI2491" s="12" t="s">
        <v>941</v>
      </c>
      <c r="CJ2491" s="12" t="s">
        <v>941</v>
      </c>
      <c r="CK2491" s="12" t="s">
        <v>932</v>
      </c>
      <c r="CL2491" s="37">
        <v>406139447</v>
      </c>
      <c r="CN2491" s="12" t="s">
        <v>1513</v>
      </c>
      <c r="CS2491" s="12"/>
      <c r="CT2491" s="36" t="str">
        <f t="shared" si="38"/>
        <v>500mn</v>
      </c>
      <c r="CU2491" s="36" t="str">
        <f>VLOOKUP(CK2491,Mapping!B:C,2,FALSE)</f>
        <v>US/CA</v>
      </c>
    </row>
    <row r="2492" spans="1:99" ht="16" customHeight="1" x14ac:dyDescent="0.35">
      <c r="A2492" s="12" t="s">
        <v>3844</v>
      </c>
      <c r="B2492" s="12" t="s">
        <v>925</v>
      </c>
      <c r="E2492" s="37">
        <v>1392303</v>
      </c>
      <c r="G2492" s="37" t="s">
        <v>1505</v>
      </c>
      <c r="I2492" s="37"/>
      <c r="K2492" s="37"/>
      <c r="M2492" s="37">
        <v>45667</v>
      </c>
      <c r="N2492" s="12">
        <v>0.09</v>
      </c>
      <c r="O2492" s="37">
        <v>1346636</v>
      </c>
      <c r="P2492" s="12">
        <v>2.78</v>
      </c>
      <c r="R2492" s="37"/>
      <c r="T2492" s="37"/>
      <c r="V2492" s="37"/>
      <c r="X2492" s="37"/>
      <c r="Z2492" s="37"/>
      <c r="AB2492" s="37"/>
      <c r="AD2492" s="37"/>
      <c r="AF2492" s="37"/>
      <c r="AH2492" s="37"/>
      <c r="AL2492" s="12">
        <v>88672</v>
      </c>
      <c r="AN2492" s="37"/>
      <c r="AP2492" s="37"/>
      <c r="AR2492" s="37"/>
      <c r="AT2492" s="37"/>
      <c r="AV2492" s="37"/>
      <c r="AX2492" s="37"/>
      <c r="BB2492" s="12">
        <v>364</v>
      </c>
      <c r="BU2492" s="12">
        <v>0</v>
      </c>
      <c r="CC2492" s="12">
        <v>0</v>
      </c>
      <c r="CG2492" s="12" t="s">
        <v>959</v>
      </c>
      <c r="CH2492" s="12">
        <v>31.797000000000001</v>
      </c>
      <c r="CI2492" s="12" t="s">
        <v>2005</v>
      </c>
      <c r="CJ2492" s="12"/>
      <c r="CK2492" s="12" t="s">
        <v>1753</v>
      </c>
      <c r="CL2492" s="37">
        <v>47121758</v>
      </c>
      <c r="CN2492" s="12" t="s">
        <v>1506</v>
      </c>
      <c r="CS2492" s="12"/>
      <c r="CT2492" s="36" t="str">
        <f t="shared" si="38"/>
        <v>500mn</v>
      </c>
      <c r="CU2492" s="36" t="str">
        <f>VLOOKUP(CK2492,Mapping!B:C,2,FALSE)</f>
        <v>LATAM</v>
      </c>
    </row>
    <row r="2493" spans="1:99" ht="16" customHeight="1" x14ac:dyDescent="0.35">
      <c r="A2493" s="12" t="s">
        <v>3845</v>
      </c>
      <c r="B2493" s="12" t="s">
        <v>925</v>
      </c>
      <c r="E2493" s="37">
        <v>3032387</v>
      </c>
      <c r="G2493" s="37" t="s">
        <v>1505</v>
      </c>
      <c r="I2493" s="37"/>
      <c r="K2493" s="37"/>
      <c r="M2493" s="37">
        <v>765306</v>
      </c>
      <c r="N2493" s="12">
        <v>0.01</v>
      </c>
      <c r="O2493" s="37"/>
      <c r="Q2493" s="12">
        <v>5950</v>
      </c>
      <c r="R2493" s="37"/>
      <c r="T2493" s="37"/>
      <c r="V2493" s="37"/>
      <c r="X2493" s="37"/>
      <c r="Z2493" s="37"/>
      <c r="AB2493" s="37"/>
      <c r="AD2493" s="37"/>
      <c r="AF2493" s="37"/>
      <c r="AH2493" s="37">
        <v>751366</v>
      </c>
      <c r="AI2493" s="12">
        <v>0.01</v>
      </c>
      <c r="AN2493" s="37">
        <v>1515715</v>
      </c>
      <c r="AO2493" s="12">
        <v>0.01</v>
      </c>
      <c r="AP2493" s="37"/>
      <c r="AR2493" s="37"/>
      <c r="AT2493" s="37"/>
      <c r="AV2493" s="37"/>
      <c r="AX2493" s="37"/>
      <c r="BB2493" s="12">
        <v>6100</v>
      </c>
      <c r="BI2493" s="12">
        <v>9000</v>
      </c>
      <c r="BQ2493" s="12">
        <v>0</v>
      </c>
      <c r="BY2493" s="12">
        <v>0</v>
      </c>
      <c r="CC2493" s="12">
        <v>0</v>
      </c>
      <c r="CG2493" s="12" t="s">
        <v>929</v>
      </c>
      <c r="CH2493" s="12">
        <v>17.594000000000001</v>
      </c>
      <c r="CI2493" s="12" t="s">
        <v>3846</v>
      </c>
      <c r="CJ2493" s="12" t="s">
        <v>941</v>
      </c>
      <c r="CK2493" s="12" t="s">
        <v>932</v>
      </c>
      <c r="CL2493" s="37">
        <v>14603001720</v>
      </c>
      <c r="CN2493" s="12" t="s">
        <v>1509</v>
      </c>
      <c r="CS2493" s="12"/>
      <c r="CT2493" s="36" t="str">
        <f t="shared" si="38"/>
        <v>1bn - 50bn</v>
      </c>
      <c r="CU2493" s="36" t="str">
        <f>VLOOKUP(CK2493,Mapping!B:C,2,FALSE)</f>
        <v>US/CA</v>
      </c>
    </row>
    <row r="2494" spans="1:99" ht="16" customHeight="1" x14ac:dyDescent="0.35">
      <c r="A2494" s="12" t="s">
        <v>3847</v>
      </c>
      <c r="B2494" s="12" t="s">
        <v>925</v>
      </c>
      <c r="E2494" s="37">
        <v>12546</v>
      </c>
      <c r="G2494" s="37" t="s">
        <v>1505</v>
      </c>
      <c r="I2494" s="37"/>
      <c r="K2494" s="37"/>
      <c r="M2494" s="37">
        <v>12546</v>
      </c>
      <c r="N2494" s="12">
        <v>0.01</v>
      </c>
      <c r="O2494" s="37"/>
      <c r="R2494" s="37"/>
      <c r="T2494" s="37"/>
      <c r="V2494" s="37"/>
      <c r="X2494" s="37"/>
      <c r="Z2494" s="37"/>
      <c r="AB2494" s="37"/>
      <c r="AD2494" s="37"/>
      <c r="AF2494" s="37"/>
      <c r="AH2494" s="37"/>
      <c r="AN2494" s="37"/>
      <c r="AP2494" s="37"/>
      <c r="AR2494" s="37"/>
      <c r="AT2494" s="37"/>
      <c r="AV2494" s="37"/>
      <c r="AX2494" s="37"/>
      <c r="BB2494" s="12">
        <v>100</v>
      </c>
      <c r="CC2494" s="12">
        <v>0</v>
      </c>
      <c r="CG2494" s="12" t="s">
        <v>976</v>
      </c>
      <c r="CH2494" s="12">
        <v>14.18</v>
      </c>
      <c r="CI2494" s="12" t="s">
        <v>1073</v>
      </c>
      <c r="CJ2494" s="12" t="s">
        <v>946</v>
      </c>
      <c r="CK2494" s="12" t="s">
        <v>932</v>
      </c>
      <c r="CL2494" s="37">
        <v>236899354</v>
      </c>
      <c r="CN2494" s="12" t="s">
        <v>1513</v>
      </c>
      <c r="CS2494" s="12"/>
      <c r="CT2494" s="36" t="str">
        <f t="shared" si="38"/>
        <v>500mn</v>
      </c>
      <c r="CU2494" s="36" t="str">
        <f>VLOOKUP(CK2494,Mapping!B:C,2,FALSE)</f>
        <v>US/CA</v>
      </c>
    </row>
    <row r="2495" spans="1:99" ht="16" customHeight="1" x14ac:dyDescent="0.35">
      <c r="A2495" s="12" t="s">
        <v>3848</v>
      </c>
      <c r="B2495" s="12" t="s">
        <v>933</v>
      </c>
      <c r="E2495" s="37">
        <v>4868686</v>
      </c>
      <c r="G2495" s="37" t="s">
        <v>1505</v>
      </c>
      <c r="I2495" s="37"/>
      <c r="K2495" s="37">
        <v>3133002</v>
      </c>
      <c r="L2495" s="12">
        <v>0.08</v>
      </c>
      <c r="M2495" s="37"/>
      <c r="O2495" s="37">
        <v>1701169</v>
      </c>
      <c r="P2495" s="12">
        <v>0.05</v>
      </c>
      <c r="R2495" s="37">
        <v>34515</v>
      </c>
      <c r="S2495" s="12">
        <v>0</v>
      </c>
      <c r="T2495" s="37"/>
      <c r="V2495" s="37"/>
      <c r="X2495" s="37"/>
      <c r="Z2495" s="37"/>
      <c r="AB2495" s="37"/>
      <c r="AD2495" s="37"/>
      <c r="AF2495" s="37"/>
      <c r="AH2495" s="37"/>
      <c r="AL2495" s="12">
        <v>92700</v>
      </c>
      <c r="AN2495" s="37"/>
      <c r="AP2495" s="37"/>
      <c r="AR2495" s="37"/>
      <c r="AT2495" s="37"/>
      <c r="AV2495" s="37"/>
      <c r="AX2495" s="37"/>
      <c r="AZ2495" s="12">
        <v>2600</v>
      </c>
      <c r="BG2495" s="12">
        <v>40700</v>
      </c>
      <c r="BS2495" s="12">
        <v>0</v>
      </c>
      <c r="BU2495" s="12">
        <v>0</v>
      </c>
      <c r="BX2495" s="12">
        <v>0</v>
      </c>
      <c r="CG2495" s="12" t="s">
        <v>940</v>
      </c>
      <c r="CH2495" s="12">
        <v>64.323999999999998</v>
      </c>
      <c r="CI2495" s="12" t="s">
        <v>977</v>
      </c>
      <c r="CJ2495" s="12"/>
      <c r="CK2495" s="12" t="s">
        <v>927</v>
      </c>
      <c r="CL2495" s="37">
        <v>3547557879</v>
      </c>
      <c r="CN2495" s="12" t="s">
        <v>1506</v>
      </c>
      <c r="CS2495" s="12"/>
      <c r="CT2495" s="36" t="str">
        <f t="shared" si="38"/>
        <v>1bn - 50bn</v>
      </c>
      <c r="CU2495" s="36" t="str">
        <f>VLOOKUP(CK2495,Mapping!B:C,2,FALSE)</f>
        <v>CN</v>
      </c>
    </row>
    <row r="2496" spans="1:99" ht="16" customHeight="1" x14ac:dyDescent="0.35">
      <c r="A2496" s="12" t="s">
        <v>3849</v>
      </c>
      <c r="B2496" s="12" t="s">
        <v>925</v>
      </c>
      <c r="E2496" s="37">
        <v>15412887</v>
      </c>
      <c r="G2496" s="37" t="s">
        <v>1505</v>
      </c>
      <c r="I2496" s="37"/>
      <c r="K2496" s="37"/>
      <c r="M2496" s="37">
        <v>15412887</v>
      </c>
      <c r="N2496" s="12">
        <v>1.69</v>
      </c>
      <c r="O2496" s="37"/>
      <c r="R2496" s="37"/>
      <c r="T2496" s="37"/>
      <c r="V2496" s="37"/>
      <c r="X2496" s="37"/>
      <c r="Z2496" s="37"/>
      <c r="AB2496" s="37"/>
      <c r="AD2496" s="37"/>
      <c r="AF2496" s="37"/>
      <c r="AH2496" s="37"/>
      <c r="AN2496" s="37"/>
      <c r="AP2496" s="37"/>
      <c r="AR2496" s="37"/>
      <c r="AT2496" s="37"/>
      <c r="AV2496" s="37"/>
      <c r="AX2496" s="37"/>
      <c r="BB2496" s="12">
        <v>105150</v>
      </c>
      <c r="CC2496" s="12">
        <v>0</v>
      </c>
      <c r="CG2496" s="12" t="s">
        <v>934</v>
      </c>
      <c r="CH2496" s="12">
        <v>151.65199999999999</v>
      </c>
      <c r="CI2496" s="12" t="s">
        <v>941</v>
      </c>
      <c r="CJ2496" s="12" t="s">
        <v>941</v>
      </c>
      <c r="CK2496" s="12" t="s">
        <v>932</v>
      </c>
      <c r="CL2496" s="37">
        <v>904168590</v>
      </c>
      <c r="CN2496" s="12" t="s">
        <v>1506</v>
      </c>
      <c r="CS2496" s="12"/>
      <c r="CT2496" s="36" t="str">
        <f t="shared" si="38"/>
        <v>500mn - 1bn</v>
      </c>
      <c r="CU2496" s="36" t="str">
        <f>VLOOKUP(CK2496,Mapping!B:C,2,FALSE)</f>
        <v>US/CA</v>
      </c>
    </row>
    <row r="2497" spans="1:99" ht="16" customHeight="1" x14ac:dyDescent="0.35">
      <c r="A2497" s="12" t="s">
        <v>3850</v>
      </c>
      <c r="B2497" s="12" t="s">
        <v>925</v>
      </c>
      <c r="E2497" s="37">
        <v>193192</v>
      </c>
      <c r="G2497" s="37" t="s">
        <v>1505</v>
      </c>
      <c r="I2497" s="37"/>
      <c r="K2497" s="37"/>
      <c r="M2497" s="37">
        <v>193192</v>
      </c>
      <c r="N2497" s="12">
        <v>0.37</v>
      </c>
      <c r="O2497" s="37"/>
      <c r="R2497" s="37"/>
      <c r="T2497" s="37"/>
      <c r="V2497" s="37"/>
      <c r="X2497" s="37"/>
      <c r="Z2497" s="37"/>
      <c r="AB2497" s="37"/>
      <c r="AD2497" s="37"/>
      <c r="AF2497" s="37"/>
      <c r="AH2497" s="37"/>
      <c r="AN2497" s="37"/>
      <c r="AP2497" s="37"/>
      <c r="AR2497" s="37"/>
      <c r="AT2497" s="37"/>
      <c r="AV2497" s="37"/>
      <c r="AX2497" s="37"/>
      <c r="BB2497" s="12">
        <v>1318</v>
      </c>
      <c r="CC2497" s="12">
        <v>0</v>
      </c>
      <c r="CG2497" s="12" t="s">
        <v>940</v>
      </c>
      <c r="CH2497" s="12">
        <v>36.28</v>
      </c>
      <c r="CI2497" s="12" t="s">
        <v>3851</v>
      </c>
      <c r="CJ2497" s="12"/>
      <c r="CK2497" s="12" t="s">
        <v>961</v>
      </c>
      <c r="CL2497" s="37">
        <v>53234542</v>
      </c>
      <c r="CN2497" s="12" t="s">
        <v>1506</v>
      </c>
      <c r="CS2497" s="12"/>
      <c r="CT2497" s="36" t="str">
        <f t="shared" si="38"/>
        <v>500mn</v>
      </c>
      <c r="CU2497" s="36" t="str">
        <f>VLOOKUP(CK2497,Mapping!B:C,2,FALSE)</f>
        <v>EU</v>
      </c>
    </row>
    <row r="2498" spans="1:99" ht="16" customHeight="1" x14ac:dyDescent="0.35">
      <c r="A2498" s="12" t="s">
        <v>3852</v>
      </c>
      <c r="B2498" s="12" t="s">
        <v>925</v>
      </c>
      <c r="E2498" s="37">
        <v>0</v>
      </c>
      <c r="G2498" s="37" t="s">
        <v>1505</v>
      </c>
      <c r="I2498" s="37"/>
      <c r="K2498" s="37"/>
      <c r="M2498" s="37"/>
      <c r="O2498" s="37"/>
      <c r="Q2498" s="12">
        <v>0</v>
      </c>
      <c r="R2498" s="37"/>
      <c r="T2498" s="37"/>
      <c r="V2498" s="37"/>
      <c r="X2498" s="37"/>
      <c r="Z2498" s="37"/>
      <c r="AB2498" s="37"/>
      <c r="AD2498" s="37"/>
      <c r="AF2498" s="37"/>
      <c r="AH2498" s="37">
        <v>0</v>
      </c>
      <c r="AI2498" s="12">
        <v>0</v>
      </c>
      <c r="AN2498" s="37"/>
      <c r="AP2498" s="37"/>
      <c r="AR2498" s="37"/>
      <c r="AT2498" s="37"/>
      <c r="AV2498" s="37"/>
      <c r="AX2498" s="37"/>
      <c r="BQ2498" s="12">
        <v>0</v>
      </c>
      <c r="CG2498" s="12" t="s">
        <v>934</v>
      </c>
      <c r="CH2498" s="12">
        <v>72.051000000000002</v>
      </c>
      <c r="CI2498" s="12" t="s">
        <v>3853</v>
      </c>
      <c r="CJ2498" s="12" t="s">
        <v>1097</v>
      </c>
      <c r="CK2498" s="12" t="s">
        <v>932</v>
      </c>
      <c r="CL2498" s="37">
        <v>259620883</v>
      </c>
      <c r="CN2498" s="12" t="s">
        <v>1509</v>
      </c>
      <c r="CS2498" s="12"/>
      <c r="CT2498" s="36" t="str">
        <f t="shared" si="38"/>
        <v>500mn</v>
      </c>
      <c r="CU2498" s="36" t="str">
        <f>VLOOKUP(CK2498,Mapping!B:C,2,FALSE)</f>
        <v>US/CA</v>
      </c>
    </row>
    <row r="2499" spans="1:99" ht="16" customHeight="1" x14ac:dyDescent="0.35">
      <c r="A2499" s="12" t="s">
        <v>3854</v>
      </c>
      <c r="B2499" s="12" t="s">
        <v>925</v>
      </c>
      <c r="E2499" s="37">
        <v>0</v>
      </c>
      <c r="G2499" s="37" t="s">
        <v>1505</v>
      </c>
      <c r="I2499" s="37"/>
      <c r="K2499" s="37"/>
      <c r="M2499" s="37">
        <v>0</v>
      </c>
      <c r="N2499" s="12">
        <v>0</v>
      </c>
      <c r="O2499" s="37"/>
      <c r="R2499" s="37"/>
      <c r="T2499" s="37"/>
      <c r="V2499" s="37"/>
      <c r="X2499" s="37"/>
      <c r="Z2499" s="37"/>
      <c r="AB2499" s="37"/>
      <c r="AD2499" s="37"/>
      <c r="AF2499" s="37"/>
      <c r="AH2499" s="37"/>
      <c r="AN2499" s="37"/>
      <c r="AP2499" s="37"/>
      <c r="AR2499" s="37"/>
      <c r="AT2499" s="37"/>
      <c r="AV2499" s="37"/>
      <c r="AX2499" s="37"/>
      <c r="BB2499" s="12">
        <v>0</v>
      </c>
      <c r="CC2499" s="12">
        <v>0</v>
      </c>
      <c r="CG2499" s="12" t="s">
        <v>929</v>
      </c>
      <c r="CH2499" s="12">
        <v>74.125</v>
      </c>
      <c r="CI2499" s="12" t="s">
        <v>3855</v>
      </c>
      <c r="CJ2499" s="12" t="s">
        <v>966</v>
      </c>
      <c r="CK2499" s="12" t="s">
        <v>932</v>
      </c>
      <c r="CL2499" s="37">
        <v>156966849</v>
      </c>
      <c r="CN2499" s="12" t="s">
        <v>1509</v>
      </c>
      <c r="CS2499" s="12"/>
      <c r="CT2499" s="36" t="str">
        <f t="shared" ref="CT2499:CT2562" si="39">IF(CL2499&gt;100000000000, "100bn", IF(CL2499&gt;50000000000, "50bn - 100bn",IF(CL2499&gt;1000000000, "1bn - 50bn", IF(CL2499&gt;500000000, "500mn - 1bn", "500mn"))))</f>
        <v>500mn</v>
      </c>
      <c r="CU2499" s="36" t="str">
        <f>VLOOKUP(CK2499,Mapping!B:C,2,FALSE)</f>
        <v>US/CA</v>
      </c>
    </row>
    <row r="2500" spans="1:99" ht="16" customHeight="1" x14ac:dyDescent="0.35">
      <c r="A2500" s="12" t="s">
        <v>3856</v>
      </c>
      <c r="B2500" s="12" t="s">
        <v>925</v>
      </c>
      <c r="E2500" s="37">
        <v>205002</v>
      </c>
      <c r="G2500" s="37" t="s">
        <v>1505</v>
      </c>
      <c r="I2500" s="37"/>
      <c r="K2500" s="37"/>
      <c r="M2500" s="37">
        <v>205002</v>
      </c>
      <c r="N2500" s="12">
        <v>0.01</v>
      </c>
      <c r="O2500" s="37"/>
      <c r="R2500" s="37"/>
      <c r="T2500" s="37"/>
      <c r="V2500" s="37"/>
      <c r="X2500" s="37"/>
      <c r="Z2500" s="37"/>
      <c r="AB2500" s="37"/>
      <c r="AD2500" s="37"/>
      <c r="AF2500" s="37"/>
      <c r="AH2500" s="37"/>
      <c r="AN2500" s="37"/>
      <c r="AP2500" s="37"/>
      <c r="AR2500" s="37"/>
      <c r="AT2500" s="37"/>
      <c r="AV2500" s="37"/>
      <c r="AX2500" s="37"/>
      <c r="BB2500" s="12">
        <v>1634</v>
      </c>
      <c r="CC2500" s="12">
        <v>0</v>
      </c>
      <c r="CG2500" s="12" t="s">
        <v>991</v>
      </c>
      <c r="CH2500" s="12">
        <v>23.065000000000001</v>
      </c>
      <c r="CI2500" s="12" t="s">
        <v>3857</v>
      </c>
      <c r="CJ2500" s="12" t="s">
        <v>1017</v>
      </c>
      <c r="CK2500" s="12" t="s">
        <v>932</v>
      </c>
      <c r="CL2500" s="37">
        <v>3054142603</v>
      </c>
      <c r="CN2500" s="12" t="s">
        <v>1534</v>
      </c>
      <c r="CS2500" s="12"/>
      <c r="CT2500" s="36" t="str">
        <f t="shared" si="39"/>
        <v>1bn - 50bn</v>
      </c>
      <c r="CU2500" s="36" t="str">
        <f>VLOOKUP(CK2500,Mapping!B:C,2,FALSE)</f>
        <v>US/CA</v>
      </c>
    </row>
    <row r="2501" spans="1:99" ht="16" customHeight="1" x14ac:dyDescent="0.35">
      <c r="A2501" s="12" t="s">
        <v>3858</v>
      </c>
      <c r="B2501" s="12" t="s">
        <v>933</v>
      </c>
      <c r="E2501" s="37">
        <v>3557</v>
      </c>
      <c r="G2501" s="37" t="s">
        <v>1505</v>
      </c>
      <c r="I2501" s="37"/>
      <c r="K2501" s="37"/>
      <c r="M2501" s="37"/>
      <c r="O2501" s="37"/>
      <c r="R2501" s="37">
        <v>3557</v>
      </c>
      <c r="S2501" s="12">
        <v>0</v>
      </c>
      <c r="T2501" s="37"/>
      <c r="V2501" s="37"/>
      <c r="X2501" s="37"/>
      <c r="Z2501" s="37"/>
      <c r="AB2501" s="37"/>
      <c r="AD2501" s="37"/>
      <c r="AF2501" s="37"/>
      <c r="AH2501" s="37"/>
      <c r="AN2501" s="37"/>
      <c r="AP2501" s="37">
        <v>0</v>
      </c>
      <c r="AQ2501" s="12">
        <v>0</v>
      </c>
      <c r="AR2501" s="37"/>
      <c r="AT2501" s="37"/>
      <c r="AV2501" s="37"/>
      <c r="AX2501" s="37"/>
      <c r="AZ2501" s="12">
        <v>250</v>
      </c>
      <c r="BH2501" s="12">
        <v>0</v>
      </c>
      <c r="BV2501" s="12">
        <v>0</v>
      </c>
      <c r="BX2501" s="12">
        <v>0</v>
      </c>
      <c r="CG2501" s="12" t="s">
        <v>929</v>
      </c>
      <c r="CH2501" s="12">
        <v>17.102</v>
      </c>
      <c r="CI2501" s="12" t="s">
        <v>3846</v>
      </c>
      <c r="CJ2501" s="12" t="s">
        <v>941</v>
      </c>
      <c r="CK2501" s="12" t="s">
        <v>932</v>
      </c>
      <c r="CL2501" s="37">
        <v>10477185810</v>
      </c>
      <c r="CN2501" s="12" t="s">
        <v>1506</v>
      </c>
      <c r="CS2501" s="12"/>
      <c r="CT2501" s="36" t="str">
        <f t="shared" si="39"/>
        <v>1bn - 50bn</v>
      </c>
      <c r="CU2501" s="36" t="str">
        <f>VLOOKUP(CK2501,Mapping!B:C,2,FALSE)</f>
        <v>US/CA</v>
      </c>
    </row>
    <row r="2502" spans="1:99" ht="16" customHeight="1" x14ac:dyDescent="0.35">
      <c r="A2502" s="12" t="s">
        <v>3859</v>
      </c>
      <c r="B2502" s="12" t="s">
        <v>925</v>
      </c>
      <c r="E2502" s="37">
        <v>0</v>
      </c>
      <c r="G2502" s="37" t="s">
        <v>1505</v>
      </c>
      <c r="I2502" s="37"/>
      <c r="K2502" s="37"/>
      <c r="M2502" s="37">
        <v>0</v>
      </c>
      <c r="N2502" s="12">
        <v>0</v>
      </c>
      <c r="O2502" s="37"/>
      <c r="R2502" s="37"/>
      <c r="T2502" s="37"/>
      <c r="V2502" s="37"/>
      <c r="X2502" s="37"/>
      <c r="Z2502" s="37"/>
      <c r="AB2502" s="37"/>
      <c r="AD2502" s="37"/>
      <c r="AF2502" s="37"/>
      <c r="AH2502" s="37"/>
      <c r="AN2502" s="37"/>
      <c r="AP2502" s="37"/>
      <c r="AR2502" s="37"/>
      <c r="AT2502" s="37"/>
      <c r="AV2502" s="37"/>
      <c r="AX2502" s="37"/>
      <c r="BB2502" s="12">
        <v>0</v>
      </c>
      <c r="CC2502" s="12">
        <v>0</v>
      </c>
      <c r="CG2502" s="12" t="s">
        <v>929</v>
      </c>
      <c r="CH2502" s="12">
        <v>44.078000000000003</v>
      </c>
      <c r="CI2502" s="12" t="s">
        <v>3181</v>
      </c>
      <c r="CJ2502" s="12" t="s">
        <v>1114</v>
      </c>
      <c r="CK2502" s="12" t="s">
        <v>932</v>
      </c>
      <c r="CL2502" s="37">
        <v>198351998</v>
      </c>
      <c r="CN2502" s="12" t="s">
        <v>1509</v>
      </c>
      <c r="CS2502" s="12"/>
      <c r="CT2502" s="36" t="str">
        <f t="shared" si="39"/>
        <v>500mn</v>
      </c>
      <c r="CU2502" s="36" t="str">
        <f>VLOOKUP(CK2502,Mapping!B:C,2,FALSE)</f>
        <v>US/CA</v>
      </c>
    </row>
    <row r="2503" spans="1:99" ht="16" customHeight="1" x14ac:dyDescent="0.35">
      <c r="A2503" s="12" t="s">
        <v>3860</v>
      </c>
      <c r="B2503" s="12" t="s">
        <v>925</v>
      </c>
      <c r="E2503" s="37">
        <v>7904108</v>
      </c>
      <c r="G2503" s="37" t="s">
        <v>1505</v>
      </c>
      <c r="I2503" s="37"/>
      <c r="K2503" s="37">
        <v>6801004</v>
      </c>
      <c r="L2503" s="12">
        <v>4.4000000000000004</v>
      </c>
      <c r="M2503" s="37"/>
      <c r="O2503" s="37"/>
      <c r="R2503" s="37"/>
      <c r="T2503" s="37"/>
      <c r="V2503" s="37"/>
      <c r="X2503" s="37"/>
      <c r="Z2503" s="37"/>
      <c r="AB2503" s="37"/>
      <c r="AD2503" s="37"/>
      <c r="AF2503" s="37"/>
      <c r="AH2503" s="37"/>
      <c r="AN2503" s="37">
        <v>1103104</v>
      </c>
      <c r="AO2503" s="12">
        <v>0.71</v>
      </c>
      <c r="AP2503" s="37"/>
      <c r="AR2503" s="37"/>
      <c r="AT2503" s="37"/>
      <c r="AV2503" s="37"/>
      <c r="AX2503" s="37"/>
      <c r="BG2503" s="12">
        <v>110106</v>
      </c>
      <c r="BI2503" s="12">
        <v>6550</v>
      </c>
      <c r="BS2503" s="12">
        <v>0</v>
      </c>
      <c r="BY2503" s="12">
        <v>0</v>
      </c>
      <c r="CG2503" s="12"/>
      <c r="CH2503" s="12">
        <v>62.814</v>
      </c>
      <c r="CI2503" s="12" t="s">
        <v>1064</v>
      </c>
      <c r="CJ2503" s="12"/>
      <c r="CK2503" s="12" t="s">
        <v>1064</v>
      </c>
      <c r="CL2503" s="37">
        <v>154586721</v>
      </c>
      <c r="CN2503" s="12" t="s">
        <v>1509</v>
      </c>
      <c r="CS2503" s="12"/>
      <c r="CT2503" s="36" t="str">
        <f t="shared" si="39"/>
        <v>500mn</v>
      </c>
      <c r="CU2503" s="36" t="str">
        <f>VLOOKUP(CK2503,Mapping!B:C,2,FALSE)</f>
        <v>EU</v>
      </c>
    </row>
    <row r="2504" spans="1:99" ht="16" customHeight="1" x14ac:dyDescent="0.35">
      <c r="A2504" s="12" t="s">
        <v>3861</v>
      </c>
      <c r="B2504" s="12" t="s">
        <v>925</v>
      </c>
      <c r="E2504" s="37">
        <v>1368354</v>
      </c>
      <c r="G2504" s="37" t="s">
        <v>1505</v>
      </c>
      <c r="I2504" s="37"/>
      <c r="K2504" s="37"/>
      <c r="M2504" s="37"/>
      <c r="O2504" s="37"/>
      <c r="R2504" s="37"/>
      <c r="T2504" s="37"/>
      <c r="V2504" s="37"/>
      <c r="X2504" s="37"/>
      <c r="Z2504" s="37"/>
      <c r="AB2504" s="37"/>
      <c r="AD2504" s="37"/>
      <c r="AF2504" s="37"/>
      <c r="AH2504" s="37"/>
      <c r="AN2504" s="37">
        <v>1368354</v>
      </c>
      <c r="AO2504" s="12">
        <v>0.59</v>
      </c>
      <c r="AP2504" s="37"/>
      <c r="AR2504" s="37"/>
      <c r="AT2504" s="37"/>
      <c r="AV2504" s="37"/>
      <c r="AX2504" s="37"/>
      <c r="BI2504" s="12">
        <v>8125</v>
      </c>
      <c r="BY2504" s="12">
        <v>0</v>
      </c>
      <c r="CG2504" s="12" t="s">
        <v>929</v>
      </c>
      <c r="CH2504" s="12">
        <v>10.353</v>
      </c>
      <c r="CI2504" s="12" t="s">
        <v>3862</v>
      </c>
      <c r="CJ2504" s="12"/>
      <c r="CK2504" s="12" t="s">
        <v>990</v>
      </c>
      <c r="CL2504" s="37">
        <v>228500187</v>
      </c>
      <c r="CN2504" s="12" t="s">
        <v>1506</v>
      </c>
      <c r="CS2504" s="12"/>
      <c r="CT2504" s="36" t="str">
        <f t="shared" si="39"/>
        <v>500mn</v>
      </c>
      <c r="CU2504" s="36" t="str">
        <f>VLOOKUP(CK2504,Mapping!B:C,2,FALSE)</f>
        <v>EU</v>
      </c>
    </row>
    <row r="2505" spans="1:99" ht="16" customHeight="1" x14ac:dyDescent="0.35">
      <c r="A2505" s="12" t="s">
        <v>3863</v>
      </c>
      <c r="B2505" s="12" t="s">
        <v>925</v>
      </c>
      <c r="E2505" s="37">
        <v>7835622</v>
      </c>
      <c r="G2505" s="37" t="s">
        <v>1505</v>
      </c>
      <c r="I2505" s="37"/>
      <c r="K2505" s="37"/>
      <c r="M2505" s="37">
        <v>4139051</v>
      </c>
      <c r="N2505" s="12">
        <v>0.17</v>
      </c>
      <c r="O2505" s="37"/>
      <c r="Q2505" s="12">
        <v>339</v>
      </c>
      <c r="R2505" s="37"/>
      <c r="T2505" s="37">
        <v>311977</v>
      </c>
      <c r="U2505" s="12">
        <v>0.01</v>
      </c>
      <c r="V2505" s="37"/>
      <c r="X2505" s="37"/>
      <c r="Z2505" s="37">
        <v>2218962</v>
      </c>
      <c r="AA2505" s="12">
        <v>0.09</v>
      </c>
      <c r="AB2505" s="37"/>
      <c r="AD2505" s="37">
        <v>1006903</v>
      </c>
      <c r="AE2505" s="12">
        <v>0.04</v>
      </c>
      <c r="AF2505" s="37"/>
      <c r="AH2505" s="37">
        <v>42809</v>
      </c>
      <c r="AI2505" s="12">
        <v>0</v>
      </c>
      <c r="AN2505" s="37">
        <v>54734</v>
      </c>
      <c r="AO2505" s="12">
        <v>0</v>
      </c>
      <c r="AP2505" s="37">
        <v>61186</v>
      </c>
      <c r="AQ2505" s="12">
        <v>0</v>
      </c>
      <c r="AR2505" s="37"/>
      <c r="AT2505" s="37"/>
      <c r="AV2505" s="37"/>
      <c r="AX2505" s="37"/>
      <c r="BB2505" s="12">
        <v>32991</v>
      </c>
      <c r="BC2505" s="12">
        <v>75041</v>
      </c>
      <c r="BH2505" s="12">
        <v>265</v>
      </c>
      <c r="BI2505" s="12">
        <v>325</v>
      </c>
      <c r="BJ2505" s="12">
        <v>9037</v>
      </c>
      <c r="BK2505" s="12">
        <v>2787</v>
      </c>
      <c r="BQ2505" s="12">
        <v>0</v>
      </c>
      <c r="BV2505" s="12">
        <v>0</v>
      </c>
      <c r="BY2505" s="12">
        <v>0</v>
      </c>
      <c r="CB2505" s="12">
        <v>0</v>
      </c>
      <c r="CC2505" s="12">
        <v>0</v>
      </c>
      <c r="CD2505" s="12">
        <v>0.01</v>
      </c>
      <c r="CE2505" s="12">
        <v>0</v>
      </c>
      <c r="CG2505" s="12" t="s">
        <v>940</v>
      </c>
      <c r="CH2505" s="12">
        <v>36.886000000000003</v>
      </c>
      <c r="CI2505" s="12" t="s">
        <v>1855</v>
      </c>
      <c r="CJ2505" s="12"/>
      <c r="CK2505" s="12" t="s">
        <v>1856</v>
      </c>
      <c r="CL2505" s="37">
        <v>2511251681</v>
      </c>
      <c r="CN2505" s="12" t="s">
        <v>1506</v>
      </c>
      <c r="CS2505" s="12"/>
      <c r="CT2505" s="36" t="str">
        <f t="shared" si="39"/>
        <v>1bn - 50bn</v>
      </c>
      <c r="CU2505" s="36" t="str">
        <f>VLOOKUP(CK2505,Mapping!B:C,2,FALSE)</f>
        <v>Middle East</v>
      </c>
    </row>
    <row r="2506" spans="1:99" ht="16" customHeight="1" x14ac:dyDescent="0.35">
      <c r="A2506" s="12" t="s">
        <v>3864</v>
      </c>
      <c r="B2506" s="12" t="s">
        <v>925</v>
      </c>
      <c r="E2506" s="37">
        <v>3810053</v>
      </c>
      <c r="G2506" s="37" t="s">
        <v>1505</v>
      </c>
      <c r="I2506" s="37"/>
      <c r="K2506" s="37"/>
      <c r="M2506" s="37"/>
      <c r="O2506" s="37"/>
      <c r="Q2506" s="12">
        <v>6033</v>
      </c>
      <c r="R2506" s="37"/>
      <c r="T2506" s="37"/>
      <c r="V2506" s="37"/>
      <c r="X2506" s="37">
        <v>1835946</v>
      </c>
      <c r="Y2506" s="12">
        <v>0.47</v>
      </c>
      <c r="Z2506" s="37"/>
      <c r="AB2506" s="37"/>
      <c r="AD2506" s="37"/>
      <c r="AF2506" s="37"/>
      <c r="AH2506" s="37">
        <v>798407</v>
      </c>
      <c r="AI2506" s="12">
        <v>0.2</v>
      </c>
      <c r="AN2506" s="37"/>
      <c r="AP2506" s="37">
        <v>1175700</v>
      </c>
      <c r="AQ2506" s="12">
        <v>0.3</v>
      </c>
      <c r="AR2506" s="37"/>
      <c r="AT2506" s="37"/>
      <c r="AV2506" s="37"/>
      <c r="AX2506" s="37"/>
      <c r="BA2506" s="12">
        <v>17542</v>
      </c>
      <c r="BH2506" s="12">
        <v>6970</v>
      </c>
      <c r="BQ2506" s="12">
        <v>0</v>
      </c>
      <c r="BV2506" s="12">
        <v>0.01</v>
      </c>
      <c r="BZ2506" s="12">
        <v>0</v>
      </c>
      <c r="CG2506" s="12" t="s">
        <v>976</v>
      </c>
      <c r="CH2506" s="12">
        <v>150.30799999999999</v>
      </c>
      <c r="CI2506" s="12" t="s">
        <v>3865</v>
      </c>
      <c r="CJ2506" s="12" t="s">
        <v>1185</v>
      </c>
      <c r="CK2506" s="12" t="s">
        <v>932</v>
      </c>
      <c r="CL2506" s="37">
        <v>391607848</v>
      </c>
      <c r="CN2506" s="12" t="s">
        <v>1513</v>
      </c>
      <c r="CS2506" s="12"/>
      <c r="CT2506" s="36" t="str">
        <f t="shared" si="39"/>
        <v>500mn</v>
      </c>
      <c r="CU2506" s="36" t="str">
        <f>VLOOKUP(CK2506,Mapping!B:C,2,FALSE)</f>
        <v>US/CA</v>
      </c>
    </row>
    <row r="2507" spans="1:99" ht="16" customHeight="1" x14ac:dyDescent="0.35">
      <c r="A2507" s="12" t="s">
        <v>3866</v>
      </c>
      <c r="B2507" s="12" t="s">
        <v>925</v>
      </c>
      <c r="E2507" s="37">
        <v>2434465</v>
      </c>
      <c r="G2507" s="37" t="s">
        <v>1505</v>
      </c>
      <c r="I2507" s="37"/>
      <c r="K2507" s="37"/>
      <c r="M2507" s="37">
        <v>296587</v>
      </c>
      <c r="N2507" s="12">
        <v>0.02</v>
      </c>
      <c r="O2507" s="37"/>
      <c r="Q2507" s="12">
        <v>6804</v>
      </c>
      <c r="R2507" s="37"/>
      <c r="T2507" s="37"/>
      <c r="V2507" s="37"/>
      <c r="X2507" s="37"/>
      <c r="Z2507" s="37"/>
      <c r="AB2507" s="37"/>
      <c r="AD2507" s="37"/>
      <c r="AF2507" s="37"/>
      <c r="AH2507" s="37">
        <v>859209</v>
      </c>
      <c r="AI2507" s="12">
        <v>0.05</v>
      </c>
      <c r="AN2507" s="37"/>
      <c r="AP2507" s="37">
        <v>1278669</v>
      </c>
      <c r="AQ2507" s="12">
        <v>0.08</v>
      </c>
      <c r="AR2507" s="37"/>
      <c r="AT2507" s="37"/>
      <c r="AV2507" s="37"/>
      <c r="AX2507" s="37"/>
      <c r="BB2507" s="12">
        <v>2364</v>
      </c>
      <c r="BH2507" s="12">
        <v>5538</v>
      </c>
      <c r="BQ2507" s="12">
        <v>0</v>
      </c>
      <c r="BV2507" s="12">
        <v>0</v>
      </c>
      <c r="CC2507" s="12">
        <v>0</v>
      </c>
      <c r="CG2507" s="12" t="s">
        <v>929</v>
      </c>
      <c r="CH2507" s="12">
        <v>22.843</v>
      </c>
      <c r="CI2507" s="12" t="s">
        <v>992</v>
      </c>
      <c r="CJ2507" s="12" t="s">
        <v>993</v>
      </c>
      <c r="CK2507" s="12" t="s">
        <v>932</v>
      </c>
      <c r="CL2507" s="37">
        <v>1669543442</v>
      </c>
      <c r="CN2507" s="12" t="s">
        <v>1509</v>
      </c>
      <c r="CS2507" s="12"/>
      <c r="CT2507" s="36" t="str">
        <f t="shared" si="39"/>
        <v>1bn - 50bn</v>
      </c>
      <c r="CU2507" s="36" t="str">
        <f>VLOOKUP(CK2507,Mapping!B:C,2,FALSE)</f>
        <v>US/CA</v>
      </c>
    </row>
    <row r="2508" spans="1:99" ht="16" customHeight="1" x14ac:dyDescent="0.35">
      <c r="A2508" s="12" t="s">
        <v>3867</v>
      </c>
      <c r="B2508" s="12" t="s">
        <v>925</v>
      </c>
      <c r="E2508" s="37">
        <v>269990</v>
      </c>
      <c r="G2508" s="37" t="s">
        <v>1505</v>
      </c>
      <c r="I2508" s="37"/>
      <c r="K2508" s="37"/>
      <c r="M2508" s="37">
        <v>269990</v>
      </c>
      <c r="N2508" s="12">
        <v>0.06</v>
      </c>
      <c r="O2508" s="37"/>
      <c r="R2508" s="37"/>
      <c r="T2508" s="37"/>
      <c r="V2508" s="37"/>
      <c r="X2508" s="37"/>
      <c r="Z2508" s="37">
        <v>0</v>
      </c>
      <c r="AA2508" s="12">
        <v>0</v>
      </c>
      <c r="AB2508" s="37"/>
      <c r="AD2508" s="37">
        <v>0</v>
      </c>
      <c r="AE2508" s="12">
        <v>0</v>
      </c>
      <c r="AF2508" s="37"/>
      <c r="AH2508" s="37"/>
      <c r="AN2508" s="37"/>
      <c r="AP2508" s="37"/>
      <c r="AR2508" s="37"/>
      <c r="AT2508" s="37"/>
      <c r="AV2508" s="37"/>
      <c r="AX2508" s="37"/>
      <c r="BB2508" s="12">
        <v>2152</v>
      </c>
      <c r="BC2508" s="12">
        <v>0</v>
      </c>
      <c r="BJ2508" s="12">
        <v>0</v>
      </c>
      <c r="CB2508" s="12">
        <v>0</v>
      </c>
      <c r="CC2508" s="12">
        <v>0</v>
      </c>
      <c r="CD2508" s="12">
        <v>0</v>
      </c>
      <c r="CG2508" s="12" t="s">
        <v>991</v>
      </c>
      <c r="CH2508" s="12">
        <v>40.515000000000001</v>
      </c>
      <c r="CI2508" s="12" t="s">
        <v>2514</v>
      </c>
      <c r="CJ2508" s="12" t="s">
        <v>1015</v>
      </c>
      <c r="CK2508" s="12" t="s">
        <v>932</v>
      </c>
      <c r="CL2508" s="37">
        <v>417176485</v>
      </c>
      <c r="CN2508" s="12" t="s">
        <v>1534</v>
      </c>
      <c r="CS2508" s="12"/>
      <c r="CT2508" s="36" t="str">
        <f t="shared" si="39"/>
        <v>500mn</v>
      </c>
      <c r="CU2508" s="36" t="str">
        <f>VLOOKUP(CK2508,Mapping!B:C,2,FALSE)</f>
        <v>US/CA</v>
      </c>
    </row>
    <row r="2509" spans="1:99" ht="16" customHeight="1" x14ac:dyDescent="0.35">
      <c r="A2509" s="12" t="s">
        <v>3868</v>
      </c>
      <c r="B2509" s="12" t="s">
        <v>925</v>
      </c>
      <c r="E2509" s="37">
        <v>2784585</v>
      </c>
      <c r="G2509" s="37" t="s">
        <v>1505</v>
      </c>
      <c r="I2509" s="37"/>
      <c r="K2509" s="37"/>
      <c r="M2509" s="37">
        <v>2784585</v>
      </c>
      <c r="N2509" s="12">
        <v>0.78</v>
      </c>
      <c r="O2509" s="37"/>
      <c r="R2509" s="37"/>
      <c r="T2509" s="37"/>
      <c r="V2509" s="37"/>
      <c r="X2509" s="37"/>
      <c r="Z2509" s="37"/>
      <c r="AB2509" s="37"/>
      <c r="AD2509" s="37"/>
      <c r="AF2509" s="37"/>
      <c r="AH2509" s="37"/>
      <c r="AN2509" s="37"/>
      <c r="AP2509" s="37"/>
      <c r="AR2509" s="37"/>
      <c r="AT2509" s="37"/>
      <c r="AV2509" s="37"/>
      <c r="AX2509" s="37"/>
      <c r="BB2509" s="12">
        <v>22195</v>
      </c>
      <c r="CC2509" s="12">
        <v>0</v>
      </c>
      <c r="CG2509" s="12" t="s">
        <v>963</v>
      </c>
      <c r="CH2509" s="12">
        <v>87.858000000000004</v>
      </c>
      <c r="CI2509" s="12" t="s">
        <v>3325</v>
      </c>
      <c r="CJ2509" s="12" t="s">
        <v>936</v>
      </c>
      <c r="CK2509" s="12" t="s">
        <v>932</v>
      </c>
      <c r="CL2509" s="37">
        <v>357220132</v>
      </c>
      <c r="CN2509" s="12" t="s">
        <v>1506</v>
      </c>
      <c r="CS2509" s="12"/>
      <c r="CT2509" s="36" t="str">
        <f t="shared" si="39"/>
        <v>500mn</v>
      </c>
      <c r="CU2509" s="36" t="str">
        <f>VLOOKUP(CK2509,Mapping!B:C,2,FALSE)</f>
        <v>US/CA</v>
      </c>
    </row>
    <row r="2510" spans="1:99" ht="16" customHeight="1" x14ac:dyDescent="0.35">
      <c r="A2510" s="12" t="s">
        <v>3869</v>
      </c>
      <c r="B2510" s="12" t="s">
        <v>925</v>
      </c>
      <c r="E2510" s="37">
        <v>1204152</v>
      </c>
      <c r="G2510" s="37" t="s">
        <v>1505</v>
      </c>
      <c r="I2510" s="37"/>
      <c r="K2510" s="37"/>
      <c r="M2510" s="37"/>
      <c r="O2510" s="37"/>
      <c r="R2510" s="37"/>
      <c r="T2510" s="37"/>
      <c r="V2510" s="37"/>
      <c r="X2510" s="37"/>
      <c r="Z2510" s="37"/>
      <c r="AB2510" s="37"/>
      <c r="AD2510" s="37"/>
      <c r="AF2510" s="37"/>
      <c r="AH2510" s="37"/>
      <c r="AN2510" s="37">
        <v>1204152</v>
      </c>
      <c r="AO2510" s="12">
        <v>0.47</v>
      </c>
      <c r="AP2510" s="37"/>
      <c r="AR2510" s="37"/>
      <c r="AT2510" s="37"/>
      <c r="AV2510" s="37"/>
      <c r="AX2510" s="37"/>
      <c r="BI2510" s="12">
        <v>7150</v>
      </c>
      <c r="BY2510" s="12">
        <v>0</v>
      </c>
      <c r="CG2510" s="12" t="s">
        <v>929</v>
      </c>
      <c r="CH2510" s="12">
        <v>26.738</v>
      </c>
      <c r="CI2510" s="12" t="s">
        <v>1518</v>
      </c>
      <c r="CJ2510" s="12" t="s">
        <v>966</v>
      </c>
      <c r="CK2510" s="12" t="s">
        <v>932</v>
      </c>
      <c r="CL2510" s="37">
        <v>254910906</v>
      </c>
      <c r="CN2510" s="12" t="s">
        <v>1509</v>
      </c>
      <c r="CS2510" s="12"/>
      <c r="CT2510" s="36" t="str">
        <f t="shared" si="39"/>
        <v>500mn</v>
      </c>
      <c r="CU2510" s="36" t="str">
        <f>VLOOKUP(CK2510,Mapping!B:C,2,FALSE)</f>
        <v>US/CA</v>
      </c>
    </row>
    <row r="2511" spans="1:99" ht="16" customHeight="1" x14ac:dyDescent="0.35">
      <c r="A2511" s="12" t="s">
        <v>3870</v>
      </c>
      <c r="B2511" s="12" t="s">
        <v>925</v>
      </c>
      <c r="E2511" s="37">
        <v>442084</v>
      </c>
      <c r="G2511" s="37" t="s">
        <v>1505</v>
      </c>
      <c r="I2511" s="37"/>
      <c r="K2511" s="37"/>
      <c r="M2511" s="37"/>
      <c r="O2511" s="37"/>
      <c r="R2511" s="37"/>
      <c r="T2511" s="37"/>
      <c r="V2511" s="37"/>
      <c r="X2511" s="37"/>
      <c r="Z2511" s="37"/>
      <c r="AB2511" s="37"/>
      <c r="AD2511" s="37"/>
      <c r="AF2511" s="37"/>
      <c r="AH2511" s="37"/>
      <c r="AN2511" s="37">
        <v>442084</v>
      </c>
      <c r="AO2511" s="12">
        <v>0.08</v>
      </c>
      <c r="AP2511" s="37"/>
      <c r="AR2511" s="37"/>
      <c r="AT2511" s="37"/>
      <c r="AV2511" s="37"/>
      <c r="AX2511" s="37"/>
      <c r="BI2511" s="12">
        <v>2625</v>
      </c>
      <c r="BY2511" s="12">
        <v>0</v>
      </c>
      <c r="CG2511" s="12" t="s">
        <v>934</v>
      </c>
      <c r="CH2511" s="12">
        <v>16.164000000000001</v>
      </c>
      <c r="CI2511" s="12" t="s">
        <v>3871</v>
      </c>
      <c r="CJ2511" s="12" t="s">
        <v>966</v>
      </c>
      <c r="CK2511" s="12" t="s">
        <v>932</v>
      </c>
      <c r="CL2511" s="37">
        <v>562284236</v>
      </c>
      <c r="CN2511" s="12" t="s">
        <v>1509</v>
      </c>
      <c r="CS2511" s="12"/>
      <c r="CT2511" s="36" t="str">
        <f t="shared" si="39"/>
        <v>500mn - 1bn</v>
      </c>
      <c r="CU2511" s="36" t="str">
        <f>VLOOKUP(CK2511,Mapping!B:C,2,FALSE)</f>
        <v>US/CA</v>
      </c>
    </row>
    <row r="2512" spans="1:99" ht="16" customHeight="1" x14ac:dyDescent="0.35">
      <c r="A2512" s="12" t="s">
        <v>3872</v>
      </c>
      <c r="B2512" s="12" t="s">
        <v>925</v>
      </c>
      <c r="E2512" s="37">
        <v>0</v>
      </c>
      <c r="G2512" s="37" t="s">
        <v>1505</v>
      </c>
      <c r="I2512" s="37"/>
      <c r="K2512" s="37"/>
      <c r="M2512" s="37">
        <v>0</v>
      </c>
      <c r="N2512" s="12">
        <v>0</v>
      </c>
      <c r="O2512" s="37"/>
      <c r="R2512" s="37"/>
      <c r="T2512" s="37"/>
      <c r="V2512" s="37"/>
      <c r="X2512" s="37"/>
      <c r="Z2512" s="37"/>
      <c r="AB2512" s="37"/>
      <c r="AD2512" s="37"/>
      <c r="AF2512" s="37"/>
      <c r="AH2512" s="37"/>
      <c r="AN2512" s="37"/>
      <c r="AP2512" s="37"/>
      <c r="AR2512" s="37"/>
      <c r="AT2512" s="37"/>
      <c r="AV2512" s="37"/>
      <c r="AX2512" s="37"/>
      <c r="BB2512" s="12">
        <v>0</v>
      </c>
      <c r="CC2512" s="12">
        <v>0</v>
      </c>
      <c r="CG2512" s="12" t="s">
        <v>929</v>
      </c>
      <c r="CH2512" s="12">
        <v>89.031000000000006</v>
      </c>
      <c r="CI2512" s="12" t="s">
        <v>2114</v>
      </c>
      <c r="CJ2512" s="12" t="s">
        <v>1616</v>
      </c>
      <c r="CK2512" s="12" t="s">
        <v>932</v>
      </c>
      <c r="CL2512" s="37">
        <v>95767729</v>
      </c>
      <c r="CN2512" s="12" t="s">
        <v>1509</v>
      </c>
      <c r="CS2512" s="12"/>
      <c r="CT2512" s="36" t="str">
        <f t="shared" si="39"/>
        <v>500mn</v>
      </c>
      <c r="CU2512" s="36" t="str">
        <f>VLOOKUP(CK2512,Mapping!B:C,2,FALSE)</f>
        <v>US/CA</v>
      </c>
    </row>
    <row r="2513" spans="1:99" ht="16" customHeight="1" x14ac:dyDescent="0.35">
      <c r="A2513" s="12" t="s">
        <v>3873</v>
      </c>
      <c r="B2513" s="12" t="s">
        <v>925</v>
      </c>
      <c r="E2513" s="37">
        <v>307353</v>
      </c>
      <c r="G2513" s="37" t="s">
        <v>1505</v>
      </c>
      <c r="I2513" s="37"/>
      <c r="K2513" s="37"/>
      <c r="M2513" s="37"/>
      <c r="O2513" s="37"/>
      <c r="R2513" s="37"/>
      <c r="T2513" s="37"/>
      <c r="V2513" s="37"/>
      <c r="X2513" s="37"/>
      <c r="Z2513" s="37"/>
      <c r="AB2513" s="37"/>
      <c r="AD2513" s="37"/>
      <c r="AF2513" s="37"/>
      <c r="AH2513" s="37"/>
      <c r="AN2513" s="37">
        <v>307353</v>
      </c>
      <c r="AO2513" s="12">
        <v>4.83</v>
      </c>
      <c r="AP2513" s="37"/>
      <c r="AR2513" s="37"/>
      <c r="AT2513" s="37"/>
      <c r="AV2513" s="37"/>
      <c r="AX2513" s="37"/>
      <c r="BI2513" s="12">
        <v>1825</v>
      </c>
      <c r="BY2513" s="12">
        <v>0</v>
      </c>
      <c r="CG2513" s="12" t="s">
        <v>976</v>
      </c>
      <c r="CH2513" s="12">
        <v>56.356999999999999</v>
      </c>
      <c r="CI2513" s="12" t="s">
        <v>2005</v>
      </c>
      <c r="CJ2513" s="12"/>
      <c r="CK2513" s="12" t="s">
        <v>1753</v>
      </c>
      <c r="CL2513" s="37">
        <v>6362546</v>
      </c>
      <c r="CN2513" s="12" t="s">
        <v>1513</v>
      </c>
      <c r="CS2513" s="12"/>
      <c r="CT2513" s="36" t="str">
        <f t="shared" si="39"/>
        <v>500mn</v>
      </c>
      <c r="CU2513" s="36" t="str">
        <f>VLOOKUP(CK2513,Mapping!B:C,2,FALSE)</f>
        <v>LATAM</v>
      </c>
    </row>
    <row r="2514" spans="1:99" ht="16" customHeight="1" x14ac:dyDescent="0.35">
      <c r="A2514" s="12" t="s">
        <v>3874</v>
      </c>
      <c r="B2514" s="12" t="s">
        <v>925</v>
      </c>
      <c r="E2514" s="37">
        <v>30140167</v>
      </c>
      <c r="G2514" s="37" t="s">
        <v>1505</v>
      </c>
      <c r="I2514" s="37"/>
      <c r="K2514" s="37"/>
      <c r="M2514" s="37"/>
      <c r="O2514" s="37"/>
      <c r="Q2514" s="12">
        <v>7108</v>
      </c>
      <c r="R2514" s="37"/>
      <c r="T2514" s="37"/>
      <c r="V2514" s="37"/>
      <c r="X2514" s="37"/>
      <c r="Z2514" s="37">
        <v>0</v>
      </c>
      <c r="AA2514" s="12">
        <v>0</v>
      </c>
      <c r="AB2514" s="37"/>
      <c r="AD2514" s="37">
        <v>575039</v>
      </c>
      <c r="AE2514" s="12">
        <v>0.01</v>
      </c>
      <c r="AF2514" s="37"/>
      <c r="AH2514" s="37">
        <v>897598</v>
      </c>
      <c r="AI2514" s="12">
        <v>0.01</v>
      </c>
      <c r="AN2514" s="37">
        <v>28124938</v>
      </c>
      <c r="AO2514" s="12">
        <v>0.31</v>
      </c>
      <c r="AP2514" s="37">
        <v>542592</v>
      </c>
      <c r="AQ2514" s="12">
        <v>0.01</v>
      </c>
      <c r="AR2514" s="37"/>
      <c r="AT2514" s="37"/>
      <c r="AV2514" s="37"/>
      <c r="AX2514" s="37"/>
      <c r="BC2514" s="12">
        <v>0</v>
      </c>
      <c r="BH2514" s="12">
        <v>2350</v>
      </c>
      <c r="BI2514" s="12">
        <v>167000</v>
      </c>
      <c r="BJ2514" s="12">
        <v>5161</v>
      </c>
      <c r="BQ2514" s="12">
        <v>0</v>
      </c>
      <c r="BV2514" s="12">
        <v>0</v>
      </c>
      <c r="BY2514" s="12">
        <v>0.02</v>
      </c>
      <c r="CB2514" s="12">
        <v>0</v>
      </c>
      <c r="CD2514" s="12">
        <v>0</v>
      </c>
      <c r="CG2514" s="12" t="s">
        <v>934</v>
      </c>
      <c r="CH2514" s="12">
        <v>19.245000000000001</v>
      </c>
      <c r="CI2514" s="12" t="s">
        <v>1137</v>
      </c>
      <c r="CJ2514" s="12" t="s">
        <v>1114</v>
      </c>
      <c r="CK2514" s="12" t="s">
        <v>932</v>
      </c>
      <c r="CL2514" s="37">
        <v>8976952301</v>
      </c>
      <c r="CN2514" s="12" t="s">
        <v>1506</v>
      </c>
      <c r="CS2514" s="12"/>
      <c r="CT2514" s="36" t="str">
        <f t="shared" si="39"/>
        <v>1bn - 50bn</v>
      </c>
      <c r="CU2514" s="36" t="str">
        <f>VLOOKUP(CK2514,Mapping!B:C,2,FALSE)</f>
        <v>US/CA</v>
      </c>
    </row>
    <row r="2515" spans="1:99" ht="16" customHeight="1" x14ac:dyDescent="0.35">
      <c r="A2515" s="12" t="s">
        <v>3875</v>
      </c>
      <c r="B2515" s="12" t="s">
        <v>925</v>
      </c>
      <c r="E2515" s="37">
        <v>1413814</v>
      </c>
      <c r="G2515" s="37" t="s">
        <v>1505</v>
      </c>
      <c r="I2515" s="37"/>
      <c r="K2515" s="37"/>
      <c r="M2515" s="37"/>
      <c r="O2515" s="37"/>
      <c r="Q2515" s="12">
        <v>1820</v>
      </c>
      <c r="R2515" s="37"/>
      <c r="T2515" s="37"/>
      <c r="V2515" s="37"/>
      <c r="X2515" s="37"/>
      <c r="Z2515" s="37"/>
      <c r="AB2515" s="37"/>
      <c r="AD2515" s="37">
        <v>257714</v>
      </c>
      <c r="AE2515" s="12">
        <v>0.01</v>
      </c>
      <c r="AF2515" s="37"/>
      <c r="AH2515" s="37">
        <v>229830</v>
      </c>
      <c r="AI2515" s="12">
        <v>0.01</v>
      </c>
      <c r="AN2515" s="37">
        <v>926270</v>
      </c>
      <c r="AO2515" s="12">
        <v>0.04</v>
      </c>
      <c r="AP2515" s="37"/>
      <c r="AR2515" s="37"/>
      <c r="AT2515" s="37"/>
      <c r="AV2515" s="37"/>
      <c r="AX2515" s="37"/>
      <c r="BI2515" s="12">
        <v>5500</v>
      </c>
      <c r="BJ2515" s="12">
        <v>2313</v>
      </c>
      <c r="BQ2515" s="12">
        <v>0</v>
      </c>
      <c r="BY2515" s="12">
        <v>0</v>
      </c>
      <c r="CB2515" s="12">
        <v>0</v>
      </c>
      <c r="CG2515" s="12" t="s">
        <v>934</v>
      </c>
      <c r="CH2515" s="12">
        <v>95.447999999999993</v>
      </c>
      <c r="CI2515" s="12" t="s">
        <v>2231</v>
      </c>
      <c r="CJ2515" s="12" t="s">
        <v>1082</v>
      </c>
      <c r="CK2515" s="12" t="s">
        <v>932</v>
      </c>
      <c r="CL2515" s="37">
        <v>2565981336</v>
      </c>
      <c r="CN2515" s="12" t="s">
        <v>1509</v>
      </c>
      <c r="CS2515" s="12"/>
      <c r="CT2515" s="36" t="str">
        <f t="shared" si="39"/>
        <v>1bn - 50bn</v>
      </c>
      <c r="CU2515" s="36" t="str">
        <f>VLOOKUP(CK2515,Mapping!B:C,2,FALSE)</f>
        <v>US/CA</v>
      </c>
    </row>
    <row r="2516" spans="1:99" ht="16" customHeight="1" x14ac:dyDescent="0.35">
      <c r="A2516" s="12" t="s">
        <v>3876</v>
      </c>
      <c r="B2516" s="12" t="s">
        <v>925</v>
      </c>
      <c r="E2516" s="37">
        <v>1312061</v>
      </c>
      <c r="G2516" s="37" t="s">
        <v>1505</v>
      </c>
      <c r="I2516" s="37"/>
      <c r="K2516" s="37"/>
      <c r="M2516" s="37">
        <v>1312061</v>
      </c>
      <c r="N2516" s="12">
        <v>0.03</v>
      </c>
      <c r="O2516" s="37"/>
      <c r="R2516" s="37"/>
      <c r="T2516" s="37"/>
      <c r="V2516" s="37"/>
      <c r="X2516" s="37">
        <v>0</v>
      </c>
      <c r="Y2516" s="12">
        <v>0</v>
      </c>
      <c r="Z2516" s="37"/>
      <c r="AB2516" s="37"/>
      <c r="AD2516" s="37"/>
      <c r="AF2516" s="37"/>
      <c r="AH2516" s="37"/>
      <c r="AN2516" s="37"/>
      <c r="AP2516" s="37"/>
      <c r="AR2516" s="37"/>
      <c r="AT2516" s="37"/>
      <c r="AV2516" s="37"/>
      <c r="AX2516" s="37"/>
      <c r="BA2516" s="12">
        <v>0</v>
      </c>
      <c r="BB2516" s="12">
        <v>10458</v>
      </c>
      <c r="BZ2516" s="12">
        <v>0</v>
      </c>
      <c r="CC2516" s="12">
        <v>0</v>
      </c>
      <c r="CG2516" s="12" t="s">
        <v>940</v>
      </c>
      <c r="CH2516" s="12">
        <v>48.100999999999999</v>
      </c>
      <c r="CI2516" s="12" t="s">
        <v>1251</v>
      </c>
      <c r="CJ2516" s="12"/>
      <c r="CK2516" s="12" t="s">
        <v>1252</v>
      </c>
      <c r="CL2516" s="37">
        <v>3954795453</v>
      </c>
      <c r="CN2516" s="12" t="s">
        <v>1506</v>
      </c>
      <c r="CS2516" s="12"/>
      <c r="CT2516" s="36" t="str">
        <f t="shared" si="39"/>
        <v>1bn - 50bn</v>
      </c>
      <c r="CU2516" s="36" t="str">
        <f>VLOOKUP(CK2516,Mapping!B:C,2,FALSE)</f>
        <v>LATAM</v>
      </c>
    </row>
    <row r="2517" spans="1:99" ht="16" customHeight="1" x14ac:dyDescent="0.35">
      <c r="A2517" s="12" t="s">
        <v>3877</v>
      </c>
      <c r="B2517" s="12" t="s">
        <v>925</v>
      </c>
      <c r="E2517" s="37">
        <v>44985</v>
      </c>
      <c r="G2517" s="37" t="s">
        <v>1505</v>
      </c>
      <c r="I2517" s="37"/>
      <c r="K2517" s="37"/>
      <c r="M2517" s="37"/>
      <c r="O2517" s="37"/>
      <c r="Q2517" s="12">
        <v>69</v>
      </c>
      <c r="R2517" s="37"/>
      <c r="T2517" s="37"/>
      <c r="V2517" s="37"/>
      <c r="X2517" s="37">
        <v>5443</v>
      </c>
      <c r="Y2517" s="12">
        <v>0.05</v>
      </c>
      <c r="Z2517" s="37"/>
      <c r="AB2517" s="37"/>
      <c r="AD2517" s="37"/>
      <c r="AF2517" s="37"/>
      <c r="AH2517" s="37">
        <v>9365</v>
      </c>
      <c r="AI2517" s="12">
        <v>0.08</v>
      </c>
      <c r="AN2517" s="37">
        <v>26777</v>
      </c>
      <c r="AO2517" s="12">
        <v>0.24</v>
      </c>
      <c r="AP2517" s="37">
        <v>3400</v>
      </c>
      <c r="AQ2517" s="12">
        <v>0.03</v>
      </c>
      <c r="AR2517" s="37"/>
      <c r="AT2517" s="37"/>
      <c r="AV2517" s="37"/>
      <c r="AX2517" s="37"/>
      <c r="BA2517" s="12">
        <v>48</v>
      </c>
      <c r="BH2517" s="12">
        <v>12</v>
      </c>
      <c r="BI2517" s="12">
        <v>125</v>
      </c>
      <c r="BQ2517" s="12">
        <v>0</v>
      </c>
      <c r="BV2517" s="12">
        <v>0</v>
      </c>
      <c r="BY2517" s="12">
        <v>0</v>
      </c>
      <c r="BZ2517" s="12">
        <v>0</v>
      </c>
      <c r="CG2517" s="12" t="s">
        <v>976</v>
      </c>
      <c r="CH2517" s="12">
        <v>128.672</v>
      </c>
      <c r="CI2517" s="12" t="s">
        <v>983</v>
      </c>
      <c r="CJ2517" s="12" t="s">
        <v>984</v>
      </c>
      <c r="CK2517" s="12" t="s">
        <v>985</v>
      </c>
      <c r="CL2517" s="37">
        <v>11275912</v>
      </c>
      <c r="CN2517" s="12" t="s">
        <v>1513</v>
      </c>
      <c r="CS2517" s="12"/>
      <c r="CT2517" s="36" t="str">
        <f t="shared" si="39"/>
        <v>500mn</v>
      </c>
      <c r="CU2517" s="36" t="str">
        <f>VLOOKUP(CK2517,Mapping!B:C,2,FALSE)</f>
        <v>US/CA</v>
      </c>
    </row>
    <row r="2518" spans="1:99" ht="16" customHeight="1" x14ac:dyDescent="0.35">
      <c r="A2518" s="12" t="s">
        <v>3878</v>
      </c>
      <c r="B2518" s="12" t="s">
        <v>925</v>
      </c>
      <c r="E2518" s="37">
        <v>59441385</v>
      </c>
      <c r="G2518" s="37" t="s">
        <v>1505</v>
      </c>
      <c r="I2518" s="37"/>
      <c r="K2518" s="37"/>
      <c r="M2518" s="37"/>
      <c r="O2518" s="37"/>
      <c r="Q2518" s="12">
        <v>470711</v>
      </c>
      <c r="R2518" s="37"/>
      <c r="T2518" s="37"/>
      <c r="V2518" s="37"/>
      <c r="X2518" s="37"/>
      <c r="Z2518" s="37"/>
      <c r="AB2518" s="37"/>
      <c r="AD2518" s="37"/>
      <c r="AF2518" s="37"/>
      <c r="AH2518" s="37">
        <v>59441385</v>
      </c>
      <c r="AI2518" s="12">
        <v>5.56</v>
      </c>
      <c r="AN2518" s="37"/>
      <c r="AP2518" s="37"/>
      <c r="AR2518" s="37"/>
      <c r="AT2518" s="37"/>
      <c r="AV2518" s="37"/>
      <c r="AX2518" s="37"/>
      <c r="BQ2518" s="12">
        <v>0.11</v>
      </c>
      <c r="CG2518" s="12" t="s">
        <v>976</v>
      </c>
      <c r="CH2518" s="12">
        <v>92.272000000000006</v>
      </c>
      <c r="CI2518" s="12" t="s">
        <v>1011</v>
      </c>
      <c r="CJ2518" s="12" t="s">
        <v>1012</v>
      </c>
      <c r="CK2518" s="12" t="s">
        <v>1013</v>
      </c>
      <c r="CL2518" s="37">
        <v>1015500955</v>
      </c>
      <c r="CN2518" s="12" t="s">
        <v>1513</v>
      </c>
      <c r="CS2518" s="12"/>
      <c r="CT2518" s="36" t="str">
        <f t="shared" si="39"/>
        <v>1bn - 50bn</v>
      </c>
      <c r="CU2518" s="36" t="str">
        <f>VLOOKUP(CK2518,Mapping!B:C,2,FALSE)</f>
        <v>Oceania</v>
      </c>
    </row>
    <row r="2519" spans="1:99" ht="16" customHeight="1" x14ac:dyDescent="0.35">
      <c r="A2519" s="12" t="s">
        <v>3879</v>
      </c>
      <c r="B2519" s="12" t="s">
        <v>925</v>
      </c>
      <c r="E2519" s="37">
        <v>336826</v>
      </c>
      <c r="G2519" s="37" t="s">
        <v>1505</v>
      </c>
      <c r="I2519" s="37"/>
      <c r="K2519" s="37"/>
      <c r="M2519" s="37"/>
      <c r="O2519" s="37"/>
      <c r="R2519" s="37"/>
      <c r="T2519" s="37"/>
      <c r="V2519" s="37"/>
      <c r="X2519" s="37"/>
      <c r="Z2519" s="37"/>
      <c r="AB2519" s="37"/>
      <c r="AD2519" s="37"/>
      <c r="AF2519" s="37"/>
      <c r="AH2519" s="37"/>
      <c r="AN2519" s="37">
        <v>336826</v>
      </c>
      <c r="AO2519" s="12">
        <v>0.02</v>
      </c>
      <c r="AP2519" s="37"/>
      <c r="AR2519" s="37"/>
      <c r="AT2519" s="37"/>
      <c r="AV2519" s="37"/>
      <c r="AX2519" s="37"/>
      <c r="BI2519" s="12">
        <v>2000</v>
      </c>
      <c r="BY2519" s="12">
        <v>0</v>
      </c>
      <c r="CG2519" s="12" t="s">
        <v>934</v>
      </c>
      <c r="CH2519" s="12">
        <v>27.707999999999998</v>
      </c>
      <c r="CI2519" s="12" t="s">
        <v>3880</v>
      </c>
      <c r="CJ2519" s="12" t="s">
        <v>966</v>
      </c>
      <c r="CK2519" s="12" t="s">
        <v>932</v>
      </c>
      <c r="CL2519" s="37">
        <v>1664074501</v>
      </c>
      <c r="CN2519" s="12" t="s">
        <v>1509</v>
      </c>
      <c r="CS2519" s="12"/>
      <c r="CT2519" s="36" t="str">
        <f t="shared" si="39"/>
        <v>1bn - 50bn</v>
      </c>
      <c r="CU2519" s="36" t="str">
        <f>VLOOKUP(CK2519,Mapping!B:C,2,FALSE)</f>
        <v>US/CA</v>
      </c>
    </row>
    <row r="2520" spans="1:99" ht="16" customHeight="1" x14ac:dyDescent="0.35">
      <c r="A2520" s="12" t="s">
        <v>3881</v>
      </c>
      <c r="B2520" s="12" t="s">
        <v>925</v>
      </c>
      <c r="E2520" s="37">
        <v>0</v>
      </c>
      <c r="G2520" s="37" t="s">
        <v>1505</v>
      </c>
      <c r="I2520" s="37"/>
      <c r="K2520" s="37"/>
      <c r="M2520" s="37"/>
      <c r="O2520" s="37"/>
      <c r="R2520" s="37"/>
      <c r="T2520" s="37"/>
      <c r="V2520" s="37"/>
      <c r="X2520" s="37"/>
      <c r="Z2520" s="37"/>
      <c r="AB2520" s="37"/>
      <c r="AD2520" s="37"/>
      <c r="AF2520" s="37"/>
      <c r="AH2520" s="37"/>
      <c r="AN2520" s="37">
        <v>0</v>
      </c>
      <c r="AO2520" s="12">
        <v>0</v>
      </c>
      <c r="AP2520" s="37"/>
      <c r="AR2520" s="37"/>
      <c r="AT2520" s="37"/>
      <c r="AV2520" s="37"/>
      <c r="AX2520" s="37"/>
      <c r="BI2520" s="12">
        <v>0</v>
      </c>
      <c r="BY2520" s="12">
        <v>0</v>
      </c>
      <c r="CG2520" s="12" t="s">
        <v>996</v>
      </c>
      <c r="CH2520" s="12">
        <v>12.455</v>
      </c>
      <c r="CI2520" s="12" t="s">
        <v>1221</v>
      </c>
      <c r="CJ2520" s="12" t="s">
        <v>1140</v>
      </c>
      <c r="CK2520" s="12" t="s">
        <v>932</v>
      </c>
      <c r="CL2520" s="37">
        <v>226627158</v>
      </c>
      <c r="CN2520" s="12" t="s">
        <v>1509</v>
      </c>
      <c r="CS2520" s="12"/>
      <c r="CT2520" s="36" t="str">
        <f t="shared" si="39"/>
        <v>500mn</v>
      </c>
      <c r="CU2520" s="36" t="str">
        <f>VLOOKUP(CK2520,Mapping!B:C,2,FALSE)</f>
        <v>US/CA</v>
      </c>
    </row>
    <row r="2521" spans="1:99" ht="16" customHeight="1" x14ac:dyDescent="0.35">
      <c r="A2521" s="12" t="s">
        <v>507</v>
      </c>
      <c r="B2521" s="12" t="s">
        <v>933</v>
      </c>
      <c r="E2521" s="37">
        <v>181132256</v>
      </c>
      <c r="F2521" s="12">
        <v>19000</v>
      </c>
      <c r="G2521" s="37" t="s">
        <v>1505</v>
      </c>
      <c r="I2521" s="37">
        <v>1454947</v>
      </c>
      <c r="J2521" s="12">
        <v>0.14000000000000001</v>
      </c>
      <c r="K2521" s="37">
        <v>89954902</v>
      </c>
      <c r="L2521" s="12">
        <v>8.3699999999999992</v>
      </c>
      <c r="M2521" s="37"/>
      <c r="O2521" s="37">
        <v>58332156</v>
      </c>
      <c r="P2521" s="12">
        <v>5.43</v>
      </c>
      <c r="R2521" s="37">
        <v>16447495</v>
      </c>
      <c r="S2521" s="12">
        <v>1.53</v>
      </c>
      <c r="T2521" s="37"/>
      <c r="V2521" s="37"/>
      <c r="X2521" s="37">
        <v>13388821</v>
      </c>
      <c r="Y2521" s="12">
        <v>1.25</v>
      </c>
      <c r="Z2521" s="37"/>
      <c r="AB2521" s="37">
        <v>1033578</v>
      </c>
      <c r="AC2521" s="12">
        <v>0.1</v>
      </c>
      <c r="AD2521" s="37"/>
      <c r="AF2521" s="37">
        <v>520357</v>
      </c>
      <c r="AG2521" s="12">
        <v>0.05</v>
      </c>
      <c r="AH2521" s="37"/>
      <c r="AJ2521" s="12">
        <v>50000</v>
      </c>
      <c r="AL2521" s="12">
        <v>2565000</v>
      </c>
      <c r="AN2521" s="37"/>
      <c r="AP2521" s="37"/>
      <c r="AR2521" s="37"/>
      <c r="AT2521" s="37"/>
      <c r="AV2521" s="37"/>
      <c r="AX2521" s="37"/>
      <c r="AZ2521" s="12">
        <v>1225000</v>
      </c>
      <c r="BA2521" s="12">
        <v>101300</v>
      </c>
      <c r="BF2521" s="12">
        <v>45000</v>
      </c>
      <c r="BG2521" s="12">
        <v>1056000</v>
      </c>
      <c r="BO2521" s="12">
        <v>0</v>
      </c>
      <c r="BP2521" s="12">
        <v>0</v>
      </c>
      <c r="BR2521" s="12">
        <v>0</v>
      </c>
      <c r="BS2521" s="12">
        <v>0.01</v>
      </c>
      <c r="BU2521" s="12">
        <v>0.01</v>
      </c>
      <c r="BX2521" s="12">
        <v>0.02</v>
      </c>
      <c r="BZ2521" s="12">
        <v>0</v>
      </c>
      <c r="CG2521" s="12" t="s">
        <v>940</v>
      </c>
      <c r="CH2521" s="12">
        <v>3.1269999999999998</v>
      </c>
      <c r="CI2521" s="12" t="s">
        <v>960</v>
      </c>
      <c r="CJ2521" s="12"/>
      <c r="CK2521" s="12" t="s">
        <v>961</v>
      </c>
      <c r="CL2521" s="37">
        <v>1341163883</v>
      </c>
      <c r="CN2521" s="12" t="s">
        <v>1506</v>
      </c>
      <c r="CR2521" s="12">
        <v>46001.375</v>
      </c>
      <c r="CS2521" s="12"/>
      <c r="CT2521" s="36" t="str">
        <f t="shared" si="39"/>
        <v>1bn - 50bn</v>
      </c>
      <c r="CU2521" s="36" t="str">
        <f>VLOOKUP(CK2521,Mapping!B:C,2,FALSE)</f>
        <v>EU</v>
      </c>
    </row>
    <row r="2522" spans="1:99" ht="16" customHeight="1" x14ac:dyDescent="0.35">
      <c r="A2522" s="12" t="s">
        <v>3882</v>
      </c>
      <c r="B2522" s="12" t="s">
        <v>925</v>
      </c>
      <c r="E2522" s="37">
        <v>2492</v>
      </c>
      <c r="G2522" s="37" t="s">
        <v>1505</v>
      </c>
      <c r="I2522" s="37"/>
      <c r="K2522" s="37"/>
      <c r="M2522" s="37">
        <v>2492</v>
      </c>
      <c r="N2522" s="12">
        <v>0</v>
      </c>
      <c r="O2522" s="37"/>
      <c r="R2522" s="37"/>
      <c r="T2522" s="37"/>
      <c r="V2522" s="37"/>
      <c r="X2522" s="37"/>
      <c r="Z2522" s="37"/>
      <c r="AB2522" s="37"/>
      <c r="AD2522" s="37"/>
      <c r="AF2522" s="37"/>
      <c r="AH2522" s="37"/>
      <c r="AN2522" s="37"/>
      <c r="AP2522" s="37"/>
      <c r="AR2522" s="37"/>
      <c r="AT2522" s="37"/>
      <c r="AV2522" s="37"/>
      <c r="AX2522" s="37"/>
      <c r="BB2522" s="12">
        <v>17</v>
      </c>
      <c r="CC2522" s="12">
        <v>0</v>
      </c>
      <c r="CG2522" s="12" t="s">
        <v>959</v>
      </c>
      <c r="CH2522" s="12">
        <v>8.7319999999999993</v>
      </c>
      <c r="CI2522" s="12" t="s">
        <v>3883</v>
      </c>
      <c r="CJ2522" s="12" t="s">
        <v>931</v>
      </c>
      <c r="CK2522" s="12" t="s">
        <v>932</v>
      </c>
      <c r="CL2522" s="37">
        <v>299255104</v>
      </c>
      <c r="CN2522" s="12" t="s">
        <v>1509</v>
      </c>
      <c r="CS2522" s="12"/>
      <c r="CT2522" s="36" t="str">
        <f t="shared" si="39"/>
        <v>500mn</v>
      </c>
      <c r="CU2522" s="36" t="str">
        <f>VLOOKUP(CK2522,Mapping!B:C,2,FALSE)</f>
        <v>US/CA</v>
      </c>
    </row>
    <row r="2523" spans="1:99" ht="16" customHeight="1" x14ac:dyDescent="0.35">
      <c r="A2523" s="12" t="s">
        <v>3884</v>
      </c>
      <c r="B2523" s="12" t="s">
        <v>925</v>
      </c>
      <c r="E2523" s="37">
        <v>5572598</v>
      </c>
      <c r="G2523" s="37" t="s">
        <v>1505</v>
      </c>
      <c r="I2523" s="37"/>
      <c r="K2523" s="37"/>
      <c r="M2523" s="37">
        <v>745107</v>
      </c>
      <c r="N2523" s="12">
        <v>0.02</v>
      </c>
      <c r="O2523" s="37"/>
      <c r="Q2523" s="12">
        <v>10537</v>
      </c>
      <c r="R2523" s="37"/>
      <c r="T2523" s="37">
        <v>1007</v>
      </c>
      <c r="U2523" s="12">
        <v>0</v>
      </c>
      <c r="V2523" s="37"/>
      <c r="X2523" s="37">
        <v>0</v>
      </c>
      <c r="Y2523" s="12">
        <v>0</v>
      </c>
      <c r="Z2523" s="37"/>
      <c r="AB2523" s="37"/>
      <c r="AD2523" s="37">
        <v>203007</v>
      </c>
      <c r="AE2523" s="12">
        <v>0</v>
      </c>
      <c r="AF2523" s="37"/>
      <c r="AH2523" s="37">
        <v>1330612</v>
      </c>
      <c r="AI2523" s="12">
        <v>0.03</v>
      </c>
      <c r="AN2523" s="37">
        <v>3161950</v>
      </c>
      <c r="AO2523" s="12">
        <v>7.0000000000000007E-2</v>
      </c>
      <c r="AP2523" s="37">
        <v>130915</v>
      </c>
      <c r="AQ2523" s="12">
        <v>0</v>
      </c>
      <c r="AR2523" s="37"/>
      <c r="AT2523" s="37"/>
      <c r="AV2523" s="37"/>
      <c r="AX2523" s="37"/>
      <c r="BA2523" s="12">
        <v>0</v>
      </c>
      <c r="BB2523" s="12">
        <v>5939</v>
      </c>
      <c r="BH2523" s="12">
        <v>567</v>
      </c>
      <c r="BI2523" s="12">
        <v>18775</v>
      </c>
      <c r="BJ2523" s="12">
        <v>1822</v>
      </c>
      <c r="BK2523" s="12">
        <v>9</v>
      </c>
      <c r="BQ2523" s="12">
        <v>0</v>
      </c>
      <c r="BV2523" s="12">
        <v>0</v>
      </c>
      <c r="BY2523" s="12">
        <v>0</v>
      </c>
      <c r="BZ2523" s="12">
        <v>0</v>
      </c>
      <c r="CB2523" s="12">
        <v>0</v>
      </c>
      <c r="CC2523" s="12">
        <v>0</v>
      </c>
      <c r="CE2523" s="12">
        <v>0</v>
      </c>
      <c r="CG2523" s="12" t="s">
        <v>929</v>
      </c>
      <c r="CH2523" s="12">
        <v>39.262999999999998</v>
      </c>
      <c r="CI2523" s="12" t="s">
        <v>1992</v>
      </c>
      <c r="CJ2523" s="12" t="s">
        <v>1097</v>
      </c>
      <c r="CK2523" s="12" t="s">
        <v>932</v>
      </c>
      <c r="CL2523" s="37">
        <v>4309723310</v>
      </c>
      <c r="CN2523" s="12" t="s">
        <v>1509</v>
      </c>
      <c r="CS2523" s="12"/>
      <c r="CT2523" s="36" t="str">
        <f t="shared" si="39"/>
        <v>1bn - 50bn</v>
      </c>
      <c r="CU2523" s="36" t="str">
        <f>VLOOKUP(CK2523,Mapping!B:C,2,FALSE)</f>
        <v>US/CA</v>
      </c>
    </row>
    <row r="2524" spans="1:99" ht="16" customHeight="1" x14ac:dyDescent="0.35">
      <c r="A2524" s="12" t="s">
        <v>3885</v>
      </c>
      <c r="B2524" s="12" t="s">
        <v>925</v>
      </c>
      <c r="E2524" s="37">
        <v>1154450</v>
      </c>
      <c r="G2524" s="37" t="s">
        <v>1505</v>
      </c>
      <c r="I2524" s="37"/>
      <c r="K2524" s="37"/>
      <c r="M2524" s="37"/>
      <c r="O2524" s="37"/>
      <c r="R2524" s="37"/>
      <c r="T2524" s="37"/>
      <c r="V2524" s="37"/>
      <c r="X2524" s="37"/>
      <c r="Z2524" s="37"/>
      <c r="AB2524" s="37"/>
      <c r="AD2524" s="37"/>
      <c r="AF2524" s="37"/>
      <c r="AH2524" s="37"/>
      <c r="AN2524" s="37"/>
      <c r="AP2524" s="37">
        <v>1154450</v>
      </c>
      <c r="AQ2524" s="12">
        <v>7.0000000000000007E-2</v>
      </c>
      <c r="AR2524" s="37"/>
      <c r="AT2524" s="37"/>
      <c r="AV2524" s="37"/>
      <c r="AX2524" s="37"/>
      <c r="BH2524" s="12">
        <v>5000</v>
      </c>
      <c r="BV2524" s="12">
        <v>0</v>
      </c>
      <c r="CG2524" s="12" t="s">
        <v>940</v>
      </c>
      <c r="CH2524" s="12">
        <v>17.817</v>
      </c>
      <c r="CI2524" s="12" t="s">
        <v>941</v>
      </c>
      <c r="CJ2524" s="12" t="s">
        <v>941</v>
      </c>
      <c r="CK2524" s="12" t="s">
        <v>932</v>
      </c>
      <c r="CL2524" s="37">
        <v>1590640188</v>
      </c>
      <c r="CN2524" s="12" t="s">
        <v>1506</v>
      </c>
      <c r="CS2524" s="12"/>
      <c r="CT2524" s="36" t="str">
        <f t="shared" si="39"/>
        <v>1bn - 50bn</v>
      </c>
      <c r="CU2524" s="36" t="str">
        <f>VLOOKUP(CK2524,Mapping!B:C,2,FALSE)</f>
        <v>US/CA</v>
      </c>
    </row>
    <row r="2525" spans="1:99" ht="16" customHeight="1" x14ac:dyDescent="0.35">
      <c r="A2525" s="12" t="s">
        <v>3886</v>
      </c>
      <c r="B2525" s="12" t="s">
        <v>933</v>
      </c>
      <c r="E2525" s="37">
        <v>119470</v>
      </c>
      <c r="G2525" s="37" t="s">
        <v>1505</v>
      </c>
      <c r="I2525" s="37"/>
      <c r="K2525" s="37"/>
      <c r="M2525" s="37"/>
      <c r="O2525" s="37"/>
      <c r="Q2525" s="12">
        <v>646</v>
      </c>
      <c r="R2525" s="37"/>
      <c r="T2525" s="37"/>
      <c r="V2525" s="37"/>
      <c r="X2525" s="37"/>
      <c r="Z2525" s="37"/>
      <c r="AB2525" s="37"/>
      <c r="AD2525" s="37"/>
      <c r="AF2525" s="37"/>
      <c r="AH2525" s="37">
        <v>81577</v>
      </c>
      <c r="AI2525" s="12">
        <v>0.01</v>
      </c>
      <c r="AN2525" s="37">
        <v>37893</v>
      </c>
      <c r="AO2525" s="12">
        <v>0</v>
      </c>
      <c r="AP2525" s="37"/>
      <c r="AR2525" s="37"/>
      <c r="AT2525" s="37"/>
      <c r="AV2525" s="37"/>
      <c r="AX2525" s="37"/>
      <c r="BI2525" s="12">
        <v>225</v>
      </c>
      <c r="BQ2525" s="12">
        <v>0</v>
      </c>
      <c r="BY2525" s="12">
        <v>0</v>
      </c>
      <c r="CG2525" s="12" t="s">
        <v>929</v>
      </c>
      <c r="CH2525" s="12">
        <v>139.244</v>
      </c>
      <c r="CI2525" s="12" t="s">
        <v>1112</v>
      </c>
      <c r="CJ2525" s="12"/>
      <c r="CK2525" s="12" t="s">
        <v>990</v>
      </c>
      <c r="CL2525" s="37">
        <v>800424663</v>
      </c>
      <c r="CN2525" s="12" t="s">
        <v>1506</v>
      </c>
      <c r="CS2525" s="12"/>
      <c r="CT2525" s="36" t="str">
        <f t="shared" si="39"/>
        <v>500mn - 1bn</v>
      </c>
      <c r="CU2525" s="36" t="str">
        <f>VLOOKUP(CK2525,Mapping!B:C,2,FALSE)</f>
        <v>EU</v>
      </c>
    </row>
    <row r="2526" spans="1:99" ht="16" customHeight="1" x14ac:dyDescent="0.35">
      <c r="A2526" s="12" t="s">
        <v>3887</v>
      </c>
      <c r="B2526" s="12" t="s">
        <v>933</v>
      </c>
      <c r="E2526" s="37">
        <v>16424623</v>
      </c>
      <c r="G2526" s="37" t="s">
        <v>1505</v>
      </c>
      <c r="I2526" s="37"/>
      <c r="K2526" s="37"/>
      <c r="M2526" s="37"/>
      <c r="O2526" s="37"/>
      <c r="Q2526" s="12">
        <v>37110</v>
      </c>
      <c r="R2526" s="37"/>
      <c r="T2526" s="37"/>
      <c r="V2526" s="37"/>
      <c r="X2526" s="37"/>
      <c r="Z2526" s="37"/>
      <c r="AB2526" s="37"/>
      <c r="AD2526" s="37"/>
      <c r="AF2526" s="37"/>
      <c r="AH2526" s="37">
        <v>4686251</v>
      </c>
      <c r="AI2526" s="12">
        <v>0.06</v>
      </c>
      <c r="AN2526" s="37">
        <v>11738372</v>
      </c>
      <c r="AO2526" s="12">
        <v>0.14000000000000001</v>
      </c>
      <c r="AP2526" s="37"/>
      <c r="AR2526" s="37"/>
      <c r="AT2526" s="37"/>
      <c r="AV2526" s="37"/>
      <c r="AX2526" s="37"/>
      <c r="BI2526" s="12">
        <v>69700</v>
      </c>
      <c r="BQ2526" s="12">
        <v>0.01</v>
      </c>
      <c r="BY2526" s="12">
        <v>0.01</v>
      </c>
      <c r="CG2526" s="12" t="s">
        <v>929</v>
      </c>
      <c r="CH2526" s="12">
        <v>32.393999999999998</v>
      </c>
      <c r="CI2526" s="12" t="s">
        <v>3888</v>
      </c>
      <c r="CJ2526" s="12"/>
      <c r="CK2526" s="12" t="s">
        <v>1048</v>
      </c>
      <c r="CL2526" s="37">
        <v>8222995356</v>
      </c>
      <c r="CN2526" s="12" t="s">
        <v>1506</v>
      </c>
      <c r="CS2526" s="12"/>
      <c r="CT2526" s="36" t="str">
        <f t="shared" si="39"/>
        <v>1bn - 50bn</v>
      </c>
      <c r="CU2526" s="36" t="str">
        <f>VLOOKUP(CK2526,Mapping!B:C,2,FALSE)</f>
        <v>EU</v>
      </c>
    </row>
    <row r="2527" spans="1:99" ht="16" customHeight="1" x14ac:dyDescent="0.35">
      <c r="A2527" s="12" t="s">
        <v>3889</v>
      </c>
      <c r="B2527" s="12" t="s">
        <v>933</v>
      </c>
      <c r="E2527" s="37">
        <v>184817</v>
      </c>
      <c r="G2527" s="37" t="s">
        <v>1505</v>
      </c>
      <c r="I2527" s="37"/>
      <c r="K2527" s="37"/>
      <c r="M2527" s="37"/>
      <c r="O2527" s="37"/>
      <c r="Q2527" s="12">
        <v>530</v>
      </c>
      <c r="R2527" s="37"/>
      <c r="T2527" s="37"/>
      <c r="V2527" s="37"/>
      <c r="X2527" s="37"/>
      <c r="Z2527" s="37"/>
      <c r="AB2527" s="37"/>
      <c r="AD2527" s="37"/>
      <c r="AF2527" s="37"/>
      <c r="AH2527" s="37">
        <v>66928</v>
      </c>
      <c r="AI2527" s="12">
        <v>0</v>
      </c>
      <c r="AN2527" s="37">
        <v>117889</v>
      </c>
      <c r="AO2527" s="12">
        <v>0</v>
      </c>
      <c r="AP2527" s="37"/>
      <c r="AR2527" s="37"/>
      <c r="AT2527" s="37"/>
      <c r="AV2527" s="37"/>
      <c r="AX2527" s="37"/>
      <c r="BI2527" s="12">
        <v>700</v>
      </c>
      <c r="BQ2527" s="12">
        <v>0</v>
      </c>
      <c r="BY2527" s="12">
        <v>0</v>
      </c>
      <c r="CG2527" s="12" t="s">
        <v>929</v>
      </c>
      <c r="CH2527" s="12">
        <v>38.265999999999998</v>
      </c>
      <c r="CI2527" s="12" t="s">
        <v>960</v>
      </c>
      <c r="CJ2527" s="12"/>
      <c r="CK2527" s="12" t="s">
        <v>961</v>
      </c>
      <c r="CL2527" s="37">
        <v>2427056924</v>
      </c>
      <c r="CN2527" s="12" t="s">
        <v>1506</v>
      </c>
      <c r="CS2527" s="12"/>
      <c r="CT2527" s="36" t="str">
        <f t="shared" si="39"/>
        <v>1bn - 50bn</v>
      </c>
      <c r="CU2527" s="36" t="str">
        <f>VLOOKUP(CK2527,Mapping!B:C,2,FALSE)</f>
        <v>EU</v>
      </c>
    </row>
    <row r="2528" spans="1:99" ht="16" customHeight="1" x14ac:dyDescent="0.35">
      <c r="A2528" s="12" t="s">
        <v>487</v>
      </c>
      <c r="B2528" s="12" t="s">
        <v>925</v>
      </c>
      <c r="E2528" s="37">
        <v>21709415</v>
      </c>
      <c r="F2528" s="12">
        <v>21312</v>
      </c>
      <c r="G2528" s="37" t="s">
        <v>1505</v>
      </c>
      <c r="I2528" s="37">
        <v>1022330</v>
      </c>
      <c r="J2528" s="12">
        <v>0.17</v>
      </c>
      <c r="K2528" s="37">
        <v>6260141</v>
      </c>
      <c r="L2528" s="12">
        <v>1.05</v>
      </c>
      <c r="M2528" s="37"/>
      <c r="O2528" s="37">
        <v>3957302</v>
      </c>
      <c r="P2528" s="12">
        <v>0.66</v>
      </c>
      <c r="R2528" s="37">
        <v>1455393</v>
      </c>
      <c r="S2528" s="12">
        <v>0.24</v>
      </c>
      <c r="T2528" s="37"/>
      <c r="V2528" s="37">
        <v>2468357</v>
      </c>
      <c r="W2528" s="12">
        <v>0.41</v>
      </c>
      <c r="X2528" s="37"/>
      <c r="Z2528" s="37"/>
      <c r="AB2528" s="37">
        <v>2857282</v>
      </c>
      <c r="AC2528" s="12">
        <v>0.48</v>
      </c>
      <c r="AD2528" s="37"/>
      <c r="AF2528" s="37">
        <v>1136259</v>
      </c>
      <c r="AG2528" s="12">
        <v>0.19</v>
      </c>
      <c r="AH2528" s="37"/>
      <c r="AJ2528" s="12">
        <v>216000</v>
      </c>
      <c r="AK2528" s="12">
        <v>129280</v>
      </c>
      <c r="AL2528" s="12">
        <v>438340</v>
      </c>
      <c r="AN2528" s="37"/>
      <c r="AP2528" s="37"/>
      <c r="AR2528" s="37">
        <v>2552351</v>
      </c>
      <c r="AS2528" s="12">
        <v>0.43</v>
      </c>
      <c r="AT2528" s="37"/>
      <c r="AV2528" s="37"/>
      <c r="AX2528" s="37"/>
      <c r="AZ2528" s="12">
        <v>102298</v>
      </c>
      <c r="BE2528" s="12">
        <v>30349</v>
      </c>
      <c r="BF2528" s="12">
        <v>104084</v>
      </c>
      <c r="BG2528" s="12">
        <v>131273</v>
      </c>
      <c r="BM2528" s="12">
        <v>0.03</v>
      </c>
      <c r="BO2528" s="12">
        <v>0</v>
      </c>
      <c r="BP2528" s="12">
        <v>0</v>
      </c>
      <c r="BR2528" s="12">
        <v>0.01</v>
      </c>
      <c r="BS2528" s="12">
        <v>0</v>
      </c>
      <c r="BT2528" s="12">
        <v>0</v>
      </c>
      <c r="BU2528" s="12">
        <v>0</v>
      </c>
      <c r="BX2528" s="12">
        <v>0</v>
      </c>
      <c r="CG2528" s="12" t="s">
        <v>940</v>
      </c>
      <c r="CH2528" s="12">
        <v>0.53500000000000003</v>
      </c>
      <c r="CI2528" s="12" t="s">
        <v>1168</v>
      </c>
      <c r="CJ2528" s="12"/>
      <c r="CK2528" s="12" t="s">
        <v>1169</v>
      </c>
      <c r="CL2528" s="37">
        <v>758182841</v>
      </c>
      <c r="CN2528" s="12" t="s">
        <v>1506</v>
      </c>
      <c r="CS2528" s="12"/>
      <c r="CT2528" s="36" t="str">
        <f t="shared" si="39"/>
        <v>500mn - 1bn</v>
      </c>
      <c r="CU2528" s="36" t="str">
        <f>VLOOKUP(CK2528,Mapping!B:C,2,FALSE)</f>
        <v>EU</v>
      </c>
    </row>
    <row r="2529" spans="1:99" ht="16" customHeight="1" x14ac:dyDescent="0.35">
      <c r="A2529" s="12" t="s">
        <v>3890</v>
      </c>
      <c r="B2529" s="12" t="s">
        <v>925</v>
      </c>
      <c r="E2529" s="37">
        <v>0</v>
      </c>
      <c r="G2529" s="37" t="s">
        <v>1505</v>
      </c>
      <c r="I2529" s="37"/>
      <c r="K2529" s="37"/>
      <c r="M2529" s="37"/>
      <c r="O2529" s="37"/>
      <c r="R2529" s="37"/>
      <c r="T2529" s="37"/>
      <c r="V2529" s="37"/>
      <c r="X2529" s="37"/>
      <c r="Z2529" s="37"/>
      <c r="AB2529" s="37"/>
      <c r="AD2529" s="37"/>
      <c r="AF2529" s="37"/>
      <c r="AH2529" s="37"/>
      <c r="AN2529" s="37">
        <v>0</v>
      </c>
      <c r="AO2529" s="12">
        <v>0</v>
      </c>
      <c r="AP2529" s="37"/>
      <c r="AR2529" s="37"/>
      <c r="AT2529" s="37"/>
      <c r="AV2529" s="37"/>
      <c r="AX2529" s="37"/>
      <c r="BI2529" s="12">
        <v>0</v>
      </c>
      <c r="BY2529" s="12">
        <v>0</v>
      </c>
      <c r="CG2529" s="12" t="s">
        <v>940</v>
      </c>
      <c r="CH2529" s="12">
        <v>59.423000000000002</v>
      </c>
      <c r="CI2529" s="12" t="s">
        <v>1168</v>
      </c>
      <c r="CJ2529" s="12"/>
      <c r="CK2529" s="12" t="s">
        <v>1169</v>
      </c>
      <c r="CL2529" s="37">
        <v>429904602</v>
      </c>
      <c r="CN2529" s="12" t="s">
        <v>1506</v>
      </c>
      <c r="CS2529" s="12"/>
      <c r="CT2529" s="36" t="str">
        <f t="shared" si="39"/>
        <v>500mn</v>
      </c>
      <c r="CU2529" s="36" t="str">
        <f>VLOOKUP(CK2529,Mapping!B:C,2,FALSE)</f>
        <v>EU</v>
      </c>
    </row>
    <row r="2530" spans="1:99" ht="16" customHeight="1" x14ac:dyDescent="0.35">
      <c r="A2530" s="12" t="s">
        <v>3891</v>
      </c>
      <c r="B2530" s="12" t="s">
        <v>925</v>
      </c>
      <c r="E2530" s="37">
        <v>176792</v>
      </c>
      <c r="G2530" s="37" t="s">
        <v>1505</v>
      </c>
      <c r="I2530" s="37"/>
      <c r="K2530" s="37"/>
      <c r="M2530" s="37"/>
      <c r="O2530" s="37"/>
      <c r="Q2530" s="12">
        <v>1400</v>
      </c>
      <c r="R2530" s="37"/>
      <c r="T2530" s="37"/>
      <c r="V2530" s="37"/>
      <c r="X2530" s="37"/>
      <c r="Z2530" s="37"/>
      <c r="AB2530" s="37"/>
      <c r="AD2530" s="37"/>
      <c r="AF2530" s="37"/>
      <c r="AH2530" s="37">
        <v>176792</v>
      </c>
      <c r="AI2530" s="12">
        <v>0.02</v>
      </c>
      <c r="AN2530" s="37"/>
      <c r="AP2530" s="37"/>
      <c r="AR2530" s="37"/>
      <c r="AT2530" s="37"/>
      <c r="AV2530" s="37"/>
      <c r="AX2530" s="37"/>
      <c r="BQ2530" s="12">
        <v>0</v>
      </c>
      <c r="CG2530" s="12" t="s">
        <v>940</v>
      </c>
      <c r="CH2530" s="12">
        <v>24.388999999999999</v>
      </c>
      <c r="CI2530" s="12" t="s">
        <v>1841</v>
      </c>
      <c r="CJ2530" s="12"/>
      <c r="CK2530" s="12" t="s">
        <v>1842</v>
      </c>
      <c r="CL2530" s="37">
        <v>829200455</v>
      </c>
      <c r="CN2530" s="12" t="s">
        <v>1506</v>
      </c>
      <c r="CS2530" s="12"/>
      <c r="CT2530" s="36" t="str">
        <f t="shared" si="39"/>
        <v>500mn - 1bn</v>
      </c>
      <c r="CU2530" s="36" t="str">
        <f>VLOOKUP(CK2530,Mapping!B:C,2,FALSE)</f>
        <v>EU</v>
      </c>
    </row>
    <row r="2531" spans="1:99" ht="16" customHeight="1" x14ac:dyDescent="0.35">
      <c r="A2531" s="12" t="s">
        <v>901</v>
      </c>
      <c r="B2531" s="12" t="s">
        <v>925</v>
      </c>
      <c r="E2531" s="37">
        <v>15335885</v>
      </c>
      <c r="F2531" s="12">
        <v>2</v>
      </c>
      <c r="G2531" s="37" t="s">
        <v>1505</v>
      </c>
      <c r="I2531" s="37">
        <v>97</v>
      </c>
      <c r="J2531" s="12">
        <v>0</v>
      </c>
      <c r="K2531" s="37">
        <v>185</v>
      </c>
      <c r="L2531" s="12">
        <v>0</v>
      </c>
      <c r="M2531" s="37"/>
      <c r="O2531" s="37">
        <v>143165</v>
      </c>
      <c r="P2531" s="12">
        <v>0.01</v>
      </c>
      <c r="Q2531" s="12">
        <v>20126</v>
      </c>
      <c r="R2531" s="37"/>
      <c r="T2531" s="37"/>
      <c r="V2531" s="37">
        <v>87</v>
      </c>
      <c r="W2531" s="12">
        <v>0</v>
      </c>
      <c r="X2531" s="37"/>
      <c r="Z2531" s="37"/>
      <c r="AB2531" s="37">
        <v>12648993</v>
      </c>
      <c r="AC2531" s="12">
        <v>0.59</v>
      </c>
      <c r="AD2531" s="37"/>
      <c r="AF2531" s="37"/>
      <c r="AH2531" s="37">
        <v>2541511</v>
      </c>
      <c r="AI2531" s="12">
        <v>0.12</v>
      </c>
      <c r="AJ2531" s="12">
        <v>875574</v>
      </c>
      <c r="AK2531" s="12">
        <v>4</v>
      </c>
      <c r="AL2531" s="12">
        <v>9427</v>
      </c>
      <c r="AN2531" s="37"/>
      <c r="AP2531" s="37">
        <v>1847</v>
      </c>
      <c r="AQ2531" s="12">
        <v>0</v>
      </c>
      <c r="AR2531" s="37"/>
      <c r="AT2531" s="37"/>
      <c r="AV2531" s="37"/>
      <c r="AX2531" s="37"/>
      <c r="BG2531" s="12">
        <v>3</v>
      </c>
      <c r="BH2531" s="12">
        <v>8</v>
      </c>
      <c r="BO2531" s="12">
        <v>0</v>
      </c>
      <c r="BQ2531" s="12">
        <v>0</v>
      </c>
      <c r="BR2531" s="12">
        <v>0.04</v>
      </c>
      <c r="BS2531" s="12">
        <v>0</v>
      </c>
      <c r="BT2531" s="12">
        <v>0</v>
      </c>
      <c r="BU2531" s="12">
        <v>0</v>
      </c>
      <c r="BV2531" s="12">
        <v>0</v>
      </c>
      <c r="CG2531" s="12" t="s">
        <v>940</v>
      </c>
      <c r="CH2531" s="12">
        <v>67.572999999999993</v>
      </c>
      <c r="CI2531" s="12" t="s">
        <v>1194</v>
      </c>
      <c r="CJ2531" s="12"/>
      <c r="CK2531" s="12" t="s">
        <v>1154</v>
      </c>
      <c r="CL2531" s="37">
        <v>2126890758</v>
      </c>
      <c r="CN2531" s="12" t="s">
        <v>1509</v>
      </c>
      <c r="CS2531" s="12"/>
      <c r="CT2531" s="36" t="str">
        <f t="shared" si="39"/>
        <v>1bn - 50bn</v>
      </c>
      <c r="CU2531" s="36" t="str">
        <f>VLOOKUP(CK2531,Mapping!B:C,2,FALSE)</f>
        <v>Oceania</v>
      </c>
    </row>
    <row r="2532" spans="1:99" ht="16" customHeight="1" x14ac:dyDescent="0.35">
      <c r="A2532" s="12" t="s">
        <v>3892</v>
      </c>
      <c r="B2532" s="12" t="s">
        <v>925</v>
      </c>
      <c r="E2532" s="37">
        <v>1620442</v>
      </c>
      <c r="G2532" s="37" t="s">
        <v>1505</v>
      </c>
      <c r="I2532" s="37"/>
      <c r="K2532" s="37"/>
      <c r="M2532" s="37">
        <v>1620442</v>
      </c>
      <c r="N2532" s="12">
        <v>0.94</v>
      </c>
      <c r="O2532" s="37"/>
      <c r="R2532" s="37"/>
      <c r="T2532" s="37"/>
      <c r="V2532" s="37"/>
      <c r="X2532" s="37"/>
      <c r="Z2532" s="37"/>
      <c r="AB2532" s="37"/>
      <c r="AD2532" s="37"/>
      <c r="AF2532" s="37"/>
      <c r="AH2532" s="37"/>
      <c r="AN2532" s="37"/>
      <c r="AP2532" s="37"/>
      <c r="AR2532" s="37"/>
      <c r="AT2532" s="37"/>
      <c r="AV2532" s="37"/>
      <c r="AX2532" s="37"/>
      <c r="BB2532" s="12">
        <v>11055</v>
      </c>
      <c r="CC2532" s="12">
        <v>0</v>
      </c>
      <c r="CG2532" s="12" t="s">
        <v>940</v>
      </c>
      <c r="CI2532" s="12" t="s">
        <v>3893</v>
      </c>
      <c r="CJ2532" s="12" t="s">
        <v>1015</v>
      </c>
      <c r="CK2532" s="12" t="s">
        <v>932</v>
      </c>
      <c r="CL2532" s="37">
        <v>172337545</v>
      </c>
      <c r="CN2532" s="12" t="s">
        <v>1509</v>
      </c>
      <c r="CS2532" s="12"/>
      <c r="CT2532" s="36" t="str">
        <f t="shared" si="39"/>
        <v>500mn</v>
      </c>
      <c r="CU2532" s="36" t="str">
        <f>VLOOKUP(CK2532,Mapping!B:C,2,FALSE)</f>
        <v>US/CA</v>
      </c>
    </row>
    <row r="2533" spans="1:99" ht="16" customHeight="1" x14ac:dyDescent="0.35">
      <c r="A2533" s="12" t="s">
        <v>3894</v>
      </c>
      <c r="B2533" s="12" t="s">
        <v>925</v>
      </c>
      <c r="E2533" s="37">
        <v>92007490</v>
      </c>
      <c r="G2533" s="37" t="s">
        <v>1505</v>
      </c>
      <c r="I2533" s="37"/>
      <c r="K2533" s="37">
        <v>34199578</v>
      </c>
      <c r="L2533" s="12">
        <v>5.04</v>
      </c>
      <c r="M2533" s="37">
        <v>4193035</v>
      </c>
      <c r="N2533" s="12">
        <v>0.62</v>
      </c>
      <c r="O2533" s="37">
        <v>6645640</v>
      </c>
      <c r="P2533" s="12">
        <v>0.98</v>
      </c>
      <c r="R2533" s="37">
        <v>7026803</v>
      </c>
      <c r="S2533" s="12">
        <v>1.04</v>
      </c>
      <c r="T2533" s="37">
        <v>7690705</v>
      </c>
      <c r="U2533" s="12">
        <v>1.1299999999999999</v>
      </c>
      <c r="V2533" s="37">
        <v>5347439</v>
      </c>
      <c r="W2533" s="12">
        <v>0.79</v>
      </c>
      <c r="X2533" s="37">
        <v>17922976</v>
      </c>
      <c r="Y2533" s="12">
        <v>2.64</v>
      </c>
      <c r="Z2533" s="37">
        <v>4750795</v>
      </c>
      <c r="AA2533" s="12">
        <v>0.7</v>
      </c>
      <c r="AB2533" s="37">
        <v>4230519</v>
      </c>
      <c r="AC2533" s="12">
        <v>0.62</v>
      </c>
      <c r="AD2533" s="37"/>
      <c r="AF2533" s="37"/>
      <c r="AH2533" s="37"/>
      <c r="AJ2533" s="12">
        <v>204654</v>
      </c>
      <c r="AK2533" s="12">
        <v>263270</v>
      </c>
      <c r="AL2533" s="12">
        <v>403868</v>
      </c>
      <c r="AN2533" s="37"/>
      <c r="AP2533" s="37"/>
      <c r="AR2533" s="37"/>
      <c r="AT2533" s="37"/>
      <c r="AV2533" s="37"/>
      <c r="AX2533" s="37"/>
      <c r="AZ2533" s="12">
        <v>350835</v>
      </c>
      <c r="BA2533" s="12">
        <v>184792</v>
      </c>
      <c r="BB2533" s="12">
        <v>49452</v>
      </c>
      <c r="BC2533" s="12">
        <v>137029</v>
      </c>
      <c r="BG2533" s="12">
        <v>535275</v>
      </c>
      <c r="BK2533" s="12">
        <v>86209</v>
      </c>
      <c r="BR2533" s="12">
        <v>0.01</v>
      </c>
      <c r="BS2533" s="12">
        <v>0.01</v>
      </c>
      <c r="BT2533" s="12">
        <v>0.01</v>
      </c>
      <c r="BU2533" s="12">
        <v>0</v>
      </c>
      <c r="BX2533" s="12">
        <v>0.01</v>
      </c>
      <c r="BZ2533" s="12">
        <v>0</v>
      </c>
      <c r="CC2533" s="12">
        <v>0</v>
      </c>
      <c r="CD2533" s="12">
        <v>0.01</v>
      </c>
      <c r="CE2533" s="12">
        <v>0</v>
      </c>
      <c r="CG2533" s="12" t="s">
        <v>940</v>
      </c>
      <c r="CH2533" s="12">
        <v>32.161999999999999</v>
      </c>
      <c r="CI2533" s="12" t="s">
        <v>953</v>
      </c>
      <c r="CJ2533" s="12"/>
      <c r="CK2533" s="12" t="s">
        <v>954</v>
      </c>
      <c r="CL2533" s="37">
        <v>752643245</v>
      </c>
      <c r="CN2533" s="12" t="s">
        <v>1506</v>
      </c>
      <c r="CS2533" s="12"/>
      <c r="CT2533" s="36" t="str">
        <f t="shared" si="39"/>
        <v>500mn - 1bn</v>
      </c>
      <c r="CU2533" s="36" t="str">
        <f>VLOOKUP(CK2533,Mapping!B:C,2,FALSE)</f>
        <v>EU</v>
      </c>
    </row>
    <row r="2534" spans="1:99" ht="16" customHeight="1" x14ac:dyDescent="0.35">
      <c r="A2534" s="12" t="s">
        <v>3895</v>
      </c>
      <c r="B2534" s="12" t="s">
        <v>925</v>
      </c>
      <c r="E2534" s="37">
        <v>0</v>
      </c>
      <c r="G2534" s="37" t="s">
        <v>1505</v>
      </c>
      <c r="I2534" s="37"/>
      <c r="K2534" s="37"/>
      <c r="M2534" s="37"/>
      <c r="O2534" s="37"/>
      <c r="R2534" s="37"/>
      <c r="T2534" s="37"/>
      <c r="V2534" s="37"/>
      <c r="X2534" s="37"/>
      <c r="Z2534" s="37"/>
      <c r="AB2534" s="37"/>
      <c r="AD2534" s="37"/>
      <c r="AF2534" s="37"/>
      <c r="AH2534" s="37"/>
      <c r="AN2534" s="37">
        <v>0</v>
      </c>
      <c r="AO2534" s="12">
        <v>0</v>
      </c>
      <c r="AP2534" s="37"/>
      <c r="AR2534" s="37"/>
      <c r="AT2534" s="37"/>
      <c r="AV2534" s="37"/>
      <c r="AX2534" s="37"/>
      <c r="BI2534" s="12">
        <v>0</v>
      </c>
      <c r="BY2534" s="12">
        <v>0</v>
      </c>
      <c r="CG2534" s="12" t="s">
        <v>929</v>
      </c>
      <c r="CH2534" s="12">
        <v>103.011</v>
      </c>
      <c r="CI2534" s="12" t="s">
        <v>3896</v>
      </c>
      <c r="CJ2534" s="12" t="s">
        <v>1082</v>
      </c>
      <c r="CK2534" s="12" t="s">
        <v>932</v>
      </c>
      <c r="CL2534" s="37">
        <v>207978395</v>
      </c>
      <c r="CN2534" s="12" t="s">
        <v>1509</v>
      </c>
      <c r="CS2534" s="12"/>
      <c r="CT2534" s="36" t="str">
        <f t="shared" si="39"/>
        <v>500mn</v>
      </c>
      <c r="CU2534" s="36" t="str">
        <f>VLOOKUP(CK2534,Mapping!B:C,2,FALSE)</f>
        <v>US/CA</v>
      </c>
    </row>
    <row r="2535" spans="1:99" ht="16" customHeight="1" x14ac:dyDescent="0.35">
      <c r="A2535" s="12" t="s">
        <v>3897</v>
      </c>
      <c r="B2535" s="12" t="s">
        <v>925</v>
      </c>
      <c r="E2535" s="37">
        <v>7320223</v>
      </c>
      <c r="G2535" s="37" t="s">
        <v>1505</v>
      </c>
      <c r="I2535" s="37"/>
      <c r="K2535" s="37"/>
      <c r="M2535" s="37">
        <v>6274129</v>
      </c>
      <c r="N2535" s="12">
        <v>0.27</v>
      </c>
      <c r="O2535" s="37"/>
      <c r="Q2535" s="12">
        <v>5750</v>
      </c>
      <c r="R2535" s="37"/>
      <c r="T2535" s="37"/>
      <c r="V2535" s="37"/>
      <c r="X2535" s="37"/>
      <c r="Z2535" s="37"/>
      <c r="AB2535" s="37"/>
      <c r="AD2535" s="37"/>
      <c r="AF2535" s="37"/>
      <c r="AH2535" s="37">
        <v>726110</v>
      </c>
      <c r="AI2535" s="12">
        <v>0.03</v>
      </c>
      <c r="AN2535" s="37">
        <v>319984</v>
      </c>
      <c r="AO2535" s="12">
        <v>0.01</v>
      </c>
      <c r="AP2535" s="37">
        <v>0</v>
      </c>
      <c r="AQ2535" s="12">
        <v>0</v>
      </c>
      <c r="AR2535" s="37"/>
      <c r="AT2535" s="37"/>
      <c r="AV2535" s="37"/>
      <c r="AX2535" s="37"/>
      <c r="BB2535" s="12">
        <v>50009</v>
      </c>
      <c r="BH2535" s="12">
        <v>0</v>
      </c>
      <c r="BI2535" s="12">
        <v>1900</v>
      </c>
      <c r="BQ2535" s="12">
        <v>0</v>
      </c>
      <c r="BV2535" s="12">
        <v>0</v>
      </c>
      <c r="BY2535" s="12">
        <v>0</v>
      </c>
      <c r="CC2535" s="12">
        <v>0</v>
      </c>
      <c r="CG2535" s="12" t="s">
        <v>934</v>
      </c>
      <c r="CH2535" s="12">
        <v>29.675999999999998</v>
      </c>
      <c r="CI2535" s="12" t="s">
        <v>1073</v>
      </c>
      <c r="CJ2535" s="12" t="s">
        <v>946</v>
      </c>
      <c r="CK2535" s="12" t="s">
        <v>932</v>
      </c>
      <c r="CL2535" s="37">
        <v>2345666649</v>
      </c>
      <c r="CN2535" s="12" t="s">
        <v>1509</v>
      </c>
      <c r="CS2535" s="12"/>
      <c r="CT2535" s="36" t="str">
        <f t="shared" si="39"/>
        <v>1bn - 50bn</v>
      </c>
      <c r="CU2535" s="36" t="str">
        <f>VLOOKUP(CK2535,Mapping!B:C,2,FALSE)</f>
        <v>US/CA</v>
      </c>
    </row>
    <row r="2536" spans="1:99" ht="16" customHeight="1" x14ac:dyDescent="0.35">
      <c r="A2536" s="12" t="s">
        <v>663</v>
      </c>
      <c r="B2536" s="12" t="s">
        <v>933</v>
      </c>
      <c r="E2536" s="37">
        <v>4813023</v>
      </c>
      <c r="F2536" s="12">
        <v>5662</v>
      </c>
      <c r="G2536" s="37" t="s">
        <v>1505</v>
      </c>
      <c r="I2536" s="37">
        <v>275159</v>
      </c>
      <c r="J2536" s="12">
        <v>0.02</v>
      </c>
      <c r="K2536" s="37">
        <v>2056867</v>
      </c>
      <c r="L2536" s="12">
        <v>0.14000000000000001</v>
      </c>
      <c r="M2536" s="37"/>
      <c r="O2536" s="37">
        <v>1110756</v>
      </c>
      <c r="P2536" s="12">
        <v>0.08</v>
      </c>
      <c r="R2536" s="37">
        <v>640031</v>
      </c>
      <c r="S2536" s="12">
        <v>0.04</v>
      </c>
      <c r="T2536" s="37"/>
      <c r="V2536" s="37"/>
      <c r="X2536" s="37">
        <v>438863</v>
      </c>
      <c r="Y2536" s="12">
        <v>0.03</v>
      </c>
      <c r="Z2536" s="37"/>
      <c r="AB2536" s="37"/>
      <c r="AD2536" s="37"/>
      <c r="AF2536" s="37"/>
      <c r="AH2536" s="37"/>
      <c r="AL2536" s="12">
        <v>73140</v>
      </c>
      <c r="AN2536" s="37">
        <v>0</v>
      </c>
      <c r="AO2536" s="12">
        <v>0</v>
      </c>
      <c r="AP2536" s="37">
        <v>0</v>
      </c>
      <c r="AQ2536" s="12">
        <v>0</v>
      </c>
      <c r="AR2536" s="37">
        <v>291347</v>
      </c>
      <c r="AS2536" s="12">
        <v>0.02</v>
      </c>
      <c r="AT2536" s="37"/>
      <c r="AV2536" s="37"/>
      <c r="AX2536" s="37"/>
      <c r="AZ2536" s="12">
        <v>60460</v>
      </c>
      <c r="BA2536" s="12">
        <v>4295</v>
      </c>
      <c r="BE2536" s="12">
        <v>7813</v>
      </c>
      <c r="BG2536" s="12">
        <v>33300</v>
      </c>
      <c r="BH2536" s="12">
        <v>0</v>
      </c>
      <c r="BI2536" s="12">
        <v>0</v>
      </c>
      <c r="BM2536" s="12">
        <v>0.01</v>
      </c>
      <c r="BO2536" s="12">
        <v>0</v>
      </c>
      <c r="BS2536" s="12">
        <v>0</v>
      </c>
      <c r="BU2536" s="12">
        <v>0</v>
      </c>
      <c r="BV2536" s="12">
        <v>0</v>
      </c>
      <c r="BX2536" s="12">
        <v>0</v>
      </c>
      <c r="BY2536" s="12">
        <v>0</v>
      </c>
      <c r="BZ2536" s="12">
        <v>0</v>
      </c>
      <c r="CG2536" s="12" t="s">
        <v>940</v>
      </c>
      <c r="CH2536" s="12">
        <v>94.147000000000006</v>
      </c>
      <c r="CI2536" s="12" t="s">
        <v>1176</v>
      </c>
      <c r="CJ2536" s="12" t="s">
        <v>1007</v>
      </c>
      <c r="CK2536" s="12" t="s">
        <v>985</v>
      </c>
      <c r="CL2536" s="37">
        <v>1434979215</v>
      </c>
      <c r="CN2536" s="12" t="s">
        <v>1506</v>
      </c>
      <c r="CS2536" s="12"/>
      <c r="CT2536" s="36" t="str">
        <f t="shared" si="39"/>
        <v>1bn - 50bn</v>
      </c>
      <c r="CU2536" s="36" t="str">
        <f>VLOOKUP(CK2536,Mapping!B:C,2,FALSE)</f>
        <v>US/CA</v>
      </c>
    </row>
    <row r="2537" spans="1:99" ht="16" customHeight="1" x14ac:dyDescent="0.35">
      <c r="A2537" s="12" t="s">
        <v>3898</v>
      </c>
      <c r="B2537" s="12" t="s">
        <v>925</v>
      </c>
      <c r="E2537" s="37">
        <v>131963</v>
      </c>
      <c r="G2537" s="37" t="s">
        <v>1505</v>
      </c>
      <c r="I2537" s="37"/>
      <c r="K2537" s="37"/>
      <c r="M2537" s="37"/>
      <c r="O2537" s="37"/>
      <c r="Q2537" s="12">
        <v>1045</v>
      </c>
      <c r="R2537" s="37"/>
      <c r="T2537" s="37"/>
      <c r="V2537" s="37"/>
      <c r="X2537" s="37"/>
      <c r="Z2537" s="37"/>
      <c r="AB2537" s="37"/>
      <c r="AD2537" s="37"/>
      <c r="AF2537" s="37"/>
      <c r="AH2537" s="37">
        <v>131963</v>
      </c>
      <c r="AI2537" s="12">
        <v>0.04</v>
      </c>
      <c r="AN2537" s="37"/>
      <c r="AP2537" s="37"/>
      <c r="AR2537" s="37"/>
      <c r="AT2537" s="37"/>
      <c r="AV2537" s="37"/>
      <c r="AX2537" s="37"/>
      <c r="BQ2537" s="12">
        <v>0</v>
      </c>
      <c r="CG2537" s="12" t="s">
        <v>929</v>
      </c>
      <c r="CH2537" s="12">
        <v>40.994999999999997</v>
      </c>
      <c r="CI2537" s="12" t="s">
        <v>3899</v>
      </c>
      <c r="CJ2537" s="12" t="s">
        <v>1140</v>
      </c>
      <c r="CK2537" s="12" t="s">
        <v>932</v>
      </c>
      <c r="CL2537" s="37">
        <v>315946516</v>
      </c>
      <c r="CN2537" s="12" t="s">
        <v>1509</v>
      </c>
      <c r="CS2537" s="12"/>
      <c r="CT2537" s="36" t="str">
        <f t="shared" si="39"/>
        <v>500mn</v>
      </c>
      <c r="CU2537" s="36" t="str">
        <f>VLOOKUP(CK2537,Mapping!B:C,2,FALSE)</f>
        <v>US/CA</v>
      </c>
    </row>
    <row r="2538" spans="1:99" ht="16" customHeight="1" x14ac:dyDescent="0.35">
      <c r="A2538" s="12" t="s">
        <v>3900</v>
      </c>
      <c r="B2538" s="12" t="s">
        <v>925</v>
      </c>
      <c r="E2538" s="37">
        <v>8606362</v>
      </c>
      <c r="G2538" s="37" t="s">
        <v>1505</v>
      </c>
      <c r="I2538" s="37"/>
      <c r="K2538" s="37"/>
      <c r="M2538" s="37"/>
      <c r="O2538" s="37"/>
      <c r="Q2538" s="12">
        <v>23441</v>
      </c>
      <c r="R2538" s="37"/>
      <c r="T2538" s="37"/>
      <c r="V2538" s="37"/>
      <c r="X2538" s="37"/>
      <c r="Z2538" s="37"/>
      <c r="AB2538" s="37"/>
      <c r="AD2538" s="37"/>
      <c r="AF2538" s="37"/>
      <c r="AH2538" s="37">
        <v>3181413</v>
      </c>
      <c r="AI2538" s="12">
        <v>5.88</v>
      </c>
      <c r="AN2538" s="37">
        <v>5424949</v>
      </c>
      <c r="AO2538" s="12">
        <v>10.02</v>
      </c>
      <c r="AP2538" s="37"/>
      <c r="AR2538" s="37"/>
      <c r="AT2538" s="37"/>
      <c r="AV2538" s="37"/>
      <c r="AX2538" s="37"/>
      <c r="BI2538" s="12">
        <v>25325</v>
      </c>
      <c r="BQ2538" s="12">
        <v>0.01</v>
      </c>
      <c r="BY2538" s="12">
        <v>0</v>
      </c>
      <c r="CG2538" s="12" t="s">
        <v>976</v>
      </c>
      <c r="CH2538" s="12">
        <v>129.245</v>
      </c>
      <c r="CI2538" s="12" t="s">
        <v>2005</v>
      </c>
      <c r="CJ2538" s="12"/>
      <c r="CK2538" s="12" t="s">
        <v>1753</v>
      </c>
      <c r="CL2538" s="37">
        <v>53530159</v>
      </c>
      <c r="CN2538" s="12" t="s">
        <v>1513</v>
      </c>
      <c r="CS2538" s="12"/>
      <c r="CT2538" s="36" t="str">
        <f t="shared" si="39"/>
        <v>500mn</v>
      </c>
      <c r="CU2538" s="36" t="str">
        <f>VLOOKUP(CK2538,Mapping!B:C,2,FALSE)</f>
        <v>LATAM</v>
      </c>
    </row>
    <row r="2539" spans="1:99" ht="16" customHeight="1" x14ac:dyDescent="0.35">
      <c r="A2539" s="12" t="s">
        <v>3901</v>
      </c>
      <c r="B2539" s="12" t="s">
        <v>925</v>
      </c>
      <c r="E2539" s="37">
        <v>13526972</v>
      </c>
      <c r="G2539" s="37" t="s">
        <v>1505</v>
      </c>
      <c r="I2539" s="37"/>
      <c r="K2539" s="37"/>
      <c r="M2539" s="37">
        <v>13526972</v>
      </c>
      <c r="N2539" s="12">
        <v>6.12</v>
      </c>
      <c r="O2539" s="37"/>
      <c r="R2539" s="37"/>
      <c r="T2539" s="37"/>
      <c r="V2539" s="37"/>
      <c r="X2539" s="37"/>
      <c r="Z2539" s="37"/>
      <c r="AB2539" s="37"/>
      <c r="AD2539" s="37"/>
      <c r="AF2539" s="37"/>
      <c r="AH2539" s="37"/>
      <c r="AN2539" s="37"/>
      <c r="AP2539" s="37"/>
      <c r="AR2539" s="37"/>
      <c r="AT2539" s="37"/>
      <c r="AV2539" s="37"/>
      <c r="AX2539" s="37"/>
      <c r="BB2539" s="12">
        <v>107819</v>
      </c>
      <c r="CC2539" s="12">
        <v>0</v>
      </c>
      <c r="CG2539" s="12" t="s">
        <v>929</v>
      </c>
      <c r="CH2539" s="12">
        <v>45.326000000000001</v>
      </c>
      <c r="CI2539" s="12" t="s">
        <v>993</v>
      </c>
      <c r="CJ2539" s="12" t="s">
        <v>1170</v>
      </c>
      <c r="CK2539" s="12" t="s">
        <v>932</v>
      </c>
      <c r="CL2539" s="37">
        <v>220894477</v>
      </c>
      <c r="CN2539" s="12" t="s">
        <v>3331</v>
      </c>
      <c r="CS2539" s="12"/>
      <c r="CT2539" s="36" t="str">
        <f t="shared" si="39"/>
        <v>500mn</v>
      </c>
      <c r="CU2539" s="36" t="str">
        <f>VLOOKUP(CK2539,Mapping!B:C,2,FALSE)</f>
        <v>US/CA</v>
      </c>
    </row>
    <row r="2540" spans="1:99" ht="16" customHeight="1" x14ac:dyDescent="0.35">
      <c r="A2540" s="12" t="s">
        <v>3902</v>
      </c>
      <c r="B2540" s="12" t="s">
        <v>925</v>
      </c>
      <c r="E2540" s="37">
        <v>5560246</v>
      </c>
      <c r="G2540" s="37" t="s">
        <v>1505</v>
      </c>
      <c r="I2540" s="37"/>
      <c r="K2540" s="37"/>
      <c r="M2540" s="37">
        <v>431582</v>
      </c>
      <c r="N2540" s="12">
        <v>0.02</v>
      </c>
      <c r="O2540" s="37"/>
      <c r="Q2540" s="12">
        <v>7710</v>
      </c>
      <c r="R2540" s="37"/>
      <c r="T2540" s="37"/>
      <c r="V2540" s="37"/>
      <c r="X2540" s="37"/>
      <c r="Z2540" s="37"/>
      <c r="AB2540" s="37"/>
      <c r="AD2540" s="37"/>
      <c r="AF2540" s="37"/>
      <c r="AH2540" s="37">
        <v>973619</v>
      </c>
      <c r="AI2540" s="12">
        <v>0.03</v>
      </c>
      <c r="AN2540" s="37">
        <v>3755605</v>
      </c>
      <c r="AO2540" s="12">
        <v>0.13</v>
      </c>
      <c r="AP2540" s="37">
        <v>399440</v>
      </c>
      <c r="AQ2540" s="12">
        <v>0.01</v>
      </c>
      <c r="AR2540" s="37">
        <v>0</v>
      </c>
      <c r="AS2540" s="12">
        <v>0</v>
      </c>
      <c r="AT2540" s="37"/>
      <c r="AV2540" s="37"/>
      <c r="AX2540" s="37"/>
      <c r="BB2540" s="12">
        <v>3440</v>
      </c>
      <c r="BE2540" s="12">
        <v>0</v>
      </c>
      <c r="BH2540" s="12">
        <v>1730</v>
      </c>
      <c r="BI2540" s="12">
        <v>22300</v>
      </c>
      <c r="BM2540" s="12">
        <v>0</v>
      </c>
      <c r="BQ2540" s="12">
        <v>0</v>
      </c>
      <c r="BV2540" s="12">
        <v>0</v>
      </c>
      <c r="BY2540" s="12">
        <v>0</v>
      </c>
      <c r="CC2540" s="12">
        <v>0</v>
      </c>
      <c r="CG2540" s="12" t="s">
        <v>976</v>
      </c>
      <c r="CH2540" s="12">
        <v>37.176000000000002</v>
      </c>
      <c r="CI2540" s="12" t="s">
        <v>1016</v>
      </c>
      <c r="CJ2540" s="12" t="s">
        <v>1017</v>
      </c>
      <c r="CK2540" s="12" t="s">
        <v>932</v>
      </c>
      <c r="CL2540" s="37">
        <v>2835695144</v>
      </c>
      <c r="CN2540" s="12" t="s">
        <v>1513</v>
      </c>
      <c r="CS2540" s="12"/>
      <c r="CT2540" s="36" t="str">
        <f t="shared" si="39"/>
        <v>1bn - 50bn</v>
      </c>
      <c r="CU2540" s="36" t="str">
        <f>VLOOKUP(CK2540,Mapping!B:C,2,FALSE)</f>
        <v>US/CA</v>
      </c>
    </row>
    <row r="2541" spans="1:99" ht="16" customHeight="1" x14ac:dyDescent="0.35">
      <c r="A2541" s="12" t="s">
        <v>3903</v>
      </c>
      <c r="B2541" s="12" t="s">
        <v>925</v>
      </c>
      <c r="E2541" s="37">
        <v>945308</v>
      </c>
      <c r="G2541" s="37" t="s">
        <v>1505</v>
      </c>
      <c r="I2541" s="37"/>
      <c r="K2541" s="37"/>
      <c r="M2541" s="37">
        <v>409376</v>
      </c>
      <c r="N2541" s="12">
        <v>0.01</v>
      </c>
      <c r="O2541" s="37"/>
      <c r="Q2541" s="12">
        <v>4244</v>
      </c>
      <c r="R2541" s="37"/>
      <c r="T2541" s="37"/>
      <c r="V2541" s="37"/>
      <c r="X2541" s="37"/>
      <c r="Z2541" s="37"/>
      <c r="AB2541" s="37"/>
      <c r="AD2541" s="37"/>
      <c r="AF2541" s="37"/>
      <c r="AH2541" s="37">
        <v>535932</v>
      </c>
      <c r="AI2541" s="12">
        <v>0.02</v>
      </c>
      <c r="AN2541" s="37"/>
      <c r="AP2541" s="37"/>
      <c r="AR2541" s="37"/>
      <c r="AT2541" s="37"/>
      <c r="AV2541" s="37"/>
      <c r="AX2541" s="37"/>
      <c r="BB2541" s="12">
        <v>3263</v>
      </c>
      <c r="BQ2541" s="12">
        <v>0</v>
      </c>
      <c r="CC2541" s="12">
        <v>0</v>
      </c>
      <c r="CG2541" s="12" t="s">
        <v>934</v>
      </c>
      <c r="CH2541" s="12">
        <v>27.72</v>
      </c>
      <c r="CI2541" s="12" t="s">
        <v>1193</v>
      </c>
      <c r="CJ2541" s="12" t="s">
        <v>931</v>
      </c>
      <c r="CK2541" s="12" t="s">
        <v>932</v>
      </c>
      <c r="CL2541" s="37">
        <v>3138004897</v>
      </c>
      <c r="CN2541" s="12" t="s">
        <v>1509</v>
      </c>
      <c r="CS2541" s="12"/>
      <c r="CT2541" s="36" t="str">
        <f t="shared" si="39"/>
        <v>1bn - 50bn</v>
      </c>
      <c r="CU2541" s="36" t="str">
        <f>VLOOKUP(CK2541,Mapping!B:C,2,FALSE)</f>
        <v>US/CA</v>
      </c>
    </row>
    <row r="2542" spans="1:99" ht="16" customHeight="1" x14ac:dyDescent="0.35">
      <c r="A2542" s="12" t="s">
        <v>3904</v>
      </c>
      <c r="B2542" s="12" t="s">
        <v>925</v>
      </c>
      <c r="E2542" s="37">
        <v>64024</v>
      </c>
      <c r="G2542" s="37" t="s">
        <v>1505</v>
      </c>
      <c r="I2542" s="37"/>
      <c r="K2542" s="37"/>
      <c r="M2542" s="37"/>
      <c r="O2542" s="37"/>
      <c r="Q2542" s="12">
        <v>149</v>
      </c>
      <c r="R2542" s="37"/>
      <c r="T2542" s="37"/>
      <c r="V2542" s="37"/>
      <c r="X2542" s="37"/>
      <c r="Z2542" s="37"/>
      <c r="AB2542" s="37"/>
      <c r="AD2542" s="37"/>
      <c r="AF2542" s="37"/>
      <c r="AH2542" s="37">
        <v>20914</v>
      </c>
      <c r="AI2542" s="12">
        <v>0.04</v>
      </c>
      <c r="AN2542" s="37">
        <v>33672</v>
      </c>
      <c r="AO2542" s="12">
        <v>0.06</v>
      </c>
      <c r="AP2542" s="37">
        <v>9438</v>
      </c>
      <c r="AQ2542" s="12">
        <v>0.02</v>
      </c>
      <c r="AR2542" s="37"/>
      <c r="AT2542" s="37"/>
      <c r="AV2542" s="37"/>
      <c r="AX2542" s="37"/>
      <c r="BH2542" s="12">
        <v>38</v>
      </c>
      <c r="BI2542" s="12">
        <v>200</v>
      </c>
      <c r="BQ2542" s="12">
        <v>0</v>
      </c>
      <c r="BV2542" s="12">
        <v>0</v>
      </c>
      <c r="BY2542" s="12">
        <v>0</v>
      </c>
      <c r="CG2542" s="12" t="s">
        <v>929</v>
      </c>
      <c r="CH2542" s="12">
        <v>116.30500000000001</v>
      </c>
      <c r="CI2542" s="12" t="s">
        <v>1150</v>
      </c>
      <c r="CJ2542" s="12"/>
      <c r="CK2542" s="12" t="s">
        <v>1151</v>
      </c>
      <c r="CL2542" s="37">
        <v>51989618</v>
      </c>
      <c r="CN2542" s="12" t="s">
        <v>1506</v>
      </c>
      <c r="CS2542" s="12"/>
      <c r="CT2542" s="36" t="str">
        <f t="shared" si="39"/>
        <v>500mn</v>
      </c>
      <c r="CU2542" s="36" t="str">
        <f>VLOOKUP(CK2542,Mapping!B:C,2,FALSE)</f>
        <v>EU</v>
      </c>
    </row>
    <row r="2543" spans="1:99" ht="16" customHeight="1" x14ac:dyDescent="0.35">
      <c r="A2543" s="12" t="s">
        <v>3905</v>
      </c>
      <c r="B2543" s="12" t="s">
        <v>933</v>
      </c>
      <c r="E2543" s="37">
        <v>685639</v>
      </c>
      <c r="G2543" s="37" t="s">
        <v>1505</v>
      </c>
      <c r="I2543" s="37"/>
      <c r="K2543" s="37"/>
      <c r="M2543" s="37">
        <v>685639</v>
      </c>
      <c r="N2543" s="12">
        <v>0.04</v>
      </c>
      <c r="O2543" s="37"/>
      <c r="Q2543" s="12">
        <v>0</v>
      </c>
      <c r="R2543" s="37"/>
      <c r="T2543" s="37"/>
      <c r="V2543" s="37"/>
      <c r="X2543" s="37">
        <v>0</v>
      </c>
      <c r="Y2543" s="12">
        <v>0</v>
      </c>
      <c r="Z2543" s="37"/>
      <c r="AB2543" s="37"/>
      <c r="AD2543" s="37"/>
      <c r="AF2543" s="37"/>
      <c r="AH2543" s="37">
        <v>0</v>
      </c>
      <c r="AI2543" s="12">
        <v>0</v>
      </c>
      <c r="AN2543" s="37"/>
      <c r="AP2543" s="37"/>
      <c r="AR2543" s="37"/>
      <c r="AT2543" s="37"/>
      <c r="AV2543" s="37"/>
      <c r="AX2543" s="37"/>
      <c r="BA2543" s="12">
        <v>0</v>
      </c>
      <c r="BB2543" s="12">
        <v>5465</v>
      </c>
      <c r="BQ2543" s="12">
        <v>0</v>
      </c>
      <c r="BZ2543" s="12">
        <v>0</v>
      </c>
      <c r="CC2543" s="12">
        <v>0</v>
      </c>
      <c r="CG2543" s="12" t="s">
        <v>929</v>
      </c>
      <c r="CH2543" s="12">
        <v>18.93</v>
      </c>
      <c r="CI2543" s="12" t="s">
        <v>1150</v>
      </c>
      <c r="CJ2543" s="12"/>
      <c r="CK2543" s="12" t="s">
        <v>1151</v>
      </c>
      <c r="CL2543" s="37">
        <v>1786985134</v>
      </c>
      <c r="CN2543" s="12" t="s">
        <v>1506</v>
      </c>
      <c r="CS2543" s="12"/>
      <c r="CT2543" s="36" t="str">
        <f t="shared" si="39"/>
        <v>1bn - 50bn</v>
      </c>
      <c r="CU2543" s="36" t="str">
        <f>VLOOKUP(CK2543,Mapping!B:C,2,FALSE)</f>
        <v>EU</v>
      </c>
    </row>
    <row r="2544" spans="1:99" ht="16" customHeight="1" x14ac:dyDescent="0.35">
      <c r="A2544" s="12" t="s">
        <v>3906</v>
      </c>
      <c r="B2544" s="12" t="s">
        <v>933</v>
      </c>
      <c r="E2544" s="37">
        <v>5981885</v>
      </c>
      <c r="F2544" s="12">
        <v>0</v>
      </c>
      <c r="G2544" s="37" t="s">
        <v>1505</v>
      </c>
      <c r="I2544" s="37">
        <v>0</v>
      </c>
      <c r="J2544" s="12">
        <v>0</v>
      </c>
      <c r="K2544" s="37">
        <v>735037</v>
      </c>
      <c r="L2544" s="12">
        <v>0.18</v>
      </c>
      <c r="M2544" s="37">
        <v>434343</v>
      </c>
      <c r="N2544" s="12">
        <v>0.1</v>
      </c>
      <c r="O2544" s="37">
        <v>2021351</v>
      </c>
      <c r="P2544" s="12">
        <v>0.49</v>
      </c>
      <c r="R2544" s="37">
        <v>96333</v>
      </c>
      <c r="S2544" s="12">
        <v>0.02</v>
      </c>
      <c r="T2544" s="37"/>
      <c r="V2544" s="37">
        <v>400368</v>
      </c>
      <c r="W2544" s="12">
        <v>0.1</v>
      </c>
      <c r="X2544" s="37">
        <v>46083</v>
      </c>
      <c r="Y2544" s="12">
        <v>0.01</v>
      </c>
      <c r="Z2544" s="37"/>
      <c r="AB2544" s="37">
        <v>171191</v>
      </c>
      <c r="AC2544" s="12">
        <v>0.04</v>
      </c>
      <c r="AD2544" s="37"/>
      <c r="AF2544" s="37">
        <v>258321</v>
      </c>
      <c r="AG2544" s="12">
        <v>0.06</v>
      </c>
      <c r="AH2544" s="37"/>
      <c r="AJ2544" s="12">
        <v>11850</v>
      </c>
      <c r="AK2544" s="12">
        <v>18400</v>
      </c>
      <c r="AL2544" s="12">
        <v>133100</v>
      </c>
      <c r="AN2544" s="37">
        <v>1818858</v>
      </c>
      <c r="AO2544" s="12">
        <v>0.44</v>
      </c>
      <c r="AP2544" s="37"/>
      <c r="AR2544" s="37"/>
      <c r="AT2544" s="37"/>
      <c r="AV2544" s="37"/>
      <c r="AX2544" s="37"/>
      <c r="AZ2544" s="12">
        <v>9100</v>
      </c>
      <c r="BA2544" s="12">
        <v>451</v>
      </c>
      <c r="BB2544" s="12">
        <v>3462</v>
      </c>
      <c r="BF2544" s="12">
        <v>19150</v>
      </c>
      <c r="BG2544" s="12">
        <v>11900</v>
      </c>
      <c r="BI2544" s="12">
        <v>10800</v>
      </c>
      <c r="BO2544" s="12">
        <v>0</v>
      </c>
      <c r="BP2544" s="12">
        <v>0</v>
      </c>
      <c r="BR2544" s="12">
        <v>0</v>
      </c>
      <c r="BS2544" s="12">
        <v>0</v>
      </c>
      <c r="BT2544" s="12">
        <v>0</v>
      </c>
      <c r="BU2544" s="12">
        <v>0</v>
      </c>
      <c r="BX2544" s="12">
        <v>0</v>
      </c>
      <c r="BY2544" s="12">
        <v>0</v>
      </c>
      <c r="BZ2544" s="12">
        <v>0</v>
      </c>
      <c r="CC2544" s="12">
        <v>0</v>
      </c>
      <c r="CG2544" s="12" t="s">
        <v>980</v>
      </c>
      <c r="CH2544" s="12">
        <v>34.856000000000002</v>
      </c>
      <c r="CI2544" s="12" t="s">
        <v>1236</v>
      </c>
      <c r="CJ2544" s="12"/>
      <c r="CK2544" s="12" t="s">
        <v>1151</v>
      </c>
      <c r="CL2544" s="37">
        <v>415212882</v>
      </c>
      <c r="CN2544" s="12" t="s">
        <v>1506</v>
      </c>
      <c r="CS2544" s="12"/>
      <c r="CT2544" s="36" t="str">
        <f t="shared" si="39"/>
        <v>500mn</v>
      </c>
      <c r="CU2544" s="36" t="str">
        <f>VLOOKUP(CK2544,Mapping!B:C,2,FALSE)</f>
        <v>EU</v>
      </c>
    </row>
    <row r="2545" spans="1:99" ht="16" customHeight="1" x14ac:dyDescent="0.35">
      <c r="A2545" s="12" t="s">
        <v>3907</v>
      </c>
      <c r="B2545" s="12" t="s">
        <v>925</v>
      </c>
      <c r="E2545" s="37">
        <v>18184</v>
      </c>
      <c r="G2545" s="37" t="s">
        <v>1505</v>
      </c>
      <c r="I2545" s="37"/>
      <c r="K2545" s="37"/>
      <c r="M2545" s="37"/>
      <c r="O2545" s="37">
        <v>18184</v>
      </c>
      <c r="P2545" s="12">
        <v>0.25</v>
      </c>
      <c r="R2545" s="37"/>
      <c r="T2545" s="37"/>
      <c r="V2545" s="37"/>
      <c r="X2545" s="37"/>
      <c r="Z2545" s="37"/>
      <c r="AB2545" s="37"/>
      <c r="AD2545" s="37"/>
      <c r="AF2545" s="37"/>
      <c r="AH2545" s="37"/>
      <c r="AL2545" s="12">
        <v>1300</v>
      </c>
      <c r="AN2545" s="37"/>
      <c r="AP2545" s="37"/>
      <c r="AR2545" s="37"/>
      <c r="AT2545" s="37"/>
      <c r="AV2545" s="37"/>
      <c r="AX2545" s="37"/>
      <c r="BU2545" s="12">
        <v>0</v>
      </c>
      <c r="CG2545" s="12" t="s">
        <v>929</v>
      </c>
      <c r="CH2545" s="12">
        <v>99.4</v>
      </c>
      <c r="CI2545" s="12" t="s">
        <v>1150</v>
      </c>
      <c r="CJ2545" s="12"/>
      <c r="CK2545" s="12" t="s">
        <v>1151</v>
      </c>
      <c r="CL2545" s="37">
        <v>7456822</v>
      </c>
      <c r="CN2545" s="12" t="s">
        <v>1506</v>
      </c>
      <c r="CS2545" s="12"/>
      <c r="CT2545" s="36" t="str">
        <f t="shared" si="39"/>
        <v>500mn</v>
      </c>
      <c r="CU2545" s="36" t="str">
        <f>VLOOKUP(CK2545,Mapping!B:C,2,FALSE)</f>
        <v>EU</v>
      </c>
    </row>
    <row r="2546" spans="1:99" ht="16" customHeight="1" x14ac:dyDescent="0.35">
      <c r="A2546" s="12" t="s">
        <v>3908</v>
      </c>
      <c r="B2546" s="12" t="s">
        <v>933</v>
      </c>
      <c r="E2546" s="37">
        <v>2587775</v>
      </c>
      <c r="G2546" s="37" t="s">
        <v>1505</v>
      </c>
      <c r="I2546" s="37"/>
      <c r="K2546" s="37"/>
      <c r="M2546" s="37"/>
      <c r="O2546" s="37">
        <v>2587775</v>
      </c>
      <c r="P2546" s="12">
        <v>0.83</v>
      </c>
      <c r="R2546" s="37"/>
      <c r="T2546" s="37"/>
      <c r="V2546" s="37"/>
      <c r="X2546" s="37"/>
      <c r="Z2546" s="37"/>
      <c r="AB2546" s="37"/>
      <c r="AD2546" s="37"/>
      <c r="AF2546" s="37"/>
      <c r="AH2546" s="37"/>
      <c r="AL2546" s="12">
        <v>185000</v>
      </c>
      <c r="AN2546" s="37"/>
      <c r="AP2546" s="37"/>
      <c r="AR2546" s="37"/>
      <c r="AT2546" s="37"/>
      <c r="AV2546" s="37"/>
      <c r="AX2546" s="37"/>
      <c r="BU2546" s="12">
        <v>0</v>
      </c>
      <c r="CG2546" s="12" t="s">
        <v>980</v>
      </c>
      <c r="CH2546" s="12">
        <v>21.698</v>
      </c>
      <c r="CI2546" s="12" t="s">
        <v>960</v>
      </c>
      <c r="CJ2546" s="12"/>
      <c r="CK2546" s="12" t="s">
        <v>961</v>
      </c>
      <c r="CL2546" s="37">
        <v>325524700</v>
      </c>
      <c r="CN2546" s="12" t="s">
        <v>1506</v>
      </c>
      <c r="CS2546" s="12"/>
      <c r="CT2546" s="36" t="str">
        <f t="shared" si="39"/>
        <v>500mn</v>
      </c>
      <c r="CU2546" s="36" t="str">
        <f>VLOOKUP(CK2546,Mapping!B:C,2,FALSE)</f>
        <v>EU</v>
      </c>
    </row>
    <row r="2547" spans="1:99" ht="16" customHeight="1" x14ac:dyDescent="0.35">
      <c r="A2547" s="12" t="s">
        <v>3909</v>
      </c>
      <c r="B2547" s="12" t="s">
        <v>925</v>
      </c>
      <c r="E2547" s="37">
        <v>382094</v>
      </c>
      <c r="G2547" s="37" t="s">
        <v>1505</v>
      </c>
      <c r="I2547" s="37"/>
      <c r="K2547" s="37"/>
      <c r="M2547" s="37">
        <v>340230</v>
      </c>
      <c r="N2547" s="12">
        <v>3.09</v>
      </c>
      <c r="O2547" s="37"/>
      <c r="R2547" s="37"/>
      <c r="T2547" s="37"/>
      <c r="V2547" s="37"/>
      <c r="X2547" s="37">
        <v>41864</v>
      </c>
      <c r="Y2547" s="12">
        <v>0.38</v>
      </c>
      <c r="Z2547" s="37"/>
      <c r="AB2547" s="37"/>
      <c r="AD2547" s="37"/>
      <c r="AF2547" s="37"/>
      <c r="AH2547" s="37"/>
      <c r="AN2547" s="37"/>
      <c r="AP2547" s="37"/>
      <c r="AR2547" s="37"/>
      <c r="AT2547" s="37"/>
      <c r="AV2547" s="37"/>
      <c r="AX2547" s="37"/>
      <c r="BA2547" s="12">
        <v>400</v>
      </c>
      <c r="BB2547" s="12">
        <v>3000</v>
      </c>
      <c r="BZ2547" s="12">
        <v>0</v>
      </c>
      <c r="CC2547" s="12">
        <v>0</v>
      </c>
      <c r="CG2547" s="12" t="s">
        <v>929</v>
      </c>
      <c r="CH2547" s="12">
        <v>47.935000000000002</v>
      </c>
      <c r="CI2547" s="12" t="s">
        <v>1150</v>
      </c>
      <c r="CJ2547" s="12"/>
      <c r="CK2547" s="12" t="s">
        <v>1151</v>
      </c>
      <c r="CL2547" s="37">
        <v>11008041</v>
      </c>
      <c r="CN2547" s="12" t="s">
        <v>1506</v>
      </c>
      <c r="CS2547" s="12"/>
      <c r="CT2547" s="36" t="str">
        <f t="shared" si="39"/>
        <v>500mn</v>
      </c>
      <c r="CU2547" s="36" t="str">
        <f>VLOOKUP(CK2547,Mapping!B:C,2,FALSE)</f>
        <v>EU</v>
      </c>
    </row>
    <row r="2548" spans="1:99" ht="16" customHeight="1" x14ac:dyDescent="0.35">
      <c r="A2548" s="12" t="s">
        <v>3910</v>
      </c>
      <c r="B2548" s="12" t="s">
        <v>925</v>
      </c>
      <c r="E2548" s="37">
        <v>0</v>
      </c>
      <c r="G2548" s="37" t="s">
        <v>1505</v>
      </c>
      <c r="I2548" s="37"/>
      <c r="K2548" s="37"/>
      <c r="M2548" s="37">
        <v>0</v>
      </c>
      <c r="N2548" s="12">
        <v>0</v>
      </c>
      <c r="O2548" s="37"/>
      <c r="R2548" s="37"/>
      <c r="T2548" s="37"/>
      <c r="V2548" s="37"/>
      <c r="X2548" s="37"/>
      <c r="Z2548" s="37"/>
      <c r="AB2548" s="37"/>
      <c r="AD2548" s="37"/>
      <c r="AF2548" s="37"/>
      <c r="AH2548" s="37"/>
      <c r="AN2548" s="37"/>
      <c r="AP2548" s="37"/>
      <c r="AR2548" s="37"/>
      <c r="AT2548" s="37"/>
      <c r="AV2548" s="37"/>
      <c r="AX2548" s="37"/>
      <c r="BB2548" s="12">
        <v>0</v>
      </c>
      <c r="CC2548" s="12">
        <v>0</v>
      </c>
      <c r="CG2548" s="12" t="s">
        <v>976</v>
      </c>
      <c r="CH2548" s="12">
        <v>75.186999999999998</v>
      </c>
      <c r="CI2548" s="12" t="s">
        <v>1073</v>
      </c>
      <c r="CJ2548" s="12" t="s">
        <v>946</v>
      </c>
      <c r="CK2548" s="12" t="s">
        <v>932</v>
      </c>
      <c r="CL2548" s="37">
        <v>313015436</v>
      </c>
      <c r="CN2548" s="12" t="s">
        <v>1513</v>
      </c>
      <c r="CS2548" s="12"/>
      <c r="CT2548" s="36" t="str">
        <f t="shared" si="39"/>
        <v>500mn</v>
      </c>
      <c r="CU2548" s="36" t="str">
        <f>VLOOKUP(CK2548,Mapping!B:C,2,FALSE)</f>
        <v>US/CA</v>
      </c>
    </row>
    <row r="2549" spans="1:99" ht="16" customHeight="1" x14ac:dyDescent="0.35">
      <c r="A2549" s="12" t="s">
        <v>3911</v>
      </c>
      <c r="B2549" s="12" t="s">
        <v>925</v>
      </c>
      <c r="E2549" s="37">
        <v>730280</v>
      </c>
      <c r="G2549" s="37" t="s">
        <v>1505</v>
      </c>
      <c r="I2549" s="37"/>
      <c r="K2549" s="37">
        <v>89712</v>
      </c>
      <c r="L2549" s="12">
        <v>0.43</v>
      </c>
      <c r="M2549" s="37"/>
      <c r="O2549" s="37"/>
      <c r="R2549" s="37"/>
      <c r="T2549" s="37"/>
      <c r="V2549" s="37"/>
      <c r="X2549" s="37"/>
      <c r="Z2549" s="37"/>
      <c r="AB2549" s="37"/>
      <c r="AD2549" s="37"/>
      <c r="AF2549" s="37"/>
      <c r="AH2549" s="37"/>
      <c r="AM2549" s="12">
        <v>256803</v>
      </c>
      <c r="AN2549" s="37"/>
      <c r="AP2549" s="37"/>
      <c r="AR2549" s="37"/>
      <c r="AT2549" s="37"/>
      <c r="AV2549" s="37"/>
      <c r="AX2549" s="37">
        <v>640568</v>
      </c>
      <c r="AY2549" s="12">
        <v>3.1</v>
      </c>
      <c r="BG2549" s="12">
        <v>1400</v>
      </c>
      <c r="BS2549" s="12">
        <v>0</v>
      </c>
      <c r="BW2549" s="12">
        <v>0.01</v>
      </c>
      <c r="CG2549" s="12" t="s">
        <v>940</v>
      </c>
      <c r="CH2549" s="12">
        <v>189.22900000000001</v>
      </c>
      <c r="CI2549" s="12" t="s">
        <v>1031</v>
      </c>
      <c r="CJ2549" s="12"/>
      <c r="CK2549" s="12" t="s">
        <v>951</v>
      </c>
      <c r="CL2549" s="37">
        <v>20666552</v>
      </c>
      <c r="CN2549" s="12" t="s">
        <v>1506</v>
      </c>
      <c r="CS2549" s="12"/>
      <c r="CT2549" s="36" t="str">
        <f t="shared" si="39"/>
        <v>500mn</v>
      </c>
      <c r="CU2549" s="36" t="str">
        <f>VLOOKUP(CK2549,Mapping!B:C,2,FALSE)</f>
        <v>HK</v>
      </c>
    </row>
    <row r="2550" spans="1:99" ht="16" customHeight="1" x14ac:dyDescent="0.35">
      <c r="A2550" s="12" t="s">
        <v>3912</v>
      </c>
      <c r="B2550" s="12" t="s">
        <v>925</v>
      </c>
      <c r="E2550" s="37">
        <v>21515261</v>
      </c>
      <c r="G2550" s="37" t="s">
        <v>1505</v>
      </c>
      <c r="I2550" s="37"/>
      <c r="K2550" s="37"/>
      <c r="M2550" s="37">
        <v>21515261</v>
      </c>
      <c r="N2550" s="12">
        <v>2.73</v>
      </c>
      <c r="O2550" s="37"/>
      <c r="R2550" s="37"/>
      <c r="T2550" s="37"/>
      <c r="V2550" s="37"/>
      <c r="X2550" s="37"/>
      <c r="Z2550" s="37"/>
      <c r="AB2550" s="37"/>
      <c r="AD2550" s="37"/>
      <c r="AF2550" s="37"/>
      <c r="AH2550" s="37"/>
      <c r="AN2550" s="37"/>
      <c r="AP2550" s="37"/>
      <c r="AR2550" s="37"/>
      <c r="AT2550" s="37"/>
      <c r="AV2550" s="37"/>
      <c r="AX2550" s="37"/>
      <c r="BB2550" s="12">
        <v>171491</v>
      </c>
      <c r="CC2550" s="12">
        <v>0.01</v>
      </c>
      <c r="CG2550" s="12" t="s">
        <v>929</v>
      </c>
      <c r="CH2550" s="12">
        <v>42.365000000000002</v>
      </c>
      <c r="CI2550" s="12" t="s">
        <v>1127</v>
      </c>
      <c r="CJ2550" s="12" t="s">
        <v>966</v>
      </c>
      <c r="CK2550" s="12" t="s">
        <v>932</v>
      </c>
      <c r="CL2550" s="37">
        <v>784675655</v>
      </c>
      <c r="CN2550" s="12" t="s">
        <v>1509</v>
      </c>
      <c r="CS2550" s="12"/>
      <c r="CT2550" s="36" t="str">
        <f t="shared" si="39"/>
        <v>500mn - 1bn</v>
      </c>
      <c r="CU2550" s="36" t="str">
        <f>VLOOKUP(CK2550,Mapping!B:C,2,FALSE)</f>
        <v>US/CA</v>
      </c>
    </row>
    <row r="2551" spans="1:99" ht="16" customHeight="1" x14ac:dyDescent="0.35">
      <c r="A2551" s="12" t="s">
        <v>3913</v>
      </c>
      <c r="B2551" s="12" t="s">
        <v>925</v>
      </c>
      <c r="E2551" s="37">
        <v>24159620</v>
      </c>
      <c r="G2551" s="37" t="s">
        <v>1505</v>
      </c>
      <c r="I2551" s="37"/>
      <c r="K2551" s="37">
        <v>18777460</v>
      </c>
      <c r="L2551" s="12">
        <v>2.71</v>
      </c>
      <c r="M2551" s="37"/>
      <c r="O2551" s="37">
        <v>4430789</v>
      </c>
      <c r="P2551" s="12">
        <v>0.64</v>
      </c>
      <c r="R2551" s="37">
        <v>951371</v>
      </c>
      <c r="S2551" s="12">
        <v>0.14000000000000001</v>
      </c>
      <c r="T2551" s="37"/>
      <c r="V2551" s="37"/>
      <c r="X2551" s="37"/>
      <c r="Z2551" s="37"/>
      <c r="AB2551" s="37"/>
      <c r="AD2551" s="37"/>
      <c r="AF2551" s="37"/>
      <c r="AH2551" s="37"/>
      <c r="AL2551" s="12">
        <v>316757</v>
      </c>
      <c r="AN2551" s="37"/>
      <c r="AP2551" s="37"/>
      <c r="AR2551" s="37"/>
      <c r="AT2551" s="37"/>
      <c r="AV2551" s="37"/>
      <c r="AX2551" s="37"/>
      <c r="AZ2551" s="12">
        <v>59600</v>
      </c>
      <c r="BG2551" s="12">
        <v>243933</v>
      </c>
      <c r="BS2551" s="12">
        <v>0</v>
      </c>
      <c r="BU2551" s="12">
        <v>0</v>
      </c>
      <c r="BX2551" s="12">
        <v>0</v>
      </c>
      <c r="CG2551" s="12" t="s">
        <v>940</v>
      </c>
      <c r="CH2551" s="12">
        <v>14.327</v>
      </c>
      <c r="CI2551" s="12" t="s">
        <v>947</v>
      </c>
      <c r="CJ2551" s="12"/>
      <c r="CK2551" s="12" t="s">
        <v>927</v>
      </c>
      <c r="CL2551" s="37">
        <v>705124327</v>
      </c>
      <c r="CN2551" s="12" t="s">
        <v>1506</v>
      </c>
      <c r="CS2551" s="12"/>
      <c r="CT2551" s="36" t="str">
        <f t="shared" si="39"/>
        <v>500mn - 1bn</v>
      </c>
      <c r="CU2551" s="36" t="str">
        <f>VLOOKUP(CK2551,Mapping!B:C,2,FALSE)</f>
        <v>CN</v>
      </c>
    </row>
    <row r="2552" spans="1:99" ht="16" customHeight="1" x14ac:dyDescent="0.35">
      <c r="A2552" s="12" t="s">
        <v>3914</v>
      </c>
      <c r="B2552" s="12" t="s">
        <v>933</v>
      </c>
      <c r="E2552" s="37">
        <v>3426741</v>
      </c>
      <c r="G2552" s="37" t="s">
        <v>1505</v>
      </c>
      <c r="I2552" s="37"/>
      <c r="K2552" s="37">
        <v>1593443</v>
      </c>
      <c r="L2552" s="12">
        <v>0.04</v>
      </c>
      <c r="M2552" s="37"/>
      <c r="O2552" s="37">
        <v>1833298</v>
      </c>
      <c r="P2552" s="12">
        <v>0.05</v>
      </c>
      <c r="R2552" s="37"/>
      <c r="T2552" s="37"/>
      <c r="V2552" s="37"/>
      <c r="X2552" s="37"/>
      <c r="Z2552" s="37"/>
      <c r="AB2552" s="37"/>
      <c r="AD2552" s="37"/>
      <c r="AF2552" s="37"/>
      <c r="AH2552" s="37"/>
      <c r="AL2552" s="12">
        <v>99900</v>
      </c>
      <c r="AN2552" s="37"/>
      <c r="AP2552" s="37"/>
      <c r="AR2552" s="37"/>
      <c r="AT2552" s="37"/>
      <c r="AV2552" s="37"/>
      <c r="AX2552" s="37"/>
      <c r="BG2552" s="12">
        <v>20700</v>
      </c>
      <c r="BS2552" s="12">
        <v>0</v>
      </c>
      <c r="BU2552" s="12">
        <v>0</v>
      </c>
      <c r="CG2552" s="12" t="s">
        <v>940</v>
      </c>
      <c r="CH2552" s="12">
        <v>156.17400000000001</v>
      </c>
      <c r="CI2552" s="12" t="s">
        <v>977</v>
      </c>
      <c r="CJ2552" s="12"/>
      <c r="CK2552" s="12" t="s">
        <v>927</v>
      </c>
      <c r="CL2552" s="37">
        <v>3825605603</v>
      </c>
      <c r="CN2552" s="12" t="s">
        <v>1506</v>
      </c>
      <c r="CS2552" s="12"/>
      <c r="CT2552" s="36" t="str">
        <f t="shared" si="39"/>
        <v>1bn - 50bn</v>
      </c>
      <c r="CU2552" s="36" t="str">
        <f>VLOOKUP(CK2552,Mapping!B:C,2,FALSE)</f>
        <v>CN</v>
      </c>
    </row>
    <row r="2553" spans="1:99" ht="16" customHeight="1" x14ac:dyDescent="0.35">
      <c r="A2553" s="12" t="s">
        <v>3915</v>
      </c>
      <c r="B2553" s="12" t="s">
        <v>925</v>
      </c>
      <c r="E2553" s="37">
        <v>1653581</v>
      </c>
      <c r="G2553" s="37" t="s">
        <v>1505</v>
      </c>
      <c r="I2553" s="37"/>
      <c r="K2553" s="37"/>
      <c r="M2553" s="37"/>
      <c r="O2553" s="37"/>
      <c r="R2553" s="37"/>
      <c r="T2553" s="37"/>
      <c r="V2553" s="37"/>
      <c r="X2553" s="37"/>
      <c r="Z2553" s="37"/>
      <c r="AB2553" s="37"/>
      <c r="AD2553" s="37"/>
      <c r="AF2553" s="37">
        <v>1653581</v>
      </c>
      <c r="AG2553" s="12">
        <v>0.3</v>
      </c>
      <c r="AH2553" s="37"/>
      <c r="AN2553" s="37"/>
      <c r="AP2553" s="37"/>
      <c r="AR2553" s="37"/>
      <c r="AT2553" s="37"/>
      <c r="AV2553" s="37"/>
      <c r="AX2553" s="37"/>
      <c r="BF2553" s="12">
        <v>122584</v>
      </c>
      <c r="BP2553" s="12">
        <v>0.01</v>
      </c>
      <c r="CG2553" s="12" t="s">
        <v>2038</v>
      </c>
      <c r="CH2553" s="12">
        <v>43.896999999999998</v>
      </c>
      <c r="CI2553" s="12" t="s">
        <v>1146</v>
      </c>
      <c r="CJ2553" s="12" t="s">
        <v>931</v>
      </c>
      <c r="CK2553" s="12" t="s">
        <v>932</v>
      </c>
      <c r="CL2553" s="37">
        <v>556300987</v>
      </c>
      <c r="CN2553" s="12" t="s">
        <v>2038</v>
      </c>
      <c r="CS2553" s="12"/>
      <c r="CT2553" s="36" t="str">
        <f t="shared" si="39"/>
        <v>500mn - 1bn</v>
      </c>
      <c r="CU2553" s="36" t="str">
        <f>VLOOKUP(CK2553,Mapping!B:C,2,FALSE)</f>
        <v>US/CA</v>
      </c>
    </row>
    <row r="2554" spans="1:99" ht="16" customHeight="1" x14ac:dyDescent="0.35">
      <c r="A2554" s="12" t="s">
        <v>3916</v>
      </c>
      <c r="B2554" s="12" t="s">
        <v>925</v>
      </c>
      <c r="E2554" s="37">
        <v>35188000</v>
      </c>
      <c r="G2554" s="37" t="s">
        <v>1505</v>
      </c>
      <c r="I2554" s="37"/>
      <c r="K2554" s="37"/>
      <c r="M2554" s="37">
        <v>14658000</v>
      </c>
      <c r="N2554" s="12">
        <v>0.81</v>
      </c>
      <c r="O2554" s="37"/>
      <c r="R2554" s="37"/>
      <c r="T2554" s="37"/>
      <c r="V2554" s="37"/>
      <c r="X2554" s="37"/>
      <c r="Z2554" s="37"/>
      <c r="AB2554" s="37"/>
      <c r="AD2554" s="37"/>
      <c r="AF2554" s="37"/>
      <c r="AH2554" s="37"/>
      <c r="AN2554" s="37"/>
      <c r="AP2554" s="37"/>
      <c r="AR2554" s="37">
        <v>20530000</v>
      </c>
      <c r="AS2554" s="12">
        <v>1.1299999999999999</v>
      </c>
      <c r="AT2554" s="37"/>
      <c r="AV2554" s="37"/>
      <c r="AX2554" s="37"/>
      <c r="BB2554" s="12">
        <v>100000</v>
      </c>
      <c r="BE2554" s="12">
        <v>250000</v>
      </c>
      <c r="BM2554" s="12">
        <v>0.28000000000000003</v>
      </c>
      <c r="CC2554" s="12">
        <v>0</v>
      </c>
      <c r="CG2554" s="12" t="s">
        <v>976</v>
      </c>
      <c r="CH2554" s="12">
        <v>257.399</v>
      </c>
      <c r="CI2554" s="12" t="s">
        <v>967</v>
      </c>
      <c r="CJ2554" s="12" t="s">
        <v>968</v>
      </c>
      <c r="CK2554" s="12" t="s">
        <v>932</v>
      </c>
      <c r="CL2554" s="37">
        <v>1786321980</v>
      </c>
      <c r="CN2554" s="12" t="s">
        <v>1513</v>
      </c>
      <c r="CS2554" s="12"/>
      <c r="CT2554" s="36" t="str">
        <f t="shared" si="39"/>
        <v>1bn - 50bn</v>
      </c>
      <c r="CU2554" s="36" t="str">
        <f>VLOOKUP(CK2554,Mapping!B:C,2,FALSE)</f>
        <v>US/CA</v>
      </c>
    </row>
    <row r="2555" spans="1:99" ht="16" customHeight="1" x14ac:dyDescent="0.35">
      <c r="A2555" s="12" t="s">
        <v>3917</v>
      </c>
      <c r="B2555" s="12" t="s">
        <v>925</v>
      </c>
      <c r="E2555" s="37">
        <v>12696340</v>
      </c>
      <c r="G2555" s="37" t="s">
        <v>1505</v>
      </c>
      <c r="I2555" s="37"/>
      <c r="K2555" s="37"/>
      <c r="M2555" s="37"/>
      <c r="O2555" s="37"/>
      <c r="Q2555" s="12">
        <v>154</v>
      </c>
      <c r="R2555" s="37"/>
      <c r="T2555" s="37"/>
      <c r="V2555" s="37"/>
      <c r="X2555" s="37"/>
      <c r="Z2555" s="37"/>
      <c r="AB2555" s="37"/>
      <c r="AD2555" s="37"/>
      <c r="AF2555" s="37"/>
      <c r="AH2555" s="37">
        <v>19447</v>
      </c>
      <c r="AI2555" s="12">
        <v>0</v>
      </c>
      <c r="AN2555" s="37">
        <v>8458533</v>
      </c>
      <c r="AO2555" s="12">
        <v>0.35</v>
      </c>
      <c r="AP2555" s="37">
        <v>4218360</v>
      </c>
      <c r="AQ2555" s="12">
        <v>0.17</v>
      </c>
      <c r="AR2555" s="37"/>
      <c r="AT2555" s="37"/>
      <c r="AV2555" s="37"/>
      <c r="AX2555" s="37"/>
      <c r="BH2555" s="12">
        <v>18270</v>
      </c>
      <c r="BI2555" s="12">
        <v>50225</v>
      </c>
      <c r="BQ2555" s="12">
        <v>0</v>
      </c>
      <c r="BV2555" s="12">
        <v>0.02</v>
      </c>
      <c r="BY2555" s="12">
        <v>0.01</v>
      </c>
      <c r="CG2555" s="12" t="s">
        <v>976</v>
      </c>
      <c r="CH2555" s="12">
        <v>8.6379999999999999</v>
      </c>
      <c r="CI2555" s="12" t="s">
        <v>1096</v>
      </c>
      <c r="CJ2555" s="12" t="s">
        <v>1097</v>
      </c>
      <c r="CK2555" s="12" t="s">
        <v>932</v>
      </c>
      <c r="CL2555" s="37">
        <v>2430312577</v>
      </c>
      <c r="CN2555" s="12" t="s">
        <v>1513</v>
      </c>
      <c r="CS2555" s="12"/>
      <c r="CT2555" s="36" t="str">
        <f t="shared" si="39"/>
        <v>1bn - 50bn</v>
      </c>
      <c r="CU2555" s="36" t="str">
        <f>VLOOKUP(CK2555,Mapping!B:C,2,FALSE)</f>
        <v>US/CA</v>
      </c>
    </row>
    <row r="2556" spans="1:99" ht="16" customHeight="1" x14ac:dyDescent="0.35">
      <c r="A2556" s="12" t="s">
        <v>3918</v>
      </c>
      <c r="B2556" s="12" t="s">
        <v>925</v>
      </c>
      <c r="E2556" s="37">
        <v>429453</v>
      </c>
      <c r="G2556" s="37" t="s">
        <v>1505</v>
      </c>
      <c r="I2556" s="37"/>
      <c r="K2556" s="37"/>
      <c r="M2556" s="37"/>
      <c r="O2556" s="37"/>
      <c r="R2556" s="37"/>
      <c r="T2556" s="37"/>
      <c r="V2556" s="37"/>
      <c r="X2556" s="37"/>
      <c r="Z2556" s="37"/>
      <c r="AB2556" s="37"/>
      <c r="AD2556" s="37"/>
      <c r="AF2556" s="37"/>
      <c r="AH2556" s="37"/>
      <c r="AN2556" s="37">
        <v>429453</v>
      </c>
      <c r="AO2556" s="12">
        <v>7.16</v>
      </c>
      <c r="AP2556" s="37"/>
      <c r="AR2556" s="37"/>
      <c r="AT2556" s="37"/>
      <c r="AV2556" s="37"/>
      <c r="AX2556" s="37"/>
      <c r="BI2556" s="12">
        <v>2550</v>
      </c>
      <c r="BY2556" s="12">
        <v>0</v>
      </c>
      <c r="CG2556" s="12" t="s">
        <v>940</v>
      </c>
      <c r="CH2556" s="12">
        <v>81.117000000000004</v>
      </c>
      <c r="CI2556" s="12" t="s">
        <v>2005</v>
      </c>
      <c r="CJ2556" s="12"/>
      <c r="CK2556" s="12" t="s">
        <v>1753</v>
      </c>
      <c r="CL2556" s="37">
        <v>6028688</v>
      </c>
      <c r="CN2556" s="12" t="s">
        <v>1506</v>
      </c>
      <c r="CS2556" s="12"/>
      <c r="CT2556" s="36" t="str">
        <f t="shared" si="39"/>
        <v>500mn</v>
      </c>
      <c r="CU2556" s="36" t="str">
        <f>VLOOKUP(CK2556,Mapping!B:C,2,FALSE)</f>
        <v>LATAM</v>
      </c>
    </row>
    <row r="2557" spans="1:99" ht="16" customHeight="1" x14ac:dyDescent="0.35">
      <c r="A2557" s="12" t="s">
        <v>3919</v>
      </c>
      <c r="B2557" s="12" t="s">
        <v>925</v>
      </c>
      <c r="E2557" s="37">
        <v>642765</v>
      </c>
      <c r="G2557" s="37" t="s">
        <v>1505</v>
      </c>
      <c r="I2557" s="37"/>
      <c r="K2557" s="37"/>
      <c r="M2557" s="37"/>
      <c r="O2557" s="37"/>
      <c r="Q2557" s="12">
        <v>5090</v>
      </c>
      <c r="R2557" s="37"/>
      <c r="T2557" s="37"/>
      <c r="V2557" s="37"/>
      <c r="X2557" s="37"/>
      <c r="Z2557" s="37"/>
      <c r="AB2557" s="37"/>
      <c r="AD2557" s="37"/>
      <c r="AF2557" s="37"/>
      <c r="AH2557" s="37">
        <v>642765</v>
      </c>
      <c r="AI2557" s="12">
        <v>0.08</v>
      </c>
      <c r="AN2557" s="37"/>
      <c r="AP2557" s="37"/>
      <c r="AR2557" s="37"/>
      <c r="AT2557" s="37"/>
      <c r="AV2557" s="37"/>
      <c r="AX2557" s="37"/>
      <c r="BQ2557" s="12">
        <v>0</v>
      </c>
      <c r="CG2557" s="12" t="s">
        <v>940</v>
      </c>
      <c r="CH2557" s="12">
        <v>73.070999999999998</v>
      </c>
      <c r="CI2557" s="12" t="s">
        <v>1145</v>
      </c>
      <c r="CJ2557" s="12" t="s">
        <v>1021</v>
      </c>
      <c r="CK2557" s="12" t="s">
        <v>932</v>
      </c>
      <c r="CL2557" s="37">
        <v>758918441</v>
      </c>
      <c r="CN2557" s="12" t="s">
        <v>1509</v>
      </c>
      <c r="CS2557" s="12"/>
      <c r="CT2557" s="36" t="str">
        <f t="shared" si="39"/>
        <v>500mn - 1bn</v>
      </c>
      <c r="CU2557" s="36" t="str">
        <f>VLOOKUP(CK2557,Mapping!B:C,2,FALSE)</f>
        <v>US/CA</v>
      </c>
    </row>
    <row r="2558" spans="1:99" ht="16" customHeight="1" x14ac:dyDescent="0.35">
      <c r="A2558" s="12" t="s">
        <v>3920</v>
      </c>
      <c r="B2558" s="12" t="s">
        <v>925</v>
      </c>
      <c r="E2558" s="37">
        <v>6311270</v>
      </c>
      <c r="G2558" s="37" t="s">
        <v>1505</v>
      </c>
      <c r="I2558" s="37"/>
      <c r="K2558" s="37"/>
      <c r="M2558" s="37"/>
      <c r="O2558" s="37"/>
      <c r="R2558" s="37"/>
      <c r="T2558" s="37"/>
      <c r="V2558" s="37"/>
      <c r="X2558" s="37"/>
      <c r="Z2558" s="37"/>
      <c r="AB2558" s="37"/>
      <c r="AD2558" s="37"/>
      <c r="AF2558" s="37"/>
      <c r="AH2558" s="37"/>
      <c r="AN2558" s="37">
        <v>6311270</v>
      </c>
      <c r="AO2558" s="12">
        <v>1.0900000000000001</v>
      </c>
      <c r="AP2558" s="37"/>
      <c r="AR2558" s="37"/>
      <c r="AT2558" s="37"/>
      <c r="AV2558" s="37"/>
      <c r="AX2558" s="37"/>
      <c r="BI2558" s="12">
        <v>37475</v>
      </c>
      <c r="BY2558" s="12">
        <v>0</v>
      </c>
      <c r="CG2558" s="12" t="s">
        <v>929</v>
      </c>
      <c r="CH2558" s="12">
        <v>21.859000000000002</v>
      </c>
      <c r="CI2558" s="12" t="s">
        <v>1578</v>
      </c>
      <c r="CJ2558" s="12" t="s">
        <v>1080</v>
      </c>
      <c r="CK2558" s="12" t="s">
        <v>932</v>
      </c>
      <c r="CL2558" s="37">
        <v>580617270</v>
      </c>
      <c r="CN2558" s="12" t="s">
        <v>1509</v>
      </c>
      <c r="CS2558" s="12"/>
      <c r="CT2558" s="36" t="str">
        <f t="shared" si="39"/>
        <v>500mn - 1bn</v>
      </c>
      <c r="CU2558" s="36" t="str">
        <f>VLOOKUP(CK2558,Mapping!B:C,2,FALSE)</f>
        <v>US/CA</v>
      </c>
    </row>
    <row r="2559" spans="1:99" ht="16" customHeight="1" x14ac:dyDescent="0.35">
      <c r="A2559" s="12" t="s">
        <v>3921</v>
      </c>
      <c r="B2559" s="12" t="s">
        <v>933</v>
      </c>
      <c r="E2559" s="37">
        <v>649314</v>
      </c>
      <c r="G2559" s="37" t="s">
        <v>1505</v>
      </c>
      <c r="I2559" s="37"/>
      <c r="K2559" s="37">
        <v>323307</v>
      </c>
      <c r="L2559" s="12">
        <v>0.05</v>
      </c>
      <c r="M2559" s="37"/>
      <c r="O2559" s="37">
        <v>106438</v>
      </c>
      <c r="P2559" s="12">
        <v>0.02</v>
      </c>
      <c r="R2559" s="37"/>
      <c r="T2559" s="37"/>
      <c r="V2559" s="37"/>
      <c r="X2559" s="37"/>
      <c r="Z2559" s="37"/>
      <c r="AB2559" s="37"/>
      <c r="AD2559" s="37"/>
      <c r="AF2559" s="37"/>
      <c r="AH2559" s="37"/>
      <c r="AL2559" s="12">
        <v>5800</v>
      </c>
      <c r="AN2559" s="37">
        <v>219569</v>
      </c>
      <c r="AO2559" s="12">
        <v>0.03</v>
      </c>
      <c r="AP2559" s="37"/>
      <c r="AR2559" s="37"/>
      <c r="AT2559" s="37"/>
      <c r="AV2559" s="37"/>
      <c r="AX2559" s="37"/>
      <c r="BG2559" s="12">
        <v>4200</v>
      </c>
      <c r="BI2559" s="12">
        <v>1025</v>
      </c>
      <c r="BS2559" s="12">
        <v>0</v>
      </c>
      <c r="BU2559" s="12">
        <v>0</v>
      </c>
      <c r="BY2559" s="12">
        <v>0</v>
      </c>
      <c r="CG2559" s="12" t="s">
        <v>980</v>
      </c>
      <c r="CH2559" s="12">
        <v>33.878</v>
      </c>
      <c r="CI2559" s="12" t="s">
        <v>3922</v>
      </c>
      <c r="CJ2559" s="12"/>
      <c r="CK2559" s="12" t="s">
        <v>1151</v>
      </c>
      <c r="CL2559" s="37">
        <v>621337002</v>
      </c>
      <c r="CN2559" s="12" t="s">
        <v>1506</v>
      </c>
      <c r="CS2559" s="12"/>
      <c r="CT2559" s="36" t="str">
        <f t="shared" si="39"/>
        <v>500mn - 1bn</v>
      </c>
      <c r="CU2559" s="36" t="str">
        <f>VLOOKUP(CK2559,Mapping!B:C,2,FALSE)</f>
        <v>EU</v>
      </c>
    </row>
    <row r="2560" spans="1:99" ht="16" customHeight="1" x14ac:dyDescent="0.35">
      <c r="A2560" s="12" t="s">
        <v>3923</v>
      </c>
      <c r="B2560" s="12" t="s">
        <v>925</v>
      </c>
      <c r="E2560" s="37">
        <v>53628464</v>
      </c>
      <c r="G2560" s="37" t="s">
        <v>1505</v>
      </c>
      <c r="I2560" s="37"/>
      <c r="K2560" s="37"/>
      <c r="M2560" s="37"/>
      <c r="O2560" s="37"/>
      <c r="Q2560" s="12">
        <v>424679</v>
      </c>
      <c r="R2560" s="37"/>
      <c r="T2560" s="37"/>
      <c r="V2560" s="37"/>
      <c r="X2560" s="37"/>
      <c r="Z2560" s="37"/>
      <c r="AB2560" s="37"/>
      <c r="AD2560" s="37"/>
      <c r="AF2560" s="37"/>
      <c r="AH2560" s="37">
        <v>53628464</v>
      </c>
      <c r="AI2560" s="12">
        <v>0.64</v>
      </c>
      <c r="AN2560" s="37"/>
      <c r="AP2560" s="37"/>
      <c r="AR2560" s="37"/>
      <c r="AT2560" s="37"/>
      <c r="AV2560" s="37"/>
      <c r="AX2560" s="37"/>
      <c r="BQ2560" s="12">
        <v>0.1</v>
      </c>
      <c r="CG2560" s="12" t="s">
        <v>940</v>
      </c>
      <c r="CH2560" s="12">
        <v>31.577000000000002</v>
      </c>
      <c r="CI2560" s="12" t="s">
        <v>941</v>
      </c>
      <c r="CJ2560" s="12" t="s">
        <v>941</v>
      </c>
      <c r="CK2560" s="12" t="s">
        <v>932</v>
      </c>
      <c r="CL2560" s="37">
        <v>8338475295</v>
      </c>
      <c r="CN2560" s="12" t="s">
        <v>1509</v>
      </c>
      <c r="CS2560" s="12"/>
      <c r="CT2560" s="36" t="str">
        <f t="shared" si="39"/>
        <v>1bn - 50bn</v>
      </c>
      <c r="CU2560" s="36" t="str">
        <f>VLOOKUP(CK2560,Mapping!B:C,2,FALSE)</f>
        <v>US/CA</v>
      </c>
    </row>
    <row r="2561" spans="1:99" ht="16" customHeight="1" x14ac:dyDescent="0.35">
      <c r="A2561" s="12" t="s">
        <v>3924</v>
      </c>
      <c r="B2561" s="12" t="s">
        <v>925</v>
      </c>
      <c r="E2561" s="37">
        <v>5465</v>
      </c>
      <c r="G2561" s="37" t="s">
        <v>1505</v>
      </c>
      <c r="I2561" s="37"/>
      <c r="K2561" s="37"/>
      <c r="M2561" s="37">
        <v>1255</v>
      </c>
      <c r="N2561" s="12">
        <v>0</v>
      </c>
      <c r="O2561" s="37"/>
      <c r="R2561" s="37"/>
      <c r="T2561" s="37"/>
      <c r="V2561" s="37"/>
      <c r="X2561" s="37"/>
      <c r="Z2561" s="37"/>
      <c r="AB2561" s="37"/>
      <c r="AD2561" s="37"/>
      <c r="AF2561" s="37"/>
      <c r="AH2561" s="37"/>
      <c r="AN2561" s="37">
        <v>4210</v>
      </c>
      <c r="AO2561" s="12">
        <v>0</v>
      </c>
      <c r="AP2561" s="37"/>
      <c r="AR2561" s="37"/>
      <c r="AT2561" s="37"/>
      <c r="AV2561" s="37"/>
      <c r="AX2561" s="37"/>
      <c r="BB2561" s="12">
        <v>10</v>
      </c>
      <c r="BI2561" s="12">
        <v>25</v>
      </c>
      <c r="BY2561" s="12">
        <v>0</v>
      </c>
      <c r="CC2561" s="12">
        <v>0</v>
      </c>
      <c r="CG2561" s="12" t="s">
        <v>998</v>
      </c>
      <c r="CH2561" s="12">
        <v>20.443999999999999</v>
      </c>
      <c r="CI2561" s="12" t="s">
        <v>1096</v>
      </c>
      <c r="CJ2561" s="12" t="s">
        <v>1097</v>
      </c>
      <c r="CK2561" s="12" t="s">
        <v>932</v>
      </c>
      <c r="CL2561" s="37">
        <v>347612224</v>
      </c>
      <c r="CN2561" s="12" t="s">
        <v>998</v>
      </c>
      <c r="CS2561" s="12"/>
      <c r="CT2561" s="36" t="str">
        <f t="shared" si="39"/>
        <v>500mn</v>
      </c>
      <c r="CU2561" s="36" t="str">
        <f>VLOOKUP(CK2561,Mapping!B:C,2,FALSE)</f>
        <v>US/CA</v>
      </c>
    </row>
    <row r="2562" spans="1:99" ht="16" customHeight="1" x14ac:dyDescent="0.35">
      <c r="A2562" s="12" t="s">
        <v>3925</v>
      </c>
      <c r="B2562" s="12" t="s">
        <v>925</v>
      </c>
      <c r="E2562" s="37">
        <v>3428672</v>
      </c>
      <c r="G2562" s="37" t="s">
        <v>1505</v>
      </c>
      <c r="I2562" s="37"/>
      <c r="K2562" s="37"/>
      <c r="M2562" s="37"/>
      <c r="O2562" s="37"/>
      <c r="R2562" s="37"/>
      <c r="T2562" s="37"/>
      <c r="V2562" s="37"/>
      <c r="X2562" s="37"/>
      <c r="Z2562" s="37"/>
      <c r="AB2562" s="37"/>
      <c r="AD2562" s="37"/>
      <c r="AF2562" s="37"/>
      <c r="AH2562" s="37"/>
      <c r="AN2562" s="37"/>
      <c r="AP2562" s="37"/>
      <c r="AR2562" s="37"/>
      <c r="AT2562" s="37">
        <v>3428672</v>
      </c>
      <c r="AU2562" s="12">
        <v>0.51</v>
      </c>
      <c r="AV2562" s="37"/>
      <c r="AX2562" s="37"/>
      <c r="BD2562" s="12">
        <v>321639</v>
      </c>
      <c r="CF2562" s="12">
        <v>0.28000000000000003</v>
      </c>
      <c r="CG2562" s="12" t="s">
        <v>1058</v>
      </c>
      <c r="CH2562" s="12">
        <v>28.725000000000001</v>
      </c>
      <c r="CI2562" s="12" t="s">
        <v>3926</v>
      </c>
      <c r="CJ2562" s="12" t="s">
        <v>972</v>
      </c>
      <c r="CK2562" s="12" t="s">
        <v>932</v>
      </c>
      <c r="CL2562" s="37">
        <v>667738027</v>
      </c>
      <c r="CN2562" s="12" t="s">
        <v>1509</v>
      </c>
      <c r="CS2562" s="12"/>
      <c r="CT2562" s="36" t="str">
        <f t="shared" si="39"/>
        <v>500mn - 1bn</v>
      </c>
      <c r="CU2562" s="36" t="str">
        <f>VLOOKUP(CK2562,Mapping!B:C,2,FALSE)</f>
        <v>US/CA</v>
      </c>
    </row>
    <row r="2563" spans="1:99" ht="16" customHeight="1" x14ac:dyDescent="0.35">
      <c r="A2563" s="12" t="s">
        <v>3927</v>
      </c>
      <c r="B2563" s="12" t="s">
        <v>925</v>
      </c>
      <c r="E2563" s="37">
        <v>12684</v>
      </c>
      <c r="G2563" s="37" t="s">
        <v>1505</v>
      </c>
      <c r="I2563" s="37"/>
      <c r="K2563" s="37"/>
      <c r="M2563" s="37"/>
      <c r="O2563" s="37"/>
      <c r="R2563" s="37"/>
      <c r="T2563" s="37"/>
      <c r="V2563" s="37"/>
      <c r="X2563" s="37"/>
      <c r="Z2563" s="37"/>
      <c r="AB2563" s="37"/>
      <c r="AD2563" s="37"/>
      <c r="AF2563" s="37"/>
      <c r="AH2563" s="37"/>
      <c r="AN2563" s="37">
        <v>12631</v>
      </c>
      <c r="AO2563" s="12">
        <v>0.01</v>
      </c>
      <c r="AP2563" s="37"/>
      <c r="AR2563" s="37"/>
      <c r="AT2563" s="37">
        <v>53</v>
      </c>
      <c r="AU2563" s="12">
        <v>0</v>
      </c>
      <c r="AV2563" s="37"/>
      <c r="AX2563" s="37"/>
      <c r="BD2563" s="12">
        <v>5</v>
      </c>
      <c r="BI2563" s="12">
        <v>75</v>
      </c>
      <c r="BY2563" s="12">
        <v>0</v>
      </c>
      <c r="CF2563" s="12">
        <v>0</v>
      </c>
      <c r="CG2563" s="12" t="s">
        <v>934</v>
      </c>
      <c r="CH2563" s="12">
        <v>11.518000000000001</v>
      </c>
      <c r="CI2563" s="12" t="s">
        <v>1096</v>
      </c>
      <c r="CJ2563" s="12" t="s">
        <v>1097</v>
      </c>
      <c r="CK2563" s="12" t="s">
        <v>932</v>
      </c>
      <c r="CL2563" s="37">
        <v>126251862</v>
      </c>
      <c r="CN2563" s="12" t="s">
        <v>1509</v>
      </c>
      <c r="CS2563" s="12"/>
      <c r="CT2563" s="36" t="str">
        <f t="shared" ref="CT2563:CT2626" si="40">IF(CL2563&gt;100000000000, "100bn", IF(CL2563&gt;50000000000, "50bn - 100bn",IF(CL2563&gt;1000000000, "1bn - 50bn", IF(CL2563&gt;500000000, "500mn - 1bn", "500mn"))))</f>
        <v>500mn</v>
      </c>
      <c r="CU2563" s="36" t="str">
        <f>VLOOKUP(CK2563,Mapping!B:C,2,FALSE)</f>
        <v>US/CA</v>
      </c>
    </row>
    <row r="2564" spans="1:99" ht="16" customHeight="1" x14ac:dyDescent="0.35">
      <c r="A2564" s="12" t="s">
        <v>3928</v>
      </c>
      <c r="B2564" s="12" t="s">
        <v>925</v>
      </c>
      <c r="E2564" s="37">
        <v>2467890</v>
      </c>
      <c r="G2564" s="37" t="s">
        <v>1505</v>
      </c>
      <c r="I2564" s="37"/>
      <c r="K2564" s="37"/>
      <c r="M2564" s="37"/>
      <c r="O2564" s="37"/>
      <c r="Q2564" s="12">
        <v>19543</v>
      </c>
      <c r="R2564" s="37"/>
      <c r="T2564" s="37"/>
      <c r="V2564" s="37"/>
      <c r="X2564" s="37"/>
      <c r="Z2564" s="37"/>
      <c r="AB2564" s="37"/>
      <c r="AD2564" s="37"/>
      <c r="AF2564" s="37"/>
      <c r="AH2564" s="37">
        <v>2467890</v>
      </c>
      <c r="AI2564" s="12">
        <v>0.18</v>
      </c>
      <c r="AN2564" s="37">
        <v>0</v>
      </c>
      <c r="AO2564" s="12">
        <v>0</v>
      </c>
      <c r="AP2564" s="37"/>
      <c r="AR2564" s="37"/>
      <c r="AT2564" s="37"/>
      <c r="AV2564" s="37"/>
      <c r="AX2564" s="37"/>
      <c r="BI2564" s="12">
        <v>0</v>
      </c>
      <c r="BQ2564" s="12">
        <v>0</v>
      </c>
      <c r="BY2564" s="12">
        <v>0</v>
      </c>
      <c r="CG2564" s="12" t="s">
        <v>959</v>
      </c>
      <c r="CH2564" s="12">
        <v>22.437999999999999</v>
      </c>
      <c r="CI2564" s="12" t="s">
        <v>3471</v>
      </c>
      <c r="CJ2564" s="12" t="s">
        <v>936</v>
      </c>
      <c r="CK2564" s="12" t="s">
        <v>932</v>
      </c>
      <c r="CL2564" s="37">
        <v>1338491509</v>
      </c>
      <c r="CN2564" s="12" t="s">
        <v>1509</v>
      </c>
      <c r="CS2564" s="12"/>
      <c r="CT2564" s="36" t="str">
        <f t="shared" si="40"/>
        <v>1bn - 50bn</v>
      </c>
      <c r="CU2564" s="36" t="str">
        <f>VLOOKUP(CK2564,Mapping!B:C,2,FALSE)</f>
        <v>US/CA</v>
      </c>
    </row>
    <row r="2565" spans="1:99" ht="16" customHeight="1" x14ac:dyDescent="0.35">
      <c r="A2565" s="12" t="s">
        <v>3929</v>
      </c>
      <c r="B2565" s="12" t="s">
        <v>925</v>
      </c>
      <c r="E2565" s="37">
        <v>88909327</v>
      </c>
      <c r="G2565" s="37" t="s">
        <v>1505</v>
      </c>
      <c r="I2565" s="37"/>
      <c r="K2565" s="37"/>
      <c r="M2565" s="37"/>
      <c r="O2565" s="37"/>
      <c r="R2565" s="37"/>
      <c r="T2565" s="37"/>
      <c r="V2565" s="37"/>
      <c r="X2565" s="37"/>
      <c r="Z2565" s="37"/>
      <c r="AB2565" s="37"/>
      <c r="AD2565" s="37"/>
      <c r="AF2565" s="37"/>
      <c r="AH2565" s="37"/>
      <c r="AN2565" s="37">
        <v>88909327</v>
      </c>
      <c r="AO2565" s="12">
        <v>3.26</v>
      </c>
      <c r="AP2565" s="37"/>
      <c r="AR2565" s="37"/>
      <c r="AT2565" s="37"/>
      <c r="AV2565" s="37"/>
      <c r="AX2565" s="37"/>
      <c r="BI2565" s="12">
        <v>527925</v>
      </c>
      <c r="BY2565" s="12">
        <v>7.0000000000000007E-2</v>
      </c>
      <c r="CG2565" s="12" t="s">
        <v>929</v>
      </c>
      <c r="CH2565" s="12">
        <v>18.440999999999999</v>
      </c>
      <c r="CI2565" s="12" t="s">
        <v>1122</v>
      </c>
      <c r="CJ2565" s="12" t="s">
        <v>1123</v>
      </c>
      <c r="CK2565" s="12" t="s">
        <v>985</v>
      </c>
      <c r="CL2565" s="37">
        <v>2731350008</v>
      </c>
      <c r="CN2565" s="12" t="s">
        <v>1509</v>
      </c>
      <c r="CS2565" s="12"/>
      <c r="CT2565" s="36" t="str">
        <f t="shared" si="40"/>
        <v>1bn - 50bn</v>
      </c>
      <c r="CU2565" s="36" t="str">
        <f>VLOOKUP(CK2565,Mapping!B:C,2,FALSE)</f>
        <v>US/CA</v>
      </c>
    </row>
    <row r="2566" spans="1:99" ht="16" customHeight="1" x14ac:dyDescent="0.35">
      <c r="A2566" s="12" t="s">
        <v>3930</v>
      </c>
      <c r="B2566" s="12" t="s">
        <v>925</v>
      </c>
      <c r="E2566" s="37">
        <v>3613197</v>
      </c>
      <c r="G2566" s="37" t="s">
        <v>1505</v>
      </c>
      <c r="I2566" s="37"/>
      <c r="K2566" s="37"/>
      <c r="M2566" s="37">
        <v>3613197</v>
      </c>
      <c r="N2566" s="12">
        <v>1.35</v>
      </c>
      <c r="O2566" s="37"/>
      <c r="R2566" s="37"/>
      <c r="T2566" s="37"/>
      <c r="V2566" s="37"/>
      <c r="X2566" s="37"/>
      <c r="Z2566" s="37"/>
      <c r="AB2566" s="37"/>
      <c r="AD2566" s="37"/>
      <c r="AF2566" s="37"/>
      <c r="AH2566" s="37"/>
      <c r="AN2566" s="37"/>
      <c r="AP2566" s="37"/>
      <c r="AR2566" s="37"/>
      <c r="AT2566" s="37"/>
      <c r="AV2566" s="37"/>
      <c r="AX2566" s="37"/>
      <c r="BB2566" s="12">
        <v>24650</v>
      </c>
      <c r="CC2566" s="12">
        <v>0</v>
      </c>
      <c r="CG2566" s="12" t="s">
        <v>959</v>
      </c>
      <c r="CH2566" s="12">
        <v>29.056999999999999</v>
      </c>
      <c r="CI2566" s="12" t="s">
        <v>1200</v>
      </c>
      <c r="CJ2566" s="12" t="s">
        <v>931</v>
      </c>
      <c r="CK2566" s="12" t="s">
        <v>932</v>
      </c>
      <c r="CL2566" s="37">
        <v>267168255</v>
      </c>
      <c r="CN2566" s="12" t="s">
        <v>1509</v>
      </c>
      <c r="CS2566" s="12"/>
      <c r="CT2566" s="36" t="str">
        <f t="shared" si="40"/>
        <v>500mn</v>
      </c>
      <c r="CU2566" s="36" t="str">
        <f>VLOOKUP(CK2566,Mapping!B:C,2,FALSE)</f>
        <v>US/CA</v>
      </c>
    </row>
    <row r="2567" spans="1:99" ht="16" customHeight="1" x14ac:dyDescent="0.35">
      <c r="A2567" s="12" t="s">
        <v>3931</v>
      </c>
      <c r="B2567" s="12" t="s">
        <v>925</v>
      </c>
      <c r="E2567" s="37">
        <v>643081</v>
      </c>
      <c r="G2567" s="37" t="s">
        <v>1505</v>
      </c>
      <c r="I2567" s="37"/>
      <c r="K2567" s="37"/>
      <c r="M2567" s="37"/>
      <c r="O2567" s="37"/>
      <c r="R2567" s="37"/>
      <c r="T2567" s="37"/>
      <c r="V2567" s="37"/>
      <c r="X2567" s="37"/>
      <c r="Z2567" s="37">
        <v>643081</v>
      </c>
      <c r="AA2567" s="12">
        <v>0.47</v>
      </c>
      <c r="AB2567" s="37"/>
      <c r="AD2567" s="37"/>
      <c r="AF2567" s="37"/>
      <c r="AH2567" s="37"/>
      <c r="AN2567" s="37"/>
      <c r="AP2567" s="37"/>
      <c r="AR2567" s="37"/>
      <c r="AT2567" s="37"/>
      <c r="AV2567" s="37"/>
      <c r="AX2567" s="37"/>
      <c r="BC2567" s="12">
        <v>22407</v>
      </c>
      <c r="CD2567" s="12">
        <v>0</v>
      </c>
      <c r="CG2567" s="12" t="s">
        <v>934</v>
      </c>
      <c r="CH2567" s="12">
        <v>72.521000000000001</v>
      </c>
      <c r="CI2567" s="12" t="s">
        <v>2190</v>
      </c>
      <c r="CJ2567" s="12" t="s">
        <v>2112</v>
      </c>
      <c r="CK2567" s="12" t="s">
        <v>932</v>
      </c>
      <c r="CL2567" s="37">
        <v>136653415</v>
      </c>
      <c r="CN2567" s="12" t="s">
        <v>1509</v>
      </c>
      <c r="CS2567" s="12"/>
      <c r="CT2567" s="36" t="str">
        <f t="shared" si="40"/>
        <v>500mn</v>
      </c>
      <c r="CU2567" s="36" t="str">
        <f>VLOOKUP(CK2567,Mapping!B:C,2,FALSE)</f>
        <v>US/CA</v>
      </c>
    </row>
    <row r="2568" spans="1:99" ht="16" customHeight="1" x14ac:dyDescent="0.35">
      <c r="A2568" s="12" t="s">
        <v>3932</v>
      </c>
      <c r="B2568" s="12" t="s">
        <v>925</v>
      </c>
      <c r="E2568" s="37">
        <v>449178</v>
      </c>
      <c r="G2568" s="37" t="s">
        <v>1505</v>
      </c>
      <c r="I2568" s="37"/>
      <c r="K2568" s="37"/>
      <c r="M2568" s="37">
        <v>0</v>
      </c>
      <c r="N2568" s="12">
        <v>0</v>
      </c>
      <c r="O2568" s="37"/>
      <c r="Q2568" s="12">
        <v>3557</v>
      </c>
      <c r="R2568" s="37"/>
      <c r="T2568" s="37"/>
      <c r="V2568" s="37"/>
      <c r="X2568" s="37"/>
      <c r="Z2568" s="37"/>
      <c r="AB2568" s="37"/>
      <c r="AD2568" s="37"/>
      <c r="AF2568" s="37"/>
      <c r="AH2568" s="37">
        <v>449178</v>
      </c>
      <c r="AI2568" s="12">
        <v>0.04</v>
      </c>
      <c r="AN2568" s="37"/>
      <c r="AP2568" s="37"/>
      <c r="AR2568" s="37"/>
      <c r="AT2568" s="37"/>
      <c r="AV2568" s="37"/>
      <c r="AX2568" s="37"/>
      <c r="BB2568" s="12">
        <v>0</v>
      </c>
      <c r="BQ2568" s="12">
        <v>0</v>
      </c>
      <c r="CC2568" s="12">
        <v>0</v>
      </c>
      <c r="CG2568" s="12" t="s">
        <v>976</v>
      </c>
      <c r="CH2568" s="12">
        <v>107.41200000000001</v>
      </c>
      <c r="CI2568" s="12" t="s">
        <v>953</v>
      </c>
      <c r="CJ2568" s="12"/>
      <c r="CK2568" s="12" t="s">
        <v>954</v>
      </c>
      <c r="CL2568" s="37">
        <v>1022625681</v>
      </c>
      <c r="CN2568" s="12" t="s">
        <v>1513</v>
      </c>
      <c r="CS2568" s="12"/>
      <c r="CT2568" s="36" t="str">
        <f t="shared" si="40"/>
        <v>1bn - 50bn</v>
      </c>
      <c r="CU2568" s="36" t="str">
        <f>VLOOKUP(CK2568,Mapping!B:C,2,FALSE)</f>
        <v>EU</v>
      </c>
    </row>
    <row r="2569" spans="1:99" ht="16" customHeight="1" x14ac:dyDescent="0.35">
      <c r="A2569" s="12" t="s">
        <v>3933</v>
      </c>
      <c r="B2569" s="12" t="s">
        <v>925</v>
      </c>
      <c r="E2569" s="37">
        <v>1704712</v>
      </c>
      <c r="G2569" s="37" t="s">
        <v>1505</v>
      </c>
      <c r="I2569" s="37"/>
      <c r="K2569" s="37"/>
      <c r="M2569" s="37">
        <v>875836</v>
      </c>
      <c r="N2569" s="12">
        <v>0.03</v>
      </c>
      <c r="O2569" s="37"/>
      <c r="R2569" s="37"/>
      <c r="T2569" s="37"/>
      <c r="V2569" s="37"/>
      <c r="X2569" s="37"/>
      <c r="Z2569" s="37"/>
      <c r="AB2569" s="37"/>
      <c r="AD2569" s="37">
        <v>277324</v>
      </c>
      <c r="AE2569" s="12">
        <v>0.01</v>
      </c>
      <c r="AF2569" s="37"/>
      <c r="AH2569" s="37"/>
      <c r="AN2569" s="37">
        <v>551552</v>
      </c>
      <c r="AO2569" s="12">
        <v>0.02</v>
      </c>
      <c r="AP2569" s="37"/>
      <c r="AR2569" s="37"/>
      <c r="AT2569" s="37"/>
      <c r="AV2569" s="37"/>
      <c r="AX2569" s="37"/>
      <c r="BB2569" s="12">
        <v>6981</v>
      </c>
      <c r="BI2569" s="12">
        <v>3275</v>
      </c>
      <c r="BJ2569" s="12">
        <v>2489</v>
      </c>
      <c r="BY2569" s="12">
        <v>0</v>
      </c>
      <c r="CB2569" s="12">
        <v>0</v>
      </c>
      <c r="CC2569" s="12">
        <v>0</v>
      </c>
      <c r="CG2569" s="12" t="s">
        <v>991</v>
      </c>
      <c r="CH2569" s="12">
        <v>28.359000000000002</v>
      </c>
      <c r="CI2569" s="12" t="s">
        <v>1282</v>
      </c>
      <c r="CJ2569" s="12" t="s">
        <v>946</v>
      </c>
      <c r="CK2569" s="12" t="s">
        <v>932</v>
      </c>
      <c r="CL2569" s="37">
        <v>2698881101</v>
      </c>
      <c r="CN2569" s="12" t="s">
        <v>1534</v>
      </c>
      <c r="CS2569" s="12"/>
      <c r="CT2569" s="36" t="str">
        <f t="shared" si="40"/>
        <v>1bn - 50bn</v>
      </c>
      <c r="CU2569" s="36" t="str">
        <f>VLOOKUP(CK2569,Mapping!B:C,2,FALSE)</f>
        <v>US/CA</v>
      </c>
    </row>
    <row r="2570" spans="1:99" ht="16" customHeight="1" x14ac:dyDescent="0.35">
      <c r="A2570" s="12" t="s">
        <v>3934</v>
      </c>
      <c r="B2570" s="12" t="s">
        <v>925</v>
      </c>
      <c r="E2570" s="37">
        <v>2872</v>
      </c>
      <c r="G2570" s="37" t="s">
        <v>1505</v>
      </c>
      <c r="I2570" s="37"/>
      <c r="K2570" s="37"/>
      <c r="M2570" s="37">
        <v>2133</v>
      </c>
      <c r="N2570" s="12">
        <v>0</v>
      </c>
      <c r="O2570" s="37"/>
      <c r="R2570" s="37"/>
      <c r="T2570" s="37"/>
      <c r="V2570" s="37"/>
      <c r="X2570" s="37"/>
      <c r="Z2570" s="37">
        <v>739</v>
      </c>
      <c r="AA2570" s="12">
        <v>0</v>
      </c>
      <c r="AB2570" s="37"/>
      <c r="AD2570" s="37"/>
      <c r="AF2570" s="37"/>
      <c r="AH2570" s="37"/>
      <c r="AN2570" s="37"/>
      <c r="AP2570" s="37"/>
      <c r="AR2570" s="37"/>
      <c r="AT2570" s="37"/>
      <c r="AV2570" s="37"/>
      <c r="AX2570" s="37"/>
      <c r="BB2570" s="12">
        <v>17</v>
      </c>
      <c r="BC2570" s="12">
        <v>25</v>
      </c>
      <c r="CC2570" s="12">
        <v>0</v>
      </c>
      <c r="CD2570" s="12">
        <v>0</v>
      </c>
      <c r="CG2570" s="12" t="s">
        <v>991</v>
      </c>
      <c r="CH2570" s="12">
        <v>27.686</v>
      </c>
      <c r="CI2570" s="12" t="s">
        <v>3935</v>
      </c>
      <c r="CJ2570" s="12" t="s">
        <v>1130</v>
      </c>
      <c r="CK2570" s="12" t="s">
        <v>932</v>
      </c>
      <c r="CL2570" s="37">
        <v>289683391</v>
      </c>
      <c r="CN2570" s="12" t="s">
        <v>1531</v>
      </c>
      <c r="CS2570" s="12"/>
      <c r="CT2570" s="36" t="str">
        <f t="shared" si="40"/>
        <v>500mn</v>
      </c>
      <c r="CU2570" s="36" t="str">
        <f>VLOOKUP(CK2570,Mapping!B:C,2,FALSE)</f>
        <v>US/CA</v>
      </c>
    </row>
    <row r="2571" spans="1:99" ht="16" customHeight="1" x14ac:dyDescent="0.35">
      <c r="A2571" s="12" t="s">
        <v>3936</v>
      </c>
      <c r="B2571" s="12" t="s">
        <v>925</v>
      </c>
      <c r="E2571" s="37">
        <v>7738568</v>
      </c>
      <c r="G2571" s="37" t="s">
        <v>1505</v>
      </c>
      <c r="I2571" s="37"/>
      <c r="K2571" s="37"/>
      <c r="M2571" s="37"/>
      <c r="O2571" s="37"/>
      <c r="R2571" s="37"/>
      <c r="T2571" s="37"/>
      <c r="V2571" s="37"/>
      <c r="X2571" s="37"/>
      <c r="Z2571" s="37"/>
      <c r="AB2571" s="37"/>
      <c r="AD2571" s="37"/>
      <c r="AF2571" s="37"/>
      <c r="AH2571" s="37"/>
      <c r="AN2571" s="37">
        <v>7738568</v>
      </c>
      <c r="AO2571" s="12">
        <v>2.4</v>
      </c>
      <c r="AP2571" s="37"/>
      <c r="AR2571" s="37"/>
      <c r="AT2571" s="37"/>
      <c r="AV2571" s="37"/>
      <c r="AX2571" s="37"/>
      <c r="BI2571" s="12">
        <v>45950</v>
      </c>
      <c r="BY2571" s="12">
        <v>0.01</v>
      </c>
      <c r="CG2571" s="12" t="s">
        <v>929</v>
      </c>
      <c r="CH2571" s="12">
        <v>12.449</v>
      </c>
      <c r="CI2571" s="12" t="s">
        <v>1129</v>
      </c>
      <c r="CJ2571" s="12" t="s">
        <v>1130</v>
      </c>
      <c r="CK2571" s="12" t="s">
        <v>932</v>
      </c>
      <c r="CL2571" s="37">
        <v>321983018</v>
      </c>
      <c r="CN2571" s="12" t="s">
        <v>1509</v>
      </c>
      <c r="CS2571" s="12"/>
      <c r="CT2571" s="36" t="str">
        <f t="shared" si="40"/>
        <v>500mn</v>
      </c>
      <c r="CU2571" s="36" t="str">
        <f>VLOOKUP(CK2571,Mapping!B:C,2,FALSE)</f>
        <v>US/CA</v>
      </c>
    </row>
    <row r="2572" spans="1:99" ht="16" customHeight="1" x14ac:dyDescent="0.35">
      <c r="A2572" s="12" t="s">
        <v>3937</v>
      </c>
      <c r="B2572" s="12" t="s">
        <v>925</v>
      </c>
      <c r="E2572" s="37">
        <v>0</v>
      </c>
      <c r="G2572" s="37" t="s">
        <v>1505</v>
      </c>
      <c r="I2572" s="37"/>
      <c r="K2572" s="37"/>
      <c r="M2572" s="37"/>
      <c r="O2572" s="37"/>
      <c r="R2572" s="37"/>
      <c r="T2572" s="37"/>
      <c r="V2572" s="37"/>
      <c r="X2572" s="37"/>
      <c r="Z2572" s="37">
        <v>0</v>
      </c>
      <c r="AA2572" s="12">
        <v>0</v>
      </c>
      <c r="AB2572" s="37"/>
      <c r="AD2572" s="37">
        <v>0</v>
      </c>
      <c r="AE2572" s="12">
        <v>0</v>
      </c>
      <c r="AF2572" s="37"/>
      <c r="AH2572" s="37"/>
      <c r="AN2572" s="37"/>
      <c r="AP2572" s="37"/>
      <c r="AR2572" s="37"/>
      <c r="AT2572" s="37"/>
      <c r="AV2572" s="37"/>
      <c r="AX2572" s="37"/>
      <c r="BC2572" s="12">
        <v>0</v>
      </c>
      <c r="BJ2572" s="12">
        <v>0</v>
      </c>
      <c r="CB2572" s="12">
        <v>0</v>
      </c>
      <c r="CD2572" s="12">
        <v>0</v>
      </c>
      <c r="CG2572" s="12" t="s">
        <v>929</v>
      </c>
      <c r="CH2572" s="12">
        <v>219.88800000000001</v>
      </c>
      <c r="CI2572" s="12" t="s">
        <v>2116</v>
      </c>
      <c r="CJ2572" s="12" t="s">
        <v>946</v>
      </c>
      <c r="CK2572" s="12" t="s">
        <v>932</v>
      </c>
      <c r="CL2572" s="37">
        <v>79927670</v>
      </c>
      <c r="CN2572" s="12" t="s">
        <v>1506</v>
      </c>
      <c r="CS2572" s="12"/>
      <c r="CT2572" s="36" t="str">
        <f t="shared" si="40"/>
        <v>500mn</v>
      </c>
      <c r="CU2572" s="36" t="str">
        <f>VLOOKUP(CK2572,Mapping!B:C,2,FALSE)</f>
        <v>US/CA</v>
      </c>
    </row>
    <row r="2573" spans="1:99" ht="16" customHeight="1" x14ac:dyDescent="0.35">
      <c r="A2573" s="12" t="s">
        <v>3938</v>
      </c>
      <c r="B2573" s="12" t="s">
        <v>925</v>
      </c>
      <c r="E2573" s="37">
        <v>240764</v>
      </c>
      <c r="G2573" s="37" t="s">
        <v>1505</v>
      </c>
      <c r="I2573" s="37"/>
      <c r="K2573" s="37"/>
      <c r="M2573" s="37">
        <v>33498</v>
      </c>
      <c r="N2573" s="12">
        <v>0</v>
      </c>
      <c r="O2573" s="37"/>
      <c r="Q2573" s="12">
        <v>130</v>
      </c>
      <c r="R2573" s="37"/>
      <c r="T2573" s="37"/>
      <c r="V2573" s="37"/>
      <c r="X2573" s="37"/>
      <c r="Z2573" s="37"/>
      <c r="AB2573" s="37"/>
      <c r="AD2573" s="37">
        <v>0</v>
      </c>
      <c r="AE2573" s="12">
        <v>0</v>
      </c>
      <c r="AF2573" s="37"/>
      <c r="AH2573" s="37">
        <v>16416</v>
      </c>
      <c r="AI2573" s="12">
        <v>0</v>
      </c>
      <c r="AN2573" s="37">
        <v>117889</v>
      </c>
      <c r="AO2573" s="12">
        <v>0.02</v>
      </c>
      <c r="AP2573" s="37">
        <v>72961</v>
      </c>
      <c r="AQ2573" s="12">
        <v>0.01</v>
      </c>
      <c r="AR2573" s="37"/>
      <c r="AT2573" s="37"/>
      <c r="AV2573" s="37"/>
      <c r="AX2573" s="37"/>
      <c r="BB2573" s="12">
        <v>267</v>
      </c>
      <c r="BH2573" s="12">
        <v>316</v>
      </c>
      <c r="BI2573" s="12">
        <v>700</v>
      </c>
      <c r="BJ2573" s="12">
        <v>0</v>
      </c>
      <c r="BQ2573" s="12">
        <v>0</v>
      </c>
      <c r="BV2573" s="12">
        <v>0</v>
      </c>
      <c r="BY2573" s="12">
        <v>0</v>
      </c>
      <c r="CB2573" s="12">
        <v>0</v>
      </c>
      <c r="CC2573" s="12">
        <v>0</v>
      </c>
      <c r="CG2573" s="12" t="s">
        <v>934</v>
      </c>
      <c r="CH2573" s="12">
        <v>18.956</v>
      </c>
      <c r="CI2573" s="12" t="s">
        <v>1273</v>
      </c>
      <c r="CJ2573" s="12" t="s">
        <v>1015</v>
      </c>
      <c r="CK2573" s="12" t="s">
        <v>932</v>
      </c>
      <c r="CL2573" s="37">
        <v>713874755</v>
      </c>
      <c r="CN2573" s="12" t="s">
        <v>1509</v>
      </c>
      <c r="CS2573" s="12"/>
      <c r="CT2573" s="36" t="str">
        <f t="shared" si="40"/>
        <v>500mn - 1bn</v>
      </c>
      <c r="CU2573" s="36" t="str">
        <f>VLOOKUP(CK2573,Mapping!B:C,2,FALSE)</f>
        <v>US/CA</v>
      </c>
    </row>
    <row r="2574" spans="1:99" ht="16" customHeight="1" x14ac:dyDescent="0.35">
      <c r="A2574" s="12" t="s">
        <v>3939</v>
      </c>
      <c r="B2574" s="12" t="s">
        <v>933</v>
      </c>
      <c r="E2574" s="37">
        <v>107277091</v>
      </c>
      <c r="G2574" s="37" t="s">
        <v>1505</v>
      </c>
      <c r="I2574" s="37"/>
      <c r="K2574" s="37"/>
      <c r="M2574" s="37"/>
      <c r="O2574" s="37"/>
      <c r="Q2574" s="12">
        <v>69480</v>
      </c>
      <c r="R2574" s="37"/>
      <c r="T2574" s="37"/>
      <c r="V2574" s="37"/>
      <c r="X2574" s="37"/>
      <c r="Z2574" s="37"/>
      <c r="AB2574" s="37"/>
      <c r="AD2574" s="37"/>
      <c r="AF2574" s="37"/>
      <c r="AH2574" s="37">
        <v>9429826</v>
      </c>
      <c r="AI2574" s="12">
        <v>0.18</v>
      </c>
      <c r="AN2574" s="37">
        <v>34697183</v>
      </c>
      <c r="AO2574" s="12">
        <v>0.67</v>
      </c>
      <c r="AP2574" s="37">
        <v>63150082</v>
      </c>
      <c r="AQ2574" s="12">
        <v>1.23</v>
      </c>
      <c r="AR2574" s="37"/>
      <c r="AT2574" s="37"/>
      <c r="AV2574" s="37"/>
      <c r="AX2574" s="37"/>
      <c r="BH2574" s="12">
        <v>222901</v>
      </c>
      <c r="BI2574" s="12">
        <v>161975</v>
      </c>
      <c r="BQ2574" s="12">
        <v>0.02</v>
      </c>
      <c r="BV2574" s="12">
        <v>0.19</v>
      </c>
      <c r="BY2574" s="12">
        <v>0.02</v>
      </c>
      <c r="CG2574" s="12" t="s">
        <v>929</v>
      </c>
      <c r="CH2574" s="12">
        <v>42.189</v>
      </c>
      <c r="CI2574" s="12" t="s">
        <v>1018</v>
      </c>
      <c r="CJ2574" s="12" t="s">
        <v>936</v>
      </c>
      <c r="CK2574" s="12" t="s">
        <v>932</v>
      </c>
      <c r="CL2574" s="37">
        <v>5128150958</v>
      </c>
      <c r="CN2574" s="12" t="s">
        <v>1506</v>
      </c>
      <c r="CS2574" s="12"/>
      <c r="CT2574" s="36" t="str">
        <f t="shared" si="40"/>
        <v>1bn - 50bn</v>
      </c>
      <c r="CU2574" s="36" t="str">
        <f>VLOOKUP(CK2574,Mapping!B:C,2,FALSE)</f>
        <v>US/CA</v>
      </c>
    </row>
    <row r="2575" spans="1:99" ht="16" customHeight="1" x14ac:dyDescent="0.35">
      <c r="A2575" s="12" t="s">
        <v>3940</v>
      </c>
      <c r="B2575" s="12" t="s">
        <v>925</v>
      </c>
      <c r="E2575" s="37">
        <v>113373228</v>
      </c>
      <c r="G2575" s="37" t="s">
        <v>1505</v>
      </c>
      <c r="I2575" s="37"/>
      <c r="K2575" s="37"/>
      <c r="M2575" s="37">
        <v>567851</v>
      </c>
      <c r="N2575" s="12">
        <v>0</v>
      </c>
      <c r="O2575" s="37"/>
      <c r="Q2575" s="12">
        <v>54374</v>
      </c>
      <c r="R2575" s="37"/>
      <c r="T2575" s="37"/>
      <c r="V2575" s="37"/>
      <c r="X2575" s="37"/>
      <c r="Z2575" s="37"/>
      <c r="AB2575" s="37"/>
      <c r="AD2575" s="37"/>
      <c r="AF2575" s="37"/>
      <c r="AH2575" s="37">
        <v>7379639</v>
      </c>
      <c r="AI2575" s="12">
        <v>0.05</v>
      </c>
      <c r="AN2575" s="37">
        <v>104075483</v>
      </c>
      <c r="AO2575" s="12">
        <v>0.64</v>
      </c>
      <c r="AP2575" s="37">
        <v>1350255</v>
      </c>
      <c r="AQ2575" s="12">
        <v>0.01</v>
      </c>
      <c r="AR2575" s="37"/>
      <c r="AT2575" s="37"/>
      <c r="AV2575" s="37"/>
      <c r="AX2575" s="37"/>
      <c r="BB2575" s="12">
        <v>3874</v>
      </c>
      <c r="BH2575" s="12">
        <v>4766</v>
      </c>
      <c r="BI2575" s="12">
        <v>485850</v>
      </c>
      <c r="BQ2575" s="12">
        <v>0.01</v>
      </c>
      <c r="BV2575" s="12">
        <v>0</v>
      </c>
      <c r="BY2575" s="12">
        <v>0.06</v>
      </c>
      <c r="CC2575" s="12">
        <v>0</v>
      </c>
      <c r="CG2575" s="12" t="s">
        <v>929</v>
      </c>
      <c r="CH2575" s="12">
        <v>10.204000000000001</v>
      </c>
      <c r="CI2575" s="12" t="s">
        <v>1018</v>
      </c>
      <c r="CJ2575" s="12" t="s">
        <v>936</v>
      </c>
      <c r="CK2575" s="12" t="s">
        <v>932</v>
      </c>
      <c r="CL2575" s="37">
        <v>16026249628</v>
      </c>
      <c r="CN2575" s="12" t="s">
        <v>1506</v>
      </c>
      <c r="CS2575" s="12"/>
      <c r="CT2575" s="36" t="str">
        <f t="shared" si="40"/>
        <v>1bn - 50bn</v>
      </c>
      <c r="CU2575" s="36" t="str">
        <f>VLOOKUP(CK2575,Mapping!B:C,2,FALSE)</f>
        <v>US/CA</v>
      </c>
    </row>
    <row r="2576" spans="1:99" ht="16" customHeight="1" x14ac:dyDescent="0.35">
      <c r="A2576" s="12" t="s">
        <v>3941</v>
      </c>
      <c r="B2576" s="12" t="s">
        <v>925</v>
      </c>
      <c r="E2576" s="37">
        <v>0</v>
      </c>
      <c r="G2576" s="37" t="s">
        <v>1505</v>
      </c>
      <c r="I2576" s="37"/>
      <c r="K2576" s="37"/>
      <c r="M2576" s="37"/>
      <c r="O2576" s="37"/>
      <c r="R2576" s="37"/>
      <c r="T2576" s="37"/>
      <c r="V2576" s="37"/>
      <c r="X2576" s="37"/>
      <c r="Z2576" s="37"/>
      <c r="AB2576" s="37"/>
      <c r="AD2576" s="37"/>
      <c r="AF2576" s="37"/>
      <c r="AH2576" s="37"/>
      <c r="AN2576" s="37"/>
      <c r="AP2576" s="37">
        <v>0</v>
      </c>
      <c r="AQ2576" s="12">
        <v>0</v>
      </c>
      <c r="AR2576" s="37"/>
      <c r="AT2576" s="37"/>
      <c r="AV2576" s="37"/>
      <c r="AX2576" s="37"/>
      <c r="BH2576" s="12">
        <v>0</v>
      </c>
      <c r="BV2576" s="12">
        <v>0</v>
      </c>
      <c r="CG2576" s="12" t="s">
        <v>976</v>
      </c>
      <c r="CH2576" s="12">
        <v>83.150999999999996</v>
      </c>
      <c r="CI2576" s="12" t="s">
        <v>941</v>
      </c>
      <c r="CJ2576" s="12" t="s">
        <v>941</v>
      </c>
      <c r="CK2576" s="12" t="s">
        <v>932</v>
      </c>
      <c r="CL2576" s="37">
        <v>3694112362</v>
      </c>
      <c r="CN2576" s="12" t="s">
        <v>1513</v>
      </c>
      <c r="CS2576" s="12"/>
      <c r="CT2576" s="36" t="str">
        <f t="shared" si="40"/>
        <v>1bn - 50bn</v>
      </c>
      <c r="CU2576" s="36" t="str">
        <f>VLOOKUP(CK2576,Mapping!B:C,2,FALSE)</f>
        <v>US/CA</v>
      </c>
    </row>
    <row r="2577" spans="1:99" ht="16" customHeight="1" x14ac:dyDescent="0.35">
      <c r="A2577" s="12" t="s">
        <v>3942</v>
      </c>
      <c r="B2577" s="12" t="s">
        <v>933</v>
      </c>
      <c r="E2577" s="37">
        <v>51803859</v>
      </c>
      <c r="G2577" s="37" t="s">
        <v>1505</v>
      </c>
      <c r="I2577" s="37"/>
      <c r="K2577" s="37">
        <v>2814083</v>
      </c>
      <c r="L2577" s="12">
        <v>0.02</v>
      </c>
      <c r="M2577" s="37">
        <v>10277934</v>
      </c>
      <c r="N2577" s="12">
        <v>0.06</v>
      </c>
      <c r="O2577" s="37">
        <v>2568214</v>
      </c>
      <c r="P2577" s="12">
        <v>0.02</v>
      </c>
      <c r="Q2577" s="12">
        <v>300</v>
      </c>
      <c r="R2577" s="37"/>
      <c r="T2577" s="37">
        <v>6606</v>
      </c>
      <c r="U2577" s="12">
        <v>0</v>
      </c>
      <c r="V2577" s="37">
        <v>600823</v>
      </c>
      <c r="W2577" s="12">
        <v>0</v>
      </c>
      <c r="X2577" s="37">
        <v>480246</v>
      </c>
      <c r="Y2577" s="12">
        <v>0</v>
      </c>
      <c r="Z2577" s="37">
        <v>0</v>
      </c>
      <c r="AA2577" s="12">
        <v>0</v>
      </c>
      <c r="AB2577" s="37"/>
      <c r="AD2577" s="37"/>
      <c r="AF2577" s="37"/>
      <c r="AH2577" s="37">
        <v>37884</v>
      </c>
      <c r="AI2577" s="12">
        <v>0</v>
      </c>
      <c r="AK2577" s="12">
        <v>21786</v>
      </c>
      <c r="AL2577" s="12">
        <v>139947</v>
      </c>
      <c r="AN2577" s="37"/>
      <c r="AP2577" s="37"/>
      <c r="AR2577" s="37">
        <v>35018069</v>
      </c>
      <c r="AS2577" s="12">
        <v>0.21</v>
      </c>
      <c r="AT2577" s="37"/>
      <c r="AV2577" s="37"/>
      <c r="AX2577" s="37"/>
      <c r="BA2577" s="12">
        <v>4700</v>
      </c>
      <c r="BB2577" s="12">
        <v>81922</v>
      </c>
      <c r="BC2577" s="12">
        <v>0</v>
      </c>
      <c r="BE2577" s="12">
        <v>939074</v>
      </c>
      <c r="BG2577" s="12">
        <v>36557</v>
      </c>
      <c r="BK2577" s="12">
        <v>48</v>
      </c>
      <c r="BM2577" s="12">
        <v>1.05</v>
      </c>
      <c r="BQ2577" s="12">
        <v>0</v>
      </c>
      <c r="BS2577" s="12">
        <v>0</v>
      </c>
      <c r="BT2577" s="12">
        <v>0</v>
      </c>
      <c r="BU2577" s="12">
        <v>0</v>
      </c>
      <c r="BZ2577" s="12">
        <v>0</v>
      </c>
      <c r="CC2577" s="12">
        <v>0</v>
      </c>
      <c r="CD2577" s="12">
        <v>0</v>
      </c>
      <c r="CE2577" s="12">
        <v>0</v>
      </c>
      <c r="CG2577" s="12" t="s">
        <v>976</v>
      </c>
      <c r="CH2577" s="12">
        <v>76.864999999999995</v>
      </c>
      <c r="CI2577" s="12" t="s">
        <v>953</v>
      </c>
      <c r="CJ2577" s="12"/>
      <c r="CK2577" s="12" t="s">
        <v>954</v>
      </c>
      <c r="CL2577" s="37">
        <v>16341955041</v>
      </c>
      <c r="CN2577" s="12" t="s">
        <v>1513</v>
      </c>
      <c r="CS2577" s="12"/>
      <c r="CT2577" s="36" t="str">
        <f t="shared" si="40"/>
        <v>1bn - 50bn</v>
      </c>
      <c r="CU2577" s="36" t="str">
        <f>VLOOKUP(CK2577,Mapping!B:C,2,FALSE)</f>
        <v>EU</v>
      </c>
    </row>
    <row r="2578" spans="1:99" ht="16" customHeight="1" x14ac:dyDescent="0.35">
      <c r="A2578" s="12" t="s">
        <v>3943</v>
      </c>
      <c r="B2578" s="12" t="s">
        <v>933</v>
      </c>
      <c r="E2578" s="37">
        <v>1498874</v>
      </c>
      <c r="G2578" s="37" t="s">
        <v>1505</v>
      </c>
      <c r="I2578" s="37"/>
      <c r="K2578" s="37"/>
      <c r="M2578" s="37"/>
      <c r="O2578" s="37"/>
      <c r="R2578" s="37"/>
      <c r="T2578" s="37"/>
      <c r="V2578" s="37"/>
      <c r="X2578" s="37"/>
      <c r="Z2578" s="37"/>
      <c r="AB2578" s="37"/>
      <c r="AD2578" s="37"/>
      <c r="AF2578" s="37"/>
      <c r="AH2578" s="37"/>
      <c r="AN2578" s="37">
        <v>1498874</v>
      </c>
      <c r="AO2578" s="12">
        <v>1.38</v>
      </c>
      <c r="AP2578" s="37"/>
      <c r="AR2578" s="37"/>
      <c r="AT2578" s="37"/>
      <c r="AV2578" s="37"/>
      <c r="AX2578" s="37"/>
      <c r="BI2578" s="12">
        <v>8900</v>
      </c>
      <c r="BY2578" s="12">
        <v>0</v>
      </c>
      <c r="CG2578" s="12" t="s">
        <v>959</v>
      </c>
      <c r="CH2578" s="12">
        <v>66.644999999999996</v>
      </c>
      <c r="CI2578" s="12" t="s">
        <v>987</v>
      </c>
      <c r="CJ2578" s="12"/>
      <c r="CK2578" s="12" t="s">
        <v>979</v>
      </c>
      <c r="CL2578" s="37">
        <v>108410228</v>
      </c>
      <c r="CN2578" s="12" t="s">
        <v>1506</v>
      </c>
      <c r="CS2578" s="12"/>
      <c r="CT2578" s="36" t="str">
        <f t="shared" si="40"/>
        <v>500mn</v>
      </c>
      <c r="CU2578" s="36" t="str">
        <f>VLOOKUP(CK2578,Mapping!B:C,2,FALSE)</f>
        <v>EU</v>
      </c>
    </row>
    <row r="2579" spans="1:99" ht="16" customHeight="1" x14ac:dyDescent="0.35">
      <c r="A2579" s="12" t="s">
        <v>3944</v>
      </c>
      <c r="B2579" s="12" t="s">
        <v>925</v>
      </c>
      <c r="E2579" s="37">
        <v>145245</v>
      </c>
      <c r="G2579" s="37" t="s">
        <v>1505</v>
      </c>
      <c r="I2579" s="37"/>
      <c r="K2579" s="37"/>
      <c r="M2579" s="37">
        <v>56332</v>
      </c>
      <c r="N2579" s="12">
        <v>0.01</v>
      </c>
      <c r="O2579" s="37"/>
      <c r="Q2579" s="12">
        <v>304</v>
      </c>
      <c r="R2579" s="37"/>
      <c r="T2579" s="37"/>
      <c r="V2579" s="37"/>
      <c r="X2579" s="37"/>
      <c r="Z2579" s="37"/>
      <c r="AB2579" s="37"/>
      <c r="AD2579" s="37"/>
      <c r="AF2579" s="37"/>
      <c r="AH2579" s="37">
        <v>38389</v>
      </c>
      <c r="AI2579" s="12">
        <v>0.01</v>
      </c>
      <c r="AN2579" s="37">
        <v>50524</v>
      </c>
      <c r="AO2579" s="12">
        <v>0.01</v>
      </c>
      <c r="AP2579" s="37"/>
      <c r="AR2579" s="37"/>
      <c r="AT2579" s="37"/>
      <c r="AV2579" s="37"/>
      <c r="AX2579" s="37"/>
      <c r="BB2579" s="12">
        <v>449</v>
      </c>
      <c r="BI2579" s="12">
        <v>300</v>
      </c>
      <c r="BQ2579" s="12">
        <v>0</v>
      </c>
      <c r="BY2579" s="12">
        <v>0</v>
      </c>
      <c r="CC2579" s="12">
        <v>0</v>
      </c>
      <c r="CG2579" s="12"/>
      <c r="CH2579" s="12">
        <v>104.852</v>
      </c>
      <c r="CI2579" s="12" t="s">
        <v>1712</v>
      </c>
      <c r="CJ2579" s="12" t="s">
        <v>946</v>
      </c>
      <c r="CK2579" s="12" t="s">
        <v>932</v>
      </c>
      <c r="CL2579" s="37">
        <v>411877804</v>
      </c>
      <c r="CN2579" s="12" t="s">
        <v>1509</v>
      </c>
      <c r="CS2579" s="12"/>
      <c r="CT2579" s="36" t="str">
        <f t="shared" si="40"/>
        <v>500mn</v>
      </c>
      <c r="CU2579" s="36" t="str">
        <f>VLOOKUP(CK2579,Mapping!B:C,2,FALSE)</f>
        <v>US/CA</v>
      </c>
    </row>
    <row r="2580" spans="1:99" ht="16" customHeight="1" x14ac:dyDescent="0.35">
      <c r="A2580" s="12" t="s">
        <v>3945</v>
      </c>
      <c r="B2580" s="12" t="s">
        <v>925</v>
      </c>
      <c r="E2580" s="37">
        <v>649660</v>
      </c>
      <c r="G2580" s="37" t="s">
        <v>1505</v>
      </c>
      <c r="I2580" s="37"/>
      <c r="K2580" s="37"/>
      <c r="M2580" s="37"/>
      <c r="O2580" s="37"/>
      <c r="R2580" s="37"/>
      <c r="T2580" s="37"/>
      <c r="V2580" s="37"/>
      <c r="X2580" s="37">
        <v>649660</v>
      </c>
      <c r="Y2580" s="12">
        <v>7.0000000000000007E-2</v>
      </c>
      <c r="Z2580" s="37"/>
      <c r="AB2580" s="37"/>
      <c r="AD2580" s="37"/>
      <c r="AF2580" s="37"/>
      <c r="AH2580" s="37"/>
      <c r="AN2580" s="37"/>
      <c r="AP2580" s="37"/>
      <c r="AR2580" s="37"/>
      <c r="AT2580" s="37"/>
      <c r="AV2580" s="37"/>
      <c r="AX2580" s="37"/>
      <c r="BA2580" s="12">
        <v>6358</v>
      </c>
      <c r="BZ2580" s="12">
        <v>0</v>
      </c>
      <c r="CG2580" s="12" t="s">
        <v>991</v>
      </c>
      <c r="CH2580" s="12">
        <v>38.951999999999998</v>
      </c>
      <c r="CI2580" s="12" t="s">
        <v>1071</v>
      </c>
      <c r="CJ2580" s="12" t="s">
        <v>1072</v>
      </c>
      <c r="CK2580" s="12" t="s">
        <v>932</v>
      </c>
      <c r="CL2580" s="37">
        <v>896139585</v>
      </c>
      <c r="CN2580" s="12" t="s">
        <v>1509</v>
      </c>
      <c r="CS2580" s="12"/>
      <c r="CT2580" s="36" t="str">
        <f t="shared" si="40"/>
        <v>500mn - 1bn</v>
      </c>
      <c r="CU2580" s="36" t="str">
        <f>VLOOKUP(CK2580,Mapping!B:C,2,FALSE)</f>
        <v>US/CA</v>
      </c>
    </row>
    <row r="2581" spans="1:99" ht="16" customHeight="1" x14ac:dyDescent="0.35">
      <c r="A2581" s="12" t="s">
        <v>3946</v>
      </c>
      <c r="B2581" s="12" t="s">
        <v>925</v>
      </c>
      <c r="E2581" s="37">
        <v>6273000</v>
      </c>
      <c r="G2581" s="37" t="s">
        <v>1505</v>
      </c>
      <c r="I2581" s="37"/>
      <c r="K2581" s="37"/>
      <c r="M2581" s="37">
        <v>6273000</v>
      </c>
      <c r="N2581" s="12">
        <v>0.84</v>
      </c>
      <c r="O2581" s="37"/>
      <c r="R2581" s="37"/>
      <c r="T2581" s="37"/>
      <c r="V2581" s="37"/>
      <c r="X2581" s="37"/>
      <c r="Z2581" s="37"/>
      <c r="AB2581" s="37"/>
      <c r="AD2581" s="37"/>
      <c r="AF2581" s="37"/>
      <c r="AH2581" s="37"/>
      <c r="AN2581" s="37"/>
      <c r="AP2581" s="37"/>
      <c r="AR2581" s="37"/>
      <c r="AT2581" s="37"/>
      <c r="AV2581" s="37"/>
      <c r="AX2581" s="37"/>
      <c r="BB2581" s="12">
        <v>50000</v>
      </c>
      <c r="CC2581" s="12">
        <v>0</v>
      </c>
      <c r="CG2581" s="12" t="s">
        <v>976</v>
      </c>
      <c r="CH2581" s="12">
        <v>43.381</v>
      </c>
      <c r="CI2581" s="12" t="s">
        <v>2904</v>
      </c>
      <c r="CJ2581" s="12" t="s">
        <v>1118</v>
      </c>
      <c r="CK2581" s="12" t="s">
        <v>932</v>
      </c>
      <c r="CL2581" s="37">
        <v>748870878</v>
      </c>
      <c r="CN2581" s="12" t="s">
        <v>1513</v>
      </c>
      <c r="CS2581" s="12"/>
      <c r="CT2581" s="36" t="str">
        <f t="shared" si="40"/>
        <v>500mn - 1bn</v>
      </c>
      <c r="CU2581" s="36" t="str">
        <f>VLOOKUP(CK2581,Mapping!B:C,2,FALSE)</f>
        <v>US/CA</v>
      </c>
    </row>
    <row r="2582" spans="1:99" ht="16" customHeight="1" x14ac:dyDescent="0.35">
      <c r="A2582" s="12" t="s">
        <v>3947</v>
      </c>
      <c r="B2582" s="12" t="s">
        <v>925</v>
      </c>
      <c r="E2582" s="37">
        <v>46314</v>
      </c>
      <c r="G2582" s="37" t="s">
        <v>1505</v>
      </c>
      <c r="I2582" s="37"/>
      <c r="K2582" s="37"/>
      <c r="M2582" s="37"/>
      <c r="O2582" s="37"/>
      <c r="R2582" s="37"/>
      <c r="T2582" s="37"/>
      <c r="V2582" s="37"/>
      <c r="X2582" s="37"/>
      <c r="Z2582" s="37"/>
      <c r="AB2582" s="37"/>
      <c r="AD2582" s="37"/>
      <c r="AF2582" s="37"/>
      <c r="AH2582" s="37"/>
      <c r="AN2582" s="37">
        <v>46314</v>
      </c>
      <c r="AO2582" s="12">
        <v>0.23</v>
      </c>
      <c r="AP2582" s="37"/>
      <c r="AR2582" s="37"/>
      <c r="AT2582" s="37"/>
      <c r="AV2582" s="37"/>
      <c r="AX2582" s="37"/>
      <c r="BI2582" s="12">
        <v>275</v>
      </c>
      <c r="BY2582" s="12">
        <v>0</v>
      </c>
      <c r="CG2582" s="12"/>
      <c r="CH2582" s="12">
        <v>37.762999999999998</v>
      </c>
      <c r="CI2582" s="12" t="s">
        <v>1023</v>
      </c>
      <c r="CJ2582" s="12"/>
      <c r="CK2582" s="12" t="s">
        <v>979</v>
      </c>
      <c r="CL2582" s="37">
        <v>21102466</v>
      </c>
      <c r="CN2582" s="12" t="s">
        <v>1506</v>
      </c>
      <c r="CS2582" s="12"/>
      <c r="CT2582" s="36" t="str">
        <f t="shared" si="40"/>
        <v>500mn</v>
      </c>
      <c r="CU2582" s="36" t="str">
        <f>VLOOKUP(CK2582,Mapping!B:C,2,FALSE)</f>
        <v>EU</v>
      </c>
    </row>
    <row r="2583" spans="1:99" ht="16" customHeight="1" x14ac:dyDescent="0.35">
      <c r="A2583" s="12" t="s">
        <v>3948</v>
      </c>
      <c r="B2583" s="12" t="s">
        <v>925</v>
      </c>
      <c r="E2583" s="37">
        <v>102180</v>
      </c>
      <c r="G2583" s="37" t="s">
        <v>1505</v>
      </c>
      <c r="I2583" s="37"/>
      <c r="K2583" s="37"/>
      <c r="M2583" s="37"/>
      <c r="O2583" s="37"/>
      <c r="R2583" s="37"/>
      <c r="T2583" s="37"/>
      <c r="V2583" s="37"/>
      <c r="X2583" s="37">
        <v>102180</v>
      </c>
      <c r="Y2583" s="12">
        <v>1.55</v>
      </c>
      <c r="Z2583" s="37"/>
      <c r="AB2583" s="37"/>
      <c r="AD2583" s="37"/>
      <c r="AF2583" s="37"/>
      <c r="AH2583" s="37"/>
      <c r="AN2583" s="37"/>
      <c r="AP2583" s="37"/>
      <c r="AR2583" s="37"/>
      <c r="AT2583" s="37"/>
      <c r="AV2583" s="37"/>
      <c r="AX2583" s="37"/>
      <c r="BA2583" s="12">
        <v>1000</v>
      </c>
      <c r="BZ2583" s="12">
        <v>0</v>
      </c>
      <c r="CG2583" s="12"/>
      <c r="CH2583" s="12">
        <v>211.34899999999999</v>
      </c>
      <c r="CI2583" s="12" t="s">
        <v>1855</v>
      </c>
      <c r="CJ2583" s="12"/>
      <c r="CK2583" s="12" t="s">
        <v>1856</v>
      </c>
      <c r="CL2583" s="37">
        <v>6595679</v>
      </c>
      <c r="CN2583" s="12" t="s">
        <v>1506</v>
      </c>
      <c r="CS2583" s="12"/>
      <c r="CT2583" s="36" t="str">
        <f t="shared" si="40"/>
        <v>500mn</v>
      </c>
      <c r="CU2583" s="36" t="str">
        <f>VLOOKUP(CK2583,Mapping!B:C,2,FALSE)</f>
        <v>Middle East</v>
      </c>
    </row>
    <row r="2584" spans="1:99" ht="16" customHeight="1" x14ac:dyDescent="0.35">
      <c r="A2584" s="12" t="s">
        <v>3949</v>
      </c>
      <c r="B2584" s="12" t="s">
        <v>925</v>
      </c>
      <c r="E2584" s="37">
        <v>102180</v>
      </c>
      <c r="G2584" s="37" t="s">
        <v>1505</v>
      </c>
      <c r="I2584" s="37"/>
      <c r="K2584" s="37"/>
      <c r="M2584" s="37"/>
      <c r="O2584" s="37"/>
      <c r="R2584" s="37"/>
      <c r="T2584" s="37"/>
      <c r="V2584" s="37"/>
      <c r="X2584" s="37">
        <v>102180</v>
      </c>
      <c r="Y2584" s="12">
        <v>0.36</v>
      </c>
      <c r="Z2584" s="37"/>
      <c r="AB2584" s="37"/>
      <c r="AD2584" s="37"/>
      <c r="AF2584" s="37"/>
      <c r="AH2584" s="37"/>
      <c r="AN2584" s="37"/>
      <c r="AP2584" s="37"/>
      <c r="AR2584" s="37"/>
      <c r="AT2584" s="37"/>
      <c r="AV2584" s="37"/>
      <c r="AX2584" s="37"/>
      <c r="BA2584" s="12">
        <v>1000</v>
      </c>
      <c r="BZ2584" s="12">
        <v>0</v>
      </c>
      <c r="CG2584" s="12" t="s">
        <v>940</v>
      </c>
      <c r="CH2584" s="12">
        <v>162.61000000000001</v>
      </c>
      <c r="CI2584" s="12" t="s">
        <v>1855</v>
      </c>
      <c r="CJ2584" s="12"/>
      <c r="CK2584" s="12" t="s">
        <v>1856</v>
      </c>
      <c r="CL2584" s="37">
        <v>28267939</v>
      </c>
      <c r="CN2584" s="12" t="s">
        <v>1506</v>
      </c>
      <c r="CS2584" s="12"/>
      <c r="CT2584" s="36" t="str">
        <f t="shared" si="40"/>
        <v>500mn</v>
      </c>
      <c r="CU2584" s="36" t="str">
        <f>VLOOKUP(CK2584,Mapping!B:C,2,FALSE)</f>
        <v>Middle East</v>
      </c>
    </row>
    <row r="2585" spans="1:99" ht="16" customHeight="1" x14ac:dyDescent="0.35">
      <c r="A2585" s="12" t="s">
        <v>3950</v>
      </c>
      <c r="B2585" s="12" t="s">
        <v>933</v>
      </c>
      <c r="E2585" s="37">
        <v>1261954</v>
      </c>
      <c r="G2585" s="37" t="s">
        <v>1505</v>
      </c>
      <c r="I2585" s="37"/>
      <c r="K2585" s="37"/>
      <c r="M2585" s="37"/>
      <c r="O2585" s="37"/>
      <c r="R2585" s="37"/>
      <c r="T2585" s="37"/>
      <c r="V2585" s="37"/>
      <c r="X2585" s="37"/>
      <c r="Z2585" s="37"/>
      <c r="AB2585" s="37"/>
      <c r="AD2585" s="37"/>
      <c r="AF2585" s="37"/>
      <c r="AH2585" s="37"/>
      <c r="AN2585" s="37">
        <v>1026996</v>
      </c>
      <c r="AO2585" s="12">
        <v>0.79</v>
      </c>
      <c r="AP2585" s="37">
        <v>234958</v>
      </c>
      <c r="AQ2585" s="12">
        <v>0.18</v>
      </c>
      <c r="AR2585" s="37"/>
      <c r="AT2585" s="37"/>
      <c r="AV2585" s="37"/>
      <c r="AX2585" s="37"/>
      <c r="BH2585" s="12">
        <v>946</v>
      </c>
      <c r="BI2585" s="12">
        <v>6100</v>
      </c>
      <c r="BV2585" s="12">
        <v>0</v>
      </c>
      <c r="BY2585" s="12">
        <v>0</v>
      </c>
      <c r="CG2585" s="12" t="s">
        <v>929</v>
      </c>
      <c r="CH2585" s="12">
        <v>85.872</v>
      </c>
      <c r="CI2585" s="12" t="s">
        <v>953</v>
      </c>
      <c r="CJ2585" s="12"/>
      <c r="CK2585" s="12" t="s">
        <v>954</v>
      </c>
      <c r="CL2585" s="37">
        <v>128229839</v>
      </c>
      <c r="CN2585" s="12" t="s">
        <v>1509</v>
      </c>
      <c r="CS2585" s="12"/>
      <c r="CT2585" s="36" t="str">
        <f t="shared" si="40"/>
        <v>500mn</v>
      </c>
      <c r="CU2585" s="36" t="str">
        <f>VLOOKUP(CK2585,Mapping!B:C,2,FALSE)</f>
        <v>EU</v>
      </c>
    </row>
    <row r="2586" spans="1:99" ht="16" customHeight="1" x14ac:dyDescent="0.35">
      <c r="A2586" s="12" t="s">
        <v>3951</v>
      </c>
      <c r="B2586" s="12" t="s">
        <v>925</v>
      </c>
      <c r="E2586" s="37">
        <v>657109</v>
      </c>
      <c r="G2586" s="37" t="s">
        <v>1505</v>
      </c>
      <c r="I2586" s="37"/>
      <c r="K2586" s="37"/>
      <c r="M2586" s="37">
        <v>0</v>
      </c>
      <c r="N2586" s="12">
        <v>0</v>
      </c>
      <c r="O2586" s="37"/>
      <c r="R2586" s="37"/>
      <c r="T2586" s="37"/>
      <c r="V2586" s="37"/>
      <c r="X2586" s="37"/>
      <c r="Z2586" s="37"/>
      <c r="AB2586" s="37"/>
      <c r="AD2586" s="37"/>
      <c r="AF2586" s="37"/>
      <c r="AH2586" s="37"/>
      <c r="AN2586" s="37">
        <v>644179</v>
      </c>
      <c r="AO2586" s="12">
        <v>0.25</v>
      </c>
      <c r="AP2586" s="37">
        <v>12930</v>
      </c>
      <c r="AQ2586" s="12">
        <v>0</v>
      </c>
      <c r="AR2586" s="37"/>
      <c r="AT2586" s="37"/>
      <c r="AV2586" s="37"/>
      <c r="AX2586" s="37"/>
      <c r="BB2586" s="12">
        <v>0</v>
      </c>
      <c r="BH2586" s="12">
        <v>56</v>
      </c>
      <c r="BI2586" s="12">
        <v>3825</v>
      </c>
      <c r="BV2586" s="12">
        <v>0</v>
      </c>
      <c r="BY2586" s="12">
        <v>0</v>
      </c>
      <c r="CC2586" s="12">
        <v>0</v>
      </c>
      <c r="CG2586" s="12" t="s">
        <v>929</v>
      </c>
      <c r="CH2586" s="12">
        <v>51.43</v>
      </c>
      <c r="CI2586" s="12" t="s">
        <v>1282</v>
      </c>
      <c r="CJ2586" s="12" t="s">
        <v>946</v>
      </c>
      <c r="CK2586" s="12" t="s">
        <v>932</v>
      </c>
      <c r="CL2586" s="37">
        <v>261523642</v>
      </c>
      <c r="CN2586" s="12" t="s">
        <v>1509</v>
      </c>
      <c r="CS2586" s="12"/>
      <c r="CT2586" s="36" t="str">
        <f t="shared" si="40"/>
        <v>500mn</v>
      </c>
      <c r="CU2586" s="36" t="str">
        <f>VLOOKUP(CK2586,Mapping!B:C,2,FALSE)</f>
        <v>US/CA</v>
      </c>
    </row>
    <row r="2587" spans="1:99" ht="16" customHeight="1" x14ac:dyDescent="0.35">
      <c r="A2587" s="12" t="s">
        <v>3952</v>
      </c>
      <c r="B2587" s="12" t="s">
        <v>925</v>
      </c>
      <c r="E2587" s="37">
        <v>98953</v>
      </c>
      <c r="G2587" s="37" t="s">
        <v>1505</v>
      </c>
      <c r="I2587" s="37"/>
      <c r="K2587" s="37"/>
      <c r="M2587" s="37">
        <v>85062</v>
      </c>
      <c r="N2587" s="12">
        <v>0.02</v>
      </c>
      <c r="O2587" s="37"/>
      <c r="Q2587" s="12">
        <v>110</v>
      </c>
      <c r="R2587" s="37"/>
      <c r="T2587" s="37"/>
      <c r="V2587" s="37"/>
      <c r="X2587" s="37"/>
      <c r="Z2587" s="37"/>
      <c r="AB2587" s="37"/>
      <c r="AD2587" s="37"/>
      <c r="AF2587" s="37"/>
      <c r="AH2587" s="37">
        <v>13891</v>
      </c>
      <c r="AI2587" s="12">
        <v>0</v>
      </c>
      <c r="AN2587" s="37"/>
      <c r="AP2587" s="37"/>
      <c r="AR2587" s="37"/>
      <c r="AT2587" s="37"/>
      <c r="AV2587" s="37"/>
      <c r="AX2587" s="37"/>
      <c r="BB2587" s="12">
        <v>678</v>
      </c>
      <c r="BQ2587" s="12">
        <v>0</v>
      </c>
      <c r="CC2587" s="12">
        <v>0</v>
      </c>
      <c r="CG2587" s="12" t="s">
        <v>940</v>
      </c>
      <c r="CH2587" s="12">
        <v>26.12</v>
      </c>
      <c r="CI2587" s="12" t="s">
        <v>1096</v>
      </c>
      <c r="CJ2587" s="12" t="s">
        <v>1097</v>
      </c>
      <c r="CK2587" s="12" t="s">
        <v>932</v>
      </c>
      <c r="CL2587" s="37">
        <v>406980048</v>
      </c>
      <c r="CN2587" s="12" t="s">
        <v>1509</v>
      </c>
      <c r="CS2587" s="12"/>
      <c r="CT2587" s="36" t="str">
        <f t="shared" si="40"/>
        <v>500mn</v>
      </c>
      <c r="CU2587" s="36" t="str">
        <f>VLOOKUP(CK2587,Mapping!B:C,2,FALSE)</f>
        <v>US/CA</v>
      </c>
    </row>
    <row r="2588" spans="1:99" ht="16" customHeight="1" x14ac:dyDescent="0.35">
      <c r="A2588" s="12" t="s">
        <v>538</v>
      </c>
      <c r="B2588" s="12" t="s">
        <v>933</v>
      </c>
      <c r="E2588" s="37">
        <v>41567300</v>
      </c>
      <c r="F2588" s="12">
        <v>14745</v>
      </c>
      <c r="G2588" s="37" t="s">
        <v>1505</v>
      </c>
      <c r="I2588" s="37">
        <v>786074</v>
      </c>
      <c r="J2588" s="12">
        <v>0.01</v>
      </c>
      <c r="K2588" s="37">
        <v>4445324</v>
      </c>
      <c r="L2588" s="12">
        <v>0.04</v>
      </c>
      <c r="M2588" s="37">
        <v>29734</v>
      </c>
      <c r="N2588" s="12">
        <v>0</v>
      </c>
      <c r="O2588" s="37">
        <v>3563869</v>
      </c>
      <c r="P2588" s="12">
        <v>0.03</v>
      </c>
      <c r="Q2588" s="12">
        <v>44084</v>
      </c>
      <c r="R2588" s="37">
        <v>1953236</v>
      </c>
      <c r="S2588" s="12">
        <v>0.02</v>
      </c>
      <c r="T2588" s="37"/>
      <c r="V2588" s="37">
        <v>1607551</v>
      </c>
      <c r="W2588" s="12">
        <v>0.02</v>
      </c>
      <c r="X2588" s="37">
        <v>6116188</v>
      </c>
      <c r="Y2588" s="12">
        <v>0.06</v>
      </c>
      <c r="Z2588" s="37"/>
      <c r="AB2588" s="37">
        <v>1226411</v>
      </c>
      <c r="AC2588" s="12">
        <v>0.01</v>
      </c>
      <c r="AD2588" s="37">
        <v>886346</v>
      </c>
      <c r="AE2588" s="12">
        <v>0.01</v>
      </c>
      <c r="AF2588" s="37">
        <v>676406</v>
      </c>
      <c r="AG2588" s="12">
        <v>0.01</v>
      </c>
      <c r="AH2588" s="37">
        <v>5566928</v>
      </c>
      <c r="AI2588" s="12">
        <v>0.05</v>
      </c>
      <c r="AJ2588" s="12">
        <v>82643</v>
      </c>
      <c r="AK2588" s="12">
        <v>70382</v>
      </c>
      <c r="AL2588" s="12">
        <v>221667</v>
      </c>
      <c r="AM2588" s="12">
        <v>69387</v>
      </c>
      <c r="AN2588" s="37">
        <v>13910897</v>
      </c>
      <c r="AO2588" s="12">
        <v>0.13</v>
      </c>
      <c r="AP2588" s="37">
        <v>641182</v>
      </c>
      <c r="AQ2588" s="12">
        <v>0.01</v>
      </c>
      <c r="AR2588" s="37"/>
      <c r="AT2588" s="37"/>
      <c r="AV2588" s="37"/>
      <c r="AX2588" s="37">
        <v>157154</v>
      </c>
      <c r="AY2588" s="12">
        <v>0</v>
      </c>
      <c r="AZ2588" s="12">
        <v>183874</v>
      </c>
      <c r="BA2588" s="12">
        <v>59857</v>
      </c>
      <c r="BB2588" s="12">
        <v>237</v>
      </c>
      <c r="BF2588" s="12">
        <v>40026</v>
      </c>
      <c r="BG2588" s="12">
        <v>74472</v>
      </c>
      <c r="BH2588" s="12">
        <v>2777</v>
      </c>
      <c r="BI2588" s="12">
        <v>82600</v>
      </c>
      <c r="BJ2588" s="12">
        <v>7955</v>
      </c>
      <c r="BO2588" s="12">
        <v>0</v>
      </c>
      <c r="BP2588" s="12">
        <v>0</v>
      </c>
      <c r="BQ2588" s="12">
        <v>0.01</v>
      </c>
      <c r="BR2588" s="12">
        <v>0</v>
      </c>
      <c r="BS2588" s="12">
        <v>0</v>
      </c>
      <c r="BT2588" s="12">
        <v>0</v>
      </c>
      <c r="BU2588" s="12">
        <v>0</v>
      </c>
      <c r="BV2588" s="12">
        <v>0</v>
      </c>
      <c r="BW2588" s="12">
        <v>0</v>
      </c>
      <c r="BX2588" s="12">
        <v>0</v>
      </c>
      <c r="BY2588" s="12">
        <v>0.01</v>
      </c>
      <c r="BZ2588" s="12">
        <v>0</v>
      </c>
      <c r="CB2588" s="12">
        <v>0</v>
      </c>
      <c r="CC2588" s="12">
        <v>0</v>
      </c>
      <c r="CG2588" s="12" t="s">
        <v>934</v>
      </c>
      <c r="CH2588" s="12">
        <v>33.841999999999999</v>
      </c>
      <c r="CI2588" s="12" t="s">
        <v>983</v>
      </c>
      <c r="CJ2588" s="12" t="s">
        <v>984</v>
      </c>
      <c r="CK2588" s="12" t="s">
        <v>985</v>
      </c>
      <c r="CL2588" s="37">
        <v>10550198120</v>
      </c>
      <c r="CN2588" s="12" t="s">
        <v>1506</v>
      </c>
      <c r="CS2588" s="12"/>
      <c r="CT2588" s="36" t="str">
        <f t="shared" si="40"/>
        <v>1bn - 50bn</v>
      </c>
      <c r="CU2588" s="36" t="str">
        <f>VLOOKUP(CK2588,Mapping!B:C,2,FALSE)</f>
        <v>US/CA</v>
      </c>
    </row>
    <row r="2589" spans="1:99" ht="16" customHeight="1" x14ac:dyDescent="0.35">
      <c r="A2589" s="12" t="s">
        <v>668</v>
      </c>
      <c r="B2589" s="12" t="s">
        <v>933</v>
      </c>
      <c r="E2589" s="37">
        <v>41765965</v>
      </c>
      <c r="F2589" s="12">
        <v>5500</v>
      </c>
      <c r="G2589" s="37" t="s">
        <v>1505</v>
      </c>
      <c r="I2589" s="37">
        <v>293212</v>
      </c>
      <c r="J2589" s="12">
        <v>0</v>
      </c>
      <c r="K2589" s="37">
        <v>728233</v>
      </c>
      <c r="L2589" s="12">
        <v>0.01</v>
      </c>
      <c r="M2589" s="37"/>
      <c r="O2589" s="37">
        <v>1308715</v>
      </c>
      <c r="P2589" s="12">
        <v>0.02</v>
      </c>
      <c r="Q2589" s="12">
        <v>154</v>
      </c>
      <c r="R2589" s="37">
        <v>878496</v>
      </c>
      <c r="S2589" s="12">
        <v>0.01</v>
      </c>
      <c r="T2589" s="37"/>
      <c r="V2589" s="37">
        <v>742312</v>
      </c>
      <c r="W2589" s="12">
        <v>0.01</v>
      </c>
      <c r="X2589" s="37">
        <v>26351711</v>
      </c>
      <c r="Y2589" s="12">
        <v>0.41</v>
      </c>
      <c r="Z2589" s="37"/>
      <c r="AB2589" s="37">
        <v>538687</v>
      </c>
      <c r="AC2589" s="12">
        <v>0.01</v>
      </c>
      <c r="AD2589" s="37">
        <v>14485</v>
      </c>
      <c r="AE2589" s="12">
        <v>0</v>
      </c>
      <c r="AF2589" s="37">
        <v>427120</v>
      </c>
      <c r="AG2589" s="12">
        <v>0.01</v>
      </c>
      <c r="AH2589" s="37">
        <v>19447</v>
      </c>
      <c r="AI2589" s="12">
        <v>0</v>
      </c>
      <c r="AJ2589" s="12">
        <v>36300</v>
      </c>
      <c r="AK2589" s="12">
        <v>32500</v>
      </c>
      <c r="AL2589" s="12">
        <v>81400</v>
      </c>
      <c r="AM2589" s="12">
        <v>32000</v>
      </c>
      <c r="AN2589" s="37">
        <v>10391070</v>
      </c>
      <c r="AO2589" s="12">
        <v>0.16</v>
      </c>
      <c r="AP2589" s="37">
        <v>0</v>
      </c>
      <c r="AQ2589" s="12">
        <v>0</v>
      </c>
      <c r="AR2589" s="37"/>
      <c r="AT2589" s="37"/>
      <c r="AV2589" s="37"/>
      <c r="AX2589" s="37">
        <v>72477</v>
      </c>
      <c r="AY2589" s="12">
        <v>0</v>
      </c>
      <c r="AZ2589" s="12">
        <v>82700</v>
      </c>
      <c r="BA2589" s="12">
        <v>257895</v>
      </c>
      <c r="BF2589" s="12">
        <v>28200</v>
      </c>
      <c r="BG2589" s="12">
        <v>12200</v>
      </c>
      <c r="BH2589" s="12">
        <v>0</v>
      </c>
      <c r="BI2589" s="12">
        <v>61700</v>
      </c>
      <c r="BJ2589" s="12">
        <v>130</v>
      </c>
      <c r="BO2589" s="12">
        <v>0</v>
      </c>
      <c r="BP2589" s="12">
        <v>0</v>
      </c>
      <c r="BQ2589" s="12">
        <v>0</v>
      </c>
      <c r="BR2589" s="12">
        <v>0</v>
      </c>
      <c r="BS2589" s="12">
        <v>0</v>
      </c>
      <c r="BT2589" s="12">
        <v>0</v>
      </c>
      <c r="BU2589" s="12">
        <v>0</v>
      </c>
      <c r="BV2589" s="12">
        <v>0</v>
      </c>
      <c r="BW2589" s="12">
        <v>0</v>
      </c>
      <c r="BX2589" s="12">
        <v>0</v>
      </c>
      <c r="BY2589" s="12">
        <v>0.01</v>
      </c>
      <c r="BZ2589" s="12">
        <v>0</v>
      </c>
      <c r="CB2589" s="12">
        <v>0</v>
      </c>
      <c r="CG2589" s="12" t="s">
        <v>934</v>
      </c>
      <c r="CH2589" s="12">
        <v>68.948999999999998</v>
      </c>
      <c r="CI2589" s="12" t="s">
        <v>1056</v>
      </c>
      <c r="CJ2589" s="12"/>
      <c r="CK2589" s="12" t="s">
        <v>1057</v>
      </c>
      <c r="CL2589" s="37">
        <v>6480012092</v>
      </c>
      <c r="CN2589" s="12" t="s">
        <v>1506</v>
      </c>
      <c r="CS2589" s="12"/>
      <c r="CT2589" s="36" t="str">
        <f t="shared" si="40"/>
        <v>1bn - 50bn</v>
      </c>
      <c r="CU2589" s="36" t="str">
        <f>VLOOKUP(CK2589,Mapping!B:C,2,FALSE)</f>
        <v>Asia</v>
      </c>
    </row>
    <row r="2590" spans="1:99" ht="16" customHeight="1" x14ac:dyDescent="0.35">
      <c r="A2590" s="12" t="s">
        <v>3953</v>
      </c>
      <c r="B2590" s="12" t="s">
        <v>933</v>
      </c>
      <c r="E2590" s="37">
        <v>24481935</v>
      </c>
      <c r="G2590" s="37" t="s">
        <v>1505</v>
      </c>
      <c r="I2590" s="37"/>
      <c r="K2590" s="37">
        <v>7095805</v>
      </c>
      <c r="L2590" s="12">
        <v>0.15</v>
      </c>
      <c r="M2590" s="37">
        <v>3345893</v>
      </c>
      <c r="N2590" s="12">
        <v>7.0000000000000007E-2</v>
      </c>
      <c r="O2590" s="37">
        <v>3810679</v>
      </c>
      <c r="P2590" s="12">
        <v>0.08</v>
      </c>
      <c r="Q2590" s="12">
        <v>3697</v>
      </c>
      <c r="R2590" s="37">
        <v>853082</v>
      </c>
      <c r="S2590" s="12">
        <v>0.02</v>
      </c>
      <c r="T2590" s="37">
        <v>0</v>
      </c>
      <c r="U2590" s="12">
        <v>0</v>
      </c>
      <c r="V2590" s="37">
        <v>3744930</v>
      </c>
      <c r="W2590" s="12">
        <v>0.08</v>
      </c>
      <c r="X2590" s="37">
        <v>54382</v>
      </c>
      <c r="Y2590" s="12">
        <v>0</v>
      </c>
      <c r="Z2590" s="37">
        <v>53670</v>
      </c>
      <c r="AA2590" s="12">
        <v>0</v>
      </c>
      <c r="AB2590" s="37">
        <v>4027069</v>
      </c>
      <c r="AC2590" s="12">
        <v>0.08</v>
      </c>
      <c r="AD2590" s="37">
        <v>460722</v>
      </c>
      <c r="AE2590" s="12">
        <v>0.01</v>
      </c>
      <c r="AF2590" s="37">
        <v>0</v>
      </c>
      <c r="AG2590" s="12">
        <v>0</v>
      </c>
      <c r="AH2590" s="37">
        <v>466857</v>
      </c>
      <c r="AI2590" s="12">
        <v>0.01</v>
      </c>
      <c r="AJ2590" s="12">
        <v>245922</v>
      </c>
      <c r="AK2590" s="12">
        <v>157541</v>
      </c>
      <c r="AL2590" s="12">
        <v>224647</v>
      </c>
      <c r="AN2590" s="37">
        <v>463135</v>
      </c>
      <c r="AO2590" s="12">
        <v>0.01</v>
      </c>
      <c r="AP2590" s="37">
        <v>94203</v>
      </c>
      <c r="AQ2590" s="12">
        <v>0</v>
      </c>
      <c r="AR2590" s="37"/>
      <c r="AT2590" s="37">
        <v>11508</v>
      </c>
      <c r="AU2590" s="12">
        <v>0</v>
      </c>
      <c r="AV2590" s="37"/>
      <c r="AX2590" s="37"/>
      <c r="AZ2590" s="12">
        <v>76240</v>
      </c>
      <c r="BA2590" s="12">
        <v>546</v>
      </c>
      <c r="BB2590" s="12">
        <v>26669</v>
      </c>
      <c r="BC2590" s="12">
        <v>1815</v>
      </c>
      <c r="BD2590" s="12">
        <v>1195</v>
      </c>
      <c r="BF2590" s="12">
        <v>0</v>
      </c>
      <c r="BG2590" s="12">
        <v>120086</v>
      </c>
      <c r="BH2590" s="12">
        <v>408</v>
      </c>
      <c r="BI2590" s="12">
        <v>2750</v>
      </c>
      <c r="BJ2590" s="12">
        <v>4135</v>
      </c>
      <c r="BK2590" s="12">
        <v>0</v>
      </c>
      <c r="BP2590" s="12">
        <v>0</v>
      </c>
      <c r="BQ2590" s="12">
        <v>0</v>
      </c>
      <c r="BR2590" s="12">
        <v>0.01</v>
      </c>
      <c r="BS2590" s="12">
        <v>0</v>
      </c>
      <c r="BT2590" s="12">
        <v>0</v>
      </c>
      <c r="BU2590" s="12">
        <v>0</v>
      </c>
      <c r="BV2590" s="12">
        <v>0</v>
      </c>
      <c r="BX2590" s="12">
        <v>0</v>
      </c>
      <c r="BY2590" s="12">
        <v>0</v>
      </c>
      <c r="BZ2590" s="12">
        <v>0</v>
      </c>
      <c r="CB2590" s="12">
        <v>0</v>
      </c>
      <c r="CC2590" s="12">
        <v>0</v>
      </c>
      <c r="CD2590" s="12">
        <v>0</v>
      </c>
      <c r="CE2590" s="12">
        <v>0</v>
      </c>
      <c r="CF2590" s="12">
        <v>0</v>
      </c>
      <c r="CG2590" s="12" t="s">
        <v>934</v>
      </c>
      <c r="CH2590" s="12">
        <v>48.234000000000002</v>
      </c>
      <c r="CI2590" s="12" t="s">
        <v>1011</v>
      </c>
      <c r="CJ2590" s="12" t="s">
        <v>1012</v>
      </c>
      <c r="CK2590" s="12" t="s">
        <v>1013</v>
      </c>
      <c r="CL2590" s="37">
        <v>4807888052</v>
      </c>
      <c r="CN2590" s="12" t="s">
        <v>1506</v>
      </c>
      <c r="CS2590" s="12"/>
      <c r="CT2590" s="36" t="str">
        <f t="shared" si="40"/>
        <v>1bn - 50bn</v>
      </c>
      <c r="CU2590" s="36" t="str">
        <f>VLOOKUP(CK2590,Mapping!B:C,2,FALSE)</f>
        <v>Oceania</v>
      </c>
    </row>
    <row r="2591" spans="1:99" ht="16" customHeight="1" x14ac:dyDescent="0.35">
      <c r="A2591" s="12" t="s">
        <v>3954</v>
      </c>
      <c r="B2591" s="12" t="s">
        <v>925</v>
      </c>
      <c r="E2591" s="37">
        <v>535533</v>
      </c>
      <c r="G2591" s="37" t="s">
        <v>1505</v>
      </c>
      <c r="I2591" s="37"/>
      <c r="K2591" s="37"/>
      <c r="M2591" s="37"/>
      <c r="O2591" s="37"/>
      <c r="R2591" s="37"/>
      <c r="T2591" s="37"/>
      <c r="V2591" s="37"/>
      <c r="X2591" s="37"/>
      <c r="Z2591" s="37"/>
      <c r="AB2591" s="37"/>
      <c r="AD2591" s="37"/>
      <c r="AF2591" s="37"/>
      <c r="AH2591" s="37"/>
      <c r="AN2591" s="37">
        <v>535533</v>
      </c>
      <c r="AO2591" s="12">
        <v>1.95</v>
      </c>
      <c r="AP2591" s="37"/>
      <c r="AR2591" s="37"/>
      <c r="AT2591" s="37"/>
      <c r="AV2591" s="37"/>
      <c r="AX2591" s="37"/>
      <c r="BI2591" s="12">
        <v>2500</v>
      </c>
      <c r="BY2591" s="12">
        <v>0</v>
      </c>
      <c r="CG2591" s="12" t="s">
        <v>940</v>
      </c>
      <c r="CH2591" s="12">
        <v>21.279</v>
      </c>
      <c r="CI2591" s="12" t="s">
        <v>1172</v>
      </c>
      <c r="CJ2591" s="12"/>
      <c r="CK2591" s="12" t="s">
        <v>1173</v>
      </c>
      <c r="CL2591" s="37">
        <v>27165534</v>
      </c>
      <c r="CN2591" s="12" t="s">
        <v>1506</v>
      </c>
      <c r="CS2591" s="12"/>
      <c r="CT2591" s="36" t="str">
        <f t="shared" si="40"/>
        <v>500mn</v>
      </c>
      <c r="CU2591" s="36" t="str">
        <f>VLOOKUP(CK2591,Mapping!B:C,2,FALSE)</f>
        <v>EU</v>
      </c>
    </row>
    <row r="2592" spans="1:99" ht="16" customHeight="1" x14ac:dyDescent="0.35">
      <c r="A2592" s="12" t="s">
        <v>3955</v>
      </c>
      <c r="B2592" s="12" t="s">
        <v>925</v>
      </c>
      <c r="E2592" s="37">
        <v>2569872</v>
      </c>
      <c r="G2592" s="37" t="s">
        <v>1505</v>
      </c>
      <c r="I2592" s="37"/>
      <c r="K2592" s="37"/>
      <c r="M2592" s="37">
        <v>1315197</v>
      </c>
      <c r="N2592" s="12">
        <v>0.05</v>
      </c>
      <c r="O2592" s="37"/>
      <c r="R2592" s="37"/>
      <c r="T2592" s="37"/>
      <c r="V2592" s="37"/>
      <c r="X2592" s="37"/>
      <c r="Z2592" s="37"/>
      <c r="AB2592" s="37"/>
      <c r="AD2592" s="37"/>
      <c r="AF2592" s="37"/>
      <c r="AH2592" s="37"/>
      <c r="AN2592" s="37">
        <v>1254675</v>
      </c>
      <c r="AO2592" s="12">
        <v>0.05</v>
      </c>
      <c r="AP2592" s="37"/>
      <c r="AR2592" s="37"/>
      <c r="AT2592" s="37"/>
      <c r="AV2592" s="37"/>
      <c r="AX2592" s="37"/>
      <c r="BB2592" s="12">
        <v>10483</v>
      </c>
      <c r="BI2592" s="12">
        <v>7450</v>
      </c>
      <c r="BY2592" s="12">
        <v>0</v>
      </c>
      <c r="CC2592" s="12">
        <v>0</v>
      </c>
      <c r="CG2592" s="12" t="s">
        <v>940</v>
      </c>
      <c r="CH2592" s="12">
        <v>28.219000000000001</v>
      </c>
      <c r="CI2592" s="12" t="s">
        <v>2439</v>
      </c>
      <c r="CJ2592" s="12" t="s">
        <v>941</v>
      </c>
      <c r="CK2592" s="12" t="s">
        <v>932</v>
      </c>
      <c r="CL2592" s="37">
        <v>2596975757</v>
      </c>
      <c r="CN2592" s="12" t="s">
        <v>1509</v>
      </c>
      <c r="CS2592" s="12"/>
      <c r="CT2592" s="36" t="str">
        <f t="shared" si="40"/>
        <v>1bn - 50bn</v>
      </c>
      <c r="CU2592" s="36" t="str">
        <f>VLOOKUP(CK2592,Mapping!B:C,2,FALSE)</f>
        <v>US/CA</v>
      </c>
    </row>
    <row r="2593" spans="1:99" ht="16" customHeight="1" x14ac:dyDescent="0.35">
      <c r="A2593" s="12" t="s">
        <v>3956</v>
      </c>
      <c r="B2593" s="12" t="s">
        <v>925</v>
      </c>
      <c r="E2593" s="37">
        <v>13317</v>
      </c>
      <c r="G2593" s="37" t="s">
        <v>1505</v>
      </c>
      <c r="I2593" s="37"/>
      <c r="K2593" s="37"/>
      <c r="M2593" s="37">
        <v>8640</v>
      </c>
      <c r="N2593" s="12">
        <v>0.16</v>
      </c>
      <c r="O2593" s="37"/>
      <c r="R2593" s="37"/>
      <c r="T2593" s="37"/>
      <c r="V2593" s="37"/>
      <c r="X2593" s="37"/>
      <c r="Z2593" s="37">
        <v>4651</v>
      </c>
      <c r="AA2593" s="12">
        <v>0.09</v>
      </c>
      <c r="AB2593" s="37">
        <v>26</v>
      </c>
      <c r="AC2593" s="12">
        <v>0</v>
      </c>
      <c r="AD2593" s="37"/>
      <c r="AF2593" s="37"/>
      <c r="AH2593" s="37"/>
      <c r="AJ2593" s="12">
        <v>2</v>
      </c>
      <c r="AN2593" s="37"/>
      <c r="AP2593" s="37"/>
      <c r="AR2593" s="37"/>
      <c r="AT2593" s="37"/>
      <c r="AV2593" s="37"/>
      <c r="AX2593" s="37"/>
      <c r="BB2593" s="12">
        <v>120</v>
      </c>
      <c r="BC2593" s="12">
        <v>180</v>
      </c>
      <c r="BR2593" s="12">
        <v>0</v>
      </c>
      <c r="CC2593" s="12">
        <v>0</v>
      </c>
      <c r="CD2593" s="12">
        <v>0</v>
      </c>
      <c r="CG2593" s="12" t="s">
        <v>1058</v>
      </c>
      <c r="CH2593" s="12">
        <v>50.926000000000002</v>
      </c>
      <c r="CI2593" s="12" t="s">
        <v>2349</v>
      </c>
      <c r="CJ2593" s="12"/>
      <c r="CK2593" s="12" t="s">
        <v>1144</v>
      </c>
      <c r="CL2593" s="37">
        <v>5675997</v>
      </c>
      <c r="CN2593" s="12" t="s">
        <v>1506</v>
      </c>
      <c r="CS2593" s="12"/>
      <c r="CT2593" s="36" t="str">
        <f t="shared" si="40"/>
        <v>500mn</v>
      </c>
      <c r="CU2593" s="36" t="str">
        <f>VLOOKUP(CK2593,Mapping!B:C,2,FALSE)</f>
        <v>Middle East</v>
      </c>
    </row>
    <row r="2594" spans="1:99" ht="16" customHeight="1" x14ac:dyDescent="0.35">
      <c r="A2594" s="12" t="s">
        <v>3957</v>
      </c>
      <c r="B2594" s="12" t="s">
        <v>925</v>
      </c>
      <c r="E2594" s="37">
        <v>0</v>
      </c>
      <c r="G2594" s="37" t="s">
        <v>1505</v>
      </c>
      <c r="I2594" s="37"/>
      <c r="K2594" s="37"/>
      <c r="M2594" s="37">
        <v>0</v>
      </c>
      <c r="N2594" s="12">
        <v>0</v>
      </c>
      <c r="O2594" s="37"/>
      <c r="R2594" s="37"/>
      <c r="T2594" s="37"/>
      <c r="V2594" s="37"/>
      <c r="X2594" s="37"/>
      <c r="Z2594" s="37"/>
      <c r="AB2594" s="37"/>
      <c r="AD2594" s="37">
        <v>0</v>
      </c>
      <c r="AE2594" s="12">
        <v>0</v>
      </c>
      <c r="AF2594" s="37"/>
      <c r="AH2594" s="37"/>
      <c r="AN2594" s="37"/>
      <c r="AP2594" s="37"/>
      <c r="AR2594" s="37"/>
      <c r="AT2594" s="37"/>
      <c r="AV2594" s="37"/>
      <c r="AX2594" s="37"/>
      <c r="BB2594" s="12">
        <v>0</v>
      </c>
      <c r="BJ2594" s="12">
        <v>0</v>
      </c>
      <c r="CB2594" s="12">
        <v>0</v>
      </c>
      <c r="CC2594" s="12">
        <v>0</v>
      </c>
      <c r="CG2594" s="12" t="s">
        <v>976</v>
      </c>
      <c r="CH2594" s="12">
        <v>45.524999999999999</v>
      </c>
      <c r="CI2594" s="12" t="s">
        <v>1020</v>
      </c>
      <c r="CJ2594" s="12" t="s">
        <v>1021</v>
      </c>
      <c r="CK2594" s="12" t="s">
        <v>932</v>
      </c>
      <c r="CL2594" s="37">
        <v>3290611821</v>
      </c>
      <c r="CN2594" s="12" t="s">
        <v>1513</v>
      </c>
      <c r="CS2594" s="12"/>
      <c r="CT2594" s="36" t="str">
        <f t="shared" si="40"/>
        <v>1bn - 50bn</v>
      </c>
      <c r="CU2594" s="36" t="str">
        <f>VLOOKUP(CK2594,Mapping!B:C,2,FALSE)</f>
        <v>US/CA</v>
      </c>
    </row>
    <row r="2595" spans="1:99" ht="16" customHeight="1" x14ac:dyDescent="0.35">
      <c r="A2595" s="12" t="s">
        <v>3958</v>
      </c>
      <c r="B2595" s="12" t="s">
        <v>933</v>
      </c>
      <c r="E2595" s="37">
        <v>2117127</v>
      </c>
      <c r="G2595" s="37" t="s">
        <v>1505</v>
      </c>
      <c r="I2595" s="37"/>
      <c r="K2595" s="37"/>
      <c r="M2595" s="37"/>
      <c r="O2595" s="37"/>
      <c r="R2595" s="37"/>
      <c r="T2595" s="37"/>
      <c r="V2595" s="37"/>
      <c r="X2595" s="37"/>
      <c r="Z2595" s="37"/>
      <c r="AB2595" s="37"/>
      <c r="AD2595" s="37"/>
      <c r="AF2595" s="37"/>
      <c r="AH2595" s="37"/>
      <c r="AN2595" s="37">
        <v>2117127</v>
      </c>
      <c r="AO2595" s="12">
        <v>0.59</v>
      </c>
      <c r="AP2595" s="37"/>
      <c r="AR2595" s="37"/>
      <c r="AT2595" s="37"/>
      <c r="AV2595" s="37"/>
      <c r="AX2595" s="37"/>
      <c r="BI2595" s="12">
        <v>12575</v>
      </c>
      <c r="BY2595" s="12">
        <v>0</v>
      </c>
      <c r="CG2595" s="12" t="s">
        <v>940</v>
      </c>
      <c r="CH2595" s="12">
        <v>46.645000000000003</v>
      </c>
      <c r="CI2595" s="12" t="s">
        <v>2211</v>
      </c>
      <c r="CJ2595" s="12"/>
      <c r="CK2595" s="12" t="s">
        <v>2212</v>
      </c>
      <c r="CL2595" s="37">
        <v>357838817</v>
      </c>
      <c r="CN2595" s="12" t="s">
        <v>1506</v>
      </c>
      <c r="CS2595" s="12"/>
      <c r="CT2595" s="36" t="str">
        <f t="shared" si="40"/>
        <v>500mn</v>
      </c>
      <c r="CU2595" s="36" t="str">
        <f>VLOOKUP(CK2595,Mapping!B:C,2,FALSE)</f>
        <v>EU</v>
      </c>
    </row>
    <row r="2596" spans="1:99" ht="16" customHeight="1" x14ac:dyDescent="0.35">
      <c r="A2596" s="12" t="s">
        <v>3959</v>
      </c>
      <c r="B2596" s="12" t="s">
        <v>925</v>
      </c>
      <c r="E2596" s="37">
        <v>1723840</v>
      </c>
      <c r="G2596" s="37" t="s">
        <v>1505</v>
      </c>
      <c r="I2596" s="37"/>
      <c r="K2596" s="37"/>
      <c r="M2596" s="37">
        <v>752760</v>
      </c>
      <c r="N2596" s="12">
        <v>0.65</v>
      </c>
      <c r="O2596" s="37"/>
      <c r="R2596" s="37"/>
      <c r="T2596" s="37"/>
      <c r="V2596" s="37"/>
      <c r="X2596" s="37"/>
      <c r="Z2596" s="37">
        <v>413980</v>
      </c>
      <c r="AA2596" s="12">
        <v>0.36</v>
      </c>
      <c r="AB2596" s="37"/>
      <c r="AD2596" s="37">
        <v>557100</v>
      </c>
      <c r="AE2596" s="12">
        <v>0.48</v>
      </c>
      <c r="AF2596" s="37"/>
      <c r="AH2596" s="37"/>
      <c r="AN2596" s="37"/>
      <c r="AP2596" s="37"/>
      <c r="AR2596" s="37"/>
      <c r="AT2596" s="37"/>
      <c r="AV2596" s="37"/>
      <c r="AX2596" s="37"/>
      <c r="BB2596" s="12">
        <v>6000</v>
      </c>
      <c r="BC2596" s="12">
        <v>14000</v>
      </c>
      <c r="BJ2596" s="12">
        <v>5000</v>
      </c>
      <c r="CB2596" s="12">
        <v>0</v>
      </c>
      <c r="CC2596" s="12">
        <v>0</v>
      </c>
      <c r="CD2596" s="12">
        <v>0</v>
      </c>
      <c r="CG2596" s="12" t="s">
        <v>940</v>
      </c>
      <c r="CH2596" s="12">
        <v>34.232999999999997</v>
      </c>
      <c r="CI2596" s="12" t="s">
        <v>1172</v>
      </c>
      <c r="CJ2596" s="12"/>
      <c r="CK2596" s="12" t="s">
        <v>1173</v>
      </c>
      <c r="CL2596" s="37">
        <v>114963600</v>
      </c>
      <c r="CN2596" s="12" t="s">
        <v>1506</v>
      </c>
      <c r="CS2596" s="12"/>
      <c r="CT2596" s="36" t="str">
        <f t="shared" si="40"/>
        <v>500mn</v>
      </c>
      <c r="CU2596" s="36" t="str">
        <f>VLOOKUP(CK2596,Mapping!B:C,2,FALSE)</f>
        <v>EU</v>
      </c>
    </row>
    <row r="2597" spans="1:99" ht="16" customHeight="1" x14ac:dyDescent="0.35">
      <c r="A2597" s="12" t="s">
        <v>3960</v>
      </c>
      <c r="B2597" s="12" t="s">
        <v>925</v>
      </c>
      <c r="E2597" s="37">
        <v>46690</v>
      </c>
      <c r="G2597" s="37" t="s">
        <v>1505</v>
      </c>
      <c r="I2597" s="37"/>
      <c r="K2597" s="37"/>
      <c r="M2597" s="37">
        <v>376</v>
      </c>
      <c r="N2597" s="12">
        <v>0</v>
      </c>
      <c r="O2597" s="37"/>
      <c r="R2597" s="37"/>
      <c r="T2597" s="37"/>
      <c r="V2597" s="37"/>
      <c r="X2597" s="37"/>
      <c r="Z2597" s="37"/>
      <c r="AB2597" s="37"/>
      <c r="AD2597" s="37"/>
      <c r="AF2597" s="37"/>
      <c r="AH2597" s="37"/>
      <c r="AN2597" s="37">
        <v>46314</v>
      </c>
      <c r="AO2597" s="12">
        <v>0.01</v>
      </c>
      <c r="AP2597" s="37"/>
      <c r="AR2597" s="37"/>
      <c r="AT2597" s="37"/>
      <c r="AV2597" s="37"/>
      <c r="AX2597" s="37"/>
      <c r="BB2597" s="12">
        <v>3</v>
      </c>
      <c r="BI2597" s="12">
        <v>275</v>
      </c>
      <c r="BY2597" s="12">
        <v>0</v>
      </c>
      <c r="CC2597" s="12">
        <v>0</v>
      </c>
      <c r="CG2597" s="12" t="s">
        <v>929</v>
      </c>
      <c r="CH2597" s="12">
        <v>29.754000000000001</v>
      </c>
      <c r="CI2597" s="12" t="s">
        <v>941</v>
      </c>
      <c r="CJ2597" s="12" t="s">
        <v>941</v>
      </c>
      <c r="CK2597" s="12" t="s">
        <v>932</v>
      </c>
      <c r="CL2597" s="37">
        <v>511981749</v>
      </c>
      <c r="CN2597" s="12" t="s">
        <v>1534</v>
      </c>
      <c r="CS2597" s="12"/>
      <c r="CT2597" s="36" t="str">
        <f t="shared" si="40"/>
        <v>500mn - 1bn</v>
      </c>
      <c r="CU2597" s="36" t="str">
        <f>VLOOKUP(CK2597,Mapping!B:C,2,FALSE)</f>
        <v>US/CA</v>
      </c>
    </row>
    <row r="2598" spans="1:99" ht="16" customHeight="1" x14ac:dyDescent="0.35">
      <c r="A2598" s="12" t="s">
        <v>3961</v>
      </c>
      <c r="B2598" s="12" t="s">
        <v>925</v>
      </c>
      <c r="E2598" s="37">
        <v>25955</v>
      </c>
      <c r="G2598" s="37" t="s">
        <v>1505</v>
      </c>
      <c r="I2598" s="37"/>
      <c r="K2598" s="37"/>
      <c r="M2598" s="37">
        <v>0</v>
      </c>
      <c r="N2598" s="12">
        <v>0</v>
      </c>
      <c r="O2598" s="37"/>
      <c r="R2598" s="37"/>
      <c r="T2598" s="37"/>
      <c r="V2598" s="37"/>
      <c r="X2598" s="37"/>
      <c r="Z2598" s="37"/>
      <c r="AB2598" s="37"/>
      <c r="AD2598" s="37">
        <v>0</v>
      </c>
      <c r="AE2598" s="12">
        <v>0</v>
      </c>
      <c r="AF2598" s="37"/>
      <c r="AH2598" s="37"/>
      <c r="AN2598" s="37">
        <v>25262</v>
      </c>
      <c r="AO2598" s="12">
        <v>0.02</v>
      </c>
      <c r="AP2598" s="37">
        <v>693</v>
      </c>
      <c r="AQ2598" s="12">
        <v>0</v>
      </c>
      <c r="AR2598" s="37"/>
      <c r="AT2598" s="37"/>
      <c r="AV2598" s="37"/>
      <c r="AX2598" s="37"/>
      <c r="BB2598" s="12">
        <v>0</v>
      </c>
      <c r="BH2598" s="12">
        <v>3</v>
      </c>
      <c r="BI2598" s="12">
        <v>150</v>
      </c>
      <c r="BJ2598" s="12">
        <v>0</v>
      </c>
      <c r="BV2598" s="12">
        <v>0</v>
      </c>
      <c r="BY2598" s="12">
        <v>0</v>
      </c>
      <c r="CB2598" s="12">
        <v>0</v>
      </c>
      <c r="CC2598" s="12">
        <v>0</v>
      </c>
      <c r="CG2598" s="12" t="s">
        <v>934</v>
      </c>
      <c r="CH2598" s="12">
        <v>14.548999999999999</v>
      </c>
      <c r="CI2598" s="12" t="s">
        <v>3962</v>
      </c>
      <c r="CJ2598" s="12" t="s">
        <v>941</v>
      </c>
      <c r="CK2598" s="12" t="s">
        <v>932</v>
      </c>
      <c r="CL2598" s="37">
        <v>116752360</v>
      </c>
      <c r="CN2598" s="12" t="s">
        <v>1509</v>
      </c>
      <c r="CS2598" s="12"/>
      <c r="CT2598" s="36" t="str">
        <f t="shared" si="40"/>
        <v>500mn</v>
      </c>
      <c r="CU2598" s="36" t="str">
        <f>VLOOKUP(CK2598,Mapping!B:C,2,FALSE)</f>
        <v>US/CA</v>
      </c>
    </row>
    <row r="2599" spans="1:99" ht="16" customHeight="1" x14ac:dyDescent="0.35">
      <c r="A2599" s="12" t="s">
        <v>3963</v>
      </c>
      <c r="B2599" s="12" t="s">
        <v>925</v>
      </c>
      <c r="E2599" s="37">
        <v>6314</v>
      </c>
      <c r="G2599" s="37" t="s">
        <v>1505</v>
      </c>
      <c r="I2599" s="37"/>
      <c r="K2599" s="37"/>
      <c r="M2599" s="37"/>
      <c r="O2599" s="37"/>
      <c r="Q2599" s="12">
        <v>50</v>
      </c>
      <c r="R2599" s="37"/>
      <c r="T2599" s="37"/>
      <c r="V2599" s="37"/>
      <c r="X2599" s="37"/>
      <c r="Z2599" s="37"/>
      <c r="AB2599" s="37"/>
      <c r="AD2599" s="37"/>
      <c r="AF2599" s="37"/>
      <c r="AH2599" s="37">
        <v>6314</v>
      </c>
      <c r="AI2599" s="12">
        <v>0</v>
      </c>
      <c r="AN2599" s="37"/>
      <c r="AP2599" s="37"/>
      <c r="AR2599" s="37"/>
      <c r="AT2599" s="37"/>
      <c r="AV2599" s="37"/>
      <c r="AX2599" s="37"/>
      <c r="BQ2599" s="12">
        <v>0</v>
      </c>
      <c r="CG2599" s="12" t="s">
        <v>996</v>
      </c>
      <c r="CH2599" s="12">
        <v>10.756</v>
      </c>
      <c r="CI2599" s="12" t="s">
        <v>1108</v>
      </c>
      <c r="CJ2599" s="12" t="s">
        <v>1109</v>
      </c>
      <c r="CK2599" s="12" t="s">
        <v>932</v>
      </c>
      <c r="CL2599" s="37">
        <v>1148323080</v>
      </c>
      <c r="CN2599" s="12" t="s">
        <v>1509</v>
      </c>
      <c r="CS2599" s="12"/>
      <c r="CT2599" s="36" t="str">
        <f t="shared" si="40"/>
        <v>1bn - 50bn</v>
      </c>
      <c r="CU2599" s="36" t="str">
        <f>VLOOKUP(CK2599,Mapping!B:C,2,FALSE)</f>
        <v>US/CA</v>
      </c>
    </row>
    <row r="2600" spans="1:99" ht="16" customHeight="1" x14ac:dyDescent="0.35">
      <c r="A2600" s="12" t="s">
        <v>3964</v>
      </c>
      <c r="B2600" s="12" t="s">
        <v>925</v>
      </c>
      <c r="E2600" s="37">
        <v>284761</v>
      </c>
      <c r="G2600" s="37" t="s">
        <v>1505</v>
      </c>
      <c r="I2600" s="37"/>
      <c r="K2600" s="37"/>
      <c r="M2600" s="37"/>
      <c r="O2600" s="37"/>
      <c r="Q2600" s="12">
        <v>2255</v>
      </c>
      <c r="R2600" s="37"/>
      <c r="T2600" s="37"/>
      <c r="V2600" s="37"/>
      <c r="X2600" s="37"/>
      <c r="Z2600" s="37"/>
      <c r="AB2600" s="37"/>
      <c r="AD2600" s="37"/>
      <c r="AF2600" s="37"/>
      <c r="AH2600" s="37">
        <v>284761</v>
      </c>
      <c r="AI2600" s="12">
        <v>0.16</v>
      </c>
      <c r="AN2600" s="37"/>
      <c r="AP2600" s="37"/>
      <c r="AR2600" s="37"/>
      <c r="AT2600" s="37"/>
      <c r="AV2600" s="37"/>
      <c r="AX2600" s="37"/>
      <c r="BQ2600" s="12">
        <v>0</v>
      </c>
      <c r="CG2600" s="12" t="s">
        <v>940</v>
      </c>
      <c r="CH2600" s="12">
        <v>12.391</v>
      </c>
      <c r="CI2600" s="12" t="s">
        <v>1568</v>
      </c>
      <c r="CJ2600" s="12" t="s">
        <v>936</v>
      </c>
      <c r="CK2600" s="12" t="s">
        <v>932</v>
      </c>
      <c r="CL2600" s="37">
        <v>172472893</v>
      </c>
      <c r="CN2600" s="12" t="s">
        <v>1509</v>
      </c>
      <c r="CS2600" s="12"/>
      <c r="CT2600" s="36" t="str">
        <f t="shared" si="40"/>
        <v>500mn</v>
      </c>
      <c r="CU2600" s="36" t="str">
        <f>VLOOKUP(CK2600,Mapping!B:C,2,FALSE)</f>
        <v>US/CA</v>
      </c>
    </row>
    <row r="2601" spans="1:99" ht="16" customHeight="1" x14ac:dyDescent="0.35">
      <c r="A2601" s="12" t="s">
        <v>3965</v>
      </c>
      <c r="B2601" s="12" t="s">
        <v>925</v>
      </c>
      <c r="E2601" s="37">
        <v>5027122</v>
      </c>
      <c r="G2601" s="37" t="s">
        <v>1505</v>
      </c>
      <c r="I2601" s="37"/>
      <c r="K2601" s="37"/>
      <c r="M2601" s="37"/>
      <c r="O2601" s="37"/>
      <c r="R2601" s="37"/>
      <c r="T2601" s="37"/>
      <c r="V2601" s="37"/>
      <c r="X2601" s="37"/>
      <c r="Z2601" s="37"/>
      <c r="AB2601" s="37"/>
      <c r="AD2601" s="37"/>
      <c r="AF2601" s="37"/>
      <c r="AH2601" s="37"/>
      <c r="AN2601" s="37">
        <v>5027122</v>
      </c>
      <c r="AO2601" s="12">
        <v>0.24</v>
      </c>
      <c r="AP2601" s="37"/>
      <c r="AR2601" s="37"/>
      <c r="AT2601" s="37"/>
      <c r="AV2601" s="37"/>
      <c r="AX2601" s="37"/>
      <c r="BI2601" s="12">
        <v>29850</v>
      </c>
      <c r="BY2601" s="12">
        <v>0</v>
      </c>
      <c r="CG2601" s="12" t="s">
        <v>929</v>
      </c>
      <c r="CH2601" s="12">
        <v>12.202</v>
      </c>
      <c r="CI2601" s="12" t="s">
        <v>1051</v>
      </c>
      <c r="CJ2601" s="12" t="s">
        <v>2087</v>
      </c>
      <c r="CK2601" s="12" t="s">
        <v>932</v>
      </c>
      <c r="CL2601" s="37">
        <v>2067485233</v>
      </c>
      <c r="CN2601" s="12" t="s">
        <v>1509</v>
      </c>
      <c r="CS2601" s="12"/>
      <c r="CT2601" s="36" t="str">
        <f t="shared" si="40"/>
        <v>1bn - 50bn</v>
      </c>
      <c r="CU2601" s="36" t="str">
        <f>VLOOKUP(CK2601,Mapping!B:C,2,FALSE)</f>
        <v>US/CA</v>
      </c>
    </row>
    <row r="2602" spans="1:99" ht="16" customHeight="1" x14ac:dyDescent="0.35">
      <c r="A2602" s="12" t="s">
        <v>3966</v>
      </c>
      <c r="B2602" s="12" t="s">
        <v>925</v>
      </c>
      <c r="E2602" s="37">
        <v>275270</v>
      </c>
      <c r="G2602" s="37" t="s">
        <v>1505</v>
      </c>
      <c r="I2602" s="37"/>
      <c r="K2602" s="37"/>
      <c r="M2602" s="37"/>
      <c r="O2602" s="37">
        <v>275270</v>
      </c>
      <c r="P2602" s="12">
        <v>5.35</v>
      </c>
      <c r="R2602" s="37"/>
      <c r="T2602" s="37"/>
      <c r="V2602" s="37"/>
      <c r="X2602" s="37"/>
      <c r="Z2602" s="37"/>
      <c r="AB2602" s="37"/>
      <c r="AD2602" s="37"/>
      <c r="AF2602" s="37"/>
      <c r="AH2602" s="37"/>
      <c r="AL2602" s="12">
        <v>15000</v>
      </c>
      <c r="AN2602" s="37"/>
      <c r="AP2602" s="37"/>
      <c r="AR2602" s="37"/>
      <c r="AT2602" s="37"/>
      <c r="AV2602" s="37"/>
      <c r="AX2602" s="37"/>
      <c r="BU2602" s="12">
        <v>0</v>
      </c>
      <c r="CG2602" s="12" t="s">
        <v>929</v>
      </c>
      <c r="CH2602" s="12">
        <v>111.398</v>
      </c>
      <c r="CI2602" s="12" t="s">
        <v>1042</v>
      </c>
      <c r="CJ2602" s="12"/>
      <c r="CK2602" s="12" t="s">
        <v>1043</v>
      </c>
      <c r="CL2602" s="37">
        <v>5146454</v>
      </c>
      <c r="CN2602" s="12" t="s">
        <v>1506</v>
      </c>
      <c r="CS2602" s="12"/>
      <c r="CT2602" s="36" t="str">
        <f t="shared" si="40"/>
        <v>500mn</v>
      </c>
      <c r="CU2602" s="36" t="str">
        <f>VLOOKUP(CK2602,Mapping!B:C,2,FALSE)</f>
        <v>Asia</v>
      </c>
    </row>
    <row r="2603" spans="1:99" ht="16" customHeight="1" x14ac:dyDescent="0.35">
      <c r="A2603" s="12" t="s">
        <v>3967</v>
      </c>
      <c r="B2603" s="12" t="s">
        <v>933</v>
      </c>
      <c r="E2603" s="37">
        <v>23851763</v>
      </c>
      <c r="G2603" s="37" t="s">
        <v>1505</v>
      </c>
      <c r="I2603" s="37"/>
      <c r="K2603" s="37">
        <v>11762229</v>
      </c>
      <c r="L2603" s="12">
        <v>0.43</v>
      </c>
      <c r="M2603" s="37"/>
      <c r="O2603" s="37">
        <v>12038476</v>
      </c>
      <c r="P2603" s="12">
        <v>0.44</v>
      </c>
      <c r="R2603" s="37">
        <v>19913</v>
      </c>
      <c r="S2603" s="12">
        <v>0</v>
      </c>
      <c r="T2603" s="37"/>
      <c r="V2603" s="37"/>
      <c r="X2603" s="37"/>
      <c r="Z2603" s="37"/>
      <c r="AB2603" s="37"/>
      <c r="AD2603" s="37"/>
      <c r="AF2603" s="37"/>
      <c r="AH2603" s="37"/>
      <c r="AL2603" s="12">
        <v>656000</v>
      </c>
      <c r="AM2603" s="12">
        <v>10800</v>
      </c>
      <c r="AN2603" s="37"/>
      <c r="AP2603" s="37"/>
      <c r="AR2603" s="37"/>
      <c r="AT2603" s="37"/>
      <c r="AV2603" s="37"/>
      <c r="AX2603" s="37">
        <v>31145</v>
      </c>
      <c r="AY2603" s="12">
        <v>0</v>
      </c>
      <c r="AZ2603" s="12">
        <v>1500</v>
      </c>
      <c r="BG2603" s="12">
        <v>152800</v>
      </c>
      <c r="BS2603" s="12">
        <v>0</v>
      </c>
      <c r="BU2603" s="12">
        <v>0</v>
      </c>
      <c r="BW2603" s="12">
        <v>0</v>
      </c>
      <c r="BX2603" s="12">
        <v>0</v>
      </c>
      <c r="CG2603" s="12" t="s">
        <v>963</v>
      </c>
      <c r="CH2603" s="12">
        <v>89.564999999999998</v>
      </c>
      <c r="CI2603" s="12" t="s">
        <v>947</v>
      </c>
      <c r="CJ2603" s="12"/>
      <c r="CK2603" s="12" t="s">
        <v>927</v>
      </c>
      <c r="CL2603" s="37">
        <v>2737152029</v>
      </c>
      <c r="CN2603" s="12" t="s">
        <v>1506</v>
      </c>
      <c r="CS2603" s="12"/>
      <c r="CT2603" s="36" t="str">
        <f t="shared" si="40"/>
        <v>1bn - 50bn</v>
      </c>
      <c r="CU2603" s="36" t="str">
        <f>VLOOKUP(CK2603,Mapping!B:C,2,FALSE)</f>
        <v>CN</v>
      </c>
    </row>
    <row r="2604" spans="1:99" ht="16" customHeight="1" x14ac:dyDescent="0.35">
      <c r="A2604" s="12" t="s">
        <v>3968</v>
      </c>
      <c r="B2604" s="12" t="s">
        <v>925</v>
      </c>
      <c r="E2604" s="37">
        <v>1007807</v>
      </c>
      <c r="G2604" s="37" t="s">
        <v>1505</v>
      </c>
      <c r="I2604" s="37"/>
      <c r="K2604" s="37"/>
      <c r="M2604" s="37">
        <v>415022</v>
      </c>
      <c r="N2604" s="12">
        <v>0.03</v>
      </c>
      <c r="O2604" s="37"/>
      <c r="Q2604" s="12">
        <v>652</v>
      </c>
      <c r="R2604" s="37"/>
      <c r="T2604" s="37">
        <v>7276</v>
      </c>
      <c r="U2604" s="12">
        <v>0</v>
      </c>
      <c r="V2604" s="37"/>
      <c r="X2604" s="37"/>
      <c r="Z2604" s="37"/>
      <c r="AB2604" s="37"/>
      <c r="AD2604" s="37"/>
      <c r="AF2604" s="37"/>
      <c r="AH2604" s="37">
        <v>82335</v>
      </c>
      <c r="AI2604" s="12">
        <v>0.01</v>
      </c>
      <c r="AN2604" s="37">
        <v>488397</v>
      </c>
      <c r="AO2604" s="12">
        <v>0.04</v>
      </c>
      <c r="AP2604" s="37">
        <v>14777</v>
      </c>
      <c r="AQ2604" s="12">
        <v>0</v>
      </c>
      <c r="AR2604" s="37"/>
      <c r="AT2604" s="37"/>
      <c r="AV2604" s="37"/>
      <c r="AX2604" s="37"/>
      <c r="BB2604" s="12">
        <v>3308</v>
      </c>
      <c r="BH2604" s="12">
        <v>64</v>
      </c>
      <c r="BI2604" s="12">
        <v>2900</v>
      </c>
      <c r="BK2604" s="12">
        <v>65</v>
      </c>
      <c r="BQ2604" s="12">
        <v>0</v>
      </c>
      <c r="BV2604" s="12">
        <v>0</v>
      </c>
      <c r="BY2604" s="12">
        <v>0</v>
      </c>
      <c r="CC2604" s="12">
        <v>0</v>
      </c>
      <c r="CE2604" s="12">
        <v>0</v>
      </c>
      <c r="CG2604" s="12" t="s">
        <v>940</v>
      </c>
      <c r="CH2604" s="12">
        <v>70.911000000000001</v>
      </c>
      <c r="CI2604" s="12" t="s">
        <v>3969</v>
      </c>
      <c r="CJ2604" s="12" t="s">
        <v>931</v>
      </c>
      <c r="CK2604" s="12" t="s">
        <v>932</v>
      </c>
      <c r="CL2604" s="37">
        <v>1320799328</v>
      </c>
      <c r="CN2604" s="12" t="s">
        <v>1509</v>
      </c>
      <c r="CS2604" s="12"/>
      <c r="CT2604" s="36" t="str">
        <f t="shared" si="40"/>
        <v>1bn - 50bn</v>
      </c>
      <c r="CU2604" s="36" t="str">
        <f>VLOOKUP(CK2604,Mapping!B:C,2,FALSE)</f>
        <v>US/CA</v>
      </c>
    </row>
    <row r="2605" spans="1:99" ht="16" customHeight="1" x14ac:dyDescent="0.35">
      <c r="A2605" s="12" t="s">
        <v>3970</v>
      </c>
      <c r="B2605" s="12" t="s">
        <v>925</v>
      </c>
      <c r="E2605" s="37">
        <v>408273</v>
      </c>
      <c r="G2605" s="37" t="s">
        <v>1505</v>
      </c>
      <c r="I2605" s="37"/>
      <c r="K2605" s="37"/>
      <c r="M2605" s="37">
        <v>71638</v>
      </c>
      <c r="N2605" s="12">
        <v>0.01</v>
      </c>
      <c r="O2605" s="37"/>
      <c r="Q2605" s="12">
        <v>164</v>
      </c>
      <c r="R2605" s="37"/>
      <c r="T2605" s="37"/>
      <c r="V2605" s="37"/>
      <c r="X2605" s="37">
        <v>613</v>
      </c>
      <c r="Y2605" s="12">
        <v>0</v>
      </c>
      <c r="Z2605" s="37">
        <v>78124</v>
      </c>
      <c r="AA2605" s="12">
        <v>0.01</v>
      </c>
      <c r="AB2605" s="37"/>
      <c r="AD2605" s="37"/>
      <c r="AF2605" s="37"/>
      <c r="AH2605" s="37">
        <v>20710</v>
      </c>
      <c r="AI2605" s="12">
        <v>0</v>
      </c>
      <c r="AN2605" s="37">
        <v>147361</v>
      </c>
      <c r="AO2605" s="12">
        <v>0.02</v>
      </c>
      <c r="AP2605" s="37">
        <v>89816</v>
      </c>
      <c r="AQ2605" s="12">
        <v>0.01</v>
      </c>
      <c r="AR2605" s="37"/>
      <c r="AT2605" s="37"/>
      <c r="AV2605" s="37">
        <v>11</v>
      </c>
      <c r="AW2605" s="12">
        <v>0</v>
      </c>
      <c r="AX2605" s="37"/>
      <c r="BA2605" s="12">
        <v>6</v>
      </c>
      <c r="BB2605" s="12">
        <v>571</v>
      </c>
      <c r="BC2605" s="12">
        <v>2642</v>
      </c>
      <c r="BH2605" s="12">
        <v>389</v>
      </c>
      <c r="BI2605" s="12">
        <v>875</v>
      </c>
      <c r="BL2605" s="12">
        <v>4</v>
      </c>
      <c r="BQ2605" s="12">
        <v>0</v>
      </c>
      <c r="BV2605" s="12">
        <v>0</v>
      </c>
      <c r="BY2605" s="12">
        <v>0</v>
      </c>
      <c r="BZ2605" s="12">
        <v>0</v>
      </c>
      <c r="CA2605" s="12">
        <v>0</v>
      </c>
      <c r="CC2605" s="12">
        <v>0</v>
      </c>
      <c r="CD2605" s="12">
        <v>0</v>
      </c>
      <c r="CG2605" s="12" t="s">
        <v>934</v>
      </c>
      <c r="CH2605" s="12">
        <v>27.039000000000001</v>
      </c>
      <c r="CI2605" s="12" t="s">
        <v>3971</v>
      </c>
      <c r="CJ2605" s="12" t="s">
        <v>2327</v>
      </c>
      <c r="CK2605" s="12" t="s">
        <v>932</v>
      </c>
      <c r="CL2605" s="37">
        <v>914749879</v>
      </c>
      <c r="CN2605" s="12" t="s">
        <v>1509</v>
      </c>
      <c r="CS2605" s="12"/>
      <c r="CT2605" s="36" t="str">
        <f t="shared" si="40"/>
        <v>500mn - 1bn</v>
      </c>
      <c r="CU2605" s="36" t="str">
        <f>VLOOKUP(CK2605,Mapping!B:C,2,FALSE)</f>
        <v>US/CA</v>
      </c>
    </row>
    <row r="2606" spans="1:99" ht="16" customHeight="1" x14ac:dyDescent="0.35">
      <c r="A2606" s="12" t="s">
        <v>3972</v>
      </c>
      <c r="B2606" s="12" t="s">
        <v>925</v>
      </c>
      <c r="E2606" s="37">
        <v>0</v>
      </c>
      <c r="G2606" s="37" t="s">
        <v>1505</v>
      </c>
      <c r="I2606" s="37"/>
      <c r="K2606" s="37"/>
      <c r="M2606" s="37"/>
      <c r="O2606" s="37"/>
      <c r="R2606" s="37"/>
      <c r="T2606" s="37"/>
      <c r="V2606" s="37"/>
      <c r="X2606" s="37"/>
      <c r="Z2606" s="37"/>
      <c r="AB2606" s="37"/>
      <c r="AD2606" s="37"/>
      <c r="AF2606" s="37"/>
      <c r="AH2606" s="37"/>
      <c r="AN2606" s="37">
        <v>0</v>
      </c>
      <c r="AO2606" s="12">
        <v>0</v>
      </c>
      <c r="AP2606" s="37"/>
      <c r="AR2606" s="37"/>
      <c r="AT2606" s="37"/>
      <c r="AV2606" s="37"/>
      <c r="AX2606" s="37"/>
      <c r="BI2606" s="12">
        <v>0</v>
      </c>
      <c r="BY2606" s="12">
        <v>0</v>
      </c>
      <c r="CG2606" s="12" t="s">
        <v>940</v>
      </c>
      <c r="CH2606" s="12">
        <v>15.036</v>
      </c>
      <c r="CI2606" s="12" t="s">
        <v>3973</v>
      </c>
      <c r="CJ2606" s="12" t="s">
        <v>931</v>
      </c>
      <c r="CK2606" s="12" t="s">
        <v>932</v>
      </c>
      <c r="CL2606" s="37">
        <v>137466748</v>
      </c>
      <c r="CN2606" s="12" t="s">
        <v>1509</v>
      </c>
      <c r="CS2606" s="12"/>
      <c r="CT2606" s="36" t="str">
        <f t="shared" si="40"/>
        <v>500mn</v>
      </c>
      <c r="CU2606" s="36" t="str">
        <f>VLOOKUP(CK2606,Mapping!B:C,2,FALSE)</f>
        <v>US/CA</v>
      </c>
    </row>
    <row r="2607" spans="1:99" ht="16" customHeight="1" x14ac:dyDescent="0.35">
      <c r="A2607" s="12" t="s">
        <v>3974</v>
      </c>
      <c r="B2607" s="12" t="s">
        <v>925</v>
      </c>
      <c r="E2607" s="37">
        <v>21007076</v>
      </c>
      <c r="G2607" s="37" t="s">
        <v>1505</v>
      </c>
      <c r="I2607" s="37"/>
      <c r="K2607" s="37">
        <v>7687248</v>
      </c>
      <c r="L2607" s="12">
        <v>0.69</v>
      </c>
      <c r="M2607" s="37"/>
      <c r="O2607" s="37">
        <v>13306553</v>
      </c>
      <c r="P2607" s="12">
        <v>1.19</v>
      </c>
      <c r="R2607" s="37">
        <v>13275</v>
      </c>
      <c r="S2607" s="12">
        <v>0</v>
      </c>
      <c r="T2607" s="37"/>
      <c r="V2607" s="37"/>
      <c r="X2607" s="37"/>
      <c r="Z2607" s="37"/>
      <c r="AB2607" s="37"/>
      <c r="AD2607" s="37"/>
      <c r="AF2607" s="37"/>
      <c r="AH2607" s="37"/>
      <c r="AL2607" s="12">
        <v>725100</v>
      </c>
      <c r="AN2607" s="37"/>
      <c r="AP2607" s="37"/>
      <c r="AR2607" s="37"/>
      <c r="AT2607" s="37"/>
      <c r="AV2607" s="37"/>
      <c r="AX2607" s="37"/>
      <c r="AZ2607" s="12">
        <v>1000</v>
      </c>
      <c r="BG2607" s="12">
        <v>99863</v>
      </c>
      <c r="BS2607" s="12">
        <v>0</v>
      </c>
      <c r="BU2607" s="12">
        <v>0</v>
      </c>
      <c r="BX2607" s="12">
        <v>0</v>
      </c>
      <c r="CG2607" s="12" t="s">
        <v>940</v>
      </c>
      <c r="CH2607" s="12">
        <v>81.272000000000006</v>
      </c>
      <c r="CI2607" s="12" t="s">
        <v>977</v>
      </c>
      <c r="CJ2607" s="12"/>
      <c r="CK2607" s="12" t="s">
        <v>927</v>
      </c>
      <c r="CL2607" s="37">
        <v>1128992130</v>
      </c>
      <c r="CN2607" s="12" t="s">
        <v>1506</v>
      </c>
      <c r="CS2607" s="12"/>
      <c r="CT2607" s="36" t="str">
        <f t="shared" si="40"/>
        <v>1bn - 50bn</v>
      </c>
      <c r="CU2607" s="36" t="str">
        <f>VLOOKUP(CK2607,Mapping!B:C,2,FALSE)</f>
        <v>CN</v>
      </c>
    </row>
    <row r="2608" spans="1:99" ht="16" customHeight="1" x14ac:dyDescent="0.35">
      <c r="A2608" s="12" t="s">
        <v>3975</v>
      </c>
      <c r="B2608" s="12" t="s">
        <v>925</v>
      </c>
      <c r="E2608" s="37">
        <v>1587820</v>
      </c>
      <c r="G2608" s="37" t="s">
        <v>1505</v>
      </c>
      <c r="I2608" s="37"/>
      <c r="K2608" s="37"/>
      <c r="M2608" s="37"/>
      <c r="O2608" s="37">
        <v>1587820</v>
      </c>
      <c r="P2608" s="12">
        <v>7.87</v>
      </c>
      <c r="R2608" s="37"/>
      <c r="T2608" s="37"/>
      <c r="V2608" s="37"/>
      <c r="X2608" s="37"/>
      <c r="Z2608" s="37"/>
      <c r="AB2608" s="37"/>
      <c r="AD2608" s="37"/>
      <c r="AF2608" s="37"/>
      <c r="AH2608" s="37"/>
      <c r="AL2608" s="12">
        <v>149600</v>
      </c>
      <c r="AN2608" s="37"/>
      <c r="AP2608" s="37"/>
      <c r="AR2608" s="37"/>
      <c r="AT2608" s="37"/>
      <c r="AV2608" s="37"/>
      <c r="AX2608" s="37"/>
      <c r="BU2608" s="12">
        <v>0</v>
      </c>
      <c r="CG2608" s="12" t="s">
        <v>929</v>
      </c>
      <c r="CH2608" s="12">
        <v>0.75800000000000001</v>
      </c>
      <c r="CI2608" s="12" t="s">
        <v>1050</v>
      </c>
      <c r="CJ2608" s="12" t="s">
        <v>1006</v>
      </c>
      <c r="CK2608" s="12" t="s">
        <v>1013</v>
      </c>
      <c r="CL2608" s="37">
        <v>17219993</v>
      </c>
      <c r="CN2608" s="12" t="s">
        <v>1506</v>
      </c>
      <c r="CS2608" s="12"/>
      <c r="CT2608" s="36" t="str">
        <f t="shared" si="40"/>
        <v>500mn</v>
      </c>
      <c r="CU2608" s="36" t="str">
        <f>VLOOKUP(CK2608,Mapping!B:C,2,FALSE)</f>
        <v>Oceania</v>
      </c>
    </row>
    <row r="2609" spans="1:99" ht="16" customHeight="1" x14ac:dyDescent="0.35">
      <c r="A2609" s="12" t="s">
        <v>199</v>
      </c>
      <c r="B2609" s="12" t="s">
        <v>933</v>
      </c>
      <c r="E2609" s="37">
        <v>449308341</v>
      </c>
      <c r="F2609" s="12">
        <v>244911</v>
      </c>
      <c r="G2609" s="37" t="s">
        <v>1505</v>
      </c>
      <c r="I2609" s="37">
        <v>11902053</v>
      </c>
      <c r="J2609" s="12">
        <v>0.06</v>
      </c>
      <c r="K2609" s="37">
        <v>156156184</v>
      </c>
      <c r="L2609" s="12">
        <v>0.8</v>
      </c>
      <c r="M2609" s="37"/>
      <c r="O2609" s="37">
        <v>185784218</v>
      </c>
      <c r="P2609" s="12">
        <v>0.95</v>
      </c>
      <c r="Q2609" s="12">
        <v>10490</v>
      </c>
      <c r="R2609" s="37">
        <v>21010376</v>
      </c>
      <c r="S2609" s="12">
        <v>0.11</v>
      </c>
      <c r="T2609" s="37"/>
      <c r="V2609" s="37">
        <v>15886606</v>
      </c>
      <c r="W2609" s="12">
        <v>0.08</v>
      </c>
      <c r="X2609" s="37">
        <v>18695466</v>
      </c>
      <c r="Y2609" s="12">
        <v>0.1</v>
      </c>
      <c r="Z2609" s="37"/>
      <c r="AB2609" s="37">
        <v>11464696</v>
      </c>
      <c r="AC2609" s="12">
        <v>0.06</v>
      </c>
      <c r="AD2609" s="37"/>
      <c r="AF2609" s="37">
        <v>1504065</v>
      </c>
      <c r="AG2609" s="12">
        <v>0.01</v>
      </c>
      <c r="AH2609" s="37">
        <v>1324677</v>
      </c>
      <c r="AI2609" s="12">
        <v>0.01</v>
      </c>
      <c r="AJ2609" s="12">
        <v>793596</v>
      </c>
      <c r="AK2609" s="12">
        <v>730113</v>
      </c>
      <c r="AL2609" s="12">
        <v>17504075</v>
      </c>
      <c r="AM2609" s="12">
        <v>1759185</v>
      </c>
      <c r="AN2609" s="37">
        <v>9363752</v>
      </c>
      <c r="AO2609" s="12">
        <v>0.05</v>
      </c>
      <c r="AP2609" s="37">
        <v>11930779</v>
      </c>
      <c r="AQ2609" s="12">
        <v>0.06</v>
      </c>
      <c r="AR2609" s="37"/>
      <c r="AT2609" s="37">
        <v>244359</v>
      </c>
      <c r="AU2609" s="12">
        <v>0</v>
      </c>
      <c r="AV2609" s="37"/>
      <c r="AX2609" s="37">
        <v>4041110</v>
      </c>
      <c r="AY2609" s="12">
        <v>0.02</v>
      </c>
      <c r="AZ2609" s="12">
        <v>1984727</v>
      </c>
      <c r="BA2609" s="12">
        <v>182966</v>
      </c>
      <c r="BD2609" s="12">
        <v>22923</v>
      </c>
      <c r="BF2609" s="12">
        <v>111500</v>
      </c>
      <c r="BG2609" s="12">
        <v>2528117</v>
      </c>
      <c r="BH2609" s="12">
        <v>51673</v>
      </c>
      <c r="BI2609" s="12">
        <v>55600</v>
      </c>
      <c r="BO2609" s="12">
        <v>0.04</v>
      </c>
      <c r="BP2609" s="12">
        <v>0</v>
      </c>
      <c r="BQ2609" s="12">
        <v>0</v>
      </c>
      <c r="BR2609" s="12">
        <v>0.03</v>
      </c>
      <c r="BS2609" s="12">
        <v>0.03</v>
      </c>
      <c r="BT2609" s="12">
        <v>0.02</v>
      </c>
      <c r="BU2609" s="12">
        <v>0.09</v>
      </c>
      <c r="BV2609" s="12">
        <v>0.04</v>
      </c>
      <c r="BW2609" s="12">
        <v>7.0000000000000007E-2</v>
      </c>
      <c r="BX2609" s="12">
        <v>0.04</v>
      </c>
      <c r="BY2609" s="12">
        <v>0.01</v>
      </c>
      <c r="BZ2609" s="12">
        <v>0</v>
      </c>
      <c r="CF2609" s="12">
        <v>0.02</v>
      </c>
      <c r="CG2609" s="12" t="s">
        <v>929</v>
      </c>
      <c r="CH2609" s="12">
        <v>42.451999999999998</v>
      </c>
      <c r="CI2609" s="12" t="s">
        <v>1061</v>
      </c>
      <c r="CJ2609" s="12"/>
      <c r="CK2609" s="12" t="s">
        <v>970</v>
      </c>
      <c r="CL2609" s="37">
        <v>19308410122</v>
      </c>
      <c r="CN2609" s="12" t="s">
        <v>1506</v>
      </c>
      <c r="CS2609" s="12"/>
      <c r="CT2609" s="36" t="str">
        <f t="shared" si="40"/>
        <v>1bn - 50bn</v>
      </c>
      <c r="CU2609" s="36" t="str">
        <f>VLOOKUP(CK2609,Mapping!B:C,2,FALSE)</f>
        <v>EU</v>
      </c>
    </row>
    <row r="2610" spans="1:99" ht="16" customHeight="1" x14ac:dyDescent="0.35">
      <c r="A2610" s="12" t="s">
        <v>3976</v>
      </c>
      <c r="B2610" s="12" t="s">
        <v>933</v>
      </c>
      <c r="E2610" s="37">
        <v>3416510</v>
      </c>
      <c r="G2610" s="37" t="s">
        <v>1505</v>
      </c>
      <c r="I2610" s="37"/>
      <c r="K2610" s="37"/>
      <c r="M2610" s="37"/>
      <c r="O2610" s="37">
        <v>1167515</v>
      </c>
      <c r="P2610" s="12">
        <v>0.02</v>
      </c>
      <c r="Q2610" s="12">
        <v>4741</v>
      </c>
      <c r="R2610" s="37"/>
      <c r="T2610" s="37"/>
      <c r="V2610" s="37"/>
      <c r="X2610" s="37"/>
      <c r="Z2610" s="37"/>
      <c r="AB2610" s="37"/>
      <c r="AD2610" s="37"/>
      <c r="AF2610" s="37"/>
      <c r="AH2610" s="37">
        <v>598693</v>
      </c>
      <c r="AI2610" s="12">
        <v>0.01</v>
      </c>
      <c r="AL2610" s="12">
        <v>110000</v>
      </c>
      <c r="AN2610" s="37">
        <v>921382</v>
      </c>
      <c r="AO2610" s="12">
        <v>0.01</v>
      </c>
      <c r="AP2610" s="37">
        <v>728920</v>
      </c>
      <c r="AQ2610" s="12">
        <v>0.01</v>
      </c>
      <c r="AR2610" s="37"/>
      <c r="AT2610" s="37"/>
      <c r="AV2610" s="37"/>
      <c r="AX2610" s="37"/>
      <c r="BH2610" s="12">
        <v>3157</v>
      </c>
      <c r="BI2610" s="12">
        <v>5000</v>
      </c>
      <c r="BQ2610" s="12">
        <v>0</v>
      </c>
      <c r="BU2610" s="12">
        <v>0</v>
      </c>
      <c r="BV2610" s="12">
        <v>0</v>
      </c>
      <c r="BY2610" s="12">
        <v>0</v>
      </c>
      <c r="CG2610" s="12" t="s">
        <v>980</v>
      </c>
      <c r="CH2610" s="12">
        <v>51.372999999999998</v>
      </c>
      <c r="CI2610" s="12" t="s">
        <v>1056</v>
      </c>
      <c r="CJ2610" s="12"/>
      <c r="CK2610" s="12" t="s">
        <v>1057</v>
      </c>
      <c r="CL2610" s="37">
        <v>7343296278</v>
      </c>
      <c r="CN2610" s="12" t="s">
        <v>1506</v>
      </c>
      <c r="CS2610" s="12"/>
      <c r="CT2610" s="36" t="str">
        <f t="shared" si="40"/>
        <v>1bn - 50bn</v>
      </c>
      <c r="CU2610" s="36" t="str">
        <f>VLOOKUP(CK2610,Mapping!B:C,2,FALSE)</f>
        <v>Asia</v>
      </c>
    </row>
    <row r="2611" spans="1:99" ht="16" customHeight="1" x14ac:dyDescent="0.35">
      <c r="A2611" s="12" t="s">
        <v>3977</v>
      </c>
      <c r="B2611" s="12" t="s">
        <v>925</v>
      </c>
      <c r="E2611" s="37">
        <v>0</v>
      </c>
      <c r="G2611" s="37" t="s">
        <v>1505</v>
      </c>
      <c r="I2611" s="37"/>
      <c r="K2611" s="37">
        <v>0</v>
      </c>
      <c r="L2611" s="12">
        <v>0</v>
      </c>
      <c r="M2611" s="37"/>
      <c r="O2611" s="37"/>
      <c r="R2611" s="37"/>
      <c r="T2611" s="37"/>
      <c r="V2611" s="37"/>
      <c r="X2611" s="37"/>
      <c r="Z2611" s="37"/>
      <c r="AB2611" s="37"/>
      <c r="AD2611" s="37"/>
      <c r="AF2611" s="37"/>
      <c r="AH2611" s="37"/>
      <c r="AN2611" s="37"/>
      <c r="AP2611" s="37"/>
      <c r="AR2611" s="37"/>
      <c r="AT2611" s="37"/>
      <c r="AV2611" s="37"/>
      <c r="AX2611" s="37"/>
      <c r="BG2611" s="12">
        <v>0</v>
      </c>
      <c r="BS2611" s="12">
        <v>0</v>
      </c>
      <c r="CG2611" s="12" t="s">
        <v>940</v>
      </c>
      <c r="CH2611" s="12">
        <v>85.587000000000003</v>
      </c>
      <c r="CI2611" s="12" t="s">
        <v>950</v>
      </c>
      <c r="CJ2611" s="12"/>
      <c r="CK2611" s="12" t="s">
        <v>951</v>
      </c>
      <c r="CL2611" s="37">
        <v>1056296426</v>
      </c>
      <c r="CN2611" s="12" t="s">
        <v>1506</v>
      </c>
      <c r="CR2611" s="12">
        <v>45986.083333333336</v>
      </c>
      <c r="CS2611" s="12"/>
      <c r="CT2611" s="36" t="str">
        <f t="shared" si="40"/>
        <v>1bn - 50bn</v>
      </c>
      <c r="CU2611" s="36" t="str">
        <f>VLOOKUP(CK2611,Mapping!B:C,2,FALSE)</f>
        <v>HK</v>
      </c>
    </row>
    <row r="2612" spans="1:99" ht="16" customHeight="1" x14ac:dyDescent="0.35">
      <c r="A2612" s="12" t="s">
        <v>3978</v>
      </c>
      <c r="B2612" s="12" t="s">
        <v>933</v>
      </c>
      <c r="E2612" s="37">
        <v>21470682</v>
      </c>
      <c r="G2612" s="37" t="s">
        <v>1505</v>
      </c>
      <c r="I2612" s="37"/>
      <c r="K2612" s="37">
        <v>4292861</v>
      </c>
      <c r="L2612" s="12">
        <v>4.8</v>
      </c>
      <c r="M2612" s="37"/>
      <c r="O2612" s="37">
        <v>16526913</v>
      </c>
      <c r="P2612" s="12">
        <v>18.48</v>
      </c>
      <c r="R2612" s="37">
        <v>0</v>
      </c>
      <c r="S2612" s="12">
        <v>0</v>
      </c>
      <c r="T2612" s="37"/>
      <c r="V2612" s="37">
        <v>404719</v>
      </c>
      <c r="W2612" s="12">
        <v>0.45</v>
      </c>
      <c r="X2612" s="37"/>
      <c r="Z2612" s="37"/>
      <c r="AB2612" s="37"/>
      <c r="AD2612" s="37"/>
      <c r="AF2612" s="37"/>
      <c r="AH2612" s="37"/>
      <c r="AK2612" s="12">
        <v>18600</v>
      </c>
      <c r="AL2612" s="12">
        <v>1557120</v>
      </c>
      <c r="AN2612" s="37"/>
      <c r="AP2612" s="37"/>
      <c r="AR2612" s="37">
        <v>246189</v>
      </c>
      <c r="AS2612" s="12">
        <v>0.28000000000000003</v>
      </c>
      <c r="AT2612" s="37"/>
      <c r="AV2612" s="37"/>
      <c r="AX2612" s="37"/>
      <c r="AZ2612" s="12">
        <v>0</v>
      </c>
      <c r="BE2612" s="12">
        <v>6602</v>
      </c>
      <c r="BG2612" s="12">
        <v>69500</v>
      </c>
      <c r="BM2612" s="12">
        <v>0.01</v>
      </c>
      <c r="BS2612" s="12">
        <v>0</v>
      </c>
      <c r="BT2612" s="12">
        <v>0</v>
      </c>
      <c r="BU2612" s="12">
        <v>0.01</v>
      </c>
      <c r="BX2612" s="12">
        <v>0</v>
      </c>
      <c r="CG2612" s="12" t="s">
        <v>940</v>
      </c>
      <c r="CH2612" s="12">
        <v>72.948999999999998</v>
      </c>
      <c r="CI2612" s="12" t="s">
        <v>988</v>
      </c>
      <c r="CJ2612" s="12"/>
      <c r="CK2612" s="12" t="s">
        <v>988</v>
      </c>
      <c r="CL2612" s="37">
        <v>94951000</v>
      </c>
      <c r="CN2612" s="12" t="s">
        <v>1506</v>
      </c>
      <c r="CS2612" s="12"/>
      <c r="CT2612" s="36" t="str">
        <f t="shared" si="40"/>
        <v>500mn</v>
      </c>
      <c r="CU2612" s="36" t="str">
        <f>VLOOKUP(CK2612,Mapping!B:C,2,FALSE)</f>
        <v>SG</v>
      </c>
    </row>
    <row r="2613" spans="1:99" ht="16" customHeight="1" x14ac:dyDescent="0.35">
      <c r="A2613" s="12" t="s">
        <v>3979</v>
      </c>
      <c r="B2613" s="12" t="s">
        <v>925</v>
      </c>
      <c r="E2613" s="37">
        <v>20275941</v>
      </c>
      <c r="G2613" s="37" t="s">
        <v>1505</v>
      </c>
      <c r="I2613" s="37"/>
      <c r="K2613" s="37"/>
      <c r="M2613" s="37">
        <v>0</v>
      </c>
      <c r="N2613" s="12">
        <v>0</v>
      </c>
      <c r="O2613" s="37">
        <v>123098</v>
      </c>
      <c r="P2613" s="12">
        <v>0</v>
      </c>
      <c r="Q2613" s="12">
        <v>151520</v>
      </c>
      <c r="R2613" s="37"/>
      <c r="T2613" s="37"/>
      <c r="V2613" s="37"/>
      <c r="X2613" s="37"/>
      <c r="Z2613" s="37"/>
      <c r="AB2613" s="37"/>
      <c r="AD2613" s="37"/>
      <c r="AF2613" s="37"/>
      <c r="AH2613" s="37">
        <v>19133946</v>
      </c>
      <c r="AI2613" s="12">
        <v>0.06</v>
      </c>
      <c r="AL2613" s="12">
        <v>11598</v>
      </c>
      <c r="AN2613" s="37">
        <v>1018897</v>
      </c>
      <c r="AO2613" s="12">
        <v>0</v>
      </c>
      <c r="AP2613" s="37">
        <v>0</v>
      </c>
      <c r="AQ2613" s="12">
        <v>0</v>
      </c>
      <c r="AR2613" s="37"/>
      <c r="AT2613" s="37"/>
      <c r="AV2613" s="37"/>
      <c r="AX2613" s="37"/>
      <c r="BB2613" s="12">
        <v>0</v>
      </c>
      <c r="BH2613" s="12">
        <v>0</v>
      </c>
      <c r="BI2613" s="12">
        <v>6050</v>
      </c>
      <c r="BQ2613" s="12">
        <v>0.04</v>
      </c>
      <c r="BU2613" s="12">
        <v>0</v>
      </c>
      <c r="BV2613" s="12">
        <v>0</v>
      </c>
      <c r="BY2613" s="12">
        <v>0</v>
      </c>
      <c r="CC2613" s="12">
        <v>0</v>
      </c>
      <c r="CG2613" s="12" t="s">
        <v>934</v>
      </c>
      <c r="CH2613" s="12">
        <v>36.542999999999999</v>
      </c>
      <c r="CI2613" s="12" t="s">
        <v>3980</v>
      </c>
      <c r="CJ2613" s="12" t="s">
        <v>941</v>
      </c>
      <c r="CK2613" s="12" t="s">
        <v>932</v>
      </c>
      <c r="CL2613" s="37">
        <v>31658635882</v>
      </c>
      <c r="CN2613" s="12" t="s">
        <v>1509</v>
      </c>
      <c r="CS2613" s="12"/>
      <c r="CT2613" s="36" t="str">
        <f t="shared" si="40"/>
        <v>1bn - 50bn</v>
      </c>
      <c r="CU2613" s="36" t="str">
        <f>VLOOKUP(CK2613,Mapping!B:C,2,FALSE)</f>
        <v>US/CA</v>
      </c>
    </row>
    <row r="2614" spans="1:99" ht="16" customHeight="1" x14ac:dyDescent="0.35">
      <c r="A2614" s="12" t="s">
        <v>3981</v>
      </c>
      <c r="B2614" s="12" t="s">
        <v>925</v>
      </c>
      <c r="E2614" s="37">
        <v>0</v>
      </c>
      <c r="G2614" s="37" t="s">
        <v>1505</v>
      </c>
      <c r="I2614" s="37"/>
      <c r="K2614" s="37"/>
      <c r="M2614" s="37"/>
      <c r="O2614" s="37"/>
      <c r="R2614" s="37"/>
      <c r="T2614" s="37"/>
      <c r="V2614" s="37"/>
      <c r="X2614" s="37"/>
      <c r="Z2614" s="37"/>
      <c r="AB2614" s="37"/>
      <c r="AD2614" s="37"/>
      <c r="AF2614" s="37"/>
      <c r="AH2614" s="37"/>
      <c r="AN2614" s="37">
        <v>0</v>
      </c>
      <c r="AO2614" s="12">
        <v>0</v>
      </c>
      <c r="AP2614" s="37"/>
      <c r="AR2614" s="37"/>
      <c r="AT2614" s="37"/>
      <c r="AV2614" s="37"/>
      <c r="AX2614" s="37"/>
      <c r="BI2614" s="12">
        <v>0</v>
      </c>
      <c r="BY2614" s="12">
        <v>0</v>
      </c>
      <c r="CG2614" s="12" t="s">
        <v>934</v>
      </c>
      <c r="CH2614" s="12">
        <v>41.835000000000001</v>
      </c>
      <c r="CI2614" s="12" t="s">
        <v>1267</v>
      </c>
      <c r="CJ2614" s="12" t="s">
        <v>1082</v>
      </c>
      <c r="CK2614" s="12" t="s">
        <v>932</v>
      </c>
      <c r="CL2614" s="37">
        <v>900190024</v>
      </c>
      <c r="CN2614" s="12" t="s">
        <v>1509</v>
      </c>
      <c r="CS2614" s="12"/>
      <c r="CT2614" s="36" t="str">
        <f t="shared" si="40"/>
        <v>500mn - 1bn</v>
      </c>
      <c r="CU2614" s="36" t="str">
        <f>VLOOKUP(CK2614,Mapping!B:C,2,FALSE)</f>
        <v>US/CA</v>
      </c>
    </row>
    <row r="2615" spans="1:99" ht="16" customHeight="1" x14ac:dyDescent="0.35">
      <c r="A2615" s="12" t="s">
        <v>3982</v>
      </c>
      <c r="B2615" s="12" t="s">
        <v>925</v>
      </c>
      <c r="E2615" s="37">
        <v>0</v>
      </c>
      <c r="G2615" s="37" t="s">
        <v>1505</v>
      </c>
      <c r="I2615" s="37"/>
      <c r="K2615" s="37"/>
      <c r="M2615" s="37"/>
      <c r="O2615" s="37"/>
      <c r="R2615" s="37"/>
      <c r="T2615" s="37"/>
      <c r="V2615" s="37"/>
      <c r="X2615" s="37">
        <v>0</v>
      </c>
      <c r="Y2615" s="12">
        <v>0</v>
      </c>
      <c r="Z2615" s="37"/>
      <c r="AB2615" s="37"/>
      <c r="AD2615" s="37"/>
      <c r="AF2615" s="37"/>
      <c r="AH2615" s="37"/>
      <c r="AN2615" s="37"/>
      <c r="AP2615" s="37"/>
      <c r="AR2615" s="37"/>
      <c r="AT2615" s="37"/>
      <c r="AV2615" s="37"/>
      <c r="AX2615" s="37"/>
      <c r="BA2615" s="12">
        <v>0</v>
      </c>
      <c r="BZ2615" s="12">
        <v>0</v>
      </c>
      <c r="CG2615" s="12" t="s">
        <v>976</v>
      </c>
      <c r="CH2615" s="12">
        <v>117.29900000000001</v>
      </c>
      <c r="CI2615" s="12" t="s">
        <v>950</v>
      </c>
      <c r="CJ2615" s="12"/>
      <c r="CK2615" s="12" t="s">
        <v>951</v>
      </c>
      <c r="CL2615" s="37">
        <v>71670998</v>
      </c>
      <c r="CN2615" s="12" t="s">
        <v>1513</v>
      </c>
      <c r="CS2615" s="12"/>
      <c r="CT2615" s="36" t="str">
        <f t="shared" si="40"/>
        <v>500mn</v>
      </c>
      <c r="CU2615" s="36" t="str">
        <f>VLOOKUP(CK2615,Mapping!B:C,2,FALSE)</f>
        <v>HK</v>
      </c>
    </row>
    <row r="2616" spans="1:99" ht="16" customHeight="1" x14ac:dyDescent="0.35">
      <c r="A2616" s="12" t="s">
        <v>3983</v>
      </c>
      <c r="B2616" s="12" t="s">
        <v>925</v>
      </c>
      <c r="E2616" s="37">
        <v>141856</v>
      </c>
      <c r="G2616" s="37" t="s">
        <v>1505</v>
      </c>
      <c r="I2616" s="37"/>
      <c r="K2616" s="37"/>
      <c r="M2616" s="37"/>
      <c r="O2616" s="37">
        <v>141856</v>
      </c>
      <c r="P2616" s="12">
        <v>0.08</v>
      </c>
      <c r="R2616" s="37"/>
      <c r="T2616" s="37"/>
      <c r="V2616" s="37"/>
      <c r="X2616" s="37"/>
      <c r="Z2616" s="37"/>
      <c r="AB2616" s="37"/>
      <c r="AD2616" s="37"/>
      <c r="AF2616" s="37"/>
      <c r="AH2616" s="37"/>
      <c r="AL2616" s="12">
        <v>7730</v>
      </c>
      <c r="AN2616" s="37"/>
      <c r="AP2616" s="37"/>
      <c r="AR2616" s="37"/>
      <c r="AT2616" s="37"/>
      <c r="AV2616" s="37"/>
      <c r="AX2616" s="37"/>
      <c r="BU2616" s="12">
        <v>0</v>
      </c>
      <c r="CG2616" s="12" t="s">
        <v>940</v>
      </c>
      <c r="CH2616" s="12">
        <v>35.332999999999998</v>
      </c>
      <c r="CI2616" s="12" t="s">
        <v>953</v>
      </c>
      <c r="CJ2616" s="12"/>
      <c r="CK2616" s="12" t="s">
        <v>954</v>
      </c>
      <c r="CL2616" s="37">
        <v>117451389</v>
      </c>
      <c r="CN2616" s="12" t="s">
        <v>1506</v>
      </c>
      <c r="CS2616" s="12"/>
      <c r="CT2616" s="36" t="str">
        <f t="shared" si="40"/>
        <v>500mn</v>
      </c>
      <c r="CU2616" s="36" t="str">
        <f>VLOOKUP(CK2616,Mapping!B:C,2,FALSE)</f>
        <v>EU</v>
      </c>
    </row>
    <row r="2617" spans="1:99" ht="16" customHeight="1" x14ac:dyDescent="0.35">
      <c r="A2617" s="12" t="s">
        <v>3984</v>
      </c>
      <c r="B2617" s="12" t="s">
        <v>925</v>
      </c>
      <c r="E2617" s="37">
        <v>1537273</v>
      </c>
      <c r="G2617" s="37" t="s">
        <v>1505</v>
      </c>
      <c r="I2617" s="37"/>
      <c r="K2617" s="37"/>
      <c r="M2617" s="37">
        <v>1537273</v>
      </c>
      <c r="N2617" s="12">
        <v>0.1</v>
      </c>
      <c r="O2617" s="37"/>
      <c r="R2617" s="37"/>
      <c r="T2617" s="37"/>
      <c r="V2617" s="37"/>
      <c r="X2617" s="37"/>
      <c r="Z2617" s="37"/>
      <c r="AB2617" s="37"/>
      <c r="AD2617" s="37"/>
      <c r="AF2617" s="37"/>
      <c r="AH2617" s="37"/>
      <c r="AN2617" s="37"/>
      <c r="AP2617" s="37"/>
      <c r="AR2617" s="37"/>
      <c r="AT2617" s="37"/>
      <c r="AV2617" s="37"/>
      <c r="AX2617" s="37"/>
      <c r="BB2617" s="12">
        <v>13555</v>
      </c>
      <c r="CC2617" s="12">
        <v>0</v>
      </c>
      <c r="CG2617" s="12" t="s">
        <v>934</v>
      </c>
      <c r="CH2617" s="12">
        <v>45.591999999999999</v>
      </c>
      <c r="CI2617" s="12" t="s">
        <v>3985</v>
      </c>
      <c r="CJ2617" s="12" t="s">
        <v>936</v>
      </c>
      <c r="CK2617" s="12" t="s">
        <v>932</v>
      </c>
      <c r="CL2617" s="37">
        <v>1598386548</v>
      </c>
      <c r="CN2617" s="12" t="s">
        <v>1509</v>
      </c>
      <c r="CS2617" s="12"/>
      <c r="CT2617" s="36" t="str">
        <f t="shared" si="40"/>
        <v>1bn - 50bn</v>
      </c>
      <c r="CU2617" s="36" t="str">
        <f>VLOOKUP(CK2617,Mapping!B:C,2,FALSE)</f>
        <v>US/CA</v>
      </c>
    </row>
    <row r="2618" spans="1:99" ht="16" customHeight="1" x14ac:dyDescent="0.35">
      <c r="A2618" s="12" t="s">
        <v>3986</v>
      </c>
      <c r="B2618" s="12" t="s">
        <v>925</v>
      </c>
      <c r="E2618" s="37">
        <v>2492023</v>
      </c>
      <c r="G2618" s="37" t="s">
        <v>1505</v>
      </c>
      <c r="I2618" s="37"/>
      <c r="K2618" s="37"/>
      <c r="M2618" s="37">
        <v>0</v>
      </c>
      <c r="N2618" s="12">
        <v>0</v>
      </c>
      <c r="O2618" s="37"/>
      <c r="Q2618" s="12">
        <v>7898</v>
      </c>
      <c r="R2618" s="37"/>
      <c r="T2618" s="37"/>
      <c r="V2618" s="37"/>
      <c r="X2618" s="37"/>
      <c r="Z2618" s="37"/>
      <c r="AB2618" s="37"/>
      <c r="AD2618" s="37"/>
      <c r="AF2618" s="37"/>
      <c r="AH2618" s="37">
        <v>997359</v>
      </c>
      <c r="AI2618" s="12">
        <v>0.26</v>
      </c>
      <c r="AN2618" s="37">
        <v>1494664</v>
      </c>
      <c r="AO2618" s="12">
        <v>0.39</v>
      </c>
      <c r="AP2618" s="37"/>
      <c r="AR2618" s="37"/>
      <c r="AT2618" s="37"/>
      <c r="AV2618" s="37"/>
      <c r="AX2618" s="37"/>
      <c r="BB2618" s="12">
        <v>0</v>
      </c>
      <c r="BI2618" s="12">
        <v>8875</v>
      </c>
      <c r="BQ2618" s="12">
        <v>0</v>
      </c>
      <c r="BY2618" s="12">
        <v>0</v>
      </c>
      <c r="CC2618" s="12">
        <v>0</v>
      </c>
      <c r="CG2618" s="12" t="s">
        <v>934</v>
      </c>
      <c r="CH2618" s="12">
        <v>102.46299999999999</v>
      </c>
      <c r="CI2618" s="12" t="s">
        <v>2131</v>
      </c>
      <c r="CJ2618" s="12" t="s">
        <v>968</v>
      </c>
      <c r="CK2618" s="12" t="s">
        <v>932</v>
      </c>
      <c r="CL2618" s="37">
        <v>385374094</v>
      </c>
      <c r="CN2618" s="12" t="s">
        <v>1509</v>
      </c>
      <c r="CS2618" s="12"/>
      <c r="CT2618" s="36" t="str">
        <f t="shared" si="40"/>
        <v>500mn</v>
      </c>
      <c r="CU2618" s="36" t="str">
        <f>VLOOKUP(CK2618,Mapping!B:C,2,FALSE)</f>
        <v>US/CA</v>
      </c>
    </row>
    <row r="2619" spans="1:99" ht="16" customHeight="1" x14ac:dyDescent="0.35">
      <c r="A2619" s="12" t="s">
        <v>3987</v>
      </c>
      <c r="B2619" s="12" t="s">
        <v>925</v>
      </c>
      <c r="E2619" s="37">
        <v>50276759</v>
      </c>
      <c r="G2619" s="37" t="s">
        <v>1505</v>
      </c>
      <c r="I2619" s="37"/>
      <c r="K2619" s="37"/>
      <c r="M2619" s="37"/>
      <c r="O2619" s="37"/>
      <c r="R2619" s="37"/>
      <c r="T2619" s="37"/>
      <c r="V2619" s="37"/>
      <c r="X2619" s="37"/>
      <c r="Z2619" s="37"/>
      <c r="AB2619" s="37"/>
      <c r="AD2619" s="37"/>
      <c r="AF2619" s="37"/>
      <c r="AH2619" s="37"/>
      <c r="AN2619" s="37"/>
      <c r="AP2619" s="37">
        <v>50276759</v>
      </c>
      <c r="AQ2619" s="12">
        <v>5.51</v>
      </c>
      <c r="AR2619" s="37"/>
      <c r="AT2619" s="37"/>
      <c r="AV2619" s="37"/>
      <c r="AX2619" s="37"/>
      <c r="BH2619" s="12">
        <v>217752</v>
      </c>
      <c r="BV2619" s="12">
        <v>0.19</v>
      </c>
      <c r="CG2619" s="12" t="s">
        <v>976</v>
      </c>
      <c r="CH2619" s="12">
        <v>34.619</v>
      </c>
      <c r="CI2619" s="12" t="s">
        <v>2551</v>
      </c>
      <c r="CJ2619" s="12" t="s">
        <v>972</v>
      </c>
      <c r="CK2619" s="12" t="s">
        <v>932</v>
      </c>
      <c r="CL2619" s="37">
        <v>913132369</v>
      </c>
      <c r="CN2619" s="12" t="s">
        <v>1513</v>
      </c>
      <c r="CS2619" s="12"/>
      <c r="CT2619" s="36" t="str">
        <f t="shared" si="40"/>
        <v>500mn - 1bn</v>
      </c>
      <c r="CU2619" s="36" t="str">
        <f>VLOOKUP(CK2619,Mapping!B:C,2,FALSE)</f>
        <v>US/CA</v>
      </c>
    </row>
    <row r="2620" spans="1:99" ht="16" customHeight="1" x14ac:dyDescent="0.35">
      <c r="A2620" s="12" t="s">
        <v>3988</v>
      </c>
      <c r="B2620" s="12" t="s">
        <v>925</v>
      </c>
      <c r="E2620" s="37">
        <v>988154</v>
      </c>
      <c r="G2620" s="37" t="s">
        <v>1505</v>
      </c>
      <c r="I2620" s="37"/>
      <c r="K2620" s="37"/>
      <c r="M2620" s="37">
        <v>988154</v>
      </c>
      <c r="N2620" s="12">
        <v>2.36</v>
      </c>
      <c r="O2620" s="37"/>
      <c r="R2620" s="37"/>
      <c r="T2620" s="37"/>
      <c r="V2620" s="37"/>
      <c r="X2620" s="37"/>
      <c r="Z2620" s="37"/>
      <c r="AB2620" s="37"/>
      <c r="AD2620" s="37"/>
      <c r="AF2620" s="37"/>
      <c r="AH2620" s="37"/>
      <c r="AN2620" s="37"/>
      <c r="AP2620" s="37"/>
      <c r="AR2620" s="37"/>
      <c r="AT2620" s="37"/>
      <c r="AV2620" s="37"/>
      <c r="AX2620" s="37"/>
      <c r="BB2620" s="12">
        <v>6777</v>
      </c>
      <c r="CC2620" s="12">
        <v>0</v>
      </c>
      <c r="CG2620" s="12" t="s">
        <v>934</v>
      </c>
      <c r="CH2620" s="12">
        <v>233.012</v>
      </c>
      <c r="CI2620" s="12" t="s">
        <v>3989</v>
      </c>
      <c r="CJ2620" s="12" t="s">
        <v>1015</v>
      </c>
      <c r="CK2620" s="12" t="s">
        <v>932</v>
      </c>
      <c r="CL2620" s="37">
        <v>40375729</v>
      </c>
      <c r="CN2620" s="12" t="s">
        <v>1509</v>
      </c>
      <c r="CS2620" s="12"/>
      <c r="CT2620" s="36" t="str">
        <f t="shared" si="40"/>
        <v>500mn</v>
      </c>
      <c r="CU2620" s="36" t="str">
        <f>VLOOKUP(CK2620,Mapping!B:C,2,FALSE)</f>
        <v>US/CA</v>
      </c>
    </row>
    <row r="2621" spans="1:99" ht="16" customHeight="1" x14ac:dyDescent="0.35">
      <c r="A2621" s="12" t="s">
        <v>3990</v>
      </c>
      <c r="B2621" s="12" t="s">
        <v>925</v>
      </c>
      <c r="E2621" s="37">
        <v>1040926</v>
      </c>
      <c r="G2621" s="37" t="s">
        <v>1505</v>
      </c>
      <c r="I2621" s="37"/>
      <c r="K2621" s="37"/>
      <c r="M2621" s="37">
        <v>927400</v>
      </c>
      <c r="N2621" s="12">
        <v>0.76</v>
      </c>
      <c r="O2621" s="37"/>
      <c r="Q2621" s="12">
        <v>899</v>
      </c>
      <c r="R2621" s="37"/>
      <c r="T2621" s="37"/>
      <c r="V2621" s="37"/>
      <c r="X2621" s="37"/>
      <c r="Z2621" s="37"/>
      <c r="AB2621" s="37"/>
      <c r="AD2621" s="37">
        <v>0</v>
      </c>
      <c r="AE2621" s="12">
        <v>0</v>
      </c>
      <c r="AF2621" s="37"/>
      <c r="AH2621" s="37">
        <v>113526</v>
      </c>
      <c r="AI2621" s="12">
        <v>0.09</v>
      </c>
      <c r="AN2621" s="37">
        <v>0</v>
      </c>
      <c r="AO2621" s="12">
        <v>0</v>
      </c>
      <c r="AP2621" s="37">
        <v>0</v>
      </c>
      <c r="AQ2621" s="12">
        <v>0</v>
      </c>
      <c r="AR2621" s="37"/>
      <c r="AT2621" s="37"/>
      <c r="AV2621" s="37"/>
      <c r="AX2621" s="37"/>
      <c r="BB2621" s="12">
        <v>7392</v>
      </c>
      <c r="BH2621" s="12">
        <v>0</v>
      </c>
      <c r="BI2621" s="12">
        <v>0</v>
      </c>
      <c r="BJ2621" s="12">
        <v>0</v>
      </c>
      <c r="BQ2621" s="12">
        <v>0</v>
      </c>
      <c r="BV2621" s="12">
        <v>0</v>
      </c>
      <c r="BY2621" s="12">
        <v>0</v>
      </c>
      <c r="CB2621" s="12">
        <v>0</v>
      </c>
      <c r="CC2621" s="12">
        <v>0</v>
      </c>
      <c r="CG2621" s="12" t="s">
        <v>976</v>
      </c>
      <c r="CH2621" s="12">
        <v>112.777</v>
      </c>
      <c r="CI2621" s="12" t="s">
        <v>988</v>
      </c>
      <c r="CJ2621" s="12"/>
      <c r="CK2621" s="12" t="s">
        <v>988</v>
      </c>
      <c r="CL2621" s="37">
        <v>117421496</v>
      </c>
      <c r="CN2621" s="12" t="s">
        <v>1513</v>
      </c>
      <c r="CS2621" s="12"/>
      <c r="CT2621" s="36" t="str">
        <f t="shared" si="40"/>
        <v>500mn</v>
      </c>
      <c r="CU2621" s="36" t="str">
        <f>VLOOKUP(CK2621,Mapping!B:C,2,FALSE)</f>
        <v>SG</v>
      </c>
    </row>
    <row r="2622" spans="1:99" ht="16" customHeight="1" x14ac:dyDescent="0.35">
      <c r="A2622" s="12" t="s">
        <v>3991</v>
      </c>
      <c r="B2622" s="12" t="s">
        <v>925</v>
      </c>
      <c r="E2622" s="37">
        <v>195430464</v>
      </c>
      <c r="G2622" s="37" t="s">
        <v>1505</v>
      </c>
      <c r="I2622" s="37"/>
      <c r="K2622" s="37"/>
      <c r="M2622" s="37">
        <v>361199</v>
      </c>
      <c r="N2622" s="12">
        <v>0</v>
      </c>
      <c r="O2622" s="37"/>
      <c r="Q2622" s="12">
        <v>621275</v>
      </c>
      <c r="R2622" s="37"/>
      <c r="T2622" s="37"/>
      <c r="V2622" s="37"/>
      <c r="X2622" s="37"/>
      <c r="Z2622" s="37"/>
      <c r="AB2622" s="37"/>
      <c r="AD2622" s="37"/>
      <c r="AF2622" s="37"/>
      <c r="AH2622" s="37">
        <v>78454607</v>
      </c>
      <c r="AI2622" s="12">
        <v>0.24</v>
      </c>
      <c r="AN2622" s="37">
        <v>54544696</v>
      </c>
      <c r="AO2622" s="12">
        <v>0.17</v>
      </c>
      <c r="AP2622" s="37">
        <v>61880598</v>
      </c>
      <c r="AQ2622" s="12">
        <v>0.19</v>
      </c>
      <c r="AR2622" s="37"/>
      <c r="AT2622" s="37">
        <v>189364</v>
      </c>
      <c r="AU2622" s="12">
        <v>0</v>
      </c>
      <c r="AV2622" s="37"/>
      <c r="AX2622" s="37"/>
      <c r="BB2622" s="12">
        <v>2879</v>
      </c>
      <c r="BD2622" s="12">
        <v>17764</v>
      </c>
      <c r="BH2622" s="12">
        <v>268009</v>
      </c>
      <c r="BI2622" s="12">
        <v>323875</v>
      </c>
      <c r="BQ2622" s="12">
        <v>0.15</v>
      </c>
      <c r="BV2622" s="12">
        <v>0.23</v>
      </c>
      <c r="BY2622" s="12">
        <v>0.04</v>
      </c>
      <c r="CC2622" s="12">
        <v>0</v>
      </c>
      <c r="CF2622" s="12">
        <v>0.02</v>
      </c>
      <c r="CG2622" s="12" t="s">
        <v>929</v>
      </c>
      <c r="CH2622" s="12">
        <v>64.716999999999999</v>
      </c>
      <c r="CI2622" s="12" t="s">
        <v>941</v>
      </c>
      <c r="CJ2622" s="12" t="s">
        <v>941</v>
      </c>
      <c r="CK2622" s="12" t="s">
        <v>932</v>
      </c>
      <c r="CL2622" s="37">
        <v>32587860371</v>
      </c>
      <c r="CN2622" s="12" t="s">
        <v>1506</v>
      </c>
      <c r="CS2622" s="12"/>
      <c r="CT2622" s="36" t="str">
        <f t="shared" si="40"/>
        <v>1bn - 50bn</v>
      </c>
      <c r="CU2622" s="36" t="str">
        <f>VLOOKUP(CK2622,Mapping!B:C,2,FALSE)</f>
        <v>US/CA</v>
      </c>
    </row>
    <row r="2623" spans="1:99" ht="16" customHeight="1" x14ac:dyDescent="0.35">
      <c r="A2623" s="12" t="s">
        <v>3992</v>
      </c>
      <c r="B2623" s="12" t="s">
        <v>925</v>
      </c>
      <c r="E2623" s="37">
        <v>27144</v>
      </c>
      <c r="G2623" s="37" t="s">
        <v>1505</v>
      </c>
      <c r="I2623" s="37"/>
      <c r="K2623" s="37"/>
      <c r="M2623" s="37"/>
      <c r="O2623" s="37"/>
      <c r="Q2623" s="12">
        <v>200</v>
      </c>
      <c r="R2623" s="37"/>
      <c r="T2623" s="37"/>
      <c r="V2623" s="37"/>
      <c r="X2623" s="37"/>
      <c r="Z2623" s="37"/>
      <c r="AB2623" s="37"/>
      <c r="AD2623" s="37"/>
      <c r="AF2623" s="37"/>
      <c r="AH2623" s="37">
        <v>27144</v>
      </c>
      <c r="AI2623" s="12">
        <v>0.02</v>
      </c>
      <c r="AN2623" s="37"/>
      <c r="AP2623" s="37"/>
      <c r="AR2623" s="37"/>
      <c r="AT2623" s="37"/>
      <c r="AV2623" s="37"/>
      <c r="AX2623" s="37"/>
      <c r="BQ2623" s="12">
        <v>0</v>
      </c>
      <c r="CG2623" s="12" t="s">
        <v>959</v>
      </c>
      <c r="CH2623" s="12">
        <v>19.585000000000001</v>
      </c>
      <c r="CI2623" s="12" t="s">
        <v>3993</v>
      </c>
      <c r="CJ2623" s="12" t="s">
        <v>993</v>
      </c>
      <c r="CK2623" s="12" t="s">
        <v>932</v>
      </c>
      <c r="CL2623" s="37">
        <v>162268488</v>
      </c>
      <c r="CN2623" s="12" t="s">
        <v>1509</v>
      </c>
      <c r="CS2623" s="12"/>
      <c r="CT2623" s="36" t="str">
        <f t="shared" si="40"/>
        <v>500mn</v>
      </c>
      <c r="CU2623" s="36" t="str">
        <f>VLOOKUP(CK2623,Mapping!B:C,2,FALSE)</f>
        <v>US/CA</v>
      </c>
    </row>
    <row r="2624" spans="1:99" ht="16" customHeight="1" x14ac:dyDescent="0.35">
      <c r="A2624" s="12" t="s">
        <v>3994</v>
      </c>
      <c r="B2624" s="12" t="s">
        <v>925</v>
      </c>
      <c r="E2624" s="37">
        <v>53300</v>
      </c>
      <c r="G2624" s="37" t="s">
        <v>1505</v>
      </c>
      <c r="I2624" s="37"/>
      <c r="K2624" s="37"/>
      <c r="M2624" s="37"/>
      <c r="O2624" s="37"/>
      <c r="R2624" s="37"/>
      <c r="T2624" s="37"/>
      <c r="V2624" s="37"/>
      <c r="X2624" s="37"/>
      <c r="Z2624" s="37"/>
      <c r="AB2624" s="37"/>
      <c r="AD2624" s="37"/>
      <c r="AF2624" s="37"/>
      <c r="AH2624" s="37"/>
      <c r="AN2624" s="37"/>
      <c r="AP2624" s="37"/>
      <c r="AR2624" s="37"/>
      <c r="AT2624" s="37">
        <v>53300</v>
      </c>
      <c r="AU2624" s="12">
        <v>0.21</v>
      </c>
      <c r="AV2624" s="37"/>
      <c r="AX2624" s="37"/>
      <c r="BD2624" s="12">
        <v>5000</v>
      </c>
      <c r="CF2624" s="12">
        <v>0</v>
      </c>
      <c r="CG2624" s="12" t="s">
        <v>959</v>
      </c>
      <c r="CH2624" s="12">
        <v>61.325000000000003</v>
      </c>
      <c r="CI2624" s="12" t="s">
        <v>2076</v>
      </c>
      <c r="CJ2624" s="12"/>
      <c r="CK2624" s="12" t="s">
        <v>990</v>
      </c>
      <c r="CL2624" s="37">
        <v>25368671</v>
      </c>
      <c r="CN2624" s="12" t="s">
        <v>1506</v>
      </c>
      <c r="CS2624" s="12"/>
      <c r="CT2624" s="36" t="str">
        <f t="shared" si="40"/>
        <v>500mn</v>
      </c>
      <c r="CU2624" s="36" t="str">
        <f>VLOOKUP(CK2624,Mapping!B:C,2,FALSE)</f>
        <v>EU</v>
      </c>
    </row>
    <row r="2625" spans="1:99" ht="16" customHeight="1" x14ac:dyDescent="0.35">
      <c r="A2625" s="12" t="s">
        <v>3995</v>
      </c>
      <c r="B2625" s="12" t="s">
        <v>925</v>
      </c>
      <c r="E2625" s="37">
        <v>3195894</v>
      </c>
      <c r="G2625" s="37" t="s">
        <v>1505</v>
      </c>
      <c r="I2625" s="37"/>
      <c r="K2625" s="37"/>
      <c r="M2625" s="37"/>
      <c r="O2625" s="37"/>
      <c r="Q2625" s="12">
        <v>25308</v>
      </c>
      <c r="R2625" s="37"/>
      <c r="T2625" s="37"/>
      <c r="V2625" s="37"/>
      <c r="X2625" s="37"/>
      <c r="Z2625" s="37"/>
      <c r="AB2625" s="37"/>
      <c r="AD2625" s="37"/>
      <c r="AF2625" s="37"/>
      <c r="AH2625" s="37">
        <v>3195894</v>
      </c>
      <c r="AI2625" s="12">
        <v>1.34</v>
      </c>
      <c r="AN2625" s="37"/>
      <c r="AP2625" s="37"/>
      <c r="AR2625" s="37"/>
      <c r="AT2625" s="37"/>
      <c r="AV2625" s="37"/>
      <c r="AX2625" s="37"/>
      <c r="BQ2625" s="12">
        <v>0.01</v>
      </c>
      <c r="CG2625" s="12" t="s">
        <v>940</v>
      </c>
      <c r="CH2625" s="12">
        <v>17.401</v>
      </c>
      <c r="CI2625" s="12" t="s">
        <v>3996</v>
      </c>
      <c r="CJ2625" s="12" t="s">
        <v>1140</v>
      </c>
      <c r="CK2625" s="12" t="s">
        <v>932</v>
      </c>
      <c r="CL2625" s="37">
        <v>237823211</v>
      </c>
      <c r="CN2625" s="12" t="s">
        <v>1509</v>
      </c>
      <c r="CS2625" s="12"/>
      <c r="CT2625" s="36" t="str">
        <f t="shared" si="40"/>
        <v>500mn</v>
      </c>
      <c r="CU2625" s="36" t="str">
        <f>VLOOKUP(CK2625,Mapping!B:C,2,FALSE)</f>
        <v>US/CA</v>
      </c>
    </row>
    <row r="2626" spans="1:99" ht="16" customHeight="1" x14ac:dyDescent="0.35">
      <c r="A2626" s="12" t="s">
        <v>3997</v>
      </c>
      <c r="B2626" s="12" t="s">
        <v>925</v>
      </c>
      <c r="E2626" s="37">
        <v>465702</v>
      </c>
      <c r="G2626" s="37" t="s">
        <v>1505</v>
      </c>
      <c r="I2626" s="37"/>
      <c r="K2626" s="37"/>
      <c r="M2626" s="37">
        <v>100982</v>
      </c>
      <c r="N2626" s="12">
        <v>0.01</v>
      </c>
      <c r="O2626" s="37"/>
      <c r="Q2626" s="12">
        <v>93</v>
      </c>
      <c r="R2626" s="37"/>
      <c r="T2626" s="37"/>
      <c r="V2626" s="37"/>
      <c r="X2626" s="37">
        <v>132</v>
      </c>
      <c r="Y2626" s="12">
        <v>0</v>
      </c>
      <c r="Z2626" s="37">
        <v>17910</v>
      </c>
      <c r="AA2626" s="12">
        <v>0</v>
      </c>
      <c r="AB2626" s="37"/>
      <c r="AD2626" s="37">
        <v>1186</v>
      </c>
      <c r="AE2626" s="12">
        <v>0</v>
      </c>
      <c r="AF2626" s="37"/>
      <c r="AH2626" s="37">
        <v>11292</v>
      </c>
      <c r="AI2626" s="12">
        <v>0</v>
      </c>
      <c r="AN2626" s="37">
        <v>280762</v>
      </c>
      <c r="AO2626" s="12">
        <v>0.03</v>
      </c>
      <c r="AP2626" s="37">
        <v>53438</v>
      </c>
      <c r="AQ2626" s="12">
        <v>0.01</v>
      </c>
      <c r="AR2626" s="37"/>
      <c r="AT2626" s="37"/>
      <c r="AV2626" s="37"/>
      <c r="AX2626" s="37"/>
      <c r="BA2626" s="12">
        <v>1</v>
      </c>
      <c r="BB2626" s="12">
        <v>565</v>
      </c>
      <c r="BC2626" s="12">
        <v>512</v>
      </c>
      <c r="BH2626" s="12">
        <v>250</v>
      </c>
      <c r="BI2626" s="12">
        <v>1300</v>
      </c>
      <c r="BJ2626" s="12">
        <v>9</v>
      </c>
      <c r="BQ2626" s="12">
        <v>0</v>
      </c>
      <c r="BV2626" s="12">
        <v>0</v>
      </c>
      <c r="BY2626" s="12">
        <v>0</v>
      </c>
      <c r="BZ2626" s="12">
        <v>0</v>
      </c>
      <c r="CB2626" s="12">
        <v>0</v>
      </c>
      <c r="CC2626" s="12">
        <v>0</v>
      </c>
      <c r="CD2626" s="12">
        <v>0</v>
      </c>
      <c r="CG2626" s="12" t="s">
        <v>934</v>
      </c>
      <c r="CH2626" s="12">
        <v>26.446000000000002</v>
      </c>
      <c r="CI2626" s="12" t="s">
        <v>3998</v>
      </c>
      <c r="CJ2626" s="12" t="s">
        <v>1097</v>
      </c>
      <c r="CK2626" s="12" t="s">
        <v>932</v>
      </c>
      <c r="CL2626" s="37">
        <v>939560478</v>
      </c>
      <c r="CN2626" s="12" t="s">
        <v>1509</v>
      </c>
      <c r="CS2626" s="12"/>
      <c r="CT2626" s="36" t="str">
        <f t="shared" si="40"/>
        <v>500mn - 1bn</v>
      </c>
      <c r="CU2626" s="36" t="str">
        <f>VLOOKUP(CK2626,Mapping!B:C,2,FALSE)</f>
        <v>US/CA</v>
      </c>
    </row>
    <row r="2627" spans="1:99" ht="16" customHeight="1" x14ac:dyDescent="0.35">
      <c r="A2627" s="12" t="s">
        <v>112</v>
      </c>
      <c r="B2627" s="12" t="s">
        <v>933</v>
      </c>
      <c r="C2627" s="12">
        <v>35</v>
      </c>
      <c r="D2627" s="12">
        <v>788403</v>
      </c>
      <c r="E2627" s="37">
        <v>976110545</v>
      </c>
      <c r="G2627" s="37">
        <v>39254585</v>
      </c>
      <c r="H2627" s="12">
        <v>7.0000000000000007E-2</v>
      </c>
      <c r="I2627" s="37"/>
      <c r="K2627" s="37">
        <v>24324153</v>
      </c>
      <c r="L2627" s="12">
        <v>0.04</v>
      </c>
      <c r="M2627" s="37">
        <v>296159496</v>
      </c>
      <c r="N2627" s="12">
        <v>0.49</v>
      </c>
      <c r="O2627" s="37">
        <v>24200018</v>
      </c>
      <c r="P2627" s="12">
        <v>0.04</v>
      </c>
      <c r="Q2627" s="12">
        <v>1977</v>
      </c>
      <c r="R2627" s="37">
        <v>1450392</v>
      </c>
      <c r="S2627" s="12">
        <v>0</v>
      </c>
      <c r="T2627" s="37"/>
      <c r="V2627" s="37"/>
      <c r="X2627" s="37">
        <v>95885916</v>
      </c>
      <c r="Y2627" s="12">
        <v>0.16</v>
      </c>
      <c r="Z2627" s="37">
        <v>26140176</v>
      </c>
      <c r="AA2627" s="12">
        <v>0.04</v>
      </c>
      <c r="AB2627" s="37"/>
      <c r="AD2627" s="37">
        <v>93389236</v>
      </c>
      <c r="AE2627" s="12">
        <v>0.16</v>
      </c>
      <c r="AF2627" s="37"/>
      <c r="AH2627" s="37">
        <v>249656</v>
      </c>
      <c r="AI2627" s="12">
        <v>0</v>
      </c>
      <c r="AL2627" s="12">
        <v>1593500</v>
      </c>
      <c r="AN2627" s="37">
        <v>369594521</v>
      </c>
      <c r="AO2627" s="12">
        <v>0.61</v>
      </c>
      <c r="AP2627" s="37">
        <v>5462396</v>
      </c>
      <c r="AQ2627" s="12">
        <v>0.01</v>
      </c>
      <c r="AR2627" s="37"/>
      <c r="AT2627" s="37">
        <v>0</v>
      </c>
      <c r="AU2627" s="12">
        <v>0</v>
      </c>
      <c r="AV2627" s="37">
        <v>0</v>
      </c>
      <c r="AW2627" s="12">
        <v>0</v>
      </c>
      <c r="AX2627" s="37"/>
      <c r="AZ2627" s="12">
        <v>137010</v>
      </c>
      <c r="BA2627" s="12">
        <v>938402</v>
      </c>
      <c r="BB2627" s="12">
        <v>2360589</v>
      </c>
      <c r="BC2627" s="12">
        <v>884010</v>
      </c>
      <c r="BD2627" s="12">
        <v>0</v>
      </c>
      <c r="BG2627" s="12">
        <v>393800</v>
      </c>
      <c r="BH2627" s="12">
        <v>23658</v>
      </c>
      <c r="BI2627" s="12">
        <v>2194575</v>
      </c>
      <c r="BJ2627" s="12">
        <v>838173</v>
      </c>
      <c r="BL2627" s="12">
        <v>0</v>
      </c>
      <c r="BN2627" s="12">
        <v>0.11</v>
      </c>
      <c r="BQ2627" s="12">
        <v>0</v>
      </c>
      <c r="BS2627" s="12">
        <v>0</v>
      </c>
      <c r="BU2627" s="12">
        <v>0.01</v>
      </c>
      <c r="BV2627" s="12">
        <v>0.02</v>
      </c>
      <c r="BX2627" s="12">
        <v>0</v>
      </c>
      <c r="BY2627" s="12">
        <v>0.28000000000000003</v>
      </c>
      <c r="BZ2627" s="12">
        <v>0.02</v>
      </c>
      <c r="CA2627" s="12">
        <v>0</v>
      </c>
      <c r="CB2627" s="12">
        <v>0.28999999999999998</v>
      </c>
      <c r="CC2627" s="12">
        <v>0.1</v>
      </c>
      <c r="CD2627" s="12">
        <v>7.0000000000000007E-2</v>
      </c>
      <c r="CF2627" s="12">
        <v>0</v>
      </c>
      <c r="CG2627" s="12" t="s">
        <v>940</v>
      </c>
      <c r="CH2627" s="12">
        <v>46.585000000000001</v>
      </c>
      <c r="CI2627" s="12" t="s">
        <v>1018</v>
      </c>
      <c r="CJ2627" s="12" t="s">
        <v>936</v>
      </c>
      <c r="CK2627" s="12" t="s">
        <v>932</v>
      </c>
      <c r="CL2627" s="37">
        <v>60127247228</v>
      </c>
      <c r="CM2627" s="12">
        <v>204</v>
      </c>
      <c r="CN2627" s="12" t="s">
        <v>1506</v>
      </c>
      <c r="CO2627" s="12" t="s">
        <v>1515</v>
      </c>
      <c r="CP2627" s="12">
        <v>213501.95525095749</v>
      </c>
      <c r="CQ2627" s="12">
        <v>84</v>
      </c>
      <c r="CS2627" s="12"/>
      <c r="CT2627" s="36" t="str">
        <f t="shared" ref="CT2627:CT2690" si="41">IF(CL2627&gt;100000000000, "100bn", IF(CL2627&gt;50000000000, "50bn - 100bn",IF(CL2627&gt;1000000000, "1bn - 50bn", IF(CL2627&gt;500000000, "500mn - 1bn", "500mn"))))</f>
        <v>50bn - 100bn</v>
      </c>
      <c r="CU2627" s="36" t="str">
        <f>VLOOKUP(CK2627,Mapping!B:C,2,FALSE)</f>
        <v>US/CA</v>
      </c>
    </row>
    <row r="2628" spans="1:99" ht="16" customHeight="1" x14ac:dyDescent="0.35">
      <c r="A2628" s="12" t="s">
        <v>3999</v>
      </c>
      <c r="B2628" s="12" t="s">
        <v>925</v>
      </c>
      <c r="E2628" s="37">
        <v>11900189</v>
      </c>
      <c r="G2628" s="37" t="s">
        <v>1505</v>
      </c>
      <c r="I2628" s="37"/>
      <c r="K2628" s="37"/>
      <c r="M2628" s="37">
        <v>4257736</v>
      </c>
      <c r="N2628" s="12">
        <v>7.0000000000000007E-2</v>
      </c>
      <c r="O2628" s="37"/>
      <c r="R2628" s="37"/>
      <c r="T2628" s="37"/>
      <c r="V2628" s="37"/>
      <c r="X2628" s="37"/>
      <c r="Z2628" s="37">
        <v>5775938</v>
      </c>
      <c r="AA2628" s="12">
        <v>0.09</v>
      </c>
      <c r="AB2628" s="37"/>
      <c r="AD2628" s="37"/>
      <c r="AF2628" s="37"/>
      <c r="AH2628" s="37"/>
      <c r="AN2628" s="37"/>
      <c r="AP2628" s="37">
        <v>1866515</v>
      </c>
      <c r="AQ2628" s="12">
        <v>0.03</v>
      </c>
      <c r="AR2628" s="37"/>
      <c r="AT2628" s="37"/>
      <c r="AV2628" s="37"/>
      <c r="AX2628" s="37"/>
      <c r="BB2628" s="12">
        <v>33937</v>
      </c>
      <c r="BC2628" s="12">
        <v>195331</v>
      </c>
      <c r="BH2628" s="12">
        <v>8084</v>
      </c>
      <c r="BV2628" s="12">
        <v>0.01</v>
      </c>
      <c r="CC2628" s="12">
        <v>0</v>
      </c>
      <c r="CD2628" s="12">
        <v>0.02</v>
      </c>
      <c r="CG2628" s="12" t="s">
        <v>996</v>
      </c>
      <c r="CH2628" s="12">
        <v>41.749000000000002</v>
      </c>
      <c r="CI2628" s="12" t="s">
        <v>4000</v>
      </c>
      <c r="CJ2628" s="12" t="s">
        <v>1185</v>
      </c>
      <c r="CK2628" s="12" t="s">
        <v>932</v>
      </c>
      <c r="CL2628" s="37">
        <v>6454383837</v>
      </c>
      <c r="CN2628" s="12" t="s">
        <v>1509</v>
      </c>
      <c r="CS2628" s="12"/>
      <c r="CT2628" s="36" t="str">
        <f t="shared" si="41"/>
        <v>1bn - 50bn</v>
      </c>
      <c r="CU2628" s="36" t="str">
        <f>VLOOKUP(CK2628,Mapping!B:C,2,FALSE)</f>
        <v>US/CA</v>
      </c>
    </row>
    <row r="2629" spans="1:99" ht="16" customHeight="1" x14ac:dyDescent="0.35">
      <c r="A2629" s="12" t="s">
        <v>4001</v>
      </c>
      <c r="B2629" s="12" t="s">
        <v>925</v>
      </c>
      <c r="E2629" s="37">
        <v>0</v>
      </c>
      <c r="G2629" s="37" t="s">
        <v>1505</v>
      </c>
      <c r="I2629" s="37"/>
      <c r="K2629" s="37"/>
      <c r="M2629" s="37">
        <v>0</v>
      </c>
      <c r="N2629" s="12">
        <v>0</v>
      </c>
      <c r="O2629" s="37"/>
      <c r="R2629" s="37"/>
      <c r="T2629" s="37"/>
      <c r="V2629" s="37"/>
      <c r="X2629" s="37"/>
      <c r="Z2629" s="37"/>
      <c r="AB2629" s="37"/>
      <c r="AD2629" s="37"/>
      <c r="AF2629" s="37"/>
      <c r="AH2629" s="37"/>
      <c r="AN2629" s="37"/>
      <c r="AP2629" s="37"/>
      <c r="AR2629" s="37"/>
      <c r="AT2629" s="37"/>
      <c r="AV2629" s="37"/>
      <c r="AX2629" s="37"/>
      <c r="BB2629" s="12">
        <v>0</v>
      </c>
      <c r="CC2629" s="12">
        <v>0</v>
      </c>
      <c r="CG2629" s="12" t="s">
        <v>976</v>
      </c>
      <c r="CH2629" s="12">
        <v>37.338999999999999</v>
      </c>
      <c r="CI2629" s="12" t="s">
        <v>1016</v>
      </c>
      <c r="CJ2629" s="12" t="s">
        <v>1017</v>
      </c>
      <c r="CK2629" s="12" t="s">
        <v>932</v>
      </c>
      <c r="CL2629" s="37">
        <v>167328829</v>
      </c>
      <c r="CN2629" s="12" t="s">
        <v>1513</v>
      </c>
      <c r="CS2629" s="12"/>
      <c r="CT2629" s="36" t="str">
        <f t="shared" si="41"/>
        <v>500mn</v>
      </c>
      <c r="CU2629" s="36" t="str">
        <f>VLOOKUP(CK2629,Mapping!B:C,2,FALSE)</f>
        <v>US/CA</v>
      </c>
    </row>
    <row r="2630" spans="1:99" ht="16" customHeight="1" x14ac:dyDescent="0.35">
      <c r="A2630" s="12" t="s">
        <v>4002</v>
      </c>
      <c r="B2630" s="12" t="s">
        <v>925</v>
      </c>
      <c r="E2630" s="37">
        <v>676277</v>
      </c>
      <c r="G2630" s="37" t="s">
        <v>1505</v>
      </c>
      <c r="I2630" s="37"/>
      <c r="K2630" s="37"/>
      <c r="M2630" s="37"/>
      <c r="O2630" s="37"/>
      <c r="Q2630" s="12">
        <v>0</v>
      </c>
      <c r="R2630" s="37"/>
      <c r="T2630" s="37"/>
      <c r="V2630" s="37"/>
      <c r="X2630" s="37"/>
      <c r="Z2630" s="37"/>
      <c r="AB2630" s="37"/>
      <c r="AD2630" s="37"/>
      <c r="AF2630" s="37"/>
      <c r="AH2630" s="37">
        <v>0</v>
      </c>
      <c r="AI2630" s="12">
        <v>0</v>
      </c>
      <c r="AN2630" s="37">
        <v>0</v>
      </c>
      <c r="AO2630" s="12">
        <v>0</v>
      </c>
      <c r="AP2630" s="37">
        <v>676277</v>
      </c>
      <c r="AQ2630" s="12">
        <v>0.02</v>
      </c>
      <c r="AR2630" s="37"/>
      <c r="AT2630" s="37"/>
      <c r="AV2630" s="37"/>
      <c r="AX2630" s="37"/>
      <c r="BH2630" s="12">
        <v>2929</v>
      </c>
      <c r="BI2630" s="12">
        <v>0</v>
      </c>
      <c r="BQ2630" s="12">
        <v>0</v>
      </c>
      <c r="BV2630" s="12">
        <v>0</v>
      </c>
      <c r="BY2630" s="12">
        <v>0</v>
      </c>
      <c r="CG2630" s="12" t="s">
        <v>976</v>
      </c>
      <c r="CH2630" s="12">
        <v>193.727</v>
      </c>
      <c r="CI2630" s="12" t="s">
        <v>2095</v>
      </c>
      <c r="CJ2630" s="12" t="s">
        <v>972</v>
      </c>
      <c r="CK2630" s="12" t="s">
        <v>932</v>
      </c>
      <c r="CL2630" s="37">
        <v>3124975972</v>
      </c>
      <c r="CN2630" s="12" t="s">
        <v>1506</v>
      </c>
      <c r="CS2630" s="12"/>
      <c r="CT2630" s="36" t="str">
        <f t="shared" si="41"/>
        <v>1bn - 50bn</v>
      </c>
      <c r="CU2630" s="36" t="str">
        <f>VLOOKUP(CK2630,Mapping!B:C,2,FALSE)</f>
        <v>US/CA</v>
      </c>
    </row>
    <row r="2631" spans="1:99" ht="16" customHeight="1" x14ac:dyDescent="0.35">
      <c r="A2631" s="12" t="s">
        <v>4003</v>
      </c>
      <c r="B2631" s="12" t="s">
        <v>933</v>
      </c>
      <c r="E2631" s="37">
        <v>12413994</v>
      </c>
      <c r="G2631" s="37" t="s">
        <v>1505</v>
      </c>
      <c r="I2631" s="37"/>
      <c r="K2631" s="37">
        <v>12413994</v>
      </c>
      <c r="L2631" s="12">
        <v>3.34</v>
      </c>
      <c r="M2631" s="37"/>
      <c r="O2631" s="37"/>
      <c r="R2631" s="37"/>
      <c r="T2631" s="37"/>
      <c r="V2631" s="37"/>
      <c r="X2631" s="37"/>
      <c r="Z2631" s="37"/>
      <c r="AB2631" s="37"/>
      <c r="AD2631" s="37"/>
      <c r="AF2631" s="37"/>
      <c r="AH2631" s="37"/>
      <c r="AN2631" s="37"/>
      <c r="AP2631" s="37"/>
      <c r="AR2631" s="37"/>
      <c r="AT2631" s="37"/>
      <c r="AV2631" s="37"/>
      <c r="AX2631" s="37"/>
      <c r="BG2631" s="12">
        <v>201160</v>
      </c>
      <c r="BS2631" s="12">
        <v>0</v>
      </c>
      <c r="CG2631" s="12" t="s">
        <v>929</v>
      </c>
      <c r="CH2631" s="12">
        <v>41.156999999999996</v>
      </c>
      <c r="CI2631" s="12" t="s">
        <v>1009</v>
      </c>
      <c r="CJ2631" s="12"/>
      <c r="CK2631" s="12" t="s">
        <v>1010</v>
      </c>
      <c r="CL2631" s="37">
        <v>373719958</v>
      </c>
      <c r="CN2631" s="12" t="s">
        <v>1509</v>
      </c>
      <c r="CS2631" s="12"/>
      <c r="CT2631" s="36" t="str">
        <f t="shared" si="41"/>
        <v>500mn</v>
      </c>
      <c r="CU2631" s="36" t="str">
        <f>VLOOKUP(CK2631,Mapping!B:C,2,FALSE)</f>
        <v>Africa</v>
      </c>
    </row>
    <row r="2632" spans="1:99" ht="16" customHeight="1" x14ac:dyDescent="0.35">
      <c r="A2632" s="12" t="s">
        <v>4004</v>
      </c>
      <c r="B2632" s="12" t="s">
        <v>925</v>
      </c>
      <c r="E2632" s="37">
        <v>0</v>
      </c>
      <c r="G2632" s="37" t="s">
        <v>1505</v>
      </c>
      <c r="I2632" s="37"/>
      <c r="K2632" s="37"/>
      <c r="M2632" s="37"/>
      <c r="O2632" s="37">
        <v>0</v>
      </c>
      <c r="P2632" s="12">
        <v>0</v>
      </c>
      <c r="R2632" s="37"/>
      <c r="T2632" s="37"/>
      <c r="V2632" s="37"/>
      <c r="X2632" s="37"/>
      <c r="Z2632" s="37"/>
      <c r="AB2632" s="37"/>
      <c r="AD2632" s="37"/>
      <c r="AF2632" s="37"/>
      <c r="AH2632" s="37"/>
      <c r="AL2632" s="12">
        <v>0</v>
      </c>
      <c r="AN2632" s="37"/>
      <c r="AP2632" s="37"/>
      <c r="AR2632" s="37"/>
      <c r="AT2632" s="37"/>
      <c r="AV2632" s="37"/>
      <c r="AX2632" s="37"/>
      <c r="BU2632" s="12">
        <v>0</v>
      </c>
      <c r="CG2632" s="12" t="s">
        <v>940</v>
      </c>
      <c r="CH2632" s="12">
        <v>71.361999999999995</v>
      </c>
      <c r="CI2632" s="12" t="s">
        <v>1110</v>
      </c>
      <c r="CJ2632" s="12" t="s">
        <v>1111</v>
      </c>
      <c r="CK2632" s="12" t="s">
        <v>932</v>
      </c>
      <c r="CL2632" s="37">
        <v>2557102114</v>
      </c>
      <c r="CN2632" s="12" t="s">
        <v>1506</v>
      </c>
      <c r="CS2632" s="12"/>
      <c r="CT2632" s="36" t="str">
        <f t="shared" si="41"/>
        <v>1bn - 50bn</v>
      </c>
      <c r="CU2632" s="36" t="str">
        <f>VLOOKUP(CK2632,Mapping!B:C,2,FALSE)</f>
        <v>US/CA</v>
      </c>
    </row>
    <row r="2633" spans="1:99" ht="16" customHeight="1" x14ac:dyDescent="0.35">
      <c r="A2633" s="12" t="s">
        <v>4005</v>
      </c>
      <c r="B2633" s="12" t="s">
        <v>925</v>
      </c>
      <c r="E2633" s="37">
        <v>227357</v>
      </c>
      <c r="G2633" s="37" t="s">
        <v>1505</v>
      </c>
      <c r="I2633" s="37"/>
      <c r="K2633" s="37"/>
      <c r="M2633" s="37"/>
      <c r="O2633" s="37"/>
      <c r="R2633" s="37"/>
      <c r="T2633" s="37"/>
      <c r="V2633" s="37"/>
      <c r="X2633" s="37"/>
      <c r="Z2633" s="37"/>
      <c r="AB2633" s="37"/>
      <c r="AD2633" s="37"/>
      <c r="AF2633" s="37"/>
      <c r="AH2633" s="37"/>
      <c r="AN2633" s="37">
        <v>227357</v>
      </c>
      <c r="AO2633" s="12">
        <v>0.01</v>
      </c>
      <c r="AP2633" s="37"/>
      <c r="AR2633" s="37"/>
      <c r="AT2633" s="37"/>
      <c r="AV2633" s="37"/>
      <c r="AX2633" s="37"/>
      <c r="BI2633" s="12">
        <v>1350</v>
      </c>
      <c r="BY2633" s="12">
        <v>0</v>
      </c>
      <c r="CG2633" s="12" t="s">
        <v>929</v>
      </c>
      <c r="CH2633" s="12">
        <v>6.0430000000000001</v>
      </c>
      <c r="CI2633" s="12" t="s">
        <v>941</v>
      </c>
      <c r="CJ2633" s="12" t="s">
        <v>941</v>
      </c>
      <c r="CK2633" s="12" t="s">
        <v>932</v>
      </c>
      <c r="CL2633" s="37">
        <v>1771104550</v>
      </c>
      <c r="CN2633" s="12" t="s">
        <v>1509</v>
      </c>
      <c r="CS2633" s="12"/>
      <c r="CT2633" s="36" t="str">
        <f t="shared" si="41"/>
        <v>1bn - 50bn</v>
      </c>
      <c r="CU2633" s="36" t="str">
        <f>VLOOKUP(CK2633,Mapping!B:C,2,FALSE)</f>
        <v>US/CA</v>
      </c>
    </row>
    <row r="2634" spans="1:99" ht="16" customHeight="1" x14ac:dyDescent="0.35">
      <c r="A2634" s="12" t="s">
        <v>4006</v>
      </c>
      <c r="B2634" s="12" t="s">
        <v>925</v>
      </c>
      <c r="E2634" s="37">
        <v>40195</v>
      </c>
      <c r="G2634" s="37" t="s">
        <v>1505</v>
      </c>
      <c r="I2634" s="37"/>
      <c r="K2634" s="37"/>
      <c r="M2634" s="37">
        <v>7622</v>
      </c>
      <c r="N2634" s="12">
        <v>0</v>
      </c>
      <c r="O2634" s="37"/>
      <c r="Q2634" s="12">
        <v>240</v>
      </c>
      <c r="R2634" s="37"/>
      <c r="T2634" s="37"/>
      <c r="V2634" s="37"/>
      <c r="X2634" s="37"/>
      <c r="Z2634" s="37"/>
      <c r="AB2634" s="37"/>
      <c r="AD2634" s="37"/>
      <c r="AF2634" s="37"/>
      <c r="AH2634" s="37">
        <v>32573</v>
      </c>
      <c r="AI2634" s="12">
        <v>0.02</v>
      </c>
      <c r="AN2634" s="37"/>
      <c r="AP2634" s="37"/>
      <c r="AR2634" s="37"/>
      <c r="AT2634" s="37"/>
      <c r="AV2634" s="37"/>
      <c r="AX2634" s="37"/>
      <c r="BB2634" s="12">
        <v>52</v>
      </c>
      <c r="BQ2634" s="12">
        <v>0</v>
      </c>
      <c r="CC2634" s="12">
        <v>0</v>
      </c>
      <c r="CG2634" s="12" t="s">
        <v>934</v>
      </c>
      <c r="CH2634" s="12">
        <v>45.683</v>
      </c>
      <c r="CI2634" s="12" t="s">
        <v>4007</v>
      </c>
      <c r="CJ2634" s="12" t="s">
        <v>941</v>
      </c>
      <c r="CK2634" s="12" t="s">
        <v>932</v>
      </c>
      <c r="CL2634" s="37">
        <v>170995925</v>
      </c>
      <c r="CN2634" s="12" t="s">
        <v>1509</v>
      </c>
      <c r="CS2634" s="12"/>
      <c r="CT2634" s="36" t="str">
        <f t="shared" si="41"/>
        <v>500mn</v>
      </c>
      <c r="CU2634" s="36" t="str">
        <f>VLOOKUP(CK2634,Mapping!B:C,2,FALSE)</f>
        <v>US/CA</v>
      </c>
    </row>
    <row r="2635" spans="1:99" ht="16" customHeight="1" x14ac:dyDescent="0.35">
      <c r="A2635" s="12" t="s">
        <v>4008</v>
      </c>
      <c r="B2635" s="12" t="s">
        <v>925</v>
      </c>
      <c r="E2635" s="37">
        <v>0</v>
      </c>
      <c r="G2635" s="37" t="s">
        <v>1505</v>
      </c>
      <c r="I2635" s="37"/>
      <c r="K2635" s="37"/>
      <c r="M2635" s="37">
        <v>0</v>
      </c>
      <c r="N2635" s="12">
        <v>0</v>
      </c>
      <c r="O2635" s="37"/>
      <c r="R2635" s="37"/>
      <c r="T2635" s="37"/>
      <c r="V2635" s="37"/>
      <c r="X2635" s="37"/>
      <c r="Z2635" s="37"/>
      <c r="AB2635" s="37"/>
      <c r="AD2635" s="37"/>
      <c r="AF2635" s="37"/>
      <c r="AH2635" s="37"/>
      <c r="AN2635" s="37"/>
      <c r="AP2635" s="37"/>
      <c r="AR2635" s="37"/>
      <c r="AT2635" s="37"/>
      <c r="AV2635" s="37"/>
      <c r="AX2635" s="37"/>
      <c r="BB2635" s="12">
        <v>0</v>
      </c>
      <c r="CC2635" s="12">
        <v>0</v>
      </c>
      <c r="CG2635" s="12" t="s">
        <v>934</v>
      </c>
      <c r="CH2635" s="12">
        <v>46.265000000000001</v>
      </c>
      <c r="CI2635" s="12" t="s">
        <v>4009</v>
      </c>
      <c r="CJ2635" s="12" t="s">
        <v>2332</v>
      </c>
      <c r="CK2635" s="12" t="s">
        <v>932</v>
      </c>
      <c r="CL2635" s="37">
        <v>469831800</v>
      </c>
      <c r="CN2635" s="12" t="s">
        <v>1509</v>
      </c>
      <c r="CS2635" s="12"/>
      <c r="CT2635" s="36" t="str">
        <f t="shared" si="41"/>
        <v>500mn</v>
      </c>
      <c r="CU2635" s="36" t="str">
        <f>VLOOKUP(CK2635,Mapping!B:C,2,FALSE)</f>
        <v>US/CA</v>
      </c>
    </row>
    <row r="2636" spans="1:99" ht="16" customHeight="1" x14ac:dyDescent="0.35">
      <c r="A2636" s="12" t="s">
        <v>4010</v>
      </c>
      <c r="B2636" s="12" t="s">
        <v>925</v>
      </c>
      <c r="E2636" s="37">
        <v>122449</v>
      </c>
      <c r="G2636" s="37" t="s">
        <v>1505</v>
      </c>
      <c r="I2636" s="37"/>
      <c r="K2636" s="37"/>
      <c r="M2636" s="37">
        <v>122449</v>
      </c>
      <c r="N2636" s="12">
        <v>7.0000000000000007E-2</v>
      </c>
      <c r="O2636" s="37"/>
      <c r="R2636" s="37"/>
      <c r="T2636" s="37"/>
      <c r="V2636" s="37"/>
      <c r="X2636" s="37"/>
      <c r="Z2636" s="37"/>
      <c r="AB2636" s="37"/>
      <c r="AD2636" s="37"/>
      <c r="AF2636" s="37"/>
      <c r="AH2636" s="37"/>
      <c r="AN2636" s="37"/>
      <c r="AP2636" s="37"/>
      <c r="AR2636" s="37"/>
      <c r="AT2636" s="37"/>
      <c r="AV2636" s="37"/>
      <c r="AX2636" s="37"/>
      <c r="BB2636" s="12">
        <v>976</v>
      </c>
      <c r="CC2636" s="12">
        <v>0</v>
      </c>
      <c r="CG2636" s="12" t="s">
        <v>959</v>
      </c>
      <c r="CH2636" s="12">
        <v>9.0920000000000005</v>
      </c>
      <c r="CI2636" s="12" t="s">
        <v>4011</v>
      </c>
      <c r="CJ2636" s="12" t="s">
        <v>2332</v>
      </c>
      <c r="CK2636" s="12" t="s">
        <v>932</v>
      </c>
      <c r="CL2636" s="37">
        <v>169010885</v>
      </c>
      <c r="CN2636" s="12" t="s">
        <v>1509</v>
      </c>
      <c r="CS2636" s="12"/>
      <c r="CT2636" s="36" t="str">
        <f t="shared" si="41"/>
        <v>500mn</v>
      </c>
      <c r="CU2636" s="36" t="str">
        <f>VLOOKUP(CK2636,Mapping!B:C,2,FALSE)</f>
        <v>US/CA</v>
      </c>
    </row>
    <row r="2637" spans="1:99" ht="16" customHeight="1" x14ac:dyDescent="0.35">
      <c r="A2637" s="12" t="s">
        <v>4012</v>
      </c>
      <c r="B2637" s="12" t="s">
        <v>925</v>
      </c>
      <c r="E2637" s="37">
        <v>574223</v>
      </c>
      <c r="G2637" s="37" t="s">
        <v>1505</v>
      </c>
      <c r="I2637" s="37"/>
      <c r="K2637" s="37"/>
      <c r="M2637" s="37"/>
      <c r="O2637" s="37"/>
      <c r="R2637" s="37"/>
      <c r="T2637" s="37"/>
      <c r="V2637" s="37"/>
      <c r="X2637" s="37"/>
      <c r="Z2637" s="37"/>
      <c r="AB2637" s="37"/>
      <c r="AD2637" s="37"/>
      <c r="AF2637" s="37"/>
      <c r="AH2637" s="37"/>
      <c r="AN2637" s="37"/>
      <c r="AP2637" s="37">
        <v>574223</v>
      </c>
      <c r="AQ2637" s="12">
        <v>0.41</v>
      </c>
      <c r="AR2637" s="37"/>
      <c r="AT2637" s="37"/>
      <c r="AV2637" s="37"/>
      <c r="AX2637" s="37"/>
      <c r="BH2637" s="12">
        <v>2487</v>
      </c>
      <c r="BV2637" s="12">
        <v>0</v>
      </c>
      <c r="CG2637" s="12" t="s">
        <v>934</v>
      </c>
      <c r="CH2637" s="12">
        <v>56.664000000000001</v>
      </c>
      <c r="CI2637" s="12" t="s">
        <v>941</v>
      </c>
      <c r="CJ2637" s="12" t="s">
        <v>941</v>
      </c>
      <c r="CK2637" s="12" t="s">
        <v>932</v>
      </c>
      <c r="CL2637" s="37">
        <v>138834807</v>
      </c>
      <c r="CN2637" s="12" t="s">
        <v>1509</v>
      </c>
      <c r="CS2637" s="12"/>
      <c r="CT2637" s="36" t="str">
        <f t="shared" si="41"/>
        <v>500mn</v>
      </c>
      <c r="CU2637" s="36" t="str">
        <f>VLOOKUP(CK2637,Mapping!B:C,2,FALSE)</f>
        <v>US/CA</v>
      </c>
    </row>
    <row r="2638" spans="1:99" ht="16" customHeight="1" x14ac:dyDescent="0.35">
      <c r="A2638" s="12" t="s">
        <v>4013</v>
      </c>
      <c r="B2638" s="12" t="s">
        <v>933</v>
      </c>
      <c r="E2638" s="37">
        <v>28553378</v>
      </c>
      <c r="G2638" s="37" t="s">
        <v>1505</v>
      </c>
      <c r="I2638" s="37"/>
      <c r="K2638" s="37">
        <v>18264734</v>
      </c>
      <c r="L2638" s="12">
        <v>0.04</v>
      </c>
      <c r="M2638" s="37">
        <v>0</v>
      </c>
      <c r="N2638" s="12">
        <v>0</v>
      </c>
      <c r="O2638" s="37">
        <v>574058</v>
      </c>
      <c r="P2638" s="12">
        <v>0</v>
      </c>
      <c r="R2638" s="37"/>
      <c r="T2638" s="37">
        <v>0</v>
      </c>
      <c r="U2638" s="12">
        <v>0</v>
      </c>
      <c r="V2638" s="37">
        <v>0</v>
      </c>
      <c r="W2638" s="12">
        <v>0</v>
      </c>
      <c r="X2638" s="37"/>
      <c r="Z2638" s="37">
        <v>0</v>
      </c>
      <c r="AA2638" s="12">
        <v>0</v>
      </c>
      <c r="AB2638" s="37"/>
      <c r="AD2638" s="37"/>
      <c r="AF2638" s="37"/>
      <c r="AH2638" s="37"/>
      <c r="AK2638" s="12">
        <v>0</v>
      </c>
      <c r="AL2638" s="12">
        <v>37800</v>
      </c>
      <c r="AN2638" s="37">
        <v>349457</v>
      </c>
      <c r="AO2638" s="12">
        <v>0</v>
      </c>
      <c r="AP2638" s="37">
        <v>9365129</v>
      </c>
      <c r="AQ2638" s="12">
        <v>0.02</v>
      </c>
      <c r="AR2638" s="37"/>
      <c r="AT2638" s="37"/>
      <c r="AV2638" s="37"/>
      <c r="AX2638" s="37"/>
      <c r="BB2638" s="12">
        <v>0</v>
      </c>
      <c r="BC2638" s="12">
        <v>0</v>
      </c>
      <c r="BG2638" s="12">
        <v>295700</v>
      </c>
      <c r="BH2638" s="12">
        <v>40561</v>
      </c>
      <c r="BI2638" s="12">
        <v>2075</v>
      </c>
      <c r="BK2638" s="12">
        <v>0</v>
      </c>
      <c r="BS2638" s="12">
        <v>0</v>
      </c>
      <c r="BT2638" s="12">
        <v>0</v>
      </c>
      <c r="BU2638" s="12">
        <v>0</v>
      </c>
      <c r="BV2638" s="12">
        <v>0.03</v>
      </c>
      <c r="BY2638" s="12">
        <v>0</v>
      </c>
      <c r="CC2638" s="12">
        <v>0</v>
      </c>
      <c r="CD2638" s="12">
        <v>0</v>
      </c>
      <c r="CE2638" s="12">
        <v>0</v>
      </c>
      <c r="CG2638" s="12" t="s">
        <v>929</v>
      </c>
      <c r="CH2638" s="12">
        <v>35.454000000000001</v>
      </c>
      <c r="CI2638" s="12" t="s">
        <v>967</v>
      </c>
      <c r="CJ2638" s="12" t="s">
        <v>968</v>
      </c>
      <c r="CK2638" s="12" t="s">
        <v>932</v>
      </c>
      <c r="CL2638" s="37">
        <v>47294831936</v>
      </c>
      <c r="CN2638" s="12" t="s">
        <v>1506</v>
      </c>
      <c r="CS2638" s="12"/>
      <c r="CT2638" s="36" t="str">
        <f t="shared" si="41"/>
        <v>1bn - 50bn</v>
      </c>
      <c r="CU2638" s="36" t="str">
        <f>VLOOKUP(CK2638,Mapping!B:C,2,FALSE)</f>
        <v>US/CA</v>
      </c>
    </row>
    <row r="2639" spans="1:99" ht="16" customHeight="1" x14ac:dyDescent="0.35">
      <c r="A2639" s="12" t="s">
        <v>4014</v>
      </c>
      <c r="B2639" s="12" t="s">
        <v>925</v>
      </c>
      <c r="E2639" s="37">
        <v>0</v>
      </c>
      <c r="G2639" s="37" t="s">
        <v>1505</v>
      </c>
      <c r="I2639" s="37"/>
      <c r="K2639" s="37"/>
      <c r="M2639" s="37">
        <v>0</v>
      </c>
      <c r="N2639" s="12">
        <v>0</v>
      </c>
      <c r="O2639" s="37"/>
      <c r="R2639" s="37"/>
      <c r="T2639" s="37"/>
      <c r="V2639" s="37"/>
      <c r="X2639" s="37"/>
      <c r="Z2639" s="37"/>
      <c r="AB2639" s="37"/>
      <c r="AD2639" s="37"/>
      <c r="AF2639" s="37"/>
      <c r="AH2639" s="37"/>
      <c r="AN2639" s="37"/>
      <c r="AP2639" s="37"/>
      <c r="AR2639" s="37"/>
      <c r="AT2639" s="37"/>
      <c r="AV2639" s="37"/>
      <c r="AX2639" s="37"/>
      <c r="BB2639" s="12">
        <v>0</v>
      </c>
      <c r="CC2639" s="12">
        <v>0</v>
      </c>
      <c r="CG2639" s="12" t="s">
        <v>940</v>
      </c>
      <c r="CH2639" s="12">
        <v>169.6</v>
      </c>
      <c r="CI2639" s="12" t="s">
        <v>2375</v>
      </c>
      <c r="CJ2639" s="12" t="s">
        <v>931</v>
      </c>
      <c r="CK2639" s="12" t="s">
        <v>932</v>
      </c>
      <c r="CL2639" s="37">
        <v>188497689</v>
      </c>
      <c r="CN2639" s="12" t="s">
        <v>1509</v>
      </c>
      <c r="CS2639" s="12"/>
      <c r="CT2639" s="36" t="str">
        <f t="shared" si="41"/>
        <v>500mn</v>
      </c>
      <c r="CU2639" s="36" t="str">
        <f>VLOOKUP(CK2639,Mapping!B:C,2,FALSE)</f>
        <v>US/CA</v>
      </c>
    </row>
    <row r="2640" spans="1:99" ht="16" customHeight="1" x14ac:dyDescent="0.35">
      <c r="A2640" s="12" t="s">
        <v>4015</v>
      </c>
      <c r="B2640" s="12" t="s">
        <v>925</v>
      </c>
      <c r="E2640" s="37">
        <v>257407</v>
      </c>
      <c r="G2640" s="37" t="s">
        <v>1505</v>
      </c>
      <c r="I2640" s="37"/>
      <c r="K2640" s="37"/>
      <c r="M2640" s="37"/>
      <c r="O2640" s="37"/>
      <c r="R2640" s="37"/>
      <c r="T2640" s="37"/>
      <c r="V2640" s="37"/>
      <c r="X2640" s="37"/>
      <c r="Z2640" s="37">
        <v>257407</v>
      </c>
      <c r="AA2640" s="12">
        <v>0.13</v>
      </c>
      <c r="AB2640" s="37"/>
      <c r="AD2640" s="37"/>
      <c r="AF2640" s="37"/>
      <c r="AH2640" s="37"/>
      <c r="AN2640" s="37"/>
      <c r="AP2640" s="37"/>
      <c r="AR2640" s="37"/>
      <c r="AT2640" s="37"/>
      <c r="AV2640" s="37"/>
      <c r="AX2640" s="37"/>
      <c r="BC2640" s="12">
        <v>8705</v>
      </c>
      <c r="CD2640" s="12">
        <v>0</v>
      </c>
      <c r="CG2640" s="12" t="s">
        <v>991</v>
      </c>
      <c r="CH2640" s="12">
        <v>15.06</v>
      </c>
      <c r="CI2640" s="12" t="s">
        <v>1679</v>
      </c>
      <c r="CJ2640" s="12" t="s">
        <v>1072</v>
      </c>
      <c r="CK2640" s="12" t="s">
        <v>932</v>
      </c>
      <c r="CL2640" s="37">
        <v>191314454</v>
      </c>
      <c r="CN2640" s="12" t="s">
        <v>1533</v>
      </c>
      <c r="CS2640" s="12"/>
      <c r="CT2640" s="36" t="str">
        <f t="shared" si="41"/>
        <v>500mn</v>
      </c>
      <c r="CU2640" s="36" t="str">
        <f>VLOOKUP(CK2640,Mapping!B:C,2,FALSE)</f>
        <v>US/CA</v>
      </c>
    </row>
    <row r="2641" spans="1:99" ht="16" customHeight="1" x14ac:dyDescent="0.35">
      <c r="A2641" s="12" t="s">
        <v>4016</v>
      </c>
      <c r="B2641" s="12" t="s">
        <v>925</v>
      </c>
      <c r="E2641" s="37">
        <v>290512</v>
      </c>
      <c r="G2641" s="37" t="s">
        <v>1505</v>
      </c>
      <c r="I2641" s="37"/>
      <c r="K2641" s="37"/>
      <c r="M2641" s="37"/>
      <c r="O2641" s="37"/>
      <c r="R2641" s="37"/>
      <c r="T2641" s="37"/>
      <c r="V2641" s="37"/>
      <c r="X2641" s="37"/>
      <c r="Z2641" s="37"/>
      <c r="AB2641" s="37"/>
      <c r="AD2641" s="37"/>
      <c r="AF2641" s="37"/>
      <c r="AH2641" s="37"/>
      <c r="AN2641" s="37">
        <v>290512</v>
      </c>
      <c r="AO2641" s="12">
        <v>0.04</v>
      </c>
      <c r="AP2641" s="37"/>
      <c r="AR2641" s="37"/>
      <c r="AT2641" s="37"/>
      <c r="AV2641" s="37"/>
      <c r="AX2641" s="37"/>
      <c r="BI2641" s="12">
        <v>1725</v>
      </c>
      <c r="BY2641" s="12">
        <v>0</v>
      </c>
      <c r="CG2641" s="12" t="s">
        <v>934</v>
      </c>
      <c r="CH2641" s="12">
        <v>14.268000000000001</v>
      </c>
      <c r="CI2641" s="12" t="s">
        <v>3629</v>
      </c>
      <c r="CJ2641" s="12" t="s">
        <v>1109</v>
      </c>
      <c r="CK2641" s="12" t="s">
        <v>932</v>
      </c>
      <c r="CL2641" s="37">
        <v>691345289</v>
      </c>
      <c r="CN2641" s="12" t="s">
        <v>1509</v>
      </c>
      <c r="CS2641" s="12"/>
      <c r="CT2641" s="36" t="str">
        <f t="shared" si="41"/>
        <v>500mn - 1bn</v>
      </c>
      <c r="CU2641" s="36" t="str">
        <f>VLOOKUP(CK2641,Mapping!B:C,2,FALSE)</f>
        <v>US/CA</v>
      </c>
    </row>
    <row r="2642" spans="1:99" ht="16" customHeight="1" x14ac:dyDescent="0.35">
      <c r="A2642" s="12" t="s">
        <v>4017</v>
      </c>
      <c r="B2642" s="12" t="s">
        <v>933</v>
      </c>
      <c r="E2642" s="37">
        <v>2094733</v>
      </c>
      <c r="G2642" s="37" t="s">
        <v>1505</v>
      </c>
      <c r="I2642" s="37"/>
      <c r="K2642" s="37"/>
      <c r="M2642" s="37"/>
      <c r="O2642" s="37"/>
      <c r="Q2642" s="12">
        <v>16588</v>
      </c>
      <c r="R2642" s="37"/>
      <c r="T2642" s="37"/>
      <c r="V2642" s="37"/>
      <c r="X2642" s="37"/>
      <c r="Z2642" s="37"/>
      <c r="AB2642" s="37"/>
      <c r="AD2642" s="37"/>
      <c r="AF2642" s="37"/>
      <c r="AH2642" s="37">
        <v>2094733</v>
      </c>
      <c r="AI2642" s="12">
        <v>0.09</v>
      </c>
      <c r="AN2642" s="37"/>
      <c r="AP2642" s="37"/>
      <c r="AR2642" s="37"/>
      <c r="AT2642" s="37"/>
      <c r="AV2642" s="37"/>
      <c r="AX2642" s="37"/>
      <c r="BQ2642" s="12">
        <v>0</v>
      </c>
      <c r="CG2642" s="12" t="s">
        <v>940</v>
      </c>
      <c r="CH2642" s="12">
        <v>88.662000000000006</v>
      </c>
      <c r="CI2642" s="12" t="s">
        <v>4018</v>
      </c>
      <c r="CJ2642" s="12"/>
      <c r="CK2642" s="12" t="s">
        <v>979</v>
      </c>
      <c r="CL2642" s="37">
        <v>2297210627</v>
      </c>
      <c r="CN2642" s="12" t="s">
        <v>1535</v>
      </c>
      <c r="CS2642" s="12"/>
      <c r="CT2642" s="36" t="str">
        <f t="shared" si="41"/>
        <v>1bn - 50bn</v>
      </c>
      <c r="CU2642" s="36" t="str">
        <f>VLOOKUP(CK2642,Mapping!B:C,2,FALSE)</f>
        <v>EU</v>
      </c>
    </row>
    <row r="2643" spans="1:99" ht="16" customHeight="1" x14ac:dyDescent="0.35">
      <c r="A2643" s="12" t="s">
        <v>4019</v>
      </c>
      <c r="B2643" s="12" t="s">
        <v>925</v>
      </c>
      <c r="E2643" s="37">
        <v>493057</v>
      </c>
      <c r="G2643" s="37" t="s">
        <v>1505</v>
      </c>
      <c r="I2643" s="37"/>
      <c r="K2643" s="37"/>
      <c r="M2643" s="37"/>
      <c r="O2643" s="37"/>
      <c r="Q2643" s="12">
        <v>0</v>
      </c>
      <c r="R2643" s="37"/>
      <c r="T2643" s="37"/>
      <c r="V2643" s="37"/>
      <c r="X2643" s="37"/>
      <c r="Z2643" s="37"/>
      <c r="AB2643" s="37"/>
      <c r="AD2643" s="37"/>
      <c r="AF2643" s="37"/>
      <c r="AH2643" s="37">
        <v>0</v>
      </c>
      <c r="AI2643" s="12">
        <v>0</v>
      </c>
      <c r="AN2643" s="37">
        <v>294722</v>
      </c>
      <c r="AO2643" s="12">
        <v>0.1</v>
      </c>
      <c r="AP2643" s="37">
        <v>198335</v>
      </c>
      <c r="AQ2643" s="12">
        <v>7.0000000000000007E-2</v>
      </c>
      <c r="AR2643" s="37"/>
      <c r="AT2643" s="37"/>
      <c r="AV2643" s="37"/>
      <c r="AX2643" s="37"/>
      <c r="BH2643" s="12">
        <v>859</v>
      </c>
      <c r="BI2643" s="12">
        <v>1750</v>
      </c>
      <c r="BQ2643" s="12">
        <v>0</v>
      </c>
      <c r="BV2643" s="12">
        <v>0</v>
      </c>
      <c r="BY2643" s="12">
        <v>0</v>
      </c>
      <c r="CG2643" s="12" t="s">
        <v>929</v>
      </c>
      <c r="CH2643" s="12">
        <v>44.746000000000002</v>
      </c>
      <c r="CI2643" s="12" t="s">
        <v>4020</v>
      </c>
      <c r="CJ2643" s="12"/>
      <c r="CK2643" s="12" t="s">
        <v>1029</v>
      </c>
      <c r="CL2643" s="37">
        <v>301942046</v>
      </c>
      <c r="CN2643" s="12" t="s">
        <v>1506</v>
      </c>
      <c r="CS2643" s="12"/>
      <c r="CT2643" s="36" t="str">
        <f t="shared" si="41"/>
        <v>500mn</v>
      </c>
      <c r="CU2643" s="36" t="str">
        <f>VLOOKUP(CK2643,Mapping!B:C,2,FALSE)</f>
        <v>EU</v>
      </c>
    </row>
    <row r="2644" spans="1:99" ht="16" customHeight="1" x14ac:dyDescent="0.35">
      <c r="A2644" s="12" t="s">
        <v>4021</v>
      </c>
      <c r="B2644" s="12" t="s">
        <v>925</v>
      </c>
      <c r="E2644" s="37">
        <v>202095</v>
      </c>
      <c r="G2644" s="37" t="s">
        <v>1505</v>
      </c>
      <c r="I2644" s="37"/>
      <c r="K2644" s="37"/>
      <c r="M2644" s="37"/>
      <c r="O2644" s="37"/>
      <c r="R2644" s="37"/>
      <c r="T2644" s="37"/>
      <c r="V2644" s="37"/>
      <c r="X2644" s="37"/>
      <c r="Z2644" s="37"/>
      <c r="AB2644" s="37"/>
      <c r="AD2644" s="37"/>
      <c r="AF2644" s="37"/>
      <c r="AH2644" s="37"/>
      <c r="AN2644" s="37">
        <v>202095</v>
      </c>
      <c r="AO2644" s="12">
        <v>0.04</v>
      </c>
      <c r="AP2644" s="37"/>
      <c r="AR2644" s="37"/>
      <c r="AT2644" s="37"/>
      <c r="AV2644" s="37"/>
      <c r="AX2644" s="37"/>
      <c r="BI2644" s="12">
        <v>1200</v>
      </c>
      <c r="BY2644" s="12">
        <v>0</v>
      </c>
      <c r="CG2644" s="12" t="s">
        <v>929</v>
      </c>
      <c r="CH2644" s="12">
        <v>43.500999999999998</v>
      </c>
      <c r="CI2644" s="12" t="s">
        <v>2107</v>
      </c>
      <c r="CJ2644" s="12" t="s">
        <v>2108</v>
      </c>
      <c r="CK2644" s="12" t="s">
        <v>932</v>
      </c>
      <c r="CL2644" s="37">
        <v>519121407</v>
      </c>
      <c r="CN2644" s="12" t="s">
        <v>1509</v>
      </c>
      <c r="CS2644" s="12"/>
      <c r="CT2644" s="36" t="str">
        <f t="shared" si="41"/>
        <v>500mn - 1bn</v>
      </c>
      <c r="CU2644" s="36" t="str">
        <f>VLOOKUP(CK2644,Mapping!B:C,2,FALSE)</f>
        <v>US/CA</v>
      </c>
    </row>
    <row r="2645" spans="1:99" ht="16" customHeight="1" x14ac:dyDescent="0.35">
      <c r="A2645" s="12" t="s">
        <v>4022</v>
      </c>
      <c r="B2645" s="12" t="s">
        <v>925</v>
      </c>
      <c r="E2645" s="37">
        <v>31831302</v>
      </c>
      <c r="G2645" s="37" t="s">
        <v>1505</v>
      </c>
      <c r="I2645" s="37"/>
      <c r="K2645" s="37"/>
      <c r="M2645" s="37"/>
      <c r="O2645" s="37"/>
      <c r="Q2645" s="12">
        <v>51111</v>
      </c>
      <c r="R2645" s="37"/>
      <c r="T2645" s="37"/>
      <c r="V2645" s="37"/>
      <c r="X2645" s="37">
        <v>20460830</v>
      </c>
      <c r="Y2645" s="12">
        <v>1.33</v>
      </c>
      <c r="Z2645" s="37"/>
      <c r="AB2645" s="37"/>
      <c r="AD2645" s="37"/>
      <c r="AF2645" s="37"/>
      <c r="AH2645" s="37">
        <v>6454297</v>
      </c>
      <c r="AI2645" s="12">
        <v>0.42</v>
      </c>
      <c r="AN2645" s="37">
        <v>1587291</v>
      </c>
      <c r="AO2645" s="12">
        <v>0.1</v>
      </c>
      <c r="AP2645" s="37">
        <v>477019</v>
      </c>
      <c r="AQ2645" s="12">
        <v>0.03</v>
      </c>
      <c r="AR2645" s="37">
        <v>2851865</v>
      </c>
      <c r="AS2645" s="12">
        <v>0.19</v>
      </c>
      <c r="AT2645" s="37"/>
      <c r="AV2645" s="37"/>
      <c r="AX2645" s="37"/>
      <c r="BA2645" s="12">
        <v>200243</v>
      </c>
      <c r="BE2645" s="12">
        <v>76478</v>
      </c>
      <c r="BH2645" s="12">
        <v>2066</v>
      </c>
      <c r="BI2645" s="12">
        <v>9425</v>
      </c>
      <c r="BM2645" s="12">
        <v>0.09</v>
      </c>
      <c r="BQ2645" s="12">
        <v>0.01</v>
      </c>
      <c r="BV2645" s="12">
        <v>0</v>
      </c>
      <c r="BY2645" s="12">
        <v>0</v>
      </c>
      <c r="BZ2645" s="12">
        <v>0</v>
      </c>
      <c r="CG2645" s="12"/>
      <c r="CH2645" s="12">
        <v>57.72</v>
      </c>
      <c r="CI2645" s="12"/>
      <c r="CJ2645" s="12"/>
      <c r="CK2645" s="12" t="s">
        <v>988</v>
      </c>
      <c r="CL2645" s="37">
        <v>1535562652</v>
      </c>
      <c r="CN2645" s="12" t="s">
        <v>1536</v>
      </c>
      <c r="CS2645" s="12"/>
      <c r="CT2645" s="36" t="str">
        <f t="shared" si="41"/>
        <v>1bn - 50bn</v>
      </c>
      <c r="CU2645" s="36" t="str">
        <f>VLOOKUP(CK2645,Mapping!B:C,2,FALSE)</f>
        <v>SG</v>
      </c>
    </row>
    <row r="2646" spans="1:99" ht="16" customHeight="1" x14ac:dyDescent="0.35">
      <c r="A2646" s="12" t="s">
        <v>4023</v>
      </c>
      <c r="B2646" s="12" t="s">
        <v>925</v>
      </c>
      <c r="E2646" s="37">
        <v>15177758</v>
      </c>
      <c r="G2646" s="37" t="s">
        <v>1505</v>
      </c>
      <c r="I2646" s="37"/>
      <c r="K2646" s="37">
        <v>11396033</v>
      </c>
      <c r="L2646" s="12">
        <v>1.88</v>
      </c>
      <c r="M2646" s="37">
        <v>1855428</v>
      </c>
      <c r="N2646" s="12">
        <v>0.31</v>
      </c>
      <c r="O2646" s="37"/>
      <c r="R2646" s="37">
        <v>0</v>
      </c>
      <c r="S2646" s="12">
        <v>0</v>
      </c>
      <c r="T2646" s="37"/>
      <c r="V2646" s="37"/>
      <c r="X2646" s="37">
        <v>1926297</v>
      </c>
      <c r="Y2646" s="12">
        <v>0.32</v>
      </c>
      <c r="Z2646" s="37"/>
      <c r="AB2646" s="37"/>
      <c r="AD2646" s="37"/>
      <c r="AF2646" s="37"/>
      <c r="AH2646" s="37"/>
      <c r="AN2646" s="37"/>
      <c r="AP2646" s="37"/>
      <c r="AR2646" s="37"/>
      <c r="AT2646" s="37"/>
      <c r="AV2646" s="37"/>
      <c r="AX2646" s="37"/>
      <c r="AZ2646" s="12">
        <v>0</v>
      </c>
      <c r="BA2646" s="12">
        <v>18852</v>
      </c>
      <c r="BB2646" s="12">
        <v>14789</v>
      </c>
      <c r="BG2646" s="12">
        <v>184498</v>
      </c>
      <c r="BS2646" s="12">
        <v>0</v>
      </c>
      <c r="BX2646" s="12">
        <v>0</v>
      </c>
      <c r="BZ2646" s="12">
        <v>0</v>
      </c>
      <c r="CC2646" s="12">
        <v>0</v>
      </c>
      <c r="CG2646" s="12"/>
      <c r="CH2646" s="12">
        <v>202.19300000000001</v>
      </c>
      <c r="CI2646" s="12"/>
      <c r="CJ2646" s="12"/>
      <c r="CK2646" s="12" t="s">
        <v>932</v>
      </c>
      <c r="CL2646" s="37">
        <v>607455171</v>
      </c>
      <c r="CN2646" s="12" t="s">
        <v>1506</v>
      </c>
      <c r="CS2646" s="12"/>
      <c r="CT2646" s="36" t="str">
        <f t="shared" si="41"/>
        <v>500mn - 1bn</v>
      </c>
      <c r="CU2646" s="36" t="str">
        <f>VLOOKUP(CK2646,Mapping!B:C,2,FALSE)</f>
        <v>US/CA</v>
      </c>
    </row>
    <row r="2647" spans="1:99" ht="16" customHeight="1" x14ac:dyDescent="0.35">
      <c r="A2647" s="12" t="s">
        <v>4024</v>
      </c>
      <c r="B2647" s="12" t="s">
        <v>925</v>
      </c>
      <c r="E2647" s="37">
        <v>4868520</v>
      </c>
      <c r="G2647" s="37" t="s">
        <v>1505</v>
      </c>
      <c r="I2647" s="37"/>
      <c r="K2647" s="37"/>
      <c r="M2647" s="37">
        <v>2836776</v>
      </c>
      <c r="N2647" s="12">
        <v>1.77</v>
      </c>
      <c r="O2647" s="37"/>
      <c r="R2647" s="37"/>
      <c r="T2647" s="37"/>
      <c r="V2647" s="37"/>
      <c r="X2647" s="37"/>
      <c r="Z2647" s="37"/>
      <c r="AB2647" s="37"/>
      <c r="AD2647" s="37">
        <v>2031744</v>
      </c>
      <c r="AE2647" s="12">
        <v>1.27</v>
      </c>
      <c r="AF2647" s="37"/>
      <c r="AH2647" s="37"/>
      <c r="AN2647" s="37"/>
      <c r="AP2647" s="37"/>
      <c r="AR2647" s="37"/>
      <c r="AT2647" s="37"/>
      <c r="AV2647" s="37"/>
      <c r="AX2647" s="37"/>
      <c r="BB2647" s="12">
        <v>22611</v>
      </c>
      <c r="BJ2647" s="12">
        <v>18235</v>
      </c>
      <c r="CB2647" s="12">
        <v>0.01</v>
      </c>
      <c r="CC2647" s="12">
        <v>0</v>
      </c>
      <c r="CG2647" s="12" t="s">
        <v>929</v>
      </c>
      <c r="CH2647" s="12">
        <v>79.239999999999995</v>
      </c>
      <c r="CI2647" s="12" t="s">
        <v>941</v>
      </c>
      <c r="CJ2647" s="12" t="s">
        <v>941</v>
      </c>
      <c r="CK2647" s="12" t="s">
        <v>932</v>
      </c>
      <c r="CL2647" s="37">
        <v>159914524</v>
      </c>
      <c r="CN2647" s="12" t="s">
        <v>1509</v>
      </c>
      <c r="CS2647" s="12"/>
      <c r="CT2647" s="36" t="str">
        <f t="shared" si="41"/>
        <v>500mn</v>
      </c>
      <c r="CU2647" s="36" t="str">
        <f>VLOOKUP(CK2647,Mapping!B:C,2,FALSE)</f>
        <v>US/CA</v>
      </c>
    </row>
    <row r="2648" spans="1:99" ht="16" customHeight="1" x14ac:dyDescent="0.35">
      <c r="A2648" s="12" t="s">
        <v>4025</v>
      </c>
      <c r="B2648" s="12" t="s">
        <v>933</v>
      </c>
      <c r="E2648" s="37">
        <v>37832086</v>
      </c>
      <c r="G2648" s="37" t="s">
        <v>1505</v>
      </c>
      <c r="I2648" s="37"/>
      <c r="K2648" s="37"/>
      <c r="M2648" s="37">
        <v>0</v>
      </c>
      <c r="N2648" s="12">
        <v>0</v>
      </c>
      <c r="O2648" s="37"/>
      <c r="R2648" s="37"/>
      <c r="T2648" s="37"/>
      <c r="V2648" s="37"/>
      <c r="X2648" s="37"/>
      <c r="Z2648" s="37"/>
      <c r="AB2648" s="37"/>
      <c r="AD2648" s="37">
        <v>207910</v>
      </c>
      <c r="AE2648" s="12">
        <v>0</v>
      </c>
      <c r="AF2648" s="37"/>
      <c r="AH2648" s="37"/>
      <c r="AN2648" s="37">
        <v>19224321</v>
      </c>
      <c r="AO2648" s="12">
        <v>0.16</v>
      </c>
      <c r="AP2648" s="37">
        <v>18399855</v>
      </c>
      <c r="AQ2648" s="12">
        <v>0.15</v>
      </c>
      <c r="AR2648" s="37"/>
      <c r="AT2648" s="37"/>
      <c r="AV2648" s="37"/>
      <c r="AX2648" s="37"/>
      <c r="BB2648" s="12">
        <v>0</v>
      </c>
      <c r="BH2648" s="12">
        <v>79691</v>
      </c>
      <c r="BI2648" s="12">
        <v>114150</v>
      </c>
      <c r="BJ2648" s="12">
        <v>1866</v>
      </c>
      <c r="BV2648" s="12">
        <v>7.0000000000000007E-2</v>
      </c>
      <c r="BY2648" s="12">
        <v>0.01</v>
      </c>
      <c r="CB2648" s="12">
        <v>0</v>
      </c>
      <c r="CC2648" s="12">
        <v>0</v>
      </c>
      <c r="CG2648" s="12" t="s">
        <v>940</v>
      </c>
      <c r="CH2648" s="12">
        <v>30.274999999999999</v>
      </c>
      <c r="CI2648" s="12" t="s">
        <v>1016</v>
      </c>
      <c r="CJ2648" s="12" t="s">
        <v>1017</v>
      </c>
      <c r="CK2648" s="12" t="s">
        <v>932</v>
      </c>
      <c r="CL2648" s="37">
        <v>12615146896</v>
      </c>
      <c r="CN2648" s="12" t="s">
        <v>1506</v>
      </c>
      <c r="CS2648" s="12"/>
      <c r="CT2648" s="36" t="str">
        <f t="shared" si="41"/>
        <v>1bn - 50bn</v>
      </c>
      <c r="CU2648" s="36" t="str">
        <f>VLOOKUP(CK2648,Mapping!B:C,2,FALSE)</f>
        <v>US/CA</v>
      </c>
    </row>
    <row r="2649" spans="1:99" ht="16" customHeight="1" x14ac:dyDescent="0.35">
      <c r="A2649" s="12" t="s">
        <v>4026</v>
      </c>
      <c r="B2649" s="12" t="s">
        <v>925</v>
      </c>
      <c r="E2649" s="37">
        <v>1709390</v>
      </c>
      <c r="G2649" s="37" t="s">
        <v>1505</v>
      </c>
      <c r="I2649" s="37"/>
      <c r="K2649" s="37"/>
      <c r="M2649" s="37"/>
      <c r="O2649" s="37"/>
      <c r="R2649" s="37"/>
      <c r="T2649" s="37"/>
      <c r="V2649" s="37"/>
      <c r="X2649" s="37"/>
      <c r="Z2649" s="37"/>
      <c r="AB2649" s="37"/>
      <c r="AD2649" s="37"/>
      <c r="AF2649" s="37"/>
      <c r="AH2649" s="37"/>
      <c r="AN2649" s="37">
        <v>1709390</v>
      </c>
      <c r="AO2649" s="12">
        <v>0.18</v>
      </c>
      <c r="AP2649" s="37"/>
      <c r="AR2649" s="37"/>
      <c r="AT2649" s="37"/>
      <c r="AV2649" s="37"/>
      <c r="AX2649" s="37"/>
      <c r="BI2649" s="12">
        <v>10150</v>
      </c>
      <c r="BY2649" s="12">
        <v>0</v>
      </c>
      <c r="CG2649" s="12" t="s">
        <v>934</v>
      </c>
      <c r="CH2649" s="12">
        <v>24.858000000000001</v>
      </c>
      <c r="CI2649" s="12" t="s">
        <v>4027</v>
      </c>
      <c r="CJ2649" s="12" t="s">
        <v>1114</v>
      </c>
      <c r="CK2649" s="12" t="s">
        <v>932</v>
      </c>
      <c r="CL2649" s="37">
        <v>966387715</v>
      </c>
      <c r="CN2649" s="12" t="s">
        <v>1509</v>
      </c>
      <c r="CS2649" s="12"/>
      <c r="CT2649" s="36" t="str">
        <f t="shared" si="41"/>
        <v>500mn - 1bn</v>
      </c>
      <c r="CU2649" s="36" t="str">
        <f>VLOOKUP(CK2649,Mapping!B:C,2,FALSE)</f>
        <v>US/CA</v>
      </c>
    </row>
    <row r="2650" spans="1:99" ht="16" customHeight="1" x14ac:dyDescent="0.35">
      <c r="A2650" s="12" t="s">
        <v>4028</v>
      </c>
      <c r="B2650" s="12" t="s">
        <v>925</v>
      </c>
      <c r="E2650" s="37">
        <v>10066875</v>
      </c>
      <c r="G2650" s="37" t="s">
        <v>1505</v>
      </c>
      <c r="I2650" s="37"/>
      <c r="K2650" s="37"/>
      <c r="M2650" s="37"/>
      <c r="O2650" s="37"/>
      <c r="R2650" s="37"/>
      <c r="T2650" s="37"/>
      <c r="V2650" s="37"/>
      <c r="X2650" s="37"/>
      <c r="Z2650" s="37"/>
      <c r="AB2650" s="37"/>
      <c r="AD2650" s="37"/>
      <c r="AF2650" s="37"/>
      <c r="AH2650" s="37"/>
      <c r="AN2650" s="37">
        <v>10066875</v>
      </c>
      <c r="AO2650" s="12">
        <v>1.18</v>
      </c>
      <c r="AP2650" s="37"/>
      <c r="AR2650" s="37"/>
      <c r="AT2650" s="37"/>
      <c r="AV2650" s="37"/>
      <c r="AX2650" s="37"/>
      <c r="BI2650" s="12">
        <v>59775</v>
      </c>
      <c r="BY2650" s="12">
        <v>0.01</v>
      </c>
      <c r="CG2650" s="12" t="s">
        <v>980</v>
      </c>
      <c r="CH2650" s="12">
        <v>9.5250000000000004</v>
      </c>
      <c r="CI2650" s="12" t="s">
        <v>1113</v>
      </c>
      <c r="CJ2650" s="12" t="s">
        <v>1021</v>
      </c>
      <c r="CK2650" s="12" t="s">
        <v>932</v>
      </c>
      <c r="CL2650" s="37">
        <v>853581276</v>
      </c>
      <c r="CN2650" s="12" t="s">
        <v>1509</v>
      </c>
      <c r="CS2650" s="12"/>
      <c r="CT2650" s="36" t="str">
        <f t="shared" si="41"/>
        <v>500mn - 1bn</v>
      </c>
      <c r="CU2650" s="36" t="str">
        <f>VLOOKUP(CK2650,Mapping!B:C,2,FALSE)</f>
        <v>US/CA</v>
      </c>
    </row>
    <row r="2651" spans="1:99" ht="16" customHeight="1" x14ac:dyDescent="0.35">
      <c r="A2651" s="12" t="s">
        <v>4029</v>
      </c>
      <c r="B2651" s="12" t="s">
        <v>925</v>
      </c>
      <c r="E2651" s="37">
        <v>5209761</v>
      </c>
      <c r="G2651" s="37" t="s">
        <v>1505</v>
      </c>
      <c r="I2651" s="37"/>
      <c r="K2651" s="37"/>
      <c r="M2651" s="37">
        <v>3483146</v>
      </c>
      <c r="N2651" s="12">
        <v>0.06</v>
      </c>
      <c r="O2651" s="37"/>
      <c r="R2651" s="37"/>
      <c r="T2651" s="37"/>
      <c r="V2651" s="37"/>
      <c r="X2651" s="37"/>
      <c r="Z2651" s="37"/>
      <c r="AB2651" s="37"/>
      <c r="AD2651" s="37"/>
      <c r="AF2651" s="37"/>
      <c r="AH2651" s="37"/>
      <c r="AN2651" s="37">
        <v>1111524</v>
      </c>
      <c r="AO2651" s="12">
        <v>0.02</v>
      </c>
      <c r="AP2651" s="37">
        <v>615091</v>
      </c>
      <c r="AQ2651" s="12">
        <v>0.01</v>
      </c>
      <c r="AR2651" s="37"/>
      <c r="AT2651" s="37"/>
      <c r="AV2651" s="37"/>
      <c r="AX2651" s="37"/>
      <c r="BB2651" s="12">
        <v>27763</v>
      </c>
      <c r="BH2651" s="12">
        <v>2664</v>
      </c>
      <c r="BI2651" s="12">
        <v>6600</v>
      </c>
      <c r="BV2651" s="12">
        <v>0</v>
      </c>
      <c r="BY2651" s="12">
        <v>0</v>
      </c>
      <c r="CC2651" s="12">
        <v>0</v>
      </c>
      <c r="CG2651" s="12" t="s">
        <v>940</v>
      </c>
      <c r="CH2651" s="12">
        <v>37.262</v>
      </c>
      <c r="CI2651" s="12" t="s">
        <v>1124</v>
      </c>
      <c r="CJ2651" s="12" t="s">
        <v>1125</v>
      </c>
      <c r="CK2651" s="12" t="s">
        <v>932</v>
      </c>
      <c r="CL2651" s="37">
        <v>5502865070</v>
      </c>
      <c r="CN2651" s="12" t="s">
        <v>1509</v>
      </c>
      <c r="CS2651" s="12"/>
      <c r="CT2651" s="36" t="str">
        <f t="shared" si="41"/>
        <v>1bn - 50bn</v>
      </c>
      <c r="CU2651" s="36" t="str">
        <f>VLOOKUP(CK2651,Mapping!B:C,2,FALSE)</f>
        <v>US/CA</v>
      </c>
    </row>
    <row r="2652" spans="1:99" ht="16" customHeight="1" x14ac:dyDescent="0.35">
      <c r="A2652" s="12" t="s">
        <v>569</v>
      </c>
      <c r="B2652" s="12" t="s">
        <v>933</v>
      </c>
      <c r="E2652" s="37">
        <v>92696494</v>
      </c>
      <c r="F2652" s="12">
        <v>11900</v>
      </c>
      <c r="G2652" s="37" t="s">
        <v>1505</v>
      </c>
      <c r="I2652" s="37">
        <v>847220</v>
      </c>
      <c r="J2652" s="12">
        <v>0.01</v>
      </c>
      <c r="K2652" s="37">
        <v>47985431</v>
      </c>
      <c r="L2652" s="12">
        <v>0.4</v>
      </c>
      <c r="M2652" s="37"/>
      <c r="O2652" s="37">
        <v>26805943</v>
      </c>
      <c r="P2652" s="12">
        <v>0.22</v>
      </c>
      <c r="R2652" s="37">
        <v>7586754</v>
      </c>
      <c r="S2652" s="12">
        <v>0.06</v>
      </c>
      <c r="T2652" s="37"/>
      <c r="V2652" s="37">
        <v>1861543</v>
      </c>
      <c r="W2652" s="12">
        <v>0.02</v>
      </c>
      <c r="X2652" s="37"/>
      <c r="Z2652" s="37"/>
      <c r="AB2652" s="37">
        <v>1203277</v>
      </c>
      <c r="AC2652" s="12">
        <v>0.01</v>
      </c>
      <c r="AD2652" s="37"/>
      <c r="AF2652" s="37">
        <v>1002120</v>
      </c>
      <c r="AG2652" s="12">
        <v>0.01</v>
      </c>
      <c r="AH2652" s="37"/>
      <c r="AJ2652" s="12">
        <v>83900</v>
      </c>
      <c r="AK2652" s="12">
        <v>67500</v>
      </c>
      <c r="AL2652" s="12">
        <v>1460708</v>
      </c>
      <c r="AM2652" s="12">
        <v>1874000</v>
      </c>
      <c r="AN2652" s="37"/>
      <c r="AP2652" s="37"/>
      <c r="AR2652" s="37"/>
      <c r="AT2652" s="37"/>
      <c r="AV2652" s="37"/>
      <c r="AX2652" s="37">
        <v>5404206</v>
      </c>
      <c r="AY2652" s="12">
        <v>0.05</v>
      </c>
      <c r="AZ2652" s="12">
        <v>571500</v>
      </c>
      <c r="BF2652" s="12">
        <v>59300</v>
      </c>
      <c r="BG2652" s="12">
        <v>623366</v>
      </c>
      <c r="BO2652" s="12">
        <v>0</v>
      </c>
      <c r="BP2652" s="12">
        <v>0</v>
      </c>
      <c r="BR2652" s="12">
        <v>0</v>
      </c>
      <c r="BS2652" s="12">
        <v>0.01</v>
      </c>
      <c r="BT2652" s="12">
        <v>0</v>
      </c>
      <c r="BU2652" s="12">
        <v>0.01</v>
      </c>
      <c r="BW2652" s="12">
        <v>0.08</v>
      </c>
      <c r="BX2652" s="12">
        <v>0.01</v>
      </c>
      <c r="CG2652" s="12" t="s">
        <v>940</v>
      </c>
      <c r="CH2652" s="12">
        <v>110.83499999999999</v>
      </c>
      <c r="CI2652" s="12" t="s">
        <v>999</v>
      </c>
      <c r="CJ2652" s="12"/>
      <c r="CK2652" s="12" t="s">
        <v>927</v>
      </c>
      <c r="CL2652" s="37">
        <v>12937376284</v>
      </c>
      <c r="CN2652" s="12" t="s">
        <v>1506</v>
      </c>
      <c r="CS2652" s="12"/>
      <c r="CT2652" s="36" t="str">
        <f t="shared" si="41"/>
        <v>1bn - 50bn</v>
      </c>
      <c r="CU2652" s="36" t="str">
        <f>VLOOKUP(CK2652,Mapping!B:C,2,FALSE)</f>
        <v>CN</v>
      </c>
    </row>
    <row r="2653" spans="1:99" ht="16" customHeight="1" x14ac:dyDescent="0.35">
      <c r="A2653" s="12" t="s">
        <v>4030</v>
      </c>
      <c r="B2653" s="12" t="s">
        <v>933</v>
      </c>
      <c r="E2653" s="37">
        <v>370377</v>
      </c>
      <c r="G2653" s="37" t="s">
        <v>1505</v>
      </c>
      <c r="I2653" s="37"/>
      <c r="K2653" s="37"/>
      <c r="M2653" s="37"/>
      <c r="O2653" s="37"/>
      <c r="R2653" s="37">
        <v>370377</v>
      </c>
      <c r="S2653" s="12">
        <v>0.11</v>
      </c>
      <c r="T2653" s="37"/>
      <c r="V2653" s="37"/>
      <c r="X2653" s="37"/>
      <c r="Z2653" s="37"/>
      <c r="AB2653" s="37"/>
      <c r="AD2653" s="37"/>
      <c r="AF2653" s="37"/>
      <c r="AH2653" s="37"/>
      <c r="AN2653" s="37"/>
      <c r="AP2653" s="37"/>
      <c r="AR2653" s="37"/>
      <c r="AT2653" s="37"/>
      <c r="AV2653" s="37"/>
      <c r="AX2653" s="37"/>
      <c r="AZ2653" s="12">
        <v>27900</v>
      </c>
      <c r="BX2653" s="12">
        <v>0</v>
      </c>
      <c r="CG2653" s="12" t="s">
        <v>940</v>
      </c>
      <c r="CH2653" s="12">
        <v>129.01300000000001</v>
      </c>
      <c r="CI2653" s="12"/>
      <c r="CJ2653" s="12"/>
      <c r="CK2653" s="12" t="s">
        <v>927</v>
      </c>
      <c r="CL2653" s="37">
        <v>327589777</v>
      </c>
      <c r="CN2653" s="12" t="s">
        <v>1506</v>
      </c>
      <c r="CS2653" s="12"/>
      <c r="CT2653" s="36" t="str">
        <f t="shared" si="41"/>
        <v>500mn</v>
      </c>
      <c r="CU2653" s="36" t="str">
        <f>VLOOKUP(CK2653,Mapping!B:C,2,FALSE)</f>
        <v>CN</v>
      </c>
    </row>
    <row r="2654" spans="1:99" ht="16" customHeight="1" x14ac:dyDescent="0.35">
      <c r="A2654" s="12" t="s">
        <v>4031</v>
      </c>
      <c r="B2654" s="12" t="s">
        <v>925</v>
      </c>
      <c r="E2654" s="37">
        <v>4440848</v>
      </c>
      <c r="G2654" s="37" t="s">
        <v>1505</v>
      </c>
      <c r="I2654" s="37"/>
      <c r="K2654" s="37"/>
      <c r="M2654" s="37">
        <v>0</v>
      </c>
      <c r="N2654" s="12">
        <v>0</v>
      </c>
      <c r="O2654" s="37"/>
      <c r="Q2654" s="12">
        <v>24242</v>
      </c>
      <c r="R2654" s="37"/>
      <c r="T2654" s="37"/>
      <c r="V2654" s="37"/>
      <c r="X2654" s="37"/>
      <c r="Z2654" s="37"/>
      <c r="AB2654" s="37"/>
      <c r="AD2654" s="37"/>
      <c r="AF2654" s="37"/>
      <c r="AH2654" s="37">
        <v>3061280</v>
      </c>
      <c r="AI2654" s="12">
        <v>0.62</v>
      </c>
      <c r="AN2654" s="37">
        <v>0</v>
      </c>
      <c r="AO2654" s="12">
        <v>0</v>
      </c>
      <c r="AP2654" s="37">
        <v>1379568</v>
      </c>
      <c r="AQ2654" s="12">
        <v>0.28000000000000003</v>
      </c>
      <c r="AR2654" s="37"/>
      <c r="AT2654" s="37">
        <v>0</v>
      </c>
      <c r="AU2654" s="12">
        <v>0</v>
      </c>
      <c r="AV2654" s="37"/>
      <c r="AX2654" s="37"/>
      <c r="BB2654" s="12">
        <v>0</v>
      </c>
      <c r="BD2654" s="12">
        <v>0</v>
      </c>
      <c r="BH2654" s="12">
        <v>5975</v>
      </c>
      <c r="BI2654" s="12">
        <v>0</v>
      </c>
      <c r="BQ2654" s="12">
        <v>0.01</v>
      </c>
      <c r="BV2654" s="12">
        <v>0.01</v>
      </c>
      <c r="BY2654" s="12">
        <v>0</v>
      </c>
      <c r="CC2654" s="12">
        <v>0</v>
      </c>
      <c r="CF2654" s="12">
        <v>0</v>
      </c>
      <c r="CG2654" s="12" t="s">
        <v>976</v>
      </c>
      <c r="CH2654" s="12">
        <v>220.06100000000001</v>
      </c>
      <c r="CI2654" s="12" t="s">
        <v>941</v>
      </c>
      <c r="CJ2654" s="12" t="s">
        <v>941</v>
      </c>
      <c r="CK2654" s="12" t="s">
        <v>932</v>
      </c>
      <c r="CL2654" s="37">
        <v>495985866</v>
      </c>
      <c r="CN2654" s="12" t="s">
        <v>1513</v>
      </c>
      <c r="CS2654" s="12"/>
      <c r="CT2654" s="36" t="str">
        <f t="shared" si="41"/>
        <v>500mn</v>
      </c>
      <c r="CU2654" s="36" t="str">
        <f>VLOOKUP(CK2654,Mapping!B:C,2,FALSE)</f>
        <v>US/CA</v>
      </c>
    </row>
    <row r="2655" spans="1:99" ht="16" customHeight="1" x14ac:dyDescent="0.35">
      <c r="A2655" s="12" t="s">
        <v>4032</v>
      </c>
      <c r="B2655" s="12" t="s">
        <v>925</v>
      </c>
      <c r="E2655" s="37">
        <v>14481572</v>
      </c>
      <c r="G2655" s="37" t="s">
        <v>1505</v>
      </c>
      <c r="I2655" s="37"/>
      <c r="K2655" s="37"/>
      <c r="M2655" s="37">
        <v>1095768</v>
      </c>
      <c r="N2655" s="12">
        <v>0.01</v>
      </c>
      <c r="O2655" s="37"/>
      <c r="Q2655" s="12">
        <v>3234</v>
      </c>
      <c r="R2655" s="37"/>
      <c r="T2655" s="37">
        <v>0</v>
      </c>
      <c r="U2655" s="12">
        <v>0</v>
      </c>
      <c r="V2655" s="37"/>
      <c r="X2655" s="37">
        <v>208243</v>
      </c>
      <c r="Y2655" s="12">
        <v>0</v>
      </c>
      <c r="Z2655" s="37">
        <v>0</v>
      </c>
      <c r="AA2655" s="12">
        <v>0</v>
      </c>
      <c r="AB2655" s="37"/>
      <c r="AD2655" s="37"/>
      <c r="AF2655" s="37"/>
      <c r="AH2655" s="37">
        <v>408390</v>
      </c>
      <c r="AI2655" s="12">
        <v>0</v>
      </c>
      <c r="AN2655" s="37">
        <v>12247821</v>
      </c>
      <c r="AO2655" s="12">
        <v>0.12</v>
      </c>
      <c r="AP2655" s="37">
        <v>521350</v>
      </c>
      <c r="AQ2655" s="12">
        <v>0.01</v>
      </c>
      <c r="AR2655" s="37"/>
      <c r="AT2655" s="37"/>
      <c r="AV2655" s="37"/>
      <c r="AX2655" s="37"/>
      <c r="BA2655" s="12">
        <v>2038</v>
      </c>
      <c r="BB2655" s="12">
        <v>8734</v>
      </c>
      <c r="BC2655" s="12">
        <v>0</v>
      </c>
      <c r="BH2655" s="12">
        <v>2258</v>
      </c>
      <c r="BI2655" s="12">
        <v>72725</v>
      </c>
      <c r="BK2655" s="12">
        <v>0</v>
      </c>
      <c r="BQ2655" s="12">
        <v>0</v>
      </c>
      <c r="BV2655" s="12">
        <v>0</v>
      </c>
      <c r="BY2655" s="12">
        <v>0.01</v>
      </c>
      <c r="BZ2655" s="12">
        <v>0</v>
      </c>
      <c r="CC2655" s="12">
        <v>0</v>
      </c>
      <c r="CD2655" s="12">
        <v>0</v>
      </c>
      <c r="CE2655" s="12">
        <v>0</v>
      </c>
      <c r="CG2655" s="12" t="s">
        <v>940</v>
      </c>
      <c r="CH2655" s="12">
        <v>13.31</v>
      </c>
      <c r="CI2655" s="12" t="s">
        <v>2084</v>
      </c>
      <c r="CJ2655" s="12" t="s">
        <v>1140</v>
      </c>
      <c r="CK2655" s="12" t="s">
        <v>932</v>
      </c>
      <c r="CL2655" s="37">
        <v>10177656612</v>
      </c>
      <c r="CN2655" s="12" t="s">
        <v>1509</v>
      </c>
      <c r="CS2655" s="12"/>
      <c r="CT2655" s="36" t="str">
        <f t="shared" si="41"/>
        <v>1bn - 50bn</v>
      </c>
      <c r="CU2655" s="36" t="str">
        <f>VLOOKUP(CK2655,Mapping!B:C,2,FALSE)</f>
        <v>US/CA</v>
      </c>
    </row>
    <row r="2656" spans="1:99" ht="16" customHeight="1" x14ac:dyDescent="0.35">
      <c r="A2656" s="12" t="s">
        <v>4033</v>
      </c>
      <c r="B2656" s="12" t="s">
        <v>925</v>
      </c>
      <c r="E2656" s="37">
        <v>686282</v>
      </c>
      <c r="G2656" s="37" t="s">
        <v>1505</v>
      </c>
      <c r="I2656" s="37"/>
      <c r="K2656" s="37"/>
      <c r="M2656" s="37"/>
      <c r="O2656" s="37"/>
      <c r="R2656" s="37"/>
      <c r="T2656" s="37"/>
      <c r="V2656" s="37"/>
      <c r="X2656" s="37"/>
      <c r="Z2656" s="37"/>
      <c r="AB2656" s="37"/>
      <c r="AD2656" s="37"/>
      <c r="AF2656" s="37"/>
      <c r="AH2656" s="37"/>
      <c r="AN2656" s="37">
        <v>686282</v>
      </c>
      <c r="AO2656" s="12">
        <v>7.0000000000000007E-2</v>
      </c>
      <c r="AP2656" s="37"/>
      <c r="AR2656" s="37"/>
      <c r="AT2656" s="37"/>
      <c r="AV2656" s="37"/>
      <c r="AX2656" s="37"/>
      <c r="BI2656" s="12">
        <v>4075</v>
      </c>
      <c r="BY2656" s="12">
        <v>0</v>
      </c>
      <c r="CG2656" s="12" t="s">
        <v>940</v>
      </c>
      <c r="CH2656" s="12">
        <v>25.776</v>
      </c>
      <c r="CI2656" s="12" t="s">
        <v>941</v>
      </c>
      <c r="CJ2656" s="12" t="s">
        <v>941</v>
      </c>
      <c r="CK2656" s="12" t="s">
        <v>932</v>
      </c>
      <c r="CL2656" s="37">
        <v>930169399</v>
      </c>
      <c r="CN2656" s="12" t="s">
        <v>1509</v>
      </c>
      <c r="CS2656" s="12"/>
      <c r="CT2656" s="36" t="str">
        <f t="shared" si="41"/>
        <v>500mn - 1bn</v>
      </c>
      <c r="CU2656" s="36" t="str">
        <f>VLOOKUP(CK2656,Mapping!B:C,2,FALSE)</f>
        <v>US/CA</v>
      </c>
    </row>
    <row r="2657" spans="1:99" ht="16" customHeight="1" x14ac:dyDescent="0.35">
      <c r="A2657" s="12" t="s">
        <v>4034</v>
      </c>
      <c r="B2657" s="12" t="s">
        <v>925</v>
      </c>
      <c r="E2657" s="37">
        <v>0</v>
      </c>
      <c r="G2657" s="37" t="s">
        <v>1505</v>
      </c>
      <c r="I2657" s="37"/>
      <c r="K2657" s="37"/>
      <c r="M2657" s="37">
        <v>0</v>
      </c>
      <c r="N2657" s="12">
        <v>0</v>
      </c>
      <c r="O2657" s="37"/>
      <c r="R2657" s="37"/>
      <c r="T2657" s="37"/>
      <c r="V2657" s="37"/>
      <c r="X2657" s="37"/>
      <c r="Z2657" s="37"/>
      <c r="AB2657" s="37"/>
      <c r="AD2657" s="37"/>
      <c r="AF2657" s="37"/>
      <c r="AH2657" s="37"/>
      <c r="AN2657" s="37">
        <v>0</v>
      </c>
      <c r="AO2657" s="12">
        <v>0</v>
      </c>
      <c r="AP2657" s="37">
        <v>0</v>
      </c>
      <c r="AQ2657" s="12">
        <v>0</v>
      </c>
      <c r="AR2657" s="37"/>
      <c r="AT2657" s="37"/>
      <c r="AV2657" s="37"/>
      <c r="AX2657" s="37"/>
      <c r="BB2657" s="12">
        <v>0</v>
      </c>
      <c r="BH2657" s="12">
        <v>0</v>
      </c>
      <c r="BI2657" s="12">
        <v>0</v>
      </c>
      <c r="BV2657" s="12">
        <v>0</v>
      </c>
      <c r="BY2657" s="12">
        <v>0</v>
      </c>
      <c r="CC2657" s="12">
        <v>0</v>
      </c>
      <c r="CG2657" s="12"/>
      <c r="CH2657" s="12">
        <v>69.444000000000003</v>
      </c>
      <c r="CI2657" s="12" t="s">
        <v>4035</v>
      </c>
      <c r="CJ2657" s="12" t="s">
        <v>946</v>
      </c>
      <c r="CK2657" s="12" t="s">
        <v>932</v>
      </c>
      <c r="CL2657" s="37">
        <v>86700183</v>
      </c>
      <c r="CN2657" s="12" t="s">
        <v>1509</v>
      </c>
      <c r="CS2657" s="12"/>
      <c r="CT2657" s="36" t="str">
        <f t="shared" si="41"/>
        <v>500mn</v>
      </c>
      <c r="CU2657" s="36" t="str">
        <f>VLOOKUP(CK2657,Mapping!B:C,2,FALSE)</f>
        <v>US/CA</v>
      </c>
    </row>
    <row r="2658" spans="1:99" ht="16" customHeight="1" x14ac:dyDescent="0.35">
      <c r="A2658" s="12" t="s">
        <v>4036</v>
      </c>
      <c r="B2658" s="12" t="s">
        <v>925</v>
      </c>
      <c r="E2658" s="37">
        <v>243342</v>
      </c>
      <c r="G2658" s="37" t="s">
        <v>1505</v>
      </c>
      <c r="I2658" s="37"/>
      <c r="K2658" s="37"/>
      <c r="M2658" s="37"/>
      <c r="O2658" s="37"/>
      <c r="Q2658" s="12">
        <v>1927</v>
      </c>
      <c r="R2658" s="37"/>
      <c r="T2658" s="37"/>
      <c r="V2658" s="37"/>
      <c r="X2658" s="37"/>
      <c r="Z2658" s="37"/>
      <c r="AB2658" s="37"/>
      <c r="AD2658" s="37"/>
      <c r="AF2658" s="37"/>
      <c r="AH2658" s="37">
        <v>243342</v>
      </c>
      <c r="AI2658" s="12">
        <v>0.13</v>
      </c>
      <c r="AN2658" s="37"/>
      <c r="AP2658" s="37"/>
      <c r="AR2658" s="37"/>
      <c r="AT2658" s="37"/>
      <c r="AV2658" s="37"/>
      <c r="AX2658" s="37"/>
      <c r="BQ2658" s="12">
        <v>0</v>
      </c>
      <c r="CG2658" s="12" t="s">
        <v>934</v>
      </c>
      <c r="CH2658" s="12">
        <v>43.808999999999997</v>
      </c>
      <c r="CI2658" s="12" t="s">
        <v>4037</v>
      </c>
      <c r="CJ2658" s="12" t="s">
        <v>1015</v>
      </c>
      <c r="CK2658" s="12" t="s">
        <v>932</v>
      </c>
      <c r="CL2658" s="37">
        <v>190018297</v>
      </c>
      <c r="CN2658" s="12" t="s">
        <v>1509</v>
      </c>
      <c r="CS2658" s="12"/>
      <c r="CT2658" s="36" t="str">
        <f t="shared" si="41"/>
        <v>500mn</v>
      </c>
      <c r="CU2658" s="36" t="str">
        <f>VLOOKUP(CK2658,Mapping!B:C,2,FALSE)</f>
        <v>US/CA</v>
      </c>
    </row>
    <row r="2659" spans="1:99" ht="16" customHeight="1" x14ac:dyDescent="0.35">
      <c r="A2659" s="12" t="s">
        <v>4038</v>
      </c>
      <c r="B2659" s="12" t="s">
        <v>925</v>
      </c>
      <c r="E2659" s="37">
        <v>292322</v>
      </c>
      <c r="G2659" s="37" t="s">
        <v>1505</v>
      </c>
      <c r="I2659" s="37"/>
      <c r="K2659" s="37"/>
      <c r="M2659" s="37">
        <v>292322</v>
      </c>
      <c r="N2659" s="12">
        <v>0.02</v>
      </c>
      <c r="O2659" s="37"/>
      <c r="R2659" s="37"/>
      <c r="T2659" s="37"/>
      <c r="V2659" s="37"/>
      <c r="X2659" s="37"/>
      <c r="Z2659" s="37"/>
      <c r="AB2659" s="37"/>
      <c r="AD2659" s="37"/>
      <c r="AF2659" s="37"/>
      <c r="AH2659" s="37"/>
      <c r="AN2659" s="37">
        <v>0</v>
      </c>
      <c r="AO2659" s="12">
        <v>0</v>
      </c>
      <c r="AP2659" s="37"/>
      <c r="AR2659" s="37"/>
      <c r="AT2659" s="37"/>
      <c r="AV2659" s="37"/>
      <c r="AX2659" s="37"/>
      <c r="BB2659" s="12">
        <v>2330</v>
      </c>
      <c r="BI2659" s="12">
        <v>0</v>
      </c>
      <c r="BY2659" s="12">
        <v>0</v>
      </c>
      <c r="CC2659" s="12">
        <v>0</v>
      </c>
      <c r="CG2659" s="12" t="s">
        <v>934</v>
      </c>
      <c r="CH2659" s="12">
        <v>24.843</v>
      </c>
      <c r="CI2659" s="12" t="s">
        <v>1147</v>
      </c>
      <c r="CJ2659" s="12" t="s">
        <v>1130</v>
      </c>
      <c r="CK2659" s="12" t="s">
        <v>932</v>
      </c>
      <c r="CL2659" s="37">
        <v>1642548406</v>
      </c>
      <c r="CN2659" s="12" t="s">
        <v>1506</v>
      </c>
      <c r="CS2659" s="12"/>
      <c r="CT2659" s="36" t="str">
        <f t="shared" si="41"/>
        <v>1bn - 50bn</v>
      </c>
      <c r="CU2659" s="36" t="str">
        <f>VLOOKUP(CK2659,Mapping!B:C,2,FALSE)</f>
        <v>US/CA</v>
      </c>
    </row>
    <row r="2660" spans="1:99" ht="16" customHeight="1" x14ac:dyDescent="0.35">
      <c r="A2660" s="12" t="s">
        <v>4039</v>
      </c>
      <c r="B2660" s="12" t="s">
        <v>925</v>
      </c>
      <c r="E2660" s="37">
        <v>290512</v>
      </c>
      <c r="G2660" s="37" t="s">
        <v>1505</v>
      </c>
      <c r="I2660" s="37"/>
      <c r="K2660" s="37"/>
      <c r="M2660" s="37"/>
      <c r="O2660" s="37"/>
      <c r="Q2660" s="12">
        <v>0</v>
      </c>
      <c r="R2660" s="37"/>
      <c r="T2660" s="37"/>
      <c r="V2660" s="37"/>
      <c r="X2660" s="37"/>
      <c r="Z2660" s="37"/>
      <c r="AB2660" s="37"/>
      <c r="AD2660" s="37"/>
      <c r="AF2660" s="37"/>
      <c r="AH2660" s="37">
        <v>0</v>
      </c>
      <c r="AI2660" s="12">
        <v>0</v>
      </c>
      <c r="AN2660" s="37">
        <v>290512</v>
      </c>
      <c r="AO2660" s="12">
        <v>0.04</v>
      </c>
      <c r="AP2660" s="37"/>
      <c r="AR2660" s="37"/>
      <c r="AT2660" s="37"/>
      <c r="AV2660" s="37"/>
      <c r="AX2660" s="37"/>
      <c r="BI2660" s="12">
        <v>1725</v>
      </c>
      <c r="BQ2660" s="12">
        <v>0</v>
      </c>
      <c r="BY2660" s="12">
        <v>0</v>
      </c>
      <c r="CG2660" s="12" t="s">
        <v>934</v>
      </c>
      <c r="CH2660" s="12">
        <v>49.173000000000002</v>
      </c>
      <c r="CI2660" s="12" t="s">
        <v>2983</v>
      </c>
      <c r="CJ2660" s="12" t="s">
        <v>1140</v>
      </c>
      <c r="CK2660" s="12" t="s">
        <v>932</v>
      </c>
      <c r="CL2660" s="37">
        <v>710335628</v>
      </c>
      <c r="CN2660" s="12" t="s">
        <v>1509</v>
      </c>
      <c r="CS2660" s="12"/>
      <c r="CT2660" s="36" t="str">
        <f t="shared" si="41"/>
        <v>500mn - 1bn</v>
      </c>
      <c r="CU2660" s="36" t="str">
        <f>VLOOKUP(CK2660,Mapping!B:C,2,FALSE)</f>
        <v>US/CA</v>
      </c>
    </row>
    <row r="2661" spans="1:99" ht="16" customHeight="1" x14ac:dyDescent="0.35">
      <c r="A2661" s="12" t="s">
        <v>4040</v>
      </c>
      <c r="B2661" s="12" t="s">
        <v>925</v>
      </c>
      <c r="E2661" s="37">
        <v>0</v>
      </c>
      <c r="G2661" s="37" t="s">
        <v>1505</v>
      </c>
      <c r="I2661" s="37"/>
      <c r="K2661" s="37"/>
      <c r="M2661" s="37"/>
      <c r="O2661" s="37"/>
      <c r="R2661" s="37"/>
      <c r="T2661" s="37"/>
      <c r="V2661" s="37"/>
      <c r="X2661" s="37"/>
      <c r="Z2661" s="37">
        <v>0</v>
      </c>
      <c r="AA2661" s="12">
        <v>0</v>
      </c>
      <c r="AB2661" s="37"/>
      <c r="AD2661" s="37"/>
      <c r="AF2661" s="37"/>
      <c r="AH2661" s="37"/>
      <c r="AN2661" s="37"/>
      <c r="AP2661" s="37"/>
      <c r="AR2661" s="37"/>
      <c r="AT2661" s="37"/>
      <c r="AV2661" s="37"/>
      <c r="AX2661" s="37"/>
      <c r="BC2661" s="12">
        <v>0</v>
      </c>
      <c r="CD2661" s="12">
        <v>0</v>
      </c>
      <c r="CG2661" s="12" t="s">
        <v>940</v>
      </c>
      <c r="CH2661" s="12">
        <v>53.713999999999999</v>
      </c>
      <c r="CI2661" s="12" t="s">
        <v>1103</v>
      </c>
      <c r="CJ2661" s="12" t="s">
        <v>972</v>
      </c>
      <c r="CK2661" s="12" t="s">
        <v>932</v>
      </c>
      <c r="CL2661" s="37">
        <v>2332960193</v>
      </c>
      <c r="CN2661" s="12" t="s">
        <v>1509</v>
      </c>
      <c r="CS2661" s="12"/>
      <c r="CT2661" s="36" t="str">
        <f t="shared" si="41"/>
        <v>1bn - 50bn</v>
      </c>
      <c r="CU2661" s="36" t="str">
        <f>VLOOKUP(CK2661,Mapping!B:C,2,FALSE)</f>
        <v>US/CA</v>
      </c>
    </row>
    <row r="2662" spans="1:99" ht="16" customHeight="1" x14ac:dyDescent="0.35">
      <c r="A2662" s="12" t="s">
        <v>4041</v>
      </c>
      <c r="B2662" s="12" t="s">
        <v>925</v>
      </c>
      <c r="E2662" s="37">
        <v>0</v>
      </c>
      <c r="G2662" s="37" t="s">
        <v>1505</v>
      </c>
      <c r="I2662" s="37"/>
      <c r="K2662" s="37"/>
      <c r="M2662" s="37"/>
      <c r="O2662" s="37"/>
      <c r="R2662" s="37"/>
      <c r="T2662" s="37"/>
      <c r="V2662" s="37"/>
      <c r="X2662" s="37"/>
      <c r="Z2662" s="37"/>
      <c r="AB2662" s="37"/>
      <c r="AD2662" s="37">
        <v>0</v>
      </c>
      <c r="AE2662" s="12">
        <v>0</v>
      </c>
      <c r="AF2662" s="37"/>
      <c r="AH2662" s="37"/>
      <c r="AN2662" s="37"/>
      <c r="AP2662" s="37"/>
      <c r="AR2662" s="37"/>
      <c r="AT2662" s="37"/>
      <c r="AV2662" s="37"/>
      <c r="AX2662" s="37"/>
      <c r="BJ2662" s="12">
        <v>0</v>
      </c>
      <c r="CB2662" s="12">
        <v>0</v>
      </c>
      <c r="CG2662" s="12" t="s">
        <v>940</v>
      </c>
      <c r="CH2662" s="12">
        <v>40.776000000000003</v>
      </c>
      <c r="CI2662" s="12" t="s">
        <v>4042</v>
      </c>
      <c r="CJ2662" s="12" t="s">
        <v>1118</v>
      </c>
      <c r="CK2662" s="12" t="s">
        <v>932</v>
      </c>
      <c r="CL2662" s="37">
        <v>907567469</v>
      </c>
      <c r="CN2662" s="12" t="s">
        <v>1506</v>
      </c>
      <c r="CS2662" s="12"/>
      <c r="CT2662" s="36" t="str">
        <f t="shared" si="41"/>
        <v>500mn - 1bn</v>
      </c>
      <c r="CU2662" s="36" t="str">
        <f>VLOOKUP(CK2662,Mapping!B:C,2,FALSE)</f>
        <v>US/CA</v>
      </c>
    </row>
    <row r="2663" spans="1:99" ht="16" customHeight="1" x14ac:dyDescent="0.35">
      <c r="A2663" s="12" t="s">
        <v>4043</v>
      </c>
      <c r="B2663" s="12" t="s">
        <v>933</v>
      </c>
      <c r="E2663" s="37">
        <v>15566744</v>
      </c>
      <c r="G2663" s="37" t="s">
        <v>1505</v>
      </c>
      <c r="I2663" s="37"/>
      <c r="K2663" s="37">
        <v>3227367</v>
      </c>
      <c r="L2663" s="12">
        <v>0.94</v>
      </c>
      <c r="M2663" s="37">
        <v>3423803</v>
      </c>
      <c r="N2663" s="12">
        <v>1</v>
      </c>
      <c r="O2663" s="37"/>
      <c r="Q2663" s="12">
        <v>8700</v>
      </c>
      <c r="R2663" s="37"/>
      <c r="T2663" s="37"/>
      <c r="V2663" s="37"/>
      <c r="X2663" s="37">
        <v>721391</v>
      </c>
      <c r="Y2663" s="12">
        <v>0.21</v>
      </c>
      <c r="Z2663" s="37"/>
      <c r="AB2663" s="37">
        <v>3583357</v>
      </c>
      <c r="AC2663" s="12">
        <v>1.04</v>
      </c>
      <c r="AD2663" s="37"/>
      <c r="AF2663" s="37">
        <v>3259571</v>
      </c>
      <c r="AG2663" s="12">
        <v>0.95</v>
      </c>
      <c r="AH2663" s="37">
        <v>1098636</v>
      </c>
      <c r="AI2663" s="12">
        <v>0.32</v>
      </c>
      <c r="AJ2663" s="12">
        <v>248043</v>
      </c>
      <c r="AN2663" s="37">
        <v>252619</v>
      </c>
      <c r="AO2663" s="12">
        <v>7.0000000000000007E-2</v>
      </c>
      <c r="AP2663" s="37"/>
      <c r="AR2663" s="37"/>
      <c r="AT2663" s="37"/>
      <c r="AV2663" s="37"/>
      <c r="AX2663" s="37"/>
      <c r="BA2663" s="12">
        <v>7060</v>
      </c>
      <c r="BB2663" s="12">
        <v>27290</v>
      </c>
      <c r="BF2663" s="12">
        <v>241640</v>
      </c>
      <c r="BG2663" s="12">
        <v>52250</v>
      </c>
      <c r="BI2663" s="12">
        <v>1500</v>
      </c>
      <c r="BP2663" s="12">
        <v>0.01</v>
      </c>
      <c r="BQ2663" s="12">
        <v>0</v>
      </c>
      <c r="BR2663" s="12">
        <v>0.01</v>
      </c>
      <c r="BS2663" s="12">
        <v>0</v>
      </c>
      <c r="BY2663" s="12">
        <v>0</v>
      </c>
      <c r="BZ2663" s="12">
        <v>0</v>
      </c>
      <c r="CC2663" s="12">
        <v>0</v>
      </c>
      <c r="CG2663" s="12" t="s">
        <v>940</v>
      </c>
      <c r="CH2663" s="12">
        <v>107.949</v>
      </c>
      <c r="CI2663" s="12" t="s">
        <v>4044</v>
      </c>
      <c r="CJ2663" s="12"/>
      <c r="CK2663" s="12" t="s">
        <v>990</v>
      </c>
      <c r="CL2663" s="37">
        <v>343277991</v>
      </c>
      <c r="CN2663" s="12" t="s">
        <v>1531</v>
      </c>
      <c r="CS2663" s="12"/>
      <c r="CT2663" s="36" t="str">
        <f t="shared" si="41"/>
        <v>500mn</v>
      </c>
      <c r="CU2663" s="36" t="str">
        <f>VLOOKUP(CK2663,Mapping!B:C,2,FALSE)</f>
        <v>EU</v>
      </c>
    </row>
    <row r="2664" spans="1:99" ht="16" customHeight="1" x14ac:dyDescent="0.35">
      <c r="A2664" s="12" t="s">
        <v>4045</v>
      </c>
      <c r="B2664" s="12" t="s">
        <v>925</v>
      </c>
      <c r="E2664" s="37">
        <v>2399320</v>
      </c>
      <c r="G2664" s="37" t="s">
        <v>1505</v>
      </c>
      <c r="I2664" s="37"/>
      <c r="K2664" s="37"/>
      <c r="M2664" s="37"/>
      <c r="O2664" s="37"/>
      <c r="Q2664" s="12">
        <v>19000</v>
      </c>
      <c r="R2664" s="37"/>
      <c r="T2664" s="37"/>
      <c r="V2664" s="37"/>
      <c r="X2664" s="37"/>
      <c r="Z2664" s="37"/>
      <c r="AB2664" s="37"/>
      <c r="AD2664" s="37"/>
      <c r="AF2664" s="37"/>
      <c r="AH2664" s="37">
        <v>2399320</v>
      </c>
      <c r="AI2664" s="12">
        <v>6.14</v>
      </c>
      <c r="AN2664" s="37"/>
      <c r="AP2664" s="37"/>
      <c r="AR2664" s="37"/>
      <c r="AT2664" s="37"/>
      <c r="AV2664" s="37"/>
      <c r="AX2664" s="37"/>
      <c r="BQ2664" s="12">
        <v>0</v>
      </c>
      <c r="CG2664" s="12" t="s">
        <v>2038</v>
      </c>
      <c r="CH2664" s="12">
        <v>33.811</v>
      </c>
      <c r="CI2664" s="12" t="s">
        <v>941</v>
      </c>
      <c r="CJ2664" s="12" t="s">
        <v>941</v>
      </c>
      <c r="CK2664" s="12" t="s">
        <v>932</v>
      </c>
      <c r="CL2664" s="37">
        <v>39059473</v>
      </c>
      <c r="CN2664" s="12" t="s">
        <v>2038</v>
      </c>
      <c r="CS2664" s="12"/>
      <c r="CT2664" s="36" t="str">
        <f t="shared" si="41"/>
        <v>500mn</v>
      </c>
      <c r="CU2664" s="36" t="str">
        <f>VLOOKUP(CK2664,Mapping!B:C,2,FALSE)</f>
        <v>US/CA</v>
      </c>
    </row>
    <row r="2665" spans="1:99" ht="16" customHeight="1" x14ac:dyDescent="0.35">
      <c r="A2665" s="12" t="s">
        <v>4046</v>
      </c>
      <c r="B2665" s="12" t="s">
        <v>925</v>
      </c>
      <c r="E2665" s="37">
        <v>0</v>
      </c>
      <c r="G2665" s="37" t="s">
        <v>1505</v>
      </c>
      <c r="I2665" s="37"/>
      <c r="K2665" s="37"/>
      <c r="M2665" s="37"/>
      <c r="O2665" s="37"/>
      <c r="R2665" s="37"/>
      <c r="T2665" s="37"/>
      <c r="V2665" s="37"/>
      <c r="X2665" s="37"/>
      <c r="Z2665" s="37"/>
      <c r="AB2665" s="37"/>
      <c r="AD2665" s="37"/>
      <c r="AF2665" s="37"/>
      <c r="AH2665" s="37"/>
      <c r="AN2665" s="37">
        <v>0</v>
      </c>
      <c r="AO2665" s="12">
        <v>0</v>
      </c>
      <c r="AP2665" s="37">
        <v>0</v>
      </c>
      <c r="AQ2665" s="12">
        <v>0</v>
      </c>
      <c r="AR2665" s="37"/>
      <c r="AT2665" s="37"/>
      <c r="AV2665" s="37"/>
      <c r="AX2665" s="37"/>
      <c r="BH2665" s="12">
        <v>0</v>
      </c>
      <c r="BI2665" s="12">
        <v>0</v>
      </c>
      <c r="BV2665" s="12">
        <v>0</v>
      </c>
      <c r="BY2665" s="12">
        <v>0</v>
      </c>
      <c r="CG2665" s="12" t="s">
        <v>934</v>
      </c>
      <c r="CH2665" s="12">
        <v>24.863</v>
      </c>
      <c r="CI2665" s="12" t="s">
        <v>4047</v>
      </c>
      <c r="CJ2665" s="12" t="s">
        <v>1125</v>
      </c>
      <c r="CK2665" s="12" t="s">
        <v>932</v>
      </c>
      <c r="CL2665" s="37">
        <v>516728631</v>
      </c>
      <c r="CN2665" s="12" t="s">
        <v>1509</v>
      </c>
      <c r="CS2665" s="12"/>
      <c r="CT2665" s="36" t="str">
        <f t="shared" si="41"/>
        <v>500mn - 1bn</v>
      </c>
      <c r="CU2665" s="36" t="str">
        <f>VLOOKUP(CK2665,Mapping!B:C,2,FALSE)</f>
        <v>US/CA</v>
      </c>
    </row>
    <row r="2666" spans="1:99" ht="16" customHeight="1" x14ac:dyDescent="0.35">
      <c r="A2666" s="12" t="s">
        <v>4048</v>
      </c>
      <c r="B2666" s="12" t="s">
        <v>925</v>
      </c>
      <c r="E2666" s="37">
        <v>2192092</v>
      </c>
      <c r="G2666" s="37" t="s">
        <v>1505</v>
      </c>
      <c r="I2666" s="37"/>
      <c r="K2666" s="37"/>
      <c r="M2666" s="37">
        <v>291820</v>
      </c>
      <c r="N2666" s="12">
        <v>0.12</v>
      </c>
      <c r="O2666" s="37"/>
      <c r="Q2666" s="12">
        <v>10053</v>
      </c>
      <c r="R2666" s="37"/>
      <c r="T2666" s="37">
        <v>156268</v>
      </c>
      <c r="U2666" s="12">
        <v>0.06</v>
      </c>
      <c r="V2666" s="37"/>
      <c r="X2666" s="37"/>
      <c r="Z2666" s="37">
        <v>77858</v>
      </c>
      <c r="AA2666" s="12">
        <v>0.03</v>
      </c>
      <c r="AB2666" s="37"/>
      <c r="AD2666" s="37"/>
      <c r="AF2666" s="37"/>
      <c r="AH2666" s="37">
        <v>1269493</v>
      </c>
      <c r="AI2666" s="12">
        <v>0.51</v>
      </c>
      <c r="AN2666" s="37">
        <v>374718</v>
      </c>
      <c r="AO2666" s="12">
        <v>0.15</v>
      </c>
      <c r="AP2666" s="37">
        <v>21935</v>
      </c>
      <c r="AQ2666" s="12">
        <v>0.01</v>
      </c>
      <c r="AR2666" s="37"/>
      <c r="AT2666" s="37"/>
      <c r="AV2666" s="37"/>
      <c r="AX2666" s="37"/>
      <c r="BB2666" s="12">
        <v>2326</v>
      </c>
      <c r="BC2666" s="12">
        <v>2633</v>
      </c>
      <c r="BH2666" s="12">
        <v>95</v>
      </c>
      <c r="BI2666" s="12">
        <v>2225</v>
      </c>
      <c r="BK2666" s="12">
        <v>1396</v>
      </c>
      <c r="BQ2666" s="12">
        <v>0</v>
      </c>
      <c r="BV2666" s="12">
        <v>0</v>
      </c>
      <c r="BY2666" s="12">
        <v>0</v>
      </c>
      <c r="CC2666" s="12">
        <v>0</v>
      </c>
      <c r="CD2666" s="12">
        <v>0</v>
      </c>
      <c r="CE2666" s="12">
        <v>0</v>
      </c>
      <c r="CG2666" s="12" t="s">
        <v>934</v>
      </c>
      <c r="CH2666" s="12">
        <v>19.896000000000001</v>
      </c>
      <c r="CI2666" s="12" t="s">
        <v>1175</v>
      </c>
      <c r="CJ2666" s="12" t="s">
        <v>931</v>
      </c>
      <c r="CK2666" s="12" t="s">
        <v>932</v>
      </c>
      <c r="CL2666" s="37">
        <v>247968159</v>
      </c>
      <c r="CN2666" s="12" t="s">
        <v>1509</v>
      </c>
      <c r="CS2666" s="12"/>
      <c r="CT2666" s="36" t="str">
        <f t="shared" si="41"/>
        <v>500mn</v>
      </c>
      <c r="CU2666" s="36" t="str">
        <f>VLOOKUP(CK2666,Mapping!B:C,2,FALSE)</f>
        <v>US/CA</v>
      </c>
    </row>
    <row r="2667" spans="1:99" ht="16" customHeight="1" x14ac:dyDescent="0.35">
      <c r="A2667" s="12" t="s">
        <v>4049</v>
      </c>
      <c r="B2667" s="12" t="s">
        <v>925</v>
      </c>
      <c r="E2667" s="37">
        <v>764039</v>
      </c>
      <c r="G2667" s="37" t="s">
        <v>1505</v>
      </c>
      <c r="I2667" s="37"/>
      <c r="K2667" s="37"/>
      <c r="M2667" s="37"/>
      <c r="O2667" s="37"/>
      <c r="R2667" s="37"/>
      <c r="T2667" s="37"/>
      <c r="V2667" s="37"/>
      <c r="X2667" s="37"/>
      <c r="Z2667" s="37"/>
      <c r="AB2667" s="37"/>
      <c r="AD2667" s="37"/>
      <c r="AF2667" s="37"/>
      <c r="AH2667" s="37"/>
      <c r="AN2667" s="37">
        <v>529128</v>
      </c>
      <c r="AO2667" s="12">
        <v>0.08</v>
      </c>
      <c r="AP2667" s="37">
        <v>234911</v>
      </c>
      <c r="AQ2667" s="12">
        <v>0.04</v>
      </c>
      <c r="AR2667" s="37"/>
      <c r="AT2667" s="37"/>
      <c r="AV2667" s="37"/>
      <c r="AX2667" s="37"/>
      <c r="BH2667" s="12">
        <v>1099</v>
      </c>
      <c r="BI2667" s="12">
        <v>2450</v>
      </c>
      <c r="BV2667" s="12">
        <v>0</v>
      </c>
      <c r="BY2667" s="12">
        <v>0</v>
      </c>
      <c r="CG2667" s="12" t="s">
        <v>996</v>
      </c>
      <c r="CH2667" s="12">
        <v>39.53</v>
      </c>
      <c r="CI2667" s="12" t="s">
        <v>1290</v>
      </c>
      <c r="CJ2667" s="12" t="s">
        <v>1114</v>
      </c>
      <c r="CK2667" s="12" t="s">
        <v>932</v>
      </c>
      <c r="CL2667" s="37">
        <v>632198002</v>
      </c>
      <c r="CN2667" s="12" t="s">
        <v>1509</v>
      </c>
      <c r="CS2667" s="12"/>
      <c r="CT2667" s="36" t="str">
        <f t="shared" si="41"/>
        <v>500mn - 1bn</v>
      </c>
      <c r="CU2667" s="36" t="str">
        <f>VLOOKUP(CK2667,Mapping!B:C,2,FALSE)</f>
        <v>US/CA</v>
      </c>
    </row>
    <row r="2668" spans="1:99" ht="16" customHeight="1" x14ac:dyDescent="0.35">
      <c r="A2668" s="12" t="s">
        <v>4050</v>
      </c>
      <c r="B2668" s="12" t="s">
        <v>925</v>
      </c>
      <c r="E2668" s="37">
        <v>0</v>
      </c>
      <c r="G2668" s="37" t="s">
        <v>1505</v>
      </c>
      <c r="I2668" s="37"/>
      <c r="K2668" s="37"/>
      <c r="M2668" s="37">
        <v>0</v>
      </c>
      <c r="N2668" s="12">
        <v>0</v>
      </c>
      <c r="O2668" s="37"/>
      <c r="R2668" s="37"/>
      <c r="T2668" s="37"/>
      <c r="V2668" s="37"/>
      <c r="X2668" s="37"/>
      <c r="Z2668" s="37"/>
      <c r="AB2668" s="37"/>
      <c r="AD2668" s="37"/>
      <c r="AF2668" s="37"/>
      <c r="AH2668" s="37"/>
      <c r="AN2668" s="37"/>
      <c r="AP2668" s="37"/>
      <c r="AR2668" s="37"/>
      <c r="AT2668" s="37"/>
      <c r="AV2668" s="37"/>
      <c r="AX2668" s="37"/>
      <c r="BB2668" s="12">
        <v>0</v>
      </c>
      <c r="CC2668" s="12">
        <v>0</v>
      </c>
      <c r="CG2668" s="12" t="s">
        <v>1058</v>
      </c>
      <c r="CH2668" s="12">
        <v>15.977</v>
      </c>
      <c r="CI2668" s="12" t="s">
        <v>941</v>
      </c>
      <c r="CJ2668" s="12" t="s">
        <v>941</v>
      </c>
      <c r="CK2668" s="12" t="s">
        <v>932</v>
      </c>
      <c r="CL2668" s="37">
        <v>886600996</v>
      </c>
      <c r="CN2668" s="12" t="s">
        <v>1509</v>
      </c>
      <c r="CS2668" s="12"/>
      <c r="CT2668" s="36" t="str">
        <f t="shared" si="41"/>
        <v>500mn - 1bn</v>
      </c>
      <c r="CU2668" s="36" t="str">
        <f>VLOOKUP(CK2668,Mapping!B:C,2,FALSE)</f>
        <v>US/CA</v>
      </c>
    </row>
    <row r="2669" spans="1:99" ht="16" customHeight="1" x14ac:dyDescent="0.35">
      <c r="A2669" s="12" t="s">
        <v>4051</v>
      </c>
      <c r="B2669" s="12" t="s">
        <v>925</v>
      </c>
      <c r="E2669" s="37">
        <v>841429</v>
      </c>
      <c r="G2669" s="37" t="s">
        <v>1505</v>
      </c>
      <c r="I2669" s="37"/>
      <c r="K2669" s="37"/>
      <c r="M2669" s="37"/>
      <c r="O2669" s="37"/>
      <c r="R2669" s="37"/>
      <c r="T2669" s="37"/>
      <c r="V2669" s="37"/>
      <c r="X2669" s="37"/>
      <c r="Z2669" s="37"/>
      <c r="AB2669" s="37"/>
      <c r="AD2669" s="37"/>
      <c r="AF2669" s="37"/>
      <c r="AH2669" s="37"/>
      <c r="AN2669" s="37">
        <v>202095</v>
      </c>
      <c r="AO2669" s="12">
        <v>0.01</v>
      </c>
      <c r="AP2669" s="37">
        <v>639334</v>
      </c>
      <c r="AQ2669" s="12">
        <v>0.02</v>
      </c>
      <c r="AR2669" s="37"/>
      <c r="AT2669" s="37"/>
      <c r="AV2669" s="37"/>
      <c r="AX2669" s="37"/>
      <c r="BH2669" s="12">
        <v>2769</v>
      </c>
      <c r="BI2669" s="12">
        <v>1200</v>
      </c>
      <c r="BV2669" s="12">
        <v>0</v>
      </c>
      <c r="BY2669" s="12">
        <v>0</v>
      </c>
      <c r="CG2669" s="12" t="s">
        <v>929</v>
      </c>
      <c r="CH2669" s="12">
        <v>45.802</v>
      </c>
      <c r="CI2669" s="12" t="s">
        <v>4052</v>
      </c>
      <c r="CJ2669" s="12" t="s">
        <v>968</v>
      </c>
      <c r="CK2669" s="12" t="s">
        <v>932</v>
      </c>
      <c r="CL2669" s="37">
        <v>3612108351</v>
      </c>
      <c r="CN2669" s="12" t="s">
        <v>1509</v>
      </c>
      <c r="CS2669" s="12"/>
      <c r="CT2669" s="36" t="str">
        <f t="shared" si="41"/>
        <v>1bn - 50bn</v>
      </c>
      <c r="CU2669" s="36" t="str">
        <f>VLOOKUP(CK2669,Mapping!B:C,2,FALSE)</f>
        <v>US/CA</v>
      </c>
    </row>
    <row r="2670" spans="1:99" ht="16" customHeight="1" x14ac:dyDescent="0.35">
      <c r="A2670" s="12" t="s">
        <v>4053</v>
      </c>
      <c r="B2670" s="12" t="s">
        <v>925</v>
      </c>
      <c r="E2670" s="37">
        <v>545403</v>
      </c>
      <c r="G2670" s="37" t="s">
        <v>1505</v>
      </c>
      <c r="I2670" s="37"/>
      <c r="K2670" s="37"/>
      <c r="M2670" s="37"/>
      <c r="O2670" s="37"/>
      <c r="Q2670" s="12">
        <v>4319</v>
      </c>
      <c r="R2670" s="37"/>
      <c r="T2670" s="37"/>
      <c r="V2670" s="37"/>
      <c r="X2670" s="37"/>
      <c r="Z2670" s="37"/>
      <c r="AB2670" s="37"/>
      <c r="AD2670" s="37"/>
      <c r="AF2670" s="37"/>
      <c r="AH2670" s="37">
        <v>545403</v>
      </c>
      <c r="AI2670" s="12">
        <v>0.28000000000000003</v>
      </c>
      <c r="AN2670" s="37"/>
      <c r="AP2670" s="37"/>
      <c r="AR2670" s="37"/>
      <c r="AT2670" s="37"/>
      <c r="AV2670" s="37"/>
      <c r="AX2670" s="37"/>
      <c r="BQ2670" s="12">
        <v>0</v>
      </c>
      <c r="CG2670" s="12"/>
      <c r="CH2670" s="12">
        <v>37.640999999999998</v>
      </c>
      <c r="CI2670" s="12" t="s">
        <v>3413</v>
      </c>
      <c r="CJ2670" s="12" t="s">
        <v>936</v>
      </c>
      <c r="CK2670" s="12" t="s">
        <v>932</v>
      </c>
      <c r="CL2670" s="37">
        <v>192324105</v>
      </c>
      <c r="CN2670" s="12" t="s">
        <v>1509</v>
      </c>
      <c r="CS2670" s="12"/>
      <c r="CT2670" s="36" t="str">
        <f t="shared" si="41"/>
        <v>500mn</v>
      </c>
      <c r="CU2670" s="36" t="str">
        <f>VLOOKUP(CK2670,Mapping!B:C,2,FALSE)</f>
        <v>US/CA</v>
      </c>
    </row>
    <row r="2671" spans="1:99" ht="16" customHeight="1" x14ac:dyDescent="0.35">
      <c r="A2671" s="12" t="s">
        <v>4054</v>
      </c>
      <c r="B2671" s="12" t="s">
        <v>925</v>
      </c>
      <c r="E2671" s="37">
        <v>0</v>
      </c>
      <c r="G2671" s="37" t="s">
        <v>1505</v>
      </c>
      <c r="I2671" s="37"/>
      <c r="K2671" s="37"/>
      <c r="M2671" s="37"/>
      <c r="O2671" s="37"/>
      <c r="R2671" s="37"/>
      <c r="T2671" s="37"/>
      <c r="V2671" s="37"/>
      <c r="X2671" s="37"/>
      <c r="Z2671" s="37"/>
      <c r="AB2671" s="37"/>
      <c r="AD2671" s="37"/>
      <c r="AF2671" s="37"/>
      <c r="AH2671" s="37"/>
      <c r="AN2671" s="37"/>
      <c r="AP2671" s="37">
        <v>0</v>
      </c>
      <c r="AQ2671" s="12">
        <v>0</v>
      </c>
      <c r="AR2671" s="37"/>
      <c r="AT2671" s="37"/>
      <c r="AV2671" s="37"/>
      <c r="AX2671" s="37"/>
      <c r="BH2671" s="12">
        <v>0</v>
      </c>
      <c r="BV2671" s="12">
        <v>0</v>
      </c>
      <c r="CG2671" s="12" t="s">
        <v>976</v>
      </c>
      <c r="CH2671" s="12">
        <v>390.42200000000003</v>
      </c>
      <c r="CI2671" s="12" t="s">
        <v>4055</v>
      </c>
      <c r="CJ2671" s="12" t="s">
        <v>1111</v>
      </c>
      <c r="CK2671" s="12" t="s">
        <v>932</v>
      </c>
      <c r="CL2671" s="37">
        <v>50677852</v>
      </c>
      <c r="CN2671" s="12" t="s">
        <v>1513</v>
      </c>
      <c r="CS2671" s="12"/>
      <c r="CT2671" s="36" t="str">
        <f t="shared" si="41"/>
        <v>500mn</v>
      </c>
      <c r="CU2671" s="36" t="str">
        <f>VLOOKUP(CK2671,Mapping!B:C,2,FALSE)</f>
        <v>US/CA</v>
      </c>
    </row>
    <row r="2672" spans="1:99" ht="16" customHeight="1" x14ac:dyDescent="0.35">
      <c r="A2672" s="12" t="s">
        <v>4056</v>
      </c>
      <c r="B2672" s="12" t="s">
        <v>933</v>
      </c>
      <c r="E2672" s="37">
        <v>4090749</v>
      </c>
      <c r="G2672" s="37" t="s">
        <v>1505</v>
      </c>
      <c r="I2672" s="37"/>
      <c r="K2672" s="37"/>
      <c r="M2672" s="37"/>
      <c r="O2672" s="37"/>
      <c r="Q2672" s="12">
        <v>6854</v>
      </c>
      <c r="R2672" s="37"/>
      <c r="T2672" s="37"/>
      <c r="V2672" s="37"/>
      <c r="X2672" s="37"/>
      <c r="Z2672" s="37"/>
      <c r="AB2672" s="37"/>
      <c r="AD2672" s="37"/>
      <c r="AF2672" s="37"/>
      <c r="AH2672" s="37">
        <v>930225</v>
      </c>
      <c r="AI2672" s="12">
        <v>0.01</v>
      </c>
      <c r="AN2672" s="37">
        <v>2961497</v>
      </c>
      <c r="AO2672" s="12">
        <v>0.02</v>
      </c>
      <c r="AP2672" s="37">
        <v>199027</v>
      </c>
      <c r="AQ2672" s="12">
        <v>0</v>
      </c>
      <c r="AR2672" s="37"/>
      <c r="AT2672" s="37"/>
      <c r="AV2672" s="37"/>
      <c r="AX2672" s="37"/>
      <c r="BH2672" s="12">
        <v>862</v>
      </c>
      <c r="BI2672" s="12">
        <v>13825</v>
      </c>
      <c r="BQ2672" s="12">
        <v>0</v>
      </c>
      <c r="BV2672" s="12">
        <v>0</v>
      </c>
      <c r="BY2672" s="12">
        <v>0</v>
      </c>
      <c r="CG2672" s="12" t="s">
        <v>929</v>
      </c>
      <c r="CH2672" s="12">
        <v>33.887</v>
      </c>
      <c r="CI2672" s="12" t="s">
        <v>960</v>
      </c>
      <c r="CJ2672" s="12"/>
      <c r="CK2672" s="12" t="s">
        <v>961</v>
      </c>
      <c r="CL2672" s="37">
        <v>14605927231</v>
      </c>
      <c r="CN2672" s="12" t="s">
        <v>1506</v>
      </c>
      <c r="CS2672" s="12"/>
      <c r="CT2672" s="36" t="str">
        <f t="shared" si="41"/>
        <v>1bn - 50bn</v>
      </c>
      <c r="CU2672" s="36" t="str">
        <f>VLOOKUP(CK2672,Mapping!B:C,2,FALSE)</f>
        <v>EU</v>
      </c>
    </row>
    <row r="2673" spans="1:99" ht="16" customHeight="1" x14ac:dyDescent="0.35">
      <c r="A2673" s="12" t="s">
        <v>4057</v>
      </c>
      <c r="B2673" s="12" t="s">
        <v>925</v>
      </c>
      <c r="E2673" s="37">
        <v>715376</v>
      </c>
      <c r="G2673" s="37" t="s">
        <v>1505</v>
      </c>
      <c r="I2673" s="37"/>
      <c r="K2673" s="37"/>
      <c r="M2673" s="37">
        <v>3513</v>
      </c>
      <c r="N2673" s="12">
        <v>0</v>
      </c>
      <c r="O2673" s="37"/>
      <c r="Q2673" s="12">
        <v>2856</v>
      </c>
      <c r="R2673" s="37"/>
      <c r="T2673" s="37"/>
      <c r="V2673" s="37"/>
      <c r="X2673" s="37"/>
      <c r="Z2673" s="37"/>
      <c r="AB2673" s="37"/>
      <c r="AD2673" s="37">
        <v>55710</v>
      </c>
      <c r="AE2673" s="12">
        <v>0.01</v>
      </c>
      <c r="AF2673" s="37"/>
      <c r="AH2673" s="37">
        <v>360656</v>
      </c>
      <c r="AI2673" s="12">
        <v>0.04</v>
      </c>
      <c r="AN2673" s="37">
        <v>265250</v>
      </c>
      <c r="AO2673" s="12">
        <v>0.03</v>
      </c>
      <c r="AP2673" s="37">
        <v>30247</v>
      </c>
      <c r="AQ2673" s="12">
        <v>0</v>
      </c>
      <c r="AR2673" s="37"/>
      <c r="AT2673" s="37"/>
      <c r="AV2673" s="37"/>
      <c r="AX2673" s="37"/>
      <c r="BB2673" s="12">
        <v>28</v>
      </c>
      <c r="BH2673" s="12">
        <v>131</v>
      </c>
      <c r="BI2673" s="12">
        <v>1575</v>
      </c>
      <c r="BJ2673" s="12">
        <v>500</v>
      </c>
      <c r="BQ2673" s="12">
        <v>0</v>
      </c>
      <c r="BV2673" s="12">
        <v>0</v>
      </c>
      <c r="BY2673" s="12">
        <v>0</v>
      </c>
      <c r="CB2673" s="12">
        <v>0</v>
      </c>
      <c r="CC2673" s="12">
        <v>0</v>
      </c>
      <c r="CG2673" s="12" t="s">
        <v>940</v>
      </c>
      <c r="CH2673" s="12">
        <v>23.568999999999999</v>
      </c>
      <c r="CI2673" s="12" t="s">
        <v>1073</v>
      </c>
      <c r="CJ2673" s="12" t="s">
        <v>946</v>
      </c>
      <c r="CK2673" s="12" t="s">
        <v>932</v>
      </c>
      <c r="CL2673" s="37">
        <v>884347571</v>
      </c>
      <c r="CN2673" s="12" t="s">
        <v>1509</v>
      </c>
      <c r="CS2673" s="12"/>
      <c r="CT2673" s="36" t="str">
        <f t="shared" si="41"/>
        <v>500mn - 1bn</v>
      </c>
      <c r="CU2673" s="36" t="str">
        <f>VLOOKUP(CK2673,Mapping!B:C,2,FALSE)</f>
        <v>US/CA</v>
      </c>
    </row>
    <row r="2674" spans="1:99" ht="16" customHeight="1" x14ac:dyDescent="0.35">
      <c r="A2674" s="12" t="s">
        <v>4058</v>
      </c>
      <c r="B2674" s="12" t="s">
        <v>925</v>
      </c>
      <c r="E2674" s="37">
        <v>318408</v>
      </c>
      <c r="G2674" s="37" t="s">
        <v>1505</v>
      </c>
      <c r="I2674" s="37"/>
      <c r="K2674" s="37"/>
      <c r="M2674" s="37"/>
      <c r="O2674" s="37"/>
      <c r="R2674" s="37"/>
      <c r="T2674" s="37"/>
      <c r="V2674" s="37"/>
      <c r="X2674" s="37"/>
      <c r="Z2674" s="37"/>
      <c r="AB2674" s="37"/>
      <c r="AD2674" s="37"/>
      <c r="AF2674" s="37"/>
      <c r="AH2674" s="37"/>
      <c r="AN2674" s="37">
        <v>318408</v>
      </c>
      <c r="AO2674" s="12">
        <v>0.45</v>
      </c>
      <c r="AP2674" s="37"/>
      <c r="AR2674" s="37"/>
      <c r="AT2674" s="37"/>
      <c r="AV2674" s="37"/>
      <c r="AX2674" s="37"/>
      <c r="BI2674" s="12">
        <v>1375</v>
      </c>
      <c r="BY2674" s="12">
        <v>0</v>
      </c>
      <c r="CG2674" s="12" t="s">
        <v>929</v>
      </c>
      <c r="CH2674" s="12">
        <v>22.459</v>
      </c>
      <c r="CI2674" s="12" t="s">
        <v>4059</v>
      </c>
      <c r="CJ2674" s="12"/>
      <c r="CK2674" s="12" t="s">
        <v>990</v>
      </c>
      <c r="CL2674" s="37">
        <v>69368145</v>
      </c>
      <c r="CN2674" s="12" t="s">
        <v>1506</v>
      </c>
      <c r="CS2674" s="12"/>
      <c r="CT2674" s="36" t="str">
        <f t="shared" si="41"/>
        <v>500mn</v>
      </c>
      <c r="CU2674" s="36" t="str">
        <f>VLOOKUP(CK2674,Mapping!B:C,2,FALSE)</f>
        <v>EU</v>
      </c>
    </row>
    <row r="2675" spans="1:99" ht="16" customHeight="1" x14ac:dyDescent="0.35">
      <c r="A2675" s="12" t="s">
        <v>4060</v>
      </c>
      <c r="B2675" s="12" t="s">
        <v>925</v>
      </c>
      <c r="E2675" s="37">
        <v>7944874</v>
      </c>
      <c r="G2675" s="37" t="s">
        <v>1505</v>
      </c>
      <c r="I2675" s="37"/>
      <c r="K2675" s="37"/>
      <c r="M2675" s="37"/>
      <c r="O2675" s="37"/>
      <c r="R2675" s="37"/>
      <c r="T2675" s="37"/>
      <c r="V2675" s="37"/>
      <c r="X2675" s="37"/>
      <c r="Z2675" s="37"/>
      <c r="AB2675" s="37"/>
      <c r="AD2675" s="37"/>
      <c r="AF2675" s="37"/>
      <c r="AH2675" s="37"/>
      <c r="AN2675" s="37">
        <v>7944874</v>
      </c>
      <c r="AO2675" s="12">
        <v>0.63</v>
      </c>
      <c r="AP2675" s="37"/>
      <c r="AR2675" s="37"/>
      <c r="AT2675" s="37"/>
      <c r="AV2675" s="37"/>
      <c r="AX2675" s="37"/>
      <c r="BI2675" s="12">
        <v>47175</v>
      </c>
      <c r="BY2675" s="12">
        <v>0.01</v>
      </c>
      <c r="CG2675" s="12" t="s">
        <v>929</v>
      </c>
      <c r="CH2675" s="12">
        <v>10.875</v>
      </c>
      <c r="CI2675" s="12" t="s">
        <v>1174</v>
      </c>
      <c r="CJ2675" s="12"/>
      <c r="CK2675" s="12" t="s">
        <v>1151</v>
      </c>
      <c r="CL2675" s="37">
        <v>1258789027</v>
      </c>
      <c r="CN2675" s="12" t="s">
        <v>1506</v>
      </c>
      <c r="CS2675" s="12"/>
      <c r="CT2675" s="36" t="str">
        <f t="shared" si="41"/>
        <v>1bn - 50bn</v>
      </c>
      <c r="CU2675" s="36" t="str">
        <f>VLOOKUP(CK2675,Mapping!B:C,2,FALSE)</f>
        <v>EU</v>
      </c>
    </row>
    <row r="2676" spans="1:99" ht="16" customHeight="1" x14ac:dyDescent="0.35">
      <c r="A2676" s="12" t="s">
        <v>4061</v>
      </c>
      <c r="B2676" s="12" t="s">
        <v>925</v>
      </c>
      <c r="E2676" s="37">
        <v>732596</v>
      </c>
      <c r="G2676" s="37" t="s">
        <v>1505</v>
      </c>
      <c r="I2676" s="37"/>
      <c r="K2676" s="37"/>
      <c r="M2676" s="37"/>
      <c r="O2676" s="37"/>
      <c r="Q2676" s="12">
        <v>0</v>
      </c>
      <c r="R2676" s="37"/>
      <c r="T2676" s="37"/>
      <c r="V2676" s="37"/>
      <c r="X2676" s="37"/>
      <c r="Z2676" s="37"/>
      <c r="AB2676" s="37"/>
      <c r="AD2676" s="37"/>
      <c r="AF2676" s="37"/>
      <c r="AH2676" s="37">
        <v>0</v>
      </c>
      <c r="AI2676" s="12">
        <v>0</v>
      </c>
      <c r="AN2676" s="37">
        <v>732596</v>
      </c>
      <c r="AO2676" s="12">
        <v>0.08</v>
      </c>
      <c r="AP2676" s="37"/>
      <c r="AR2676" s="37"/>
      <c r="AT2676" s="37"/>
      <c r="AV2676" s="37"/>
      <c r="AX2676" s="37"/>
      <c r="BI2676" s="12">
        <v>4350</v>
      </c>
      <c r="BQ2676" s="12">
        <v>0</v>
      </c>
      <c r="BY2676" s="12">
        <v>0</v>
      </c>
      <c r="CG2676" s="12" t="s">
        <v>991</v>
      </c>
      <c r="CH2676" s="12">
        <v>18.829999999999998</v>
      </c>
      <c r="CI2676" s="12" t="s">
        <v>1113</v>
      </c>
      <c r="CJ2676" s="12" t="s">
        <v>1114</v>
      </c>
      <c r="CK2676" s="12" t="s">
        <v>932</v>
      </c>
      <c r="CL2676" s="37">
        <v>954274496</v>
      </c>
      <c r="CN2676" s="12" t="s">
        <v>1534</v>
      </c>
      <c r="CS2676" s="12"/>
      <c r="CT2676" s="36" t="str">
        <f t="shared" si="41"/>
        <v>500mn - 1bn</v>
      </c>
      <c r="CU2676" s="36" t="str">
        <f>VLOOKUP(CK2676,Mapping!B:C,2,FALSE)</f>
        <v>US/CA</v>
      </c>
    </row>
    <row r="2677" spans="1:99" ht="16" customHeight="1" x14ac:dyDescent="0.35">
      <c r="A2677" s="12" t="s">
        <v>4062</v>
      </c>
      <c r="B2677" s="12" t="s">
        <v>925</v>
      </c>
      <c r="E2677" s="37">
        <v>227357</v>
      </c>
      <c r="G2677" s="37" t="s">
        <v>1505</v>
      </c>
      <c r="I2677" s="37"/>
      <c r="K2677" s="37"/>
      <c r="M2677" s="37"/>
      <c r="O2677" s="37"/>
      <c r="R2677" s="37"/>
      <c r="T2677" s="37"/>
      <c r="V2677" s="37"/>
      <c r="X2677" s="37"/>
      <c r="Z2677" s="37"/>
      <c r="AB2677" s="37"/>
      <c r="AD2677" s="37"/>
      <c r="AF2677" s="37"/>
      <c r="AH2677" s="37"/>
      <c r="AN2677" s="37">
        <v>227357</v>
      </c>
      <c r="AO2677" s="12">
        <v>0.06</v>
      </c>
      <c r="AP2677" s="37"/>
      <c r="AR2677" s="37"/>
      <c r="AT2677" s="37"/>
      <c r="AV2677" s="37"/>
      <c r="AX2677" s="37"/>
      <c r="BI2677" s="12">
        <v>1350</v>
      </c>
      <c r="BY2677" s="12">
        <v>0</v>
      </c>
      <c r="CG2677" s="12" t="s">
        <v>934</v>
      </c>
      <c r="CH2677" s="12">
        <v>7.6210000000000004</v>
      </c>
      <c r="CI2677" s="12" t="s">
        <v>4063</v>
      </c>
      <c r="CJ2677" s="12" t="s">
        <v>1015</v>
      </c>
      <c r="CK2677" s="12" t="s">
        <v>932</v>
      </c>
      <c r="CL2677" s="37">
        <v>384984945</v>
      </c>
      <c r="CN2677" s="12" t="s">
        <v>1509</v>
      </c>
      <c r="CS2677" s="12"/>
      <c r="CT2677" s="36" t="str">
        <f t="shared" si="41"/>
        <v>500mn</v>
      </c>
      <c r="CU2677" s="36" t="str">
        <f>VLOOKUP(CK2677,Mapping!B:C,2,FALSE)</f>
        <v>US/CA</v>
      </c>
    </row>
    <row r="2678" spans="1:99" ht="16" customHeight="1" x14ac:dyDescent="0.35">
      <c r="A2678" s="12" t="s">
        <v>4064</v>
      </c>
      <c r="B2678" s="12" t="s">
        <v>933</v>
      </c>
      <c r="E2678" s="37">
        <v>1042971</v>
      </c>
      <c r="G2678" s="37" t="s">
        <v>1505</v>
      </c>
      <c r="I2678" s="37"/>
      <c r="K2678" s="37">
        <v>308839</v>
      </c>
      <c r="L2678" s="12">
        <v>0.18</v>
      </c>
      <c r="M2678" s="37">
        <v>407745</v>
      </c>
      <c r="N2678" s="12">
        <v>0.24</v>
      </c>
      <c r="O2678" s="37"/>
      <c r="R2678" s="37"/>
      <c r="T2678" s="37"/>
      <c r="V2678" s="37">
        <v>326387</v>
      </c>
      <c r="W2678" s="12">
        <v>0.19</v>
      </c>
      <c r="X2678" s="37"/>
      <c r="Z2678" s="37"/>
      <c r="AB2678" s="37"/>
      <c r="AD2678" s="37"/>
      <c r="AF2678" s="37"/>
      <c r="AH2678" s="37"/>
      <c r="AK2678" s="12">
        <v>15000</v>
      </c>
      <c r="AN2678" s="37"/>
      <c r="AP2678" s="37"/>
      <c r="AR2678" s="37"/>
      <c r="AT2678" s="37"/>
      <c r="AV2678" s="37"/>
      <c r="AX2678" s="37"/>
      <c r="BB2678" s="12">
        <v>3250</v>
      </c>
      <c r="BG2678" s="12">
        <v>5000</v>
      </c>
      <c r="BS2678" s="12">
        <v>0</v>
      </c>
      <c r="BT2678" s="12">
        <v>0</v>
      </c>
      <c r="CC2678" s="12">
        <v>0</v>
      </c>
      <c r="CG2678" s="12" t="s">
        <v>929</v>
      </c>
      <c r="CH2678" s="12">
        <v>20.149999999999999</v>
      </c>
      <c r="CI2678" s="12" t="s">
        <v>2271</v>
      </c>
      <c r="CJ2678" s="12"/>
      <c r="CK2678" s="12" t="s">
        <v>1064</v>
      </c>
      <c r="CL2678" s="37">
        <v>170004354</v>
      </c>
      <c r="CN2678" s="12" t="s">
        <v>1506</v>
      </c>
      <c r="CS2678" s="12"/>
      <c r="CT2678" s="36" t="str">
        <f t="shared" si="41"/>
        <v>500mn</v>
      </c>
      <c r="CU2678" s="36" t="str">
        <f>VLOOKUP(CK2678,Mapping!B:C,2,FALSE)</f>
        <v>EU</v>
      </c>
    </row>
    <row r="2679" spans="1:99" ht="16" customHeight="1" x14ac:dyDescent="0.35">
      <c r="A2679" s="12" t="s">
        <v>4065</v>
      </c>
      <c r="B2679" s="12" t="s">
        <v>925</v>
      </c>
      <c r="E2679" s="37">
        <v>4520978</v>
      </c>
      <c r="G2679" s="37" t="s">
        <v>1505</v>
      </c>
      <c r="I2679" s="37"/>
      <c r="K2679" s="37"/>
      <c r="M2679" s="37">
        <v>1998618</v>
      </c>
      <c r="N2679" s="12">
        <v>0.17</v>
      </c>
      <c r="O2679" s="37"/>
      <c r="R2679" s="37"/>
      <c r="T2679" s="37"/>
      <c r="V2679" s="37"/>
      <c r="X2679" s="37"/>
      <c r="Z2679" s="37"/>
      <c r="AB2679" s="37"/>
      <c r="AD2679" s="37"/>
      <c r="AF2679" s="37"/>
      <c r="AH2679" s="37"/>
      <c r="AN2679" s="37">
        <v>2522360</v>
      </c>
      <c r="AO2679" s="12">
        <v>0.21</v>
      </c>
      <c r="AP2679" s="37"/>
      <c r="AR2679" s="37"/>
      <c r="AT2679" s="37"/>
      <c r="AV2679" s="37"/>
      <c r="AX2679" s="37"/>
      <c r="BB2679" s="12">
        <v>13635</v>
      </c>
      <c r="BI2679" s="12">
        <v>11775</v>
      </c>
      <c r="BY2679" s="12">
        <v>0</v>
      </c>
      <c r="CC2679" s="12">
        <v>0</v>
      </c>
      <c r="CG2679" s="12" t="s">
        <v>940</v>
      </c>
      <c r="CH2679" s="12">
        <v>38.520000000000003</v>
      </c>
      <c r="CI2679" s="12" t="s">
        <v>983</v>
      </c>
      <c r="CJ2679" s="12" t="s">
        <v>984</v>
      </c>
      <c r="CK2679" s="12" t="s">
        <v>985</v>
      </c>
      <c r="CL2679" s="37">
        <v>1210551465</v>
      </c>
      <c r="CN2679" s="12" t="s">
        <v>1506</v>
      </c>
      <c r="CS2679" s="12"/>
      <c r="CT2679" s="36" t="str">
        <f t="shared" si="41"/>
        <v>1bn - 50bn</v>
      </c>
      <c r="CU2679" s="36" t="str">
        <f>VLOOKUP(CK2679,Mapping!B:C,2,FALSE)</f>
        <v>US/CA</v>
      </c>
    </row>
    <row r="2680" spans="1:99" ht="16" customHeight="1" x14ac:dyDescent="0.35">
      <c r="A2680" s="12" t="s">
        <v>4066</v>
      </c>
      <c r="B2680" s="12" t="s">
        <v>933</v>
      </c>
      <c r="E2680" s="37">
        <v>7671203</v>
      </c>
      <c r="G2680" s="37" t="s">
        <v>1505</v>
      </c>
      <c r="I2680" s="37"/>
      <c r="K2680" s="37"/>
      <c r="M2680" s="37"/>
      <c r="O2680" s="37"/>
      <c r="R2680" s="37"/>
      <c r="T2680" s="37"/>
      <c r="V2680" s="37"/>
      <c r="X2680" s="37"/>
      <c r="Z2680" s="37"/>
      <c r="AB2680" s="37"/>
      <c r="AD2680" s="37"/>
      <c r="AF2680" s="37"/>
      <c r="AH2680" s="37"/>
      <c r="AN2680" s="37">
        <v>7671203</v>
      </c>
      <c r="AO2680" s="12">
        <v>0.14000000000000001</v>
      </c>
      <c r="AP2680" s="37"/>
      <c r="AR2680" s="37"/>
      <c r="AT2680" s="37"/>
      <c r="AV2680" s="37"/>
      <c r="AX2680" s="37"/>
      <c r="BI2680" s="12">
        <v>45550</v>
      </c>
      <c r="BY2680" s="12">
        <v>0.01</v>
      </c>
      <c r="CG2680" s="12" t="s">
        <v>929</v>
      </c>
      <c r="CH2680" s="12">
        <v>31.901</v>
      </c>
      <c r="CI2680" s="12" t="s">
        <v>983</v>
      </c>
      <c r="CJ2680" s="12" t="s">
        <v>984</v>
      </c>
      <c r="CK2680" s="12" t="s">
        <v>985</v>
      </c>
      <c r="CL2680" s="37">
        <v>5562733177</v>
      </c>
      <c r="CN2680" s="12" t="s">
        <v>1506</v>
      </c>
      <c r="CS2680" s="12"/>
      <c r="CT2680" s="36" t="str">
        <f t="shared" si="41"/>
        <v>1bn - 50bn</v>
      </c>
      <c r="CU2680" s="36" t="str">
        <f>VLOOKUP(CK2680,Mapping!B:C,2,FALSE)</f>
        <v>US/CA</v>
      </c>
    </row>
    <row r="2681" spans="1:99" ht="16" customHeight="1" x14ac:dyDescent="0.35">
      <c r="A2681" s="12" t="s">
        <v>4067</v>
      </c>
      <c r="B2681" s="12" t="s">
        <v>925</v>
      </c>
      <c r="E2681" s="37">
        <v>286302</v>
      </c>
      <c r="G2681" s="37" t="s">
        <v>1505</v>
      </c>
      <c r="I2681" s="37"/>
      <c r="K2681" s="37"/>
      <c r="M2681" s="37"/>
      <c r="O2681" s="37"/>
      <c r="R2681" s="37"/>
      <c r="T2681" s="37"/>
      <c r="V2681" s="37"/>
      <c r="X2681" s="37"/>
      <c r="Z2681" s="37"/>
      <c r="AB2681" s="37"/>
      <c r="AD2681" s="37"/>
      <c r="AF2681" s="37"/>
      <c r="AH2681" s="37"/>
      <c r="AN2681" s="37">
        <v>286302</v>
      </c>
      <c r="AO2681" s="12">
        <v>0.02</v>
      </c>
      <c r="AP2681" s="37"/>
      <c r="AR2681" s="37"/>
      <c r="AT2681" s="37"/>
      <c r="AV2681" s="37"/>
      <c r="AX2681" s="37"/>
      <c r="BI2681" s="12">
        <v>1700</v>
      </c>
      <c r="BY2681" s="12">
        <v>0</v>
      </c>
      <c r="CG2681" s="12" t="s">
        <v>934</v>
      </c>
      <c r="CH2681" s="12">
        <v>18.963999999999999</v>
      </c>
      <c r="CI2681" s="12" t="s">
        <v>2397</v>
      </c>
      <c r="CJ2681" s="12" t="s">
        <v>1072</v>
      </c>
      <c r="CK2681" s="12" t="s">
        <v>932</v>
      </c>
      <c r="CL2681" s="37">
        <v>1572834306</v>
      </c>
      <c r="CN2681" s="12" t="s">
        <v>1509</v>
      </c>
      <c r="CS2681" s="12"/>
      <c r="CT2681" s="36" t="str">
        <f t="shared" si="41"/>
        <v>1bn - 50bn</v>
      </c>
      <c r="CU2681" s="36" t="str">
        <f>VLOOKUP(CK2681,Mapping!B:C,2,FALSE)</f>
        <v>US/CA</v>
      </c>
    </row>
    <row r="2682" spans="1:99" ht="16" customHeight="1" x14ac:dyDescent="0.35">
      <c r="A2682" s="12" t="s">
        <v>4068</v>
      </c>
      <c r="B2682" s="12" t="s">
        <v>925</v>
      </c>
      <c r="E2682" s="37">
        <v>256830</v>
      </c>
      <c r="G2682" s="37" t="s">
        <v>1505</v>
      </c>
      <c r="I2682" s="37"/>
      <c r="K2682" s="37"/>
      <c r="M2682" s="37"/>
      <c r="O2682" s="37"/>
      <c r="R2682" s="37"/>
      <c r="T2682" s="37"/>
      <c r="V2682" s="37"/>
      <c r="X2682" s="37"/>
      <c r="Z2682" s="37"/>
      <c r="AB2682" s="37"/>
      <c r="AD2682" s="37"/>
      <c r="AF2682" s="37"/>
      <c r="AH2682" s="37"/>
      <c r="AN2682" s="37">
        <v>256830</v>
      </c>
      <c r="AO2682" s="12">
        <v>2.89</v>
      </c>
      <c r="AP2682" s="37"/>
      <c r="AR2682" s="37"/>
      <c r="AT2682" s="37"/>
      <c r="AV2682" s="37"/>
      <c r="AX2682" s="37"/>
      <c r="BI2682" s="12">
        <v>1525</v>
      </c>
      <c r="BY2682" s="12">
        <v>0</v>
      </c>
      <c r="CG2682" s="12"/>
      <c r="CH2682" s="12">
        <v>164.92400000000001</v>
      </c>
      <c r="CI2682" s="12"/>
      <c r="CJ2682" s="12"/>
      <c r="CK2682" s="12" t="s">
        <v>2683</v>
      </c>
      <c r="CL2682" s="37">
        <v>8702965</v>
      </c>
      <c r="CN2682" s="12" t="s">
        <v>1509</v>
      </c>
      <c r="CS2682" s="12"/>
      <c r="CT2682" s="36" t="str">
        <f t="shared" si="41"/>
        <v>500mn</v>
      </c>
      <c r="CU2682" s="36" t="str">
        <f>VLOOKUP(CK2682,Mapping!B:C,2,FALSE)</f>
        <v>EU</v>
      </c>
    </row>
    <row r="2683" spans="1:99" ht="16" customHeight="1" x14ac:dyDescent="0.35">
      <c r="A2683" s="12" t="s">
        <v>4069</v>
      </c>
      <c r="B2683" s="12" t="s">
        <v>925</v>
      </c>
      <c r="E2683" s="37">
        <v>29789</v>
      </c>
      <c r="G2683" s="37" t="s">
        <v>1505</v>
      </c>
      <c r="I2683" s="37"/>
      <c r="K2683" s="37"/>
      <c r="M2683" s="37">
        <v>894</v>
      </c>
      <c r="N2683" s="12">
        <v>0</v>
      </c>
      <c r="O2683" s="37"/>
      <c r="Q2683" s="12">
        <v>5</v>
      </c>
      <c r="R2683" s="37"/>
      <c r="T2683" s="37"/>
      <c r="V2683" s="37"/>
      <c r="X2683" s="37"/>
      <c r="Z2683" s="37">
        <v>560</v>
      </c>
      <c r="AA2683" s="12">
        <v>0</v>
      </c>
      <c r="AB2683" s="37"/>
      <c r="AD2683" s="37"/>
      <c r="AF2683" s="37"/>
      <c r="AH2683" s="37">
        <v>607</v>
      </c>
      <c r="AI2683" s="12">
        <v>0</v>
      </c>
      <c r="AN2683" s="37">
        <v>26996</v>
      </c>
      <c r="AO2683" s="12">
        <v>0.01</v>
      </c>
      <c r="AP2683" s="37"/>
      <c r="AR2683" s="37"/>
      <c r="AT2683" s="37">
        <v>732</v>
      </c>
      <c r="AU2683" s="12">
        <v>0</v>
      </c>
      <c r="AV2683" s="37"/>
      <c r="AX2683" s="37"/>
      <c r="BB2683" s="12">
        <v>5</v>
      </c>
      <c r="BC2683" s="12">
        <v>16</v>
      </c>
      <c r="BD2683" s="12">
        <v>45</v>
      </c>
      <c r="BI2683" s="12">
        <v>125</v>
      </c>
      <c r="BQ2683" s="12">
        <v>0</v>
      </c>
      <c r="BY2683" s="12">
        <v>0</v>
      </c>
      <c r="CC2683" s="12">
        <v>0</v>
      </c>
      <c r="CD2683" s="12">
        <v>0</v>
      </c>
      <c r="CF2683" s="12">
        <v>0</v>
      </c>
      <c r="CG2683" s="12" t="s">
        <v>934</v>
      </c>
      <c r="CH2683" s="12">
        <v>82.204999999999998</v>
      </c>
      <c r="CI2683" s="12" t="s">
        <v>1073</v>
      </c>
      <c r="CJ2683" s="12" t="s">
        <v>946</v>
      </c>
      <c r="CK2683" s="12" t="s">
        <v>932</v>
      </c>
      <c r="CL2683" s="37">
        <v>270672015</v>
      </c>
      <c r="CN2683" s="12" t="s">
        <v>1509</v>
      </c>
      <c r="CS2683" s="12"/>
      <c r="CT2683" s="36" t="str">
        <f t="shared" si="41"/>
        <v>500mn</v>
      </c>
      <c r="CU2683" s="36" t="str">
        <f>VLOOKUP(CK2683,Mapping!B:C,2,FALSE)</f>
        <v>US/CA</v>
      </c>
    </row>
    <row r="2684" spans="1:99" ht="16" customHeight="1" x14ac:dyDescent="0.35">
      <c r="A2684" s="12" t="s">
        <v>4070</v>
      </c>
      <c r="B2684" s="12" t="s">
        <v>925</v>
      </c>
      <c r="E2684" s="37">
        <v>1985160</v>
      </c>
      <c r="G2684" s="37" t="s">
        <v>1505</v>
      </c>
      <c r="I2684" s="37"/>
      <c r="K2684" s="37"/>
      <c r="M2684" s="37">
        <v>578747</v>
      </c>
      <c r="N2684" s="12">
        <v>0.36</v>
      </c>
      <c r="O2684" s="37"/>
      <c r="R2684" s="37"/>
      <c r="T2684" s="37">
        <v>1069587</v>
      </c>
      <c r="U2684" s="12">
        <v>0.66</v>
      </c>
      <c r="V2684" s="37"/>
      <c r="X2684" s="37"/>
      <c r="Z2684" s="37"/>
      <c r="AB2684" s="37"/>
      <c r="AD2684" s="37"/>
      <c r="AF2684" s="37"/>
      <c r="AH2684" s="37"/>
      <c r="AN2684" s="37">
        <v>336826</v>
      </c>
      <c r="AO2684" s="12">
        <v>0.21</v>
      </c>
      <c r="AP2684" s="37"/>
      <c r="AR2684" s="37"/>
      <c r="AT2684" s="37"/>
      <c r="AV2684" s="37"/>
      <c r="AX2684" s="37"/>
      <c r="BB2684" s="12">
        <v>4613</v>
      </c>
      <c r="BI2684" s="12">
        <v>2000</v>
      </c>
      <c r="BK2684" s="12">
        <v>9555</v>
      </c>
      <c r="BY2684" s="12">
        <v>0</v>
      </c>
      <c r="CC2684" s="12">
        <v>0</v>
      </c>
      <c r="CE2684" s="12">
        <v>0</v>
      </c>
      <c r="CG2684" s="12" t="s">
        <v>959</v>
      </c>
      <c r="CH2684" s="12">
        <v>8.0739999999999998</v>
      </c>
      <c r="CI2684" s="12" t="s">
        <v>4071</v>
      </c>
      <c r="CJ2684" s="12" t="s">
        <v>1015</v>
      </c>
      <c r="CK2684" s="12" t="s">
        <v>932</v>
      </c>
      <c r="CL2684" s="37">
        <v>161649887</v>
      </c>
      <c r="CN2684" s="12" t="s">
        <v>1509</v>
      </c>
      <c r="CS2684" s="12"/>
      <c r="CT2684" s="36" t="str">
        <f t="shared" si="41"/>
        <v>500mn</v>
      </c>
      <c r="CU2684" s="36" t="str">
        <f>VLOOKUP(CK2684,Mapping!B:C,2,FALSE)</f>
        <v>US/CA</v>
      </c>
    </row>
    <row r="2685" spans="1:99" ht="16" customHeight="1" x14ac:dyDescent="0.35">
      <c r="A2685" s="12" t="s">
        <v>4072</v>
      </c>
      <c r="B2685" s="12" t="s">
        <v>925</v>
      </c>
      <c r="E2685" s="37">
        <v>42375591</v>
      </c>
      <c r="G2685" s="37" t="s">
        <v>1505</v>
      </c>
      <c r="I2685" s="37"/>
      <c r="K2685" s="37"/>
      <c r="M2685" s="37">
        <v>223444</v>
      </c>
      <c r="N2685" s="12">
        <v>0</v>
      </c>
      <c r="O2685" s="37"/>
      <c r="Q2685" s="12">
        <v>8562</v>
      </c>
      <c r="R2685" s="37"/>
      <c r="T2685" s="37">
        <v>925968</v>
      </c>
      <c r="U2685" s="12">
        <v>0.01</v>
      </c>
      <c r="V2685" s="37"/>
      <c r="X2685" s="37"/>
      <c r="Z2685" s="37">
        <v>743035</v>
      </c>
      <c r="AA2685" s="12">
        <v>0.01</v>
      </c>
      <c r="AB2685" s="37"/>
      <c r="AD2685" s="37"/>
      <c r="AF2685" s="37"/>
      <c r="AH2685" s="37">
        <v>1081209</v>
      </c>
      <c r="AI2685" s="12">
        <v>0.01</v>
      </c>
      <c r="AN2685" s="37">
        <v>38229706</v>
      </c>
      <c r="AO2685" s="12">
        <v>0.5</v>
      </c>
      <c r="AP2685" s="37">
        <v>1172229</v>
      </c>
      <c r="AQ2685" s="12">
        <v>0.02</v>
      </c>
      <c r="AR2685" s="37"/>
      <c r="AT2685" s="37"/>
      <c r="AV2685" s="37"/>
      <c r="AX2685" s="37"/>
      <c r="BB2685" s="12">
        <v>1781</v>
      </c>
      <c r="BC2685" s="12">
        <v>25128</v>
      </c>
      <c r="BH2685" s="12">
        <v>5077</v>
      </c>
      <c r="BI2685" s="12">
        <v>227000</v>
      </c>
      <c r="BK2685" s="12">
        <v>8272</v>
      </c>
      <c r="BQ2685" s="12">
        <v>0</v>
      </c>
      <c r="BV2685" s="12">
        <v>0</v>
      </c>
      <c r="BY2685" s="12">
        <v>0.03</v>
      </c>
      <c r="CC2685" s="12">
        <v>0</v>
      </c>
      <c r="CD2685" s="12">
        <v>0</v>
      </c>
      <c r="CE2685" s="12">
        <v>0</v>
      </c>
      <c r="CG2685" s="12" t="s">
        <v>959</v>
      </c>
      <c r="CH2685" s="12">
        <v>25.405000000000001</v>
      </c>
      <c r="CI2685" s="12" t="s">
        <v>941</v>
      </c>
      <c r="CJ2685" s="12" t="s">
        <v>941</v>
      </c>
      <c r="CK2685" s="12" t="s">
        <v>932</v>
      </c>
      <c r="CL2685" s="37">
        <v>7640161954</v>
      </c>
      <c r="CN2685" s="12" t="s">
        <v>1506</v>
      </c>
      <c r="CS2685" s="12"/>
      <c r="CT2685" s="36" t="str">
        <f t="shared" si="41"/>
        <v>1bn - 50bn</v>
      </c>
      <c r="CU2685" s="36" t="str">
        <f>VLOOKUP(CK2685,Mapping!B:C,2,FALSE)</f>
        <v>US/CA</v>
      </c>
    </row>
    <row r="2686" spans="1:99" ht="16" customHeight="1" x14ac:dyDescent="0.35">
      <c r="A2686" s="12" t="s">
        <v>4073</v>
      </c>
      <c r="B2686" s="12" t="s">
        <v>933</v>
      </c>
      <c r="E2686" s="37">
        <v>68221875</v>
      </c>
      <c r="G2686" s="37" t="s">
        <v>1505</v>
      </c>
      <c r="I2686" s="37"/>
      <c r="K2686" s="37">
        <v>50168730</v>
      </c>
      <c r="L2686" s="12">
        <v>0.44</v>
      </c>
      <c r="M2686" s="37">
        <v>629935</v>
      </c>
      <c r="N2686" s="12">
        <v>0.01</v>
      </c>
      <c r="O2686" s="37">
        <v>1146959</v>
      </c>
      <c r="P2686" s="12">
        <v>0.01</v>
      </c>
      <c r="R2686" s="37">
        <v>1696316</v>
      </c>
      <c r="S2686" s="12">
        <v>0.01</v>
      </c>
      <c r="T2686" s="37">
        <v>10998553</v>
      </c>
      <c r="U2686" s="12">
        <v>0.1</v>
      </c>
      <c r="V2686" s="37">
        <v>333926</v>
      </c>
      <c r="W2686" s="12">
        <v>0</v>
      </c>
      <c r="X2686" s="37"/>
      <c r="Z2686" s="37">
        <v>1120141</v>
      </c>
      <c r="AA2686" s="12">
        <v>0.01</v>
      </c>
      <c r="AB2686" s="37">
        <v>600688</v>
      </c>
      <c r="AC2686" s="12">
        <v>0.01</v>
      </c>
      <c r="AD2686" s="37">
        <v>1349630</v>
      </c>
      <c r="AE2686" s="12">
        <v>0.01</v>
      </c>
      <c r="AF2686" s="37">
        <v>176997</v>
      </c>
      <c r="AG2686" s="12">
        <v>0</v>
      </c>
      <c r="AH2686" s="37"/>
      <c r="AJ2686" s="12">
        <v>40478</v>
      </c>
      <c r="AK2686" s="12">
        <v>14620</v>
      </c>
      <c r="AL2686" s="12">
        <v>71339</v>
      </c>
      <c r="AN2686" s="37"/>
      <c r="AP2686" s="37"/>
      <c r="AR2686" s="37"/>
      <c r="AT2686" s="37"/>
      <c r="AV2686" s="37"/>
      <c r="AX2686" s="37"/>
      <c r="AZ2686" s="12">
        <v>159688</v>
      </c>
      <c r="BB2686" s="12">
        <v>5021</v>
      </c>
      <c r="BC2686" s="12">
        <v>37881</v>
      </c>
      <c r="BF2686" s="12">
        <v>11686</v>
      </c>
      <c r="BG2686" s="12">
        <v>840471</v>
      </c>
      <c r="BJ2686" s="12">
        <v>12113</v>
      </c>
      <c r="BK2686" s="12">
        <v>98254</v>
      </c>
      <c r="BP2686" s="12">
        <v>0</v>
      </c>
      <c r="BR2686" s="12">
        <v>0</v>
      </c>
      <c r="BS2686" s="12">
        <v>0.01</v>
      </c>
      <c r="BT2686" s="12">
        <v>0</v>
      </c>
      <c r="BU2686" s="12">
        <v>0</v>
      </c>
      <c r="BX2686" s="12">
        <v>0</v>
      </c>
      <c r="CB2686" s="12">
        <v>0</v>
      </c>
      <c r="CC2686" s="12">
        <v>0</v>
      </c>
      <c r="CD2686" s="12">
        <v>0</v>
      </c>
      <c r="CE2686" s="12">
        <v>0</v>
      </c>
      <c r="CG2686" s="12" t="s">
        <v>940</v>
      </c>
      <c r="CH2686" s="12">
        <v>16.686</v>
      </c>
      <c r="CI2686" s="12" t="s">
        <v>953</v>
      </c>
      <c r="CJ2686" s="12"/>
      <c r="CK2686" s="12" t="s">
        <v>954</v>
      </c>
      <c r="CL2686" s="37">
        <v>11171422913</v>
      </c>
      <c r="CN2686" s="12" t="s">
        <v>1509</v>
      </c>
      <c r="CS2686" s="12"/>
      <c r="CT2686" s="36" t="str">
        <f t="shared" si="41"/>
        <v>1bn - 50bn</v>
      </c>
      <c r="CU2686" s="36" t="str">
        <f>VLOOKUP(CK2686,Mapping!B:C,2,FALSE)</f>
        <v>EU</v>
      </c>
    </row>
    <row r="2687" spans="1:99" ht="16" customHeight="1" x14ac:dyDescent="0.35">
      <c r="A2687" s="12" t="s">
        <v>364</v>
      </c>
      <c r="B2687" s="12" t="s">
        <v>925</v>
      </c>
      <c r="E2687" s="37">
        <v>28728851</v>
      </c>
      <c r="F2687" s="12">
        <v>48794</v>
      </c>
      <c r="G2687" s="37" t="s">
        <v>1505</v>
      </c>
      <c r="I2687" s="37">
        <v>2371265</v>
      </c>
      <c r="J2687" s="12">
        <v>0.05</v>
      </c>
      <c r="K2687" s="37"/>
      <c r="M2687" s="37"/>
      <c r="O2687" s="37"/>
      <c r="Q2687" s="12">
        <v>33171</v>
      </c>
      <c r="R2687" s="37"/>
      <c r="T2687" s="37"/>
      <c r="V2687" s="37"/>
      <c r="X2687" s="37">
        <v>5514757</v>
      </c>
      <c r="Y2687" s="12">
        <v>0.12</v>
      </c>
      <c r="Z2687" s="37"/>
      <c r="AB2687" s="37">
        <v>0</v>
      </c>
      <c r="AC2687" s="12">
        <v>0</v>
      </c>
      <c r="AD2687" s="37"/>
      <c r="AF2687" s="37">
        <v>3545694</v>
      </c>
      <c r="AG2687" s="12">
        <v>0.08</v>
      </c>
      <c r="AH2687" s="37">
        <v>4188834</v>
      </c>
      <c r="AI2687" s="12">
        <v>0.09</v>
      </c>
      <c r="AJ2687" s="12">
        <v>0</v>
      </c>
      <c r="AN2687" s="37">
        <v>11026828</v>
      </c>
      <c r="AO2687" s="12">
        <v>0.24</v>
      </c>
      <c r="AP2687" s="37">
        <v>2081473</v>
      </c>
      <c r="AQ2687" s="12">
        <v>0.04</v>
      </c>
      <c r="AR2687" s="37"/>
      <c r="AT2687" s="37"/>
      <c r="AV2687" s="37"/>
      <c r="AX2687" s="37"/>
      <c r="BA2687" s="12">
        <v>53971</v>
      </c>
      <c r="BF2687" s="12">
        <v>262851</v>
      </c>
      <c r="BH2687" s="12">
        <v>9015</v>
      </c>
      <c r="BI2687" s="12">
        <v>65475</v>
      </c>
      <c r="BO2687" s="12">
        <v>0.01</v>
      </c>
      <c r="BP2687" s="12">
        <v>0.01</v>
      </c>
      <c r="BQ2687" s="12">
        <v>0.01</v>
      </c>
      <c r="BR2687" s="12">
        <v>0</v>
      </c>
      <c r="BV2687" s="12">
        <v>0.01</v>
      </c>
      <c r="BY2687" s="12">
        <v>0.01</v>
      </c>
      <c r="BZ2687" s="12">
        <v>0</v>
      </c>
      <c r="CG2687" s="12" t="s">
        <v>976</v>
      </c>
      <c r="CH2687" s="12">
        <v>29.524000000000001</v>
      </c>
      <c r="CI2687" s="12" t="s">
        <v>953</v>
      </c>
      <c r="CJ2687" s="12"/>
      <c r="CK2687" s="12" t="s">
        <v>954</v>
      </c>
      <c r="CL2687" s="37">
        <v>4603707641</v>
      </c>
      <c r="CN2687" s="12" t="s">
        <v>1513</v>
      </c>
      <c r="CS2687" s="12"/>
      <c r="CT2687" s="36" t="str">
        <f t="shared" si="41"/>
        <v>1bn - 50bn</v>
      </c>
      <c r="CU2687" s="36" t="str">
        <f>VLOOKUP(CK2687,Mapping!B:C,2,FALSE)</f>
        <v>EU</v>
      </c>
    </row>
    <row r="2688" spans="1:99" ht="16" customHeight="1" x14ac:dyDescent="0.35">
      <c r="A2688" s="12" t="s">
        <v>4074</v>
      </c>
      <c r="B2688" s="12" t="s">
        <v>925</v>
      </c>
      <c r="E2688" s="37">
        <v>0</v>
      </c>
      <c r="G2688" s="37" t="s">
        <v>1505</v>
      </c>
      <c r="I2688" s="37"/>
      <c r="K2688" s="37"/>
      <c r="M2688" s="37">
        <v>0</v>
      </c>
      <c r="N2688" s="12">
        <v>0</v>
      </c>
      <c r="O2688" s="37"/>
      <c r="R2688" s="37"/>
      <c r="T2688" s="37">
        <v>0</v>
      </c>
      <c r="U2688" s="12">
        <v>0</v>
      </c>
      <c r="V2688" s="37"/>
      <c r="X2688" s="37">
        <v>0</v>
      </c>
      <c r="Y2688" s="12">
        <v>0</v>
      </c>
      <c r="Z2688" s="37"/>
      <c r="AB2688" s="37"/>
      <c r="AD2688" s="37"/>
      <c r="AF2688" s="37"/>
      <c r="AH2688" s="37"/>
      <c r="AN2688" s="37">
        <v>0</v>
      </c>
      <c r="AO2688" s="12">
        <v>0</v>
      </c>
      <c r="AP2688" s="37"/>
      <c r="AR2688" s="37"/>
      <c r="AT2688" s="37"/>
      <c r="AV2688" s="37"/>
      <c r="AX2688" s="37"/>
      <c r="BA2688" s="12">
        <v>0</v>
      </c>
      <c r="BB2688" s="12">
        <v>0</v>
      </c>
      <c r="BI2688" s="12">
        <v>0</v>
      </c>
      <c r="BK2688" s="12">
        <v>0</v>
      </c>
      <c r="BY2688" s="12">
        <v>0</v>
      </c>
      <c r="BZ2688" s="12">
        <v>0</v>
      </c>
      <c r="CC2688" s="12">
        <v>0</v>
      </c>
      <c r="CE2688" s="12">
        <v>0</v>
      </c>
      <c r="CG2688" s="12" t="s">
        <v>929</v>
      </c>
      <c r="CH2688" s="12">
        <v>172.45400000000001</v>
      </c>
      <c r="CI2688" s="12" t="s">
        <v>2056</v>
      </c>
      <c r="CJ2688" s="12" t="s">
        <v>1118</v>
      </c>
      <c r="CK2688" s="12" t="s">
        <v>932</v>
      </c>
      <c r="CL2688" s="37">
        <v>239178021</v>
      </c>
      <c r="CN2688" s="12" t="s">
        <v>1509</v>
      </c>
      <c r="CS2688" s="12"/>
      <c r="CT2688" s="36" t="str">
        <f t="shared" si="41"/>
        <v>500mn</v>
      </c>
      <c r="CU2688" s="36" t="str">
        <f>VLOOKUP(CK2688,Mapping!B:C,2,FALSE)</f>
        <v>US/CA</v>
      </c>
    </row>
    <row r="2689" spans="1:99" ht="16" customHeight="1" x14ac:dyDescent="0.35">
      <c r="A2689" s="12" t="s">
        <v>4075</v>
      </c>
      <c r="B2689" s="12" t="s">
        <v>925</v>
      </c>
      <c r="E2689" s="37">
        <v>863037</v>
      </c>
      <c r="G2689" s="37" t="s">
        <v>1505</v>
      </c>
      <c r="I2689" s="37"/>
      <c r="K2689" s="37"/>
      <c r="M2689" s="37">
        <v>789771</v>
      </c>
      <c r="N2689" s="12">
        <v>0.6</v>
      </c>
      <c r="O2689" s="37"/>
      <c r="R2689" s="37"/>
      <c r="T2689" s="37"/>
      <c r="V2689" s="37"/>
      <c r="X2689" s="37"/>
      <c r="Z2689" s="37">
        <v>54882</v>
      </c>
      <c r="AA2689" s="12">
        <v>0.04</v>
      </c>
      <c r="AB2689" s="37"/>
      <c r="AD2689" s="37">
        <v>18384</v>
      </c>
      <c r="AE2689" s="12">
        <v>0.01</v>
      </c>
      <c r="AF2689" s="37"/>
      <c r="AH2689" s="37"/>
      <c r="AN2689" s="37"/>
      <c r="AP2689" s="37"/>
      <c r="AR2689" s="37"/>
      <c r="AT2689" s="37"/>
      <c r="AV2689" s="37"/>
      <c r="AX2689" s="37"/>
      <c r="BB2689" s="12">
        <v>6295</v>
      </c>
      <c r="BC2689" s="12">
        <v>1856</v>
      </c>
      <c r="BJ2689" s="12">
        <v>165</v>
      </c>
      <c r="CB2689" s="12">
        <v>0</v>
      </c>
      <c r="CC2689" s="12">
        <v>0</v>
      </c>
      <c r="CD2689" s="12">
        <v>0</v>
      </c>
      <c r="CG2689" s="12" t="s">
        <v>934</v>
      </c>
      <c r="CH2689" s="12">
        <v>17.939</v>
      </c>
      <c r="CI2689" s="12" t="s">
        <v>3771</v>
      </c>
      <c r="CJ2689" s="12" t="s">
        <v>1130</v>
      </c>
      <c r="CK2689" s="12" t="s">
        <v>932</v>
      </c>
      <c r="CL2689" s="37">
        <v>131843024</v>
      </c>
      <c r="CN2689" s="12" t="s">
        <v>1509</v>
      </c>
      <c r="CS2689" s="12"/>
      <c r="CT2689" s="36" t="str">
        <f t="shared" si="41"/>
        <v>500mn</v>
      </c>
      <c r="CU2689" s="36" t="str">
        <f>VLOOKUP(CK2689,Mapping!B:C,2,FALSE)</f>
        <v>US/CA</v>
      </c>
    </row>
    <row r="2690" spans="1:99" ht="16" customHeight="1" x14ac:dyDescent="0.35">
      <c r="A2690" s="12" t="s">
        <v>4076</v>
      </c>
      <c r="B2690" s="12" t="s">
        <v>933</v>
      </c>
      <c r="E2690" s="37">
        <v>36962538</v>
      </c>
      <c r="G2690" s="37" t="s">
        <v>1505</v>
      </c>
      <c r="I2690" s="37"/>
      <c r="K2690" s="37">
        <v>19952682</v>
      </c>
      <c r="L2690" s="12">
        <v>1.37</v>
      </c>
      <c r="M2690" s="37"/>
      <c r="O2690" s="37">
        <v>13163413</v>
      </c>
      <c r="P2690" s="12">
        <v>0.91</v>
      </c>
      <c r="R2690" s="37">
        <v>3216625</v>
      </c>
      <c r="S2690" s="12">
        <v>0.22</v>
      </c>
      <c r="T2690" s="37"/>
      <c r="V2690" s="37"/>
      <c r="X2690" s="37"/>
      <c r="Z2690" s="37"/>
      <c r="AB2690" s="37"/>
      <c r="AD2690" s="37"/>
      <c r="AF2690" s="37"/>
      <c r="AH2690" s="37"/>
      <c r="AL2690" s="12">
        <v>717300</v>
      </c>
      <c r="AM2690" s="12">
        <v>218400</v>
      </c>
      <c r="AN2690" s="37"/>
      <c r="AP2690" s="37"/>
      <c r="AR2690" s="37"/>
      <c r="AT2690" s="37"/>
      <c r="AV2690" s="37"/>
      <c r="AX2690" s="37">
        <v>629818</v>
      </c>
      <c r="AY2690" s="12">
        <v>0.04</v>
      </c>
      <c r="AZ2690" s="12">
        <v>242304</v>
      </c>
      <c r="BG2690" s="12">
        <v>259200</v>
      </c>
      <c r="BS2690" s="12">
        <v>0</v>
      </c>
      <c r="BU2690" s="12">
        <v>0</v>
      </c>
      <c r="BW2690" s="12">
        <v>0.01</v>
      </c>
      <c r="BX2690" s="12">
        <v>0</v>
      </c>
      <c r="CG2690" s="12"/>
      <c r="CH2690" s="12">
        <v>99.281000000000006</v>
      </c>
      <c r="CI2690" s="12" t="s">
        <v>964</v>
      </c>
      <c r="CJ2690" s="12"/>
      <c r="CK2690" s="12" t="s">
        <v>927</v>
      </c>
      <c r="CL2690" s="37">
        <v>1415139519</v>
      </c>
      <c r="CN2690" s="12" t="s">
        <v>1509</v>
      </c>
      <c r="CS2690" s="12"/>
      <c r="CT2690" s="36" t="str">
        <f t="shared" si="41"/>
        <v>1bn - 50bn</v>
      </c>
      <c r="CU2690" s="36" t="str">
        <f>VLOOKUP(CK2690,Mapping!B:C,2,FALSE)</f>
        <v>CN</v>
      </c>
    </row>
    <row r="2691" spans="1:99" ht="16" customHeight="1" x14ac:dyDescent="0.35">
      <c r="A2691" s="12" t="s">
        <v>4077</v>
      </c>
      <c r="B2691" s="12" t="s">
        <v>933</v>
      </c>
      <c r="E2691" s="37">
        <v>333574913</v>
      </c>
      <c r="G2691" s="37" t="s">
        <v>1505</v>
      </c>
      <c r="I2691" s="37"/>
      <c r="K2691" s="37">
        <v>105761687</v>
      </c>
      <c r="L2691" s="12">
        <v>0.28000000000000003</v>
      </c>
      <c r="M2691" s="37"/>
      <c r="O2691" s="37">
        <v>94576140</v>
      </c>
      <c r="P2691" s="12">
        <v>0.25</v>
      </c>
      <c r="Q2691" s="12">
        <v>55538</v>
      </c>
      <c r="R2691" s="37">
        <v>92276970</v>
      </c>
      <c r="S2691" s="12">
        <v>0.24</v>
      </c>
      <c r="T2691" s="37"/>
      <c r="V2691" s="37"/>
      <c r="X2691" s="37">
        <v>10164847</v>
      </c>
      <c r="Y2691" s="12">
        <v>0.03</v>
      </c>
      <c r="Z2691" s="37"/>
      <c r="AB2691" s="37"/>
      <c r="AD2691" s="37"/>
      <c r="AF2691" s="37"/>
      <c r="AH2691" s="37">
        <v>7537617</v>
      </c>
      <c r="AI2691" s="12">
        <v>0.02</v>
      </c>
      <c r="AL2691" s="12">
        <v>5153638</v>
      </c>
      <c r="AN2691" s="37">
        <v>23199290</v>
      </c>
      <c r="AO2691" s="12">
        <v>0.06</v>
      </c>
      <c r="AP2691" s="37">
        <v>58362</v>
      </c>
      <c r="AQ2691" s="12">
        <v>0</v>
      </c>
      <c r="AR2691" s="37"/>
      <c r="AT2691" s="37"/>
      <c r="AV2691" s="37"/>
      <c r="AX2691" s="37"/>
      <c r="AZ2691" s="12">
        <v>6951100</v>
      </c>
      <c r="BA2691" s="12">
        <v>89645</v>
      </c>
      <c r="BG2691" s="12">
        <v>1373922</v>
      </c>
      <c r="BH2691" s="12">
        <v>206</v>
      </c>
      <c r="BI2691" s="12">
        <v>108300</v>
      </c>
      <c r="BQ2691" s="12">
        <v>0.01</v>
      </c>
      <c r="BS2691" s="12">
        <v>0.02</v>
      </c>
      <c r="BU2691" s="12">
        <v>0.03</v>
      </c>
      <c r="BV2691" s="12">
        <v>0</v>
      </c>
      <c r="BX2691" s="12">
        <v>0.12</v>
      </c>
      <c r="BY2691" s="12">
        <v>0.01</v>
      </c>
      <c r="BZ2691" s="12">
        <v>0</v>
      </c>
      <c r="CG2691" s="12" t="s">
        <v>940</v>
      </c>
      <c r="CH2691" s="12">
        <v>34.948999999999998</v>
      </c>
      <c r="CI2691" s="12" t="s">
        <v>964</v>
      </c>
      <c r="CJ2691" s="12"/>
      <c r="CK2691" s="12" t="s">
        <v>927</v>
      </c>
      <c r="CL2691" s="37">
        <v>36864083881</v>
      </c>
      <c r="CN2691" s="12" t="s">
        <v>1506</v>
      </c>
      <c r="CS2691" s="12"/>
      <c r="CT2691" s="36" t="str">
        <f t="shared" ref="CT2691:CT2754" si="42">IF(CL2691&gt;100000000000, "100bn", IF(CL2691&gt;50000000000, "50bn - 100bn",IF(CL2691&gt;1000000000, "1bn - 50bn", IF(CL2691&gt;500000000, "500mn - 1bn", "500mn"))))</f>
        <v>1bn - 50bn</v>
      </c>
      <c r="CU2691" s="36" t="str">
        <f>VLOOKUP(CK2691,Mapping!B:C,2,FALSE)</f>
        <v>CN</v>
      </c>
    </row>
    <row r="2692" spans="1:99" ht="16" customHeight="1" x14ac:dyDescent="0.35">
      <c r="A2692" s="12" t="s">
        <v>870</v>
      </c>
      <c r="B2692" s="12" t="s">
        <v>925</v>
      </c>
      <c r="E2692" s="37">
        <v>2517954</v>
      </c>
      <c r="F2692" s="12">
        <v>50</v>
      </c>
      <c r="G2692" s="37" t="s">
        <v>1505</v>
      </c>
      <c r="I2692" s="37">
        <v>2905</v>
      </c>
      <c r="J2692" s="12">
        <v>0.01</v>
      </c>
      <c r="K2692" s="37">
        <v>743325</v>
      </c>
      <c r="L2692" s="12">
        <v>2.78</v>
      </c>
      <c r="M2692" s="37"/>
      <c r="O2692" s="37">
        <v>829487</v>
      </c>
      <c r="P2692" s="12">
        <v>3.1</v>
      </c>
      <c r="R2692" s="37">
        <v>560287</v>
      </c>
      <c r="S2692" s="12">
        <v>2.09</v>
      </c>
      <c r="T2692" s="37"/>
      <c r="V2692" s="37">
        <v>177410</v>
      </c>
      <c r="W2692" s="12">
        <v>0.66</v>
      </c>
      <c r="X2692" s="37"/>
      <c r="Z2692" s="37"/>
      <c r="AB2692" s="37"/>
      <c r="AD2692" s="37"/>
      <c r="AF2692" s="37"/>
      <c r="AH2692" s="37"/>
      <c r="AK2692" s="12">
        <v>6600</v>
      </c>
      <c r="AL2692" s="12">
        <v>59300</v>
      </c>
      <c r="AM2692" s="12">
        <v>82000</v>
      </c>
      <c r="AN2692" s="37"/>
      <c r="AP2692" s="37"/>
      <c r="AR2692" s="37"/>
      <c r="AT2692" s="37"/>
      <c r="AV2692" s="37"/>
      <c r="AX2692" s="37">
        <v>204540</v>
      </c>
      <c r="AY2692" s="12">
        <v>0.76</v>
      </c>
      <c r="AZ2692" s="12">
        <v>35100</v>
      </c>
      <c r="BG2692" s="12">
        <v>11600</v>
      </c>
      <c r="BO2692" s="12">
        <v>0</v>
      </c>
      <c r="BS2692" s="12">
        <v>0</v>
      </c>
      <c r="BT2692" s="12">
        <v>0</v>
      </c>
      <c r="BU2692" s="12">
        <v>0</v>
      </c>
      <c r="BW2692" s="12">
        <v>0</v>
      </c>
      <c r="BX2692" s="12">
        <v>0</v>
      </c>
      <c r="CG2692" s="12" t="s">
        <v>940</v>
      </c>
      <c r="CH2692" s="12">
        <v>18.452999999999999</v>
      </c>
      <c r="CI2692" s="12" t="s">
        <v>950</v>
      </c>
      <c r="CJ2692" s="12"/>
      <c r="CK2692" s="12" t="s">
        <v>951</v>
      </c>
      <c r="CL2692" s="37">
        <v>28552210</v>
      </c>
      <c r="CN2692" s="12" t="s">
        <v>1506</v>
      </c>
      <c r="CS2692" s="12"/>
      <c r="CT2692" s="36" t="str">
        <f t="shared" si="42"/>
        <v>500mn</v>
      </c>
      <c r="CU2692" s="36" t="str">
        <f>VLOOKUP(CK2692,Mapping!B:C,2,FALSE)</f>
        <v>HK</v>
      </c>
    </row>
    <row r="2693" spans="1:99" ht="16" customHeight="1" x14ac:dyDescent="0.35">
      <c r="A2693" s="12" t="s">
        <v>4078</v>
      </c>
      <c r="B2693" s="12" t="s">
        <v>933</v>
      </c>
      <c r="E2693" s="37">
        <v>3506854</v>
      </c>
      <c r="G2693" s="37" t="s">
        <v>1505</v>
      </c>
      <c r="I2693" s="37"/>
      <c r="K2693" s="37"/>
      <c r="M2693" s="37"/>
      <c r="O2693" s="37">
        <v>888681</v>
      </c>
      <c r="P2693" s="12">
        <v>0.04</v>
      </c>
      <c r="Q2693" s="12">
        <v>2949</v>
      </c>
      <c r="R2693" s="37"/>
      <c r="T2693" s="37"/>
      <c r="V2693" s="37"/>
      <c r="X2693" s="37"/>
      <c r="Z2693" s="37"/>
      <c r="AB2693" s="37"/>
      <c r="AD2693" s="37"/>
      <c r="AF2693" s="37"/>
      <c r="AH2693" s="37">
        <v>372400</v>
      </c>
      <c r="AI2693" s="12">
        <v>0.02</v>
      </c>
      <c r="AL2693" s="12">
        <v>58517</v>
      </c>
      <c r="AN2693" s="37">
        <v>1962009</v>
      </c>
      <c r="AO2693" s="12">
        <v>0.09</v>
      </c>
      <c r="AP2693" s="37">
        <v>283764</v>
      </c>
      <c r="AQ2693" s="12">
        <v>0.01</v>
      </c>
      <c r="AR2693" s="37"/>
      <c r="AT2693" s="37"/>
      <c r="AV2693" s="37"/>
      <c r="AX2693" s="37"/>
      <c r="BH2693" s="12">
        <v>1229</v>
      </c>
      <c r="BI2693" s="12">
        <v>11650</v>
      </c>
      <c r="BQ2693" s="12">
        <v>0</v>
      </c>
      <c r="BU2693" s="12">
        <v>0</v>
      </c>
      <c r="BV2693" s="12">
        <v>0</v>
      </c>
      <c r="BY2693" s="12">
        <v>0</v>
      </c>
      <c r="CG2693" s="12" t="s">
        <v>940</v>
      </c>
      <c r="CH2693" s="12">
        <v>20.846</v>
      </c>
      <c r="CI2693" s="12" t="s">
        <v>1077</v>
      </c>
      <c r="CJ2693" s="12"/>
      <c r="CK2693" s="12" t="s">
        <v>1078</v>
      </c>
      <c r="CL2693" s="37">
        <v>2110049169</v>
      </c>
      <c r="CN2693" s="12" t="s">
        <v>1506</v>
      </c>
      <c r="CS2693" s="12"/>
      <c r="CT2693" s="36" t="str">
        <f t="shared" si="42"/>
        <v>1bn - 50bn</v>
      </c>
      <c r="CU2693" s="36" t="str">
        <f>VLOOKUP(CK2693,Mapping!B:C,2,FALSE)</f>
        <v>EU</v>
      </c>
    </row>
    <row r="2694" spans="1:99" ht="16" customHeight="1" x14ac:dyDescent="0.35">
      <c r="A2694" s="12" t="s">
        <v>4079</v>
      </c>
      <c r="B2694" s="12" t="s">
        <v>925</v>
      </c>
      <c r="E2694" s="37">
        <v>1150183</v>
      </c>
      <c r="G2694" s="37" t="s">
        <v>1505</v>
      </c>
      <c r="I2694" s="37"/>
      <c r="K2694" s="37"/>
      <c r="M2694" s="37"/>
      <c r="O2694" s="37"/>
      <c r="R2694" s="37"/>
      <c r="T2694" s="37"/>
      <c r="V2694" s="37"/>
      <c r="X2694" s="37"/>
      <c r="Z2694" s="37"/>
      <c r="AB2694" s="37"/>
      <c r="AD2694" s="37"/>
      <c r="AF2694" s="37"/>
      <c r="AH2694" s="37"/>
      <c r="AN2694" s="37">
        <v>421032</v>
      </c>
      <c r="AO2694" s="12">
        <v>0.02</v>
      </c>
      <c r="AP2694" s="37">
        <v>729151</v>
      </c>
      <c r="AQ2694" s="12">
        <v>0.04</v>
      </c>
      <c r="AR2694" s="37"/>
      <c r="AT2694" s="37"/>
      <c r="AV2694" s="37"/>
      <c r="AX2694" s="37"/>
      <c r="BH2694" s="12">
        <v>3158</v>
      </c>
      <c r="BI2694" s="12">
        <v>2500</v>
      </c>
      <c r="BV2694" s="12">
        <v>0</v>
      </c>
      <c r="BY2694" s="12">
        <v>0</v>
      </c>
      <c r="CG2694" s="12" t="s">
        <v>959</v>
      </c>
      <c r="CH2694" s="12">
        <v>12.285</v>
      </c>
      <c r="CI2694" s="12" t="s">
        <v>1059</v>
      </c>
      <c r="CJ2694" s="12" t="s">
        <v>936</v>
      </c>
      <c r="CK2694" s="12" t="s">
        <v>932</v>
      </c>
      <c r="CL2694" s="37">
        <v>1728357572</v>
      </c>
      <c r="CN2694" s="12" t="s">
        <v>1509</v>
      </c>
      <c r="CS2694" s="12"/>
      <c r="CT2694" s="36" t="str">
        <f t="shared" si="42"/>
        <v>1bn - 50bn</v>
      </c>
      <c r="CU2694" s="36" t="str">
        <f>VLOOKUP(CK2694,Mapping!B:C,2,FALSE)</f>
        <v>US/CA</v>
      </c>
    </row>
    <row r="2695" spans="1:99" ht="16" customHeight="1" x14ac:dyDescent="0.35">
      <c r="A2695" s="12" t="s">
        <v>4080</v>
      </c>
      <c r="B2695" s="12" t="s">
        <v>933</v>
      </c>
      <c r="E2695" s="37">
        <v>19072002</v>
      </c>
      <c r="G2695" s="37" t="s">
        <v>1505</v>
      </c>
      <c r="I2695" s="37"/>
      <c r="K2695" s="37">
        <v>230934</v>
      </c>
      <c r="L2695" s="12">
        <v>0.02</v>
      </c>
      <c r="M2695" s="37">
        <v>5092922</v>
      </c>
      <c r="N2695" s="12">
        <v>0.51</v>
      </c>
      <c r="O2695" s="37"/>
      <c r="Q2695" s="12">
        <v>2000</v>
      </c>
      <c r="R2695" s="37">
        <v>26550</v>
      </c>
      <c r="S2695" s="12">
        <v>0</v>
      </c>
      <c r="T2695" s="37"/>
      <c r="V2695" s="37">
        <v>68946</v>
      </c>
      <c r="W2695" s="12">
        <v>0.01</v>
      </c>
      <c r="X2695" s="37">
        <v>69735</v>
      </c>
      <c r="Y2695" s="12">
        <v>0.01</v>
      </c>
      <c r="Z2695" s="37">
        <v>113652</v>
      </c>
      <c r="AA2695" s="12">
        <v>0.01</v>
      </c>
      <c r="AB2695" s="37">
        <v>591757</v>
      </c>
      <c r="AC2695" s="12">
        <v>0.06</v>
      </c>
      <c r="AD2695" s="37">
        <v>78396</v>
      </c>
      <c r="AE2695" s="12">
        <v>0.01</v>
      </c>
      <c r="AF2695" s="37"/>
      <c r="AH2695" s="37">
        <v>271440</v>
      </c>
      <c r="AI2695" s="12">
        <v>0.03</v>
      </c>
      <c r="AJ2695" s="12">
        <v>41261</v>
      </c>
      <c r="AK2695" s="12">
        <v>2500</v>
      </c>
      <c r="AN2695" s="37">
        <v>7304905</v>
      </c>
      <c r="AO2695" s="12">
        <v>0.73</v>
      </c>
      <c r="AP2695" s="37">
        <v>0</v>
      </c>
      <c r="AQ2695" s="12">
        <v>0</v>
      </c>
      <c r="AR2695" s="37"/>
      <c r="AT2695" s="37">
        <v>5222765</v>
      </c>
      <c r="AU2695" s="12">
        <v>0.52</v>
      </c>
      <c r="AV2695" s="37"/>
      <c r="AX2695" s="37"/>
      <c r="AZ2695" s="12">
        <v>2000</v>
      </c>
      <c r="BA2695" s="12">
        <v>615</v>
      </c>
      <c r="BB2695" s="12">
        <v>34745</v>
      </c>
      <c r="BC2695" s="12">
        <v>3960</v>
      </c>
      <c r="BD2695" s="12">
        <v>372500</v>
      </c>
      <c r="BG2695" s="12">
        <v>3000</v>
      </c>
      <c r="BH2695" s="12">
        <v>0</v>
      </c>
      <c r="BI2695" s="12">
        <v>43375</v>
      </c>
      <c r="BJ2695" s="12">
        <v>600</v>
      </c>
      <c r="BQ2695" s="12">
        <v>0</v>
      </c>
      <c r="BR2695" s="12">
        <v>0</v>
      </c>
      <c r="BS2695" s="12">
        <v>0</v>
      </c>
      <c r="BT2695" s="12">
        <v>0</v>
      </c>
      <c r="BV2695" s="12">
        <v>0</v>
      </c>
      <c r="BX2695" s="12">
        <v>0</v>
      </c>
      <c r="BY2695" s="12">
        <v>0.01</v>
      </c>
      <c r="BZ2695" s="12">
        <v>0</v>
      </c>
      <c r="CB2695" s="12">
        <v>0</v>
      </c>
      <c r="CC2695" s="12">
        <v>0</v>
      </c>
      <c r="CD2695" s="12">
        <v>0</v>
      </c>
      <c r="CF2695" s="12">
        <v>0.32</v>
      </c>
      <c r="CG2695" s="12" t="s">
        <v>929</v>
      </c>
      <c r="CH2695" s="12">
        <v>16.786999999999999</v>
      </c>
      <c r="CI2695" s="12" t="s">
        <v>1150</v>
      </c>
      <c r="CJ2695" s="12"/>
      <c r="CK2695" s="12" t="s">
        <v>1151</v>
      </c>
      <c r="CL2695" s="37">
        <v>1007266600</v>
      </c>
      <c r="CN2695" s="12" t="s">
        <v>1506</v>
      </c>
      <c r="CS2695" s="12"/>
      <c r="CT2695" s="36" t="str">
        <f t="shared" si="42"/>
        <v>1bn - 50bn</v>
      </c>
      <c r="CU2695" s="36" t="str">
        <f>VLOOKUP(CK2695,Mapping!B:C,2,FALSE)</f>
        <v>EU</v>
      </c>
    </row>
    <row r="2696" spans="1:99" ht="16" customHeight="1" x14ac:dyDescent="0.35">
      <c r="A2696" s="12" t="s">
        <v>4081</v>
      </c>
      <c r="B2696" s="12" t="s">
        <v>925</v>
      </c>
      <c r="E2696" s="37">
        <v>772558</v>
      </c>
      <c r="G2696" s="37" t="s">
        <v>1505</v>
      </c>
      <c r="I2696" s="37"/>
      <c r="K2696" s="37">
        <v>437082</v>
      </c>
      <c r="L2696" s="12">
        <v>4.16</v>
      </c>
      <c r="M2696" s="37">
        <v>335476</v>
      </c>
      <c r="N2696" s="12">
        <v>3.19</v>
      </c>
      <c r="O2696" s="37"/>
      <c r="R2696" s="37"/>
      <c r="T2696" s="37"/>
      <c r="V2696" s="37"/>
      <c r="X2696" s="37"/>
      <c r="Z2696" s="37"/>
      <c r="AB2696" s="37"/>
      <c r="AD2696" s="37"/>
      <c r="AF2696" s="37"/>
      <c r="AH2696" s="37"/>
      <c r="AN2696" s="37"/>
      <c r="AP2696" s="37"/>
      <c r="AR2696" s="37"/>
      <c r="AT2696" s="37"/>
      <c r="AV2696" s="37"/>
      <c r="AX2696" s="37"/>
      <c r="BB2696" s="12">
        <v>1877</v>
      </c>
      <c r="BG2696" s="12">
        <v>5131</v>
      </c>
      <c r="BS2696" s="12">
        <v>0</v>
      </c>
      <c r="CC2696" s="12">
        <v>0</v>
      </c>
      <c r="CG2696" s="12" t="s">
        <v>929</v>
      </c>
      <c r="CH2696" s="12">
        <v>46.695</v>
      </c>
      <c r="CI2696" s="12" t="s">
        <v>1543</v>
      </c>
      <c r="CJ2696" s="12"/>
      <c r="CK2696" s="12" t="s">
        <v>1048</v>
      </c>
      <c r="CL2696" s="37">
        <v>9470190</v>
      </c>
      <c r="CN2696" s="12" t="s">
        <v>1506</v>
      </c>
      <c r="CS2696" s="12"/>
      <c r="CT2696" s="36" t="str">
        <f t="shared" si="42"/>
        <v>500mn</v>
      </c>
      <c r="CU2696" s="36" t="str">
        <f>VLOOKUP(CK2696,Mapping!B:C,2,FALSE)</f>
        <v>EU</v>
      </c>
    </row>
    <row r="2697" spans="1:99" ht="16" customHeight="1" x14ac:dyDescent="0.35">
      <c r="A2697" s="12" t="s">
        <v>4082</v>
      </c>
      <c r="B2697" s="12" t="s">
        <v>925</v>
      </c>
      <c r="E2697" s="37">
        <v>17651007</v>
      </c>
      <c r="G2697" s="37" t="s">
        <v>1505</v>
      </c>
      <c r="I2697" s="37"/>
      <c r="K2697" s="37"/>
      <c r="M2697" s="37"/>
      <c r="O2697" s="37"/>
      <c r="Q2697" s="12">
        <v>136431</v>
      </c>
      <c r="R2697" s="37"/>
      <c r="T2697" s="37"/>
      <c r="V2697" s="37"/>
      <c r="X2697" s="37"/>
      <c r="Z2697" s="37">
        <v>217931</v>
      </c>
      <c r="AA2697" s="12">
        <v>0.01</v>
      </c>
      <c r="AB2697" s="37"/>
      <c r="AD2697" s="37"/>
      <c r="AF2697" s="37"/>
      <c r="AH2697" s="37">
        <v>17228507</v>
      </c>
      <c r="AI2697" s="12">
        <v>0.81</v>
      </c>
      <c r="AN2697" s="37"/>
      <c r="AP2697" s="37">
        <v>204569</v>
      </c>
      <c r="AQ2697" s="12">
        <v>0.01</v>
      </c>
      <c r="AR2697" s="37"/>
      <c r="AT2697" s="37"/>
      <c r="AV2697" s="37"/>
      <c r="AX2697" s="37"/>
      <c r="BC2697" s="12">
        <v>7370</v>
      </c>
      <c r="BH2697" s="12">
        <v>886</v>
      </c>
      <c r="BQ2697" s="12">
        <v>0.03</v>
      </c>
      <c r="BV2697" s="12">
        <v>0</v>
      </c>
      <c r="CD2697" s="12">
        <v>0</v>
      </c>
      <c r="CG2697" s="12" t="s">
        <v>940</v>
      </c>
      <c r="CH2697" s="12">
        <v>31.471</v>
      </c>
      <c r="CI2697" s="12" t="s">
        <v>4083</v>
      </c>
      <c r="CJ2697" s="12" t="s">
        <v>1021</v>
      </c>
      <c r="CK2697" s="12" t="s">
        <v>932</v>
      </c>
      <c r="CL2697" s="37">
        <v>2123731367</v>
      </c>
      <c r="CN2697" s="12" t="s">
        <v>1506</v>
      </c>
      <c r="CS2697" s="12"/>
      <c r="CT2697" s="36" t="str">
        <f t="shared" si="42"/>
        <v>1bn - 50bn</v>
      </c>
      <c r="CU2697" s="36" t="str">
        <f>VLOOKUP(CK2697,Mapping!B:C,2,FALSE)</f>
        <v>US/CA</v>
      </c>
    </row>
    <row r="2698" spans="1:99" ht="16" customHeight="1" x14ac:dyDescent="0.35">
      <c r="A2698" s="12" t="s">
        <v>4084</v>
      </c>
      <c r="B2698" s="12" t="s">
        <v>933</v>
      </c>
      <c r="E2698" s="37">
        <v>173547</v>
      </c>
      <c r="G2698" s="37" t="s">
        <v>1505</v>
      </c>
      <c r="I2698" s="37"/>
      <c r="K2698" s="37"/>
      <c r="M2698" s="37"/>
      <c r="O2698" s="37"/>
      <c r="Q2698" s="12">
        <v>319</v>
      </c>
      <c r="R2698" s="37"/>
      <c r="T2698" s="37"/>
      <c r="V2698" s="37"/>
      <c r="X2698" s="37"/>
      <c r="Z2698" s="37"/>
      <c r="AB2698" s="37"/>
      <c r="AD2698" s="37"/>
      <c r="AF2698" s="37"/>
      <c r="AH2698" s="37">
        <v>40283</v>
      </c>
      <c r="AI2698" s="12">
        <v>0</v>
      </c>
      <c r="AN2698" s="37">
        <v>92627</v>
      </c>
      <c r="AO2698" s="12">
        <v>0</v>
      </c>
      <c r="AP2698" s="37">
        <v>40637</v>
      </c>
      <c r="AQ2698" s="12">
        <v>0</v>
      </c>
      <c r="AR2698" s="37"/>
      <c r="AT2698" s="37"/>
      <c r="AV2698" s="37"/>
      <c r="AX2698" s="37"/>
      <c r="BH2698" s="12">
        <v>176</v>
      </c>
      <c r="BI2698" s="12">
        <v>550</v>
      </c>
      <c r="BQ2698" s="12">
        <v>0</v>
      </c>
      <c r="BV2698" s="12">
        <v>0</v>
      </c>
      <c r="BY2698" s="12">
        <v>0</v>
      </c>
      <c r="CG2698" s="12" t="s">
        <v>929</v>
      </c>
      <c r="CH2698" s="12">
        <v>35.228999999999999</v>
      </c>
      <c r="CI2698" s="12" t="s">
        <v>967</v>
      </c>
      <c r="CJ2698" s="12" t="s">
        <v>968</v>
      </c>
      <c r="CK2698" s="12" t="s">
        <v>932</v>
      </c>
      <c r="CL2698" s="37">
        <v>11515640047</v>
      </c>
      <c r="CN2698" s="12" t="s">
        <v>1506</v>
      </c>
      <c r="CS2698" s="12"/>
      <c r="CT2698" s="36" t="str">
        <f t="shared" si="42"/>
        <v>1bn - 50bn</v>
      </c>
      <c r="CU2698" s="36" t="str">
        <f>VLOOKUP(CK2698,Mapping!B:C,2,FALSE)</f>
        <v>US/CA</v>
      </c>
    </row>
    <row r="2699" spans="1:99" ht="16" customHeight="1" x14ac:dyDescent="0.35">
      <c r="A2699" s="12" t="s">
        <v>4085</v>
      </c>
      <c r="B2699" s="12" t="s">
        <v>925</v>
      </c>
      <c r="E2699" s="37">
        <v>274757</v>
      </c>
      <c r="G2699" s="37" t="s">
        <v>1505</v>
      </c>
      <c r="I2699" s="37"/>
      <c r="K2699" s="37"/>
      <c r="M2699" s="37">
        <v>274757</v>
      </c>
      <c r="N2699" s="12">
        <v>0.05</v>
      </c>
      <c r="O2699" s="37"/>
      <c r="R2699" s="37"/>
      <c r="T2699" s="37"/>
      <c r="V2699" s="37"/>
      <c r="X2699" s="37"/>
      <c r="Z2699" s="37">
        <v>0</v>
      </c>
      <c r="AA2699" s="12">
        <v>0</v>
      </c>
      <c r="AB2699" s="37"/>
      <c r="AD2699" s="37"/>
      <c r="AF2699" s="37"/>
      <c r="AH2699" s="37"/>
      <c r="AN2699" s="37"/>
      <c r="AP2699" s="37"/>
      <c r="AR2699" s="37"/>
      <c r="AT2699" s="37"/>
      <c r="AV2699" s="37"/>
      <c r="AX2699" s="37"/>
      <c r="BB2699" s="12">
        <v>2190</v>
      </c>
      <c r="BC2699" s="12">
        <v>0</v>
      </c>
      <c r="CC2699" s="12">
        <v>0</v>
      </c>
      <c r="CD2699" s="12">
        <v>0</v>
      </c>
      <c r="CG2699" s="12" t="s">
        <v>940</v>
      </c>
      <c r="CH2699" s="12">
        <v>107.145</v>
      </c>
      <c r="CI2699" s="12" t="s">
        <v>1282</v>
      </c>
      <c r="CJ2699" s="12" t="s">
        <v>946</v>
      </c>
      <c r="CK2699" s="12" t="s">
        <v>932</v>
      </c>
      <c r="CL2699" s="37">
        <v>522546079</v>
      </c>
      <c r="CN2699" s="12" t="s">
        <v>1509</v>
      </c>
      <c r="CS2699" s="12"/>
      <c r="CT2699" s="36" t="str">
        <f t="shared" si="42"/>
        <v>500mn - 1bn</v>
      </c>
      <c r="CU2699" s="36" t="str">
        <f>VLOOKUP(CK2699,Mapping!B:C,2,FALSE)</f>
        <v>US/CA</v>
      </c>
    </row>
    <row r="2700" spans="1:99" ht="16" customHeight="1" x14ac:dyDescent="0.35">
      <c r="A2700" s="12" t="s">
        <v>4086</v>
      </c>
      <c r="B2700" s="12" t="s">
        <v>925</v>
      </c>
      <c r="E2700" s="37">
        <v>168995</v>
      </c>
      <c r="G2700" s="37" t="s">
        <v>1505</v>
      </c>
      <c r="I2700" s="37"/>
      <c r="K2700" s="37"/>
      <c r="M2700" s="37">
        <v>168995</v>
      </c>
      <c r="N2700" s="12">
        <v>0.37</v>
      </c>
      <c r="O2700" s="37"/>
      <c r="R2700" s="37"/>
      <c r="T2700" s="37"/>
      <c r="V2700" s="37"/>
      <c r="X2700" s="37"/>
      <c r="Z2700" s="37"/>
      <c r="AB2700" s="37"/>
      <c r="AD2700" s="37"/>
      <c r="AF2700" s="37"/>
      <c r="AH2700" s="37"/>
      <c r="AN2700" s="37"/>
      <c r="AP2700" s="37"/>
      <c r="AR2700" s="37"/>
      <c r="AT2700" s="37"/>
      <c r="AV2700" s="37"/>
      <c r="AX2700" s="37"/>
      <c r="BB2700" s="12">
        <v>1347</v>
      </c>
      <c r="CC2700" s="12">
        <v>0</v>
      </c>
      <c r="CG2700" s="12" t="s">
        <v>940</v>
      </c>
      <c r="CH2700" s="12">
        <v>114.65300000000001</v>
      </c>
      <c r="CI2700" s="12" t="s">
        <v>2076</v>
      </c>
      <c r="CJ2700" s="12"/>
      <c r="CK2700" s="12" t="s">
        <v>990</v>
      </c>
      <c r="CL2700" s="37">
        <v>45628810</v>
      </c>
      <c r="CN2700" s="12" t="s">
        <v>1506</v>
      </c>
      <c r="CS2700" s="12"/>
      <c r="CT2700" s="36" t="str">
        <f t="shared" si="42"/>
        <v>500mn</v>
      </c>
      <c r="CU2700" s="36" t="str">
        <f>VLOOKUP(CK2700,Mapping!B:C,2,FALSE)</f>
        <v>EU</v>
      </c>
    </row>
    <row r="2701" spans="1:99" ht="16" customHeight="1" x14ac:dyDescent="0.35">
      <c r="A2701" s="12" t="s">
        <v>4087</v>
      </c>
      <c r="B2701" s="12" t="s">
        <v>925</v>
      </c>
      <c r="E2701" s="37">
        <v>3420749</v>
      </c>
      <c r="G2701" s="37" t="s">
        <v>1505</v>
      </c>
      <c r="I2701" s="37"/>
      <c r="K2701" s="37"/>
      <c r="M2701" s="37">
        <v>237747</v>
      </c>
      <c r="N2701" s="12">
        <v>7.0000000000000007E-2</v>
      </c>
      <c r="O2701" s="37"/>
      <c r="R2701" s="37"/>
      <c r="T2701" s="37"/>
      <c r="V2701" s="37"/>
      <c r="X2701" s="37"/>
      <c r="Z2701" s="37"/>
      <c r="AB2701" s="37"/>
      <c r="AD2701" s="37"/>
      <c r="AF2701" s="37"/>
      <c r="AH2701" s="37"/>
      <c r="AN2701" s="37">
        <v>3183002</v>
      </c>
      <c r="AO2701" s="12">
        <v>0.92</v>
      </c>
      <c r="AP2701" s="37"/>
      <c r="AR2701" s="37"/>
      <c r="AT2701" s="37"/>
      <c r="AV2701" s="37"/>
      <c r="AX2701" s="37"/>
      <c r="BB2701" s="12">
        <v>1895</v>
      </c>
      <c r="BI2701" s="12">
        <v>18900</v>
      </c>
      <c r="BY2701" s="12">
        <v>0</v>
      </c>
      <c r="CC2701" s="12">
        <v>0</v>
      </c>
      <c r="CG2701" s="12" t="s">
        <v>940</v>
      </c>
      <c r="CH2701" s="12">
        <v>54.521000000000001</v>
      </c>
      <c r="CI2701" s="12" t="s">
        <v>989</v>
      </c>
      <c r="CJ2701" s="12"/>
      <c r="CK2701" s="12" t="s">
        <v>990</v>
      </c>
      <c r="CL2701" s="37">
        <v>345616157</v>
      </c>
      <c r="CN2701" s="12" t="s">
        <v>1509</v>
      </c>
      <c r="CS2701" s="12"/>
      <c r="CT2701" s="36" t="str">
        <f t="shared" si="42"/>
        <v>500mn</v>
      </c>
      <c r="CU2701" s="36" t="str">
        <f>VLOOKUP(CK2701,Mapping!B:C,2,FALSE)</f>
        <v>EU</v>
      </c>
    </row>
    <row r="2702" spans="1:99" ht="16" customHeight="1" x14ac:dyDescent="0.35">
      <c r="A2702" s="12" t="s">
        <v>709</v>
      </c>
      <c r="B2702" s="12" t="s">
        <v>933</v>
      </c>
      <c r="E2702" s="37">
        <v>3851316</v>
      </c>
      <c r="F2702" s="12">
        <v>3950</v>
      </c>
      <c r="G2702" s="37" t="s">
        <v>1505</v>
      </c>
      <c r="I2702" s="37">
        <v>229464</v>
      </c>
      <c r="J2702" s="12">
        <v>0.19</v>
      </c>
      <c r="K2702" s="37">
        <v>1800640</v>
      </c>
      <c r="L2702" s="12">
        <v>1.5</v>
      </c>
      <c r="M2702" s="37"/>
      <c r="O2702" s="37">
        <v>1267310</v>
      </c>
      <c r="P2702" s="12">
        <v>1.06</v>
      </c>
      <c r="R2702" s="37">
        <v>553902</v>
      </c>
      <c r="S2702" s="12">
        <v>0.46</v>
      </c>
      <c r="T2702" s="37"/>
      <c r="V2702" s="37"/>
      <c r="X2702" s="37"/>
      <c r="Z2702" s="37"/>
      <c r="AB2702" s="37"/>
      <c r="AD2702" s="37"/>
      <c r="AF2702" s="37"/>
      <c r="AH2702" s="37"/>
      <c r="AL2702" s="12">
        <v>90600</v>
      </c>
      <c r="AN2702" s="37"/>
      <c r="AP2702" s="37"/>
      <c r="AR2702" s="37"/>
      <c r="AT2702" s="37"/>
      <c r="AV2702" s="37"/>
      <c r="AX2702" s="37"/>
      <c r="AZ2702" s="12">
        <v>34700</v>
      </c>
      <c r="BG2702" s="12">
        <v>28100</v>
      </c>
      <c r="BO2702" s="12">
        <v>0</v>
      </c>
      <c r="BS2702" s="12">
        <v>0</v>
      </c>
      <c r="BU2702" s="12">
        <v>0</v>
      </c>
      <c r="BX2702" s="12">
        <v>0</v>
      </c>
      <c r="CG2702" s="12" t="s">
        <v>929</v>
      </c>
      <c r="CH2702" s="12">
        <v>2.1960000000000002</v>
      </c>
      <c r="CI2702" s="12" t="s">
        <v>950</v>
      </c>
      <c r="CJ2702" s="12"/>
      <c r="CK2702" s="12" t="s">
        <v>951</v>
      </c>
      <c r="CL2702" s="37">
        <v>112088619</v>
      </c>
      <c r="CN2702" s="12" t="s">
        <v>1506</v>
      </c>
      <c r="CS2702" s="12"/>
      <c r="CT2702" s="36" t="str">
        <f t="shared" si="42"/>
        <v>500mn</v>
      </c>
      <c r="CU2702" s="36" t="str">
        <f>VLOOKUP(CK2702,Mapping!B:C,2,FALSE)</f>
        <v>HK</v>
      </c>
    </row>
    <row r="2703" spans="1:99" ht="16" customHeight="1" x14ac:dyDescent="0.35">
      <c r="A2703" s="12" t="s">
        <v>792</v>
      </c>
      <c r="B2703" s="12" t="s">
        <v>925</v>
      </c>
      <c r="E2703" s="37">
        <v>4754022</v>
      </c>
      <c r="F2703" s="12">
        <v>900</v>
      </c>
      <c r="G2703" s="37" t="s">
        <v>1505</v>
      </c>
      <c r="I2703" s="37">
        <v>64075</v>
      </c>
      <c r="J2703" s="12">
        <v>0.18</v>
      </c>
      <c r="K2703" s="37">
        <v>1575078</v>
      </c>
      <c r="L2703" s="12">
        <v>4.32</v>
      </c>
      <c r="M2703" s="37"/>
      <c r="O2703" s="37">
        <v>2300786</v>
      </c>
      <c r="P2703" s="12">
        <v>6.31</v>
      </c>
      <c r="R2703" s="37"/>
      <c r="T2703" s="37"/>
      <c r="V2703" s="37"/>
      <c r="X2703" s="37"/>
      <c r="Z2703" s="37"/>
      <c r="AB2703" s="37"/>
      <c r="AD2703" s="37"/>
      <c r="AF2703" s="37">
        <v>814083</v>
      </c>
      <c r="AG2703" s="12">
        <v>2.23</v>
      </c>
      <c r="AH2703" s="37"/>
      <c r="AL2703" s="12">
        <v>151500</v>
      </c>
      <c r="AN2703" s="37"/>
      <c r="AP2703" s="37"/>
      <c r="AR2703" s="37"/>
      <c r="AT2703" s="37"/>
      <c r="AV2703" s="37"/>
      <c r="AX2703" s="37"/>
      <c r="BF2703" s="12">
        <v>60350</v>
      </c>
      <c r="BG2703" s="12">
        <v>25500</v>
      </c>
      <c r="BO2703" s="12">
        <v>0</v>
      </c>
      <c r="BP2703" s="12">
        <v>0</v>
      </c>
      <c r="BS2703" s="12">
        <v>0</v>
      </c>
      <c r="BU2703" s="12">
        <v>0</v>
      </c>
      <c r="CG2703" s="12" t="s">
        <v>940</v>
      </c>
      <c r="CH2703" s="12">
        <v>118.767</v>
      </c>
      <c r="CI2703" s="12" t="s">
        <v>950</v>
      </c>
      <c r="CJ2703" s="12"/>
      <c r="CK2703" s="12" t="s">
        <v>951</v>
      </c>
      <c r="CL2703" s="37">
        <v>36408120</v>
      </c>
      <c r="CN2703" s="12" t="s">
        <v>1506</v>
      </c>
      <c r="CS2703" s="12"/>
      <c r="CT2703" s="36" t="str">
        <f t="shared" si="42"/>
        <v>500mn</v>
      </c>
      <c r="CU2703" s="36" t="str">
        <f>VLOOKUP(CK2703,Mapping!B:C,2,FALSE)</f>
        <v>HK</v>
      </c>
    </row>
    <row r="2704" spans="1:99" ht="16" customHeight="1" x14ac:dyDescent="0.35">
      <c r="A2704" s="12" t="s">
        <v>4088</v>
      </c>
      <c r="B2704" s="12" t="s">
        <v>925</v>
      </c>
      <c r="E2704" s="37">
        <v>3354841</v>
      </c>
      <c r="G2704" s="37" t="s">
        <v>1505</v>
      </c>
      <c r="I2704" s="37"/>
      <c r="K2704" s="37"/>
      <c r="M2704" s="37"/>
      <c r="O2704" s="37"/>
      <c r="Q2704" s="12">
        <v>26500</v>
      </c>
      <c r="R2704" s="37"/>
      <c r="T2704" s="37"/>
      <c r="V2704" s="37"/>
      <c r="X2704" s="37"/>
      <c r="Z2704" s="37"/>
      <c r="AB2704" s="37"/>
      <c r="AD2704" s="37"/>
      <c r="AF2704" s="37"/>
      <c r="AH2704" s="37">
        <v>3346420</v>
      </c>
      <c r="AI2704" s="12">
        <v>0.16</v>
      </c>
      <c r="AN2704" s="37">
        <v>8421</v>
      </c>
      <c r="AO2704" s="12">
        <v>0</v>
      </c>
      <c r="AP2704" s="37"/>
      <c r="AR2704" s="37"/>
      <c r="AT2704" s="37"/>
      <c r="AV2704" s="37"/>
      <c r="AX2704" s="37"/>
      <c r="BI2704" s="12">
        <v>50</v>
      </c>
      <c r="BQ2704" s="12">
        <v>0.01</v>
      </c>
      <c r="BY2704" s="12">
        <v>0</v>
      </c>
      <c r="CG2704" s="12" t="s">
        <v>991</v>
      </c>
      <c r="CH2704" s="12">
        <v>30.431000000000001</v>
      </c>
      <c r="CI2704" s="12" t="s">
        <v>3139</v>
      </c>
      <c r="CJ2704" s="12" t="s">
        <v>931</v>
      </c>
      <c r="CK2704" s="12" t="s">
        <v>932</v>
      </c>
      <c r="CL2704" s="37">
        <v>2057410354</v>
      </c>
      <c r="CN2704" s="12" t="s">
        <v>1534</v>
      </c>
      <c r="CS2704" s="12"/>
      <c r="CT2704" s="36" t="str">
        <f t="shared" si="42"/>
        <v>1bn - 50bn</v>
      </c>
      <c r="CU2704" s="36" t="str">
        <f>VLOOKUP(CK2704,Mapping!B:C,2,FALSE)</f>
        <v>US/CA</v>
      </c>
    </row>
    <row r="2705" spans="1:99" ht="16" customHeight="1" x14ac:dyDescent="0.35">
      <c r="A2705" s="12" t="s">
        <v>629</v>
      </c>
      <c r="B2705" s="12" t="s">
        <v>925</v>
      </c>
      <c r="E2705" s="37">
        <v>2526525</v>
      </c>
      <c r="F2705" s="12">
        <v>7560</v>
      </c>
      <c r="G2705" s="37" t="s">
        <v>1505</v>
      </c>
      <c r="I2705" s="37">
        <v>403033</v>
      </c>
      <c r="J2705" s="12">
        <v>1.89</v>
      </c>
      <c r="K2705" s="37">
        <v>712773</v>
      </c>
      <c r="L2705" s="12">
        <v>3.35</v>
      </c>
      <c r="M2705" s="37"/>
      <c r="O2705" s="37">
        <v>477504</v>
      </c>
      <c r="P2705" s="12">
        <v>2.2400000000000002</v>
      </c>
      <c r="R2705" s="37"/>
      <c r="T2705" s="37"/>
      <c r="V2705" s="37"/>
      <c r="X2705" s="37"/>
      <c r="Z2705" s="37"/>
      <c r="AB2705" s="37"/>
      <c r="AD2705" s="37"/>
      <c r="AF2705" s="37"/>
      <c r="AH2705" s="37"/>
      <c r="AL2705" s="12">
        <v>29700</v>
      </c>
      <c r="AM2705" s="12">
        <v>301560</v>
      </c>
      <c r="AN2705" s="37"/>
      <c r="AP2705" s="37"/>
      <c r="AR2705" s="37">
        <v>250213</v>
      </c>
      <c r="AS2705" s="12">
        <v>1.17</v>
      </c>
      <c r="AT2705" s="37"/>
      <c r="AV2705" s="37"/>
      <c r="AX2705" s="37">
        <v>683002</v>
      </c>
      <c r="AY2705" s="12">
        <v>3.21</v>
      </c>
      <c r="BE2705" s="12">
        <v>5300</v>
      </c>
      <c r="BG2705" s="12">
        <v>11941</v>
      </c>
      <c r="BM2705" s="12">
        <v>0.01</v>
      </c>
      <c r="BO2705" s="12">
        <v>0</v>
      </c>
      <c r="BS2705" s="12">
        <v>0</v>
      </c>
      <c r="BU2705" s="12">
        <v>0</v>
      </c>
      <c r="BW2705" s="12">
        <v>0.01</v>
      </c>
      <c r="CG2705" s="12" t="s">
        <v>940</v>
      </c>
      <c r="CH2705" s="12">
        <v>50.97</v>
      </c>
      <c r="CI2705" s="12" t="s">
        <v>953</v>
      </c>
      <c r="CJ2705" s="12"/>
      <c r="CK2705" s="12" t="s">
        <v>954</v>
      </c>
      <c r="CL2705" s="37">
        <v>21308196</v>
      </c>
      <c r="CN2705" s="12" t="s">
        <v>1506</v>
      </c>
      <c r="CS2705" s="12"/>
      <c r="CT2705" s="36" t="str">
        <f t="shared" si="42"/>
        <v>500mn</v>
      </c>
      <c r="CU2705" s="36" t="str">
        <f>VLOOKUP(CK2705,Mapping!B:C,2,FALSE)</f>
        <v>EU</v>
      </c>
    </row>
    <row r="2706" spans="1:99" ht="16" customHeight="1" x14ac:dyDescent="0.35">
      <c r="A2706" s="12" t="s">
        <v>4089</v>
      </c>
      <c r="B2706" s="12" t="s">
        <v>925</v>
      </c>
      <c r="E2706" s="37">
        <v>271569</v>
      </c>
      <c r="G2706" s="37" t="s">
        <v>1505</v>
      </c>
      <c r="I2706" s="37"/>
      <c r="K2706" s="37"/>
      <c r="M2706" s="37"/>
      <c r="O2706" s="37"/>
      <c r="R2706" s="37"/>
      <c r="T2706" s="37"/>
      <c r="V2706" s="37"/>
      <c r="X2706" s="37"/>
      <c r="Z2706" s="37"/>
      <c r="AB2706" s="37">
        <v>271569</v>
      </c>
      <c r="AC2706" s="12">
        <v>0.1</v>
      </c>
      <c r="AD2706" s="37"/>
      <c r="AF2706" s="37"/>
      <c r="AH2706" s="37"/>
      <c r="AJ2706" s="12">
        <v>18300</v>
      </c>
      <c r="AN2706" s="37"/>
      <c r="AP2706" s="37"/>
      <c r="AR2706" s="37"/>
      <c r="AT2706" s="37"/>
      <c r="AV2706" s="37"/>
      <c r="AX2706" s="37"/>
      <c r="BR2706" s="12">
        <v>0</v>
      </c>
      <c r="CG2706" s="12" t="s">
        <v>929</v>
      </c>
      <c r="CH2706" s="12">
        <v>333.04399999999998</v>
      </c>
      <c r="CI2706" s="12" t="s">
        <v>1150</v>
      </c>
      <c r="CJ2706" s="12"/>
      <c r="CK2706" s="12" t="s">
        <v>1151</v>
      </c>
      <c r="CL2706" s="37">
        <v>267492171</v>
      </c>
      <c r="CN2706" s="12" t="s">
        <v>1506</v>
      </c>
      <c r="CS2706" s="12"/>
      <c r="CT2706" s="36" t="str">
        <f t="shared" si="42"/>
        <v>500mn</v>
      </c>
      <c r="CU2706" s="36" t="str">
        <f>VLOOKUP(CK2706,Mapping!B:C,2,FALSE)</f>
        <v>EU</v>
      </c>
    </row>
    <row r="2707" spans="1:99" ht="16" customHeight="1" x14ac:dyDescent="0.35">
      <c r="A2707" s="12" t="s">
        <v>4090</v>
      </c>
      <c r="B2707" s="12" t="s">
        <v>925</v>
      </c>
      <c r="E2707" s="37">
        <v>828749</v>
      </c>
      <c r="G2707" s="37" t="s">
        <v>1505</v>
      </c>
      <c r="I2707" s="37"/>
      <c r="K2707" s="37"/>
      <c r="M2707" s="37">
        <v>586670</v>
      </c>
      <c r="N2707" s="12">
        <v>0.03</v>
      </c>
      <c r="O2707" s="37"/>
      <c r="R2707" s="37"/>
      <c r="T2707" s="37"/>
      <c r="V2707" s="37"/>
      <c r="X2707" s="37">
        <v>242079</v>
      </c>
      <c r="Y2707" s="12">
        <v>0.01</v>
      </c>
      <c r="Z2707" s="37"/>
      <c r="AB2707" s="37"/>
      <c r="AD2707" s="37"/>
      <c r="AF2707" s="37"/>
      <c r="AH2707" s="37"/>
      <c r="AN2707" s="37"/>
      <c r="AP2707" s="37"/>
      <c r="AR2707" s="37"/>
      <c r="AT2707" s="37"/>
      <c r="AV2707" s="37"/>
      <c r="AX2707" s="37"/>
      <c r="BA2707" s="12">
        <v>2313</v>
      </c>
      <c r="BB2707" s="12">
        <v>5173</v>
      </c>
      <c r="BZ2707" s="12">
        <v>0</v>
      </c>
      <c r="CC2707" s="12">
        <v>0</v>
      </c>
      <c r="CG2707" s="12" t="s">
        <v>934</v>
      </c>
      <c r="CH2707" s="12">
        <v>47.557000000000002</v>
      </c>
      <c r="CI2707" s="12" t="s">
        <v>1113</v>
      </c>
      <c r="CJ2707" s="12" t="s">
        <v>1114</v>
      </c>
      <c r="CK2707" s="12" t="s">
        <v>932</v>
      </c>
      <c r="CL2707" s="37">
        <v>1902814554</v>
      </c>
      <c r="CN2707" s="12" t="s">
        <v>1509</v>
      </c>
      <c r="CS2707" s="12"/>
      <c r="CT2707" s="36" t="str">
        <f t="shared" si="42"/>
        <v>1bn - 50bn</v>
      </c>
      <c r="CU2707" s="36" t="str">
        <f>VLOOKUP(CK2707,Mapping!B:C,2,FALSE)</f>
        <v>US/CA</v>
      </c>
    </row>
    <row r="2708" spans="1:99" ht="16" customHeight="1" x14ac:dyDescent="0.35">
      <c r="A2708" s="12" t="s">
        <v>4091</v>
      </c>
      <c r="B2708" s="12" t="s">
        <v>925</v>
      </c>
      <c r="E2708" s="37">
        <v>0</v>
      </c>
      <c r="G2708" s="37" t="s">
        <v>1505</v>
      </c>
      <c r="I2708" s="37"/>
      <c r="K2708" s="37"/>
      <c r="M2708" s="37"/>
      <c r="O2708" s="37"/>
      <c r="R2708" s="37"/>
      <c r="T2708" s="37"/>
      <c r="V2708" s="37"/>
      <c r="X2708" s="37"/>
      <c r="Z2708" s="37"/>
      <c r="AB2708" s="37"/>
      <c r="AD2708" s="37"/>
      <c r="AF2708" s="37"/>
      <c r="AH2708" s="37"/>
      <c r="AN2708" s="37">
        <v>0</v>
      </c>
      <c r="AO2708" s="12">
        <v>0</v>
      </c>
      <c r="AP2708" s="37"/>
      <c r="AR2708" s="37"/>
      <c r="AT2708" s="37"/>
      <c r="AV2708" s="37"/>
      <c r="AX2708" s="37"/>
      <c r="BI2708" s="12">
        <v>0</v>
      </c>
      <c r="BY2708" s="12">
        <v>0</v>
      </c>
      <c r="CG2708" s="12" t="s">
        <v>976</v>
      </c>
      <c r="CH2708" s="12">
        <v>31.687999999999999</v>
      </c>
      <c r="CI2708" s="12" t="s">
        <v>983</v>
      </c>
      <c r="CJ2708" s="12" t="s">
        <v>984</v>
      </c>
      <c r="CK2708" s="12" t="s">
        <v>985</v>
      </c>
      <c r="CL2708" s="37">
        <v>11868316584</v>
      </c>
      <c r="CN2708" s="12" t="s">
        <v>1513</v>
      </c>
      <c r="CS2708" s="12"/>
      <c r="CT2708" s="36" t="str">
        <f t="shared" si="42"/>
        <v>1bn - 50bn</v>
      </c>
      <c r="CU2708" s="36" t="str">
        <f>VLOOKUP(CK2708,Mapping!B:C,2,FALSE)</f>
        <v>US/CA</v>
      </c>
    </row>
    <row r="2709" spans="1:99" ht="16" customHeight="1" x14ac:dyDescent="0.35">
      <c r="A2709" s="12" t="s">
        <v>4092</v>
      </c>
      <c r="B2709" s="12" t="s">
        <v>925</v>
      </c>
      <c r="E2709" s="37">
        <v>2479508</v>
      </c>
      <c r="G2709" s="37" t="s">
        <v>1505</v>
      </c>
      <c r="I2709" s="37"/>
      <c r="K2709" s="37"/>
      <c r="M2709" s="37"/>
      <c r="O2709" s="37"/>
      <c r="Q2709" s="12">
        <v>19635</v>
      </c>
      <c r="R2709" s="37"/>
      <c r="T2709" s="37"/>
      <c r="V2709" s="37"/>
      <c r="X2709" s="37"/>
      <c r="Z2709" s="37"/>
      <c r="AB2709" s="37"/>
      <c r="AD2709" s="37"/>
      <c r="AF2709" s="37"/>
      <c r="AH2709" s="37">
        <v>2479508</v>
      </c>
      <c r="AI2709" s="12">
        <v>1.77</v>
      </c>
      <c r="AN2709" s="37"/>
      <c r="AP2709" s="37"/>
      <c r="AR2709" s="37"/>
      <c r="AT2709" s="37"/>
      <c r="AV2709" s="37"/>
      <c r="AX2709" s="37"/>
      <c r="BQ2709" s="12">
        <v>0</v>
      </c>
      <c r="CG2709" s="12" t="s">
        <v>929</v>
      </c>
      <c r="CH2709" s="12">
        <v>99.789000000000001</v>
      </c>
      <c r="CI2709" s="12" t="s">
        <v>1799</v>
      </c>
      <c r="CJ2709" s="12" t="s">
        <v>936</v>
      </c>
      <c r="CK2709" s="12" t="s">
        <v>932</v>
      </c>
      <c r="CL2709" s="37">
        <v>139951851</v>
      </c>
      <c r="CN2709" s="12" t="s">
        <v>1506</v>
      </c>
      <c r="CS2709" s="12"/>
      <c r="CT2709" s="36" t="str">
        <f t="shared" si="42"/>
        <v>500mn</v>
      </c>
      <c r="CU2709" s="36" t="str">
        <f>VLOOKUP(CK2709,Mapping!B:C,2,FALSE)</f>
        <v>US/CA</v>
      </c>
    </row>
    <row r="2710" spans="1:99" ht="16" customHeight="1" x14ac:dyDescent="0.35">
      <c r="A2710" s="12" t="s">
        <v>4093</v>
      </c>
      <c r="B2710" s="12" t="s">
        <v>925</v>
      </c>
      <c r="E2710" s="37">
        <v>0</v>
      </c>
      <c r="G2710" s="37" t="s">
        <v>1505</v>
      </c>
      <c r="I2710" s="37"/>
      <c r="K2710" s="37"/>
      <c r="M2710" s="37"/>
      <c r="O2710" s="37"/>
      <c r="R2710" s="37"/>
      <c r="T2710" s="37"/>
      <c r="V2710" s="37"/>
      <c r="X2710" s="37"/>
      <c r="Z2710" s="37"/>
      <c r="AB2710" s="37"/>
      <c r="AD2710" s="37">
        <v>0</v>
      </c>
      <c r="AE2710" s="12">
        <v>0</v>
      </c>
      <c r="AF2710" s="37"/>
      <c r="AH2710" s="37"/>
      <c r="AN2710" s="37"/>
      <c r="AP2710" s="37"/>
      <c r="AR2710" s="37"/>
      <c r="AT2710" s="37"/>
      <c r="AV2710" s="37"/>
      <c r="AX2710" s="37"/>
      <c r="BJ2710" s="12">
        <v>0</v>
      </c>
      <c r="CB2710" s="12">
        <v>0</v>
      </c>
      <c r="CG2710" s="12"/>
      <c r="CH2710" s="12">
        <v>79.042000000000002</v>
      </c>
      <c r="CI2710" s="12" t="s">
        <v>4094</v>
      </c>
      <c r="CJ2710" s="12" t="s">
        <v>931</v>
      </c>
      <c r="CK2710" s="12" t="s">
        <v>932</v>
      </c>
      <c r="CL2710" s="37">
        <v>529483826</v>
      </c>
      <c r="CN2710" s="12" t="s">
        <v>1509</v>
      </c>
      <c r="CS2710" s="12"/>
      <c r="CT2710" s="36" t="str">
        <f t="shared" si="42"/>
        <v>500mn - 1bn</v>
      </c>
      <c r="CU2710" s="36" t="str">
        <f>VLOOKUP(CK2710,Mapping!B:C,2,FALSE)</f>
        <v>US/CA</v>
      </c>
    </row>
    <row r="2711" spans="1:99" ht="16" customHeight="1" x14ac:dyDescent="0.35">
      <c r="A2711" s="12" t="s">
        <v>4095</v>
      </c>
      <c r="B2711" s="12" t="s">
        <v>925</v>
      </c>
      <c r="E2711" s="37">
        <v>25277</v>
      </c>
      <c r="G2711" s="37" t="s">
        <v>1505</v>
      </c>
      <c r="I2711" s="37"/>
      <c r="K2711" s="37"/>
      <c r="M2711" s="37"/>
      <c r="O2711" s="37"/>
      <c r="Q2711" s="12">
        <v>44</v>
      </c>
      <c r="R2711" s="37"/>
      <c r="T2711" s="37"/>
      <c r="V2711" s="37"/>
      <c r="X2711" s="37"/>
      <c r="Z2711" s="37">
        <v>7688</v>
      </c>
      <c r="AA2711" s="12">
        <v>0</v>
      </c>
      <c r="AB2711" s="37"/>
      <c r="AD2711" s="37">
        <v>12033</v>
      </c>
      <c r="AE2711" s="12">
        <v>0.01</v>
      </c>
      <c r="AF2711" s="37"/>
      <c r="AH2711" s="37">
        <v>5556</v>
      </c>
      <c r="AI2711" s="12">
        <v>0</v>
      </c>
      <c r="AN2711" s="37"/>
      <c r="AP2711" s="37"/>
      <c r="AR2711" s="37"/>
      <c r="AT2711" s="37"/>
      <c r="AV2711" s="37"/>
      <c r="AX2711" s="37"/>
      <c r="BC2711" s="12">
        <v>260</v>
      </c>
      <c r="BJ2711" s="12">
        <v>108</v>
      </c>
      <c r="BQ2711" s="12">
        <v>0</v>
      </c>
      <c r="CB2711" s="12">
        <v>0</v>
      </c>
      <c r="CD2711" s="12">
        <v>0</v>
      </c>
      <c r="CG2711" s="12" t="s">
        <v>934</v>
      </c>
      <c r="CH2711" s="12">
        <v>69.855000000000004</v>
      </c>
      <c r="CI2711" s="12" t="s">
        <v>992</v>
      </c>
      <c r="CJ2711" s="12" t="s">
        <v>993</v>
      </c>
      <c r="CK2711" s="12" t="s">
        <v>932</v>
      </c>
      <c r="CL2711" s="37">
        <v>180452016</v>
      </c>
      <c r="CN2711" s="12" t="s">
        <v>1509</v>
      </c>
      <c r="CS2711" s="12"/>
      <c r="CT2711" s="36" t="str">
        <f t="shared" si="42"/>
        <v>500mn</v>
      </c>
      <c r="CU2711" s="36" t="str">
        <f>VLOOKUP(CK2711,Mapping!B:C,2,FALSE)</f>
        <v>US/CA</v>
      </c>
    </row>
    <row r="2712" spans="1:99" ht="16" customHeight="1" x14ac:dyDescent="0.35">
      <c r="A2712" s="12" t="s">
        <v>596</v>
      </c>
      <c r="B2712" s="12" t="s">
        <v>925</v>
      </c>
      <c r="E2712" s="37">
        <v>21967560</v>
      </c>
      <c r="F2712" s="12">
        <v>9400</v>
      </c>
      <c r="G2712" s="37" t="s">
        <v>1505</v>
      </c>
      <c r="I2712" s="37">
        <v>669233</v>
      </c>
      <c r="J2712" s="12">
        <v>0.02</v>
      </c>
      <c r="K2712" s="37">
        <v>5349028</v>
      </c>
      <c r="L2712" s="12">
        <v>0.19</v>
      </c>
      <c r="M2712" s="37">
        <v>1746354</v>
      </c>
      <c r="N2712" s="12">
        <v>0.06</v>
      </c>
      <c r="O2712" s="37">
        <v>3839200</v>
      </c>
      <c r="P2712" s="12">
        <v>0.14000000000000001</v>
      </c>
      <c r="Q2712" s="12">
        <v>4807</v>
      </c>
      <c r="R2712" s="37">
        <v>1336380</v>
      </c>
      <c r="S2712" s="12">
        <v>0.05</v>
      </c>
      <c r="T2712" s="37"/>
      <c r="V2712" s="37">
        <v>2108457</v>
      </c>
      <c r="W2712" s="12">
        <v>7.0000000000000007E-2</v>
      </c>
      <c r="X2712" s="37">
        <v>1051432</v>
      </c>
      <c r="Y2712" s="12">
        <v>0.04</v>
      </c>
      <c r="Z2712" s="37"/>
      <c r="AB2712" s="37">
        <v>1777644</v>
      </c>
      <c r="AC2712" s="12">
        <v>0.06</v>
      </c>
      <c r="AD2712" s="37">
        <v>1777891</v>
      </c>
      <c r="AE2712" s="12">
        <v>0.06</v>
      </c>
      <c r="AF2712" s="37">
        <v>60837</v>
      </c>
      <c r="AG2712" s="12">
        <v>0</v>
      </c>
      <c r="AH2712" s="37">
        <v>607028</v>
      </c>
      <c r="AI2712" s="12">
        <v>0.02</v>
      </c>
      <c r="AJ2712" s="12">
        <v>123050</v>
      </c>
      <c r="AK2712" s="12">
        <v>96900</v>
      </c>
      <c r="AL2712" s="12">
        <v>252800</v>
      </c>
      <c r="AN2712" s="37">
        <v>1532556</v>
      </c>
      <c r="AO2712" s="12">
        <v>0.05</v>
      </c>
      <c r="AP2712" s="37">
        <v>111520</v>
      </c>
      <c r="AQ2712" s="12">
        <v>0</v>
      </c>
      <c r="AR2712" s="37"/>
      <c r="AT2712" s="37"/>
      <c r="AV2712" s="37"/>
      <c r="AX2712" s="37"/>
      <c r="AZ2712" s="12">
        <v>126240</v>
      </c>
      <c r="BA2712" s="12">
        <v>10290</v>
      </c>
      <c r="BB2712" s="12">
        <v>11914</v>
      </c>
      <c r="BF2712" s="12">
        <v>3600</v>
      </c>
      <c r="BG2712" s="12">
        <v>86599</v>
      </c>
      <c r="BH2712" s="12">
        <v>483</v>
      </c>
      <c r="BI2712" s="12">
        <v>9100</v>
      </c>
      <c r="BJ2712" s="12">
        <v>13607</v>
      </c>
      <c r="BO2712" s="12">
        <v>0</v>
      </c>
      <c r="BP2712" s="12">
        <v>0</v>
      </c>
      <c r="BQ2712" s="12">
        <v>0</v>
      </c>
      <c r="BR2712" s="12">
        <v>0</v>
      </c>
      <c r="BS2712" s="12">
        <v>0</v>
      </c>
      <c r="BT2712" s="12">
        <v>0</v>
      </c>
      <c r="BU2712" s="12">
        <v>0</v>
      </c>
      <c r="BV2712" s="12">
        <v>0</v>
      </c>
      <c r="BX2712" s="12">
        <v>0</v>
      </c>
      <c r="BY2712" s="12">
        <v>0</v>
      </c>
      <c r="BZ2712" s="12">
        <v>0</v>
      </c>
      <c r="CB2712" s="12">
        <v>0</v>
      </c>
      <c r="CC2712" s="12">
        <v>0</v>
      </c>
      <c r="CG2712" s="12" t="s">
        <v>940</v>
      </c>
      <c r="CH2712" s="12">
        <v>60.744</v>
      </c>
      <c r="CI2712" s="12" t="s">
        <v>1042</v>
      </c>
      <c r="CJ2712" s="12"/>
      <c r="CK2712" s="12" t="s">
        <v>1043</v>
      </c>
      <c r="CL2712" s="37">
        <v>2845985875</v>
      </c>
      <c r="CN2712" s="12" t="s">
        <v>1506</v>
      </c>
      <c r="CS2712" s="12"/>
      <c r="CT2712" s="36" t="str">
        <f t="shared" si="42"/>
        <v>1bn - 50bn</v>
      </c>
      <c r="CU2712" s="36" t="str">
        <f>VLOOKUP(CK2712,Mapping!B:C,2,FALSE)</f>
        <v>Asia</v>
      </c>
    </row>
    <row r="2713" spans="1:99" ht="16" customHeight="1" x14ac:dyDescent="0.35">
      <c r="A2713" s="12" t="s">
        <v>4096</v>
      </c>
      <c r="B2713" s="12" t="s">
        <v>925</v>
      </c>
      <c r="E2713" s="37">
        <v>20269375</v>
      </c>
      <c r="G2713" s="37" t="s">
        <v>1505</v>
      </c>
      <c r="I2713" s="37"/>
      <c r="K2713" s="37"/>
      <c r="M2713" s="37">
        <v>978713</v>
      </c>
      <c r="N2713" s="12">
        <v>0.02</v>
      </c>
      <c r="O2713" s="37"/>
      <c r="R2713" s="37"/>
      <c r="T2713" s="37"/>
      <c r="V2713" s="37"/>
      <c r="X2713" s="37"/>
      <c r="Z2713" s="37"/>
      <c r="AB2713" s="37"/>
      <c r="AD2713" s="37"/>
      <c r="AF2713" s="37"/>
      <c r="AH2713" s="37"/>
      <c r="AN2713" s="37">
        <v>3296681</v>
      </c>
      <c r="AO2713" s="12">
        <v>0.06</v>
      </c>
      <c r="AP2713" s="37">
        <v>15993981</v>
      </c>
      <c r="AQ2713" s="12">
        <v>0.28999999999999998</v>
      </c>
      <c r="AR2713" s="37"/>
      <c r="AT2713" s="37"/>
      <c r="AV2713" s="37"/>
      <c r="AX2713" s="37"/>
      <c r="BB2713" s="12">
        <v>7801</v>
      </c>
      <c r="BH2713" s="12">
        <v>69271</v>
      </c>
      <c r="BI2713" s="12">
        <v>19575</v>
      </c>
      <c r="BV2713" s="12">
        <v>0.06</v>
      </c>
      <c r="BY2713" s="12">
        <v>0</v>
      </c>
      <c r="CC2713" s="12">
        <v>0</v>
      </c>
      <c r="CG2713" s="12" t="s">
        <v>929</v>
      </c>
      <c r="CH2713" s="12">
        <v>21.928000000000001</v>
      </c>
      <c r="CI2713" s="12" t="s">
        <v>1213</v>
      </c>
      <c r="CJ2713" s="12" t="s">
        <v>1214</v>
      </c>
      <c r="CK2713" s="12" t="s">
        <v>932</v>
      </c>
      <c r="CL2713" s="37">
        <v>5438090996</v>
      </c>
      <c r="CN2713" s="12" t="s">
        <v>1509</v>
      </c>
      <c r="CS2713" s="12"/>
      <c r="CT2713" s="36" t="str">
        <f t="shared" si="42"/>
        <v>1bn - 50bn</v>
      </c>
      <c r="CU2713" s="36" t="str">
        <f>VLOOKUP(CK2713,Mapping!B:C,2,FALSE)</f>
        <v>US/CA</v>
      </c>
    </row>
    <row r="2714" spans="1:99" ht="16" customHeight="1" x14ac:dyDescent="0.35">
      <c r="A2714" s="12" t="s">
        <v>4097</v>
      </c>
      <c r="B2714" s="12" t="s">
        <v>933</v>
      </c>
      <c r="E2714" s="37">
        <v>15675157</v>
      </c>
      <c r="G2714" s="37" t="s">
        <v>1505</v>
      </c>
      <c r="I2714" s="37"/>
      <c r="K2714" s="37"/>
      <c r="M2714" s="37"/>
      <c r="O2714" s="37"/>
      <c r="Q2714" s="12">
        <v>28771</v>
      </c>
      <c r="R2714" s="37"/>
      <c r="T2714" s="37"/>
      <c r="V2714" s="37"/>
      <c r="X2714" s="37"/>
      <c r="Z2714" s="37"/>
      <c r="AB2714" s="37"/>
      <c r="AD2714" s="37"/>
      <c r="AF2714" s="37"/>
      <c r="AH2714" s="37">
        <v>4038298</v>
      </c>
      <c r="AI2714" s="12">
        <v>0.06</v>
      </c>
      <c r="AN2714" s="37">
        <v>9996375</v>
      </c>
      <c r="AO2714" s="12">
        <v>0.15</v>
      </c>
      <c r="AP2714" s="37">
        <v>1640484</v>
      </c>
      <c r="AQ2714" s="12">
        <v>0.03</v>
      </c>
      <c r="AR2714" s="37"/>
      <c r="AT2714" s="37"/>
      <c r="AV2714" s="37"/>
      <c r="AX2714" s="37"/>
      <c r="BH2714" s="12">
        <v>6605</v>
      </c>
      <c r="BI2714" s="12">
        <v>59375</v>
      </c>
      <c r="BQ2714" s="12">
        <v>0.01</v>
      </c>
      <c r="BV2714" s="12">
        <v>0.01</v>
      </c>
      <c r="BY2714" s="12">
        <v>0.01</v>
      </c>
      <c r="CG2714" s="12" t="s">
        <v>991</v>
      </c>
      <c r="CH2714" s="12">
        <v>27.821999999999999</v>
      </c>
      <c r="CI2714" s="12" t="s">
        <v>1026</v>
      </c>
      <c r="CJ2714" s="12"/>
      <c r="CK2714" s="12" t="s">
        <v>1027</v>
      </c>
      <c r="CL2714" s="37">
        <v>6445863427</v>
      </c>
      <c r="CN2714" s="12" t="s">
        <v>1506</v>
      </c>
      <c r="CS2714" s="12"/>
      <c r="CT2714" s="36" t="str">
        <f t="shared" si="42"/>
        <v>1bn - 50bn</v>
      </c>
      <c r="CU2714" s="36" t="str">
        <f>VLOOKUP(CK2714,Mapping!B:C,2,FALSE)</f>
        <v>EU</v>
      </c>
    </row>
    <row r="2715" spans="1:99" ht="16" customHeight="1" x14ac:dyDescent="0.35">
      <c r="A2715" s="12" t="s">
        <v>4098</v>
      </c>
      <c r="B2715" s="12" t="s">
        <v>925</v>
      </c>
      <c r="E2715" s="37">
        <v>2484373</v>
      </c>
      <c r="G2715" s="37" t="s">
        <v>1505</v>
      </c>
      <c r="I2715" s="37"/>
      <c r="K2715" s="37">
        <v>1031504</v>
      </c>
      <c r="L2715" s="12">
        <v>0.56999999999999995</v>
      </c>
      <c r="M2715" s="37"/>
      <c r="O2715" s="37">
        <v>976291</v>
      </c>
      <c r="P2715" s="12">
        <v>0.54</v>
      </c>
      <c r="R2715" s="37">
        <v>476578</v>
      </c>
      <c r="S2715" s="12">
        <v>0.27</v>
      </c>
      <c r="T2715" s="37"/>
      <c r="V2715" s="37"/>
      <c r="X2715" s="37"/>
      <c r="Z2715" s="37"/>
      <c r="AB2715" s="37"/>
      <c r="AD2715" s="37"/>
      <c r="AF2715" s="37"/>
      <c r="AH2715" s="37"/>
      <c r="AL2715" s="12">
        <v>53200</v>
      </c>
      <c r="AM2715" s="12">
        <v>0</v>
      </c>
      <c r="AN2715" s="37"/>
      <c r="AP2715" s="37"/>
      <c r="AR2715" s="37"/>
      <c r="AT2715" s="37"/>
      <c r="AV2715" s="37"/>
      <c r="AX2715" s="37">
        <v>0</v>
      </c>
      <c r="AY2715" s="12">
        <v>0</v>
      </c>
      <c r="AZ2715" s="12">
        <v>35900</v>
      </c>
      <c r="BG2715" s="12">
        <v>13400</v>
      </c>
      <c r="BS2715" s="12">
        <v>0</v>
      </c>
      <c r="BU2715" s="12">
        <v>0</v>
      </c>
      <c r="BW2715" s="12">
        <v>0</v>
      </c>
      <c r="BX2715" s="12">
        <v>0</v>
      </c>
      <c r="CG2715" s="12" t="s">
        <v>929</v>
      </c>
      <c r="CH2715" s="12">
        <v>242.614</v>
      </c>
      <c r="CI2715" s="12" t="s">
        <v>999</v>
      </c>
      <c r="CJ2715" s="12"/>
      <c r="CK2715" s="12" t="s">
        <v>927</v>
      </c>
      <c r="CL2715" s="37">
        <v>179998416</v>
      </c>
      <c r="CN2715" s="12" t="s">
        <v>1509</v>
      </c>
      <c r="CS2715" s="12"/>
      <c r="CT2715" s="36" t="str">
        <f t="shared" si="42"/>
        <v>500mn</v>
      </c>
      <c r="CU2715" s="36" t="str">
        <f>VLOOKUP(CK2715,Mapping!B:C,2,FALSE)</f>
        <v>CN</v>
      </c>
    </row>
    <row r="2716" spans="1:99" ht="16" customHeight="1" x14ac:dyDescent="0.35">
      <c r="A2716" s="12" t="s">
        <v>4099</v>
      </c>
      <c r="B2716" s="12" t="s">
        <v>925</v>
      </c>
      <c r="E2716" s="37">
        <v>13739603</v>
      </c>
      <c r="G2716" s="37" t="s">
        <v>1505</v>
      </c>
      <c r="I2716" s="37"/>
      <c r="K2716" s="37">
        <v>8752392</v>
      </c>
      <c r="L2716" s="12">
        <v>4.4800000000000004</v>
      </c>
      <c r="M2716" s="37"/>
      <c r="O2716" s="37">
        <v>4259345</v>
      </c>
      <c r="P2716" s="12">
        <v>2.1800000000000002</v>
      </c>
      <c r="R2716" s="37"/>
      <c r="T2716" s="37"/>
      <c r="V2716" s="37"/>
      <c r="X2716" s="37"/>
      <c r="Z2716" s="37"/>
      <c r="AB2716" s="37"/>
      <c r="AD2716" s="37"/>
      <c r="AF2716" s="37"/>
      <c r="AH2716" s="37"/>
      <c r="AL2716" s="12">
        <v>232100</v>
      </c>
      <c r="AM2716" s="12">
        <v>252400</v>
      </c>
      <c r="AN2716" s="37"/>
      <c r="AP2716" s="37"/>
      <c r="AR2716" s="37"/>
      <c r="AT2716" s="37"/>
      <c r="AV2716" s="37"/>
      <c r="AX2716" s="37">
        <v>727866</v>
      </c>
      <c r="AY2716" s="12">
        <v>0.37</v>
      </c>
      <c r="BG2716" s="12">
        <v>113700</v>
      </c>
      <c r="BS2716" s="12">
        <v>0</v>
      </c>
      <c r="BU2716" s="12">
        <v>0</v>
      </c>
      <c r="BW2716" s="12">
        <v>0.01</v>
      </c>
      <c r="CG2716" s="12"/>
      <c r="CH2716" s="12">
        <v>253.55699999999999</v>
      </c>
      <c r="CI2716" s="12"/>
      <c r="CJ2716" s="12"/>
      <c r="CK2716" s="12" t="s">
        <v>927</v>
      </c>
      <c r="CL2716" s="37">
        <v>195395936</v>
      </c>
      <c r="CN2716" s="12" t="s">
        <v>1270</v>
      </c>
      <c r="CS2716" s="12"/>
      <c r="CT2716" s="36" t="str">
        <f t="shared" si="42"/>
        <v>500mn</v>
      </c>
      <c r="CU2716" s="36" t="str">
        <f>VLOOKUP(CK2716,Mapping!B:C,2,FALSE)</f>
        <v>CN</v>
      </c>
    </row>
    <row r="2717" spans="1:99" ht="16" customHeight="1" x14ac:dyDescent="0.35">
      <c r="A2717" s="12" t="s">
        <v>4100</v>
      </c>
      <c r="B2717" s="12" t="s">
        <v>925</v>
      </c>
      <c r="E2717" s="37">
        <v>364899</v>
      </c>
      <c r="G2717" s="37" t="s">
        <v>1505</v>
      </c>
      <c r="I2717" s="37"/>
      <c r="K2717" s="37">
        <v>230934</v>
      </c>
      <c r="L2717" s="12">
        <v>2.16</v>
      </c>
      <c r="M2717" s="37"/>
      <c r="O2717" s="37">
        <v>133965</v>
      </c>
      <c r="P2717" s="12">
        <v>1.25</v>
      </c>
      <c r="R2717" s="37"/>
      <c r="T2717" s="37"/>
      <c r="V2717" s="37"/>
      <c r="X2717" s="37"/>
      <c r="Z2717" s="37"/>
      <c r="AB2717" s="37"/>
      <c r="AD2717" s="37"/>
      <c r="AF2717" s="37"/>
      <c r="AH2717" s="37"/>
      <c r="AL2717" s="12">
        <v>7300</v>
      </c>
      <c r="AN2717" s="37"/>
      <c r="AP2717" s="37"/>
      <c r="AR2717" s="37"/>
      <c r="AT2717" s="37"/>
      <c r="AV2717" s="37"/>
      <c r="AX2717" s="37"/>
      <c r="BG2717" s="12">
        <v>3000</v>
      </c>
      <c r="BS2717" s="12">
        <v>0</v>
      </c>
      <c r="BU2717" s="12">
        <v>0</v>
      </c>
      <c r="CG2717" s="12" t="s">
        <v>940</v>
      </c>
      <c r="CH2717" s="12">
        <v>24.667999999999999</v>
      </c>
      <c r="CI2717" s="12" t="s">
        <v>988</v>
      </c>
      <c r="CJ2717" s="12"/>
      <c r="CK2717" s="12" t="s">
        <v>988</v>
      </c>
      <c r="CL2717" s="37">
        <v>10867999</v>
      </c>
      <c r="CN2717" s="12" t="s">
        <v>1509</v>
      </c>
      <c r="CS2717" s="12"/>
      <c r="CT2717" s="36" t="str">
        <f t="shared" si="42"/>
        <v>500mn</v>
      </c>
      <c r="CU2717" s="36" t="str">
        <f>VLOOKUP(CK2717,Mapping!B:C,2,FALSE)</f>
        <v>SG</v>
      </c>
    </row>
    <row r="2718" spans="1:99" ht="16" customHeight="1" x14ac:dyDescent="0.35">
      <c r="A2718" s="12" t="s">
        <v>4101</v>
      </c>
      <c r="B2718" s="12" t="s">
        <v>933</v>
      </c>
      <c r="E2718" s="37">
        <v>9567705</v>
      </c>
      <c r="G2718" s="37" t="s">
        <v>1505</v>
      </c>
      <c r="I2718" s="37"/>
      <c r="K2718" s="37">
        <v>3261339</v>
      </c>
      <c r="L2718" s="12">
        <v>0.11</v>
      </c>
      <c r="M2718" s="37">
        <v>4027266</v>
      </c>
      <c r="N2718" s="12">
        <v>0.14000000000000001</v>
      </c>
      <c r="O2718" s="37"/>
      <c r="Q2718" s="12">
        <v>0</v>
      </c>
      <c r="R2718" s="37"/>
      <c r="T2718" s="37"/>
      <c r="V2718" s="37"/>
      <c r="X2718" s="37"/>
      <c r="Z2718" s="37">
        <v>2066943</v>
      </c>
      <c r="AA2718" s="12">
        <v>7.0000000000000007E-2</v>
      </c>
      <c r="AB2718" s="37"/>
      <c r="AD2718" s="37">
        <v>115320</v>
      </c>
      <c r="AE2718" s="12">
        <v>0</v>
      </c>
      <c r="AF2718" s="37"/>
      <c r="AH2718" s="37">
        <v>0</v>
      </c>
      <c r="AI2718" s="12">
        <v>0</v>
      </c>
      <c r="AN2718" s="37">
        <v>96837</v>
      </c>
      <c r="AO2718" s="12">
        <v>0</v>
      </c>
      <c r="AP2718" s="37"/>
      <c r="AR2718" s="37"/>
      <c r="AT2718" s="37"/>
      <c r="AV2718" s="37"/>
      <c r="AX2718" s="37"/>
      <c r="BB2718" s="12">
        <v>32100</v>
      </c>
      <c r="BC2718" s="12">
        <v>69900</v>
      </c>
      <c r="BG2718" s="12">
        <v>52800</v>
      </c>
      <c r="BI2718" s="12">
        <v>575</v>
      </c>
      <c r="BJ2718" s="12">
        <v>1035</v>
      </c>
      <c r="BQ2718" s="12">
        <v>0</v>
      </c>
      <c r="BS2718" s="12">
        <v>0</v>
      </c>
      <c r="BY2718" s="12">
        <v>0</v>
      </c>
      <c r="CB2718" s="12">
        <v>0</v>
      </c>
      <c r="CC2718" s="12">
        <v>0</v>
      </c>
      <c r="CD2718" s="12">
        <v>0.01</v>
      </c>
      <c r="CG2718" s="12" t="s">
        <v>940</v>
      </c>
      <c r="CH2718" s="12">
        <v>32.113</v>
      </c>
      <c r="CI2718" s="12" t="s">
        <v>2076</v>
      </c>
      <c r="CJ2718" s="12"/>
      <c r="CK2718" s="12" t="s">
        <v>990</v>
      </c>
      <c r="CL2718" s="37">
        <v>3264579481</v>
      </c>
      <c r="CN2718" s="12" t="s">
        <v>1506</v>
      </c>
      <c r="CS2718" s="12"/>
      <c r="CT2718" s="36" t="str">
        <f t="shared" si="42"/>
        <v>1bn - 50bn</v>
      </c>
      <c r="CU2718" s="36" t="str">
        <f>VLOOKUP(CK2718,Mapping!B:C,2,FALSE)</f>
        <v>EU</v>
      </c>
    </row>
    <row r="2719" spans="1:99" ht="16" customHeight="1" x14ac:dyDescent="0.35">
      <c r="A2719" s="12" t="s">
        <v>4102</v>
      </c>
      <c r="B2719" s="12" t="s">
        <v>925</v>
      </c>
      <c r="E2719" s="37">
        <v>609234</v>
      </c>
      <c r="G2719" s="37" t="s">
        <v>1505</v>
      </c>
      <c r="I2719" s="37"/>
      <c r="K2719" s="37"/>
      <c r="M2719" s="37">
        <v>609234</v>
      </c>
      <c r="N2719" s="12">
        <v>0.93</v>
      </c>
      <c r="O2719" s="37"/>
      <c r="R2719" s="37"/>
      <c r="T2719" s="37"/>
      <c r="V2719" s="37"/>
      <c r="X2719" s="37"/>
      <c r="Z2719" s="37"/>
      <c r="AB2719" s="37"/>
      <c r="AD2719" s="37"/>
      <c r="AF2719" s="37"/>
      <c r="AH2719" s="37"/>
      <c r="AN2719" s="37"/>
      <c r="AP2719" s="37"/>
      <c r="AR2719" s="37"/>
      <c r="AT2719" s="37"/>
      <c r="AV2719" s="37"/>
      <c r="AX2719" s="37"/>
      <c r="BB2719" s="12">
        <v>4856</v>
      </c>
      <c r="CC2719" s="12">
        <v>0</v>
      </c>
      <c r="CG2719" s="12" t="s">
        <v>929</v>
      </c>
      <c r="CH2719" s="12">
        <v>42.360999999999997</v>
      </c>
      <c r="CI2719" s="12" t="s">
        <v>2478</v>
      </c>
      <c r="CJ2719" s="12"/>
      <c r="CK2719" s="12" t="s">
        <v>990</v>
      </c>
      <c r="CL2719" s="37">
        <v>64123044</v>
      </c>
      <c r="CN2719" s="12" t="s">
        <v>1506</v>
      </c>
      <c r="CS2719" s="12"/>
      <c r="CT2719" s="36" t="str">
        <f t="shared" si="42"/>
        <v>500mn</v>
      </c>
      <c r="CU2719" s="36" t="str">
        <f>VLOOKUP(CK2719,Mapping!B:C,2,FALSE)</f>
        <v>EU</v>
      </c>
    </row>
    <row r="2720" spans="1:99" ht="16" customHeight="1" x14ac:dyDescent="0.35">
      <c r="A2720" s="12" t="s">
        <v>4103</v>
      </c>
      <c r="B2720" s="12" t="s">
        <v>925</v>
      </c>
      <c r="E2720" s="37">
        <v>240790</v>
      </c>
      <c r="G2720" s="37" t="s">
        <v>1505</v>
      </c>
      <c r="I2720" s="37"/>
      <c r="K2720" s="37"/>
      <c r="M2720" s="37">
        <v>0</v>
      </c>
      <c r="N2720" s="12">
        <v>0</v>
      </c>
      <c r="O2720" s="37"/>
      <c r="R2720" s="37"/>
      <c r="T2720" s="37">
        <v>219738</v>
      </c>
      <c r="U2720" s="12">
        <v>0.03</v>
      </c>
      <c r="V2720" s="37"/>
      <c r="X2720" s="37"/>
      <c r="Z2720" s="37"/>
      <c r="AB2720" s="37"/>
      <c r="AD2720" s="37"/>
      <c r="AF2720" s="37"/>
      <c r="AH2720" s="37"/>
      <c r="AN2720" s="37">
        <v>21052</v>
      </c>
      <c r="AO2720" s="12">
        <v>0</v>
      </c>
      <c r="AP2720" s="37"/>
      <c r="AR2720" s="37"/>
      <c r="AT2720" s="37"/>
      <c r="AV2720" s="37"/>
      <c r="AX2720" s="37"/>
      <c r="BB2720" s="12">
        <v>0</v>
      </c>
      <c r="BI2720" s="12">
        <v>125</v>
      </c>
      <c r="BK2720" s="12">
        <v>1963</v>
      </c>
      <c r="BY2720" s="12">
        <v>0</v>
      </c>
      <c r="CC2720" s="12">
        <v>0</v>
      </c>
      <c r="CE2720" s="12">
        <v>0</v>
      </c>
      <c r="CG2720" s="12" t="s">
        <v>929</v>
      </c>
      <c r="CH2720" s="12">
        <v>12.519</v>
      </c>
      <c r="CI2720" s="12" t="s">
        <v>1283</v>
      </c>
      <c r="CJ2720" s="12" t="s">
        <v>1797</v>
      </c>
      <c r="CK2720" s="12" t="s">
        <v>932</v>
      </c>
      <c r="CL2720" s="37">
        <v>869152316</v>
      </c>
      <c r="CN2720" s="12" t="s">
        <v>1509</v>
      </c>
      <c r="CS2720" s="12"/>
      <c r="CT2720" s="36" t="str">
        <f t="shared" si="42"/>
        <v>500mn - 1bn</v>
      </c>
      <c r="CU2720" s="36" t="str">
        <f>VLOOKUP(CK2720,Mapping!B:C,2,FALSE)</f>
        <v>US/CA</v>
      </c>
    </row>
    <row r="2721" spans="1:99" ht="16" customHeight="1" x14ac:dyDescent="0.35">
      <c r="A2721" s="12" t="s">
        <v>626</v>
      </c>
      <c r="B2721" s="12" t="s">
        <v>933</v>
      </c>
      <c r="E2721" s="37">
        <v>11032631</v>
      </c>
      <c r="F2721" s="12">
        <v>7661</v>
      </c>
      <c r="G2721" s="37" t="s">
        <v>1505</v>
      </c>
      <c r="I2721" s="37">
        <v>372305</v>
      </c>
      <c r="J2721" s="12">
        <v>0.01</v>
      </c>
      <c r="K2721" s="37">
        <v>1826844</v>
      </c>
      <c r="L2721" s="12">
        <v>0.03</v>
      </c>
      <c r="M2721" s="37"/>
      <c r="O2721" s="37">
        <v>2707592</v>
      </c>
      <c r="P2721" s="12">
        <v>0.04</v>
      </c>
      <c r="Q2721" s="12">
        <v>863</v>
      </c>
      <c r="R2721" s="37">
        <v>1072873</v>
      </c>
      <c r="S2721" s="12">
        <v>0.02</v>
      </c>
      <c r="T2721" s="37"/>
      <c r="V2721" s="37">
        <v>989147</v>
      </c>
      <c r="W2721" s="12">
        <v>0.01</v>
      </c>
      <c r="X2721" s="37">
        <v>497412</v>
      </c>
      <c r="Y2721" s="12">
        <v>0.01</v>
      </c>
      <c r="Z2721" s="37"/>
      <c r="AB2721" s="37">
        <v>1240941</v>
      </c>
      <c r="AC2721" s="12">
        <v>0.02</v>
      </c>
      <c r="AD2721" s="37">
        <v>647462</v>
      </c>
      <c r="AE2721" s="12">
        <v>0.01</v>
      </c>
      <c r="AF2721" s="37">
        <v>1182586</v>
      </c>
      <c r="AG2721" s="12">
        <v>0.02</v>
      </c>
      <c r="AH2721" s="37">
        <v>108980</v>
      </c>
      <c r="AI2721" s="12">
        <v>0</v>
      </c>
      <c r="AJ2721" s="12">
        <v>85899</v>
      </c>
      <c r="AK2721" s="12">
        <v>45459</v>
      </c>
      <c r="AL2721" s="12">
        <v>178287</v>
      </c>
      <c r="AM2721" s="12">
        <v>12036</v>
      </c>
      <c r="AN2721" s="37">
        <v>307353</v>
      </c>
      <c r="AO2721" s="12">
        <v>0</v>
      </c>
      <c r="AP2721" s="37">
        <v>51488</v>
      </c>
      <c r="AQ2721" s="12">
        <v>0</v>
      </c>
      <c r="AR2721" s="37"/>
      <c r="AT2721" s="37"/>
      <c r="AV2721" s="37"/>
      <c r="AX2721" s="37">
        <v>27648</v>
      </c>
      <c r="AY2721" s="12">
        <v>0</v>
      </c>
      <c r="AZ2721" s="12">
        <v>101348</v>
      </c>
      <c r="BA2721" s="12">
        <v>4868</v>
      </c>
      <c r="BF2721" s="12">
        <v>87668</v>
      </c>
      <c r="BG2721" s="12">
        <v>29576</v>
      </c>
      <c r="BH2721" s="12">
        <v>223</v>
      </c>
      <c r="BI2721" s="12">
        <v>1825</v>
      </c>
      <c r="BJ2721" s="12">
        <v>5811</v>
      </c>
      <c r="BO2721" s="12">
        <v>0</v>
      </c>
      <c r="BP2721" s="12">
        <v>0</v>
      </c>
      <c r="BQ2721" s="12">
        <v>0</v>
      </c>
      <c r="BR2721" s="12">
        <v>0</v>
      </c>
      <c r="BS2721" s="12">
        <v>0</v>
      </c>
      <c r="BT2721" s="12">
        <v>0</v>
      </c>
      <c r="BU2721" s="12">
        <v>0</v>
      </c>
      <c r="BV2721" s="12">
        <v>0</v>
      </c>
      <c r="BW2721" s="12">
        <v>0</v>
      </c>
      <c r="BX2721" s="12">
        <v>0</v>
      </c>
      <c r="BY2721" s="12">
        <v>0</v>
      </c>
      <c r="BZ2721" s="12">
        <v>0</v>
      </c>
      <c r="CB2721" s="12">
        <v>0</v>
      </c>
      <c r="CG2721" s="12" t="s">
        <v>929</v>
      </c>
      <c r="CH2721" s="12">
        <v>40.280999999999999</v>
      </c>
      <c r="CI2721" s="12" t="s">
        <v>1042</v>
      </c>
      <c r="CJ2721" s="12"/>
      <c r="CK2721" s="12" t="s">
        <v>1043</v>
      </c>
      <c r="CL2721" s="37">
        <v>7106483348</v>
      </c>
      <c r="CN2721" s="12" t="s">
        <v>1506</v>
      </c>
      <c r="CS2721" s="12"/>
      <c r="CT2721" s="36" t="str">
        <f t="shared" si="42"/>
        <v>1bn - 50bn</v>
      </c>
      <c r="CU2721" s="36" t="str">
        <f>VLOOKUP(CK2721,Mapping!B:C,2,FALSE)</f>
        <v>Asia</v>
      </c>
    </row>
    <row r="2722" spans="1:99" ht="16" customHeight="1" x14ac:dyDescent="0.35">
      <c r="A2722" s="12" t="s">
        <v>4104</v>
      </c>
      <c r="B2722" s="12" t="s">
        <v>925</v>
      </c>
      <c r="E2722" s="37">
        <v>6144263</v>
      </c>
      <c r="G2722" s="37" t="s">
        <v>1505</v>
      </c>
      <c r="I2722" s="37"/>
      <c r="K2722" s="37"/>
      <c r="M2722" s="37"/>
      <c r="O2722" s="37"/>
      <c r="R2722" s="37"/>
      <c r="T2722" s="37"/>
      <c r="V2722" s="37"/>
      <c r="X2722" s="37">
        <v>2351569</v>
      </c>
      <c r="Y2722" s="12">
        <v>0.64</v>
      </c>
      <c r="Z2722" s="37">
        <v>1070458</v>
      </c>
      <c r="AA2722" s="12">
        <v>0.28999999999999998</v>
      </c>
      <c r="AB2722" s="37"/>
      <c r="AD2722" s="37">
        <v>2722236</v>
      </c>
      <c r="AE2722" s="12">
        <v>0.74</v>
      </c>
      <c r="AF2722" s="37"/>
      <c r="AH2722" s="37"/>
      <c r="AN2722" s="37"/>
      <c r="AP2722" s="37"/>
      <c r="AR2722" s="37"/>
      <c r="AT2722" s="37"/>
      <c r="AV2722" s="37"/>
      <c r="AX2722" s="37"/>
      <c r="BA2722" s="12">
        <v>17792</v>
      </c>
      <c r="BC2722" s="12">
        <v>30602</v>
      </c>
      <c r="BJ2722" s="12">
        <v>20659</v>
      </c>
      <c r="BZ2722" s="12">
        <v>0</v>
      </c>
      <c r="CB2722" s="12">
        <v>0.01</v>
      </c>
      <c r="CD2722" s="12">
        <v>0</v>
      </c>
      <c r="CG2722" s="12" t="s">
        <v>998</v>
      </c>
      <c r="CH2722" s="12">
        <v>264.43900000000002</v>
      </c>
      <c r="CI2722" s="12" t="s">
        <v>941</v>
      </c>
      <c r="CJ2722" s="12" t="s">
        <v>941</v>
      </c>
      <c r="CK2722" s="12" t="s">
        <v>932</v>
      </c>
      <c r="CL2722" s="37">
        <v>366515978</v>
      </c>
      <c r="CN2722" s="12" t="s">
        <v>998</v>
      </c>
      <c r="CS2722" s="12"/>
      <c r="CT2722" s="36" t="str">
        <f t="shared" si="42"/>
        <v>500mn</v>
      </c>
      <c r="CU2722" s="36" t="str">
        <f>VLOOKUP(CK2722,Mapping!B:C,2,FALSE)</f>
        <v>US/CA</v>
      </c>
    </row>
    <row r="2723" spans="1:99" ht="16" customHeight="1" x14ac:dyDescent="0.35">
      <c r="A2723" s="12" t="s">
        <v>4105</v>
      </c>
      <c r="B2723" s="12" t="s">
        <v>925</v>
      </c>
      <c r="E2723" s="37">
        <v>75786</v>
      </c>
      <c r="G2723" s="37" t="s">
        <v>1505</v>
      </c>
      <c r="I2723" s="37"/>
      <c r="K2723" s="37"/>
      <c r="M2723" s="37"/>
      <c r="O2723" s="37"/>
      <c r="R2723" s="37"/>
      <c r="T2723" s="37"/>
      <c r="V2723" s="37"/>
      <c r="X2723" s="37"/>
      <c r="Z2723" s="37"/>
      <c r="AB2723" s="37"/>
      <c r="AD2723" s="37"/>
      <c r="AF2723" s="37"/>
      <c r="AH2723" s="37"/>
      <c r="AN2723" s="37">
        <v>75786</v>
      </c>
      <c r="AO2723" s="12">
        <v>0.04</v>
      </c>
      <c r="AP2723" s="37"/>
      <c r="AR2723" s="37"/>
      <c r="AT2723" s="37"/>
      <c r="AV2723" s="37"/>
      <c r="AX2723" s="37"/>
      <c r="BI2723" s="12">
        <v>450</v>
      </c>
      <c r="BY2723" s="12">
        <v>0</v>
      </c>
      <c r="CG2723" s="12" t="s">
        <v>980</v>
      </c>
      <c r="CH2723" s="12">
        <v>51.533000000000001</v>
      </c>
      <c r="CI2723" s="12" t="s">
        <v>1230</v>
      </c>
      <c r="CJ2723" s="12" t="s">
        <v>993</v>
      </c>
      <c r="CK2723" s="12" t="s">
        <v>932</v>
      </c>
      <c r="CL2723" s="37">
        <v>200245407</v>
      </c>
      <c r="CN2723" s="12" t="s">
        <v>1509</v>
      </c>
      <c r="CS2723" s="12"/>
      <c r="CT2723" s="36" t="str">
        <f t="shared" si="42"/>
        <v>500mn</v>
      </c>
      <c r="CU2723" s="36" t="str">
        <f>VLOOKUP(CK2723,Mapping!B:C,2,FALSE)</f>
        <v>US/CA</v>
      </c>
    </row>
    <row r="2724" spans="1:99" ht="16" customHeight="1" x14ac:dyDescent="0.35">
      <c r="A2724" s="12" t="s">
        <v>4106</v>
      </c>
      <c r="B2724" s="12" t="s">
        <v>925</v>
      </c>
      <c r="E2724" s="37">
        <v>0</v>
      </c>
      <c r="G2724" s="37" t="s">
        <v>1505</v>
      </c>
      <c r="I2724" s="37"/>
      <c r="K2724" s="37"/>
      <c r="M2724" s="37">
        <v>0</v>
      </c>
      <c r="N2724" s="12">
        <v>0</v>
      </c>
      <c r="O2724" s="37"/>
      <c r="R2724" s="37"/>
      <c r="T2724" s="37"/>
      <c r="V2724" s="37"/>
      <c r="X2724" s="37"/>
      <c r="Z2724" s="37"/>
      <c r="AB2724" s="37"/>
      <c r="AD2724" s="37"/>
      <c r="AF2724" s="37"/>
      <c r="AH2724" s="37"/>
      <c r="AN2724" s="37"/>
      <c r="AP2724" s="37"/>
      <c r="AR2724" s="37"/>
      <c r="AT2724" s="37"/>
      <c r="AV2724" s="37"/>
      <c r="AX2724" s="37"/>
      <c r="BB2724" s="12">
        <v>0</v>
      </c>
      <c r="CC2724" s="12">
        <v>0</v>
      </c>
      <c r="CG2724" s="12" t="s">
        <v>976</v>
      </c>
      <c r="CH2724" s="12">
        <v>128.22200000000001</v>
      </c>
      <c r="CI2724" s="12" t="s">
        <v>3072</v>
      </c>
      <c r="CJ2724" s="12" t="s">
        <v>1072</v>
      </c>
      <c r="CK2724" s="12" t="s">
        <v>932</v>
      </c>
      <c r="CL2724" s="37">
        <v>156362986</v>
      </c>
      <c r="CN2724" s="12" t="s">
        <v>1513</v>
      </c>
      <c r="CS2724" s="12"/>
      <c r="CT2724" s="36" t="str">
        <f t="shared" si="42"/>
        <v>500mn</v>
      </c>
      <c r="CU2724" s="36" t="str">
        <f>VLOOKUP(CK2724,Mapping!B:C,2,FALSE)</f>
        <v>US/CA</v>
      </c>
    </row>
    <row r="2725" spans="1:99" ht="16" customHeight="1" x14ac:dyDescent="0.35">
      <c r="A2725" s="12" t="s">
        <v>4107</v>
      </c>
      <c r="B2725" s="12" t="s">
        <v>925</v>
      </c>
      <c r="E2725" s="37">
        <v>1543120</v>
      </c>
      <c r="G2725" s="37" t="s">
        <v>1505</v>
      </c>
      <c r="I2725" s="37"/>
      <c r="K2725" s="37"/>
      <c r="M2725" s="37">
        <v>1129140</v>
      </c>
      <c r="N2725" s="12">
        <v>0.16</v>
      </c>
      <c r="O2725" s="37"/>
      <c r="R2725" s="37"/>
      <c r="T2725" s="37"/>
      <c r="V2725" s="37"/>
      <c r="X2725" s="37"/>
      <c r="Z2725" s="37">
        <v>413980</v>
      </c>
      <c r="AA2725" s="12">
        <v>0.06</v>
      </c>
      <c r="AB2725" s="37"/>
      <c r="AD2725" s="37"/>
      <c r="AF2725" s="37"/>
      <c r="AH2725" s="37"/>
      <c r="AN2725" s="37"/>
      <c r="AP2725" s="37"/>
      <c r="AR2725" s="37"/>
      <c r="AT2725" s="37"/>
      <c r="AV2725" s="37"/>
      <c r="AX2725" s="37"/>
      <c r="BB2725" s="12">
        <v>9000</v>
      </c>
      <c r="BC2725" s="12">
        <v>14000</v>
      </c>
      <c r="CC2725" s="12">
        <v>0</v>
      </c>
      <c r="CD2725" s="12">
        <v>0</v>
      </c>
      <c r="CG2725" s="12" t="s">
        <v>940</v>
      </c>
      <c r="CH2725" s="12">
        <v>3.9430000000000001</v>
      </c>
      <c r="CI2725" s="12" t="s">
        <v>3169</v>
      </c>
      <c r="CJ2725" s="12" t="s">
        <v>946</v>
      </c>
      <c r="CK2725" s="12" t="s">
        <v>932</v>
      </c>
      <c r="CL2725" s="37">
        <v>691954960</v>
      </c>
      <c r="CN2725" s="12" t="s">
        <v>1509</v>
      </c>
      <c r="CS2725" s="12"/>
      <c r="CT2725" s="36" t="str">
        <f t="shared" si="42"/>
        <v>500mn - 1bn</v>
      </c>
      <c r="CU2725" s="36" t="str">
        <f>VLOOKUP(CK2725,Mapping!B:C,2,FALSE)</f>
        <v>US/CA</v>
      </c>
    </row>
    <row r="2726" spans="1:99" ht="16" customHeight="1" x14ac:dyDescent="0.35">
      <c r="A2726" s="12" t="s">
        <v>4108</v>
      </c>
      <c r="B2726" s="12" t="s">
        <v>925</v>
      </c>
      <c r="E2726" s="37">
        <v>1380</v>
      </c>
      <c r="G2726" s="37" t="s">
        <v>1505</v>
      </c>
      <c r="I2726" s="37"/>
      <c r="K2726" s="37"/>
      <c r="M2726" s="37">
        <v>1380</v>
      </c>
      <c r="N2726" s="12">
        <v>0</v>
      </c>
      <c r="O2726" s="37"/>
      <c r="R2726" s="37"/>
      <c r="T2726" s="37"/>
      <c r="V2726" s="37"/>
      <c r="X2726" s="37"/>
      <c r="Z2726" s="37"/>
      <c r="AB2726" s="37"/>
      <c r="AD2726" s="37"/>
      <c r="AF2726" s="37"/>
      <c r="AH2726" s="37"/>
      <c r="AN2726" s="37"/>
      <c r="AP2726" s="37"/>
      <c r="AR2726" s="37"/>
      <c r="AT2726" s="37"/>
      <c r="AV2726" s="37"/>
      <c r="AX2726" s="37"/>
      <c r="BB2726" s="12">
        <v>11</v>
      </c>
      <c r="CC2726" s="12">
        <v>0</v>
      </c>
      <c r="CG2726" s="12" t="s">
        <v>934</v>
      </c>
      <c r="CH2726" s="12">
        <v>9.1150000000000002</v>
      </c>
      <c r="CI2726" s="12" t="s">
        <v>4109</v>
      </c>
      <c r="CJ2726" s="12" t="s">
        <v>968</v>
      </c>
      <c r="CK2726" s="12" t="s">
        <v>932</v>
      </c>
      <c r="CL2726" s="37">
        <v>118845155</v>
      </c>
      <c r="CN2726" s="12" t="s">
        <v>1509</v>
      </c>
      <c r="CS2726" s="12"/>
      <c r="CT2726" s="36" t="str">
        <f t="shared" si="42"/>
        <v>500mn</v>
      </c>
      <c r="CU2726" s="36" t="str">
        <f>VLOOKUP(CK2726,Mapping!B:C,2,FALSE)</f>
        <v>US/CA</v>
      </c>
    </row>
    <row r="2727" spans="1:99" ht="16" customHeight="1" x14ac:dyDescent="0.35">
      <c r="A2727" s="12" t="s">
        <v>4110</v>
      </c>
      <c r="B2727" s="12" t="s">
        <v>925</v>
      </c>
      <c r="E2727" s="37">
        <v>5602533</v>
      </c>
      <c r="G2727" s="37" t="s">
        <v>1505</v>
      </c>
      <c r="I2727" s="37"/>
      <c r="K2727" s="37"/>
      <c r="M2727" s="37"/>
      <c r="O2727" s="37"/>
      <c r="Q2727" s="12">
        <v>8525</v>
      </c>
      <c r="R2727" s="37"/>
      <c r="T2727" s="37"/>
      <c r="V2727" s="37"/>
      <c r="X2727" s="37"/>
      <c r="Z2727" s="37"/>
      <c r="AB2727" s="37"/>
      <c r="AD2727" s="37"/>
      <c r="AF2727" s="37"/>
      <c r="AH2727" s="37">
        <v>1076537</v>
      </c>
      <c r="AI2727" s="12">
        <v>0.09</v>
      </c>
      <c r="AN2727" s="37">
        <v>3161950</v>
      </c>
      <c r="AO2727" s="12">
        <v>0.25</v>
      </c>
      <c r="AP2727" s="37">
        <v>654111</v>
      </c>
      <c r="AQ2727" s="12">
        <v>0.05</v>
      </c>
      <c r="AR2727" s="37"/>
      <c r="AT2727" s="37">
        <v>709935</v>
      </c>
      <c r="AU2727" s="12">
        <v>0.06</v>
      </c>
      <c r="AV2727" s="37"/>
      <c r="AX2727" s="37"/>
      <c r="BD2727" s="12">
        <v>66598</v>
      </c>
      <c r="BH2727" s="12">
        <v>2833</v>
      </c>
      <c r="BI2727" s="12">
        <v>18775</v>
      </c>
      <c r="BQ2727" s="12">
        <v>0</v>
      </c>
      <c r="BV2727" s="12">
        <v>0</v>
      </c>
      <c r="BY2727" s="12">
        <v>0</v>
      </c>
      <c r="CF2727" s="12">
        <v>0.06</v>
      </c>
      <c r="CG2727" s="12" t="s">
        <v>991</v>
      </c>
      <c r="CH2727" s="12">
        <v>102.236</v>
      </c>
      <c r="CI2727" s="12" t="s">
        <v>1016</v>
      </c>
      <c r="CJ2727" s="12" t="s">
        <v>1017</v>
      </c>
      <c r="CK2727" s="12" t="s">
        <v>932</v>
      </c>
      <c r="CL2727" s="37">
        <v>1234883349</v>
      </c>
      <c r="CN2727" s="12" t="s">
        <v>1534</v>
      </c>
      <c r="CS2727" s="12"/>
      <c r="CT2727" s="36" t="str">
        <f t="shared" si="42"/>
        <v>1bn - 50bn</v>
      </c>
      <c r="CU2727" s="36" t="str">
        <f>VLOOKUP(CK2727,Mapping!B:C,2,FALSE)</f>
        <v>US/CA</v>
      </c>
    </row>
    <row r="2728" spans="1:99" ht="16" customHeight="1" x14ac:dyDescent="0.35">
      <c r="A2728" s="12" t="s">
        <v>4111</v>
      </c>
      <c r="B2728" s="12" t="s">
        <v>925</v>
      </c>
      <c r="E2728" s="37">
        <v>4084010</v>
      </c>
      <c r="G2728" s="37" t="s">
        <v>1505</v>
      </c>
      <c r="I2728" s="37"/>
      <c r="K2728" s="37"/>
      <c r="M2728" s="37">
        <v>0</v>
      </c>
      <c r="N2728" s="12">
        <v>0</v>
      </c>
      <c r="O2728" s="37"/>
      <c r="R2728" s="37"/>
      <c r="T2728" s="37"/>
      <c r="V2728" s="37"/>
      <c r="X2728" s="37"/>
      <c r="Z2728" s="37">
        <v>0</v>
      </c>
      <c r="AA2728" s="12">
        <v>0</v>
      </c>
      <c r="AB2728" s="37"/>
      <c r="AD2728" s="37"/>
      <c r="AF2728" s="37"/>
      <c r="AH2728" s="37"/>
      <c r="AN2728" s="37">
        <v>4084010</v>
      </c>
      <c r="AO2728" s="12">
        <v>0.86</v>
      </c>
      <c r="AP2728" s="37"/>
      <c r="AR2728" s="37">
        <v>0</v>
      </c>
      <c r="AS2728" s="12">
        <v>0</v>
      </c>
      <c r="AT2728" s="37"/>
      <c r="AV2728" s="37"/>
      <c r="AX2728" s="37"/>
      <c r="BB2728" s="12">
        <v>0</v>
      </c>
      <c r="BC2728" s="12">
        <v>0</v>
      </c>
      <c r="BE2728" s="12">
        <v>0</v>
      </c>
      <c r="BI2728" s="12">
        <v>24250</v>
      </c>
      <c r="BM2728" s="12">
        <v>0</v>
      </c>
      <c r="BY2728" s="12">
        <v>0</v>
      </c>
      <c r="CC2728" s="12">
        <v>0</v>
      </c>
      <c r="CD2728" s="12">
        <v>0</v>
      </c>
      <c r="CG2728" s="12" t="s">
        <v>929</v>
      </c>
      <c r="CH2728" s="12">
        <v>24.646999999999998</v>
      </c>
      <c r="CI2728" s="12" t="s">
        <v>4112</v>
      </c>
      <c r="CJ2728" s="12" t="s">
        <v>1109</v>
      </c>
      <c r="CK2728" s="12" t="s">
        <v>932</v>
      </c>
      <c r="CL2728" s="37">
        <v>473982842</v>
      </c>
      <c r="CN2728" s="12" t="s">
        <v>1509</v>
      </c>
      <c r="CS2728" s="12"/>
      <c r="CT2728" s="36" t="str">
        <f t="shared" si="42"/>
        <v>500mn</v>
      </c>
      <c r="CU2728" s="36" t="str">
        <f>VLOOKUP(CK2728,Mapping!B:C,2,FALSE)</f>
        <v>US/CA</v>
      </c>
    </row>
    <row r="2729" spans="1:99" ht="16" customHeight="1" x14ac:dyDescent="0.35">
      <c r="A2729" s="12" t="s">
        <v>4113</v>
      </c>
      <c r="B2729" s="12" t="s">
        <v>925</v>
      </c>
      <c r="E2729" s="37">
        <v>858272</v>
      </c>
      <c r="G2729" s="37" t="s">
        <v>1505</v>
      </c>
      <c r="I2729" s="37"/>
      <c r="K2729" s="37"/>
      <c r="M2729" s="37">
        <v>858272</v>
      </c>
      <c r="N2729" s="12">
        <v>0.4</v>
      </c>
      <c r="O2729" s="37"/>
      <c r="R2729" s="37"/>
      <c r="T2729" s="37"/>
      <c r="V2729" s="37"/>
      <c r="X2729" s="37"/>
      <c r="Z2729" s="37"/>
      <c r="AB2729" s="37"/>
      <c r="AD2729" s="37"/>
      <c r="AF2729" s="37"/>
      <c r="AH2729" s="37"/>
      <c r="AN2729" s="37"/>
      <c r="AP2729" s="37"/>
      <c r="AR2729" s="37"/>
      <c r="AT2729" s="37"/>
      <c r="AV2729" s="37"/>
      <c r="AX2729" s="37"/>
      <c r="BB2729" s="12">
        <v>6841</v>
      </c>
      <c r="CC2729" s="12">
        <v>0</v>
      </c>
      <c r="CG2729" s="12" t="s">
        <v>980</v>
      </c>
      <c r="CH2729" s="12">
        <v>15.488</v>
      </c>
      <c r="CI2729" s="12" t="s">
        <v>3136</v>
      </c>
      <c r="CJ2729" s="12" t="s">
        <v>1118</v>
      </c>
      <c r="CK2729" s="12" t="s">
        <v>932</v>
      </c>
      <c r="CL2729" s="37">
        <v>215511457</v>
      </c>
      <c r="CN2729" s="12" t="s">
        <v>1509</v>
      </c>
      <c r="CS2729" s="12"/>
      <c r="CT2729" s="36" t="str">
        <f t="shared" si="42"/>
        <v>500mn</v>
      </c>
      <c r="CU2729" s="36" t="str">
        <f>VLOOKUP(CK2729,Mapping!B:C,2,FALSE)</f>
        <v>US/CA</v>
      </c>
    </row>
    <row r="2730" spans="1:99" ht="16" customHeight="1" x14ac:dyDescent="0.35">
      <c r="A2730" s="12" t="s">
        <v>4114</v>
      </c>
      <c r="B2730" s="12" t="s">
        <v>933</v>
      </c>
      <c r="E2730" s="37">
        <v>550772442</v>
      </c>
      <c r="F2730" s="12">
        <v>0</v>
      </c>
      <c r="G2730" s="37" t="s">
        <v>1505</v>
      </c>
      <c r="I2730" s="37">
        <v>0</v>
      </c>
      <c r="J2730" s="12">
        <v>0</v>
      </c>
      <c r="K2730" s="37">
        <v>211947502</v>
      </c>
      <c r="L2730" s="12">
        <v>0.99</v>
      </c>
      <c r="M2730" s="37"/>
      <c r="O2730" s="37">
        <v>136984</v>
      </c>
      <c r="P2730" s="12">
        <v>0</v>
      </c>
      <c r="R2730" s="37"/>
      <c r="T2730" s="37">
        <v>260122590</v>
      </c>
      <c r="U2730" s="12">
        <v>1.21</v>
      </c>
      <c r="V2730" s="37">
        <v>89212</v>
      </c>
      <c r="W2730" s="12">
        <v>0</v>
      </c>
      <c r="X2730" s="37"/>
      <c r="Z2730" s="37"/>
      <c r="AB2730" s="37">
        <v>0</v>
      </c>
      <c r="AC2730" s="12">
        <v>0</v>
      </c>
      <c r="AD2730" s="37"/>
      <c r="AF2730" s="37"/>
      <c r="AH2730" s="37"/>
      <c r="AJ2730" s="12">
        <v>0</v>
      </c>
      <c r="AK2730" s="12">
        <v>4100</v>
      </c>
      <c r="AL2730" s="12">
        <v>9020</v>
      </c>
      <c r="AN2730" s="37">
        <v>78476154</v>
      </c>
      <c r="AO2730" s="12">
        <v>0.36</v>
      </c>
      <c r="AP2730" s="37"/>
      <c r="AR2730" s="37"/>
      <c r="AT2730" s="37"/>
      <c r="AV2730" s="37"/>
      <c r="AX2730" s="37"/>
      <c r="BG2730" s="12">
        <v>3431360</v>
      </c>
      <c r="BI2730" s="12">
        <v>465975</v>
      </c>
      <c r="BK2730" s="12">
        <v>2323768</v>
      </c>
      <c r="BO2730" s="12">
        <v>0</v>
      </c>
      <c r="BR2730" s="12">
        <v>0</v>
      </c>
      <c r="BS2730" s="12">
        <v>0.04</v>
      </c>
      <c r="BT2730" s="12">
        <v>0</v>
      </c>
      <c r="BU2730" s="12">
        <v>0</v>
      </c>
      <c r="BY2730" s="12">
        <v>0.06</v>
      </c>
      <c r="CE2730" s="12">
        <v>7.0000000000000007E-2</v>
      </c>
      <c r="CG2730" s="12" t="s">
        <v>959</v>
      </c>
      <c r="CH2730" s="12">
        <v>40.856999999999999</v>
      </c>
      <c r="CI2730" s="12" t="s">
        <v>4115</v>
      </c>
      <c r="CJ2730" s="12" t="s">
        <v>1015</v>
      </c>
      <c r="CK2730" s="12" t="s">
        <v>932</v>
      </c>
      <c r="CL2730" s="37">
        <v>21516276446</v>
      </c>
      <c r="CN2730" s="12" t="s">
        <v>1506</v>
      </c>
      <c r="CS2730" s="12"/>
      <c r="CT2730" s="36" t="str">
        <f t="shared" si="42"/>
        <v>1bn - 50bn</v>
      </c>
      <c r="CU2730" s="36" t="str">
        <f>VLOOKUP(CK2730,Mapping!B:C,2,FALSE)</f>
        <v>US/CA</v>
      </c>
    </row>
    <row r="2731" spans="1:99" ht="16" customHeight="1" x14ac:dyDescent="0.35">
      <c r="A2731" s="12" t="s">
        <v>4116</v>
      </c>
      <c r="B2731" s="12" t="s">
        <v>925</v>
      </c>
      <c r="E2731" s="37">
        <v>2972277</v>
      </c>
      <c r="G2731" s="37" t="s">
        <v>1505</v>
      </c>
      <c r="I2731" s="37"/>
      <c r="K2731" s="37"/>
      <c r="M2731" s="37">
        <v>293953</v>
      </c>
      <c r="N2731" s="12">
        <v>0.02</v>
      </c>
      <c r="O2731" s="37"/>
      <c r="R2731" s="37"/>
      <c r="T2731" s="37">
        <v>956303</v>
      </c>
      <c r="U2731" s="12">
        <v>7.0000000000000007E-2</v>
      </c>
      <c r="V2731" s="37"/>
      <c r="X2731" s="37"/>
      <c r="Z2731" s="37"/>
      <c r="AB2731" s="37"/>
      <c r="AD2731" s="37"/>
      <c r="AF2731" s="37"/>
      <c r="AH2731" s="37"/>
      <c r="AN2731" s="37">
        <v>1722021</v>
      </c>
      <c r="AO2731" s="12">
        <v>0.13</v>
      </c>
      <c r="AP2731" s="37"/>
      <c r="AR2731" s="37"/>
      <c r="AT2731" s="37"/>
      <c r="AV2731" s="37"/>
      <c r="AX2731" s="37"/>
      <c r="BB2731" s="12">
        <v>2343</v>
      </c>
      <c r="BI2731" s="12">
        <v>10225</v>
      </c>
      <c r="BK2731" s="12">
        <v>8543</v>
      </c>
      <c r="BY2731" s="12">
        <v>0</v>
      </c>
      <c r="CC2731" s="12">
        <v>0</v>
      </c>
      <c r="CE2731" s="12">
        <v>0</v>
      </c>
      <c r="CG2731" s="12" t="s">
        <v>934</v>
      </c>
      <c r="CH2731" s="12">
        <v>6.4210000000000003</v>
      </c>
      <c r="CI2731" s="12" t="s">
        <v>4117</v>
      </c>
      <c r="CJ2731" s="12" t="s">
        <v>2335</v>
      </c>
      <c r="CK2731" s="12" t="s">
        <v>932</v>
      </c>
      <c r="CL2731" s="37">
        <v>1370803382</v>
      </c>
      <c r="CN2731" s="12" t="s">
        <v>1509</v>
      </c>
      <c r="CS2731" s="12"/>
      <c r="CT2731" s="36" t="str">
        <f t="shared" si="42"/>
        <v>1bn - 50bn</v>
      </c>
      <c r="CU2731" s="36" t="str">
        <f>VLOOKUP(CK2731,Mapping!B:C,2,FALSE)</f>
        <v>US/CA</v>
      </c>
    </row>
    <row r="2732" spans="1:99" ht="16" customHeight="1" x14ac:dyDescent="0.35">
      <c r="A2732" s="12" t="s">
        <v>4118</v>
      </c>
      <c r="B2732" s="12" t="s">
        <v>925</v>
      </c>
      <c r="E2732" s="37">
        <v>3541142</v>
      </c>
      <c r="G2732" s="37" t="s">
        <v>1505</v>
      </c>
      <c r="I2732" s="37"/>
      <c r="K2732" s="37"/>
      <c r="M2732" s="37">
        <v>300602</v>
      </c>
      <c r="N2732" s="12">
        <v>0</v>
      </c>
      <c r="O2732" s="37"/>
      <c r="Q2732" s="12">
        <v>16650</v>
      </c>
      <c r="R2732" s="37"/>
      <c r="T2732" s="37"/>
      <c r="V2732" s="37"/>
      <c r="X2732" s="37"/>
      <c r="Z2732" s="37">
        <v>8634</v>
      </c>
      <c r="AA2732" s="12">
        <v>0</v>
      </c>
      <c r="AB2732" s="37"/>
      <c r="AD2732" s="37"/>
      <c r="AF2732" s="37"/>
      <c r="AH2732" s="37">
        <v>2102562</v>
      </c>
      <c r="AI2732" s="12">
        <v>0.01</v>
      </c>
      <c r="AN2732" s="37">
        <v>989425</v>
      </c>
      <c r="AO2732" s="12">
        <v>0.01</v>
      </c>
      <c r="AP2732" s="37">
        <v>139919</v>
      </c>
      <c r="AQ2732" s="12">
        <v>0</v>
      </c>
      <c r="AR2732" s="37"/>
      <c r="AT2732" s="37"/>
      <c r="AV2732" s="37"/>
      <c r="AX2732" s="37"/>
      <c r="BB2732" s="12">
        <v>2396</v>
      </c>
      <c r="BC2732" s="12">
        <v>292</v>
      </c>
      <c r="BH2732" s="12">
        <v>606</v>
      </c>
      <c r="BI2732" s="12">
        <v>5875</v>
      </c>
      <c r="BQ2732" s="12">
        <v>0</v>
      </c>
      <c r="BV2732" s="12">
        <v>0</v>
      </c>
      <c r="BY2732" s="12">
        <v>0</v>
      </c>
      <c r="CC2732" s="12">
        <v>0</v>
      </c>
      <c r="CD2732" s="12">
        <v>0</v>
      </c>
      <c r="CG2732" s="12" t="s">
        <v>940</v>
      </c>
      <c r="CH2732" s="12">
        <v>72.655000000000001</v>
      </c>
      <c r="CI2732" s="12" t="s">
        <v>1229</v>
      </c>
      <c r="CJ2732" s="12"/>
      <c r="CK2732" s="12" t="s">
        <v>1134</v>
      </c>
      <c r="CL2732" s="37">
        <v>19334647999</v>
      </c>
      <c r="CN2732" s="12" t="s">
        <v>1528</v>
      </c>
      <c r="CS2732" s="12"/>
      <c r="CT2732" s="36" t="str">
        <f t="shared" si="42"/>
        <v>1bn - 50bn</v>
      </c>
      <c r="CU2732" s="36" t="str">
        <f>VLOOKUP(CK2732,Mapping!B:C,2,FALSE)</f>
        <v>Middle East</v>
      </c>
    </row>
    <row r="2733" spans="1:99" ht="16" customHeight="1" x14ac:dyDescent="0.35">
      <c r="A2733" s="12" t="s">
        <v>4119</v>
      </c>
      <c r="B2733" s="12" t="s">
        <v>925</v>
      </c>
      <c r="E2733" s="37">
        <v>5500370</v>
      </c>
      <c r="G2733" s="37" t="s">
        <v>1505</v>
      </c>
      <c r="I2733" s="37"/>
      <c r="K2733" s="37"/>
      <c r="M2733" s="37">
        <v>178059</v>
      </c>
      <c r="N2733" s="12">
        <v>0</v>
      </c>
      <c r="O2733" s="37"/>
      <c r="Q2733" s="12">
        <v>30137</v>
      </c>
      <c r="R2733" s="37"/>
      <c r="T2733" s="37"/>
      <c r="V2733" s="37"/>
      <c r="X2733" s="37">
        <v>0</v>
      </c>
      <c r="Y2733" s="12">
        <v>0</v>
      </c>
      <c r="Z2733" s="37"/>
      <c r="AB2733" s="37"/>
      <c r="AD2733" s="37"/>
      <c r="AF2733" s="37"/>
      <c r="AH2733" s="37">
        <v>4090194</v>
      </c>
      <c r="AI2733" s="12">
        <v>0.06</v>
      </c>
      <c r="AN2733" s="37">
        <v>605152</v>
      </c>
      <c r="AO2733" s="12">
        <v>0.01</v>
      </c>
      <c r="AP2733" s="37">
        <v>626965</v>
      </c>
      <c r="AQ2733" s="12">
        <v>0.01</v>
      </c>
      <c r="AR2733" s="37"/>
      <c r="AT2733" s="37"/>
      <c r="AV2733" s="37"/>
      <c r="AX2733" s="37"/>
      <c r="BA2733" s="12">
        <v>0</v>
      </c>
      <c r="BB2733" s="12">
        <v>2100</v>
      </c>
      <c r="BH2733" s="12">
        <v>2213</v>
      </c>
      <c r="BI2733" s="12">
        <v>2825</v>
      </c>
      <c r="BQ2733" s="12">
        <v>0.01</v>
      </c>
      <c r="BV2733" s="12">
        <v>0</v>
      </c>
      <c r="BY2733" s="12">
        <v>0</v>
      </c>
      <c r="BZ2733" s="12">
        <v>0</v>
      </c>
      <c r="CC2733" s="12">
        <v>0</v>
      </c>
      <c r="CG2733" s="12" t="s">
        <v>980</v>
      </c>
      <c r="CH2733" s="12">
        <v>13.515000000000001</v>
      </c>
      <c r="CI2733" s="12" t="s">
        <v>1229</v>
      </c>
      <c r="CJ2733" s="12"/>
      <c r="CK2733" s="12" t="s">
        <v>1134</v>
      </c>
      <c r="CL2733" s="37">
        <v>7655004896</v>
      </c>
      <c r="CN2733" s="12" t="s">
        <v>1506</v>
      </c>
      <c r="CS2733" s="12"/>
      <c r="CT2733" s="36" t="str">
        <f t="shared" si="42"/>
        <v>1bn - 50bn</v>
      </c>
      <c r="CU2733" s="36" t="str">
        <f>VLOOKUP(CK2733,Mapping!B:C,2,FALSE)</f>
        <v>Middle East</v>
      </c>
    </row>
    <row r="2734" spans="1:99" ht="16" customHeight="1" x14ac:dyDescent="0.35">
      <c r="A2734" s="12" t="s">
        <v>4120</v>
      </c>
      <c r="B2734" s="12" t="s">
        <v>925</v>
      </c>
      <c r="E2734" s="37">
        <v>624486</v>
      </c>
      <c r="G2734" s="37" t="s">
        <v>1505</v>
      </c>
      <c r="I2734" s="37"/>
      <c r="K2734" s="37">
        <v>0</v>
      </c>
      <c r="L2734" s="12">
        <v>0</v>
      </c>
      <c r="M2734" s="37"/>
      <c r="O2734" s="37"/>
      <c r="R2734" s="37"/>
      <c r="T2734" s="37"/>
      <c r="V2734" s="37">
        <v>624486</v>
      </c>
      <c r="W2734" s="12">
        <v>0.01</v>
      </c>
      <c r="X2734" s="37"/>
      <c r="Z2734" s="37"/>
      <c r="AB2734" s="37"/>
      <c r="AD2734" s="37"/>
      <c r="AF2734" s="37"/>
      <c r="AH2734" s="37"/>
      <c r="AK2734" s="12">
        <v>28700</v>
      </c>
      <c r="AN2734" s="37">
        <v>0</v>
      </c>
      <c r="AO2734" s="12">
        <v>0</v>
      </c>
      <c r="AP2734" s="37">
        <v>0</v>
      </c>
      <c r="AQ2734" s="12">
        <v>0</v>
      </c>
      <c r="AR2734" s="37"/>
      <c r="AT2734" s="37"/>
      <c r="AV2734" s="37"/>
      <c r="AX2734" s="37"/>
      <c r="BG2734" s="12">
        <v>0</v>
      </c>
      <c r="BH2734" s="12">
        <v>0</v>
      </c>
      <c r="BI2734" s="12">
        <v>0</v>
      </c>
      <c r="BS2734" s="12">
        <v>0</v>
      </c>
      <c r="BT2734" s="12">
        <v>0</v>
      </c>
      <c r="BV2734" s="12">
        <v>0</v>
      </c>
      <c r="BY2734" s="12">
        <v>0</v>
      </c>
      <c r="CG2734" s="12" t="s">
        <v>940</v>
      </c>
      <c r="CH2734" s="12">
        <v>36.963000000000001</v>
      </c>
      <c r="CI2734" s="12" t="s">
        <v>4121</v>
      </c>
      <c r="CJ2734" s="12"/>
      <c r="CK2734" s="12" t="s">
        <v>954</v>
      </c>
      <c r="CL2734" s="37">
        <v>4588037141</v>
      </c>
      <c r="CN2734" s="12" t="s">
        <v>1506</v>
      </c>
      <c r="CS2734" s="12"/>
      <c r="CT2734" s="36" t="str">
        <f t="shared" si="42"/>
        <v>1bn - 50bn</v>
      </c>
      <c r="CU2734" s="36" t="str">
        <f>VLOOKUP(CK2734,Mapping!B:C,2,FALSE)</f>
        <v>EU</v>
      </c>
    </row>
    <row r="2735" spans="1:99" ht="16" customHeight="1" x14ac:dyDescent="0.35">
      <c r="A2735" s="12" t="s">
        <v>4122</v>
      </c>
      <c r="B2735" s="12" t="s">
        <v>925</v>
      </c>
      <c r="E2735" s="37">
        <v>417907</v>
      </c>
      <c r="G2735" s="37" t="s">
        <v>1505</v>
      </c>
      <c r="I2735" s="37"/>
      <c r="K2735" s="37"/>
      <c r="M2735" s="37">
        <v>417907</v>
      </c>
      <c r="N2735" s="12">
        <v>0.1</v>
      </c>
      <c r="O2735" s="37"/>
      <c r="R2735" s="37"/>
      <c r="T2735" s="37"/>
      <c r="V2735" s="37"/>
      <c r="X2735" s="37"/>
      <c r="Z2735" s="37"/>
      <c r="AB2735" s="37"/>
      <c r="AD2735" s="37"/>
      <c r="AF2735" s="37"/>
      <c r="AH2735" s="37"/>
      <c r="AN2735" s="37"/>
      <c r="AP2735" s="37"/>
      <c r="AR2735" s="37"/>
      <c r="AT2735" s="37"/>
      <c r="AV2735" s="37"/>
      <c r="AX2735" s="37"/>
      <c r="BB2735" s="12">
        <v>3331</v>
      </c>
      <c r="CC2735" s="12">
        <v>0</v>
      </c>
      <c r="CG2735" s="12" t="s">
        <v>929</v>
      </c>
      <c r="CH2735" s="12">
        <v>33.487000000000002</v>
      </c>
      <c r="CI2735" s="12" t="s">
        <v>965</v>
      </c>
      <c r="CJ2735" s="12" t="s">
        <v>966</v>
      </c>
      <c r="CK2735" s="12" t="s">
        <v>932</v>
      </c>
      <c r="CL2735" s="37">
        <v>419175368</v>
      </c>
      <c r="CN2735" s="12" t="s">
        <v>1509</v>
      </c>
      <c r="CS2735" s="12"/>
      <c r="CT2735" s="36" t="str">
        <f t="shared" si="42"/>
        <v>500mn</v>
      </c>
      <c r="CU2735" s="36" t="str">
        <f>VLOOKUP(CK2735,Mapping!B:C,2,FALSE)</f>
        <v>US/CA</v>
      </c>
    </row>
    <row r="2736" spans="1:99" ht="16" customHeight="1" x14ac:dyDescent="0.35">
      <c r="A2736" s="12" t="s">
        <v>403</v>
      </c>
      <c r="B2736" s="12" t="s">
        <v>925</v>
      </c>
      <c r="C2736" s="12">
        <v>192</v>
      </c>
      <c r="D2736" s="12">
        <v>37520</v>
      </c>
      <c r="E2736" s="37">
        <v>438546588</v>
      </c>
      <c r="G2736" s="37">
        <v>1868121</v>
      </c>
      <c r="H2736" s="12">
        <v>0</v>
      </c>
      <c r="I2736" s="37"/>
      <c r="K2736" s="37"/>
      <c r="M2736" s="37">
        <v>14886456</v>
      </c>
      <c r="N2736" s="12">
        <v>0.02</v>
      </c>
      <c r="O2736" s="37"/>
      <c r="Q2736" s="12">
        <v>1502280</v>
      </c>
      <c r="R2736" s="37"/>
      <c r="T2736" s="37">
        <v>3967601</v>
      </c>
      <c r="U2736" s="12">
        <v>0.01</v>
      </c>
      <c r="V2736" s="37"/>
      <c r="X2736" s="37">
        <v>7168949</v>
      </c>
      <c r="Y2736" s="12">
        <v>0.01</v>
      </c>
      <c r="Z2736" s="37">
        <v>5591066</v>
      </c>
      <c r="AA2736" s="12">
        <v>0.01</v>
      </c>
      <c r="AB2736" s="37"/>
      <c r="AD2736" s="37">
        <v>4330561</v>
      </c>
      <c r="AE2736" s="12">
        <v>0.01</v>
      </c>
      <c r="AF2736" s="37"/>
      <c r="AH2736" s="37">
        <v>189707918</v>
      </c>
      <c r="AI2736" s="12">
        <v>0.32</v>
      </c>
      <c r="AN2736" s="37">
        <v>105325365</v>
      </c>
      <c r="AO2736" s="12">
        <v>0.18</v>
      </c>
      <c r="AP2736" s="37">
        <v>102928684</v>
      </c>
      <c r="AQ2736" s="12">
        <v>0.17</v>
      </c>
      <c r="AR2736" s="37"/>
      <c r="AT2736" s="37">
        <v>2771867</v>
      </c>
      <c r="AU2736" s="12">
        <v>0</v>
      </c>
      <c r="AV2736" s="37"/>
      <c r="AX2736" s="37"/>
      <c r="BA2736" s="12">
        <v>70160</v>
      </c>
      <c r="BB2736" s="12">
        <v>118655</v>
      </c>
      <c r="BC2736" s="12">
        <v>189079</v>
      </c>
      <c r="BD2736" s="12">
        <v>260025</v>
      </c>
      <c r="BH2736" s="12">
        <v>445791</v>
      </c>
      <c r="BI2736" s="12">
        <v>625400</v>
      </c>
      <c r="BJ2736" s="12">
        <v>38867</v>
      </c>
      <c r="BK2736" s="12">
        <v>35444</v>
      </c>
      <c r="BN2736" s="12">
        <v>0.01</v>
      </c>
      <c r="BQ2736" s="12">
        <v>0.36</v>
      </c>
      <c r="BV2736" s="12">
        <v>0.38</v>
      </c>
      <c r="BY2736" s="12">
        <v>0.08</v>
      </c>
      <c r="BZ2736" s="12">
        <v>0</v>
      </c>
      <c r="CB2736" s="12">
        <v>0.01</v>
      </c>
      <c r="CC2736" s="12">
        <v>0</v>
      </c>
      <c r="CD2736" s="12">
        <v>0.02</v>
      </c>
      <c r="CE2736" s="12">
        <v>0</v>
      </c>
      <c r="CF2736" s="12">
        <v>0.22</v>
      </c>
      <c r="CG2736" s="12" t="s">
        <v>976</v>
      </c>
      <c r="CH2736" s="12">
        <v>68.355000000000004</v>
      </c>
      <c r="CI2736" s="12" t="s">
        <v>941</v>
      </c>
      <c r="CJ2736" s="12" t="s">
        <v>941</v>
      </c>
      <c r="CK2736" s="12" t="s">
        <v>932</v>
      </c>
      <c r="CL2736" s="37">
        <v>59776071523</v>
      </c>
      <c r="CM2736" s="12">
        <v>135</v>
      </c>
      <c r="CN2736" s="12" t="s">
        <v>1513</v>
      </c>
      <c r="CO2736" s="12" t="s">
        <v>1507</v>
      </c>
      <c r="CP2736" s="12">
        <v>830143.72102398705</v>
      </c>
      <c r="CQ2736" s="12">
        <v>75</v>
      </c>
      <c r="CS2736" s="12"/>
      <c r="CT2736" s="36" t="str">
        <f t="shared" si="42"/>
        <v>50bn - 100bn</v>
      </c>
      <c r="CU2736" s="36" t="str">
        <f>VLOOKUP(CK2736,Mapping!B:C,2,FALSE)</f>
        <v>US/CA</v>
      </c>
    </row>
    <row r="2737" spans="1:99" ht="16" customHeight="1" x14ac:dyDescent="0.35">
      <c r="A2737" s="12" t="s">
        <v>4123</v>
      </c>
      <c r="B2737" s="12" t="s">
        <v>925</v>
      </c>
      <c r="E2737" s="37">
        <v>7122</v>
      </c>
      <c r="G2737" s="37" t="s">
        <v>1505</v>
      </c>
      <c r="I2737" s="37"/>
      <c r="K2737" s="37"/>
      <c r="M2737" s="37">
        <v>3764</v>
      </c>
      <c r="N2737" s="12">
        <v>0</v>
      </c>
      <c r="O2737" s="37"/>
      <c r="Q2737" s="12">
        <v>0</v>
      </c>
      <c r="R2737" s="37"/>
      <c r="T2737" s="37">
        <v>3358</v>
      </c>
      <c r="U2737" s="12">
        <v>0</v>
      </c>
      <c r="V2737" s="37"/>
      <c r="X2737" s="37"/>
      <c r="Z2737" s="37"/>
      <c r="AB2737" s="37"/>
      <c r="AD2737" s="37"/>
      <c r="AF2737" s="37"/>
      <c r="AH2737" s="37">
        <v>0</v>
      </c>
      <c r="AI2737" s="12">
        <v>0</v>
      </c>
      <c r="AN2737" s="37"/>
      <c r="AP2737" s="37"/>
      <c r="AR2737" s="37"/>
      <c r="AT2737" s="37"/>
      <c r="AV2737" s="37"/>
      <c r="AX2737" s="37"/>
      <c r="BB2737" s="12">
        <v>30</v>
      </c>
      <c r="BK2737" s="12">
        <v>30</v>
      </c>
      <c r="BQ2737" s="12">
        <v>0</v>
      </c>
      <c r="CC2737" s="12">
        <v>0</v>
      </c>
      <c r="CE2737" s="12">
        <v>0</v>
      </c>
      <c r="CG2737" s="12" t="s">
        <v>929</v>
      </c>
      <c r="CH2737" s="12">
        <v>38.619</v>
      </c>
      <c r="CI2737" s="12" t="s">
        <v>2052</v>
      </c>
      <c r="CJ2737" s="12" t="s">
        <v>972</v>
      </c>
      <c r="CK2737" s="12" t="s">
        <v>932</v>
      </c>
      <c r="CL2737" s="37">
        <v>392474266</v>
      </c>
      <c r="CN2737" s="12" t="s">
        <v>1509</v>
      </c>
      <c r="CS2737" s="12"/>
      <c r="CT2737" s="36" t="str">
        <f t="shared" si="42"/>
        <v>500mn</v>
      </c>
      <c r="CU2737" s="36" t="str">
        <f>VLOOKUP(CK2737,Mapping!B:C,2,FALSE)</f>
        <v>US/CA</v>
      </c>
    </row>
    <row r="2738" spans="1:99" ht="16" customHeight="1" x14ac:dyDescent="0.35">
      <c r="A2738" s="12" t="s">
        <v>4124</v>
      </c>
      <c r="B2738" s="12" t="s">
        <v>925</v>
      </c>
      <c r="E2738" s="37">
        <v>12327916</v>
      </c>
      <c r="G2738" s="37" t="s">
        <v>1505</v>
      </c>
      <c r="I2738" s="37"/>
      <c r="K2738" s="37"/>
      <c r="M2738" s="37"/>
      <c r="O2738" s="37"/>
      <c r="Q2738" s="12">
        <v>24107</v>
      </c>
      <c r="R2738" s="37"/>
      <c r="T2738" s="37"/>
      <c r="V2738" s="37"/>
      <c r="X2738" s="37"/>
      <c r="Z2738" s="37"/>
      <c r="AB2738" s="37"/>
      <c r="AD2738" s="37"/>
      <c r="AF2738" s="37"/>
      <c r="AH2738" s="37">
        <v>3044232</v>
      </c>
      <c r="AI2738" s="12">
        <v>0.1</v>
      </c>
      <c r="AN2738" s="37">
        <v>7738568</v>
      </c>
      <c r="AO2738" s="12">
        <v>0.24</v>
      </c>
      <c r="AP2738" s="37">
        <v>1545116</v>
      </c>
      <c r="AQ2738" s="12">
        <v>0.05</v>
      </c>
      <c r="AR2738" s="37"/>
      <c r="AT2738" s="37"/>
      <c r="AV2738" s="37"/>
      <c r="AX2738" s="37"/>
      <c r="BH2738" s="12">
        <v>6692</v>
      </c>
      <c r="BI2738" s="12">
        <v>45950</v>
      </c>
      <c r="BQ2738" s="12">
        <v>0.01</v>
      </c>
      <c r="BV2738" s="12">
        <v>0.01</v>
      </c>
      <c r="BY2738" s="12">
        <v>0.01</v>
      </c>
      <c r="CG2738" s="12" t="s">
        <v>934</v>
      </c>
      <c r="CH2738" s="12">
        <v>5.0430000000000001</v>
      </c>
      <c r="CI2738" s="12" t="s">
        <v>2566</v>
      </c>
      <c r="CJ2738" s="12" t="s">
        <v>972</v>
      </c>
      <c r="CK2738" s="12" t="s">
        <v>932</v>
      </c>
      <c r="CL2738" s="37">
        <v>3155242861</v>
      </c>
      <c r="CN2738" s="12" t="s">
        <v>1528</v>
      </c>
      <c r="CS2738" s="12"/>
      <c r="CT2738" s="36" t="str">
        <f t="shared" si="42"/>
        <v>1bn - 50bn</v>
      </c>
      <c r="CU2738" s="36" t="str">
        <f>VLOOKUP(CK2738,Mapping!B:C,2,FALSE)</f>
        <v>US/CA</v>
      </c>
    </row>
    <row r="2739" spans="1:99" ht="16" customHeight="1" x14ac:dyDescent="0.35">
      <c r="A2739" s="12" t="s">
        <v>4125</v>
      </c>
      <c r="B2739" s="12" t="s">
        <v>925</v>
      </c>
      <c r="E2739" s="37">
        <v>147058057</v>
      </c>
      <c r="G2739" s="37" t="s">
        <v>1505</v>
      </c>
      <c r="I2739" s="37"/>
      <c r="K2739" s="37"/>
      <c r="M2739" s="37"/>
      <c r="O2739" s="37"/>
      <c r="R2739" s="37"/>
      <c r="T2739" s="37"/>
      <c r="V2739" s="37"/>
      <c r="X2739" s="37"/>
      <c r="Z2739" s="37"/>
      <c r="AB2739" s="37"/>
      <c r="AD2739" s="37"/>
      <c r="AF2739" s="37"/>
      <c r="AH2739" s="37"/>
      <c r="AN2739" s="37">
        <v>147058057</v>
      </c>
      <c r="AO2739" s="12">
        <v>8.1</v>
      </c>
      <c r="AP2739" s="37"/>
      <c r="AR2739" s="37"/>
      <c r="AT2739" s="37"/>
      <c r="AV2739" s="37"/>
      <c r="AX2739" s="37"/>
      <c r="BI2739" s="12">
        <v>873200</v>
      </c>
      <c r="BY2739" s="12">
        <v>0.11</v>
      </c>
      <c r="CG2739" s="12" t="s">
        <v>996</v>
      </c>
      <c r="CH2739" s="12">
        <v>100.018</v>
      </c>
      <c r="CI2739" s="12" t="s">
        <v>967</v>
      </c>
      <c r="CJ2739" s="12" t="s">
        <v>968</v>
      </c>
      <c r="CK2739" s="12" t="s">
        <v>932</v>
      </c>
      <c r="CL2739" s="37">
        <v>1815650085</v>
      </c>
      <c r="CN2739" s="12" t="s">
        <v>1509</v>
      </c>
      <c r="CS2739" s="12"/>
      <c r="CT2739" s="36" t="str">
        <f t="shared" si="42"/>
        <v>1bn - 50bn</v>
      </c>
      <c r="CU2739" s="36" t="str">
        <f>VLOOKUP(CK2739,Mapping!B:C,2,FALSE)</f>
        <v>US/CA</v>
      </c>
    </row>
    <row r="2740" spans="1:99" ht="16" customHeight="1" x14ac:dyDescent="0.35">
      <c r="A2740" s="12" t="s">
        <v>562</v>
      </c>
      <c r="B2740" s="12" t="s">
        <v>933</v>
      </c>
      <c r="E2740" s="37">
        <v>36835508</v>
      </c>
      <c r="F2740" s="12">
        <v>12710</v>
      </c>
      <c r="G2740" s="37" t="s">
        <v>1505</v>
      </c>
      <c r="I2740" s="37">
        <v>738351</v>
      </c>
      <c r="J2740" s="12">
        <v>0.02</v>
      </c>
      <c r="K2740" s="37">
        <v>11477735</v>
      </c>
      <c r="L2740" s="12">
        <v>0.32</v>
      </c>
      <c r="M2740" s="37">
        <v>437177</v>
      </c>
      <c r="N2740" s="12">
        <v>0.01</v>
      </c>
      <c r="O2740" s="37">
        <v>10366691</v>
      </c>
      <c r="P2740" s="12">
        <v>0.28999999999999998</v>
      </c>
      <c r="R2740" s="37">
        <v>6267747</v>
      </c>
      <c r="S2740" s="12">
        <v>0.17</v>
      </c>
      <c r="T2740" s="37"/>
      <c r="V2740" s="37">
        <v>865650</v>
      </c>
      <c r="W2740" s="12">
        <v>0.02</v>
      </c>
      <c r="X2740" s="37">
        <v>1979435</v>
      </c>
      <c r="Y2740" s="12">
        <v>0.05</v>
      </c>
      <c r="Z2740" s="37"/>
      <c r="AB2740" s="37">
        <v>1870001</v>
      </c>
      <c r="AC2740" s="12">
        <v>0.05</v>
      </c>
      <c r="AD2740" s="37"/>
      <c r="AF2740" s="37">
        <v>2547426</v>
      </c>
      <c r="AG2740" s="12">
        <v>7.0000000000000007E-2</v>
      </c>
      <c r="AH2740" s="37"/>
      <c r="AJ2740" s="12">
        <v>126012</v>
      </c>
      <c r="AK2740" s="12">
        <v>37900</v>
      </c>
      <c r="AL2740" s="12">
        <v>670716</v>
      </c>
      <c r="AM2740" s="12">
        <v>101891</v>
      </c>
      <c r="AN2740" s="37"/>
      <c r="AP2740" s="37"/>
      <c r="AR2740" s="37"/>
      <c r="AT2740" s="37"/>
      <c r="AV2740" s="37"/>
      <c r="AX2740" s="37">
        <v>285295</v>
      </c>
      <c r="AY2740" s="12">
        <v>0.01</v>
      </c>
      <c r="AZ2740" s="12">
        <v>519093</v>
      </c>
      <c r="BA2740" s="12">
        <v>18913</v>
      </c>
      <c r="BB2740" s="12">
        <v>5156</v>
      </c>
      <c r="BF2740" s="12">
        <v>198432</v>
      </c>
      <c r="BG2740" s="12">
        <v>185351</v>
      </c>
      <c r="BO2740" s="12">
        <v>0</v>
      </c>
      <c r="BP2740" s="12">
        <v>0.01</v>
      </c>
      <c r="BR2740" s="12">
        <v>0.01</v>
      </c>
      <c r="BS2740" s="12">
        <v>0</v>
      </c>
      <c r="BT2740" s="12">
        <v>0</v>
      </c>
      <c r="BU2740" s="12">
        <v>0</v>
      </c>
      <c r="BW2740" s="12">
        <v>0</v>
      </c>
      <c r="BX2740" s="12">
        <v>0.01</v>
      </c>
      <c r="BZ2740" s="12">
        <v>0</v>
      </c>
      <c r="CC2740" s="12">
        <v>0</v>
      </c>
      <c r="CG2740" s="12" t="s">
        <v>940</v>
      </c>
      <c r="CH2740" s="12">
        <v>31.530999999999999</v>
      </c>
      <c r="CI2740" s="12" t="s">
        <v>1001</v>
      </c>
      <c r="CJ2740" s="12"/>
      <c r="CK2740" s="12" t="s">
        <v>951</v>
      </c>
      <c r="CL2740" s="37">
        <v>3997188482</v>
      </c>
      <c r="CN2740" s="12" t="s">
        <v>1506</v>
      </c>
      <c r="CS2740" s="12"/>
      <c r="CT2740" s="36" t="str">
        <f t="shared" si="42"/>
        <v>1bn - 50bn</v>
      </c>
      <c r="CU2740" s="36" t="str">
        <f>VLOOKUP(CK2740,Mapping!B:C,2,FALSE)</f>
        <v>HK</v>
      </c>
    </row>
    <row r="2741" spans="1:99" ht="16" customHeight="1" x14ac:dyDescent="0.35">
      <c r="A2741" s="12" t="s">
        <v>4126</v>
      </c>
      <c r="B2741" s="12" t="s">
        <v>933</v>
      </c>
      <c r="E2741" s="37">
        <v>15697270</v>
      </c>
      <c r="G2741" s="37" t="s">
        <v>1505</v>
      </c>
      <c r="I2741" s="37"/>
      <c r="K2741" s="37"/>
      <c r="M2741" s="37"/>
      <c r="O2741" s="37"/>
      <c r="Q2741" s="12">
        <v>50315</v>
      </c>
      <c r="R2741" s="37"/>
      <c r="T2741" s="37"/>
      <c r="V2741" s="37"/>
      <c r="X2741" s="37"/>
      <c r="Z2741" s="37"/>
      <c r="AB2741" s="37"/>
      <c r="AD2741" s="37"/>
      <c r="AF2741" s="37"/>
      <c r="AH2741" s="37">
        <v>6353778</v>
      </c>
      <c r="AI2741" s="12">
        <v>0.08</v>
      </c>
      <c r="AN2741" s="37">
        <v>6593361</v>
      </c>
      <c r="AO2741" s="12">
        <v>0.08</v>
      </c>
      <c r="AP2741" s="37">
        <v>2750131</v>
      </c>
      <c r="AQ2741" s="12">
        <v>0.03</v>
      </c>
      <c r="AR2741" s="37"/>
      <c r="AT2741" s="37"/>
      <c r="AV2741" s="37"/>
      <c r="AX2741" s="37"/>
      <c r="BH2741" s="12">
        <v>11911</v>
      </c>
      <c r="BI2741" s="12">
        <v>39150</v>
      </c>
      <c r="BQ2741" s="12">
        <v>0.01</v>
      </c>
      <c r="BV2741" s="12">
        <v>0.01</v>
      </c>
      <c r="BY2741" s="12">
        <v>0.01</v>
      </c>
      <c r="CG2741" s="12" t="s">
        <v>991</v>
      </c>
      <c r="CH2741" s="12">
        <v>44.238</v>
      </c>
      <c r="CI2741" s="12" t="s">
        <v>4127</v>
      </c>
      <c r="CJ2741" s="12" t="s">
        <v>984</v>
      </c>
      <c r="CK2741" s="12" t="s">
        <v>985</v>
      </c>
      <c r="CL2741" s="37">
        <v>8326148441</v>
      </c>
      <c r="CN2741" s="12" t="s">
        <v>1509</v>
      </c>
      <c r="CS2741" s="12"/>
      <c r="CT2741" s="36" t="str">
        <f t="shared" si="42"/>
        <v>1bn - 50bn</v>
      </c>
      <c r="CU2741" s="36" t="str">
        <f>VLOOKUP(CK2741,Mapping!B:C,2,FALSE)</f>
        <v>US/CA</v>
      </c>
    </row>
    <row r="2742" spans="1:99" ht="16" customHeight="1" x14ac:dyDescent="0.35">
      <c r="A2742" s="12" t="s">
        <v>4128</v>
      </c>
      <c r="B2742" s="12" t="s">
        <v>925</v>
      </c>
      <c r="E2742" s="37">
        <v>2791460</v>
      </c>
      <c r="G2742" s="37" t="s">
        <v>1505</v>
      </c>
      <c r="I2742" s="37"/>
      <c r="K2742" s="37"/>
      <c r="M2742" s="37"/>
      <c r="O2742" s="37"/>
      <c r="R2742" s="37"/>
      <c r="T2742" s="37"/>
      <c r="V2742" s="37"/>
      <c r="X2742" s="37"/>
      <c r="Z2742" s="37"/>
      <c r="AB2742" s="37"/>
      <c r="AD2742" s="37"/>
      <c r="AF2742" s="37"/>
      <c r="AH2742" s="37"/>
      <c r="AN2742" s="37"/>
      <c r="AP2742" s="37">
        <v>2791460</v>
      </c>
      <c r="AQ2742" s="12">
        <v>0.64</v>
      </c>
      <c r="AR2742" s="37"/>
      <c r="AT2742" s="37"/>
      <c r="AV2742" s="37"/>
      <c r="AX2742" s="37"/>
      <c r="BH2742" s="12">
        <v>12090</v>
      </c>
      <c r="BV2742" s="12">
        <v>0.01</v>
      </c>
      <c r="CG2742" s="12" t="s">
        <v>963</v>
      </c>
      <c r="CH2742" s="12">
        <v>28.542999999999999</v>
      </c>
      <c r="CI2742" s="12" t="s">
        <v>3169</v>
      </c>
      <c r="CJ2742" s="12" t="s">
        <v>946</v>
      </c>
      <c r="CK2742" s="12" t="s">
        <v>932</v>
      </c>
      <c r="CL2742" s="37">
        <v>438782206</v>
      </c>
      <c r="CN2742" s="12" t="s">
        <v>1509</v>
      </c>
      <c r="CS2742" s="12"/>
      <c r="CT2742" s="36" t="str">
        <f t="shared" si="42"/>
        <v>500mn</v>
      </c>
      <c r="CU2742" s="36" t="str">
        <f>VLOOKUP(CK2742,Mapping!B:C,2,FALSE)</f>
        <v>US/CA</v>
      </c>
    </row>
    <row r="2743" spans="1:99" ht="16" customHeight="1" x14ac:dyDescent="0.35">
      <c r="A2743" s="12" t="s">
        <v>769</v>
      </c>
      <c r="B2743" s="12" t="s">
        <v>933</v>
      </c>
      <c r="E2743" s="37">
        <v>1864156</v>
      </c>
      <c r="F2743" s="12">
        <v>1550</v>
      </c>
      <c r="G2743" s="37" t="s">
        <v>1505</v>
      </c>
      <c r="I2743" s="37">
        <v>90043</v>
      </c>
      <c r="J2743" s="12">
        <v>0.06</v>
      </c>
      <c r="K2743" s="37">
        <v>550292</v>
      </c>
      <c r="L2743" s="12">
        <v>0.39</v>
      </c>
      <c r="M2743" s="37">
        <v>197424</v>
      </c>
      <c r="N2743" s="12">
        <v>0.14000000000000001</v>
      </c>
      <c r="O2743" s="37">
        <v>352497</v>
      </c>
      <c r="P2743" s="12">
        <v>0.25</v>
      </c>
      <c r="R2743" s="37">
        <v>76620</v>
      </c>
      <c r="S2743" s="12">
        <v>0.05</v>
      </c>
      <c r="T2743" s="37"/>
      <c r="V2743" s="37">
        <v>158594</v>
      </c>
      <c r="W2743" s="12">
        <v>0.11</v>
      </c>
      <c r="X2743" s="37"/>
      <c r="Z2743" s="37"/>
      <c r="AB2743" s="37">
        <v>80654</v>
      </c>
      <c r="AC2743" s="12">
        <v>0.06</v>
      </c>
      <c r="AD2743" s="37">
        <v>102938</v>
      </c>
      <c r="AE2743" s="12">
        <v>7.0000000000000007E-2</v>
      </c>
      <c r="AF2743" s="37"/>
      <c r="AH2743" s="37"/>
      <c r="AJ2743" s="12">
        <v>4950</v>
      </c>
      <c r="AK2743" s="12">
        <v>5900</v>
      </c>
      <c r="AL2743" s="12">
        <v>25200</v>
      </c>
      <c r="AN2743" s="37">
        <v>255094</v>
      </c>
      <c r="AO2743" s="12">
        <v>0.18</v>
      </c>
      <c r="AP2743" s="37"/>
      <c r="AR2743" s="37"/>
      <c r="AT2743" s="37"/>
      <c r="AV2743" s="37"/>
      <c r="AX2743" s="37"/>
      <c r="AZ2743" s="12">
        <v>4800</v>
      </c>
      <c r="BB2743" s="12">
        <v>1497</v>
      </c>
      <c r="BG2743" s="12">
        <v>8979</v>
      </c>
      <c r="BI2743" s="12">
        <v>1275</v>
      </c>
      <c r="BJ2743" s="12">
        <v>1131</v>
      </c>
      <c r="BO2743" s="12">
        <v>0</v>
      </c>
      <c r="BR2743" s="12">
        <v>0</v>
      </c>
      <c r="BS2743" s="12">
        <v>0</v>
      </c>
      <c r="BT2743" s="12">
        <v>0</v>
      </c>
      <c r="BU2743" s="12">
        <v>0</v>
      </c>
      <c r="BX2743" s="12">
        <v>0</v>
      </c>
      <c r="BY2743" s="12">
        <v>0</v>
      </c>
      <c r="CB2743" s="12">
        <v>0</v>
      </c>
      <c r="CC2743" s="12">
        <v>0</v>
      </c>
      <c r="CG2743" s="12" t="s">
        <v>940</v>
      </c>
      <c r="CH2743" s="12">
        <v>30.882999999999999</v>
      </c>
      <c r="CI2743" s="12" t="s">
        <v>1249</v>
      </c>
      <c r="CJ2743" s="12"/>
      <c r="CK2743" s="12" t="s">
        <v>1064</v>
      </c>
      <c r="CL2743" s="37">
        <v>135286817</v>
      </c>
      <c r="CN2743" s="12" t="s">
        <v>1506</v>
      </c>
      <c r="CS2743" s="12"/>
      <c r="CT2743" s="36" t="str">
        <f t="shared" si="42"/>
        <v>500mn</v>
      </c>
      <c r="CU2743" s="36" t="str">
        <f>VLOOKUP(CK2743,Mapping!B:C,2,FALSE)</f>
        <v>EU</v>
      </c>
    </row>
    <row r="2744" spans="1:99" ht="16" customHeight="1" x14ac:dyDescent="0.35">
      <c r="A2744" s="12" t="s">
        <v>4129</v>
      </c>
      <c r="B2744" s="12" t="s">
        <v>925</v>
      </c>
      <c r="E2744" s="37">
        <v>403782</v>
      </c>
      <c r="F2744" s="12">
        <v>0</v>
      </c>
      <c r="G2744" s="37" t="s">
        <v>1505</v>
      </c>
      <c r="I2744" s="37">
        <v>0</v>
      </c>
      <c r="J2744" s="12">
        <v>0</v>
      </c>
      <c r="K2744" s="37">
        <v>123536</v>
      </c>
      <c r="L2744" s="12">
        <v>4.4000000000000004</v>
      </c>
      <c r="M2744" s="37"/>
      <c r="O2744" s="37">
        <v>151867</v>
      </c>
      <c r="P2744" s="12">
        <v>5.41</v>
      </c>
      <c r="R2744" s="37">
        <v>0</v>
      </c>
      <c r="S2744" s="12">
        <v>0</v>
      </c>
      <c r="T2744" s="37"/>
      <c r="V2744" s="37">
        <v>128379</v>
      </c>
      <c r="W2744" s="12">
        <v>4.57</v>
      </c>
      <c r="X2744" s="37">
        <v>0</v>
      </c>
      <c r="Y2744" s="12">
        <v>0</v>
      </c>
      <c r="Z2744" s="37"/>
      <c r="AB2744" s="37"/>
      <c r="AD2744" s="37"/>
      <c r="AF2744" s="37"/>
      <c r="AH2744" s="37"/>
      <c r="AK2744" s="12">
        <v>5900</v>
      </c>
      <c r="AL2744" s="12">
        <v>10000</v>
      </c>
      <c r="AN2744" s="37"/>
      <c r="AP2744" s="37"/>
      <c r="AR2744" s="37"/>
      <c r="AT2744" s="37"/>
      <c r="AV2744" s="37"/>
      <c r="AX2744" s="37"/>
      <c r="AZ2744" s="12">
        <v>0</v>
      </c>
      <c r="BA2744" s="12">
        <v>0</v>
      </c>
      <c r="BG2744" s="12">
        <v>2000</v>
      </c>
      <c r="BO2744" s="12">
        <v>0</v>
      </c>
      <c r="BS2744" s="12">
        <v>0</v>
      </c>
      <c r="BT2744" s="12">
        <v>0</v>
      </c>
      <c r="BU2744" s="12">
        <v>0</v>
      </c>
      <c r="BX2744" s="12">
        <v>0</v>
      </c>
      <c r="BZ2744" s="12">
        <v>0</v>
      </c>
      <c r="CG2744" s="12"/>
      <c r="CH2744" s="12">
        <v>100.414</v>
      </c>
      <c r="CI2744" s="12"/>
      <c r="CJ2744" s="12" t="s">
        <v>977</v>
      </c>
      <c r="CK2744" s="12" t="s">
        <v>927</v>
      </c>
      <c r="CL2744" s="37">
        <v>2807870</v>
      </c>
      <c r="CN2744" s="12" t="s">
        <v>1506</v>
      </c>
      <c r="CS2744" s="12"/>
      <c r="CT2744" s="36" t="str">
        <f t="shared" si="42"/>
        <v>500mn</v>
      </c>
      <c r="CU2744" s="36" t="str">
        <f>VLOOKUP(CK2744,Mapping!B:C,2,FALSE)</f>
        <v>CN</v>
      </c>
    </row>
    <row r="2745" spans="1:99" ht="16" customHeight="1" x14ac:dyDescent="0.35">
      <c r="A2745" s="12" t="s">
        <v>4130</v>
      </c>
      <c r="B2745" s="12" t="s">
        <v>925</v>
      </c>
      <c r="E2745" s="37">
        <v>585985</v>
      </c>
      <c r="G2745" s="37" t="s">
        <v>1505</v>
      </c>
      <c r="I2745" s="37"/>
      <c r="K2745" s="37"/>
      <c r="M2745" s="37"/>
      <c r="O2745" s="37"/>
      <c r="R2745" s="37"/>
      <c r="T2745" s="37"/>
      <c r="V2745" s="37"/>
      <c r="X2745" s="37"/>
      <c r="Z2745" s="37"/>
      <c r="AB2745" s="37"/>
      <c r="AD2745" s="37"/>
      <c r="AF2745" s="37"/>
      <c r="AH2745" s="37"/>
      <c r="AN2745" s="37">
        <v>261040</v>
      </c>
      <c r="AO2745" s="12">
        <v>0.11</v>
      </c>
      <c r="AP2745" s="37"/>
      <c r="AR2745" s="37">
        <v>324945</v>
      </c>
      <c r="AS2745" s="12">
        <v>0.14000000000000001</v>
      </c>
      <c r="AT2745" s="37"/>
      <c r="AV2745" s="37"/>
      <c r="AX2745" s="37"/>
      <c r="BE2745" s="12">
        <v>8714</v>
      </c>
      <c r="BI2745" s="12">
        <v>1550</v>
      </c>
      <c r="BM2745" s="12">
        <v>0.01</v>
      </c>
      <c r="BY2745" s="12">
        <v>0</v>
      </c>
      <c r="CG2745" s="12" t="s">
        <v>934</v>
      </c>
      <c r="CH2745" s="12">
        <v>46.433</v>
      </c>
      <c r="CI2745" s="12" t="s">
        <v>1712</v>
      </c>
      <c r="CJ2745" s="12" t="s">
        <v>946</v>
      </c>
      <c r="CK2745" s="12" t="s">
        <v>932</v>
      </c>
      <c r="CL2745" s="37">
        <v>229627997</v>
      </c>
      <c r="CN2745" s="12" t="s">
        <v>1509</v>
      </c>
      <c r="CS2745" s="12"/>
      <c r="CT2745" s="36" t="str">
        <f t="shared" si="42"/>
        <v>500mn</v>
      </c>
      <c r="CU2745" s="36" t="str">
        <f>VLOOKUP(CK2745,Mapping!B:C,2,FALSE)</f>
        <v>US/CA</v>
      </c>
    </row>
    <row r="2746" spans="1:99" ht="16" customHeight="1" x14ac:dyDescent="0.35">
      <c r="A2746" s="12" t="s">
        <v>4131</v>
      </c>
      <c r="B2746" s="12" t="s">
        <v>925</v>
      </c>
      <c r="E2746" s="37">
        <v>0</v>
      </c>
      <c r="G2746" s="37" t="s">
        <v>1505</v>
      </c>
      <c r="I2746" s="37"/>
      <c r="K2746" s="37"/>
      <c r="M2746" s="37"/>
      <c r="O2746" s="37"/>
      <c r="R2746" s="37"/>
      <c r="T2746" s="37"/>
      <c r="V2746" s="37"/>
      <c r="X2746" s="37"/>
      <c r="Z2746" s="37"/>
      <c r="AB2746" s="37"/>
      <c r="AD2746" s="37"/>
      <c r="AF2746" s="37"/>
      <c r="AH2746" s="37"/>
      <c r="AN2746" s="37">
        <v>0</v>
      </c>
      <c r="AO2746" s="12">
        <v>0</v>
      </c>
      <c r="AP2746" s="37"/>
      <c r="AR2746" s="37"/>
      <c r="AT2746" s="37"/>
      <c r="AV2746" s="37"/>
      <c r="AX2746" s="37"/>
      <c r="BI2746" s="12">
        <v>0</v>
      </c>
      <c r="BY2746" s="12">
        <v>0</v>
      </c>
      <c r="CG2746" s="12" t="s">
        <v>929</v>
      </c>
      <c r="CH2746" s="12">
        <v>101.916</v>
      </c>
      <c r="CI2746" s="12" t="s">
        <v>1127</v>
      </c>
      <c r="CJ2746" s="12" t="s">
        <v>966</v>
      </c>
      <c r="CK2746" s="12" t="s">
        <v>932</v>
      </c>
      <c r="CL2746" s="37">
        <v>376490192</v>
      </c>
      <c r="CN2746" s="12" t="s">
        <v>1509</v>
      </c>
      <c r="CS2746" s="12"/>
      <c r="CT2746" s="36" t="str">
        <f t="shared" si="42"/>
        <v>500mn</v>
      </c>
      <c r="CU2746" s="36" t="str">
        <f>VLOOKUP(CK2746,Mapping!B:C,2,FALSE)</f>
        <v>US/CA</v>
      </c>
    </row>
    <row r="2747" spans="1:99" ht="16" customHeight="1" x14ac:dyDescent="0.35">
      <c r="A2747" s="12" t="s">
        <v>4132</v>
      </c>
      <c r="B2747" s="12" t="s">
        <v>925</v>
      </c>
      <c r="E2747" s="37">
        <v>576814</v>
      </c>
      <c r="G2747" s="37" t="s">
        <v>1505</v>
      </c>
      <c r="I2747" s="37"/>
      <c r="K2747" s="37"/>
      <c r="M2747" s="37"/>
      <c r="O2747" s="37"/>
      <c r="R2747" s="37"/>
      <c r="T2747" s="37"/>
      <c r="V2747" s="37"/>
      <c r="X2747" s="37"/>
      <c r="Z2747" s="37"/>
      <c r="AB2747" s="37"/>
      <c r="AD2747" s="37"/>
      <c r="AF2747" s="37"/>
      <c r="AH2747" s="37"/>
      <c r="AN2747" s="37">
        <v>576814</v>
      </c>
      <c r="AO2747" s="12">
        <v>0.01</v>
      </c>
      <c r="AP2747" s="37"/>
      <c r="AR2747" s="37"/>
      <c r="AT2747" s="37"/>
      <c r="AV2747" s="37"/>
      <c r="AX2747" s="37"/>
      <c r="BI2747" s="12">
        <v>3425</v>
      </c>
      <c r="BY2747" s="12">
        <v>0</v>
      </c>
      <c r="CG2747" s="12" t="s">
        <v>940</v>
      </c>
      <c r="CH2747" s="12">
        <v>13.407</v>
      </c>
      <c r="CI2747" s="12" t="s">
        <v>1568</v>
      </c>
      <c r="CJ2747" s="12" t="s">
        <v>936</v>
      </c>
      <c r="CK2747" s="12" t="s">
        <v>932</v>
      </c>
      <c r="CL2747" s="37">
        <v>11248956372</v>
      </c>
      <c r="CN2747" s="12" t="s">
        <v>1506</v>
      </c>
      <c r="CS2747" s="12"/>
      <c r="CT2747" s="36" t="str">
        <f t="shared" si="42"/>
        <v>1bn - 50bn</v>
      </c>
      <c r="CU2747" s="36" t="str">
        <f>VLOOKUP(CK2747,Mapping!B:C,2,FALSE)</f>
        <v>US/CA</v>
      </c>
    </row>
    <row r="2748" spans="1:99" ht="16" customHeight="1" x14ac:dyDescent="0.35">
      <c r="A2748" s="12" t="s">
        <v>4133</v>
      </c>
      <c r="B2748" s="12" t="s">
        <v>925</v>
      </c>
      <c r="E2748" s="37">
        <v>110619</v>
      </c>
      <c r="G2748" s="37" t="s">
        <v>1505</v>
      </c>
      <c r="I2748" s="37"/>
      <c r="K2748" s="37"/>
      <c r="M2748" s="37">
        <v>31490</v>
      </c>
      <c r="N2748" s="12">
        <v>0.01</v>
      </c>
      <c r="O2748" s="37"/>
      <c r="R2748" s="37"/>
      <c r="T2748" s="37"/>
      <c r="V2748" s="37"/>
      <c r="X2748" s="37">
        <v>0</v>
      </c>
      <c r="Y2748" s="12">
        <v>0</v>
      </c>
      <c r="Z2748" s="37"/>
      <c r="AB2748" s="37"/>
      <c r="AD2748" s="37">
        <v>3343</v>
      </c>
      <c r="AE2748" s="12">
        <v>0</v>
      </c>
      <c r="AF2748" s="37"/>
      <c r="AH2748" s="37"/>
      <c r="AN2748" s="37">
        <v>75786</v>
      </c>
      <c r="AO2748" s="12">
        <v>0.02</v>
      </c>
      <c r="AP2748" s="37"/>
      <c r="AR2748" s="37"/>
      <c r="AT2748" s="37"/>
      <c r="AV2748" s="37"/>
      <c r="AX2748" s="37"/>
      <c r="BA2748" s="12">
        <v>0</v>
      </c>
      <c r="BB2748" s="12">
        <v>251</v>
      </c>
      <c r="BI2748" s="12">
        <v>450</v>
      </c>
      <c r="BJ2748" s="12">
        <v>30</v>
      </c>
      <c r="BY2748" s="12">
        <v>0</v>
      </c>
      <c r="BZ2748" s="12">
        <v>0</v>
      </c>
      <c r="CB2748" s="12">
        <v>0</v>
      </c>
      <c r="CC2748" s="12">
        <v>0</v>
      </c>
      <c r="CG2748" s="12" t="s">
        <v>998</v>
      </c>
      <c r="CH2748" s="12">
        <v>22.423999999999999</v>
      </c>
      <c r="CI2748" s="12" t="s">
        <v>4134</v>
      </c>
      <c r="CJ2748" s="12" t="s">
        <v>2905</v>
      </c>
      <c r="CK2748" s="12" t="s">
        <v>932</v>
      </c>
      <c r="CL2748" s="37">
        <v>319582811</v>
      </c>
      <c r="CN2748" s="12" t="s">
        <v>998</v>
      </c>
      <c r="CS2748" s="12"/>
      <c r="CT2748" s="36" t="str">
        <f t="shared" si="42"/>
        <v>500mn</v>
      </c>
      <c r="CU2748" s="36" t="str">
        <f>VLOOKUP(CK2748,Mapping!B:C,2,FALSE)</f>
        <v>US/CA</v>
      </c>
    </row>
    <row r="2749" spans="1:99" ht="16" customHeight="1" x14ac:dyDescent="0.35">
      <c r="A2749" s="12" t="s">
        <v>4135</v>
      </c>
      <c r="B2749" s="12" t="s">
        <v>925</v>
      </c>
      <c r="E2749" s="37">
        <v>0</v>
      </c>
      <c r="G2749" s="37" t="s">
        <v>1505</v>
      </c>
      <c r="I2749" s="37"/>
      <c r="K2749" s="37"/>
      <c r="M2749" s="37"/>
      <c r="O2749" s="37"/>
      <c r="R2749" s="37"/>
      <c r="T2749" s="37"/>
      <c r="V2749" s="37"/>
      <c r="X2749" s="37"/>
      <c r="Z2749" s="37"/>
      <c r="AB2749" s="37"/>
      <c r="AD2749" s="37"/>
      <c r="AF2749" s="37"/>
      <c r="AH2749" s="37"/>
      <c r="AN2749" s="37"/>
      <c r="AP2749" s="37">
        <v>0</v>
      </c>
      <c r="AQ2749" s="12">
        <v>0</v>
      </c>
      <c r="AR2749" s="37"/>
      <c r="AT2749" s="37"/>
      <c r="AV2749" s="37"/>
      <c r="AX2749" s="37"/>
      <c r="BH2749" s="12">
        <v>0</v>
      </c>
      <c r="BV2749" s="12">
        <v>0</v>
      </c>
      <c r="CG2749" s="12" t="s">
        <v>934</v>
      </c>
      <c r="CH2749" s="12">
        <v>16.614999999999998</v>
      </c>
      <c r="CI2749" s="12" t="s">
        <v>1231</v>
      </c>
      <c r="CJ2749" s="12" t="s">
        <v>1212</v>
      </c>
      <c r="CK2749" s="12" t="s">
        <v>932</v>
      </c>
      <c r="CL2749" s="37">
        <v>114725742</v>
      </c>
      <c r="CN2749" s="12" t="s">
        <v>1509</v>
      </c>
      <c r="CS2749" s="12"/>
      <c r="CT2749" s="36" t="str">
        <f t="shared" si="42"/>
        <v>500mn</v>
      </c>
      <c r="CU2749" s="36" t="str">
        <f>VLOOKUP(CK2749,Mapping!B:C,2,FALSE)</f>
        <v>US/CA</v>
      </c>
    </row>
    <row r="2750" spans="1:99" ht="16" customHeight="1" x14ac:dyDescent="0.35">
      <c r="A2750" s="12" t="s">
        <v>4136</v>
      </c>
      <c r="B2750" s="12" t="s">
        <v>925</v>
      </c>
      <c r="E2750" s="37">
        <v>34126828</v>
      </c>
      <c r="G2750" s="37" t="s">
        <v>1505</v>
      </c>
      <c r="I2750" s="37"/>
      <c r="K2750" s="37"/>
      <c r="M2750" s="37">
        <v>5041986</v>
      </c>
      <c r="N2750" s="12">
        <v>0.08</v>
      </c>
      <c r="O2750" s="37"/>
      <c r="Q2750" s="12">
        <v>5907</v>
      </c>
      <c r="R2750" s="37"/>
      <c r="T2750" s="37"/>
      <c r="V2750" s="37"/>
      <c r="X2750" s="37">
        <v>1405179</v>
      </c>
      <c r="Y2750" s="12">
        <v>0.02</v>
      </c>
      <c r="Z2750" s="37"/>
      <c r="AB2750" s="37"/>
      <c r="AD2750" s="37"/>
      <c r="AF2750" s="37"/>
      <c r="AH2750" s="37">
        <v>745936</v>
      </c>
      <c r="AI2750" s="12">
        <v>0.01</v>
      </c>
      <c r="AN2750" s="37"/>
      <c r="AP2750" s="37"/>
      <c r="AR2750" s="37"/>
      <c r="AT2750" s="37">
        <v>26933727</v>
      </c>
      <c r="AU2750" s="12">
        <v>0.45</v>
      </c>
      <c r="AV2750" s="37"/>
      <c r="AX2750" s="37"/>
      <c r="BA2750" s="12">
        <v>13752</v>
      </c>
      <c r="BB2750" s="12">
        <v>40188</v>
      </c>
      <c r="BD2750" s="12">
        <v>2526616</v>
      </c>
      <c r="BQ2750" s="12">
        <v>0</v>
      </c>
      <c r="BZ2750" s="12">
        <v>0</v>
      </c>
      <c r="CC2750" s="12">
        <v>0</v>
      </c>
      <c r="CF2750" s="12">
        <v>2.17</v>
      </c>
      <c r="CG2750" s="12" t="s">
        <v>976</v>
      </c>
      <c r="CH2750" s="12">
        <v>191.315</v>
      </c>
      <c r="CI2750" s="12" t="s">
        <v>1549</v>
      </c>
      <c r="CJ2750" s="12" t="s">
        <v>966</v>
      </c>
      <c r="CK2750" s="12" t="s">
        <v>932</v>
      </c>
      <c r="CL2750" s="37">
        <v>5992236326</v>
      </c>
      <c r="CN2750" s="12" t="s">
        <v>1513</v>
      </c>
      <c r="CS2750" s="12"/>
      <c r="CT2750" s="36" t="str">
        <f t="shared" si="42"/>
        <v>1bn - 50bn</v>
      </c>
      <c r="CU2750" s="36" t="str">
        <f>VLOOKUP(CK2750,Mapping!B:C,2,FALSE)</f>
        <v>US/CA</v>
      </c>
    </row>
    <row r="2751" spans="1:99" ht="16" customHeight="1" x14ac:dyDescent="0.35">
      <c r="A2751" s="12" t="s">
        <v>4137</v>
      </c>
      <c r="B2751" s="12" t="s">
        <v>925</v>
      </c>
      <c r="E2751" s="37">
        <v>1110614</v>
      </c>
      <c r="G2751" s="37" t="s">
        <v>1505</v>
      </c>
      <c r="I2751" s="37"/>
      <c r="K2751" s="37"/>
      <c r="M2751" s="37">
        <v>445383</v>
      </c>
      <c r="N2751" s="12">
        <v>0.01</v>
      </c>
      <c r="O2751" s="37"/>
      <c r="R2751" s="37"/>
      <c r="T2751" s="37"/>
      <c r="V2751" s="37"/>
      <c r="X2751" s="37"/>
      <c r="Z2751" s="37"/>
      <c r="AB2751" s="37"/>
      <c r="AD2751" s="37"/>
      <c r="AF2751" s="37"/>
      <c r="AH2751" s="37"/>
      <c r="AN2751" s="37">
        <v>665231</v>
      </c>
      <c r="AO2751" s="12">
        <v>0.01</v>
      </c>
      <c r="AP2751" s="37"/>
      <c r="AR2751" s="37"/>
      <c r="AT2751" s="37"/>
      <c r="AV2751" s="37"/>
      <c r="AX2751" s="37"/>
      <c r="BB2751" s="12">
        <v>3550</v>
      </c>
      <c r="BI2751" s="12">
        <v>3950</v>
      </c>
      <c r="BY2751" s="12">
        <v>0</v>
      </c>
      <c r="CC2751" s="12">
        <v>0</v>
      </c>
      <c r="CG2751" s="12" t="s">
        <v>929</v>
      </c>
      <c r="CH2751" s="12">
        <v>14.52</v>
      </c>
      <c r="CI2751" s="12" t="s">
        <v>4138</v>
      </c>
      <c r="CJ2751" s="12" t="s">
        <v>936</v>
      </c>
      <c r="CK2751" s="12" t="s">
        <v>932</v>
      </c>
      <c r="CL2751" s="37">
        <v>4532931225</v>
      </c>
      <c r="CN2751" s="12" t="s">
        <v>1509</v>
      </c>
      <c r="CS2751" s="12"/>
      <c r="CT2751" s="36" t="str">
        <f t="shared" si="42"/>
        <v>1bn - 50bn</v>
      </c>
      <c r="CU2751" s="36" t="str">
        <f>VLOOKUP(CK2751,Mapping!B:C,2,FALSE)</f>
        <v>US/CA</v>
      </c>
    </row>
    <row r="2752" spans="1:99" ht="16" customHeight="1" x14ac:dyDescent="0.35">
      <c r="A2752" s="12" t="s">
        <v>4139</v>
      </c>
      <c r="B2752" s="12" t="s">
        <v>925</v>
      </c>
      <c r="E2752" s="37">
        <v>11295512</v>
      </c>
      <c r="G2752" s="37" t="s">
        <v>1505</v>
      </c>
      <c r="I2752" s="37"/>
      <c r="K2752" s="37"/>
      <c r="M2752" s="37">
        <v>1095391</v>
      </c>
      <c r="N2752" s="12">
        <v>0.01</v>
      </c>
      <c r="O2752" s="37"/>
      <c r="Q2752" s="12">
        <v>18707</v>
      </c>
      <c r="R2752" s="37"/>
      <c r="T2752" s="37">
        <v>261268</v>
      </c>
      <c r="U2752" s="12">
        <v>0</v>
      </c>
      <c r="V2752" s="37"/>
      <c r="X2752" s="37"/>
      <c r="Z2752" s="37"/>
      <c r="AB2752" s="37"/>
      <c r="AD2752" s="37"/>
      <c r="AF2752" s="37"/>
      <c r="AH2752" s="37">
        <v>2362320</v>
      </c>
      <c r="AI2752" s="12">
        <v>0.02</v>
      </c>
      <c r="AN2752" s="37">
        <v>6328111</v>
      </c>
      <c r="AO2752" s="12">
        <v>0.04</v>
      </c>
      <c r="AP2752" s="37">
        <v>1248422</v>
      </c>
      <c r="AQ2752" s="12">
        <v>0.01</v>
      </c>
      <c r="AR2752" s="37">
        <v>0</v>
      </c>
      <c r="AS2752" s="12">
        <v>0</v>
      </c>
      <c r="AT2752" s="37"/>
      <c r="AV2752" s="37"/>
      <c r="AX2752" s="37"/>
      <c r="BB2752" s="12">
        <v>8731</v>
      </c>
      <c r="BE2752" s="12">
        <v>0</v>
      </c>
      <c r="BH2752" s="12">
        <v>5407</v>
      </c>
      <c r="BI2752" s="12">
        <v>37575</v>
      </c>
      <c r="BK2752" s="12">
        <v>2334</v>
      </c>
      <c r="BM2752" s="12">
        <v>0</v>
      </c>
      <c r="BQ2752" s="12">
        <v>0</v>
      </c>
      <c r="BV2752" s="12">
        <v>0</v>
      </c>
      <c r="BY2752" s="12">
        <v>0</v>
      </c>
      <c r="CC2752" s="12">
        <v>0</v>
      </c>
      <c r="CE2752" s="12">
        <v>0</v>
      </c>
      <c r="CG2752" s="12" t="s">
        <v>934</v>
      </c>
      <c r="CH2752" s="12">
        <v>21.372</v>
      </c>
      <c r="CI2752" s="12" t="s">
        <v>1020</v>
      </c>
      <c r="CJ2752" s="12" t="s">
        <v>1021</v>
      </c>
      <c r="CK2752" s="12" t="s">
        <v>932</v>
      </c>
      <c r="CL2752" s="37">
        <v>15589007499</v>
      </c>
      <c r="CN2752" s="12" t="s">
        <v>1509</v>
      </c>
      <c r="CS2752" s="12"/>
      <c r="CT2752" s="36" t="str">
        <f t="shared" si="42"/>
        <v>1bn - 50bn</v>
      </c>
      <c r="CU2752" s="36" t="str">
        <f>VLOOKUP(CK2752,Mapping!B:C,2,FALSE)</f>
        <v>US/CA</v>
      </c>
    </row>
    <row r="2753" spans="1:99" ht="16" customHeight="1" x14ac:dyDescent="0.35">
      <c r="A2753" s="12" t="s">
        <v>4140</v>
      </c>
      <c r="B2753" s="12" t="s">
        <v>925</v>
      </c>
      <c r="E2753" s="37">
        <v>318794</v>
      </c>
      <c r="G2753" s="37" t="s">
        <v>1505</v>
      </c>
      <c r="I2753" s="37"/>
      <c r="K2753" s="37"/>
      <c r="M2753" s="37">
        <v>318794</v>
      </c>
      <c r="N2753" s="12">
        <v>0.21</v>
      </c>
      <c r="O2753" s="37"/>
      <c r="R2753" s="37"/>
      <c r="T2753" s="37"/>
      <c r="V2753" s="37"/>
      <c r="X2753" s="37"/>
      <c r="Z2753" s="37"/>
      <c r="AB2753" s="37"/>
      <c r="AD2753" s="37"/>
      <c r="AF2753" s="37"/>
      <c r="AH2753" s="37"/>
      <c r="AN2753" s="37"/>
      <c r="AP2753" s="37"/>
      <c r="AR2753" s="37"/>
      <c r="AT2753" s="37"/>
      <c r="AV2753" s="37"/>
      <c r="AX2753" s="37"/>
      <c r="BB2753" s="12">
        <v>2541</v>
      </c>
      <c r="CC2753" s="12">
        <v>0</v>
      </c>
      <c r="CG2753" s="12" t="s">
        <v>934</v>
      </c>
      <c r="CH2753" s="12">
        <v>15.459</v>
      </c>
      <c r="CI2753" s="12" t="s">
        <v>4141</v>
      </c>
      <c r="CJ2753" s="12" t="s">
        <v>1021</v>
      </c>
      <c r="CK2753" s="12" t="s">
        <v>932</v>
      </c>
      <c r="CL2753" s="37">
        <v>149416364</v>
      </c>
      <c r="CN2753" s="12" t="s">
        <v>1509</v>
      </c>
      <c r="CS2753" s="12"/>
      <c r="CT2753" s="36" t="str">
        <f t="shared" si="42"/>
        <v>500mn</v>
      </c>
      <c r="CU2753" s="36" t="str">
        <f>VLOOKUP(CK2753,Mapping!B:C,2,FALSE)</f>
        <v>US/CA</v>
      </c>
    </row>
    <row r="2754" spans="1:99" ht="16" customHeight="1" x14ac:dyDescent="0.35">
      <c r="A2754" s="12" t="s">
        <v>4142</v>
      </c>
      <c r="B2754" s="12" t="s">
        <v>925</v>
      </c>
      <c r="E2754" s="37">
        <v>300979</v>
      </c>
      <c r="G2754" s="37" t="s">
        <v>1505</v>
      </c>
      <c r="I2754" s="37"/>
      <c r="K2754" s="37"/>
      <c r="M2754" s="37">
        <v>300979</v>
      </c>
      <c r="N2754" s="12">
        <v>0.08</v>
      </c>
      <c r="O2754" s="37"/>
      <c r="R2754" s="37"/>
      <c r="T2754" s="37"/>
      <c r="V2754" s="37"/>
      <c r="X2754" s="37"/>
      <c r="Z2754" s="37"/>
      <c r="AB2754" s="37"/>
      <c r="AD2754" s="37"/>
      <c r="AF2754" s="37"/>
      <c r="AH2754" s="37"/>
      <c r="AN2754" s="37"/>
      <c r="AP2754" s="37"/>
      <c r="AR2754" s="37"/>
      <c r="AT2754" s="37"/>
      <c r="AV2754" s="37"/>
      <c r="AX2754" s="37"/>
      <c r="BB2754" s="12">
        <v>2399</v>
      </c>
      <c r="CC2754" s="12">
        <v>0</v>
      </c>
      <c r="CG2754" s="12" t="s">
        <v>934</v>
      </c>
      <c r="CH2754" s="12">
        <v>13.792999999999999</v>
      </c>
      <c r="CI2754" s="12" t="s">
        <v>4143</v>
      </c>
      <c r="CJ2754" s="12" t="s">
        <v>1118</v>
      </c>
      <c r="CK2754" s="12" t="s">
        <v>932</v>
      </c>
      <c r="CL2754" s="37">
        <v>354925364</v>
      </c>
      <c r="CN2754" s="12" t="s">
        <v>1509</v>
      </c>
      <c r="CS2754" s="12"/>
      <c r="CT2754" s="36" t="str">
        <f t="shared" si="42"/>
        <v>500mn</v>
      </c>
      <c r="CU2754" s="36" t="str">
        <f>VLOOKUP(CK2754,Mapping!B:C,2,FALSE)</f>
        <v>US/CA</v>
      </c>
    </row>
    <row r="2755" spans="1:99" ht="16" customHeight="1" x14ac:dyDescent="0.35">
      <c r="A2755" s="12" t="s">
        <v>4144</v>
      </c>
      <c r="B2755" s="12" t="s">
        <v>925</v>
      </c>
      <c r="E2755" s="37">
        <v>6687987</v>
      </c>
      <c r="G2755" s="37" t="s">
        <v>1505</v>
      </c>
      <c r="I2755" s="37"/>
      <c r="K2755" s="37"/>
      <c r="M2755" s="37">
        <v>0</v>
      </c>
      <c r="N2755" s="12">
        <v>0</v>
      </c>
      <c r="O2755" s="37"/>
      <c r="Q2755" s="12">
        <v>16783</v>
      </c>
      <c r="R2755" s="37"/>
      <c r="T2755" s="37">
        <v>1074064</v>
      </c>
      <c r="U2755" s="12">
        <v>0.12</v>
      </c>
      <c r="V2755" s="37"/>
      <c r="X2755" s="37">
        <v>0</v>
      </c>
      <c r="Y2755" s="12">
        <v>0</v>
      </c>
      <c r="Z2755" s="37"/>
      <c r="AB2755" s="37"/>
      <c r="AD2755" s="37">
        <v>0</v>
      </c>
      <c r="AE2755" s="12">
        <v>0</v>
      </c>
      <c r="AF2755" s="37"/>
      <c r="AH2755" s="37">
        <v>2119357</v>
      </c>
      <c r="AI2755" s="12">
        <v>0.24</v>
      </c>
      <c r="AN2755" s="37">
        <v>3494566</v>
      </c>
      <c r="AO2755" s="12">
        <v>0.4</v>
      </c>
      <c r="AP2755" s="37"/>
      <c r="AR2755" s="37"/>
      <c r="AT2755" s="37"/>
      <c r="AV2755" s="37"/>
      <c r="AX2755" s="37"/>
      <c r="BA2755" s="12">
        <v>0</v>
      </c>
      <c r="BB2755" s="12">
        <v>0</v>
      </c>
      <c r="BI2755" s="12">
        <v>20750</v>
      </c>
      <c r="BJ2755" s="12">
        <v>0</v>
      </c>
      <c r="BK2755" s="12">
        <v>9595</v>
      </c>
      <c r="BQ2755" s="12">
        <v>0</v>
      </c>
      <c r="BY2755" s="12">
        <v>0</v>
      </c>
      <c r="BZ2755" s="12">
        <v>0</v>
      </c>
      <c r="CB2755" s="12">
        <v>0</v>
      </c>
      <c r="CC2755" s="12">
        <v>0</v>
      </c>
      <c r="CE2755" s="12">
        <v>0</v>
      </c>
      <c r="CG2755" s="12"/>
      <c r="CH2755" s="12">
        <v>235.86500000000001</v>
      </c>
      <c r="CI2755" s="12" t="s">
        <v>1016</v>
      </c>
      <c r="CJ2755" s="12" t="s">
        <v>1017</v>
      </c>
      <c r="CK2755" s="12" t="s">
        <v>932</v>
      </c>
      <c r="CL2755" s="37">
        <v>875485123</v>
      </c>
      <c r="CN2755" s="12" t="s">
        <v>1536</v>
      </c>
      <c r="CS2755" s="12"/>
      <c r="CT2755" s="36" t="str">
        <f t="shared" ref="CT2755:CT2818" si="43">IF(CL2755&gt;100000000000, "100bn", IF(CL2755&gt;50000000000, "50bn - 100bn",IF(CL2755&gt;1000000000, "1bn - 50bn", IF(CL2755&gt;500000000, "500mn - 1bn", "500mn"))))</f>
        <v>500mn - 1bn</v>
      </c>
      <c r="CU2755" s="36" t="str">
        <f>VLOOKUP(CK2755,Mapping!B:C,2,FALSE)</f>
        <v>US/CA</v>
      </c>
    </row>
    <row r="2756" spans="1:99" ht="16" customHeight="1" x14ac:dyDescent="0.35">
      <c r="A2756" s="12" t="s">
        <v>1387</v>
      </c>
      <c r="B2756" s="12" t="s">
        <v>925</v>
      </c>
      <c r="E2756" s="37">
        <v>113556911</v>
      </c>
      <c r="G2756" s="37" t="s">
        <v>1505</v>
      </c>
      <c r="I2756" s="37"/>
      <c r="K2756" s="37"/>
      <c r="M2756" s="37">
        <v>39768813</v>
      </c>
      <c r="N2756" s="12">
        <v>7.0000000000000007E-2</v>
      </c>
      <c r="O2756" s="37"/>
      <c r="Q2756" s="12">
        <v>52116</v>
      </c>
      <c r="R2756" s="37"/>
      <c r="T2756" s="37">
        <v>0</v>
      </c>
      <c r="U2756" s="12">
        <v>0</v>
      </c>
      <c r="V2756" s="37"/>
      <c r="X2756" s="37">
        <v>1196528</v>
      </c>
      <c r="Y2756" s="12">
        <v>0</v>
      </c>
      <c r="Z2756" s="37">
        <v>7012999</v>
      </c>
      <c r="AA2756" s="12">
        <v>0.01</v>
      </c>
      <c r="AB2756" s="37"/>
      <c r="AD2756" s="37">
        <v>12606504</v>
      </c>
      <c r="AE2756" s="12">
        <v>0.02</v>
      </c>
      <c r="AF2756" s="37"/>
      <c r="AH2756" s="37">
        <v>6581208</v>
      </c>
      <c r="AI2756" s="12">
        <v>0.01</v>
      </c>
      <c r="AN2756" s="37">
        <v>35034073</v>
      </c>
      <c r="AO2756" s="12">
        <v>0.06</v>
      </c>
      <c r="AP2756" s="37">
        <v>11356786</v>
      </c>
      <c r="AQ2756" s="12">
        <v>0.02</v>
      </c>
      <c r="AR2756" s="37"/>
      <c r="AT2756" s="37">
        <v>0</v>
      </c>
      <c r="AU2756" s="12">
        <v>0</v>
      </c>
      <c r="AV2756" s="37"/>
      <c r="AX2756" s="37"/>
      <c r="BA2756" s="12">
        <v>11710</v>
      </c>
      <c r="BB2756" s="12">
        <v>316984</v>
      </c>
      <c r="BC2756" s="12">
        <v>237166</v>
      </c>
      <c r="BD2756" s="12">
        <v>0</v>
      </c>
      <c r="BH2756" s="12">
        <v>49187</v>
      </c>
      <c r="BI2756" s="12">
        <v>208025</v>
      </c>
      <c r="BJ2756" s="12">
        <v>113144</v>
      </c>
      <c r="BK2756" s="12">
        <v>0</v>
      </c>
      <c r="BQ2756" s="12">
        <v>0.01</v>
      </c>
      <c r="BV2756" s="12">
        <v>0.04</v>
      </c>
      <c r="BY2756" s="12">
        <v>0.03</v>
      </c>
      <c r="BZ2756" s="12">
        <v>0</v>
      </c>
      <c r="CB2756" s="12">
        <v>0.04</v>
      </c>
      <c r="CC2756" s="12">
        <v>0.01</v>
      </c>
      <c r="CD2756" s="12">
        <v>0.02</v>
      </c>
      <c r="CE2756" s="12">
        <v>0</v>
      </c>
      <c r="CF2756" s="12">
        <v>0</v>
      </c>
      <c r="CG2756" s="12" t="s">
        <v>998</v>
      </c>
      <c r="CH2756" s="12">
        <v>40.314999999999998</v>
      </c>
      <c r="CI2756" s="12" t="s">
        <v>983</v>
      </c>
      <c r="CJ2756" s="12" t="s">
        <v>984</v>
      </c>
      <c r="CK2756" s="12" t="s">
        <v>985</v>
      </c>
      <c r="CL2756" s="37">
        <v>58334041092</v>
      </c>
      <c r="CN2756" s="12" t="s">
        <v>998</v>
      </c>
      <c r="CS2756" s="12"/>
      <c r="CT2756" s="36" t="str">
        <f t="shared" si="43"/>
        <v>50bn - 100bn</v>
      </c>
      <c r="CU2756" s="36" t="str">
        <f>VLOOKUP(CK2756,Mapping!B:C,2,FALSE)</f>
        <v>US/CA</v>
      </c>
    </row>
    <row r="2757" spans="1:99" ht="16" customHeight="1" x14ac:dyDescent="0.35">
      <c r="A2757" s="12" t="s">
        <v>4145</v>
      </c>
      <c r="B2757" s="12" t="s">
        <v>925</v>
      </c>
      <c r="E2757" s="37">
        <v>934181</v>
      </c>
      <c r="G2757" s="37" t="s">
        <v>1505</v>
      </c>
      <c r="I2757" s="37"/>
      <c r="K2757" s="37"/>
      <c r="M2757" s="37"/>
      <c r="O2757" s="37"/>
      <c r="R2757" s="37"/>
      <c r="T2757" s="37"/>
      <c r="V2757" s="37"/>
      <c r="X2757" s="37"/>
      <c r="Z2757" s="37"/>
      <c r="AB2757" s="37"/>
      <c r="AD2757" s="37"/>
      <c r="AF2757" s="37"/>
      <c r="AH2757" s="37"/>
      <c r="AN2757" s="37"/>
      <c r="AP2757" s="37">
        <v>934181</v>
      </c>
      <c r="AQ2757" s="12">
        <v>0.21</v>
      </c>
      <c r="AR2757" s="37"/>
      <c r="AT2757" s="37"/>
      <c r="AV2757" s="37"/>
      <c r="AX2757" s="37"/>
      <c r="BH2757" s="12">
        <v>4046</v>
      </c>
      <c r="BV2757" s="12">
        <v>0</v>
      </c>
      <c r="CG2757" s="12" t="s">
        <v>929</v>
      </c>
      <c r="CH2757" s="12">
        <v>53.378999999999998</v>
      </c>
      <c r="CI2757" s="12" t="s">
        <v>1227</v>
      </c>
      <c r="CJ2757" s="12" t="s">
        <v>1017</v>
      </c>
      <c r="CK2757" s="12" t="s">
        <v>932</v>
      </c>
      <c r="CL2757" s="37">
        <v>442367339</v>
      </c>
      <c r="CN2757" s="12" t="s">
        <v>1509</v>
      </c>
      <c r="CS2757" s="12"/>
      <c r="CT2757" s="36" t="str">
        <f t="shared" si="43"/>
        <v>500mn</v>
      </c>
      <c r="CU2757" s="36" t="str">
        <f>VLOOKUP(CK2757,Mapping!B:C,2,FALSE)</f>
        <v>US/CA</v>
      </c>
    </row>
    <row r="2758" spans="1:99" ht="16" customHeight="1" x14ac:dyDescent="0.35">
      <c r="A2758" s="12" t="s">
        <v>4146</v>
      </c>
      <c r="B2758" s="12" t="s">
        <v>925</v>
      </c>
      <c r="E2758" s="37">
        <v>467346</v>
      </c>
      <c r="G2758" s="37" t="s">
        <v>1505</v>
      </c>
      <c r="I2758" s="37"/>
      <c r="K2758" s="37"/>
      <c r="M2758" s="37">
        <v>0</v>
      </c>
      <c r="N2758" s="12">
        <v>0</v>
      </c>
      <c r="O2758" s="37"/>
      <c r="R2758" s="37"/>
      <c r="T2758" s="37"/>
      <c r="V2758" s="37"/>
      <c r="X2758" s="37"/>
      <c r="Z2758" s="37"/>
      <c r="AB2758" s="37"/>
      <c r="AD2758" s="37"/>
      <c r="AF2758" s="37"/>
      <c r="AH2758" s="37"/>
      <c r="AN2758" s="37">
        <v>467346</v>
      </c>
      <c r="AO2758" s="12">
        <v>0.04</v>
      </c>
      <c r="AP2758" s="37">
        <v>0</v>
      </c>
      <c r="AQ2758" s="12">
        <v>0</v>
      </c>
      <c r="AR2758" s="37"/>
      <c r="AT2758" s="37"/>
      <c r="AV2758" s="37"/>
      <c r="AX2758" s="37"/>
      <c r="BB2758" s="12">
        <v>0</v>
      </c>
      <c r="BH2758" s="12">
        <v>0</v>
      </c>
      <c r="BI2758" s="12">
        <v>2775</v>
      </c>
      <c r="BV2758" s="12">
        <v>0</v>
      </c>
      <c r="BY2758" s="12">
        <v>0</v>
      </c>
      <c r="CC2758" s="12">
        <v>0</v>
      </c>
      <c r="CG2758" s="12" t="s">
        <v>934</v>
      </c>
      <c r="CH2758" s="12">
        <v>18.044</v>
      </c>
      <c r="CI2758" s="12" t="s">
        <v>1108</v>
      </c>
      <c r="CJ2758" s="12" t="s">
        <v>1109</v>
      </c>
      <c r="CK2758" s="12" t="s">
        <v>932</v>
      </c>
      <c r="CL2758" s="37">
        <v>1146774845</v>
      </c>
      <c r="CN2758" s="12" t="s">
        <v>1506</v>
      </c>
      <c r="CS2758" s="12"/>
      <c r="CT2758" s="36" t="str">
        <f t="shared" si="43"/>
        <v>1bn - 50bn</v>
      </c>
      <c r="CU2758" s="36" t="str">
        <f>VLOOKUP(CK2758,Mapping!B:C,2,FALSE)</f>
        <v>US/CA</v>
      </c>
    </row>
    <row r="2759" spans="1:99" ht="16" customHeight="1" x14ac:dyDescent="0.35">
      <c r="A2759" s="12" t="s">
        <v>4147</v>
      </c>
      <c r="B2759" s="12" t="s">
        <v>925</v>
      </c>
      <c r="E2759" s="37">
        <v>454662</v>
      </c>
      <c r="G2759" s="37" t="s">
        <v>1505</v>
      </c>
      <c r="I2759" s="37"/>
      <c r="K2759" s="37"/>
      <c r="M2759" s="37">
        <v>0</v>
      </c>
      <c r="N2759" s="12">
        <v>0</v>
      </c>
      <c r="O2759" s="37"/>
      <c r="Q2759" s="12">
        <v>3350</v>
      </c>
      <c r="R2759" s="37"/>
      <c r="T2759" s="37"/>
      <c r="V2759" s="37"/>
      <c r="X2759" s="37"/>
      <c r="Z2759" s="37"/>
      <c r="AB2759" s="37"/>
      <c r="AD2759" s="37"/>
      <c r="AF2759" s="37"/>
      <c r="AH2759" s="37">
        <v>454662</v>
      </c>
      <c r="AI2759" s="12">
        <v>0.32</v>
      </c>
      <c r="AN2759" s="37"/>
      <c r="AP2759" s="37"/>
      <c r="AR2759" s="37"/>
      <c r="AT2759" s="37"/>
      <c r="AV2759" s="37"/>
      <c r="AX2759" s="37"/>
      <c r="BB2759" s="12">
        <v>0</v>
      </c>
      <c r="BQ2759" s="12">
        <v>0</v>
      </c>
      <c r="CC2759" s="12">
        <v>0</v>
      </c>
      <c r="CG2759" s="12" t="s">
        <v>959</v>
      </c>
      <c r="CH2759" s="12">
        <v>33.189</v>
      </c>
      <c r="CI2759" s="12" t="s">
        <v>2190</v>
      </c>
      <c r="CJ2759" s="12" t="s">
        <v>2112</v>
      </c>
      <c r="CK2759" s="12" t="s">
        <v>932</v>
      </c>
      <c r="CL2759" s="37">
        <v>141848838</v>
      </c>
      <c r="CN2759" s="12" t="s">
        <v>1509</v>
      </c>
      <c r="CS2759" s="12"/>
      <c r="CT2759" s="36" t="str">
        <f t="shared" si="43"/>
        <v>500mn</v>
      </c>
      <c r="CU2759" s="36" t="str">
        <f>VLOOKUP(CK2759,Mapping!B:C,2,FALSE)</f>
        <v>US/CA</v>
      </c>
    </row>
    <row r="2760" spans="1:99" ht="16" customHeight="1" x14ac:dyDescent="0.35">
      <c r="A2760" s="12" t="s">
        <v>4148</v>
      </c>
      <c r="B2760" s="12" t="s">
        <v>925</v>
      </c>
      <c r="E2760" s="37">
        <v>1330508</v>
      </c>
      <c r="G2760" s="37" t="s">
        <v>1505</v>
      </c>
      <c r="I2760" s="37"/>
      <c r="K2760" s="37"/>
      <c r="M2760" s="37">
        <v>0</v>
      </c>
      <c r="N2760" s="12">
        <v>0</v>
      </c>
      <c r="O2760" s="37"/>
      <c r="Q2760" s="12">
        <v>8097</v>
      </c>
      <c r="R2760" s="37"/>
      <c r="T2760" s="37"/>
      <c r="V2760" s="37"/>
      <c r="X2760" s="37"/>
      <c r="Z2760" s="37"/>
      <c r="AB2760" s="37"/>
      <c r="AD2760" s="37"/>
      <c r="AF2760" s="37"/>
      <c r="AH2760" s="37">
        <v>1076658</v>
      </c>
      <c r="AI2760" s="12">
        <v>0.38</v>
      </c>
      <c r="AN2760" s="37">
        <v>219569</v>
      </c>
      <c r="AO2760" s="12">
        <v>0.08</v>
      </c>
      <c r="AP2760" s="37">
        <v>34281</v>
      </c>
      <c r="AQ2760" s="12">
        <v>0.01</v>
      </c>
      <c r="AR2760" s="37"/>
      <c r="AT2760" s="37"/>
      <c r="AV2760" s="37"/>
      <c r="AX2760" s="37"/>
      <c r="BB2760" s="12">
        <v>0</v>
      </c>
      <c r="BH2760" s="12">
        <v>121</v>
      </c>
      <c r="BI2760" s="12">
        <v>1025</v>
      </c>
      <c r="BQ2760" s="12">
        <v>0</v>
      </c>
      <c r="BV2760" s="12">
        <v>0</v>
      </c>
      <c r="BY2760" s="12">
        <v>0</v>
      </c>
      <c r="CC2760" s="12">
        <v>0</v>
      </c>
      <c r="CG2760" s="12" t="s">
        <v>934</v>
      </c>
      <c r="CH2760" s="12">
        <v>112.30800000000001</v>
      </c>
      <c r="CI2760" s="12" t="s">
        <v>971</v>
      </c>
      <c r="CJ2760" s="12" t="s">
        <v>972</v>
      </c>
      <c r="CK2760" s="12" t="s">
        <v>932</v>
      </c>
      <c r="CL2760" s="37">
        <v>281473819</v>
      </c>
      <c r="CN2760" s="12" t="s">
        <v>1506</v>
      </c>
      <c r="CS2760" s="12"/>
      <c r="CT2760" s="36" t="str">
        <f t="shared" si="43"/>
        <v>500mn</v>
      </c>
      <c r="CU2760" s="36" t="str">
        <f>VLOOKUP(CK2760,Mapping!B:C,2,FALSE)</f>
        <v>US/CA</v>
      </c>
    </row>
    <row r="2761" spans="1:99" ht="16" customHeight="1" x14ac:dyDescent="0.35">
      <c r="A2761" s="12" t="s">
        <v>4149</v>
      </c>
      <c r="B2761" s="12" t="s">
        <v>925</v>
      </c>
      <c r="E2761" s="37">
        <v>1046362</v>
      </c>
      <c r="G2761" s="37" t="s">
        <v>1505</v>
      </c>
      <c r="I2761" s="37"/>
      <c r="K2761" s="37">
        <v>234718</v>
      </c>
      <c r="L2761" s="12">
        <v>0.8</v>
      </c>
      <c r="M2761" s="37">
        <v>294831</v>
      </c>
      <c r="N2761" s="12">
        <v>1</v>
      </c>
      <c r="O2761" s="37"/>
      <c r="Q2761" s="12">
        <v>3000</v>
      </c>
      <c r="R2761" s="37"/>
      <c r="T2761" s="37"/>
      <c r="V2761" s="37"/>
      <c r="X2761" s="37"/>
      <c r="Z2761" s="37"/>
      <c r="AB2761" s="37"/>
      <c r="AD2761" s="37"/>
      <c r="AF2761" s="37"/>
      <c r="AH2761" s="37">
        <v>378840</v>
      </c>
      <c r="AI2761" s="12">
        <v>1.29</v>
      </c>
      <c r="AN2761" s="37"/>
      <c r="AP2761" s="37"/>
      <c r="AR2761" s="37">
        <v>137973</v>
      </c>
      <c r="AS2761" s="12">
        <v>0.47</v>
      </c>
      <c r="AT2761" s="37"/>
      <c r="AV2761" s="37"/>
      <c r="AX2761" s="37"/>
      <c r="BB2761" s="12">
        <v>2350</v>
      </c>
      <c r="BE2761" s="12">
        <v>3700</v>
      </c>
      <c r="BG2761" s="12">
        <v>3800</v>
      </c>
      <c r="BM2761" s="12">
        <v>0</v>
      </c>
      <c r="BQ2761" s="12">
        <v>0</v>
      </c>
      <c r="BS2761" s="12">
        <v>0</v>
      </c>
      <c r="CC2761" s="12">
        <v>0</v>
      </c>
      <c r="CG2761" s="12" t="s">
        <v>940</v>
      </c>
      <c r="CH2761" s="12">
        <v>53.393999999999998</v>
      </c>
      <c r="CI2761" s="12" t="s">
        <v>4150</v>
      </c>
      <c r="CJ2761" s="12"/>
      <c r="CK2761" s="12" t="s">
        <v>990</v>
      </c>
      <c r="CL2761" s="37">
        <v>29125471</v>
      </c>
      <c r="CN2761" s="12" t="s">
        <v>1506</v>
      </c>
      <c r="CS2761" s="12"/>
      <c r="CT2761" s="36" t="str">
        <f t="shared" si="43"/>
        <v>500mn</v>
      </c>
      <c r="CU2761" s="36" t="str">
        <f>VLOOKUP(CK2761,Mapping!B:C,2,FALSE)</f>
        <v>EU</v>
      </c>
    </row>
    <row r="2762" spans="1:99" ht="16" customHeight="1" x14ac:dyDescent="0.35">
      <c r="A2762" s="12" t="s">
        <v>4151</v>
      </c>
      <c r="B2762" s="12" t="s">
        <v>933</v>
      </c>
      <c r="E2762" s="37">
        <v>1512575</v>
      </c>
      <c r="G2762" s="37" t="s">
        <v>1505</v>
      </c>
      <c r="I2762" s="37"/>
      <c r="K2762" s="37"/>
      <c r="M2762" s="37"/>
      <c r="O2762" s="37"/>
      <c r="Q2762" s="12">
        <v>1424</v>
      </c>
      <c r="R2762" s="37"/>
      <c r="T2762" s="37"/>
      <c r="V2762" s="37"/>
      <c r="X2762" s="37"/>
      <c r="Z2762" s="37"/>
      <c r="AB2762" s="37"/>
      <c r="AD2762" s="37"/>
      <c r="AF2762" s="37"/>
      <c r="AH2762" s="37">
        <v>199873</v>
      </c>
      <c r="AI2762" s="12">
        <v>0.01</v>
      </c>
      <c r="AN2762" s="37">
        <v>1020867</v>
      </c>
      <c r="AO2762" s="12">
        <v>0.06</v>
      </c>
      <c r="AP2762" s="37">
        <v>291835</v>
      </c>
      <c r="AQ2762" s="12">
        <v>0.02</v>
      </c>
      <c r="AR2762" s="37"/>
      <c r="AT2762" s="37"/>
      <c r="AV2762" s="37"/>
      <c r="AX2762" s="37"/>
      <c r="BH2762" s="12">
        <v>1175</v>
      </c>
      <c r="BI2762" s="12">
        <v>5475</v>
      </c>
      <c r="BQ2762" s="12">
        <v>0</v>
      </c>
      <c r="BV2762" s="12">
        <v>0</v>
      </c>
      <c r="BY2762" s="12">
        <v>0</v>
      </c>
      <c r="CG2762" s="12" t="s">
        <v>929</v>
      </c>
      <c r="CH2762" s="12">
        <v>31.463999999999999</v>
      </c>
      <c r="CI2762" s="12" t="s">
        <v>989</v>
      </c>
      <c r="CJ2762" s="12"/>
      <c r="CK2762" s="12" t="s">
        <v>990</v>
      </c>
      <c r="CL2762" s="37">
        <v>1781425507</v>
      </c>
      <c r="CN2762" s="12" t="s">
        <v>1506</v>
      </c>
      <c r="CS2762" s="12"/>
      <c r="CT2762" s="36" t="str">
        <f t="shared" si="43"/>
        <v>1bn - 50bn</v>
      </c>
      <c r="CU2762" s="36" t="str">
        <f>VLOOKUP(CK2762,Mapping!B:C,2,FALSE)</f>
        <v>EU</v>
      </c>
    </row>
    <row r="2763" spans="1:99" ht="16" customHeight="1" x14ac:dyDescent="0.35">
      <c r="A2763" s="12" t="s">
        <v>4152</v>
      </c>
      <c r="B2763" s="12" t="s">
        <v>925</v>
      </c>
      <c r="E2763" s="37">
        <v>5720976</v>
      </c>
      <c r="G2763" s="37" t="s">
        <v>1505</v>
      </c>
      <c r="I2763" s="37"/>
      <c r="K2763" s="37"/>
      <c r="M2763" s="37">
        <v>5720976</v>
      </c>
      <c r="N2763" s="12">
        <v>6.02</v>
      </c>
      <c r="O2763" s="37"/>
      <c r="R2763" s="37"/>
      <c r="T2763" s="37"/>
      <c r="V2763" s="37"/>
      <c r="X2763" s="37"/>
      <c r="Z2763" s="37"/>
      <c r="AB2763" s="37"/>
      <c r="AD2763" s="37"/>
      <c r="AF2763" s="37"/>
      <c r="AH2763" s="37"/>
      <c r="AN2763" s="37"/>
      <c r="AP2763" s="37"/>
      <c r="AR2763" s="37">
        <v>0</v>
      </c>
      <c r="AS2763" s="12">
        <v>0</v>
      </c>
      <c r="AT2763" s="37"/>
      <c r="AV2763" s="37"/>
      <c r="AX2763" s="37"/>
      <c r="BB2763" s="12">
        <v>45600</v>
      </c>
      <c r="BE2763" s="12">
        <v>0</v>
      </c>
      <c r="BM2763" s="12">
        <v>0</v>
      </c>
      <c r="CC2763" s="12">
        <v>0</v>
      </c>
      <c r="CG2763" s="12" t="s">
        <v>976</v>
      </c>
      <c r="CH2763" s="12">
        <v>60.154000000000003</v>
      </c>
      <c r="CI2763" s="12" t="s">
        <v>988</v>
      </c>
      <c r="CJ2763" s="12"/>
      <c r="CK2763" s="12" t="s">
        <v>988</v>
      </c>
      <c r="CL2763" s="37">
        <v>95062412</v>
      </c>
      <c r="CN2763" s="12" t="s">
        <v>1513</v>
      </c>
      <c r="CS2763" s="12"/>
      <c r="CT2763" s="36" t="str">
        <f t="shared" si="43"/>
        <v>500mn</v>
      </c>
      <c r="CU2763" s="36" t="str">
        <f>VLOOKUP(CK2763,Mapping!B:C,2,FALSE)</f>
        <v>SG</v>
      </c>
    </row>
    <row r="2764" spans="1:99" ht="16" customHeight="1" x14ac:dyDescent="0.35">
      <c r="A2764" s="12" t="s">
        <v>4153</v>
      </c>
      <c r="B2764" s="12" t="s">
        <v>925</v>
      </c>
      <c r="E2764" s="37">
        <v>282091</v>
      </c>
      <c r="G2764" s="37" t="s">
        <v>1505</v>
      </c>
      <c r="I2764" s="37"/>
      <c r="K2764" s="37"/>
      <c r="M2764" s="37"/>
      <c r="O2764" s="37"/>
      <c r="R2764" s="37"/>
      <c r="T2764" s="37"/>
      <c r="V2764" s="37"/>
      <c r="X2764" s="37"/>
      <c r="Z2764" s="37"/>
      <c r="AB2764" s="37"/>
      <c r="AD2764" s="37"/>
      <c r="AF2764" s="37"/>
      <c r="AH2764" s="37"/>
      <c r="AN2764" s="37">
        <v>282091</v>
      </c>
      <c r="AO2764" s="12">
        <v>0.27</v>
      </c>
      <c r="AP2764" s="37"/>
      <c r="AR2764" s="37"/>
      <c r="AT2764" s="37"/>
      <c r="AV2764" s="37"/>
      <c r="AX2764" s="37"/>
      <c r="BI2764" s="12">
        <v>1675</v>
      </c>
      <c r="BY2764" s="12">
        <v>0</v>
      </c>
      <c r="CG2764" s="12"/>
      <c r="CH2764" s="12">
        <v>48.561999999999998</v>
      </c>
      <c r="CI2764" s="12" t="s">
        <v>1176</v>
      </c>
      <c r="CJ2764" s="12" t="s">
        <v>993</v>
      </c>
      <c r="CK2764" s="12" t="s">
        <v>932</v>
      </c>
      <c r="CL2764" s="37">
        <v>104760271</v>
      </c>
      <c r="CN2764" s="12" t="s">
        <v>1509</v>
      </c>
      <c r="CS2764" s="12"/>
      <c r="CT2764" s="36" t="str">
        <f t="shared" si="43"/>
        <v>500mn</v>
      </c>
      <c r="CU2764" s="36" t="str">
        <f>VLOOKUP(CK2764,Mapping!B:C,2,FALSE)</f>
        <v>US/CA</v>
      </c>
    </row>
    <row r="2765" spans="1:99" ht="16" customHeight="1" x14ac:dyDescent="0.35">
      <c r="A2765" s="12" t="s">
        <v>4154</v>
      </c>
      <c r="B2765" s="12" t="s">
        <v>925</v>
      </c>
      <c r="E2765" s="37">
        <v>214202</v>
      </c>
      <c r="G2765" s="37" t="s">
        <v>1505</v>
      </c>
      <c r="I2765" s="37"/>
      <c r="K2765" s="37"/>
      <c r="M2765" s="37"/>
      <c r="O2765" s="37"/>
      <c r="R2765" s="37"/>
      <c r="T2765" s="37"/>
      <c r="V2765" s="37"/>
      <c r="X2765" s="37"/>
      <c r="Z2765" s="37"/>
      <c r="AB2765" s="37"/>
      <c r="AD2765" s="37"/>
      <c r="AF2765" s="37"/>
      <c r="AH2765" s="37"/>
      <c r="AN2765" s="37">
        <v>214202</v>
      </c>
      <c r="AO2765" s="12">
        <v>0.83</v>
      </c>
      <c r="AP2765" s="37"/>
      <c r="AR2765" s="37"/>
      <c r="AT2765" s="37"/>
      <c r="AV2765" s="37"/>
      <c r="AX2765" s="37"/>
      <c r="BI2765" s="12">
        <v>925</v>
      </c>
      <c r="BY2765" s="12">
        <v>0</v>
      </c>
      <c r="CG2765" s="12"/>
      <c r="CH2765" s="12">
        <v>105.02800000000001</v>
      </c>
      <c r="CI2765" s="12" t="s">
        <v>3482</v>
      </c>
      <c r="CJ2765" s="12"/>
      <c r="CK2765" s="12" t="s">
        <v>1951</v>
      </c>
      <c r="CL2765" s="37">
        <v>25909319</v>
      </c>
      <c r="CN2765" s="12" t="s">
        <v>1506</v>
      </c>
      <c r="CS2765" s="12"/>
      <c r="CT2765" s="36" t="str">
        <f t="shared" si="43"/>
        <v>500mn</v>
      </c>
      <c r="CU2765" s="36" t="str">
        <f>VLOOKUP(CK2765,Mapping!B:C,2,FALSE)</f>
        <v>EU</v>
      </c>
    </row>
    <row r="2766" spans="1:99" ht="16" customHeight="1" x14ac:dyDescent="0.35">
      <c r="A2766" s="12" t="s">
        <v>4155</v>
      </c>
      <c r="B2766" s="12" t="s">
        <v>925</v>
      </c>
      <c r="E2766" s="37">
        <v>5614039</v>
      </c>
      <c r="G2766" s="37" t="s">
        <v>1505</v>
      </c>
      <c r="I2766" s="37"/>
      <c r="K2766" s="37"/>
      <c r="M2766" s="37"/>
      <c r="O2766" s="37"/>
      <c r="Q2766" s="12">
        <v>397</v>
      </c>
      <c r="R2766" s="37"/>
      <c r="T2766" s="37"/>
      <c r="V2766" s="37"/>
      <c r="X2766" s="37"/>
      <c r="Z2766" s="37"/>
      <c r="AB2766" s="37"/>
      <c r="AD2766" s="37"/>
      <c r="AF2766" s="37"/>
      <c r="AH2766" s="37">
        <v>53881</v>
      </c>
      <c r="AI2766" s="12">
        <v>0</v>
      </c>
      <c r="AN2766" s="37">
        <v>5521345</v>
      </c>
      <c r="AO2766" s="12">
        <v>0.35</v>
      </c>
      <c r="AP2766" s="37">
        <v>38813</v>
      </c>
      <c r="AQ2766" s="12">
        <v>0</v>
      </c>
      <c r="AR2766" s="37"/>
      <c r="AT2766" s="37"/>
      <c r="AV2766" s="37"/>
      <c r="AX2766" s="37"/>
      <c r="BH2766" s="12">
        <v>137</v>
      </c>
      <c r="BI2766" s="12">
        <v>25775</v>
      </c>
      <c r="BQ2766" s="12">
        <v>0</v>
      </c>
      <c r="BV2766" s="12">
        <v>0</v>
      </c>
      <c r="BY2766" s="12">
        <v>0</v>
      </c>
      <c r="CG2766" s="12" t="s">
        <v>929</v>
      </c>
      <c r="CH2766" s="12">
        <v>8.4589999999999996</v>
      </c>
      <c r="CI2766" s="12" t="s">
        <v>2296</v>
      </c>
      <c r="CJ2766" s="12"/>
      <c r="CK2766" s="12" t="s">
        <v>979</v>
      </c>
      <c r="CL2766" s="37">
        <v>1571797298</v>
      </c>
      <c r="CN2766" s="12" t="s">
        <v>1528</v>
      </c>
      <c r="CS2766" s="12"/>
      <c r="CT2766" s="36" t="str">
        <f t="shared" si="43"/>
        <v>1bn - 50bn</v>
      </c>
      <c r="CU2766" s="36" t="str">
        <f>VLOOKUP(CK2766,Mapping!B:C,2,FALSE)</f>
        <v>EU</v>
      </c>
    </row>
    <row r="2767" spans="1:99" ht="16" customHeight="1" x14ac:dyDescent="0.35">
      <c r="A2767" s="12" t="s">
        <v>4156</v>
      </c>
      <c r="B2767" s="12" t="s">
        <v>925</v>
      </c>
      <c r="E2767" s="37">
        <v>1882330</v>
      </c>
      <c r="G2767" s="37" t="s">
        <v>1505</v>
      </c>
      <c r="I2767" s="37"/>
      <c r="K2767" s="37"/>
      <c r="M2767" s="37"/>
      <c r="O2767" s="37"/>
      <c r="Q2767" s="12">
        <v>14906</v>
      </c>
      <c r="R2767" s="37"/>
      <c r="T2767" s="37"/>
      <c r="V2767" s="37"/>
      <c r="X2767" s="37"/>
      <c r="Z2767" s="37"/>
      <c r="AB2767" s="37"/>
      <c r="AD2767" s="37"/>
      <c r="AF2767" s="37"/>
      <c r="AH2767" s="37">
        <v>1882330</v>
      </c>
      <c r="AI2767" s="12">
        <v>0.08</v>
      </c>
      <c r="AN2767" s="37"/>
      <c r="AP2767" s="37"/>
      <c r="AR2767" s="37"/>
      <c r="AT2767" s="37"/>
      <c r="AV2767" s="37"/>
      <c r="AX2767" s="37"/>
      <c r="BQ2767" s="12">
        <v>0</v>
      </c>
      <c r="CG2767" s="12" t="s">
        <v>940</v>
      </c>
      <c r="CH2767" s="12">
        <v>12.731999999999999</v>
      </c>
      <c r="CI2767" s="12" t="s">
        <v>967</v>
      </c>
      <c r="CJ2767" s="12" t="s">
        <v>968</v>
      </c>
      <c r="CK2767" s="12" t="s">
        <v>932</v>
      </c>
      <c r="CL2767" s="37">
        <v>2452244728</v>
      </c>
      <c r="CN2767" s="12" t="s">
        <v>1509</v>
      </c>
      <c r="CS2767" s="12"/>
      <c r="CT2767" s="36" t="str">
        <f t="shared" si="43"/>
        <v>1bn - 50bn</v>
      </c>
      <c r="CU2767" s="36" t="str">
        <f>VLOOKUP(CK2767,Mapping!B:C,2,FALSE)</f>
        <v>US/CA</v>
      </c>
    </row>
    <row r="2768" spans="1:99" ht="16" customHeight="1" x14ac:dyDescent="0.35">
      <c r="A2768" s="12" t="s">
        <v>4157</v>
      </c>
      <c r="B2768" s="12" t="s">
        <v>925</v>
      </c>
      <c r="E2768" s="37">
        <v>29034367</v>
      </c>
      <c r="G2768" s="37" t="s">
        <v>1505</v>
      </c>
      <c r="I2768" s="37"/>
      <c r="K2768" s="37"/>
      <c r="M2768" s="37"/>
      <c r="O2768" s="37"/>
      <c r="R2768" s="37"/>
      <c r="T2768" s="37"/>
      <c r="V2768" s="37"/>
      <c r="X2768" s="37"/>
      <c r="Z2768" s="37"/>
      <c r="AB2768" s="37"/>
      <c r="AD2768" s="37"/>
      <c r="AF2768" s="37"/>
      <c r="AH2768" s="37"/>
      <c r="AN2768" s="37">
        <v>29034367</v>
      </c>
      <c r="AO2768" s="12">
        <v>3.84</v>
      </c>
      <c r="AP2768" s="37"/>
      <c r="AR2768" s="37"/>
      <c r="AT2768" s="37"/>
      <c r="AV2768" s="37"/>
      <c r="AX2768" s="37"/>
      <c r="BI2768" s="12">
        <v>172400</v>
      </c>
      <c r="BY2768" s="12">
        <v>0.02</v>
      </c>
      <c r="CG2768" s="12" t="s">
        <v>940</v>
      </c>
      <c r="CH2768" s="12">
        <v>16.321000000000002</v>
      </c>
      <c r="CI2768" s="12" t="s">
        <v>4158</v>
      </c>
      <c r="CJ2768" s="12" t="s">
        <v>1109</v>
      </c>
      <c r="CK2768" s="12" t="s">
        <v>932</v>
      </c>
      <c r="CL2768" s="37">
        <v>743714689</v>
      </c>
      <c r="CN2768" s="12" t="s">
        <v>1509</v>
      </c>
      <c r="CS2768" s="12"/>
      <c r="CT2768" s="36" t="str">
        <f t="shared" si="43"/>
        <v>500mn - 1bn</v>
      </c>
      <c r="CU2768" s="36" t="str">
        <f>VLOOKUP(CK2768,Mapping!B:C,2,FALSE)</f>
        <v>US/CA</v>
      </c>
    </row>
    <row r="2769" spans="1:99" ht="16" customHeight="1" x14ac:dyDescent="0.35">
      <c r="A2769" s="12" t="s">
        <v>4159</v>
      </c>
      <c r="B2769" s="12" t="s">
        <v>925</v>
      </c>
      <c r="E2769" s="37">
        <v>306860</v>
      </c>
      <c r="G2769" s="37" t="s">
        <v>1505</v>
      </c>
      <c r="I2769" s="37"/>
      <c r="K2769" s="37"/>
      <c r="M2769" s="37"/>
      <c r="O2769" s="37"/>
      <c r="Q2769" s="12">
        <v>2430</v>
      </c>
      <c r="R2769" s="37"/>
      <c r="T2769" s="37"/>
      <c r="V2769" s="37"/>
      <c r="X2769" s="37"/>
      <c r="Z2769" s="37"/>
      <c r="AB2769" s="37"/>
      <c r="AD2769" s="37"/>
      <c r="AF2769" s="37"/>
      <c r="AH2769" s="37">
        <v>306860</v>
      </c>
      <c r="AI2769" s="12">
        <v>0.08</v>
      </c>
      <c r="AN2769" s="37"/>
      <c r="AP2769" s="37"/>
      <c r="AR2769" s="37"/>
      <c r="AT2769" s="37"/>
      <c r="AV2769" s="37"/>
      <c r="AX2769" s="37"/>
      <c r="BQ2769" s="12">
        <v>0</v>
      </c>
      <c r="CG2769" s="12" t="s">
        <v>934</v>
      </c>
      <c r="CH2769" s="12">
        <v>158.47</v>
      </c>
      <c r="CI2769" s="12" t="s">
        <v>1059</v>
      </c>
      <c r="CJ2769" s="12" t="s">
        <v>936</v>
      </c>
      <c r="CK2769" s="12" t="s">
        <v>932</v>
      </c>
      <c r="CL2769" s="37">
        <v>394856050</v>
      </c>
      <c r="CN2769" s="12" t="s">
        <v>1509</v>
      </c>
      <c r="CS2769" s="12"/>
      <c r="CT2769" s="36" t="str">
        <f t="shared" si="43"/>
        <v>500mn</v>
      </c>
      <c r="CU2769" s="36" t="str">
        <f>VLOOKUP(CK2769,Mapping!B:C,2,FALSE)</f>
        <v>US/CA</v>
      </c>
    </row>
    <row r="2770" spans="1:99" ht="16" customHeight="1" x14ac:dyDescent="0.35">
      <c r="A2770" s="12" t="s">
        <v>4160</v>
      </c>
      <c r="B2770" s="12" t="s">
        <v>925</v>
      </c>
      <c r="E2770" s="37">
        <v>0</v>
      </c>
      <c r="G2770" s="37" t="s">
        <v>1505</v>
      </c>
      <c r="I2770" s="37"/>
      <c r="K2770" s="37"/>
      <c r="M2770" s="37"/>
      <c r="O2770" s="37"/>
      <c r="R2770" s="37"/>
      <c r="T2770" s="37"/>
      <c r="V2770" s="37"/>
      <c r="X2770" s="37"/>
      <c r="Z2770" s="37"/>
      <c r="AB2770" s="37"/>
      <c r="AD2770" s="37"/>
      <c r="AF2770" s="37"/>
      <c r="AH2770" s="37"/>
      <c r="AN2770" s="37">
        <v>0</v>
      </c>
      <c r="AO2770" s="12">
        <v>0</v>
      </c>
      <c r="AP2770" s="37"/>
      <c r="AR2770" s="37"/>
      <c r="AT2770" s="37"/>
      <c r="AV2770" s="37"/>
      <c r="AX2770" s="37"/>
      <c r="BI2770" s="12">
        <v>0</v>
      </c>
      <c r="BY2770" s="12">
        <v>0</v>
      </c>
      <c r="CG2770" s="12" t="s">
        <v>976</v>
      </c>
      <c r="CH2770" s="12">
        <v>72.674000000000007</v>
      </c>
      <c r="CI2770" s="12" t="s">
        <v>953</v>
      </c>
      <c r="CJ2770" s="12"/>
      <c r="CK2770" s="12" t="s">
        <v>954</v>
      </c>
      <c r="CL2770" s="37">
        <v>649282462</v>
      </c>
      <c r="CN2770" s="12" t="s">
        <v>1513</v>
      </c>
      <c r="CS2770" s="12"/>
      <c r="CT2770" s="36" t="str">
        <f t="shared" si="43"/>
        <v>500mn - 1bn</v>
      </c>
      <c r="CU2770" s="36" t="str">
        <f>VLOOKUP(CK2770,Mapping!B:C,2,FALSE)</f>
        <v>EU</v>
      </c>
    </row>
    <row r="2771" spans="1:99" ht="16" customHeight="1" x14ac:dyDescent="0.35">
      <c r="A2771" s="12" t="s">
        <v>4161</v>
      </c>
      <c r="B2771" s="12" t="s">
        <v>925</v>
      </c>
      <c r="E2771" s="37">
        <v>3806193</v>
      </c>
      <c r="G2771" s="37" t="s">
        <v>1505</v>
      </c>
      <c r="I2771" s="37"/>
      <c r="K2771" s="37"/>
      <c r="M2771" s="37"/>
      <c r="O2771" s="37"/>
      <c r="Q2771" s="12">
        <v>5201</v>
      </c>
      <c r="R2771" s="37"/>
      <c r="T2771" s="37">
        <v>257014</v>
      </c>
      <c r="U2771" s="12">
        <v>0.01</v>
      </c>
      <c r="V2771" s="37"/>
      <c r="X2771" s="37">
        <v>577930</v>
      </c>
      <c r="Y2771" s="12">
        <v>0.02</v>
      </c>
      <c r="Z2771" s="37"/>
      <c r="AB2771" s="37"/>
      <c r="AD2771" s="37"/>
      <c r="AF2771" s="37"/>
      <c r="AH2771" s="37">
        <v>656782</v>
      </c>
      <c r="AI2771" s="12">
        <v>0.02</v>
      </c>
      <c r="AN2771" s="37">
        <v>2138843</v>
      </c>
      <c r="AO2771" s="12">
        <v>7.0000000000000007E-2</v>
      </c>
      <c r="AP2771" s="37"/>
      <c r="AR2771" s="37"/>
      <c r="AT2771" s="37">
        <v>175624</v>
      </c>
      <c r="AU2771" s="12">
        <v>0.01</v>
      </c>
      <c r="AV2771" s="37"/>
      <c r="AX2771" s="37"/>
      <c r="BA2771" s="12">
        <v>5656</v>
      </c>
      <c r="BD2771" s="12">
        <v>16475</v>
      </c>
      <c r="BI2771" s="12">
        <v>12700</v>
      </c>
      <c r="BK2771" s="12">
        <v>2296</v>
      </c>
      <c r="BQ2771" s="12">
        <v>0</v>
      </c>
      <c r="BY2771" s="12">
        <v>0</v>
      </c>
      <c r="BZ2771" s="12">
        <v>0</v>
      </c>
      <c r="CE2771" s="12">
        <v>0</v>
      </c>
      <c r="CF2771" s="12">
        <v>0.01</v>
      </c>
      <c r="CG2771" s="12" t="s">
        <v>929</v>
      </c>
      <c r="CH2771" s="12">
        <v>33.917000000000002</v>
      </c>
      <c r="CI2771" s="12" t="s">
        <v>1767</v>
      </c>
      <c r="CJ2771" s="12" t="s">
        <v>1015</v>
      </c>
      <c r="CK2771" s="12" t="s">
        <v>932</v>
      </c>
      <c r="CL2771" s="37">
        <v>3010873411</v>
      </c>
      <c r="CN2771" s="12" t="s">
        <v>1509</v>
      </c>
      <c r="CS2771" s="12"/>
      <c r="CT2771" s="36" t="str">
        <f t="shared" si="43"/>
        <v>1bn - 50bn</v>
      </c>
      <c r="CU2771" s="36" t="str">
        <f>VLOOKUP(CK2771,Mapping!B:C,2,FALSE)</f>
        <v>US/CA</v>
      </c>
    </row>
    <row r="2772" spans="1:99" ht="16" customHeight="1" x14ac:dyDescent="0.35">
      <c r="A2772" s="12" t="s">
        <v>4162</v>
      </c>
      <c r="B2772" s="12" t="s">
        <v>925</v>
      </c>
      <c r="E2772" s="37">
        <v>349457</v>
      </c>
      <c r="G2772" s="37" t="s">
        <v>1505</v>
      </c>
      <c r="I2772" s="37"/>
      <c r="K2772" s="37"/>
      <c r="M2772" s="37"/>
      <c r="O2772" s="37"/>
      <c r="R2772" s="37"/>
      <c r="T2772" s="37"/>
      <c r="V2772" s="37"/>
      <c r="X2772" s="37"/>
      <c r="Z2772" s="37"/>
      <c r="AB2772" s="37"/>
      <c r="AD2772" s="37"/>
      <c r="AF2772" s="37"/>
      <c r="AH2772" s="37"/>
      <c r="AN2772" s="37">
        <v>349457</v>
      </c>
      <c r="AO2772" s="12">
        <v>0.48</v>
      </c>
      <c r="AP2772" s="37"/>
      <c r="AR2772" s="37"/>
      <c r="AT2772" s="37"/>
      <c r="AV2772" s="37"/>
      <c r="AX2772" s="37"/>
      <c r="BI2772" s="12">
        <v>2075</v>
      </c>
      <c r="BY2772" s="12">
        <v>0</v>
      </c>
      <c r="CG2772" s="12" t="s">
        <v>940</v>
      </c>
      <c r="CH2772" s="12">
        <v>244.983</v>
      </c>
      <c r="CI2772" s="12" t="s">
        <v>4163</v>
      </c>
      <c r="CJ2772" s="12"/>
      <c r="CK2772" s="12" t="s">
        <v>979</v>
      </c>
      <c r="CL2772" s="37">
        <v>72778469</v>
      </c>
      <c r="CN2772" s="12" t="s">
        <v>1506</v>
      </c>
      <c r="CS2772" s="12"/>
      <c r="CT2772" s="36" t="str">
        <f t="shared" si="43"/>
        <v>500mn</v>
      </c>
      <c r="CU2772" s="36" t="str">
        <f>VLOOKUP(CK2772,Mapping!B:C,2,FALSE)</f>
        <v>EU</v>
      </c>
    </row>
    <row r="2773" spans="1:99" ht="16" customHeight="1" x14ac:dyDescent="0.35">
      <c r="A2773" s="12" t="s">
        <v>4164</v>
      </c>
      <c r="B2773" s="12" t="s">
        <v>925</v>
      </c>
      <c r="E2773" s="37">
        <v>72921</v>
      </c>
      <c r="G2773" s="37" t="s">
        <v>1505</v>
      </c>
      <c r="I2773" s="37"/>
      <c r="K2773" s="37"/>
      <c r="M2773" s="37"/>
      <c r="O2773" s="37"/>
      <c r="Q2773" s="12">
        <v>44</v>
      </c>
      <c r="R2773" s="37"/>
      <c r="T2773" s="37"/>
      <c r="V2773" s="37"/>
      <c r="X2773" s="37"/>
      <c r="Z2773" s="37"/>
      <c r="AB2773" s="37"/>
      <c r="AD2773" s="37"/>
      <c r="AF2773" s="37"/>
      <c r="AH2773" s="37">
        <v>5556</v>
      </c>
      <c r="AI2773" s="12">
        <v>0</v>
      </c>
      <c r="AN2773" s="37">
        <v>67365</v>
      </c>
      <c r="AO2773" s="12">
        <v>0</v>
      </c>
      <c r="AP2773" s="37"/>
      <c r="AR2773" s="37"/>
      <c r="AT2773" s="37"/>
      <c r="AV2773" s="37"/>
      <c r="AX2773" s="37"/>
      <c r="BI2773" s="12">
        <v>400</v>
      </c>
      <c r="BQ2773" s="12">
        <v>0</v>
      </c>
      <c r="BY2773" s="12">
        <v>0</v>
      </c>
      <c r="CG2773" s="12" t="s">
        <v>929</v>
      </c>
      <c r="CH2773" s="12">
        <v>30.26</v>
      </c>
      <c r="CI2773" s="12" t="s">
        <v>1108</v>
      </c>
      <c r="CJ2773" s="12" t="s">
        <v>1109</v>
      </c>
      <c r="CK2773" s="12" t="s">
        <v>932</v>
      </c>
      <c r="CL2773" s="37">
        <v>2565086306</v>
      </c>
      <c r="CN2773" s="12" t="s">
        <v>1509</v>
      </c>
      <c r="CS2773" s="12"/>
      <c r="CT2773" s="36" t="str">
        <f t="shared" si="43"/>
        <v>1bn - 50bn</v>
      </c>
      <c r="CU2773" s="36" t="str">
        <f>VLOOKUP(CK2773,Mapping!B:C,2,FALSE)</f>
        <v>US/CA</v>
      </c>
    </row>
    <row r="2774" spans="1:99" ht="16" customHeight="1" x14ac:dyDescent="0.35">
      <c r="A2774" s="12" t="s">
        <v>4165</v>
      </c>
      <c r="B2774" s="12" t="s">
        <v>925</v>
      </c>
      <c r="E2774" s="37">
        <v>0</v>
      </c>
      <c r="G2774" s="37" t="s">
        <v>1505</v>
      </c>
      <c r="I2774" s="37"/>
      <c r="K2774" s="37"/>
      <c r="M2774" s="37">
        <v>0</v>
      </c>
      <c r="N2774" s="12">
        <v>0</v>
      </c>
      <c r="O2774" s="37"/>
      <c r="R2774" s="37"/>
      <c r="T2774" s="37"/>
      <c r="V2774" s="37"/>
      <c r="X2774" s="37"/>
      <c r="Z2774" s="37"/>
      <c r="AB2774" s="37"/>
      <c r="AD2774" s="37">
        <v>0</v>
      </c>
      <c r="AE2774" s="12">
        <v>0</v>
      </c>
      <c r="AF2774" s="37"/>
      <c r="AH2774" s="37"/>
      <c r="AN2774" s="37"/>
      <c r="AP2774" s="37"/>
      <c r="AR2774" s="37"/>
      <c r="AT2774" s="37"/>
      <c r="AV2774" s="37"/>
      <c r="AX2774" s="37"/>
      <c r="BB2774" s="12">
        <v>0</v>
      </c>
      <c r="BJ2774" s="12">
        <v>0</v>
      </c>
      <c r="CB2774" s="12">
        <v>0</v>
      </c>
      <c r="CC2774" s="12">
        <v>0</v>
      </c>
      <c r="CG2774" s="12" t="s">
        <v>934</v>
      </c>
      <c r="CH2774" s="12">
        <v>48.383000000000003</v>
      </c>
      <c r="CI2774" s="12" t="s">
        <v>1245</v>
      </c>
      <c r="CJ2774" s="12" t="s">
        <v>1246</v>
      </c>
      <c r="CK2774" s="12" t="s">
        <v>932</v>
      </c>
      <c r="CL2774" s="37">
        <v>225477354</v>
      </c>
      <c r="CN2774" s="12" t="s">
        <v>1509</v>
      </c>
      <c r="CS2774" s="12"/>
      <c r="CT2774" s="36" t="str">
        <f t="shared" si="43"/>
        <v>500mn</v>
      </c>
      <c r="CU2774" s="36" t="str">
        <f>VLOOKUP(CK2774,Mapping!B:C,2,FALSE)</f>
        <v>US/CA</v>
      </c>
    </row>
    <row r="2775" spans="1:99" ht="16" customHeight="1" x14ac:dyDescent="0.35">
      <c r="A2775" s="12" t="s">
        <v>4166</v>
      </c>
      <c r="B2775" s="12" t="s">
        <v>925</v>
      </c>
      <c r="E2775" s="37">
        <v>297848</v>
      </c>
      <c r="G2775" s="37" t="s">
        <v>1505</v>
      </c>
      <c r="I2775" s="37"/>
      <c r="K2775" s="37"/>
      <c r="M2775" s="37"/>
      <c r="O2775" s="37"/>
      <c r="R2775" s="37"/>
      <c r="T2775" s="37">
        <v>0</v>
      </c>
      <c r="U2775" s="12">
        <v>0</v>
      </c>
      <c r="V2775" s="37"/>
      <c r="X2775" s="37"/>
      <c r="Z2775" s="37"/>
      <c r="AB2775" s="37"/>
      <c r="AD2775" s="37"/>
      <c r="AF2775" s="37"/>
      <c r="AH2775" s="37"/>
      <c r="AN2775" s="37"/>
      <c r="AP2775" s="37">
        <v>297848</v>
      </c>
      <c r="AQ2775" s="12">
        <v>0.03</v>
      </c>
      <c r="AR2775" s="37"/>
      <c r="AT2775" s="37"/>
      <c r="AV2775" s="37"/>
      <c r="AX2775" s="37"/>
      <c r="BH2775" s="12">
        <v>1290</v>
      </c>
      <c r="BK2775" s="12">
        <v>0</v>
      </c>
      <c r="BV2775" s="12">
        <v>0</v>
      </c>
      <c r="CE2775" s="12">
        <v>0</v>
      </c>
      <c r="CG2775" s="12" t="s">
        <v>929</v>
      </c>
      <c r="CH2775" s="12">
        <v>64.155000000000001</v>
      </c>
      <c r="CI2775" s="12" t="s">
        <v>1192</v>
      </c>
      <c r="CJ2775" s="12" t="s">
        <v>1140</v>
      </c>
      <c r="CK2775" s="12" t="s">
        <v>932</v>
      </c>
      <c r="CL2775" s="37">
        <v>1084724952</v>
      </c>
      <c r="CN2775" s="12" t="s">
        <v>1509</v>
      </c>
      <c r="CS2775" s="12"/>
      <c r="CT2775" s="36" t="str">
        <f t="shared" si="43"/>
        <v>1bn - 50bn</v>
      </c>
      <c r="CU2775" s="36" t="str">
        <f>VLOOKUP(CK2775,Mapping!B:C,2,FALSE)</f>
        <v>US/CA</v>
      </c>
    </row>
    <row r="2776" spans="1:99" ht="16" customHeight="1" x14ac:dyDescent="0.35">
      <c r="A2776" s="12" t="s">
        <v>4167</v>
      </c>
      <c r="B2776" s="12" t="s">
        <v>925</v>
      </c>
      <c r="E2776" s="37">
        <v>0</v>
      </c>
      <c r="G2776" s="37" t="s">
        <v>1505</v>
      </c>
      <c r="I2776" s="37"/>
      <c r="K2776" s="37"/>
      <c r="M2776" s="37"/>
      <c r="O2776" s="37"/>
      <c r="R2776" s="37"/>
      <c r="T2776" s="37"/>
      <c r="V2776" s="37"/>
      <c r="X2776" s="37"/>
      <c r="Z2776" s="37"/>
      <c r="AB2776" s="37"/>
      <c r="AD2776" s="37"/>
      <c r="AF2776" s="37"/>
      <c r="AH2776" s="37"/>
      <c r="AN2776" s="37"/>
      <c r="AP2776" s="37">
        <v>0</v>
      </c>
      <c r="AQ2776" s="12">
        <v>0</v>
      </c>
      <c r="AR2776" s="37"/>
      <c r="AT2776" s="37"/>
      <c r="AV2776" s="37"/>
      <c r="AX2776" s="37"/>
      <c r="BH2776" s="12">
        <v>0</v>
      </c>
      <c r="BV2776" s="12">
        <v>0</v>
      </c>
      <c r="CG2776" s="12" t="s">
        <v>934</v>
      </c>
      <c r="CH2776" s="12">
        <v>195.04499999999999</v>
      </c>
      <c r="CI2776" s="12" t="s">
        <v>1592</v>
      </c>
      <c r="CJ2776" s="12" t="s">
        <v>936</v>
      </c>
      <c r="CK2776" s="12" t="s">
        <v>932</v>
      </c>
      <c r="CL2776" s="37">
        <v>115799185</v>
      </c>
      <c r="CN2776" s="12" t="s">
        <v>1509</v>
      </c>
      <c r="CS2776" s="12"/>
      <c r="CT2776" s="36" t="str">
        <f t="shared" si="43"/>
        <v>500mn</v>
      </c>
      <c r="CU2776" s="36" t="str">
        <f>VLOOKUP(CK2776,Mapping!B:C,2,FALSE)</f>
        <v>US/CA</v>
      </c>
    </row>
    <row r="2777" spans="1:99" ht="16" customHeight="1" x14ac:dyDescent="0.35">
      <c r="A2777" s="12" t="s">
        <v>4168</v>
      </c>
      <c r="B2777" s="12" t="s">
        <v>925</v>
      </c>
      <c r="E2777" s="37">
        <v>0</v>
      </c>
      <c r="G2777" s="37" t="s">
        <v>1505</v>
      </c>
      <c r="I2777" s="37"/>
      <c r="K2777" s="37"/>
      <c r="M2777" s="37"/>
      <c r="O2777" s="37"/>
      <c r="Q2777" s="12">
        <v>0</v>
      </c>
      <c r="R2777" s="37"/>
      <c r="T2777" s="37"/>
      <c r="V2777" s="37"/>
      <c r="X2777" s="37">
        <v>0</v>
      </c>
      <c r="Y2777" s="12">
        <v>0</v>
      </c>
      <c r="Z2777" s="37"/>
      <c r="AB2777" s="37"/>
      <c r="AD2777" s="37"/>
      <c r="AF2777" s="37"/>
      <c r="AH2777" s="37">
        <v>0</v>
      </c>
      <c r="AI2777" s="12">
        <v>0</v>
      </c>
      <c r="AN2777" s="37"/>
      <c r="AP2777" s="37"/>
      <c r="AR2777" s="37"/>
      <c r="AT2777" s="37"/>
      <c r="AV2777" s="37"/>
      <c r="AX2777" s="37"/>
      <c r="BA2777" s="12">
        <v>0</v>
      </c>
      <c r="BQ2777" s="12">
        <v>0</v>
      </c>
      <c r="BZ2777" s="12">
        <v>0</v>
      </c>
      <c r="CG2777" s="12" t="s">
        <v>991</v>
      </c>
      <c r="CI2777" s="12" t="s">
        <v>4169</v>
      </c>
      <c r="CJ2777" s="12" t="s">
        <v>936</v>
      </c>
      <c r="CK2777" s="12" t="s">
        <v>932</v>
      </c>
      <c r="CL2777" s="37">
        <v>11758295514</v>
      </c>
      <c r="CN2777" s="12" t="s">
        <v>4170</v>
      </c>
      <c r="CS2777" s="12"/>
      <c r="CT2777" s="36" t="str">
        <f t="shared" si="43"/>
        <v>1bn - 50bn</v>
      </c>
      <c r="CU2777" s="36" t="str">
        <f>VLOOKUP(CK2777,Mapping!B:C,2,FALSE)</f>
        <v>US/CA</v>
      </c>
    </row>
    <row r="2778" spans="1:99" ht="16" customHeight="1" x14ac:dyDescent="0.35">
      <c r="A2778" s="12" t="s">
        <v>4171</v>
      </c>
      <c r="B2778" s="12" t="s">
        <v>925</v>
      </c>
      <c r="E2778" s="37">
        <v>3670</v>
      </c>
      <c r="G2778" s="37" t="s">
        <v>1505</v>
      </c>
      <c r="I2778" s="37"/>
      <c r="K2778" s="37"/>
      <c r="M2778" s="37"/>
      <c r="O2778" s="37">
        <v>3670</v>
      </c>
      <c r="P2778" s="12">
        <v>0</v>
      </c>
      <c r="R2778" s="37"/>
      <c r="T2778" s="37"/>
      <c r="V2778" s="37"/>
      <c r="X2778" s="37"/>
      <c r="Z2778" s="37"/>
      <c r="AB2778" s="37"/>
      <c r="AD2778" s="37"/>
      <c r="AF2778" s="37"/>
      <c r="AH2778" s="37"/>
      <c r="AL2778" s="12">
        <v>200</v>
      </c>
      <c r="AN2778" s="37"/>
      <c r="AP2778" s="37"/>
      <c r="AR2778" s="37"/>
      <c r="AT2778" s="37"/>
      <c r="AV2778" s="37"/>
      <c r="AX2778" s="37"/>
      <c r="BU2778" s="12">
        <v>0</v>
      </c>
      <c r="CG2778" s="12" t="s">
        <v>929</v>
      </c>
      <c r="CH2778" s="12">
        <v>56.735999999999997</v>
      </c>
      <c r="CI2778" s="12" t="s">
        <v>1042</v>
      </c>
      <c r="CJ2778" s="12"/>
      <c r="CK2778" s="12" t="s">
        <v>1043</v>
      </c>
      <c r="CL2778" s="37">
        <v>367608907</v>
      </c>
      <c r="CN2778" s="12" t="s">
        <v>1506</v>
      </c>
      <c r="CS2778" s="12"/>
      <c r="CT2778" s="36" t="str">
        <f t="shared" si="43"/>
        <v>500mn</v>
      </c>
      <c r="CU2778" s="36" t="str">
        <f>VLOOKUP(CK2778,Mapping!B:C,2,FALSE)</f>
        <v>Asia</v>
      </c>
    </row>
    <row r="2779" spans="1:99" ht="16" customHeight="1" x14ac:dyDescent="0.35">
      <c r="A2779" s="12" t="s">
        <v>4172</v>
      </c>
      <c r="B2779" s="12" t="s">
        <v>925</v>
      </c>
      <c r="E2779" s="37">
        <v>78911</v>
      </c>
      <c r="G2779" s="37" t="s">
        <v>1505</v>
      </c>
      <c r="I2779" s="37"/>
      <c r="K2779" s="37"/>
      <c r="M2779" s="37"/>
      <c r="O2779" s="37">
        <v>78911</v>
      </c>
      <c r="P2779" s="12">
        <v>0.55000000000000004</v>
      </c>
      <c r="R2779" s="37"/>
      <c r="T2779" s="37"/>
      <c r="V2779" s="37"/>
      <c r="X2779" s="37"/>
      <c r="Z2779" s="37"/>
      <c r="AB2779" s="37"/>
      <c r="AD2779" s="37"/>
      <c r="AF2779" s="37"/>
      <c r="AH2779" s="37"/>
      <c r="AL2779" s="12">
        <v>4300</v>
      </c>
      <c r="AN2779" s="37"/>
      <c r="AP2779" s="37"/>
      <c r="AR2779" s="37"/>
      <c r="AT2779" s="37"/>
      <c r="AV2779" s="37"/>
      <c r="AX2779" s="37"/>
      <c r="BU2779" s="12">
        <v>0</v>
      </c>
      <c r="CG2779" s="12"/>
      <c r="CH2779" s="12">
        <v>301.84199999999998</v>
      </c>
      <c r="CI2779" s="12"/>
      <c r="CJ2779" s="12" t="s">
        <v>977</v>
      </c>
      <c r="CK2779" s="12" t="s">
        <v>927</v>
      </c>
      <c r="CL2779" s="37">
        <v>14309994</v>
      </c>
      <c r="CN2779" s="12" t="s">
        <v>1506</v>
      </c>
      <c r="CS2779" s="12"/>
      <c r="CT2779" s="36" t="str">
        <f t="shared" si="43"/>
        <v>500mn</v>
      </c>
      <c r="CU2779" s="36" t="str">
        <f>VLOOKUP(CK2779,Mapping!B:C,2,FALSE)</f>
        <v>CN</v>
      </c>
    </row>
    <row r="2780" spans="1:99" ht="16" customHeight="1" x14ac:dyDescent="0.35">
      <c r="A2780" s="12" t="s">
        <v>4173</v>
      </c>
      <c r="B2780" s="12" t="s">
        <v>925</v>
      </c>
      <c r="E2780" s="37">
        <v>874205</v>
      </c>
      <c r="G2780" s="37" t="s">
        <v>1505</v>
      </c>
      <c r="I2780" s="37"/>
      <c r="K2780" s="37"/>
      <c r="M2780" s="37">
        <v>874205</v>
      </c>
      <c r="N2780" s="12">
        <v>0.13</v>
      </c>
      <c r="O2780" s="37"/>
      <c r="R2780" s="37"/>
      <c r="T2780" s="37"/>
      <c r="V2780" s="37"/>
      <c r="X2780" s="37"/>
      <c r="Z2780" s="37"/>
      <c r="AB2780" s="37"/>
      <c r="AD2780" s="37"/>
      <c r="AF2780" s="37"/>
      <c r="AH2780" s="37"/>
      <c r="AN2780" s="37"/>
      <c r="AP2780" s="37"/>
      <c r="AR2780" s="37"/>
      <c r="AT2780" s="37"/>
      <c r="AV2780" s="37"/>
      <c r="AX2780" s="37"/>
      <c r="BB2780" s="12">
        <v>6968</v>
      </c>
      <c r="CC2780" s="12">
        <v>0</v>
      </c>
      <c r="CG2780" s="12" t="s">
        <v>929</v>
      </c>
      <c r="CH2780" s="12">
        <v>29.864999999999998</v>
      </c>
      <c r="CI2780" s="12" t="s">
        <v>2148</v>
      </c>
      <c r="CJ2780" s="12" t="s">
        <v>2149</v>
      </c>
      <c r="CK2780" s="12" t="s">
        <v>932</v>
      </c>
      <c r="CL2780" s="37">
        <v>683409445</v>
      </c>
      <c r="CN2780" s="12" t="s">
        <v>1509</v>
      </c>
      <c r="CS2780" s="12"/>
      <c r="CT2780" s="36" t="str">
        <f t="shared" si="43"/>
        <v>500mn - 1bn</v>
      </c>
      <c r="CU2780" s="36" t="str">
        <f>VLOOKUP(CK2780,Mapping!B:C,2,FALSE)</f>
        <v>US/CA</v>
      </c>
    </row>
    <row r="2781" spans="1:99" ht="16" customHeight="1" x14ac:dyDescent="0.35">
      <c r="A2781" s="12" t="s">
        <v>4174</v>
      </c>
      <c r="B2781" s="12" t="s">
        <v>925</v>
      </c>
      <c r="E2781" s="37">
        <v>3948501</v>
      </c>
      <c r="G2781" s="37" t="s">
        <v>1505</v>
      </c>
      <c r="I2781" s="37"/>
      <c r="K2781" s="37"/>
      <c r="M2781" s="37"/>
      <c r="O2781" s="37"/>
      <c r="Q2781" s="12">
        <v>4995</v>
      </c>
      <c r="R2781" s="37"/>
      <c r="T2781" s="37"/>
      <c r="V2781" s="37"/>
      <c r="X2781" s="37"/>
      <c r="Z2781" s="37"/>
      <c r="AB2781" s="37"/>
      <c r="AD2781" s="37"/>
      <c r="AF2781" s="37"/>
      <c r="AH2781" s="37">
        <v>630769</v>
      </c>
      <c r="AI2781" s="12">
        <v>0.21</v>
      </c>
      <c r="AN2781" s="37">
        <v>3317732</v>
      </c>
      <c r="AO2781" s="12">
        <v>1.1299999999999999</v>
      </c>
      <c r="AP2781" s="37"/>
      <c r="AR2781" s="37"/>
      <c r="AT2781" s="37"/>
      <c r="AV2781" s="37"/>
      <c r="AX2781" s="37"/>
      <c r="BI2781" s="12">
        <v>19700</v>
      </c>
      <c r="BQ2781" s="12">
        <v>0</v>
      </c>
      <c r="BY2781" s="12">
        <v>0</v>
      </c>
      <c r="CG2781" s="12" t="s">
        <v>929</v>
      </c>
      <c r="CH2781" s="12">
        <v>21.036999999999999</v>
      </c>
      <c r="CI2781" s="12" t="s">
        <v>1684</v>
      </c>
      <c r="CJ2781" s="12" t="s">
        <v>1130</v>
      </c>
      <c r="CK2781" s="12" t="s">
        <v>932</v>
      </c>
      <c r="CL2781" s="37">
        <v>293429251</v>
      </c>
      <c r="CN2781" s="12" t="s">
        <v>1509</v>
      </c>
      <c r="CS2781" s="12"/>
      <c r="CT2781" s="36" t="str">
        <f t="shared" si="43"/>
        <v>500mn</v>
      </c>
      <c r="CU2781" s="36" t="str">
        <f>VLOOKUP(CK2781,Mapping!B:C,2,FALSE)</f>
        <v>US/CA</v>
      </c>
    </row>
    <row r="2782" spans="1:99" ht="16" customHeight="1" x14ac:dyDescent="0.35">
      <c r="A2782" s="12" t="s">
        <v>4175</v>
      </c>
      <c r="B2782" s="12" t="s">
        <v>925</v>
      </c>
      <c r="E2782" s="37">
        <v>1806</v>
      </c>
      <c r="G2782" s="37" t="s">
        <v>1505</v>
      </c>
      <c r="I2782" s="37"/>
      <c r="K2782" s="37"/>
      <c r="M2782" s="37">
        <v>0</v>
      </c>
      <c r="N2782" s="12">
        <v>0</v>
      </c>
      <c r="O2782" s="37"/>
      <c r="Q2782" s="12">
        <v>5</v>
      </c>
      <c r="R2782" s="37"/>
      <c r="T2782" s="37"/>
      <c r="V2782" s="37"/>
      <c r="X2782" s="37"/>
      <c r="Z2782" s="37"/>
      <c r="AB2782" s="37"/>
      <c r="AD2782" s="37"/>
      <c r="AF2782" s="37"/>
      <c r="AH2782" s="37">
        <v>631</v>
      </c>
      <c r="AI2782" s="12">
        <v>0</v>
      </c>
      <c r="AN2782" s="37">
        <v>0</v>
      </c>
      <c r="AO2782" s="12">
        <v>0</v>
      </c>
      <c r="AP2782" s="37">
        <v>1154</v>
      </c>
      <c r="AQ2782" s="12">
        <v>0</v>
      </c>
      <c r="AR2782" s="37"/>
      <c r="AT2782" s="37">
        <v>21</v>
      </c>
      <c r="AU2782" s="12">
        <v>0</v>
      </c>
      <c r="AV2782" s="37"/>
      <c r="AX2782" s="37"/>
      <c r="BB2782" s="12">
        <v>0</v>
      </c>
      <c r="BD2782" s="12">
        <v>2</v>
      </c>
      <c r="BH2782" s="12">
        <v>5</v>
      </c>
      <c r="BI2782" s="12">
        <v>0</v>
      </c>
      <c r="BQ2782" s="12">
        <v>0</v>
      </c>
      <c r="BV2782" s="12">
        <v>0</v>
      </c>
      <c r="BY2782" s="12">
        <v>0</v>
      </c>
      <c r="CC2782" s="12">
        <v>0</v>
      </c>
      <c r="CF2782" s="12">
        <v>0</v>
      </c>
      <c r="CG2782" s="12"/>
      <c r="CH2782" s="12">
        <v>12.867000000000001</v>
      </c>
      <c r="CI2782" s="12" t="s">
        <v>4176</v>
      </c>
      <c r="CJ2782" s="12" t="s">
        <v>1015</v>
      </c>
      <c r="CK2782" s="12" t="s">
        <v>932</v>
      </c>
      <c r="CL2782" s="37">
        <v>260046396</v>
      </c>
      <c r="CN2782" s="12" t="s">
        <v>1509</v>
      </c>
      <c r="CS2782" s="12"/>
      <c r="CT2782" s="36" t="str">
        <f t="shared" si="43"/>
        <v>500mn</v>
      </c>
      <c r="CU2782" s="36" t="str">
        <f>VLOOKUP(CK2782,Mapping!B:C,2,FALSE)</f>
        <v>US/CA</v>
      </c>
    </row>
    <row r="2783" spans="1:99" ht="16" customHeight="1" x14ac:dyDescent="0.35">
      <c r="A2783" s="12" t="s">
        <v>770</v>
      </c>
      <c r="B2783" s="12" t="s">
        <v>933</v>
      </c>
      <c r="E2783" s="37">
        <v>204274432</v>
      </c>
      <c r="F2783" s="12">
        <v>1550</v>
      </c>
      <c r="G2783" s="37" t="s">
        <v>1505</v>
      </c>
      <c r="I2783" s="37">
        <v>110352</v>
      </c>
      <c r="J2783" s="12">
        <v>0</v>
      </c>
      <c r="K2783" s="37">
        <v>69447112</v>
      </c>
      <c r="L2783" s="12">
        <v>1.56</v>
      </c>
      <c r="M2783" s="37"/>
      <c r="O2783" s="37">
        <v>65394397</v>
      </c>
      <c r="P2783" s="12">
        <v>1.47</v>
      </c>
      <c r="R2783" s="37">
        <v>69260098</v>
      </c>
      <c r="S2783" s="12">
        <v>1.55</v>
      </c>
      <c r="T2783" s="37"/>
      <c r="V2783" s="37">
        <v>0</v>
      </c>
      <c r="W2783" s="12">
        <v>0</v>
      </c>
      <c r="X2783" s="37"/>
      <c r="Z2783" s="37"/>
      <c r="AB2783" s="37">
        <v>0</v>
      </c>
      <c r="AC2783" s="12">
        <v>0</v>
      </c>
      <c r="AD2783" s="37"/>
      <c r="AF2783" s="37">
        <v>57859</v>
      </c>
      <c r="AG2783" s="12">
        <v>0</v>
      </c>
      <c r="AH2783" s="37"/>
      <c r="AJ2783" s="12">
        <v>0</v>
      </c>
      <c r="AK2783" s="12">
        <v>0</v>
      </c>
      <c r="AL2783" s="12">
        <v>3563468</v>
      </c>
      <c r="AM2783" s="12">
        <v>1600</v>
      </c>
      <c r="AN2783" s="37"/>
      <c r="AP2783" s="37"/>
      <c r="AR2783" s="37"/>
      <c r="AT2783" s="37"/>
      <c r="AV2783" s="37"/>
      <c r="AX2783" s="37">
        <v>4614</v>
      </c>
      <c r="AY2783" s="12">
        <v>0</v>
      </c>
      <c r="AZ2783" s="12">
        <v>5217270</v>
      </c>
      <c r="BF2783" s="12">
        <v>5300</v>
      </c>
      <c r="BG2783" s="12">
        <v>902169</v>
      </c>
      <c r="BO2783" s="12">
        <v>0</v>
      </c>
      <c r="BP2783" s="12">
        <v>0</v>
      </c>
      <c r="BR2783" s="12">
        <v>0</v>
      </c>
      <c r="BS2783" s="12">
        <v>0.01</v>
      </c>
      <c r="BT2783" s="12">
        <v>0</v>
      </c>
      <c r="BU2783" s="12">
        <v>0.02</v>
      </c>
      <c r="BW2783" s="12">
        <v>0</v>
      </c>
      <c r="BX2783" s="12">
        <v>0.09</v>
      </c>
      <c r="CG2783" s="12" t="s">
        <v>940</v>
      </c>
      <c r="CH2783" s="12">
        <v>89.355999999999995</v>
      </c>
      <c r="CI2783" s="12" t="s">
        <v>977</v>
      </c>
      <c r="CJ2783" s="12"/>
      <c r="CK2783" s="12" t="s">
        <v>927</v>
      </c>
      <c r="CL2783" s="37">
        <v>4342618954</v>
      </c>
      <c r="CN2783" s="12" t="s">
        <v>1506</v>
      </c>
      <c r="CS2783" s="12"/>
      <c r="CT2783" s="36" t="str">
        <f t="shared" si="43"/>
        <v>1bn - 50bn</v>
      </c>
      <c r="CU2783" s="36" t="str">
        <f>VLOOKUP(CK2783,Mapping!B:C,2,FALSE)</f>
        <v>CN</v>
      </c>
    </row>
    <row r="2784" spans="1:99" ht="16" customHeight="1" x14ac:dyDescent="0.35">
      <c r="A2784" s="12" t="s">
        <v>4177</v>
      </c>
      <c r="B2784" s="12" t="s">
        <v>925</v>
      </c>
      <c r="E2784" s="37">
        <v>1683463823</v>
      </c>
      <c r="G2784" s="37" t="s">
        <v>1505</v>
      </c>
      <c r="I2784" s="37"/>
      <c r="K2784" s="37"/>
      <c r="M2784" s="37">
        <v>375318090</v>
      </c>
      <c r="N2784" s="12">
        <v>2.15</v>
      </c>
      <c r="O2784" s="37"/>
      <c r="R2784" s="37"/>
      <c r="T2784" s="37"/>
      <c r="V2784" s="37"/>
      <c r="X2784" s="37">
        <v>1308145733</v>
      </c>
      <c r="Y2784" s="12">
        <v>7.48</v>
      </c>
      <c r="Z2784" s="37"/>
      <c r="AB2784" s="37"/>
      <c r="AD2784" s="37"/>
      <c r="AF2784" s="37"/>
      <c r="AH2784" s="37"/>
      <c r="AN2784" s="37"/>
      <c r="AP2784" s="37"/>
      <c r="AR2784" s="37"/>
      <c r="AT2784" s="37"/>
      <c r="AV2784" s="37"/>
      <c r="AX2784" s="37"/>
      <c r="BA2784" s="12">
        <v>11536694</v>
      </c>
      <c r="BB2784" s="12">
        <v>2560500</v>
      </c>
      <c r="BZ2784" s="12">
        <v>0.2</v>
      </c>
      <c r="CC2784" s="12">
        <v>0.11</v>
      </c>
      <c r="CG2784" s="12" t="s">
        <v>929</v>
      </c>
      <c r="CH2784" s="12">
        <v>29.332999999999998</v>
      </c>
      <c r="CI2784" s="12" t="s">
        <v>1191</v>
      </c>
      <c r="CJ2784" s="12" t="s">
        <v>931</v>
      </c>
      <c r="CK2784" s="12" t="s">
        <v>932</v>
      </c>
      <c r="CL2784" s="37">
        <v>17488569921</v>
      </c>
      <c r="CN2784" s="12" t="s">
        <v>1509</v>
      </c>
      <c r="CS2784" s="12"/>
      <c r="CT2784" s="36" t="str">
        <f t="shared" si="43"/>
        <v>1bn - 50bn</v>
      </c>
      <c r="CU2784" s="36" t="str">
        <f>VLOOKUP(CK2784,Mapping!B:C,2,FALSE)</f>
        <v>US/CA</v>
      </c>
    </row>
    <row r="2785" spans="1:99" ht="16" customHeight="1" x14ac:dyDescent="0.35">
      <c r="A2785" s="12" t="s">
        <v>4178</v>
      </c>
      <c r="B2785" s="12" t="s">
        <v>925</v>
      </c>
      <c r="E2785" s="37">
        <v>344307</v>
      </c>
      <c r="G2785" s="37" t="s">
        <v>1505</v>
      </c>
      <c r="I2785" s="37"/>
      <c r="K2785" s="37"/>
      <c r="M2785" s="37">
        <v>132235</v>
      </c>
      <c r="N2785" s="12">
        <v>0.02</v>
      </c>
      <c r="O2785" s="37"/>
      <c r="Q2785" s="12">
        <v>7</v>
      </c>
      <c r="R2785" s="37"/>
      <c r="T2785" s="37">
        <v>672</v>
      </c>
      <c r="U2785" s="12">
        <v>0</v>
      </c>
      <c r="V2785" s="37"/>
      <c r="X2785" s="37"/>
      <c r="Z2785" s="37"/>
      <c r="AB2785" s="37"/>
      <c r="AD2785" s="37"/>
      <c r="AF2785" s="37"/>
      <c r="AH2785" s="37">
        <v>884</v>
      </c>
      <c r="AI2785" s="12">
        <v>0</v>
      </c>
      <c r="AN2785" s="37">
        <v>210516</v>
      </c>
      <c r="AO2785" s="12">
        <v>0.02</v>
      </c>
      <c r="AP2785" s="37"/>
      <c r="AR2785" s="37"/>
      <c r="AT2785" s="37"/>
      <c r="AV2785" s="37"/>
      <c r="AX2785" s="37"/>
      <c r="BB2785" s="12">
        <v>1054</v>
      </c>
      <c r="BI2785" s="12">
        <v>1250</v>
      </c>
      <c r="BK2785" s="12">
        <v>6</v>
      </c>
      <c r="BQ2785" s="12">
        <v>0</v>
      </c>
      <c r="BY2785" s="12">
        <v>0</v>
      </c>
      <c r="CC2785" s="12">
        <v>0</v>
      </c>
      <c r="CE2785" s="12">
        <v>0</v>
      </c>
      <c r="CG2785" s="12" t="s">
        <v>934</v>
      </c>
      <c r="CH2785" s="12">
        <v>13.89</v>
      </c>
      <c r="CI2785" s="12" t="s">
        <v>1539</v>
      </c>
      <c r="CJ2785" s="12" t="s">
        <v>1248</v>
      </c>
      <c r="CK2785" s="12" t="s">
        <v>932</v>
      </c>
      <c r="CL2785" s="37">
        <v>866851380</v>
      </c>
      <c r="CN2785" s="12" t="s">
        <v>1509</v>
      </c>
      <c r="CS2785" s="12"/>
      <c r="CT2785" s="36" t="str">
        <f t="shared" si="43"/>
        <v>500mn - 1bn</v>
      </c>
      <c r="CU2785" s="36" t="str">
        <f>VLOOKUP(CK2785,Mapping!B:C,2,FALSE)</f>
        <v>US/CA</v>
      </c>
    </row>
    <row r="2786" spans="1:99" ht="16" customHeight="1" x14ac:dyDescent="0.35">
      <c r="A2786" s="12" t="s">
        <v>4179</v>
      </c>
      <c r="B2786" s="12" t="s">
        <v>925</v>
      </c>
      <c r="E2786" s="37">
        <v>1244839</v>
      </c>
      <c r="G2786" s="37" t="s">
        <v>1505</v>
      </c>
      <c r="I2786" s="37"/>
      <c r="K2786" s="37"/>
      <c r="M2786" s="37"/>
      <c r="O2786" s="37"/>
      <c r="Q2786" s="12">
        <v>3723</v>
      </c>
      <c r="R2786" s="37"/>
      <c r="T2786" s="37"/>
      <c r="V2786" s="37"/>
      <c r="X2786" s="37"/>
      <c r="Z2786" s="37"/>
      <c r="AB2786" s="37"/>
      <c r="AD2786" s="37"/>
      <c r="AF2786" s="37"/>
      <c r="AH2786" s="37">
        <v>470140</v>
      </c>
      <c r="AI2786" s="12">
        <v>0.24</v>
      </c>
      <c r="AN2786" s="37">
        <v>774699</v>
      </c>
      <c r="AO2786" s="12">
        <v>0.4</v>
      </c>
      <c r="AP2786" s="37"/>
      <c r="AR2786" s="37"/>
      <c r="AT2786" s="37"/>
      <c r="AV2786" s="37"/>
      <c r="AX2786" s="37"/>
      <c r="BI2786" s="12">
        <v>4600</v>
      </c>
      <c r="BQ2786" s="12">
        <v>0</v>
      </c>
      <c r="BY2786" s="12">
        <v>0</v>
      </c>
      <c r="CG2786" s="12"/>
      <c r="CH2786" s="12">
        <v>16.664000000000001</v>
      </c>
      <c r="CI2786" s="12" t="s">
        <v>2111</v>
      </c>
      <c r="CJ2786" s="12" t="s">
        <v>2112</v>
      </c>
      <c r="CK2786" s="12" t="s">
        <v>932</v>
      </c>
      <c r="CL2786" s="37">
        <v>194522437</v>
      </c>
      <c r="CN2786" s="12" t="s">
        <v>1509</v>
      </c>
      <c r="CS2786" s="12"/>
      <c r="CT2786" s="36" t="str">
        <f t="shared" si="43"/>
        <v>500mn</v>
      </c>
      <c r="CU2786" s="36" t="str">
        <f>VLOOKUP(CK2786,Mapping!B:C,2,FALSE)</f>
        <v>US/CA</v>
      </c>
    </row>
    <row r="2787" spans="1:99" ht="16" customHeight="1" x14ac:dyDescent="0.35">
      <c r="A2787" s="12" t="s">
        <v>4180</v>
      </c>
      <c r="B2787" s="12" t="s">
        <v>925</v>
      </c>
      <c r="E2787" s="37">
        <v>139527</v>
      </c>
      <c r="G2787" s="37" t="s">
        <v>1505</v>
      </c>
      <c r="I2787" s="37"/>
      <c r="K2787" s="37"/>
      <c r="M2787" s="37">
        <v>1756</v>
      </c>
      <c r="N2787" s="12">
        <v>0</v>
      </c>
      <c r="O2787" s="37"/>
      <c r="Q2787" s="12">
        <v>1091</v>
      </c>
      <c r="R2787" s="37"/>
      <c r="T2787" s="37"/>
      <c r="V2787" s="37"/>
      <c r="X2787" s="37"/>
      <c r="Z2787" s="37"/>
      <c r="AB2787" s="37"/>
      <c r="AD2787" s="37"/>
      <c r="AF2787" s="37"/>
      <c r="AH2787" s="37">
        <v>137771</v>
      </c>
      <c r="AI2787" s="12">
        <v>0.09</v>
      </c>
      <c r="AN2787" s="37"/>
      <c r="AP2787" s="37"/>
      <c r="AR2787" s="37"/>
      <c r="AT2787" s="37"/>
      <c r="AV2787" s="37"/>
      <c r="AX2787" s="37"/>
      <c r="BB2787" s="12">
        <v>14</v>
      </c>
      <c r="BQ2787" s="12">
        <v>0</v>
      </c>
      <c r="CC2787" s="12">
        <v>0</v>
      </c>
      <c r="CG2787" s="12" t="s">
        <v>934</v>
      </c>
      <c r="CH2787" s="12">
        <v>13.532</v>
      </c>
      <c r="CI2787" s="12" t="s">
        <v>3214</v>
      </c>
      <c r="CJ2787" s="12" t="s">
        <v>1017</v>
      </c>
      <c r="CK2787" s="12" t="s">
        <v>932</v>
      </c>
      <c r="CL2787" s="37">
        <v>151505068</v>
      </c>
      <c r="CN2787" s="12" t="s">
        <v>1509</v>
      </c>
      <c r="CS2787" s="12"/>
      <c r="CT2787" s="36" t="str">
        <f t="shared" si="43"/>
        <v>500mn</v>
      </c>
      <c r="CU2787" s="36" t="str">
        <f>VLOOKUP(CK2787,Mapping!B:C,2,FALSE)</f>
        <v>US/CA</v>
      </c>
    </row>
    <row r="2788" spans="1:99" ht="16" customHeight="1" x14ac:dyDescent="0.35">
      <c r="A2788" s="12" t="s">
        <v>4181</v>
      </c>
      <c r="B2788" s="12" t="s">
        <v>925</v>
      </c>
      <c r="E2788" s="37">
        <v>0</v>
      </c>
      <c r="G2788" s="37" t="s">
        <v>1505</v>
      </c>
      <c r="I2788" s="37"/>
      <c r="K2788" s="37"/>
      <c r="M2788" s="37"/>
      <c r="O2788" s="37"/>
      <c r="R2788" s="37"/>
      <c r="T2788" s="37"/>
      <c r="V2788" s="37"/>
      <c r="X2788" s="37"/>
      <c r="Z2788" s="37"/>
      <c r="AB2788" s="37"/>
      <c r="AD2788" s="37"/>
      <c r="AF2788" s="37"/>
      <c r="AH2788" s="37"/>
      <c r="AN2788" s="37"/>
      <c r="AP2788" s="37">
        <v>0</v>
      </c>
      <c r="AQ2788" s="12">
        <v>0</v>
      </c>
      <c r="AR2788" s="37"/>
      <c r="AT2788" s="37"/>
      <c r="AV2788" s="37"/>
      <c r="AX2788" s="37"/>
      <c r="BH2788" s="12">
        <v>0</v>
      </c>
      <c r="BV2788" s="12">
        <v>0</v>
      </c>
      <c r="CG2788" s="12" t="s">
        <v>934</v>
      </c>
      <c r="CH2788" s="12">
        <v>56.341000000000001</v>
      </c>
      <c r="CI2788" s="12" t="s">
        <v>4182</v>
      </c>
      <c r="CJ2788" s="12" t="s">
        <v>993</v>
      </c>
      <c r="CK2788" s="12" t="s">
        <v>932</v>
      </c>
      <c r="CL2788" s="37">
        <v>155656161</v>
      </c>
      <c r="CN2788" s="12" t="s">
        <v>1509</v>
      </c>
      <c r="CS2788" s="12"/>
      <c r="CT2788" s="36" t="str">
        <f t="shared" si="43"/>
        <v>500mn</v>
      </c>
      <c r="CU2788" s="36" t="str">
        <f>VLOOKUP(CK2788,Mapping!B:C,2,FALSE)</f>
        <v>US/CA</v>
      </c>
    </row>
    <row r="2789" spans="1:99" ht="16" customHeight="1" x14ac:dyDescent="0.35">
      <c r="A2789" s="12" t="s">
        <v>4183</v>
      </c>
      <c r="B2789" s="12" t="s">
        <v>925</v>
      </c>
      <c r="E2789" s="37">
        <v>0</v>
      </c>
      <c r="G2789" s="37" t="s">
        <v>1505</v>
      </c>
      <c r="I2789" s="37"/>
      <c r="K2789" s="37"/>
      <c r="M2789" s="37">
        <v>0</v>
      </c>
      <c r="N2789" s="12">
        <v>0</v>
      </c>
      <c r="O2789" s="37"/>
      <c r="R2789" s="37"/>
      <c r="T2789" s="37"/>
      <c r="V2789" s="37"/>
      <c r="X2789" s="37">
        <v>0</v>
      </c>
      <c r="Y2789" s="12">
        <v>0</v>
      </c>
      <c r="Z2789" s="37"/>
      <c r="AB2789" s="37"/>
      <c r="AD2789" s="37">
        <v>0</v>
      </c>
      <c r="AE2789" s="12">
        <v>0</v>
      </c>
      <c r="AF2789" s="37"/>
      <c r="AH2789" s="37"/>
      <c r="AN2789" s="37"/>
      <c r="AP2789" s="37"/>
      <c r="AR2789" s="37"/>
      <c r="AT2789" s="37"/>
      <c r="AV2789" s="37"/>
      <c r="AX2789" s="37"/>
      <c r="BA2789" s="12">
        <v>0</v>
      </c>
      <c r="BB2789" s="12">
        <v>0</v>
      </c>
      <c r="BJ2789" s="12">
        <v>0</v>
      </c>
      <c r="BZ2789" s="12">
        <v>0</v>
      </c>
      <c r="CB2789" s="12">
        <v>0</v>
      </c>
      <c r="CC2789" s="12">
        <v>0</v>
      </c>
      <c r="CG2789" s="12" t="s">
        <v>976</v>
      </c>
      <c r="CH2789" s="12">
        <v>285.23500000000001</v>
      </c>
      <c r="CI2789" s="12" t="s">
        <v>941</v>
      </c>
      <c r="CJ2789" s="12" t="s">
        <v>941</v>
      </c>
      <c r="CK2789" s="12" t="s">
        <v>932</v>
      </c>
      <c r="CL2789" s="37">
        <v>150886419</v>
      </c>
      <c r="CN2789" s="12" t="s">
        <v>1513</v>
      </c>
      <c r="CS2789" s="12"/>
      <c r="CT2789" s="36" t="str">
        <f t="shared" si="43"/>
        <v>500mn</v>
      </c>
      <c r="CU2789" s="36" t="str">
        <f>VLOOKUP(CK2789,Mapping!B:C,2,FALSE)</f>
        <v>US/CA</v>
      </c>
    </row>
    <row r="2790" spans="1:99" ht="16" customHeight="1" x14ac:dyDescent="0.35">
      <c r="A2790" s="12" t="s">
        <v>4184</v>
      </c>
      <c r="B2790" s="12" t="s">
        <v>925</v>
      </c>
      <c r="E2790" s="37">
        <v>86368475</v>
      </c>
      <c r="G2790" s="37" t="s">
        <v>1505</v>
      </c>
      <c r="I2790" s="37"/>
      <c r="K2790" s="37"/>
      <c r="M2790" s="37"/>
      <c r="O2790" s="37">
        <v>80513435</v>
      </c>
      <c r="P2790" s="12">
        <v>4.26</v>
      </c>
      <c r="R2790" s="37">
        <v>5855040</v>
      </c>
      <c r="S2790" s="12">
        <v>0.31</v>
      </c>
      <c r="T2790" s="37"/>
      <c r="V2790" s="37"/>
      <c r="X2790" s="37"/>
      <c r="Z2790" s="37"/>
      <c r="AB2790" s="37"/>
      <c r="AD2790" s="37"/>
      <c r="AF2790" s="37"/>
      <c r="AH2790" s="37"/>
      <c r="AL2790" s="12">
        <v>4784966</v>
      </c>
      <c r="AN2790" s="37"/>
      <c r="AP2790" s="37"/>
      <c r="AR2790" s="37"/>
      <c r="AT2790" s="37"/>
      <c r="AV2790" s="37"/>
      <c r="AX2790" s="37"/>
      <c r="AZ2790" s="12">
        <v>436080</v>
      </c>
      <c r="BU2790" s="12">
        <v>0.02</v>
      </c>
      <c r="BX2790" s="12">
        <v>0.01</v>
      </c>
      <c r="CG2790" s="12" t="s">
        <v>976</v>
      </c>
      <c r="CH2790" s="12">
        <v>136.374</v>
      </c>
      <c r="CI2790" s="12" t="s">
        <v>941</v>
      </c>
      <c r="CJ2790" s="12" t="s">
        <v>941</v>
      </c>
      <c r="CK2790" s="12" t="s">
        <v>932</v>
      </c>
      <c r="CL2790" s="37">
        <v>1883896267</v>
      </c>
      <c r="CN2790" s="12" t="s">
        <v>1513</v>
      </c>
      <c r="CS2790" s="12"/>
      <c r="CT2790" s="36" t="str">
        <f t="shared" si="43"/>
        <v>1bn - 50bn</v>
      </c>
      <c r="CU2790" s="36" t="str">
        <f>VLOOKUP(CK2790,Mapping!B:C,2,FALSE)</f>
        <v>US/CA</v>
      </c>
    </row>
    <row r="2791" spans="1:99" ht="16" customHeight="1" x14ac:dyDescent="0.35">
      <c r="A2791" s="12" t="s">
        <v>4185</v>
      </c>
      <c r="B2791" s="12" t="s">
        <v>925</v>
      </c>
      <c r="E2791" s="37">
        <v>5478823</v>
      </c>
      <c r="G2791" s="37" t="s">
        <v>1505</v>
      </c>
      <c r="I2791" s="37"/>
      <c r="K2791" s="37"/>
      <c r="M2791" s="37">
        <v>676229</v>
      </c>
      <c r="N2791" s="12">
        <v>0.04</v>
      </c>
      <c r="O2791" s="37"/>
      <c r="Q2791" s="12">
        <v>15353</v>
      </c>
      <c r="R2791" s="37"/>
      <c r="T2791" s="37"/>
      <c r="V2791" s="37"/>
      <c r="X2791" s="37"/>
      <c r="Z2791" s="37">
        <v>501212</v>
      </c>
      <c r="AA2791" s="12">
        <v>0.03</v>
      </c>
      <c r="AB2791" s="37"/>
      <c r="AD2791" s="37">
        <v>616153</v>
      </c>
      <c r="AE2791" s="12">
        <v>0.03</v>
      </c>
      <c r="AF2791" s="37"/>
      <c r="AH2791" s="37">
        <v>1938777</v>
      </c>
      <c r="AI2791" s="12">
        <v>0.1</v>
      </c>
      <c r="AN2791" s="37">
        <v>0</v>
      </c>
      <c r="AO2791" s="12">
        <v>0</v>
      </c>
      <c r="AP2791" s="37">
        <v>1746452</v>
      </c>
      <c r="AQ2791" s="12">
        <v>0.09</v>
      </c>
      <c r="AR2791" s="37"/>
      <c r="AT2791" s="37"/>
      <c r="AV2791" s="37"/>
      <c r="AX2791" s="37"/>
      <c r="BB2791" s="12">
        <v>5390</v>
      </c>
      <c r="BC2791" s="12">
        <v>16950</v>
      </c>
      <c r="BH2791" s="12">
        <v>7564</v>
      </c>
      <c r="BI2791" s="12">
        <v>0</v>
      </c>
      <c r="BJ2791" s="12">
        <v>5530</v>
      </c>
      <c r="BQ2791" s="12">
        <v>0</v>
      </c>
      <c r="BV2791" s="12">
        <v>0.01</v>
      </c>
      <c r="BY2791" s="12">
        <v>0</v>
      </c>
      <c r="CB2791" s="12">
        <v>0</v>
      </c>
      <c r="CC2791" s="12">
        <v>0</v>
      </c>
      <c r="CD2791" s="12">
        <v>0</v>
      </c>
      <c r="CG2791" s="12" t="s">
        <v>940</v>
      </c>
      <c r="CH2791" s="12">
        <v>25.428999999999998</v>
      </c>
      <c r="CI2791" s="12" t="s">
        <v>4186</v>
      </c>
      <c r="CJ2791" s="12" t="s">
        <v>946</v>
      </c>
      <c r="CK2791" s="12" t="s">
        <v>932</v>
      </c>
      <c r="CL2791" s="37">
        <v>1889192286</v>
      </c>
      <c r="CN2791" s="12" t="s">
        <v>1509</v>
      </c>
      <c r="CS2791" s="12"/>
      <c r="CT2791" s="36" t="str">
        <f t="shared" si="43"/>
        <v>1bn - 50bn</v>
      </c>
      <c r="CU2791" s="36" t="str">
        <f>VLOOKUP(CK2791,Mapping!B:C,2,FALSE)</f>
        <v>US/CA</v>
      </c>
    </row>
    <row r="2792" spans="1:99" ht="16" customHeight="1" x14ac:dyDescent="0.35">
      <c r="A2792" s="12" t="s">
        <v>4187</v>
      </c>
      <c r="B2792" s="12" t="s">
        <v>925</v>
      </c>
      <c r="E2792" s="37">
        <v>6549633</v>
      </c>
      <c r="G2792" s="37" t="s">
        <v>1505</v>
      </c>
      <c r="I2792" s="37"/>
      <c r="K2792" s="37"/>
      <c r="M2792" s="37"/>
      <c r="O2792" s="37"/>
      <c r="R2792" s="37"/>
      <c r="T2792" s="37"/>
      <c r="V2792" s="37"/>
      <c r="X2792" s="37">
        <v>6549633</v>
      </c>
      <c r="Y2792" s="12">
        <v>0.77</v>
      </c>
      <c r="Z2792" s="37"/>
      <c r="AB2792" s="37"/>
      <c r="AD2792" s="37"/>
      <c r="AF2792" s="37"/>
      <c r="AH2792" s="37"/>
      <c r="AN2792" s="37"/>
      <c r="AP2792" s="37"/>
      <c r="AR2792" s="37"/>
      <c r="AT2792" s="37"/>
      <c r="AV2792" s="37"/>
      <c r="AX2792" s="37"/>
      <c r="BA2792" s="12">
        <v>57762</v>
      </c>
      <c r="BZ2792" s="12">
        <v>0</v>
      </c>
      <c r="CG2792" s="12"/>
      <c r="CH2792" s="12">
        <v>100.60599999999999</v>
      </c>
      <c r="CI2792" s="12" t="s">
        <v>4188</v>
      </c>
      <c r="CJ2792" s="12"/>
      <c r="CK2792" s="12" t="s">
        <v>954</v>
      </c>
      <c r="CL2792" s="37">
        <v>849812363</v>
      </c>
      <c r="CN2792" s="12" t="s">
        <v>1520</v>
      </c>
      <c r="CS2792" s="12"/>
      <c r="CT2792" s="36" t="str">
        <f t="shared" si="43"/>
        <v>500mn - 1bn</v>
      </c>
      <c r="CU2792" s="36" t="str">
        <f>VLOOKUP(CK2792,Mapping!B:C,2,FALSE)</f>
        <v>EU</v>
      </c>
    </row>
    <row r="2793" spans="1:99" ht="16" customHeight="1" x14ac:dyDescent="0.35">
      <c r="A2793" s="12" t="s">
        <v>4189</v>
      </c>
      <c r="B2793" s="12" t="s">
        <v>925</v>
      </c>
      <c r="E2793" s="37">
        <v>10940112</v>
      </c>
      <c r="G2793" s="37" t="s">
        <v>1505</v>
      </c>
      <c r="I2793" s="37"/>
      <c r="K2793" s="37"/>
      <c r="M2793" s="37">
        <v>10940112</v>
      </c>
      <c r="N2793" s="12">
        <v>4.28</v>
      </c>
      <c r="O2793" s="37"/>
      <c r="R2793" s="37"/>
      <c r="T2793" s="37"/>
      <c r="V2793" s="37"/>
      <c r="X2793" s="37"/>
      <c r="Z2793" s="37"/>
      <c r="AB2793" s="37"/>
      <c r="AD2793" s="37"/>
      <c r="AF2793" s="37"/>
      <c r="AH2793" s="37"/>
      <c r="AN2793" s="37"/>
      <c r="AP2793" s="37"/>
      <c r="AR2793" s="37"/>
      <c r="AT2793" s="37"/>
      <c r="AV2793" s="37"/>
      <c r="AX2793" s="37"/>
      <c r="BB2793" s="12">
        <v>87200</v>
      </c>
      <c r="CC2793" s="12">
        <v>0</v>
      </c>
      <c r="CG2793" s="12" t="s">
        <v>1270</v>
      </c>
      <c r="CH2793" s="12">
        <v>33.363</v>
      </c>
      <c r="CI2793" s="12" t="s">
        <v>1549</v>
      </c>
      <c r="CJ2793" s="12" t="s">
        <v>966</v>
      </c>
      <c r="CK2793" s="12" t="s">
        <v>932</v>
      </c>
      <c r="CL2793" s="37">
        <v>255529567</v>
      </c>
      <c r="CN2793" s="12" t="s">
        <v>1270</v>
      </c>
      <c r="CS2793" s="12"/>
      <c r="CT2793" s="36" t="str">
        <f t="shared" si="43"/>
        <v>500mn</v>
      </c>
      <c r="CU2793" s="36" t="str">
        <f>VLOOKUP(CK2793,Mapping!B:C,2,FALSE)</f>
        <v>US/CA</v>
      </c>
    </row>
    <row r="2794" spans="1:99" ht="16" customHeight="1" x14ac:dyDescent="0.35">
      <c r="A2794" s="12" t="s">
        <v>4190</v>
      </c>
      <c r="B2794" s="12" t="s">
        <v>925</v>
      </c>
      <c r="E2794" s="37">
        <v>399809</v>
      </c>
      <c r="G2794" s="37" t="s">
        <v>1505</v>
      </c>
      <c r="I2794" s="37"/>
      <c r="K2794" s="37"/>
      <c r="M2794" s="37">
        <v>242138</v>
      </c>
      <c r="N2794" s="12">
        <v>0.1</v>
      </c>
      <c r="O2794" s="37"/>
      <c r="Q2794" s="12">
        <v>1193</v>
      </c>
      <c r="R2794" s="37"/>
      <c r="T2794" s="37">
        <v>0</v>
      </c>
      <c r="U2794" s="12">
        <v>0</v>
      </c>
      <c r="V2794" s="37"/>
      <c r="X2794" s="37"/>
      <c r="Z2794" s="37"/>
      <c r="AB2794" s="37"/>
      <c r="AD2794" s="37">
        <v>7019</v>
      </c>
      <c r="AE2794" s="12">
        <v>0</v>
      </c>
      <c r="AF2794" s="37"/>
      <c r="AH2794" s="37">
        <v>150652</v>
      </c>
      <c r="AI2794" s="12">
        <v>0.06</v>
      </c>
      <c r="AN2794" s="37"/>
      <c r="AP2794" s="37"/>
      <c r="AR2794" s="37"/>
      <c r="AT2794" s="37"/>
      <c r="AV2794" s="37"/>
      <c r="AX2794" s="37"/>
      <c r="BB2794" s="12">
        <v>1930</v>
      </c>
      <c r="BJ2794" s="12">
        <v>63</v>
      </c>
      <c r="BK2794" s="12">
        <v>0</v>
      </c>
      <c r="BQ2794" s="12">
        <v>0</v>
      </c>
      <c r="CB2794" s="12">
        <v>0</v>
      </c>
      <c r="CC2794" s="12">
        <v>0</v>
      </c>
      <c r="CE2794" s="12">
        <v>0</v>
      </c>
      <c r="CG2794" s="12" t="s">
        <v>940</v>
      </c>
      <c r="CH2794" s="12">
        <v>18.986000000000001</v>
      </c>
      <c r="CI2794" s="12" t="s">
        <v>1256</v>
      </c>
      <c r="CJ2794" s="12" t="s">
        <v>1185</v>
      </c>
      <c r="CK2794" s="12" t="s">
        <v>932</v>
      </c>
      <c r="CL2794" s="37">
        <v>245979433</v>
      </c>
      <c r="CN2794" s="12" t="s">
        <v>1509</v>
      </c>
      <c r="CS2794" s="12"/>
      <c r="CT2794" s="36" t="str">
        <f t="shared" si="43"/>
        <v>500mn</v>
      </c>
      <c r="CU2794" s="36" t="str">
        <f>VLOOKUP(CK2794,Mapping!B:C,2,FALSE)</f>
        <v>US/CA</v>
      </c>
    </row>
    <row r="2795" spans="1:99" ht="16" customHeight="1" x14ac:dyDescent="0.35">
      <c r="A2795" s="12" t="s">
        <v>4191</v>
      </c>
      <c r="B2795" s="12" t="s">
        <v>925</v>
      </c>
      <c r="E2795" s="37">
        <v>790588</v>
      </c>
      <c r="G2795" s="37" t="s">
        <v>1505</v>
      </c>
      <c r="I2795" s="37"/>
      <c r="K2795" s="37"/>
      <c r="M2795" s="37">
        <v>12295</v>
      </c>
      <c r="N2795" s="12">
        <v>0</v>
      </c>
      <c r="O2795" s="37"/>
      <c r="Q2795" s="12">
        <v>94</v>
      </c>
      <c r="R2795" s="37"/>
      <c r="T2795" s="37"/>
      <c r="V2795" s="37"/>
      <c r="X2795" s="37"/>
      <c r="Z2795" s="37">
        <v>0</v>
      </c>
      <c r="AA2795" s="12">
        <v>0</v>
      </c>
      <c r="AB2795" s="37"/>
      <c r="AD2795" s="37">
        <v>5794</v>
      </c>
      <c r="AE2795" s="12">
        <v>0</v>
      </c>
      <c r="AF2795" s="37"/>
      <c r="AH2795" s="37">
        <v>11870</v>
      </c>
      <c r="AI2795" s="12">
        <v>0</v>
      </c>
      <c r="AN2795" s="37">
        <v>757858</v>
      </c>
      <c r="AO2795" s="12">
        <v>0.15</v>
      </c>
      <c r="AP2795" s="37">
        <v>2771</v>
      </c>
      <c r="AQ2795" s="12">
        <v>0</v>
      </c>
      <c r="AR2795" s="37"/>
      <c r="AT2795" s="37"/>
      <c r="AV2795" s="37"/>
      <c r="AX2795" s="37"/>
      <c r="BB2795" s="12">
        <v>98</v>
      </c>
      <c r="BC2795" s="12">
        <v>0</v>
      </c>
      <c r="BH2795" s="12">
        <v>12</v>
      </c>
      <c r="BI2795" s="12">
        <v>4500</v>
      </c>
      <c r="BJ2795" s="12">
        <v>52</v>
      </c>
      <c r="BQ2795" s="12">
        <v>0</v>
      </c>
      <c r="BV2795" s="12">
        <v>0</v>
      </c>
      <c r="BY2795" s="12">
        <v>0</v>
      </c>
      <c r="CB2795" s="12">
        <v>0</v>
      </c>
      <c r="CC2795" s="12">
        <v>0</v>
      </c>
      <c r="CD2795" s="12">
        <v>0</v>
      </c>
      <c r="CG2795" s="12" t="s">
        <v>934</v>
      </c>
      <c r="CH2795" s="12">
        <v>21.428000000000001</v>
      </c>
      <c r="CI2795" s="12" t="s">
        <v>4192</v>
      </c>
      <c r="CJ2795" s="12" t="s">
        <v>1185</v>
      </c>
      <c r="CK2795" s="12" t="s">
        <v>932</v>
      </c>
      <c r="CL2795" s="37">
        <v>508834397</v>
      </c>
      <c r="CN2795" s="12" t="s">
        <v>1509</v>
      </c>
      <c r="CS2795" s="12"/>
      <c r="CT2795" s="36" t="str">
        <f t="shared" si="43"/>
        <v>500mn - 1bn</v>
      </c>
      <c r="CU2795" s="36" t="str">
        <f>VLOOKUP(CK2795,Mapping!B:C,2,FALSE)</f>
        <v>US/CA</v>
      </c>
    </row>
    <row r="2796" spans="1:99" ht="16" customHeight="1" x14ac:dyDescent="0.35">
      <c r="A2796" s="12" t="s">
        <v>4193</v>
      </c>
      <c r="B2796" s="12" t="s">
        <v>925</v>
      </c>
      <c r="E2796" s="37">
        <v>3565062</v>
      </c>
      <c r="G2796" s="37" t="s">
        <v>1505</v>
      </c>
      <c r="I2796" s="37"/>
      <c r="K2796" s="37"/>
      <c r="M2796" s="37">
        <v>2405445</v>
      </c>
      <c r="N2796" s="12">
        <v>0.1</v>
      </c>
      <c r="O2796" s="37"/>
      <c r="Q2796" s="12">
        <v>0</v>
      </c>
      <c r="R2796" s="37"/>
      <c r="T2796" s="37"/>
      <c r="V2796" s="37"/>
      <c r="X2796" s="37"/>
      <c r="Z2796" s="37">
        <v>1159617</v>
      </c>
      <c r="AA2796" s="12">
        <v>0.05</v>
      </c>
      <c r="AB2796" s="37"/>
      <c r="AD2796" s="37">
        <v>0</v>
      </c>
      <c r="AE2796" s="12">
        <v>0</v>
      </c>
      <c r="AF2796" s="37"/>
      <c r="AH2796" s="37">
        <v>0</v>
      </c>
      <c r="AI2796" s="12">
        <v>0</v>
      </c>
      <c r="AN2796" s="37">
        <v>0</v>
      </c>
      <c r="AO2796" s="12">
        <v>0</v>
      </c>
      <c r="AP2796" s="37">
        <v>0</v>
      </c>
      <c r="AQ2796" s="12">
        <v>0</v>
      </c>
      <c r="AR2796" s="37"/>
      <c r="AT2796" s="37"/>
      <c r="AV2796" s="37"/>
      <c r="AX2796" s="37"/>
      <c r="BB2796" s="12">
        <v>19173</v>
      </c>
      <c r="BC2796" s="12">
        <v>39216</v>
      </c>
      <c r="BH2796" s="12">
        <v>0</v>
      </c>
      <c r="BI2796" s="12">
        <v>0</v>
      </c>
      <c r="BJ2796" s="12">
        <v>0</v>
      </c>
      <c r="BQ2796" s="12">
        <v>0</v>
      </c>
      <c r="BV2796" s="12">
        <v>0</v>
      </c>
      <c r="BY2796" s="12">
        <v>0</v>
      </c>
      <c r="CB2796" s="12">
        <v>0</v>
      </c>
      <c r="CC2796" s="12">
        <v>0</v>
      </c>
      <c r="CD2796" s="12">
        <v>0</v>
      </c>
      <c r="CG2796" s="12" t="s">
        <v>940</v>
      </c>
      <c r="CH2796" s="12">
        <v>91.471999999999994</v>
      </c>
      <c r="CI2796" s="12" t="s">
        <v>1034</v>
      </c>
      <c r="CJ2796" s="12" t="s">
        <v>1017</v>
      </c>
      <c r="CK2796" s="12" t="s">
        <v>932</v>
      </c>
      <c r="CL2796" s="37">
        <v>2386209274</v>
      </c>
      <c r="CN2796" s="12" t="s">
        <v>1509</v>
      </c>
      <c r="CS2796" s="12"/>
      <c r="CT2796" s="36" t="str">
        <f t="shared" si="43"/>
        <v>1bn - 50bn</v>
      </c>
      <c r="CU2796" s="36" t="str">
        <f>VLOOKUP(CK2796,Mapping!B:C,2,FALSE)</f>
        <v>US/CA</v>
      </c>
    </row>
    <row r="2797" spans="1:99" ht="16" customHeight="1" x14ac:dyDescent="0.35">
      <c r="A2797" s="12" t="s">
        <v>4194</v>
      </c>
      <c r="B2797" s="12" t="s">
        <v>925</v>
      </c>
      <c r="E2797" s="37">
        <v>1874565</v>
      </c>
      <c r="G2797" s="37" t="s">
        <v>1505</v>
      </c>
      <c r="I2797" s="37"/>
      <c r="K2797" s="37">
        <v>498095</v>
      </c>
      <c r="L2797" s="12">
        <v>0.18</v>
      </c>
      <c r="M2797" s="37">
        <v>692916</v>
      </c>
      <c r="N2797" s="12">
        <v>0.25</v>
      </c>
      <c r="O2797" s="37"/>
      <c r="Q2797" s="12">
        <v>5413</v>
      </c>
      <c r="R2797" s="37"/>
      <c r="T2797" s="37">
        <v>0</v>
      </c>
      <c r="U2797" s="12">
        <v>0</v>
      </c>
      <c r="V2797" s="37"/>
      <c r="X2797" s="37">
        <v>0</v>
      </c>
      <c r="Y2797" s="12">
        <v>0</v>
      </c>
      <c r="Z2797" s="37"/>
      <c r="AB2797" s="37"/>
      <c r="AD2797" s="37"/>
      <c r="AF2797" s="37"/>
      <c r="AH2797" s="37">
        <v>683554</v>
      </c>
      <c r="AI2797" s="12">
        <v>0.24</v>
      </c>
      <c r="AN2797" s="37">
        <v>0</v>
      </c>
      <c r="AO2797" s="12">
        <v>0</v>
      </c>
      <c r="AP2797" s="37"/>
      <c r="AR2797" s="37"/>
      <c r="AT2797" s="37"/>
      <c r="AV2797" s="37"/>
      <c r="AX2797" s="37"/>
      <c r="BA2797" s="12">
        <v>0</v>
      </c>
      <c r="BB2797" s="12">
        <v>5523</v>
      </c>
      <c r="BG2797" s="12">
        <v>8064</v>
      </c>
      <c r="BI2797" s="12">
        <v>0</v>
      </c>
      <c r="BK2797" s="12">
        <v>0</v>
      </c>
      <c r="BQ2797" s="12">
        <v>0</v>
      </c>
      <c r="BS2797" s="12">
        <v>0</v>
      </c>
      <c r="BY2797" s="12">
        <v>0</v>
      </c>
      <c r="BZ2797" s="12">
        <v>0</v>
      </c>
      <c r="CC2797" s="12">
        <v>0</v>
      </c>
      <c r="CE2797" s="12">
        <v>0</v>
      </c>
      <c r="CG2797" s="12" t="s">
        <v>940</v>
      </c>
      <c r="CH2797" s="12">
        <v>76.748000000000005</v>
      </c>
      <c r="CI2797" s="12" t="s">
        <v>953</v>
      </c>
      <c r="CJ2797" s="12" t="s">
        <v>984</v>
      </c>
      <c r="CK2797" s="12" t="s">
        <v>985</v>
      </c>
      <c r="CL2797" s="37">
        <v>280259288</v>
      </c>
      <c r="CN2797" s="12" t="s">
        <v>1506</v>
      </c>
      <c r="CS2797" s="12"/>
      <c r="CT2797" s="36" t="str">
        <f t="shared" si="43"/>
        <v>500mn</v>
      </c>
      <c r="CU2797" s="36" t="str">
        <f>VLOOKUP(CK2797,Mapping!B:C,2,FALSE)</f>
        <v>US/CA</v>
      </c>
    </row>
    <row r="2798" spans="1:99" ht="16" customHeight="1" x14ac:dyDescent="0.35">
      <c r="A2798" s="12" t="s">
        <v>4195</v>
      </c>
      <c r="B2798" s="12" t="s">
        <v>925</v>
      </c>
      <c r="E2798" s="37">
        <v>1469402</v>
      </c>
      <c r="G2798" s="37" t="s">
        <v>1505</v>
      </c>
      <c r="I2798" s="37"/>
      <c r="K2798" s="37"/>
      <c r="M2798" s="37"/>
      <c r="O2798" s="37"/>
      <c r="R2798" s="37"/>
      <c r="T2798" s="37"/>
      <c r="V2798" s="37"/>
      <c r="X2798" s="37"/>
      <c r="Z2798" s="37"/>
      <c r="AB2798" s="37"/>
      <c r="AD2798" s="37"/>
      <c r="AF2798" s="37"/>
      <c r="AH2798" s="37"/>
      <c r="AN2798" s="37">
        <v>1469402</v>
      </c>
      <c r="AO2798" s="12">
        <v>0.53</v>
      </c>
      <c r="AP2798" s="37"/>
      <c r="AR2798" s="37"/>
      <c r="AT2798" s="37"/>
      <c r="AV2798" s="37"/>
      <c r="AX2798" s="37"/>
      <c r="BI2798" s="12">
        <v>8725</v>
      </c>
      <c r="BY2798" s="12">
        <v>0</v>
      </c>
      <c r="CG2798" s="12" t="s">
        <v>929</v>
      </c>
      <c r="CH2798" s="12">
        <v>44.161999999999999</v>
      </c>
      <c r="CI2798" s="12" t="s">
        <v>4196</v>
      </c>
      <c r="CJ2798" s="12" t="s">
        <v>1017</v>
      </c>
      <c r="CK2798" s="12" t="s">
        <v>932</v>
      </c>
      <c r="CL2798" s="37">
        <v>275070964</v>
      </c>
      <c r="CN2798" s="12" t="s">
        <v>1509</v>
      </c>
      <c r="CS2798" s="12"/>
      <c r="CT2798" s="36" t="str">
        <f t="shared" si="43"/>
        <v>500mn</v>
      </c>
      <c r="CU2798" s="36" t="str">
        <f>VLOOKUP(CK2798,Mapping!B:C,2,FALSE)</f>
        <v>US/CA</v>
      </c>
    </row>
    <row r="2799" spans="1:99" ht="16" customHeight="1" x14ac:dyDescent="0.35">
      <c r="A2799" s="12" t="s">
        <v>4197</v>
      </c>
      <c r="B2799" s="12" t="s">
        <v>925</v>
      </c>
      <c r="E2799" s="37">
        <v>816482227</v>
      </c>
      <c r="G2799" s="37" t="s">
        <v>1505</v>
      </c>
      <c r="I2799" s="37"/>
      <c r="K2799" s="37"/>
      <c r="M2799" s="37">
        <v>307835807</v>
      </c>
      <c r="N2799" s="12">
        <v>2.16</v>
      </c>
      <c r="O2799" s="37"/>
      <c r="R2799" s="37"/>
      <c r="T2799" s="37">
        <v>0</v>
      </c>
      <c r="U2799" s="12">
        <v>0</v>
      </c>
      <c r="V2799" s="37"/>
      <c r="X2799" s="37">
        <v>508646420</v>
      </c>
      <c r="Y2799" s="12">
        <v>3.56</v>
      </c>
      <c r="Z2799" s="37"/>
      <c r="AB2799" s="37"/>
      <c r="AD2799" s="37">
        <v>0</v>
      </c>
      <c r="AE2799" s="12">
        <v>0</v>
      </c>
      <c r="AF2799" s="37"/>
      <c r="AH2799" s="37"/>
      <c r="AN2799" s="37"/>
      <c r="AP2799" s="37"/>
      <c r="AR2799" s="37"/>
      <c r="AT2799" s="37"/>
      <c r="AV2799" s="37"/>
      <c r="AX2799" s="37"/>
      <c r="BA2799" s="12">
        <v>4977945</v>
      </c>
      <c r="BB2799" s="12">
        <v>2453657</v>
      </c>
      <c r="BJ2799" s="12">
        <v>0</v>
      </c>
      <c r="BK2799" s="12">
        <v>0</v>
      </c>
      <c r="BZ2799" s="12">
        <v>0.09</v>
      </c>
      <c r="CB2799" s="12">
        <v>0</v>
      </c>
      <c r="CC2799" s="12">
        <v>0.1</v>
      </c>
      <c r="CE2799" s="12">
        <v>0</v>
      </c>
      <c r="CG2799" s="12" t="s">
        <v>976</v>
      </c>
      <c r="CH2799" s="12">
        <v>51.405000000000001</v>
      </c>
      <c r="CI2799" s="12" t="s">
        <v>950</v>
      </c>
      <c r="CJ2799" s="12"/>
      <c r="CK2799" s="12" t="s">
        <v>951</v>
      </c>
      <c r="CL2799" s="37">
        <v>13948422069</v>
      </c>
      <c r="CN2799" s="12" t="s">
        <v>1513</v>
      </c>
      <c r="CS2799" s="12"/>
      <c r="CT2799" s="36" t="str">
        <f t="shared" si="43"/>
        <v>1bn - 50bn</v>
      </c>
      <c r="CU2799" s="36" t="str">
        <f>VLOOKUP(CK2799,Mapping!B:C,2,FALSE)</f>
        <v>HK</v>
      </c>
    </row>
    <row r="2800" spans="1:99" ht="16" customHeight="1" x14ac:dyDescent="0.35">
      <c r="A2800" s="12" t="s">
        <v>4198</v>
      </c>
      <c r="B2800" s="12" t="s">
        <v>933</v>
      </c>
      <c r="E2800" s="37">
        <v>2244108</v>
      </c>
      <c r="G2800" s="37" t="s">
        <v>1505</v>
      </c>
      <c r="I2800" s="37"/>
      <c r="K2800" s="37"/>
      <c r="M2800" s="37"/>
      <c r="O2800" s="37"/>
      <c r="R2800" s="37"/>
      <c r="T2800" s="37"/>
      <c r="V2800" s="37"/>
      <c r="X2800" s="37"/>
      <c r="Z2800" s="37"/>
      <c r="AB2800" s="37"/>
      <c r="AD2800" s="37"/>
      <c r="AF2800" s="37"/>
      <c r="AH2800" s="37"/>
      <c r="AN2800" s="37">
        <v>1027318</v>
      </c>
      <c r="AO2800" s="12">
        <v>0.03</v>
      </c>
      <c r="AP2800" s="37">
        <v>1216790</v>
      </c>
      <c r="AQ2800" s="12">
        <v>0.03</v>
      </c>
      <c r="AR2800" s="37"/>
      <c r="AT2800" s="37">
        <v>0</v>
      </c>
      <c r="AU2800" s="12">
        <v>0</v>
      </c>
      <c r="AV2800" s="37"/>
      <c r="AX2800" s="37"/>
      <c r="BD2800" s="12">
        <v>0</v>
      </c>
      <c r="BH2800" s="12">
        <v>5270</v>
      </c>
      <c r="BI2800" s="12">
        <v>6100</v>
      </c>
      <c r="BV2800" s="12">
        <v>0</v>
      </c>
      <c r="BY2800" s="12">
        <v>0</v>
      </c>
      <c r="CF2800" s="12">
        <v>0</v>
      </c>
      <c r="CG2800" s="12" t="s">
        <v>976</v>
      </c>
      <c r="CH2800" s="12">
        <v>92.460999999999999</v>
      </c>
      <c r="CI2800" s="12" t="s">
        <v>983</v>
      </c>
      <c r="CJ2800" s="12" t="s">
        <v>984</v>
      </c>
      <c r="CK2800" s="12" t="s">
        <v>985</v>
      </c>
      <c r="CL2800" s="37">
        <v>3889673344</v>
      </c>
      <c r="CN2800" s="12" t="s">
        <v>1513</v>
      </c>
      <c r="CS2800" s="12"/>
      <c r="CT2800" s="36" t="str">
        <f t="shared" si="43"/>
        <v>1bn - 50bn</v>
      </c>
      <c r="CU2800" s="36" t="str">
        <f>VLOOKUP(CK2800,Mapping!B:C,2,FALSE)</f>
        <v>US/CA</v>
      </c>
    </row>
    <row r="2801" spans="1:99" ht="16" customHeight="1" x14ac:dyDescent="0.35">
      <c r="A2801" s="12" t="s">
        <v>4199</v>
      </c>
      <c r="B2801" s="12" t="s">
        <v>925</v>
      </c>
      <c r="E2801" s="37">
        <v>762506</v>
      </c>
      <c r="G2801" s="37" t="s">
        <v>1505</v>
      </c>
      <c r="I2801" s="37"/>
      <c r="K2801" s="37"/>
      <c r="M2801" s="37">
        <v>265850</v>
      </c>
      <c r="N2801" s="12">
        <v>0.04</v>
      </c>
      <c r="O2801" s="37"/>
      <c r="Q2801" s="12">
        <v>0</v>
      </c>
      <c r="R2801" s="37"/>
      <c r="T2801" s="37"/>
      <c r="V2801" s="37"/>
      <c r="X2801" s="37">
        <v>0</v>
      </c>
      <c r="Y2801" s="12">
        <v>0</v>
      </c>
      <c r="Z2801" s="37"/>
      <c r="AB2801" s="37"/>
      <c r="AD2801" s="37">
        <v>211698</v>
      </c>
      <c r="AE2801" s="12">
        <v>0.03</v>
      </c>
      <c r="AF2801" s="37"/>
      <c r="AH2801" s="37">
        <v>0</v>
      </c>
      <c r="AI2801" s="12">
        <v>0</v>
      </c>
      <c r="AN2801" s="37">
        <v>92627</v>
      </c>
      <c r="AO2801" s="12">
        <v>0.01</v>
      </c>
      <c r="AP2801" s="37">
        <v>192331</v>
      </c>
      <c r="AQ2801" s="12">
        <v>0.03</v>
      </c>
      <c r="AR2801" s="37"/>
      <c r="AT2801" s="37"/>
      <c r="AV2801" s="37"/>
      <c r="AX2801" s="37"/>
      <c r="BA2801" s="12">
        <v>0</v>
      </c>
      <c r="BB2801" s="12">
        <v>2119</v>
      </c>
      <c r="BH2801" s="12">
        <v>833</v>
      </c>
      <c r="BI2801" s="12">
        <v>550</v>
      </c>
      <c r="BJ2801" s="12">
        <v>1900</v>
      </c>
      <c r="BQ2801" s="12">
        <v>0</v>
      </c>
      <c r="BV2801" s="12">
        <v>0</v>
      </c>
      <c r="BY2801" s="12">
        <v>0</v>
      </c>
      <c r="BZ2801" s="12">
        <v>0</v>
      </c>
      <c r="CB2801" s="12">
        <v>0</v>
      </c>
      <c r="CC2801" s="12">
        <v>0</v>
      </c>
      <c r="CG2801" s="12" t="s">
        <v>1668</v>
      </c>
      <c r="CH2801" s="12">
        <v>87.994</v>
      </c>
      <c r="CI2801" s="12" t="s">
        <v>1549</v>
      </c>
      <c r="CJ2801" s="12" t="s">
        <v>966</v>
      </c>
      <c r="CK2801" s="12" t="s">
        <v>932</v>
      </c>
      <c r="CL2801" s="37">
        <v>620039566</v>
      </c>
      <c r="CN2801" s="12" t="s">
        <v>1536</v>
      </c>
      <c r="CS2801" s="12"/>
      <c r="CT2801" s="36" t="str">
        <f t="shared" si="43"/>
        <v>500mn - 1bn</v>
      </c>
      <c r="CU2801" s="36" t="str">
        <f>VLOOKUP(CK2801,Mapping!B:C,2,FALSE)</f>
        <v>US/CA</v>
      </c>
    </row>
    <row r="2802" spans="1:99" ht="16" customHeight="1" x14ac:dyDescent="0.35">
      <c r="A2802" s="12" t="s">
        <v>4200</v>
      </c>
      <c r="B2802" s="12" t="s">
        <v>925</v>
      </c>
      <c r="E2802" s="37">
        <v>646305</v>
      </c>
      <c r="G2802" s="37" t="s">
        <v>1505</v>
      </c>
      <c r="I2802" s="37"/>
      <c r="K2802" s="37"/>
      <c r="M2802" s="37">
        <v>58339</v>
      </c>
      <c r="N2802" s="12">
        <v>0.01</v>
      </c>
      <c r="O2802" s="37"/>
      <c r="Q2802" s="12">
        <v>155</v>
      </c>
      <c r="R2802" s="37"/>
      <c r="T2802" s="37"/>
      <c r="V2802" s="37"/>
      <c r="X2802" s="37"/>
      <c r="Z2802" s="37"/>
      <c r="AB2802" s="37"/>
      <c r="AD2802" s="37"/>
      <c r="AF2802" s="37"/>
      <c r="AH2802" s="37">
        <v>19573</v>
      </c>
      <c r="AI2802" s="12">
        <v>0</v>
      </c>
      <c r="AN2802" s="37">
        <v>568393</v>
      </c>
      <c r="AO2802" s="12">
        <v>0.13</v>
      </c>
      <c r="AP2802" s="37"/>
      <c r="AR2802" s="37"/>
      <c r="AT2802" s="37"/>
      <c r="AV2802" s="37"/>
      <c r="AX2802" s="37"/>
      <c r="BB2802" s="12">
        <v>465</v>
      </c>
      <c r="BI2802" s="12">
        <v>3375</v>
      </c>
      <c r="BQ2802" s="12">
        <v>0</v>
      </c>
      <c r="BY2802" s="12">
        <v>0</v>
      </c>
      <c r="CC2802" s="12">
        <v>0</v>
      </c>
      <c r="CG2802" s="12" t="s">
        <v>929</v>
      </c>
      <c r="CH2802" s="12">
        <v>22.155999999999999</v>
      </c>
      <c r="CI2802" s="12" t="s">
        <v>4201</v>
      </c>
      <c r="CJ2802" s="12" t="s">
        <v>2327</v>
      </c>
      <c r="CK2802" s="12" t="s">
        <v>932</v>
      </c>
      <c r="CL2802" s="37">
        <v>420498018</v>
      </c>
      <c r="CN2802" s="12" t="s">
        <v>1516</v>
      </c>
      <c r="CS2802" s="12"/>
      <c r="CT2802" s="36" t="str">
        <f t="shared" si="43"/>
        <v>500mn</v>
      </c>
      <c r="CU2802" s="36" t="str">
        <f>VLOOKUP(CK2802,Mapping!B:C,2,FALSE)</f>
        <v>US/CA</v>
      </c>
    </row>
    <row r="2803" spans="1:99" ht="16" customHeight="1" x14ac:dyDescent="0.35">
      <c r="A2803" s="12" t="s">
        <v>4202</v>
      </c>
      <c r="B2803" s="12" t="s">
        <v>925</v>
      </c>
      <c r="E2803" s="37">
        <v>81580</v>
      </c>
      <c r="G2803" s="37" t="s">
        <v>1505</v>
      </c>
      <c r="I2803" s="37"/>
      <c r="K2803" s="37"/>
      <c r="M2803" s="37">
        <v>58966</v>
      </c>
      <c r="N2803" s="12">
        <v>0.03</v>
      </c>
      <c r="O2803" s="37"/>
      <c r="Q2803" s="12">
        <v>112</v>
      </c>
      <c r="R2803" s="37"/>
      <c r="T2803" s="37"/>
      <c r="V2803" s="37"/>
      <c r="X2803" s="37">
        <v>511</v>
      </c>
      <c r="Y2803" s="12">
        <v>0</v>
      </c>
      <c r="Z2803" s="37">
        <v>3696</v>
      </c>
      <c r="AA2803" s="12">
        <v>0</v>
      </c>
      <c r="AB2803" s="37"/>
      <c r="AD2803" s="37"/>
      <c r="AF2803" s="37"/>
      <c r="AH2803" s="37">
        <v>14143</v>
      </c>
      <c r="AI2803" s="12">
        <v>0.01</v>
      </c>
      <c r="AN2803" s="37"/>
      <c r="AP2803" s="37"/>
      <c r="AR2803" s="37"/>
      <c r="AT2803" s="37">
        <v>4264</v>
      </c>
      <c r="AU2803" s="12">
        <v>0</v>
      </c>
      <c r="AV2803" s="37"/>
      <c r="AX2803" s="37"/>
      <c r="BA2803" s="12">
        <v>5</v>
      </c>
      <c r="BB2803" s="12">
        <v>470</v>
      </c>
      <c r="BC2803" s="12">
        <v>125</v>
      </c>
      <c r="BD2803" s="12">
        <v>400</v>
      </c>
      <c r="BQ2803" s="12">
        <v>0</v>
      </c>
      <c r="BZ2803" s="12">
        <v>0</v>
      </c>
      <c r="CC2803" s="12">
        <v>0</v>
      </c>
      <c r="CD2803" s="12">
        <v>0</v>
      </c>
      <c r="CF2803" s="12">
        <v>0</v>
      </c>
      <c r="CG2803" s="12" t="s">
        <v>1058</v>
      </c>
      <c r="CH2803" s="12">
        <v>16.657</v>
      </c>
      <c r="CI2803" s="12" t="s">
        <v>4203</v>
      </c>
      <c r="CJ2803" s="12" t="s">
        <v>1118</v>
      </c>
      <c r="CK2803" s="12" t="s">
        <v>932</v>
      </c>
      <c r="CL2803" s="37">
        <v>177303185</v>
      </c>
      <c r="CN2803" s="12" t="s">
        <v>1509</v>
      </c>
      <c r="CS2803" s="12"/>
      <c r="CT2803" s="36" t="str">
        <f t="shared" si="43"/>
        <v>500mn</v>
      </c>
      <c r="CU2803" s="36" t="str">
        <f>VLOOKUP(CK2803,Mapping!B:C,2,FALSE)</f>
        <v>US/CA</v>
      </c>
    </row>
    <row r="2804" spans="1:99" ht="16" customHeight="1" x14ac:dyDescent="0.35">
      <c r="A2804" s="12" t="s">
        <v>4204</v>
      </c>
      <c r="B2804" s="12" t="s">
        <v>925</v>
      </c>
      <c r="E2804" s="37">
        <v>470845440</v>
      </c>
      <c r="G2804" s="37" t="s">
        <v>1505</v>
      </c>
      <c r="I2804" s="37"/>
      <c r="K2804" s="37"/>
      <c r="M2804" s="37"/>
      <c r="O2804" s="37"/>
      <c r="R2804" s="37"/>
      <c r="T2804" s="37"/>
      <c r="V2804" s="37"/>
      <c r="X2804" s="37">
        <v>470845440</v>
      </c>
      <c r="Y2804" s="12">
        <v>12.11</v>
      </c>
      <c r="Z2804" s="37"/>
      <c r="AB2804" s="37"/>
      <c r="AD2804" s="37"/>
      <c r="AF2804" s="37"/>
      <c r="AH2804" s="37"/>
      <c r="AN2804" s="37"/>
      <c r="AP2804" s="37"/>
      <c r="AR2804" s="37"/>
      <c r="AT2804" s="37"/>
      <c r="AV2804" s="37"/>
      <c r="AX2804" s="37"/>
      <c r="BA2804" s="12">
        <v>4608000</v>
      </c>
      <c r="BZ2804" s="12">
        <v>0.08</v>
      </c>
      <c r="CG2804" s="12" t="s">
        <v>980</v>
      </c>
      <c r="CH2804" s="12">
        <v>27.664000000000001</v>
      </c>
      <c r="CI2804" s="12" t="s">
        <v>992</v>
      </c>
      <c r="CJ2804" s="12" t="s">
        <v>993</v>
      </c>
      <c r="CK2804" s="12" t="s">
        <v>932</v>
      </c>
      <c r="CL2804" s="37">
        <v>3818826135</v>
      </c>
      <c r="CN2804" s="12" t="s">
        <v>1509</v>
      </c>
      <c r="CR2804" s="12">
        <v>46007.041666666664</v>
      </c>
      <c r="CS2804" s="12"/>
      <c r="CT2804" s="36" t="str">
        <f t="shared" si="43"/>
        <v>1bn - 50bn</v>
      </c>
      <c r="CU2804" s="36" t="str">
        <f>VLOOKUP(CK2804,Mapping!B:C,2,FALSE)</f>
        <v>US/CA</v>
      </c>
    </row>
    <row r="2805" spans="1:99" ht="16" customHeight="1" x14ac:dyDescent="0.35">
      <c r="A2805" s="12" t="s">
        <v>4205</v>
      </c>
      <c r="B2805" s="12" t="s">
        <v>925</v>
      </c>
      <c r="E2805" s="37">
        <v>14912047</v>
      </c>
      <c r="G2805" s="37" t="s">
        <v>1505</v>
      </c>
      <c r="I2805" s="37"/>
      <c r="K2805" s="37"/>
      <c r="M2805" s="37">
        <v>0</v>
      </c>
      <c r="N2805" s="12">
        <v>0</v>
      </c>
      <c r="O2805" s="37"/>
      <c r="Q2805" s="12">
        <v>0</v>
      </c>
      <c r="R2805" s="37"/>
      <c r="T2805" s="37"/>
      <c r="V2805" s="37"/>
      <c r="X2805" s="37">
        <v>14912047</v>
      </c>
      <c r="Y2805" s="12">
        <v>1.1499999999999999</v>
      </c>
      <c r="Z2805" s="37"/>
      <c r="AB2805" s="37"/>
      <c r="AD2805" s="37">
        <v>0</v>
      </c>
      <c r="AE2805" s="12">
        <v>0</v>
      </c>
      <c r="AF2805" s="37"/>
      <c r="AH2805" s="37">
        <v>0</v>
      </c>
      <c r="AI2805" s="12">
        <v>0</v>
      </c>
      <c r="AN2805" s="37"/>
      <c r="AP2805" s="37"/>
      <c r="AR2805" s="37"/>
      <c r="AT2805" s="37"/>
      <c r="AV2805" s="37"/>
      <c r="AX2805" s="37"/>
      <c r="BA2805" s="12">
        <v>145939</v>
      </c>
      <c r="BB2805" s="12">
        <v>0</v>
      </c>
      <c r="BJ2805" s="12">
        <v>0</v>
      </c>
      <c r="BQ2805" s="12">
        <v>0</v>
      </c>
      <c r="BZ2805" s="12">
        <v>0</v>
      </c>
      <c r="CB2805" s="12">
        <v>0</v>
      </c>
      <c r="CC2805" s="12">
        <v>0</v>
      </c>
      <c r="CG2805" s="12" t="s">
        <v>976</v>
      </c>
      <c r="CH2805" s="12">
        <v>83.555999999999997</v>
      </c>
      <c r="CI2805" s="12" t="s">
        <v>988</v>
      </c>
      <c r="CJ2805" s="12"/>
      <c r="CK2805" s="12" t="s">
        <v>988</v>
      </c>
      <c r="CL2805" s="37">
        <v>1301724196</v>
      </c>
      <c r="CN2805" s="12" t="s">
        <v>1509</v>
      </c>
      <c r="CS2805" s="12"/>
      <c r="CT2805" s="36" t="str">
        <f t="shared" si="43"/>
        <v>1bn - 50bn</v>
      </c>
      <c r="CU2805" s="36" t="str">
        <f>VLOOKUP(CK2805,Mapping!B:C,2,FALSE)</f>
        <v>SG</v>
      </c>
    </row>
    <row r="2806" spans="1:99" ht="16" customHeight="1" x14ac:dyDescent="0.35">
      <c r="A2806" s="12" t="s">
        <v>4206</v>
      </c>
      <c r="B2806" s="12" t="s">
        <v>925</v>
      </c>
      <c r="E2806" s="37">
        <v>442359</v>
      </c>
      <c r="G2806" s="37" t="s">
        <v>1505</v>
      </c>
      <c r="I2806" s="37"/>
      <c r="K2806" s="37"/>
      <c r="M2806" s="37">
        <v>14679</v>
      </c>
      <c r="N2806" s="12">
        <v>0</v>
      </c>
      <c r="O2806" s="37"/>
      <c r="Q2806" s="12">
        <v>207</v>
      </c>
      <c r="R2806" s="37"/>
      <c r="T2806" s="37"/>
      <c r="V2806" s="37"/>
      <c r="X2806" s="37"/>
      <c r="Z2806" s="37"/>
      <c r="AB2806" s="37"/>
      <c r="AD2806" s="37">
        <v>77548</v>
      </c>
      <c r="AE2806" s="12">
        <v>0</v>
      </c>
      <c r="AF2806" s="37"/>
      <c r="AH2806" s="37">
        <v>26140</v>
      </c>
      <c r="AI2806" s="12">
        <v>0</v>
      </c>
      <c r="AN2806" s="37">
        <v>218937</v>
      </c>
      <c r="AO2806" s="12">
        <v>0</v>
      </c>
      <c r="AP2806" s="37">
        <v>105055</v>
      </c>
      <c r="AQ2806" s="12">
        <v>0</v>
      </c>
      <c r="AR2806" s="37"/>
      <c r="AT2806" s="37"/>
      <c r="AV2806" s="37"/>
      <c r="AX2806" s="37"/>
      <c r="BB2806" s="12">
        <v>117</v>
      </c>
      <c r="BH2806" s="12">
        <v>455</v>
      </c>
      <c r="BI2806" s="12">
        <v>1300</v>
      </c>
      <c r="BJ2806" s="12">
        <v>696</v>
      </c>
      <c r="BQ2806" s="12">
        <v>0</v>
      </c>
      <c r="BV2806" s="12">
        <v>0</v>
      </c>
      <c r="BY2806" s="12">
        <v>0</v>
      </c>
      <c r="CB2806" s="12">
        <v>0</v>
      </c>
      <c r="CC2806" s="12">
        <v>0</v>
      </c>
      <c r="CG2806" s="12" t="s">
        <v>929</v>
      </c>
      <c r="CH2806" s="12">
        <v>20.701000000000001</v>
      </c>
      <c r="CI2806" s="12" t="s">
        <v>2107</v>
      </c>
      <c r="CJ2806" s="12" t="s">
        <v>2108</v>
      </c>
      <c r="CK2806" s="12" t="s">
        <v>932</v>
      </c>
      <c r="CL2806" s="37">
        <v>6931214852</v>
      </c>
      <c r="CN2806" s="12" t="s">
        <v>1506</v>
      </c>
      <c r="CS2806" s="12"/>
      <c r="CT2806" s="36" t="str">
        <f t="shared" si="43"/>
        <v>1bn - 50bn</v>
      </c>
      <c r="CU2806" s="36" t="str">
        <f>VLOOKUP(CK2806,Mapping!B:C,2,FALSE)</f>
        <v>US/CA</v>
      </c>
    </row>
    <row r="2807" spans="1:99" ht="16" customHeight="1" x14ac:dyDescent="0.35">
      <c r="A2807" s="12" t="s">
        <v>4207</v>
      </c>
      <c r="B2807" s="12" t="s">
        <v>925</v>
      </c>
      <c r="E2807" s="37">
        <v>1848330</v>
      </c>
      <c r="G2807" s="37" t="s">
        <v>1505</v>
      </c>
      <c r="I2807" s="37"/>
      <c r="K2807" s="37"/>
      <c r="M2807" s="37"/>
      <c r="O2807" s="37"/>
      <c r="R2807" s="37"/>
      <c r="T2807" s="37"/>
      <c r="V2807" s="37"/>
      <c r="X2807" s="37"/>
      <c r="Z2807" s="37"/>
      <c r="AB2807" s="37"/>
      <c r="AD2807" s="37"/>
      <c r="AF2807" s="37"/>
      <c r="AH2807" s="37"/>
      <c r="AN2807" s="37">
        <v>1848330</v>
      </c>
      <c r="AO2807" s="12">
        <v>0.71</v>
      </c>
      <c r="AP2807" s="37"/>
      <c r="AR2807" s="37">
        <v>0</v>
      </c>
      <c r="AS2807" s="12">
        <v>0</v>
      </c>
      <c r="AT2807" s="37"/>
      <c r="AV2807" s="37"/>
      <c r="AX2807" s="37"/>
      <c r="BE2807" s="12">
        <v>0</v>
      </c>
      <c r="BI2807" s="12">
        <v>10975</v>
      </c>
      <c r="BM2807" s="12">
        <v>0</v>
      </c>
      <c r="BY2807" s="12">
        <v>0</v>
      </c>
      <c r="CG2807" s="12" t="s">
        <v>940</v>
      </c>
      <c r="CH2807" s="12">
        <v>37.777000000000001</v>
      </c>
      <c r="CI2807" s="12" t="s">
        <v>3450</v>
      </c>
      <c r="CJ2807" s="12" t="s">
        <v>1248</v>
      </c>
      <c r="CK2807" s="12" t="s">
        <v>932</v>
      </c>
      <c r="CL2807" s="37">
        <v>259120942</v>
      </c>
      <c r="CN2807" s="12" t="s">
        <v>1509</v>
      </c>
      <c r="CS2807" s="12"/>
      <c r="CT2807" s="36" t="str">
        <f t="shared" si="43"/>
        <v>500mn</v>
      </c>
      <c r="CU2807" s="36" t="str">
        <f>VLOOKUP(CK2807,Mapping!B:C,2,FALSE)</f>
        <v>US/CA</v>
      </c>
    </row>
    <row r="2808" spans="1:99" ht="16" customHeight="1" x14ac:dyDescent="0.35">
      <c r="A2808" s="12" t="s">
        <v>4208</v>
      </c>
      <c r="B2808" s="12" t="s">
        <v>925</v>
      </c>
      <c r="E2808" s="37">
        <v>650229</v>
      </c>
      <c r="G2808" s="37" t="s">
        <v>1505</v>
      </c>
      <c r="I2808" s="37"/>
      <c r="K2808" s="37"/>
      <c r="M2808" s="37">
        <v>650229</v>
      </c>
      <c r="N2808" s="12">
        <v>0.2</v>
      </c>
      <c r="O2808" s="37"/>
      <c r="R2808" s="37"/>
      <c r="T2808" s="37"/>
      <c r="V2808" s="37"/>
      <c r="X2808" s="37"/>
      <c r="Z2808" s="37"/>
      <c r="AB2808" s="37"/>
      <c r="AD2808" s="37"/>
      <c r="AF2808" s="37"/>
      <c r="AH2808" s="37"/>
      <c r="AN2808" s="37"/>
      <c r="AP2808" s="37"/>
      <c r="AR2808" s="37"/>
      <c r="AT2808" s="37"/>
      <c r="AV2808" s="37"/>
      <c r="AX2808" s="37"/>
      <c r="BB2808" s="12">
        <v>4436</v>
      </c>
      <c r="CC2808" s="12">
        <v>0</v>
      </c>
      <c r="CG2808" s="12" t="s">
        <v>934</v>
      </c>
      <c r="CH2808" s="12">
        <v>47.838999999999999</v>
      </c>
      <c r="CI2808" s="12" t="s">
        <v>1714</v>
      </c>
      <c r="CJ2808" s="12" t="s">
        <v>1118</v>
      </c>
      <c r="CK2808" s="12" t="s">
        <v>932</v>
      </c>
      <c r="CL2808" s="37">
        <v>331402687</v>
      </c>
      <c r="CN2808" s="12" t="s">
        <v>1509</v>
      </c>
      <c r="CS2808" s="12"/>
      <c r="CT2808" s="36" t="str">
        <f t="shared" si="43"/>
        <v>500mn</v>
      </c>
      <c r="CU2808" s="36" t="str">
        <f>VLOOKUP(CK2808,Mapping!B:C,2,FALSE)</f>
        <v>US/CA</v>
      </c>
    </row>
    <row r="2809" spans="1:99" ht="16" customHeight="1" x14ac:dyDescent="0.35">
      <c r="A2809" s="12" t="s">
        <v>4209</v>
      </c>
      <c r="B2809" s="12" t="s">
        <v>925</v>
      </c>
      <c r="E2809" s="37">
        <v>0</v>
      </c>
      <c r="G2809" s="37" t="s">
        <v>1505</v>
      </c>
      <c r="I2809" s="37"/>
      <c r="K2809" s="37"/>
      <c r="M2809" s="37"/>
      <c r="O2809" s="37"/>
      <c r="Q2809" s="12">
        <v>0</v>
      </c>
      <c r="R2809" s="37"/>
      <c r="T2809" s="37"/>
      <c r="V2809" s="37"/>
      <c r="X2809" s="37"/>
      <c r="Z2809" s="37"/>
      <c r="AB2809" s="37"/>
      <c r="AD2809" s="37"/>
      <c r="AF2809" s="37"/>
      <c r="AH2809" s="37">
        <v>0</v>
      </c>
      <c r="AI2809" s="12">
        <v>0</v>
      </c>
      <c r="AN2809" s="37"/>
      <c r="AP2809" s="37"/>
      <c r="AR2809" s="37"/>
      <c r="AT2809" s="37"/>
      <c r="AV2809" s="37"/>
      <c r="AX2809" s="37"/>
      <c r="BQ2809" s="12">
        <v>0</v>
      </c>
      <c r="CG2809" s="12" t="s">
        <v>940</v>
      </c>
      <c r="CH2809" s="12">
        <v>50.05</v>
      </c>
      <c r="CI2809" s="12" t="s">
        <v>1549</v>
      </c>
      <c r="CJ2809" s="12" t="s">
        <v>966</v>
      </c>
      <c r="CK2809" s="12" t="s">
        <v>932</v>
      </c>
      <c r="CL2809" s="37">
        <v>1206909720</v>
      </c>
      <c r="CN2809" s="12" t="s">
        <v>1506</v>
      </c>
      <c r="CS2809" s="12"/>
      <c r="CT2809" s="36" t="str">
        <f t="shared" si="43"/>
        <v>1bn - 50bn</v>
      </c>
      <c r="CU2809" s="36" t="str">
        <f>VLOOKUP(CK2809,Mapping!B:C,2,FALSE)</f>
        <v>US/CA</v>
      </c>
    </row>
    <row r="2810" spans="1:99" ht="16" customHeight="1" x14ac:dyDescent="0.35">
      <c r="A2810" s="12" t="s">
        <v>4210</v>
      </c>
      <c r="B2810" s="12" t="s">
        <v>925</v>
      </c>
      <c r="E2810" s="37">
        <v>4210</v>
      </c>
      <c r="G2810" s="37" t="s">
        <v>1505</v>
      </c>
      <c r="I2810" s="37"/>
      <c r="K2810" s="37"/>
      <c r="M2810" s="37"/>
      <c r="O2810" s="37"/>
      <c r="R2810" s="37"/>
      <c r="T2810" s="37"/>
      <c r="V2810" s="37"/>
      <c r="X2810" s="37"/>
      <c r="Z2810" s="37"/>
      <c r="AB2810" s="37"/>
      <c r="AD2810" s="37"/>
      <c r="AF2810" s="37"/>
      <c r="AH2810" s="37"/>
      <c r="AN2810" s="37">
        <v>4210</v>
      </c>
      <c r="AO2810" s="12">
        <v>0</v>
      </c>
      <c r="AP2810" s="37"/>
      <c r="AR2810" s="37"/>
      <c r="AT2810" s="37"/>
      <c r="AV2810" s="37"/>
      <c r="AX2810" s="37"/>
      <c r="BI2810" s="12">
        <v>25</v>
      </c>
      <c r="BY2810" s="12">
        <v>0</v>
      </c>
      <c r="CG2810" s="12" t="s">
        <v>934</v>
      </c>
      <c r="CH2810" s="12">
        <v>24.914000000000001</v>
      </c>
      <c r="CI2810" s="12" t="s">
        <v>4211</v>
      </c>
      <c r="CJ2810" s="12" t="s">
        <v>1185</v>
      </c>
      <c r="CK2810" s="12" t="s">
        <v>932</v>
      </c>
      <c r="CL2810" s="37">
        <v>134732583</v>
      </c>
      <c r="CN2810" s="12" t="s">
        <v>1509</v>
      </c>
      <c r="CS2810" s="12"/>
      <c r="CT2810" s="36" t="str">
        <f t="shared" si="43"/>
        <v>500mn</v>
      </c>
      <c r="CU2810" s="36" t="str">
        <f>VLOOKUP(CK2810,Mapping!B:C,2,FALSE)</f>
        <v>US/CA</v>
      </c>
    </row>
    <row r="2811" spans="1:99" ht="16" customHeight="1" x14ac:dyDescent="0.35">
      <c r="A2811" s="12" t="s">
        <v>4212</v>
      </c>
      <c r="B2811" s="12" t="s">
        <v>925</v>
      </c>
      <c r="E2811" s="37">
        <v>45292</v>
      </c>
      <c r="G2811" s="37" t="s">
        <v>1505</v>
      </c>
      <c r="I2811" s="37"/>
      <c r="K2811" s="37"/>
      <c r="M2811" s="37">
        <v>25719</v>
      </c>
      <c r="N2811" s="12">
        <v>0</v>
      </c>
      <c r="O2811" s="37"/>
      <c r="Q2811" s="12">
        <v>155</v>
      </c>
      <c r="R2811" s="37"/>
      <c r="T2811" s="37"/>
      <c r="V2811" s="37"/>
      <c r="X2811" s="37"/>
      <c r="Z2811" s="37"/>
      <c r="AB2811" s="37"/>
      <c r="AD2811" s="37"/>
      <c r="AF2811" s="37"/>
      <c r="AH2811" s="37">
        <v>19573</v>
      </c>
      <c r="AI2811" s="12">
        <v>0</v>
      </c>
      <c r="AN2811" s="37">
        <v>0</v>
      </c>
      <c r="AO2811" s="12">
        <v>0</v>
      </c>
      <c r="AP2811" s="37"/>
      <c r="AR2811" s="37"/>
      <c r="AT2811" s="37"/>
      <c r="AV2811" s="37"/>
      <c r="AX2811" s="37"/>
      <c r="BB2811" s="12">
        <v>205</v>
      </c>
      <c r="BI2811" s="12">
        <v>0</v>
      </c>
      <c r="BQ2811" s="12">
        <v>0</v>
      </c>
      <c r="BY2811" s="12">
        <v>0</v>
      </c>
      <c r="CC2811" s="12">
        <v>0</v>
      </c>
      <c r="CG2811" s="12" t="s">
        <v>991</v>
      </c>
      <c r="CH2811" s="12">
        <v>9.9580000000000002</v>
      </c>
      <c r="CI2811" s="12" t="s">
        <v>4213</v>
      </c>
      <c r="CJ2811" s="12" t="s">
        <v>936</v>
      </c>
      <c r="CK2811" s="12" t="s">
        <v>932</v>
      </c>
      <c r="CL2811" s="37">
        <v>677580815</v>
      </c>
      <c r="CN2811" s="12" t="s">
        <v>1509</v>
      </c>
      <c r="CS2811" s="12"/>
      <c r="CT2811" s="36" t="str">
        <f t="shared" si="43"/>
        <v>500mn - 1bn</v>
      </c>
      <c r="CU2811" s="36" t="str">
        <f>VLOOKUP(CK2811,Mapping!B:C,2,FALSE)</f>
        <v>US/CA</v>
      </c>
    </row>
    <row r="2812" spans="1:99" ht="16" customHeight="1" x14ac:dyDescent="0.35">
      <c r="A2812" s="12" t="s">
        <v>4214</v>
      </c>
      <c r="B2812" s="12" t="s">
        <v>925</v>
      </c>
      <c r="E2812" s="37">
        <v>4730597</v>
      </c>
      <c r="G2812" s="37" t="s">
        <v>1505</v>
      </c>
      <c r="I2812" s="37"/>
      <c r="K2812" s="37"/>
      <c r="M2812" s="37">
        <v>203496</v>
      </c>
      <c r="N2812" s="12">
        <v>0.02</v>
      </c>
      <c r="O2812" s="37"/>
      <c r="Q2812" s="12">
        <v>5182</v>
      </c>
      <c r="R2812" s="37"/>
      <c r="T2812" s="37"/>
      <c r="V2812" s="37"/>
      <c r="X2812" s="37"/>
      <c r="Z2812" s="37"/>
      <c r="AB2812" s="37"/>
      <c r="AD2812" s="37"/>
      <c r="AF2812" s="37"/>
      <c r="AH2812" s="37">
        <v>654383</v>
      </c>
      <c r="AI2812" s="12">
        <v>0.08</v>
      </c>
      <c r="AN2812" s="37"/>
      <c r="AP2812" s="37">
        <v>3872718</v>
      </c>
      <c r="AQ2812" s="12">
        <v>0.47</v>
      </c>
      <c r="AR2812" s="37"/>
      <c r="AT2812" s="37"/>
      <c r="AV2812" s="37"/>
      <c r="AX2812" s="37"/>
      <c r="BB2812" s="12">
        <v>1622</v>
      </c>
      <c r="BH2812" s="12">
        <v>16773</v>
      </c>
      <c r="BQ2812" s="12">
        <v>0</v>
      </c>
      <c r="BV2812" s="12">
        <v>0.01</v>
      </c>
      <c r="CC2812" s="12">
        <v>0</v>
      </c>
      <c r="CG2812" s="12" t="s">
        <v>959</v>
      </c>
      <c r="CH2812" s="12">
        <v>74.492000000000004</v>
      </c>
      <c r="CI2812" s="12" t="s">
        <v>992</v>
      </c>
      <c r="CJ2812" s="12" t="s">
        <v>993</v>
      </c>
      <c r="CK2812" s="12" t="s">
        <v>932</v>
      </c>
      <c r="CL2812" s="37">
        <v>818145990</v>
      </c>
      <c r="CN2812" s="12" t="s">
        <v>1509</v>
      </c>
      <c r="CS2812" s="12"/>
      <c r="CT2812" s="36" t="str">
        <f t="shared" si="43"/>
        <v>500mn - 1bn</v>
      </c>
      <c r="CU2812" s="36" t="str">
        <f>VLOOKUP(CK2812,Mapping!B:C,2,FALSE)</f>
        <v>US/CA</v>
      </c>
    </row>
    <row r="2813" spans="1:99" ht="16" customHeight="1" x14ac:dyDescent="0.35">
      <c r="A2813" s="12" t="s">
        <v>4215</v>
      </c>
      <c r="B2813" s="12" t="s">
        <v>925</v>
      </c>
      <c r="E2813" s="37">
        <v>22610120</v>
      </c>
      <c r="G2813" s="37" t="s">
        <v>1505</v>
      </c>
      <c r="I2813" s="37"/>
      <c r="K2813" s="37">
        <v>21429144</v>
      </c>
      <c r="L2813" s="12">
        <v>1.2</v>
      </c>
      <c r="M2813" s="37"/>
      <c r="O2813" s="37">
        <v>0</v>
      </c>
      <c r="P2813" s="12">
        <v>0</v>
      </c>
      <c r="R2813" s="37"/>
      <c r="T2813" s="37">
        <v>1180976</v>
      </c>
      <c r="U2813" s="12">
        <v>7.0000000000000007E-2</v>
      </c>
      <c r="V2813" s="37"/>
      <c r="X2813" s="37"/>
      <c r="Z2813" s="37"/>
      <c r="AB2813" s="37"/>
      <c r="AD2813" s="37"/>
      <c r="AF2813" s="37"/>
      <c r="AH2813" s="37"/>
      <c r="AL2813" s="12">
        <v>0</v>
      </c>
      <c r="AN2813" s="37"/>
      <c r="AP2813" s="37"/>
      <c r="AR2813" s="37"/>
      <c r="AT2813" s="37"/>
      <c r="AV2813" s="37"/>
      <c r="AX2813" s="37"/>
      <c r="BG2813" s="12">
        <v>359000</v>
      </c>
      <c r="BK2813" s="12">
        <v>10050</v>
      </c>
      <c r="BS2813" s="12">
        <v>0</v>
      </c>
      <c r="BU2813" s="12">
        <v>0</v>
      </c>
      <c r="CE2813" s="12">
        <v>0</v>
      </c>
      <c r="CG2813" s="12" t="s">
        <v>940</v>
      </c>
      <c r="CH2813" s="12">
        <v>27.164000000000001</v>
      </c>
      <c r="CI2813" s="12" t="s">
        <v>4216</v>
      </c>
      <c r="CJ2813" s="12"/>
      <c r="CK2813" s="12" t="s">
        <v>944</v>
      </c>
      <c r="CL2813" s="37">
        <v>1793083172</v>
      </c>
      <c r="CN2813" s="12" t="s">
        <v>1506</v>
      </c>
      <c r="CS2813" s="12"/>
      <c r="CT2813" s="36" t="str">
        <f t="shared" si="43"/>
        <v>1bn - 50bn</v>
      </c>
      <c r="CU2813" s="36" t="str">
        <f>VLOOKUP(CK2813,Mapping!B:C,2,FALSE)</f>
        <v>EU</v>
      </c>
    </row>
    <row r="2814" spans="1:99" ht="16" customHeight="1" x14ac:dyDescent="0.35">
      <c r="A2814" s="12" t="s">
        <v>4217</v>
      </c>
      <c r="B2814" s="12" t="s">
        <v>925</v>
      </c>
      <c r="E2814" s="37">
        <v>4183848</v>
      </c>
      <c r="G2814" s="37" t="s">
        <v>1505</v>
      </c>
      <c r="I2814" s="37"/>
      <c r="K2814" s="37"/>
      <c r="M2814" s="37">
        <v>4183848</v>
      </c>
      <c r="N2814" s="12">
        <v>0.47</v>
      </c>
      <c r="O2814" s="37"/>
      <c r="R2814" s="37"/>
      <c r="T2814" s="37"/>
      <c r="V2814" s="37"/>
      <c r="X2814" s="37"/>
      <c r="Z2814" s="37"/>
      <c r="AB2814" s="37"/>
      <c r="AD2814" s="37"/>
      <c r="AF2814" s="37"/>
      <c r="AH2814" s="37"/>
      <c r="AN2814" s="37"/>
      <c r="AP2814" s="37"/>
      <c r="AR2814" s="37"/>
      <c r="AT2814" s="37"/>
      <c r="AV2814" s="37"/>
      <c r="AX2814" s="37"/>
      <c r="BB2814" s="12">
        <v>58109</v>
      </c>
      <c r="CC2814" s="12">
        <v>0</v>
      </c>
      <c r="CG2814" s="12" t="s">
        <v>940</v>
      </c>
      <c r="CH2814" s="12">
        <v>1.272</v>
      </c>
      <c r="CI2814" s="12" t="s">
        <v>4218</v>
      </c>
      <c r="CJ2814" s="12"/>
      <c r="CK2814" s="12" t="s">
        <v>4219</v>
      </c>
      <c r="CL2814" s="37">
        <v>1349321744</v>
      </c>
      <c r="CN2814" s="12" t="s">
        <v>1506</v>
      </c>
      <c r="CS2814" s="12"/>
      <c r="CT2814" s="36" t="str">
        <f t="shared" si="43"/>
        <v>1bn - 50bn</v>
      </c>
      <c r="CU2814" s="36" t="str">
        <f>VLOOKUP(CK2814,Mapping!B:C,2,FALSE)</f>
        <v>EU</v>
      </c>
    </row>
    <row r="2815" spans="1:99" ht="16" customHeight="1" x14ac:dyDescent="0.35">
      <c r="A2815" s="12" t="s">
        <v>4220</v>
      </c>
      <c r="B2815" s="12" t="s">
        <v>925</v>
      </c>
      <c r="E2815" s="37">
        <v>1157838</v>
      </c>
      <c r="G2815" s="37" t="s">
        <v>1505</v>
      </c>
      <c r="I2815" s="37"/>
      <c r="K2815" s="37"/>
      <c r="M2815" s="37"/>
      <c r="O2815" s="37"/>
      <c r="R2815" s="37"/>
      <c r="T2815" s="37"/>
      <c r="V2815" s="37"/>
      <c r="X2815" s="37"/>
      <c r="Z2815" s="37"/>
      <c r="AB2815" s="37"/>
      <c r="AD2815" s="37"/>
      <c r="AF2815" s="37"/>
      <c r="AH2815" s="37"/>
      <c r="AN2815" s="37">
        <v>1157838</v>
      </c>
      <c r="AO2815" s="12">
        <v>0.23</v>
      </c>
      <c r="AP2815" s="37"/>
      <c r="AR2815" s="37"/>
      <c r="AT2815" s="37"/>
      <c r="AV2815" s="37"/>
      <c r="AX2815" s="37"/>
      <c r="BI2815" s="12">
        <v>6875</v>
      </c>
      <c r="BY2815" s="12">
        <v>0</v>
      </c>
      <c r="CG2815" s="12" t="s">
        <v>980</v>
      </c>
      <c r="CH2815" s="12">
        <v>11.853</v>
      </c>
      <c r="CI2815" s="12" t="s">
        <v>1679</v>
      </c>
      <c r="CJ2815" s="12" t="s">
        <v>1072</v>
      </c>
      <c r="CK2815" s="12" t="s">
        <v>932</v>
      </c>
      <c r="CL2815" s="37">
        <v>497943472</v>
      </c>
      <c r="CN2815" s="12" t="s">
        <v>1509</v>
      </c>
      <c r="CS2815" s="12"/>
      <c r="CT2815" s="36" t="str">
        <f t="shared" si="43"/>
        <v>500mn</v>
      </c>
      <c r="CU2815" s="36" t="str">
        <f>VLOOKUP(CK2815,Mapping!B:C,2,FALSE)</f>
        <v>US/CA</v>
      </c>
    </row>
    <row r="2816" spans="1:99" ht="16" customHeight="1" x14ac:dyDescent="0.35">
      <c r="A2816" s="12" t="s">
        <v>4221</v>
      </c>
      <c r="B2816" s="12" t="s">
        <v>925</v>
      </c>
      <c r="E2816" s="37">
        <v>879781</v>
      </c>
      <c r="G2816" s="37" t="s">
        <v>1505</v>
      </c>
      <c r="I2816" s="37"/>
      <c r="K2816" s="37"/>
      <c r="M2816" s="37">
        <v>879781</v>
      </c>
      <c r="N2816" s="12">
        <v>0.94</v>
      </c>
      <c r="O2816" s="37"/>
      <c r="R2816" s="37"/>
      <c r="T2816" s="37"/>
      <c r="V2816" s="37"/>
      <c r="X2816" s="37"/>
      <c r="Z2816" s="37"/>
      <c r="AB2816" s="37"/>
      <c r="AD2816" s="37"/>
      <c r="AF2816" s="37"/>
      <c r="AH2816" s="37"/>
      <c r="AN2816" s="37"/>
      <c r="AP2816" s="37"/>
      <c r="AR2816" s="37"/>
      <c r="AT2816" s="37"/>
      <c r="AV2816" s="37"/>
      <c r="AX2816" s="37"/>
      <c r="BB2816" s="12">
        <v>10376</v>
      </c>
      <c r="CC2816" s="12">
        <v>0</v>
      </c>
      <c r="CG2816" s="12"/>
      <c r="CH2816" s="12">
        <v>6.3979999999999997</v>
      </c>
      <c r="CI2816" s="12" t="s">
        <v>4218</v>
      </c>
      <c r="CJ2816" s="12"/>
      <c r="CK2816" s="12" t="s">
        <v>4219</v>
      </c>
      <c r="CL2816" s="37">
        <v>131110048</v>
      </c>
      <c r="CN2816" s="12" t="s">
        <v>1509</v>
      </c>
      <c r="CS2816" s="12"/>
      <c r="CT2816" s="36" t="str">
        <f t="shared" si="43"/>
        <v>500mn</v>
      </c>
      <c r="CU2816" s="36" t="str">
        <f>VLOOKUP(CK2816,Mapping!B:C,2,FALSE)</f>
        <v>EU</v>
      </c>
    </row>
    <row r="2817" spans="1:99" ht="16" customHeight="1" x14ac:dyDescent="0.35">
      <c r="A2817" s="12" t="s">
        <v>4222</v>
      </c>
      <c r="B2817" s="12" t="s">
        <v>925</v>
      </c>
      <c r="E2817" s="37">
        <v>283665</v>
      </c>
      <c r="G2817" s="37" t="s">
        <v>1505</v>
      </c>
      <c r="I2817" s="37"/>
      <c r="K2817" s="37"/>
      <c r="M2817" s="37">
        <v>283665</v>
      </c>
      <c r="N2817" s="12">
        <v>0.11</v>
      </c>
      <c r="O2817" s="37"/>
      <c r="R2817" s="37"/>
      <c r="T2817" s="37"/>
      <c r="V2817" s="37"/>
      <c r="X2817" s="37"/>
      <c r="Z2817" s="37"/>
      <c r="AB2817" s="37"/>
      <c r="AD2817" s="37"/>
      <c r="AF2817" s="37"/>
      <c r="AH2817" s="37"/>
      <c r="AN2817" s="37"/>
      <c r="AP2817" s="37"/>
      <c r="AR2817" s="37"/>
      <c r="AT2817" s="37"/>
      <c r="AV2817" s="37"/>
      <c r="AX2817" s="37"/>
      <c r="BB2817" s="12">
        <v>2261</v>
      </c>
      <c r="CC2817" s="12">
        <v>0</v>
      </c>
      <c r="CG2817" s="12" t="s">
        <v>934</v>
      </c>
      <c r="CH2817" s="12">
        <v>16.382999999999999</v>
      </c>
      <c r="CI2817" s="12" t="s">
        <v>2086</v>
      </c>
      <c r="CJ2817" s="12" t="s">
        <v>2087</v>
      </c>
      <c r="CK2817" s="12" t="s">
        <v>932</v>
      </c>
      <c r="CL2817" s="37">
        <v>269026224</v>
      </c>
      <c r="CN2817" s="12" t="s">
        <v>1509</v>
      </c>
      <c r="CS2817" s="12"/>
      <c r="CT2817" s="36" t="str">
        <f t="shared" si="43"/>
        <v>500mn</v>
      </c>
      <c r="CU2817" s="36" t="str">
        <f>VLOOKUP(CK2817,Mapping!B:C,2,FALSE)</f>
        <v>US/CA</v>
      </c>
    </row>
    <row r="2818" spans="1:99" ht="16" customHeight="1" x14ac:dyDescent="0.35">
      <c r="A2818" s="12" t="s">
        <v>4223</v>
      </c>
      <c r="B2818" s="12" t="s">
        <v>925</v>
      </c>
      <c r="E2818" s="37">
        <v>2982217</v>
      </c>
      <c r="G2818" s="37" t="s">
        <v>1505</v>
      </c>
      <c r="I2818" s="37"/>
      <c r="K2818" s="37"/>
      <c r="M2818" s="37"/>
      <c r="O2818" s="37"/>
      <c r="R2818" s="37"/>
      <c r="T2818" s="37"/>
      <c r="V2818" s="37"/>
      <c r="X2818" s="37">
        <v>2982217</v>
      </c>
      <c r="Y2818" s="12">
        <v>2.92</v>
      </c>
      <c r="Z2818" s="37"/>
      <c r="AB2818" s="37"/>
      <c r="AD2818" s="37"/>
      <c r="AF2818" s="37"/>
      <c r="AH2818" s="37"/>
      <c r="AN2818" s="37"/>
      <c r="AP2818" s="37"/>
      <c r="AR2818" s="37"/>
      <c r="AT2818" s="37"/>
      <c r="AV2818" s="37"/>
      <c r="AX2818" s="37"/>
      <c r="BA2818" s="12">
        <v>29858</v>
      </c>
      <c r="BZ2818" s="12">
        <v>0</v>
      </c>
      <c r="CG2818" s="12" t="s">
        <v>929</v>
      </c>
      <c r="CH2818" s="12">
        <v>67.054000000000002</v>
      </c>
      <c r="CI2818" s="12" t="s">
        <v>2838</v>
      </c>
      <c r="CJ2818" s="12"/>
      <c r="CK2818" s="12" t="s">
        <v>954</v>
      </c>
      <c r="CL2818" s="37">
        <v>102110445</v>
      </c>
      <c r="CN2818" s="12" t="s">
        <v>1509</v>
      </c>
      <c r="CS2818" s="12"/>
      <c r="CT2818" s="36" t="str">
        <f t="shared" si="43"/>
        <v>500mn</v>
      </c>
      <c r="CU2818" s="36" t="str">
        <f>VLOOKUP(CK2818,Mapping!B:C,2,FALSE)</f>
        <v>EU</v>
      </c>
    </row>
    <row r="2819" spans="1:99" ht="16" customHeight="1" x14ac:dyDescent="0.35">
      <c r="A2819" s="12" t="s">
        <v>4224</v>
      </c>
      <c r="B2819" s="12" t="s">
        <v>925</v>
      </c>
      <c r="E2819" s="37">
        <v>574516</v>
      </c>
      <c r="G2819" s="37" t="s">
        <v>1505</v>
      </c>
      <c r="I2819" s="37"/>
      <c r="K2819" s="37"/>
      <c r="M2819" s="37">
        <v>3137</v>
      </c>
      <c r="N2819" s="12">
        <v>0</v>
      </c>
      <c r="O2819" s="37"/>
      <c r="Q2819" s="12">
        <v>0</v>
      </c>
      <c r="R2819" s="37"/>
      <c r="T2819" s="37">
        <v>0</v>
      </c>
      <c r="U2819" s="12">
        <v>0</v>
      </c>
      <c r="V2819" s="37"/>
      <c r="X2819" s="37"/>
      <c r="Z2819" s="37">
        <v>4968</v>
      </c>
      <c r="AA2819" s="12">
        <v>0</v>
      </c>
      <c r="AB2819" s="37"/>
      <c r="AD2819" s="37">
        <v>2228</v>
      </c>
      <c r="AE2819" s="12">
        <v>0</v>
      </c>
      <c r="AF2819" s="37"/>
      <c r="AH2819" s="37">
        <v>0</v>
      </c>
      <c r="AI2819" s="12">
        <v>0</v>
      </c>
      <c r="AN2819" s="37">
        <v>564183</v>
      </c>
      <c r="AO2819" s="12">
        <v>0.02</v>
      </c>
      <c r="AP2819" s="37">
        <v>0</v>
      </c>
      <c r="AQ2819" s="12">
        <v>0</v>
      </c>
      <c r="AR2819" s="37"/>
      <c r="AT2819" s="37"/>
      <c r="AV2819" s="37"/>
      <c r="AX2819" s="37"/>
      <c r="BB2819" s="12">
        <v>25</v>
      </c>
      <c r="BC2819" s="12">
        <v>168</v>
      </c>
      <c r="BH2819" s="12">
        <v>0</v>
      </c>
      <c r="BI2819" s="12">
        <v>3350</v>
      </c>
      <c r="BJ2819" s="12">
        <v>20</v>
      </c>
      <c r="BK2819" s="12">
        <v>0</v>
      </c>
      <c r="BQ2819" s="12">
        <v>0</v>
      </c>
      <c r="BV2819" s="12">
        <v>0</v>
      </c>
      <c r="BY2819" s="12">
        <v>0</v>
      </c>
      <c r="CB2819" s="12">
        <v>0</v>
      </c>
      <c r="CC2819" s="12">
        <v>0</v>
      </c>
      <c r="CD2819" s="12">
        <v>0</v>
      </c>
      <c r="CE2819" s="12">
        <v>0</v>
      </c>
      <c r="CG2819" s="12" t="s">
        <v>940</v>
      </c>
      <c r="CH2819" s="12">
        <v>18.305</v>
      </c>
      <c r="CI2819" s="12" t="s">
        <v>1277</v>
      </c>
      <c r="CJ2819" s="12" t="s">
        <v>931</v>
      </c>
      <c r="CK2819" s="12" t="s">
        <v>932</v>
      </c>
      <c r="CL2819" s="37">
        <v>2688879762</v>
      </c>
      <c r="CN2819" s="12" t="s">
        <v>1509</v>
      </c>
      <c r="CS2819" s="12"/>
      <c r="CT2819" s="36" t="str">
        <f t="shared" ref="CT2819:CT2882" si="44">IF(CL2819&gt;100000000000, "100bn", IF(CL2819&gt;50000000000, "50bn - 100bn",IF(CL2819&gt;1000000000, "1bn - 50bn", IF(CL2819&gt;500000000, "500mn - 1bn", "500mn"))))</f>
        <v>1bn - 50bn</v>
      </c>
      <c r="CU2819" s="36" t="str">
        <f>VLOOKUP(CK2819,Mapping!B:C,2,FALSE)</f>
        <v>US/CA</v>
      </c>
    </row>
    <row r="2820" spans="1:99" ht="16" customHeight="1" x14ac:dyDescent="0.35">
      <c r="A2820" s="12" t="s">
        <v>4225</v>
      </c>
      <c r="B2820" s="12" t="s">
        <v>925</v>
      </c>
      <c r="E2820" s="37">
        <v>118149168</v>
      </c>
      <c r="G2820" s="37" t="s">
        <v>1505</v>
      </c>
      <c r="I2820" s="37"/>
      <c r="K2820" s="37"/>
      <c r="M2820" s="37"/>
      <c r="O2820" s="37"/>
      <c r="Q2820" s="12">
        <v>791424</v>
      </c>
      <c r="R2820" s="37"/>
      <c r="T2820" s="37"/>
      <c r="V2820" s="37"/>
      <c r="X2820" s="37">
        <v>0</v>
      </c>
      <c r="Y2820" s="12">
        <v>0</v>
      </c>
      <c r="Z2820" s="37"/>
      <c r="AB2820" s="37"/>
      <c r="AD2820" s="37">
        <v>18208145</v>
      </c>
      <c r="AE2820" s="12">
        <v>0.04</v>
      </c>
      <c r="AF2820" s="37"/>
      <c r="AH2820" s="37">
        <v>99941023</v>
      </c>
      <c r="AI2820" s="12">
        <v>0.24</v>
      </c>
      <c r="AN2820" s="37">
        <v>0</v>
      </c>
      <c r="AO2820" s="12">
        <v>0</v>
      </c>
      <c r="AP2820" s="37">
        <v>0</v>
      </c>
      <c r="AQ2820" s="12">
        <v>0</v>
      </c>
      <c r="AR2820" s="37"/>
      <c r="AT2820" s="37">
        <v>0</v>
      </c>
      <c r="AU2820" s="12">
        <v>0</v>
      </c>
      <c r="AV2820" s="37"/>
      <c r="AX2820" s="37"/>
      <c r="BA2820" s="12">
        <v>0</v>
      </c>
      <c r="BD2820" s="12">
        <v>0</v>
      </c>
      <c r="BH2820" s="12">
        <v>0</v>
      </c>
      <c r="BI2820" s="12">
        <v>0</v>
      </c>
      <c r="BJ2820" s="12">
        <v>163419</v>
      </c>
      <c r="BQ2820" s="12">
        <v>0.19</v>
      </c>
      <c r="BV2820" s="12">
        <v>0</v>
      </c>
      <c r="BY2820" s="12">
        <v>0</v>
      </c>
      <c r="BZ2820" s="12">
        <v>0</v>
      </c>
      <c r="CB2820" s="12">
        <v>0.06</v>
      </c>
      <c r="CF2820" s="12">
        <v>0</v>
      </c>
      <c r="CG2820" s="12" t="s">
        <v>976</v>
      </c>
      <c r="CH2820" s="12">
        <v>150.143</v>
      </c>
      <c r="CI2820" s="12" t="s">
        <v>941</v>
      </c>
      <c r="CJ2820" s="12" t="s">
        <v>941</v>
      </c>
      <c r="CK2820" s="12" t="s">
        <v>932</v>
      </c>
      <c r="CL2820" s="37">
        <v>41058131914</v>
      </c>
      <c r="CN2820" s="12" t="s">
        <v>1513</v>
      </c>
      <c r="CS2820" s="12"/>
      <c r="CT2820" s="36" t="str">
        <f t="shared" si="44"/>
        <v>1bn - 50bn</v>
      </c>
      <c r="CU2820" s="36" t="str">
        <f>VLOOKUP(CK2820,Mapping!B:C,2,FALSE)</f>
        <v>US/CA</v>
      </c>
    </row>
    <row r="2821" spans="1:99" ht="16" customHeight="1" x14ac:dyDescent="0.35">
      <c r="A2821" s="12" t="s">
        <v>4226</v>
      </c>
      <c r="B2821" s="12" t="s">
        <v>925</v>
      </c>
      <c r="E2821" s="37">
        <v>924</v>
      </c>
      <c r="G2821" s="37" t="s">
        <v>1505</v>
      </c>
      <c r="I2821" s="37"/>
      <c r="K2821" s="37"/>
      <c r="M2821" s="37"/>
      <c r="O2821" s="37"/>
      <c r="R2821" s="37"/>
      <c r="T2821" s="37"/>
      <c r="V2821" s="37"/>
      <c r="X2821" s="37"/>
      <c r="Z2821" s="37"/>
      <c r="AB2821" s="37"/>
      <c r="AD2821" s="37"/>
      <c r="AF2821" s="37"/>
      <c r="AH2821" s="37"/>
      <c r="AN2821" s="37"/>
      <c r="AP2821" s="37">
        <v>924</v>
      </c>
      <c r="AQ2821" s="12">
        <v>0</v>
      </c>
      <c r="AR2821" s="37"/>
      <c r="AT2821" s="37"/>
      <c r="AV2821" s="37"/>
      <c r="AX2821" s="37"/>
      <c r="BH2821" s="12">
        <v>4</v>
      </c>
      <c r="BV2821" s="12">
        <v>0</v>
      </c>
      <c r="CG2821" s="12" t="s">
        <v>940</v>
      </c>
      <c r="CH2821" s="12">
        <v>26.17</v>
      </c>
      <c r="CI2821" s="12" t="s">
        <v>4227</v>
      </c>
      <c r="CJ2821" s="12" t="s">
        <v>936</v>
      </c>
      <c r="CK2821" s="12" t="s">
        <v>932</v>
      </c>
      <c r="CL2821" s="37">
        <v>196559237</v>
      </c>
      <c r="CN2821" s="12" t="s">
        <v>1509</v>
      </c>
      <c r="CS2821" s="12"/>
      <c r="CT2821" s="36" t="str">
        <f t="shared" si="44"/>
        <v>500mn</v>
      </c>
      <c r="CU2821" s="36" t="str">
        <f>VLOOKUP(CK2821,Mapping!B:C,2,FALSE)</f>
        <v>US/CA</v>
      </c>
    </row>
    <row r="2822" spans="1:99" ht="16" customHeight="1" x14ac:dyDescent="0.35">
      <c r="A2822" s="12" t="s">
        <v>4228</v>
      </c>
      <c r="B2822" s="12" t="s">
        <v>925</v>
      </c>
      <c r="E2822" s="37">
        <v>11429406</v>
      </c>
      <c r="G2822" s="37" t="s">
        <v>1505</v>
      </c>
      <c r="I2822" s="37"/>
      <c r="K2822" s="37"/>
      <c r="M2822" s="37">
        <v>11429406</v>
      </c>
      <c r="N2822" s="12">
        <v>3.19</v>
      </c>
      <c r="O2822" s="37"/>
      <c r="R2822" s="37"/>
      <c r="T2822" s="37"/>
      <c r="V2822" s="37"/>
      <c r="X2822" s="37"/>
      <c r="Z2822" s="37"/>
      <c r="AB2822" s="37"/>
      <c r="AD2822" s="37"/>
      <c r="AF2822" s="37"/>
      <c r="AH2822" s="37"/>
      <c r="AN2822" s="37"/>
      <c r="AP2822" s="37"/>
      <c r="AR2822" s="37"/>
      <c r="AT2822" s="37"/>
      <c r="AV2822" s="37"/>
      <c r="AX2822" s="37"/>
      <c r="BB2822" s="12">
        <v>91100</v>
      </c>
      <c r="CC2822" s="12">
        <v>0</v>
      </c>
      <c r="CG2822" s="12" t="s">
        <v>976</v>
      </c>
      <c r="CH2822" s="12">
        <v>90.567999999999998</v>
      </c>
      <c r="CI2822" s="12" t="s">
        <v>4229</v>
      </c>
      <c r="CJ2822" s="12"/>
      <c r="CK2822" s="12" t="s">
        <v>4230</v>
      </c>
      <c r="CL2822" s="37">
        <v>358092885</v>
      </c>
      <c r="CN2822" s="12" t="s">
        <v>1513</v>
      </c>
      <c r="CS2822" s="12"/>
      <c r="CT2822" s="36" t="str">
        <f t="shared" si="44"/>
        <v>500mn</v>
      </c>
      <c r="CU2822" s="36" t="str">
        <f>VLOOKUP(CK2822,Mapping!B:C,2,FALSE)</f>
        <v>LATAM</v>
      </c>
    </row>
    <row r="2823" spans="1:99" ht="16" customHeight="1" x14ac:dyDescent="0.35">
      <c r="A2823" s="12" t="s">
        <v>4231</v>
      </c>
      <c r="B2823" s="12" t="s">
        <v>933</v>
      </c>
      <c r="E2823" s="37">
        <v>845229</v>
      </c>
      <c r="G2823" s="37" t="s">
        <v>1505</v>
      </c>
      <c r="I2823" s="37"/>
      <c r="K2823" s="37"/>
      <c r="M2823" s="37"/>
      <c r="O2823" s="37"/>
      <c r="R2823" s="37"/>
      <c r="T2823" s="37"/>
      <c r="V2823" s="37"/>
      <c r="X2823" s="37"/>
      <c r="Z2823" s="37"/>
      <c r="AB2823" s="37"/>
      <c r="AD2823" s="37"/>
      <c r="AF2823" s="37"/>
      <c r="AH2823" s="37"/>
      <c r="AN2823" s="37">
        <v>845229</v>
      </c>
      <c r="AO2823" s="12">
        <v>5.41</v>
      </c>
      <c r="AP2823" s="37"/>
      <c r="AR2823" s="37"/>
      <c r="AT2823" s="37"/>
      <c r="AV2823" s="37"/>
      <c r="AX2823" s="37"/>
      <c r="BI2823" s="12">
        <v>3650</v>
      </c>
      <c r="BY2823" s="12">
        <v>0</v>
      </c>
      <c r="CG2823" s="12" t="s">
        <v>959</v>
      </c>
      <c r="CH2823" s="12">
        <v>78.808999999999997</v>
      </c>
      <c r="CI2823" s="12" t="s">
        <v>960</v>
      </c>
      <c r="CJ2823" s="12"/>
      <c r="CK2823" s="12" t="s">
        <v>961</v>
      </c>
      <c r="CL2823" s="37">
        <v>15337356</v>
      </c>
      <c r="CN2823" s="12" t="s">
        <v>1506</v>
      </c>
      <c r="CS2823" s="12"/>
      <c r="CT2823" s="36" t="str">
        <f t="shared" si="44"/>
        <v>500mn</v>
      </c>
      <c r="CU2823" s="36" t="str">
        <f>VLOOKUP(CK2823,Mapping!B:C,2,FALSE)</f>
        <v>EU</v>
      </c>
    </row>
    <row r="2824" spans="1:99" ht="16" customHeight="1" x14ac:dyDescent="0.35">
      <c r="A2824" s="12" t="s">
        <v>4232</v>
      </c>
      <c r="B2824" s="12" t="s">
        <v>925</v>
      </c>
      <c r="E2824" s="37">
        <v>275661969</v>
      </c>
      <c r="G2824" s="37" t="s">
        <v>1505</v>
      </c>
      <c r="I2824" s="37"/>
      <c r="K2824" s="37">
        <v>114605990</v>
      </c>
      <c r="L2824" s="12">
        <v>3.24</v>
      </c>
      <c r="M2824" s="37"/>
      <c r="O2824" s="37">
        <v>102634120</v>
      </c>
      <c r="P2824" s="12">
        <v>2.9</v>
      </c>
      <c r="R2824" s="37">
        <v>58421859</v>
      </c>
      <c r="S2824" s="12">
        <v>1.65</v>
      </c>
      <c r="T2824" s="37"/>
      <c r="V2824" s="37"/>
      <c r="X2824" s="37"/>
      <c r="Z2824" s="37"/>
      <c r="AB2824" s="37"/>
      <c r="AD2824" s="37"/>
      <c r="AF2824" s="37"/>
      <c r="AH2824" s="37"/>
      <c r="AL2824" s="12">
        <v>5592733</v>
      </c>
      <c r="AN2824" s="37"/>
      <c r="AP2824" s="37"/>
      <c r="AR2824" s="37"/>
      <c r="AT2824" s="37"/>
      <c r="AV2824" s="37"/>
      <c r="AX2824" s="37"/>
      <c r="AZ2824" s="12">
        <v>4400840</v>
      </c>
      <c r="BG2824" s="12">
        <v>1488816</v>
      </c>
      <c r="BS2824" s="12">
        <v>0.02</v>
      </c>
      <c r="BU2824" s="12">
        <v>0.03</v>
      </c>
      <c r="BX2824" s="12">
        <v>0.08</v>
      </c>
      <c r="CG2824" s="12" t="s">
        <v>940</v>
      </c>
      <c r="CH2824" s="12">
        <v>79.254000000000005</v>
      </c>
      <c r="CI2824" s="12" t="s">
        <v>964</v>
      </c>
      <c r="CJ2824" s="12"/>
      <c r="CK2824" s="12" t="s">
        <v>927</v>
      </c>
      <c r="CL2824" s="37">
        <v>3533617456</v>
      </c>
      <c r="CN2824" s="12" t="s">
        <v>1506</v>
      </c>
      <c r="CS2824" s="12"/>
      <c r="CT2824" s="36" t="str">
        <f t="shared" si="44"/>
        <v>1bn - 50bn</v>
      </c>
      <c r="CU2824" s="36" t="str">
        <f>VLOOKUP(CK2824,Mapping!B:C,2,FALSE)</f>
        <v>CN</v>
      </c>
    </row>
    <row r="2825" spans="1:99" ht="16" customHeight="1" x14ac:dyDescent="0.35">
      <c r="A2825" s="12" t="s">
        <v>752</v>
      </c>
      <c r="B2825" s="12" t="s">
        <v>933</v>
      </c>
      <c r="E2825" s="37">
        <v>1607146</v>
      </c>
      <c r="F2825" s="12">
        <v>1900</v>
      </c>
      <c r="G2825" s="37" t="s">
        <v>1505</v>
      </c>
      <c r="I2825" s="37">
        <v>135270</v>
      </c>
      <c r="J2825" s="12">
        <v>0.01</v>
      </c>
      <c r="K2825" s="37">
        <v>1193158</v>
      </c>
      <c r="L2825" s="12">
        <v>0.12</v>
      </c>
      <c r="M2825" s="37"/>
      <c r="O2825" s="37">
        <v>271600</v>
      </c>
      <c r="P2825" s="12">
        <v>0.03</v>
      </c>
      <c r="R2825" s="37"/>
      <c r="T2825" s="37"/>
      <c r="V2825" s="37"/>
      <c r="X2825" s="37"/>
      <c r="Z2825" s="37"/>
      <c r="AB2825" s="37">
        <v>7118</v>
      </c>
      <c r="AC2825" s="12">
        <v>0</v>
      </c>
      <c r="AD2825" s="37"/>
      <c r="AF2825" s="37"/>
      <c r="AH2825" s="37"/>
      <c r="AJ2825" s="12">
        <v>400</v>
      </c>
      <c r="AL2825" s="12">
        <v>14800</v>
      </c>
      <c r="AN2825" s="37"/>
      <c r="AP2825" s="37"/>
      <c r="AR2825" s="37"/>
      <c r="AT2825" s="37"/>
      <c r="AV2825" s="37"/>
      <c r="AX2825" s="37"/>
      <c r="BG2825" s="12">
        <v>15500</v>
      </c>
      <c r="BO2825" s="12">
        <v>0</v>
      </c>
      <c r="BR2825" s="12">
        <v>0</v>
      </c>
      <c r="BS2825" s="12">
        <v>0</v>
      </c>
      <c r="BU2825" s="12">
        <v>0</v>
      </c>
      <c r="CG2825" s="12" t="s">
        <v>991</v>
      </c>
      <c r="CH2825" s="12">
        <v>30.469000000000001</v>
      </c>
      <c r="CI2825" s="12" t="s">
        <v>1004</v>
      </c>
      <c r="CJ2825" s="12"/>
      <c r="CK2825" s="12" t="s">
        <v>1005</v>
      </c>
      <c r="CL2825" s="37">
        <v>987129575</v>
      </c>
      <c r="CN2825" s="12" t="s">
        <v>1506</v>
      </c>
      <c r="CS2825" s="12"/>
      <c r="CT2825" s="36" t="str">
        <f t="shared" si="44"/>
        <v>500mn - 1bn</v>
      </c>
      <c r="CU2825" s="36" t="str">
        <f>VLOOKUP(CK2825,Mapping!B:C,2,FALSE)</f>
        <v>Asia</v>
      </c>
    </row>
    <row r="2826" spans="1:99" ht="16" customHeight="1" x14ac:dyDescent="0.35">
      <c r="A2826" s="12" t="s">
        <v>4233</v>
      </c>
      <c r="B2826" s="12" t="s">
        <v>925</v>
      </c>
      <c r="E2826" s="37">
        <v>1159582169</v>
      </c>
      <c r="G2826" s="37" t="s">
        <v>1505</v>
      </c>
      <c r="I2826" s="37"/>
      <c r="K2826" s="37"/>
      <c r="M2826" s="37"/>
      <c r="O2826" s="37"/>
      <c r="R2826" s="37"/>
      <c r="T2826" s="37"/>
      <c r="V2826" s="37"/>
      <c r="X2826" s="37">
        <v>1159582169</v>
      </c>
      <c r="Y2826" s="12">
        <v>56.56</v>
      </c>
      <c r="Z2826" s="37"/>
      <c r="AB2826" s="37"/>
      <c r="AD2826" s="37"/>
      <c r="AF2826" s="37"/>
      <c r="AH2826" s="37"/>
      <c r="AN2826" s="37"/>
      <c r="AP2826" s="37"/>
      <c r="AR2826" s="37"/>
      <c r="AT2826" s="37"/>
      <c r="AV2826" s="37"/>
      <c r="AX2826" s="37"/>
      <c r="BA2826" s="12">
        <v>11348426</v>
      </c>
      <c r="BZ2826" s="12">
        <v>0.2</v>
      </c>
      <c r="CG2826" s="12" t="s">
        <v>1270</v>
      </c>
      <c r="CH2826" s="12">
        <v>20.172000000000001</v>
      </c>
      <c r="CI2826" s="12" t="s">
        <v>950</v>
      </c>
      <c r="CJ2826" s="12"/>
      <c r="CK2826" s="12" t="s">
        <v>951</v>
      </c>
      <c r="CL2826" s="37">
        <v>2002456204</v>
      </c>
      <c r="CN2826" s="12" t="s">
        <v>1270</v>
      </c>
      <c r="CS2826" s="12"/>
      <c r="CT2826" s="36" t="str">
        <f t="shared" si="44"/>
        <v>1bn - 50bn</v>
      </c>
      <c r="CU2826" s="36" t="str">
        <f>VLOOKUP(CK2826,Mapping!B:C,2,FALSE)</f>
        <v>HK</v>
      </c>
    </row>
    <row r="2827" spans="1:99" ht="16" customHeight="1" x14ac:dyDescent="0.35">
      <c r="A2827" s="12" t="s">
        <v>4234</v>
      </c>
      <c r="B2827" s="12" t="s">
        <v>925</v>
      </c>
      <c r="E2827" s="37">
        <v>36703</v>
      </c>
      <c r="G2827" s="37" t="s">
        <v>1505</v>
      </c>
      <c r="I2827" s="37"/>
      <c r="K2827" s="37"/>
      <c r="M2827" s="37"/>
      <c r="O2827" s="37">
        <v>36703</v>
      </c>
      <c r="P2827" s="12">
        <v>0.01</v>
      </c>
      <c r="R2827" s="37"/>
      <c r="T2827" s="37"/>
      <c r="V2827" s="37"/>
      <c r="X2827" s="37"/>
      <c r="Z2827" s="37"/>
      <c r="AB2827" s="37"/>
      <c r="AD2827" s="37"/>
      <c r="AF2827" s="37"/>
      <c r="AH2827" s="37"/>
      <c r="AL2827" s="12">
        <v>2000</v>
      </c>
      <c r="AN2827" s="37"/>
      <c r="AP2827" s="37"/>
      <c r="AR2827" s="37"/>
      <c r="AT2827" s="37"/>
      <c r="AV2827" s="37"/>
      <c r="AX2827" s="37"/>
      <c r="BU2827" s="12">
        <v>0</v>
      </c>
      <c r="CG2827" s="12"/>
      <c r="CH2827" s="12">
        <v>9.2650000000000006</v>
      </c>
      <c r="CI2827" s="12" t="s">
        <v>1002</v>
      </c>
      <c r="CJ2827" s="12"/>
      <c r="CK2827" s="12" t="s">
        <v>927</v>
      </c>
      <c r="CL2827" s="37">
        <v>680788047</v>
      </c>
      <c r="CN2827" s="12" t="s">
        <v>1509</v>
      </c>
      <c r="CS2827" s="12"/>
      <c r="CT2827" s="36" t="str">
        <f t="shared" si="44"/>
        <v>500mn - 1bn</v>
      </c>
      <c r="CU2827" s="36" t="str">
        <f>VLOOKUP(CK2827,Mapping!B:C,2,FALSE)</f>
        <v>CN</v>
      </c>
    </row>
    <row r="2828" spans="1:99" ht="16" customHeight="1" x14ac:dyDescent="0.35">
      <c r="A2828" s="12" t="s">
        <v>4235</v>
      </c>
      <c r="B2828" s="12" t="s">
        <v>925</v>
      </c>
      <c r="E2828" s="37">
        <v>3293975</v>
      </c>
      <c r="G2828" s="37" t="s">
        <v>1505</v>
      </c>
      <c r="I2828" s="37"/>
      <c r="K2828" s="37">
        <v>2963651</v>
      </c>
      <c r="L2828" s="12">
        <v>1.84</v>
      </c>
      <c r="M2828" s="37"/>
      <c r="O2828" s="37">
        <v>330324</v>
      </c>
      <c r="P2828" s="12">
        <v>0.2</v>
      </c>
      <c r="R2828" s="37"/>
      <c r="T2828" s="37"/>
      <c r="V2828" s="37"/>
      <c r="X2828" s="37"/>
      <c r="Z2828" s="37"/>
      <c r="AB2828" s="37"/>
      <c r="AD2828" s="37"/>
      <c r="AF2828" s="37"/>
      <c r="AH2828" s="37"/>
      <c r="AL2828" s="12">
        <v>18000</v>
      </c>
      <c r="AN2828" s="37"/>
      <c r="AP2828" s="37"/>
      <c r="AR2828" s="37"/>
      <c r="AT2828" s="37"/>
      <c r="AV2828" s="37"/>
      <c r="AX2828" s="37"/>
      <c r="BG2828" s="12">
        <v>38500</v>
      </c>
      <c r="BS2828" s="12">
        <v>0</v>
      </c>
      <c r="BU2828" s="12">
        <v>0</v>
      </c>
      <c r="CG2828" s="12" t="s">
        <v>934</v>
      </c>
      <c r="CH2828" s="12">
        <v>87.534000000000006</v>
      </c>
      <c r="CI2828" s="12"/>
      <c r="CJ2828" s="12"/>
      <c r="CK2828" s="12" t="s">
        <v>927</v>
      </c>
      <c r="CL2828" s="37">
        <v>161855958</v>
      </c>
      <c r="CN2828" s="12" t="s">
        <v>1506</v>
      </c>
      <c r="CS2828" s="12"/>
      <c r="CT2828" s="36" t="str">
        <f t="shared" si="44"/>
        <v>500mn</v>
      </c>
      <c r="CU2828" s="36" t="str">
        <f>VLOOKUP(CK2828,Mapping!B:C,2,FALSE)</f>
        <v>CN</v>
      </c>
    </row>
    <row r="2829" spans="1:99" ht="16" customHeight="1" x14ac:dyDescent="0.35">
      <c r="A2829" s="12" t="s">
        <v>865</v>
      </c>
      <c r="B2829" s="12" t="s">
        <v>925</v>
      </c>
      <c r="E2829" s="37">
        <v>586143</v>
      </c>
      <c r="F2829" s="12">
        <v>70</v>
      </c>
      <c r="G2829" s="37" t="s">
        <v>1505</v>
      </c>
      <c r="I2829" s="37">
        <v>4984</v>
      </c>
      <c r="J2829" s="12">
        <v>0</v>
      </c>
      <c r="K2829" s="37">
        <v>65046</v>
      </c>
      <c r="L2829" s="12">
        <v>0</v>
      </c>
      <c r="M2829" s="37">
        <v>437228</v>
      </c>
      <c r="N2829" s="12">
        <v>0</v>
      </c>
      <c r="O2829" s="37"/>
      <c r="R2829" s="37"/>
      <c r="T2829" s="37"/>
      <c r="V2829" s="37"/>
      <c r="X2829" s="37"/>
      <c r="Z2829" s="37"/>
      <c r="AB2829" s="37"/>
      <c r="AD2829" s="37">
        <v>78885</v>
      </c>
      <c r="AE2829" s="12">
        <v>0</v>
      </c>
      <c r="AF2829" s="37"/>
      <c r="AH2829" s="37"/>
      <c r="AN2829" s="37"/>
      <c r="AP2829" s="37"/>
      <c r="AR2829" s="37"/>
      <c r="AT2829" s="37"/>
      <c r="AV2829" s="37"/>
      <c r="AX2829" s="37"/>
      <c r="BB2829" s="12">
        <v>3485</v>
      </c>
      <c r="BG2829" s="12">
        <v>845</v>
      </c>
      <c r="BJ2829" s="12">
        <v>708</v>
      </c>
      <c r="BO2829" s="12">
        <v>0</v>
      </c>
      <c r="BS2829" s="12">
        <v>0</v>
      </c>
      <c r="CB2829" s="12">
        <v>0</v>
      </c>
      <c r="CC2829" s="12">
        <v>0</v>
      </c>
      <c r="CG2829" s="12" t="s">
        <v>940</v>
      </c>
      <c r="CH2829" s="12">
        <v>76.778999999999996</v>
      </c>
      <c r="CI2829" s="12" t="s">
        <v>1282</v>
      </c>
      <c r="CJ2829" s="12" t="s">
        <v>946</v>
      </c>
      <c r="CK2829" s="12" t="s">
        <v>932</v>
      </c>
      <c r="CL2829" s="37">
        <v>10075763201</v>
      </c>
      <c r="CN2829" s="12" t="s">
        <v>1506</v>
      </c>
      <c r="CS2829" s="12"/>
      <c r="CT2829" s="36" t="str">
        <f t="shared" si="44"/>
        <v>1bn - 50bn</v>
      </c>
      <c r="CU2829" s="36" t="str">
        <f>VLOOKUP(CK2829,Mapping!B:C,2,FALSE)</f>
        <v>US/CA</v>
      </c>
    </row>
    <row r="2830" spans="1:99" ht="16" customHeight="1" x14ac:dyDescent="0.35">
      <c r="A2830" s="12" t="s">
        <v>4236</v>
      </c>
      <c r="B2830" s="12" t="s">
        <v>925</v>
      </c>
      <c r="E2830" s="37">
        <v>359601</v>
      </c>
      <c r="G2830" s="37" t="s">
        <v>1505</v>
      </c>
      <c r="I2830" s="37"/>
      <c r="K2830" s="37"/>
      <c r="M2830" s="37"/>
      <c r="O2830" s="37"/>
      <c r="R2830" s="37"/>
      <c r="T2830" s="37">
        <v>111940</v>
      </c>
      <c r="U2830" s="12">
        <v>0.49</v>
      </c>
      <c r="V2830" s="37"/>
      <c r="X2830" s="37"/>
      <c r="Z2830" s="37"/>
      <c r="AB2830" s="37">
        <v>121351</v>
      </c>
      <c r="AC2830" s="12">
        <v>0.53</v>
      </c>
      <c r="AD2830" s="37"/>
      <c r="AF2830" s="37"/>
      <c r="AH2830" s="37"/>
      <c r="AJ2830" s="12">
        <v>8400</v>
      </c>
      <c r="AN2830" s="37">
        <v>126310</v>
      </c>
      <c r="AO2830" s="12">
        <v>0.55000000000000004</v>
      </c>
      <c r="AP2830" s="37"/>
      <c r="AR2830" s="37"/>
      <c r="AT2830" s="37"/>
      <c r="AV2830" s="37"/>
      <c r="AX2830" s="37"/>
      <c r="BI2830" s="12">
        <v>750</v>
      </c>
      <c r="BK2830" s="12">
        <v>1000</v>
      </c>
      <c r="BR2830" s="12">
        <v>0</v>
      </c>
      <c r="BY2830" s="12">
        <v>0</v>
      </c>
      <c r="CE2830" s="12">
        <v>0</v>
      </c>
      <c r="CG2830" s="12" t="s">
        <v>996</v>
      </c>
      <c r="CH2830" s="12">
        <v>68.212000000000003</v>
      </c>
      <c r="CI2830" s="12" t="s">
        <v>4237</v>
      </c>
      <c r="CJ2830" s="12"/>
      <c r="CK2830" s="12" t="s">
        <v>990</v>
      </c>
      <c r="CL2830" s="37">
        <v>23019017</v>
      </c>
      <c r="CN2830" s="12" t="s">
        <v>1506</v>
      </c>
      <c r="CS2830" s="12"/>
      <c r="CT2830" s="36" t="str">
        <f t="shared" si="44"/>
        <v>500mn</v>
      </c>
      <c r="CU2830" s="36" t="str">
        <f>VLOOKUP(CK2830,Mapping!B:C,2,FALSE)</f>
        <v>EU</v>
      </c>
    </row>
    <row r="2831" spans="1:99" ht="16" customHeight="1" x14ac:dyDescent="0.35">
      <c r="A2831" s="12" t="s">
        <v>4238</v>
      </c>
      <c r="B2831" s="12" t="s">
        <v>925</v>
      </c>
      <c r="E2831" s="37">
        <v>223147</v>
      </c>
      <c r="G2831" s="37" t="s">
        <v>1505</v>
      </c>
      <c r="I2831" s="37"/>
      <c r="K2831" s="37"/>
      <c r="M2831" s="37"/>
      <c r="O2831" s="37"/>
      <c r="Q2831" s="12">
        <v>0</v>
      </c>
      <c r="R2831" s="37"/>
      <c r="T2831" s="37"/>
      <c r="V2831" s="37"/>
      <c r="X2831" s="37"/>
      <c r="Z2831" s="37"/>
      <c r="AB2831" s="37"/>
      <c r="AD2831" s="37"/>
      <c r="AF2831" s="37"/>
      <c r="AH2831" s="37">
        <v>0</v>
      </c>
      <c r="AI2831" s="12">
        <v>0</v>
      </c>
      <c r="AN2831" s="37">
        <v>223147</v>
      </c>
      <c r="AO2831" s="12">
        <v>0.15</v>
      </c>
      <c r="AP2831" s="37"/>
      <c r="AR2831" s="37"/>
      <c r="AT2831" s="37"/>
      <c r="AV2831" s="37"/>
      <c r="AX2831" s="37"/>
      <c r="BI2831" s="12">
        <v>1325</v>
      </c>
      <c r="BQ2831" s="12">
        <v>0</v>
      </c>
      <c r="BY2831" s="12">
        <v>0</v>
      </c>
      <c r="CG2831" s="12" t="s">
        <v>934</v>
      </c>
      <c r="CH2831" s="12">
        <v>24.495000000000001</v>
      </c>
      <c r="CI2831" s="12" t="s">
        <v>1779</v>
      </c>
      <c r="CJ2831" s="12" t="s">
        <v>1109</v>
      </c>
      <c r="CK2831" s="12" t="s">
        <v>932</v>
      </c>
      <c r="CL2831" s="37">
        <v>148410845</v>
      </c>
      <c r="CN2831" s="12" t="s">
        <v>1509</v>
      </c>
      <c r="CS2831" s="12"/>
      <c r="CT2831" s="36" t="str">
        <f t="shared" si="44"/>
        <v>500mn</v>
      </c>
      <c r="CU2831" s="36" t="str">
        <f>VLOOKUP(CK2831,Mapping!B:C,2,FALSE)</f>
        <v>US/CA</v>
      </c>
    </row>
    <row r="2832" spans="1:99" ht="16" customHeight="1" x14ac:dyDescent="0.35">
      <c r="A2832" s="12" t="s">
        <v>4239</v>
      </c>
      <c r="B2832" s="12" t="s">
        <v>925</v>
      </c>
      <c r="E2832" s="37">
        <v>5098820</v>
      </c>
      <c r="G2832" s="37" t="s">
        <v>1505</v>
      </c>
      <c r="I2832" s="37"/>
      <c r="K2832" s="37"/>
      <c r="M2832" s="37">
        <v>5098820</v>
      </c>
      <c r="N2832" s="12">
        <v>1.17</v>
      </c>
      <c r="O2832" s="37"/>
      <c r="R2832" s="37"/>
      <c r="T2832" s="37"/>
      <c r="V2832" s="37"/>
      <c r="X2832" s="37"/>
      <c r="Z2832" s="37"/>
      <c r="AB2832" s="37"/>
      <c r="AD2832" s="37"/>
      <c r="AF2832" s="37"/>
      <c r="AH2832" s="37"/>
      <c r="AN2832" s="37"/>
      <c r="AP2832" s="37"/>
      <c r="AR2832" s="37"/>
      <c r="AT2832" s="37"/>
      <c r="AV2832" s="37"/>
      <c r="AX2832" s="37"/>
      <c r="BB2832" s="12">
        <v>40641</v>
      </c>
      <c r="CC2832" s="12">
        <v>0</v>
      </c>
      <c r="CG2832" s="12" t="s">
        <v>976</v>
      </c>
      <c r="CH2832" s="12">
        <v>20.405000000000001</v>
      </c>
      <c r="CI2832" s="12" t="s">
        <v>941</v>
      </c>
      <c r="CJ2832" s="12" t="s">
        <v>941</v>
      </c>
      <c r="CK2832" s="12" t="s">
        <v>932</v>
      </c>
      <c r="CL2832" s="37">
        <v>437592323</v>
      </c>
      <c r="CN2832" s="12" t="s">
        <v>1513</v>
      </c>
      <c r="CS2832" s="12"/>
      <c r="CT2832" s="36" t="str">
        <f t="shared" si="44"/>
        <v>500mn</v>
      </c>
      <c r="CU2832" s="36" t="str">
        <f>VLOOKUP(CK2832,Mapping!B:C,2,FALSE)</f>
        <v>US/CA</v>
      </c>
    </row>
    <row r="2833" spans="1:99" ht="16" customHeight="1" x14ac:dyDescent="0.35">
      <c r="A2833" s="12" t="s">
        <v>4240</v>
      </c>
      <c r="B2833" s="12" t="s">
        <v>925</v>
      </c>
      <c r="E2833" s="37">
        <v>21242</v>
      </c>
      <c r="G2833" s="37" t="s">
        <v>1505</v>
      </c>
      <c r="I2833" s="37"/>
      <c r="K2833" s="37"/>
      <c r="M2833" s="37"/>
      <c r="O2833" s="37"/>
      <c r="R2833" s="37"/>
      <c r="T2833" s="37"/>
      <c r="V2833" s="37"/>
      <c r="X2833" s="37"/>
      <c r="Z2833" s="37"/>
      <c r="AB2833" s="37"/>
      <c r="AD2833" s="37"/>
      <c r="AF2833" s="37"/>
      <c r="AH2833" s="37"/>
      <c r="AN2833" s="37"/>
      <c r="AP2833" s="37">
        <v>21242</v>
      </c>
      <c r="AQ2833" s="12">
        <v>0.01</v>
      </c>
      <c r="AR2833" s="37"/>
      <c r="AT2833" s="37"/>
      <c r="AV2833" s="37"/>
      <c r="AX2833" s="37"/>
      <c r="BH2833" s="12">
        <v>92</v>
      </c>
      <c r="BV2833" s="12">
        <v>0</v>
      </c>
      <c r="CG2833" s="12" t="s">
        <v>934</v>
      </c>
      <c r="CH2833" s="12">
        <v>16.905000000000001</v>
      </c>
      <c r="CI2833" s="12" t="s">
        <v>1254</v>
      </c>
      <c r="CJ2833" s="12" t="s">
        <v>1072</v>
      </c>
      <c r="CK2833" s="12" t="s">
        <v>932</v>
      </c>
      <c r="CL2833" s="37">
        <v>226205449</v>
      </c>
      <c r="CN2833" s="12" t="s">
        <v>1509</v>
      </c>
      <c r="CS2833" s="12"/>
      <c r="CT2833" s="36" t="str">
        <f t="shared" si="44"/>
        <v>500mn</v>
      </c>
      <c r="CU2833" s="36" t="str">
        <f>VLOOKUP(CK2833,Mapping!B:C,2,FALSE)</f>
        <v>US/CA</v>
      </c>
    </row>
    <row r="2834" spans="1:99" ht="16" customHeight="1" x14ac:dyDescent="0.35">
      <c r="A2834" s="12" t="s">
        <v>4241</v>
      </c>
      <c r="B2834" s="12" t="s">
        <v>933</v>
      </c>
      <c r="E2834" s="37">
        <v>4369754</v>
      </c>
      <c r="G2834" s="37" t="s">
        <v>1505</v>
      </c>
      <c r="I2834" s="37"/>
      <c r="K2834" s="37"/>
      <c r="M2834" s="37"/>
      <c r="O2834" s="37"/>
      <c r="R2834" s="37"/>
      <c r="T2834" s="37"/>
      <c r="V2834" s="37"/>
      <c r="X2834" s="37"/>
      <c r="Z2834" s="37"/>
      <c r="AB2834" s="37"/>
      <c r="AD2834" s="37"/>
      <c r="AF2834" s="37"/>
      <c r="AH2834" s="37"/>
      <c r="AN2834" s="37">
        <v>2357779</v>
      </c>
      <c r="AO2834" s="12">
        <v>0.82</v>
      </c>
      <c r="AP2834" s="37">
        <v>2011975</v>
      </c>
      <c r="AQ2834" s="12">
        <v>0.7</v>
      </c>
      <c r="AR2834" s="37"/>
      <c r="AT2834" s="37"/>
      <c r="AV2834" s="37"/>
      <c r="AX2834" s="37"/>
      <c r="BH2834" s="12">
        <v>8714</v>
      </c>
      <c r="BI2834" s="12">
        <v>14000</v>
      </c>
      <c r="BV2834" s="12">
        <v>0.01</v>
      </c>
      <c r="BY2834" s="12">
        <v>0</v>
      </c>
      <c r="CG2834" s="12" t="s">
        <v>929</v>
      </c>
      <c r="CH2834" s="12">
        <v>38.643999999999998</v>
      </c>
      <c r="CI2834" s="12" t="s">
        <v>4242</v>
      </c>
      <c r="CJ2834" s="12" t="s">
        <v>2087</v>
      </c>
      <c r="CK2834" s="12" t="s">
        <v>932</v>
      </c>
      <c r="CL2834" s="37">
        <v>287500044</v>
      </c>
      <c r="CN2834" s="12" t="s">
        <v>1509</v>
      </c>
      <c r="CS2834" s="12"/>
      <c r="CT2834" s="36" t="str">
        <f t="shared" si="44"/>
        <v>500mn</v>
      </c>
      <c r="CU2834" s="36" t="str">
        <f>VLOOKUP(CK2834,Mapping!B:C,2,FALSE)</f>
        <v>US/CA</v>
      </c>
    </row>
    <row r="2835" spans="1:99" ht="16" customHeight="1" x14ac:dyDescent="0.35">
      <c r="A2835" s="12" t="s">
        <v>4243</v>
      </c>
      <c r="B2835" s="12" t="s">
        <v>925</v>
      </c>
      <c r="E2835" s="37">
        <v>62804932</v>
      </c>
      <c r="G2835" s="37" t="s">
        <v>1505</v>
      </c>
      <c r="I2835" s="37"/>
      <c r="K2835" s="37">
        <v>1890094</v>
      </c>
      <c r="L2835" s="12">
        <v>0.06</v>
      </c>
      <c r="M2835" s="37"/>
      <c r="O2835" s="37">
        <v>3733196</v>
      </c>
      <c r="P2835" s="12">
        <v>0.11</v>
      </c>
      <c r="R2835" s="37"/>
      <c r="T2835" s="37"/>
      <c r="V2835" s="37"/>
      <c r="X2835" s="37"/>
      <c r="Z2835" s="37"/>
      <c r="AB2835" s="37">
        <v>1992767</v>
      </c>
      <c r="AC2835" s="12">
        <v>0.06</v>
      </c>
      <c r="AD2835" s="37"/>
      <c r="AF2835" s="37"/>
      <c r="AH2835" s="37"/>
      <c r="AJ2835" s="12">
        <v>137941</v>
      </c>
      <c r="AL2835" s="12">
        <v>245820</v>
      </c>
      <c r="AN2835" s="37">
        <v>55188875</v>
      </c>
      <c r="AO2835" s="12">
        <v>1.62</v>
      </c>
      <c r="AP2835" s="37"/>
      <c r="AR2835" s="37"/>
      <c r="AT2835" s="37"/>
      <c r="AV2835" s="37"/>
      <c r="AX2835" s="37"/>
      <c r="BG2835" s="12">
        <v>30600</v>
      </c>
      <c r="BI2835" s="12">
        <v>327700</v>
      </c>
      <c r="BR2835" s="12">
        <v>0.01</v>
      </c>
      <c r="BS2835" s="12">
        <v>0</v>
      </c>
      <c r="BU2835" s="12">
        <v>0</v>
      </c>
      <c r="BY2835" s="12">
        <v>0.04</v>
      </c>
      <c r="CG2835" s="12" t="s">
        <v>929</v>
      </c>
      <c r="CH2835" s="12">
        <v>25.2</v>
      </c>
      <c r="CI2835" s="12" t="s">
        <v>953</v>
      </c>
      <c r="CJ2835" s="12"/>
      <c r="CK2835" s="12" t="s">
        <v>954</v>
      </c>
      <c r="CL2835" s="37">
        <v>3407275807</v>
      </c>
      <c r="CN2835" s="12" t="s">
        <v>1506</v>
      </c>
      <c r="CS2835" s="12"/>
      <c r="CT2835" s="36" t="str">
        <f t="shared" si="44"/>
        <v>1bn - 50bn</v>
      </c>
      <c r="CU2835" s="36" t="str">
        <f>VLOOKUP(CK2835,Mapping!B:C,2,FALSE)</f>
        <v>EU</v>
      </c>
    </row>
    <row r="2836" spans="1:99" ht="16" customHeight="1" x14ac:dyDescent="0.35">
      <c r="A2836" s="12" t="s">
        <v>4244</v>
      </c>
      <c r="B2836" s="12" t="s">
        <v>925</v>
      </c>
      <c r="E2836" s="37">
        <v>0</v>
      </c>
      <c r="G2836" s="37" t="s">
        <v>1505</v>
      </c>
      <c r="I2836" s="37"/>
      <c r="K2836" s="37"/>
      <c r="M2836" s="37"/>
      <c r="O2836" s="37"/>
      <c r="R2836" s="37"/>
      <c r="T2836" s="37"/>
      <c r="V2836" s="37"/>
      <c r="X2836" s="37"/>
      <c r="Z2836" s="37"/>
      <c r="AB2836" s="37"/>
      <c r="AD2836" s="37"/>
      <c r="AF2836" s="37"/>
      <c r="AH2836" s="37"/>
      <c r="AN2836" s="37"/>
      <c r="AP2836" s="37">
        <v>0</v>
      </c>
      <c r="AQ2836" s="12">
        <v>0</v>
      </c>
      <c r="AR2836" s="37"/>
      <c r="AT2836" s="37"/>
      <c r="AV2836" s="37"/>
      <c r="AX2836" s="37"/>
      <c r="BH2836" s="12">
        <v>0</v>
      </c>
      <c r="BV2836" s="12">
        <v>0</v>
      </c>
      <c r="CG2836" s="12" t="s">
        <v>976</v>
      </c>
      <c r="CH2836" s="12">
        <v>100.34399999999999</v>
      </c>
      <c r="CI2836" s="12" t="s">
        <v>941</v>
      </c>
      <c r="CJ2836" s="12" t="s">
        <v>941</v>
      </c>
      <c r="CK2836" s="12" t="s">
        <v>932</v>
      </c>
      <c r="CL2836" s="37">
        <v>792324934</v>
      </c>
      <c r="CN2836" s="12" t="s">
        <v>1513</v>
      </c>
      <c r="CS2836" s="12"/>
      <c r="CT2836" s="36" t="str">
        <f t="shared" si="44"/>
        <v>500mn - 1bn</v>
      </c>
      <c r="CU2836" s="36" t="str">
        <f>VLOOKUP(CK2836,Mapping!B:C,2,FALSE)</f>
        <v>US/CA</v>
      </c>
    </row>
    <row r="2837" spans="1:99" ht="16" customHeight="1" x14ac:dyDescent="0.35">
      <c r="A2837" s="12" t="s">
        <v>4245</v>
      </c>
      <c r="B2837" s="12" t="s">
        <v>925</v>
      </c>
      <c r="E2837" s="37">
        <v>0</v>
      </c>
      <c r="G2837" s="37" t="s">
        <v>1505</v>
      </c>
      <c r="I2837" s="37"/>
      <c r="K2837" s="37"/>
      <c r="M2837" s="37">
        <v>0</v>
      </c>
      <c r="N2837" s="12">
        <v>0</v>
      </c>
      <c r="O2837" s="37"/>
      <c r="R2837" s="37"/>
      <c r="T2837" s="37"/>
      <c r="V2837" s="37"/>
      <c r="X2837" s="37"/>
      <c r="Z2837" s="37"/>
      <c r="AB2837" s="37"/>
      <c r="AD2837" s="37"/>
      <c r="AF2837" s="37"/>
      <c r="AH2837" s="37"/>
      <c r="AN2837" s="37"/>
      <c r="AP2837" s="37"/>
      <c r="AR2837" s="37"/>
      <c r="AT2837" s="37"/>
      <c r="AV2837" s="37"/>
      <c r="AX2837" s="37"/>
      <c r="BB2837" s="12">
        <v>0</v>
      </c>
      <c r="CC2837" s="12">
        <v>0</v>
      </c>
      <c r="CG2837" s="12" t="s">
        <v>976</v>
      </c>
      <c r="CH2837" s="12">
        <v>39.081000000000003</v>
      </c>
      <c r="CI2837" s="12" t="s">
        <v>1127</v>
      </c>
      <c r="CJ2837" s="12" t="s">
        <v>966</v>
      </c>
      <c r="CK2837" s="12" t="s">
        <v>932</v>
      </c>
      <c r="CL2837" s="37">
        <v>480500639</v>
      </c>
      <c r="CN2837" s="12" t="s">
        <v>1513</v>
      </c>
      <c r="CS2837" s="12"/>
      <c r="CT2837" s="36" t="str">
        <f t="shared" si="44"/>
        <v>500mn</v>
      </c>
      <c r="CU2837" s="36" t="str">
        <f>VLOOKUP(CK2837,Mapping!B:C,2,FALSE)</f>
        <v>US/CA</v>
      </c>
    </row>
    <row r="2838" spans="1:99" ht="16" customHeight="1" x14ac:dyDescent="0.35">
      <c r="A2838" s="12" t="s">
        <v>4246</v>
      </c>
      <c r="B2838" s="12" t="s">
        <v>925</v>
      </c>
      <c r="E2838" s="37">
        <v>0</v>
      </c>
      <c r="G2838" s="37" t="s">
        <v>1505</v>
      </c>
      <c r="I2838" s="37"/>
      <c r="K2838" s="37"/>
      <c r="M2838" s="37"/>
      <c r="O2838" s="37"/>
      <c r="R2838" s="37"/>
      <c r="T2838" s="37"/>
      <c r="V2838" s="37"/>
      <c r="X2838" s="37"/>
      <c r="Z2838" s="37"/>
      <c r="AB2838" s="37"/>
      <c r="AD2838" s="37"/>
      <c r="AF2838" s="37"/>
      <c r="AH2838" s="37"/>
      <c r="AN2838" s="37">
        <v>0</v>
      </c>
      <c r="AO2838" s="12">
        <v>0</v>
      </c>
      <c r="AP2838" s="37"/>
      <c r="AR2838" s="37"/>
      <c r="AT2838" s="37"/>
      <c r="AV2838" s="37"/>
      <c r="AX2838" s="37"/>
      <c r="BI2838" s="12">
        <v>0</v>
      </c>
      <c r="BY2838" s="12">
        <v>0</v>
      </c>
      <c r="CG2838" s="12" t="s">
        <v>976</v>
      </c>
      <c r="CH2838" s="12">
        <v>57.996000000000002</v>
      </c>
      <c r="CI2838" s="12"/>
      <c r="CJ2838" s="12"/>
      <c r="CK2838" s="12" t="s">
        <v>979</v>
      </c>
      <c r="CL2838" s="37">
        <v>30579410</v>
      </c>
      <c r="CN2838" s="12" t="s">
        <v>1506</v>
      </c>
      <c r="CS2838" s="12"/>
      <c r="CT2838" s="36" t="str">
        <f t="shared" si="44"/>
        <v>500mn</v>
      </c>
      <c r="CU2838" s="36" t="str">
        <f>VLOOKUP(CK2838,Mapping!B:C,2,FALSE)</f>
        <v>EU</v>
      </c>
    </row>
    <row r="2839" spans="1:99" ht="16" customHeight="1" x14ac:dyDescent="0.35">
      <c r="A2839" s="12" t="s">
        <v>4247</v>
      </c>
      <c r="B2839" s="12" t="s">
        <v>925</v>
      </c>
      <c r="E2839" s="37">
        <v>3035535</v>
      </c>
      <c r="G2839" s="37" t="s">
        <v>1505</v>
      </c>
      <c r="I2839" s="37"/>
      <c r="K2839" s="37"/>
      <c r="M2839" s="37"/>
      <c r="O2839" s="37"/>
      <c r="Q2839" s="12">
        <v>5030</v>
      </c>
      <c r="R2839" s="37"/>
      <c r="T2839" s="37"/>
      <c r="V2839" s="37"/>
      <c r="X2839" s="37">
        <v>564647</v>
      </c>
      <c r="Y2839" s="12">
        <v>0.01</v>
      </c>
      <c r="Z2839" s="37"/>
      <c r="AB2839" s="37"/>
      <c r="AD2839" s="37"/>
      <c r="AF2839" s="37"/>
      <c r="AH2839" s="37">
        <v>635188</v>
      </c>
      <c r="AI2839" s="12">
        <v>0.01</v>
      </c>
      <c r="AN2839" s="37">
        <v>1835700</v>
      </c>
      <c r="AO2839" s="12">
        <v>0.02</v>
      </c>
      <c r="AP2839" s="37">
        <v>0</v>
      </c>
      <c r="AQ2839" s="12">
        <v>0</v>
      </c>
      <c r="AR2839" s="37"/>
      <c r="AT2839" s="37"/>
      <c r="AV2839" s="37"/>
      <c r="AX2839" s="37"/>
      <c r="BA2839" s="12">
        <v>5526</v>
      </c>
      <c r="BH2839" s="12">
        <v>0</v>
      </c>
      <c r="BI2839" s="12">
        <v>10900</v>
      </c>
      <c r="BQ2839" s="12">
        <v>0</v>
      </c>
      <c r="BV2839" s="12">
        <v>0</v>
      </c>
      <c r="BY2839" s="12">
        <v>0</v>
      </c>
      <c r="BZ2839" s="12">
        <v>0</v>
      </c>
      <c r="CG2839" s="12" t="s">
        <v>934</v>
      </c>
      <c r="CH2839" s="12">
        <v>81.873999999999995</v>
      </c>
      <c r="CI2839" s="12" t="s">
        <v>4248</v>
      </c>
      <c r="CJ2839" s="12" t="s">
        <v>1021</v>
      </c>
      <c r="CK2839" s="12" t="s">
        <v>932</v>
      </c>
      <c r="CL2839" s="37">
        <v>7696471652</v>
      </c>
      <c r="CN2839" s="12" t="s">
        <v>1506</v>
      </c>
      <c r="CS2839" s="12"/>
      <c r="CT2839" s="36" t="str">
        <f t="shared" si="44"/>
        <v>1bn - 50bn</v>
      </c>
      <c r="CU2839" s="36" t="str">
        <f>VLOOKUP(CK2839,Mapping!B:C,2,FALSE)</f>
        <v>US/CA</v>
      </c>
    </row>
    <row r="2840" spans="1:99" ht="16" customHeight="1" x14ac:dyDescent="0.35">
      <c r="A2840" s="12" t="s">
        <v>4249</v>
      </c>
      <c r="B2840" s="12" t="s">
        <v>925</v>
      </c>
      <c r="E2840" s="37">
        <v>896320</v>
      </c>
      <c r="G2840" s="37" t="s">
        <v>1505</v>
      </c>
      <c r="I2840" s="37"/>
      <c r="K2840" s="37"/>
      <c r="M2840" s="37">
        <v>306875</v>
      </c>
      <c r="N2840" s="12">
        <v>0.03</v>
      </c>
      <c r="O2840" s="37"/>
      <c r="R2840" s="37"/>
      <c r="T2840" s="37"/>
      <c r="V2840" s="37"/>
      <c r="X2840" s="37"/>
      <c r="Z2840" s="37"/>
      <c r="AB2840" s="37"/>
      <c r="AD2840" s="37"/>
      <c r="AF2840" s="37"/>
      <c r="AH2840" s="37"/>
      <c r="AN2840" s="37">
        <v>589445</v>
      </c>
      <c r="AO2840" s="12">
        <v>7.0000000000000007E-2</v>
      </c>
      <c r="AP2840" s="37"/>
      <c r="AR2840" s="37"/>
      <c r="AT2840" s="37"/>
      <c r="AV2840" s="37"/>
      <c r="AX2840" s="37"/>
      <c r="BB2840" s="12">
        <v>2446</v>
      </c>
      <c r="BI2840" s="12">
        <v>3500</v>
      </c>
      <c r="BY2840" s="12">
        <v>0</v>
      </c>
      <c r="CC2840" s="12">
        <v>0</v>
      </c>
      <c r="CG2840" s="12" t="s">
        <v>934</v>
      </c>
      <c r="CH2840" s="12">
        <v>13.521000000000001</v>
      </c>
      <c r="CI2840" s="12" t="s">
        <v>1549</v>
      </c>
      <c r="CJ2840" s="12" t="s">
        <v>966</v>
      </c>
      <c r="CK2840" s="12" t="s">
        <v>932</v>
      </c>
      <c r="CL2840" s="37">
        <v>887968367</v>
      </c>
      <c r="CN2840" s="12" t="s">
        <v>1509</v>
      </c>
      <c r="CS2840" s="12"/>
      <c r="CT2840" s="36" t="str">
        <f t="shared" si="44"/>
        <v>500mn - 1bn</v>
      </c>
      <c r="CU2840" s="36" t="str">
        <f>VLOOKUP(CK2840,Mapping!B:C,2,FALSE)</f>
        <v>US/CA</v>
      </c>
    </row>
    <row r="2841" spans="1:99" ht="16" customHeight="1" x14ac:dyDescent="0.35">
      <c r="A2841" s="12" t="s">
        <v>4250</v>
      </c>
      <c r="B2841" s="12" t="s">
        <v>925</v>
      </c>
      <c r="E2841" s="37">
        <v>1869382</v>
      </c>
      <c r="G2841" s="37" t="s">
        <v>1505</v>
      </c>
      <c r="I2841" s="37"/>
      <c r="K2841" s="37"/>
      <c r="M2841" s="37"/>
      <c r="O2841" s="37"/>
      <c r="Q2841" s="12">
        <v>0</v>
      </c>
      <c r="R2841" s="37"/>
      <c r="T2841" s="37"/>
      <c r="V2841" s="37"/>
      <c r="X2841" s="37"/>
      <c r="Z2841" s="37"/>
      <c r="AB2841" s="37"/>
      <c r="AD2841" s="37"/>
      <c r="AF2841" s="37"/>
      <c r="AH2841" s="37">
        <v>0</v>
      </c>
      <c r="AI2841" s="12">
        <v>0</v>
      </c>
      <c r="AN2841" s="37">
        <v>1869382</v>
      </c>
      <c r="AO2841" s="12">
        <v>0.45</v>
      </c>
      <c r="AP2841" s="37">
        <v>0</v>
      </c>
      <c r="AQ2841" s="12">
        <v>0</v>
      </c>
      <c r="AR2841" s="37"/>
      <c r="AT2841" s="37"/>
      <c r="AV2841" s="37"/>
      <c r="AX2841" s="37"/>
      <c r="BH2841" s="12">
        <v>0</v>
      </c>
      <c r="BI2841" s="12">
        <v>11100</v>
      </c>
      <c r="BQ2841" s="12">
        <v>0</v>
      </c>
      <c r="BV2841" s="12">
        <v>0</v>
      </c>
      <c r="BY2841" s="12">
        <v>0</v>
      </c>
      <c r="CG2841" s="12" t="s">
        <v>996</v>
      </c>
      <c r="CH2841" s="12">
        <v>107.651</v>
      </c>
      <c r="CI2841" s="12" t="s">
        <v>3749</v>
      </c>
      <c r="CJ2841" s="12" t="s">
        <v>1130</v>
      </c>
      <c r="CK2841" s="12" t="s">
        <v>932</v>
      </c>
      <c r="CL2841" s="37">
        <v>415815212</v>
      </c>
      <c r="CN2841" s="12" t="s">
        <v>4170</v>
      </c>
      <c r="CS2841" s="12"/>
      <c r="CT2841" s="36" t="str">
        <f t="shared" si="44"/>
        <v>500mn</v>
      </c>
      <c r="CU2841" s="36" t="str">
        <f>VLOOKUP(CK2841,Mapping!B:C,2,FALSE)</f>
        <v>US/CA</v>
      </c>
    </row>
    <row r="2842" spans="1:99" ht="16" customHeight="1" x14ac:dyDescent="0.35">
      <c r="A2842" s="12" t="s">
        <v>4251</v>
      </c>
      <c r="B2842" s="12" t="s">
        <v>925</v>
      </c>
      <c r="E2842" s="37">
        <v>2079898</v>
      </c>
      <c r="G2842" s="37" t="s">
        <v>1505</v>
      </c>
      <c r="I2842" s="37"/>
      <c r="K2842" s="37"/>
      <c r="M2842" s="37"/>
      <c r="O2842" s="37"/>
      <c r="R2842" s="37"/>
      <c r="T2842" s="37"/>
      <c r="V2842" s="37"/>
      <c r="X2842" s="37"/>
      <c r="Z2842" s="37"/>
      <c r="AB2842" s="37"/>
      <c r="AD2842" s="37"/>
      <c r="AF2842" s="37"/>
      <c r="AH2842" s="37"/>
      <c r="AN2842" s="37">
        <v>2079898</v>
      </c>
      <c r="AO2842" s="12">
        <v>0.14000000000000001</v>
      </c>
      <c r="AP2842" s="37"/>
      <c r="AR2842" s="37"/>
      <c r="AT2842" s="37"/>
      <c r="AV2842" s="37"/>
      <c r="AX2842" s="37"/>
      <c r="BI2842" s="12">
        <v>12350</v>
      </c>
      <c r="BY2842" s="12">
        <v>0</v>
      </c>
      <c r="CG2842" s="12" t="s">
        <v>940</v>
      </c>
      <c r="CH2842" s="12">
        <v>20.068999999999999</v>
      </c>
      <c r="CI2842" s="12" t="s">
        <v>2928</v>
      </c>
      <c r="CJ2842" s="12" t="s">
        <v>941</v>
      </c>
      <c r="CK2842" s="12" t="s">
        <v>932</v>
      </c>
      <c r="CL2842" s="37">
        <v>1532207397</v>
      </c>
      <c r="CN2842" s="12" t="s">
        <v>1506</v>
      </c>
      <c r="CS2842" s="12"/>
      <c r="CT2842" s="36" t="str">
        <f t="shared" si="44"/>
        <v>1bn - 50bn</v>
      </c>
      <c r="CU2842" s="36" t="str">
        <f>VLOOKUP(CK2842,Mapping!B:C,2,FALSE)</f>
        <v>US/CA</v>
      </c>
    </row>
    <row r="2843" spans="1:99" ht="16" customHeight="1" x14ac:dyDescent="0.35">
      <c r="A2843" s="12" t="s">
        <v>4252</v>
      </c>
      <c r="B2843" s="12" t="s">
        <v>925</v>
      </c>
      <c r="E2843" s="37">
        <v>1088462</v>
      </c>
      <c r="G2843" s="37" t="s">
        <v>1505</v>
      </c>
      <c r="I2843" s="37"/>
      <c r="K2843" s="37"/>
      <c r="M2843" s="37"/>
      <c r="O2843" s="37"/>
      <c r="R2843" s="37"/>
      <c r="T2843" s="37"/>
      <c r="V2843" s="37"/>
      <c r="X2843" s="37"/>
      <c r="Z2843" s="37"/>
      <c r="AB2843" s="37"/>
      <c r="AD2843" s="37"/>
      <c r="AF2843" s="37"/>
      <c r="AH2843" s="37"/>
      <c r="AN2843" s="37">
        <v>1088462</v>
      </c>
      <c r="AO2843" s="12">
        <v>1.4</v>
      </c>
      <c r="AP2843" s="37"/>
      <c r="AR2843" s="37"/>
      <c r="AT2843" s="37"/>
      <c r="AV2843" s="37"/>
      <c r="AX2843" s="37"/>
      <c r="BI2843" s="12">
        <v>5500</v>
      </c>
      <c r="BY2843" s="12">
        <v>0</v>
      </c>
      <c r="CG2843" s="12" t="s">
        <v>940</v>
      </c>
      <c r="CH2843" s="12">
        <v>47.432000000000002</v>
      </c>
      <c r="CI2843" s="12" t="s">
        <v>989</v>
      </c>
      <c r="CJ2843" s="12"/>
      <c r="CK2843" s="12" t="s">
        <v>990</v>
      </c>
      <c r="CL2843" s="37">
        <v>77716202</v>
      </c>
      <c r="CN2843" s="12" t="s">
        <v>1506</v>
      </c>
      <c r="CS2843" s="12"/>
      <c r="CT2843" s="36" t="str">
        <f t="shared" si="44"/>
        <v>500mn</v>
      </c>
      <c r="CU2843" s="36" t="str">
        <f>VLOOKUP(CK2843,Mapping!B:C,2,FALSE)</f>
        <v>EU</v>
      </c>
    </row>
    <row r="2844" spans="1:99" ht="16" customHeight="1" x14ac:dyDescent="0.35">
      <c r="A2844" s="12" t="s">
        <v>4253</v>
      </c>
      <c r="B2844" s="12" t="s">
        <v>925</v>
      </c>
      <c r="E2844" s="37">
        <v>11783927</v>
      </c>
      <c r="G2844" s="37" t="s">
        <v>1505</v>
      </c>
      <c r="I2844" s="37"/>
      <c r="K2844" s="37"/>
      <c r="M2844" s="37">
        <v>4495608</v>
      </c>
      <c r="N2844" s="12">
        <v>0.11</v>
      </c>
      <c r="O2844" s="37"/>
      <c r="R2844" s="37"/>
      <c r="T2844" s="37">
        <v>86642</v>
      </c>
      <c r="U2844" s="12">
        <v>0</v>
      </c>
      <c r="V2844" s="37"/>
      <c r="X2844" s="37">
        <v>10729</v>
      </c>
      <c r="Y2844" s="12">
        <v>0</v>
      </c>
      <c r="Z2844" s="37"/>
      <c r="AB2844" s="37"/>
      <c r="AD2844" s="37">
        <v>1951076</v>
      </c>
      <c r="AE2844" s="12">
        <v>0.05</v>
      </c>
      <c r="AF2844" s="37"/>
      <c r="AH2844" s="37"/>
      <c r="AN2844" s="37">
        <v>4336630</v>
      </c>
      <c r="AO2844" s="12">
        <v>0.1</v>
      </c>
      <c r="AP2844" s="37">
        <v>903242</v>
      </c>
      <c r="AQ2844" s="12">
        <v>0.02</v>
      </c>
      <c r="AR2844" s="37"/>
      <c r="AT2844" s="37"/>
      <c r="AV2844" s="37"/>
      <c r="AX2844" s="37"/>
      <c r="BA2844" s="12">
        <v>105</v>
      </c>
      <c r="BB2844" s="12">
        <v>35833</v>
      </c>
      <c r="BH2844" s="12">
        <v>3912</v>
      </c>
      <c r="BI2844" s="12">
        <v>25750</v>
      </c>
      <c r="BJ2844" s="12">
        <v>17511</v>
      </c>
      <c r="BK2844" s="12">
        <v>774</v>
      </c>
      <c r="BV2844" s="12">
        <v>0</v>
      </c>
      <c r="BY2844" s="12">
        <v>0</v>
      </c>
      <c r="BZ2844" s="12">
        <v>0</v>
      </c>
      <c r="CB2844" s="12">
        <v>0.01</v>
      </c>
      <c r="CC2844" s="12">
        <v>0</v>
      </c>
      <c r="CE2844" s="12">
        <v>0</v>
      </c>
      <c r="CG2844" s="12" t="s">
        <v>929</v>
      </c>
      <c r="CH2844" s="12">
        <v>59.000999999999998</v>
      </c>
      <c r="CI2844" s="12" t="s">
        <v>4254</v>
      </c>
      <c r="CJ2844" s="12"/>
      <c r="CK2844" s="12" t="s">
        <v>990</v>
      </c>
      <c r="CL2844" s="37">
        <v>4185246658</v>
      </c>
      <c r="CN2844" s="12" t="s">
        <v>1506</v>
      </c>
      <c r="CS2844" s="12"/>
      <c r="CT2844" s="36" t="str">
        <f t="shared" si="44"/>
        <v>1bn - 50bn</v>
      </c>
      <c r="CU2844" s="36" t="str">
        <f>VLOOKUP(CK2844,Mapping!B:C,2,FALSE)</f>
        <v>EU</v>
      </c>
    </row>
    <row r="2845" spans="1:99" ht="16" customHeight="1" x14ac:dyDescent="0.35">
      <c r="A2845" s="12" t="s">
        <v>388</v>
      </c>
      <c r="B2845" s="12" t="s">
        <v>933</v>
      </c>
      <c r="E2845" s="37">
        <v>1322282424</v>
      </c>
      <c r="F2845" s="12">
        <v>40921</v>
      </c>
      <c r="G2845" s="37" t="s">
        <v>1505</v>
      </c>
      <c r="I2845" s="37">
        <v>1988657</v>
      </c>
      <c r="J2845" s="12">
        <v>0.02</v>
      </c>
      <c r="K2845" s="37">
        <v>135266320</v>
      </c>
      <c r="L2845" s="12">
        <v>1.33</v>
      </c>
      <c r="M2845" s="37">
        <v>736942129</v>
      </c>
      <c r="N2845" s="12">
        <v>7.23</v>
      </c>
      <c r="O2845" s="37">
        <v>146143042</v>
      </c>
      <c r="P2845" s="12">
        <v>1.43</v>
      </c>
      <c r="Q2845" s="12">
        <v>0</v>
      </c>
      <c r="R2845" s="37">
        <v>18817512</v>
      </c>
      <c r="S2845" s="12">
        <v>0.18</v>
      </c>
      <c r="T2845" s="37">
        <v>474290</v>
      </c>
      <c r="U2845" s="12">
        <v>0</v>
      </c>
      <c r="V2845" s="37">
        <v>42373030</v>
      </c>
      <c r="W2845" s="12">
        <v>0.42</v>
      </c>
      <c r="X2845" s="37">
        <v>186635959</v>
      </c>
      <c r="Y2845" s="12">
        <v>1.83</v>
      </c>
      <c r="Z2845" s="37"/>
      <c r="AB2845" s="37">
        <v>1987800</v>
      </c>
      <c r="AC2845" s="12">
        <v>0.02</v>
      </c>
      <c r="AD2845" s="37"/>
      <c r="AF2845" s="37">
        <v>37642395</v>
      </c>
      <c r="AG2845" s="12">
        <v>0.37</v>
      </c>
      <c r="AH2845" s="37">
        <v>0</v>
      </c>
      <c r="AI2845" s="12">
        <v>0</v>
      </c>
      <c r="AJ2845" s="12">
        <v>133950</v>
      </c>
      <c r="AK2845" s="12">
        <v>1947370</v>
      </c>
      <c r="AL2845" s="12">
        <v>8187761</v>
      </c>
      <c r="AN2845" s="37">
        <v>2888280</v>
      </c>
      <c r="AO2845" s="12">
        <v>0.03</v>
      </c>
      <c r="AP2845" s="37">
        <v>0</v>
      </c>
      <c r="AQ2845" s="12">
        <v>0</v>
      </c>
      <c r="AR2845" s="37">
        <v>11123010</v>
      </c>
      <c r="AS2845" s="12">
        <v>0.11</v>
      </c>
      <c r="AT2845" s="37"/>
      <c r="AV2845" s="37"/>
      <c r="AX2845" s="37"/>
      <c r="AZ2845" s="12">
        <v>1777580</v>
      </c>
      <c r="BA2845" s="12">
        <v>1826541</v>
      </c>
      <c r="BB2845" s="12">
        <v>5873921</v>
      </c>
      <c r="BE2845" s="12">
        <v>298284</v>
      </c>
      <c r="BF2845" s="12">
        <v>2790523</v>
      </c>
      <c r="BG2845" s="12">
        <v>2189917</v>
      </c>
      <c r="BH2845" s="12">
        <v>0</v>
      </c>
      <c r="BI2845" s="12">
        <v>17150</v>
      </c>
      <c r="BK2845" s="12">
        <v>4237</v>
      </c>
      <c r="BM2845" s="12">
        <v>0.33</v>
      </c>
      <c r="BO2845" s="12">
        <v>0.01</v>
      </c>
      <c r="BP2845" s="12">
        <v>0.12</v>
      </c>
      <c r="BQ2845" s="12">
        <v>0</v>
      </c>
      <c r="BR2845" s="12">
        <v>0.01</v>
      </c>
      <c r="BS2845" s="12">
        <v>0.02</v>
      </c>
      <c r="BT2845" s="12">
        <v>0.06</v>
      </c>
      <c r="BU2845" s="12">
        <v>0.04</v>
      </c>
      <c r="BV2845" s="12">
        <v>0</v>
      </c>
      <c r="BX2845" s="12">
        <v>0.03</v>
      </c>
      <c r="BY2845" s="12">
        <v>0</v>
      </c>
      <c r="BZ2845" s="12">
        <v>0.03</v>
      </c>
      <c r="CC2845" s="12">
        <v>0.24</v>
      </c>
      <c r="CE2845" s="12">
        <v>0</v>
      </c>
      <c r="CG2845" s="12" t="s">
        <v>940</v>
      </c>
      <c r="CH2845" s="12">
        <v>61.939</v>
      </c>
      <c r="CI2845" s="12" t="s">
        <v>950</v>
      </c>
      <c r="CJ2845" s="12"/>
      <c r="CK2845" s="12" t="s">
        <v>951</v>
      </c>
      <c r="CL2845" s="37">
        <v>10132355447</v>
      </c>
      <c r="CN2845" s="12" t="s">
        <v>1506</v>
      </c>
      <c r="CR2845" s="12">
        <v>45980.395833333336</v>
      </c>
      <c r="CS2845" s="12"/>
      <c r="CT2845" s="36" t="str">
        <f t="shared" si="44"/>
        <v>1bn - 50bn</v>
      </c>
      <c r="CU2845" s="36" t="str">
        <f>VLOOKUP(CK2845,Mapping!B:C,2,FALSE)</f>
        <v>HK</v>
      </c>
    </row>
    <row r="2846" spans="1:99" ht="16" customHeight="1" x14ac:dyDescent="0.35">
      <c r="A2846" s="12" t="s">
        <v>4255</v>
      </c>
      <c r="B2846" s="12" t="s">
        <v>933</v>
      </c>
      <c r="E2846" s="37">
        <v>301104</v>
      </c>
      <c r="G2846" s="37" t="s">
        <v>1505</v>
      </c>
      <c r="I2846" s="37"/>
      <c r="K2846" s="37"/>
      <c r="M2846" s="37">
        <v>301104</v>
      </c>
      <c r="N2846" s="12">
        <v>0.02</v>
      </c>
      <c r="O2846" s="37"/>
      <c r="R2846" s="37"/>
      <c r="T2846" s="37"/>
      <c r="V2846" s="37"/>
      <c r="X2846" s="37"/>
      <c r="Z2846" s="37"/>
      <c r="AB2846" s="37"/>
      <c r="AD2846" s="37"/>
      <c r="AF2846" s="37"/>
      <c r="AH2846" s="37"/>
      <c r="AN2846" s="37"/>
      <c r="AP2846" s="37"/>
      <c r="AR2846" s="37"/>
      <c r="AT2846" s="37"/>
      <c r="AV2846" s="37"/>
      <c r="AX2846" s="37"/>
      <c r="BB2846" s="12">
        <v>2400</v>
      </c>
      <c r="CC2846" s="12">
        <v>0</v>
      </c>
      <c r="CG2846" s="12" t="s">
        <v>940</v>
      </c>
      <c r="CH2846" s="12">
        <v>38.860999999999997</v>
      </c>
      <c r="CI2846" s="12" t="s">
        <v>1251</v>
      </c>
      <c r="CJ2846" s="12"/>
      <c r="CK2846" s="12" t="s">
        <v>1252</v>
      </c>
      <c r="CL2846" s="37">
        <v>1474631701</v>
      </c>
      <c r="CN2846" s="12" t="s">
        <v>1506</v>
      </c>
      <c r="CS2846" s="12"/>
      <c r="CT2846" s="36" t="str">
        <f t="shared" si="44"/>
        <v>1bn - 50bn</v>
      </c>
      <c r="CU2846" s="36" t="str">
        <f>VLOOKUP(CK2846,Mapping!B:C,2,FALSE)</f>
        <v>LATAM</v>
      </c>
    </row>
    <row r="2847" spans="1:99" ht="16" customHeight="1" x14ac:dyDescent="0.35">
      <c r="A2847" s="12" t="s">
        <v>4256</v>
      </c>
      <c r="B2847" s="12" t="s">
        <v>933</v>
      </c>
      <c r="E2847" s="37">
        <v>1173463</v>
      </c>
      <c r="G2847" s="37" t="s">
        <v>1505</v>
      </c>
      <c r="I2847" s="37"/>
      <c r="K2847" s="37"/>
      <c r="M2847" s="37"/>
      <c r="O2847" s="37">
        <v>760470</v>
      </c>
      <c r="P2847" s="12">
        <v>0.05</v>
      </c>
      <c r="R2847" s="37"/>
      <c r="T2847" s="37"/>
      <c r="V2847" s="37"/>
      <c r="X2847" s="37"/>
      <c r="Z2847" s="37"/>
      <c r="AB2847" s="37"/>
      <c r="AD2847" s="37"/>
      <c r="AF2847" s="37"/>
      <c r="AH2847" s="37"/>
      <c r="AL2847" s="12">
        <v>47300</v>
      </c>
      <c r="AN2847" s="37"/>
      <c r="AP2847" s="37"/>
      <c r="AR2847" s="37">
        <v>412993</v>
      </c>
      <c r="AS2847" s="12">
        <v>0.03</v>
      </c>
      <c r="AT2847" s="37"/>
      <c r="AV2847" s="37"/>
      <c r="AX2847" s="37"/>
      <c r="BE2847" s="12">
        <v>8748</v>
      </c>
      <c r="BM2847" s="12">
        <v>0.01</v>
      </c>
      <c r="BU2847" s="12">
        <v>0</v>
      </c>
      <c r="CG2847" s="12" t="s">
        <v>940</v>
      </c>
      <c r="CH2847" s="12">
        <v>20.335000000000001</v>
      </c>
      <c r="CI2847" s="12" t="s">
        <v>988</v>
      </c>
      <c r="CJ2847" s="12"/>
      <c r="CK2847" s="12" t="s">
        <v>988</v>
      </c>
      <c r="CL2847" s="37">
        <v>1349134146</v>
      </c>
      <c r="CN2847" s="12" t="s">
        <v>1506</v>
      </c>
      <c r="CS2847" s="12"/>
      <c r="CT2847" s="36" t="str">
        <f t="shared" si="44"/>
        <v>1bn - 50bn</v>
      </c>
      <c r="CU2847" s="36" t="str">
        <f>VLOOKUP(CK2847,Mapping!B:C,2,FALSE)</f>
        <v>SG</v>
      </c>
    </row>
    <row r="2848" spans="1:99" ht="16" customHeight="1" x14ac:dyDescent="0.35">
      <c r="A2848" s="12" t="s">
        <v>606</v>
      </c>
      <c r="B2848" s="12" t="s">
        <v>933</v>
      </c>
      <c r="E2848" s="37">
        <v>11191240</v>
      </c>
      <c r="F2848" s="12">
        <v>9013</v>
      </c>
      <c r="G2848" s="37" t="s">
        <v>1505</v>
      </c>
      <c r="I2848" s="37">
        <v>641680</v>
      </c>
      <c r="J2848" s="12">
        <v>0.12</v>
      </c>
      <c r="K2848" s="37">
        <v>4129482</v>
      </c>
      <c r="L2848" s="12">
        <v>0.74</v>
      </c>
      <c r="M2848" s="37"/>
      <c r="O2848" s="37">
        <v>3461814</v>
      </c>
      <c r="P2848" s="12">
        <v>0.62</v>
      </c>
      <c r="R2848" s="37">
        <v>788770</v>
      </c>
      <c r="S2848" s="12">
        <v>0.14000000000000001</v>
      </c>
      <c r="T2848" s="37"/>
      <c r="V2848" s="37">
        <v>1191691</v>
      </c>
      <c r="W2848" s="12">
        <v>0.21</v>
      </c>
      <c r="X2848" s="37"/>
      <c r="Z2848" s="37"/>
      <c r="AB2848" s="37">
        <v>0</v>
      </c>
      <c r="AC2848" s="12">
        <v>0</v>
      </c>
      <c r="AD2848" s="37"/>
      <c r="AF2848" s="37">
        <v>977803</v>
      </c>
      <c r="AG2848" s="12">
        <v>0.18</v>
      </c>
      <c r="AH2848" s="37"/>
      <c r="AJ2848" s="12">
        <v>0</v>
      </c>
      <c r="AK2848" s="12">
        <v>43211</v>
      </c>
      <c r="AL2848" s="12">
        <v>188641</v>
      </c>
      <c r="AN2848" s="37"/>
      <c r="AP2848" s="37"/>
      <c r="AR2848" s="37"/>
      <c r="AT2848" s="37"/>
      <c r="AV2848" s="37"/>
      <c r="AX2848" s="37"/>
      <c r="AZ2848" s="12">
        <v>59417</v>
      </c>
      <c r="BF2848" s="12">
        <v>57861</v>
      </c>
      <c r="BG2848" s="12">
        <v>53645</v>
      </c>
      <c r="BO2848" s="12">
        <v>0</v>
      </c>
      <c r="BP2848" s="12">
        <v>0</v>
      </c>
      <c r="BR2848" s="12">
        <v>0</v>
      </c>
      <c r="BS2848" s="12">
        <v>0</v>
      </c>
      <c r="BT2848" s="12">
        <v>0</v>
      </c>
      <c r="BU2848" s="12">
        <v>0</v>
      </c>
      <c r="BX2848" s="12">
        <v>0</v>
      </c>
      <c r="CG2848" s="12" t="s">
        <v>940</v>
      </c>
      <c r="CH2848" s="12">
        <v>55.817</v>
      </c>
      <c r="CI2848" s="12" t="s">
        <v>1098</v>
      </c>
      <c r="CJ2848" s="12"/>
      <c r="CK2848" s="12" t="s">
        <v>1099</v>
      </c>
      <c r="CL2848" s="37">
        <v>595269753</v>
      </c>
      <c r="CN2848" s="12" t="s">
        <v>1506</v>
      </c>
      <c r="CS2848" s="12"/>
      <c r="CT2848" s="36" t="str">
        <f t="shared" si="44"/>
        <v>500mn - 1bn</v>
      </c>
      <c r="CU2848" s="36" t="str">
        <f>VLOOKUP(CK2848,Mapping!B:C,2,FALSE)</f>
        <v>Asia</v>
      </c>
    </row>
    <row r="2849" spans="1:99" ht="16" customHeight="1" x14ac:dyDescent="0.35">
      <c r="A2849" s="12" t="s">
        <v>4257</v>
      </c>
      <c r="B2849" s="12" t="s">
        <v>933</v>
      </c>
      <c r="E2849" s="37">
        <v>64867217</v>
      </c>
      <c r="G2849" s="37" t="s">
        <v>1505</v>
      </c>
      <c r="I2849" s="37"/>
      <c r="K2849" s="37"/>
      <c r="M2849" s="37">
        <v>101999</v>
      </c>
      <c r="N2849" s="12">
        <v>0</v>
      </c>
      <c r="O2849" s="37"/>
      <c r="Q2849" s="12">
        <v>121210</v>
      </c>
      <c r="R2849" s="37"/>
      <c r="T2849" s="37">
        <v>57873</v>
      </c>
      <c r="U2849" s="12">
        <v>0</v>
      </c>
      <c r="V2849" s="37"/>
      <c r="X2849" s="37">
        <v>2059847</v>
      </c>
      <c r="Y2849" s="12">
        <v>0.01</v>
      </c>
      <c r="Z2849" s="37">
        <v>72240</v>
      </c>
      <c r="AA2849" s="12">
        <v>0</v>
      </c>
      <c r="AB2849" s="37"/>
      <c r="AD2849" s="37"/>
      <c r="AF2849" s="37"/>
      <c r="AH2849" s="37">
        <v>15306399</v>
      </c>
      <c r="AI2849" s="12">
        <v>0.08</v>
      </c>
      <c r="AN2849" s="37">
        <v>40309604</v>
      </c>
      <c r="AO2849" s="12">
        <v>0.22</v>
      </c>
      <c r="AP2849" s="37">
        <v>6959255</v>
      </c>
      <c r="AQ2849" s="12">
        <v>0.04</v>
      </c>
      <c r="AR2849" s="37"/>
      <c r="AT2849" s="37"/>
      <c r="AV2849" s="37"/>
      <c r="AX2849" s="37"/>
      <c r="BA2849" s="12">
        <v>20159</v>
      </c>
      <c r="BB2849" s="12">
        <v>813</v>
      </c>
      <c r="BC2849" s="12">
        <v>2443</v>
      </c>
      <c r="BH2849" s="12">
        <v>30141</v>
      </c>
      <c r="BI2849" s="12">
        <v>239350</v>
      </c>
      <c r="BK2849" s="12">
        <v>517</v>
      </c>
      <c r="BQ2849" s="12">
        <v>0.03</v>
      </c>
      <c r="BV2849" s="12">
        <v>0.03</v>
      </c>
      <c r="BY2849" s="12">
        <v>0.03</v>
      </c>
      <c r="BZ2849" s="12">
        <v>0</v>
      </c>
      <c r="CC2849" s="12">
        <v>0</v>
      </c>
      <c r="CD2849" s="12">
        <v>0</v>
      </c>
      <c r="CE2849" s="12">
        <v>0</v>
      </c>
      <c r="CG2849" s="12" t="s">
        <v>940</v>
      </c>
      <c r="CH2849" s="12">
        <v>33.521000000000001</v>
      </c>
      <c r="CI2849" s="12" t="s">
        <v>941</v>
      </c>
      <c r="CJ2849" s="12" t="s">
        <v>941</v>
      </c>
      <c r="CK2849" s="12" t="s">
        <v>932</v>
      </c>
      <c r="CL2849" s="37">
        <v>18394348095</v>
      </c>
      <c r="CN2849" s="12" t="s">
        <v>1506</v>
      </c>
      <c r="CS2849" s="12"/>
      <c r="CT2849" s="36" t="str">
        <f t="shared" si="44"/>
        <v>1bn - 50bn</v>
      </c>
      <c r="CU2849" s="36" t="str">
        <f>VLOOKUP(CK2849,Mapping!B:C,2,FALSE)</f>
        <v>US/CA</v>
      </c>
    </row>
    <row r="2850" spans="1:99" ht="16" customHeight="1" x14ac:dyDescent="0.35">
      <c r="A2850" s="12" t="s">
        <v>4258</v>
      </c>
      <c r="B2850" s="12" t="s">
        <v>933</v>
      </c>
      <c r="E2850" s="37">
        <v>9029395</v>
      </c>
      <c r="G2850" s="37" t="s">
        <v>1505</v>
      </c>
      <c r="I2850" s="37"/>
      <c r="K2850" s="37">
        <v>5484979</v>
      </c>
      <c r="L2850" s="12">
        <v>0.39</v>
      </c>
      <c r="M2850" s="37"/>
      <c r="O2850" s="37">
        <v>2867250</v>
      </c>
      <c r="P2850" s="12">
        <v>0.2</v>
      </c>
      <c r="R2850" s="37">
        <v>0</v>
      </c>
      <c r="S2850" s="12">
        <v>0</v>
      </c>
      <c r="T2850" s="37"/>
      <c r="V2850" s="37">
        <v>0</v>
      </c>
      <c r="W2850" s="12">
        <v>0</v>
      </c>
      <c r="X2850" s="37"/>
      <c r="Z2850" s="37"/>
      <c r="AB2850" s="37">
        <v>0</v>
      </c>
      <c r="AC2850" s="12">
        <v>0</v>
      </c>
      <c r="AD2850" s="37"/>
      <c r="AF2850" s="37">
        <v>677166</v>
      </c>
      <c r="AG2850" s="12">
        <v>0.05</v>
      </c>
      <c r="AH2850" s="37"/>
      <c r="AJ2850" s="12">
        <v>0</v>
      </c>
      <c r="AK2850" s="12">
        <v>0</v>
      </c>
      <c r="AL2850" s="12">
        <v>188800</v>
      </c>
      <c r="AN2850" s="37"/>
      <c r="AP2850" s="37"/>
      <c r="AR2850" s="37"/>
      <c r="AT2850" s="37"/>
      <c r="AV2850" s="37"/>
      <c r="AX2850" s="37"/>
      <c r="AZ2850" s="12">
        <v>0</v>
      </c>
      <c r="BF2850" s="12">
        <v>50200</v>
      </c>
      <c r="BG2850" s="12">
        <v>88800</v>
      </c>
      <c r="BP2850" s="12">
        <v>0</v>
      </c>
      <c r="BR2850" s="12">
        <v>0</v>
      </c>
      <c r="BS2850" s="12">
        <v>0</v>
      </c>
      <c r="BT2850" s="12">
        <v>0</v>
      </c>
      <c r="BU2850" s="12">
        <v>0</v>
      </c>
      <c r="BX2850" s="12">
        <v>0</v>
      </c>
      <c r="CG2850" s="12" t="s">
        <v>940</v>
      </c>
      <c r="CH2850" s="12">
        <v>103.562</v>
      </c>
      <c r="CI2850" s="12" t="s">
        <v>1064</v>
      </c>
      <c r="CJ2850" s="12"/>
      <c r="CK2850" s="12" t="s">
        <v>1064</v>
      </c>
      <c r="CL2850" s="37">
        <v>1410939847</v>
      </c>
      <c r="CN2850" s="12" t="s">
        <v>1506</v>
      </c>
      <c r="CS2850" s="12"/>
      <c r="CT2850" s="36" t="str">
        <f t="shared" si="44"/>
        <v>1bn - 50bn</v>
      </c>
      <c r="CU2850" s="36" t="str">
        <f>VLOOKUP(CK2850,Mapping!B:C,2,FALSE)</f>
        <v>EU</v>
      </c>
    </row>
    <row r="2851" spans="1:99" ht="16" customHeight="1" x14ac:dyDescent="0.35">
      <c r="A2851" s="12" t="s">
        <v>4259</v>
      </c>
      <c r="B2851" s="12" t="s">
        <v>933</v>
      </c>
      <c r="E2851" s="37">
        <v>611995192</v>
      </c>
      <c r="G2851" s="37" t="s">
        <v>1505</v>
      </c>
      <c r="I2851" s="37"/>
      <c r="K2851" s="37">
        <v>323144467</v>
      </c>
      <c r="L2851" s="12">
        <v>5.98</v>
      </c>
      <c r="M2851" s="37"/>
      <c r="O2851" s="37">
        <v>252627183</v>
      </c>
      <c r="P2851" s="12">
        <v>4.67</v>
      </c>
      <c r="R2851" s="37">
        <v>36209501</v>
      </c>
      <c r="S2851" s="12">
        <v>0.67</v>
      </c>
      <c r="T2851" s="37"/>
      <c r="V2851" s="37"/>
      <c r="X2851" s="37"/>
      <c r="Z2851" s="37"/>
      <c r="AB2851" s="37"/>
      <c r="AD2851" s="37"/>
      <c r="AF2851" s="37"/>
      <c r="AH2851" s="37"/>
      <c r="AL2851" s="12">
        <v>13766147</v>
      </c>
      <c r="AM2851" s="12">
        <v>4869</v>
      </c>
      <c r="AN2851" s="37"/>
      <c r="AP2851" s="37"/>
      <c r="AR2851" s="37"/>
      <c r="AT2851" s="37"/>
      <c r="AV2851" s="37"/>
      <c r="AX2851" s="37">
        <v>14041</v>
      </c>
      <c r="AY2851" s="12">
        <v>0</v>
      </c>
      <c r="AZ2851" s="12">
        <v>2727613</v>
      </c>
      <c r="BG2851" s="12">
        <v>4197884</v>
      </c>
      <c r="BS2851" s="12">
        <v>0.05</v>
      </c>
      <c r="BU2851" s="12">
        <v>7.0000000000000007E-2</v>
      </c>
      <c r="BW2851" s="12">
        <v>0</v>
      </c>
      <c r="BX2851" s="12">
        <v>0.05</v>
      </c>
      <c r="CG2851" s="12" t="s">
        <v>963</v>
      </c>
      <c r="CH2851" s="12">
        <v>10.442</v>
      </c>
      <c r="CI2851" s="12" t="s">
        <v>977</v>
      </c>
      <c r="CJ2851" s="12"/>
      <c r="CK2851" s="12" t="s">
        <v>927</v>
      </c>
      <c r="CL2851" s="37">
        <v>5348625912</v>
      </c>
      <c r="CN2851" s="12" t="s">
        <v>1506</v>
      </c>
      <c r="CS2851" s="12"/>
      <c r="CT2851" s="36" t="str">
        <f t="shared" si="44"/>
        <v>1bn - 50bn</v>
      </c>
      <c r="CU2851" s="36" t="str">
        <f>VLOOKUP(CK2851,Mapping!B:C,2,FALSE)</f>
        <v>CN</v>
      </c>
    </row>
    <row r="2852" spans="1:99" ht="16" customHeight="1" x14ac:dyDescent="0.35">
      <c r="A2852" s="12" t="s">
        <v>4260</v>
      </c>
      <c r="B2852" s="12" t="s">
        <v>925</v>
      </c>
      <c r="E2852" s="37">
        <v>1139742</v>
      </c>
      <c r="G2852" s="37" t="s">
        <v>1505</v>
      </c>
      <c r="I2852" s="37"/>
      <c r="K2852" s="37"/>
      <c r="M2852" s="37">
        <v>526932</v>
      </c>
      <c r="N2852" s="12">
        <v>0.05</v>
      </c>
      <c r="O2852" s="37"/>
      <c r="R2852" s="37"/>
      <c r="T2852" s="37"/>
      <c r="V2852" s="37"/>
      <c r="X2852" s="37"/>
      <c r="Z2852" s="37"/>
      <c r="AB2852" s="37"/>
      <c r="AD2852" s="37">
        <v>612810</v>
      </c>
      <c r="AE2852" s="12">
        <v>0.06</v>
      </c>
      <c r="AF2852" s="37"/>
      <c r="AH2852" s="37"/>
      <c r="AN2852" s="37"/>
      <c r="AP2852" s="37"/>
      <c r="AR2852" s="37"/>
      <c r="AT2852" s="37"/>
      <c r="AV2852" s="37"/>
      <c r="AX2852" s="37"/>
      <c r="BB2852" s="12">
        <v>4200</v>
      </c>
      <c r="BJ2852" s="12">
        <v>5500</v>
      </c>
      <c r="CB2852" s="12">
        <v>0</v>
      </c>
      <c r="CC2852" s="12">
        <v>0</v>
      </c>
      <c r="CG2852" s="12" t="s">
        <v>940</v>
      </c>
      <c r="CH2852" s="12">
        <v>44.273000000000003</v>
      </c>
      <c r="CI2852" s="12" t="s">
        <v>1855</v>
      </c>
      <c r="CJ2852" s="12"/>
      <c r="CK2852" s="12" t="s">
        <v>1856</v>
      </c>
      <c r="CL2852" s="37">
        <v>1076654864</v>
      </c>
      <c r="CN2852" s="12" t="s">
        <v>1506</v>
      </c>
      <c r="CS2852" s="12"/>
      <c r="CT2852" s="36" t="str">
        <f t="shared" si="44"/>
        <v>1bn - 50bn</v>
      </c>
      <c r="CU2852" s="36" t="str">
        <f>VLOOKUP(CK2852,Mapping!B:C,2,FALSE)</f>
        <v>Middle East</v>
      </c>
    </row>
    <row r="2853" spans="1:99" ht="16" customHeight="1" x14ac:dyDescent="0.35">
      <c r="A2853" s="12" t="s">
        <v>4261</v>
      </c>
      <c r="B2853" s="12" t="s">
        <v>925</v>
      </c>
      <c r="E2853" s="37">
        <v>19825116</v>
      </c>
      <c r="G2853" s="37" t="s">
        <v>1505</v>
      </c>
      <c r="I2853" s="37"/>
      <c r="K2853" s="37"/>
      <c r="M2853" s="37"/>
      <c r="O2853" s="37"/>
      <c r="Q2853" s="12">
        <v>54636</v>
      </c>
      <c r="R2853" s="37"/>
      <c r="T2853" s="37"/>
      <c r="V2853" s="37"/>
      <c r="X2853" s="37"/>
      <c r="Z2853" s="37"/>
      <c r="AB2853" s="37"/>
      <c r="AD2853" s="37"/>
      <c r="AF2853" s="37"/>
      <c r="AH2853" s="37">
        <v>6899434</v>
      </c>
      <c r="AI2853" s="12">
        <v>2.41</v>
      </c>
      <c r="AN2853" s="37">
        <v>12925682</v>
      </c>
      <c r="AO2853" s="12">
        <v>4.5199999999999996</v>
      </c>
      <c r="AP2853" s="37"/>
      <c r="AR2853" s="37"/>
      <c r="AT2853" s="37"/>
      <c r="AV2853" s="37"/>
      <c r="AX2853" s="37"/>
      <c r="BI2853" s="12">
        <v>76750</v>
      </c>
      <c r="BQ2853" s="12">
        <v>0.01</v>
      </c>
      <c r="BY2853" s="12">
        <v>0.01</v>
      </c>
      <c r="CG2853" s="12" t="s">
        <v>940</v>
      </c>
      <c r="CH2853" s="12">
        <v>91.331000000000003</v>
      </c>
      <c r="CI2853" s="12" t="s">
        <v>941</v>
      </c>
      <c r="CJ2853" s="12" t="s">
        <v>941</v>
      </c>
      <c r="CK2853" s="12" t="s">
        <v>932</v>
      </c>
      <c r="CL2853" s="37">
        <v>285794858</v>
      </c>
      <c r="CN2853" s="12" t="s">
        <v>1509</v>
      </c>
      <c r="CS2853" s="12"/>
      <c r="CT2853" s="36" t="str">
        <f t="shared" si="44"/>
        <v>500mn</v>
      </c>
      <c r="CU2853" s="36" t="str">
        <f>VLOOKUP(CK2853,Mapping!B:C,2,FALSE)</f>
        <v>US/CA</v>
      </c>
    </row>
    <row r="2854" spans="1:99" ht="16" customHeight="1" x14ac:dyDescent="0.35">
      <c r="A2854" s="12" t="s">
        <v>4262</v>
      </c>
      <c r="B2854" s="12" t="s">
        <v>925</v>
      </c>
      <c r="E2854" s="37">
        <v>13059893</v>
      </c>
      <c r="G2854" s="37" t="s">
        <v>1505</v>
      </c>
      <c r="I2854" s="37"/>
      <c r="K2854" s="37">
        <v>6273546</v>
      </c>
      <c r="L2854" s="12">
        <v>3.31</v>
      </c>
      <c r="M2854" s="37"/>
      <c r="O2854" s="37">
        <v>6786347</v>
      </c>
      <c r="P2854" s="12">
        <v>3.58</v>
      </c>
      <c r="R2854" s="37"/>
      <c r="T2854" s="37"/>
      <c r="V2854" s="37"/>
      <c r="X2854" s="37"/>
      <c r="Z2854" s="37"/>
      <c r="AB2854" s="37"/>
      <c r="AD2854" s="37"/>
      <c r="AF2854" s="37"/>
      <c r="AH2854" s="37"/>
      <c r="AL2854" s="12">
        <v>422100</v>
      </c>
      <c r="AN2854" s="37"/>
      <c r="AP2854" s="37"/>
      <c r="AR2854" s="37"/>
      <c r="AT2854" s="37"/>
      <c r="AV2854" s="37"/>
      <c r="AX2854" s="37"/>
      <c r="BG2854" s="12">
        <v>105100</v>
      </c>
      <c r="BS2854" s="12">
        <v>0</v>
      </c>
      <c r="BU2854" s="12">
        <v>0</v>
      </c>
      <c r="CG2854" s="12" t="s">
        <v>929</v>
      </c>
      <c r="CH2854" s="12">
        <v>82.591999999999999</v>
      </c>
      <c r="CI2854" s="12" t="s">
        <v>950</v>
      </c>
      <c r="CJ2854" s="12"/>
      <c r="CK2854" s="12" t="s">
        <v>951</v>
      </c>
      <c r="CL2854" s="37">
        <v>189409814</v>
      </c>
      <c r="CN2854" s="12" t="s">
        <v>1506</v>
      </c>
      <c r="CS2854" s="12"/>
      <c r="CT2854" s="36" t="str">
        <f t="shared" si="44"/>
        <v>500mn</v>
      </c>
      <c r="CU2854" s="36" t="str">
        <f>VLOOKUP(CK2854,Mapping!B:C,2,FALSE)</f>
        <v>HK</v>
      </c>
    </row>
    <row r="2855" spans="1:99" ht="16" customHeight="1" x14ac:dyDescent="0.35">
      <c r="A2855" s="12" t="s">
        <v>174</v>
      </c>
      <c r="B2855" s="12" t="s">
        <v>933</v>
      </c>
      <c r="E2855" s="37">
        <v>792346535</v>
      </c>
      <c r="F2855" s="12">
        <v>344550</v>
      </c>
      <c r="G2855" s="37" t="s">
        <v>1505</v>
      </c>
      <c r="I2855" s="37">
        <v>24530223</v>
      </c>
      <c r="J2855" s="12">
        <v>0.08</v>
      </c>
      <c r="K2855" s="37">
        <v>236891916</v>
      </c>
      <c r="L2855" s="12">
        <v>0.79</v>
      </c>
      <c r="M2855" s="37"/>
      <c r="O2855" s="37">
        <v>214378467</v>
      </c>
      <c r="P2855" s="12">
        <v>0.72</v>
      </c>
      <c r="Q2855" s="12">
        <v>30099</v>
      </c>
      <c r="R2855" s="37">
        <v>124274674</v>
      </c>
      <c r="S2855" s="12">
        <v>0.42</v>
      </c>
      <c r="T2855" s="37"/>
      <c r="V2855" s="37">
        <v>73291025</v>
      </c>
      <c r="W2855" s="12">
        <v>0.24</v>
      </c>
      <c r="X2855" s="37">
        <v>5353822</v>
      </c>
      <c r="Y2855" s="12">
        <v>0.02</v>
      </c>
      <c r="Z2855" s="37"/>
      <c r="AB2855" s="37">
        <v>50063094</v>
      </c>
      <c r="AC2855" s="12">
        <v>0.17</v>
      </c>
      <c r="AD2855" s="37"/>
      <c r="AF2855" s="37">
        <v>41642683</v>
      </c>
      <c r="AG2855" s="12">
        <v>0.14000000000000001</v>
      </c>
      <c r="AH2855" s="37">
        <v>4085036</v>
      </c>
      <c r="AI2855" s="12">
        <v>0.01</v>
      </c>
      <c r="AJ2855" s="12">
        <v>3490712</v>
      </c>
      <c r="AK2855" s="12">
        <v>2657551</v>
      </c>
      <c r="AL2855" s="12">
        <v>11681900</v>
      </c>
      <c r="AM2855" s="12">
        <v>2012000</v>
      </c>
      <c r="AN2855" s="37">
        <v>12033427</v>
      </c>
      <c r="AO2855" s="12">
        <v>0.04</v>
      </c>
      <c r="AP2855" s="37"/>
      <c r="AR2855" s="37"/>
      <c r="AT2855" s="37"/>
      <c r="AV2855" s="37"/>
      <c r="AX2855" s="37">
        <v>5802168</v>
      </c>
      <c r="AY2855" s="12">
        <v>0.02</v>
      </c>
      <c r="AZ2855" s="12">
        <v>9361444</v>
      </c>
      <c r="BA2855" s="12">
        <v>47216</v>
      </c>
      <c r="BF2855" s="12">
        <v>2464186</v>
      </c>
      <c r="BG2855" s="12">
        <v>3077400</v>
      </c>
      <c r="BI2855" s="12">
        <v>56175</v>
      </c>
      <c r="BO2855" s="12">
        <v>0.05</v>
      </c>
      <c r="BP2855" s="12">
        <v>0.11</v>
      </c>
      <c r="BQ2855" s="12">
        <v>0.01</v>
      </c>
      <c r="BR2855" s="12">
        <v>0.14000000000000001</v>
      </c>
      <c r="BS2855" s="12">
        <v>0.03</v>
      </c>
      <c r="BT2855" s="12">
        <v>0.08</v>
      </c>
      <c r="BU2855" s="12">
        <v>0.06</v>
      </c>
      <c r="BW2855" s="12">
        <v>0.09</v>
      </c>
      <c r="BX2855" s="12">
        <v>0.17</v>
      </c>
      <c r="BY2855" s="12">
        <v>0.01</v>
      </c>
      <c r="BZ2855" s="12">
        <v>0</v>
      </c>
      <c r="CG2855" s="12" t="s">
        <v>940</v>
      </c>
      <c r="CH2855" s="12">
        <v>58.182000000000002</v>
      </c>
      <c r="CI2855" s="12" t="s">
        <v>977</v>
      </c>
      <c r="CJ2855" s="12"/>
      <c r="CK2855" s="12" t="s">
        <v>927</v>
      </c>
      <c r="CL2855" s="37">
        <v>30051037983</v>
      </c>
      <c r="CN2855" s="12" t="s">
        <v>1506</v>
      </c>
      <c r="CS2855" s="12"/>
      <c r="CT2855" s="36" t="str">
        <f t="shared" si="44"/>
        <v>1bn - 50bn</v>
      </c>
      <c r="CU2855" s="36" t="str">
        <f>VLOOKUP(CK2855,Mapping!B:C,2,FALSE)</f>
        <v>CN</v>
      </c>
    </row>
    <row r="2856" spans="1:99" ht="16" customHeight="1" x14ac:dyDescent="0.35">
      <c r="A2856" s="12" t="s">
        <v>672</v>
      </c>
      <c r="B2856" s="12" t="s">
        <v>925</v>
      </c>
      <c r="E2856" s="37">
        <v>1667020</v>
      </c>
      <c r="F2856" s="12">
        <v>5404</v>
      </c>
      <c r="G2856" s="37" t="s">
        <v>1505</v>
      </c>
      <c r="I2856" s="37">
        <v>384738</v>
      </c>
      <c r="J2856" s="12">
        <v>0.09</v>
      </c>
      <c r="K2856" s="37">
        <v>184439</v>
      </c>
      <c r="L2856" s="12">
        <v>0.04</v>
      </c>
      <c r="M2856" s="37"/>
      <c r="O2856" s="37"/>
      <c r="R2856" s="37"/>
      <c r="T2856" s="37"/>
      <c r="V2856" s="37"/>
      <c r="X2856" s="37"/>
      <c r="Z2856" s="37"/>
      <c r="AB2856" s="37"/>
      <c r="AD2856" s="37"/>
      <c r="AF2856" s="37"/>
      <c r="AH2856" s="37"/>
      <c r="AN2856" s="37">
        <v>1097843</v>
      </c>
      <c r="AO2856" s="12">
        <v>0.26</v>
      </c>
      <c r="AP2856" s="37"/>
      <c r="AR2856" s="37"/>
      <c r="AT2856" s="37"/>
      <c r="AV2856" s="37"/>
      <c r="AX2856" s="37"/>
      <c r="BG2856" s="12">
        <v>2396</v>
      </c>
      <c r="BI2856" s="12">
        <v>5125</v>
      </c>
      <c r="BO2856" s="12">
        <v>0</v>
      </c>
      <c r="BS2856" s="12">
        <v>0</v>
      </c>
      <c r="BY2856" s="12">
        <v>0</v>
      </c>
      <c r="CG2856" s="12" t="s">
        <v>940</v>
      </c>
      <c r="CH2856" s="12">
        <v>27.5</v>
      </c>
      <c r="CI2856" s="12" t="s">
        <v>1098</v>
      </c>
      <c r="CJ2856" s="12"/>
      <c r="CK2856" s="12" t="s">
        <v>1099</v>
      </c>
      <c r="CL2856" s="37">
        <v>407026125</v>
      </c>
      <c r="CN2856" s="12" t="s">
        <v>1506</v>
      </c>
      <c r="CS2856" s="12"/>
      <c r="CT2856" s="36" t="str">
        <f t="shared" si="44"/>
        <v>500mn</v>
      </c>
      <c r="CU2856" s="36" t="str">
        <f>VLOOKUP(CK2856,Mapping!B:C,2,FALSE)</f>
        <v>Asia</v>
      </c>
    </row>
    <row r="2857" spans="1:99" ht="16" customHeight="1" x14ac:dyDescent="0.35">
      <c r="A2857" s="12" t="s">
        <v>4263</v>
      </c>
      <c r="B2857" s="12" t="s">
        <v>933</v>
      </c>
      <c r="E2857" s="37">
        <v>36572371</v>
      </c>
      <c r="G2857" s="37" t="s">
        <v>1505</v>
      </c>
      <c r="I2857" s="37"/>
      <c r="K2857" s="37">
        <v>5243275</v>
      </c>
      <c r="L2857" s="12">
        <v>0.05</v>
      </c>
      <c r="M2857" s="37"/>
      <c r="O2857" s="37">
        <v>27225179</v>
      </c>
      <c r="P2857" s="12">
        <v>0.27</v>
      </c>
      <c r="R2857" s="37">
        <v>4059942</v>
      </c>
      <c r="S2857" s="12">
        <v>0.04</v>
      </c>
      <c r="T2857" s="37"/>
      <c r="V2857" s="37"/>
      <c r="X2857" s="37"/>
      <c r="Z2857" s="37"/>
      <c r="AB2857" s="37"/>
      <c r="AD2857" s="37"/>
      <c r="AF2857" s="37"/>
      <c r="AH2857" s="37"/>
      <c r="AL2857" s="12">
        <v>1483553</v>
      </c>
      <c r="AM2857" s="12">
        <v>15249</v>
      </c>
      <c r="AN2857" s="37"/>
      <c r="AP2857" s="37"/>
      <c r="AR2857" s="37"/>
      <c r="AT2857" s="37"/>
      <c r="AV2857" s="37"/>
      <c r="AX2857" s="37">
        <v>43975</v>
      </c>
      <c r="AY2857" s="12">
        <v>0</v>
      </c>
      <c r="AZ2857" s="12">
        <v>305830</v>
      </c>
      <c r="BG2857" s="12">
        <v>68114</v>
      </c>
      <c r="BS2857" s="12">
        <v>0</v>
      </c>
      <c r="BU2857" s="12">
        <v>0.01</v>
      </c>
      <c r="BW2857" s="12">
        <v>0</v>
      </c>
      <c r="BX2857" s="12">
        <v>0.01</v>
      </c>
      <c r="CG2857" s="12" t="s">
        <v>940</v>
      </c>
      <c r="CH2857" s="12">
        <v>87.93</v>
      </c>
      <c r="CI2857" s="12" t="s">
        <v>964</v>
      </c>
      <c r="CJ2857" s="12"/>
      <c r="CK2857" s="12" t="s">
        <v>927</v>
      </c>
      <c r="CL2857" s="37">
        <v>10755938664</v>
      </c>
      <c r="CN2857" s="12" t="s">
        <v>1506</v>
      </c>
      <c r="CS2857" s="12"/>
      <c r="CT2857" s="36" t="str">
        <f t="shared" si="44"/>
        <v>1bn - 50bn</v>
      </c>
      <c r="CU2857" s="36" t="str">
        <f>VLOOKUP(CK2857,Mapping!B:C,2,FALSE)</f>
        <v>CN</v>
      </c>
    </row>
    <row r="2858" spans="1:99" ht="16" customHeight="1" x14ac:dyDescent="0.35">
      <c r="A2858" s="12" t="s">
        <v>4264</v>
      </c>
      <c r="B2858" s="12" t="s">
        <v>925</v>
      </c>
      <c r="E2858" s="37">
        <v>1554521</v>
      </c>
      <c r="G2858" s="37" t="s">
        <v>1505</v>
      </c>
      <c r="I2858" s="37"/>
      <c r="K2858" s="37"/>
      <c r="M2858" s="37"/>
      <c r="O2858" s="37"/>
      <c r="R2858" s="37">
        <v>1554521</v>
      </c>
      <c r="S2858" s="12">
        <v>0.25</v>
      </c>
      <c r="T2858" s="37"/>
      <c r="V2858" s="37"/>
      <c r="X2858" s="37"/>
      <c r="Z2858" s="37"/>
      <c r="AB2858" s="37"/>
      <c r="AD2858" s="37"/>
      <c r="AF2858" s="37"/>
      <c r="AH2858" s="37"/>
      <c r="AN2858" s="37"/>
      <c r="AP2858" s="37"/>
      <c r="AR2858" s="37"/>
      <c r="AT2858" s="37"/>
      <c r="AV2858" s="37"/>
      <c r="AX2858" s="37"/>
      <c r="AZ2858" s="12">
        <v>117100</v>
      </c>
      <c r="BX2858" s="12">
        <v>0</v>
      </c>
      <c r="CG2858" s="12" t="s">
        <v>940</v>
      </c>
      <c r="CH2858" s="12">
        <v>176.81700000000001</v>
      </c>
      <c r="CI2858" s="12" t="s">
        <v>977</v>
      </c>
      <c r="CJ2858" s="12"/>
      <c r="CK2858" s="12" t="s">
        <v>927</v>
      </c>
      <c r="CL2858" s="37">
        <v>631745662</v>
      </c>
      <c r="CN2858" s="12" t="s">
        <v>1506</v>
      </c>
      <c r="CS2858" s="12"/>
      <c r="CT2858" s="36" t="str">
        <f t="shared" si="44"/>
        <v>500mn - 1bn</v>
      </c>
      <c r="CU2858" s="36" t="str">
        <f>VLOOKUP(CK2858,Mapping!B:C,2,FALSE)</f>
        <v>CN</v>
      </c>
    </row>
    <row r="2859" spans="1:99" ht="16" customHeight="1" x14ac:dyDescent="0.35">
      <c r="A2859" s="12" t="s">
        <v>4265</v>
      </c>
      <c r="B2859" s="12" t="s">
        <v>925</v>
      </c>
      <c r="E2859" s="37">
        <v>256319</v>
      </c>
      <c r="G2859" s="37" t="s">
        <v>1505</v>
      </c>
      <c r="I2859" s="37"/>
      <c r="K2859" s="37">
        <v>256319</v>
      </c>
      <c r="L2859" s="12">
        <v>8.0500000000000007</v>
      </c>
      <c r="M2859" s="37"/>
      <c r="O2859" s="37"/>
      <c r="R2859" s="37"/>
      <c r="T2859" s="37"/>
      <c r="V2859" s="37"/>
      <c r="X2859" s="37"/>
      <c r="Z2859" s="37"/>
      <c r="AB2859" s="37"/>
      <c r="AD2859" s="37"/>
      <c r="AF2859" s="37"/>
      <c r="AH2859" s="37"/>
      <c r="AN2859" s="37"/>
      <c r="AP2859" s="37"/>
      <c r="AR2859" s="37"/>
      <c r="AT2859" s="37"/>
      <c r="AV2859" s="37"/>
      <c r="AX2859" s="37"/>
      <c r="BG2859" s="12">
        <v>4000</v>
      </c>
      <c r="BS2859" s="12">
        <v>0</v>
      </c>
      <c r="CG2859" s="12" t="s">
        <v>929</v>
      </c>
      <c r="CH2859" s="12">
        <v>196.518</v>
      </c>
      <c r="CI2859" s="12" t="s">
        <v>950</v>
      </c>
      <c r="CJ2859" s="12"/>
      <c r="CK2859" s="12" t="s">
        <v>951</v>
      </c>
      <c r="CL2859" s="37">
        <v>3436629</v>
      </c>
      <c r="CN2859" s="12" t="s">
        <v>1509</v>
      </c>
      <c r="CS2859" s="12"/>
      <c r="CT2859" s="36" t="str">
        <f t="shared" si="44"/>
        <v>500mn</v>
      </c>
      <c r="CU2859" s="36" t="str">
        <f>VLOOKUP(CK2859,Mapping!B:C,2,FALSE)</f>
        <v>HK</v>
      </c>
    </row>
    <row r="2860" spans="1:99" ht="16" customHeight="1" x14ac:dyDescent="0.35">
      <c r="A2860" s="12" t="s">
        <v>191</v>
      </c>
      <c r="B2860" s="12" t="s">
        <v>925</v>
      </c>
      <c r="E2860" s="37">
        <v>204666478</v>
      </c>
      <c r="F2860" s="12">
        <v>293750</v>
      </c>
      <c r="G2860" s="37" t="s">
        <v>1505</v>
      </c>
      <c r="I2860" s="37">
        <v>20913519</v>
      </c>
      <c r="J2860" s="12">
        <v>0.03</v>
      </c>
      <c r="K2860" s="37">
        <v>68202456</v>
      </c>
      <c r="L2860" s="12">
        <v>0.1</v>
      </c>
      <c r="M2860" s="37">
        <v>10049480</v>
      </c>
      <c r="N2860" s="12">
        <v>0.01</v>
      </c>
      <c r="O2860" s="37">
        <v>19688707</v>
      </c>
      <c r="P2860" s="12">
        <v>0.03</v>
      </c>
      <c r="Q2860" s="12">
        <v>118875</v>
      </c>
      <c r="R2860" s="37">
        <v>972538</v>
      </c>
      <c r="S2860" s="12">
        <v>0</v>
      </c>
      <c r="T2860" s="37"/>
      <c r="V2860" s="37">
        <v>5559807</v>
      </c>
      <c r="W2860" s="12">
        <v>0.01</v>
      </c>
      <c r="X2860" s="37">
        <v>11490141</v>
      </c>
      <c r="Y2860" s="12">
        <v>0.02</v>
      </c>
      <c r="Z2860" s="37"/>
      <c r="AB2860" s="37">
        <v>4253634</v>
      </c>
      <c r="AC2860" s="12">
        <v>0.01</v>
      </c>
      <c r="AD2860" s="37"/>
      <c r="AF2860" s="37">
        <v>7566601</v>
      </c>
      <c r="AG2860" s="12">
        <v>0.01</v>
      </c>
      <c r="AH2860" s="37">
        <v>15011535</v>
      </c>
      <c r="AI2860" s="12">
        <v>0.02</v>
      </c>
      <c r="AJ2860" s="12">
        <v>296590</v>
      </c>
      <c r="AK2860" s="12">
        <v>201600</v>
      </c>
      <c r="AL2860" s="12">
        <v>1072876</v>
      </c>
      <c r="AM2860" s="12">
        <v>16000</v>
      </c>
      <c r="AN2860" s="37">
        <v>37421324</v>
      </c>
      <c r="AO2860" s="12">
        <v>0.05</v>
      </c>
      <c r="AP2860" s="37">
        <v>3490595</v>
      </c>
      <c r="AQ2860" s="12">
        <v>0</v>
      </c>
      <c r="AR2860" s="37"/>
      <c r="AT2860" s="37"/>
      <c r="AV2860" s="37"/>
      <c r="AX2860" s="37">
        <v>46141</v>
      </c>
      <c r="AY2860" s="12">
        <v>0</v>
      </c>
      <c r="AZ2860" s="12">
        <v>73260</v>
      </c>
      <c r="BA2860" s="12">
        <v>112450</v>
      </c>
      <c r="BB2860" s="12">
        <v>76000</v>
      </c>
      <c r="BF2860" s="12">
        <v>447750</v>
      </c>
      <c r="BG2860" s="12">
        <v>886000</v>
      </c>
      <c r="BH2860" s="12">
        <v>15118</v>
      </c>
      <c r="BI2860" s="12">
        <v>222200</v>
      </c>
      <c r="BO2860" s="12">
        <v>0.04</v>
      </c>
      <c r="BP2860" s="12">
        <v>0.02</v>
      </c>
      <c r="BQ2860" s="12">
        <v>0.03</v>
      </c>
      <c r="BR2860" s="12">
        <v>0.01</v>
      </c>
      <c r="BS2860" s="12">
        <v>0.01</v>
      </c>
      <c r="BT2860" s="12">
        <v>0.01</v>
      </c>
      <c r="BU2860" s="12">
        <v>0.01</v>
      </c>
      <c r="BV2860" s="12">
        <v>0.01</v>
      </c>
      <c r="BW2860" s="12">
        <v>0</v>
      </c>
      <c r="BX2860" s="12">
        <v>0</v>
      </c>
      <c r="BY2860" s="12">
        <v>0.03</v>
      </c>
      <c r="BZ2860" s="12">
        <v>0</v>
      </c>
      <c r="CC2860" s="12">
        <v>0</v>
      </c>
      <c r="CG2860" s="12" t="s">
        <v>929</v>
      </c>
      <c r="CH2860" s="12">
        <v>11.95</v>
      </c>
      <c r="CI2860" s="12" t="s">
        <v>1056</v>
      </c>
      <c r="CJ2860" s="12"/>
      <c r="CK2860" s="12" t="s">
        <v>1057</v>
      </c>
      <c r="CL2860" s="37">
        <v>74122728423</v>
      </c>
      <c r="CN2860" s="12" t="s">
        <v>1506</v>
      </c>
      <c r="CS2860" s="12"/>
      <c r="CT2860" s="36" t="str">
        <f t="shared" si="44"/>
        <v>50bn - 100bn</v>
      </c>
      <c r="CU2860" s="36" t="str">
        <f>VLOOKUP(CK2860,Mapping!B:C,2,FALSE)</f>
        <v>Asia</v>
      </c>
    </row>
    <row r="2861" spans="1:99" ht="16" customHeight="1" x14ac:dyDescent="0.35">
      <c r="A2861" s="12" t="s">
        <v>4266</v>
      </c>
      <c r="B2861" s="12" t="s">
        <v>933</v>
      </c>
      <c r="E2861" s="37">
        <v>31125917</v>
      </c>
      <c r="G2861" s="37" t="s">
        <v>1505</v>
      </c>
      <c r="I2861" s="37"/>
      <c r="K2861" s="37">
        <v>10630654</v>
      </c>
      <c r="L2861" s="12">
        <v>0.99</v>
      </c>
      <c r="M2861" s="37"/>
      <c r="O2861" s="37">
        <v>4956696</v>
      </c>
      <c r="P2861" s="12">
        <v>0.46</v>
      </c>
      <c r="R2861" s="37">
        <v>7223015</v>
      </c>
      <c r="S2861" s="12">
        <v>0.67</v>
      </c>
      <c r="T2861" s="37"/>
      <c r="V2861" s="37">
        <v>3494184</v>
      </c>
      <c r="W2861" s="12">
        <v>0.33</v>
      </c>
      <c r="X2861" s="37"/>
      <c r="Z2861" s="37"/>
      <c r="AB2861" s="37">
        <v>2643911</v>
      </c>
      <c r="AC2861" s="12">
        <v>0.25</v>
      </c>
      <c r="AD2861" s="37"/>
      <c r="AF2861" s="37">
        <v>2177457</v>
      </c>
      <c r="AG2861" s="12">
        <v>0.2</v>
      </c>
      <c r="AH2861" s="37"/>
      <c r="AJ2861" s="12">
        <v>184350</v>
      </c>
      <c r="AK2861" s="12">
        <v>126700</v>
      </c>
      <c r="AL2861" s="12">
        <v>270100</v>
      </c>
      <c r="AN2861" s="37"/>
      <c r="AP2861" s="37"/>
      <c r="AR2861" s="37"/>
      <c r="AT2861" s="37"/>
      <c r="AV2861" s="37"/>
      <c r="AX2861" s="37"/>
      <c r="AZ2861" s="12">
        <v>544100</v>
      </c>
      <c r="BF2861" s="12">
        <v>128850</v>
      </c>
      <c r="BG2861" s="12">
        <v>138100</v>
      </c>
      <c r="BP2861" s="12">
        <v>0.01</v>
      </c>
      <c r="BR2861" s="12">
        <v>0.01</v>
      </c>
      <c r="BS2861" s="12">
        <v>0</v>
      </c>
      <c r="BT2861" s="12">
        <v>0</v>
      </c>
      <c r="BU2861" s="12">
        <v>0</v>
      </c>
      <c r="BX2861" s="12">
        <v>0.01</v>
      </c>
      <c r="CG2861" s="12" t="s">
        <v>934</v>
      </c>
      <c r="CH2861" s="12">
        <v>39.536000000000001</v>
      </c>
      <c r="CI2861" s="12" t="s">
        <v>977</v>
      </c>
      <c r="CJ2861" s="12"/>
      <c r="CK2861" s="12" t="s">
        <v>927</v>
      </c>
      <c r="CL2861" s="37">
        <v>1027752619</v>
      </c>
      <c r="CN2861" s="12" t="s">
        <v>1506</v>
      </c>
      <c r="CS2861" s="12"/>
      <c r="CT2861" s="36" t="str">
        <f t="shared" si="44"/>
        <v>1bn - 50bn</v>
      </c>
      <c r="CU2861" s="36" t="str">
        <f>VLOOKUP(CK2861,Mapping!B:C,2,FALSE)</f>
        <v>CN</v>
      </c>
    </row>
    <row r="2862" spans="1:99" ht="16" customHeight="1" x14ac:dyDescent="0.35">
      <c r="A2862" s="12" t="s">
        <v>4267</v>
      </c>
      <c r="B2862" s="12" t="s">
        <v>925</v>
      </c>
      <c r="E2862" s="37">
        <v>6014617</v>
      </c>
      <c r="G2862" s="37" t="s">
        <v>1505</v>
      </c>
      <c r="I2862" s="37"/>
      <c r="K2862" s="37"/>
      <c r="M2862" s="37">
        <v>2439319</v>
      </c>
      <c r="N2862" s="12">
        <v>0.06</v>
      </c>
      <c r="O2862" s="37"/>
      <c r="Q2862" s="12">
        <v>7767</v>
      </c>
      <c r="R2862" s="37"/>
      <c r="T2862" s="37">
        <v>0</v>
      </c>
      <c r="U2862" s="12">
        <v>0</v>
      </c>
      <c r="V2862" s="37"/>
      <c r="X2862" s="37"/>
      <c r="Z2862" s="37">
        <v>0</v>
      </c>
      <c r="AA2862" s="12">
        <v>0</v>
      </c>
      <c r="AB2862" s="37"/>
      <c r="AD2862" s="37">
        <v>644676</v>
      </c>
      <c r="AE2862" s="12">
        <v>0.02</v>
      </c>
      <c r="AF2862" s="37"/>
      <c r="AH2862" s="37">
        <v>980817</v>
      </c>
      <c r="AI2862" s="12">
        <v>0.02</v>
      </c>
      <c r="AN2862" s="37">
        <v>997846</v>
      </c>
      <c r="AO2862" s="12">
        <v>0.02</v>
      </c>
      <c r="AP2862" s="37">
        <v>951959</v>
      </c>
      <c r="AQ2862" s="12">
        <v>0.02</v>
      </c>
      <c r="AR2862" s="37"/>
      <c r="AT2862" s="37"/>
      <c r="AV2862" s="37"/>
      <c r="AX2862" s="37"/>
      <c r="BB2862" s="12">
        <v>19443</v>
      </c>
      <c r="BC2862" s="12">
        <v>0</v>
      </c>
      <c r="BH2862" s="12">
        <v>4123</v>
      </c>
      <c r="BI2862" s="12">
        <v>5925</v>
      </c>
      <c r="BJ2862" s="12">
        <v>5786</v>
      </c>
      <c r="BK2862" s="12">
        <v>0</v>
      </c>
      <c r="BQ2862" s="12">
        <v>0</v>
      </c>
      <c r="BV2862" s="12">
        <v>0</v>
      </c>
      <c r="BY2862" s="12">
        <v>0</v>
      </c>
      <c r="CB2862" s="12">
        <v>0</v>
      </c>
      <c r="CC2862" s="12">
        <v>0</v>
      </c>
      <c r="CD2862" s="12">
        <v>0</v>
      </c>
      <c r="CE2862" s="12">
        <v>0</v>
      </c>
      <c r="CG2862" s="12" t="s">
        <v>940</v>
      </c>
      <c r="CH2862" s="12">
        <v>57.006</v>
      </c>
      <c r="CI2862" s="12" t="s">
        <v>965</v>
      </c>
      <c r="CJ2862" s="12" t="s">
        <v>966</v>
      </c>
      <c r="CK2862" s="12" t="s">
        <v>932</v>
      </c>
      <c r="CL2862" s="37">
        <v>4085906081</v>
      </c>
      <c r="CN2862" s="12" t="s">
        <v>1509</v>
      </c>
      <c r="CS2862" s="12"/>
      <c r="CT2862" s="36" t="str">
        <f t="shared" si="44"/>
        <v>1bn - 50bn</v>
      </c>
      <c r="CU2862" s="36" t="str">
        <f>VLOOKUP(CK2862,Mapping!B:C,2,FALSE)</f>
        <v>US/CA</v>
      </c>
    </row>
    <row r="2863" spans="1:99" ht="16" customHeight="1" x14ac:dyDescent="0.35">
      <c r="A2863" s="12" t="s">
        <v>4268</v>
      </c>
      <c r="B2863" s="12" t="s">
        <v>925</v>
      </c>
      <c r="E2863" s="37">
        <v>0</v>
      </c>
      <c r="G2863" s="37" t="s">
        <v>1505</v>
      </c>
      <c r="I2863" s="37"/>
      <c r="K2863" s="37"/>
      <c r="M2863" s="37">
        <v>0</v>
      </c>
      <c r="N2863" s="12">
        <v>0</v>
      </c>
      <c r="O2863" s="37"/>
      <c r="R2863" s="37"/>
      <c r="T2863" s="37"/>
      <c r="V2863" s="37"/>
      <c r="X2863" s="37"/>
      <c r="Z2863" s="37"/>
      <c r="AB2863" s="37"/>
      <c r="AD2863" s="37"/>
      <c r="AF2863" s="37"/>
      <c r="AH2863" s="37"/>
      <c r="AN2863" s="37"/>
      <c r="AP2863" s="37"/>
      <c r="AR2863" s="37"/>
      <c r="AT2863" s="37"/>
      <c r="AV2863" s="37"/>
      <c r="AX2863" s="37"/>
      <c r="BB2863" s="12">
        <v>0</v>
      </c>
      <c r="CC2863" s="12">
        <v>0</v>
      </c>
      <c r="CG2863" s="12" t="s">
        <v>934</v>
      </c>
      <c r="CH2863" s="12">
        <v>17.68</v>
      </c>
      <c r="CI2863" s="12" t="s">
        <v>4269</v>
      </c>
      <c r="CJ2863" s="12" t="s">
        <v>936</v>
      </c>
      <c r="CK2863" s="12" t="s">
        <v>932</v>
      </c>
      <c r="CL2863" s="37">
        <v>679681890</v>
      </c>
      <c r="CN2863" s="12" t="s">
        <v>1509</v>
      </c>
      <c r="CS2863" s="12"/>
      <c r="CT2863" s="36" t="str">
        <f t="shared" si="44"/>
        <v>500mn - 1bn</v>
      </c>
      <c r="CU2863" s="36" t="str">
        <f>VLOOKUP(CK2863,Mapping!B:C,2,FALSE)</f>
        <v>US/CA</v>
      </c>
    </row>
    <row r="2864" spans="1:99" ht="16" customHeight="1" x14ac:dyDescent="0.35">
      <c r="A2864" s="12" t="s">
        <v>4270</v>
      </c>
      <c r="B2864" s="12" t="s">
        <v>925</v>
      </c>
      <c r="E2864" s="37">
        <v>40591029</v>
      </c>
      <c r="G2864" s="37" t="s">
        <v>1505</v>
      </c>
      <c r="I2864" s="37"/>
      <c r="K2864" s="37"/>
      <c r="M2864" s="37">
        <v>0</v>
      </c>
      <c r="N2864" s="12">
        <v>0</v>
      </c>
      <c r="O2864" s="37"/>
      <c r="Q2864" s="12">
        <v>307000</v>
      </c>
      <c r="R2864" s="37"/>
      <c r="T2864" s="37"/>
      <c r="V2864" s="37"/>
      <c r="X2864" s="37">
        <v>0</v>
      </c>
      <c r="Y2864" s="12">
        <v>0</v>
      </c>
      <c r="Z2864" s="37">
        <v>0</v>
      </c>
      <c r="AA2864" s="12">
        <v>0</v>
      </c>
      <c r="AB2864" s="37"/>
      <c r="AD2864" s="37"/>
      <c r="AF2864" s="37"/>
      <c r="AH2864" s="37">
        <v>38767960</v>
      </c>
      <c r="AI2864" s="12">
        <v>0.23</v>
      </c>
      <c r="AN2864" s="37">
        <v>1823069</v>
      </c>
      <c r="AO2864" s="12">
        <v>0.01</v>
      </c>
      <c r="AP2864" s="37">
        <v>0</v>
      </c>
      <c r="AQ2864" s="12">
        <v>0</v>
      </c>
      <c r="AR2864" s="37">
        <v>0</v>
      </c>
      <c r="AS2864" s="12">
        <v>0</v>
      </c>
      <c r="AT2864" s="37"/>
      <c r="AV2864" s="37"/>
      <c r="AX2864" s="37"/>
      <c r="BA2864" s="12">
        <v>0</v>
      </c>
      <c r="BB2864" s="12">
        <v>0</v>
      </c>
      <c r="BC2864" s="12">
        <v>0</v>
      </c>
      <c r="BE2864" s="12">
        <v>0</v>
      </c>
      <c r="BH2864" s="12">
        <v>0</v>
      </c>
      <c r="BI2864" s="12">
        <v>10825</v>
      </c>
      <c r="BM2864" s="12">
        <v>0</v>
      </c>
      <c r="BQ2864" s="12">
        <v>7.0000000000000007E-2</v>
      </c>
      <c r="BV2864" s="12">
        <v>0</v>
      </c>
      <c r="BY2864" s="12">
        <v>0</v>
      </c>
      <c r="BZ2864" s="12">
        <v>0</v>
      </c>
      <c r="CC2864" s="12">
        <v>0</v>
      </c>
      <c r="CD2864" s="12">
        <v>0</v>
      </c>
      <c r="CG2864" s="12" t="s">
        <v>976</v>
      </c>
      <c r="CH2864" s="12">
        <v>147.07900000000001</v>
      </c>
      <c r="CI2864" s="12" t="s">
        <v>941</v>
      </c>
      <c r="CJ2864" s="12" t="s">
        <v>941</v>
      </c>
      <c r="CK2864" s="12" t="s">
        <v>932</v>
      </c>
      <c r="CL2864" s="37">
        <v>16562273649</v>
      </c>
      <c r="CN2864" s="12" t="s">
        <v>1513</v>
      </c>
      <c r="CS2864" s="12"/>
      <c r="CT2864" s="36" t="str">
        <f t="shared" si="44"/>
        <v>1bn - 50bn</v>
      </c>
      <c r="CU2864" s="36" t="str">
        <f>VLOOKUP(CK2864,Mapping!B:C,2,FALSE)</f>
        <v>US/CA</v>
      </c>
    </row>
    <row r="2865" spans="1:99" ht="16" customHeight="1" x14ac:dyDescent="0.35">
      <c r="A2865" s="12" t="s">
        <v>4271</v>
      </c>
      <c r="B2865" s="12" t="s">
        <v>925</v>
      </c>
      <c r="E2865" s="37">
        <v>308632</v>
      </c>
      <c r="G2865" s="37" t="s">
        <v>1505</v>
      </c>
      <c r="I2865" s="37"/>
      <c r="K2865" s="37"/>
      <c r="M2865" s="37">
        <v>308632</v>
      </c>
      <c r="N2865" s="12">
        <v>0.26</v>
      </c>
      <c r="O2865" s="37"/>
      <c r="R2865" s="37"/>
      <c r="T2865" s="37"/>
      <c r="V2865" s="37"/>
      <c r="X2865" s="37"/>
      <c r="Z2865" s="37"/>
      <c r="AB2865" s="37"/>
      <c r="AD2865" s="37"/>
      <c r="AF2865" s="37"/>
      <c r="AH2865" s="37"/>
      <c r="AN2865" s="37"/>
      <c r="AP2865" s="37"/>
      <c r="AR2865" s="37"/>
      <c r="AT2865" s="37"/>
      <c r="AV2865" s="37"/>
      <c r="AX2865" s="37"/>
      <c r="BB2865" s="12">
        <v>2460</v>
      </c>
      <c r="CC2865" s="12">
        <v>0</v>
      </c>
      <c r="CG2865" s="12" t="s">
        <v>940</v>
      </c>
      <c r="CH2865" s="12">
        <v>15.609</v>
      </c>
      <c r="CI2865" s="12" t="s">
        <v>4272</v>
      </c>
      <c r="CJ2865" s="12" t="s">
        <v>941</v>
      </c>
      <c r="CK2865" s="12" t="s">
        <v>932</v>
      </c>
      <c r="CL2865" s="37">
        <v>118703005</v>
      </c>
      <c r="CN2865" s="12" t="s">
        <v>1509</v>
      </c>
      <c r="CS2865" s="12"/>
      <c r="CT2865" s="36" t="str">
        <f t="shared" si="44"/>
        <v>500mn</v>
      </c>
      <c r="CU2865" s="36" t="str">
        <f>VLOOKUP(CK2865,Mapping!B:C,2,FALSE)</f>
        <v>US/CA</v>
      </c>
    </row>
    <row r="2866" spans="1:99" ht="16" customHeight="1" x14ac:dyDescent="0.35">
      <c r="A2866" s="12" t="s">
        <v>4273</v>
      </c>
      <c r="B2866" s="12" t="s">
        <v>925</v>
      </c>
      <c r="E2866" s="37">
        <v>3495641</v>
      </c>
      <c r="G2866" s="37" t="s">
        <v>1505</v>
      </c>
      <c r="I2866" s="37"/>
      <c r="K2866" s="37"/>
      <c r="M2866" s="37">
        <v>2962487</v>
      </c>
      <c r="N2866" s="12">
        <v>0.88</v>
      </c>
      <c r="O2866" s="37"/>
      <c r="Q2866" s="12">
        <v>4222</v>
      </c>
      <c r="R2866" s="37"/>
      <c r="T2866" s="37"/>
      <c r="V2866" s="37"/>
      <c r="X2866" s="37"/>
      <c r="Z2866" s="37"/>
      <c r="AB2866" s="37"/>
      <c r="AD2866" s="37"/>
      <c r="AF2866" s="37"/>
      <c r="AH2866" s="37">
        <v>533154</v>
      </c>
      <c r="AI2866" s="12">
        <v>0.16</v>
      </c>
      <c r="AN2866" s="37"/>
      <c r="AP2866" s="37"/>
      <c r="AR2866" s="37"/>
      <c r="AT2866" s="37"/>
      <c r="AV2866" s="37"/>
      <c r="AX2866" s="37"/>
      <c r="BB2866" s="12">
        <v>23613</v>
      </c>
      <c r="BQ2866" s="12">
        <v>0</v>
      </c>
      <c r="CC2866" s="12">
        <v>0</v>
      </c>
      <c r="CG2866" s="12" t="s">
        <v>929</v>
      </c>
      <c r="CH2866" s="12">
        <v>18.385999999999999</v>
      </c>
      <c r="CI2866" s="12" t="s">
        <v>3169</v>
      </c>
      <c r="CJ2866" s="12" t="s">
        <v>946</v>
      </c>
      <c r="CK2866" s="12" t="s">
        <v>932</v>
      </c>
      <c r="CL2866" s="37">
        <v>334933445</v>
      </c>
      <c r="CN2866" s="12" t="s">
        <v>1509</v>
      </c>
      <c r="CS2866" s="12"/>
      <c r="CT2866" s="36" t="str">
        <f t="shared" si="44"/>
        <v>500mn</v>
      </c>
      <c r="CU2866" s="36" t="str">
        <f>VLOOKUP(CK2866,Mapping!B:C,2,FALSE)</f>
        <v>US/CA</v>
      </c>
    </row>
    <row r="2867" spans="1:99" ht="16" customHeight="1" x14ac:dyDescent="0.35">
      <c r="A2867" s="12" t="s">
        <v>4274</v>
      </c>
      <c r="B2867" s="12" t="s">
        <v>925</v>
      </c>
      <c r="E2867" s="37">
        <v>18303</v>
      </c>
      <c r="G2867" s="37" t="s">
        <v>1505</v>
      </c>
      <c r="I2867" s="37"/>
      <c r="K2867" s="37"/>
      <c r="M2867" s="37">
        <v>502</v>
      </c>
      <c r="N2867" s="12">
        <v>0</v>
      </c>
      <c r="O2867" s="37"/>
      <c r="Q2867" s="12">
        <v>17</v>
      </c>
      <c r="R2867" s="37"/>
      <c r="T2867" s="37"/>
      <c r="V2867" s="37"/>
      <c r="X2867" s="37"/>
      <c r="Z2867" s="37"/>
      <c r="AB2867" s="37"/>
      <c r="AD2867" s="37"/>
      <c r="AF2867" s="37"/>
      <c r="AH2867" s="37">
        <v>2147</v>
      </c>
      <c r="AI2867" s="12">
        <v>0</v>
      </c>
      <c r="AN2867" s="37">
        <v>12631</v>
      </c>
      <c r="AO2867" s="12">
        <v>0</v>
      </c>
      <c r="AP2867" s="37">
        <v>3002</v>
      </c>
      <c r="AQ2867" s="12">
        <v>0</v>
      </c>
      <c r="AR2867" s="37"/>
      <c r="AT2867" s="37">
        <v>21</v>
      </c>
      <c r="AU2867" s="12">
        <v>0</v>
      </c>
      <c r="AV2867" s="37"/>
      <c r="AX2867" s="37"/>
      <c r="BB2867" s="12">
        <v>4</v>
      </c>
      <c r="BD2867" s="12">
        <v>2</v>
      </c>
      <c r="BH2867" s="12">
        <v>13</v>
      </c>
      <c r="BI2867" s="12">
        <v>75</v>
      </c>
      <c r="BQ2867" s="12">
        <v>0</v>
      </c>
      <c r="BV2867" s="12">
        <v>0</v>
      </c>
      <c r="BY2867" s="12">
        <v>0</v>
      </c>
      <c r="CC2867" s="12">
        <v>0</v>
      </c>
      <c r="CF2867" s="12">
        <v>0</v>
      </c>
      <c r="CG2867" s="12" t="s">
        <v>940</v>
      </c>
      <c r="CH2867" s="12">
        <v>35.676000000000002</v>
      </c>
      <c r="CI2867" s="12" t="s">
        <v>4275</v>
      </c>
      <c r="CJ2867" s="12" t="s">
        <v>1109</v>
      </c>
      <c r="CK2867" s="12" t="s">
        <v>932</v>
      </c>
      <c r="CL2867" s="37">
        <v>650858062</v>
      </c>
      <c r="CN2867" s="12" t="s">
        <v>1509</v>
      </c>
      <c r="CS2867" s="12"/>
      <c r="CT2867" s="36" t="str">
        <f t="shared" si="44"/>
        <v>500mn - 1bn</v>
      </c>
      <c r="CU2867" s="36" t="str">
        <f>VLOOKUP(CK2867,Mapping!B:C,2,FALSE)</f>
        <v>US/CA</v>
      </c>
    </row>
    <row r="2868" spans="1:99" ht="16" customHeight="1" x14ac:dyDescent="0.35">
      <c r="A2868" s="12" t="s">
        <v>4276</v>
      </c>
      <c r="B2868" s="12" t="s">
        <v>925</v>
      </c>
      <c r="E2868" s="37">
        <v>3427279</v>
      </c>
      <c r="G2868" s="37" t="s">
        <v>1505</v>
      </c>
      <c r="I2868" s="37"/>
      <c r="K2868" s="37">
        <v>1170065</v>
      </c>
      <c r="L2868" s="12">
        <v>0.09</v>
      </c>
      <c r="M2868" s="37"/>
      <c r="O2868" s="37">
        <v>2257214</v>
      </c>
      <c r="P2868" s="12">
        <v>0.17</v>
      </c>
      <c r="R2868" s="37">
        <v>0</v>
      </c>
      <c r="S2868" s="12">
        <v>0</v>
      </c>
      <c r="T2868" s="37"/>
      <c r="V2868" s="37"/>
      <c r="X2868" s="37"/>
      <c r="Z2868" s="37"/>
      <c r="AB2868" s="37"/>
      <c r="AD2868" s="37"/>
      <c r="AF2868" s="37"/>
      <c r="AH2868" s="37"/>
      <c r="AL2868" s="12">
        <v>123000</v>
      </c>
      <c r="AN2868" s="37"/>
      <c r="AP2868" s="37"/>
      <c r="AR2868" s="37"/>
      <c r="AT2868" s="37"/>
      <c r="AV2868" s="37"/>
      <c r="AX2868" s="37"/>
      <c r="AZ2868" s="12">
        <v>0</v>
      </c>
      <c r="BG2868" s="12">
        <v>15200</v>
      </c>
      <c r="BS2868" s="12">
        <v>0</v>
      </c>
      <c r="BU2868" s="12">
        <v>0</v>
      </c>
      <c r="BX2868" s="12">
        <v>0</v>
      </c>
      <c r="CG2868" s="12" t="s">
        <v>940</v>
      </c>
      <c r="CH2868" s="12">
        <v>147.67500000000001</v>
      </c>
      <c r="CI2868" s="12" t="s">
        <v>964</v>
      </c>
      <c r="CJ2868" s="12"/>
      <c r="CK2868" s="12" t="s">
        <v>927</v>
      </c>
      <c r="CL2868" s="37">
        <v>1357047874</v>
      </c>
      <c r="CN2868" s="12" t="s">
        <v>1506</v>
      </c>
      <c r="CS2868" s="12"/>
      <c r="CT2868" s="36" t="str">
        <f t="shared" si="44"/>
        <v>1bn - 50bn</v>
      </c>
      <c r="CU2868" s="36" t="str">
        <f>VLOOKUP(CK2868,Mapping!B:C,2,FALSE)</f>
        <v>CN</v>
      </c>
    </row>
    <row r="2869" spans="1:99" ht="16" customHeight="1" x14ac:dyDescent="0.35">
      <c r="A2869" s="12" t="s">
        <v>4277</v>
      </c>
      <c r="B2869" s="12" t="s">
        <v>925</v>
      </c>
      <c r="E2869" s="37">
        <v>24265544</v>
      </c>
      <c r="G2869" s="37" t="s">
        <v>1505</v>
      </c>
      <c r="I2869" s="37"/>
      <c r="K2869" s="37">
        <v>12485822</v>
      </c>
      <c r="L2869" s="12">
        <v>3.33</v>
      </c>
      <c r="M2869" s="37"/>
      <c r="O2869" s="37">
        <v>11779722</v>
      </c>
      <c r="P2869" s="12">
        <v>3.14</v>
      </c>
      <c r="R2869" s="37">
        <v>0</v>
      </c>
      <c r="S2869" s="12">
        <v>0</v>
      </c>
      <c r="T2869" s="37"/>
      <c r="V2869" s="37"/>
      <c r="X2869" s="37"/>
      <c r="Z2869" s="37"/>
      <c r="AB2869" s="37"/>
      <c r="AD2869" s="37"/>
      <c r="AF2869" s="37"/>
      <c r="AH2869" s="37"/>
      <c r="AL2869" s="12">
        <v>641900</v>
      </c>
      <c r="AN2869" s="37"/>
      <c r="AP2869" s="37"/>
      <c r="AR2869" s="37"/>
      <c r="AT2869" s="37"/>
      <c r="AV2869" s="37"/>
      <c r="AX2869" s="37"/>
      <c r="AZ2869" s="12">
        <v>0</v>
      </c>
      <c r="BG2869" s="12">
        <v>162200</v>
      </c>
      <c r="BS2869" s="12">
        <v>0</v>
      </c>
      <c r="BU2869" s="12">
        <v>0</v>
      </c>
      <c r="BX2869" s="12">
        <v>0</v>
      </c>
      <c r="CG2869" s="12" t="s">
        <v>940</v>
      </c>
      <c r="CH2869" s="12">
        <v>267.69400000000002</v>
      </c>
      <c r="CI2869" s="12" t="s">
        <v>964</v>
      </c>
      <c r="CJ2869" s="12"/>
      <c r="CK2869" s="12" t="s">
        <v>927</v>
      </c>
      <c r="CL2869" s="37">
        <v>377937799</v>
      </c>
      <c r="CN2869" s="12" t="s">
        <v>1506</v>
      </c>
      <c r="CS2869" s="12"/>
      <c r="CT2869" s="36" t="str">
        <f t="shared" si="44"/>
        <v>500mn</v>
      </c>
      <c r="CU2869" s="36" t="str">
        <f>VLOOKUP(CK2869,Mapping!B:C,2,FALSE)</f>
        <v>CN</v>
      </c>
    </row>
    <row r="2870" spans="1:99" ht="16" customHeight="1" x14ac:dyDescent="0.35">
      <c r="A2870" s="12" t="s">
        <v>4278</v>
      </c>
      <c r="B2870" s="12" t="s">
        <v>925</v>
      </c>
      <c r="E2870" s="37">
        <v>5058920</v>
      </c>
      <c r="G2870" s="37" t="s">
        <v>1505</v>
      </c>
      <c r="I2870" s="37"/>
      <c r="K2870" s="37"/>
      <c r="M2870" s="37"/>
      <c r="O2870" s="37"/>
      <c r="R2870" s="37"/>
      <c r="T2870" s="37"/>
      <c r="V2870" s="37"/>
      <c r="X2870" s="37"/>
      <c r="Z2870" s="37"/>
      <c r="AB2870" s="37"/>
      <c r="AD2870" s="37"/>
      <c r="AF2870" s="37"/>
      <c r="AH2870" s="37"/>
      <c r="AN2870" s="37">
        <v>277881</v>
      </c>
      <c r="AO2870" s="12">
        <v>0.04</v>
      </c>
      <c r="AP2870" s="37">
        <v>4781039</v>
      </c>
      <c r="AQ2870" s="12">
        <v>0.63</v>
      </c>
      <c r="AR2870" s="37"/>
      <c r="AT2870" s="37"/>
      <c r="AV2870" s="37"/>
      <c r="AX2870" s="37"/>
      <c r="BH2870" s="12">
        <v>20707</v>
      </c>
      <c r="BI2870" s="12">
        <v>1650</v>
      </c>
      <c r="BV2870" s="12">
        <v>0.02</v>
      </c>
      <c r="BY2870" s="12">
        <v>0</v>
      </c>
      <c r="CG2870" s="12" t="s">
        <v>940</v>
      </c>
      <c r="CH2870" s="12">
        <v>18.196999999999999</v>
      </c>
      <c r="CI2870" s="12" t="s">
        <v>1059</v>
      </c>
      <c r="CJ2870" s="12" t="s">
        <v>936</v>
      </c>
      <c r="CK2870" s="12" t="s">
        <v>932</v>
      </c>
      <c r="CL2870" s="37">
        <v>752770791</v>
      </c>
      <c r="CN2870" s="12" t="s">
        <v>1509</v>
      </c>
      <c r="CS2870" s="12"/>
      <c r="CT2870" s="36" t="str">
        <f t="shared" si="44"/>
        <v>500mn - 1bn</v>
      </c>
      <c r="CU2870" s="36" t="str">
        <f>VLOOKUP(CK2870,Mapping!B:C,2,FALSE)</f>
        <v>US/CA</v>
      </c>
    </row>
    <row r="2871" spans="1:99" ht="16" customHeight="1" x14ac:dyDescent="0.35">
      <c r="A2871" s="12" t="s">
        <v>4279</v>
      </c>
      <c r="B2871" s="12" t="s">
        <v>925</v>
      </c>
      <c r="E2871" s="37">
        <v>58581</v>
      </c>
      <c r="G2871" s="37" t="s">
        <v>1505</v>
      </c>
      <c r="I2871" s="37"/>
      <c r="K2871" s="37"/>
      <c r="M2871" s="37">
        <v>45291</v>
      </c>
      <c r="N2871" s="12">
        <v>0.02</v>
      </c>
      <c r="O2871" s="37"/>
      <c r="Q2871" s="12">
        <v>12</v>
      </c>
      <c r="R2871" s="37"/>
      <c r="T2871" s="37"/>
      <c r="V2871" s="37"/>
      <c r="X2871" s="37"/>
      <c r="Z2871" s="37">
        <v>0</v>
      </c>
      <c r="AA2871" s="12">
        <v>0</v>
      </c>
      <c r="AB2871" s="37"/>
      <c r="AD2871" s="37"/>
      <c r="AF2871" s="37"/>
      <c r="AH2871" s="37">
        <v>1515</v>
      </c>
      <c r="AI2871" s="12">
        <v>0</v>
      </c>
      <c r="AN2871" s="37"/>
      <c r="AP2871" s="37">
        <v>11775</v>
      </c>
      <c r="AQ2871" s="12">
        <v>0.01</v>
      </c>
      <c r="AR2871" s="37"/>
      <c r="AT2871" s="37"/>
      <c r="AV2871" s="37"/>
      <c r="AX2871" s="37"/>
      <c r="BB2871" s="12">
        <v>361</v>
      </c>
      <c r="BC2871" s="12">
        <v>0</v>
      </c>
      <c r="BH2871" s="12">
        <v>51</v>
      </c>
      <c r="BQ2871" s="12">
        <v>0</v>
      </c>
      <c r="BV2871" s="12">
        <v>0</v>
      </c>
      <c r="CC2871" s="12">
        <v>0</v>
      </c>
      <c r="CD2871" s="12">
        <v>0</v>
      </c>
      <c r="CG2871" s="12" t="s">
        <v>929</v>
      </c>
      <c r="CH2871" s="12">
        <v>31.390999999999998</v>
      </c>
      <c r="CI2871" s="12" t="s">
        <v>941</v>
      </c>
      <c r="CJ2871" s="12" t="s">
        <v>941</v>
      </c>
      <c r="CK2871" s="12" t="s">
        <v>932</v>
      </c>
      <c r="CL2871" s="37">
        <v>186431881</v>
      </c>
      <c r="CN2871" s="12" t="s">
        <v>1509</v>
      </c>
      <c r="CS2871" s="12"/>
      <c r="CT2871" s="36" t="str">
        <f t="shared" si="44"/>
        <v>500mn</v>
      </c>
      <c r="CU2871" s="36" t="str">
        <f>VLOOKUP(CK2871,Mapping!B:C,2,FALSE)</f>
        <v>US/CA</v>
      </c>
    </row>
    <row r="2872" spans="1:99" ht="16" customHeight="1" x14ac:dyDescent="0.35">
      <c r="A2872" s="12" t="s">
        <v>4280</v>
      </c>
      <c r="B2872" s="12" t="s">
        <v>925</v>
      </c>
      <c r="E2872" s="37">
        <v>0</v>
      </c>
      <c r="G2872" s="37" t="s">
        <v>1505</v>
      </c>
      <c r="I2872" s="37"/>
      <c r="K2872" s="37"/>
      <c r="M2872" s="37"/>
      <c r="O2872" s="37"/>
      <c r="Q2872" s="12">
        <v>0</v>
      </c>
      <c r="R2872" s="37"/>
      <c r="T2872" s="37"/>
      <c r="V2872" s="37"/>
      <c r="X2872" s="37"/>
      <c r="Z2872" s="37"/>
      <c r="AB2872" s="37"/>
      <c r="AD2872" s="37"/>
      <c r="AF2872" s="37"/>
      <c r="AH2872" s="37">
        <v>0</v>
      </c>
      <c r="AI2872" s="12">
        <v>0</v>
      </c>
      <c r="AN2872" s="37"/>
      <c r="AP2872" s="37"/>
      <c r="AR2872" s="37"/>
      <c r="AT2872" s="37">
        <v>0</v>
      </c>
      <c r="AU2872" s="12">
        <v>0</v>
      </c>
      <c r="AV2872" s="37"/>
      <c r="AX2872" s="37"/>
      <c r="BD2872" s="12">
        <v>0</v>
      </c>
      <c r="BQ2872" s="12">
        <v>0</v>
      </c>
      <c r="CF2872" s="12">
        <v>0</v>
      </c>
      <c r="CG2872" s="12" t="s">
        <v>940</v>
      </c>
      <c r="CH2872" s="12">
        <v>200.77099999999999</v>
      </c>
      <c r="CI2872" s="12" t="s">
        <v>4281</v>
      </c>
      <c r="CJ2872" s="12" t="s">
        <v>1130</v>
      </c>
      <c r="CK2872" s="12" t="s">
        <v>932</v>
      </c>
      <c r="CL2872" s="37">
        <v>462530403</v>
      </c>
      <c r="CN2872" s="12" t="s">
        <v>1506</v>
      </c>
      <c r="CS2872" s="12"/>
      <c r="CT2872" s="36" t="str">
        <f t="shared" si="44"/>
        <v>500mn</v>
      </c>
      <c r="CU2872" s="36" t="str">
        <f>VLOOKUP(CK2872,Mapping!B:C,2,FALSE)</f>
        <v>US/CA</v>
      </c>
    </row>
    <row r="2873" spans="1:99" ht="16" customHeight="1" x14ac:dyDescent="0.35">
      <c r="A2873" s="12" t="s">
        <v>4282</v>
      </c>
      <c r="B2873" s="12" t="s">
        <v>925</v>
      </c>
      <c r="E2873" s="37">
        <v>0</v>
      </c>
      <c r="G2873" s="37" t="s">
        <v>1505</v>
      </c>
      <c r="I2873" s="37"/>
      <c r="K2873" s="37"/>
      <c r="M2873" s="37"/>
      <c r="O2873" s="37"/>
      <c r="Q2873" s="12">
        <v>0</v>
      </c>
      <c r="R2873" s="37"/>
      <c r="T2873" s="37"/>
      <c r="V2873" s="37"/>
      <c r="X2873" s="37"/>
      <c r="Z2873" s="37"/>
      <c r="AB2873" s="37"/>
      <c r="AD2873" s="37"/>
      <c r="AF2873" s="37"/>
      <c r="AH2873" s="37">
        <v>0</v>
      </c>
      <c r="AI2873" s="12">
        <v>0</v>
      </c>
      <c r="AN2873" s="37"/>
      <c r="AP2873" s="37"/>
      <c r="AR2873" s="37"/>
      <c r="AT2873" s="37"/>
      <c r="AV2873" s="37"/>
      <c r="AX2873" s="37"/>
      <c r="BQ2873" s="12">
        <v>0</v>
      </c>
      <c r="CG2873" s="12" t="s">
        <v>934</v>
      </c>
      <c r="CH2873" s="12">
        <v>45.161999999999999</v>
      </c>
      <c r="CI2873" s="12" t="s">
        <v>1051</v>
      </c>
      <c r="CJ2873" s="12" t="s">
        <v>2087</v>
      </c>
      <c r="CK2873" s="12" t="s">
        <v>932</v>
      </c>
      <c r="CL2873" s="37">
        <v>316507037</v>
      </c>
      <c r="CN2873" s="12" t="s">
        <v>1509</v>
      </c>
      <c r="CS2873" s="12"/>
      <c r="CT2873" s="36" t="str">
        <f t="shared" si="44"/>
        <v>500mn</v>
      </c>
      <c r="CU2873" s="36" t="str">
        <f>VLOOKUP(CK2873,Mapping!B:C,2,FALSE)</f>
        <v>US/CA</v>
      </c>
    </row>
    <row r="2874" spans="1:99" ht="16" customHeight="1" x14ac:dyDescent="0.35">
      <c r="A2874" s="12" t="s">
        <v>4283</v>
      </c>
      <c r="B2874" s="12" t="s">
        <v>925</v>
      </c>
      <c r="E2874" s="37">
        <v>2127312</v>
      </c>
      <c r="G2874" s="37" t="s">
        <v>1505</v>
      </c>
      <c r="I2874" s="37"/>
      <c r="K2874" s="37"/>
      <c r="M2874" s="37"/>
      <c r="O2874" s="37"/>
      <c r="R2874" s="37"/>
      <c r="T2874" s="37"/>
      <c r="V2874" s="37"/>
      <c r="X2874" s="37"/>
      <c r="Z2874" s="37"/>
      <c r="AB2874" s="37"/>
      <c r="AD2874" s="37"/>
      <c r="AF2874" s="37"/>
      <c r="AH2874" s="37"/>
      <c r="AN2874" s="37">
        <v>2127312</v>
      </c>
      <c r="AO2874" s="12">
        <v>2.1</v>
      </c>
      <c r="AP2874" s="37"/>
      <c r="AR2874" s="37"/>
      <c r="AT2874" s="37"/>
      <c r="AV2874" s="37"/>
      <c r="AX2874" s="37"/>
      <c r="BI2874" s="12">
        <v>9850</v>
      </c>
      <c r="BY2874" s="12">
        <v>0</v>
      </c>
      <c r="CG2874" s="12" t="s">
        <v>929</v>
      </c>
      <c r="CH2874" s="12">
        <v>29.984999999999999</v>
      </c>
      <c r="CI2874" s="12" t="s">
        <v>4284</v>
      </c>
      <c r="CJ2874" s="12" t="s">
        <v>1109</v>
      </c>
      <c r="CK2874" s="12" t="s">
        <v>932</v>
      </c>
      <c r="CL2874" s="37">
        <v>101526900</v>
      </c>
      <c r="CN2874" s="12" t="s">
        <v>1509</v>
      </c>
      <c r="CS2874" s="12"/>
      <c r="CT2874" s="36" t="str">
        <f t="shared" si="44"/>
        <v>500mn</v>
      </c>
      <c r="CU2874" s="36" t="str">
        <f>VLOOKUP(CK2874,Mapping!B:C,2,FALSE)</f>
        <v>US/CA</v>
      </c>
    </row>
    <row r="2875" spans="1:99" ht="16" customHeight="1" x14ac:dyDescent="0.35">
      <c r="A2875" s="12" t="s">
        <v>4285</v>
      </c>
      <c r="B2875" s="12" t="s">
        <v>933</v>
      </c>
      <c r="E2875" s="37">
        <v>912158991</v>
      </c>
      <c r="F2875" s="12">
        <v>0</v>
      </c>
      <c r="G2875" s="37" t="s">
        <v>1505</v>
      </c>
      <c r="I2875" s="37">
        <v>0</v>
      </c>
      <c r="J2875" s="12">
        <v>0</v>
      </c>
      <c r="K2875" s="37">
        <v>323233608</v>
      </c>
      <c r="L2875" s="12">
        <v>1.33</v>
      </c>
      <c r="M2875" s="37"/>
      <c r="O2875" s="37">
        <v>293410328</v>
      </c>
      <c r="P2875" s="12">
        <v>1.21</v>
      </c>
      <c r="Q2875" s="12">
        <v>11954</v>
      </c>
      <c r="R2875" s="37">
        <v>249186583</v>
      </c>
      <c r="S2875" s="12">
        <v>1.02</v>
      </c>
      <c r="T2875" s="37"/>
      <c r="V2875" s="37">
        <v>0</v>
      </c>
      <c r="W2875" s="12">
        <v>0</v>
      </c>
      <c r="X2875" s="37"/>
      <c r="Z2875" s="37"/>
      <c r="AB2875" s="37">
        <v>717</v>
      </c>
      <c r="AC2875" s="12">
        <v>0</v>
      </c>
      <c r="AD2875" s="37"/>
      <c r="AF2875" s="37">
        <v>0</v>
      </c>
      <c r="AG2875" s="12">
        <v>0</v>
      </c>
      <c r="AH2875" s="37">
        <v>1622397</v>
      </c>
      <c r="AI2875" s="12">
        <v>0.01</v>
      </c>
      <c r="AJ2875" s="12">
        <v>50</v>
      </c>
      <c r="AK2875" s="12">
        <v>0</v>
      </c>
      <c r="AL2875" s="12">
        <v>15988500</v>
      </c>
      <c r="AM2875" s="12">
        <v>13570000</v>
      </c>
      <c r="AN2875" s="37">
        <v>4675203</v>
      </c>
      <c r="AO2875" s="12">
        <v>0.02</v>
      </c>
      <c r="AP2875" s="37">
        <v>897243</v>
      </c>
      <c r="AQ2875" s="12">
        <v>0</v>
      </c>
      <c r="AR2875" s="37"/>
      <c r="AT2875" s="37"/>
      <c r="AV2875" s="37"/>
      <c r="AX2875" s="37">
        <v>39132912</v>
      </c>
      <c r="AY2875" s="12">
        <v>0.16</v>
      </c>
      <c r="AZ2875" s="12">
        <v>18770890</v>
      </c>
      <c r="BF2875" s="12">
        <v>0</v>
      </c>
      <c r="BG2875" s="12">
        <v>4199042</v>
      </c>
      <c r="BH2875" s="12">
        <v>3167</v>
      </c>
      <c r="BI2875" s="12">
        <v>21825</v>
      </c>
      <c r="BO2875" s="12">
        <v>0</v>
      </c>
      <c r="BP2875" s="12">
        <v>0</v>
      </c>
      <c r="BQ2875" s="12">
        <v>0</v>
      </c>
      <c r="BR2875" s="12">
        <v>0</v>
      </c>
      <c r="BS2875" s="12">
        <v>0.05</v>
      </c>
      <c r="BT2875" s="12">
        <v>0</v>
      </c>
      <c r="BU2875" s="12">
        <v>0.08</v>
      </c>
      <c r="BV2875" s="12">
        <v>0</v>
      </c>
      <c r="BW2875" s="12">
        <v>0.57999999999999996</v>
      </c>
      <c r="BX2875" s="12">
        <v>0.34</v>
      </c>
      <c r="BY2875" s="12">
        <v>0</v>
      </c>
      <c r="CG2875" s="12" t="s">
        <v>940</v>
      </c>
      <c r="CH2875" s="12">
        <v>34.033999999999999</v>
      </c>
      <c r="CI2875" s="12" t="s">
        <v>977</v>
      </c>
      <c r="CJ2875" s="12"/>
      <c r="CK2875" s="12" t="s">
        <v>927</v>
      </c>
      <c r="CL2875" s="37">
        <v>22730689856</v>
      </c>
      <c r="CN2875" s="12" t="s">
        <v>1506</v>
      </c>
      <c r="CS2875" s="12"/>
      <c r="CT2875" s="36" t="str">
        <f t="shared" si="44"/>
        <v>1bn - 50bn</v>
      </c>
      <c r="CU2875" s="36" t="str">
        <f>VLOOKUP(CK2875,Mapping!B:C,2,FALSE)</f>
        <v>CN</v>
      </c>
    </row>
    <row r="2876" spans="1:99" ht="16" customHeight="1" x14ac:dyDescent="0.35">
      <c r="A2876" s="12" t="s">
        <v>4286</v>
      </c>
      <c r="B2876" s="12" t="s">
        <v>925</v>
      </c>
      <c r="E2876" s="37">
        <v>45250</v>
      </c>
      <c r="G2876" s="37" t="s">
        <v>1505</v>
      </c>
      <c r="I2876" s="37"/>
      <c r="K2876" s="37"/>
      <c r="M2876" s="37"/>
      <c r="O2876" s="37"/>
      <c r="R2876" s="37"/>
      <c r="T2876" s="37"/>
      <c r="V2876" s="37"/>
      <c r="X2876" s="37"/>
      <c r="Z2876" s="37"/>
      <c r="AB2876" s="37"/>
      <c r="AD2876" s="37"/>
      <c r="AF2876" s="37"/>
      <c r="AH2876" s="37"/>
      <c r="AN2876" s="37"/>
      <c r="AP2876" s="37">
        <v>45250</v>
      </c>
      <c r="AQ2876" s="12">
        <v>0.53</v>
      </c>
      <c r="AR2876" s="37"/>
      <c r="AT2876" s="37"/>
      <c r="AV2876" s="37"/>
      <c r="AX2876" s="37"/>
      <c r="BH2876" s="12">
        <v>208</v>
      </c>
      <c r="BV2876" s="12">
        <v>0</v>
      </c>
      <c r="CG2876" s="12" t="s">
        <v>934</v>
      </c>
      <c r="CH2876" s="12">
        <v>66.001999999999995</v>
      </c>
      <c r="CI2876" s="12" t="s">
        <v>941</v>
      </c>
      <c r="CJ2876" s="12" t="s">
        <v>941</v>
      </c>
      <c r="CK2876" s="12" t="s">
        <v>932</v>
      </c>
      <c r="CL2876" s="37">
        <v>8519261</v>
      </c>
      <c r="CN2876" s="12" t="s">
        <v>1506</v>
      </c>
      <c r="CS2876" s="12"/>
      <c r="CT2876" s="36" t="str">
        <f t="shared" si="44"/>
        <v>500mn</v>
      </c>
      <c r="CU2876" s="36" t="str">
        <f>VLOOKUP(CK2876,Mapping!B:C,2,FALSE)</f>
        <v>US/CA</v>
      </c>
    </row>
    <row r="2877" spans="1:99" ht="16" customHeight="1" x14ac:dyDescent="0.35">
      <c r="A2877" s="12" t="s">
        <v>4287</v>
      </c>
      <c r="B2877" s="12" t="s">
        <v>925</v>
      </c>
      <c r="E2877" s="37">
        <v>433408</v>
      </c>
      <c r="G2877" s="37" t="s">
        <v>1505</v>
      </c>
      <c r="I2877" s="37"/>
      <c r="K2877" s="37"/>
      <c r="M2877" s="37">
        <v>37638</v>
      </c>
      <c r="N2877" s="12">
        <v>0.04</v>
      </c>
      <c r="O2877" s="37"/>
      <c r="R2877" s="37"/>
      <c r="T2877" s="37"/>
      <c r="V2877" s="37"/>
      <c r="X2877" s="37"/>
      <c r="Z2877" s="37"/>
      <c r="AB2877" s="37"/>
      <c r="AD2877" s="37"/>
      <c r="AF2877" s="37"/>
      <c r="AH2877" s="37"/>
      <c r="AN2877" s="37">
        <v>395770</v>
      </c>
      <c r="AO2877" s="12">
        <v>0.39</v>
      </c>
      <c r="AP2877" s="37"/>
      <c r="AR2877" s="37"/>
      <c r="AT2877" s="37"/>
      <c r="AV2877" s="37"/>
      <c r="AX2877" s="37"/>
      <c r="BB2877" s="12">
        <v>300</v>
      </c>
      <c r="BI2877" s="12">
        <v>2350</v>
      </c>
      <c r="BY2877" s="12">
        <v>0</v>
      </c>
      <c r="CC2877" s="12">
        <v>0</v>
      </c>
      <c r="CG2877" s="12" t="s">
        <v>940</v>
      </c>
      <c r="CH2877" s="12">
        <v>8.2449999999999992</v>
      </c>
      <c r="CI2877" s="12" t="s">
        <v>1023</v>
      </c>
      <c r="CJ2877" s="12"/>
      <c r="CK2877" s="12" t="s">
        <v>979</v>
      </c>
      <c r="CL2877" s="37">
        <v>101249644</v>
      </c>
      <c r="CN2877" s="12" t="s">
        <v>1509</v>
      </c>
      <c r="CS2877" s="12"/>
      <c r="CT2877" s="36" t="str">
        <f t="shared" si="44"/>
        <v>500mn</v>
      </c>
      <c r="CU2877" s="36" t="str">
        <f>VLOOKUP(CK2877,Mapping!B:C,2,FALSE)</f>
        <v>EU</v>
      </c>
    </row>
    <row r="2878" spans="1:99" ht="16" customHeight="1" x14ac:dyDescent="0.35">
      <c r="A2878" s="12" t="s">
        <v>4288</v>
      </c>
      <c r="B2878" s="12" t="s">
        <v>933</v>
      </c>
      <c r="E2878" s="37">
        <v>197885</v>
      </c>
      <c r="G2878" s="37" t="s">
        <v>1505</v>
      </c>
      <c r="I2878" s="37"/>
      <c r="K2878" s="37"/>
      <c r="M2878" s="37"/>
      <c r="O2878" s="37"/>
      <c r="R2878" s="37"/>
      <c r="T2878" s="37"/>
      <c r="V2878" s="37"/>
      <c r="X2878" s="37"/>
      <c r="Z2878" s="37"/>
      <c r="AB2878" s="37"/>
      <c r="AD2878" s="37"/>
      <c r="AF2878" s="37"/>
      <c r="AH2878" s="37"/>
      <c r="AN2878" s="37">
        <v>197885</v>
      </c>
      <c r="AO2878" s="12">
        <v>0.14000000000000001</v>
      </c>
      <c r="AP2878" s="37"/>
      <c r="AR2878" s="37"/>
      <c r="AT2878" s="37"/>
      <c r="AV2878" s="37"/>
      <c r="AX2878" s="37"/>
      <c r="BI2878" s="12">
        <v>1175</v>
      </c>
      <c r="BY2878" s="12">
        <v>0</v>
      </c>
      <c r="CG2878" s="12" t="s">
        <v>940</v>
      </c>
      <c r="CH2878" s="12">
        <v>38.789000000000001</v>
      </c>
      <c r="CI2878" s="12" t="s">
        <v>4289</v>
      </c>
      <c r="CJ2878" s="12"/>
      <c r="CK2878" s="12" t="s">
        <v>1078</v>
      </c>
      <c r="CL2878" s="37">
        <v>138523207</v>
      </c>
      <c r="CN2878" s="12" t="s">
        <v>1506</v>
      </c>
      <c r="CS2878" s="12"/>
      <c r="CT2878" s="36" t="str">
        <f t="shared" si="44"/>
        <v>500mn</v>
      </c>
      <c r="CU2878" s="36" t="str">
        <f>VLOOKUP(CK2878,Mapping!B:C,2,FALSE)</f>
        <v>EU</v>
      </c>
    </row>
    <row r="2879" spans="1:99" ht="16" customHeight="1" x14ac:dyDescent="0.35">
      <c r="A2879" s="12" t="s">
        <v>4290</v>
      </c>
      <c r="B2879" s="12" t="s">
        <v>925</v>
      </c>
      <c r="E2879" s="37">
        <v>1268521</v>
      </c>
      <c r="G2879" s="37" t="s">
        <v>1505</v>
      </c>
      <c r="I2879" s="37"/>
      <c r="K2879" s="37"/>
      <c r="M2879" s="37"/>
      <c r="O2879" s="37">
        <v>1268521</v>
      </c>
      <c r="P2879" s="12">
        <v>0.18</v>
      </c>
      <c r="R2879" s="37"/>
      <c r="T2879" s="37"/>
      <c r="V2879" s="37"/>
      <c r="X2879" s="37"/>
      <c r="Z2879" s="37"/>
      <c r="AB2879" s="37"/>
      <c r="AD2879" s="37"/>
      <c r="AF2879" s="37"/>
      <c r="AH2879" s="37"/>
      <c r="AL2879" s="12">
        <v>78900</v>
      </c>
      <c r="AN2879" s="37"/>
      <c r="AP2879" s="37"/>
      <c r="AR2879" s="37"/>
      <c r="AT2879" s="37"/>
      <c r="AV2879" s="37"/>
      <c r="AX2879" s="37"/>
      <c r="BU2879" s="12">
        <v>0</v>
      </c>
      <c r="CG2879" s="12" t="s">
        <v>959</v>
      </c>
      <c r="CH2879" s="12">
        <v>56.055999999999997</v>
      </c>
      <c r="CI2879" s="12" t="s">
        <v>4291</v>
      </c>
      <c r="CJ2879" s="12"/>
      <c r="CK2879" s="12" t="s">
        <v>1078</v>
      </c>
      <c r="CL2879" s="37">
        <v>710694734</v>
      </c>
      <c r="CN2879" s="12" t="s">
        <v>1506</v>
      </c>
      <c r="CS2879" s="12"/>
      <c r="CT2879" s="36" t="str">
        <f t="shared" si="44"/>
        <v>500mn - 1bn</v>
      </c>
      <c r="CU2879" s="36" t="str">
        <f>VLOOKUP(CK2879,Mapping!B:C,2,FALSE)</f>
        <v>EU</v>
      </c>
    </row>
    <row r="2880" spans="1:99" ht="16" customHeight="1" x14ac:dyDescent="0.35">
      <c r="A2880" s="12" t="s">
        <v>4292</v>
      </c>
      <c r="B2880" s="12" t="s">
        <v>925</v>
      </c>
      <c r="E2880" s="37">
        <v>44287</v>
      </c>
      <c r="G2880" s="37" t="s">
        <v>1505</v>
      </c>
      <c r="I2880" s="37"/>
      <c r="K2880" s="37"/>
      <c r="M2880" s="37">
        <v>44287</v>
      </c>
      <c r="N2880" s="12">
        <v>0</v>
      </c>
      <c r="O2880" s="37"/>
      <c r="Q2880" s="12">
        <v>0</v>
      </c>
      <c r="R2880" s="37"/>
      <c r="T2880" s="37"/>
      <c r="V2880" s="37"/>
      <c r="X2880" s="37"/>
      <c r="Z2880" s="37"/>
      <c r="AB2880" s="37"/>
      <c r="AD2880" s="37"/>
      <c r="AF2880" s="37"/>
      <c r="AH2880" s="37">
        <v>0</v>
      </c>
      <c r="AI2880" s="12">
        <v>0</v>
      </c>
      <c r="AN2880" s="37"/>
      <c r="AP2880" s="37"/>
      <c r="AR2880" s="37"/>
      <c r="AT2880" s="37"/>
      <c r="AV2880" s="37"/>
      <c r="AX2880" s="37"/>
      <c r="BB2880" s="12">
        <v>353</v>
      </c>
      <c r="BQ2880" s="12">
        <v>0</v>
      </c>
      <c r="CC2880" s="12">
        <v>0</v>
      </c>
      <c r="CG2880" s="12" t="s">
        <v>934</v>
      </c>
      <c r="CH2880" s="12">
        <v>24.181000000000001</v>
      </c>
      <c r="CI2880" s="12" t="s">
        <v>3187</v>
      </c>
      <c r="CJ2880" s="12" t="s">
        <v>1082</v>
      </c>
      <c r="CK2880" s="12" t="s">
        <v>932</v>
      </c>
      <c r="CL2880" s="37">
        <v>895865237</v>
      </c>
      <c r="CN2880" s="12" t="s">
        <v>1509</v>
      </c>
      <c r="CS2880" s="12"/>
      <c r="CT2880" s="36" t="str">
        <f t="shared" si="44"/>
        <v>500mn - 1bn</v>
      </c>
      <c r="CU2880" s="36" t="str">
        <f>VLOOKUP(CK2880,Mapping!B:C,2,FALSE)</f>
        <v>US/CA</v>
      </c>
    </row>
    <row r="2881" spans="1:99" ht="16" customHeight="1" x14ac:dyDescent="0.35">
      <c r="A2881" s="12" t="s">
        <v>4293</v>
      </c>
      <c r="B2881" s="12" t="s">
        <v>925</v>
      </c>
      <c r="E2881" s="37">
        <v>639625</v>
      </c>
      <c r="G2881" s="37" t="s">
        <v>1505</v>
      </c>
      <c r="I2881" s="37"/>
      <c r="K2881" s="37"/>
      <c r="M2881" s="37"/>
      <c r="O2881" s="37"/>
      <c r="R2881" s="37"/>
      <c r="T2881" s="37">
        <v>639625</v>
      </c>
      <c r="U2881" s="12">
        <v>0.22</v>
      </c>
      <c r="V2881" s="37"/>
      <c r="X2881" s="37"/>
      <c r="Z2881" s="37"/>
      <c r="AB2881" s="37"/>
      <c r="AD2881" s="37"/>
      <c r="AF2881" s="37"/>
      <c r="AH2881" s="37"/>
      <c r="AN2881" s="37"/>
      <c r="AP2881" s="37"/>
      <c r="AR2881" s="37"/>
      <c r="AT2881" s="37"/>
      <c r="AV2881" s="37"/>
      <c r="AX2881" s="37"/>
      <c r="BK2881" s="12">
        <v>5714</v>
      </c>
      <c r="CE2881" s="12">
        <v>0</v>
      </c>
      <c r="CG2881" s="12" t="s">
        <v>934</v>
      </c>
      <c r="CH2881" s="12">
        <v>54.344000000000001</v>
      </c>
      <c r="CI2881" s="12" t="s">
        <v>4294</v>
      </c>
      <c r="CJ2881" s="12" t="s">
        <v>1212</v>
      </c>
      <c r="CK2881" s="12" t="s">
        <v>932</v>
      </c>
      <c r="CL2881" s="37">
        <v>286779362</v>
      </c>
      <c r="CN2881" s="12" t="s">
        <v>1509</v>
      </c>
      <c r="CS2881" s="12"/>
      <c r="CT2881" s="36" t="str">
        <f t="shared" si="44"/>
        <v>500mn</v>
      </c>
      <c r="CU2881" s="36" t="str">
        <f>VLOOKUP(CK2881,Mapping!B:C,2,FALSE)</f>
        <v>US/CA</v>
      </c>
    </row>
    <row r="2882" spans="1:99" ht="16" customHeight="1" x14ac:dyDescent="0.35">
      <c r="A2882" s="12" t="s">
        <v>4295</v>
      </c>
      <c r="B2882" s="12" t="s">
        <v>933</v>
      </c>
      <c r="E2882" s="37">
        <v>19418830</v>
      </c>
      <c r="G2882" s="37" t="s">
        <v>1505</v>
      </c>
      <c r="I2882" s="37"/>
      <c r="K2882" s="37">
        <v>5312029</v>
      </c>
      <c r="L2882" s="12">
        <v>0.1</v>
      </c>
      <c r="M2882" s="37"/>
      <c r="O2882" s="37">
        <v>6422967</v>
      </c>
      <c r="P2882" s="12">
        <v>0.12</v>
      </c>
      <c r="R2882" s="37"/>
      <c r="T2882" s="37"/>
      <c r="V2882" s="37"/>
      <c r="X2882" s="37"/>
      <c r="Z2882" s="37"/>
      <c r="AB2882" s="37"/>
      <c r="AD2882" s="37"/>
      <c r="AF2882" s="37"/>
      <c r="AH2882" s="37"/>
      <c r="AL2882" s="12">
        <v>350000</v>
      </c>
      <c r="AN2882" s="37">
        <v>7683834</v>
      </c>
      <c r="AO2882" s="12">
        <v>0.14000000000000001</v>
      </c>
      <c r="AP2882" s="37"/>
      <c r="AR2882" s="37"/>
      <c r="AT2882" s="37"/>
      <c r="AV2882" s="37"/>
      <c r="AX2882" s="37"/>
      <c r="BG2882" s="12">
        <v>86000</v>
      </c>
      <c r="BI2882" s="12">
        <v>45625</v>
      </c>
      <c r="BS2882" s="12">
        <v>0</v>
      </c>
      <c r="BU2882" s="12">
        <v>0</v>
      </c>
      <c r="BY2882" s="12">
        <v>0.01</v>
      </c>
      <c r="CG2882" s="12" t="s">
        <v>1058</v>
      </c>
      <c r="CH2882" s="12">
        <v>31.834</v>
      </c>
      <c r="CI2882" s="12" t="s">
        <v>2216</v>
      </c>
      <c r="CJ2882" s="12"/>
      <c r="CK2882" s="12" t="s">
        <v>1151</v>
      </c>
      <c r="CL2882" s="37">
        <v>5336709079</v>
      </c>
      <c r="CN2882" s="12" t="s">
        <v>1506</v>
      </c>
      <c r="CS2882" s="12"/>
      <c r="CT2882" s="36" t="str">
        <f t="shared" si="44"/>
        <v>1bn - 50bn</v>
      </c>
      <c r="CU2882" s="36" t="str">
        <f>VLOOKUP(CK2882,Mapping!B:C,2,FALSE)</f>
        <v>EU</v>
      </c>
    </row>
    <row r="2883" spans="1:99" ht="16" customHeight="1" x14ac:dyDescent="0.35">
      <c r="A2883" s="12" t="s">
        <v>4296</v>
      </c>
      <c r="B2883" s="12" t="s">
        <v>925</v>
      </c>
      <c r="E2883" s="37">
        <v>0</v>
      </c>
      <c r="G2883" s="37" t="s">
        <v>1505</v>
      </c>
      <c r="I2883" s="37"/>
      <c r="K2883" s="37"/>
      <c r="M2883" s="37"/>
      <c r="O2883" s="37"/>
      <c r="R2883" s="37"/>
      <c r="T2883" s="37"/>
      <c r="V2883" s="37"/>
      <c r="X2883" s="37"/>
      <c r="Z2883" s="37"/>
      <c r="AB2883" s="37"/>
      <c r="AD2883" s="37"/>
      <c r="AF2883" s="37"/>
      <c r="AH2883" s="37"/>
      <c r="AN2883" s="37">
        <v>0</v>
      </c>
      <c r="AO2883" s="12">
        <v>0</v>
      </c>
      <c r="AP2883" s="37"/>
      <c r="AR2883" s="37"/>
      <c r="AT2883" s="37"/>
      <c r="AV2883" s="37"/>
      <c r="AX2883" s="37"/>
      <c r="BI2883" s="12">
        <v>0</v>
      </c>
      <c r="BY2883" s="12">
        <v>0</v>
      </c>
      <c r="CG2883" s="12" t="s">
        <v>929</v>
      </c>
      <c r="CH2883" s="12">
        <v>52.674999999999997</v>
      </c>
      <c r="CI2883" s="12" t="s">
        <v>945</v>
      </c>
      <c r="CJ2883" s="12" t="s">
        <v>946</v>
      </c>
      <c r="CK2883" s="12" t="s">
        <v>932</v>
      </c>
      <c r="CL2883" s="37">
        <v>1073946612</v>
      </c>
      <c r="CN2883" s="12" t="s">
        <v>1509</v>
      </c>
      <c r="CS2883" s="12"/>
      <c r="CT2883" s="36" t="str">
        <f t="shared" ref="CT2883:CT2946" si="45">IF(CL2883&gt;100000000000, "100bn", IF(CL2883&gt;50000000000, "50bn - 100bn",IF(CL2883&gt;1000000000, "1bn - 50bn", IF(CL2883&gt;500000000, "500mn - 1bn", "500mn"))))</f>
        <v>1bn - 50bn</v>
      </c>
      <c r="CU2883" s="36" t="str">
        <f>VLOOKUP(CK2883,Mapping!B:C,2,FALSE)</f>
        <v>US/CA</v>
      </c>
    </row>
    <row r="2884" spans="1:99" ht="16" customHeight="1" x14ac:dyDescent="0.35">
      <c r="A2884" s="12" t="s">
        <v>4297</v>
      </c>
      <c r="B2884" s="12" t="s">
        <v>933</v>
      </c>
      <c r="E2884" s="37">
        <v>1654699</v>
      </c>
      <c r="G2884" s="37" t="s">
        <v>1505</v>
      </c>
      <c r="I2884" s="37"/>
      <c r="K2884" s="37">
        <v>269423</v>
      </c>
      <c r="L2884" s="12">
        <v>0.01</v>
      </c>
      <c r="M2884" s="37">
        <v>523144</v>
      </c>
      <c r="N2884" s="12">
        <v>0.03</v>
      </c>
      <c r="O2884" s="37"/>
      <c r="R2884" s="37"/>
      <c r="T2884" s="37">
        <v>583096</v>
      </c>
      <c r="U2884" s="12">
        <v>0.03</v>
      </c>
      <c r="V2884" s="37"/>
      <c r="X2884" s="37"/>
      <c r="Z2884" s="37">
        <v>34440</v>
      </c>
      <c r="AA2884" s="12">
        <v>0</v>
      </c>
      <c r="AB2884" s="37"/>
      <c r="AD2884" s="37">
        <v>244596</v>
      </c>
      <c r="AE2884" s="12">
        <v>0.01</v>
      </c>
      <c r="AF2884" s="37"/>
      <c r="AH2884" s="37"/>
      <c r="AN2884" s="37"/>
      <c r="AP2884" s="37"/>
      <c r="AR2884" s="37"/>
      <c r="AT2884" s="37"/>
      <c r="AV2884" s="37"/>
      <c r="AX2884" s="37"/>
      <c r="BB2884" s="12">
        <v>3569</v>
      </c>
      <c r="BC2884" s="12">
        <v>1200</v>
      </c>
      <c r="BG2884" s="12">
        <v>3500</v>
      </c>
      <c r="BJ2884" s="12">
        <v>1872</v>
      </c>
      <c r="BK2884" s="12">
        <v>4237</v>
      </c>
      <c r="BS2884" s="12">
        <v>0</v>
      </c>
      <c r="CB2884" s="12">
        <v>0</v>
      </c>
      <c r="CC2884" s="12">
        <v>0</v>
      </c>
      <c r="CD2884" s="12">
        <v>0</v>
      </c>
      <c r="CE2884" s="12">
        <v>0</v>
      </c>
      <c r="CG2884" s="12" t="s">
        <v>980</v>
      </c>
      <c r="CH2884" s="12">
        <v>29.181000000000001</v>
      </c>
      <c r="CI2884" s="12" t="s">
        <v>1042</v>
      </c>
      <c r="CJ2884" s="12"/>
      <c r="CK2884" s="12" t="s">
        <v>1043</v>
      </c>
      <c r="CL2884" s="37">
        <v>1914181900</v>
      </c>
      <c r="CN2884" s="12" t="s">
        <v>1506</v>
      </c>
      <c r="CS2884" s="12"/>
      <c r="CT2884" s="36" t="str">
        <f t="shared" si="45"/>
        <v>1bn - 50bn</v>
      </c>
      <c r="CU2884" s="36" t="str">
        <f>VLOOKUP(CK2884,Mapping!B:C,2,FALSE)</f>
        <v>Asia</v>
      </c>
    </row>
    <row r="2885" spans="1:99" ht="16" customHeight="1" x14ac:dyDescent="0.35">
      <c r="A2885" s="12" t="s">
        <v>4298</v>
      </c>
      <c r="B2885" s="12" t="s">
        <v>925</v>
      </c>
      <c r="E2885" s="37">
        <v>4076195</v>
      </c>
      <c r="G2885" s="37" t="s">
        <v>1505</v>
      </c>
      <c r="I2885" s="37"/>
      <c r="K2885" s="37"/>
      <c r="M2885" s="37">
        <v>4076195</v>
      </c>
      <c r="N2885" s="12">
        <v>2.44</v>
      </c>
      <c r="O2885" s="37"/>
      <c r="R2885" s="37"/>
      <c r="T2885" s="37"/>
      <c r="V2885" s="37"/>
      <c r="X2885" s="37"/>
      <c r="Z2885" s="37"/>
      <c r="AB2885" s="37"/>
      <c r="AD2885" s="37"/>
      <c r="AF2885" s="37"/>
      <c r="AH2885" s="37"/>
      <c r="AN2885" s="37"/>
      <c r="AP2885" s="37"/>
      <c r="AR2885" s="37"/>
      <c r="AT2885" s="37"/>
      <c r="AV2885" s="37"/>
      <c r="AX2885" s="37"/>
      <c r="BB2885" s="12">
        <v>32490</v>
      </c>
      <c r="CC2885" s="12">
        <v>0</v>
      </c>
      <c r="CG2885" s="12" t="s">
        <v>929</v>
      </c>
      <c r="CH2885" s="12">
        <v>60.152000000000001</v>
      </c>
      <c r="CI2885" s="12" t="s">
        <v>1200</v>
      </c>
      <c r="CJ2885" s="12" t="s">
        <v>931</v>
      </c>
      <c r="CK2885" s="12" t="s">
        <v>932</v>
      </c>
      <c r="CL2885" s="37">
        <v>167355069</v>
      </c>
      <c r="CN2885" s="12" t="s">
        <v>1509</v>
      </c>
      <c r="CS2885" s="12"/>
      <c r="CT2885" s="36" t="str">
        <f t="shared" si="45"/>
        <v>500mn</v>
      </c>
      <c r="CU2885" s="36" t="str">
        <f>VLOOKUP(CK2885,Mapping!B:C,2,FALSE)</f>
        <v>US/CA</v>
      </c>
    </row>
    <row r="2886" spans="1:99" ht="16" customHeight="1" x14ac:dyDescent="0.35">
      <c r="A2886" s="12" t="s">
        <v>4299</v>
      </c>
      <c r="B2886" s="12" t="s">
        <v>925</v>
      </c>
      <c r="E2886" s="37">
        <v>749310</v>
      </c>
      <c r="G2886" s="37" t="s">
        <v>1505</v>
      </c>
      <c r="I2886" s="37"/>
      <c r="K2886" s="37">
        <v>369494</v>
      </c>
      <c r="L2886" s="12">
        <v>6.88</v>
      </c>
      <c r="M2886" s="37"/>
      <c r="O2886" s="37">
        <v>343170</v>
      </c>
      <c r="P2886" s="12">
        <v>6.39</v>
      </c>
      <c r="R2886" s="37"/>
      <c r="T2886" s="37"/>
      <c r="V2886" s="37">
        <v>8274</v>
      </c>
      <c r="W2886" s="12">
        <v>0.15</v>
      </c>
      <c r="X2886" s="37"/>
      <c r="Z2886" s="37"/>
      <c r="AB2886" s="37">
        <v>11473</v>
      </c>
      <c r="AC2886" s="12">
        <v>0.21</v>
      </c>
      <c r="AD2886" s="37"/>
      <c r="AF2886" s="37">
        <v>16899</v>
      </c>
      <c r="AG2886" s="12">
        <v>0.31</v>
      </c>
      <c r="AH2886" s="37"/>
      <c r="AJ2886" s="12">
        <v>800</v>
      </c>
      <c r="AK2886" s="12">
        <v>300</v>
      </c>
      <c r="AL2886" s="12">
        <v>18700</v>
      </c>
      <c r="AN2886" s="37"/>
      <c r="AP2886" s="37"/>
      <c r="AR2886" s="37"/>
      <c r="AT2886" s="37"/>
      <c r="AV2886" s="37"/>
      <c r="AX2886" s="37"/>
      <c r="BF2886" s="12">
        <v>1000</v>
      </c>
      <c r="BG2886" s="12">
        <v>4800</v>
      </c>
      <c r="BP2886" s="12">
        <v>0</v>
      </c>
      <c r="BR2886" s="12">
        <v>0</v>
      </c>
      <c r="BS2886" s="12">
        <v>0</v>
      </c>
      <c r="BT2886" s="12">
        <v>0</v>
      </c>
      <c r="BU2886" s="12">
        <v>0</v>
      </c>
      <c r="CG2886" s="12" t="s">
        <v>929</v>
      </c>
      <c r="CH2886" s="12">
        <v>67.066999999999993</v>
      </c>
      <c r="CI2886" s="12" t="s">
        <v>950</v>
      </c>
      <c r="CJ2886" s="12"/>
      <c r="CK2886" s="12" t="s">
        <v>951</v>
      </c>
      <c r="CL2886" s="37">
        <v>5787872</v>
      </c>
      <c r="CN2886" s="12" t="s">
        <v>1506</v>
      </c>
      <c r="CS2886" s="12"/>
      <c r="CT2886" s="36" t="str">
        <f t="shared" si="45"/>
        <v>500mn</v>
      </c>
      <c r="CU2886" s="36" t="str">
        <f>VLOOKUP(CK2886,Mapping!B:C,2,FALSE)</f>
        <v>HK</v>
      </c>
    </row>
    <row r="2887" spans="1:99" ht="16" customHeight="1" x14ac:dyDescent="0.35">
      <c r="A2887" s="12" t="s">
        <v>689</v>
      </c>
      <c r="B2887" s="12" t="s">
        <v>925</v>
      </c>
      <c r="E2887" s="37">
        <v>7315618</v>
      </c>
      <c r="F2887" s="12">
        <v>4800</v>
      </c>
      <c r="G2887" s="37" t="s">
        <v>1505</v>
      </c>
      <c r="I2887" s="37">
        <v>255894</v>
      </c>
      <c r="J2887" s="12">
        <v>0.31</v>
      </c>
      <c r="K2887" s="37">
        <v>2889054</v>
      </c>
      <c r="L2887" s="12">
        <v>3.51</v>
      </c>
      <c r="M2887" s="37"/>
      <c r="O2887" s="37">
        <v>2437361</v>
      </c>
      <c r="P2887" s="12">
        <v>2.96</v>
      </c>
      <c r="R2887" s="37">
        <v>466017</v>
      </c>
      <c r="S2887" s="12">
        <v>0.56999999999999995</v>
      </c>
      <c r="T2887" s="37"/>
      <c r="V2887" s="37">
        <v>310629</v>
      </c>
      <c r="W2887" s="12">
        <v>0.38</v>
      </c>
      <c r="X2887" s="37">
        <v>619056</v>
      </c>
      <c r="Y2887" s="12">
        <v>0.75</v>
      </c>
      <c r="Z2887" s="37"/>
      <c r="AB2887" s="37">
        <v>337607</v>
      </c>
      <c r="AC2887" s="12">
        <v>0.41</v>
      </c>
      <c r="AD2887" s="37"/>
      <c r="AF2887" s="37"/>
      <c r="AH2887" s="37"/>
      <c r="AJ2887" s="12">
        <v>22750</v>
      </c>
      <c r="AK2887" s="12">
        <v>13600</v>
      </c>
      <c r="AL2887" s="12">
        <v>151600</v>
      </c>
      <c r="AN2887" s="37"/>
      <c r="AP2887" s="37"/>
      <c r="AR2887" s="37"/>
      <c r="AT2887" s="37"/>
      <c r="AV2887" s="37"/>
      <c r="AX2887" s="37"/>
      <c r="AZ2887" s="12">
        <v>43870</v>
      </c>
      <c r="BA2887" s="12">
        <v>6198</v>
      </c>
      <c r="BG2887" s="12">
        <v>48400</v>
      </c>
      <c r="BO2887" s="12">
        <v>0</v>
      </c>
      <c r="BR2887" s="12">
        <v>0</v>
      </c>
      <c r="BS2887" s="12">
        <v>0</v>
      </c>
      <c r="BT2887" s="12">
        <v>0</v>
      </c>
      <c r="BU2887" s="12">
        <v>0</v>
      </c>
      <c r="BX2887" s="12">
        <v>0</v>
      </c>
      <c r="BZ2887" s="12">
        <v>0</v>
      </c>
      <c r="CG2887" s="12" t="s">
        <v>940</v>
      </c>
      <c r="CH2887" s="12">
        <v>92.744</v>
      </c>
      <c r="CI2887" s="12" t="s">
        <v>950</v>
      </c>
      <c r="CJ2887" s="12"/>
      <c r="CK2887" s="12" t="s">
        <v>951</v>
      </c>
      <c r="CL2887" s="37">
        <v>82244241</v>
      </c>
      <c r="CN2887" s="12" t="s">
        <v>1509</v>
      </c>
      <c r="CS2887" s="12"/>
      <c r="CT2887" s="36" t="str">
        <f t="shared" si="45"/>
        <v>500mn</v>
      </c>
      <c r="CU2887" s="36" t="str">
        <f>VLOOKUP(CK2887,Mapping!B:C,2,FALSE)</f>
        <v>HK</v>
      </c>
    </row>
    <row r="2888" spans="1:99" ht="16" customHeight="1" x14ac:dyDescent="0.35">
      <c r="A2888" s="12" t="s">
        <v>1411</v>
      </c>
      <c r="B2888" s="12" t="s">
        <v>933</v>
      </c>
      <c r="E2888" s="37">
        <v>12304633</v>
      </c>
      <c r="G2888" s="37" t="s">
        <v>1505</v>
      </c>
      <c r="I2888" s="37"/>
      <c r="K2888" s="37"/>
      <c r="M2888" s="37"/>
      <c r="O2888" s="37"/>
      <c r="Q2888" s="12">
        <v>71012</v>
      </c>
      <c r="R2888" s="37"/>
      <c r="T2888" s="37"/>
      <c r="V2888" s="37"/>
      <c r="X2888" s="37">
        <v>1131030</v>
      </c>
      <c r="Y2888" s="12">
        <v>0</v>
      </c>
      <c r="Z2888" s="37"/>
      <c r="AB2888" s="37"/>
      <c r="AD2888" s="37"/>
      <c r="AF2888" s="37"/>
      <c r="AH2888" s="37">
        <v>8967395</v>
      </c>
      <c r="AI2888" s="12">
        <v>0.01</v>
      </c>
      <c r="AN2888" s="37">
        <v>2206208</v>
      </c>
      <c r="AO2888" s="12">
        <v>0</v>
      </c>
      <c r="AP2888" s="37"/>
      <c r="AR2888" s="37"/>
      <c r="AT2888" s="37"/>
      <c r="AV2888" s="37"/>
      <c r="AX2888" s="37"/>
      <c r="BA2888" s="12">
        <v>11069</v>
      </c>
      <c r="BI2888" s="12">
        <v>13100</v>
      </c>
      <c r="BQ2888" s="12">
        <v>0.02</v>
      </c>
      <c r="BY2888" s="12">
        <v>0</v>
      </c>
      <c r="BZ2888" s="12">
        <v>0</v>
      </c>
      <c r="CG2888" s="12" t="s">
        <v>940</v>
      </c>
      <c r="CH2888" s="12">
        <v>29.788</v>
      </c>
      <c r="CI2888" s="12" t="s">
        <v>1165</v>
      </c>
      <c r="CJ2888" s="12"/>
      <c r="CK2888" s="12" t="s">
        <v>1167</v>
      </c>
      <c r="CL2888" s="37">
        <v>73589574781</v>
      </c>
      <c r="CN2888" s="12" t="s">
        <v>1506</v>
      </c>
      <c r="CS2888" s="12"/>
      <c r="CT2888" s="36" t="str">
        <f t="shared" si="45"/>
        <v>50bn - 100bn</v>
      </c>
      <c r="CU2888" s="36" t="str">
        <f>VLOOKUP(CK2888,Mapping!B:C,2,FALSE)</f>
        <v>Asia</v>
      </c>
    </row>
    <row r="2889" spans="1:99" ht="16" customHeight="1" x14ac:dyDescent="0.35">
      <c r="A2889" s="12" t="s">
        <v>4300</v>
      </c>
      <c r="B2889" s="12" t="s">
        <v>925</v>
      </c>
      <c r="E2889" s="37">
        <v>125460</v>
      </c>
      <c r="G2889" s="37" t="s">
        <v>1505</v>
      </c>
      <c r="I2889" s="37"/>
      <c r="K2889" s="37"/>
      <c r="M2889" s="37">
        <v>125460</v>
      </c>
      <c r="N2889" s="12">
        <v>0.12</v>
      </c>
      <c r="O2889" s="37"/>
      <c r="R2889" s="37"/>
      <c r="T2889" s="37"/>
      <c r="V2889" s="37"/>
      <c r="X2889" s="37"/>
      <c r="Z2889" s="37">
        <v>0</v>
      </c>
      <c r="AA2889" s="12">
        <v>0</v>
      </c>
      <c r="AB2889" s="37"/>
      <c r="AD2889" s="37"/>
      <c r="AF2889" s="37"/>
      <c r="AH2889" s="37"/>
      <c r="AN2889" s="37"/>
      <c r="AP2889" s="37"/>
      <c r="AR2889" s="37"/>
      <c r="AT2889" s="37"/>
      <c r="AV2889" s="37"/>
      <c r="AX2889" s="37"/>
      <c r="BB2889" s="12">
        <v>1000</v>
      </c>
      <c r="BC2889" s="12">
        <v>0</v>
      </c>
      <c r="CC2889" s="12">
        <v>0</v>
      </c>
      <c r="CD2889" s="12">
        <v>0</v>
      </c>
      <c r="CG2889" s="12" t="s">
        <v>940</v>
      </c>
      <c r="CH2889" s="12">
        <v>115.146</v>
      </c>
      <c r="CI2889" s="12" t="s">
        <v>2478</v>
      </c>
      <c r="CJ2889" s="12"/>
      <c r="CK2889" s="12" t="s">
        <v>990</v>
      </c>
      <c r="CL2889" s="37">
        <v>107658737</v>
      </c>
      <c r="CN2889" s="12" t="s">
        <v>1506</v>
      </c>
      <c r="CS2889" s="12"/>
      <c r="CT2889" s="36" t="str">
        <f t="shared" si="45"/>
        <v>500mn</v>
      </c>
      <c r="CU2889" s="36" t="str">
        <f>VLOOKUP(CK2889,Mapping!B:C,2,FALSE)</f>
        <v>EU</v>
      </c>
    </row>
    <row r="2890" spans="1:99" ht="16" customHeight="1" x14ac:dyDescent="0.35">
      <c r="A2890" s="12" t="s">
        <v>4301</v>
      </c>
      <c r="B2890" s="12" t="s">
        <v>925</v>
      </c>
      <c r="E2890" s="37">
        <v>1223076</v>
      </c>
      <c r="G2890" s="37" t="s">
        <v>1505</v>
      </c>
      <c r="I2890" s="37"/>
      <c r="K2890" s="37"/>
      <c r="M2890" s="37">
        <v>1002425</v>
      </c>
      <c r="N2890" s="12">
        <v>0.02</v>
      </c>
      <c r="O2890" s="37"/>
      <c r="R2890" s="37"/>
      <c r="T2890" s="37"/>
      <c r="V2890" s="37"/>
      <c r="X2890" s="37"/>
      <c r="Z2890" s="37">
        <v>220651</v>
      </c>
      <c r="AA2890" s="12">
        <v>0</v>
      </c>
      <c r="AB2890" s="37"/>
      <c r="AD2890" s="37"/>
      <c r="AF2890" s="37"/>
      <c r="AH2890" s="37"/>
      <c r="AN2890" s="37"/>
      <c r="AP2890" s="37"/>
      <c r="AR2890" s="37"/>
      <c r="AT2890" s="37"/>
      <c r="AV2890" s="37"/>
      <c r="AX2890" s="37"/>
      <c r="BB2890" s="12">
        <v>7990</v>
      </c>
      <c r="BC2890" s="12">
        <v>7462</v>
      </c>
      <c r="CC2890" s="12">
        <v>0</v>
      </c>
      <c r="CD2890" s="12">
        <v>0</v>
      </c>
      <c r="CG2890" s="12" t="s">
        <v>996</v>
      </c>
      <c r="CH2890" s="12">
        <v>43.963999999999999</v>
      </c>
      <c r="CI2890" s="12" t="s">
        <v>938</v>
      </c>
      <c r="CJ2890" s="12" t="s">
        <v>931</v>
      </c>
      <c r="CK2890" s="12" t="s">
        <v>932</v>
      </c>
      <c r="CL2890" s="37">
        <v>4707558277</v>
      </c>
      <c r="CN2890" s="12" t="s">
        <v>1509</v>
      </c>
      <c r="CS2890" s="12"/>
      <c r="CT2890" s="36" t="str">
        <f t="shared" si="45"/>
        <v>1bn - 50bn</v>
      </c>
      <c r="CU2890" s="36" t="str">
        <f>VLOOKUP(CK2890,Mapping!B:C,2,FALSE)</f>
        <v>US/CA</v>
      </c>
    </row>
    <row r="2891" spans="1:99" ht="16" customHeight="1" x14ac:dyDescent="0.35">
      <c r="A2891" s="12" t="s">
        <v>4302</v>
      </c>
      <c r="B2891" s="12" t="s">
        <v>925</v>
      </c>
      <c r="E2891" s="37">
        <v>280594</v>
      </c>
      <c r="G2891" s="37" t="s">
        <v>1505</v>
      </c>
      <c r="I2891" s="37"/>
      <c r="K2891" s="37"/>
      <c r="M2891" s="37">
        <v>0</v>
      </c>
      <c r="N2891" s="12">
        <v>0</v>
      </c>
      <c r="O2891" s="37"/>
      <c r="Q2891" s="12">
        <v>2222</v>
      </c>
      <c r="R2891" s="37"/>
      <c r="T2891" s="37"/>
      <c r="V2891" s="37"/>
      <c r="X2891" s="37"/>
      <c r="Z2891" s="37"/>
      <c r="AB2891" s="37"/>
      <c r="AD2891" s="37"/>
      <c r="AF2891" s="37"/>
      <c r="AH2891" s="37">
        <v>280594</v>
      </c>
      <c r="AI2891" s="12">
        <v>0.02</v>
      </c>
      <c r="AN2891" s="37">
        <v>0</v>
      </c>
      <c r="AO2891" s="12">
        <v>0</v>
      </c>
      <c r="AP2891" s="37"/>
      <c r="AR2891" s="37"/>
      <c r="AT2891" s="37"/>
      <c r="AV2891" s="37"/>
      <c r="AX2891" s="37"/>
      <c r="BB2891" s="12">
        <v>0</v>
      </c>
      <c r="BI2891" s="12">
        <v>0</v>
      </c>
      <c r="BQ2891" s="12">
        <v>0</v>
      </c>
      <c r="BY2891" s="12">
        <v>0</v>
      </c>
      <c r="CC2891" s="12">
        <v>0</v>
      </c>
      <c r="CG2891" s="12" t="s">
        <v>959</v>
      </c>
      <c r="CH2891" s="12">
        <v>37.018000000000001</v>
      </c>
      <c r="CI2891" s="12" t="s">
        <v>1127</v>
      </c>
      <c r="CJ2891" s="12" t="s">
        <v>966</v>
      </c>
      <c r="CK2891" s="12" t="s">
        <v>932</v>
      </c>
      <c r="CL2891" s="37">
        <v>1442951722</v>
      </c>
      <c r="CN2891" s="12" t="s">
        <v>1509</v>
      </c>
      <c r="CS2891" s="12"/>
      <c r="CT2891" s="36" t="str">
        <f t="shared" si="45"/>
        <v>1bn - 50bn</v>
      </c>
      <c r="CU2891" s="36" t="str">
        <f>VLOOKUP(CK2891,Mapping!B:C,2,FALSE)</f>
        <v>US/CA</v>
      </c>
    </row>
    <row r="2892" spans="1:99" ht="16" customHeight="1" x14ac:dyDescent="0.35">
      <c r="A2892" s="12" t="s">
        <v>4303</v>
      </c>
      <c r="B2892" s="12" t="s">
        <v>925</v>
      </c>
      <c r="E2892" s="37">
        <v>286302</v>
      </c>
      <c r="G2892" s="37" t="s">
        <v>1505</v>
      </c>
      <c r="I2892" s="37"/>
      <c r="K2892" s="37"/>
      <c r="M2892" s="37"/>
      <c r="O2892" s="37"/>
      <c r="R2892" s="37"/>
      <c r="T2892" s="37"/>
      <c r="V2892" s="37"/>
      <c r="X2892" s="37"/>
      <c r="Z2892" s="37"/>
      <c r="AB2892" s="37"/>
      <c r="AD2892" s="37"/>
      <c r="AF2892" s="37"/>
      <c r="AH2892" s="37"/>
      <c r="AN2892" s="37">
        <v>286302</v>
      </c>
      <c r="AO2892" s="12">
        <v>0.1</v>
      </c>
      <c r="AP2892" s="37"/>
      <c r="AR2892" s="37"/>
      <c r="AT2892" s="37"/>
      <c r="AV2892" s="37"/>
      <c r="AX2892" s="37"/>
      <c r="BI2892" s="12">
        <v>1700</v>
      </c>
      <c r="BY2892" s="12">
        <v>0</v>
      </c>
      <c r="CG2892" s="12" t="s">
        <v>940</v>
      </c>
      <c r="CH2892" s="12">
        <v>8.1210000000000004</v>
      </c>
      <c r="CI2892" s="12" t="s">
        <v>1245</v>
      </c>
      <c r="CJ2892" s="12" t="s">
        <v>1246</v>
      </c>
      <c r="CK2892" s="12" t="s">
        <v>932</v>
      </c>
      <c r="CL2892" s="37">
        <v>276647111</v>
      </c>
      <c r="CN2892" s="12" t="s">
        <v>1509</v>
      </c>
      <c r="CS2892" s="12"/>
      <c r="CT2892" s="36" t="str">
        <f t="shared" si="45"/>
        <v>500mn</v>
      </c>
      <c r="CU2892" s="36" t="str">
        <f>VLOOKUP(CK2892,Mapping!B:C,2,FALSE)</f>
        <v>US/CA</v>
      </c>
    </row>
    <row r="2893" spans="1:99" ht="16" customHeight="1" x14ac:dyDescent="0.35">
      <c r="A2893" s="12" t="s">
        <v>4304</v>
      </c>
      <c r="B2893" s="12" t="s">
        <v>925</v>
      </c>
      <c r="E2893" s="37">
        <v>214726</v>
      </c>
      <c r="G2893" s="37" t="s">
        <v>1505</v>
      </c>
      <c r="I2893" s="37"/>
      <c r="K2893" s="37"/>
      <c r="M2893" s="37"/>
      <c r="O2893" s="37"/>
      <c r="R2893" s="37"/>
      <c r="T2893" s="37"/>
      <c r="V2893" s="37"/>
      <c r="X2893" s="37"/>
      <c r="Z2893" s="37"/>
      <c r="AB2893" s="37"/>
      <c r="AD2893" s="37"/>
      <c r="AF2893" s="37"/>
      <c r="AH2893" s="37"/>
      <c r="AN2893" s="37">
        <v>214726</v>
      </c>
      <c r="AO2893" s="12">
        <v>7.0000000000000007E-2</v>
      </c>
      <c r="AP2893" s="37"/>
      <c r="AR2893" s="37"/>
      <c r="AT2893" s="37"/>
      <c r="AV2893" s="37"/>
      <c r="AX2893" s="37"/>
      <c r="BI2893" s="12">
        <v>1275</v>
      </c>
      <c r="BY2893" s="12">
        <v>0</v>
      </c>
      <c r="CG2893" s="12" t="s">
        <v>934</v>
      </c>
      <c r="CH2893" s="12">
        <v>30.771999999999998</v>
      </c>
      <c r="CI2893" s="12" t="s">
        <v>1215</v>
      </c>
      <c r="CJ2893" s="12" t="s">
        <v>1216</v>
      </c>
      <c r="CK2893" s="12" t="s">
        <v>932</v>
      </c>
      <c r="CL2893" s="37">
        <v>307630519</v>
      </c>
      <c r="CN2893" s="12" t="s">
        <v>1509</v>
      </c>
      <c r="CS2893" s="12"/>
      <c r="CT2893" s="36" t="str">
        <f t="shared" si="45"/>
        <v>500mn</v>
      </c>
      <c r="CU2893" s="36" t="str">
        <f>VLOOKUP(CK2893,Mapping!B:C,2,FALSE)</f>
        <v>US/CA</v>
      </c>
    </row>
    <row r="2894" spans="1:99" ht="16" customHeight="1" x14ac:dyDescent="0.35">
      <c r="A2894" s="12" t="s">
        <v>4305</v>
      </c>
      <c r="B2894" s="12" t="s">
        <v>925</v>
      </c>
      <c r="E2894" s="37">
        <v>178715783</v>
      </c>
      <c r="G2894" s="37" t="s">
        <v>1505</v>
      </c>
      <c r="I2894" s="37"/>
      <c r="K2894" s="37"/>
      <c r="M2894" s="37"/>
      <c r="O2894" s="37"/>
      <c r="R2894" s="37"/>
      <c r="T2894" s="37"/>
      <c r="V2894" s="37"/>
      <c r="X2894" s="37">
        <v>178715783</v>
      </c>
      <c r="Y2894" s="12">
        <v>51.81</v>
      </c>
      <c r="Z2894" s="37"/>
      <c r="AB2894" s="37"/>
      <c r="AD2894" s="37"/>
      <c r="AF2894" s="37"/>
      <c r="AH2894" s="37"/>
      <c r="AN2894" s="37"/>
      <c r="AP2894" s="37"/>
      <c r="AR2894" s="37"/>
      <c r="AT2894" s="37"/>
      <c r="AV2894" s="37"/>
      <c r="AX2894" s="37"/>
      <c r="BA2894" s="12">
        <v>1749029</v>
      </c>
      <c r="BZ2894" s="12">
        <v>0.03</v>
      </c>
      <c r="CG2894" s="12" t="s">
        <v>2038</v>
      </c>
      <c r="CH2894" s="12">
        <v>24.716999999999999</v>
      </c>
      <c r="CI2894" s="12" t="s">
        <v>950</v>
      </c>
      <c r="CJ2894" s="12"/>
      <c r="CK2894" s="12" t="s">
        <v>951</v>
      </c>
      <c r="CL2894" s="37">
        <v>344924353</v>
      </c>
      <c r="CN2894" s="12" t="s">
        <v>2038</v>
      </c>
      <c r="CS2894" s="12"/>
      <c r="CT2894" s="36" t="str">
        <f t="shared" si="45"/>
        <v>500mn</v>
      </c>
      <c r="CU2894" s="36" t="str">
        <f>VLOOKUP(CK2894,Mapping!B:C,2,FALSE)</f>
        <v>HK</v>
      </c>
    </row>
    <row r="2895" spans="1:99" ht="16" customHeight="1" x14ac:dyDescent="0.35">
      <c r="A2895" s="12" t="s">
        <v>4306</v>
      </c>
      <c r="B2895" s="12" t="s">
        <v>925</v>
      </c>
      <c r="E2895" s="37">
        <v>0</v>
      </c>
      <c r="G2895" s="37" t="s">
        <v>1505</v>
      </c>
      <c r="I2895" s="37"/>
      <c r="K2895" s="37"/>
      <c r="M2895" s="37"/>
      <c r="O2895" s="37"/>
      <c r="Q2895" s="12">
        <v>0</v>
      </c>
      <c r="R2895" s="37"/>
      <c r="T2895" s="37"/>
      <c r="V2895" s="37"/>
      <c r="X2895" s="37"/>
      <c r="Z2895" s="37"/>
      <c r="AB2895" s="37"/>
      <c r="AD2895" s="37"/>
      <c r="AF2895" s="37"/>
      <c r="AH2895" s="37">
        <v>0</v>
      </c>
      <c r="AI2895" s="12">
        <v>0</v>
      </c>
      <c r="AN2895" s="37">
        <v>0</v>
      </c>
      <c r="AO2895" s="12">
        <v>0</v>
      </c>
      <c r="AP2895" s="37"/>
      <c r="AR2895" s="37">
        <v>0</v>
      </c>
      <c r="AS2895" s="12">
        <v>0</v>
      </c>
      <c r="AT2895" s="37"/>
      <c r="AV2895" s="37"/>
      <c r="AX2895" s="37"/>
      <c r="BE2895" s="12">
        <v>0</v>
      </c>
      <c r="BI2895" s="12">
        <v>0</v>
      </c>
      <c r="BM2895" s="12">
        <v>0</v>
      </c>
      <c r="BQ2895" s="12">
        <v>0</v>
      </c>
      <c r="BY2895" s="12">
        <v>0</v>
      </c>
      <c r="CG2895" s="12" t="s">
        <v>934</v>
      </c>
      <c r="CH2895" s="12">
        <v>173.38300000000001</v>
      </c>
      <c r="CI2895" s="12" t="s">
        <v>3163</v>
      </c>
      <c r="CJ2895" s="12" t="s">
        <v>931</v>
      </c>
      <c r="CK2895" s="12" t="s">
        <v>932</v>
      </c>
      <c r="CL2895" s="37">
        <v>95805363</v>
      </c>
      <c r="CN2895" s="12" t="s">
        <v>1509</v>
      </c>
      <c r="CS2895" s="12"/>
      <c r="CT2895" s="36" t="str">
        <f t="shared" si="45"/>
        <v>500mn</v>
      </c>
      <c r="CU2895" s="36" t="str">
        <f>VLOOKUP(CK2895,Mapping!B:C,2,FALSE)</f>
        <v>US/CA</v>
      </c>
    </row>
    <row r="2896" spans="1:99" ht="16" customHeight="1" x14ac:dyDescent="0.35">
      <c r="A2896" s="12" t="s">
        <v>4307</v>
      </c>
      <c r="B2896" s="12" t="s">
        <v>925</v>
      </c>
      <c r="E2896" s="37">
        <v>8156168</v>
      </c>
      <c r="G2896" s="37" t="s">
        <v>1505</v>
      </c>
      <c r="I2896" s="37"/>
      <c r="K2896" s="37"/>
      <c r="M2896" s="37">
        <v>0</v>
      </c>
      <c r="N2896" s="12">
        <v>0</v>
      </c>
      <c r="O2896" s="37"/>
      <c r="R2896" s="37"/>
      <c r="T2896" s="37"/>
      <c r="V2896" s="37"/>
      <c r="X2896" s="37">
        <v>0</v>
      </c>
      <c r="Y2896" s="12">
        <v>0</v>
      </c>
      <c r="Z2896" s="37"/>
      <c r="AB2896" s="37"/>
      <c r="AD2896" s="37"/>
      <c r="AF2896" s="37"/>
      <c r="AH2896" s="37"/>
      <c r="AN2896" s="37">
        <v>8156168</v>
      </c>
      <c r="AO2896" s="12">
        <v>0.36</v>
      </c>
      <c r="AP2896" s="37"/>
      <c r="AR2896" s="37"/>
      <c r="AT2896" s="37"/>
      <c r="AV2896" s="37"/>
      <c r="AX2896" s="37"/>
      <c r="BA2896" s="12">
        <v>0</v>
      </c>
      <c r="BB2896" s="12">
        <v>0</v>
      </c>
      <c r="BI2896" s="12">
        <v>38075</v>
      </c>
      <c r="BY2896" s="12">
        <v>0</v>
      </c>
      <c r="BZ2896" s="12">
        <v>0</v>
      </c>
      <c r="CC2896" s="12">
        <v>0</v>
      </c>
      <c r="CG2896" s="12" t="s">
        <v>991</v>
      </c>
      <c r="CH2896" s="12">
        <v>23.391999999999999</v>
      </c>
      <c r="CI2896" s="12" t="s">
        <v>1020</v>
      </c>
      <c r="CJ2896" s="12" t="s">
        <v>1021</v>
      </c>
      <c r="CK2896" s="12" t="s">
        <v>932</v>
      </c>
      <c r="CL2896" s="37">
        <v>2294494385</v>
      </c>
      <c r="CN2896" s="12" t="s">
        <v>1509</v>
      </c>
      <c r="CS2896" s="12"/>
      <c r="CT2896" s="36" t="str">
        <f t="shared" si="45"/>
        <v>1bn - 50bn</v>
      </c>
      <c r="CU2896" s="36" t="str">
        <f>VLOOKUP(CK2896,Mapping!B:C,2,FALSE)</f>
        <v>US/CA</v>
      </c>
    </row>
    <row r="2897" spans="1:99" ht="16" customHeight="1" x14ac:dyDescent="0.35">
      <c r="A2897" s="12" t="s">
        <v>4308</v>
      </c>
      <c r="B2897" s="12" t="s">
        <v>925</v>
      </c>
      <c r="E2897" s="37">
        <v>52549339</v>
      </c>
      <c r="G2897" s="37" t="s">
        <v>1505</v>
      </c>
      <c r="I2897" s="37"/>
      <c r="K2897" s="37"/>
      <c r="M2897" s="37"/>
      <c r="O2897" s="37"/>
      <c r="Q2897" s="12">
        <v>88029</v>
      </c>
      <c r="R2897" s="37"/>
      <c r="T2897" s="37"/>
      <c r="V2897" s="37"/>
      <c r="X2897" s="37">
        <v>7705189</v>
      </c>
      <c r="Y2897" s="12">
        <v>0.05</v>
      </c>
      <c r="Z2897" s="37"/>
      <c r="AB2897" s="37"/>
      <c r="AD2897" s="37"/>
      <c r="AF2897" s="37"/>
      <c r="AH2897" s="37">
        <v>11116302</v>
      </c>
      <c r="AI2897" s="12">
        <v>0.08</v>
      </c>
      <c r="AN2897" s="37">
        <v>28385977</v>
      </c>
      <c r="AO2897" s="12">
        <v>0.2</v>
      </c>
      <c r="AP2897" s="37">
        <v>5341871</v>
      </c>
      <c r="AQ2897" s="12">
        <v>0.04</v>
      </c>
      <c r="AR2897" s="37"/>
      <c r="AT2897" s="37"/>
      <c r="AV2897" s="37"/>
      <c r="AX2897" s="37"/>
      <c r="BA2897" s="12">
        <v>75408</v>
      </c>
      <c r="BH2897" s="12">
        <v>23136</v>
      </c>
      <c r="BI2897" s="12">
        <v>168550</v>
      </c>
      <c r="BQ2897" s="12">
        <v>0.02</v>
      </c>
      <c r="BV2897" s="12">
        <v>0.02</v>
      </c>
      <c r="BY2897" s="12">
        <v>0.02</v>
      </c>
      <c r="BZ2897" s="12">
        <v>0</v>
      </c>
      <c r="CG2897" s="12" t="s">
        <v>940</v>
      </c>
      <c r="CH2897" s="12">
        <v>10.397</v>
      </c>
      <c r="CI2897" s="12" t="s">
        <v>1050</v>
      </c>
      <c r="CJ2897" s="12" t="s">
        <v>1006</v>
      </c>
      <c r="CK2897" s="12" t="s">
        <v>1013</v>
      </c>
      <c r="CL2897" s="37">
        <v>14419690020</v>
      </c>
      <c r="CN2897" s="12" t="s">
        <v>1506</v>
      </c>
      <c r="CS2897" s="12"/>
      <c r="CT2897" s="36" t="str">
        <f t="shared" si="45"/>
        <v>1bn - 50bn</v>
      </c>
      <c r="CU2897" s="36" t="str">
        <f>VLOOKUP(CK2897,Mapping!B:C,2,FALSE)</f>
        <v>Oceania</v>
      </c>
    </row>
    <row r="2898" spans="1:99" ht="16" customHeight="1" x14ac:dyDescent="0.35">
      <c r="A2898" s="12" t="s">
        <v>4309</v>
      </c>
      <c r="B2898" s="12" t="s">
        <v>933</v>
      </c>
      <c r="E2898" s="37">
        <v>226827</v>
      </c>
      <c r="G2898" s="37" t="s">
        <v>1505</v>
      </c>
      <c r="I2898" s="37"/>
      <c r="K2898" s="37">
        <v>226827</v>
      </c>
      <c r="L2898" s="12">
        <v>0.27</v>
      </c>
      <c r="M2898" s="37"/>
      <c r="O2898" s="37"/>
      <c r="R2898" s="37"/>
      <c r="T2898" s="37"/>
      <c r="V2898" s="37"/>
      <c r="X2898" s="37"/>
      <c r="Z2898" s="37"/>
      <c r="AB2898" s="37"/>
      <c r="AD2898" s="37"/>
      <c r="AF2898" s="37"/>
      <c r="AH2898" s="37"/>
      <c r="AN2898" s="37">
        <v>0</v>
      </c>
      <c r="AO2898" s="12">
        <v>0</v>
      </c>
      <c r="AP2898" s="37"/>
      <c r="AR2898" s="37"/>
      <c r="AT2898" s="37"/>
      <c r="AV2898" s="37"/>
      <c r="AX2898" s="37"/>
      <c r="BG2898" s="12">
        <v>3800</v>
      </c>
      <c r="BI2898" s="12">
        <v>0</v>
      </c>
      <c r="BS2898" s="12">
        <v>0</v>
      </c>
      <c r="BY2898" s="12">
        <v>0</v>
      </c>
      <c r="CG2898" s="12" t="s">
        <v>929</v>
      </c>
      <c r="CH2898" s="12">
        <v>82.334000000000003</v>
      </c>
      <c r="CI2898" s="12" t="s">
        <v>1064</v>
      </c>
      <c r="CJ2898" s="12"/>
      <c r="CK2898" s="12" t="s">
        <v>1064</v>
      </c>
      <c r="CL2898" s="37">
        <v>83480066</v>
      </c>
      <c r="CN2898" s="12" t="s">
        <v>1506</v>
      </c>
      <c r="CS2898" s="12"/>
      <c r="CT2898" s="36" t="str">
        <f t="shared" si="45"/>
        <v>500mn</v>
      </c>
      <c r="CU2898" s="36" t="str">
        <f>VLOOKUP(CK2898,Mapping!B:C,2,FALSE)</f>
        <v>EU</v>
      </c>
    </row>
    <row r="2899" spans="1:99" ht="16" customHeight="1" x14ac:dyDescent="0.35">
      <c r="A2899" s="12" t="s">
        <v>4310</v>
      </c>
      <c r="B2899" s="12" t="s">
        <v>925</v>
      </c>
      <c r="E2899" s="37">
        <v>600533</v>
      </c>
      <c r="G2899" s="37" t="s">
        <v>1505</v>
      </c>
      <c r="I2899" s="37"/>
      <c r="K2899" s="37"/>
      <c r="M2899" s="37">
        <v>600533</v>
      </c>
      <c r="N2899" s="12">
        <v>0.53</v>
      </c>
      <c r="O2899" s="37"/>
      <c r="R2899" s="37"/>
      <c r="T2899" s="37"/>
      <c r="V2899" s="37"/>
      <c r="X2899" s="37"/>
      <c r="Z2899" s="37"/>
      <c r="AB2899" s="37"/>
      <c r="AD2899" s="37"/>
      <c r="AF2899" s="37"/>
      <c r="AH2899" s="37"/>
      <c r="AN2899" s="37"/>
      <c r="AP2899" s="37"/>
      <c r="AR2899" s="37"/>
      <c r="AT2899" s="37"/>
      <c r="AV2899" s="37"/>
      <c r="AX2899" s="37"/>
      <c r="BB2899" s="12">
        <v>3360</v>
      </c>
      <c r="CC2899" s="12">
        <v>0</v>
      </c>
      <c r="CG2899" s="12" t="s">
        <v>934</v>
      </c>
      <c r="CI2899" s="12" t="s">
        <v>4311</v>
      </c>
      <c r="CJ2899" s="12" t="s">
        <v>936</v>
      </c>
      <c r="CK2899" s="12" t="s">
        <v>932</v>
      </c>
      <c r="CL2899" s="37">
        <v>113370899</v>
      </c>
      <c r="CN2899" s="12" t="s">
        <v>1509</v>
      </c>
      <c r="CS2899" s="12"/>
      <c r="CT2899" s="36" t="str">
        <f t="shared" si="45"/>
        <v>500mn</v>
      </c>
      <c r="CU2899" s="36" t="str">
        <f>VLOOKUP(CK2899,Mapping!B:C,2,FALSE)</f>
        <v>US/CA</v>
      </c>
    </row>
    <row r="2900" spans="1:99" ht="16" customHeight="1" x14ac:dyDescent="0.35">
      <c r="A2900" s="12" t="s">
        <v>4312</v>
      </c>
      <c r="B2900" s="12" t="s">
        <v>925</v>
      </c>
      <c r="E2900" s="37">
        <v>172777</v>
      </c>
      <c r="G2900" s="37" t="s">
        <v>1505</v>
      </c>
      <c r="I2900" s="37"/>
      <c r="K2900" s="37"/>
      <c r="M2900" s="37"/>
      <c r="O2900" s="37"/>
      <c r="R2900" s="37"/>
      <c r="T2900" s="37"/>
      <c r="V2900" s="37"/>
      <c r="X2900" s="37"/>
      <c r="Z2900" s="37"/>
      <c r="AB2900" s="37"/>
      <c r="AD2900" s="37"/>
      <c r="AF2900" s="37"/>
      <c r="AH2900" s="37"/>
      <c r="AN2900" s="37">
        <v>172777</v>
      </c>
      <c r="AO2900" s="12">
        <v>0.04</v>
      </c>
      <c r="AP2900" s="37"/>
      <c r="AR2900" s="37"/>
      <c r="AT2900" s="37"/>
      <c r="AV2900" s="37"/>
      <c r="AX2900" s="37"/>
      <c r="BI2900" s="12">
        <v>800</v>
      </c>
      <c r="BY2900" s="12">
        <v>0</v>
      </c>
      <c r="CG2900" s="12" t="s">
        <v>940</v>
      </c>
      <c r="CH2900" s="12">
        <v>24.774999999999999</v>
      </c>
      <c r="CI2900" s="12" t="s">
        <v>2392</v>
      </c>
      <c r="CJ2900" s="12" t="s">
        <v>2393</v>
      </c>
      <c r="CK2900" s="12" t="s">
        <v>985</v>
      </c>
      <c r="CL2900" s="37">
        <v>525997226</v>
      </c>
      <c r="CN2900" s="12" t="s">
        <v>1506</v>
      </c>
      <c r="CS2900" s="12"/>
      <c r="CT2900" s="36" t="str">
        <f t="shared" si="45"/>
        <v>500mn - 1bn</v>
      </c>
      <c r="CU2900" s="36" t="str">
        <f>VLOOKUP(CK2900,Mapping!B:C,2,FALSE)</f>
        <v>US/CA</v>
      </c>
    </row>
    <row r="2901" spans="1:99" ht="16" customHeight="1" x14ac:dyDescent="0.35">
      <c r="A2901" s="12" t="s">
        <v>4313</v>
      </c>
      <c r="B2901" s="12" t="s">
        <v>925</v>
      </c>
      <c r="E2901" s="37">
        <v>0</v>
      </c>
      <c r="G2901" s="37" t="s">
        <v>1505</v>
      </c>
      <c r="I2901" s="37"/>
      <c r="K2901" s="37"/>
      <c r="M2901" s="37">
        <v>0</v>
      </c>
      <c r="N2901" s="12">
        <v>0</v>
      </c>
      <c r="O2901" s="37"/>
      <c r="R2901" s="37"/>
      <c r="T2901" s="37"/>
      <c r="V2901" s="37"/>
      <c r="X2901" s="37"/>
      <c r="Z2901" s="37"/>
      <c r="AB2901" s="37"/>
      <c r="AD2901" s="37">
        <v>0</v>
      </c>
      <c r="AE2901" s="12">
        <v>0</v>
      </c>
      <c r="AF2901" s="37"/>
      <c r="AH2901" s="37"/>
      <c r="AN2901" s="37"/>
      <c r="AP2901" s="37"/>
      <c r="AR2901" s="37"/>
      <c r="AT2901" s="37"/>
      <c r="AV2901" s="37"/>
      <c r="AX2901" s="37"/>
      <c r="BB2901" s="12">
        <v>0</v>
      </c>
      <c r="BJ2901" s="12">
        <v>0</v>
      </c>
      <c r="CB2901" s="12">
        <v>0</v>
      </c>
      <c r="CC2901" s="12">
        <v>0</v>
      </c>
      <c r="CG2901" s="12" t="s">
        <v>940</v>
      </c>
      <c r="CH2901" s="12">
        <v>17.317</v>
      </c>
      <c r="CI2901" s="12" t="s">
        <v>4314</v>
      </c>
      <c r="CJ2901" s="12" t="s">
        <v>931</v>
      </c>
      <c r="CK2901" s="12" t="s">
        <v>932</v>
      </c>
      <c r="CL2901" s="37">
        <v>647436942</v>
      </c>
      <c r="CN2901" s="12" t="s">
        <v>1509</v>
      </c>
      <c r="CS2901" s="12"/>
      <c r="CT2901" s="36" t="str">
        <f t="shared" si="45"/>
        <v>500mn - 1bn</v>
      </c>
      <c r="CU2901" s="36" t="str">
        <f>VLOOKUP(CK2901,Mapping!B:C,2,FALSE)</f>
        <v>US/CA</v>
      </c>
    </row>
    <row r="2902" spans="1:99" ht="16" customHeight="1" x14ac:dyDescent="0.35">
      <c r="A2902" s="12" t="s">
        <v>4315</v>
      </c>
      <c r="B2902" s="12" t="s">
        <v>925</v>
      </c>
      <c r="E2902" s="37">
        <v>3032805</v>
      </c>
      <c r="G2902" s="37" t="s">
        <v>1505</v>
      </c>
      <c r="I2902" s="37"/>
      <c r="K2902" s="37"/>
      <c r="M2902" s="37">
        <v>1228504</v>
      </c>
      <c r="N2902" s="12">
        <v>0.03</v>
      </c>
      <c r="O2902" s="37"/>
      <c r="Q2902" s="12">
        <v>3331</v>
      </c>
      <c r="R2902" s="37"/>
      <c r="T2902" s="37"/>
      <c r="V2902" s="37"/>
      <c r="X2902" s="37"/>
      <c r="Z2902" s="37">
        <v>203205</v>
      </c>
      <c r="AA2902" s="12">
        <v>0</v>
      </c>
      <c r="AB2902" s="37"/>
      <c r="AD2902" s="37">
        <v>578381</v>
      </c>
      <c r="AE2902" s="12">
        <v>0.01</v>
      </c>
      <c r="AF2902" s="37"/>
      <c r="AH2902" s="37">
        <v>420639</v>
      </c>
      <c r="AI2902" s="12">
        <v>0.01</v>
      </c>
      <c r="AN2902" s="37">
        <v>602076</v>
      </c>
      <c r="AO2902" s="12">
        <v>0.01</v>
      </c>
      <c r="AP2902" s="37"/>
      <c r="AR2902" s="37"/>
      <c r="AT2902" s="37"/>
      <c r="AV2902" s="37"/>
      <c r="AX2902" s="37"/>
      <c r="BB2902" s="12">
        <v>9792</v>
      </c>
      <c r="BC2902" s="12">
        <v>6872</v>
      </c>
      <c r="BI2902" s="12">
        <v>3575</v>
      </c>
      <c r="BJ2902" s="12">
        <v>5191</v>
      </c>
      <c r="BQ2902" s="12">
        <v>0</v>
      </c>
      <c r="BY2902" s="12">
        <v>0</v>
      </c>
      <c r="CB2902" s="12">
        <v>0</v>
      </c>
      <c r="CC2902" s="12">
        <v>0</v>
      </c>
      <c r="CD2902" s="12">
        <v>0</v>
      </c>
      <c r="CG2902" s="12" t="s">
        <v>940</v>
      </c>
      <c r="CH2902" s="12">
        <v>34.417000000000002</v>
      </c>
      <c r="CI2902" s="12" t="s">
        <v>1016</v>
      </c>
      <c r="CJ2902" s="12" t="s">
        <v>1017</v>
      </c>
      <c r="CK2902" s="12" t="s">
        <v>932</v>
      </c>
      <c r="CL2902" s="37">
        <v>4191285414</v>
      </c>
      <c r="CN2902" s="12" t="s">
        <v>1509</v>
      </c>
      <c r="CS2902" s="12"/>
      <c r="CT2902" s="36" t="str">
        <f t="shared" si="45"/>
        <v>1bn - 50bn</v>
      </c>
      <c r="CU2902" s="36" t="str">
        <f>VLOOKUP(CK2902,Mapping!B:C,2,FALSE)</f>
        <v>US/CA</v>
      </c>
    </row>
    <row r="2903" spans="1:99" ht="16" customHeight="1" x14ac:dyDescent="0.35">
      <c r="A2903" s="12" t="s">
        <v>4316</v>
      </c>
      <c r="B2903" s="12" t="s">
        <v>925</v>
      </c>
      <c r="E2903" s="37">
        <v>3039851</v>
      </c>
      <c r="G2903" s="37" t="s">
        <v>1505</v>
      </c>
      <c r="I2903" s="37"/>
      <c r="K2903" s="37"/>
      <c r="M2903" s="37"/>
      <c r="O2903" s="37"/>
      <c r="R2903" s="37"/>
      <c r="T2903" s="37"/>
      <c r="V2903" s="37"/>
      <c r="X2903" s="37"/>
      <c r="Z2903" s="37"/>
      <c r="AB2903" s="37"/>
      <c r="AD2903" s="37"/>
      <c r="AF2903" s="37"/>
      <c r="AH2903" s="37"/>
      <c r="AN2903" s="37">
        <v>3039851</v>
      </c>
      <c r="AO2903" s="12">
        <v>1.23</v>
      </c>
      <c r="AP2903" s="37"/>
      <c r="AR2903" s="37"/>
      <c r="AT2903" s="37"/>
      <c r="AV2903" s="37"/>
      <c r="AX2903" s="37"/>
      <c r="BI2903" s="12">
        <v>18050</v>
      </c>
      <c r="BY2903" s="12">
        <v>0</v>
      </c>
      <c r="CG2903" s="12" t="s">
        <v>976</v>
      </c>
      <c r="CH2903" s="12">
        <v>174.46</v>
      </c>
      <c r="CI2903" s="12" t="s">
        <v>4035</v>
      </c>
      <c r="CJ2903" s="12" t="s">
        <v>946</v>
      </c>
      <c r="CK2903" s="12" t="s">
        <v>932</v>
      </c>
      <c r="CL2903" s="37">
        <v>247025627</v>
      </c>
      <c r="CN2903" s="12" t="s">
        <v>1513</v>
      </c>
      <c r="CS2903" s="12"/>
      <c r="CT2903" s="36" t="str">
        <f t="shared" si="45"/>
        <v>500mn</v>
      </c>
      <c r="CU2903" s="36" t="str">
        <f>VLOOKUP(CK2903,Mapping!B:C,2,FALSE)</f>
        <v>US/CA</v>
      </c>
    </row>
    <row r="2904" spans="1:99" ht="16" customHeight="1" x14ac:dyDescent="0.35">
      <c r="A2904" s="12" t="s">
        <v>4317</v>
      </c>
      <c r="B2904" s="12" t="s">
        <v>925</v>
      </c>
      <c r="E2904" s="37">
        <v>57928010</v>
      </c>
      <c r="G2904" s="37" t="s">
        <v>1505</v>
      </c>
      <c r="I2904" s="37"/>
      <c r="K2904" s="37"/>
      <c r="M2904" s="37"/>
      <c r="O2904" s="37"/>
      <c r="Q2904" s="12">
        <v>73448</v>
      </c>
      <c r="R2904" s="37"/>
      <c r="T2904" s="37"/>
      <c r="V2904" s="37"/>
      <c r="X2904" s="37"/>
      <c r="Z2904" s="37"/>
      <c r="AB2904" s="37"/>
      <c r="AD2904" s="37"/>
      <c r="AF2904" s="37"/>
      <c r="AH2904" s="37">
        <v>9275013</v>
      </c>
      <c r="AI2904" s="12">
        <v>0.12</v>
      </c>
      <c r="AN2904" s="37">
        <v>22424164</v>
      </c>
      <c r="AO2904" s="12">
        <v>0.28000000000000003</v>
      </c>
      <c r="AP2904" s="37">
        <v>25578456</v>
      </c>
      <c r="AQ2904" s="12">
        <v>0.32</v>
      </c>
      <c r="AR2904" s="37"/>
      <c r="AT2904" s="37">
        <v>650377</v>
      </c>
      <c r="AU2904" s="12">
        <v>0.01</v>
      </c>
      <c r="AV2904" s="37"/>
      <c r="AX2904" s="37"/>
      <c r="BD2904" s="12">
        <v>61011</v>
      </c>
      <c r="BH2904" s="12">
        <v>110782</v>
      </c>
      <c r="BI2904" s="12">
        <v>133150</v>
      </c>
      <c r="BQ2904" s="12">
        <v>0.02</v>
      </c>
      <c r="BV2904" s="12">
        <v>0.09</v>
      </c>
      <c r="BY2904" s="12">
        <v>0.02</v>
      </c>
      <c r="CF2904" s="12">
        <v>0.05</v>
      </c>
      <c r="CG2904" s="12" t="s">
        <v>991</v>
      </c>
      <c r="CH2904" s="12">
        <v>34.542999999999999</v>
      </c>
      <c r="CI2904" s="12" t="s">
        <v>4318</v>
      </c>
      <c r="CJ2904" s="12" t="s">
        <v>1017</v>
      </c>
      <c r="CK2904" s="12" t="s">
        <v>932</v>
      </c>
      <c r="CL2904" s="37">
        <v>7841134008</v>
      </c>
      <c r="CN2904" s="12" t="s">
        <v>1520</v>
      </c>
      <c r="CS2904" s="12"/>
      <c r="CT2904" s="36" t="str">
        <f t="shared" si="45"/>
        <v>1bn - 50bn</v>
      </c>
      <c r="CU2904" s="36" t="str">
        <f>VLOOKUP(CK2904,Mapping!B:C,2,FALSE)</f>
        <v>US/CA</v>
      </c>
    </row>
    <row r="2905" spans="1:99" ht="16" customHeight="1" x14ac:dyDescent="0.35">
      <c r="A2905" s="12" t="s">
        <v>4319</v>
      </c>
      <c r="B2905" s="12" t="s">
        <v>925</v>
      </c>
      <c r="E2905" s="37">
        <v>26381712</v>
      </c>
      <c r="G2905" s="37" t="s">
        <v>1505</v>
      </c>
      <c r="I2905" s="37"/>
      <c r="K2905" s="37"/>
      <c r="M2905" s="37"/>
      <c r="O2905" s="37"/>
      <c r="Q2905" s="12">
        <v>45093</v>
      </c>
      <c r="R2905" s="37"/>
      <c r="T2905" s="37"/>
      <c r="V2905" s="37"/>
      <c r="X2905" s="37"/>
      <c r="Z2905" s="37"/>
      <c r="AB2905" s="37"/>
      <c r="AD2905" s="37">
        <v>3724088</v>
      </c>
      <c r="AE2905" s="12">
        <v>7.0000000000000007E-2</v>
      </c>
      <c r="AF2905" s="37"/>
      <c r="AH2905" s="37">
        <v>6837452</v>
      </c>
      <c r="AI2905" s="12">
        <v>0.12</v>
      </c>
      <c r="AN2905" s="37">
        <v>13928634</v>
      </c>
      <c r="AO2905" s="12">
        <v>0.25</v>
      </c>
      <c r="AP2905" s="37">
        <v>1682092</v>
      </c>
      <c r="AQ2905" s="12">
        <v>0.03</v>
      </c>
      <c r="AR2905" s="37"/>
      <c r="AT2905" s="37">
        <v>209446</v>
      </c>
      <c r="AU2905" s="12">
        <v>0</v>
      </c>
      <c r="AV2905" s="37"/>
      <c r="AX2905" s="37"/>
      <c r="BD2905" s="12">
        <v>11760</v>
      </c>
      <c r="BH2905" s="12">
        <v>13351</v>
      </c>
      <c r="BI2905" s="12">
        <v>87900</v>
      </c>
      <c r="BJ2905" s="12">
        <v>43063</v>
      </c>
      <c r="BQ2905" s="12">
        <v>0.01</v>
      </c>
      <c r="BV2905" s="12">
        <v>0.01</v>
      </c>
      <c r="BY2905" s="12">
        <v>0.01</v>
      </c>
      <c r="CB2905" s="12">
        <v>0.01</v>
      </c>
      <c r="CF2905" s="12">
        <v>0.01</v>
      </c>
      <c r="CG2905" s="12" t="s">
        <v>991</v>
      </c>
      <c r="CH2905" s="12">
        <v>6.0000000000000001E-3</v>
      </c>
      <c r="CI2905" s="12" t="s">
        <v>1016</v>
      </c>
      <c r="CJ2905" s="12" t="s">
        <v>1017</v>
      </c>
      <c r="CK2905" s="12" t="s">
        <v>932</v>
      </c>
      <c r="CL2905" s="37">
        <v>6382349139</v>
      </c>
      <c r="CN2905" s="12" t="s">
        <v>1520</v>
      </c>
      <c r="CS2905" s="12"/>
      <c r="CT2905" s="36" t="str">
        <f t="shared" si="45"/>
        <v>1bn - 50bn</v>
      </c>
      <c r="CU2905" s="36" t="str">
        <f>VLOOKUP(CK2905,Mapping!B:C,2,FALSE)</f>
        <v>US/CA</v>
      </c>
    </row>
    <row r="2906" spans="1:99" ht="16" customHeight="1" x14ac:dyDescent="0.35">
      <c r="A2906" s="12" t="s">
        <v>4320</v>
      </c>
      <c r="B2906" s="12" t="s">
        <v>933</v>
      </c>
      <c r="E2906" s="37">
        <v>27654234</v>
      </c>
      <c r="G2906" s="37" t="s">
        <v>1505</v>
      </c>
      <c r="I2906" s="37"/>
      <c r="K2906" s="37"/>
      <c r="M2906" s="37"/>
      <c r="O2906" s="37"/>
      <c r="Q2906" s="12">
        <v>57592</v>
      </c>
      <c r="R2906" s="37"/>
      <c r="T2906" s="37">
        <v>0</v>
      </c>
      <c r="U2906" s="12">
        <v>0</v>
      </c>
      <c r="V2906" s="37"/>
      <c r="X2906" s="37"/>
      <c r="Z2906" s="37"/>
      <c r="AB2906" s="37"/>
      <c r="AD2906" s="37"/>
      <c r="AF2906" s="37"/>
      <c r="AH2906" s="37">
        <v>7272718</v>
      </c>
      <c r="AI2906" s="12">
        <v>0.03</v>
      </c>
      <c r="AN2906" s="37">
        <v>16841280</v>
      </c>
      <c r="AO2906" s="12">
        <v>0.08</v>
      </c>
      <c r="AP2906" s="37">
        <v>3540236</v>
      </c>
      <c r="AQ2906" s="12">
        <v>0.02</v>
      </c>
      <c r="AR2906" s="37"/>
      <c r="AT2906" s="37"/>
      <c r="AV2906" s="37"/>
      <c r="AX2906" s="37"/>
      <c r="BH2906" s="12">
        <v>15333</v>
      </c>
      <c r="BI2906" s="12">
        <v>100000</v>
      </c>
      <c r="BK2906" s="12">
        <v>0</v>
      </c>
      <c r="BQ2906" s="12">
        <v>0.01</v>
      </c>
      <c r="BV2906" s="12">
        <v>0.01</v>
      </c>
      <c r="BY2906" s="12">
        <v>0.01</v>
      </c>
      <c r="CE2906" s="12">
        <v>0</v>
      </c>
      <c r="CG2906" s="12" t="s">
        <v>1058</v>
      </c>
      <c r="CH2906" s="12">
        <v>24.702000000000002</v>
      </c>
      <c r="CI2906" s="12" t="s">
        <v>1120</v>
      </c>
      <c r="CJ2906" s="12"/>
      <c r="CK2906" s="12" t="s">
        <v>1121</v>
      </c>
      <c r="CL2906" s="37">
        <v>21935514847</v>
      </c>
      <c r="CN2906" s="12" t="s">
        <v>1506</v>
      </c>
      <c r="CS2906" s="12"/>
      <c r="CT2906" s="36" t="str">
        <f t="shared" si="45"/>
        <v>1bn - 50bn</v>
      </c>
      <c r="CU2906" s="36" t="str">
        <f>VLOOKUP(CK2906,Mapping!B:C,2,FALSE)</f>
        <v>EU</v>
      </c>
    </row>
    <row r="2907" spans="1:99" ht="16" customHeight="1" x14ac:dyDescent="0.35">
      <c r="A2907" s="12" t="s">
        <v>4321</v>
      </c>
      <c r="B2907" s="12" t="s">
        <v>933</v>
      </c>
      <c r="E2907" s="37">
        <v>421032</v>
      </c>
      <c r="G2907" s="37" t="s">
        <v>1505</v>
      </c>
      <c r="I2907" s="37"/>
      <c r="K2907" s="37"/>
      <c r="M2907" s="37"/>
      <c r="O2907" s="37"/>
      <c r="R2907" s="37"/>
      <c r="T2907" s="37"/>
      <c r="V2907" s="37"/>
      <c r="X2907" s="37"/>
      <c r="Z2907" s="37"/>
      <c r="AB2907" s="37"/>
      <c r="AD2907" s="37"/>
      <c r="AF2907" s="37"/>
      <c r="AH2907" s="37"/>
      <c r="AN2907" s="37">
        <v>421032</v>
      </c>
      <c r="AO2907" s="12">
        <v>0.04</v>
      </c>
      <c r="AP2907" s="37"/>
      <c r="AR2907" s="37"/>
      <c r="AT2907" s="37"/>
      <c r="AV2907" s="37"/>
      <c r="AX2907" s="37"/>
      <c r="BI2907" s="12">
        <v>2500</v>
      </c>
      <c r="BY2907" s="12">
        <v>0</v>
      </c>
      <c r="CG2907" s="12" t="s">
        <v>929</v>
      </c>
      <c r="CH2907" s="12">
        <v>44.334000000000003</v>
      </c>
      <c r="CI2907" s="12" t="s">
        <v>2211</v>
      </c>
      <c r="CJ2907" s="12"/>
      <c r="CK2907" s="12" t="s">
        <v>2212</v>
      </c>
      <c r="CL2907" s="37">
        <v>1077476822</v>
      </c>
      <c r="CN2907" s="12" t="s">
        <v>1506</v>
      </c>
      <c r="CS2907" s="12"/>
      <c r="CT2907" s="36" t="str">
        <f t="shared" si="45"/>
        <v>1bn - 50bn</v>
      </c>
      <c r="CU2907" s="36" t="str">
        <f>VLOOKUP(CK2907,Mapping!B:C,2,FALSE)</f>
        <v>EU</v>
      </c>
    </row>
    <row r="2908" spans="1:99" ht="16" customHeight="1" x14ac:dyDescent="0.35">
      <c r="A2908" s="12" t="s">
        <v>4322</v>
      </c>
      <c r="B2908" s="12" t="s">
        <v>925</v>
      </c>
      <c r="E2908" s="37">
        <v>47481</v>
      </c>
      <c r="G2908" s="37" t="s">
        <v>1505</v>
      </c>
      <c r="I2908" s="37"/>
      <c r="K2908" s="37"/>
      <c r="M2908" s="37">
        <v>878</v>
      </c>
      <c r="N2908" s="12">
        <v>0</v>
      </c>
      <c r="O2908" s="37"/>
      <c r="Q2908" s="12">
        <v>169</v>
      </c>
      <c r="R2908" s="37"/>
      <c r="T2908" s="37"/>
      <c r="V2908" s="37"/>
      <c r="X2908" s="37"/>
      <c r="Z2908" s="37"/>
      <c r="AB2908" s="37"/>
      <c r="AD2908" s="37"/>
      <c r="AF2908" s="37"/>
      <c r="AH2908" s="37">
        <v>21341</v>
      </c>
      <c r="AI2908" s="12">
        <v>0.01</v>
      </c>
      <c r="AN2908" s="37">
        <v>25262</v>
      </c>
      <c r="AO2908" s="12">
        <v>0.02</v>
      </c>
      <c r="AP2908" s="37">
        <v>0</v>
      </c>
      <c r="AQ2908" s="12">
        <v>0</v>
      </c>
      <c r="AR2908" s="37"/>
      <c r="AT2908" s="37">
        <v>0</v>
      </c>
      <c r="AU2908" s="12">
        <v>0</v>
      </c>
      <c r="AV2908" s="37"/>
      <c r="AX2908" s="37"/>
      <c r="BB2908" s="12">
        <v>7</v>
      </c>
      <c r="BD2908" s="12">
        <v>0</v>
      </c>
      <c r="BH2908" s="12">
        <v>0</v>
      </c>
      <c r="BI2908" s="12">
        <v>150</v>
      </c>
      <c r="BQ2908" s="12">
        <v>0</v>
      </c>
      <c r="BV2908" s="12">
        <v>0</v>
      </c>
      <c r="BY2908" s="12">
        <v>0</v>
      </c>
      <c r="CC2908" s="12">
        <v>0</v>
      </c>
      <c r="CF2908" s="12">
        <v>0</v>
      </c>
      <c r="CG2908" s="12" t="s">
        <v>934</v>
      </c>
      <c r="CH2908" s="12">
        <v>37.396000000000001</v>
      </c>
      <c r="CI2908" s="12" t="s">
        <v>2197</v>
      </c>
      <c r="CJ2908" s="12" t="s">
        <v>946</v>
      </c>
      <c r="CK2908" s="12" t="s">
        <v>932</v>
      </c>
      <c r="CL2908" s="37">
        <v>156865548</v>
      </c>
      <c r="CN2908" s="12" t="s">
        <v>1509</v>
      </c>
      <c r="CS2908" s="12"/>
      <c r="CT2908" s="36" t="str">
        <f t="shared" si="45"/>
        <v>500mn</v>
      </c>
      <c r="CU2908" s="36" t="str">
        <f>VLOOKUP(CK2908,Mapping!B:C,2,FALSE)</f>
        <v>US/CA</v>
      </c>
    </row>
    <row r="2909" spans="1:99" ht="16" customHeight="1" x14ac:dyDescent="0.35">
      <c r="A2909" s="12" t="s">
        <v>4323</v>
      </c>
      <c r="B2909" s="12" t="s">
        <v>933</v>
      </c>
      <c r="E2909" s="37">
        <v>15717202</v>
      </c>
      <c r="G2909" s="37" t="s">
        <v>1505</v>
      </c>
      <c r="I2909" s="37"/>
      <c r="K2909" s="37"/>
      <c r="M2909" s="37">
        <v>7262879</v>
      </c>
      <c r="N2909" s="12">
        <v>0.68</v>
      </c>
      <c r="O2909" s="37"/>
      <c r="Q2909" s="12">
        <v>0</v>
      </c>
      <c r="R2909" s="37"/>
      <c r="T2909" s="37"/>
      <c r="V2909" s="37"/>
      <c r="X2909" s="37"/>
      <c r="Z2909" s="37"/>
      <c r="AB2909" s="37"/>
      <c r="AD2909" s="37"/>
      <c r="AF2909" s="37"/>
      <c r="AH2909" s="37">
        <v>0</v>
      </c>
      <c r="AI2909" s="12">
        <v>0</v>
      </c>
      <c r="AN2909" s="37">
        <v>8454323</v>
      </c>
      <c r="AO2909" s="12">
        <v>0.79</v>
      </c>
      <c r="AP2909" s="37"/>
      <c r="AR2909" s="37"/>
      <c r="AT2909" s="37"/>
      <c r="AV2909" s="37"/>
      <c r="AX2909" s="37"/>
      <c r="BB2909" s="12">
        <v>57890</v>
      </c>
      <c r="BI2909" s="12">
        <v>50200</v>
      </c>
      <c r="BQ2909" s="12">
        <v>0</v>
      </c>
      <c r="BY2909" s="12">
        <v>0.01</v>
      </c>
      <c r="CC2909" s="12">
        <v>0</v>
      </c>
      <c r="CG2909" s="12" t="s">
        <v>929</v>
      </c>
      <c r="CH2909" s="12">
        <v>148.09700000000001</v>
      </c>
      <c r="CI2909" s="12" t="s">
        <v>1077</v>
      </c>
      <c r="CJ2909" s="12"/>
      <c r="CK2909" s="12" t="s">
        <v>1078</v>
      </c>
      <c r="CL2909" s="37">
        <v>1054875647</v>
      </c>
      <c r="CN2909" s="12" t="s">
        <v>1506</v>
      </c>
      <c r="CS2909" s="12"/>
      <c r="CT2909" s="36" t="str">
        <f t="shared" si="45"/>
        <v>1bn - 50bn</v>
      </c>
      <c r="CU2909" s="36" t="str">
        <f>VLOOKUP(CK2909,Mapping!B:C,2,FALSE)</f>
        <v>EU</v>
      </c>
    </row>
    <row r="2910" spans="1:99" ht="16" customHeight="1" x14ac:dyDescent="0.35">
      <c r="A2910" s="12" t="s">
        <v>4324</v>
      </c>
      <c r="B2910" s="12" t="s">
        <v>925</v>
      </c>
      <c r="E2910" s="37">
        <v>218937</v>
      </c>
      <c r="G2910" s="37" t="s">
        <v>1505</v>
      </c>
      <c r="I2910" s="37"/>
      <c r="K2910" s="37"/>
      <c r="M2910" s="37"/>
      <c r="O2910" s="37"/>
      <c r="Q2910" s="12">
        <v>0</v>
      </c>
      <c r="R2910" s="37"/>
      <c r="T2910" s="37"/>
      <c r="V2910" s="37"/>
      <c r="X2910" s="37"/>
      <c r="Z2910" s="37"/>
      <c r="AB2910" s="37"/>
      <c r="AD2910" s="37"/>
      <c r="AF2910" s="37"/>
      <c r="AH2910" s="37">
        <v>0</v>
      </c>
      <c r="AI2910" s="12">
        <v>0</v>
      </c>
      <c r="AN2910" s="37">
        <v>218937</v>
      </c>
      <c r="AO2910" s="12">
        <v>7.0000000000000007E-2</v>
      </c>
      <c r="AP2910" s="37"/>
      <c r="AR2910" s="37"/>
      <c r="AT2910" s="37"/>
      <c r="AV2910" s="37"/>
      <c r="AX2910" s="37"/>
      <c r="BI2910" s="12">
        <v>1300</v>
      </c>
      <c r="BQ2910" s="12">
        <v>0</v>
      </c>
      <c r="BY2910" s="12">
        <v>0</v>
      </c>
      <c r="CG2910" s="12" t="s">
        <v>934</v>
      </c>
      <c r="CH2910" s="12">
        <v>19.831</v>
      </c>
      <c r="CI2910" s="12" t="s">
        <v>3421</v>
      </c>
      <c r="CJ2910" s="12" t="s">
        <v>1097</v>
      </c>
      <c r="CK2910" s="12" t="s">
        <v>932</v>
      </c>
      <c r="CL2910" s="37">
        <v>330585082</v>
      </c>
      <c r="CN2910" s="12" t="s">
        <v>1509</v>
      </c>
      <c r="CS2910" s="12"/>
      <c r="CT2910" s="36" t="str">
        <f t="shared" si="45"/>
        <v>500mn</v>
      </c>
      <c r="CU2910" s="36" t="str">
        <f>VLOOKUP(CK2910,Mapping!B:C,2,FALSE)</f>
        <v>US/CA</v>
      </c>
    </row>
    <row r="2911" spans="1:99" ht="16" customHeight="1" x14ac:dyDescent="0.35">
      <c r="A2911" s="12" t="s">
        <v>4325</v>
      </c>
      <c r="B2911" s="12" t="s">
        <v>925</v>
      </c>
      <c r="E2911" s="37">
        <v>1278900</v>
      </c>
      <c r="G2911" s="37" t="s">
        <v>1505</v>
      </c>
      <c r="I2911" s="37"/>
      <c r="K2911" s="37"/>
      <c r="M2911" s="37"/>
      <c r="O2911" s="37"/>
      <c r="R2911" s="37"/>
      <c r="T2911" s="37"/>
      <c r="V2911" s="37"/>
      <c r="X2911" s="37"/>
      <c r="Z2911" s="37"/>
      <c r="AB2911" s="37"/>
      <c r="AD2911" s="37"/>
      <c r="AF2911" s="37"/>
      <c r="AH2911" s="37"/>
      <c r="AN2911" s="37"/>
      <c r="AP2911" s="37">
        <v>1278900</v>
      </c>
      <c r="AQ2911" s="12">
        <v>0.16</v>
      </c>
      <c r="AR2911" s="37"/>
      <c r="AT2911" s="37"/>
      <c r="AV2911" s="37"/>
      <c r="AX2911" s="37"/>
      <c r="BH2911" s="12">
        <v>5539</v>
      </c>
      <c r="BV2911" s="12">
        <v>0</v>
      </c>
      <c r="CG2911" s="12" t="s">
        <v>934</v>
      </c>
      <c r="CH2911" s="12">
        <v>87.073999999999998</v>
      </c>
      <c r="CI2911" s="12" t="s">
        <v>2460</v>
      </c>
      <c r="CJ2911" s="12" t="s">
        <v>1021</v>
      </c>
      <c r="CK2911" s="12" t="s">
        <v>932</v>
      </c>
      <c r="CL2911" s="37">
        <v>809688806</v>
      </c>
      <c r="CN2911" s="12" t="s">
        <v>1509</v>
      </c>
      <c r="CS2911" s="12"/>
      <c r="CT2911" s="36" t="str">
        <f t="shared" si="45"/>
        <v>500mn - 1bn</v>
      </c>
      <c r="CU2911" s="36" t="str">
        <f>VLOOKUP(CK2911,Mapping!B:C,2,FALSE)</f>
        <v>US/CA</v>
      </c>
    </row>
    <row r="2912" spans="1:99" ht="16" customHeight="1" x14ac:dyDescent="0.35">
      <c r="A2912" s="12" t="s">
        <v>4326</v>
      </c>
      <c r="B2912" s="12" t="s">
        <v>933</v>
      </c>
      <c r="E2912" s="37">
        <v>425965</v>
      </c>
      <c r="G2912" s="37" t="s">
        <v>1505</v>
      </c>
      <c r="I2912" s="37"/>
      <c r="K2912" s="37"/>
      <c r="M2912" s="37"/>
      <c r="O2912" s="37"/>
      <c r="R2912" s="37"/>
      <c r="T2912" s="37"/>
      <c r="V2912" s="37"/>
      <c r="X2912" s="37"/>
      <c r="Z2912" s="37"/>
      <c r="AB2912" s="37"/>
      <c r="AD2912" s="37"/>
      <c r="AF2912" s="37"/>
      <c r="AH2912" s="37"/>
      <c r="AN2912" s="37">
        <v>91041</v>
      </c>
      <c r="AO2912" s="12">
        <v>7.0000000000000007E-2</v>
      </c>
      <c r="AP2912" s="37"/>
      <c r="AR2912" s="37"/>
      <c r="AT2912" s="37">
        <v>334924</v>
      </c>
      <c r="AU2912" s="12">
        <v>0.27</v>
      </c>
      <c r="AV2912" s="37"/>
      <c r="AX2912" s="37"/>
      <c r="BD2912" s="12">
        <v>23003</v>
      </c>
      <c r="BI2912" s="12">
        <v>425</v>
      </c>
      <c r="BY2912" s="12">
        <v>0</v>
      </c>
      <c r="CF2912" s="12">
        <v>0.02</v>
      </c>
      <c r="CG2912" s="12" t="s">
        <v>929</v>
      </c>
      <c r="CH2912" s="12">
        <v>50.533000000000001</v>
      </c>
      <c r="CI2912" s="12" t="s">
        <v>1047</v>
      </c>
      <c r="CJ2912" s="12"/>
      <c r="CK2912" s="12" t="s">
        <v>1048</v>
      </c>
      <c r="CL2912" s="37">
        <v>121626728</v>
      </c>
      <c r="CN2912" s="12" t="s">
        <v>1506</v>
      </c>
      <c r="CS2912" s="12"/>
      <c r="CT2912" s="36" t="str">
        <f t="shared" si="45"/>
        <v>500mn</v>
      </c>
      <c r="CU2912" s="36" t="str">
        <f>VLOOKUP(CK2912,Mapping!B:C,2,FALSE)</f>
        <v>EU</v>
      </c>
    </row>
    <row r="2913" spans="1:99" ht="16" customHeight="1" x14ac:dyDescent="0.35">
      <c r="A2913" s="12" t="s">
        <v>725</v>
      </c>
      <c r="B2913" s="12" t="s">
        <v>933</v>
      </c>
      <c r="E2913" s="37">
        <v>148222</v>
      </c>
      <c r="F2913" s="12">
        <v>3050</v>
      </c>
      <c r="G2913" s="37" t="s">
        <v>1505</v>
      </c>
      <c r="I2913" s="37">
        <v>148222</v>
      </c>
      <c r="J2913" s="12">
        <v>0</v>
      </c>
      <c r="K2913" s="37"/>
      <c r="M2913" s="37"/>
      <c r="O2913" s="37"/>
      <c r="R2913" s="37"/>
      <c r="T2913" s="37"/>
      <c r="V2913" s="37"/>
      <c r="X2913" s="37"/>
      <c r="Z2913" s="37"/>
      <c r="AB2913" s="37"/>
      <c r="AD2913" s="37"/>
      <c r="AF2913" s="37"/>
      <c r="AH2913" s="37"/>
      <c r="AN2913" s="37"/>
      <c r="AP2913" s="37"/>
      <c r="AR2913" s="37"/>
      <c r="AT2913" s="37"/>
      <c r="AV2913" s="37"/>
      <c r="AX2913" s="37"/>
      <c r="BO2913" s="12">
        <v>0</v>
      </c>
      <c r="CG2913" s="12" t="s">
        <v>996</v>
      </c>
      <c r="CH2913" s="12">
        <v>37.798999999999999</v>
      </c>
      <c r="CI2913" s="12" t="s">
        <v>953</v>
      </c>
      <c r="CJ2913" s="12"/>
      <c r="CK2913" s="12" t="s">
        <v>954</v>
      </c>
      <c r="CL2913" s="37">
        <v>18483529514</v>
      </c>
      <c r="CN2913" s="12" t="s">
        <v>1506</v>
      </c>
      <c r="CS2913" s="12"/>
      <c r="CT2913" s="36" t="str">
        <f t="shared" si="45"/>
        <v>1bn - 50bn</v>
      </c>
      <c r="CU2913" s="36" t="str">
        <f>VLOOKUP(CK2913,Mapping!B:C,2,FALSE)</f>
        <v>EU</v>
      </c>
    </row>
    <row r="2914" spans="1:99" ht="16" customHeight="1" x14ac:dyDescent="0.35">
      <c r="A2914" s="12" t="s">
        <v>4327</v>
      </c>
      <c r="B2914" s="12" t="s">
        <v>925</v>
      </c>
      <c r="E2914" s="37">
        <v>7746</v>
      </c>
      <c r="G2914" s="37" t="s">
        <v>1505</v>
      </c>
      <c r="I2914" s="37"/>
      <c r="K2914" s="37"/>
      <c r="M2914" s="37"/>
      <c r="O2914" s="37"/>
      <c r="Q2914" s="12">
        <v>28</v>
      </c>
      <c r="R2914" s="37"/>
      <c r="T2914" s="37"/>
      <c r="V2914" s="37"/>
      <c r="X2914" s="37"/>
      <c r="Z2914" s="37"/>
      <c r="AB2914" s="37"/>
      <c r="AD2914" s="37"/>
      <c r="AF2914" s="37"/>
      <c r="AH2914" s="37">
        <v>3536</v>
      </c>
      <c r="AI2914" s="12">
        <v>0.02</v>
      </c>
      <c r="AN2914" s="37">
        <v>4210</v>
      </c>
      <c r="AO2914" s="12">
        <v>0.02</v>
      </c>
      <c r="AP2914" s="37"/>
      <c r="AR2914" s="37">
        <v>0</v>
      </c>
      <c r="AS2914" s="12">
        <v>0</v>
      </c>
      <c r="AT2914" s="37"/>
      <c r="AV2914" s="37"/>
      <c r="AX2914" s="37"/>
      <c r="BE2914" s="12">
        <v>0</v>
      </c>
      <c r="BI2914" s="12">
        <v>25</v>
      </c>
      <c r="BM2914" s="12">
        <v>0</v>
      </c>
      <c r="BQ2914" s="12">
        <v>0</v>
      </c>
      <c r="BY2914" s="12">
        <v>0</v>
      </c>
      <c r="CG2914" s="12" t="s">
        <v>929</v>
      </c>
      <c r="CH2914" s="12">
        <v>214.39500000000001</v>
      </c>
      <c r="CI2914" s="12" t="s">
        <v>2056</v>
      </c>
      <c r="CJ2914" s="12" t="s">
        <v>1118</v>
      </c>
      <c r="CK2914" s="12" t="s">
        <v>932</v>
      </c>
      <c r="CL2914" s="37">
        <v>21900041</v>
      </c>
      <c r="CN2914" s="12" t="s">
        <v>1509</v>
      </c>
      <c r="CS2914" s="12"/>
      <c r="CT2914" s="36" t="str">
        <f t="shared" si="45"/>
        <v>500mn</v>
      </c>
      <c r="CU2914" s="36" t="str">
        <f>VLOOKUP(CK2914,Mapping!B:C,2,FALSE)</f>
        <v>US/CA</v>
      </c>
    </row>
    <row r="2915" spans="1:99" ht="16" customHeight="1" x14ac:dyDescent="0.35">
      <c r="A2915" s="12" t="s">
        <v>4328</v>
      </c>
      <c r="B2915" s="12" t="s">
        <v>925</v>
      </c>
      <c r="E2915" s="37">
        <v>2065690</v>
      </c>
      <c r="G2915" s="37" t="s">
        <v>1505</v>
      </c>
      <c r="I2915" s="37"/>
      <c r="K2915" s="37"/>
      <c r="M2915" s="37"/>
      <c r="O2915" s="37"/>
      <c r="Q2915" s="12">
        <v>0</v>
      </c>
      <c r="R2915" s="37"/>
      <c r="T2915" s="37"/>
      <c r="V2915" s="37"/>
      <c r="X2915" s="37"/>
      <c r="Z2915" s="37"/>
      <c r="AB2915" s="37"/>
      <c r="AD2915" s="37"/>
      <c r="AF2915" s="37"/>
      <c r="AH2915" s="37">
        <v>0</v>
      </c>
      <c r="AI2915" s="12">
        <v>0</v>
      </c>
      <c r="AN2915" s="37">
        <v>505238</v>
      </c>
      <c r="AO2915" s="12">
        <v>0.12</v>
      </c>
      <c r="AP2915" s="37">
        <v>1185389</v>
      </c>
      <c r="AQ2915" s="12">
        <v>0.28000000000000003</v>
      </c>
      <c r="AR2915" s="37">
        <v>375063</v>
      </c>
      <c r="AS2915" s="12">
        <v>0.09</v>
      </c>
      <c r="AT2915" s="37"/>
      <c r="AV2915" s="37"/>
      <c r="AX2915" s="37"/>
      <c r="BE2915" s="12">
        <v>10058</v>
      </c>
      <c r="BH2915" s="12">
        <v>5134</v>
      </c>
      <c r="BI2915" s="12">
        <v>3000</v>
      </c>
      <c r="BM2915" s="12">
        <v>0.01</v>
      </c>
      <c r="BQ2915" s="12">
        <v>0</v>
      </c>
      <c r="BV2915" s="12">
        <v>0</v>
      </c>
      <c r="BY2915" s="12">
        <v>0</v>
      </c>
      <c r="CG2915" s="12" t="s">
        <v>976</v>
      </c>
      <c r="CH2915" s="12">
        <v>249.50399999999999</v>
      </c>
      <c r="CI2915" s="12" t="s">
        <v>2238</v>
      </c>
      <c r="CJ2915" s="12" t="s">
        <v>931</v>
      </c>
      <c r="CK2915" s="12" t="s">
        <v>932</v>
      </c>
      <c r="CL2915" s="37">
        <v>415419092</v>
      </c>
      <c r="CN2915" s="12" t="s">
        <v>1509</v>
      </c>
      <c r="CS2915" s="12"/>
      <c r="CT2915" s="36" t="str">
        <f t="shared" si="45"/>
        <v>500mn</v>
      </c>
      <c r="CU2915" s="36" t="str">
        <f>VLOOKUP(CK2915,Mapping!B:C,2,FALSE)</f>
        <v>US/CA</v>
      </c>
    </row>
    <row r="2916" spans="1:99" ht="16" customHeight="1" x14ac:dyDescent="0.35">
      <c r="A2916" s="12" t="s">
        <v>4329</v>
      </c>
      <c r="B2916" s="12" t="s">
        <v>925</v>
      </c>
      <c r="E2916" s="37">
        <v>455941</v>
      </c>
      <c r="G2916" s="37" t="s">
        <v>1505</v>
      </c>
      <c r="I2916" s="37"/>
      <c r="K2916" s="37"/>
      <c r="M2916" s="37"/>
      <c r="O2916" s="37"/>
      <c r="R2916" s="37"/>
      <c r="T2916" s="37"/>
      <c r="V2916" s="37"/>
      <c r="X2916" s="37"/>
      <c r="Z2916" s="37"/>
      <c r="AB2916" s="37"/>
      <c r="AD2916" s="37"/>
      <c r="AF2916" s="37"/>
      <c r="AH2916" s="37"/>
      <c r="AN2916" s="37">
        <v>408401</v>
      </c>
      <c r="AO2916" s="12">
        <v>0.26</v>
      </c>
      <c r="AP2916" s="37"/>
      <c r="AR2916" s="37">
        <v>47540</v>
      </c>
      <c r="AS2916" s="12">
        <v>0.03</v>
      </c>
      <c r="AT2916" s="37"/>
      <c r="AV2916" s="37"/>
      <c r="AX2916" s="37"/>
      <c r="BE2916" s="12">
        <v>485</v>
      </c>
      <c r="BI2916" s="12">
        <v>2425</v>
      </c>
      <c r="BM2916" s="12">
        <v>0</v>
      </c>
      <c r="BY2916" s="12">
        <v>0</v>
      </c>
      <c r="CG2916" s="12"/>
      <c r="CH2916" s="12">
        <v>99.430999999999997</v>
      </c>
      <c r="CI2916" s="12" t="s">
        <v>988</v>
      </c>
      <c r="CJ2916" s="12"/>
      <c r="CK2916" s="12" t="s">
        <v>988</v>
      </c>
      <c r="CL2916" s="37">
        <v>157294859</v>
      </c>
      <c r="CN2916" s="12" t="s">
        <v>1528</v>
      </c>
      <c r="CS2916" s="12"/>
      <c r="CT2916" s="36" t="str">
        <f t="shared" si="45"/>
        <v>500mn</v>
      </c>
      <c r="CU2916" s="36" t="str">
        <f>VLOOKUP(CK2916,Mapping!B:C,2,FALSE)</f>
        <v>SG</v>
      </c>
    </row>
    <row r="2917" spans="1:99" ht="16" customHeight="1" x14ac:dyDescent="0.35">
      <c r="A2917" s="12" t="s">
        <v>4330</v>
      </c>
      <c r="B2917" s="12" t="s">
        <v>925</v>
      </c>
      <c r="E2917" s="37">
        <v>2369688</v>
      </c>
      <c r="G2917" s="37" t="s">
        <v>1505</v>
      </c>
      <c r="I2917" s="37"/>
      <c r="K2917" s="37"/>
      <c r="M2917" s="37">
        <v>2369688</v>
      </c>
      <c r="N2917" s="12">
        <v>0.75</v>
      </c>
      <c r="O2917" s="37"/>
      <c r="R2917" s="37"/>
      <c r="T2917" s="37"/>
      <c r="V2917" s="37"/>
      <c r="X2917" s="37"/>
      <c r="Z2917" s="37"/>
      <c r="AB2917" s="37"/>
      <c r="AD2917" s="37"/>
      <c r="AF2917" s="37"/>
      <c r="AH2917" s="37"/>
      <c r="AN2917" s="37"/>
      <c r="AP2917" s="37"/>
      <c r="AR2917" s="37"/>
      <c r="AT2917" s="37"/>
      <c r="AV2917" s="37"/>
      <c r="AX2917" s="37"/>
      <c r="BB2917" s="12">
        <v>18888</v>
      </c>
      <c r="CC2917" s="12">
        <v>0</v>
      </c>
      <c r="CG2917" s="12" t="s">
        <v>934</v>
      </c>
      <c r="CH2917" s="12">
        <v>54.357999999999997</v>
      </c>
      <c r="CI2917" s="12" t="s">
        <v>2044</v>
      </c>
      <c r="CJ2917" s="12"/>
      <c r="CK2917" s="12" t="s">
        <v>1173</v>
      </c>
      <c r="CL2917" s="37">
        <v>317954358</v>
      </c>
      <c r="CN2917" s="12" t="s">
        <v>1506</v>
      </c>
      <c r="CS2917" s="12"/>
      <c r="CT2917" s="36" t="str">
        <f t="shared" si="45"/>
        <v>500mn</v>
      </c>
      <c r="CU2917" s="36" t="str">
        <f>VLOOKUP(CK2917,Mapping!B:C,2,FALSE)</f>
        <v>EU</v>
      </c>
    </row>
    <row r="2918" spans="1:99" ht="16" customHeight="1" x14ac:dyDescent="0.35">
      <c r="A2918" s="12" t="s">
        <v>4331</v>
      </c>
      <c r="B2918" s="12" t="s">
        <v>925</v>
      </c>
      <c r="E2918" s="37">
        <v>1251505</v>
      </c>
      <c r="G2918" s="37" t="s">
        <v>1505</v>
      </c>
      <c r="I2918" s="37"/>
      <c r="K2918" s="37"/>
      <c r="M2918" s="37"/>
      <c r="O2918" s="37"/>
      <c r="Q2918" s="12">
        <v>0</v>
      </c>
      <c r="R2918" s="37"/>
      <c r="T2918" s="37"/>
      <c r="V2918" s="37"/>
      <c r="X2918" s="37"/>
      <c r="Z2918" s="37"/>
      <c r="AB2918" s="37"/>
      <c r="AD2918" s="37"/>
      <c r="AF2918" s="37"/>
      <c r="AH2918" s="37">
        <v>0</v>
      </c>
      <c r="AI2918" s="12">
        <v>0</v>
      </c>
      <c r="AN2918" s="37">
        <v>42103</v>
      </c>
      <c r="AO2918" s="12">
        <v>0.01</v>
      </c>
      <c r="AP2918" s="37">
        <v>1209402</v>
      </c>
      <c r="AQ2918" s="12">
        <v>0.15</v>
      </c>
      <c r="AR2918" s="37"/>
      <c r="AT2918" s="37"/>
      <c r="AV2918" s="37"/>
      <c r="AX2918" s="37"/>
      <c r="BH2918" s="12">
        <v>5238</v>
      </c>
      <c r="BI2918" s="12">
        <v>250</v>
      </c>
      <c r="BQ2918" s="12">
        <v>0</v>
      </c>
      <c r="BV2918" s="12">
        <v>0</v>
      </c>
      <c r="BY2918" s="12">
        <v>0</v>
      </c>
      <c r="CG2918" s="12"/>
      <c r="CH2918" s="12">
        <v>12.756</v>
      </c>
      <c r="CI2918" s="12" t="s">
        <v>4332</v>
      </c>
      <c r="CJ2918" s="12" t="s">
        <v>1616</v>
      </c>
      <c r="CK2918" s="12" t="s">
        <v>932</v>
      </c>
      <c r="CL2918" s="37">
        <v>789353491</v>
      </c>
      <c r="CN2918" s="12" t="s">
        <v>1509</v>
      </c>
      <c r="CS2918" s="12"/>
      <c r="CT2918" s="36" t="str">
        <f t="shared" si="45"/>
        <v>500mn - 1bn</v>
      </c>
      <c r="CU2918" s="36" t="str">
        <f>VLOOKUP(CK2918,Mapping!B:C,2,FALSE)</f>
        <v>US/CA</v>
      </c>
    </row>
    <row r="2919" spans="1:99" ht="16" customHeight="1" x14ac:dyDescent="0.35">
      <c r="A2919" s="12" t="s">
        <v>4333</v>
      </c>
      <c r="B2919" s="12" t="s">
        <v>925</v>
      </c>
      <c r="E2919" s="37">
        <v>1006266</v>
      </c>
      <c r="G2919" s="37" t="s">
        <v>1505</v>
      </c>
      <c r="I2919" s="37"/>
      <c r="K2919" s="37"/>
      <c r="M2919" s="37"/>
      <c r="O2919" s="37"/>
      <c r="Q2919" s="12">
        <v>0</v>
      </c>
      <c r="R2919" s="37"/>
      <c r="T2919" s="37"/>
      <c r="V2919" s="37"/>
      <c r="X2919" s="37"/>
      <c r="Z2919" s="37"/>
      <c r="AB2919" s="37"/>
      <c r="AD2919" s="37"/>
      <c r="AF2919" s="37"/>
      <c r="AH2919" s="37">
        <v>0</v>
      </c>
      <c r="AI2919" s="12">
        <v>0</v>
      </c>
      <c r="AN2919" s="37">
        <v>1006266</v>
      </c>
      <c r="AO2919" s="12">
        <v>0.54</v>
      </c>
      <c r="AP2919" s="37"/>
      <c r="AR2919" s="37"/>
      <c r="AT2919" s="37"/>
      <c r="AV2919" s="37"/>
      <c r="AX2919" s="37"/>
      <c r="BI2919" s="12">
        <v>5975</v>
      </c>
      <c r="BQ2919" s="12">
        <v>0</v>
      </c>
      <c r="BY2919" s="12">
        <v>0</v>
      </c>
      <c r="CG2919" s="12" t="s">
        <v>934</v>
      </c>
      <c r="CH2919" s="12">
        <v>91.236000000000004</v>
      </c>
      <c r="CI2919" s="12" t="s">
        <v>1280</v>
      </c>
      <c r="CJ2919" s="12" t="s">
        <v>1114</v>
      </c>
      <c r="CK2919" s="12" t="s">
        <v>932</v>
      </c>
      <c r="CL2919" s="37">
        <v>187614423</v>
      </c>
      <c r="CN2919" s="12" t="s">
        <v>1509</v>
      </c>
      <c r="CS2919" s="12"/>
      <c r="CT2919" s="36" t="str">
        <f t="shared" si="45"/>
        <v>500mn</v>
      </c>
      <c r="CU2919" s="36" t="str">
        <f>VLOOKUP(CK2919,Mapping!B:C,2,FALSE)</f>
        <v>US/CA</v>
      </c>
    </row>
    <row r="2920" spans="1:99" ht="16" customHeight="1" x14ac:dyDescent="0.35">
      <c r="A2920" s="12" t="s">
        <v>4334</v>
      </c>
      <c r="B2920" s="12" t="s">
        <v>925</v>
      </c>
      <c r="E2920" s="37">
        <v>8135150</v>
      </c>
      <c r="G2920" s="37" t="s">
        <v>1505</v>
      </c>
      <c r="I2920" s="37"/>
      <c r="K2920" s="37"/>
      <c r="M2920" s="37">
        <v>2336316</v>
      </c>
      <c r="N2920" s="12">
        <v>0.03</v>
      </c>
      <c r="O2920" s="37"/>
      <c r="Q2920" s="12">
        <v>8518</v>
      </c>
      <c r="R2920" s="37"/>
      <c r="T2920" s="37"/>
      <c r="V2920" s="37"/>
      <c r="X2920" s="37"/>
      <c r="Z2920" s="37"/>
      <c r="AB2920" s="37"/>
      <c r="AD2920" s="37"/>
      <c r="AF2920" s="37"/>
      <c r="AH2920" s="37">
        <v>1075653</v>
      </c>
      <c r="AI2920" s="12">
        <v>0.01</v>
      </c>
      <c r="AN2920" s="37">
        <v>4071379</v>
      </c>
      <c r="AO2920" s="12">
        <v>0.04</v>
      </c>
      <c r="AP2920" s="37">
        <v>651802</v>
      </c>
      <c r="AQ2920" s="12">
        <v>0.01</v>
      </c>
      <c r="AR2920" s="37"/>
      <c r="AT2920" s="37"/>
      <c r="AV2920" s="37"/>
      <c r="AX2920" s="37"/>
      <c r="BB2920" s="12">
        <v>18622</v>
      </c>
      <c r="BH2920" s="12">
        <v>2823</v>
      </c>
      <c r="BI2920" s="12">
        <v>24175</v>
      </c>
      <c r="BQ2920" s="12">
        <v>0</v>
      </c>
      <c r="BV2920" s="12">
        <v>0</v>
      </c>
      <c r="BY2920" s="12">
        <v>0</v>
      </c>
      <c r="CC2920" s="12">
        <v>0</v>
      </c>
      <c r="CG2920" s="12" t="s">
        <v>940</v>
      </c>
      <c r="CH2920" s="12">
        <v>64.019000000000005</v>
      </c>
      <c r="CI2920" s="12" t="s">
        <v>1071</v>
      </c>
      <c r="CJ2920" s="12" t="s">
        <v>1072</v>
      </c>
      <c r="CK2920" s="12" t="s">
        <v>932</v>
      </c>
      <c r="CL2920" s="37">
        <v>9319316932</v>
      </c>
      <c r="CN2920" s="12" t="s">
        <v>1509</v>
      </c>
      <c r="CS2920" s="12"/>
      <c r="CT2920" s="36" t="str">
        <f t="shared" si="45"/>
        <v>1bn - 50bn</v>
      </c>
      <c r="CU2920" s="36" t="str">
        <f>VLOOKUP(CK2920,Mapping!B:C,2,FALSE)</f>
        <v>US/CA</v>
      </c>
    </row>
    <row r="2921" spans="1:99" ht="16" customHeight="1" x14ac:dyDescent="0.35">
      <c r="A2921" s="12" t="s">
        <v>4335</v>
      </c>
      <c r="B2921" s="12" t="s">
        <v>925</v>
      </c>
      <c r="E2921" s="37">
        <v>3412489</v>
      </c>
      <c r="G2921" s="37" t="s">
        <v>1505</v>
      </c>
      <c r="I2921" s="37"/>
      <c r="K2921" s="37"/>
      <c r="M2921" s="37"/>
      <c r="O2921" s="37"/>
      <c r="R2921" s="37"/>
      <c r="T2921" s="37"/>
      <c r="V2921" s="37"/>
      <c r="X2921" s="37"/>
      <c r="Z2921" s="37"/>
      <c r="AB2921" s="37"/>
      <c r="AD2921" s="37"/>
      <c r="AF2921" s="37"/>
      <c r="AH2921" s="37"/>
      <c r="AN2921" s="37">
        <v>3412489</v>
      </c>
      <c r="AO2921" s="12">
        <v>0.45</v>
      </c>
      <c r="AP2921" s="37"/>
      <c r="AR2921" s="37"/>
      <c r="AT2921" s="37"/>
      <c r="AV2921" s="37"/>
      <c r="AX2921" s="37"/>
      <c r="BI2921" s="12">
        <v>20269</v>
      </c>
      <c r="BY2921" s="12">
        <v>0</v>
      </c>
      <c r="CG2921" s="12"/>
      <c r="CH2921" s="12">
        <v>202.82300000000001</v>
      </c>
      <c r="CI2921" s="12" t="s">
        <v>2392</v>
      </c>
      <c r="CJ2921" s="12" t="s">
        <v>2393</v>
      </c>
      <c r="CK2921" s="12" t="s">
        <v>985</v>
      </c>
      <c r="CL2921" s="37">
        <v>747332126</v>
      </c>
      <c r="CN2921" s="12" t="s">
        <v>1509</v>
      </c>
      <c r="CS2921" s="12"/>
      <c r="CT2921" s="36" t="str">
        <f t="shared" si="45"/>
        <v>500mn - 1bn</v>
      </c>
      <c r="CU2921" s="36" t="str">
        <f>VLOOKUP(CK2921,Mapping!B:C,2,FALSE)</f>
        <v>US/CA</v>
      </c>
    </row>
    <row r="2922" spans="1:99" ht="16" customHeight="1" x14ac:dyDescent="0.35">
      <c r="A2922" s="12" t="s">
        <v>4336</v>
      </c>
      <c r="B2922" s="12" t="s">
        <v>925</v>
      </c>
      <c r="E2922" s="37">
        <v>214726</v>
      </c>
      <c r="G2922" s="37" t="s">
        <v>1505</v>
      </c>
      <c r="I2922" s="37"/>
      <c r="K2922" s="37"/>
      <c r="M2922" s="37"/>
      <c r="O2922" s="37"/>
      <c r="R2922" s="37"/>
      <c r="T2922" s="37"/>
      <c r="V2922" s="37"/>
      <c r="X2922" s="37"/>
      <c r="Z2922" s="37"/>
      <c r="AB2922" s="37"/>
      <c r="AD2922" s="37"/>
      <c r="AF2922" s="37"/>
      <c r="AH2922" s="37"/>
      <c r="AN2922" s="37">
        <v>214726</v>
      </c>
      <c r="AO2922" s="12">
        <v>0.09</v>
      </c>
      <c r="AP2922" s="37"/>
      <c r="AR2922" s="37"/>
      <c r="AT2922" s="37"/>
      <c r="AV2922" s="37"/>
      <c r="AX2922" s="37"/>
      <c r="BI2922" s="12">
        <v>1275</v>
      </c>
      <c r="BY2922" s="12">
        <v>0</v>
      </c>
      <c r="CG2922" s="12"/>
      <c r="CH2922" s="12">
        <v>11.834</v>
      </c>
      <c r="CI2922" s="12" t="s">
        <v>1066</v>
      </c>
      <c r="CJ2922" s="12" t="s">
        <v>941</v>
      </c>
      <c r="CK2922" s="12" t="s">
        <v>932</v>
      </c>
      <c r="CL2922" s="37">
        <v>242995460</v>
      </c>
      <c r="CN2922" s="12" t="s">
        <v>1509</v>
      </c>
      <c r="CS2922" s="12"/>
      <c r="CT2922" s="36" t="str">
        <f t="shared" si="45"/>
        <v>500mn</v>
      </c>
      <c r="CU2922" s="36" t="str">
        <f>VLOOKUP(CK2922,Mapping!B:C,2,FALSE)</f>
        <v>US/CA</v>
      </c>
    </row>
    <row r="2923" spans="1:99" ht="16" customHeight="1" x14ac:dyDescent="0.35">
      <c r="A2923" s="12" t="s">
        <v>4337</v>
      </c>
      <c r="B2923" s="12" t="s">
        <v>925</v>
      </c>
      <c r="E2923" s="37">
        <v>8580422</v>
      </c>
      <c r="G2923" s="37" t="s">
        <v>1505</v>
      </c>
      <c r="I2923" s="37"/>
      <c r="K2923" s="37"/>
      <c r="M2923" s="37">
        <v>1495107</v>
      </c>
      <c r="N2923" s="12">
        <v>0.03</v>
      </c>
      <c r="O2923" s="37"/>
      <c r="Q2923" s="12">
        <v>4648</v>
      </c>
      <c r="R2923" s="37"/>
      <c r="T2923" s="37"/>
      <c r="V2923" s="37"/>
      <c r="X2923" s="37">
        <v>0</v>
      </c>
      <c r="Y2923" s="12">
        <v>0</v>
      </c>
      <c r="Z2923" s="37">
        <v>307439</v>
      </c>
      <c r="AA2923" s="12">
        <v>0.01</v>
      </c>
      <c r="AB2923" s="37"/>
      <c r="AD2923" s="37"/>
      <c r="AF2923" s="37"/>
      <c r="AH2923" s="37">
        <v>586949</v>
      </c>
      <c r="AI2923" s="12">
        <v>0.01</v>
      </c>
      <c r="AN2923" s="37">
        <v>5448154</v>
      </c>
      <c r="AO2923" s="12">
        <v>0.12</v>
      </c>
      <c r="AP2923" s="37">
        <v>742773</v>
      </c>
      <c r="AQ2923" s="12">
        <v>0.02</v>
      </c>
      <c r="AR2923" s="37"/>
      <c r="AT2923" s="37"/>
      <c r="AV2923" s="37"/>
      <c r="AX2923" s="37"/>
      <c r="BA2923" s="12">
        <v>0</v>
      </c>
      <c r="BB2923" s="12">
        <v>11917</v>
      </c>
      <c r="BC2923" s="12">
        <v>10397</v>
      </c>
      <c r="BH2923" s="12">
        <v>3217</v>
      </c>
      <c r="BI2923" s="12">
        <v>32350</v>
      </c>
      <c r="BQ2923" s="12">
        <v>0</v>
      </c>
      <c r="BV2923" s="12">
        <v>0</v>
      </c>
      <c r="BY2923" s="12">
        <v>0</v>
      </c>
      <c r="BZ2923" s="12">
        <v>0</v>
      </c>
      <c r="CC2923" s="12">
        <v>0</v>
      </c>
      <c r="CD2923" s="12">
        <v>0</v>
      </c>
      <c r="CG2923" s="12" t="s">
        <v>998</v>
      </c>
      <c r="CH2923" s="12">
        <v>34.662999999999997</v>
      </c>
      <c r="CI2923" s="12" t="s">
        <v>1584</v>
      </c>
      <c r="CJ2923" s="12" t="s">
        <v>931</v>
      </c>
      <c r="CK2923" s="12" t="s">
        <v>932</v>
      </c>
      <c r="CL2923" s="37">
        <v>4456882035</v>
      </c>
      <c r="CN2923" s="12" t="s">
        <v>998</v>
      </c>
      <c r="CS2923" s="12"/>
      <c r="CT2923" s="36" t="str">
        <f t="shared" si="45"/>
        <v>1bn - 50bn</v>
      </c>
      <c r="CU2923" s="36" t="str">
        <f>VLOOKUP(CK2923,Mapping!B:C,2,FALSE)</f>
        <v>US/CA</v>
      </c>
    </row>
    <row r="2924" spans="1:99" ht="16" customHeight="1" x14ac:dyDescent="0.35">
      <c r="A2924" s="12" t="s">
        <v>4338</v>
      </c>
      <c r="B2924" s="12" t="s">
        <v>925</v>
      </c>
      <c r="E2924" s="37">
        <v>669971991</v>
      </c>
      <c r="G2924" s="37" t="s">
        <v>1505</v>
      </c>
      <c r="I2924" s="37"/>
      <c r="K2924" s="37"/>
      <c r="M2924" s="37"/>
      <c r="O2924" s="37">
        <v>3761520</v>
      </c>
      <c r="P2924" s="12">
        <v>0.02</v>
      </c>
      <c r="Q2924" s="12">
        <v>5275661</v>
      </c>
      <c r="R2924" s="37"/>
      <c r="T2924" s="37"/>
      <c r="V2924" s="37"/>
      <c r="X2924" s="37"/>
      <c r="Z2924" s="37"/>
      <c r="AB2924" s="37"/>
      <c r="AD2924" s="37"/>
      <c r="AF2924" s="37"/>
      <c r="AH2924" s="37">
        <v>666210471</v>
      </c>
      <c r="AI2924" s="12">
        <v>3.17</v>
      </c>
      <c r="AL2924" s="12">
        <v>354400</v>
      </c>
      <c r="AN2924" s="37"/>
      <c r="AP2924" s="37"/>
      <c r="AR2924" s="37"/>
      <c r="AT2924" s="37"/>
      <c r="AV2924" s="37"/>
      <c r="AX2924" s="37"/>
      <c r="BQ2924" s="12">
        <v>1.26</v>
      </c>
      <c r="BU2924" s="12">
        <v>0</v>
      </c>
      <c r="CG2924" s="12" t="s">
        <v>929</v>
      </c>
      <c r="CH2924" s="12">
        <v>41.39</v>
      </c>
      <c r="CI2924" s="12" t="s">
        <v>953</v>
      </c>
      <c r="CJ2924" s="12"/>
      <c r="CK2924" s="12" t="s">
        <v>954</v>
      </c>
      <c r="CL2924" s="37">
        <v>21095768410</v>
      </c>
      <c r="CN2924" s="12" t="s">
        <v>1506</v>
      </c>
      <c r="CS2924" s="12"/>
      <c r="CT2924" s="36" t="str">
        <f t="shared" si="45"/>
        <v>1bn - 50bn</v>
      </c>
      <c r="CU2924" s="36" t="str">
        <f>VLOOKUP(CK2924,Mapping!B:C,2,FALSE)</f>
        <v>EU</v>
      </c>
    </row>
    <row r="2925" spans="1:99" ht="16" customHeight="1" x14ac:dyDescent="0.35">
      <c r="A2925" s="12" t="s">
        <v>4339</v>
      </c>
      <c r="B2925" s="12" t="s">
        <v>925</v>
      </c>
      <c r="E2925" s="37">
        <v>1267146</v>
      </c>
      <c r="G2925" s="37" t="s">
        <v>1505</v>
      </c>
      <c r="I2925" s="37"/>
      <c r="K2925" s="37"/>
      <c r="M2925" s="37">
        <v>1267146</v>
      </c>
      <c r="N2925" s="12">
        <v>0.25</v>
      </c>
      <c r="O2925" s="37"/>
      <c r="R2925" s="37"/>
      <c r="T2925" s="37"/>
      <c r="V2925" s="37"/>
      <c r="X2925" s="37"/>
      <c r="Z2925" s="37"/>
      <c r="AB2925" s="37"/>
      <c r="AD2925" s="37"/>
      <c r="AF2925" s="37"/>
      <c r="AH2925" s="37"/>
      <c r="AN2925" s="37"/>
      <c r="AP2925" s="37"/>
      <c r="AR2925" s="37"/>
      <c r="AT2925" s="37"/>
      <c r="AV2925" s="37"/>
      <c r="AX2925" s="37"/>
      <c r="BB2925" s="12">
        <v>10100</v>
      </c>
      <c r="CC2925" s="12">
        <v>0</v>
      </c>
      <c r="CG2925" s="12" t="s">
        <v>940</v>
      </c>
      <c r="CH2925" s="12">
        <v>3.2719999999999998</v>
      </c>
      <c r="CI2925" s="12" t="s">
        <v>4340</v>
      </c>
      <c r="CJ2925" s="12" t="s">
        <v>941</v>
      </c>
      <c r="CK2925" s="12" t="s">
        <v>932</v>
      </c>
      <c r="CL2925" s="37">
        <v>503580051</v>
      </c>
      <c r="CN2925" s="12" t="s">
        <v>1509</v>
      </c>
      <c r="CS2925" s="12"/>
      <c r="CT2925" s="36" t="str">
        <f t="shared" si="45"/>
        <v>500mn - 1bn</v>
      </c>
      <c r="CU2925" s="36" t="str">
        <f>VLOOKUP(CK2925,Mapping!B:C,2,FALSE)</f>
        <v>US/CA</v>
      </c>
    </row>
    <row r="2926" spans="1:99" ht="16" customHeight="1" x14ac:dyDescent="0.35">
      <c r="A2926" s="12" t="s">
        <v>4341</v>
      </c>
      <c r="B2926" s="12" t="s">
        <v>925</v>
      </c>
      <c r="E2926" s="37">
        <v>1652606</v>
      </c>
      <c r="G2926" s="37" t="s">
        <v>1505</v>
      </c>
      <c r="I2926" s="37"/>
      <c r="K2926" s="37">
        <v>208919</v>
      </c>
      <c r="L2926" s="12">
        <v>0.14000000000000001</v>
      </c>
      <c r="M2926" s="37"/>
      <c r="O2926" s="37"/>
      <c r="R2926" s="37"/>
      <c r="T2926" s="37">
        <v>0</v>
      </c>
      <c r="U2926" s="12">
        <v>0</v>
      </c>
      <c r="V2926" s="37"/>
      <c r="X2926" s="37"/>
      <c r="Z2926" s="37"/>
      <c r="AB2926" s="37"/>
      <c r="AD2926" s="37">
        <v>0</v>
      </c>
      <c r="AE2926" s="12">
        <v>0</v>
      </c>
      <c r="AF2926" s="37"/>
      <c r="AH2926" s="37"/>
      <c r="AN2926" s="37">
        <v>1443687</v>
      </c>
      <c r="AO2926" s="12">
        <v>0.94</v>
      </c>
      <c r="AP2926" s="37"/>
      <c r="AR2926" s="37">
        <v>0</v>
      </c>
      <c r="AS2926" s="12">
        <v>0</v>
      </c>
      <c r="AT2926" s="37"/>
      <c r="AV2926" s="37"/>
      <c r="AX2926" s="37"/>
      <c r="BE2926" s="12">
        <v>0</v>
      </c>
      <c r="BG2926" s="12">
        <v>3500</v>
      </c>
      <c r="BI2926" s="12">
        <v>8575</v>
      </c>
      <c r="BJ2926" s="12">
        <v>0</v>
      </c>
      <c r="BK2926" s="12">
        <v>0</v>
      </c>
      <c r="BM2926" s="12">
        <v>0</v>
      </c>
      <c r="BS2926" s="12">
        <v>0</v>
      </c>
      <c r="BY2926" s="12">
        <v>0</v>
      </c>
      <c r="CB2926" s="12">
        <v>0</v>
      </c>
      <c r="CE2926" s="12">
        <v>0</v>
      </c>
      <c r="CG2926" s="12" t="s">
        <v>976</v>
      </c>
      <c r="CH2926" s="12">
        <v>83.085999999999999</v>
      </c>
      <c r="CI2926" s="12" t="s">
        <v>1188</v>
      </c>
      <c r="CJ2926" s="12"/>
      <c r="CK2926" s="12" t="s">
        <v>1010</v>
      </c>
      <c r="CL2926" s="37">
        <v>153306246</v>
      </c>
      <c r="CN2926" s="12" t="s">
        <v>1513</v>
      </c>
      <c r="CS2926" s="12"/>
      <c r="CT2926" s="36" t="str">
        <f t="shared" si="45"/>
        <v>500mn</v>
      </c>
      <c r="CU2926" s="36" t="str">
        <f>VLOOKUP(CK2926,Mapping!B:C,2,FALSE)</f>
        <v>Africa</v>
      </c>
    </row>
    <row r="2927" spans="1:99" ht="16" customHeight="1" x14ac:dyDescent="0.35">
      <c r="A2927" s="12" t="s">
        <v>4342</v>
      </c>
      <c r="B2927" s="12" t="s">
        <v>925</v>
      </c>
      <c r="E2927" s="37">
        <v>0</v>
      </c>
      <c r="G2927" s="37" t="s">
        <v>1505</v>
      </c>
      <c r="I2927" s="37"/>
      <c r="K2927" s="37"/>
      <c r="M2927" s="37"/>
      <c r="O2927" s="37"/>
      <c r="R2927" s="37"/>
      <c r="T2927" s="37"/>
      <c r="V2927" s="37"/>
      <c r="X2927" s="37"/>
      <c r="Z2927" s="37"/>
      <c r="AB2927" s="37"/>
      <c r="AD2927" s="37"/>
      <c r="AF2927" s="37"/>
      <c r="AH2927" s="37"/>
      <c r="AN2927" s="37">
        <v>0</v>
      </c>
      <c r="AO2927" s="12">
        <v>0</v>
      </c>
      <c r="AP2927" s="37"/>
      <c r="AR2927" s="37"/>
      <c r="AT2927" s="37"/>
      <c r="AV2927" s="37"/>
      <c r="AX2927" s="37"/>
      <c r="BI2927" s="12">
        <v>0</v>
      </c>
      <c r="BY2927" s="12">
        <v>0</v>
      </c>
      <c r="CG2927" s="12" t="s">
        <v>940</v>
      </c>
      <c r="CH2927" s="12">
        <v>29.943000000000001</v>
      </c>
      <c r="CI2927" s="12" t="s">
        <v>4343</v>
      </c>
      <c r="CJ2927" s="12" t="s">
        <v>941</v>
      </c>
      <c r="CK2927" s="12" t="s">
        <v>932</v>
      </c>
      <c r="CL2927" s="37">
        <v>679136167</v>
      </c>
      <c r="CN2927" s="12" t="s">
        <v>1509</v>
      </c>
      <c r="CS2927" s="12"/>
      <c r="CT2927" s="36" t="str">
        <f t="shared" si="45"/>
        <v>500mn - 1bn</v>
      </c>
      <c r="CU2927" s="36" t="str">
        <f>VLOOKUP(CK2927,Mapping!B:C,2,FALSE)</f>
        <v>US/CA</v>
      </c>
    </row>
    <row r="2928" spans="1:99" ht="16" customHeight="1" x14ac:dyDescent="0.35">
      <c r="A2928" s="12" t="s">
        <v>4344</v>
      </c>
      <c r="B2928" s="12" t="s">
        <v>925</v>
      </c>
      <c r="E2928" s="37">
        <v>243267</v>
      </c>
      <c r="G2928" s="37" t="s">
        <v>1505</v>
      </c>
      <c r="I2928" s="37"/>
      <c r="K2928" s="37"/>
      <c r="M2928" s="37">
        <v>243267</v>
      </c>
      <c r="N2928" s="12">
        <v>7.0000000000000007E-2</v>
      </c>
      <c r="O2928" s="37"/>
      <c r="R2928" s="37"/>
      <c r="T2928" s="37"/>
      <c r="V2928" s="37"/>
      <c r="X2928" s="37"/>
      <c r="Z2928" s="37"/>
      <c r="AB2928" s="37"/>
      <c r="AD2928" s="37"/>
      <c r="AF2928" s="37"/>
      <c r="AH2928" s="37"/>
      <c r="AN2928" s="37"/>
      <c r="AP2928" s="37"/>
      <c r="AR2928" s="37"/>
      <c r="AT2928" s="37"/>
      <c r="AV2928" s="37"/>
      <c r="AX2928" s="37"/>
      <c r="BB2928" s="12">
        <v>1939</v>
      </c>
      <c r="CC2928" s="12">
        <v>0</v>
      </c>
      <c r="CG2928" s="12" t="s">
        <v>934</v>
      </c>
      <c r="CH2928" s="12">
        <v>30.402000000000001</v>
      </c>
      <c r="CI2928" s="12" t="s">
        <v>1275</v>
      </c>
      <c r="CJ2928" s="12" t="s">
        <v>975</v>
      </c>
      <c r="CK2928" s="12" t="s">
        <v>932</v>
      </c>
      <c r="CL2928" s="37">
        <v>336603993</v>
      </c>
      <c r="CN2928" s="12" t="s">
        <v>1509</v>
      </c>
      <c r="CS2928" s="12"/>
      <c r="CT2928" s="36" t="str">
        <f t="shared" si="45"/>
        <v>500mn</v>
      </c>
      <c r="CU2928" s="36" t="str">
        <f>VLOOKUP(CK2928,Mapping!B:C,2,FALSE)</f>
        <v>US/CA</v>
      </c>
    </row>
    <row r="2929" spans="1:99" ht="16" customHeight="1" x14ac:dyDescent="0.35">
      <c r="A2929" s="12" t="s">
        <v>4345</v>
      </c>
      <c r="B2929" s="12" t="s">
        <v>925</v>
      </c>
      <c r="E2929" s="37">
        <v>4280222</v>
      </c>
      <c r="G2929" s="37" t="s">
        <v>1505</v>
      </c>
      <c r="I2929" s="37"/>
      <c r="K2929" s="37"/>
      <c r="M2929" s="37"/>
      <c r="O2929" s="37"/>
      <c r="Q2929" s="12">
        <v>12600</v>
      </c>
      <c r="R2929" s="37"/>
      <c r="T2929" s="37"/>
      <c r="V2929" s="37"/>
      <c r="X2929" s="37">
        <v>235189</v>
      </c>
      <c r="Y2929" s="12">
        <v>0.01</v>
      </c>
      <c r="Z2929" s="37"/>
      <c r="AB2929" s="37"/>
      <c r="AD2929" s="37"/>
      <c r="AF2929" s="37"/>
      <c r="AH2929" s="37">
        <v>1910538</v>
      </c>
      <c r="AI2929" s="12">
        <v>0.09</v>
      </c>
      <c r="AN2929" s="37">
        <v>1786637</v>
      </c>
      <c r="AO2929" s="12">
        <v>0.09</v>
      </c>
      <c r="AP2929" s="37">
        <v>347858</v>
      </c>
      <c r="AQ2929" s="12">
        <v>0.02</v>
      </c>
      <c r="AR2929" s="37"/>
      <c r="AT2929" s="37"/>
      <c r="AV2929" s="37"/>
      <c r="AX2929" s="37"/>
      <c r="BA2929" s="12">
        <v>1769</v>
      </c>
      <c r="BH2929" s="12">
        <v>2761</v>
      </c>
      <c r="BI2929" s="12">
        <v>11275</v>
      </c>
      <c r="BQ2929" s="12">
        <v>0</v>
      </c>
      <c r="BV2929" s="12">
        <v>0</v>
      </c>
      <c r="BY2929" s="12">
        <v>0</v>
      </c>
      <c r="BZ2929" s="12">
        <v>0</v>
      </c>
      <c r="CG2929" s="12" t="s">
        <v>934</v>
      </c>
      <c r="CH2929" s="12">
        <v>73.638999999999996</v>
      </c>
      <c r="CI2929" s="12" t="s">
        <v>941</v>
      </c>
      <c r="CJ2929" s="12" t="s">
        <v>941</v>
      </c>
      <c r="CK2929" s="12" t="s">
        <v>932</v>
      </c>
      <c r="CL2929" s="37">
        <v>1995235803</v>
      </c>
      <c r="CN2929" s="12" t="s">
        <v>1506</v>
      </c>
      <c r="CS2929" s="12"/>
      <c r="CT2929" s="36" t="str">
        <f t="shared" si="45"/>
        <v>1bn - 50bn</v>
      </c>
      <c r="CU2929" s="36" t="str">
        <f>VLOOKUP(CK2929,Mapping!B:C,2,FALSE)</f>
        <v>US/CA</v>
      </c>
    </row>
    <row r="2930" spans="1:99" ht="16" customHeight="1" x14ac:dyDescent="0.35">
      <c r="A2930" s="12" t="s">
        <v>4346</v>
      </c>
      <c r="B2930" s="12" t="s">
        <v>925</v>
      </c>
      <c r="E2930" s="37">
        <v>11668</v>
      </c>
      <c r="G2930" s="37" t="s">
        <v>1505</v>
      </c>
      <c r="I2930" s="37"/>
      <c r="K2930" s="37"/>
      <c r="M2930" s="37">
        <v>11668</v>
      </c>
      <c r="N2930" s="12">
        <v>0</v>
      </c>
      <c r="O2930" s="37"/>
      <c r="R2930" s="37"/>
      <c r="T2930" s="37"/>
      <c r="V2930" s="37"/>
      <c r="X2930" s="37"/>
      <c r="Z2930" s="37"/>
      <c r="AB2930" s="37"/>
      <c r="AD2930" s="37"/>
      <c r="AF2930" s="37"/>
      <c r="AH2930" s="37"/>
      <c r="AN2930" s="37"/>
      <c r="AP2930" s="37"/>
      <c r="AR2930" s="37"/>
      <c r="AT2930" s="37"/>
      <c r="AV2930" s="37"/>
      <c r="AX2930" s="37"/>
      <c r="BB2930" s="12">
        <v>93</v>
      </c>
      <c r="CC2930" s="12">
        <v>0</v>
      </c>
      <c r="CG2930" s="12" t="s">
        <v>991</v>
      </c>
      <c r="CH2930" s="12">
        <v>8.5299999999999994</v>
      </c>
      <c r="CI2930" s="12" t="s">
        <v>4347</v>
      </c>
      <c r="CJ2930" s="12" t="s">
        <v>2087</v>
      </c>
      <c r="CK2930" s="12" t="s">
        <v>932</v>
      </c>
      <c r="CL2930" s="37">
        <v>323819490</v>
      </c>
      <c r="CN2930" s="12" t="s">
        <v>1509</v>
      </c>
      <c r="CS2930" s="12"/>
      <c r="CT2930" s="36" t="str">
        <f t="shared" si="45"/>
        <v>500mn</v>
      </c>
      <c r="CU2930" s="36" t="str">
        <f>VLOOKUP(CK2930,Mapping!B:C,2,FALSE)</f>
        <v>US/CA</v>
      </c>
    </row>
    <row r="2931" spans="1:99" ht="16" customHeight="1" x14ac:dyDescent="0.35">
      <c r="A2931" s="12" t="s">
        <v>4348</v>
      </c>
      <c r="B2931" s="12" t="s">
        <v>925</v>
      </c>
      <c r="E2931" s="37">
        <v>742950</v>
      </c>
      <c r="G2931" s="37" t="s">
        <v>1505</v>
      </c>
      <c r="I2931" s="37"/>
      <c r="K2931" s="37"/>
      <c r="M2931" s="37"/>
      <c r="O2931" s="37"/>
      <c r="Q2931" s="12">
        <v>2916</v>
      </c>
      <c r="R2931" s="37"/>
      <c r="T2931" s="37"/>
      <c r="V2931" s="37"/>
      <c r="X2931" s="37"/>
      <c r="Z2931" s="37"/>
      <c r="AB2931" s="37"/>
      <c r="AD2931" s="37"/>
      <c r="AF2931" s="37"/>
      <c r="AH2931" s="37">
        <v>368232</v>
      </c>
      <c r="AI2931" s="12">
        <v>0.03</v>
      </c>
      <c r="AN2931" s="37">
        <v>374718</v>
      </c>
      <c r="AO2931" s="12">
        <v>0.03</v>
      </c>
      <c r="AP2931" s="37"/>
      <c r="AR2931" s="37"/>
      <c r="AT2931" s="37"/>
      <c r="AV2931" s="37"/>
      <c r="AX2931" s="37"/>
      <c r="BI2931" s="12">
        <v>2225</v>
      </c>
      <c r="BQ2931" s="12">
        <v>0</v>
      </c>
      <c r="BY2931" s="12">
        <v>0</v>
      </c>
      <c r="CG2931" s="12" t="s">
        <v>940</v>
      </c>
      <c r="CH2931" s="12">
        <v>59.271000000000001</v>
      </c>
      <c r="CI2931" s="12" t="s">
        <v>3142</v>
      </c>
      <c r="CJ2931" s="12" t="s">
        <v>946</v>
      </c>
      <c r="CK2931" s="12" t="s">
        <v>932</v>
      </c>
      <c r="CL2931" s="37">
        <v>1130009817</v>
      </c>
      <c r="CN2931" s="12" t="s">
        <v>1509</v>
      </c>
      <c r="CS2931" s="12"/>
      <c r="CT2931" s="36" t="str">
        <f t="shared" si="45"/>
        <v>1bn - 50bn</v>
      </c>
      <c r="CU2931" s="36" t="str">
        <f>VLOOKUP(CK2931,Mapping!B:C,2,FALSE)</f>
        <v>US/CA</v>
      </c>
    </row>
    <row r="2932" spans="1:99" ht="16" customHeight="1" x14ac:dyDescent="0.35">
      <c r="A2932" s="12" t="s">
        <v>4349</v>
      </c>
      <c r="B2932" s="12" t="s">
        <v>925</v>
      </c>
      <c r="E2932" s="37">
        <v>4318858</v>
      </c>
      <c r="G2932" s="37" t="s">
        <v>1505</v>
      </c>
      <c r="I2932" s="37"/>
      <c r="K2932" s="37">
        <v>4318858</v>
      </c>
      <c r="L2932" s="12">
        <v>3.87</v>
      </c>
      <c r="M2932" s="37"/>
      <c r="O2932" s="37"/>
      <c r="R2932" s="37"/>
      <c r="T2932" s="37"/>
      <c r="V2932" s="37"/>
      <c r="X2932" s="37"/>
      <c r="Z2932" s="37"/>
      <c r="AB2932" s="37"/>
      <c r="AD2932" s="37"/>
      <c r="AF2932" s="37"/>
      <c r="AH2932" s="37"/>
      <c r="AN2932" s="37"/>
      <c r="AP2932" s="37"/>
      <c r="AR2932" s="37"/>
      <c r="AT2932" s="37"/>
      <c r="AV2932" s="37"/>
      <c r="AX2932" s="37"/>
      <c r="BG2932" s="12">
        <v>50700</v>
      </c>
      <c r="BS2932" s="12">
        <v>0</v>
      </c>
      <c r="CG2932" s="12" t="s">
        <v>976</v>
      </c>
      <c r="CH2932" s="12">
        <v>60.841000000000001</v>
      </c>
      <c r="CI2932" s="12" t="s">
        <v>950</v>
      </c>
      <c r="CJ2932" s="12"/>
      <c r="CK2932" s="12" t="s">
        <v>951</v>
      </c>
      <c r="CL2932" s="37">
        <v>111575671</v>
      </c>
      <c r="CN2932" s="12" t="s">
        <v>1513</v>
      </c>
      <c r="CS2932" s="12"/>
      <c r="CT2932" s="36" t="str">
        <f t="shared" si="45"/>
        <v>500mn</v>
      </c>
      <c r="CU2932" s="36" t="str">
        <f>VLOOKUP(CK2932,Mapping!B:C,2,FALSE)</f>
        <v>HK</v>
      </c>
    </row>
    <row r="2933" spans="1:99" ht="16" customHeight="1" x14ac:dyDescent="0.35">
      <c r="A2933" s="12" t="s">
        <v>497</v>
      </c>
      <c r="B2933" s="12" t="s">
        <v>925</v>
      </c>
      <c r="E2933" s="37">
        <v>60648826</v>
      </c>
      <c r="F2933" s="12">
        <v>20042</v>
      </c>
      <c r="G2933" s="37" t="s">
        <v>1505</v>
      </c>
      <c r="I2933" s="37">
        <v>973990</v>
      </c>
      <c r="J2933" s="12">
        <v>0.01</v>
      </c>
      <c r="K2933" s="37">
        <v>4720356</v>
      </c>
      <c r="L2933" s="12">
        <v>0.03</v>
      </c>
      <c r="M2933" s="37"/>
      <c r="O2933" s="37">
        <v>909881</v>
      </c>
      <c r="P2933" s="12">
        <v>0.01</v>
      </c>
      <c r="Q2933" s="12">
        <v>58177</v>
      </c>
      <c r="R2933" s="37">
        <v>0</v>
      </c>
      <c r="S2933" s="12">
        <v>0</v>
      </c>
      <c r="T2933" s="37"/>
      <c r="V2933" s="37">
        <v>1301129</v>
      </c>
      <c r="W2933" s="12">
        <v>0.01</v>
      </c>
      <c r="X2933" s="37">
        <v>8705838</v>
      </c>
      <c r="Y2933" s="12">
        <v>0.05</v>
      </c>
      <c r="Z2933" s="37"/>
      <c r="AB2933" s="37"/>
      <c r="AD2933" s="37"/>
      <c r="AF2933" s="37"/>
      <c r="AH2933" s="37">
        <v>7346592</v>
      </c>
      <c r="AI2933" s="12">
        <v>0.04</v>
      </c>
      <c r="AK2933" s="12">
        <v>59797</v>
      </c>
      <c r="AL2933" s="12">
        <v>59913</v>
      </c>
      <c r="AM2933" s="12">
        <v>31641</v>
      </c>
      <c r="AN2933" s="37">
        <v>31232154</v>
      </c>
      <c r="AO2933" s="12">
        <v>0.17</v>
      </c>
      <c r="AP2933" s="37">
        <v>5386202</v>
      </c>
      <c r="AQ2933" s="12">
        <v>0.03</v>
      </c>
      <c r="AR2933" s="37"/>
      <c r="AT2933" s="37"/>
      <c r="AV2933" s="37"/>
      <c r="AX2933" s="37">
        <v>72684</v>
      </c>
      <c r="AY2933" s="12">
        <v>0</v>
      </c>
      <c r="AZ2933" s="12">
        <v>0</v>
      </c>
      <c r="BA2933" s="12">
        <v>85201</v>
      </c>
      <c r="BG2933" s="12">
        <v>76421</v>
      </c>
      <c r="BH2933" s="12">
        <v>23328</v>
      </c>
      <c r="BI2933" s="12">
        <v>185450</v>
      </c>
      <c r="BO2933" s="12">
        <v>0</v>
      </c>
      <c r="BQ2933" s="12">
        <v>0.01</v>
      </c>
      <c r="BS2933" s="12">
        <v>0</v>
      </c>
      <c r="BT2933" s="12">
        <v>0</v>
      </c>
      <c r="BU2933" s="12">
        <v>0</v>
      </c>
      <c r="BV2933" s="12">
        <v>0.02</v>
      </c>
      <c r="BW2933" s="12">
        <v>0</v>
      </c>
      <c r="BX2933" s="12">
        <v>0</v>
      </c>
      <c r="BY2933" s="12">
        <v>0.02</v>
      </c>
      <c r="BZ2933" s="12">
        <v>0</v>
      </c>
      <c r="CG2933" s="12" t="s">
        <v>929</v>
      </c>
      <c r="CH2933" s="12">
        <v>32.927999999999997</v>
      </c>
      <c r="CI2933" s="12" t="s">
        <v>1122</v>
      </c>
      <c r="CJ2933" s="12" t="s">
        <v>1123</v>
      </c>
      <c r="CK2933" s="12" t="s">
        <v>985</v>
      </c>
      <c r="CL2933" s="37">
        <v>17964567313</v>
      </c>
      <c r="CN2933" s="12" t="s">
        <v>1506</v>
      </c>
      <c r="CS2933" s="12"/>
      <c r="CT2933" s="36" t="str">
        <f t="shared" si="45"/>
        <v>1bn - 50bn</v>
      </c>
      <c r="CU2933" s="36" t="str">
        <f>VLOOKUP(CK2933,Mapping!B:C,2,FALSE)</f>
        <v>US/CA</v>
      </c>
    </row>
    <row r="2934" spans="1:99" ht="16" customHeight="1" x14ac:dyDescent="0.35">
      <c r="A2934" s="12" t="s">
        <v>4350</v>
      </c>
      <c r="B2934" s="12" t="s">
        <v>925</v>
      </c>
      <c r="E2934" s="37">
        <v>1909832</v>
      </c>
      <c r="G2934" s="37" t="s">
        <v>1505</v>
      </c>
      <c r="I2934" s="37"/>
      <c r="K2934" s="37">
        <v>742914</v>
      </c>
      <c r="L2934" s="12">
        <v>0.66</v>
      </c>
      <c r="M2934" s="37"/>
      <c r="O2934" s="37">
        <v>1152647</v>
      </c>
      <c r="P2934" s="12">
        <v>1.02</v>
      </c>
      <c r="R2934" s="37">
        <v>14271</v>
      </c>
      <c r="S2934" s="12">
        <v>0.01</v>
      </c>
      <c r="T2934" s="37"/>
      <c r="V2934" s="37"/>
      <c r="X2934" s="37"/>
      <c r="Z2934" s="37"/>
      <c r="AB2934" s="37"/>
      <c r="AD2934" s="37"/>
      <c r="AF2934" s="37"/>
      <c r="AH2934" s="37"/>
      <c r="AL2934" s="12">
        <v>62810</v>
      </c>
      <c r="AN2934" s="37"/>
      <c r="AP2934" s="37"/>
      <c r="AR2934" s="37"/>
      <c r="AT2934" s="37"/>
      <c r="AV2934" s="37"/>
      <c r="AX2934" s="37"/>
      <c r="AZ2934" s="12">
        <v>1075</v>
      </c>
      <c r="BG2934" s="12">
        <v>9651</v>
      </c>
      <c r="BS2934" s="12">
        <v>0</v>
      </c>
      <c r="BU2934" s="12">
        <v>0</v>
      </c>
      <c r="BX2934" s="12">
        <v>0</v>
      </c>
      <c r="CG2934" s="12" t="s">
        <v>940</v>
      </c>
      <c r="CH2934" s="12">
        <v>167.68299999999999</v>
      </c>
      <c r="CI2934" s="12" t="s">
        <v>977</v>
      </c>
      <c r="CJ2934" s="12"/>
      <c r="CK2934" s="12" t="s">
        <v>927</v>
      </c>
      <c r="CL2934" s="37">
        <v>113688369</v>
      </c>
      <c r="CN2934" s="12" t="s">
        <v>1506</v>
      </c>
      <c r="CS2934" s="12"/>
      <c r="CT2934" s="36" t="str">
        <f t="shared" si="45"/>
        <v>500mn</v>
      </c>
      <c r="CU2934" s="36" t="str">
        <f>VLOOKUP(CK2934,Mapping!B:C,2,FALSE)</f>
        <v>CN</v>
      </c>
    </row>
    <row r="2935" spans="1:99" ht="16" customHeight="1" x14ac:dyDescent="0.35">
      <c r="A2935" s="12" t="s">
        <v>4351</v>
      </c>
      <c r="B2935" s="12" t="s">
        <v>925</v>
      </c>
      <c r="E2935" s="37">
        <v>1104785</v>
      </c>
      <c r="G2935" s="37" t="s">
        <v>1505</v>
      </c>
      <c r="I2935" s="37"/>
      <c r="K2935" s="37"/>
      <c r="M2935" s="37">
        <v>574983</v>
      </c>
      <c r="N2935" s="12">
        <v>2.06</v>
      </c>
      <c r="O2935" s="37"/>
      <c r="R2935" s="37"/>
      <c r="T2935" s="37"/>
      <c r="V2935" s="37"/>
      <c r="X2935" s="37"/>
      <c r="Z2935" s="37"/>
      <c r="AB2935" s="37"/>
      <c r="AD2935" s="37">
        <v>529802</v>
      </c>
      <c r="AE2935" s="12">
        <v>1.89</v>
      </c>
      <c r="AF2935" s="37"/>
      <c r="AH2935" s="37"/>
      <c r="AN2935" s="37"/>
      <c r="AP2935" s="37"/>
      <c r="AR2935" s="37"/>
      <c r="AT2935" s="37"/>
      <c r="AV2935" s="37"/>
      <c r="AX2935" s="37"/>
      <c r="BB2935" s="12">
        <v>4583</v>
      </c>
      <c r="BJ2935" s="12">
        <v>4755</v>
      </c>
      <c r="CB2935" s="12">
        <v>0</v>
      </c>
      <c r="CC2935" s="12">
        <v>0</v>
      </c>
      <c r="CG2935" s="12"/>
      <c r="CH2935" s="12">
        <v>71.822999999999993</v>
      </c>
      <c r="CI2935" s="12" t="s">
        <v>2296</v>
      </c>
      <c r="CJ2935" s="12"/>
      <c r="CK2935" s="12" t="s">
        <v>979</v>
      </c>
      <c r="CL2935" s="37">
        <v>27967099</v>
      </c>
      <c r="CN2935" s="12" t="s">
        <v>1506</v>
      </c>
      <c r="CS2935" s="12"/>
      <c r="CT2935" s="36" t="str">
        <f t="shared" si="45"/>
        <v>500mn</v>
      </c>
      <c r="CU2935" s="36" t="str">
        <f>VLOOKUP(CK2935,Mapping!B:C,2,FALSE)</f>
        <v>EU</v>
      </c>
    </row>
    <row r="2936" spans="1:99" ht="16" customHeight="1" x14ac:dyDescent="0.35">
      <c r="A2936" s="12" t="s">
        <v>4352</v>
      </c>
      <c r="B2936" s="12" t="s">
        <v>925</v>
      </c>
      <c r="E2936" s="37">
        <v>0</v>
      </c>
      <c r="G2936" s="37" t="s">
        <v>1505</v>
      </c>
      <c r="I2936" s="37"/>
      <c r="K2936" s="37"/>
      <c r="M2936" s="37">
        <v>0</v>
      </c>
      <c r="N2936" s="12">
        <v>0</v>
      </c>
      <c r="O2936" s="37"/>
      <c r="R2936" s="37"/>
      <c r="T2936" s="37"/>
      <c r="V2936" s="37"/>
      <c r="X2936" s="37"/>
      <c r="Z2936" s="37"/>
      <c r="AB2936" s="37"/>
      <c r="AD2936" s="37">
        <v>0</v>
      </c>
      <c r="AE2936" s="12">
        <v>0</v>
      </c>
      <c r="AF2936" s="37"/>
      <c r="AH2936" s="37"/>
      <c r="AN2936" s="37"/>
      <c r="AP2936" s="37"/>
      <c r="AR2936" s="37"/>
      <c r="AT2936" s="37"/>
      <c r="AV2936" s="37"/>
      <c r="AX2936" s="37"/>
      <c r="BB2936" s="12">
        <v>0</v>
      </c>
      <c r="BJ2936" s="12">
        <v>0</v>
      </c>
      <c r="CB2936" s="12">
        <v>0</v>
      </c>
      <c r="CC2936" s="12">
        <v>0</v>
      </c>
      <c r="CG2936" s="12" t="s">
        <v>976</v>
      </c>
      <c r="CH2936" s="12">
        <v>216.35599999999999</v>
      </c>
      <c r="CI2936" s="12" t="s">
        <v>950</v>
      </c>
      <c r="CJ2936" s="12"/>
      <c r="CK2936" s="12" t="s">
        <v>951</v>
      </c>
      <c r="CL2936" s="37">
        <v>58658138</v>
      </c>
      <c r="CN2936" s="12" t="s">
        <v>1513</v>
      </c>
      <c r="CS2936" s="12"/>
      <c r="CT2936" s="36" t="str">
        <f t="shared" si="45"/>
        <v>500mn</v>
      </c>
      <c r="CU2936" s="36" t="str">
        <f>VLOOKUP(CK2936,Mapping!B:C,2,FALSE)</f>
        <v>HK</v>
      </c>
    </row>
    <row r="2937" spans="1:99" ht="16" customHeight="1" x14ac:dyDescent="0.35">
      <c r="A2937" s="12" t="s">
        <v>4353</v>
      </c>
      <c r="B2937" s="12" t="s">
        <v>925</v>
      </c>
      <c r="E2937" s="37">
        <v>4056130</v>
      </c>
      <c r="G2937" s="37" t="s">
        <v>1505</v>
      </c>
      <c r="I2937" s="37"/>
      <c r="K2937" s="37"/>
      <c r="M2937" s="37"/>
      <c r="O2937" s="37"/>
      <c r="R2937" s="37"/>
      <c r="T2937" s="37"/>
      <c r="V2937" s="37"/>
      <c r="X2937" s="37"/>
      <c r="Z2937" s="37"/>
      <c r="AB2937" s="37"/>
      <c r="AD2937" s="37"/>
      <c r="AF2937" s="37"/>
      <c r="AH2937" s="37"/>
      <c r="AN2937" s="37"/>
      <c r="AP2937" s="37"/>
      <c r="AR2937" s="37"/>
      <c r="AT2937" s="37">
        <v>4056130</v>
      </c>
      <c r="AU2937" s="12">
        <v>0.51</v>
      </c>
      <c r="AV2937" s="37"/>
      <c r="AX2937" s="37"/>
      <c r="BD2937" s="12">
        <v>380500</v>
      </c>
      <c r="CF2937" s="12">
        <v>0.33</v>
      </c>
      <c r="CG2937" s="12" t="s">
        <v>976</v>
      </c>
      <c r="CH2937" s="12">
        <v>88.86</v>
      </c>
      <c r="CI2937" s="12" t="s">
        <v>1529</v>
      </c>
      <c r="CJ2937" s="12" t="s">
        <v>946</v>
      </c>
      <c r="CK2937" s="12" t="s">
        <v>932</v>
      </c>
      <c r="CL2937" s="37">
        <v>799106068</v>
      </c>
      <c r="CN2937" s="12" t="s">
        <v>1513</v>
      </c>
      <c r="CS2937" s="12"/>
      <c r="CT2937" s="36" t="str">
        <f t="shared" si="45"/>
        <v>500mn - 1bn</v>
      </c>
      <c r="CU2937" s="36" t="str">
        <f>VLOOKUP(CK2937,Mapping!B:C,2,FALSE)</f>
        <v>US/CA</v>
      </c>
    </row>
    <row r="2938" spans="1:99" ht="16" customHeight="1" x14ac:dyDescent="0.35">
      <c r="A2938" s="12" t="s">
        <v>4354</v>
      </c>
      <c r="B2938" s="12" t="s">
        <v>925</v>
      </c>
      <c r="E2938" s="37">
        <v>15236409</v>
      </c>
      <c r="G2938" s="37" t="s">
        <v>1505</v>
      </c>
      <c r="I2938" s="37"/>
      <c r="K2938" s="37"/>
      <c r="M2938" s="37">
        <v>5337947</v>
      </c>
      <c r="N2938" s="12">
        <v>2.12</v>
      </c>
      <c r="O2938" s="37"/>
      <c r="R2938" s="37"/>
      <c r="T2938" s="37"/>
      <c r="V2938" s="37"/>
      <c r="X2938" s="37"/>
      <c r="Z2938" s="37"/>
      <c r="AB2938" s="37"/>
      <c r="AD2938" s="37"/>
      <c r="AF2938" s="37"/>
      <c r="AH2938" s="37"/>
      <c r="AN2938" s="37">
        <v>9898462</v>
      </c>
      <c r="AO2938" s="12">
        <v>3.94</v>
      </c>
      <c r="AP2938" s="37"/>
      <c r="AR2938" s="37"/>
      <c r="AT2938" s="37"/>
      <c r="AV2938" s="37"/>
      <c r="AX2938" s="37"/>
      <c r="BB2938" s="12">
        <v>42547</v>
      </c>
      <c r="BI2938" s="12">
        <v>58775</v>
      </c>
      <c r="BY2938" s="12">
        <v>0.01</v>
      </c>
      <c r="CC2938" s="12">
        <v>0</v>
      </c>
      <c r="CG2938" s="12" t="s">
        <v>976</v>
      </c>
      <c r="CH2938" s="12">
        <v>84.986999999999995</v>
      </c>
      <c r="CI2938" s="12" t="s">
        <v>941</v>
      </c>
      <c r="CJ2938" s="12" t="s">
        <v>941</v>
      </c>
      <c r="CK2938" s="12" t="s">
        <v>932</v>
      </c>
      <c r="CL2938" s="37">
        <v>243407679</v>
      </c>
      <c r="CN2938" s="12" t="s">
        <v>1513</v>
      </c>
      <c r="CS2938" s="12"/>
      <c r="CT2938" s="36" t="str">
        <f t="shared" si="45"/>
        <v>500mn</v>
      </c>
      <c r="CU2938" s="36" t="str">
        <f>VLOOKUP(CK2938,Mapping!B:C,2,FALSE)</f>
        <v>US/CA</v>
      </c>
    </row>
    <row r="2939" spans="1:99" ht="16" customHeight="1" x14ac:dyDescent="0.35">
      <c r="A2939" s="12" t="s">
        <v>4355</v>
      </c>
      <c r="B2939" s="12" t="s">
        <v>925</v>
      </c>
      <c r="E2939" s="37">
        <v>33365577</v>
      </c>
      <c r="G2939" s="37" t="s">
        <v>1505</v>
      </c>
      <c r="I2939" s="37"/>
      <c r="K2939" s="37"/>
      <c r="M2939" s="37">
        <v>447265</v>
      </c>
      <c r="N2939" s="12">
        <v>0.02</v>
      </c>
      <c r="O2939" s="37"/>
      <c r="R2939" s="37"/>
      <c r="T2939" s="37"/>
      <c r="V2939" s="37"/>
      <c r="X2939" s="37"/>
      <c r="Z2939" s="37"/>
      <c r="AB2939" s="37"/>
      <c r="AD2939" s="37"/>
      <c r="AF2939" s="37"/>
      <c r="AH2939" s="37"/>
      <c r="AN2939" s="37">
        <v>311564</v>
      </c>
      <c r="AO2939" s="12">
        <v>0.01</v>
      </c>
      <c r="AP2939" s="37">
        <v>32606748</v>
      </c>
      <c r="AQ2939" s="12">
        <v>1.1000000000000001</v>
      </c>
      <c r="AR2939" s="37"/>
      <c r="AT2939" s="37"/>
      <c r="AV2939" s="37"/>
      <c r="AX2939" s="37"/>
      <c r="BB2939" s="12">
        <v>3565</v>
      </c>
      <c r="BH2939" s="12">
        <v>141222</v>
      </c>
      <c r="BI2939" s="12">
        <v>1850</v>
      </c>
      <c r="BV2939" s="12">
        <v>0.12</v>
      </c>
      <c r="BY2939" s="12">
        <v>0</v>
      </c>
      <c r="CC2939" s="12">
        <v>0</v>
      </c>
      <c r="CG2939" s="12" t="s">
        <v>959</v>
      </c>
      <c r="CH2939" s="12">
        <v>10.952999999999999</v>
      </c>
      <c r="CI2939" s="12" t="s">
        <v>941</v>
      </c>
      <c r="CJ2939" s="12" t="s">
        <v>941</v>
      </c>
      <c r="CK2939" s="12" t="s">
        <v>932</v>
      </c>
      <c r="CL2939" s="37">
        <v>2917578697</v>
      </c>
      <c r="CN2939" s="12" t="s">
        <v>1509</v>
      </c>
      <c r="CS2939" s="12"/>
      <c r="CT2939" s="36" t="str">
        <f t="shared" si="45"/>
        <v>1bn - 50bn</v>
      </c>
      <c r="CU2939" s="36" t="str">
        <f>VLOOKUP(CK2939,Mapping!B:C,2,FALSE)</f>
        <v>US/CA</v>
      </c>
    </row>
    <row r="2940" spans="1:99" ht="16" customHeight="1" x14ac:dyDescent="0.35">
      <c r="A2940" s="12" t="s">
        <v>4356</v>
      </c>
      <c r="B2940" s="12" t="s">
        <v>925</v>
      </c>
      <c r="E2940" s="37">
        <v>96807539</v>
      </c>
      <c r="G2940" s="37" t="s">
        <v>1505</v>
      </c>
      <c r="I2940" s="37"/>
      <c r="K2940" s="37"/>
      <c r="M2940" s="37">
        <v>486158</v>
      </c>
      <c r="N2940" s="12">
        <v>0</v>
      </c>
      <c r="O2940" s="37"/>
      <c r="Q2940" s="12">
        <v>181608</v>
      </c>
      <c r="R2940" s="37"/>
      <c r="T2940" s="37"/>
      <c r="V2940" s="37"/>
      <c r="X2940" s="37">
        <v>672140</v>
      </c>
      <c r="Y2940" s="12">
        <v>0</v>
      </c>
      <c r="Z2940" s="37"/>
      <c r="AB2940" s="37"/>
      <c r="AD2940" s="37"/>
      <c r="AF2940" s="37"/>
      <c r="AH2940" s="37">
        <v>22933458</v>
      </c>
      <c r="AI2940" s="12">
        <v>0.14000000000000001</v>
      </c>
      <c r="AN2940" s="37">
        <v>62443256</v>
      </c>
      <c r="AO2940" s="12">
        <v>0.38</v>
      </c>
      <c r="AP2940" s="37">
        <v>10272527</v>
      </c>
      <c r="AQ2940" s="12">
        <v>0.06</v>
      </c>
      <c r="AR2940" s="37"/>
      <c r="AT2940" s="37"/>
      <c r="AV2940" s="37"/>
      <c r="AX2940" s="37"/>
      <c r="BA2940" s="12">
        <v>6578</v>
      </c>
      <c r="BB2940" s="12">
        <v>3875</v>
      </c>
      <c r="BH2940" s="12">
        <v>44491</v>
      </c>
      <c r="BI2940" s="12">
        <v>370775</v>
      </c>
      <c r="BQ2940" s="12">
        <v>0.04</v>
      </c>
      <c r="BV2940" s="12">
        <v>0.04</v>
      </c>
      <c r="BY2940" s="12">
        <v>0.05</v>
      </c>
      <c r="BZ2940" s="12">
        <v>0</v>
      </c>
      <c r="CC2940" s="12">
        <v>0</v>
      </c>
      <c r="CG2940" s="12" t="s">
        <v>998</v>
      </c>
      <c r="CH2940" s="12">
        <v>88.283000000000001</v>
      </c>
      <c r="CI2940" s="12" t="s">
        <v>997</v>
      </c>
      <c r="CJ2940" s="12"/>
      <c r="CK2940" s="12" t="s">
        <v>970</v>
      </c>
      <c r="CL2940" s="37">
        <v>16278180007</v>
      </c>
      <c r="CN2940" s="12" t="s">
        <v>998</v>
      </c>
      <c r="CS2940" s="12"/>
      <c r="CT2940" s="36" t="str">
        <f t="shared" si="45"/>
        <v>1bn - 50bn</v>
      </c>
      <c r="CU2940" s="36" t="str">
        <f>VLOOKUP(CK2940,Mapping!B:C,2,FALSE)</f>
        <v>EU</v>
      </c>
    </row>
    <row r="2941" spans="1:99" ht="16" customHeight="1" x14ac:dyDescent="0.35">
      <c r="A2941" s="12" t="s">
        <v>4357</v>
      </c>
      <c r="B2941" s="12" t="s">
        <v>933</v>
      </c>
      <c r="E2941" s="37">
        <v>301104</v>
      </c>
      <c r="G2941" s="37" t="s">
        <v>1505</v>
      </c>
      <c r="I2941" s="37"/>
      <c r="K2941" s="37"/>
      <c r="M2941" s="37">
        <v>301104</v>
      </c>
      <c r="N2941" s="12">
        <v>0.05</v>
      </c>
      <c r="O2941" s="37"/>
      <c r="R2941" s="37"/>
      <c r="T2941" s="37"/>
      <c r="V2941" s="37"/>
      <c r="X2941" s="37"/>
      <c r="Z2941" s="37"/>
      <c r="AB2941" s="37"/>
      <c r="AD2941" s="37"/>
      <c r="AF2941" s="37"/>
      <c r="AH2941" s="37"/>
      <c r="AN2941" s="37"/>
      <c r="AP2941" s="37"/>
      <c r="AR2941" s="37"/>
      <c r="AT2941" s="37"/>
      <c r="AV2941" s="37"/>
      <c r="AX2941" s="37"/>
      <c r="BB2941" s="12">
        <v>2400</v>
      </c>
      <c r="CC2941" s="12">
        <v>0</v>
      </c>
      <c r="CG2941" s="12" t="s">
        <v>940</v>
      </c>
      <c r="CH2941" s="12">
        <v>26.998999999999999</v>
      </c>
      <c r="CI2941" s="12" t="s">
        <v>1064</v>
      </c>
      <c r="CJ2941" s="12"/>
      <c r="CK2941" s="12" t="s">
        <v>1064</v>
      </c>
      <c r="CL2941" s="37">
        <v>570583871</v>
      </c>
      <c r="CN2941" s="12" t="s">
        <v>1535</v>
      </c>
      <c r="CS2941" s="12"/>
      <c r="CT2941" s="36" t="str">
        <f t="shared" si="45"/>
        <v>500mn - 1bn</v>
      </c>
      <c r="CU2941" s="36" t="str">
        <f>VLOOKUP(CK2941,Mapping!B:C,2,FALSE)</f>
        <v>EU</v>
      </c>
    </row>
    <row r="2942" spans="1:99" ht="16" customHeight="1" x14ac:dyDescent="0.35">
      <c r="A2942" s="12" t="s">
        <v>4358</v>
      </c>
      <c r="B2942" s="12" t="s">
        <v>925</v>
      </c>
      <c r="E2942" s="37">
        <v>2067267</v>
      </c>
      <c r="G2942" s="37" t="s">
        <v>1505</v>
      </c>
      <c r="I2942" s="37"/>
      <c r="K2942" s="37"/>
      <c r="M2942" s="37"/>
      <c r="O2942" s="37"/>
      <c r="R2942" s="37"/>
      <c r="T2942" s="37"/>
      <c r="V2942" s="37"/>
      <c r="X2942" s="37"/>
      <c r="Z2942" s="37"/>
      <c r="AB2942" s="37"/>
      <c r="AD2942" s="37"/>
      <c r="AF2942" s="37"/>
      <c r="AH2942" s="37"/>
      <c r="AN2942" s="37">
        <v>2067267</v>
      </c>
      <c r="AO2942" s="12">
        <v>0.53</v>
      </c>
      <c r="AP2942" s="37"/>
      <c r="AR2942" s="37"/>
      <c r="AT2942" s="37"/>
      <c r="AV2942" s="37"/>
      <c r="AX2942" s="37"/>
      <c r="BI2942" s="12">
        <v>12275</v>
      </c>
      <c r="BY2942" s="12">
        <v>0</v>
      </c>
      <c r="CG2942" s="12" t="s">
        <v>929</v>
      </c>
      <c r="CH2942" s="12">
        <v>18.672999999999998</v>
      </c>
      <c r="CI2942" s="12" t="s">
        <v>1033</v>
      </c>
      <c r="CJ2942" s="12" t="s">
        <v>946</v>
      </c>
      <c r="CK2942" s="12" t="s">
        <v>932</v>
      </c>
      <c r="CL2942" s="37">
        <v>391562550</v>
      </c>
      <c r="CN2942" s="12" t="s">
        <v>1509</v>
      </c>
      <c r="CS2942" s="12"/>
      <c r="CT2942" s="36" t="str">
        <f t="shared" si="45"/>
        <v>500mn</v>
      </c>
      <c r="CU2942" s="36" t="str">
        <f>VLOOKUP(CK2942,Mapping!B:C,2,FALSE)</f>
        <v>US/CA</v>
      </c>
    </row>
    <row r="2943" spans="1:99" ht="16" customHeight="1" x14ac:dyDescent="0.35">
      <c r="A2943" s="12" t="s">
        <v>4359</v>
      </c>
      <c r="B2943" s="12" t="s">
        <v>925</v>
      </c>
      <c r="E2943" s="37">
        <v>0</v>
      </c>
      <c r="G2943" s="37" t="s">
        <v>1505</v>
      </c>
      <c r="I2943" s="37"/>
      <c r="K2943" s="37"/>
      <c r="M2943" s="37">
        <v>0</v>
      </c>
      <c r="N2943" s="12">
        <v>0</v>
      </c>
      <c r="O2943" s="37"/>
      <c r="Q2943" s="12">
        <v>0</v>
      </c>
      <c r="R2943" s="37"/>
      <c r="T2943" s="37"/>
      <c r="V2943" s="37"/>
      <c r="X2943" s="37"/>
      <c r="Z2943" s="37"/>
      <c r="AB2943" s="37"/>
      <c r="AD2943" s="37"/>
      <c r="AF2943" s="37"/>
      <c r="AH2943" s="37">
        <v>0</v>
      </c>
      <c r="AI2943" s="12">
        <v>0</v>
      </c>
      <c r="AN2943" s="37"/>
      <c r="AP2943" s="37"/>
      <c r="AR2943" s="37"/>
      <c r="AT2943" s="37"/>
      <c r="AV2943" s="37"/>
      <c r="AX2943" s="37"/>
      <c r="BB2943" s="12">
        <v>0</v>
      </c>
      <c r="BQ2943" s="12">
        <v>0</v>
      </c>
      <c r="CC2943" s="12">
        <v>0</v>
      </c>
      <c r="CG2943" s="12" t="s">
        <v>934</v>
      </c>
      <c r="CH2943" s="12">
        <v>45.786999999999999</v>
      </c>
      <c r="CI2943" s="12" t="s">
        <v>1020</v>
      </c>
      <c r="CJ2943" s="12" t="s">
        <v>1021</v>
      </c>
      <c r="CK2943" s="12" t="s">
        <v>932</v>
      </c>
      <c r="CL2943" s="37">
        <v>266124056</v>
      </c>
      <c r="CN2943" s="12" t="s">
        <v>1509</v>
      </c>
      <c r="CS2943" s="12"/>
      <c r="CT2943" s="36" t="str">
        <f t="shared" si="45"/>
        <v>500mn</v>
      </c>
      <c r="CU2943" s="36" t="str">
        <f>VLOOKUP(CK2943,Mapping!B:C,2,FALSE)</f>
        <v>US/CA</v>
      </c>
    </row>
    <row r="2944" spans="1:99" ht="16" customHeight="1" x14ac:dyDescent="0.35">
      <c r="A2944" s="12" t="s">
        <v>4360</v>
      </c>
      <c r="B2944" s="12" t="s">
        <v>925</v>
      </c>
      <c r="E2944" s="37">
        <v>308741</v>
      </c>
      <c r="G2944" s="37" t="s">
        <v>1505</v>
      </c>
      <c r="I2944" s="37"/>
      <c r="K2944" s="37"/>
      <c r="M2944" s="37">
        <v>267104</v>
      </c>
      <c r="N2944" s="12">
        <v>0.15</v>
      </c>
      <c r="O2944" s="37"/>
      <c r="R2944" s="37"/>
      <c r="T2944" s="37">
        <v>6269</v>
      </c>
      <c r="U2944" s="12">
        <v>0</v>
      </c>
      <c r="V2944" s="37"/>
      <c r="X2944" s="37">
        <v>2759</v>
      </c>
      <c r="Y2944" s="12">
        <v>0</v>
      </c>
      <c r="Z2944" s="37"/>
      <c r="AB2944" s="37"/>
      <c r="AD2944" s="37"/>
      <c r="AF2944" s="37"/>
      <c r="AH2944" s="37"/>
      <c r="AN2944" s="37">
        <v>4210</v>
      </c>
      <c r="AO2944" s="12">
        <v>0</v>
      </c>
      <c r="AP2944" s="37">
        <v>28399</v>
      </c>
      <c r="AQ2944" s="12">
        <v>0.02</v>
      </c>
      <c r="AR2944" s="37"/>
      <c r="AT2944" s="37"/>
      <c r="AV2944" s="37"/>
      <c r="AX2944" s="37"/>
      <c r="BA2944" s="12">
        <v>27</v>
      </c>
      <c r="BB2944" s="12">
        <v>2129</v>
      </c>
      <c r="BH2944" s="12">
        <v>123</v>
      </c>
      <c r="BI2944" s="12">
        <v>25</v>
      </c>
      <c r="BK2944" s="12">
        <v>56</v>
      </c>
      <c r="BV2944" s="12">
        <v>0</v>
      </c>
      <c r="BY2944" s="12">
        <v>0</v>
      </c>
      <c r="BZ2944" s="12">
        <v>0</v>
      </c>
      <c r="CC2944" s="12">
        <v>0</v>
      </c>
      <c r="CE2944" s="12">
        <v>0</v>
      </c>
      <c r="CG2944" s="12" t="s">
        <v>940</v>
      </c>
      <c r="CI2944" s="12" t="s">
        <v>2416</v>
      </c>
      <c r="CJ2944" s="12" t="s">
        <v>972</v>
      </c>
      <c r="CK2944" s="12" t="s">
        <v>932</v>
      </c>
      <c r="CL2944" s="37">
        <v>171686913</v>
      </c>
      <c r="CN2944" s="12" t="s">
        <v>1509</v>
      </c>
      <c r="CS2944" s="12"/>
      <c r="CT2944" s="36" t="str">
        <f t="shared" si="45"/>
        <v>500mn</v>
      </c>
      <c r="CU2944" s="36" t="str">
        <f>VLOOKUP(CK2944,Mapping!B:C,2,FALSE)</f>
        <v>US/CA</v>
      </c>
    </row>
    <row r="2945" spans="1:99" ht="16" customHeight="1" x14ac:dyDescent="0.35">
      <c r="A2945" s="12" t="s">
        <v>4361</v>
      </c>
      <c r="B2945" s="12" t="s">
        <v>925</v>
      </c>
      <c r="E2945" s="37">
        <v>11906</v>
      </c>
      <c r="G2945" s="37" t="s">
        <v>1505</v>
      </c>
      <c r="I2945" s="37"/>
      <c r="K2945" s="37"/>
      <c r="M2945" s="37"/>
      <c r="O2945" s="37"/>
      <c r="R2945" s="37"/>
      <c r="T2945" s="37"/>
      <c r="V2945" s="37"/>
      <c r="X2945" s="37">
        <v>11906</v>
      </c>
      <c r="Y2945" s="12">
        <v>1.38</v>
      </c>
      <c r="Z2945" s="37"/>
      <c r="AB2945" s="37"/>
      <c r="AD2945" s="37"/>
      <c r="AF2945" s="37"/>
      <c r="AH2945" s="37"/>
      <c r="AN2945" s="37"/>
      <c r="AP2945" s="37"/>
      <c r="AR2945" s="37"/>
      <c r="AT2945" s="37"/>
      <c r="AV2945" s="37"/>
      <c r="AX2945" s="37"/>
      <c r="BA2945" s="12">
        <v>105</v>
      </c>
      <c r="BZ2945" s="12">
        <v>0</v>
      </c>
      <c r="CG2945" s="12"/>
      <c r="CI2945" s="12" t="s">
        <v>4362</v>
      </c>
      <c r="CJ2945" s="12"/>
      <c r="CK2945" s="12" t="s">
        <v>4362</v>
      </c>
      <c r="CL2945" s="37">
        <v>859709</v>
      </c>
      <c r="CN2945" s="12" t="s">
        <v>1506</v>
      </c>
      <c r="CS2945" s="12"/>
      <c r="CT2945" s="36" t="str">
        <f t="shared" si="45"/>
        <v>500mn</v>
      </c>
      <c r="CU2945" s="36" t="str">
        <f>VLOOKUP(CK2945,Mapping!B:C,2,FALSE)</f>
        <v>LATAM</v>
      </c>
    </row>
    <row r="2946" spans="1:99" ht="16" customHeight="1" x14ac:dyDescent="0.35">
      <c r="A2946" s="12" t="s">
        <v>4363</v>
      </c>
      <c r="B2946" s="12" t="s">
        <v>925</v>
      </c>
      <c r="E2946" s="37">
        <v>4904106</v>
      </c>
      <c r="G2946" s="37" t="s">
        <v>1505</v>
      </c>
      <c r="I2946" s="37"/>
      <c r="K2946" s="37"/>
      <c r="M2946" s="37">
        <v>202242</v>
      </c>
      <c r="N2946" s="12">
        <v>0.02</v>
      </c>
      <c r="O2946" s="37"/>
      <c r="Q2946" s="12">
        <v>13337</v>
      </c>
      <c r="R2946" s="37"/>
      <c r="T2946" s="37"/>
      <c r="V2946" s="37"/>
      <c r="X2946" s="37"/>
      <c r="Z2946" s="37"/>
      <c r="AB2946" s="37"/>
      <c r="AD2946" s="37"/>
      <c r="AF2946" s="37"/>
      <c r="AH2946" s="37">
        <v>1684196</v>
      </c>
      <c r="AI2946" s="12">
        <v>0.18</v>
      </c>
      <c r="AN2946" s="37">
        <v>1642025</v>
      </c>
      <c r="AO2946" s="12">
        <v>0.17</v>
      </c>
      <c r="AP2946" s="37">
        <v>1375643</v>
      </c>
      <c r="AQ2946" s="12">
        <v>0.14000000000000001</v>
      </c>
      <c r="AR2946" s="37"/>
      <c r="AT2946" s="37"/>
      <c r="AV2946" s="37"/>
      <c r="AX2946" s="37"/>
      <c r="BB2946" s="12">
        <v>1612</v>
      </c>
      <c r="BH2946" s="12">
        <v>5958</v>
      </c>
      <c r="BI2946" s="12">
        <v>9750</v>
      </c>
      <c r="BQ2946" s="12">
        <v>0</v>
      </c>
      <c r="BV2946" s="12">
        <v>0.01</v>
      </c>
      <c r="BY2946" s="12">
        <v>0</v>
      </c>
      <c r="CC2946" s="12">
        <v>0</v>
      </c>
      <c r="CG2946" s="12"/>
      <c r="CH2946" s="12">
        <v>53.152000000000001</v>
      </c>
      <c r="CI2946" s="12" t="s">
        <v>1127</v>
      </c>
      <c r="CJ2946" s="12" t="s">
        <v>966</v>
      </c>
      <c r="CK2946" s="12" t="s">
        <v>932</v>
      </c>
      <c r="CL2946" s="37">
        <v>950755334</v>
      </c>
      <c r="CN2946" s="12" t="s">
        <v>1509</v>
      </c>
      <c r="CS2946" s="12"/>
      <c r="CT2946" s="36" t="str">
        <f t="shared" si="45"/>
        <v>500mn - 1bn</v>
      </c>
      <c r="CU2946" s="36" t="str">
        <f>VLOOKUP(CK2946,Mapping!B:C,2,FALSE)</f>
        <v>US/CA</v>
      </c>
    </row>
    <row r="2947" spans="1:99" ht="16" customHeight="1" x14ac:dyDescent="0.35">
      <c r="A2947" s="12" t="s">
        <v>4364</v>
      </c>
      <c r="B2947" s="12" t="s">
        <v>933</v>
      </c>
      <c r="E2947" s="37">
        <v>1948581</v>
      </c>
      <c r="G2947" s="37" t="s">
        <v>1505</v>
      </c>
      <c r="I2947" s="37"/>
      <c r="K2947" s="37"/>
      <c r="M2947" s="37"/>
      <c r="O2947" s="37"/>
      <c r="Q2947" s="12">
        <v>1962</v>
      </c>
      <c r="R2947" s="37"/>
      <c r="T2947" s="37"/>
      <c r="V2947" s="37"/>
      <c r="X2947" s="37"/>
      <c r="Z2947" s="37"/>
      <c r="AB2947" s="37"/>
      <c r="AD2947" s="37"/>
      <c r="AF2947" s="37"/>
      <c r="AH2947" s="37">
        <v>247761</v>
      </c>
      <c r="AI2947" s="12">
        <v>0.04</v>
      </c>
      <c r="AN2947" s="37">
        <v>1671497</v>
      </c>
      <c r="AO2947" s="12">
        <v>0.27</v>
      </c>
      <c r="AP2947" s="37">
        <v>29323</v>
      </c>
      <c r="AQ2947" s="12">
        <v>0</v>
      </c>
      <c r="AR2947" s="37"/>
      <c r="AT2947" s="37"/>
      <c r="AV2947" s="37"/>
      <c r="AX2947" s="37"/>
      <c r="BH2947" s="12">
        <v>127</v>
      </c>
      <c r="BI2947" s="12">
        <v>9925</v>
      </c>
      <c r="BQ2947" s="12">
        <v>0</v>
      </c>
      <c r="BV2947" s="12">
        <v>0</v>
      </c>
      <c r="BY2947" s="12">
        <v>0</v>
      </c>
      <c r="CG2947" s="12" t="s">
        <v>940</v>
      </c>
      <c r="CH2947" s="12">
        <v>50.720999999999997</v>
      </c>
      <c r="CI2947" s="12" t="s">
        <v>953</v>
      </c>
      <c r="CJ2947" s="12"/>
      <c r="CK2947" s="12" t="s">
        <v>954</v>
      </c>
      <c r="CL2947" s="37">
        <v>612215308</v>
      </c>
      <c r="CN2947" s="12" t="s">
        <v>1506</v>
      </c>
      <c r="CS2947" s="12"/>
      <c r="CT2947" s="36" t="str">
        <f t="shared" ref="CT2947:CT3010" si="46">IF(CL2947&gt;100000000000, "100bn", IF(CL2947&gt;50000000000, "50bn - 100bn",IF(CL2947&gt;1000000000, "1bn - 50bn", IF(CL2947&gt;500000000, "500mn - 1bn", "500mn"))))</f>
        <v>500mn - 1bn</v>
      </c>
      <c r="CU2947" s="36" t="str">
        <f>VLOOKUP(CK2947,Mapping!B:C,2,FALSE)</f>
        <v>EU</v>
      </c>
    </row>
    <row r="2948" spans="1:99" ht="16" customHeight="1" x14ac:dyDescent="0.35">
      <c r="A2948" s="12" t="s">
        <v>4365</v>
      </c>
      <c r="B2948" s="12" t="s">
        <v>925</v>
      </c>
      <c r="E2948" s="37">
        <v>4353191</v>
      </c>
      <c r="G2948" s="37" t="s">
        <v>1505</v>
      </c>
      <c r="I2948" s="37"/>
      <c r="K2948" s="37"/>
      <c r="M2948" s="37">
        <v>2592380</v>
      </c>
      <c r="N2948" s="12">
        <v>0.18</v>
      </c>
      <c r="O2948" s="37"/>
      <c r="Q2948" s="12">
        <v>3714</v>
      </c>
      <c r="R2948" s="37"/>
      <c r="T2948" s="37"/>
      <c r="V2948" s="37"/>
      <c r="X2948" s="37">
        <v>367133</v>
      </c>
      <c r="Y2948" s="12">
        <v>0.03</v>
      </c>
      <c r="Z2948" s="37">
        <v>219942</v>
      </c>
      <c r="AA2948" s="12">
        <v>0.02</v>
      </c>
      <c r="AB2948" s="37"/>
      <c r="AD2948" s="37">
        <v>704732</v>
      </c>
      <c r="AE2948" s="12">
        <v>0.05</v>
      </c>
      <c r="AF2948" s="37"/>
      <c r="AH2948" s="37">
        <v>469004</v>
      </c>
      <c r="AI2948" s="12">
        <v>0.03</v>
      </c>
      <c r="AN2948" s="37">
        <v>0</v>
      </c>
      <c r="AO2948" s="12">
        <v>0</v>
      </c>
      <c r="AP2948" s="37">
        <v>0</v>
      </c>
      <c r="AQ2948" s="12">
        <v>0</v>
      </c>
      <c r="AR2948" s="37"/>
      <c r="AT2948" s="37"/>
      <c r="AV2948" s="37"/>
      <c r="AX2948" s="37"/>
      <c r="BA2948" s="12">
        <v>3593</v>
      </c>
      <c r="BB2948" s="12">
        <v>20663</v>
      </c>
      <c r="BC2948" s="12">
        <v>7438</v>
      </c>
      <c r="BH2948" s="12">
        <v>0</v>
      </c>
      <c r="BI2948" s="12">
        <v>0</v>
      </c>
      <c r="BJ2948" s="12">
        <v>6325</v>
      </c>
      <c r="BQ2948" s="12">
        <v>0</v>
      </c>
      <c r="BV2948" s="12">
        <v>0</v>
      </c>
      <c r="BY2948" s="12">
        <v>0</v>
      </c>
      <c r="BZ2948" s="12">
        <v>0</v>
      </c>
      <c r="CB2948" s="12">
        <v>0</v>
      </c>
      <c r="CC2948" s="12">
        <v>0</v>
      </c>
      <c r="CD2948" s="12">
        <v>0</v>
      </c>
      <c r="CG2948" s="12" t="s">
        <v>929</v>
      </c>
      <c r="CH2948" s="12">
        <v>32.091999999999999</v>
      </c>
      <c r="CI2948" s="12" t="s">
        <v>1073</v>
      </c>
      <c r="CJ2948" s="12" t="s">
        <v>946</v>
      </c>
      <c r="CK2948" s="12" t="s">
        <v>932</v>
      </c>
      <c r="CL2948" s="37">
        <v>1405805771</v>
      </c>
      <c r="CN2948" s="12" t="s">
        <v>1509</v>
      </c>
      <c r="CS2948" s="12"/>
      <c r="CT2948" s="36" t="str">
        <f t="shared" si="46"/>
        <v>1bn - 50bn</v>
      </c>
      <c r="CU2948" s="36" t="str">
        <f>VLOOKUP(CK2948,Mapping!B:C,2,FALSE)</f>
        <v>US/CA</v>
      </c>
    </row>
    <row r="2949" spans="1:99" ht="16" customHeight="1" x14ac:dyDescent="0.35">
      <c r="A2949" s="12" t="s">
        <v>4366</v>
      </c>
      <c r="B2949" s="12" t="s">
        <v>933</v>
      </c>
      <c r="E2949" s="37">
        <v>57552</v>
      </c>
      <c r="G2949" s="37" t="s">
        <v>1505</v>
      </c>
      <c r="I2949" s="37"/>
      <c r="K2949" s="37"/>
      <c r="M2949" s="37">
        <v>16435</v>
      </c>
      <c r="N2949" s="12">
        <v>0</v>
      </c>
      <c r="O2949" s="37"/>
      <c r="R2949" s="37"/>
      <c r="T2949" s="37">
        <v>2351</v>
      </c>
      <c r="U2949" s="12">
        <v>0</v>
      </c>
      <c r="V2949" s="37"/>
      <c r="X2949" s="37"/>
      <c r="Z2949" s="37">
        <v>38766</v>
      </c>
      <c r="AA2949" s="12">
        <v>0</v>
      </c>
      <c r="AB2949" s="37"/>
      <c r="AD2949" s="37"/>
      <c r="AF2949" s="37"/>
      <c r="AH2949" s="37"/>
      <c r="AN2949" s="37"/>
      <c r="AP2949" s="37"/>
      <c r="AR2949" s="37"/>
      <c r="AT2949" s="37"/>
      <c r="AV2949" s="37"/>
      <c r="AX2949" s="37"/>
      <c r="BB2949" s="12">
        <v>131</v>
      </c>
      <c r="BC2949" s="12">
        <v>1311</v>
      </c>
      <c r="BK2949" s="12">
        <v>21</v>
      </c>
      <c r="CC2949" s="12">
        <v>0</v>
      </c>
      <c r="CD2949" s="12">
        <v>0</v>
      </c>
      <c r="CE2949" s="12">
        <v>0</v>
      </c>
      <c r="CG2949" s="12" t="s">
        <v>929</v>
      </c>
      <c r="CH2949" s="12">
        <v>65.191000000000003</v>
      </c>
      <c r="CI2949" s="12" t="s">
        <v>2898</v>
      </c>
      <c r="CJ2949" s="12" t="s">
        <v>1216</v>
      </c>
      <c r="CK2949" s="12" t="s">
        <v>932</v>
      </c>
      <c r="CL2949" s="37">
        <v>2269842539</v>
      </c>
      <c r="CN2949" s="12" t="s">
        <v>1509</v>
      </c>
      <c r="CS2949" s="12"/>
      <c r="CT2949" s="36" t="str">
        <f t="shared" si="46"/>
        <v>1bn - 50bn</v>
      </c>
      <c r="CU2949" s="36" t="str">
        <f>VLOOKUP(CK2949,Mapping!B:C,2,FALSE)</f>
        <v>US/CA</v>
      </c>
    </row>
    <row r="2950" spans="1:99" ht="16" customHeight="1" x14ac:dyDescent="0.35">
      <c r="A2950" s="12" t="s">
        <v>4367</v>
      </c>
      <c r="B2950" s="12" t="s">
        <v>925</v>
      </c>
      <c r="E2950" s="37">
        <v>4749241</v>
      </c>
      <c r="G2950" s="37" t="s">
        <v>1505</v>
      </c>
      <c r="I2950" s="37"/>
      <c r="K2950" s="37"/>
      <c r="M2950" s="37"/>
      <c r="O2950" s="37"/>
      <c r="R2950" s="37"/>
      <c r="T2950" s="37"/>
      <c r="V2950" s="37"/>
      <c r="X2950" s="37"/>
      <c r="Z2950" s="37"/>
      <c r="AB2950" s="37"/>
      <c r="AD2950" s="37"/>
      <c r="AF2950" s="37"/>
      <c r="AH2950" s="37"/>
      <c r="AN2950" s="37">
        <v>4749241</v>
      </c>
      <c r="AO2950" s="12">
        <v>0.73</v>
      </c>
      <c r="AP2950" s="37"/>
      <c r="AR2950" s="37"/>
      <c r="AT2950" s="37"/>
      <c r="AV2950" s="37"/>
      <c r="AX2950" s="37"/>
      <c r="BI2950" s="12">
        <v>28200</v>
      </c>
      <c r="BY2950" s="12">
        <v>0</v>
      </c>
      <c r="CG2950" s="12" t="s">
        <v>929</v>
      </c>
      <c r="CH2950" s="12">
        <v>38.67</v>
      </c>
      <c r="CI2950" s="12" t="s">
        <v>2190</v>
      </c>
      <c r="CJ2950" s="12" t="s">
        <v>2112</v>
      </c>
      <c r="CK2950" s="12" t="s">
        <v>932</v>
      </c>
      <c r="CL2950" s="37">
        <v>647627488</v>
      </c>
      <c r="CN2950" s="12" t="s">
        <v>1509</v>
      </c>
      <c r="CS2950" s="12"/>
      <c r="CT2950" s="36" t="str">
        <f t="shared" si="46"/>
        <v>500mn - 1bn</v>
      </c>
      <c r="CU2950" s="36" t="str">
        <f>VLOOKUP(CK2950,Mapping!B:C,2,FALSE)</f>
        <v>US/CA</v>
      </c>
    </row>
    <row r="2951" spans="1:99" ht="16" customHeight="1" x14ac:dyDescent="0.35">
      <c r="A2951" s="12" t="s">
        <v>4368</v>
      </c>
      <c r="B2951" s="12" t="s">
        <v>925</v>
      </c>
      <c r="E2951" s="37">
        <v>57513017</v>
      </c>
      <c r="G2951" s="37" t="s">
        <v>1505</v>
      </c>
      <c r="I2951" s="37"/>
      <c r="K2951" s="37"/>
      <c r="M2951" s="37"/>
      <c r="O2951" s="37"/>
      <c r="Q2951" s="12">
        <v>9711</v>
      </c>
      <c r="R2951" s="37"/>
      <c r="T2951" s="37"/>
      <c r="V2951" s="37"/>
      <c r="X2951" s="37">
        <v>2057905</v>
      </c>
      <c r="Y2951" s="12">
        <v>0.02</v>
      </c>
      <c r="Z2951" s="37"/>
      <c r="AB2951" s="37"/>
      <c r="AD2951" s="37"/>
      <c r="AF2951" s="37"/>
      <c r="AH2951" s="37">
        <v>1226305</v>
      </c>
      <c r="AI2951" s="12">
        <v>0.01</v>
      </c>
      <c r="AN2951" s="37">
        <v>50957503</v>
      </c>
      <c r="AO2951" s="12">
        <v>0.59</v>
      </c>
      <c r="AP2951" s="37">
        <v>2443971</v>
      </c>
      <c r="AQ2951" s="12">
        <v>0.03</v>
      </c>
      <c r="AR2951" s="37"/>
      <c r="AT2951" s="37">
        <v>827333</v>
      </c>
      <c r="AU2951" s="12">
        <v>0.01</v>
      </c>
      <c r="AV2951" s="37"/>
      <c r="AX2951" s="37"/>
      <c r="BA2951" s="12">
        <v>20140</v>
      </c>
      <c r="BD2951" s="12">
        <v>77611</v>
      </c>
      <c r="BH2951" s="12">
        <v>10585</v>
      </c>
      <c r="BI2951" s="12">
        <v>302575</v>
      </c>
      <c r="BQ2951" s="12">
        <v>0</v>
      </c>
      <c r="BV2951" s="12">
        <v>0.01</v>
      </c>
      <c r="BY2951" s="12">
        <v>0.04</v>
      </c>
      <c r="BZ2951" s="12">
        <v>0</v>
      </c>
      <c r="CF2951" s="12">
        <v>7.0000000000000007E-2</v>
      </c>
      <c r="CG2951" s="12" t="s">
        <v>940</v>
      </c>
      <c r="CH2951" s="12">
        <v>78.375</v>
      </c>
      <c r="CI2951" s="12" t="s">
        <v>945</v>
      </c>
      <c r="CJ2951" s="12" t="s">
        <v>946</v>
      </c>
      <c r="CK2951" s="12" t="s">
        <v>932</v>
      </c>
      <c r="CL2951" s="37">
        <v>8585039639</v>
      </c>
      <c r="CN2951" s="12" t="s">
        <v>1506</v>
      </c>
      <c r="CS2951" s="12"/>
      <c r="CT2951" s="36" t="str">
        <f t="shared" si="46"/>
        <v>1bn - 50bn</v>
      </c>
      <c r="CU2951" s="36" t="str">
        <f>VLOOKUP(CK2951,Mapping!B:C,2,FALSE)</f>
        <v>US/CA</v>
      </c>
    </row>
    <row r="2952" spans="1:99" ht="16" customHeight="1" x14ac:dyDescent="0.35">
      <c r="A2952" s="12" t="s">
        <v>4369</v>
      </c>
      <c r="B2952" s="12" t="s">
        <v>925</v>
      </c>
      <c r="E2952" s="37">
        <v>316710</v>
      </c>
      <c r="G2952" s="37" t="s">
        <v>1505</v>
      </c>
      <c r="I2952" s="37"/>
      <c r="K2952" s="37"/>
      <c r="M2952" s="37"/>
      <c r="O2952" s="37"/>
      <c r="Q2952" s="12">
        <v>2508</v>
      </c>
      <c r="R2952" s="37"/>
      <c r="T2952" s="37"/>
      <c r="V2952" s="37"/>
      <c r="X2952" s="37"/>
      <c r="Z2952" s="37"/>
      <c r="AB2952" s="37"/>
      <c r="AD2952" s="37"/>
      <c r="AF2952" s="37"/>
      <c r="AH2952" s="37">
        <v>316710</v>
      </c>
      <c r="AI2952" s="12">
        <v>0.08</v>
      </c>
      <c r="AN2952" s="37"/>
      <c r="AP2952" s="37"/>
      <c r="AR2952" s="37"/>
      <c r="AT2952" s="37"/>
      <c r="AV2952" s="37"/>
      <c r="AX2952" s="37"/>
      <c r="BQ2952" s="12">
        <v>0</v>
      </c>
      <c r="CG2952" s="12" t="s">
        <v>934</v>
      </c>
      <c r="CH2952" s="12">
        <v>14.721</v>
      </c>
      <c r="CI2952" s="12" t="s">
        <v>4370</v>
      </c>
      <c r="CJ2952" s="12" t="s">
        <v>931</v>
      </c>
      <c r="CK2952" s="12" t="s">
        <v>932</v>
      </c>
      <c r="CL2952" s="37">
        <v>401515037</v>
      </c>
      <c r="CN2952" s="12" t="s">
        <v>1509</v>
      </c>
      <c r="CS2952" s="12"/>
      <c r="CT2952" s="36" t="str">
        <f t="shared" si="46"/>
        <v>500mn</v>
      </c>
      <c r="CU2952" s="36" t="str">
        <f>VLOOKUP(CK2952,Mapping!B:C,2,FALSE)</f>
        <v>US/CA</v>
      </c>
    </row>
    <row r="2953" spans="1:99" ht="16" customHeight="1" x14ac:dyDescent="0.35">
      <c r="A2953" s="12" t="s">
        <v>4371</v>
      </c>
      <c r="B2953" s="12" t="s">
        <v>925</v>
      </c>
      <c r="E2953" s="37">
        <v>2342069</v>
      </c>
      <c r="G2953" s="37" t="s">
        <v>1505</v>
      </c>
      <c r="I2953" s="37"/>
      <c r="K2953" s="37"/>
      <c r="M2953" s="37">
        <v>685388</v>
      </c>
      <c r="N2953" s="12">
        <v>0.04</v>
      </c>
      <c r="O2953" s="37"/>
      <c r="R2953" s="37"/>
      <c r="T2953" s="37"/>
      <c r="V2953" s="37"/>
      <c r="X2953" s="37"/>
      <c r="Z2953" s="37"/>
      <c r="AB2953" s="37"/>
      <c r="AD2953" s="37"/>
      <c r="AF2953" s="37"/>
      <c r="AH2953" s="37"/>
      <c r="AN2953" s="37">
        <v>1435719</v>
      </c>
      <c r="AO2953" s="12">
        <v>0.08</v>
      </c>
      <c r="AP2953" s="37">
        <v>220962</v>
      </c>
      <c r="AQ2953" s="12">
        <v>0.01</v>
      </c>
      <c r="AR2953" s="37"/>
      <c r="AT2953" s="37"/>
      <c r="AV2953" s="37"/>
      <c r="AX2953" s="37"/>
      <c r="BB2953" s="12">
        <v>5463</v>
      </c>
      <c r="BH2953" s="12">
        <v>957</v>
      </c>
      <c r="BI2953" s="12">
        <v>8525</v>
      </c>
      <c r="BV2953" s="12">
        <v>0</v>
      </c>
      <c r="BY2953" s="12">
        <v>0</v>
      </c>
      <c r="CC2953" s="12">
        <v>0</v>
      </c>
      <c r="CG2953" s="12" t="s">
        <v>929</v>
      </c>
      <c r="CH2953" s="12">
        <v>50.305</v>
      </c>
      <c r="CI2953" s="12" t="s">
        <v>1549</v>
      </c>
      <c r="CJ2953" s="12" t="s">
        <v>966</v>
      </c>
      <c r="CK2953" s="12" t="s">
        <v>932</v>
      </c>
      <c r="CL2953" s="37">
        <v>1904678943</v>
      </c>
      <c r="CN2953" s="12" t="s">
        <v>1509</v>
      </c>
      <c r="CS2953" s="12"/>
      <c r="CT2953" s="36" t="str">
        <f t="shared" si="46"/>
        <v>1bn - 50bn</v>
      </c>
      <c r="CU2953" s="36" t="str">
        <f>VLOOKUP(CK2953,Mapping!B:C,2,FALSE)</f>
        <v>US/CA</v>
      </c>
    </row>
    <row r="2954" spans="1:99" ht="16" customHeight="1" x14ac:dyDescent="0.35">
      <c r="A2954" s="12" t="s">
        <v>4372</v>
      </c>
      <c r="B2954" s="12" t="s">
        <v>925</v>
      </c>
      <c r="E2954" s="37">
        <v>0</v>
      </c>
      <c r="G2954" s="37" t="s">
        <v>1505</v>
      </c>
      <c r="I2954" s="37"/>
      <c r="K2954" s="37"/>
      <c r="M2954" s="37"/>
      <c r="O2954" s="37"/>
      <c r="R2954" s="37"/>
      <c r="T2954" s="37"/>
      <c r="V2954" s="37"/>
      <c r="X2954" s="37"/>
      <c r="Z2954" s="37"/>
      <c r="AB2954" s="37"/>
      <c r="AD2954" s="37"/>
      <c r="AF2954" s="37"/>
      <c r="AH2954" s="37"/>
      <c r="AN2954" s="37"/>
      <c r="AP2954" s="37">
        <v>0</v>
      </c>
      <c r="AQ2954" s="12">
        <v>0</v>
      </c>
      <c r="AR2954" s="37"/>
      <c r="AT2954" s="37"/>
      <c r="AV2954" s="37"/>
      <c r="AX2954" s="37"/>
      <c r="BH2954" s="12">
        <v>0</v>
      </c>
      <c r="BV2954" s="12">
        <v>0</v>
      </c>
      <c r="CG2954" s="12" t="s">
        <v>929</v>
      </c>
      <c r="CH2954" s="12">
        <v>73.373999999999995</v>
      </c>
      <c r="CI2954" s="12" t="s">
        <v>1192</v>
      </c>
      <c r="CJ2954" s="12" t="s">
        <v>1140</v>
      </c>
      <c r="CK2954" s="12" t="s">
        <v>932</v>
      </c>
      <c r="CL2954" s="37">
        <v>509444864</v>
      </c>
      <c r="CN2954" s="12" t="s">
        <v>1509</v>
      </c>
      <c r="CS2954" s="12"/>
      <c r="CT2954" s="36" t="str">
        <f t="shared" si="46"/>
        <v>500mn - 1bn</v>
      </c>
      <c r="CU2954" s="36" t="str">
        <f>VLOOKUP(CK2954,Mapping!B:C,2,FALSE)</f>
        <v>US/CA</v>
      </c>
    </row>
    <row r="2955" spans="1:99" ht="16" customHeight="1" x14ac:dyDescent="0.35">
      <c r="A2955" s="12" t="s">
        <v>4373</v>
      </c>
      <c r="B2955" s="12" t="s">
        <v>925</v>
      </c>
      <c r="E2955" s="37">
        <v>9507842</v>
      </c>
      <c r="G2955" s="37" t="s">
        <v>1505</v>
      </c>
      <c r="I2955" s="37"/>
      <c r="K2955" s="37"/>
      <c r="M2955" s="37">
        <v>5855093</v>
      </c>
      <c r="N2955" s="12">
        <v>1.06</v>
      </c>
      <c r="O2955" s="37"/>
      <c r="R2955" s="37"/>
      <c r="T2955" s="37">
        <v>2597120</v>
      </c>
      <c r="U2955" s="12">
        <v>0.47</v>
      </c>
      <c r="V2955" s="37"/>
      <c r="X2955" s="37">
        <v>0</v>
      </c>
      <c r="Y2955" s="12">
        <v>0</v>
      </c>
      <c r="Z2955" s="37"/>
      <c r="AB2955" s="37"/>
      <c r="AD2955" s="37">
        <v>0</v>
      </c>
      <c r="AE2955" s="12">
        <v>0</v>
      </c>
      <c r="AF2955" s="37"/>
      <c r="AH2955" s="37"/>
      <c r="AN2955" s="37">
        <v>0</v>
      </c>
      <c r="AO2955" s="12">
        <v>0</v>
      </c>
      <c r="AP2955" s="37">
        <v>1055629</v>
      </c>
      <c r="AQ2955" s="12">
        <v>0.19</v>
      </c>
      <c r="AR2955" s="37"/>
      <c r="AT2955" s="37"/>
      <c r="AV2955" s="37"/>
      <c r="AX2955" s="37"/>
      <c r="BA2955" s="12">
        <v>0</v>
      </c>
      <c r="BB2955" s="12">
        <v>46669</v>
      </c>
      <c r="BH2955" s="12">
        <v>4572</v>
      </c>
      <c r="BI2955" s="12">
        <v>0</v>
      </c>
      <c r="BJ2955" s="12">
        <v>0</v>
      </c>
      <c r="BK2955" s="12">
        <v>23201</v>
      </c>
      <c r="BV2955" s="12">
        <v>0</v>
      </c>
      <c r="BY2955" s="12">
        <v>0</v>
      </c>
      <c r="BZ2955" s="12">
        <v>0</v>
      </c>
      <c r="CB2955" s="12">
        <v>0</v>
      </c>
      <c r="CC2955" s="12">
        <v>0</v>
      </c>
      <c r="CE2955" s="12">
        <v>0</v>
      </c>
      <c r="CG2955" s="12" t="s">
        <v>976</v>
      </c>
      <c r="CH2955" s="12">
        <v>164.65600000000001</v>
      </c>
      <c r="CI2955" s="12" t="s">
        <v>1230</v>
      </c>
      <c r="CJ2955" s="12" t="s">
        <v>993</v>
      </c>
      <c r="CK2955" s="12" t="s">
        <v>932</v>
      </c>
      <c r="CL2955" s="37">
        <v>551014917</v>
      </c>
      <c r="CN2955" s="12" t="s">
        <v>1522</v>
      </c>
      <c r="CS2955" s="12"/>
      <c r="CT2955" s="36" t="str">
        <f t="shared" si="46"/>
        <v>500mn - 1bn</v>
      </c>
      <c r="CU2955" s="36" t="str">
        <f>VLOOKUP(CK2955,Mapping!B:C,2,FALSE)</f>
        <v>US/CA</v>
      </c>
    </row>
    <row r="2956" spans="1:99" ht="16" customHeight="1" x14ac:dyDescent="0.35">
      <c r="A2956" s="12" t="s">
        <v>4374</v>
      </c>
      <c r="B2956" s="12" t="s">
        <v>925</v>
      </c>
      <c r="E2956" s="37">
        <v>16033899</v>
      </c>
      <c r="G2956" s="37" t="s">
        <v>1505</v>
      </c>
      <c r="I2956" s="37"/>
      <c r="K2956" s="37"/>
      <c r="M2956" s="37">
        <v>4387336</v>
      </c>
      <c r="N2956" s="12">
        <v>0.04</v>
      </c>
      <c r="O2956" s="37"/>
      <c r="Q2956" s="12">
        <v>28821</v>
      </c>
      <c r="R2956" s="37"/>
      <c r="T2956" s="37">
        <v>0</v>
      </c>
      <c r="U2956" s="12">
        <v>0</v>
      </c>
      <c r="V2956" s="37"/>
      <c r="X2956" s="37"/>
      <c r="Z2956" s="37">
        <v>0</v>
      </c>
      <c r="AA2956" s="12">
        <v>0</v>
      </c>
      <c r="AB2956" s="37"/>
      <c r="AD2956" s="37">
        <v>971694</v>
      </c>
      <c r="AE2956" s="12">
        <v>0.01</v>
      </c>
      <c r="AF2956" s="37"/>
      <c r="AH2956" s="37">
        <v>3639516</v>
      </c>
      <c r="AI2956" s="12">
        <v>0.03</v>
      </c>
      <c r="AN2956" s="37">
        <v>4378733</v>
      </c>
      <c r="AO2956" s="12">
        <v>0.03</v>
      </c>
      <c r="AP2956" s="37">
        <v>2656620</v>
      </c>
      <c r="AQ2956" s="12">
        <v>0.02</v>
      </c>
      <c r="AR2956" s="37"/>
      <c r="AT2956" s="37"/>
      <c r="AV2956" s="37"/>
      <c r="AX2956" s="37"/>
      <c r="BB2956" s="12">
        <v>34970</v>
      </c>
      <c r="BC2956" s="12">
        <v>0</v>
      </c>
      <c r="BH2956" s="12">
        <v>11506</v>
      </c>
      <c r="BI2956" s="12">
        <v>26000</v>
      </c>
      <c r="BJ2956" s="12">
        <v>8721</v>
      </c>
      <c r="BK2956" s="12">
        <v>0</v>
      </c>
      <c r="BQ2956" s="12">
        <v>0.01</v>
      </c>
      <c r="BV2956" s="12">
        <v>0.01</v>
      </c>
      <c r="BY2956" s="12">
        <v>0</v>
      </c>
      <c r="CB2956" s="12">
        <v>0</v>
      </c>
      <c r="CC2956" s="12">
        <v>0</v>
      </c>
      <c r="CD2956" s="12">
        <v>0</v>
      </c>
      <c r="CE2956" s="12">
        <v>0</v>
      </c>
      <c r="CG2956" s="12" t="s">
        <v>934</v>
      </c>
      <c r="CH2956" s="12">
        <v>56.259</v>
      </c>
      <c r="CI2956" s="12" t="s">
        <v>1206</v>
      </c>
      <c r="CJ2956" s="12" t="s">
        <v>968</v>
      </c>
      <c r="CK2956" s="12" t="s">
        <v>932</v>
      </c>
      <c r="CL2956" s="37">
        <v>12489904908</v>
      </c>
      <c r="CN2956" s="12" t="s">
        <v>1509</v>
      </c>
      <c r="CS2956" s="12"/>
      <c r="CT2956" s="36" t="str">
        <f t="shared" si="46"/>
        <v>1bn - 50bn</v>
      </c>
      <c r="CU2956" s="36" t="str">
        <f>VLOOKUP(CK2956,Mapping!B:C,2,FALSE)</f>
        <v>US/CA</v>
      </c>
    </row>
    <row r="2957" spans="1:99" ht="16" customHeight="1" x14ac:dyDescent="0.35">
      <c r="A2957" s="12" t="s">
        <v>4375</v>
      </c>
      <c r="B2957" s="12" t="s">
        <v>925</v>
      </c>
      <c r="E2957" s="37">
        <v>417782</v>
      </c>
      <c r="G2957" s="37" t="s">
        <v>1505</v>
      </c>
      <c r="I2957" s="37"/>
      <c r="K2957" s="37"/>
      <c r="M2957" s="37">
        <v>417782</v>
      </c>
      <c r="N2957" s="12">
        <v>0.06</v>
      </c>
      <c r="O2957" s="37"/>
      <c r="R2957" s="37"/>
      <c r="T2957" s="37"/>
      <c r="V2957" s="37"/>
      <c r="X2957" s="37"/>
      <c r="Z2957" s="37"/>
      <c r="AB2957" s="37"/>
      <c r="AD2957" s="37"/>
      <c r="AF2957" s="37"/>
      <c r="AH2957" s="37"/>
      <c r="AN2957" s="37"/>
      <c r="AP2957" s="37"/>
      <c r="AR2957" s="37"/>
      <c r="AT2957" s="37"/>
      <c r="AV2957" s="37"/>
      <c r="AX2957" s="37"/>
      <c r="BB2957" s="12">
        <v>3330</v>
      </c>
      <c r="CC2957" s="12">
        <v>0</v>
      </c>
      <c r="CG2957" s="12" t="s">
        <v>934</v>
      </c>
      <c r="CH2957" s="12">
        <v>31.405999999999999</v>
      </c>
      <c r="CI2957" s="12"/>
      <c r="CJ2957" s="12" t="s">
        <v>975</v>
      </c>
      <c r="CK2957" s="12" t="s">
        <v>932</v>
      </c>
      <c r="CL2957" s="37">
        <v>757059484</v>
      </c>
      <c r="CN2957" s="12" t="s">
        <v>1509</v>
      </c>
      <c r="CS2957" s="12"/>
      <c r="CT2957" s="36" t="str">
        <f t="shared" si="46"/>
        <v>500mn - 1bn</v>
      </c>
      <c r="CU2957" s="36" t="str">
        <f>VLOOKUP(CK2957,Mapping!B:C,2,FALSE)</f>
        <v>US/CA</v>
      </c>
    </row>
    <row r="2958" spans="1:99" ht="16" customHeight="1" x14ac:dyDescent="0.35">
      <c r="A2958" s="12" t="s">
        <v>4376</v>
      </c>
      <c r="B2958" s="12" t="s">
        <v>925</v>
      </c>
      <c r="E2958" s="37">
        <v>301501</v>
      </c>
      <c r="G2958" s="37" t="s">
        <v>1505</v>
      </c>
      <c r="I2958" s="37"/>
      <c r="K2958" s="37"/>
      <c r="M2958" s="37"/>
      <c r="O2958" s="37"/>
      <c r="R2958" s="37"/>
      <c r="T2958" s="37"/>
      <c r="V2958" s="37"/>
      <c r="X2958" s="37"/>
      <c r="Z2958" s="37"/>
      <c r="AB2958" s="37"/>
      <c r="AD2958" s="37"/>
      <c r="AF2958" s="37">
        <v>301501</v>
      </c>
      <c r="AG2958" s="12">
        <v>0.82</v>
      </c>
      <c r="AH2958" s="37"/>
      <c r="AN2958" s="37"/>
      <c r="AP2958" s="37"/>
      <c r="AR2958" s="37"/>
      <c r="AT2958" s="37"/>
      <c r="AV2958" s="37"/>
      <c r="AX2958" s="37"/>
      <c r="BF2958" s="12">
        <v>22351</v>
      </c>
      <c r="BP2958" s="12">
        <v>0</v>
      </c>
      <c r="CG2958" s="12" t="s">
        <v>929</v>
      </c>
      <c r="CH2958" s="12">
        <v>49.622</v>
      </c>
      <c r="CI2958" s="12" t="s">
        <v>4377</v>
      </c>
      <c r="CJ2958" s="12"/>
      <c r="CK2958" s="12" t="s">
        <v>1010</v>
      </c>
      <c r="CL2958" s="37">
        <v>36701991</v>
      </c>
      <c r="CN2958" s="12" t="s">
        <v>1506</v>
      </c>
      <c r="CS2958" s="12"/>
      <c r="CT2958" s="36" t="str">
        <f t="shared" si="46"/>
        <v>500mn</v>
      </c>
      <c r="CU2958" s="36" t="str">
        <f>VLOOKUP(CK2958,Mapping!B:C,2,FALSE)</f>
        <v>Africa</v>
      </c>
    </row>
    <row r="2959" spans="1:99" ht="16" customHeight="1" x14ac:dyDescent="0.35">
      <c r="A2959" s="12" t="s">
        <v>4378</v>
      </c>
      <c r="B2959" s="12" t="s">
        <v>925</v>
      </c>
      <c r="E2959" s="37">
        <v>509257</v>
      </c>
      <c r="G2959" s="37" t="s">
        <v>1505</v>
      </c>
      <c r="I2959" s="37"/>
      <c r="K2959" s="37">
        <v>138560</v>
      </c>
      <c r="L2959" s="12">
        <v>0.65</v>
      </c>
      <c r="M2959" s="37"/>
      <c r="O2959" s="37">
        <v>370697</v>
      </c>
      <c r="P2959" s="12">
        <v>1.75</v>
      </c>
      <c r="R2959" s="37">
        <v>0</v>
      </c>
      <c r="S2959" s="12">
        <v>0</v>
      </c>
      <c r="T2959" s="37"/>
      <c r="V2959" s="37"/>
      <c r="X2959" s="37"/>
      <c r="Z2959" s="37"/>
      <c r="AB2959" s="37"/>
      <c r="AD2959" s="37"/>
      <c r="AF2959" s="37"/>
      <c r="AH2959" s="37"/>
      <c r="AL2959" s="12">
        <v>20200</v>
      </c>
      <c r="AN2959" s="37"/>
      <c r="AP2959" s="37"/>
      <c r="AR2959" s="37"/>
      <c r="AT2959" s="37"/>
      <c r="AV2959" s="37"/>
      <c r="AX2959" s="37"/>
      <c r="AZ2959" s="12">
        <v>0</v>
      </c>
      <c r="BG2959" s="12">
        <v>1800</v>
      </c>
      <c r="BS2959" s="12">
        <v>0</v>
      </c>
      <c r="BU2959" s="12">
        <v>0</v>
      </c>
      <c r="BX2959" s="12">
        <v>0</v>
      </c>
      <c r="CG2959" s="12" t="s">
        <v>940</v>
      </c>
      <c r="CH2959" s="12">
        <v>265.50599999999997</v>
      </c>
      <c r="CI2959" s="12" t="s">
        <v>977</v>
      </c>
      <c r="CJ2959" s="12"/>
      <c r="CK2959" s="12" t="s">
        <v>927</v>
      </c>
      <c r="CL2959" s="37">
        <v>21218697</v>
      </c>
      <c r="CN2959" s="12" t="s">
        <v>1506</v>
      </c>
      <c r="CS2959" s="12"/>
      <c r="CT2959" s="36" t="str">
        <f t="shared" si="46"/>
        <v>500mn</v>
      </c>
      <c r="CU2959" s="36" t="str">
        <f>VLOOKUP(CK2959,Mapping!B:C,2,FALSE)</f>
        <v>CN</v>
      </c>
    </row>
    <row r="2960" spans="1:99" ht="16" customHeight="1" x14ac:dyDescent="0.35">
      <c r="A2960" s="12" t="s">
        <v>4379</v>
      </c>
      <c r="B2960" s="12" t="s">
        <v>925</v>
      </c>
      <c r="E2960" s="37">
        <v>309008</v>
      </c>
      <c r="G2960" s="37" t="s">
        <v>1505</v>
      </c>
      <c r="I2960" s="37"/>
      <c r="K2960" s="37"/>
      <c r="M2960" s="37">
        <v>309008</v>
      </c>
      <c r="N2960" s="12">
        <v>0.19</v>
      </c>
      <c r="O2960" s="37"/>
      <c r="R2960" s="37"/>
      <c r="T2960" s="37"/>
      <c r="V2960" s="37"/>
      <c r="X2960" s="37"/>
      <c r="Z2960" s="37"/>
      <c r="AB2960" s="37"/>
      <c r="AD2960" s="37"/>
      <c r="AF2960" s="37"/>
      <c r="AH2960" s="37"/>
      <c r="AN2960" s="37"/>
      <c r="AP2960" s="37"/>
      <c r="AR2960" s="37"/>
      <c r="AT2960" s="37"/>
      <c r="AV2960" s="37"/>
      <c r="AX2960" s="37"/>
      <c r="BB2960" s="12">
        <v>2463</v>
      </c>
      <c r="CC2960" s="12">
        <v>0</v>
      </c>
      <c r="CG2960" s="12" t="s">
        <v>934</v>
      </c>
      <c r="CH2960" s="12">
        <v>92.301000000000002</v>
      </c>
      <c r="CI2960" s="12" t="s">
        <v>4380</v>
      </c>
      <c r="CJ2960" s="12" t="s">
        <v>931</v>
      </c>
      <c r="CK2960" s="12" t="s">
        <v>932</v>
      </c>
      <c r="CL2960" s="37">
        <v>166590119</v>
      </c>
      <c r="CN2960" s="12" t="s">
        <v>1509</v>
      </c>
      <c r="CS2960" s="12"/>
      <c r="CT2960" s="36" t="str">
        <f t="shared" si="46"/>
        <v>500mn</v>
      </c>
      <c r="CU2960" s="36" t="str">
        <f>VLOOKUP(CK2960,Mapping!B:C,2,FALSE)</f>
        <v>US/CA</v>
      </c>
    </row>
    <row r="2961" spans="1:99" ht="16" customHeight="1" x14ac:dyDescent="0.35">
      <c r="A2961" s="12" t="s">
        <v>4381</v>
      </c>
      <c r="B2961" s="12" t="s">
        <v>925</v>
      </c>
      <c r="E2961" s="37">
        <v>6036810</v>
      </c>
      <c r="G2961" s="37" t="s">
        <v>1505</v>
      </c>
      <c r="I2961" s="37"/>
      <c r="K2961" s="37"/>
      <c r="M2961" s="37">
        <v>2679449</v>
      </c>
      <c r="N2961" s="12">
        <v>0.55000000000000004</v>
      </c>
      <c r="O2961" s="37"/>
      <c r="Q2961" s="12">
        <v>6357</v>
      </c>
      <c r="R2961" s="37"/>
      <c r="T2961" s="37"/>
      <c r="V2961" s="37"/>
      <c r="X2961" s="37"/>
      <c r="Z2961" s="37"/>
      <c r="AB2961" s="37"/>
      <c r="AD2961" s="37">
        <v>1396761</v>
      </c>
      <c r="AE2961" s="12">
        <v>0.28000000000000003</v>
      </c>
      <c r="AF2961" s="37"/>
      <c r="AH2961" s="37">
        <v>802762</v>
      </c>
      <c r="AI2961" s="12">
        <v>0.16</v>
      </c>
      <c r="AN2961" s="37">
        <v>1157838</v>
      </c>
      <c r="AO2961" s="12">
        <v>0.24</v>
      </c>
      <c r="AP2961" s="37"/>
      <c r="AR2961" s="37"/>
      <c r="AT2961" s="37"/>
      <c r="AV2961" s="37"/>
      <c r="AX2961" s="37"/>
      <c r="BB2961" s="12">
        <v>21357</v>
      </c>
      <c r="BI2961" s="12">
        <v>6875</v>
      </c>
      <c r="BJ2961" s="12">
        <v>12536</v>
      </c>
      <c r="BQ2961" s="12">
        <v>0</v>
      </c>
      <c r="BY2961" s="12">
        <v>0</v>
      </c>
      <c r="CB2961" s="12">
        <v>0</v>
      </c>
      <c r="CC2961" s="12">
        <v>0</v>
      </c>
      <c r="CG2961" s="12" t="s">
        <v>934</v>
      </c>
      <c r="CH2961" s="12">
        <v>26.1</v>
      </c>
      <c r="CI2961" s="12" t="s">
        <v>938</v>
      </c>
      <c r="CJ2961" s="12" t="s">
        <v>931</v>
      </c>
      <c r="CK2961" s="12" t="s">
        <v>932</v>
      </c>
      <c r="CL2961" s="37">
        <v>489551773</v>
      </c>
      <c r="CN2961" s="12" t="s">
        <v>1509</v>
      </c>
      <c r="CS2961" s="12"/>
      <c r="CT2961" s="36" t="str">
        <f t="shared" si="46"/>
        <v>500mn</v>
      </c>
      <c r="CU2961" s="36" t="str">
        <f>VLOOKUP(CK2961,Mapping!B:C,2,FALSE)</f>
        <v>US/CA</v>
      </c>
    </row>
    <row r="2962" spans="1:99" ht="16" customHeight="1" x14ac:dyDescent="0.35">
      <c r="A2962" s="12" t="s">
        <v>4382</v>
      </c>
      <c r="B2962" s="12" t="s">
        <v>925</v>
      </c>
      <c r="E2962" s="37">
        <v>732596</v>
      </c>
      <c r="G2962" s="37" t="s">
        <v>1505</v>
      </c>
      <c r="I2962" s="37"/>
      <c r="K2962" s="37"/>
      <c r="M2962" s="37"/>
      <c r="O2962" s="37"/>
      <c r="R2962" s="37"/>
      <c r="T2962" s="37"/>
      <c r="V2962" s="37"/>
      <c r="X2962" s="37"/>
      <c r="Z2962" s="37"/>
      <c r="AB2962" s="37"/>
      <c r="AD2962" s="37"/>
      <c r="AF2962" s="37"/>
      <c r="AH2962" s="37"/>
      <c r="AN2962" s="37">
        <v>732596</v>
      </c>
      <c r="AO2962" s="12">
        <v>0.13</v>
      </c>
      <c r="AP2962" s="37"/>
      <c r="AR2962" s="37"/>
      <c r="AT2962" s="37"/>
      <c r="AV2962" s="37"/>
      <c r="AX2962" s="37"/>
      <c r="BI2962" s="12">
        <v>4350</v>
      </c>
      <c r="BY2962" s="12">
        <v>0</v>
      </c>
      <c r="CG2962" s="12" t="s">
        <v>934</v>
      </c>
      <c r="CH2962" s="12">
        <v>29.448</v>
      </c>
      <c r="CI2962" s="12" t="s">
        <v>1217</v>
      </c>
      <c r="CJ2962" s="12" t="s">
        <v>931</v>
      </c>
      <c r="CK2962" s="12" t="s">
        <v>932</v>
      </c>
      <c r="CL2962" s="37">
        <v>573598787</v>
      </c>
      <c r="CN2962" s="12" t="s">
        <v>1509</v>
      </c>
      <c r="CS2962" s="12"/>
      <c r="CT2962" s="36" t="str">
        <f t="shared" si="46"/>
        <v>500mn - 1bn</v>
      </c>
      <c r="CU2962" s="36" t="str">
        <f>VLOOKUP(CK2962,Mapping!B:C,2,FALSE)</f>
        <v>US/CA</v>
      </c>
    </row>
    <row r="2963" spans="1:99" ht="16" customHeight="1" x14ac:dyDescent="0.35">
      <c r="A2963" s="12" t="s">
        <v>4383</v>
      </c>
      <c r="B2963" s="12" t="s">
        <v>925</v>
      </c>
      <c r="E2963" s="37">
        <v>163098</v>
      </c>
      <c r="G2963" s="37" t="s">
        <v>1505</v>
      </c>
      <c r="I2963" s="37"/>
      <c r="K2963" s="37"/>
      <c r="M2963" s="37">
        <v>163098</v>
      </c>
      <c r="N2963" s="12">
        <v>0.14000000000000001</v>
      </c>
      <c r="O2963" s="37"/>
      <c r="R2963" s="37"/>
      <c r="T2963" s="37"/>
      <c r="V2963" s="37"/>
      <c r="X2963" s="37"/>
      <c r="Z2963" s="37"/>
      <c r="AB2963" s="37"/>
      <c r="AD2963" s="37"/>
      <c r="AF2963" s="37"/>
      <c r="AH2963" s="37"/>
      <c r="AN2963" s="37"/>
      <c r="AP2963" s="37"/>
      <c r="AR2963" s="37"/>
      <c r="AT2963" s="37"/>
      <c r="AV2963" s="37"/>
      <c r="AX2963" s="37"/>
      <c r="BB2963" s="12">
        <v>1300</v>
      </c>
      <c r="CC2963" s="12">
        <v>0</v>
      </c>
      <c r="CG2963" s="12"/>
      <c r="CH2963" s="12">
        <v>71.227999999999994</v>
      </c>
      <c r="CI2963" s="12" t="s">
        <v>1251</v>
      </c>
      <c r="CJ2963" s="12"/>
      <c r="CK2963" s="12" t="s">
        <v>1252</v>
      </c>
      <c r="CL2963" s="37">
        <v>116547534</v>
      </c>
      <c r="CN2963" s="12" t="s">
        <v>1506</v>
      </c>
      <c r="CS2963" s="12"/>
      <c r="CT2963" s="36" t="str">
        <f t="shared" si="46"/>
        <v>500mn</v>
      </c>
      <c r="CU2963" s="36" t="str">
        <f>VLOOKUP(CK2963,Mapping!B:C,2,FALSE)</f>
        <v>LATAM</v>
      </c>
    </row>
    <row r="2964" spans="1:99" ht="16" customHeight="1" x14ac:dyDescent="0.35">
      <c r="A2964" s="12" t="s">
        <v>4384</v>
      </c>
      <c r="B2964" s="12" t="s">
        <v>925</v>
      </c>
      <c r="E2964" s="37">
        <v>3282024</v>
      </c>
      <c r="G2964" s="37" t="s">
        <v>1505</v>
      </c>
      <c r="I2964" s="37"/>
      <c r="K2964" s="37"/>
      <c r="M2964" s="37">
        <v>1380060</v>
      </c>
      <c r="N2964" s="12">
        <v>0.76</v>
      </c>
      <c r="O2964" s="37"/>
      <c r="R2964" s="37"/>
      <c r="T2964" s="37"/>
      <c r="V2964" s="37"/>
      <c r="X2964" s="37">
        <v>899184</v>
      </c>
      <c r="Y2964" s="12">
        <v>0.5</v>
      </c>
      <c r="Z2964" s="37"/>
      <c r="AB2964" s="37"/>
      <c r="AD2964" s="37">
        <v>1002780</v>
      </c>
      <c r="AE2964" s="12">
        <v>0.56000000000000005</v>
      </c>
      <c r="AF2964" s="37"/>
      <c r="AH2964" s="37"/>
      <c r="AN2964" s="37"/>
      <c r="AP2964" s="37"/>
      <c r="AR2964" s="37"/>
      <c r="AT2964" s="37"/>
      <c r="AV2964" s="37"/>
      <c r="AX2964" s="37"/>
      <c r="BA2964" s="12">
        <v>8800</v>
      </c>
      <c r="BB2964" s="12">
        <v>11000</v>
      </c>
      <c r="BJ2964" s="12">
        <v>9000</v>
      </c>
      <c r="BZ2964" s="12">
        <v>0</v>
      </c>
      <c r="CB2964" s="12">
        <v>0</v>
      </c>
      <c r="CC2964" s="12">
        <v>0</v>
      </c>
      <c r="CG2964" s="12" t="s">
        <v>976</v>
      </c>
      <c r="CH2964" s="12">
        <v>207.06800000000001</v>
      </c>
      <c r="CI2964" s="12" t="s">
        <v>965</v>
      </c>
      <c r="CJ2964" s="12" t="s">
        <v>966</v>
      </c>
      <c r="CK2964" s="12" t="s">
        <v>932</v>
      </c>
      <c r="CL2964" s="37">
        <v>180666705</v>
      </c>
      <c r="CN2964" s="12" t="s">
        <v>1513</v>
      </c>
      <c r="CS2964" s="12"/>
      <c r="CT2964" s="36" t="str">
        <f t="shared" si="46"/>
        <v>500mn</v>
      </c>
      <c r="CU2964" s="36" t="str">
        <f>VLOOKUP(CK2964,Mapping!B:C,2,FALSE)</f>
        <v>US/CA</v>
      </c>
    </row>
    <row r="2965" spans="1:99" ht="16" customHeight="1" x14ac:dyDescent="0.35">
      <c r="A2965" s="12" t="s">
        <v>4385</v>
      </c>
      <c r="B2965" s="12" t="s">
        <v>925</v>
      </c>
      <c r="E2965" s="37">
        <v>637926</v>
      </c>
      <c r="G2965" s="37" t="s">
        <v>1505</v>
      </c>
      <c r="I2965" s="37"/>
      <c r="K2965" s="37"/>
      <c r="M2965" s="37">
        <v>338993</v>
      </c>
      <c r="N2965" s="12">
        <v>0.1</v>
      </c>
      <c r="O2965" s="37"/>
      <c r="Q2965" s="12">
        <v>0</v>
      </c>
      <c r="R2965" s="37"/>
      <c r="T2965" s="37"/>
      <c r="V2965" s="37"/>
      <c r="X2965" s="37"/>
      <c r="Z2965" s="37"/>
      <c r="AB2965" s="37"/>
      <c r="AD2965" s="37"/>
      <c r="AF2965" s="37"/>
      <c r="AH2965" s="37">
        <v>0</v>
      </c>
      <c r="AI2965" s="12">
        <v>0</v>
      </c>
      <c r="AN2965" s="37">
        <v>298933</v>
      </c>
      <c r="AO2965" s="12">
        <v>0.09</v>
      </c>
      <c r="AP2965" s="37">
        <v>0</v>
      </c>
      <c r="AQ2965" s="12">
        <v>0</v>
      </c>
      <c r="AR2965" s="37"/>
      <c r="AT2965" s="37"/>
      <c r="AV2965" s="37"/>
      <c r="AX2965" s="37"/>
      <c r="BB2965" s="12">
        <v>2702</v>
      </c>
      <c r="BH2965" s="12">
        <v>0</v>
      </c>
      <c r="BI2965" s="12">
        <v>1775</v>
      </c>
      <c r="BQ2965" s="12">
        <v>0</v>
      </c>
      <c r="BV2965" s="12">
        <v>0</v>
      </c>
      <c r="BY2965" s="12">
        <v>0</v>
      </c>
      <c r="CC2965" s="12">
        <v>0</v>
      </c>
      <c r="CG2965" s="12" t="s">
        <v>934</v>
      </c>
      <c r="CH2965" s="12">
        <v>51.222999999999999</v>
      </c>
      <c r="CI2965" s="12" t="s">
        <v>1059</v>
      </c>
      <c r="CJ2965" s="12" t="s">
        <v>936</v>
      </c>
      <c r="CK2965" s="12" t="s">
        <v>932</v>
      </c>
      <c r="CL2965" s="37">
        <v>350028362</v>
      </c>
      <c r="CN2965" s="12" t="s">
        <v>1509</v>
      </c>
      <c r="CS2965" s="12"/>
      <c r="CT2965" s="36" t="str">
        <f t="shared" si="46"/>
        <v>500mn</v>
      </c>
      <c r="CU2965" s="36" t="str">
        <f>VLOOKUP(CK2965,Mapping!B:C,2,FALSE)</f>
        <v>US/CA</v>
      </c>
    </row>
    <row r="2966" spans="1:99" ht="16" customHeight="1" x14ac:dyDescent="0.35">
      <c r="A2966" s="12" t="s">
        <v>4386</v>
      </c>
      <c r="B2966" s="12" t="s">
        <v>925</v>
      </c>
      <c r="E2966" s="37">
        <v>210146</v>
      </c>
      <c r="G2966" s="37" t="s">
        <v>1505</v>
      </c>
      <c r="I2966" s="37"/>
      <c r="K2966" s="37"/>
      <c r="M2966" s="37">
        <v>210146</v>
      </c>
      <c r="N2966" s="12">
        <v>0.06</v>
      </c>
      <c r="O2966" s="37"/>
      <c r="R2966" s="37"/>
      <c r="T2966" s="37"/>
      <c r="V2966" s="37"/>
      <c r="X2966" s="37"/>
      <c r="Z2966" s="37"/>
      <c r="AB2966" s="37"/>
      <c r="AD2966" s="37"/>
      <c r="AF2966" s="37"/>
      <c r="AH2966" s="37"/>
      <c r="AN2966" s="37"/>
      <c r="AP2966" s="37"/>
      <c r="AR2966" s="37"/>
      <c r="AT2966" s="37"/>
      <c r="AV2966" s="37"/>
      <c r="AX2966" s="37"/>
      <c r="BB2966" s="12">
        <v>1675</v>
      </c>
      <c r="CC2966" s="12">
        <v>0</v>
      </c>
      <c r="CG2966" s="12" t="s">
        <v>934</v>
      </c>
      <c r="CH2966" s="12">
        <v>7.9050000000000002</v>
      </c>
      <c r="CI2966" s="12" t="s">
        <v>1291</v>
      </c>
      <c r="CJ2966" s="12" t="s">
        <v>1097</v>
      </c>
      <c r="CK2966" s="12" t="s">
        <v>932</v>
      </c>
      <c r="CL2966" s="37">
        <v>340963251</v>
      </c>
      <c r="CN2966" s="12" t="s">
        <v>1509</v>
      </c>
      <c r="CS2966" s="12"/>
      <c r="CT2966" s="36" t="str">
        <f t="shared" si="46"/>
        <v>500mn</v>
      </c>
      <c r="CU2966" s="36" t="str">
        <f>VLOOKUP(CK2966,Mapping!B:C,2,FALSE)</f>
        <v>US/CA</v>
      </c>
    </row>
    <row r="2967" spans="1:99" ht="16" customHeight="1" x14ac:dyDescent="0.35">
      <c r="A2967" s="12" t="s">
        <v>4387</v>
      </c>
      <c r="B2967" s="12" t="s">
        <v>925</v>
      </c>
      <c r="E2967" s="37">
        <v>3645348</v>
      </c>
      <c r="G2967" s="37" t="s">
        <v>1505</v>
      </c>
      <c r="I2967" s="37"/>
      <c r="K2967" s="37"/>
      <c r="M2967" s="37">
        <v>1528479</v>
      </c>
      <c r="N2967" s="12">
        <v>0.1</v>
      </c>
      <c r="O2967" s="37"/>
      <c r="Q2967" s="12">
        <v>2695</v>
      </c>
      <c r="R2967" s="37"/>
      <c r="T2967" s="37"/>
      <c r="V2967" s="37"/>
      <c r="X2967" s="37">
        <v>0</v>
      </c>
      <c r="Y2967" s="12">
        <v>0</v>
      </c>
      <c r="Z2967" s="37"/>
      <c r="AB2967" s="37"/>
      <c r="AD2967" s="37">
        <v>1775478</v>
      </c>
      <c r="AE2967" s="12">
        <v>0.11</v>
      </c>
      <c r="AF2967" s="37"/>
      <c r="AH2967" s="37">
        <v>340325</v>
      </c>
      <c r="AI2967" s="12">
        <v>0.02</v>
      </c>
      <c r="AN2967" s="37"/>
      <c r="AP2967" s="37"/>
      <c r="AR2967" s="37"/>
      <c r="AT2967" s="37">
        <v>1066</v>
      </c>
      <c r="AU2967" s="12">
        <v>0</v>
      </c>
      <c r="AV2967" s="37"/>
      <c r="AX2967" s="37"/>
      <c r="BA2967" s="12">
        <v>0</v>
      </c>
      <c r="BB2967" s="12">
        <v>12183</v>
      </c>
      <c r="BD2967" s="12">
        <v>100</v>
      </c>
      <c r="BJ2967" s="12">
        <v>15935</v>
      </c>
      <c r="BQ2967" s="12">
        <v>0</v>
      </c>
      <c r="BZ2967" s="12">
        <v>0</v>
      </c>
      <c r="CB2967" s="12">
        <v>0.01</v>
      </c>
      <c r="CC2967" s="12">
        <v>0</v>
      </c>
      <c r="CF2967" s="12">
        <v>0</v>
      </c>
      <c r="CG2967" s="12" t="s">
        <v>940</v>
      </c>
      <c r="CH2967" s="12">
        <v>45.487000000000002</v>
      </c>
      <c r="CI2967" s="12" t="s">
        <v>1712</v>
      </c>
      <c r="CJ2967" s="12" t="s">
        <v>946</v>
      </c>
      <c r="CK2967" s="12" t="s">
        <v>932</v>
      </c>
      <c r="CL2967" s="37">
        <v>1555307004</v>
      </c>
      <c r="CN2967" s="12" t="s">
        <v>1509</v>
      </c>
      <c r="CS2967" s="12"/>
      <c r="CT2967" s="36" t="str">
        <f t="shared" si="46"/>
        <v>1bn - 50bn</v>
      </c>
      <c r="CU2967" s="36" t="str">
        <f>VLOOKUP(CK2967,Mapping!B:C,2,FALSE)</f>
        <v>US/CA</v>
      </c>
    </row>
    <row r="2968" spans="1:99" ht="16" customHeight="1" x14ac:dyDescent="0.35">
      <c r="A2968" s="12" t="s">
        <v>4388</v>
      </c>
      <c r="B2968" s="12" t="s">
        <v>925</v>
      </c>
      <c r="E2968" s="37">
        <v>377949</v>
      </c>
      <c r="G2968" s="37" t="s">
        <v>1505</v>
      </c>
      <c r="I2968" s="37"/>
      <c r="K2968" s="37"/>
      <c r="M2968" s="37"/>
      <c r="O2968" s="37"/>
      <c r="R2968" s="37"/>
      <c r="T2968" s="37"/>
      <c r="V2968" s="37"/>
      <c r="X2968" s="37"/>
      <c r="Z2968" s="37"/>
      <c r="AB2968" s="37"/>
      <c r="AD2968" s="37"/>
      <c r="AF2968" s="37"/>
      <c r="AH2968" s="37"/>
      <c r="AN2968" s="37">
        <v>377949</v>
      </c>
      <c r="AO2968" s="12">
        <v>0.13</v>
      </c>
      <c r="AP2968" s="37"/>
      <c r="AR2968" s="37"/>
      <c r="AT2968" s="37"/>
      <c r="AV2968" s="37"/>
      <c r="AX2968" s="37"/>
      <c r="BI2968" s="12">
        <v>1750</v>
      </c>
      <c r="BY2968" s="12">
        <v>0</v>
      </c>
      <c r="CG2968" s="12"/>
      <c r="CH2968" s="12">
        <v>9.1129999999999995</v>
      </c>
      <c r="CI2968" s="12" t="s">
        <v>4254</v>
      </c>
      <c r="CJ2968" s="12"/>
      <c r="CK2968" s="12" t="s">
        <v>990</v>
      </c>
      <c r="CL2968" s="37">
        <v>269069279</v>
      </c>
      <c r="CN2968" s="12" t="s">
        <v>1509</v>
      </c>
      <c r="CS2968" s="12"/>
      <c r="CT2968" s="36" t="str">
        <f t="shared" si="46"/>
        <v>500mn</v>
      </c>
      <c r="CU2968" s="36" t="str">
        <f>VLOOKUP(CK2968,Mapping!B:C,2,FALSE)</f>
        <v>EU</v>
      </c>
    </row>
    <row r="2969" spans="1:99" ht="16" customHeight="1" x14ac:dyDescent="0.35">
      <c r="A2969" s="12" t="s">
        <v>4389</v>
      </c>
      <c r="B2969" s="12" t="s">
        <v>925</v>
      </c>
      <c r="E2969" s="37">
        <v>0</v>
      </c>
      <c r="G2969" s="37" t="s">
        <v>1505</v>
      </c>
      <c r="I2969" s="37"/>
      <c r="K2969" s="37"/>
      <c r="M2969" s="37"/>
      <c r="O2969" s="37"/>
      <c r="R2969" s="37"/>
      <c r="T2969" s="37"/>
      <c r="V2969" s="37"/>
      <c r="X2969" s="37"/>
      <c r="Z2969" s="37"/>
      <c r="AB2969" s="37"/>
      <c r="AD2969" s="37"/>
      <c r="AF2969" s="37"/>
      <c r="AH2969" s="37"/>
      <c r="AN2969" s="37">
        <v>0</v>
      </c>
      <c r="AO2969" s="12">
        <v>0</v>
      </c>
      <c r="AP2969" s="37"/>
      <c r="AR2969" s="37"/>
      <c r="AT2969" s="37"/>
      <c r="AV2969" s="37"/>
      <c r="AX2969" s="37"/>
      <c r="BI2969" s="12">
        <v>0</v>
      </c>
      <c r="BY2969" s="12">
        <v>0</v>
      </c>
      <c r="CG2969" s="12" t="s">
        <v>976</v>
      </c>
      <c r="CH2969" s="12">
        <v>214.6</v>
      </c>
      <c r="CI2969" s="12" t="s">
        <v>941</v>
      </c>
      <c r="CJ2969" s="12" t="s">
        <v>941</v>
      </c>
      <c r="CK2969" s="12" t="s">
        <v>932</v>
      </c>
      <c r="CL2969" s="37">
        <v>2907340747</v>
      </c>
      <c r="CN2969" s="12" t="s">
        <v>1513</v>
      </c>
      <c r="CS2969" s="12"/>
      <c r="CT2969" s="36" t="str">
        <f t="shared" si="46"/>
        <v>1bn - 50bn</v>
      </c>
      <c r="CU2969" s="36" t="str">
        <f>VLOOKUP(CK2969,Mapping!B:C,2,FALSE)</f>
        <v>US/CA</v>
      </c>
    </row>
    <row r="2970" spans="1:99" ht="16" customHeight="1" x14ac:dyDescent="0.35">
      <c r="A2970" s="12" t="s">
        <v>4390</v>
      </c>
      <c r="B2970" s="12" t="s">
        <v>925</v>
      </c>
      <c r="E2970" s="37">
        <v>3191014</v>
      </c>
      <c r="G2970" s="37" t="s">
        <v>1505</v>
      </c>
      <c r="I2970" s="37"/>
      <c r="K2970" s="37"/>
      <c r="M2970" s="37">
        <v>947223</v>
      </c>
      <c r="N2970" s="12">
        <v>0.03</v>
      </c>
      <c r="O2970" s="37"/>
      <c r="Q2970" s="12">
        <v>2000</v>
      </c>
      <c r="R2970" s="37"/>
      <c r="T2970" s="37">
        <v>344327</v>
      </c>
      <c r="U2970" s="12">
        <v>0.01</v>
      </c>
      <c r="V2970" s="37"/>
      <c r="X2970" s="37"/>
      <c r="Z2970" s="37"/>
      <c r="AB2970" s="37"/>
      <c r="AD2970" s="37">
        <v>278550</v>
      </c>
      <c r="AE2970" s="12">
        <v>0.01</v>
      </c>
      <c r="AF2970" s="37"/>
      <c r="AH2970" s="37">
        <v>252560</v>
      </c>
      <c r="AI2970" s="12">
        <v>0.01</v>
      </c>
      <c r="AN2970" s="37">
        <v>1368354</v>
      </c>
      <c r="AO2970" s="12">
        <v>0.04</v>
      </c>
      <c r="AP2970" s="37"/>
      <c r="AR2970" s="37"/>
      <c r="AT2970" s="37"/>
      <c r="AV2970" s="37"/>
      <c r="AX2970" s="37"/>
      <c r="BB2970" s="12">
        <v>7550</v>
      </c>
      <c r="BI2970" s="12">
        <v>8125</v>
      </c>
      <c r="BJ2970" s="12">
        <v>2500</v>
      </c>
      <c r="BK2970" s="12">
        <v>3076</v>
      </c>
      <c r="BQ2970" s="12">
        <v>0</v>
      </c>
      <c r="BY2970" s="12">
        <v>0</v>
      </c>
      <c r="CB2970" s="12">
        <v>0</v>
      </c>
      <c r="CC2970" s="12">
        <v>0</v>
      </c>
      <c r="CE2970" s="12">
        <v>0</v>
      </c>
      <c r="CG2970" s="12"/>
      <c r="CH2970" s="12">
        <v>92.789000000000001</v>
      </c>
      <c r="CI2970" s="12" t="s">
        <v>4391</v>
      </c>
      <c r="CJ2970" s="12"/>
      <c r="CK2970" s="12" t="s">
        <v>1048</v>
      </c>
      <c r="CL2970" s="37">
        <v>3210552998</v>
      </c>
      <c r="CN2970" s="12" t="s">
        <v>1522</v>
      </c>
      <c r="CS2970" s="12"/>
      <c r="CT2970" s="36" t="str">
        <f t="shared" si="46"/>
        <v>1bn - 50bn</v>
      </c>
      <c r="CU2970" s="36" t="str">
        <f>VLOOKUP(CK2970,Mapping!B:C,2,FALSE)</f>
        <v>EU</v>
      </c>
    </row>
    <row r="2971" spans="1:99" ht="16" customHeight="1" x14ac:dyDescent="0.35">
      <c r="A2971" s="12" t="s">
        <v>4392</v>
      </c>
      <c r="B2971" s="12" t="s">
        <v>925</v>
      </c>
      <c r="E2971" s="37">
        <v>6302265</v>
      </c>
      <c r="G2971" s="37" t="s">
        <v>1505</v>
      </c>
      <c r="I2971" s="37"/>
      <c r="K2971" s="37"/>
      <c r="M2971" s="37">
        <v>4059384</v>
      </c>
      <c r="N2971" s="12">
        <v>0.98</v>
      </c>
      <c r="O2971" s="37"/>
      <c r="Q2971" s="12">
        <v>14300</v>
      </c>
      <c r="R2971" s="37"/>
      <c r="T2971" s="37"/>
      <c r="V2971" s="37"/>
      <c r="X2971" s="37"/>
      <c r="Z2971" s="37"/>
      <c r="AB2971" s="37"/>
      <c r="AD2971" s="37">
        <v>432867</v>
      </c>
      <c r="AE2971" s="12">
        <v>0.1</v>
      </c>
      <c r="AF2971" s="37"/>
      <c r="AH2971" s="37">
        <v>1805804</v>
      </c>
      <c r="AI2971" s="12">
        <v>0.43</v>
      </c>
      <c r="AN2971" s="37">
        <v>4210</v>
      </c>
      <c r="AO2971" s="12">
        <v>0</v>
      </c>
      <c r="AP2971" s="37"/>
      <c r="AR2971" s="37"/>
      <c r="AT2971" s="37"/>
      <c r="AV2971" s="37"/>
      <c r="AX2971" s="37"/>
      <c r="BB2971" s="12">
        <v>32356</v>
      </c>
      <c r="BI2971" s="12">
        <v>25</v>
      </c>
      <c r="BJ2971" s="12">
        <v>3885</v>
      </c>
      <c r="BQ2971" s="12">
        <v>0</v>
      </c>
      <c r="BY2971" s="12">
        <v>0</v>
      </c>
      <c r="CB2971" s="12">
        <v>0</v>
      </c>
      <c r="CC2971" s="12">
        <v>0</v>
      </c>
      <c r="CG2971" s="12" t="s">
        <v>991</v>
      </c>
      <c r="CH2971" s="12">
        <v>53.308</v>
      </c>
      <c r="CI2971" s="12" t="s">
        <v>1064</v>
      </c>
      <c r="CJ2971" s="12"/>
      <c r="CK2971" s="12" t="s">
        <v>1064</v>
      </c>
      <c r="CL2971" s="37">
        <v>415516296</v>
      </c>
      <c r="CN2971" s="12" t="s">
        <v>1509</v>
      </c>
      <c r="CS2971" s="12"/>
      <c r="CT2971" s="36" t="str">
        <f t="shared" si="46"/>
        <v>500mn</v>
      </c>
      <c r="CU2971" s="36" t="str">
        <f>VLOOKUP(CK2971,Mapping!B:C,2,FALSE)</f>
        <v>EU</v>
      </c>
    </row>
    <row r="2972" spans="1:99" ht="16" customHeight="1" x14ac:dyDescent="0.35">
      <c r="A2972" s="12" t="s">
        <v>4393</v>
      </c>
      <c r="B2972" s="12" t="s">
        <v>925</v>
      </c>
      <c r="E2972" s="37">
        <v>976565</v>
      </c>
      <c r="G2972" s="37" t="s">
        <v>1505</v>
      </c>
      <c r="I2972" s="37"/>
      <c r="K2972" s="37"/>
      <c r="M2972" s="37"/>
      <c r="O2972" s="37"/>
      <c r="R2972" s="37"/>
      <c r="T2972" s="37">
        <v>976565</v>
      </c>
      <c r="U2972" s="12">
        <v>0.55000000000000004</v>
      </c>
      <c r="V2972" s="37"/>
      <c r="X2972" s="37"/>
      <c r="Z2972" s="37"/>
      <c r="AB2972" s="37"/>
      <c r="AD2972" s="37"/>
      <c r="AF2972" s="37"/>
      <c r="AH2972" s="37"/>
      <c r="AN2972" s="37"/>
      <c r="AP2972" s="37"/>
      <c r="AR2972" s="37"/>
      <c r="AT2972" s="37"/>
      <c r="AV2972" s="37"/>
      <c r="AX2972" s="37"/>
      <c r="BK2972" s="12">
        <v>8724</v>
      </c>
      <c r="CE2972" s="12">
        <v>0</v>
      </c>
      <c r="CG2972" s="12" t="s">
        <v>940</v>
      </c>
      <c r="CH2972" s="12">
        <v>45.566000000000003</v>
      </c>
      <c r="CI2972" s="12" t="s">
        <v>4394</v>
      </c>
      <c r="CJ2972" s="12" t="s">
        <v>1797</v>
      </c>
      <c r="CK2972" s="12" t="s">
        <v>932</v>
      </c>
      <c r="CL2972" s="37">
        <v>175479529</v>
      </c>
      <c r="CN2972" s="12" t="s">
        <v>1509</v>
      </c>
      <c r="CS2972" s="12"/>
      <c r="CT2972" s="36" t="str">
        <f t="shared" si="46"/>
        <v>500mn</v>
      </c>
      <c r="CU2972" s="36" t="str">
        <f>VLOOKUP(CK2972,Mapping!B:C,2,FALSE)</f>
        <v>US/CA</v>
      </c>
    </row>
    <row r="2973" spans="1:99" ht="16" customHeight="1" x14ac:dyDescent="0.35">
      <c r="A2973" s="12" t="s">
        <v>4395</v>
      </c>
      <c r="B2973" s="12" t="s">
        <v>925</v>
      </c>
      <c r="E2973" s="37">
        <v>2209787</v>
      </c>
      <c r="G2973" s="37" t="s">
        <v>1505</v>
      </c>
      <c r="I2973" s="37"/>
      <c r="K2973" s="37"/>
      <c r="M2973" s="37"/>
      <c r="O2973" s="37"/>
      <c r="Q2973" s="12">
        <v>16074</v>
      </c>
      <c r="R2973" s="37"/>
      <c r="T2973" s="37"/>
      <c r="V2973" s="37"/>
      <c r="X2973" s="37"/>
      <c r="Z2973" s="37"/>
      <c r="AB2973" s="37"/>
      <c r="AD2973" s="37"/>
      <c r="AF2973" s="37"/>
      <c r="AH2973" s="37">
        <v>2029825</v>
      </c>
      <c r="AI2973" s="12">
        <v>0.67</v>
      </c>
      <c r="AN2973" s="37"/>
      <c r="AP2973" s="37"/>
      <c r="AR2973" s="37"/>
      <c r="AT2973" s="37">
        <v>179962</v>
      </c>
      <c r="AU2973" s="12">
        <v>0.06</v>
      </c>
      <c r="AV2973" s="37"/>
      <c r="AX2973" s="37"/>
      <c r="BD2973" s="12">
        <v>16882</v>
      </c>
      <c r="BQ2973" s="12">
        <v>0</v>
      </c>
      <c r="CF2973" s="12">
        <v>0.01</v>
      </c>
      <c r="CG2973" s="12" t="s">
        <v>929</v>
      </c>
      <c r="CH2973" s="12">
        <v>25.045999999999999</v>
      </c>
      <c r="CI2973" s="12" t="s">
        <v>4396</v>
      </c>
      <c r="CJ2973" s="12" t="s">
        <v>946</v>
      </c>
      <c r="CK2973" s="12" t="s">
        <v>932</v>
      </c>
      <c r="CL2973" s="37">
        <v>301542873</v>
      </c>
      <c r="CN2973" s="12" t="s">
        <v>1506</v>
      </c>
      <c r="CS2973" s="12"/>
      <c r="CT2973" s="36" t="str">
        <f t="shared" si="46"/>
        <v>500mn</v>
      </c>
      <c r="CU2973" s="36" t="str">
        <f>VLOOKUP(CK2973,Mapping!B:C,2,FALSE)</f>
        <v>US/CA</v>
      </c>
    </row>
    <row r="2974" spans="1:99" ht="16" customHeight="1" x14ac:dyDescent="0.35">
      <c r="A2974" s="12" t="s">
        <v>4397</v>
      </c>
      <c r="B2974" s="12" t="s">
        <v>925</v>
      </c>
      <c r="E2974" s="37">
        <v>2473982</v>
      </c>
      <c r="G2974" s="37" t="s">
        <v>1505</v>
      </c>
      <c r="I2974" s="37"/>
      <c r="K2974" s="37"/>
      <c r="M2974" s="37"/>
      <c r="O2974" s="37"/>
      <c r="Q2974" s="12">
        <v>11456</v>
      </c>
      <c r="R2974" s="37"/>
      <c r="T2974" s="37"/>
      <c r="V2974" s="37"/>
      <c r="X2974" s="37"/>
      <c r="Z2974" s="37"/>
      <c r="AB2974" s="37"/>
      <c r="AD2974" s="37"/>
      <c r="AF2974" s="37"/>
      <c r="AH2974" s="37">
        <v>1446664</v>
      </c>
      <c r="AI2974" s="12">
        <v>1.1100000000000001</v>
      </c>
      <c r="AN2974" s="37">
        <v>1027318</v>
      </c>
      <c r="AO2974" s="12">
        <v>0.79</v>
      </c>
      <c r="AP2974" s="37"/>
      <c r="AR2974" s="37"/>
      <c r="AT2974" s="37"/>
      <c r="AV2974" s="37"/>
      <c r="AX2974" s="37"/>
      <c r="BI2974" s="12">
        <v>6100</v>
      </c>
      <c r="BQ2974" s="12">
        <v>0</v>
      </c>
      <c r="BY2974" s="12">
        <v>0</v>
      </c>
      <c r="CG2974" s="12" t="s">
        <v>929</v>
      </c>
      <c r="CH2974" s="12">
        <v>15.098000000000001</v>
      </c>
      <c r="CI2974" s="12" t="s">
        <v>1287</v>
      </c>
      <c r="CJ2974" s="12" t="s">
        <v>1246</v>
      </c>
      <c r="CK2974" s="12" t="s">
        <v>932</v>
      </c>
      <c r="CL2974" s="37">
        <v>129778856</v>
      </c>
      <c r="CN2974" s="12" t="s">
        <v>1509</v>
      </c>
      <c r="CS2974" s="12"/>
      <c r="CT2974" s="36" t="str">
        <f t="shared" si="46"/>
        <v>500mn</v>
      </c>
      <c r="CU2974" s="36" t="str">
        <f>VLOOKUP(CK2974,Mapping!B:C,2,FALSE)</f>
        <v>US/CA</v>
      </c>
    </row>
    <row r="2975" spans="1:99" ht="16" customHeight="1" x14ac:dyDescent="0.35">
      <c r="A2975" s="12" t="s">
        <v>4398</v>
      </c>
      <c r="B2975" s="12" t="s">
        <v>925</v>
      </c>
      <c r="E2975" s="37">
        <v>2859284</v>
      </c>
      <c r="G2975" s="37" t="s">
        <v>1505</v>
      </c>
      <c r="I2975" s="37"/>
      <c r="K2975" s="37"/>
      <c r="M2975" s="37">
        <v>0</v>
      </c>
      <c r="N2975" s="12">
        <v>0</v>
      </c>
      <c r="O2975" s="37"/>
      <c r="R2975" s="37"/>
      <c r="T2975" s="37"/>
      <c r="V2975" s="37"/>
      <c r="X2975" s="37"/>
      <c r="Z2975" s="37"/>
      <c r="AB2975" s="37"/>
      <c r="AD2975" s="37"/>
      <c r="AF2975" s="37"/>
      <c r="AH2975" s="37"/>
      <c r="AN2975" s="37">
        <v>2627240</v>
      </c>
      <c r="AO2975" s="12">
        <v>0.21</v>
      </c>
      <c r="AP2975" s="37">
        <v>232044</v>
      </c>
      <c r="AQ2975" s="12">
        <v>0.02</v>
      </c>
      <c r="AR2975" s="37"/>
      <c r="AT2975" s="37"/>
      <c r="AV2975" s="37"/>
      <c r="AX2975" s="37"/>
      <c r="BB2975" s="12">
        <v>0</v>
      </c>
      <c r="BH2975" s="12">
        <v>1005</v>
      </c>
      <c r="BI2975" s="12">
        <v>15600</v>
      </c>
      <c r="BV2975" s="12">
        <v>0</v>
      </c>
      <c r="BY2975" s="12">
        <v>0</v>
      </c>
      <c r="CC2975" s="12">
        <v>0</v>
      </c>
      <c r="CG2975" s="12" t="s">
        <v>991</v>
      </c>
      <c r="CH2975" s="12">
        <v>16.978000000000002</v>
      </c>
      <c r="CI2975" s="12" t="s">
        <v>1288</v>
      </c>
      <c r="CJ2975" s="12" t="s">
        <v>1149</v>
      </c>
      <c r="CK2975" s="12" t="s">
        <v>932</v>
      </c>
      <c r="CL2975" s="37">
        <v>1227378225</v>
      </c>
      <c r="CN2975" s="12" t="s">
        <v>1534</v>
      </c>
      <c r="CS2975" s="12"/>
      <c r="CT2975" s="36" t="str">
        <f t="shared" si="46"/>
        <v>1bn - 50bn</v>
      </c>
      <c r="CU2975" s="36" t="str">
        <f>VLOOKUP(CK2975,Mapping!B:C,2,FALSE)</f>
        <v>US/CA</v>
      </c>
    </row>
    <row r="2976" spans="1:99" ht="16" customHeight="1" x14ac:dyDescent="0.35">
      <c r="A2976" s="12" t="s">
        <v>4399</v>
      </c>
      <c r="B2976" s="12" t="s">
        <v>925</v>
      </c>
      <c r="E2976" s="37">
        <v>88396</v>
      </c>
      <c r="G2976" s="37" t="s">
        <v>1505</v>
      </c>
      <c r="I2976" s="37"/>
      <c r="K2976" s="37"/>
      <c r="M2976" s="37"/>
      <c r="O2976" s="37"/>
      <c r="Q2976" s="12">
        <v>700</v>
      </c>
      <c r="R2976" s="37"/>
      <c r="T2976" s="37"/>
      <c r="V2976" s="37"/>
      <c r="X2976" s="37"/>
      <c r="Z2976" s="37"/>
      <c r="AB2976" s="37"/>
      <c r="AD2976" s="37"/>
      <c r="AF2976" s="37"/>
      <c r="AH2976" s="37">
        <v>88396</v>
      </c>
      <c r="AI2976" s="12">
        <v>0.06</v>
      </c>
      <c r="AN2976" s="37"/>
      <c r="AP2976" s="37">
        <v>0</v>
      </c>
      <c r="AQ2976" s="12">
        <v>0</v>
      </c>
      <c r="AR2976" s="37"/>
      <c r="AT2976" s="37"/>
      <c r="AV2976" s="37"/>
      <c r="AX2976" s="37"/>
      <c r="BH2976" s="12">
        <v>0</v>
      </c>
      <c r="BQ2976" s="12">
        <v>0</v>
      </c>
      <c r="BV2976" s="12">
        <v>0</v>
      </c>
      <c r="CG2976" s="12" t="s">
        <v>940</v>
      </c>
      <c r="CH2976" s="12">
        <v>197.124</v>
      </c>
      <c r="CI2976" s="12" t="s">
        <v>1855</v>
      </c>
      <c r="CJ2976" s="12"/>
      <c r="CK2976" s="12" t="s">
        <v>1856</v>
      </c>
      <c r="CL2976" s="37">
        <v>155117723</v>
      </c>
      <c r="CN2976" s="12" t="s">
        <v>1506</v>
      </c>
      <c r="CS2976" s="12"/>
      <c r="CT2976" s="36" t="str">
        <f t="shared" si="46"/>
        <v>500mn</v>
      </c>
      <c r="CU2976" s="36" t="str">
        <f>VLOOKUP(CK2976,Mapping!B:C,2,FALSE)</f>
        <v>Middle East</v>
      </c>
    </row>
    <row r="2977" spans="1:99" ht="16" customHeight="1" x14ac:dyDescent="0.35">
      <c r="A2977" s="12" t="s">
        <v>4400</v>
      </c>
      <c r="B2977" s="12" t="s">
        <v>925</v>
      </c>
      <c r="E2977" s="37">
        <v>820376</v>
      </c>
      <c r="G2977" s="37" t="s">
        <v>1505</v>
      </c>
      <c r="I2977" s="37"/>
      <c r="K2977" s="37"/>
      <c r="M2977" s="37">
        <v>629331</v>
      </c>
      <c r="N2977" s="12">
        <v>0.17</v>
      </c>
      <c r="O2977" s="37"/>
      <c r="R2977" s="37"/>
      <c r="T2977" s="37"/>
      <c r="V2977" s="37"/>
      <c r="X2977" s="37"/>
      <c r="Z2977" s="37"/>
      <c r="AB2977" s="37"/>
      <c r="AD2977" s="37"/>
      <c r="AF2977" s="37"/>
      <c r="AH2977" s="37"/>
      <c r="AN2977" s="37">
        <v>191045</v>
      </c>
      <c r="AO2977" s="12">
        <v>0.05</v>
      </c>
      <c r="AP2977" s="37"/>
      <c r="AR2977" s="37"/>
      <c r="AT2977" s="37"/>
      <c r="AV2977" s="37"/>
      <c r="AX2977" s="37"/>
      <c r="BB2977" s="12">
        <v>4772</v>
      </c>
      <c r="BI2977" s="12">
        <v>825</v>
      </c>
      <c r="BY2977" s="12">
        <v>0</v>
      </c>
      <c r="CC2977" s="12">
        <v>0</v>
      </c>
      <c r="CG2977" s="12" t="s">
        <v>929</v>
      </c>
      <c r="CH2977" s="12">
        <v>15.156000000000001</v>
      </c>
      <c r="CI2977" s="12" t="s">
        <v>1150</v>
      </c>
      <c r="CJ2977" s="12"/>
      <c r="CK2977" s="12" t="s">
        <v>1151</v>
      </c>
      <c r="CL2977" s="37">
        <v>369684509</v>
      </c>
      <c r="CN2977" s="12" t="s">
        <v>1506</v>
      </c>
      <c r="CS2977" s="12"/>
      <c r="CT2977" s="36" t="str">
        <f t="shared" si="46"/>
        <v>500mn</v>
      </c>
      <c r="CU2977" s="36" t="str">
        <f>VLOOKUP(CK2977,Mapping!B:C,2,FALSE)</f>
        <v>EU</v>
      </c>
    </row>
    <row r="2978" spans="1:99" ht="16" customHeight="1" x14ac:dyDescent="0.35">
      <c r="A2978" s="12" t="s">
        <v>4401</v>
      </c>
      <c r="B2978" s="12" t="s">
        <v>933</v>
      </c>
      <c r="E2978" s="37">
        <v>4620047</v>
      </c>
      <c r="G2978" s="37" t="s">
        <v>1505</v>
      </c>
      <c r="I2978" s="37"/>
      <c r="K2978" s="37"/>
      <c r="M2978" s="37"/>
      <c r="O2978" s="37"/>
      <c r="Q2978" s="12">
        <v>9161</v>
      </c>
      <c r="R2978" s="37"/>
      <c r="T2978" s="37"/>
      <c r="V2978" s="37"/>
      <c r="X2978" s="37"/>
      <c r="Z2978" s="37"/>
      <c r="AB2978" s="37"/>
      <c r="AD2978" s="37"/>
      <c r="AF2978" s="37"/>
      <c r="AH2978" s="37">
        <v>1156851</v>
      </c>
      <c r="AI2978" s="12">
        <v>0</v>
      </c>
      <c r="AN2978" s="37">
        <v>2888280</v>
      </c>
      <c r="AO2978" s="12">
        <v>0.01</v>
      </c>
      <c r="AP2978" s="37">
        <v>574916</v>
      </c>
      <c r="AQ2978" s="12">
        <v>0</v>
      </c>
      <c r="AR2978" s="37"/>
      <c r="AT2978" s="37"/>
      <c r="AV2978" s="37"/>
      <c r="AX2978" s="37"/>
      <c r="BH2978" s="12">
        <v>2490</v>
      </c>
      <c r="BI2978" s="12">
        <v>17150</v>
      </c>
      <c r="BQ2978" s="12">
        <v>0</v>
      </c>
      <c r="BV2978" s="12">
        <v>0</v>
      </c>
      <c r="BY2978" s="12">
        <v>0</v>
      </c>
      <c r="CG2978" s="12" t="s">
        <v>929</v>
      </c>
      <c r="CH2978" s="12">
        <v>56.317999999999998</v>
      </c>
      <c r="CI2978" s="12" t="s">
        <v>1056</v>
      </c>
      <c r="CJ2978" s="12"/>
      <c r="CK2978" s="12" t="s">
        <v>1057</v>
      </c>
      <c r="CL2978" s="37">
        <v>25167202207</v>
      </c>
      <c r="CN2978" s="12" t="s">
        <v>1506</v>
      </c>
      <c r="CS2978" s="12"/>
      <c r="CT2978" s="36" t="str">
        <f t="shared" si="46"/>
        <v>1bn - 50bn</v>
      </c>
      <c r="CU2978" s="36" t="str">
        <f>VLOOKUP(CK2978,Mapping!B:C,2,FALSE)</f>
        <v>Asia</v>
      </c>
    </row>
    <row r="2979" spans="1:99" ht="16" customHeight="1" x14ac:dyDescent="0.35">
      <c r="A2979" s="12" t="s">
        <v>453</v>
      </c>
      <c r="B2979" s="12" t="s">
        <v>933</v>
      </c>
      <c r="C2979" s="12">
        <v>479</v>
      </c>
      <c r="D2979" s="12">
        <v>304</v>
      </c>
      <c r="E2979" s="37">
        <v>2557152589</v>
      </c>
      <c r="F2979" s="12">
        <v>26450</v>
      </c>
      <c r="G2979" s="37">
        <v>16480</v>
      </c>
      <c r="H2979" s="12">
        <v>0</v>
      </c>
      <c r="I2979" s="37">
        <v>1285403</v>
      </c>
      <c r="J2979" s="12">
        <v>0</v>
      </c>
      <c r="K2979" s="37">
        <v>375957296</v>
      </c>
      <c r="L2979" s="12">
        <v>0.62</v>
      </c>
      <c r="M2979" s="37">
        <v>13813397</v>
      </c>
      <c r="N2979" s="12">
        <v>0.02</v>
      </c>
      <c r="O2979" s="37">
        <v>194742376</v>
      </c>
      <c r="P2979" s="12">
        <v>0.32</v>
      </c>
      <c r="Q2979" s="12">
        <v>62</v>
      </c>
      <c r="R2979" s="37">
        <v>6365642</v>
      </c>
      <c r="S2979" s="12">
        <v>0.01</v>
      </c>
      <c r="T2979" s="37">
        <v>760313159</v>
      </c>
      <c r="U2979" s="12">
        <v>1.25</v>
      </c>
      <c r="V2979" s="37">
        <v>55673870</v>
      </c>
      <c r="W2979" s="12">
        <v>0.09</v>
      </c>
      <c r="X2979" s="37">
        <v>25669</v>
      </c>
      <c r="Y2979" s="12">
        <v>0</v>
      </c>
      <c r="Z2979" s="37"/>
      <c r="AB2979" s="37"/>
      <c r="AD2979" s="37"/>
      <c r="AF2979" s="37"/>
      <c r="AH2979" s="37">
        <v>8702</v>
      </c>
      <c r="AI2979" s="12">
        <v>0</v>
      </c>
      <c r="AK2979" s="12">
        <v>2558647</v>
      </c>
      <c r="AL2979" s="12">
        <v>12431488</v>
      </c>
      <c r="AN2979" s="37">
        <v>1144554440</v>
      </c>
      <c r="AO2979" s="12">
        <v>1.89</v>
      </c>
      <c r="AP2979" s="37"/>
      <c r="AR2979" s="37">
        <v>4396155</v>
      </c>
      <c r="AS2979" s="12">
        <v>0.01</v>
      </c>
      <c r="AT2979" s="37"/>
      <c r="AV2979" s="37"/>
      <c r="AX2979" s="37"/>
      <c r="AZ2979" s="12">
        <v>531740</v>
      </c>
      <c r="BA2979" s="12">
        <v>257</v>
      </c>
      <c r="BB2979" s="12">
        <v>110102</v>
      </c>
      <c r="BE2979" s="12">
        <v>117891</v>
      </c>
      <c r="BG2979" s="12">
        <v>5984735</v>
      </c>
      <c r="BI2979" s="12">
        <v>6796125</v>
      </c>
      <c r="BK2979" s="12">
        <v>6792149</v>
      </c>
      <c r="BM2979" s="12">
        <v>0.13</v>
      </c>
      <c r="BN2979" s="12">
        <v>0</v>
      </c>
      <c r="BO2979" s="12">
        <v>0</v>
      </c>
      <c r="BQ2979" s="12">
        <v>0</v>
      </c>
      <c r="BS2979" s="12">
        <v>7.0000000000000007E-2</v>
      </c>
      <c r="BT2979" s="12">
        <v>0.08</v>
      </c>
      <c r="BU2979" s="12">
        <v>0.06</v>
      </c>
      <c r="BX2979" s="12">
        <v>0.01</v>
      </c>
      <c r="BY2979" s="12">
        <v>0.88</v>
      </c>
      <c r="BZ2979" s="12">
        <v>0</v>
      </c>
      <c r="CC2979" s="12">
        <v>0</v>
      </c>
      <c r="CE2979" s="12">
        <v>0.21</v>
      </c>
      <c r="CG2979" s="12" t="s">
        <v>940</v>
      </c>
      <c r="CH2979" s="12">
        <v>38.287999999999997</v>
      </c>
      <c r="CI2979" s="12" t="s">
        <v>953</v>
      </c>
      <c r="CJ2979" s="12"/>
      <c r="CK2979" s="12" t="s">
        <v>954</v>
      </c>
      <c r="CL2979" s="37">
        <v>60446629254</v>
      </c>
      <c r="CM2979" s="12">
        <v>31</v>
      </c>
      <c r="CN2979" s="12" t="s">
        <v>1506</v>
      </c>
      <c r="CO2979" s="12" t="s">
        <v>1510</v>
      </c>
      <c r="CP2979" s="12">
        <v>1074961.8423704898</v>
      </c>
      <c r="CQ2979" s="12">
        <v>97</v>
      </c>
      <c r="CR2979" s="12">
        <v>45993.375</v>
      </c>
      <c r="CS2979" s="12"/>
      <c r="CT2979" s="36" t="str">
        <f t="shared" si="46"/>
        <v>50bn - 100bn</v>
      </c>
      <c r="CU2979" s="36" t="str">
        <f>VLOOKUP(CK2979,Mapping!B:C,2,FALSE)</f>
        <v>EU</v>
      </c>
    </row>
    <row r="2980" spans="1:99" ht="16" customHeight="1" x14ac:dyDescent="0.35">
      <c r="A2980" s="12" t="s">
        <v>253</v>
      </c>
      <c r="B2980" s="12" t="s">
        <v>933</v>
      </c>
      <c r="E2980" s="37">
        <v>536941353</v>
      </c>
      <c r="F2980" s="12">
        <v>149050</v>
      </c>
      <c r="G2980" s="37" t="s">
        <v>1505</v>
      </c>
      <c r="I2980" s="37">
        <v>7243452</v>
      </c>
      <c r="J2980" s="12">
        <v>0.09</v>
      </c>
      <c r="K2980" s="37">
        <v>161730636</v>
      </c>
      <c r="L2980" s="12">
        <v>2.1</v>
      </c>
      <c r="M2980" s="37">
        <v>1176689</v>
      </c>
      <c r="N2980" s="12">
        <v>0.02</v>
      </c>
      <c r="O2980" s="37">
        <v>115177506</v>
      </c>
      <c r="P2980" s="12">
        <v>1.5</v>
      </c>
      <c r="Q2980" s="12">
        <v>14443</v>
      </c>
      <c r="R2980" s="37">
        <v>17935802</v>
      </c>
      <c r="S2980" s="12">
        <v>0.23</v>
      </c>
      <c r="T2980" s="37">
        <v>154055522</v>
      </c>
      <c r="U2980" s="12">
        <v>2</v>
      </c>
      <c r="V2980" s="37">
        <v>19674583</v>
      </c>
      <c r="W2980" s="12">
        <v>0.26</v>
      </c>
      <c r="X2980" s="37">
        <v>16009154</v>
      </c>
      <c r="Y2980" s="12">
        <v>0.21</v>
      </c>
      <c r="Z2980" s="37">
        <v>0</v>
      </c>
      <c r="AA2980" s="12">
        <v>0</v>
      </c>
      <c r="AB2980" s="37">
        <v>19119630</v>
      </c>
      <c r="AC2980" s="12">
        <v>0.25</v>
      </c>
      <c r="AD2980" s="37"/>
      <c r="AF2980" s="37">
        <v>14362806</v>
      </c>
      <c r="AG2980" s="12">
        <v>0.19</v>
      </c>
      <c r="AH2980" s="37">
        <v>1823862</v>
      </c>
      <c r="AI2980" s="12">
        <v>0.02</v>
      </c>
      <c r="AJ2980" s="12">
        <v>1323477</v>
      </c>
      <c r="AK2980" s="12">
        <v>904200</v>
      </c>
      <c r="AL2980" s="12">
        <v>7584100</v>
      </c>
      <c r="AN2980" s="37">
        <v>4610300</v>
      </c>
      <c r="AO2980" s="12">
        <v>0.06</v>
      </c>
      <c r="AP2980" s="37">
        <v>4021411</v>
      </c>
      <c r="AQ2980" s="12">
        <v>0.05</v>
      </c>
      <c r="AR2980" s="37">
        <v>0</v>
      </c>
      <c r="AS2980" s="12">
        <v>0</v>
      </c>
      <c r="AT2980" s="37"/>
      <c r="AV2980" s="37"/>
      <c r="AX2980" s="37"/>
      <c r="AZ2980" s="12">
        <v>1694290</v>
      </c>
      <c r="BA2980" s="12">
        <v>156676</v>
      </c>
      <c r="BB2980" s="12">
        <v>9379</v>
      </c>
      <c r="BC2980" s="12">
        <v>0</v>
      </c>
      <c r="BE2980" s="12">
        <v>0</v>
      </c>
      <c r="BF2980" s="12">
        <v>1064750</v>
      </c>
      <c r="BG2980" s="12">
        <v>2231200</v>
      </c>
      <c r="BH2980" s="12">
        <v>17417</v>
      </c>
      <c r="BI2980" s="12">
        <v>27375</v>
      </c>
      <c r="BK2980" s="12">
        <v>1376233</v>
      </c>
      <c r="BM2980" s="12">
        <v>0</v>
      </c>
      <c r="BO2980" s="12">
        <v>0.02</v>
      </c>
      <c r="BP2980" s="12">
        <v>0.05</v>
      </c>
      <c r="BQ2980" s="12">
        <v>0</v>
      </c>
      <c r="BR2980" s="12">
        <v>0.05</v>
      </c>
      <c r="BS2980" s="12">
        <v>0.02</v>
      </c>
      <c r="BT2980" s="12">
        <v>0.03</v>
      </c>
      <c r="BU2980" s="12">
        <v>0.04</v>
      </c>
      <c r="BV2980" s="12">
        <v>0.01</v>
      </c>
      <c r="BX2980" s="12">
        <v>0.03</v>
      </c>
      <c r="BY2980" s="12">
        <v>0</v>
      </c>
      <c r="BZ2980" s="12">
        <v>0</v>
      </c>
      <c r="CC2980" s="12">
        <v>0</v>
      </c>
      <c r="CD2980" s="12">
        <v>0</v>
      </c>
      <c r="CE2980" s="12">
        <v>0.04</v>
      </c>
      <c r="CG2980" s="12" t="s">
        <v>940</v>
      </c>
      <c r="CH2980" s="12">
        <v>80.756</v>
      </c>
      <c r="CI2980" s="12" t="s">
        <v>950</v>
      </c>
      <c r="CJ2980" s="12"/>
      <c r="CK2980" s="12" t="s">
        <v>951</v>
      </c>
      <c r="CL2980" s="37">
        <v>7635916928</v>
      </c>
      <c r="CN2980" s="12" t="s">
        <v>1506</v>
      </c>
      <c r="CS2980" s="12"/>
      <c r="CT2980" s="36" t="str">
        <f t="shared" si="46"/>
        <v>1bn - 50bn</v>
      </c>
      <c r="CU2980" s="36" t="str">
        <f>VLOOKUP(CK2980,Mapping!B:C,2,FALSE)</f>
        <v>HK</v>
      </c>
    </row>
    <row r="2981" spans="1:99" ht="16" customHeight="1" x14ac:dyDescent="0.35">
      <c r="A2981" s="12" t="s">
        <v>597</v>
      </c>
      <c r="B2981" s="12" t="s">
        <v>933</v>
      </c>
      <c r="E2981" s="37">
        <v>12092366</v>
      </c>
      <c r="F2981" s="12">
        <v>9382</v>
      </c>
      <c r="G2981" s="37" t="s">
        <v>1505</v>
      </c>
      <c r="I2981" s="37">
        <v>398084</v>
      </c>
      <c r="J2981" s="12">
        <v>0.22</v>
      </c>
      <c r="K2981" s="37">
        <v>5090402</v>
      </c>
      <c r="L2981" s="12">
        <v>2.8</v>
      </c>
      <c r="M2981" s="37"/>
      <c r="O2981" s="37">
        <v>2586794</v>
      </c>
      <c r="P2981" s="12">
        <v>1.42</v>
      </c>
      <c r="R2981" s="37">
        <v>1175149</v>
      </c>
      <c r="S2981" s="12">
        <v>0.65</v>
      </c>
      <c r="T2981" s="37"/>
      <c r="V2981" s="37">
        <v>601482</v>
      </c>
      <c r="W2981" s="12">
        <v>0.33</v>
      </c>
      <c r="X2981" s="37">
        <v>1253153</v>
      </c>
      <c r="Y2981" s="12">
        <v>0.69</v>
      </c>
      <c r="Z2981" s="37"/>
      <c r="AB2981" s="37">
        <v>519283</v>
      </c>
      <c r="AC2981" s="12">
        <v>0.28999999999999998</v>
      </c>
      <c r="AD2981" s="37"/>
      <c r="AF2981" s="37">
        <v>432469</v>
      </c>
      <c r="AG2981" s="12">
        <v>0.24</v>
      </c>
      <c r="AH2981" s="37"/>
      <c r="AJ2981" s="12">
        <v>39685</v>
      </c>
      <c r="AK2981" s="12">
        <v>32944</v>
      </c>
      <c r="AL2981" s="12">
        <v>265143</v>
      </c>
      <c r="AM2981" s="12">
        <v>20908</v>
      </c>
      <c r="AN2981" s="37"/>
      <c r="AP2981" s="37"/>
      <c r="AR2981" s="37"/>
      <c r="AT2981" s="37"/>
      <c r="AV2981" s="37"/>
      <c r="AX2981" s="37">
        <v>35550</v>
      </c>
      <c r="AY2981" s="12">
        <v>0.02</v>
      </c>
      <c r="AZ2981" s="12">
        <v>86263</v>
      </c>
      <c r="BA2981" s="12">
        <v>10175</v>
      </c>
      <c r="BF2981" s="12">
        <v>38758</v>
      </c>
      <c r="BG2981" s="12">
        <v>112438</v>
      </c>
      <c r="BO2981" s="12">
        <v>0</v>
      </c>
      <c r="BP2981" s="12">
        <v>0</v>
      </c>
      <c r="BR2981" s="12">
        <v>0</v>
      </c>
      <c r="BS2981" s="12">
        <v>0</v>
      </c>
      <c r="BT2981" s="12">
        <v>0</v>
      </c>
      <c r="BU2981" s="12">
        <v>0</v>
      </c>
      <c r="BW2981" s="12">
        <v>0</v>
      </c>
      <c r="BX2981" s="12">
        <v>0</v>
      </c>
      <c r="BZ2981" s="12">
        <v>0</v>
      </c>
      <c r="CG2981" s="12"/>
      <c r="CH2981" s="12">
        <v>15.835000000000001</v>
      </c>
      <c r="CI2981" s="12"/>
      <c r="CJ2981" s="12"/>
      <c r="CK2981" s="12" t="s">
        <v>1054</v>
      </c>
      <c r="CL2981" s="37">
        <v>33512651</v>
      </c>
      <c r="CN2981" s="12" t="s">
        <v>1506</v>
      </c>
      <c r="CS2981" s="12"/>
      <c r="CT2981" s="36" t="str">
        <f t="shared" si="46"/>
        <v>500mn</v>
      </c>
      <c r="CU2981" s="36" t="str">
        <f>VLOOKUP(CK2981,Mapping!B:C,2,FALSE)</f>
        <v>EU</v>
      </c>
    </row>
    <row r="2982" spans="1:99" ht="16" customHeight="1" x14ac:dyDescent="0.35">
      <c r="A2982" s="12" t="s">
        <v>4402</v>
      </c>
      <c r="B2982" s="12" t="s">
        <v>933</v>
      </c>
      <c r="E2982" s="37">
        <v>92115517</v>
      </c>
      <c r="G2982" s="37" t="s">
        <v>1505</v>
      </c>
      <c r="I2982" s="37"/>
      <c r="K2982" s="37"/>
      <c r="M2982" s="37"/>
      <c r="O2982" s="37">
        <v>0</v>
      </c>
      <c r="P2982" s="12">
        <v>0</v>
      </c>
      <c r="Q2982" s="12">
        <v>43307</v>
      </c>
      <c r="R2982" s="37"/>
      <c r="T2982" s="37"/>
      <c r="V2982" s="37">
        <v>18272</v>
      </c>
      <c r="W2982" s="12">
        <v>0</v>
      </c>
      <c r="X2982" s="37">
        <v>1628136</v>
      </c>
      <c r="Y2982" s="12">
        <v>0.01</v>
      </c>
      <c r="Z2982" s="37"/>
      <c r="AB2982" s="37">
        <v>0</v>
      </c>
      <c r="AC2982" s="12">
        <v>0</v>
      </c>
      <c r="AD2982" s="37">
        <v>0</v>
      </c>
      <c r="AE2982" s="12">
        <v>0</v>
      </c>
      <c r="AF2982" s="37"/>
      <c r="AH2982" s="37">
        <v>5468808</v>
      </c>
      <c r="AI2982" s="12">
        <v>0.05</v>
      </c>
      <c r="AJ2982" s="12">
        <v>0</v>
      </c>
      <c r="AK2982" s="12">
        <v>800</v>
      </c>
      <c r="AL2982" s="12">
        <v>0</v>
      </c>
      <c r="AN2982" s="37">
        <v>38777047</v>
      </c>
      <c r="AO2982" s="12">
        <v>0.35</v>
      </c>
      <c r="AP2982" s="37">
        <v>46223254</v>
      </c>
      <c r="AQ2982" s="12">
        <v>0.42</v>
      </c>
      <c r="AR2982" s="37"/>
      <c r="AT2982" s="37"/>
      <c r="AV2982" s="37"/>
      <c r="AX2982" s="37"/>
      <c r="BA2982" s="12">
        <v>15934</v>
      </c>
      <c r="BH2982" s="12">
        <v>200196</v>
      </c>
      <c r="BI2982" s="12">
        <v>230250</v>
      </c>
      <c r="BJ2982" s="12">
        <v>0</v>
      </c>
      <c r="BQ2982" s="12">
        <v>0.01</v>
      </c>
      <c r="BR2982" s="12">
        <v>0</v>
      </c>
      <c r="BT2982" s="12">
        <v>0</v>
      </c>
      <c r="BU2982" s="12">
        <v>0</v>
      </c>
      <c r="BV2982" s="12">
        <v>0.17</v>
      </c>
      <c r="BY2982" s="12">
        <v>0.03</v>
      </c>
      <c r="BZ2982" s="12">
        <v>0</v>
      </c>
      <c r="CB2982" s="12">
        <v>0</v>
      </c>
      <c r="CG2982" s="12" t="s">
        <v>929</v>
      </c>
      <c r="CH2982" s="12">
        <v>42.18</v>
      </c>
      <c r="CI2982" s="12" t="s">
        <v>989</v>
      </c>
      <c r="CJ2982" s="12"/>
      <c r="CK2982" s="12" t="s">
        <v>990</v>
      </c>
      <c r="CL2982" s="37">
        <v>10906859274</v>
      </c>
      <c r="CN2982" s="12" t="s">
        <v>1506</v>
      </c>
      <c r="CS2982" s="12"/>
      <c r="CT2982" s="36" t="str">
        <f t="shared" si="46"/>
        <v>1bn - 50bn</v>
      </c>
      <c r="CU2982" s="36" t="str">
        <f>VLOOKUP(CK2982,Mapping!B:C,2,FALSE)</f>
        <v>EU</v>
      </c>
    </row>
    <row r="2983" spans="1:99" ht="16" customHeight="1" x14ac:dyDescent="0.35">
      <c r="A2983" s="12" t="s">
        <v>4403</v>
      </c>
      <c r="B2983" s="12" t="s">
        <v>925</v>
      </c>
      <c r="E2983" s="37">
        <v>67</v>
      </c>
      <c r="G2983" s="37" t="s">
        <v>1505</v>
      </c>
      <c r="I2983" s="37"/>
      <c r="K2983" s="37"/>
      <c r="M2983" s="37"/>
      <c r="O2983" s="37"/>
      <c r="R2983" s="37"/>
      <c r="T2983" s="37"/>
      <c r="V2983" s="37"/>
      <c r="X2983" s="37"/>
      <c r="Z2983" s="37"/>
      <c r="AB2983" s="37"/>
      <c r="AD2983" s="37"/>
      <c r="AF2983" s="37"/>
      <c r="AH2983" s="37"/>
      <c r="AN2983" s="37"/>
      <c r="AP2983" s="37"/>
      <c r="AR2983" s="37"/>
      <c r="AT2983" s="37"/>
      <c r="AV2983" s="37">
        <v>67</v>
      </c>
      <c r="AW2983" s="12">
        <v>0</v>
      </c>
      <c r="AX2983" s="37"/>
      <c r="BL2983" s="12">
        <v>20</v>
      </c>
      <c r="CA2983" s="12">
        <v>0</v>
      </c>
      <c r="CG2983" s="12" t="s">
        <v>929</v>
      </c>
      <c r="CI2983" s="12" t="s">
        <v>2185</v>
      </c>
      <c r="CJ2983" s="12"/>
      <c r="CK2983" s="12" t="s">
        <v>1226</v>
      </c>
      <c r="CL2983" s="37">
        <v>47958035</v>
      </c>
      <c r="CN2983" s="12" t="s">
        <v>1506</v>
      </c>
      <c r="CS2983" s="12"/>
      <c r="CT2983" s="36" t="str">
        <f t="shared" si="46"/>
        <v>500mn</v>
      </c>
      <c r="CU2983" s="36" t="str">
        <f>VLOOKUP(CK2983,Mapping!B:C,2,FALSE)</f>
        <v>Middle East</v>
      </c>
    </row>
    <row r="2984" spans="1:99" ht="16" customHeight="1" x14ac:dyDescent="0.35">
      <c r="A2984" s="12" t="s">
        <v>4404</v>
      </c>
      <c r="B2984" s="12" t="s">
        <v>925</v>
      </c>
      <c r="E2984" s="37">
        <v>9384603</v>
      </c>
      <c r="G2984" s="37" t="s">
        <v>1505</v>
      </c>
      <c r="I2984" s="37"/>
      <c r="K2984" s="37"/>
      <c r="M2984" s="37"/>
      <c r="O2984" s="37"/>
      <c r="R2984" s="37"/>
      <c r="T2984" s="37"/>
      <c r="V2984" s="37"/>
      <c r="X2984" s="37"/>
      <c r="Z2984" s="37"/>
      <c r="AB2984" s="37"/>
      <c r="AD2984" s="37"/>
      <c r="AF2984" s="37"/>
      <c r="AH2984" s="37"/>
      <c r="AN2984" s="37">
        <v>9384603</v>
      </c>
      <c r="AO2984" s="12">
        <v>0.92</v>
      </c>
      <c r="AP2984" s="37"/>
      <c r="AR2984" s="37"/>
      <c r="AT2984" s="37"/>
      <c r="AV2984" s="37"/>
      <c r="AX2984" s="37"/>
      <c r="BI2984" s="12">
        <v>55700</v>
      </c>
      <c r="BY2984" s="12">
        <v>0.01</v>
      </c>
      <c r="CG2984" s="12"/>
      <c r="CH2984" s="12">
        <v>38.89</v>
      </c>
      <c r="CI2984" s="12"/>
      <c r="CJ2984" s="12"/>
      <c r="CK2984" s="12" t="s">
        <v>2683</v>
      </c>
      <c r="CL2984" s="37">
        <v>990263769</v>
      </c>
      <c r="CN2984" s="12" t="s">
        <v>1509</v>
      </c>
      <c r="CS2984" s="12"/>
      <c r="CT2984" s="36" t="str">
        <f t="shared" si="46"/>
        <v>500mn - 1bn</v>
      </c>
      <c r="CU2984" s="36" t="str">
        <f>VLOOKUP(CK2984,Mapping!B:C,2,FALSE)</f>
        <v>EU</v>
      </c>
    </row>
    <row r="2985" spans="1:99" ht="16" customHeight="1" x14ac:dyDescent="0.35">
      <c r="A2985" s="12" t="s">
        <v>4405</v>
      </c>
      <c r="B2985" s="12" t="s">
        <v>933</v>
      </c>
      <c r="E2985" s="37">
        <v>459121</v>
      </c>
      <c r="G2985" s="37" t="s">
        <v>1505</v>
      </c>
      <c r="I2985" s="37"/>
      <c r="K2985" s="37"/>
      <c r="M2985" s="37"/>
      <c r="O2985" s="37"/>
      <c r="R2985" s="37"/>
      <c r="T2985" s="37"/>
      <c r="V2985" s="37"/>
      <c r="X2985" s="37"/>
      <c r="Z2985" s="37"/>
      <c r="AB2985" s="37"/>
      <c r="AD2985" s="37"/>
      <c r="AF2985" s="37"/>
      <c r="AH2985" s="37"/>
      <c r="AN2985" s="37">
        <v>459121</v>
      </c>
      <c r="AO2985" s="12">
        <v>0.02</v>
      </c>
      <c r="AP2985" s="37"/>
      <c r="AR2985" s="37"/>
      <c r="AT2985" s="37"/>
      <c r="AV2985" s="37"/>
      <c r="AX2985" s="37"/>
      <c r="BI2985" s="12">
        <v>2725</v>
      </c>
      <c r="BY2985" s="12">
        <v>0</v>
      </c>
      <c r="CG2985" s="12" t="s">
        <v>940</v>
      </c>
      <c r="CH2985" s="12">
        <v>88.028999999999996</v>
      </c>
      <c r="CI2985" s="12" t="s">
        <v>953</v>
      </c>
      <c r="CJ2985" s="12"/>
      <c r="CK2985" s="12" t="s">
        <v>954</v>
      </c>
      <c r="CL2985" s="37">
        <v>1223472401</v>
      </c>
      <c r="CN2985" s="12" t="s">
        <v>1506</v>
      </c>
      <c r="CS2985" s="12"/>
      <c r="CT2985" s="36" t="str">
        <f t="shared" si="46"/>
        <v>1bn - 50bn</v>
      </c>
      <c r="CU2985" s="36" t="str">
        <f>VLOOKUP(CK2985,Mapping!B:C,2,FALSE)</f>
        <v>EU</v>
      </c>
    </row>
    <row r="2986" spans="1:99" ht="16" customHeight="1" x14ac:dyDescent="0.35">
      <c r="A2986" s="12" t="s">
        <v>4406</v>
      </c>
      <c r="B2986" s="12" t="s">
        <v>925</v>
      </c>
      <c r="E2986" s="37">
        <v>10051068</v>
      </c>
      <c r="G2986" s="37" t="s">
        <v>1505</v>
      </c>
      <c r="I2986" s="37"/>
      <c r="K2986" s="37">
        <v>1672173</v>
      </c>
      <c r="L2986" s="12">
        <v>0.08</v>
      </c>
      <c r="M2986" s="37"/>
      <c r="O2986" s="37"/>
      <c r="R2986" s="37"/>
      <c r="T2986" s="37"/>
      <c r="V2986" s="37"/>
      <c r="X2986" s="37"/>
      <c r="Z2986" s="37"/>
      <c r="AB2986" s="37"/>
      <c r="AD2986" s="37"/>
      <c r="AF2986" s="37"/>
      <c r="AH2986" s="37"/>
      <c r="AN2986" s="37">
        <v>8378895</v>
      </c>
      <c r="AO2986" s="12">
        <v>0.42</v>
      </c>
      <c r="AP2986" s="37"/>
      <c r="AR2986" s="37"/>
      <c r="AT2986" s="37"/>
      <c r="AV2986" s="37"/>
      <c r="AX2986" s="37"/>
      <c r="BG2986" s="12">
        <v>19630</v>
      </c>
      <c r="BI2986" s="12">
        <v>49719</v>
      </c>
      <c r="BS2986" s="12">
        <v>0</v>
      </c>
      <c r="BY2986" s="12">
        <v>0.01</v>
      </c>
      <c r="CG2986" s="12" t="s">
        <v>940</v>
      </c>
      <c r="CH2986" s="12">
        <v>45.945999999999998</v>
      </c>
      <c r="CI2986" s="12" t="s">
        <v>1188</v>
      </c>
      <c r="CJ2986" s="12"/>
      <c r="CK2986" s="12" t="s">
        <v>1010</v>
      </c>
      <c r="CL2986" s="37">
        <v>1995754418</v>
      </c>
      <c r="CN2986" s="12" t="s">
        <v>1506</v>
      </c>
      <c r="CS2986" s="12"/>
      <c r="CT2986" s="36" t="str">
        <f t="shared" si="46"/>
        <v>1bn - 50bn</v>
      </c>
      <c r="CU2986" s="36" t="str">
        <f>VLOOKUP(CK2986,Mapping!B:C,2,FALSE)</f>
        <v>Africa</v>
      </c>
    </row>
    <row r="2987" spans="1:99" ht="16" customHeight="1" x14ac:dyDescent="0.35">
      <c r="A2987" s="12" t="s">
        <v>4407</v>
      </c>
      <c r="B2987" s="12" t="s">
        <v>925</v>
      </c>
      <c r="E2987" s="37">
        <v>2020954</v>
      </c>
      <c r="G2987" s="37" t="s">
        <v>1505</v>
      </c>
      <c r="I2987" s="37"/>
      <c r="K2987" s="37"/>
      <c r="M2987" s="37"/>
      <c r="O2987" s="37"/>
      <c r="R2987" s="37"/>
      <c r="T2987" s="37"/>
      <c r="V2987" s="37"/>
      <c r="X2987" s="37"/>
      <c r="Z2987" s="37"/>
      <c r="AB2987" s="37"/>
      <c r="AD2987" s="37"/>
      <c r="AF2987" s="37"/>
      <c r="AH2987" s="37"/>
      <c r="AN2987" s="37">
        <v>2020954</v>
      </c>
      <c r="AO2987" s="12">
        <v>0.85</v>
      </c>
      <c r="AP2987" s="37"/>
      <c r="AR2987" s="37"/>
      <c r="AT2987" s="37"/>
      <c r="AV2987" s="37"/>
      <c r="AX2987" s="37"/>
      <c r="BI2987" s="12">
        <v>12000</v>
      </c>
      <c r="BY2987" s="12">
        <v>0</v>
      </c>
      <c r="CG2987" s="12" t="s">
        <v>929</v>
      </c>
      <c r="CH2987" s="12">
        <v>25.727</v>
      </c>
      <c r="CI2987" s="12" t="s">
        <v>2211</v>
      </c>
      <c r="CJ2987" s="12"/>
      <c r="CK2987" s="12" t="s">
        <v>2212</v>
      </c>
      <c r="CL2987" s="37">
        <v>237660047</v>
      </c>
      <c r="CN2987" s="12" t="s">
        <v>1506</v>
      </c>
      <c r="CS2987" s="12"/>
      <c r="CT2987" s="36" t="str">
        <f t="shared" si="46"/>
        <v>500mn</v>
      </c>
      <c r="CU2987" s="36" t="str">
        <f>VLOOKUP(CK2987,Mapping!B:C,2,FALSE)</f>
        <v>EU</v>
      </c>
    </row>
    <row r="2988" spans="1:99" ht="16" customHeight="1" x14ac:dyDescent="0.35">
      <c r="A2988" s="12" t="s">
        <v>4408</v>
      </c>
      <c r="B2988" s="12" t="s">
        <v>925</v>
      </c>
      <c r="E2988" s="37">
        <v>17947331</v>
      </c>
      <c r="G2988" s="37" t="s">
        <v>1505</v>
      </c>
      <c r="I2988" s="37"/>
      <c r="K2988" s="37"/>
      <c r="M2988" s="37"/>
      <c r="O2988" s="37"/>
      <c r="Q2988" s="12">
        <v>19928</v>
      </c>
      <c r="R2988" s="37"/>
      <c r="T2988" s="37"/>
      <c r="V2988" s="37"/>
      <c r="X2988" s="37"/>
      <c r="Z2988" s="37"/>
      <c r="AB2988" s="37"/>
      <c r="AD2988" s="37"/>
      <c r="AF2988" s="37"/>
      <c r="AH2988" s="37">
        <v>2516508</v>
      </c>
      <c r="AI2988" s="12">
        <v>0.56000000000000005</v>
      </c>
      <c r="AN2988" s="37">
        <v>15430823</v>
      </c>
      <c r="AO2988" s="12">
        <v>3.43</v>
      </c>
      <c r="AP2988" s="37"/>
      <c r="AR2988" s="37"/>
      <c r="AT2988" s="37"/>
      <c r="AV2988" s="37"/>
      <c r="AX2988" s="37"/>
      <c r="BI2988" s="12">
        <v>91625</v>
      </c>
      <c r="BQ2988" s="12">
        <v>0</v>
      </c>
      <c r="BY2988" s="12">
        <v>0.01</v>
      </c>
      <c r="CG2988" s="12" t="s">
        <v>976</v>
      </c>
      <c r="CH2988" s="12">
        <v>64.563000000000002</v>
      </c>
      <c r="CI2988" s="12" t="s">
        <v>1752</v>
      </c>
      <c r="CJ2988" s="12"/>
      <c r="CK2988" s="12" t="s">
        <v>1753</v>
      </c>
      <c r="CL2988" s="37">
        <v>449530670</v>
      </c>
      <c r="CN2988" s="12" t="s">
        <v>1513</v>
      </c>
      <c r="CS2988" s="12"/>
      <c r="CT2988" s="36" t="str">
        <f t="shared" si="46"/>
        <v>500mn</v>
      </c>
      <c r="CU2988" s="36" t="str">
        <f>VLOOKUP(CK2988,Mapping!B:C,2,FALSE)</f>
        <v>LATAM</v>
      </c>
    </row>
    <row r="2989" spans="1:99" ht="16" customHeight="1" x14ac:dyDescent="0.35">
      <c r="A2989" s="12" t="s">
        <v>625</v>
      </c>
      <c r="B2989" s="12" t="s">
        <v>925</v>
      </c>
      <c r="E2989" s="37">
        <v>545496</v>
      </c>
      <c r="F2989" s="12">
        <v>7662</v>
      </c>
      <c r="G2989" s="37" t="s">
        <v>1505</v>
      </c>
      <c r="I2989" s="37">
        <v>545496</v>
      </c>
      <c r="J2989" s="12">
        <v>0.89</v>
      </c>
      <c r="K2989" s="37"/>
      <c r="M2989" s="37"/>
      <c r="O2989" s="37"/>
      <c r="R2989" s="37"/>
      <c r="T2989" s="37"/>
      <c r="V2989" s="37"/>
      <c r="X2989" s="37"/>
      <c r="Z2989" s="37"/>
      <c r="AB2989" s="37"/>
      <c r="AD2989" s="37"/>
      <c r="AF2989" s="37"/>
      <c r="AH2989" s="37"/>
      <c r="AN2989" s="37"/>
      <c r="AP2989" s="37"/>
      <c r="AR2989" s="37"/>
      <c r="AT2989" s="37"/>
      <c r="AV2989" s="37"/>
      <c r="AX2989" s="37"/>
      <c r="BO2989" s="12">
        <v>0</v>
      </c>
      <c r="CG2989" s="12"/>
      <c r="CH2989" s="12">
        <v>75.932000000000002</v>
      </c>
      <c r="CI2989" s="12" t="s">
        <v>1209</v>
      </c>
      <c r="CJ2989" s="12"/>
      <c r="CK2989" s="12" t="s">
        <v>1010</v>
      </c>
      <c r="CL2989" s="37">
        <v>58412818</v>
      </c>
      <c r="CN2989" s="12" t="s">
        <v>1506</v>
      </c>
      <c r="CS2989" s="12"/>
      <c r="CT2989" s="36" t="str">
        <f t="shared" si="46"/>
        <v>500mn</v>
      </c>
      <c r="CU2989" s="36" t="str">
        <f>VLOOKUP(CK2989,Mapping!B:C,2,FALSE)</f>
        <v>Africa</v>
      </c>
    </row>
    <row r="2990" spans="1:99" ht="16" customHeight="1" x14ac:dyDescent="0.35">
      <c r="A2990" s="12" t="s">
        <v>4409</v>
      </c>
      <c r="B2990" s="12" t="s">
        <v>933</v>
      </c>
      <c r="E2990" s="37">
        <v>37344011</v>
      </c>
      <c r="G2990" s="37" t="s">
        <v>1505</v>
      </c>
      <c r="I2990" s="37"/>
      <c r="K2990" s="37"/>
      <c r="M2990" s="37"/>
      <c r="O2990" s="37"/>
      <c r="Q2990" s="12">
        <v>76403</v>
      </c>
      <c r="R2990" s="37"/>
      <c r="T2990" s="37"/>
      <c r="V2990" s="37"/>
      <c r="X2990" s="37"/>
      <c r="Z2990" s="37"/>
      <c r="AB2990" s="37"/>
      <c r="AD2990" s="37"/>
      <c r="AF2990" s="37"/>
      <c r="AH2990" s="37">
        <v>9648171</v>
      </c>
      <c r="AI2990" s="12">
        <v>0.12</v>
      </c>
      <c r="AN2990" s="37">
        <v>25413492</v>
      </c>
      <c r="AO2990" s="12">
        <v>0.32</v>
      </c>
      <c r="AP2990" s="37">
        <v>2282348</v>
      </c>
      <c r="AQ2990" s="12">
        <v>0.03</v>
      </c>
      <c r="AR2990" s="37"/>
      <c r="AT2990" s="37"/>
      <c r="AV2990" s="37"/>
      <c r="AX2990" s="37"/>
      <c r="BH2990" s="12">
        <v>9885</v>
      </c>
      <c r="BI2990" s="12">
        <v>150900</v>
      </c>
      <c r="BQ2990" s="12">
        <v>0.02</v>
      </c>
      <c r="BV2990" s="12">
        <v>0.01</v>
      </c>
      <c r="BY2990" s="12">
        <v>0.02</v>
      </c>
      <c r="CG2990" s="12" t="s">
        <v>1058</v>
      </c>
      <c r="CH2990" s="12">
        <v>50.741999999999997</v>
      </c>
      <c r="CI2990" s="12" t="s">
        <v>983</v>
      </c>
      <c r="CJ2990" s="12" t="s">
        <v>984</v>
      </c>
      <c r="CK2990" s="12" t="s">
        <v>985</v>
      </c>
      <c r="CL2990" s="37">
        <v>7872099211</v>
      </c>
      <c r="CN2990" s="12" t="s">
        <v>1509</v>
      </c>
      <c r="CS2990" s="12"/>
      <c r="CT2990" s="36" t="str">
        <f t="shared" si="46"/>
        <v>1bn - 50bn</v>
      </c>
      <c r="CU2990" s="36" t="str">
        <f>VLOOKUP(CK2990,Mapping!B:C,2,FALSE)</f>
        <v>US/CA</v>
      </c>
    </row>
    <row r="2991" spans="1:99" ht="16" customHeight="1" x14ac:dyDescent="0.35">
      <c r="A2991" s="12" t="s">
        <v>4410</v>
      </c>
      <c r="B2991" s="12" t="s">
        <v>925</v>
      </c>
      <c r="E2991" s="37">
        <v>341036</v>
      </c>
      <c r="G2991" s="37" t="s">
        <v>1505</v>
      </c>
      <c r="I2991" s="37"/>
      <c r="K2991" s="37"/>
      <c r="M2991" s="37"/>
      <c r="O2991" s="37"/>
      <c r="R2991" s="37"/>
      <c r="T2991" s="37"/>
      <c r="V2991" s="37"/>
      <c r="X2991" s="37"/>
      <c r="Z2991" s="37"/>
      <c r="AB2991" s="37"/>
      <c r="AD2991" s="37"/>
      <c r="AF2991" s="37"/>
      <c r="AH2991" s="37"/>
      <c r="AN2991" s="37">
        <v>341036</v>
      </c>
      <c r="AO2991" s="12">
        <v>0.21</v>
      </c>
      <c r="AP2991" s="37"/>
      <c r="AR2991" s="37"/>
      <c r="AT2991" s="37"/>
      <c r="AV2991" s="37"/>
      <c r="AX2991" s="37"/>
      <c r="BI2991" s="12">
        <v>2025</v>
      </c>
      <c r="BY2991" s="12">
        <v>0</v>
      </c>
      <c r="CG2991" s="12" t="s">
        <v>929</v>
      </c>
      <c r="CH2991" s="12">
        <v>23.719000000000001</v>
      </c>
      <c r="CI2991" s="12" t="s">
        <v>4411</v>
      </c>
      <c r="CJ2991" s="12" t="s">
        <v>1015</v>
      </c>
      <c r="CK2991" s="12" t="s">
        <v>932</v>
      </c>
      <c r="CL2991" s="37">
        <v>161958435</v>
      </c>
      <c r="CN2991" s="12" t="s">
        <v>1506</v>
      </c>
      <c r="CS2991" s="12"/>
      <c r="CT2991" s="36" t="str">
        <f t="shared" si="46"/>
        <v>500mn</v>
      </c>
      <c r="CU2991" s="36" t="str">
        <f>VLOOKUP(CK2991,Mapping!B:C,2,FALSE)</f>
        <v>US/CA</v>
      </c>
    </row>
    <row r="2992" spans="1:99" ht="16" customHeight="1" x14ac:dyDescent="0.35">
      <c r="A2992" s="12" t="s">
        <v>4412</v>
      </c>
      <c r="B2992" s="12" t="s">
        <v>925</v>
      </c>
      <c r="E2992" s="37">
        <v>844631</v>
      </c>
      <c r="G2992" s="37" t="s">
        <v>1505</v>
      </c>
      <c r="I2992" s="37"/>
      <c r="K2992" s="37"/>
      <c r="M2992" s="37"/>
      <c r="O2992" s="37"/>
      <c r="Q2992" s="12">
        <v>2491</v>
      </c>
      <c r="R2992" s="37"/>
      <c r="T2992" s="37"/>
      <c r="V2992" s="37"/>
      <c r="X2992" s="37"/>
      <c r="Z2992" s="37"/>
      <c r="AB2992" s="37"/>
      <c r="AD2992" s="37"/>
      <c r="AF2992" s="37"/>
      <c r="AH2992" s="37">
        <v>314563</v>
      </c>
      <c r="AI2992" s="12">
        <v>0.13</v>
      </c>
      <c r="AN2992" s="37">
        <v>210516</v>
      </c>
      <c r="AO2992" s="12">
        <v>0.09</v>
      </c>
      <c r="AP2992" s="37">
        <v>319552</v>
      </c>
      <c r="AQ2992" s="12">
        <v>0.13</v>
      </c>
      <c r="AR2992" s="37"/>
      <c r="AT2992" s="37"/>
      <c r="AV2992" s="37"/>
      <c r="AX2992" s="37"/>
      <c r="BH2992" s="12">
        <v>1384</v>
      </c>
      <c r="BI2992" s="12">
        <v>1250</v>
      </c>
      <c r="BQ2992" s="12">
        <v>0</v>
      </c>
      <c r="BV2992" s="12">
        <v>0</v>
      </c>
      <c r="BY2992" s="12">
        <v>0</v>
      </c>
      <c r="CG2992" s="12" t="s">
        <v>934</v>
      </c>
      <c r="CH2992" s="12">
        <v>21.428999999999998</v>
      </c>
      <c r="CI2992" s="12" t="s">
        <v>2233</v>
      </c>
      <c r="CJ2992" s="12" t="s">
        <v>936</v>
      </c>
      <c r="CK2992" s="12" t="s">
        <v>932</v>
      </c>
      <c r="CL2992" s="37">
        <v>245411337</v>
      </c>
      <c r="CN2992" s="12" t="s">
        <v>1509</v>
      </c>
      <c r="CS2992" s="12"/>
      <c r="CT2992" s="36" t="str">
        <f t="shared" si="46"/>
        <v>500mn</v>
      </c>
      <c r="CU2992" s="36" t="str">
        <f>VLOOKUP(CK2992,Mapping!B:C,2,FALSE)</f>
        <v>US/CA</v>
      </c>
    </row>
    <row r="2993" spans="1:99" ht="16" customHeight="1" x14ac:dyDescent="0.35">
      <c r="A2993" s="12" t="s">
        <v>4413</v>
      </c>
      <c r="B2993" s="12" t="s">
        <v>925</v>
      </c>
      <c r="E2993" s="37">
        <v>355429</v>
      </c>
      <c r="G2993" s="37" t="s">
        <v>1505</v>
      </c>
      <c r="I2993" s="37"/>
      <c r="K2993" s="37"/>
      <c r="M2993" s="37">
        <v>346646</v>
      </c>
      <c r="N2993" s="12">
        <v>0.32</v>
      </c>
      <c r="O2993" s="37"/>
      <c r="R2993" s="37"/>
      <c r="T2993" s="37"/>
      <c r="V2993" s="37"/>
      <c r="X2993" s="37"/>
      <c r="Z2993" s="37"/>
      <c r="AB2993" s="37"/>
      <c r="AD2993" s="37"/>
      <c r="AF2993" s="37"/>
      <c r="AH2993" s="37"/>
      <c r="AN2993" s="37">
        <v>8421</v>
      </c>
      <c r="AO2993" s="12">
        <v>0.01</v>
      </c>
      <c r="AP2993" s="37">
        <v>0</v>
      </c>
      <c r="AQ2993" s="12">
        <v>0</v>
      </c>
      <c r="AR2993" s="37"/>
      <c r="AT2993" s="37">
        <v>362</v>
      </c>
      <c r="AU2993" s="12">
        <v>0</v>
      </c>
      <c r="AV2993" s="37"/>
      <c r="AX2993" s="37"/>
      <c r="BB2993" s="12">
        <v>2763</v>
      </c>
      <c r="BD2993" s="12">
        <v>34</v>
      </c>
      <c r="BH2993" s="12">
        <v>0</v>
      </c>
      <c r="BI2993" s="12">
        <v>50</v>
      </c>
      <c r="BV2993" s="12">
        <v>0</v>
      </c>
      <c r="BY2993" s="12">
        <v>0</v>
      </c>
      <c r="CC2993" s="12">
        <v>0</v>
      </c>
      <c r="CF2993" s="12">
        <v>0</v>
      </c>
      <c r="CG2993" s="12" t="s">
        <v>934</v>
      </c>
      <c r="CH2993" s="12">
        <v>93.432000000000002</v>
      </c>
      <c r="CI2993" s="12" t="s">
        <v>4414</v>
      </c>
      <c r="CJ2993" s="12" t="s">
        <v>993</v>
      </c>
      <c r="CK2993" s="12" t="s">
        <v>932</v>
      </c>
      <c r="CL2993" s="37">
        <v>107629747</v>
      </c>
      <c r="CN2993" s="12" t="s">
        <v>1509</v>
      </c>
      <c r="CS2993" s="12"/>
      <c r="CT2993" s="36" t="str">
        <f t="shared" si="46"/>
        <v>500mn</v>
      </c>
      <c r="CU2993" s="36" t="str">
        <f>VLOOKUP(CK2993,Mapping!B:C,2,FALSE)</f>
        <v>US/CA</v>
      </c>
    </row>
    <row r="2994" spans="1:99" ht="16" customHeight="1" x14ac:dyDescent="0.35">
      <c r="A2994" s="12" t="s">
        <v>4415</v>
      </c>
      <c r="B2994" s="12" t="s">
        <v>925</v>
      </c>
      <c r="E2994" s="37">
        <v>587409</v>
      </c>
      <c r="G2994" s="37" t="s">
        <v>1505</v>
      </c>
      <c r="I2994" s="37"/>
      <c r="K2994" s="37"/>
      <c r="M2994" s="37">
        <v>391310</v>
      </c>
      <c r="N2994" s="12">
        <v>0.08</v>
      </c>
      <c r="O2994" s="37"/>
      <c r="R2994" s="37"/>
      <c r="T2994" s="37"/>
      <c r="V2994" s="37"/>
      <c r="X2994" s="37"/>
      <c r="Z2994" s="37"/>
      <c r="AB2994" s="37"/>
      <c r="AD2994" s="37">
        <v>196099</v>
      </c>
      <c r="AE2994" s="12">
        <v>0.04</v>
      </c>
      <c r="AF2994" s="37"/>
      <c r="AH2994" s="37"/>
      <c r="AN2994" s="37"/>
      <c r="AP2994" s="37"/>
      <c r="AR2994" s="37"/>
      <c r="AT2994" s="37"/>
      <c r="AV2994" s="37"/>
      <c r="AX2994" s="37"/>
      <c r="BB2994" s="12">
        <v>3119</v>
      </c>
      <c r="BJ2994" s="12">
        <v>1760</v>
      </c>
      <c r="CB2994" s="12">
        <v>0</v>
      </c>
      <c r="CC2994" s="12">
        <v>0</v>
      </c>
      <c r="CG2994" s="12" t="s">
        <v>929</v>
      </c>
      <c r="CH2994" s="12">
        <v>21.596</v>
      </c>
      <c r="CI2994" s="12" t="s">
        <v>1020</v>
      </c>
      <c r="CJ2994" s="12" t="s">
        <v>1021</v>
      </c>
      <c r="CK2994" s="12" t="s">
        <v>932</v>
      </c>
      <c r="CL2994" s="37">
        <v>516459742</v>
      </c>
      <c r="CN2994" s="12" t="s">
        <v>1509</v>
      </c>
      <c r="CS2994" s="12"/>
      <c r="CT2994" s="36" t="str">
        <f t="shared" si="46"/>
        <v>500mn - 1bn</v>
      </c>
      <c r="CU2994" s="36" t="str">
        <f>VLOOKUP(CK2994,Mapping!B:C,2,FALSE)</f>
        <v>US/CA</v>
      </c>
    </row>
    <row r="2995" spans="1:99" ht="16" customHeight="1" x14ac:dyDescent="0.35">
      <c r="A2995" s="12" t="s">
        <v>4416</v>
      </c>
      <c r="B2995" s="12" t="s">
        <v>925</v>
      </c>
      <c r="E2995" s="37">
        <v>187563</v>
      </c>
      <c r="G2995" s="37" t="s">
        <v>1505</v>
      </c>
      <c r="I2995" s="37"/>
      <c r="K2995" s="37"/>
      <c r="M2995" s="37">
        <v>187563</v>
      </c>
      <c r="N2995" s="12">
        <v>0.02</v>
      </c>
      <c r="O2995" s="37"/>
      <c r="R2995" s="37"/>
      <c r="T2995" s="37"/>
      <c r="V2995" s="37"/>
      <c r="X2995" s="37"/>
      <c r="Z2995" s="37"/>
      <c r="AB2995" s="37"/>
      <c r="AD2995" s="37"/>
      <c r="AF2995" s="37"/>
      <c r="AH2995" s="37"/>
      <c r="AN2995" s="37"/>
      <c r="AP2995" s="37"/>
      <c r="AR2995" s="37"/>
      <c r="AT2995" s="37"/>
      <c r="AV2995" s="37"/>
      <c r="AX2995" s="37"/>
      <c r="BB2995" s="12">
        <v>1495</v>
      </c>
      <c r="CC2995" s="12">
        <v>0</v>
      </c>
      <c r="CG2995" s="12" t="s">
        <v>940</v>
      </c>
      <c r="CH2995" s="12">
        <v>33.825000000000003</v>
      </c>
      <c r="CI2995" s="12" t="s">
        <v>1841</v>
      </c>
      <c r="CJ2995" s="12"/>
      <c r="CK2995" s="12" t="s">
        <v>1842</v>
      </c>
      <c r="CL2995" s="37">
        <v>899265539</v>
      </c>
      <c r="CN2995" s="12" t="s">
        <v>1506</v>
      </c>
      <c r="CS2995" s="12"/>
      <c r="CT2995" s="36" t="str">
        <f t="shared" si="46"/>
        <v>500mn - 1bn</v>
      </c>
      <c r="CU2995" s="36" t="str">
        <f>VLOOKUP(CK2995,Mapping!B:C,2,FALSE)</f>
        <v>EU</v>
      </c>
    </row>
    <row r="2996" spans="1:99" ht="16" customHeight="1" x14ac:dyDescent="0.35">
      <c r="A2996" s="12" t="s">
        <v>4417</v>
      </c>
      <c r="B2996" s="12" t="s">
        <v>925</v>
      </c>
      <c r="E2996" s="37">
        <v>195186</v>
      </c>
      <c r="G2996" s="37" t="s">
        <v>1505</v>
      </c>
      <c r="I2996" s="37"/>
      <c r="K2996" s="37">
        <v>195186</v>
      </c>
      <c r="L2996" s="12">
        <v>0.11</v>
      </c>
      <c r="M2996" s="37"/>
      <c r="O2996" s="37"/>
      <c r="R2996" s="37"/>
      <c r="T2996" s="37"/>
      <c r="V2996" s="37"/>
      <c r="X2996" s="37"/>
      <c r="Z2996" s="37"/>
      <c r="AB2996" s="37"/>
      <c r="AD2996" s="37"/>
      <c r="AF2996" s="37"/>
      <c r="AH2996" s="37"/>
      <c r="AN2996" s="37"/>
      <c r="AP2996" s="37">
        <v>0</v>
      </c>
      <c r="AQ2996" s="12">
        <v>0</v>
      </c>
      <c r="AR2996" s="37"/>
      <c r="AT2996" s="37"/>
      <c r="AV2996" s="37"/>
      <c r="AX2996" s="37"/>
      <c r="BG2996" s="12">
        <v>3160</v>
      </c>
      <c r="BH2996" s="12">
        <v>0</v>
      </c>
      <c r="BS2996" s="12">
        <v>0</v>
      </c>
      <c r="BV2996" s="12">
        <v>0</v>
      </c>
      <c r="CG2996" s="12" t="s">
        <v>940</v>
      </c>
      <c r="CH2996" s="12">
        <v>118.97499999999999</v>
      </c>
      <c r="CI2996" s="12" t="s">
        <v>1251</v>
      </c>
      <c r="CJ2996" s="12"/>
      <c r="CK2996" s="12" t="s">
        <v>1252</v>
      </c>
      <c r="CL2996" s="37">
        <v>177919642</v>
      </c>
      <c r="CN2996" s="12" t="s">
        <v>1506</v>
      </c>
      <c r="CS2996" s="12"/>
      <c r="CT2996" s="36" t="str">
        <f t="shared" si="46"/>
        <v>500mn</v>
      </c>
      <c r="CU2996" s="36" t="str">
        <f>VLOOKUP(CK2996,Mapping!B:C,2,FALSE)</f>
        <v>LATAM</v>
      </c>
    </row>
    <row r="2997" spans="1:99" ht="16" customHeight="1" x14ac:dyDescent="0.35">
      <c r="A2997" s="12" t="s">
        <v>4418</v>
      </c>
      <c r="B2997" s="12" t="s">
        <v>925</v>
      </c>
      <c r="E2997" s="37">
        <v>0</v>
      </c>
      <c r="G2997" s="37" t="s">
        <v>1505</v>
      </c>
      <c r="I2997" s="37"/>
      <c r="K2997" s="37"/>
      <c r="M2997" s="37"/>
      <c r="O2997" s="37"/>
      <c r="R2997" s="37"/>
      <c r="T2997" s="37"/>
      <c r="V2997" s="37"/>
      <c r="X2997" s="37"/>
      <c r="Z2997" s="37"/>
      <c r="AB2997" s="37"/>
      <c r="AD2997" s="37"/>
      <c r="AF2997" s="37"/>
      <c r="AH2997" s="37"/>
      <c r="AN2997" s="37">
        <v>0</v>
      </c>
      <c r="AO2997" s="12">
        <v>0</v>
      </c>
      <c r="AP2997" s="37"/>
      <c r="AR2997" s="37">
        <v>0</v>
      </c>
      <c r="AS2997" s="12">
        <v>0</v>
      </c>
      <c r="AT2997" s="37"/>
      <c r="AV2997" s="37"/>
      <c r="AX2997" s="37"/>
      <c r="BE2997" s="12">
        <v>0</v>
      </c>
      <c r="BI2997" s="12">
        <v>0</v>
      </c>
      <c r="BM2997" s="12">
        <v>0</v>
      </c>
      <c r="BY2997" s="12">
        <v>0</v>
      </c>
      <c r="CG2997" s="12" t="s">
        <v>929</v>
      </c>
      <c r="CH2997" s="12">
        <v>61.917000000000002</v>
      </c>
      <c r="CI2997" s="12" t="s">
        <v>2086</v>
      </c>
      <c r="CJ2997" s="12" t="s">
        <v>2087</v>
      </c>
      <c r="CK2997" s="12" t="s">
        <v>932</v>
      </c>
      <c r="CL2997" s="37">
        <v>884346065</v>
      </c>
      <c r="CN2997" s="12" t="s">
        <v>1509</v>
      </c>
      <c r="CS2997" s="12"/>
      <c r="CT2997" s="36" t="str">
        <f t="shared" si="46"/>
        <v>500mn - 1bn</v>
      </c>
      <c r="CU2997" s="36" t="str">
        <f>VLOOKUP(CK2997,Mapping!B:C,2,FALSE)</f>
        <v>US/CA</v>
      </c>
    </row>
    <row r="2998" spans="1:99" ht="16" customHeight="1" x14ac:dyDescent="0.35">
      <c r="A2998" s="12" t="s">
        <v>4419</v>
      </c>
      <c r="B2998" s="12" t="s">
        <v>925</v>
      </c>
      <c r="E2998" s="37">
        <v>8521914</v>
      </c>
      <c r="G2998" s="37" t="s">
        <v>1505</v>
      </c>
      <c r="I2998" s="37"/>
      <c r="K2998" s="37"/>
      <c r="M2998" s="37"/>
      <c r="O2998" s="37"/>
      <c r="R2998" s="37"/>
      <c r="T2998" s="37"/>
      <c r="V2998" s="37"/>
      <c r="X2998" s="37">
        <v>8521914</v>
      </c>
      <c r="Y2998" s="12">
        <v>0.16</v>
      </c>
      <c r="Z2998" s="37"/>
      <c r="AB2998" s="37"/>
      <c r="AD2998" s="37"/>
      <c r="AF2998" s="37"/>
      <c r="AH2998" s="37"/>
      <c r="AN2998" s="37"/>
      <c r="AP2998" s="37"/>
      <c r="AR2998" s="37"/>
      <c r="AT2998" s="37"/>
      <c r="AV2998" s="37"/>
      <c r="AX2998" s="37"/>
      <c r="BA2998" s="12">
        <v>83401</v>
      </c>
      <c r="BZ2998" s="12">
        <v>0</v>
      </c>
      <c r="CG2998" s="12" t="s">
        <v>929</v>
      </c>
      <c r="CH2998" s="12">
        <v>41.322000000000003</v>
      </c>
      <c r="CI2998" s="12" t="s">
        <v>941</v>
      </c>
      <c r="CJ2998" s="12" t="s">
        <v>941</v>
      </c>
      <c r="CK2998" s="12" t="s">
        <v>932</v>
      </c>
      <c r="CL2998" s="37">
        <v>5240271644</v>
      </c>
      <c r="CN2998" s="12" t="s">
        <v>1509</v>
      </c>
      <c r="CS2998" s="12"/>
      <c r="CT2998" s="36" t="str">
        <f t="shared" si="46"/>
        <v>1bn - 50bn</v>
      </c>
      <c r="CU2998" s="36" t="str">
        <f>VLOOKUP(CK2998,Mapping!B:C,2,FALSE)</f>
        <v>US/CA</v>
      </c>
    </row>
    <row r="2999" spans="1:99" ht="16" customHeight="1" x14ac:dyDescent="0.35">
      <c r="A2999" s="12" t="s">
        <v>4420</v>
      </c>
      <c r="B2999" s="12" t="s">
        <v>925</v>
      </c>
      <c r="E2999" s="37">
        <v>891644</v>
      </c>
      <c r="G2999" s="37" t="s">
        <v>1505</v>
      </c>
      <c r="I2999" s="37"/>
      <c r="K2999" s="37"/>
      <c r="M2999" s="37">
        <v>891644</v>
      </c>
      <c r="N2999" s="12">
        <v>0.75</v>
      </c>
      <c r="O2999" s="37"/>
      <c r="R2999" s="37"/>
      <c r="T2999" s="37"/>
      <c r="V2999" s="37"/>
      <c r="X2999" s="37"/>
      <c r="Z2999" s="37"/>
      <c r="AB2999" s="37"/>
      <c r="AD2999" s="37"/>
      <c r="AF2999" s="37"/>
      <c r="AH2999" s="37"/>
      <c r="AN2999" s="37"/>
      <c r="AP2999" s="37"/>
      <c r="AR2999" s="37"/>
      <c r="AT2999" s="37"/>
      <c r="AV2999" s="37"/>
      <c r="AX2999" s="37"/>
      <c r="BB2999" s="12">
        <v>7107</v>
      </c>
      <c r="CC2999" s="12">
        <v>0</v>
      </c>
      <c r="CG2999" s="12" t="s">
        <v>976</v>
      </c>
      <c r="CH2999" s="12">
        <v>122.864</v>
      </c>
      <c r="CI2999" s="12" t="s">
        <v>941</v>
      </c>
      <c r="CJ2999" s="12" t="s">
        <v>941</v>
      </c>
      <c r="CK2999" s="12" t="s">
        <v>932</v>
      </c>
      <c r="CL2999" s="37">
        <v>119132112</v>
      </c>
      <c r="CN2999" s="12" t="s">
        <v>1513</v>
      </c>
      <c r="CS2999" s="12"/>
      <c r="CT2999" s="36" t="str">
        <f t="shared" si="46"/>
        <v>500mn</v>
      </c>
      <c r="CU2999" s="36" t="str">
        <f>VLOOKUP(CK2999,Mapping!B:C,2,FALSE)</f>
        <v>US/CA</v>
      </c>
    </row>
    <row r="3000" spans="1:99" ht="16" customHeight="1" x14ac:dyDescent="0.35">
      <c r="A3000" s="12" t="s">
        <v>4421</v>
      </c>
      <c r="B3000" s="12" t="s">
        <v>925</v>
      </c>
      <c r="E3000" s="37">
        <v>1079458</v>
      </c>
      <c r="G3000" s="37" t="s">
        <v>1505</v>
      </c>
      <c r="I3000" s="37"/>
      <c r="K3000" s="37"/>
      <c r="M3000" s="37">
        <v>1079458</v>
      </c>
      <c r="N3000" s="12">
        <v>0.19</v>
      </c>
      <c r="O3000" s="37"/>
      <c r="R3000" s="37"/>
      <c r="T3000" s="37"/>
      <c r="V3000" s="37"/>
      <c r="X3000" s="37"/>
      <c r="Z3000" s="37"/>
      <c r="AB3000" s="37"/>
      <c r="AD3000" s="37">
        <v>0</v>
      </c>
      <c r="AE3000" s="12">
        <v>0</v>
      </c>
      <c r="AF3000" s="37"/>
      <c r="AH3000" s="37"/>
      <c r="AN3000" s="37">
        <v>0</v>
      </c>
      <c r="AO3000" s="12">
        <v>0</v>
      </c>
      <c r="AP3000" s="37">
        <v>0</v>
      </c>
      <c r="AQ3000" s="12">
        <v>0</v>
      </c>
      <c r="AR3000" s="37"/>
      <c r="AT3000" s="37"/>
      <c r="AV3000" s="37"/>
      <c r="AX3000" s="37"/>
      <c r="BB3000" s="12">
        <v>8604</v>
      </c>
      <c r="BH3000" s="12">
        <v>0</v>
      </c>
      <c r="BI3000" s="12">
        <v>0</v>
      </c>
      <c r="BJ3000" s="12">
        <v>0</v>
      </c>
      <c r="BV3000" s="12">
        <v>0</v>
      </c>
      <c r="BY3000" s="12">
        <v>0</v>
      </c>
      <c r="CB3000" s="12">
        <v>0</v>
      </c>
      <c r="CC3000" s="12">
        <v>0</v>
      </c>
      <c r="CG3000" s="12" t="s">
        <v>929</v>
      </c>
      <c r="CH3000" s="12">
        <v>71.201999999999998</v>
      </c>
      <c r="CI3000" s="12" t="s">
        <v>1584</v>
      </c>
      <c r="CJ3000" s="12" t="s">
        <v>931</v>
      </c>
      <c r="CK3000" s="12" t="s">
        <v>932</v>
      </c>
      <c r="CL3000" s="37">
        <v>580147845</v>
      </c>
      <c r="CN3000" s="12" t="s">
        <v>1509</v>
      </c>
      <c r="CS3000" s="12"/>
      <c r="CT3000" s="36" t="str">
        <f t="shared" si="46"/>
        <v>500mn - 1bn</v>
      </c>
      <c r="CU3000" s="36" t="str">
        <f>VLOOKUP(CK3000,Mapping!B:C,2,FALSE)</f>
        <v>US/CA</v>
      </c>
    </row>
    <row r="3001" spans="1:99" ht="16" customHeight="1" x14ac:dyDescent="0.35">
      <c r="A3001" s="12" t="s">
        <v>4422</v>
      </c>
      <c r="B3001" s="12" t="s">
        <v>925</v>
      </c>
      <c r="E3001" s="37">
        <v>0</v>
      </c>
      <c r="G3001" s="37" t="s">
        <v>1505</v>
      </c>
      <c r="I3001" s="37"/>
      <c r="K3001" s="37"/>
      <c r="M3001" s="37"/>
      <c r="O3001" s="37"/>
      <c r="R3001" s="37"/>
      <c r="T3001" s="37"/>
      <c r="V3001" s="37"/>
      <c r="X3001" s="37"/>
      <c r="Z3001" s="37"/>
      <c r="AB3001" s="37"/>
      <c r="AD3001" s="37"/>
      <c r="AF3001" s="37"/>
      <c r="AH3001" s="37"/>
      <c r="AN3001" s="37">
        <v>0</v>
      </c>
      <c r="AO3001" s="12">
        <v>0</v>
      </c>
      <c r="AP3001" s="37"/>
      <c r="AR3001" s="37"/>
      <c r="AT3001" s="37"/>
      <c r="AV3001" s="37"/>
      <c r="AX3001" s="37"/>
      <c r="BI3001" s="12">
        <v>0</v>
      </c>
      <c r="BY3001" s="12">
        <v>0</v>
      </c>
      <c r="CG3001" s="12"/>
      <c r="CH3001" s="12">
        <v>37.606000000000002</v>
      </c>
      <c r="CI3001" s="12" t="s">
        <v>4423</v>
      </c>
      <c r="CJ3001" s="12"/>
      <c r="CK3001" s="12" t="s">
        <v>1010</v>
      </c>
      <c r="CL3001" s="37">
        <v>89902986</v>
      </c>
      <c r="CN3001" s="12" t="s">
        <v>1506</v>
      </c>
      <c r="CS3001" s="12"/>
      <c r="CT3001" s="36" t="str">
        <f t="shared" si="46"/>
        <v>500mn</v>
      </c>
      <c r="CU3001" s="36" t="str">
        <f>VLOOKUP(CK3001,Mapping!B:C,2,FALSE)</f>
        <v>Africa</v>
      </c>
    </row>
    <row r="3002" spans="1:99" ht="16" customHeight="1" x14ac:dyDescent="0.35">
      <c r="A3002" s="12" t="s">
        <v>665</v>
      </c>
      <c r="B3002" s="12" t="s">
        <v>933</v>
      </c>
      <c r="E3002" s="37">
        <v>3330988</v>
      </c>
      <c r="F3002" s="12">
        <v>5565</v>
      </c>
      <c r="G3002" s="37" t="s">
        <v>1505</v>
      </c>
      <c r="I3002" s="37">
        <v>270445</v>
      </c>
      <c r="J3002" s="12">
        <v>0.21</v>
      </c>
      <c r="K3002" s="37">
        <v>1575326</v>
      </c>
      <c r="L3002" s="12">
        <v>1.24</v>
      </c>
      <c r="M3002" s="37"/>
      <c r="O3002" s="37">
        <v>997114</v>
      </c>
      <c r="P3002" s="12">
        <v>0.79</v>
      </c>
      <c r="Q3002" s="12">
        <v>0</v>
      </c>
      <c r="R3002" s="37">
        <v>128207</v>
      </c>
      <c r="S3002" s="12">
        <v>0.1</v>
      </c>
      <c r="T3002" s="37"/>
      <c r="V3002" s="37">
        <v>0</v>
      </c>
      <c r="W3002" s="12">
        <v>0</v>
      </c>
      <c r="X3002" s="37"/>
      <c r="Z3002" s="37"/>
      <c r="AB3002" s="37">
        <v>0</v>
      </c>
      <c r="AC3002" s="12">
        <v>0</v>
      </c>
      <c r="AD3002" s="37"/>
      <c r="AF3002" s="37">
        <v>359896</v>
      </c>
      <c r="AG3002" s="12">
        <v>0.28000000000000003</v>
      </c>
      <c r="AH3002" s="37">
        <v>0</v>
      </c>
      <c r="AI3002" s="12">
        <v>0</v>
      </c>
      <c r="AJ3002" s="12">
        <v>0</v>
      </c>
      <c r="AK3002" s="12">
        <v>0</v>
      </c>
      <c r="AL3002" s="12">
        <v>65657</v>
      </c>
      <c r="AN3002" s="37">
        <v>0</v>
      </c>
      <c r="AO3002" s="12">
        <v>0</v>
      </c>
      <c r="AP3002" s="37"/>
      <c r="AR3002" s="37"/>
      <c r="AT3002" s="37"/>
      <c r="AV3002" s="37"/>
      <c r="AX3002" s="37"/>
      <c r="AZ3002" s="12">
        <v>12111</v>
      </c>
      <c r="BF3002" s="12">
        <v>26680</v>
      </c>
      <c r="BG3002" s="12">
        <v>25504</v>
      </c>
      <c r="BI3002" s="12">
        <v>0</v>
      </c>
      <c r="BO3002" s="12">
        <v>0</v>
      </c>
      <c r="BP3002" s="12">
        <v>0</v>
      </c>
      <c r="BQ3002" s="12">
        <v>0</v>
      </c>
      <c r="BR3002" s="12">
        <v>0</v>
      </c>
      <c r="BS3002" s="12">
        <v>0</v>
      </c>
      <c r="BT3002" s="12">
        <v>0</v>
      </c>
      <c r="BU3002" s="12">
        <v>0</v>
      </c>
      <c r="BX3002" s="12">
        <v>0</v>
      </c>
      <c r="BY3002" s="12">
        <v>0</v>
      </c>
      <c r="CG3002" s="12" t="s">
        <v>996</v>
      </c>
      <c r="CH3002" s="12">
        <v>52.348999999999997</v>
      </c>
      <c r="CI3002" s="12" t="s">
        <v>1220</v>
      </c>
      <c r="CJ3002" s="12"/>
      <c r="CK3002" s="12" t="s">
        <v>1078</v>
      </c>
      <c r="CL3002" s="37">
        <v>128163122</v>
      </c>
      <c r="CN3002" s="12" t="s">
        <v>1506</v>
      </c>
      <c r="CS3002" s="12"/>
      <c r="CT3002" s="36" t="str">
        <f t="shared" si="46"/>
        <v>500mn</v>
      </c>
      <c r="CU3002" s="36" t="str">
        <f>VLOOKUP(CK3002,Mapping!B:C,2,FALSE)</f>
        <v>EU</v>
      </c>
    </row>
    <row r="3003" spans="1:99" ht="16" customHeight="1" x14ac:dyDescent="0.35">
      <c r="A3003" s="12" t="s">
        <v>4424</v>
      </c>
      <c r="B3003" s="12" t="s">
        <v>933</v>
      </c>
      <c r="E3003" s="37">
        <v>12200380</v>
      </c>
      <c r="G3003" s="37" t="s">
        <v>1505</v>
      </c>
      <c r="I3003" s="37"/>
      <c r="K3003" s="37"/>
      <c r="M3003" s="37">
        <v>6059467</v>
      </c>
      <c r="N3003" s="12">
        <v>0.18</v>
      </c>
      <c r="O3003" s="37"/>
      <c r="Q3003" s="12">
        <v>0</v>
      </c>
      <c r="R3003" s="37"/>
      <c r="T3003" s="37"/>
      <c r="V3003" s="37"/>
      <c r="X3003" s="37"/>
      <c r="Z3003" s="37"/>
      <c r="AB3003" s="37"/>
      <c r="AD3003" s="37">
        <v>6140913</v>
      </c>
      <c r="AE3003" s="12">
        <v>0.19</v>
      </c>
      <c r="AF3003" s="37"/>
      <c r="AH3003" s="37">
        <v>0</v>
      </c>
      <c r="AI3003" s="12">
        <v>0</v>
      </c>
      <c r="AN3003" s="37"/>
      <c r="AP3003" s="37"/>
      <c r="AR3003" s="37"/>
      <c r="AT3003" s="37"/>
      <c r="AV3003" s="37"/>
      <c r="AX3003" s="37"/>
      <c r="BB3003" s="12">
        <v>48298</v>
      </c>
      <c r="BJ3003" s="12">
        <v>55115</v>
      </c>
      <c r="BQ3003" s="12">
        <v>0</v>
      </c>
      <c r="CB3003" s="12">
        <v>0.02</v>
      </c>
      <c r="CC3003" s="12">
        <v>0</v>
      </c>
      <c r="CG3003" s="12" t="s">
        <v>934</v>
      </c>
      <c r="CH3003" s="12">
        <v>31.584</v>
      </c>
      <c r="CI3003" s="12"/>
      <c r="CJ3003" s="12"/>
      <c r="CK3003" s="12" t="s">
        <v>1054</v>
      </c>
      <c r="CL3003" s="37">
        <v>3227639810</v>
      </c>
      <c r="CN3003" s="12" t="s">
        <v>1506</v>
      </c>
      <c r="CS3003" s="12"/>
      <c r="CT3003" s="36" t="str">
        <f t="shared" si="46"/>
        <v>1bn - 50bn</v>
      </c>
      <c r="CU3003" s="36" t="str">
        <f>VLOOKUP(CK3003,Mapping!B:C,2,FALSE)</f>
        <v>EU</v>
      </c>
    </row>
    <row r="3004" spans="1:99" ht="16" customHeight="1" x14ac:dyDescent="0.35">
      <c r="A3004" s="12" t="s">
        <v>4425</v>
      </c>
      <c r="B3004" s="12" t="s">
        <v>925</v>
      </c>
      <c r="E3004" s="37">
        <v>2773125</v>
      </c>
      <c r="G3004" s="37" t="s">
        <v>1505</v>
      </c>
      <c r="I3004" s="37"/>
      <c r="K3004" s="37"/>
      <c r="M3004" s="37"/>
      <c r="O3004" s="37"/>
      <c r="Q3004" s="12">
        <v>55</v>
      </c>
      <c r="R3004" s="37"/>
      <c r="T3004" s="37"/>
      <c r="V3004" s="37"/>
      <c r="X3004" s="37"/>
      <c r="Z3004" s="37"/>
      <c r="AB3004" s="37"/>
      <c r="AD3004" s="37"/>
      <c r="AF3004" s="37"/>
      <c r="AH3004" s="37">
        <v>6945</v>
      </c>
      <c r="AI3004" s="12">
        <v>0</v>
      </c>
      <c r="AN3004" s="37">
        <v>2766180</v>
      </c>
      <c r="AO3004" s="12">
        <v>0.96</v>
      </c>
      <c r="AP3004" s="37"/>
      <c r="AR3004" s="37"/>
      <c r="AT3004" s="37"/>
      <c r="AV3004" s="37"/>
      <c r="AX3004" s="37"/>
      <c r="BI3004" s="12">
        <v>16425</v>
      </c>
      <c r="BQ3004" s="12">
        <v>0</v>
      </c>
      <c r="BY3004" s="12">
        <v>0</v>
      </c>
      <c r="CG3004" s="12" t="s">
        <v>934</v>
      </c>
      <c r="CH3004" s="12">
        <v>12.98</v>
      </c>
      <c r="CI3004" s="12" t="s">
        <v>1020</v>
      </c>
      <c r="CJ3004" s="12" t="s">
        <v>1021</v>
      </c>
      <c r="CK3004" s="12" t="s">
        <v>932</v>
      </c>
      <c r="CL3004" s="37">
        <v>286977461</v>
      </c>
      <c r="CN3004" s="12" t="s">
        <v>1509</v>
      </c>
      <c r="CS3004" s="12"/>
      <c r="CT3004" s="36" t="str">
        <f t="shared" si="46"/>
        <v>500mn</v>
      </c>
      <c r="CU3004" s="36" t="str">
        <f>VLOOKUP(CK3004,Mapping!B:C,2,FALSE)</f>
        <v>US/CA</v>
      </c>
    </row>
    <row r="3005" spans="1:99" ht="16" customHeight="1" x14ac:dyDescent="0.35">
      <c r="A3005" s="12" t="s">
        <v>4426</v>
      </c>
      <c r="B3005" s="12" t="s">
        <v>925</v>
      </c>
      <c r="E3005" s="37">
        <v>2724113</v>
      </c>
      <c r="G3005" s="37" t="s">
        <v>1505</v>
      </c>
      <c r="I3005" s="37"/>
      <c r="K3005" s="37"/>
      <c r="M3005" s="37">
        <v>2724113</v>
      </c>
      <c r="N3005" s="12">
        <v>0.88</v>
      </c>
      <c r="O3005" s="37"/>
      <c r="R3005" s="37"/>
      <c r="T3005" s="37"/>
      <c r="V3005" s="37"/>
      <c r="X3005" s="37"/>
      <c r="Z3005" s="37"/>
      <c r="AB3005" s="37"/>
      <c r="AD3005" s="37"/>
      <c r="AF3005" s="37"/>
      <c r="AH3005" s="37"/>
      <c r="AN3005" s="37"/>
      <c r="AP3005" s="37"/>
      <c r="AR3005" s="37"/>
      <c r="AT3005" s="37"/>
      <c r="AV3005" s="37"/>
      <c r="AX3005" s="37"/>
      <c r="BB3005" s="12">
        <v>21713</v>
      </c>
      <c r="CC3005" s="12">
        <v>0</v>
      </c>
      <c r="CG3005" s="12" t="s">
        <v>934</v>
      </c>
      <c r="CH3005" s="12">
        <v>56.122999999999998</v>
      </c>
      <c r="CI3005" s="12" t="s">
        <v>965</v>
      </c>
      <c r="CJ3005" s="12" t="s">
        <v>966</v>
      </c>
      <c r="CK3005" s="12" t="s">
        <v>932</v>
      </c>
      <c r="CL3005" s="37">
        <v>310052771</v>
      </c>
      <c r="CN3005" s="12" t="s">
        <v>1509</v>
      </c>
      <c r="CS3005" s="12"/>
      <c r="CT3005" s="36" t="str">
        <f t="shared" si="46"/>
        <v>500mn</v>
      </c>
      <c r="CU3005" s="36" t="str">
        <f>VLOOKUP(CK3005,Mapping!B:C,2,FALSE)</f>
        <v>US/CA</v>
      </c>
    </row>
    <row r="3006" spans="1:99" ht="16" customHeight="1" x14ac:dyDescent="0.35">
      <c r="A3006" s="12" t="s">
        <v>4427</v>
      </c>
      <c r="B3006" s="12" t="s">
        <v>925</v>
      </c>
      <c r="E3006" s="37">
        <v>0</v>
      </c>
      <c r="G3006" s="37" t="s">
        <v>1505</v>
      </c>
      <c r="I3006" s="37"/>
      <c r="K3006" s="37"/>
      <c r="M3006" s="37">
        <v>0</v>
      </c>
      <c r="N3006" s="12">
        <v>0</v>
      </c>
      <c r="O3006" s="37"/>
      <c r="R3006" s="37"/>
      <c r="T3006" s="37"/>
      <c r="V3006" s="37"/>
      <c r="X3006" s="37"/>
      <c r="Z3006" s="37"/>
      <c r="AB3006" s="37"/>
      <c r="AD3006" s="37"/>
      <c r="AF3006" s="37"/>
      <c r="AH3006" s="37"/>
      <c r="AN3006" s="37"/>
      <c r="AP3006" s="37"/>
      <c r="AR3006" s="37"/>
      <c r="AT3006" s="37"/>
      <c r="AV3006" s="37"/>
      <c r="AX3006" s="37"/>
      <c r="BB3006" s="12">
        <v>0</v>
      </c>
      <c r="CC3006" s="12">
        <v>0</v>
      </c>
      <c r="CG3006" s="12" t="s">
        <v>1058</v>
      </c>
      <c r="CH3006" s="12">
        <v>29.95</v>
      </c>
      <c r="CI3006" s="12" t="s">
        <v>4428</v>
      </c>
      <c r="CJ3006" s="12" t="s">
        <v>1017</v>
      </c>
      <c r="CK3006" s="12" t="s">
        <v>932</v>
      </c>
      <c r="CL3006" s="37">
        <v>228836431</v>
      </c>
      <c r="CN3006" s="12" t="s">
        <v>1506</v>
      </c>
      <c r="CS3006" s="12"/>
      <c r="CT3006" s="36" t="str">
        <f t="shared" si="46"/>
        <v>500mn</v>
      </c>
      <c r="CU3006" s="36" t="str">
        <f>VLOOKUP(CK3006,Mapping!B:C,2,FALSE)</f>
        <v>US/CA</v>
      </c>
    </row>
    <row r="3007" spans="1:99" ht="16" customHeight="1" x14ac:dyDescent="0.35">
      <c r="A3007" s="12" t="s">
        <v>4429</v>
      </c>
      <c r="B3007" s="12" t="s">
        <v>925</v>
      </c>
      <c r="E3007" s="37">
        <v>989425</v>
      </c>
      <c r="G3007" s="37" t="s">
        <v>1505</v>
      </c>
      <c r="I3007" s="37"/>
      <c r="K3007" s="37"/>
      <c r="M3007" s="37"/>
      <c r="O3007" s="37"/>
      <c r="R3007" s="37"/>
      <c r="T3007" s="37"/>
      <c r="V3007" s="37"/>
      <c r="X3007" s="37"/>
      <c r="Z3007" s="37"/>
      <c r="AB3007" s="37"/>
      <c r="AD3007" s="37"/>
      <c r="AF3007" s="37"/>
      <c r="AH3007" s="37"/>
      <c r="AN3007" s="37">
        <v>989425</v>
      </c>
      <c r="AO3007" s="12">
        <v>0.14000000000000001</v>
      </c>
      <c r="AP3007" s="37"/>
      <c r="AR3007" s="37"/>
      <c r="AT3007" s="37"/>
      <c r="AV3007" s="37"/>
      <c r="AX3007" s="37"/>
      <c r="BI3007" s="12">
        <v>5875</v>
      </c>
      <c r="BY3007" s="12">
        <v>0</v>
      </c>
      <c r="CG3007" s="12" t="s">
        <v>940</v>
      </c>
      <c r="CH3007" s="12">
        <v>19.678999999999998</v>
      </c>
      <c r="CI3007" s="12" t="s">
        <v>1245</v>
      </c>
      <c r="CJ3007" s="12" t="s">
        <v>1246</v>
      </c>
      <c r="CK3007" s="12" t="s">
        <v>932</v>
      </c>
      <c r="CL3007" s="37">
        <v>688456756</v>
      </c>
      <c r="CN3007" s="12" t="s">
        <v>1509</v>
      </c>
      <c r="CS3007" s="12"/>
      <c r="CT3007" s="36" t="str">
        <f t="shared" si="46"/>
        <v>500mn - 1bn</v>
      </c>
      <c r="CU3007" s="36" t="str">
        <f>VLOOKUP(CK3007,Mapping!B:C,2,FALSE)</f>
        <v>US/CA</v>
      </c>
    </row>
    <row r="3008" spans="1:99" ht="16" customHeight="1" x14ac:dyDescent="0.35">
      <c r="A3008" s="12" t="s">
        <v>4430</v>
      </c>
      <c r="B3008" s="12" t="s">
        <v>925</v>
      </c>
      <c r="E3008" s="37">
        <v>1909819</v>
      </c>
      <c r="G3008" s="37" t="s">
        <v>1505</v>
      </c>
      <c r="I3008" s="37"/>
      <c r="K3008" s="37"/>
      <c r="M3008" s="37"/>
      <c r="O3008" s="37"/>
      <c r="Q3008" s="12">
        <v>12169</v>
      </c>
      <c r="R3008" s="37"/>
      <c r="T3008" s="37"/>
      <c r="V3008" s="37"/>
      <c r="X3008" s="37"/>
      <c r="Z3008" s="37"/>
      <c r="AB3008" s="37"/>
      <c r="AD3008" s="37"/>
      <c r="AF3008" s="37"/>
      <c r="AH3008" s="37">
        <v>1536701</v>
      </c>
      <c r="AI3008" s="12">
        <v>0.76</v>
      </c>
      <c r="AN3008" s="37">
        <v>0</v>
      </c>
      <c r="AO3008" s="12">
        <v>0</v>
      </c>
      <c r="AP3008" s="37">
        <v>373118</v>
      </c>
      <c r="AQ3008" s="12">
        <v>0.18</v>
      </c>
      <c r="AR3008" s="37"/>
      <c r="AT3008" s="37"/>
      <c r="AV3008" s="37"/>
      <c r="AX3008" s="37"/>
      <c r="BH3008" s="12">
        <v>1616</v>
      </c>
      <c r="BI3008" s="12">
        <v>0</v>
      </c>
      <c r="BQ3008" s="12">
        <v>0</v>
      </c>
      <c r="BV3008" s="12">
        <v>0</v>
      </c>
      <c r="BY3008" s="12">
        <v>0</v>
      </c>
      <c r="CG3008" s="12"/>
      <c r="CH3008" s="12">
        <v>306.44799999999998</v>
      </c>
      <c r="CI3008" s="12" t="s">
        <v>4035</v>
      </c>
      <c r="CJ3008" s="12" t="s">
        <v>946</v>
      </c>
      <c r="CK3008" s="12" t="s">
        <v>932</v>
      </c>
      <c r="CL3008" s="37">
        <v>202518859</v>
      </c>
      <c r="CN3008" s="12" t="s">
        <v>1509</v>
      </c>
      <c r="CS3008" s="12"/>
      <c r="CT3008" s="36" t="str">
        <f t="shared" si="46"/>
        <v>500mn</v>
      </c>
      <c r="CU3008" s="36" t="str">
        <f>VLOOKUP(CK3008,Mapping!B:C,2,FALSE)</f>
        <v>US/CA</v>
      </c>
    </row>
    <row r="3009" spans="1:99" ht="16" customHeight="1" x14ac:dyDescent="0.35">
      <c r="A3009" s="12" t="s">
        <v>4431</v>
      </c>
      <c r="B3009" s="12" t="s">
        <v>925</v>
      </c>
      <c r="E3009" s="37">
        <v>2450304</v>
      </c>
      <c r="G3009" s="37" t="s">
        <v>1505</v>
      </c>
      <c r="I3009" s="37"/>
      <c r="K3009" s="37">
        <v>1241532</v>
      </c>
      <c r="L3009" s="12">
        <v>0.03</v>
      </c>
      <c r="M3009" s="37">
        <v>88324</v>
      </c>
      <c r="N3009" s="12">
        <v>0</v>
      </c>
      <c r="O3009" s="37"/>
      <c r="Q3009" s="12">
        <v>616</v>
      </c>
      <c r="R3009" s="37">
        <v>741</v>
      </c>
      <c r="S3009" s="12">
        <v>0</v>
      </c>
      <c r="T3009" s="37">
        <v>217164</v>
      </c>
      <c r="U3009" s="12">
        <v>0.01</v>
      </c>
      <c r="V3009" s="37"/>
      <c r="X3009" s="37">
        <v>105654</v>
      </c>
      <c r="Y3009" s="12">
        <v>0</v>
      </c>
      <c r="Z3009" s="37">
        <v>59140</v>
      </c>
      <c r="AA3009" s="12">
        <v>0</v>
      </c>
      <c r="AB3009" s="37">
        <v>159</v>
      </c>
      <c r="AC3009" s="12">
        <v>0</v>
      </c>
      <c r="AD3009" s="37">
        <v>436655</v>
      </c>
      <c r="AE3009" s="12">
        <v>0.01</v>
      </c>
      <c r="AF3009" s="37"/>
      <c r="AH3009" s="37">
        <v>77788</v>
      </c>
      <c r="AI3009" s="12">
        <v>0</v>
      </c>
      <c r="AJ3009" s="12">
        <v>11</v>
      </c>
      <c r="AN3009" s="37">
        <v>223147</v>
      </c>
      <c r="AO3009" s="12">
        <v>0.01</v>
      </c>
      <c r="AP3009" s="37"/>
      <c r="AR3009" s="37"/>
      <c r="AT3009" s="37"/>
      <c r="AV3009" s="37"/>
      <c r="AX3009" s="37"/>
      <c r="AZ3009" s="12">
        <v>70</v>
      </c>
      <c r="BA3009" s="12">
        <v>1034</v>
      </c>
      <c r="BB3009" s="12">
        <v>704</v>
      </c>
      <c r="BC3009" s="12">
        <v>2000</v>
      </c>
      <c r="BG3009" s="12">
        <v>20100</v>
      </c>
      <c r="BI3009" s="12">
        <v>1325</v>
      </c>
      <c r="BJ3009" s="12">
        <v>3919</v>
      </c>
      <c r="BK3009" s="12">
        <v>1940</v>
      </c>
      <c r="BQ3009" s="12">
        <v>0</v>
      </c>
      <c r="BR3009" s="12">
        <v>0</v>
      </c>
      <c r="BS3009" s="12">
        <v>0</v>
      </c>
      <c r="BX3009" s="12">
        <v>0</v>
      </c>
      <c r="BY3009" s="12">
        <v>0</v>
      </c>
      <c r="BZ3009" s="12">
        <v>0</v>
      </c>
      <c r="CB3009" s="12">
        <v>0</v>
      </c>
      <c r="CC3009" s="12">
        <v>0</v>
      </c>
      <c r="CD3009" s="12">
        <v>0</v>
      </c>
      <c r="CE3009" s="12">
        <v>0</v>
      </c>
      <c r="CG3009" s="12" t="s">
        <v>929</v>
      </c>
      <c r="CH3009" s="12">
        <v>62.642000000000003</v>
      </c>
      <c r="CI3009" s="12" t="s">
        <v>1855</v>
      </c>
      <c r="CJ3009" s="12"/>
      <c r="CK3009" s="12" t="s">
        <v>1856</v>
      </c>
      <c r="CL3009" s="37">
        <v>3875351423</v>
      </c>
      <c r="CN3009" s="12" t="s">
        <v>1506</v>
      </c>
      <c r="CS3009" s="12"/>
      <c r="CT3009" s="36" t="str">
        <f t="shared" si="46"/>
        <v>1bn - 50bn</v>
      </c>
      <c r="CU3009" s="36" t="str">
        <f>VLOOKUP(CK3009,Mapping!B:C,2,FALSE)</f>
        <v>Middle East</v>
      </c>
    </row>
    <row r="3010" spans="1:99" ht="16" customHeight="1" x14ac:dyDescent="0.35">
      <c r="A3010" s="12" t="s">
        <v>789</v>
      </c>
      <c r="B3010" s="12" t="s">
        <v>925</v>
      </c>
      <c r="E3010" s="37">
        <v>377424</v>
      </c>
      <c r="F3010" s="12">
        <v>987</v>
      </c>
      <c r="G3010" s="37" t="s">
        <v>1505</v>
      </c>
      <c r="I3010" s="37">
        <v>75581</v>
      </c>
      <c r="J3010" s="12">
        <v>6.71</v>
      </c>
      <c r="K3010" s="37">
        <v>79733</v>
      </c>
      <c r="L3010" s="12">
        <v>7.08</v>
      </c>
      <c r="M3010" s="37">
        <v>7685</v>
      </c>
      <c r="N3010" s="12">
        <v>0.68</v>
      </c>
      <c r="O3010" s="37">
        <v>57968</v>
      </c>
      <c r="P3010" s="12">
        <v>5.15</v>
      </c>
      <c r="R3010" s="37">
        <v>57345</v>
      </c>
      <c r="S3010" s="12">
        <v>5.09</v>
      </c>
      <c r="T3010" s="37"/>
      <c r="V3010" s="37"/>
      <c r="X3010" s="37"/>
      <c r="Z3010" s="37"/>
      <c r="AB3010" s="37">
        <v>50146</v>
      </c>
      <c r="AC3010" s="12">
        <v>4.45</v>
      </c>
      <c r="AD3010" s="37"/>
      <c r="AF3010" s="37"/>
      <c r="AH3010" s="37"/>
      <c r="AJ3010" s="12">
        <v>2818</v>
      </c>
      <c r="AL3010" s="12">
        <v>2549</v>
      </c>
      <c r="AM3010" s="12">
        <v>16570</v>
      </c>
      <c r="AN3010" s="37"/>
      <c r="AP3010" s="37"/>
      <c r="AR3010" s="37"/>
      <c r="AT3010" s="37"/>
      <c r="AV3010" s="37"/>
      <c r="AX3010" s="37">
        <v>48966</v>
      </c>
      <c r="AY3010" s="12">
        <v>4.3499999999999996</v>
      </c>
      <c r="AZ3010" s="12">
        <v>4271</v>
      </c>
      <c r="BB3010" s="12">
        <v>43</v>
      </c>
      <c r="BG3010" s="12">
        <v>936</v>
      </c>
      <c r="BO3010" s="12">
        <v>0</v>
      </c>
      <c r="BR3010" s="12">
        <v>0</v>
      </c>
      <c r="BS3010" s="12">
        <v>0</v>
      </c>
      <c r="BU3010" s="12">
        <v>0</v>
      </c>
      <c r="BW3010" s="12">
        <v>0</v>
      </c>
      <c r="BX3010" s="12">
        <v>0</v>
      </c>
      <c r="CC3010" s="12">
        <v>0</v>
      </c>
      <c r="CG3010" s="12"/>
      <c r="CH3010" s="12">
        <v>7.8979999999999997</v>
      </c>
      <c r="CI3010" s="12"/>
      <c r="CJ3010" s="12" t="s">
        <v>1026</v>
      </c>
      <c r="CK3010" s="12" t="s">
        <v>1027</v>
      </c>
      <c r="CL3010" s="37">
        <v>1125651</v>
      </c>
      <c r="CN3010" s="12" t="s">
        <v>1506</v>
      </c>
      <c r="CS3010" s="12"/>
      <c r="CT3010" s="36" t="str">
        <f t="shared" si="46"/>
        <v>500mn</v>
      </c>
      <c r="CU3010" s="36" t="str">
        <f>VLOOKUP(CK3010,Mapping!B:C,2,FALSE)</f>
        <v>EU</v>
      </c>
    </row>
    <row r="3011" spans="1:99" ht="16" customHeight="1" x14ac:dyDescent="0.35">
      <c r="A3011" s="12" t="s">
        <v>4432</v>
      </c>
      <c r="B3011" s="12" t="s">
        <v>925</v>
      </c>
      <c r="E3011" s="37">
        <v>9410</v>
      </c>
      <c r="G3011" s="37" t="s">
        <v>1505</v>
      </c>
      <c r="I3011" s="37"/>
      <c r="K3011" s="37"/>
      <c r="M3011" s="37">
        <v>9410</v>
      </c>
      <c r="N3011" s="12">
        <v>0</v>
      </c>
      <c r="O3011" s="37"/>
      <c r="R3011" s="37"/>
      <c r="T3011" s="37"/>
      <c r="V3011" s="37"/>
      <c r="X3011" s="37"/>
      <c r="Z3011" s="37"/>
      <c r="AB3011" s="37"/>
      <c r="AD3011" s="37"/>
      <c r="AF3011" s="37"/>
      <c r="AH3011" s="37"/>
      <c r="AN3011" s="37"/>
      <c r="AP3011" s="37"/>
      <c r="AR3011" s="37"/>
      <c r="AT3011" s="37"/>
      <c r="AV3011" s="37"/>
      <c r="AX3011" s="37"/>
      <c r="BB3011" s="12">
        <v>75</v>
      </c>
      <c r="CC3011" s="12">
        <v>0</v>
      </c>
      <c r="CG3011" s="12" t="s">
        <v>929</v>
      </c>
      <c r="CH3011" s="12">
        <v>59.621000000000002</v>
      </c>
      <c r="CI3011" s="12" t="s">
        <v>2900</v>
      </c>
      <c r="CJ3011" s="12" t="s">
        <v>966</v>
      </c>
      <c r="CK3011" s="12" t="s">
        <v>932</v>
      </c>
      <c r="CL3011" s="37">
        <v>196979268</v>
      </c>
      <c r="CN3011" s="12" t="s">
        <v>1509</v>
      </c>
      <c r="CS3011" s="12"/>
      <c r="CT3011" s="36" t="str">
        <f t="shared" ref="CT3011:CT3074" si="47">IF(CL3011&gt;100000000000, "100bn", IF(CL3011&gt;50000000000, "50bn - 100bn",IF(CL3011&gt;1000000000, "1bn - 50bn", IF(CL3011&gt;500000000, "500mn - 1bn", "500mn"))))</f>
        <v>500mn</v>
      </c>
      <c r="CU3011" s="36" t="str">
        <f>VLOOKUP(CK3011,Mapping!B:C,2,FALSE)</f>
        <v>US/CA</v>
      </c>
    </row>
    <row r="3012" spans="1:99" ht="16" customHeight="1" x14ac:dyDescent="0.35">
      <c r="A3012" s="12" t="s">
        <v>4433</v>
      </c>
      <c r="B3012" s="12" t="s">
        <v>925</v>
      </c>
      <c r="E3012" s="37">
        <v>380916</v>
      </c>
      <c r="G3012" s="37" t="s">
        <v>1505</v>
      </c>
      <c r="I3012" s="37"/>
      <c r="K3012" s="37"/>
      <c r="M3012" s="37">
        <v>11291</v>
      </c>
      <c r="N3012" s="12">
        <v>0</v>
      </c>
      <c r="O3012" s="37"/>
      <c r="R3012" s="37"/>
      <c r="T3012" s="37"/>
      <c r="V3012" s="37"/>
      <c r="X3012" s="37"/>
      <c r="Z3012" s="37">
        <v>369625</v>
      </c>
      <c r="AA3012" s="12">
        <v>0.14000000000000001</v>
      </c>
      <c r="AB3012" s="37"/>
      <c r="AD3012" s="37"/>
      <c r="AF3012" s="37"/>
      <c r="AH3012" s="37"/>
      <c r="AN3012" s="37"/>
      <c r="AP3012" s="37"/>
      <c r="AR3012" s="37"/>
      <c r="AT3012" s="37"/>
      <c r="AV3012" s="37"/>
      <c r="AX3012" s="37"/>
      <c r="BB3012" s="12">
        <v>90</v>
      </c>
      <c r="BC3012" s="12">
        <v>12500</v>
      </c>
      <c r="CC3012" s="12">
        <v>0</v>
      </c>
      <c r="CD3012" s="12">
        <v>0</v>
      </c>
      <c r="CG3012" s="12" t="s">
        <v>959</v>
      </c>
      <c r="CH3012" s="12">
        <v>49.957000000000001</v>
      </c>
      <c r="CI3012" s="12" t="s">
        <v>1855</v>
      </c>
      <c r="CJ3012" s="12"/>
      <c r="CK3012" s="12" t="s">
        <v>1856</v>
      </c>
      <c r="CL3012" s="37">
        <v>292921477</v>
      </c>
      <c r="CN3012" s="12" t="s">
        <v>1506</v>
      </c>
      <c r="CS3012" s="12"/>
      <c r="CT3012" s="36" t="str">
        <f t="shared" si="47"/>
        <v>500mn</v>
      </c>
      <c r="CU3012" s="36" t="str">
        <f>VLOOKUP(CK3012,Mapping!B:C,2,FALSE)</f>
        <v>Middle East</v>
      </c>
    </row>
    <row r="3013" spans="1:99" ht="16" customHeight="1" x14ac:dyDescent="0.35">
      <c r="A3013" s="12" t="s">
        <v>4434</v>
      </c>
      <c r="B3013" s="12" t="s">
        <v>925</v>
      </c>
      <c r="E3013" s="37">
        <v>68957</v>
      </c>
      <c r="G3013" s="37" t="s">
        <v>1505</v>
      </c>
      <c r="I3013" s="37"/>
      <c r="K3013" s="37"/>
      <c r="M3013" s="37"/>
      <c r="O3013" s="37"/>
      <c r="Q3013" s="12">
        <v>145</v>
      </c>
      <c r="R3013" s="37"/>
      <c r="T3013" s="37"/>
      <c r="V3013" s="37"/>
      <c r="X3013" s="37"/>
      <c r="Z3013" s="37"/>
      <c r="AB3013" s="37"/>
      <c r="AD3013" s="37"/>
      <c r="AF3013" s="37"/>
      <c r="AH3013" s="37">
        <v>18311</v>
      </c>
      <c r="AI3013" s="12">
        <v>0</v>
      </c>
      <c r="AN3013" s="37">
        <v>42103</v>
      </c>
      <c r="AO3013" s="12">
        <v>0.01</v>
      </c>
      <c r="AP3013" s="37">
        <v>8543</v>
      </c>
      <c r="AQ3013" s="12">
        <v>0</v>
      </c>
      <c r="AR3013" s="37"/>
      <c r="AT3013" s="37"/>
      <c r="AV3013" s="37"/>
      <c r="AX3013" s="37"/>
      <c r="BH3013" s="12">
        <v>37</v>
      </c>
      <c r="BI3013" s="12">
        <v>250</v>
      </c>
      <c r="BQ3013" s="12">
        <v>0</v>
      </c>
      <c r="BV3013" s="12">
        <v>0</v>
      </c>
      <c r="BY3013" s="12">
        <v>0</v>
      </c>
      <c r="CG3013" s="12" t="s">
        <v>929</v>
      </c>
      <c r="CH3013" s="12">
        <v>42.878</v>
      </c>
      <c r="CI3013" s="12" t="s">
        <v>987</v>
      </c>
      <c r="CJ3013" s="12"/>
      <c r="CK3013" s="12" t="s">
        <v>979</v>
      </c>
      <c r="CL3013" s="37">
        <v>377756102</v>
      </c>
      <c r="CN3013" s="12" t="s">
        <v>1525</v>
      </c>
      <c r="CS3013" s="12"/>
      <c r="CT3013" s="36" t="str">
        <f t="shared" si="47"/>
        <v>500mn</v>
      </c>
      <c r="CU3013" s="36" t="str">
        <f>VLOOKUP(CK3013,Mapping!B:C,2,FALSE)</f>
        <v>EU</v>
      </c>
    </row>
    <row r="3014" spans="1:99" ht="16" customHeight="1" x14ac:dyDescent="0.35">
      <c r="A3014" s="12" t="s">
        <v>4435</v>
      </c>
      <c r="B3014" s="12" t="s">
        <v>925</v>
      </c>
      <c r="E3014" s="37">
        <v>39663315</v>
      </c>
      <c r="G3014" s="37" t="s">
        <v>1505</v>
      </c>
      <c r="I3014" s="37"/>
      <c r="K3014" s="37"/>
      <c r="M3014" s="37">
        <v>510748</v>
      </c>
      <c r="N3014" s="12">
        <v>0.01</v>
      </c>
      <c r="O3014" s="37"/>
      <c r="Q3014" s="12">
        <v>0</v>
      </c>
      <c r="R3014" s="37"/>
      <c r="T3014" s="37">
        <v>15488130</v>
      </c>
      <c r="U3014" s="12">
        <v>0.34</v>
      </c>
      <c r="V3014" s="37"/>
      <c r="X3014" s="37">
        <v>22421051</v>
      </c>
      <c r="Y3014" s="12">
        <v>0.49</v>
      </c>
      <c r="Z3014" s="37"/>
      <c r="AB3014" s="37"/>
      <c r="AD3014" s="37">
        <v>0</v>
      </c>
      <c r="AE3014" s="12">
        <v>0</v>
      </c>
      <c r="AF3014" s="37"/>
      <c r="AH3014" s="37">
        <v>0</v>
      </c>
      <c r="AI3014" s="12">
        <v>0</v>
      </c>
      <c r="AN3014" s="37">
        <v>1136786</v>
      </c>
      <c r="AO3014" s="12">
        <v>0.02</v>
      </c>
      <c r="AP3014" s="37"/>
      <c r="AR3014" s="37">
        <v>0</v>
      </c>
      <c r="AS3014" s="12">
        <v>0</v>
      </c>
      <c r="AT3014" s="37">
        <v>106600</v>
      </c>
      <c r="AU3014" s="12">
        <v>0</v>
      </c>
      <c r="AV3014" s="37"/>
      <c r="AX3014" s="37"/>
      <c r="BA3014" s="12">
        <v>219427</v>
      </c>
      <c r="BB3014" s="12">
        <v>4071</v>
      </c>
      <c r="BD3014" s="12">
        <v>10000</v>
      </c>
      <c r="BE3014" s="12">
        <v>0</v>
      </c>
      <c r="BI3014" s="12">
        <v>6750</v>
      </c>
      <c r="BJ3014" s="12">
        <v>0</v>
      </c>
      <c r="BK3014" s="12">
        <v>138361</v>
      </c>
      <c r="BM3014" s="12">
        <v>0</v>
      </c>
      <c r="BQ3014" s="12">
        <v>0</v>
      </c>
      <c r="BY3014" s="12">
        <v>0</v>
      </c>
      <c r="BZ3014" s="12">
        <v>0</v>
      </c>
      <c r="CB3014" s="12">
        <v>0</v>
      </c>
      <c r="CC3014" s="12">
        <v>0</v>
      </c>
      <c r="CE3014" s="12">
        <v>0</v>
      </c>
      <c r="CF3014" s="12">
        <v>0.01</v>
      </c>
      <c r="CG3014" s="12" t="s">
        <v>929</v>
      </c>
      <c r="CH3014" s="12">
        <v>101.462</v>
      </c>
      <c r="CI3014" s="12" t="s">
        <v>941</v>
      </c>
      <c r="CJ3014" s="12" t="s">
        <v>941</v>
      </c>
      <c r="CK3014" s="12" t="s">
        <v>932</v>
      </c>
      <c r="CL3014" s="37">
        <v>4561141049</v>
      </c>
      <c r="CN3014" s="12" t="s">
        <v>1506</v>
      </c>
      <c r="CS3014" s="12"/>
      <c r="CT3014" s="36" t="str">
        <f t="shared" si="47"/>
        <v>1bn - 50bn</v>
      </c>
      <c r="CU3014" s="36" t="str">
        <f>VLOOKUP(CK3014,Mapping!B:C,2,FALSE)</f>
        <v>US/CA</v>
      </c>
    </row>
    <row r="3015" spans="1:99" ht="16" customHeight="1" x14ac:dyDescent="0.35">
      <c r="A3015" s="12" t="s">
        <v>4436</v>
      </c>
      <c r="B3015" s="12" t="s">
        <v>925</v>
      </c>
      <c r="E3015" s="37">
        <v>129169874</v>
      </c>
      <c r="G3015" s="37" t="s">
        <v>1505</v>
      </c>
      <c r="I3015" s="37"/>
      <c r="K3015" s="37"/>
      <c r="M3015" s="37">
        <v>12131982</v>
      </c>
      <c r="N3015" s="12">
        <v>6.82</v>
      </c>
      <c r="O3015" s="37"/>
      <c r="R3015" s="37"/>
      <c r="T3015" s="37"/>
      <c r="V3015" s="37"/>
      <c r="X3015" s="37">
        <v>117037892</v>
      </c>
      <c r="Y3015" s="12">
        <v>65.78</v>
      </c>
      <c r="Z3015" s="37"/>
      <c r="AB3015" s="37"/>
      <c r="AD3015" s="37"/>
      <c r="AF3015" s="37"/>
      <c r="AH3015" s="37"/>
      <c r="AN3015" s="37"/>
      <c r="AP3015" s="37"/>
      <c r="AR3015" s="37"/>
      <c r="AT3015" s="37"/>
      <c r="AV3015" s="37"/>
      <c r="AX3015" s="37"/>
      <c r="BA3015" s="12">
        <v>1145409</v>
      </c>
      <c r="BB3015" s="12">
        <v>96700</v>
      </c>
      <c r="BZ3015" s="12">
        <v>0.02</v>
      </c>
      <c r="CC3015" s="12">
        <v>0</v>
      </c>
      <c r="CG3015" s="12" t="s">
        <v>976</v>
      </c>
      <c r="CH3015" s="12">
        <v>53.77</v>
      </c>
      <c r="CI3015" s="12" t="s">
        <v>950</v>
      </c>
      <c r="CJ3015" s="12"/>
      <c r="CK3015" s="12" t="s">
        <v>951</v>
      </c>
      <c r="CL3015" s="37">
        <v>177929211</v>
      </c>
      <c r="CN3015" s="12" t="s">
        <v>1513</v>
      </c>
      <c r="CS3015" s="12"/>
      <c r="CT3015" s="36" t="str">
        <f t="shared" si="47"/>
        <v>500mn</v>
      </c>
      <c r="CU3015" s="36" t="str">
        <f>VLOOKUP(CK3015,Mapping!B:C,2,FALSE)</f>
        <v>HK</v>
      </c>
    </row>
    <row r="3016" spans="1:99" ht="16" customHeight="1" x14ac:dyDescent="0.35">
      <c r="A3016" s="12" t="s">
        <v>4437</v>
      </c>
      <c r="B3016" s="12" t="s">
        <v>925</v>
      </c>
      <c r="E3016" s="37">
        <v>111158</v>
      </c>
      <c r="G3016" s="37" t="s">
        <v>1505</v>
      </c>
      <c r="I3016" s="37"/>
      <c r="K3016" s="37"/>
      <c r="M3016" s="37">
        <v>111158</v>
      </c>
      <c r="N3016" s="12">
        <v>0.02</v>
      </c>
      <c r="O3016" s="37"/>
      <c r="R3016" s="37"/>
      <c r="T3016" s="37"/>
      <c r="V3016" s="37"/>
      <c r="X3016" s="37"/>
      <c r="Z3016" s="37"/>
      <c r="AB3016" s="37"/>
      <c r="AD3016" s="37"/>
      <c r="AF3016" s="37"/>
      <c r="AH3016" s="37"/>
      <c r="AN3016" s="37"/>
      <c r="AP3016" s="37"/>
      <c r="AR3016" s="37"/>
      <c r="AT3016" s="37"/>
      <c r="AV3016" s="37"/>
      <c r="AX3016" s="37"/>
      <c r="BB3016" s="12">
        <v>886</v>
      </c>
      <c r="CC3016" s="12">
        <v>0</v>
      </c>
      <c r="CG3016" s="12"/>
      <c r="CH3016" s="12">
        <v>108.09</v>
      </c>
      <c r="CI3016" s="12" t="s">
        <v>960</v>
      </c>
      <c r="CJ3016" s="12"/>
      <c r="CK3016" s="12" t="s">
        <v>961</v>
      </c>
      <c r="CL3016" s="37">
        <v>708410348</v>
      </c>
      <c r="CN3016" s="12" t="s">
        <v>1509</v>
      </c>
      <c r="CS3016" s="12"/>
      <c r="CT3016" s="36" t="str">
        <f t="shared" si="47"/>
        <v>500mn - 1bn</v>
      </c>
      <c r="CU3016" s="36" t="str">
        <f>VLOOKUP(CK3016,Mapping!B:C,2,FALSE)</f>
        <v>EU</v>
      </c>
    </row>
    <row r="3017" spans="1:99" ht="16" customHeight="1" x14ac:dyDescent="0.35">
      <c r="A3017" s="12" t="s">
        <v>4438</v>
      </c>
      <c r="B3017" s="12" t="s">
        <v>925</v>
      </c>
      <c r="E3017" s="37">
        <v>1184004</v>
      </c>
      <c r="G3017" s="37" t="s">
        <v>1505</v>
      </c>
      <c r="I3017" s="37"/>
      <c r="K3017" s="37"/>
      <c r="M3017" s="37"/>
      <c r="O3017" s="37"/>
      <c r="R3017" s="37"/>
      <c r="T3017" s="37"/>
      <c r="V3017" s="37"/>
      <c r="X3017" s="37"/>
      <c r="Z3017" s="37"/>
      <c r="AB3017" s="37"/>
      <c r="AD3017" s="37"/>
      <c r="AF3017" s="37"/>
      <c r="AH3017" s="37"/>
      <c r="AN3017" s="37"/>
      <c r="AP3017" s="37">
        <v>1184004</v>
      </c>
      <c r="AQ3017" s="12">
        <v>0.35</v>
      </c>
      <c r="AR3017" s="37"/>
      <c r="AT3017" s="37"/>
      <c r="AV3017" s="37"/>
      <c r="AX3017" s="37"/>
      <c r="BH3017" s="12">
        <v>5128</v>
      </c>
      <c r="BV3017" s="12">
        <v>0</v>
      </c>
      <c r="CG3017" s="12" t="s">
        <v>929</v>
      </c>
      <c r="CH3017" s="12">
        <v>136.608</v>
      </c>
      <c r="CI3017" s="12" t="s">
        <v>4439</v>
      </c>
      <c r="CJ3017" s="12" t="s">
        <v>1097</v>
      </c>
      <c r="CK3017" s="12" t="s">
        <v>932</v>
      </c>
      <c r="CL3017" s="37">
        <v>339511365</v>
      </c>
      <c r="CN3017" s="12" t="s">
        <v>1509</v>
      </c>
      <c r="CS3017" s="12"/>
      <c r="CT3017" s="36" t="str">
        <f t="shared" si="47"/>
        <v>500mn</v>
      </c>
      <c r="CU3017" s="36" t="str">
        <f>VLOOKUP(CK3017,Mapping!B:C,2,FALSE)</f>
        <v>US/CA</v>
      </c>
    </row>
    <row r="3018" spans="1:99" ht="16" customHeight="1" x14ac:dyDescent="0.35">
      <c r="A3018" s="12" t="s">
        <v>4440</v>
      </c>
      <c r="B3018" s="12" t="s">
        <v>925</v>
      </c>
      <c r="E3018" s="37">
        <v>8421</v>
      </c>
      <c r="G3018" s="37" t="s">
        <v>1505</v>
      </c>
      <c r="I3018" s="37"/>
      <c r="K3018" s="37"/>
      <c r="M3018" s="37"/>
      <c r="O3018" s="37"/>
      <c r="R3018" s="37"/>
      <c r="T3018" s="37"/>
      <c r="V3018" s="37"/>
      <c r="X3018" s="37"/>
      <c r="Z3018" s="37"/>
      <c r="AB3018" s="37"/>
      <c r="AD3018" s="37"/>
      <c r="AF3018" s="37"/>
      <c r="AH3018" s="37"/>
      <c r="AN3018" s="37">
        <v>8421</v>
      </c>
      <c r="AO3018" s="12">
        <v>0</v>
      </c>
      <c r="AP3018" s="37"/>
      <c r="AR3018" s="37"/>
      <c r="AT3018" s="37"/>
      <c r="AV3018" s="37"/>
      <c r="AX3018" s="37"/>
      <c r="BI3018" s="12">
        <v>50</v>
      </c>
      <c r="BY3018" s="12">
        <v>0</v>
      </c>
      <c r="CG3018" s="12" t="s">
        <v>940</v>
      </c>
      <c r="CH3018" s="12">
        <v>5.0979999999999999</v>
      </c>
      <c r="CI3018" s="12" t="s">
        <v>971</v>
      </c>
      <c r="CJ3018" s="12" t="s">
        <v>972</v>
      </c>
      <c r="CK3018" s="12" t="s">
        <v>932</v>
      </c>
      <c r="CL3018" s="37">
        <v>299511865</v>
      </c>
      <c r="CN3018" s="12" t="s">
        <v>1509</v>
      </c>
      <c r="CS3018" s="12"/>
      <c r="CT3018" s="36" t="str">
        <f t="shared" si="47"/>
        <v>500mn</v>
      </c>
      <c r="CU3018" s="36" t="str">
        <f>VLOOKUP(CK3018,Mapping!B:C,2,FALSE)</f>
        <v>US/CA</v>
      </c>
    </row>
    <row r="3019" spans="1:99" ht="16" customHeight="1" x14ac:dyDescent="0.35">
      <c r="A3019" s="12" t="s">
        <v>4441</v>
      </c>
      <c r="B3019" s="12" t="s">
        <v>925</v>
      </c>
      <c r="E3019" s="37">
        <v>13367766</v>
      </c>
      <c r="G3019" s="37" t="s">
        <v>1505</v>
      </c>
      <c r="I3019" s="37"/>
      <c r="K3019" s="37"/>
      <c r="M3019" s="37"/>
      <c r="O3019" s="37"/>
      <c r="R3019" s="37"/>
      <c r="T3019" s="37"/>
      <c r="V3019" s="37"/>
      <c r="X3019" s="37"/>
      <c r="Z3019" s="37"/>
      <c r="AB3019" s="37"/>
      <c r="AD3019" s="37"/>
      <c r="AF3019" s="37"/>
      <c r="AH3019" s="37"/>
      <c r="AN3019" s="37">
        <v>13367766</v>
      </c>
      <c r="AO3019" s="12">
        <v>6.91</v>
      </c>
      <c r="AP3019" s="37"/>
      <c r="AR3019" s="37"/>
      <c r="AT3019" s="37"/>
      <c r="AV3019" s="37"/>
      <c r="AX3019" s="37"/>
      <c r="BI3019" s="12">
        <v>79375</v>
      </c>
      <c r="BY3019" s="12">
        <v>0.01</v>
      </c>
      <c r="CG3019" s="12" t="s">
        <v>976</v>
      </c>
      <c r="CH3019" s="12">
        <v>45.218000000000004</v>
      </c>
      <c r="CI3019" s="12" t="s">
        <v>1127</v>
      </c>
      <c r="CJ3019" s="12" t="s">
        <v>966</v>
      </c>
      <c r="CK3019" s="12" t="s">
        <v>932</v>
      </c>
      <c r="CL3019" s="37">
        <v>193405270</v>
      </c>
      <c r="CN3019" s="12" t="s">
        <v>1513</v>
      </c>
      <c r="CS3019" s="12"/>
      <c r="CT3019" s="36" t="str">
        <f t="shared" si="47"/>
        <v>500mn</v>
      </c>
      <c r="CU3019" s="36" t="str">
        <f>VLOOKUP(CK3019,Mapping!B:C,2,FALSE)</f>
        <v>US/CA</v>
      </c>
    </row>
    <row r="3020" spans="1:99" ht="16" customHeight="1" x14ac:dyDescent="0.35">
      <c r="A3020" s="12" t="s">
        <v>4442</v>
      </c>
      <c r="B3020" s="12" t="s">
        <v>925</v>
      </c>
      <c r="E3020" s="37">
        <v>2551716</v>
      </c>
      <c r="G3020" s="37" t="s">
        <v>1505</v>
      </c>
      <c r="I3020" s="37"/>
      <c r="K3020" s="37"/>
      <c r="M3020" s="37">
        <v>2193919</v>
      </c>
      <c r="N3020" s="12">
        <v>0.36</v>
      </c>
      <c r="O3020" s="37"/>
      <c r="R3020" s="37"/>
      <c r="T3020" s="37"/>
      <c r="V3020" s="37"/>
      <c r="X3020" s="37"/>
      <c r="Z3020" s="37">
        <v>357797</v>
      </c>
      <c r="AA3020" s="12">
        <v>0.06</v>
      </c>
      <c r="AB3020" s="37"/>
      <c r="AD3020" s="37"/>
      <c r="AF3020" s="37"/>
      <c r="AH3020" s="37"/>
      <c r="AN3020" s="37"/>
      <c r="AP3020" s="37"/>
      <c r="AR3020" s="37"/>
      <c r="AT3020" s="37"/>
      <c r="AV3020" s="37"/>
      <c r="AX3020" s="37"/>
      <c r="BB3020" s="12">
        <v>17487</v>
      </c>
      <c r="BC3020" s="12">
        <v>12100</v>
      </c>
      <c r="CC3020" s="12">
        <v>0</v>
      </c>
      <c r="CD3020" s="12">
        <v>0</v>
      </c>
      <c r="CG3020" s="12" t="s">
        <v>940</v>
      </c>
      <c r="CH3020" s="12">
        <v>9.5380000000000003</v>
      </c>
      <c r="CI3020" s="12" t="s">
        <v>1578</v>
      </c>
      <c r="CJ3020" s="12" t="s">
        <v>1080</v>
      </c>
      <c r="CK3020" s="12" t="s">
        <v>932</v>
      </c>
      <c r="CL3020" s="37">
        <v>603804775</v>
      </c>
      <c r="CN3020" s="12" t="s">
        <v>1509</v>
      </c>
      <c r="CS3020" s="12"/>
      <c r="CT3020" s="36" t="str">
        <f t="shared" si="47"/>
        <v>500mn - 1bn</v>
      </c>
      <c r="CU3020" s="36" t="str">
        <f>VLOOKUP(CK3020,Mapping!B:C,2,FALSE)</f>
        <v>US/CA</v>
      </c>
    </row>
    <row r="3021" spans="1:99" ht="16" customHeight="1" x14ac:dyDescent="0.35">
      <c r="A3021" s="12" t="s">
        <v>4443</v>
      </c>
      <c r="B3021" s="12" t="s">
        <v>925</v>
      </c>
      <c r="E3021" s="37">
        <v>1581333</v>
      </c>
      <c r="G3021" s="37" t="s">
        <v>1505</v>
      </c>
      <c r="I3021" s="37"/>
      <c r="K3021" s="37"/>
      <c r="M3021" s="37"/>
      <c r="O3021" s="37"/>
      <c r="Q3021" s="12">
        <v>5507</v>
      </c>
      <c r="R3021" s="37"/>
      <c r="T3021" s="37"/>
      <c r="V3021" s="37"/>
      <c r="X3021" s="37"/>
      <c r="Z3021" s="37"/>
      <c r="AB3021" s="37"/>
      <c r="AD3021" s="37"/>
      <c r="AF3021" s="37"/>
      <c r="AH3021" s="37">
        <v>695424</v>
      </c>
      <c r="AI3021" s="12">
        <v>7.0000000000000007E-2</v>
      </c>
      <c r="AN3021" s="37">
        <v>439137</v>
      </c>
      <c r="AO3021" s="12">
        <v>0.04</v>
      </c>
      <c r="AP3021" s="37">
        <v>446772</v>
      </c>
      <c r="AQ3021" s="12">
        <v>0.04</v>
      </c>
      <c r="AR3021" s="37"/>
      <c r="AT3021" s="37"/>
      <c r="AV3021" s="37"/>
      <c r="AX3021" s="37"/>
      <c r="BH3021" s="12">
        <v>1935</v>
      </c>
      <c r="BI3021" s="12">
        <v>2050</v>
      </c>
      <c r="BQ3021" s="12">
        <v>0</v>
      </c>
      <c r="BV3021" s="12">
        <v>0</v>
      </c>
      <c r="BY3021" s="12">
        <v>0</v>
      </c>
      <c r="CG3021" s="12" t="s">
        <v>934</v>
      </c>
      <c r="CH3021" s="12">
        <v>16.271999999999998</v>
      </c>
      <c r="CI3021" s="12" t="s">
        <v>4444</v>
      </c>
      <c r="CJ3021" s="12" t="s">
        <v>1183</v>
      </c>
      <c r="CK3021" s="12" t="s">
        <v>932</v>
      </c>
      <c r="CL3021" s="37">
        <v>1068312826</v>
      </c>
      <c r="CN3021" s="12" t="s">
        <v>1509</v>
      </c>
      <c r="CS3021" s="12"/>
      <c r="CT3021" s="36" t="str">
        <f t="shared" si="47"/>
        <v>1bn - 50bn</v>
      </c>
      <c r="CU3021" s="36" t="str">
        <f>VLOOKUP(CK3021,Mapping!B:C,2,FALSE)</f>
        <v>US/CA</v>
      </c>
    </row>
    <row r="3022" spans="1:99" ht="16" customHeight="1" x14ac:dyDescent="0.35">
      <c r="A3022" s="12" t="s">
        <v>4445</v>
      </c>
      <c r="B3022" s="12" t="s">
        <v>925</v>
      </c>
      <c r="E3022" s="37">
        <v>816466</v>
      </c>
      <c r="G3022" s="37" t="s">
        <v>1505</v>
      </c>
      <c r="I3022" s="37"/>
      <c r="K3022" s="37"/>
      <c r="M3022" s="37">
        <v>547006</v>
      </c>
      <c r="N3022" s="12">
        <v>0.03</v>
      </c>
      <c r="O3022" s="37"/>
      <c r="R3022" s="37"/>
      <c r="T3022" s="37"/>
      <c r="V3022" s="37"/>
      <c r="X3022" s="37"/>
      <c r="Z3022" s="37"/>
      <c r="AB3022" s="37"/>
      <c r="AD3022" s="37"/>
      <c r="AF3022" s="37"/>
      <c r="AH3022" s="37"/>
      <c r="AN3022" s="37">
        <v>269460</v>
      </c>
      <c r="AO3022" s="12">
        <v>0.02</v>
      </c>
      <c r="AP3022" s="37"/>
      <c r="AR3022" s="37"/>
      <c r="AT3022" s="37"/>
      <c r="AV3022" s="37"/>
      <c r="AX3022" s="37"/>
      <c r="BB3022" s="12">
        <v>4360</v>
      </c>
      <c r="BI3022" s="12">
        <v>1600</v>
      </c>
      <c r="BY3022" s="12">
        <v>0</v>
      </c>
      <c r="CC3022" s="12">
        <v>0</v>
      </c>
      <c r="CG3022" s="12" t="s">
        <v>934</v>
      </c>
      <c r="CH3022" s="12">
        <v>21.396999999999998</v>
      </c>
      <c r="CI3022" s="12" t="s">
        <v>4446</v>
      </c>
      <c r="CJ3022" s="12" t="s">
        <v>936</v>
      </c>
      <c r="CK3022" s="12" t="s">
        <v>932</v>
      </c>
      <c r="CL3022" s="37">
        <v>1790123952</v>
      </c>
      <c r="CN3022" s="12" t="s">
        <v>1509</v>
      </c>
      <c r="CS3022" s="12"/>
      <c r="CT3022" s="36" t="str">
        <f t="shared" si="47"/>
        <v>1bn - 50bn</v>
      </c>
      <c r="CU3022" s="36" t="str">
        <f>VLOOKUP(CK3022,Mapping!B:C,2,FALSE)</f>
        <v>US/CA</v>
      </c>
    </row>
    <row r="3023" spans="1:99" ht="16" customHeight="1" x14ac:dyDescent="0.35">
      <c r="A3023" s="12" t="s">
        <v>4447</v>
      </c>
      <c r="B3023" s="12" t="s">
        <v>925</v>
      </c>
      <c r="E3023" s="37">
        <v>9873122</v>
      </c>
      <c r="G3023" s="37" t="s">
        <v>1505</v>
      </c>
      <c r="I3023" s="37"/>
      <c r="K3023" s="37"/>
      <c r="M3023" s="37"/>
      <c r="O3023" s="37"/>
      <c r="Q3023" s="12">
        <v>4067</v>
      </c>
      <c r="R3023" s="37"/>
      <c r="T3023" s="37"/>
      <c r="V3023" s="37"/>
      <c r="X3023" s="37"/>
      <c r="Z3023" s="37"/>
      <c r="AB3023" s="37"/>
      <c r="AD3023" s="37"/>
      <c r="AF3023" s="37"/>
      <c r="AH3023" s="37">
        <v>513581</v>
      </c>
      <c r="AI3023" s="12">
        <v>0.05</v>
      </c>
      <c r="AN3023" s="37">
        <v>9359541</v>
      </c>
      <c r="AO3023" s="12">
        <v>0.92</v>
      </c>
      <c r="AP3023" s="37"/>
      <c r="AR3023" s="37"/>
      <c r="AT3023" s="37"/>
      <c r="AV3023" s="37"/>
      <c r="AX3023" s="37"/>
      <c r="BI3023" s="12">
        <v>55575</v>
      </c>
      <c r="BQ3023" s="12">
        <v>0</v>
      </c>
      <c r="BY3023" s="12">
        <v>0.01</v>
      </c>
      <c r="CG3023" s="12" t="s">
        <v>940</v>
      </c>
      <c r="CH3023" s="12">
        <v>10.552</v>
      </c>
      <c r="CI3023" s="12" t="s">
        <v>938</v>
      </c>
      <c r="CJ3023" s="12" t="s">
        <v>931</v>
      </c>
      <c r="CK3023" s="12" t="s">
        <v>932</v>
      </c>
      <c r="CL3023" s="37">
        <v>1013258434</v>
      </c>
      <c r="CN3023" s="12" t="s">
        <v>1509</v>
      </c>
      <c r="CS3023" s="12"/>
      <c r="CT3023" s="36" t="str">
        <f t="shared" si="47"/>
        <v>1bn - 50bn</v>
      </c>
      <c r="CU3023" s="36" t="str">
        <f>VLOOKUP(CK3023,Mapping!B:C,2,FALSE)</f>
        <v>US/CA</v>
      </c>
    </row>
    <row r="3024" spans="1:99" ht="16" customHeight="1" x14ac:dyDescent="0.35">
      <c r="A3024" s="12" t="s">
        <v>4448</v>
      </c>
      <c r="B3024" s="12" t="s">
        <v>925</v>
      </c>
      <c r="E3024" s="37">
        <v>652600</v>
      </c>
      <c r="G3024" s="37" t="s">
        <v>1505</v>
      </c>
      <c r="I3024" s="37"/>
      <c r="K3024" s="37"/>
      <c r="M3024" s="37"/>
      <c r="O3024" s="37"/>
      <c r="R3024" s="37"/>
      <c r="T3024" s="37"/>
      <c r="V3024" s="37"/>
      <c r="X3024" s="37"/>
      <c r="Z3024" s="37"/>
      <c r="AB3024" s="37"/>
      <c r="AD3024" s="37"/>
      <c r="AF3024" s="37"/>
      <c r="AH3024" s="37"/>
      <c r="AN3024" s="37">
        <v>652600</v>
      </c>
      <c r="AO3024" s="12">
        <v>0.22</v>
      </c>
      <c r="AP3024" s="37"/>
      <c r="AR3024" s="37"/>
      <c r="AT3024" s="37"/>
      <c r="AV3024" s="37"/>
      <c r="AX3024" s="37"/>
      <c r="BI3024" s="12">
        <v>3875</v>
      </c>
      <c r="BY3024" s="12">
        <v>0</v>
      </c>
      <c r="CG3024" s="12" t="s">
        <v>929</v>
      </c>
      <c r="CH3024" s="12">
        <v>13.762</v>
      </c>
      <c r="CI3024" s="12" t="s">
        <v>1110</v>
      </c>
      <c r="CJ3024" s="12" t="s">
        <v>1111</v>
      </c>
      <c r="CK3024" s="12" t="s">
        <v>932</v>
      </c>
      <c r="CL3024" s="37">
        <v>296123349</v>
      </c>
      <c r="CN3024" s="12" t="s">
        <v>1509</v>
      </c>
      <c r="CS3024" s="12"/>
      <c r="CT3024" s="36" t="str">
        <f t="shared" si="47"/>
        <v>500mn</v>
      </c>
      <c r="CU3024" s="36" t="str">
        <f>VLOOKUP(CK3024,Mapping!B:C,2,FALSE)</f>
        <v>US/CA</v>
      </c>
    </row>
    <row r="3025" spans="1:99" ht="16" customHeight="1" x14ac:dyDescent="0.35">
      <c r="A3025" s="12" t="s">
        <v>4449</v>
      </c>
      <c r="B3025" s="12" t="s">
        <v>925</v>
      </c>
      <c r="E3025" s="37">
        <v>350481758</v>
      </c>
      <c r="G3025" s="37" t="s">
        <v>1505</v>
      </c>
      <c r="I3025" s="37"/>
      <c r="K3025" s="37"/>
      <c r="M3025" s="37"/>
      <c r="O3025" s="37"/>
      <c r="Q3025" s="12">
        <v>17355</v>
      </c>
      <c r="R3025" s="37"/>
      <c r="T3025" s="37"/>
      <c r="V3025" s="37"/>
      <c r="X3025" s="37"/>
      <c r="Z3025" s="37"/>
      <c r="AB3025" s="37"/>
      <c r="AD3025" s="37"/>
      <c r="AF3025" s="37"/>
      <c r="AH3025" s="37">
        <v>2191589</v>
      </c>
      <c r="AI3025" s="12">
        <v>0.01</v>
      </c>
      <c r="AN3025" s="37">
        <v>345448335</v>
      </c>
      <c r="AO3025" s="12">
        <v>1.45</v>
      </c>
      <c r="AP3025" s="37">
        <v>978050</v>
      </c>
      <c r="AQ3025" s="12">
        <v>0</v>
      </c>
      <c r="AR3025" s="37"/>
      <c r="AT3025" s="37">
        <v>1863784</v>
      </c>
      <c r="AU3025" s="12">
        <v>0.01</v>
      </c>
      <c r="AV3025" s="37"/>
      <c r="AX3025" s="37"/>
      <c r="BD3025" s="12">
        <v>174839</v>
      </c>
      <c r="BH3025" s="12">
        <v>4236</v>
      </c>
      <c r="BI3025" s="12">
        <v>2051200</v>
      </c>
      <c r="BQ3025" s="12">
        <v>0</v>
      </c>
      <c r="BV3025" s="12">
        <v>0</v>
      </c>
      <c r="BY3025" s="12">
        <v>0.26</v>
      </c>
      <c r="CF3025" s="12">
        <v>0.15</v>
      </c>
      <c r="CG3025" s="12" t="s">
        <v>959</v>
      </c>
      <c r="CH3025" s="12">
        <v>70.031000000000006</v>
      </c>
      <c r="CI3025" s="12" t="s">
        <v>4450</v>
      </c>
      <c r="CJ3025" s="12" t="s">
        <v>1015</v>
      </c>
      <c r="CK3025" s="12" t="s">
        <v>932</v>
      </c>
      <c r="CL3025" s="37">
        <v>23787743612</v>
      </c>
      <c r="CN3025" s="12" t="s">
        <v>1506</v>
      </c>
      <c r="CS3025" s="12"/>
      <c r="CT3025" s="36" t="str">
        <f t="shared" si="47"/>
        <v>1bn - 50bn</v>
      </c>
      <c r="CU3025" s="36" t="str">
        <f>VLOOKUP(CK3025,Mapping!B:C,2,FALSE)</f>
        <v>US/CA</v>
      </c>
    </row>
    <row r="3026" spans="1:99" ht="16" customHeight="1" x14ac:dyDescent="0.35">
      <c r="A3026" s="12" t="s">
        <v>4451</v>
      </c>
      <c r="B3026" s="12" t="s">
        <v>925</v>
      </c>
      <c r="E3026" s="37">
        <v>218937</v>
      </c>
      <c r="G3026" s="37" t="s">
        <v>1505</v>
      </c>
      <c r="I3026" s="37"/>
      <c r="K3026" s="37"/>
      <c r="M3026" s="37">
        <v>0</v>
      </c>
      <c r="N3026" s="12">
        <v>0</v>
      </c>
      <c r="O3026" s="37"/>
      <c r="Q3026" s="12">
        <v>0</v>
      </c>
      <c r="R3026" s="37"/>
      <c r="T3026" s="37"/>
      <c r="V3026" s="37"/>
      <c r="X3026" s="37"/>
      <c r="Z3026" s="37"/>
      <c r="AB3026" s="37"/>
      <c r="AD3026" s="37"/>
      <c r="AF3026" s="37"/>
      <c r="AH3026" s="37">
        <v>0</v>
      </c>
      <c r="AI3026" s="12">
        <v>0</v>
      </c>
      <c r="AN3026" s="37">
        <v>218937</v>
      </c>
      <c r="AO3026" s="12">
        <v>0.01</v>
      </c>
      <c r="AP3026" s="37"/>
      <c r="AR3026" s="37"/>
      <c r="AT3026" s="37"/>
      <c r="AV3026" s="37"/>
      <c r="AX3026" s="37"/>
      <c r="BB3026" s="12">
        <v>0</v>
      </c>
      <c r="BI3026" s="12">
        <v>1300</v>
      </c>
      <c r="BQ3026" s="12">
        <v>0</v>
      </c>
      <c r="BY3026" s="12">
        <v>0</v>
      </c>
      <c r="CC3026" s="12">
        <v>0</v>
      </c>
      <c r="CG3026" s="12" t="s">
        <v>996</v>
      </c>
      <c r="CH3026" s="12">
        <v>19.954000000000001</v>
      </c>
      <c r="CI3026" s="12" t="s">
        <v>1250</v>
      </c>
      <c r="CJ3026" s="12" t="s">
        <v>946</v>
      </c>
      <c r="CK3026" s="12" t="s">
        <v>932</v>
      </c>
      <c r="CL3026" s="37">
        <v>1677919402</v>
      </c>
      <c r="CN3026" s="12" t="s">
        <v>1509</v>
      </c>
      <c r="CS3026" s="12"/>
      <c r="CT3026" s="36" t="str">
        <f t="shared" si="47"/>
        <v>1bn - 50bn</v>
      </c>
      <c r="CU3026" s="36" t="str">
        <f>VLOOKUP(CK3026,Mapping!B:C,2,FALSE)</f>
        <v>US/CA</v>
      </c>
    </row>
    <row r="3027" spans="1:99" ht="16" customHeight="1" x14ac:dyDescent="0.35">
      <c r="A3027" s="12" t="s">
        <v>4452</v>
      </c>
      <c r="B3027" s="12" t="s">
        <v>925</v>
      </c>
      <c r="E3027" s="37">
        <v>213282</v>
      </c>
      <c r="G3027" s="37" t="s">
        <v>1505</v>
      </c>
      <c r="I3027" s="37"/>
      <c r="K3027" s="37"/>
      <c r="M3027" s="37">
        <v>213282</v>
      </c>
      <c r="N3027" s="12">
        <v>0.02</v>
      </c>
      <c r="O3027" s="37"/>
      <c r="R3027" s="37"/>
      <c r="T3027" s="37"/>
      <c r="V3027" s="37"/>
      <c r="X3027" s="37"/>
      <c r="Z3027" s="37"/>
      <c r="AB3027" s="37"/>
      <c r="AD3027" s="37"/>
      <c r="AF3027" s="37"/>
      <c r="AH3027" s="37"/>
      <c r="AN3027" s="37">
        <v>0</v>
      </c>
      <c r="AO3027" s="12">
        <v>0</v>
      </c>
      <c r="AP3027" s="37"/>
      <c r="AR3027" s="37"/>
      <c r="AT3027" s="37"/>
      <c r="AV3027" s="37"/>
      <c r="AX3027" s="37"/>
      <c r="BB3027" s="12">
        <v>1700</v>
      </c>
      <c r="BI3027" s="12">
        <v>0</v>
      </c>
      <c r="BY3027" s="12">
        <v>0</v>
      </c>
      <c r="CC3027" s="12">
        <v>0</v>
      </c>
      <c r="CG3027" s="12" t="s">
        <v>940</v>
      </c>
      <c r="CH3027" s="12">
        <v>63.561999999999998</v>
      </c>
      <c r="CI3027" s="12" t="s">
        <v>1084</v>
      </c>
      <c r="CJ3027" s="12" t="s">
        <v>1046</v>
      </c>
      <c r="CK3027" s="12" t="s">
        <v>932</v>
      </c>
      <c r="CL3027" s="37">
        <v>886600623</v>
      </c>
      <c r="CN3027" s="12" t="s">
        <v>1506</v>
      </c>
      <c r="CS3027" s="12"/>
      <c r="CT3027" s="36" t="str">
        <f t="shared" si="47"/>
        <v>500mn - 1bn</v>
      </c>
      <c r="CU3027" s="36" t="str">
        <f>VLOOKUP(CK3027,Mapping!B:C,2,FALSE)</f>
        <v>US/CA</v>
      </c>
    </row>
    <row r="3028" spans="1:99" ht="16" customHeight="1" x14ac:dyDescent="0.35">
      <c r="A3028" s="12" t="s">
        <v>4453</v>
      </c>
      <c r="B3028" s="12" t="s">
        <v>925</v>
      </c>
      <c r="E3028" s="37">
        <v>73053337</v>
      </c>
      <c r="G3028" s="37" t="s">
        <v>1505</v>
      </c>
      <c r="I3028" s="37"/>
      <c r="K3028" s="37"/>
      <c r="M3028" s="37">
        <v>67728326</v>
      </c>
      <c r="N3028" s="12">
        <v>0.87</v>
      </c>
      <c r="O3028" s="37"/>
      <c r="Q3028" s="12">
        <v>38204</v>
      </c>
      <c r="R3028" s="37"/>
      <c r="T3028" s="37">
        <v>0</v>
      </c>
      <c r="U3028" s="12">
        <v>0</v>
      </c>
      <c r="V3028" s="37"/>
      <c r="X3028" s="37"/>
      <c r="Z3028" s="37"/>
      <c r="AB3028" s="37"/>
      <c r="AD3028" s="37">
        <v>500610</v>
      </c>
      <c r="AE3028" s="12">
        <v>0.01</v>
      </c>
      <c r="AF3028" s="37"/>
      <c r="AH3028" s="37">
        <v>4824401</v>
      </c>
      <c r="AI3028" s="12">
        <v>0.06</v>
      </c>
      <c r="AN3028" s="37">
        <v>0</v>
      </c>
      <c r="AO3028" s="12">
        <v>0</v>
      </c>
      <c r="AP3028" s="37">
        <v>0</v>
      </c>
      <c r="AQ3028" s="12">
        <v>0</v>
      </c>
      <c r="AR3028" s="37">
        <v>0</v>
      </c>
      <c r="AS3028" s="12">
        <v>0</v>
      </c>
      <c r="AT3028" s="37">
        <v>0</v>
      </c>
      <c r="AU3028" s="12">
        <v>0</v>
      </c>
      <c r="AV3028" s="37"/>
      <c r="AX3028" s="37"/>
      <c r="BB3028" s="12">
        <v>539840</v>
      </c>
      <c r="BD3028" s="12">
        <v>0</v>
      </c>
      <c r="BE3028" s="12">
        <v>0</v>
      </c>
      <c r="BH3028" s="12">
        <v>0</v>
      </c>
      <c r="BI3028" s="12">
        <v>0</v>
      </c>
      <c r="BJ3028" s="12">
        <v>4493</v>
      </c>
      <c r="BK3028" s="12">
        <v>0</v>
      </c>
      <c r="BM3028" s="12">
        <v>0</v>
      </c>
      <c r="BQ3028" s="12">
        <v>0.01</v>
      </c>
      <c r="BV3028" s="12">
        <v>0</v>
      </c>
      <c r="BY3028" s="12">
        <v>0</v>
      </c>
      <c r="CB3028" s="12">
        <v>0</v>
      </c>
      <c r="CC3028" s="12">
        <v>0.02</v>
      </c>
      <c r="CE3028" s="12">
        <v>0</v>
      </c>
      <c r="CF3028" s="12">
        <v>0</v>
      </c>
      <c r="CG3028" s="12" t="s">
        <v>976</v>
      </c>
      <c r="CH3028" s="12">
        <v>247.74700000000001</v>
      </c>
      <c r="CI3028" s="12" t="s">
        <v>941</v>
      </c>
      <c r="CJ3028" s="12" t="s">
        <v>941</v>
      </c>
      <c r="CK3028" s="12" t="s">
        <v>932</v>
      </c>
      <c r="CL3028" s="37">
        <v>7825013420</v>
      </c>
      <c r="CN3028" s="12" t="s">
        <v>1513</v>
      </c>
      <c r="CS3028" s="12"/>
      <c r="CT3028" s="36" t="str">
        <f t="shared" si="47"/>
        <v>1bn - 50bn</v>
      </c>
      <c r="CU3028" s="36" t="str">
        <f>VLOOKUP(CK3028,Mapping!B:C,2,FALSE)</f>
        <v>US/CA</v>
      </c>
    </row>
    <row r="3029" spans="1:99" ht="16" customHeight="1" x14ac:dyDescent="0.35">
      <c r="A3029" s="12" t="s">
        <v>4454</v>
      </c>
      <c r="B3029" s="12" t="s">
        <v>925</v>
      </c>
      <c r="E3029" s="37">
        <v>0</v>
      </c>
      <c r="G3029" s="37" t="s">
        <v>1505</v>
      </c>
      <c r="I3029" s="37"/>
      <c r="K3029" s="37"/>
      <c r="M3029" s="37"/>
      <c r="O3029" s="37"/>
      <c r="R3029" s="37"/>
      <c r="T3029" s="37"/>
      <c r="V3029" s="37"/>
      <c r="X3029" s="37"/>
      <c r="Z3029" s="37"/>
      <c r="AB3029" s="37"/>
      <c r="AD3029" s="37"/>
      <c r="AF3029" s="37"/>
      <c r="AH3029" s="37"/>
      <c r="AN3029" s="37">
        <v>0</v>
      </c>
      <c r="AO3029" s="12">
        <v>0</v>
      </c>
      <c r="AP3029" s="37"/>
      <c r="AR3029" s="37"/>
      <c r="AT3029" s="37"/>
      <c r="AV3029" s="37"/>
      <c r="AX3029" s="37"/>
      <c r="BI3029" s="12">
        <v>0</v>
      </c>
      <c r="BY3029" s="12">
        <v>0</v>
      </c>
      <c r="CG3029" s="12" t="s">
        <v>934</v>
      </c>
      <c r="CH3029" s="12">
        <v>13.723000000000001</v>
      </c>
      <c r="CI3029" s="12" t="s">
        <v>2439</v>
      </c>
      <c r="CJ3029" s="12" t="s">
        <v>941</v>
      </c>
      <c r="CK3029" s="12" t="s">
        <v>932</v>
      </c>
      <c r="CL3029" s="37">
        <v>737035458</v>
      </c>
      <c r="CN3029" s="12" t="s">
        <v>1509</v>
      </c>
      <c r="CS3029" s="12"/>
      <c r="CT3029" s="36" t="str">
        <f t="shared" si="47"/>
        <v>500mn - 1bn</v>
      </c>
      <c r="CU3029" s="36" t="str">
        <f>VLOOKUP(CK3029,Mapping!B:C,2,FALSE)</f>
        <v>US/CA</v>
      </c>
    </row>
    <row r="3030" spans="1:99" ht="16" customHeight="1" x14ac:dyDescent="0.35">
      <c r="A3030" s="12" t="s">
        <v>4455</v>
      </c>
      <c r="B3030" s="12" t="s">
        <v>925</v>
      </c>
      <c r="E3030" s="37">
        <v>7034149</v>
      </c>
      <c r="G3030" s="37" t="s">
        <v>1505</v>
      </c>
      <c r="I3030" s="37"/>
      <c r="K3030" s="37"/>
      <c r="M3030" s="37"/>
      <c r="O3030" s="37"/>
      <c r="R3030" s="37"/>
      <c r="T3030" s="37"/>
      <c r="V3030" s="37"/>
      <c r="X3030" s="37">
        <v>7034149</v>
      </c>
      <c r="Y3030" s="12">
        <v>0.44</v>
      </c>
      <c r="Z3030" s="37"/>
      <c r="AB3030" s="37"/>
      <c r="AD3030" s="37"/>
      <c r="AF3030" s="37"/>
      <c r="AH3030" s="37"/>
      <c r="AN3030" s="37"/>
      <c r="AP3030" s="37"/>
      <c r="AR3030" s="37"/>
      <c r="AT3030" s="37"/>
      <c r="AV3030" s="37"/>
      <c r="AX3030" s="37"/>
      <c r="BA3030" s="12">
        <v>62035</v>
      </c>
      <c r="BZ3030" s="12">
        <v>0</v>
      </c>
      <c r="CG3030" s="12" t="s">
        <v>929</v>
      </c>
      <c r="CH3030" s="12">
        <v>21.957999999999998</v>
      </c>
      <c r="CI3030" s="12" t="s">
        <v>1059</v>
      </c>
      <c r="CJ3030" s="12" t="s">
        <v>936</v>
      </c>
      <c r="CK3030" s="12" t="s">
        <v>932</v>
      </c>
      <c r="CL3030" s="37">
        <v>1591330910</v>
      </c>
      <c r="CN3030" s="12" t="s">
        <v>1509</v>
      </c>
      <c r="CS3030" s="12"/>
      <c r="CT3030" s="36" t="str">
        <f t="shared" si="47"/>
        <v>1bn - 50bn</v>
      </c>
      <c r="CU3030" s="36" t="str">
        <f>VLOOKUP(CK3030,Mapping!B:C,2,FALSE)</f>
        <v>US/CA</v>
      </c>
    </row>
    <row r="3031" spans="1:99" ht="16" customHeight="1" x14ac:dyDescent="0.35">
      <c r="A3031" s="12" t="s">
        <v>4456</v>
      </c>
      <c r="B3031" s="12" t="s">
        <v>925</v>
      </c>
      <c r="E3031" s="37">
        <v>36013986</v>
      </c>
      <c r="G3031" s="37" t="s">
        <v>1505</v>
      </c>
      <c r="I3031" s="37"/>
      <c r="K3031" s="37"/>
      <c r="M3031" s="37">
        <v>7617304</v>
      </c>
      <c r="N3031" s="12">
        <v>0.02</v>
      </c>
      <c r="O3031" s="37"/>
      <c r="Q3031" s="12">
        <v>44551</v>
      </c>
      <c r="R3031" s="37"/>
      <c r="T3031" s="37">
        <v>603916</v>
      </c>
      <c r="U3031" s="12">
        <v>0</v>
      </c>
      <c r="V3031" s="37"/>
      <c r="X3031" s="37">
        <v>6782198</v>
      </c>
      <c r="Y3031" s="12">
        <v>0.02</v>
      </c>
      <c r="Z3031" s="37">
        <v>914482</v>
      </c>
      <c r="AA3031" s="12">
        <v>0</v>
      </c>
      <c r="AB3031" s="37"/>
      <c r="AD3031" s="37">
        <v>477546</v>
      </c>
      <c r="AE3031" s="12">
        <v>0</v>
      </c>
      <c r="AF3031" s="37"/>
      <c r="AH3031" s="37">
        <v>5625900</v>
      </c>
      <c r="AI3031" s="12">
        <v>0.01</v>
      </c>
      <c r="AN3031" s="37">
        <v>6302849</v>
      </c>
      <c r="AO3031" s="12">
        <v>0.02</v>
      </c>
      <c r="AP3031" s="37">
        <v>7689791</v>
      </c>
      <c r="AQ3031" s="12">
        <v>0.02</v>
      </c>
      <c r="AR3031" s="37">
        <v>0</v>
      </c>
      <c r="AS3031" s="12">
        <v>0</v>
      </c>
      <c r="AT3031" s="37"/>
      <c r="AV3031" s="37"/>
      <c r="AX3031" s="37"/>
      <c r="BA3031" s="12">
        <v>66375</v>
      </c>
      <c r="BB3031" s="12">
        <v>60715</v>
      </c>
      <c r="BC3031" s="12">
        <v>30926</v>
      </c>
      <c r="BE3031" s="12">
        <v>0</v>
      </c>
      <c r="BH3031" s="12">
        <v>33305</v>
      </c>
      <c r="BI3031" s="12">
        <v>37425</v>
      </c>
      <c r="BJ3031" s="12">
        <v>4286</v>
      </c>
      <c r="BK3031" s="12">
        <v>5395</v>
      </c>
      <c r="BM3031" s="12">
        <v>0</v>
      </c>
      <c r="BQ3031" s="12">
        <v>0.01</v>
      </c>
      <c r="BV3031" s="12">
        <v>0.03</v>
      </c>
      <c r="BY3031" s="12">
        <v>0</v>
      </c>
      <c r="BZ3031" s="12">
        <v>0</v>
      </c>
      <c r="CB3031" s="12">
        <v>0</v>
      </c>
      <c r="CC3031" s="12">
        <v>0</v>
      </c>
      <c r="CD3031" s="12">
        <v>0</v>
      </c>
      <c r="CE3031" s="12">
        <v>0</v>
      </c>
      <c r="CG3031" s="12" t="s">
        <v>998</v>
      </c>
      <c r="CH3031" s="12">
        <v>29.268000000000001</v>
      </c>
      <c r="CI3031" s="12" t="s">
        <v>1018</v>
      </c>
      <c r="CJ3031" s="12" t="s">
        <v>936</v>
      </c>
      <c r="CK3031" s="12" t="s">
        <v>932</v>
      </c>
      <c r="CL3031" s="37">
        <v>40394775463</v>
      </c>
      <c r="CN3031" s="12" t="s">
        <v>998</v>
      </c>
      <c r="CS3031" s="12"/>
      <c r="CT3031" s="36" t="str">
        <f t="shared" si="47"/>
        <v>1bn - 50bn</v>
      </c>
      <c r="CU3031" s="36" t="str">
        <f>VLOOKUP(CK3031,Mapping!B:C,2,FALSE)</f>
        <v>US/CA</v>
      </c>
    </row>
    <row r="3032" spans="1:99" ht="16" customHeight="1" x14ac:dyDescent="0.35">
      <c r="A3032" s="12" t="s">
        <v>4457</v>
      </c>
      <c r="B3032" s="12" t="s">
        <v>925</v>
      </c>
      <c r="E3032" s="37">
        <v>3957656</v>
      </c>
      <c r="F3032" s="12">
        <v>0</v>
      </c>
      <c r="G3032" s="37" t="s">
        <v>1505</v>
      </c>
      <c r="I3032" s="37">
        <v>0</v>
      </c>
      <c r="J3032" s="12">
        <v>0</v>
      </c>
      <c r="K3032" s="37">
        <v>0</v>
      </c>
      <c r="L3032" s="12">
        <v>0</v>
      </c>
      <c r="M3032" s="37"/>
      <c r="O3032" s="37">
        <v>3957656</v>
      </c>
      <c r="P3032" s="12">
        <v>0.68</v>
      </c>
      <c r="R3032" s="37"/>
      <c r="T3032" s="37"/>
      <c r="V3032" s="37"/>
      <c r="X3032" s="37"/>
      <c r="Z3032" s="37"/>
      <c r="AB3032" s="37"/>
      <c r="AD3032" s="37"/>
      <c r="AF3032" s="37"/>
      <c r="AH3032" s="37"/>
      <c r="AL3032" s="12">
        <v>260600</v>
      </c>
      <c r="AN3032" s="37"/>
      <c r="AP3032" s="37"/>
      <c r="AR3032" s="37"/>
      <c r="AT3032" s="37"/>
      <c r="AV3032" s="37"/>
      <c r="AX3032" s="37"/>
      <c r="BG3032" s="12">
        <v>0</v>
      </c>
      <c r="BO3032" s="12">
        <v>0</v>
      </c>
      <c r="BS3032" s="12">
        <v>0</v>
      </c>
      <c r="BU3032" s="12">
        <v>0</v>
      </c>
      <c r="CG3032" s="12" t="s">
        <v>940</v>
      </c>
      <c r="CH3032" s="12">
        <v>47.454999999999998</v>
      </c>
      <c r="CI3032" s="12" t="s">
        <v>988</v>
      </c>
      <c r="CJ3032" s="12"/>
      <c r="CK3032" s="12" t="s">
        <v>988</v>
      </c>
      <c r="CL3032" s="37">
        <v>584250264</v>
      </c>
      <c r="CN3032" s="12" t="s">
        <v>1506</v>
      </c>
      <c r="CS3032" s="12"/>
      <c r="CT3032" s="36" t="str">
        <f t="shared" si="47"/>
        <v>500mn - 1bn</v>
      </c>
      <c r="CU3032" s="36" t="str">
        <f>VLOOKUP(CK3032,Mapping!B:C,2,FALSE)</f>
        <v>SG</v>
      </c>
    </row>
    <row r="3033" spans="1:99" ht="16" customHeight="1" x14ac:dyDescent="0.35">
      <c r="A3033" s="12" t="s">
        <v>4458</v>
      </c>
      <c r="B3033" s="12" t="s">
        <v>925</v>
      </c>
      <c r="E3033" s="37">
        <v>3603762</v>
      </c>
      <c r="G3033" s="37" t="s">
        <v>1505</v>
      </c>
      <c r="I3033" s="37"/>
      <c r="K3033" s="37"/>
      <c r="M3033" s="37"/>
      <c r="O3033" s="37"/>
      <c r="Q3033" s="12">
        <v>25031</v>
      </c>
      <c r="R3033" s="37"/>
      <c r="T3033" s="37"/>
      <c r="V3033" s="37"/>
      <c r="X3033" s="37"/>
      <c r="Z3033" s="37"/>
      <c r="AB3033" s="37"/>
      <c r="AD3033" s="37"/>
      <c r="AF3033" s="37"/>
      <c r="AH3033" s="37">
        <v>3160915</v>
      </c>
      <c r="AI3033" s="12">
        <v>7.0000000000000007E-2</v>
      </c>
      <c r="AN3033" s="37"/>
      <c r="AP3033" s="37">
        <v>442847</v>
      </c>
      <c r="AQ3033" s="12">
        <v>0.01</v>
      </c>
      <c r="AR3033" s="37"/>
      <c r="AT3033" s="37"/>
      <c r="AV3033" s="37"/>
      <c r="AX3033" s="37"/>
      <c r="BH3033" s="12">
        <v>1918</v>
      </c>
      <c r="BQ3033" s="12">
        <v>0.01</v>
      </c>
      <c r="BV3033" s="12">
        <v>0</v>
      </c>
      <c r="CG3033" s="12" t="s">
        <v>991</v>
      </c>
      <c r="CH3033" s="12">
        <v>27.891999999999999</v>
      </c>
      <c r="CI3033" s="12" t="s">
        <v>1196</v>
      </c>
      <c r="CJ3033" s="12" t="s">
        <v>966</v>
      </c>
      <c r="CK3033" s="12" t="s">
        <v>932</v>
      </c>
      <c r="CL3033" s="37">
        <v>4489786003</v>
      </c>
      <c r="CN3033" s="12" t="s">
        <v>1531</v>
      </c>
      <c r="CS3033" s="12"/>
      <c r="CT3033" s="36" t="str">
        <f t="shared" si="47"/>
        <v>1bn - 50bn</v>
      </c>
      <c r="CU3033" s="36" t="str">
        <f>VLOOKUP(CK3033,Mapping!B:C,2,FALSE)</f>
        <v>US/CA</v>
      </c>
    </row>
    <row r="3034" spans="1:99" ht="16" customHeight="1" x14ac:dyDescent="0.35">
      <c r="A3034" s="12" t="s">
        <v>4459</v>
      </c>
      <c r="B3034" s="12" t="s">
        <v>925</v>
      </c>
      <c r="E3034" s="37">
        <v>282693</v>
      </c>
      <c r="G3034" s="37" t="s">
        <v>1505</v>
      </c>
      <c r="I3034" s="37"/>
      <c r="K3034" s="37"/>
      <c r="M3034" s="37"/>
      <c r="O3034" s="37"/>
      <c r="R3034" s="37"/>
      <c r="T3034" s="37"/>
      <c r="V3034" s="37"/>
      <c r="X3034" s="37"/>
      <c r="Z3034" s="37"/>
      <c r="AB3034" s="37"/>
      <c r="AD3034" s="37"/>
      <c r="AF3034" s="37"/>
      <c r="AH3034" s="37"/>
      <c r="AN3034" s="37"/>
      <c r="AP3034" s="37"/>
      <c r="AR3034" s="37"/>
      <c r="AT3034" s="37">
        <v>282693</v>
      </c>
      <c r="AU3034" s="12">
        <v>0.04</v>
      </c>
      <c r="AV3034" s="37"/>
      <c r="AX3034" s="37"/>
      <c r="BD3034" s="12">
        <v>26519</v>
      </c>
      <c r="CF3034" s="12">
        <v>0.02</v>
      </c>
      <c r="CG3034" s="12" t="s">
        <v>976</v>
      </c>
      <c r="CH3034" s="12">
        <v>27.433</v>
      </c>
      <c r="CI3034" s="12" t="s">
        <v>4460</v>
      </c>
      <c r="CJ3034" s="12" t="s">
        <v>1097</v>
      </c>
      <c r="CK3034" s="12" t="s">
        <v>932</v>
      </c>
      <c r="CL3034" s="37">
        <v>680609010</v>
      </c>
      <c r="CN3034" s="12" t="s">
        <v>1513</v>
      </c>
      <c r="CS3034" s="12"/>
      <c r="CT3034" s="36" t="str">
        <f t="shared" si="47"/>
        <v>500mn - 1bn</v>
      </c>
      <c r="CU3034" s="36" t="str">
        <f>VLOOKUP(CK3034,Mapping!B:C,2,FALSE)</f>
        <v>US/CA</v>
      </c>
    </row>
    <row r="3035" spans="1:99" ht="16" customHeight="1" x14ac:dyDescent="0.35">
      <c r="A3035" s="12" t="s">
        <v>4461</v>
      </c>
      <c r="B3035" s="12" t="s">
        <v>925</v>
      </c>
      <c r="E3035" s="37">
        <v>37387</v>
      </c>
      <c r="G3035" s="37" t="s">
        <v>1505</v>
      </c>
      <c r="I3035" s="37"/>
      <c r="K3035" s="37"/>
      <c r="M3035" s="37">
        <v>37387</v>
      </c>
      <c r="N3035" s="12">
        <v>0.01</v>
      </c>
      <c r="O3035" s="37"/>
      <c r="R3035" s="37"/>
      <c r="T3035" s="37"/>
      <c r="V3035" s="37"/>
      <c r="X3035" s="37"/>
      <c r="Z3035" s="37"/>
      <c r="AB3035" s="37"/>
      <c r="AD3035" s="37"/>
      <c r="AF3035" s="37"/>
      <c r="AH3035" s="37"/>
      <c r="AN3035" s="37"/>
      <c r="AP3035" s="37"/>
      <c r="AR3035" s="37"/>
      <c r="AT3035" s="37"/>
      <c r="AV3035" s="37"/>
      <c r="AX3035" s="37"/>
      <c r="BB3035" s="12">
        <v>298</v>
      </c>
      <c r="CC3035" s="12">
        <v>0</v>
      </c>
      <c r="CG3035" s="12" t="s">
        <v>929</v>
      </c>
      <c r="CH3035" s="12">
        <v>49.106000000000002</v>
      </c>
      <c r="CI3035" s="12" t="s">
        <v>983</v>
      </c>
      <c r="CJ3035" s="12" t="s">
        <v>984</v>
      </c>
      <c r="CK3035" s="12" t="s">
        <v>985</v>
      </c>
      <c r="CL3035" s="37">
        <v>326577832</v>
      </c>
      <c r="CN3035" s="12" t="s">
        <v>1509</v>
      </c>
      <c r="CS3035" s="12"/>
      <c r="CT3035" s="36" t="str">
        <f t="shared" si="47"/>
        <v>500mn</v>
      </c>
      <c r="CU3035" s="36" t="str">
        <f>VLOOKUP(CK3035,Mapping!B:C,2,FALSE)</f>
        <v>US/CA</v>
      </c>
    </row>
    <row r="3036" spans="1:99" ht="16" customHeight="1" x14ac:dyDescent="0.35">
      <c r="A3036" s="12" t="s">
        <v>4462</v>
      </c>
      <c r="B3036" s="12" t="s">
        <v>925</v>
      </c>
      <c r="E3036" s="37">
        <v>226580</v>
      </c>
      <c r="G3036" s="37" t="s">
        <v>1505</v>
      </c>
      <c r="I3036" s="37"/>
      <c r="K3036" s="37"/>
      <c r="M3036" s="37">
        <v>16124</v>
      </c>
      <c r="N3036" s="12">
        <v>0.01</v>
      </c>
      <c r="O3036" s="37"/>
      <c r="Q3036" s="12">
        <v>1194</v>
      </c>
      <c r="R3036" s="37"/>
      <c r="T3036" s="37"/>
      <c r="V3036" s="37"/>
      <c r="X3036" s="37"/>
      <c r="Z3036" s="37">
        <v>5941</v>
      </c>
      <c r="AA3036" s="12">
        <v>0</v>
      </c>
      <c r="AB3036" s="37"/>
      <c r="AD3036" s="37">
        <v>42465</v>
      </c>
      <c r="AE3036" s="12">
        <v>0.02</v>
      </c>
      <c r="AF3036" s="37"/>
      <c r="AH3036" s="37">
        <v>162050</v>
      </c>
      <c r="AI3036" s="12">
        <v>0.06</v>
      </c>
      <c r="AN3036" s="37"/>
      <c r="AP3036" s="37"/>
      <c r="AR3036" s="37"/>
      <c r="AT3036" s="37"/>
      <c r="AV3036" s="37"/>
      <c r="AX3036" s="37"/>
      <c r="BB3036" s="12">
        <v>110</v>
      </c>
      <c r="BC3036" s="12">
        <v>207</v>
      </c>
      <c r="BJ3036" s="12">
        <v>325</v>
      </c>
      <c r="BQ3036" s="12">
        <v>0</v>
      </c>
      <c r="CB3036" s="12">
        <v>0</v>
      </c>
      <c r="CC3036" s="12">
        <v>0</v>
      </c>
      <c r="CD3036" s="12">
        <v>0</v>
      </c>
      <c r="CG3036" s="12" t="s">
        <v>934</v>
      </c>
      <c r="CH3036" s="12">
        <v>30.951000000000001</v>
      </c>
      <c r="CI3036" s="12" t="s">
        <v>4094</v>
      </c>
      <c r="CJ3036" s="12" t="s">
        <v>931</v>
      </c>
      <c r="CK3036" s="12" t="s">
        <v>932</v>
      </c>
      <c r="CL3036" s="37">
        <v>268659678</v>
      </c>
      <c r="CN3036" s="12" t="s">
        <v>1509</v>
      </c>
      <c r="CS3036" s="12"/>
      <c r="CT3036" s="36" t="str">
        <f t="shared" si="47"/>
        <v>500mn</v>
      </c>
      <c r="CU3036" s="36" t="str">
        <f>VLOOKUP(CK3036,Mapping!B:C,2,FALSE)</f>
        <v>US/CA</v>
      </c>
    </row>
    <row r="3037" spans="1:99" ht="16" customHeight="1" x14ac:dyDescent="0.35">
      <c r="A3037" s="12" t="s">
        <v>4463</v>
      </c>
      <c r="B3037" s="12" t="s">
        <v>925</v>
      </c>
      <c r="E3037" s="37">
        <v>122099</v>
      </c>
      <c r="G3037" s="37" t="s">
        <v>1505</v>
      </c>
      <c r="I3037" s="37"/>
      <c r="K3037" s="37"/>
      <c r="M3037" s="37"/>
      <c r="O3037" s="37"/>
      <c r="R3037" s="37"/>
      <c r="T3037" s="37"/>
      <c r="V3037" s="37"/>
      <c r="X3037" s="37"/>
      <c r="Z3037" s="37"/>
      <c r="AB3037" s="37"/>
      <c r="AD3037" s="37"/>
      <c r="AF3037" s="37"/>
      <c r="AH3037" s="37"/>
      <c r="AN3037" s="37">
        <v>122099</v>
      </c>
      <c r="AO3037" s="12">
        <v>0.01</v>
      </c>
      <c r="AP3037" s="37"/>
      <c r="AR3037" s="37"/>
      <c r="AT3037" s="37"/>
      <c r="AV3037" s="37"/>
      <c r="AX3037" s="37"/>
      <c r="BI3037" s="12">
        <v>725</v>
      </c>
      <c r="BY3037" s="12">
        <v>0</v>
      </c>
      <c r="CG3037" s="12" t="s">
        <v>940</v>
      </c>
      <c r="CH3037" s="12">
        <v>86.528999999999996</v>
      </c>
      <c r="CI3037" s="12" t="s">
        <v>1053</v>
      </c>
      <c r="CJ3037" s="12"/>
      <c r="CK3037" s="12" t="s">
        <v>1054</v>
      </c>
      <c r="CL3037" s="37">
        <v>1865758930</v>
      </c>
      <c r="CN3037" s="12" t="s">
        <v>1506</v>
      </c>
      <c r="CS3037" s="12"/>
      <c r="CT3037" s="36" t="str">
        <f t="shared" si="47"/>
        <v>1bn - 50bn</v>
      </c>
      <c r="CU3037" s="36" t="str">
        <f>VLOOKUP(CK3037,Mapping!B:C,2,FALSE)</f>
        <v>EU</v>
      </c>
    </row>
    <row r="3038" spans="1:99" ht="16" customHeight="1" x14ac:dyDescent="0.35">
      <c r="A3038" s="12" t="s">
        <v>4464</v>
      </c>
      <c r="B3038" s="12" t="s">
        <v>925</v>
      </c>
      <c r="E3038" s="37">
        <v>808556</v>
      </c>
      <c r="G3038" s="37" t="s">
        <v>1505</v>
      </c>
      <c r="I3038" s="37"/>
      <c r="K3038" s="37"/>
      <c r="M3038" s="37">
        <v>510246</v>
      </c>
      <c r="N3038" s="12">
        <v>0.16</v>
      </c>
      <c r="O3038" s="37"/>
      <c r="R3038" s="37"/>
      <c r="T3038" s="37"/>
      <c r="V3038" s="37"/>
      <c r="X3038" s="37"/>
      <c r="Z3038" s="37"/>
      <c r="AB3038" s="37"/>
      <c r="AD3038" s="37">
        <v>0</v>
      </c>
      <c r="AE3038" s="12">
        <v>0</v>
      </c>
      <c r="AF3038" s="37"/>
      <c r="AH3038" s="37"/>
      <c r="AN3038" s="37"/>
      <c r="AP3038" s="37">
        <v>298310</v>
      </c>
      <c r="AQ3038" s="12">
        <v>0.09</v>
      </c>
      <c r="AR3038" s="37"/>
      <c r="AT3038" s="37"/>
      <c r="AV3038" s="37"/>
      <c r="AX3038" s="37"/>
      <c r="BB3038" s="12">
        <v>4067</v>
      </c>
      <c r="BH3038" s="12">
        <v>1292</v>
      </c>
      <c r="BJ3038" s="12">
        <v>0</v>
      </c>
      <c r="BV3038" s="12">
        <v>0</v>
      </c>
      <c r="CB3038" s="12">
        <v>0</v>
      </c>
      <c r="CC3038" s="12">
        <v>0</v>
      </c>
      <c r="CG3038" s="12" t="s">
        <v>996</v>
      </c>
      <c r="CH3038" s="12">
        <v>7.9589999999999996</v>
      </c>
      <c r="CI3038" s="12" t="s">
        <v>2673</v>
      </c>
      <c r="CJ3038" s="12" t="s">
        <v>931</v>
      </c>
      <c r="CK3038" s="12" t="s">
        <v>932</v>
      </c>
      <c r="CL3038" s="37">
        <v>318989285</v>
      </c>
      <c r="CN3038" s="12" t="s">
        <v>1509</v>
      </c>
      <c r="CS3038" s="12"/>
      <c r="CT3038" s="36" t="str">
        <f t="shared" si="47"/>
        <v>500mn</v>
      </c>
      <c r="CU3038" s="36" t="str">
        <f>VLOOKUP(CK3038,Mapping!B:C,2,FALSE)</f>
        <v>US/CA</v>
      </c>
    </row>
    <row r="3039" spans="1:99" ht="16" customHeight="1" x14ac:dyDescent="0.35">
      <c r="A3039" s="12" t="s">
        <v>4465</v>
      </c>
      <c r="B3039" s="12" t="s">
        <v>925</v>
      </c>
      <c r="E3039" s="37">
        <v>621925</v>
      </c>
      <c r="G3039" s="37" t="s">
        <v>1505</v>
      </c>
      <c r="I3039" s="37"/>
      <c r="K3039" s="37">
        <v>147996</v>
      </c>
      <c r="L3039" s="12">
        <v>0.33</v>
      </c>
      <c r="M3039" s="37"/>
      <c r="O3039" s="37">
        <v>430604</v>
      </c>
      <c r="P3039" s="12">
        <v>0.97</v>
      </c>
      <c r="R3039" s="37"/>
      <c r="T3039" s="37"/>
      <c r="V3039" s="37"/>
      <c r="X3039" s="37"/>
      <c r="Z3039" s="37"/>
      <c r="AB3039" s="37">
        <v>43325</v>
      </c>
      <c r="AC3039" s="12">
        <v>0.1</v>
      </c>
      <c r="AD3039" s="37"/>
      <c r="AF3039" s="37"/>
      <c r="AH3039" s="37"/>
      <c r="AJ3039" s="12">
        <v>2999</v>
      </c>
      <c r="AL3039" s="12">
        <v>28354</v>
      </c>
      <c r="AN3039" s="37"/>
      <c r="AP3039" s="37"/>
      <c r="AR3039" s="37"/>
      <c r="AT3039" s="37"/>
      <c r="AV3039" s="37"/>
      <c r="AX3039" s="37"/>
      <c r="BG3039" s="12">
        <v>2396</v>
      </c>
      <c r="BR3039" s="12">
        <v>0</v>
      </c>
      <c r="BS3039" s="12">
        <v>0</v>
      </c>
      <c r="BU3039" s="12">
        <v>0</v>
      </c>
      <c r="CG3039" s="12"/>
      <c r="CH3039" s="12">
        <v>18.134</v>
      </c>
      <c r="CI3039" s="12" t="s">
        <v>4466</v>
      </c>
      <c r="CJ3039" s="12"/>
      <c r="CK3039" s="12" t="s">
        <v>1717</v>
      </c>
      <c r="CL3039" s="37">
        <v>44222693</v>
      </c>
      <c r="CN3039" s="12" t="s">
        <v>1531</v>
      </c>
      <c r="CS3039" s="12"/>
      <c r="CT3039" s="36" t="str">
        <f t="shared" si="47"/>
        <v>500mn</v>
      </c>
      <c r="CU3039" s="36" t="str">
        <f>VLOOKUP(CK3039,Mapping!B:C,2,FALSE)</f>
        <v>EU</v>
      </c>
    </row>
    <row r="3040" spans="1:99" ht="16" customHeight="1" x14ac:dyDescent="0.35">
      <c r="A3040" s="12" t="s">
        <v>4467</v>
      </c>
      <c r="B3040" s="12" t="s">
        <v>925</v>
      </c>
      <c r="E3040" s="37">
        <v>7912386</v>
      </c>
      <c r="G3040" s="37" t="s">
        <v>1505</v>
      </c>
      <c r="I3040" s="37"/>
      <c r="K3040" s="37"/>
      <c r="M3040" s="37">
        <v>7912386</v>
      </c>
      <c r="N3040" s="12">
        <v>2.85</v>
      </c>
      <c r="O3040" s="37"/>
      <c r="Q3040" s="12">
        <v>0</v>
      </c>
      <c r="R3040" s="37"/>
      <c r="T3040" s="37"/>
      <c r="V3040" s="37"/>
      <c r="X3040" s="37"/>
      <c r="Z3040" s="37">
        <v>0</v>
      </c>
      <c r="AA3040" s="12">
        <v>0</v>
      </c>
      <c r="AB3040" s="37"/>
      <c r="AD3040" s="37"/>
      <c r="AF3040" s="37"/>
      <c r="AH3040" s="37">
        <v>0</v>
      </c>
      <c r="AI3040" s="12">
        <v>0</v>
      </c>
      <c r="AN3040" s="37">
        <v>0</v>
      </c>
      <c r="AO3040" s="12">
        <v>0</v>
      </c>
      <c r="AP3040" s="37"/>
      <c r="AR3040" s="37"/>
      <c r="AT3040" s="37"/>
      <c r="AV3040" s="37"/>
      <c r="AX3040" s="37"/>
      <c r="BB3040" s="12">
        <v>63067</v>
      </c>
      <c r="BC3040" s="12">
        <v>0</v>
      </c>
      <c r="BI3040" s="12">
        <v>0</v>
      </c>
      <c r="BQ3040" s="12">
        <v>0</v>
      </c>
      <c r="BY3040" s="12">
        <v>0</v>
      </c>
      <c r="CC3040" s="12">
        <v>0</v>
      </c>
      <c r="CD3040" s="12">
        <v>0</v>
      </c>
      <c r="CG3040" s="12" t="s">
        <v>940</v>
      </c>
      <c r="CH3040" s="12">
        <v>39.277999999999999</v>
      </c>
      <c r="CI3040" s="12" t="s">
        <v>2264</v>
      </c>
      <c r="CJ3040" s="12" t="s">
        <v>1114</v>
      </c>
      <c r="CK3040" s="12" t="s">
        <v>932</v>
      </c>
      <c r="CL3040" s="37">
        <v>273912163</v>
      </c>
      <c r="CN3040" s="12" t="s">
        <v>1509</v>
      </c>
      <c r="CS3040" s="12"/>
      <c r="CT3040" s="36" t="str">
        <f t="shared" si="47"/>
        <v>500mn</v>
      </c>
      <c r="CU3040" s="36" t="str">
        <f>VLOOKUP(CK3040,Mapping!B:C,2,FALSE)</f>
        <v>US/CA</v>
      </c>
    </row>
    <row r="3041" spans="1:99" ht="16" customHeight="1" x14ac:dyDescent="0.35">
      <c r="A3041" s="12" t="s">
        <v>599</v>
      </c>
      <c r="B3041" s="12" t="s">
        <v>925</v>
      </c>
      <c r="E3041" s="37">
        <v>4820494</v>
      </c>
      <c r="F3041" s="12">
        <v>9300</v>
      </c>
      <c r="G3041" s="37" t="s">
        <v>1505</v>
      </c>
      <c r="I3041" s="37">
        <v>662113</v>
      </c>
      <c r="J3041" s="12">
        <v>3.02</v>
      </c>
      <c r="K3041" s="37">
        <v>1939844</v>
      </c>
      <c r="L3041" s="12">
        <v>8.86</v>
      </c>
      <c r="M3041" s="37"/>
      <c r="O3041" s="37">
        <v>1583720</v>
      </c>
      <c r="P3041" s="12">
        <v>7.23</v>
      </c>
      <c r="R3041" s="37">
        <v>0</v>
      </c>
      <c r="S3041" s="12">
        <v>0</v>
      </c>
      <c r="T3041" s="37"/>
      <c r="V3041" s="37">
        <v>231659</v>
      </c>
      <c r="W3041" s="12">
        <v>1.06</v>
      </c>
      <c r="X3041" s="37">
        <v>192763</v>
      </c>
      <c r="Y3041" s="12">
        <v>0.88</v>
      </c>
      <c r="Z3041" s="37"/>
      <c r="AB3041" s="37">
        <v>0</v>
      </c>
      <c r="AC3041" s="12">
        <v>0</v>
      </c>
      <c r="AD3041" s="37"/>
      <c r="AF3041" s="37">
        <v>210395</v>
      </c>
      <c r="AG3041" s="12">
        <v>0.96</v>
      </c>
      <c r="AH3041" s="37"/>
      <c r="AJ3041" s="12">
        <v>0</v>
      </c>
      <c r="AK3041" s="12">
        <v>8400</v>
      </c>
      <c r="AL3041" s="12">
        <v>86300</v>
      </c>
      <c r="AN3041" s="37"/>
      <c r="AP3041" s="37"/>
      <c r="AR3041" s="37"/>
      <c r="AT3041" s="37"/>
      <c r="AV3041" s="37"/>
      <c r="AX3041" s="37"/>
      <c r="AZ3041" s="12">
        <v>0</v>
      </c>
      <c r="BA3041" s="12">
        <v>1700</v>
      </c>
      <c r="BF3041" s="12">
        <v>12450</v>
      </c>
      <c r="BG3041" s="12">
        <v>25200</v>
      </c>
      <c r="BO3041" s="12">
        <v>0</v>
      </c>
      <c r="BP3041" s="12">
        <v>0</v>
      </c>
      <c r="BR3041" s="12">
        <v>0</v>
      </c>
      <c r="BS3041" s="12">
        <v>0</v>
      </c>
      <c r="BT3041" s="12">
        <v>0</v>
      </c>
      <c r="BU3041" s="12">
        <v>0</v>
      </c>
      <c r="BX3041" s="12">
        <v>0</v>
      </c>
      <c r="BZ3041" s="12">
        <v>0</v>
      </c>
      <c r="CG3041" s="12" t="s">
        <v>940</v>
      </c>
      <c r="CH3041" s="12">
        <v>82.866</v>
      </c>
      <c r="CI3041" s="12" t="s">
        <v>950</v>
      </c>
      <c r="CJ3041" s="12"/>
      <c r="CK3041" s="12" t="s">
        <v>951</v>
      </c>
      <c r="CL3041" s="37">
        <v>21892707</v>
      </c>
      <c r="CN3041" s="12" t="s">
        <v>1506</v>
      </c>
      <c r="CS3041" s="12"/>
      <c r="CT3041" s="36" t="str">
        <f t="shared" si="47"/>
        <v>500mn</v>
      </c>
      <c r="CU3041" s="36" t="str">
        <f>VLOOKUP(CK3041,Mapping!B:C,2,FALSE)</f>
        <v>HK</v>
      </c>
    </row>
    <row r="3042" spans="1:99" ht="16" customHeight="1" x14ac:dyDescent="0.35">
      <c r="A3042" s="12" t="s">
        <v>4468</v>
      </c>
      <c r="B3042" s="12" t="s">
        <v>925</v>
      </c>
      <c r="E3042" s="37">
        <v>741016</v>
      </c>
      <c r="G3042" s="37" t="s">
        <v>1505</v>
      </c>
      <c r="I3042" s="37"/>
      <c r="K3042" s="37"/>
      <c r="M3042" s="37"/>
      <c r="O3042" s="37"/>
      <c r="R3042" s="37"/>
      <c r="T3042" s="37"/>
      <c r="V3042" s="37"/>
      <c r="X3042" s="37"/>
      <c r="Z3042" s="37"/>
      <c r="AB3042" s="37"/>
      <c r="AD3042" s="37"/>
      <c r="AF3042" s="37"/>
      <c r="AH3042" s="37"/>
      <c r="AN3042" s="37">
        <v>741016</v>
      </c>
      <c r="AO3042" s="12">
        <v>0.61</v>
      </c>
      <c r="AP3042" s="37"/>
      <c r="AR3042" s="37"/>
      <c r="AT3042" s="37"/>
      <c r="AV3042" s="37"/>
      <c r="AX3042" s="37"/>
      <c r="BI3042" s="12">
        <v>4400</v>
      </c>
      <c r="BY3042" s="12">
        <v>0</v>
      </c>
      <c r="CG3042" s="12" t="s">
        <v>929</v>
      </c>
      <c r="CH3042" s="12">
        <v>9.0250000000000004</v>
      </c>
      <c r="CI3042" s="12" t="s">
        <v>4469</v>
      </c>
      <c r="CJ3042" s="12" t="s">
        <v>1080</v>
      </c>
      <c r="CK3042" s="12" t="s">
        <v>932</v>
      </c>
      <c r="CL3042" s="37">
        <v>120579839</v>
      </c>
      <c r="CN3042" s="12" t="s">
        <v>1509</v>
      </c>
      <c r="CS3042" s="12"/>
      <c r="CT3042" s="36" t="str">
        <f t="shared" si="47"/>
        <v>500mn</v>
      </c>
      <c r="CU3042" s="36" t="str">
        <f>VLOOKUP(CK3042,Mapping!B:C,2,FALSE)</f>
        <v>US/CA</v>
      </c>
    </row>
    <row r="3043" spans="1:99" ht="16" customHeight="1" x14ac:dyDescent="0.35">
      <c r="A3043" s="12" t="s">
        <v>4470</v>
      </c>
      <c r="B3043" s="12" t="s">
        <v>925</v>
      </c>
      <c r="E3043" s="37">
        <v>589000</v>
      </c>
      <c r="G3043" s="37" t="s">
        <v>1505</v>
      </c>
      <c r="I3043" s="37"/>
      <c r="K3043" s="37"/>
      <c r="M3043" s="37"/>
      <c r="O3043" s="37"/>
      <c r="R3043" s="37"/>
      <c r="T3043" s="37"/>
      <c r="V3043" s="37"/>
      <c r="X3043" s="37"/>
      <c r="Z3043" s="37"/>
      <c r="AB3043" s="37"/>
      <c r="AD3043" s="37"/>
      <c r="AF3043" s="37"/>
      <c r="AH3043" s="37"/>
      <c r="AN3043" s="37"/>
      <c r="AP3043" s="37">
        <v>589000</v>
      </c>
      <c r="AQ3043" s="12">
        <v>0.56999999999999995</v>
      </c>
      <c r="AR3043" s="37"/>
      <c r="AT3043" s="37"/>
      <c r="AV3043" s="37"/>
      <c r="AX3043" s="37"/>
      <c r="BH3043" s="12">
        <v>2551</v>
      </c>
      <c r="BV3043" s="12">
        <v>0</v>
      </c>
      <c r="CG3043" s="12" t="s">
        <v>934</v>
      </c>
      <c r="CH3043" s="12">
        <v>60.475000000000001</v>
      </c>
      <c r="CI3043" s="12" t="s">
        <v>4471</v>
      </c>
      <c r="CJ3043" s="12" t="s">
        <v>2108</v>
      </c>
      <c r="CK3043" s="12" t="s">
        <v>932</v>
      </c>
      <c r="CL3043" s="37">
        <v>104177530</v>
      </c>
      <c r="CN3043" s="12" t="s">
        <v>1509</v>
      </c>
      <c r="CS3043" s="12"/>
      <c r="CT3043" s="36" t="str">
        <f t="shared" si="47"/>
        <v>500mn</v>
      </c>
      <c r="CU3043" s="36" t="str">
        <f>VLOOKUP(CK3043,Mapping!B:C,2,FALSE)</f>
        <v>US/CA</v>
      </c>
    </row>
    <row r="3044" spans="1:99" ht="16" customHeight="1" x14ac:dyDescent="0.35">
      <c r="A3044" s="12" t="s">
        <v>4472</v>
      </c>
      <c r="B3044" s="12" t="s">
        <v>925</v>
      </c>
      <c r="E3044" s="37">
        <v>79575</v>
      </c>
      <c r="G3044" s="37" t="s">
        <v>1505</v>
      </c>
      <c r="I3044" s="37"/>
      <c r="K3044" s="37"/>
      <c r="M3044" s="37">
        <v>24841</v>
      </c>
      <c r="N3044" s="12">
        <v>0</v>
      </c>
      <c r="O3044" s="37"/>
      <c r="R3044" s="37"/>
      <c r="T3044" s="37"/>
      <c r="V3044" s="37"/>
      <c r="X3044" s="37"/>
      <c r="Z3044" s="37"/>
      <c r="AB3044" s="37"/>
      <c r="AD3044" s="37"/>
      <c r="AF3044" s="37"/>
      <c r="AH3044" s="37"/>
      <c r="AN3044" s="37">
        <v>54734</v>
      </c>
      <c r="AO3044" s="12">
        <v>0</v>
      </c>
      <c r="AP3044" s="37"/>
      <c r="AR3044" s="37"/>
      <c r="AT3044" s="37"/>
      <c r="AV3044" s="37"/>
      <c r="AX3044" s="37"/>
      <c r="BB3044" s="12">
        <v>198</v>
      </c>
      <c r="BI3044" s="12">
        <v>325</v>
      </c>
      <c r="BY3044" s="12">
        <v>0</v>
      </c>
      <c r="CC3044" s="12">
        <v>0</v>
      </c>
      <c r="CG3044" s="12" t="s">
        <v>996</v>
      </c>
      <c r="CH3044" s="12">
        <v>29.373999999999999</v>
      </c>
      <c r="CI3044" s="12" t="s">
        <v>1189</v>
      </c>
      <c r="CJ3044" s="12" t="s">
        <v>1185</v>
      </c>
      <c r="CK3044" s="12" t="s">
        <v>932</v>
      </c>
      <c r="CL3044" s="37">
        <v>1200850155</v>
      </c>
      <c r="CN3044" s="12" t="s">
        <v>1509</v>
      </c>
      <c r="CS3044" s="12"/>
      <c r="CT3044" s="36" t="str">
        <f t="shared" si="47"/>
        <v>1bn - 50bn</v>
      </c>
      <c r="CU3044" s="36" t="str">
        <f>VLOOKUP(CK3044,Mapping!B:C,2,FALSE)</f>
        <v>US/CA</v>
      </c>
    </row>
    <row r="3045" spans="1:99" ht="16" customHeight="1" x14ac:dyDescent="0.35">
      <c r="A3045" s="12" t="s">
        <v>4473</v>
      </c>
      <c r="B3045" s="12" t="s">
        <v>925</v>
      </c>
      <c r="E3045" s="37">
        <v>163249448</v>
      </c>
      <c r="G3045" s="37" t="s">
        <v>1505</v>
      </c>
      <c r="I3045" s="37"/>
      <c r="K3045" s="37"/>
      <c r="M3045" s="37"/>
      <c r="O3045" s="37">
        <v>163249448</v>
      </c>
      <c r="P3045" s="12">
        <v>100</v>
      </c>
      <c r="R3045" s="37"/>
      <c r="T3045" s="37"/>
      <c r="V3045" s="37"/>
      <c r="X3045" s="37"/>
      <c r="Z3045" s="37"/>
      <c r="AB3045" s="37"/>
      <c r="AD3045" s="37"/>
      <c r="AF3045" s="37"/>
      <c r="AH3045" s="37"/>
      <c r="AL3045" s="12">
        <v>10749496</v>
      </c>
      <c r="AN3045" s="37"/>
      <c r="AP3045" s="37"/>
      <c r="AR3045" s="37"/>
      <c r="AT3045" s="37"/>
      <c r="AV3045" s="37"/>
      <c r="AX3045" s="37"/>
      <c r="BU3045" s="12">
        <v>0.06</v>
      </c>
      <c r="CG3045" s="12"/>
      <c r="CI3045" s="12"/>
      <c r="CJ3045" s="12"/>
      <c r="CK3045" s="12" t="s">
        <v>954</v>
      </c>
      <c r="CL3045" s="37">
        <v>163249448</v>
      </c>
      <c r="CN3045" s="12" t="s">
        <v>1536</v>
      </c>
      <c r="CS3045" s="12"/>
      <c r="CT3045" s="36" t="str">
        <f t="shared" si="47"/>
        <v>500mn</v>
      </c>
      <c r="CU3045" s="36" t="str">
        <f>VLOOKUP(CK3045,Mapping!B:C,2,FALSE)</f>
        <v>EU</v>
      </c>
    </row>
    <row r="3046" spans="1:99" ht="16" customHeight="1" x14ac:dyDescent="0.35">
      <c r="A3046" s="12" t="s">
        <v>4474</v>
      </c>
      <c r="B3046" s="12" t="s">
        <v>925</v>
      </c>
      <c r="E3046" s="37">
        <v>390666</v>
      </c>
      <c r="G3046" s="37" t="s">
        <v>1505</v>
      </c>
      <c r="I3046" s="37"/>
      <c r="K3046" s="37"/>
      <c r="M3046" s="37"/>
      <c r="O3046" s="37"/>
      <c r="Q3046" s="12">
        <v>0</v>
      </c>
      <c r="R3046" s="37"/>
      <c r="T3046" s="37"/>
      <c r="V3046" s="37"/>
      <c r="X3046" s="37"/>
      <c r="Z3046" s="37"/>
      <c r="AB3046" s="37"/>
      <c r="AD3046" s="37"/>
      <c r="AF3046" s="37"/>
      <c r="AH3046" s="37">
        <v>0</v>
      </c>
      <c r="AI3046" s="12">
        <v>0</v>
      </c>
      <c r="AN3046" s="37"/>
      <c r="AP3046" s="37">
        <v>390666</v>
      </c>
      <c r="AQ3046" s="12">
        <v>0.01</v>
      </c>
      <c r="AR3046" s="37"/>
      <c r="AT3046" s="37"/>
      <c r="AV3046" s="37"/>
      <c r="AX3046" s="37"/>
      <c r="BH3046" s="12">
        <v>1692</v>
      </c>
      <c r="BQ3046" s="12">
        <v>0</v>
      </c>
      <c r="BV3046" s="12">
        <v>0</v>
      </c>
      <c r="CG3046" s="12" t="s">
        <v>934</v>
      </c>
      <c r="CH3046" s="12">
        <v>10.949</v>
      </c>
      <c r="CI3046" s="12" t="s">
        <v>941</v>
      </c>
      <c r="CJ3046" s="12" t="s">
        <v>941</v>
      </c>
      <c r="CK3046" s="12" t="s">
        <v>932</v>
      </c>
      <c r="CL3046" s="37">
        <v>3016079560</v>
      </c>
      <c r="CN3046" s="12" t="s">
        <v>1509</v>
      </c>
      <c r="CS3046" s="12"/>
      <c r="CT3046" s="36" t="str">
        <f t="shared" si="47"/>
        <v>1bn - 50bn</v>
      </c>
      <c r="CU3046" s="36" t="str">
        <f>VLOOKUP(CK3046,Mapping!B:C,2,FALSE)</f>
        <v>US/CA</v>
      </c>
    </row>
    <row r="3047" spans="1:99" ht="16" customHeight="1" x14ac:dyDescent="0.35">
      <c r="A3047" s="12" t="s">
        <v>4475</v>
      </c>
      <c r="B3047" s="12" t="s">
        <v>925</v>
      </c>
      <c r="E3047" s="37">
        <v>10012141</v>
      </c>
      <c r="G3047" s="37" t="s">
        <v>1505</v>
      </c>
      <c r="I3047" s="37"/>
      <c r="K3047" s="37"/>
      <c r="M3047" s="37"/>
      <c r="O3047" s="37"/>
      <c r="R3047" s="37"/>
      <c r="T3047" s="37"/>
      <c r="V3047" s="37"/>
      <c r="X3047" s="37"/>
      <c r="Z3047" s="37"/>
      <c r="AB3047" s="37"/>
      <c r="AD3047" s="37"/>
      <c r="AF3047" s="37"/>
      <c r="AH3047" s="37"/>
      <c r="AN3047" s="37">
        <v>10012141</v>
      </c>
      <c r="AO3047" s="12">
        <v>0.63</v>
      </c>
      <c r="AP3047" s="37"/>
      <c r="AR3047" s="37"/>
      <c r="AT3047" s="37"/>
      <c r="AV3047" s="37"/>
      <c r="AX3047" s="37"/>
      <c r="BI3047" s="12">
        <v>59450</v>
      </c>
      <c r="BY3047" s="12">
        <v>0.01</v>
      </c>
      <c r="CG3047" s="12" t="s">
        <v>940</v>
      </c>
      <c r="CH3047" s="12">
        <v>4.0830000000000002</v>
      </c>
      <c r="CI3047" s="12" t="s">
        <v>1851</v>
      </c>
      <c r="CJ3047" s="12" t="s">
        <v>931</v>
      </c>
      <c r="CK3047" s="12" t="s">
        <v>932</v>
      </c>
      <c r="CL3047" s="37">
        <v>1597189215</v>
      </c>
      <c r="CN3047" s="12" t="s">
        <v>1509</v>
      </c>
      <c r="CS3047" s="12"/>
      <c r="CT3047" s="36" t="str">
        <f t="shared" si="47"/>
        <v>1bn - 50bn</v>
      </c>
      <c r="CU3047" s="36" t="str">
        <f>VLOOKUP(CK3047,Mapping!B:C,2,FALSE)</f>
        <v>US/CA</v>
      </c>
    </row>
    <row r="3048" spans="1:99" ht="16" customHeight="1" x14ac:dyDescent="0.35">
      <c r="A3048" s="12" t="s">
        <v>249</v>
      </c>
      <c r="B3048" s="12" t="s">
        <v>933</v>
      </c>
      <c r="E3048" s="37">
        <v>46109776</v>
      </c>
      <c r="F3048" s="12">
        <v>158425</v>
      </c>
      <c r="G3048" s="37" t="s">
        <v>1505</v>
      </c>
      <c r="I3048" s="37">
        <v>7699053</v>
      </c>
      <c r="J3048" s="12">
        <v>0.1</v>
      </c>
      <c r="K3048" s="37">
        <v>32111280</v>
      </c>
      <c r="L3048" s="12">
        <v>0.43</v>
      </c>
      <c r="M3048" s="37"/>
      <c r="O3048" s="37"/>
      <c r="R3048" s="37">
        <v>0</v>
      </c>
      <c r="S3048" s="12">
        <v>0</v>
      </c>
      <c r="T3048" s="37"/>
      <c r="V3048" s="37">
        <v>3314695</v>
      </c>
      <c r="W3048" s="12">
        <v>0.04</v>
      </c>
      <c r="X3048" s="37"/>
      <c r="Z3048" s="37"/>
      <c r="AB3048" s="37"/>
      <c r="AD3048" s="37"/>
      <c r="AF3048" s="37"/>
      <c r="AH3048" s="37"/>
      <c r="AK3048" s="12">
        <v>152336</v>
      </c>
      <c r="AM3048" s="12">
        <v>980412</v>
      </c>
      <c r="AN3048" s="37">
        <v>732596</v>
      </c>
      <c r="AO3048" s="12">
        <v>0.01</v>
      </c>
      <c r="AP3048" s="37"/>
      <c r="AR3048" s="37"/>
      <c r="AT3048" s="37"/>
      <c r="AV3048" s="37"/>
      <c r="AX3048" s="37">
        <v>2252152</v>
      </c>
      <c r="AY3048" s="12">
        <v>0.03</v>
      </c>
      <c r="AZ3048" s="12">
        <v>0</v>
      </c>
      <c r="BG3048" s="12">
        <v>519871</v>
      </c>
      <c r="BI3048" s="12">
        <v>4350</v>
      </c>
      <c r="BO3048" s="12">
        <v>0.02</v>
      </c>
      <c r="BS3048" s="12">
        <v>0.01</v>
      </c>
      <c r="BT3048" s="12">
        <v>0</v>
      </c>
      <c r="BW3048" s="12">
        <v>0.04</v>
      </c>
      <c r="BX3048" s="12">
        <v>0</v>
      </c>
      <c r="BY3048" s="12">
        <v>0</v>
      </c>
      <c r="CG3048" s="12" t="s">
        <v>929</v>
      </c>
      <c r="CH3048" s="12">
        <v>47.161999999999999</v>
      </c>
      <c r="CI3048" s="12" t="s">
        <v>953</v>
      </c>
      <c r="CJ3048" s="12"/>
      <c r="CK3048" s="12" t="s">
        <v>954</v>
      </c>
      <c r="CL3048" s="37">
        <v>7369085589</v>
      </c>
      <c r="CN3048" s="12" t="s">
        <v>1506</v>
      </c>
      <c r="CR3048" s="12">
        <v>45995.583333333336</v>
      </c>
      <c r="CS3048" s="12"/>
      <c r="CT3048" s="36" t="str">
        <f t="shared" si="47"/>
        <v>1bn - 50bn</v>
      </c>
      <c r="CU3048" s="36" t="str">
        <f>VLOOKUP(CK3048,Mapping!B:C,2,FALSE)</f>
        <v>EU</v>
      </c>
    </row>
    <row r="3049" spans="1:99" ht="16" customHeight="1" x14ac:dyDescent="0.35">
      <c r="A3049" s="12" t="s">
        <v>4476</v>
      </c>
      <c r="B3049" s="12" t="s">
        <v>933</v>
      </c>
      <c r="E3049" s="37">
        <v>12300452</v>
      </c>
      <c r="G3049" s="37" t="s">
        <v>1505</v>
      </c>
      <c r="I3049" s="37"/>
      <c r="K3049" s="37">
        <v>8380406</v>
      </c>
      <c r="L3049" s="12">
        <v>0.37</v>
      </c>
      <c r="M3049" s="37">
        <v>2021192</v>
      </c>
      <c r="N3049" s="12">
        <v>0.09</v>
      </c>
      <c r="O3049" s="37"/>
      <c r="R3049" s="37"/>
      <c r="T3049" s="37"/>
      <c r="V3049" s="37"/>
      <c r="X3049" s="37"/>
      <c r="Z3049" s="37"/>
      <c r="AB3049" s="37"/>
      <c r="AD3049" s="37"/>
      <c r="AF3049" s="37"/>
      <c r="AH3049" s="37"/>
      <c r="AN3049" s="37">
        <v>1898854</v>
      </c>
      <c r="AO3049" s="12">
        <v>0.08</v>
      </c>
      <c r="AP3049" s="37"/>
      <c r="AR3049" s="37"/>
      <c r="AT3049" s="37"/>
      <c r="AV3049" s="37"/>
      <c r="AX3049" s="37"/>
      <c r="BB3049" s="12">
        <v>13789</v>
      </c>
      <c r="BG3049" s="12">
        <v>135676</v>
      </c>
      <c r="BI3049" s="12">
        <v>11275</v>
      </c>
      <c r="BS3049" s="12">
        <v>0</v>
      </c>
      <c r="BY3049" s="12">
        <v>0</v>
      </c>
      <c r="CC3049" s="12">
        <v>0</v>
      </c>
      <c r="CG3049" s="12" t="s">
        <v>940</v>
      </c>
      <c r="CH3049" s="12">
        <v>70.888999999999996</v>
      </c>
      <c r="CI3049" s="12" t="s">
        <v>2076</v>
      </c>
      <c r="CJ3049" s="12"/>
      <c r="CK3049" s="12" t="s">
        <v>990</v>
      </c>
      <c r="CL3049" s="37">
        <v>2231974515</v>
      </c>
      <c r="CN3049" s="12" t="s">
        <v>1506</v>
      </c>
      <c r="CS3049" s="12"/>
      <c r="CT3049" s="36" t="str">
        <f t="shared" si="47"/>
        <v>1bn - 50bn</v>
      </c>
      <c r="CU3049" s="36" t="str">
        <f>VLOOKUP(CK3049,Mapping!B:C,2,FALSE)</f>
        <v>EU</v>
      </c>
    </row>
    <row r="3050" spans="1:99" ht="16" customHeight="1" x14ac:dyDescent="0.35">
      <c r="A3050" s="12" t="s">
        <v>4477</v>
      </c>
      <c r="B3050" s="12" t="s">
        <v>933</v>
      </c>
      <c r="E3050" s="37">
        <v>4438842</v>
      </c>
      <c r="F3050" s="12">
        <v>0</v>
      </c>
      <c r="G3050" s="37" t="s">
        <v>1505</v>
      </c>
      <c r="I3050" s="37">
        <v>0</v>
      </c>
      <c r="J3050" s="12">
        <v>0</v>
      </c>
      <c r="K3050" s="37">
        <v>1062406</v>
      </c>
      <c r="L3050" s="12">
        <v>0.02</v>
      </c>
      <c r="M3050" s="37"/>
      <c r="O3050" s="37"/>
      <c r="Q3050" s="12">
        <v>2371</v>
      </c>
      <c r="R3050" s="37"/>
      <c r="T3050" s="37"/>
      <c r="V3050" s="37">
        <v>0</v>
      </c>
      <c r="W3050" s="12">
        <v>0</v>
      </c>
      <c r="X3050" s="37"/>
      <c r="Z3050" s="37">
        <v>130847</v>
      </c>
      <c r="AA3050" s="12">
        <v>0</v>
      </c>
      <c r="AB3050" s="37"/>
      <c r="AD3050" s="37"/>
      <c r="AF3050" s="37"/>
      <c r="AH3050" s="37">
        <v>299410</v>
      </c>
      <c r="AI3050" s="12">
        <v>0.01</v>
      </c>
      <c r="AK3050" s="12">
        <v>0</v>
      </c>
      <c r="AN3050" s="37">
        <v>2740918</v>
      </c>
      <c r="AO3050" s="12">
        <v>0.06</v>
      </c>
      <c r="AP3050" s="37">
        <v>205261</v>
      </c>
      <c r="AQ3050" s="12">
        <v>0</v>
      </c>
      <c r="AR3050" s="37"/>
      <c r="AT3050" s="37"/>
      <c r="AV3050" s="37"/>
      <c r="AX3050" s="37"/>
      <c r="BC3050" s="12">
        <v>4425</v>
      </c>
      <c r="BG3050" s="12">
        <v>17200</v>
      </c>
      <c r="BH3050" s="12">
        <v>889</v>
      </c>
      <c r="BI3050" s="12">
        <v>16275</v>
      </c>
      <c r="BO3050" s="12">
        <v>0</v>
      </c>
      <c r="BQ3050" s="12">
        <v>0</v>
      </c>
      <c r="BS3050" s="12">
        <v>0</v>
      </c>
      <c r="BT3050" s="12">
        <v>0</v>
      </c>
      <c r="BV3050" s="12">
        <v>0</v>
      </c>
      <c r="BY3050" s="12">
        <v>0</v>
      </c>
      <c r="CD3050" s="12">
        <v>0</v>
      </c>
      <c r="CG3050" s="12" t="s">
        <v>940</v>
      </c>
      <c r="CH3050" s="12">
        <v>75.549000000000007</v>
      </c>
      <c r="CI3050" s="12" t="s">
        <v>988</v>
      </c>
      <c r="CJ3050" s="12"/>
      <c r="CK3050" s="12" t="s">
        <v>988</v>
      </c>
      <c r="CL3050" s="37">
        <v>4690030956</v>
      </c>
      <c r="CN3050" s="12" t="s">
        <v>1506</v>
      </c>
      <c r="CR3050" s="12">
        <v>41856.1875</v>
      </c>
      <c r="CS3050" s="12"/>
      <c r="CT3050" s="36" t="str">
        <f t="shared" si="47"/>
        <v>1bn - 50bn</v>
      </c>
      <c r="CU3050" s="36" t="str">
        <f>VLOOKUP(CK3050,Mapping!B:C,2,FALSE)</f>
        <v>SG</v>
      </c>
    </row>
    <row r="3051" spans="1:99" ht="16" customHeight="1" x14ac:dyDescent="0.35">
      <c r="A3051" s="12" t="s">
        <v>4478</v>
      </c>
      <c r="B3051" s="12" t="s">
        <v>925</v>
      </c>
      <c r="E3051" s="37">
        <v>1027318</v>
      </c>
      <c r="G3051" s="37" t="s">
        <v>1505</v>
      </c>
      <c r="I3051" s="37"/>
      <c r="K3051" s="37"/>
      <c r="M3051" s="37"/>
      <c r="O3051" s="37"/>
      <c r="R3051" s="37"/>
      <c r="T3051" s="37"/>
      <c r="V3051" s="37"/>
      <c r="X3051" s="37"/>
      <c r="Z3051" s="37"/>
      <c r="AB3051" s="37"/>
      <c r="AD3051" s="37"/>
      <c r="AF3051" s="37"/>
      <c r="AH3051" s="37"/>
      <c r="AN3051" s="37">
        <v>1027318</v>
      </c>
      <c r="AO3051" s="12">
        <v>0.14000000000000001</v>
      </c>
      <c r="AP3051" s="37"/>
      <c r="AR3051" s="37"/>
      <c r="AT3051" s="37"/>
      <c r="AV3051" s="37"/>
      <c r="AX3051" s="37"/>
      <c r="BI3051" s="12">
        <v>6100</v>
      </c>
      <c r="BY3051" s="12">
        <v>0</v>
      </c>
      <c r="CG3051" s="12" t="s">
        <v>940</v>
      </c>
      <c r="CH3051" s="12">
        <v>23.725000000000001</v>
      </c>
      <c r="CI3051" s="12" t="s">
        <v>4479</v>
      </c>
      <c r="CJ3051" s="12" t="s">
        <v>941</v>
      </c>
      <c r="CK3051" s="12" t="s">
        <v>932</v>
      </c>
      <c r="CL3051" s="37">
        <v>754279421</v>
      </c>
      <c r="CN3051" s="12" t="s">
        <v>1509</v>
      </c>
      <c r="CS3051" s="12"/>
      <c r="CT3051" s="36" t="str">
        <f t="shared" si="47"/>
        <v>500mn - 1bn</v>
      </c>
      <c r="CU3051" s="36" t="str">
        <f>VLOOKUP(CK3051,Mapping!B:C,2,FALSE)</f>
        <v>US/CA</v>
      </c>
    </row>
    <row r="3052" spans="1:99" ht="16" customHeight="1" x14ac:dyDescent="0.35">
      <c r="A3052" s="12" t="s">
        <v>4480</v>
      </c>
      <c r="B3052" s="12" t="s">
        <v>925</v>
      </c>
      <c r="E3052" s="37">
        <v>2014488</v>
      </c>
      <c r="G3052" s="37" t="s">
        <v>1505</v>
      </c>
      <c r="I3052" s="37"/>
      <c r="K3052" s="37"/>
      <c r="M3052" s="37"/>
      <c r="O3052" s="37"/>
      <c r="Q3052" s="12">
        <v>13145</v>
      </c>
      <c r="R3052" s="37"/>
      <c r="T3052" s="37"/>
      <c r="V3052" s="37"/>
      <c r="X3052" s="37"/>
      <c r="Z3052" s="37"/>
      <c r="AB3052" s="37"/>
      <c r="AD3052" s="37"/>
      <c r="AF3052" s="37"/>
      <c r="AH3052" s="37">
        <v>1659951</v>
      </c>
      <c r="AI3052" s="12">
        <v>0.06</v>
      </c>
      <c r="AN3052" s="37">
        <v>349457</v>
      </c>
      <c r="AO3052" s="12">
        <v>0.01</v>
      </c>
      <c r="AP3052" s="37">
        <v>5080</v>
      </c>
      <c r="AQ3052" s="12">
        <v>0</v>
      </c>
      <c r="AR3052" s="37"/>
      <c r="AT3052" s="37"/>
      <c r="AV3052" s="37"/>
      <c r="AX3052" s="37"/>
      <c r="BH3052" s="12">
        <v>22</v>
      </c>
      <c r="BI3052" s="12">
        <v>2075</v>
      </c>
      <c r="BQ3052" s="12">
        <v>0</v>
      </c>
      <c r="BV3052" s="12">
        <v>0</v>
      </c>
      <c r="BY3052" s="12">
        <v>0</v>
      </c>
      <c r="CG3052" s="12" t="s">
        <v>940</v>
      </c>
      <c r="CH3052" s="12">
        <v>23.358000000000001</v>
      </c>
      <c r="CI3052" s="12" t="s">
        <v>4481</v>
      </c>
      <c r="CJ3052" s="12" t="s">
        <v>1082</v>
      </c>
      <c r="CK3052" s="12" t="s">
        <v>932</v>
      </c>
      <c r="CL3052" s="37">
        <v>2789185717</v>
      </c>
      <c r="CN3052" s="12" t="s">
        <v>1534</v>
      </c>
      <c r="CS3052" s="12"/>
      <c r="CT3052" s="36" t="str">
        <f t="shared" si="47"/>
        <v>1bn - 50bn</v>
      </c>
      <c r="CU3052" s="36" t="str">
        <f>VLOOKUP(CK3052,Mapping!B:C,2,FALSE)</f>
        <v>US/CA</v>
      </c>
    </row>
    <row r="3053" spans="1:99" ht="16" customHeight="1" x14ac:dyDescent="0.35">
      <c r="A3053" s="12" t="s">
        <v>4482</v>
      </c>
      <c r="B3053" s="12" t="s">
        <v>925</v>
      </c>
      <c r="E3053" s="37">
        <v>7921143</v>
      </c>
      <c r="G3053" s="37" t="s">
        <v>1505</v>
      </c>
      <c r="I3053" s="37"/>
      <c r="K3053" s="37"/>
      <c r="M3053" s="37">
        <v>405361</v>
      </c>
      <c r="N3053" s="12">
        <v>0</v>
      </c>
      <c r="O3053" s="37"/>
      <c r="R3053" s="37"/>
      <c r="T3053" s="37"/>
      <c r="V3053" s="37"/>
      <c r="X3053" s="37">
        <v>400341</v>
      </c>
      <c r="Y3053" s="12">
        <v>0</v>
      </c>
      <c r="Z3053" s="37"/>
      <c r="AB3053" s="37"/>
      <c r="AD3053" s="37">
        <v>0</v>
      </c>
      <c r="AE3053" s="12">
        <v>0</v>
      </c>
      <c r="AF3053" s="37"/>
      <c r="AH3053" s="37"/>
      <c r="AN3053" s="37">
        <v>7115441</v>
      </c>
      <c r="AO3053" s="12">
        <v>0.06</v>
      </c>
      <c r="AP3053" s="37"/>
      <c r="AR3053" s="37"/>
      <c r="AT3053" s="37"/>
      <c r="AV3053" s="37"/>
      <c r="AX3053" s="37"/>
      <c r="BA3053" s="12">
        <v>3918</v>
      </c>
      <c r="BB3053" s="12">
        <v>3231</v>
      </c>
      <c r="BI3053" s="12">
        <v>42250</v>
      </c>
      <c r="BJ3053" s="12">
        <v>0</v>
      </c>
      <c r="BY3053" s="12">
        <v>0.01</v>
      </c>
      <c r="BZ3053" s="12">
        <v>0</v>
      </c>
      <c r="CB3053" s="12">
        <v>0</v>
      </c>
      <c r="CC3053" s="12">
        <v>0</v>
      </c>
      <c r="CG3053" s="12" t="s">
        <v>940</v>
      </c>
      <c r="CH3053" s="12">
        <v>12.134</v>
      </c>
      <c r="CI3053" s="12" t="s">
        <v>1137</v>
      </c>
      <c r="CJ3053" s="12" t="s">
        <v>1114</v>
      </c>
      <c r="CK3053" s="12" t="s">
        <v>932</v>
      </c>
      <c r="CL3053" s="37">
        <v>12381517212</v>
      </c>
      <c r="CN3053" s="12" t="s">
        <v>1506</v>
      </c>
      <c r="CS3053" s="12"/>
      <c r="CT3053" s="36" t="str">
        <f t="shared" si="47"/>
        <v>1bn - 50bn</v>
      </c>
      <c r="CU3053" s="36" t="str">
        <f>VLOOKUP(CK3053,Mapping!B:C,2,FALSE)</f>
        <v>US/CA</v>
      </c>
    </row>
    <row r="3054" spans="1:99" ht="16" customHeight="1" x14ac:dyDescent="0.35">
      <c r="A3054" s="12" t="s">
        <v>4483</v>
      </c>
      <c r="B3054" s="12" t="s">
        <v>925</v>
      </c>
      <c r="E3054" s="37">
        <v>0</v>
      </c>
      <c r="G3054" s="37" t="s">
        <v>1505</v>
      </c>
      <c r="I3054" s="37"/>
      <c r="K3054" s="37"/>
      <c r="M3054" s="37">
        <v>0</v>
      </c>
      <c r="N3054" s="12">
        <v>0</v>
      </c>
      <c r="O3054" s="37"/>
      <c r="R3054" s="37"/>
      <c r="T3054" s="37"/>
      <c r="V3054" s="37"/>
      <c r="X3054" s="37"/>
      <c r="Z3054" s="37"/>
      <c r="AB3054" s="37"/>
      <c r="AD3054" s="37"/>
      <c r="AF3054" s="37"/>
      <c r="AH3054" s="37"/>
      <c r="AN3054" s="37"/>
      <c r="AP3054" s="37"/>
      <c r="AR3054" s="37"/>
      <c r="AT3054" s="37"/>
      <c r="AV3054" s="37"/>
      <c r="AX3054" s="37"/>
      <c r="BB3054" s="12">
        <v>0</v>
      </c>
      <c r="CC3054" s="12">
        <v>0</v>
      </c>
      <c r="CG3054" s="12" t="s">
        <v>940</v>
      </c>
      <c r="CH3054" s="12">
        <v>12.885</v>
      </c>
      <c r="CI3054" s="12" t="s">
        <v>4484</v>
      </c>
      <c r="CJ3054" s="12" t="s">
        <v>936</v>
      </c>
      <c r="CK3054" s="12" t="s">
        <v>932</v>
      </c>
      <c r="CL3054" s="37">
        <v>236351449</v>
      </c>
      <c r="CN3054" s="12" t="s">
        <v>1509</v>
      </c>
      <c r="CS3054" s="12"/>
      <c r="CT3054" s="36" t="str">
        <f t="shared" si="47"/>
        <v>500mn</v>
      </c>
      <c r="CU3054" s="36" t="str">
        <f>VLOOKUP(CK3054,Mapping!B:C,2,FALSE)</f>
        <v>US/CA</v>
      </c>
    </row>
    <row r="3055" spans="1:99" ht="16" customHeight="1" x14ac:dyDescent="0.35">
      <c r="A3055" s="12" t="s">
        <v>4485</v>
      </c>
      <c r="B3055" s="12" t="s">
        <v>925</v>
      </c>
      <c r="E3055" s="37">
        <v>282091</v>
      </c>
      <c r="G3055" s="37" t="s">
        <v>1505</v>
      </c>
      <c r="I3055" s="37"/>
      <c r="K3055" s="37"/>
      <c r="M3055" s="37"/>
      <c r="O3055" s="37"/>
      <c r="R3055" s="37"/>
      <c r="T3055" s="37"/>
      <c r="V3055" s="37"/>
      <c r="X3055" s="37"/>
      <c r="Z3055" s="37"/>
      <c r="AB3055" s="37"/>
      <c r="AD3055" s="37"/>
      <c r="AF3055" s="37"/>
      <c r="AH3055" s="37"/>
      <c r="AN3055" s="37">
        <v>282091</v>
      </c>
      <c r="AO3055" s="12">
        <v>0</v>
      </c>
      <c r="AP3055" s="37"/>
      <c r="AR3055" s="37"/>
      <c r="AT3055" s="37"/>
      <c r="AV3055" s="37"/>
      <c r="AX3055" s="37"/>
      <c r="BI3055" s="12">
        <v>1675</v>
      </c>
      <c r="BY3055" s="12">
        <v>0</v>
      </c>
      <c r="CG3055" s="12" t="s">
        <v>940</v>
      </c>
      <c r="CH3055" s="12">
        <v>24.263000000000002</v>
      </c>
      <c r="CI3055" s="12" t="s">
        <v>941</v>
      </c>
      <c r="CJ3055" s="12" t="s">
        <v>941</v>
      </c>
      <c r="CK3055" s="12" t="s">
        <v>932</v>
      </c>
      <c r="CL3055" s="37">
        <v>6075318287</v>
      </c>
      <c r="CN3055" s="12" t="s">
        <v>1509</v>
      </c>
      <c r="CS3055" s="12"/>
      <c r="CT3055" s="36" t="str">
        <f t="shared" si="47"/>
        <v>1bn - 50bn</v>
      </c>
      <c r="CU3055" s="36" t="str">
        <f>VLOOKUP(CK3055,Mapping!B:C,2,FALSE)</f>
        <v>US/CA</v>
      </c>
    </row>
    <row r="3056" spans="1:99" ht="16" customHeight="1" x14ac:dyDescent="0.35">
      <c r="A3056" s="12" t="s">
        <v>4486</v>
      </c>
      <c r="B3056" s="12" t="s">
        <v>925</v>
      </c>
      <c r="E3056" s="37">
        <v>2946363</v>
      </c>
      <c r="G3056" s="37" t="s">
        <v>1505</v>
      </c>
      <c r="I3056" s="37"/>
      <c r="K3056" s="37"/>
      <c r="M3056" s="37">
        <v>881357</v>
      </c>
      <c r="N3056" s="12">
        <v>0.03</v>
      </c>
      <c r="O3056" s="37"/>
      <c r="Q3056" s="12">
        <v>8100</v>
      </c>
      <c r="R3056" s="37"/>
      <c r="T3056" s="37"/>
      <c r="V3056" s="37"/>
      <c r="X3056" s="37"/>
      <c r="Z3056" s="37">
        <v>0</v>
      </c>
      <c r="AA3056" s="12">
        <v>0</v>
      </c>
      <c r="AB3056" s="37"/>
      <c r="AD3056" s="37"/>
      <c r="AF3056" s="37"/>
      <c r="AH3056" s="37">
        <v>1022868</v>
      </c>
      <c r="AI3056" s="12">
        <v>0.03</v>
      </c>
      <c r="AN3056" s="37">
        <v>762068</v>
      </c>
      <c r="AO3056" s="12">
        <v>0.03</v>
      </c>
      <c r="AP3056" s="37">
        <v>280070</v>
      </c>
      <c r="AQ3056" s="12">
        <v>0.01</v>
      </c>
      <c r="AR3056" s="37"/>
      <c r="AT3056" s="37"/>
      <c r="AV3056" s="37"/>
      <c r="AX3056" s="37"/>
      <c r="BB3056" s="12">
        <v>7025</v>
      </c>
      <c r="BC3056" s="12">
        <v>0</v>
      </c>
      <c r="BH3056" s="12">
        <v>1213</v>
      </c>
      <c r="BI3056" s="12">
        <v>4525</v>
      </c>
      <c r="BQ3056" s="12">
        <v>0</v>
      </c>
      <c r="BV3056" s="12">
        <v>0</v>
      </c>
      <c r="BY3056" s="12">
        <v>0</v>
      </c>
      <c r="CC3056" s="12">
        <v>0</v>
      </c>
      <c r="CD3056" s="12">
        <v>0</v>
      </c>
      <c r="CG3056" s="12" t="s">
        <v>991</v>
      </c>
      <c r="CH3056" s="12">
        <v>56.579000000000001</v>
      </c>
      <c r="CI3056" s="12" t="s">
        <v>1250</v>
      </c>
      <c r="CJ3056" s="12" t="s">
        <v>946</v>
      </c>
      <c r="CK3056" s="12" t="s">
        <v>932</v>
      </c>
      <c r="CL3056" s="37">
        <v>2960795098</v>
      </c>
      <c r="CN3056" s="12" t="s">
        <v>1534</v>
      </c>
      <c r="CS3056" s="12"/>
      <c r="CT3056" s="36" t="str">
        <f t="shared" si="47"/>
        <v>1bn - 50bn</v>
      </c>
      <c r="CU3056" s="36" t="str">
        <f>VLOOKUP(CK3056,Mapping!B:C,2,FALSE)</f>
        <v>US/CA</v>
      </c>
    </row>
    <row r="3057" spans="1:99" ht="16" customHeight="1" x14ac:dyDescent="0.35">
      <c r="A3057" s="12" t="s">
        <v>4487</v>
      </c>
      <c r="B3057" s="12" t="s">
        <v>925</v>
      </c>
      <c r="E3057" s="37">
        <v>0</v>
      </c>
      <c r="G3057" s="37" t="s">
        <v>1505</v>
      </c>
      <c r="I3057" s="37"/>
      <c r="K3057" s="37"/>
      <c r="M3057" s="37"/>
      <c r="O3057" s="37"/>
      <c r="Q3057" s="12">
        <v>0</v>
      </c>
      <c r="R3057" s="37"/>
      <c r="T3057" s="37"/>
      <c r="V3057" s="37"/>
      <c r="X3057" s="37"/>
      <c r="Z3057" s="37"/>
      <c r="AB3057" s="37"/>
      <c r="AD3057" s="37"/>
      <c r="AF3057" s="37"/>
      <c r="AH3057" s="37">
        <v>0</v>
      </c>
      <c r="AI3057" s="12">
        <v>0</v>
      </c>
      <c r="AN3057" s="37">
        <v>0</v>
      </c>
      <c r="AO3057" s="12">
        <v>0</v>
      </c>
      <c r="AP3057" s="37"/>
      <c r="AR3057" s="37"/>
      <c r="AT3057" s="37"/>
      <c r="AV3057" s="37"/>
      <c r="AX3057" s="37"/>
      <c r="BI3057" s="12">
        <v>0</v>
      </c>
      <c r="BQ3057" s="12">
        <v>0</v>
      </c>
      <c r="BY3057" s="12">
        <v>0</v>
      </c>
      <c r="CG3057" s="12" t="s">
        <v>940</v>
      </c>
      <c r="CH3057" s="12">
        <v>236.08600000000001</v>
      </c>
      <c r="CI3057" s="12" t="s">
        <v>4488</v>
      </c>
      <c r="CJ3057" s="12" t="s">
        <v>1216</v>
      </c>
      <c r="CK3057" s="12" t="s">
        <v>932</v>
      </c>
      <c r="CL3057" s="37">
        <v>113528359</v>
      </c>
      <c r="CN3057" s="12" t="s">
        <v>1509</v>
      </c>
      <c r="CS3057" s="12"/>
      <c r="CT3057" s="36" t="str">
        <f t="shared" si="47"/>
        <v>500mn</v>
      </c>
      <c r="CU3057" s="36" t="str">
        <f>VLOOKUP(CK3057,Mapping!B:C,2,FALSE)</f>
        <v>US/CA</v>
      </c>
    </row>
    <row r="3058" spans="1:99" ht="16" customHeight="1" x14ac:dyDescent="0.35">
      <c r="A3058" s="12" t="s">
        <v>4489</v>
      </c>
      <c r="B3058" s="12" t="s">
        <v>925</v>
      </c>
      <c r="E3058" s="37">
        <v>1413822</v>
      </c>
      <c r="G3058" s="37" t="s">
        <v>1505</v>
      </c>
      <c r="I3058" s="37"/>
      <c r="K3058" s="37"/>
      <c r="M3058" s="37">
        <v>334727</v>
      </c>
      <c r="N3058" s="12">
        <v>0.01</v>
      </c>
      <c r="O3058" s="37"/>
      <c r="Q3058" s="12">
        <v>4611</v>
      </c>
      <c r="R3058" s="37"/>
      <c r="T3058" s="37"/>
      <c r="V3058" s="37"/>
      <c r="X3058" s="37"/>
      <c r="Z3058" s="37"/>
      <c r="AB3058" s="37"/>
      <c r="AD3058" s="37"/>
      <c r="AF3058" s="37"/>
      <c r="AH3058" s="37">
        <v>582277</v>
      </c>
      <c r="AI3058" s="12">
        <v>0.01</v>
      </c>
      <c r="AN3058" s="37">
        <v>496818</v>
      </c>
      <c r="AO3058" s="12">
        <v>0.01</v>
      </c>
      <c r="AP3058" s="37">
        <v>0</v>
      </c>
      <c r="AQ3058" s="12">
        <v>0</v>
      </c>
      <c r="AR3058" s="37"/>
      <c r="AT3058" s="37"/>
      <c r="AV3058" s="37"/>
      <c r="AX3058" s="37"/>
      <c r="BB3058" s="12">
        <v>2668</v>
      </c>
      <c r="BH3058" s="12">
        <v>0</v>
      </c>
      <c r="BI3058" s="12">
        <v>2950</v>
      </c>
      <c r="BQ3058" s="12">
        <v>0</v>
      </c>
      <c r="BV3058" s="12">
        <v>0</v>
      </c>
      <c r="BY3058" s="12">
        <v>0</v>
      </c>
      <c r="CC3058" s="12">
        <v>0</v>
      </c>
      <c r="CG3058" s="12" t="s">
        <v>934</v>
      </c>
      <c r="CH3058" s="12">
        <v>16.273</v>
      </c>
      <c r="CI3058" s="12" t="s">
        <v>2883</v>
      </c>
      <c r="CJ3058" s="12" t="s">
        <v>1015</v>
      </c>
      <c r="CK3058" s="12" t="s">
        <v>932</v>
      </c>
      <c r="CL3058" s="37">
        <v>4028453284</v>
      </c>
      <c r="CN3058" s="12" t="s">
        <v>1509</v>
      </c>
      <c r="CS3058" s="12"/>
      <c r="CT3058" s="36" t="str">
        <f t="shared" si="47"/>
        <v>1bn - 50bn</v>
      </c>
      <c r="CU3058" s="36" t="str">
        <f>VLOOKUP(CK3058,Mapping!B:C,2,FALSE)</f>
        <v>US/CA</v>
      </c>
    </row>
    <row r="3059" spans="1:99" ht="16" customHeight="1" x14ac:dyDescent="0.35">
      <c r="A3059" s="12" t="s">
        <v>4490</v>
      </c>
      <c r="B3059" s="12" t="s">
        <v>925</v>
      </c>
      <c r="E3059" s="37">
        <v>148459</v>
      </c>
      <c r="G3059" s="37" t="s">
        <v>1505</v>
      </c>
      <c r="I3059" s="37"/>
      <c r="K3059" s="37"/>
      <c r="M3059" s="37">
        <v>9033</v>
      </c>
      <c r="N3059" s="12">
        <v>0</v>
      </c>
      <c r="O3059" s="37"/>
      <c r="Q3059" s="12">
        <v>445</v>
      </c>
      <c r="R3059" s="37"/>
      <c r="T3059" s="37"/>
      <c r="V3059" s="37"/>
      <c r="X3059" s="37">
        <v>4496</v>
      </c>
      <c r="Y3059" s="12">
        <v>0</v>
      </c>
      <c r="Z3059" s="37">
        <v>1212</v>
      </c>
      <c r="AA3059" s="12">
        <v>0</v>
      </c>
      <c r="AB3059" s="37"/>
      <c r="AD3059" s="37"/>
      <c r="AF3059" s="37"/>
      <c r="AH3059" s="37">
        <v>56195</v>
      </c>
      <c r="AI3059" s="12">
        <v>0.01</v>
      </c>
      <c r="AN3059" s="37">
        <v>75786</v>
      </c>
      <c r="AO3059" s="12">
        <v>0.02</v>
      </c>
      <c r="AP3059" s="37">
        <v>693</v>
      </c>
      <c r="AQ3059" s="12">
        <v>0</v>
      </c>
      <c r="AR3059" s="37">
        <v>1044</v>
      </c>
      <c r="AS3059" s="12">
        <v>0</v>
      </c>
      <c r="AT3059" s="37"/>
      <c r="AV3059" s="37"/>
      <c r="AX3059" s="37"/>
      <c r="BA3059" s="12">
        <v>44</v>
      </c>
      <c r="BB3059" s="12">
        <v>72</v>
      </c>
      <c r="BC3059" s="12">
        <v>41</v>
      </c>
      <c r="BE3059" s="12">
        <v>28</v>
      </c>
      <c r="BH3059" s="12">
        <v>3</v>
      </c>
      <c r="BI3059" s="12">
        <v>450</v>
      </c>
      <c r="BM3059" s="12">
        <v>0</v>
      </c>
      <c r="BQ3059" s="12">
        <v>0</v>
      </c>
      <c r="BV3059" s="12">
        <v>0</v>
      </c>
      <c r="BY3059" s="12">
        <v>0</v>
      </c>
      <c r="BZ3059" s="12">
        <v>0</v>
      </c>
      <c r="CC3059" s="12">
        <v>0</v>
      </c>
      <c r="CD3059" s="12">
        <v>0</v>
      </c>
      <c r="CG3059" s="12" t="s">
        <v>929</v>
      </c>
      <c r="CH3059" s="12">
        <v>31.539000000000001</v>
      </c>
      <c r="CI3059" s="12" t="s">
        <v>3421</v>
      </c>
      <c r="CJ3059" s="12" t="s">
        <v>1097</v>
      </c>
      <c r="CK3059" s="12" t="s">
        <v>932</v>
      </c>
      <c r="CL3059" s="37">
        <v>434724284</v>
      </c>
      <c r="CN3059" s="12" t="s">
        <v>1509</v>
      </c>
      <c r="CS3059" s="12"/>
      <c r="CT3059" s="36" t="str">
        <f t="shared" si="47"/>
        <v>500mn</v>
      </c>
      <c r="CU3059" s="36" t="str">
        <f>VLOOKUP(CK3059,Mapping!B:C,2,FALSE)</f>
        <v>US/CA</v>
      </c>
    </row>
    <row r="3060" spans="1:99" ht="16" customHeight="1" x14ac:dyDescent="0.35">
      <c r="A3060" s="12" t="s">
        <v>4491</v>
      </c>
      <c r="B3060" s="12" t="s">
        <v>925</v>
      </c>
      <c r="E3060" s="37">
        <v>1713998</v>
      </c>
      <c r="G3060" s="37" t="s">
        <v>1505</v>
      </c>
      <c r="I3060" s="37"/>
      <c r="K3060" s="37"/>
      <c r="M3060" s="37"/>
      <c r="O3060" s="37"/>
      <c r="Q3060" s="12">
        <v>13573</v>
      </c>
      <c r="R3060" s="37">
        <v>0</v>
      </c>
      <c r="S3060" s="12">
        <v>0</v>
      </c>
      <c r="T3060" s="37"/>
      <c r="V3060" s="37"/>
      <c r="X3060" s="37"/>
      <c r="Z3060" s="37"/>
      <c r="AB3060" s="37"/>
      <c r="AD3060" s="37"/>
      <c r="AF3060" s="37"/>
      <c r="AH3060" s="37">
        <v>1713998</v>
      </c>
      <c r="AI3060" s="12">
        <v>0.55000000000000004</v>
      </c>
      <c r="AN3060" s="37"/>
      <c r="AP3060" s="37"/>
      <c r="AR3060" s="37"/>
      <c r="AT3060" s="37"/>
      <c r="AV3060" s="37"/>
      <c r="AX3060" s="37"/>
      <c r="AZ3060" s="12">
        <v>0</v>
      </c>
      <c r="BQ3060" s="12">
        <v>0</v>
      </c>
      <c r="BX3060" s="12">
        <v>0</v>
      </c>
      <c r="CG3060" s="12" t="s">
        <v>976</v>
      </c>
      <c r="CH3060" s="12">
        <v>61.639000000000003</v>
      </c>
      <c r="CI3060" s="12" t="s">
        <v>941</v>
      </c>
      <c r="CJ3060" s="12" t="s">
        <v>941</v>
      </c>
      <c r="CK3060" s="12" t="s">
        <v>932</v>
      </c>
      <c r="CL3060" s="37">
        <v>292736335</v>
      </c>
      <c r="CN3060" s="12" t="s">
        <v>1513</v>
      </c>
      <c r="CS3060" s="12"/>
      <c r="CT3060" s="36" t="str">
        <f t="shared" si="47"/>
        <v>500mn</v>
      </c>
      <c r="CU3060" s="36" t="str">
        <f>VLOOKUP(CK3060,Mapping!B:C,2,FALSE)</f>
        <v>US/CA</v>
      </c>
    </row>
    <row r="3061" spans="1:99" ht="16" customHeight="1" x14ac:dyDescent="0.35">
      <c r="A3061" s="12" t="s">
        <v>4492</v>
      </c>
      <c r="B3061" s="12" t="s">
        <v>925</v>
      </c>
      <c r="E3061" s="37">
        <v>124262</v>
      </c>
      <c r="G3061" s="37" t="s">
        <v>1505</v>
      </c>
      <c r="I3061" s="37"/>
      <c r="K3061" s="37"/>
      <c r="M3061" s="37"/>
      <c r="O3061" s="37">
        <v>124262</v>
      </c>
      <c r="P3061" s="12">
        <v>0.04</v>
      </c>
      <c r="R3061" s="37"/>
      <c r="T3061" s="37"/>
      <c r="V3061" s="37"/>
      <c r="X3061" s="37"/>
      <c r="Z3061" s="37"/>
      <c r="AB3061" s="37"/>
      <c r="AD3061" s="37"/>
      <c r="AF3061" s="37"/>
      <c r="AH3061" s="37"/>
      <c r="AL3061" s="12">
        <v>7385</v>
      </c>
      <c r="AN3061" s="37"/>
      <c r="AP3061" s="37"/>
      <c r="AR3061" s="37"/>
      <c r="AT3061" s="37"/>
      <c r="AV3061" s="37"/>
      <c r="AX3061" s="37"/>
      <c r="BU3061" s="12">
        <v>0</v>
      </c>
      <c r="CG3061" s="12" t="s">
        <v>929</v>
      </c>
      <c r="CH3061" s="12">
        <v>98.888000000000005</v>
      </c>
      <c r="CI3061" s="12" t="s">
        <v>2005</v>
      </c>
      <c r="CJ3061" s="12"/>
      <c r="CK3061" s="12" t="s">
        <v>1753</v>
      </c>
      <c r="CL3061" s="37">
        <v>346069905</v>
      </c>
      <c r="CN3061" s="12" t="s">
        <v>1506</v>
      </c>
      <c r="CS3061" s="12"/>
      <c r="CT3061" s="36" t="str">
        <f t="shared" si="47"/>
        <v>500mn</v>
      </c>
      <c r="CU3061" s="36" t="str">
        <f>VLOOKUP(CK3061,Mapping!B:C,2,FALSE)</f>
        <v>LATAM</v>
      </c>
    </row>
    <row r="3062" spans="1:99" ht="16" customHeight="1" x14ac:dyDescent="0.35">
      <c r="A3062" s="12" t="s">
        <v>343</v>
      </c>
      <c r="B3062" s="12" t="s">
        <v>933</v>
      </c>
      <c r="E3062" s="37">
        <v>329883914</v>
      </c>
      <c r="F3062" s="12">
        <v>57550</v>
      </c>
      <c r="G3062" s="37" t="s">
        <v>1505</v>
      </c>
      <c r="I3062" s="37">
        <v>4097270</v>
      </c>
      <c r="J3062" s="12">
        <v>0.03</v>
      </c>
      <c r="K3062" s="37">
        <v>172948419</v>
      </c>
      <c r="L3062" s="12">
        <v>1.4</v>
      </c>
      <c r="M3062" s="37"/>
      <c r="O3062" s="37">
        <v>89374183</v>
      </c>
      <c r="P3062" s="12">
        <v>0.73</v>
      </c>
      <c r="Q3062" s="12">
        <v>7364</v>
      </c>
      <c r="R3062" s="37">
        <v>21340544</v>
      </c>
      <c r="S3062" s="12">
        <v>0.17</v>
      </c>
      <c r="T3062" s="37"/>
      <c r="V3062" s="37">
        <v>23077611</v>
      </c>
      <c r="W3062" s="12">
        <v>0.19</v>
      </c>
      <c r="X3062" s="37">
        <v>703018</v>
      </c>
      <c r="Y3062" s="12">
        <v>0.01</v>
      </c>
      <c r="Z3062" s="37"/>
      <c r="AB3062" s="37">
        <v>6307524</v>
      </c>
      <c r="AC3062" s="12">
        <v>0.05</v>
      </c>
      <c r="AD3062" s="37"/>
      <c r="AF3062" s="37">
        <v>6420837</v>
      </c>
      <c r="AG3062" s="12">
        <v>0.05</v>
      </c>
      <c r="AH3062" s="37">
        <v>999442</v>
      </c>
      <c r="AI3062" s="12">
        <v>0.01</v>
      </c>
      <c r="AJ3062" s="12">
        <v>439800</v>
      </c>
      <c r="AK3062" s="12">
        <v>836800</v>
      </c>
      <c r="AL3062" s="12">
        <v>5311566</v>
      </c>
      <c r="AM3062" s="12">
        <v>443200</v>
      </c>
      <c r="AN3062" s="37">
        <v>2998985</v>
      </c>
      <c r="AO3062" s="12">
        <v>0.02</v>
      </c>
      <c r="AP3062" s="37">
        <v>337989</v>
      </c>
      <c r="AQ3062" s="12">
        <v>0</v>
      </c>
      <c r="AR3062" s="37"/>
      <c r="AT3062" s="37"/>
      <c r="AV3062" s="37"/>
      <c r="AX3062" s="37">
        <v>1278092</v>
      </c>
      <c r="AY3062" s="12">
        <v>0.01</v>
      </c>
      <c r="AZ3062" s="12">
        <v>2015916</v>
      </c>
      <c r="BA3062" s="12">
        <v>6200</v>
      </c>
      <c r="BF3062" s="12">
        <v>379950</v>
      </c>
      <c r="BG3062" s="12">
        <v>2246727</v>
      </c>
      <c r="BH3062" s="12">
        <v>1193</v>
      </c>
      <c r="BI3062" s="12">
        <v>14000</v>
      </c>
      <c r="BO3062" s="12">
        <v>0.01</v>
      </c>
      <c r="BP3062" s="12">
        <v>0.02</v>
      </c>
      <c r="BQ3062" s="12">
        <v>0</v>
      </c>
      <c r="BR3062" s="12">
        <v>0.02</v>
      </c>
      <c r="BS3062" s="12">
        <v>0.02</v>
      </c>
      <c r="BT3062" s="12">
        <v>0.03</v>
      </c>
      <c r="BU3062" s="12">
        <v>0.03</v>
      </c>
      <c r="BV3062" s="12">
        <v>0</v>
      </c>
      <c r="BW3062" s="12">
        <v>0.02</v>
      </c>
      <c r="BX3062" s="12">
        <v>0.04</v>
      </c>
      <c r="BY3062" s="12">
        <v>0</v>
      </c>
      <c r="BZ3062" s="12">
        <v>0</v>
      </c>
      <c r="CG3062" s="12" t="s">
        <v>963</v>
      </c>
      <c r="CH3062" s="12">
        <v>66.013000000000005</v>
      </c>
      <c r="CI3062" s="12" t="s">
        <v>977</v>
      </c>
      <c r="CJ3062" s="12"/>
      <c r="CK3062" s="12" t="s">
        <v>927</v>
      </c>
      <c r="CL3062" s="37">
        <v>12537022442</v>
      </c>
      <c r="CN3062" s="12" t="s">
        <v>1506</v>
      </c>
      <c r="CS3062" s="12"/>
      <c r="CT3062" s="36" t="str">
        <f t="shared" si="47"/>
        <v>1bn - 50bn</v>
      </c>
      <c r="CU3062" s="36" t="str">
        <f>VLOOKUP(CK3062,Mapping!B:C,2,FALSE)</f>
        <v>CN</v>
      </c>
    </row>
    <row r="3063" spans="1:99" ht="16" customHeight="1" x14ac:dyDescent="0.35">
      <c r="A3063" s="12" t="s">
        <v>4493</v>
      </c>
      <c r="B3063" s="12" t="s">
        <v>925</v>
      </c>
      <c r="E3063" s="37">
        <v>504454</v>
      </c>
      <c r="G3063" s="37" t="s">
        <v>1505</v>
      </c>
      <c r="I3063" s="37"/>
      <c r="K3063" s="37"/>
      <c r="M3063" s="37"/>
      <c r="O3063" s="37"/>
      <c r="R3063" s="37"/>
      <c r="T3063" s="37"/>
      <c r="V3063" s="37"/>
      <c r="X3063" s="37"/>
      <c r="Z3063" s="37"/>
      <c r="AB3063" s="37"/>
      <c r="AD3063" s="37"/>
      <c r="AF3063" s="37"/>
      <c r="AH3063" s="37"/>
      <c r="AM3063" s="12">
        <v>219600</v>
      </c>
      <c r="AN3063" s="37"/>
      <c r="AP3063" s="37"/>
      <c r="AR3063" s="37"/>
      <c r="AT3063" s="37"/>
      <c r="AV3063" s="37"/>
      <c r="AX3063" s="37">
        <v>504454</v>
      </c>
      <c r="AY3063" s="12">
        <v>0.06</v>
      </c>
      <c r="BW3063" s="12">
        <v>0.01</v>
      </c>
      <c r="CG3063" s="12"/>
      <c r="CH3063" s="12">
        <v>76.262</v>
      </c>
      <c r="CI3063" s="12"/>
      <c r="CJ3063" s="12"/>
      <c r="CK3063" s="12" t="s">
        <v>932</v>
      </c>
      <c r="CL3063" s="37">
        <v>902875556</v>
      </c>
      <c r="CN3063" s="12" t="s">
        <v>4494</v>
      </c>
      <c r="CS3063" s="12"/>
      <c r="CT3063" s="36" t="str">
        <f t="shared" si="47"/>
        <v>500mn - 1bn</v>
      </c>
      <c r="CU3063" s="36" t="str">
        <f>VLOOKUP(CK3063,Mapping!B:C,2,FALSE)</f>
        <v>US/CA</v>
      </c>
    </row>
    <row r="3064" spans="1:99" ht="16" customHeight="1" x14ac:dyDescent="0.35">
      <c r="A3064" s="12" t="s">
        <v>4495</v>
      </c>
      <c r="B3064" s="12" t="s">
        <v>933</v>
      </c>
      <c r="E3064" s="37">
        <v>54150783</v>
      </c>
      <c r="G3064" s="37" t="s">
        <v>1505</v>
      </c>
      <c r="I3064" s="37"/>
      <c r="K3064" s="37"/>
      <c r="M3064" s="37"/>
      <c r="O3064" s="37">
        <v>15833395</v>
      </c>
      <c r="P3064" s="12">
        <v>0.08</v>
      </c>
      <c r="R3064" s="37">
        <v>90002</v>
      </c>
      <c r="S3064" s="12">
        <v>0</v>
      </c>
      <c r="T3064" s="37"/>
      <c r="V3064" s="37"/>
      <c r="X3064" s="37">
        <v>0</v>
      </c>
      <c r="Y3064" s="12">
        <v>0</v>
      </c>
      <c r="Z3064" s="37"/>
      <c r="AB3064" s="37"/>
      <c r="AD3064" s="37">
        <v>294149</v>
      </c>
      <c r="AE3064" s="12">
        <v>0</v>
      </c>
      <c r="AF3064" s="37"/>
      <c r="AH3064" s="37"/>
      <c r="AL3064" s="12">
        <v>940989</v>
      </c>
      <c r="AN3064" s="37">
        <v>28280719</v>
      </c>
      <c r="AO3064" s="12">
        <v>0.15</v>
      </c>
      <c r="AP3064" s="37">
        <v>7954853</v>
      </c>
      <c r="AQ3064" s="12">
        <v>0.04</v>
      </c>
      <c r="AR3064" s="37">
        <v>1697665</v>
      </c>
      <c r="AS3064" s="12">
        <v>0.01</v>
      </c>
      <c r="AT3064" s="37"/>
      <c r="AV3064" s="37"/>
      <c r="AX3064" s="37"/>
      <c r="AZ3064" s="12">
        <v>8502</v>
      </c>
      <c r="BA3064" s="12">
        <v>0</v>
      </c>
      <c r="BE3064" s="12">
        <v>45526</v>
      </c>
      <c r="BH3064" s="12">
        <v>34453</v>
      </c>
      <c r="BI3064" s="12">
        <v>167925</v>
      </c>
      <c r="BJ3064" s="12">
        <v>2640</v>
      </c>
      <c r="BM3064" s="12">
        <v>0.05</v>
      </c>
      <c r="BU3064" s="12">
        <v>0</v>
      </c>
      <c r="BV3064" s="12">
        <v>0.03</v>
      </c>
      <c r="BX3064" s="12">
        <v>0</v>
      </c>
      <c r="BY3064" s="12">
        <v>0.02</v>
      </c>
      <c r="BZ3064" s="12">
        <v>0</v>
      </c>
      <c r="CB3064" s="12">
        <v>0</v>
      </c>
      <c r="CG3064" s="12" t="s">
        <v>940</v>
      </c>
      <c r="CH3064" s="12">
        <v>43.673000000000002</v>
      </c>
      <c r="CI3064" s="12" t="s">
        <v>1056</v>
      </c>
      <c r="CJ3064" s="12"/>
      <c r="CK3064" s="12" t="s">
        <v>1057</v>
      </c>
      <c r="CL3064" s="37">
        <v>19426425268</v>
      </c>
      <c r="CN3064" s="12" t="s">
        <v>1506</v>
      </c>
      <c r="CS3064" s="12"/>
      <c r="CT3064" s="36" t="str">
        <f t="shared" si="47"/>
        <v>1bn - 50bn</v>
      </c>
      <c r="CU3064" s="36" t="str">
        <f>VLOOKUP(CK3064,Mapping!B:C,2,FALSE)</f>
        <v>Asia</v>
      </c>
    </row>
    <row r="3065" spans="1:99" ht="16" customHeight="1" x14ac:dyDescent="0.35">
      <c r="A3065" s="12" t="s">
        <v>4496</v>
      </c>
      <c r="B3065" s="12" t="s">
        <v>933</v>
      </c>
      <c r="E3065" s="37">
        <v>21215589</v>
      </c>
      <c r="G3065" s="37" t="s">
        <v>1505</v>
      </c>
      <c r="I3065" s="37"/>
      <c r="K3065" s="37"/>
      <c r="M3065" s="37"/>
      <c r="O3065" s="37">
        <v>21201181</v>
      </c>
      <c r="P3065" s="12">
        <v>0.97</v>
      </c>
      <c r="R3065" s="37">
        <v>14408</v>
      </c>
      <c r="S3065" s="12">
        <v>0</v>
      </c>
      <c r="T3065" s="37"/>
      <c r="V3065" s="37"/>
      <c r="X3065" s="37"/>
      <c r="Z3065" s="37"/>
      <c r="AB3065" s="37"/>
      <c r="AD3065" s="37"/>
      <c r="AF3065" s="37"/>
      <c r="AH3065" s="37"/>
      <c r="AL3065" s="12">
        <v>1260000</v>
      </c>
      <c r="AN3065" s="37">
        <v>0</v>
      </c>
      <c r="AO3065" s="12">
        <v>0</v>
      </c>
      <c r="AP3065" s="37"/>
      <c r="AR3065" s="37"/>
      <c r="AT3065" s="37"/>
      <c r="AV3065" s="37"/>
      <c r="AX3065" s="37"/>
      <c r="AZ3065" s="12">
        <v>1361</v>
      </c>
      <c r="BI3065" s="12">
        <v>0</v>
      </c>
      <c r="BU3065" s="12">
        <v>0.01</v>
      </c>
      <c r="BX3065" s="12">
        <v>0</v>
      </c>
      <c r="BY3065" s="12">
        <v>0</v>
      </c>
      <c r="CG3065" s="12" t="s">
        <v>940</v>
      </c>
      <c r="CH3065" s="12">
        <v>61.444000000000003</v>
      </c>
      <c r="CI3065" s="12" t="s">
        <v>988</v>
      </c>
      <c r="CJ3065" s="12"/>
      <c r="CK3065" s="12" t="s">
        <v>988</v>
      </c>
      <c r="CL3065" s="37">
        <v>2183337275</v>
      </c>
      <c r="CN3065" s="12" t="s">
        <v>1506</v>
      </c>
      <c r="CR3065" s="12">
        <v>41856.3125</v>
      </c>
      <c r="CS3065" s="12"/>
      <c r="CT3065" s="36" t="str">
        <f t="shared" si="47"/>
        <v>1bn - 50bn</v>
      </c>
      <c r="CU3065" s="36" t="str">
        <f>VLOOKUP(CK3065,Mapping!B:C,2,FALSE)</f>
        <v>SG</v>
      </c>
    </row>
    <row r="3066" spans="1:99" ht="16" customHeight="1" x14ac:dyDescent="0.35">
      <c r="A3066" s="12" t="s">
        <v>362</v>
      </c>
      <c r="B3066" s="12" t="s">
        <v>925</v>
      </c>
      <c r="E3066" s="37">
        <v>131038962</v>
      </c>
      <c r="F3066" s="12">
        <v>49602</v>
      </c>
      <c r="G3066" s="37" t="s">
        <v>1505</v>
      </c>
      <c r="I3066" s="37">
        <v>3531412</v>
      </c>
      <c r="J3066" s="12">
        <v>0.13</v>
      </c>
      <c r="K3066" s="37">
        <v>65350115</v>
      </c>
      <c r="L3066" s="12">
        <v>2.4700000000000002</v>
      </c>
      <c r="M3066" s="37">
        <v>737454</v>
      </c>
      <c r="N3066" s="12">
        <v>0.03</v>
      </c>
      <c r="O3066" s="37">
        <v>38010621</v>
      </c>
      <c r="P3066" s="12">
        <v>1.44</v>
      </c>
      <c r="R3066" s="37">
        <v>509717</v>
      </c>
      <c r="S3066" s="12">
        <v>0.02</v>
      </c>
      <c r="T3066" s="37"/>
      <c r="V3066" s="37">
        <v>12981460</v>
      </c>
      <c r="W3066" s="12">
        <v>0.49</v>
      </c>
      <c r="X3066" s="37">
        <v>6568456</v>
      </c>
      <c r="Y3066" s="12">
        <v>0.25</v>
      </c>
      <c r="Z3066" s="37"/>
      <c r="AB3066" s="37">
        <v>196856</v>
      </c>
      <c r="AC3066" s="12">
        <v>0.01</v>
      </c>
      <c r="AD3066" s="37"/>
      <c r="AF3066" s="37">
        <v>2505538</v>
      </c>
      <c r="AG3066" s="12">
        <v>0.09</v>
      </c>
      <c r="AH3066" s="37"/>
      <c r="AJ3066" s="12">
        <v>13726</v>
      </c>
      <c r="AK3066" s="12">
        <v>470711</v>
      </c>
      <c r="AL3066" s="12">
        <v>2258996</v>
      </c>
      <c r="AM3066" s="12">
        <v>25200</v>
      </c>
      <c r="AN3066" s="37">
        <v>589445</v>
      </c>
      <c r="AO3066" s="12">
        <v>0.02</v>
      </c>
      <c r="AP3066" s="37"/>
      <c r="AR3066" s="37"/>
      <c r="AT3066" s="37"/>
      <c r="AV3066" s="37"/>
      <c r="AX3066" s="37">
        <v>57888</v>
      </c>
      <c r="AY3066" s="12">
        <v>0</v>
      </c>
      <c r="AZ3066" s="12">
        <v>48150</v>
      </c>
      <c r="BA3066" s="12">
        <v>57928</v>
      </c>
      <c r="BB3066" s="12">
        <v>5878</v>
      </c>
      <c r="BF3066" s="12">
        <v>148264</v>
      </c>
      <c r="BG3066" s="12">
        <v>848946</v>
      </c>
      <c r="BI3066" s="12">
        <v>3500</v>
      </c>
      <c r="BO3066" s="12">
        <v>0.01</v>
      </c>
      <c r="BP3066" s="12">
        <v>0.01</v>
      </c>
      <c r="BR3066" s="12">
        <v>0</v>
      </c>
      <c r="BS3066" s="12">
        <v>0.01</v>
      </c>
      <c r="BT3066" s="12">
        <v>0.01</v>
      </c>
      <c r="BU3066" s="12">
        <v>0.01</v>
      </c>
      <c r="BW3066" s="12">
        <v>0</v>
      </c>
      <c r="BX3066" s="12">
        <v>0</v>
      </c>
      <c r="BY3066" s="12">
        <v>0</v>
      </c>
      <c r="BZ3066" s="12">
        <v>0</v>
      </c>
      <c r="CC3066" s="12">
        <v>0</v>
      </c>
      <c r="CG3066" s="12" t="s">
        <v>940</v>
      </c>
      <c r="CH3066" s="12">
        <v>60.581000000000003</v>
      </c>
      <c r="CI3066" s="12" t="s">
        <v>1098</v>
      </c>
      <c r="CJ3066" s="12"/>
      <c r="CK3066" s="12" t="s">
        <v>1099</v>
      </c>
      <c r="CL3066" s="37">
        <v>2614747547</v>
      </c>
      <c r="CN3066" s="12" t="s">
        <v>1506</v>
      </c>
      <c r="CS3066" s="12"/>
      <c r="CT3066" s="36" t="str">
        <f t="shared" si="47"/>
        <v>1bn - 50bn</v>
      </c>
      <c r="CU3066" s="36" t="str">
        <f>VLOOKUP(CK3066,Mapping!B:C,2,FALSE)</f>
        <v>Asia</v>
      </c>
    </row>
    <row r="3067" spans="1:99" ht="16" customHeight="1" x14ac:dyDescent="0.35">
      <c r="A3067" s="12" t="s">
        <v>4497</v>
      </c>
      <c r="B3067" s="12" t="s">
        <v>933</v>
      </c>
      <c r="E3067" s="37">
        <v>63054866</v>
      </c>
      <c r="G3067" s="37" t="s">
        <v>1505</v>
      </c>
      <c r="I3067" s="37"/>
      <c r="K3067" s="37"/>
      <c r="M3067" s="37">
        <v>0</v>
      </c>
      <c r="N3067" s="12">
        <v>0</v>
      </c>
      <c r="O3067" s="37">
        <v>21577760</v>
      </c>
      <c r="P3067" s="12">
        <v>0.11</v>
      </c>
      <c r="Q3067" s="12">
        <v>132314</v>
      </c>
      <c r="R3067" s="37"/>
      <c r="T3067" s="37">
        <v>0</v>
      </c>
      <c r="U3067" s="12">
        <v>0</v>
      </c>
      <c r="V3067" s="37"/>
      <c r="X3067" s="37"/>
      <c r="Z3067" s="37"/>
      <c r="AB3067" s="37"/>
      <c r="AD3067" s="37"/>
      <c r="AF3067" s="37"/>
      <c r="AH3067" s="37">
        <v>16708612</v>
      </c>
      <c r="AI3067" s="12">
        <v>0.08</v>
      </c>
      <c r="AL3067" s="12">
        <v>1420832</v>
      </c>
      <c r="AN3067" s="37">
        <v>0</v>
      </c>
      <c r="AO3067" s="12">
        <v>0</v>
      </c>
      <c r="AP3067" s="37">
        <v>24768494</v>
      </c>
      <c r="AQ3067" s="12">
        <v>0.12</v>
      </c>
      <c r="AR3067" s="37"/>
      <c r="AT3067" s="37"/>
      <c r="AV3067" s="37"/>
      <c r="AX3067" s="37"/>
      <c r="BB3067" s="12">
        <v>0</v>
      </c>
      <c r="BH3067" s="12">
        <v>107274</v>
      </c>
      <c r="BI3067" s="12">
        <v>0</v>
      </c>
      <c r="BK3067" s="12">
        <v>0</v>
      </c>
      <c r="BQ3067" s="12">
        <v>0.03</v>
      </c>
      <c r="BU3067" s="12">
        <v>0.01</v>
      </c>
      <c r="BV3067" s="12">
        <v>0.09</v>
      </c>
      <c r="BY3067" s="12">
        <v>0</v>
      </c>
      <c r="CC3067" s="12">
        <v>0</v>
      </c>
      <c r="CE3067" s="12">
        <v>0</v>
      </c>
      <c r="CG3067" s="12" t="s">
        <v>991</v>
      </c>
      <c r="CH3067" s="12">
        <v>159.501</v>
      </c>
      <c r="CI3067" s="12" t="s">
        <v>953</v>
      </c>
      <c r="CJ3067" s="12"/>
      <c r="CK3067" s="12" t="s">
        <v>954</v>
      </c>
      <c r="CL3067" s="37">
        <v>19940930202</v>
      </c>
      <c r="CN3067" s="12" t="s">
        <v>1509</v>
      </c>
      <c r="CS3067" s="12"/>
      <c r="CT3067" s="36" t="str">
        <f t="shared" si="47"/>
        <v>1bn - 50bn</v>
      </c>
      <c r="CU3067" s="36" t="str">
        <f>VLOOKUP(CK3067,Mapping!B:C,2,FALSE)</f>
        <v>EU</v>
      </c>
    </row>
    <row r="3068" spans="1:99" ht="16" customHeight="1" x14ac:dyDescent="0.35">
      <c r="A3068" s="12" t="s">
        <v>1388</v>
      </c>
      <c r="B3068" s="12" t="s">
        <v>933</v>
      </c>
      <c r="E3068" s="37">
        <v>174486045</v>
      </c>
      <c r="G3068" s="37" t="s">
        <v>1505</v>
      </c>
      <c r="I3068" s="37"/>
      <c r="K3068" s="37">
        <v>60885369</v>
      </c>
      <c r="L3068" s="12">
        <v>0.1</v>
      </c>
      <c r="M3068" s="37">
        <v>268861</v>
      </c>
      <c r="N3068" s="12">
        <v>0</v>
      </c>
      <c r="O3068" s="37">
        <v>34141115</v>
      </c>
      <c r="P3068" s="12">
        <v>0.06</v>
      </c>
      <c r="Q3068" s="12">
        <v>18166</v>
      </c>
      <c r="R3068" s="37">
        <v>1191997</v>
      </c>
      <c r="S3068" s="12">
        <v>0</v>
      </c>
      <c r="T3068" s="37">
        <v>9011282</v>
      </c>
      <c r="U3068" s="12">
        <v>0.02</v>
      </c>
      <c r="V3068" s="37"/>
      <c r="X3068" s="37">
        <v>5647182</v>
      </c>
      <c r="Y3068" s="12">
        <v>0.01</v>
      </c>
      <c r="Z3068" s="37"/>
      <c r="AB3068" s="37">
        <v>0</v>
      </c>
      <c r="AC3068" s="12">
        <v>0</v>
      </c>
      <c r="AD3068" s="37"/>
      <c r="AF3068" s="37"/>
      <c r="AH3068" s="37">
        <v>2294002</v>
      </c>
      <c r="AI3068" s="12">
        <v>0</v>
      </c>
      <c r="AJ3068" s="12">
        <v>0</v>
      </c>
      <c r="AL3068" s="12">
        <v>2248092</v>
      </c>
      <c r="AN3068" s="37">
        <v>58178202</v>
      </c>
      <c r="AO3068" s="12">
        <v>0.1</v>
      </c>
      <c r="AP3068" s="37">
        <v>2053536</v>
      </c>
      <c r="AQ3068" s="12">
        <v>0</v>
      </c>
      <c r="AR3068" s="37"/>
      <c r="AT3068" s="37">
        <v>814499</v>
      </c>
      <c r="AU3068" s="12">
        <v>0</v>
      </c>
      <c r="AV3068" s="37"/>
      <c r="AX3068" s="37"/>
      <c r="AZ3068" s="12">
        <v>112601</v>
      </c>
      <c r="BA3068" s="12">
        <v>55267</v>
      </c>
      <c r="BB3068" s="12">
        <v>2143</v>
      </c>
      <c r="BD3068" s="12">
        <v>76407</v>
      </c>
      <c r="BG3068" s="12">
        <v>985714</v>
      </c>
      <c r="BH3068" s="12">
        <v>8894</v>
      </c>
      <c r="BI3068" s="12">
        <v>345450</v>
      </c>
      <c r="BK3068" s="12">
        <v>80501</v>
      </c>
      <c r="BQ3068" s="12">
        <v>0</v>
      </c>
      <c r="BR3068" s="12">
        <v>0</v>
      </c>
      <c r="BS3068" s="12">
        <v>0.01</v>
      </c>
      <c r="BU3068" s="12">
        <v>0.01</v>
      </c>
      <c r="BV3068" s="12">
        <v>0.01</v>
      </c>
      <c r="BX3068" s="12">
        <v>0</v>
      </c>
      <c r="BY3068" s="12">
        <v>0.04</v>
      </c>
      <c r="BZ3068" s="12">
        <v>0</v>
      </c>
      <c r="CC3068" s="12">
        <v>0</v>
      </c>
      <c r="CE3068" s="12">
        <v>0</v>
      </c>
      <c r="CF3068" s="12">
        <v>7.0000000000000007E-2</v>
      </c>
      <c r="CG3068" s="12" t="s">
        <v>940</v>
      </c>
      <c r="CH3068" s="12">
        <v>59.671999999999997</v>
      </c>
      <c r="CI3068" s="12" t="s">
        <v>1189</v>
      </c>
      <c r="CJ3068" s="12" t="s">
        <v>1185</v>
      </c>
      <c r="CK3068" s="12" t="s">
        <v>932</v>
      </c>
      <c r="CL3068" s="37">
        <v>58256503885</v>
      </c>
      <c r="CN3068" s="12" t="s">
        <v>1506</v>
      </c>
      <c r="CS3068" s="12"/>
      <c r="CT3068" s="36" t="str">
        <f t="shared" si="47"/>
        <v>50bn - 100bn</v>
      </c>
      <c r="CU3068" s="36" t="str">
        <f>VLOOKUP(CK3068,Mapping!B:C,2,FALSE)</f>
        <v>US/CA</v>
      </c>
    </row>
    <row r="3069" spans="1:99" ht="16" customHeight="1" x14ac:dyDescent="0.35">
      <c r="A3069" s="12" t="s">
        <v>4498</v>
      </c>
      <c r="B3069" s="12" t="s">
        <v>925</v>
      </c>
      <c r="E3069" s="37">
        <v>12554</v>
      </c>
      <c r="G3069" s="37" t="s">
        <v>1505</v>
      </c>
      <c r="I3069" s="37"/>
      <c r="K3069" s="37"/>
      <c r="M3069" s="37"/>
      <c r="O3069" s="37">
        <v>12554</v>
      </c>
      <c r="P3069" s="12">
        <v>100</v>
      </c>
      <c r="R3069" s="37"/>
      <c r="T3069" s="37"/>
      <c r="V3069" s="37"/>
      <c r="X3069" s="37"/>
      <c r="Z3069" s="37"/>
      <c r="AB3069" s="37"/>
      <c r="AD3069" s="37"/>
      <c r="AF3069" s="37"/>
      <c r="AH3069" s="37"/>
      <c r="AL3069" s="12">
        <v>802</v>
      </c>
      <c r="AN3069" s="37"/>
      <c r="AP3069" s="37"/>
      <c r="AR3069" s="37"/>
      <c r="AT3069" s="37"/>
      <c r="AV3069" s="37"/>
      <c r="AX3069" s="37"/>
      <c r="BU3069" s="12">
        <v>0</v>
      </c>
      <c r="CG3069" s="12"/>
      <c r="CI3069" s="12" t="s">
        <v>941</v>
      </c>
      <c r="CJ3069" s="12" t="s">
        <v>941</v>
      </c>
      <c r="CK3069" s="12" t="s">
        <v>932</v>
      </c>
      <c r="CL3069" s="37">
        <v>12554</v>
      </c>
      <c r="CN3069" s="12" t="s">
        <v>1509</v>
      </c>
      <c r="CS3069" s="12"/>
      <c r="CT3069" s="36" t="str">
        <f t="shared" si="47"/>
        <v>500mn</v>
      </c>
      <c r="CU3069" s="36" t="str">
        <f>VLOOKUP(CK3069,Mapping!B:C,2,FALSE)</f>
        <v>US/CA</v>
      </c>
    </row>
    <row r="3070" spans="1:99" ht="16" customHeight="1" x14ac:dyDescent="0.35">
      <c r="A3070" s="12" t="s">
        <v>4499</v>
      </c>
      <c r="B3070" s="12" t="s">
        <v>925</v>
      </c>
      <c r="E3070" s="37">
        <v>36629784</v>
      </c>
      <c r="G3070" s="37" t="s">
        <v>1505</v>
      </c>
      <c r="I3070" s="37"/>
      <c r="K3070" s="37"/>
      <c r="M3070" s="37"/>
      <c r="O3070" s="37"/>
      <c r="R3070" s="37"/>
      <c r="T3070" s="37"/>
      <c r="V3070" s="37"/>
      <c r="X3070" s="37"/>
      <c r="Z3070" s="37"/>
      <c r="AB3070" s="37"/>
      <c r="AD3070" s="37"/>
      <c r="AF3070" s="37"/>
      <c r="AH3070" s="37"/>
      <c r="AN3070" s="37">
        <v>36629784</v>
      </c>
      <c r="AO3070" s="12">
        <v>4.55</v>
      </c>
      <c r="AP3070" s="37"/>
      <c r="AR3070" s="37"/>
      <c r="AT3070" s="37"/>
      <c r="AV3070" s="37"/>
      <c r="AX3070" s="37"/>
      <c r="BI3070" s="12">
        <v>217500</v>
      </c>
      <c r="BY3070" s="12">
        <v>0.03</v>
      </c>
      <c r="CG3070" s="12" t="s">
        <v>959</v>
      </c>
      <c r="CH3070" s="12">
        <v>99.87</v>
      </c>
      <c r="CI3070" s="12" t="s">
        <v>953</v>
      </c>
      <c r="CJ3070" s="12"/>
      <c r="CK3070" s="12" t="s">
        <v>954</v>
      </c>
      <c r="CL3070" s="37">
        <v>794189889</v>
      </c>
      <c r="CN3070" s="12" t="s">
        <v>1506</v>
      </c>
      <c r="CS3070" s="12"/>
      <c r="CT3070" s="36" t="str">
        <f t="shared" si="47"/>
        <v>500mn - 1bn</v>
      </c>
      <c r="CU3070" s="36" t="str">
        <f>VLOOKUP(CK3070,Mapping!B:C,2,FALSE)</f>
        <v>EU</v>
      </c>
    </row>
    <row r="3071" spans="1:99" ht="16" customHeight="1" x14ac:dyDescent="0.35">
      <c r="A3071" s="12" t="s">
        <v>4500</v>
      </c>
      <c r="B3071" s="12" t="s">
        <v>925</v>
      </c>
      <c r="E3071" s="37">
        <v>125460</v>
      </c>
      <c r="G3071" s="37" t="s">
        <v>1505</v>
      </c>
      <c r="I3071" s="37"/>
      <c r="K3071" s="37"/>
      <c r="M3071" s="37">
        <v>125460</v>
      </c>
      <c r="N3071" s="12">
        <v>1.02</v>
      </c>
      <c r="O3071" s="37"/>
      <c r="R3071" s="37"/>
      <c r="T3071" s="37"/>
      <c r="V3071" s="37"/>
      <c r="X3071" s="37"/>
      <c r="Z3071" s="37"/>
      <c r="AB3071" s="37"/>
      <c r="AD3071" s="37"/>
      <c r="AF3071" s="37"/>
      <c r="AH3071" s="37"/>
      <c r="AN3071" s="37"/>
      <c r="AP3071" s="37"/>
      <c r="AR3071" s="37"/>
      <c r="AT3071" s="37"/>
      <c r="AV3071" s="37"/>
      <c r="AX3071" s="37"/>
      <c r="BB3071" s="12">
        <v>1000</v>
      </c>
      <c r="CC3071" s="12">
        <v>0</v>
      </c>
      <c r="CG3071" s="12" t="s">
        <v>940</v>
      </c>
      <c r="CH3071" s="12">
        <v>172.18600000000001</v>
      </c>
      <c r="CI3071" s="12" t="s">
        <v>4501</v>
      </c>
      <c r="CJ3071" s="12"/>
      <c r="CK3071" s="12" t="s">
        <v>990</v>
      </c>
      <c r="CL3071" s="37">
        <v>12344997</v>
      </c>
      <c r="CN3071" s="12" t="s">
        <v>1506</v>
      </c>
      <c r="CS3071" s="12"/>
      <c r="CT3071" s="36" t="str">
        <f t="shared" si="47"/>
        <v>500mn</v>
      </c>
      <c r="CU3071" s="36" t="str">
        <f>VLOOKUP(CK3071,Mapping!B:C,2,FALSE)</f>
        <v>EU</v>
      </c>
    </row>
    <row r="3072" spans="1:99" ht="16" customHeight="1" x14ac:dyDescent="0.35">
      <c r="A3072" s="12" t="s">
        <v>4502</v>
      </c>
      <c r="B3072" s="12" t="s">
        <v>925</v>
      </c>
      <c r="E3072" s="37">
        <v>360686</v>
      </c>
      <c r="G3072" s="37" t="s">
        <v>1505</v>
      </c>
      <c r="I3072" s="37"/>
      <c r="K3072" s="37"/>
      <c r="M3072" s="37">
        <v>129098</v>
      </c>
      <c r="N3072" s="12">
        <v>0.01</v>
      </c>
      <c r="O3072" s="37"/>
      <c r="Q3072" s="12">
        <v>50</v>
      </c>
      <c r="R3072" s="37"/>
      <c r="T3072" s="37">
        <v>2127</v>
      </c>
      <c r="U3072" s="12">
        <v>0</v>
      </c>
      <c r="V3072" s="37"/>
      <c r="X3072" s="37"/>
      <c r="Z3072" s="37"/>
      <c r="AB3072" s="37"/>
      <c r="AD3072" s="37"/>
      <c r="AF3072" s="37"/>
      <c r="AH3072" s="37">
        <v>6314</v>
      </c>
      <c r="AI3072" s="12">
        <v>0</v>
      </c>
      <c r="AN3072" s="37">
        <v>223147</v>
      </c>
      <c r="AO3072" s="12">
        <v>0.01</v>
      </c>
      <c r="AP3072" s="37"/>
      <c r="AR3072" s="37"/>
      <c r="AT3072" s="37"/>
      <c r="AV3072" s="37"/>
      <c r="AX3072" s="37"/>
      <c r="BB3072" s="12">
        <v>1029</v>
      </c>
      <c r="BI3072" s="12">
        <v>1325</v>
      </c>
      <c r="BK3072" s="12">
        <v>19</v>
      </c>
      <c r="BQ3072" s="12">
        <v>0</v>
      </c>
      <c r="BY3072" s="12">
        <v>0</v>
      </c>
      <c r="CC3072" s="12">
        <v>0</v>
      </c>
      <c r="CE3072" s="12">
        <v>0</v>
      </c>
      <c r="CG3072" s="12" t="s">
        <v>976</v>
      </c>
      <c r="CH3072" s="12">
        <v>28.276</v>
      </c>
      <c r="CI3072" s="12" t="s">
        <v>941</v>
      </c>
      <c r="CJ3072" s="12" t="s">
        <v>941</v>
      </c>
      <c r="CK3072" s="12" t="s">
        <v>932</v>
      </c>
      <c r="CL3072" s="37">
        <v>1855975966</v>
      </c>
      <c r="CN3072" s="12" t="s">
        <v>1513</v>
      </c>
      <c r="CS3072" s="12"/>
      <c r="CT3072" s="36" t="str">
        <f t="shared" si="47"/>
        <v>1bn - 50bn</v>
      </c>
      <c r="CU3072" s="36" t="str">
        <f>VLOOKUP(CK3072,Mapping!B:C,2,FALSE)</f>
        <v>US/CA</v>
      </c>
    </row>
    <row r="3073" spans="1:99" ht="16" customHeight="1" x14ac:dyDescent="0.35">
      <c r="A3073" s="12" t="s">
        <v>4503</v>
      </c>
      <c r="B3073" s="12" t="s">
        <v>925</v>
      </c>
      <c r="E3073" s="37">
        <v>2816704</v>
      </c>
      <c r="G3073" s="37" t="s">
        <v>1505</v>
      </c>
      <c r="I3073" s="37"/>
      <c r="K3073" s="37"/>
      <c r="M3073" s="37"/>
      <c r="O3073" s="37"/>
      <c r="R3073" s="37"/>
      <c r="T3073" s="37"/>
      <c r="V3073" s="37"/>
      <c r="X3073" s="37"/>
      <c r="Z3073" s="37"/>
      <c r="AB3073" s="37"/>
      <c r="AD3073" s="37"/>
      <c r="AF3073" s="37"/>
      <c r="AH3073" s="37"/>
      <c r="AN3073" s="37">
        <v>2816704</v>
      </c>
      <c r="AO3073" s="12">
        <v>0.24</v>
      </c>
      <c r="AP3073" s="37"/>
      <c r="AR3073" s="37"/>
      <c r="AT3073" s="37"/>
      <c r="AV3073" s="37"/>
      <c r="AX3073" s="37"/>
      <c r="BI3073" s="12">
        <v>16725</v>
      </c>
      <c r="BY3073" s="12">
        <v>0</v>
      </c>
      <c r="CG3073" s="12" t="s">
        <v>929</v>
      </c>
      <c r="CH3073" s="12">
        <v>24.202999999999999</v>
      </c>
      <c r="CI3073" s="12" t="s">
        <v>953</v>
      </c>
      <c r="CJ3073" s="12"/>
      <c r="CK3073" s="12" t="s">
        <v>954</v>
      </c>
      <c r="CL3073" s="37">
        <v>1154737563</v>
      </c>
      <c r="CN3073" s="12" t="s">
        <v>1509</v>
      </c>
      <c r="CS3073" s="12"/>
      <c r="CT3073" s="36" t="str">
        <f t="shared" si="47"/>
        <v>1bn - 50bn</v>
      </c>
      <c r="CU3073" s="36" t="str">
        <f>VLOOKUP(CK3073,Mapping!B:C,2,FALSE)</f>
        <v>EU</v>
      </c>
    </row>
    <row r="3074" spans="1:99" ht="16" customHeight="1" x14ac:dyDescent="0.35">
      <c r="A3074" s="12" t="s">
        <v>4504</v>
      </c>
      <c r="B3074" s="12" t="s">
        <v>925</v>
      </c>
      <c r="E3074" s="37">
        <v>3019902</v>
      </c>
      <c r="G3074" s="37" t="s">
        <v>1505</v>
      </c>
      <c r="I3074" s="37"/>
      <c r="K3074" s="37"/>
      <c r="M3074" s="37">
        <v>2083928</v>
      </c>
      <c r="N3074" s="12">
        <v>0.14000000000000001</v>
      </c>
      <c r="O3074" s="37"/>
      <c r="R3074" s="37"/>
      <c r="T3074" s="37"/>
      <c r="V3074" s="37"/>
      <c r="X3074" s="37"/>
      <c r="Z3074" s="37"/>
      <c r="AB3074" s="37"/>
      <c r="AD3074" s="37">
        <v>705695</v>
      </c>
      <c r="AE3074" s="12">
        <v>0.05</v>
      </c>
      <c r="AF3074" s="37"/>
      <c r="AH3074" s="37"/>
      <c r="AN3074" s="37">
        <v>230279</v>
      </c>
      <c r="AO3074" s="12">
        <v>0.02</v>
      </c>
      <c r="AP3074" s="37"/>
      <c r="AR3074" s="37"/>
      <c r="AT3074" s="37"/>
      <c r="AV3074" s="37"/>
      <c r="AX3074" s="37"/>
      <c r="BB3074" s="12">
        <v>14217</v>
      </c>
      <c r="BI3074" s="12">
        <v>1075</v>
      </c>
      <c r="BJ3074" s="12">
        <v>5401</v>
      </c>
      <c r="BY3074" s="12">
        <v>0</v>
      </c>
      <c r="CB3074" s="12">
        <v>0</v>
      </c>
      <c r="CC3074" s="12">
        <v>0</v>
      </c>
      <c r="CG3074" s="12" t="s">
        <v>991</v>
      </c>
      <c r="CH3074" s="12">
        <v>36.314</v>
      </c>
      <c r="CI3074" s="12" t="s">
        <v>2682</v>
      </c>
      <c r="CJ3074" s="12"/>
      <c r="CK3074" s="12" t="s">
        <v>2683</v>
      </c>
      <c r="CL3074" s="37">
        <v>1476861318</v>
      </c>
      <c r="CN3074" s="12" t="s">
        <v>1534</v>
      </c>
      <c r="CS3074" s="12"/>
      <c r="CT3074" s="36" t="str">
        <f t="shared" si="47"/>
        <v>1bn - 50bn</v>
      </c>
      <c r="CU3074" s="36" t="str">
        <f>VLOOKUP(CK3074,Mapping!B:C,2,FALSE)</f>
        <v>EU</v>
      </c>
    </row>
    <row r="3075" spans="1:99" ht="16" customHeight="1" x14ac:dyDescent="0.35">
      <c r="A3075" s="12" t="s">
        <v>4505</v>
      </c>
      <c r="B3075" s="12" t="s">
        <v>925</v>
      </c>
      <c r="E3075" s="37">
        <v>0</v>
      </c>
      <c r="G3075" s="37" t="s">
        <v>1505</v>
      </c>
      <c r="I3075" s="37"/>
      <c r="K3075" s="37"/>
      <c r="M3075" s="37">
        <v>0</v>
      </c>
      <c r="N3075" s="12">
        <v>0</v>
      </c>
      <c r="O3075" s="37"/>
      <c r="R3075" s="37"/>
      <c r="T3075" s="37"/>
      <c r="V3075" s="37"/>
      <c r="X3075" s="37"/>
      <c r="Z3075" s="37"/>
      <c r="AB3075" s="37"/>
      <c r="AD3075" s="37"/>
      <c r="AF3075" s="37"/>
      <c r="AH3075" s="37"/>
      <c r="AN3075" s="37"/>
      <c r="AP3075" s="37"/>
      <c r="AR3075" s="37"/>
      <c r="AT3075" s="37"/>
      <c r="AV3075" s="37"/>
      <c r="AX3075" s="37"/>
      <c r="BB3075" s="12">
        <v>0</v>
      </c>
      <c r="CC3075" s="12">
        <v>0</v>
      </c>
      <c r="CG3075" s="12" t="s">
        <v>940</v>
      </c>
      <c r="CH3075" s="12">
        <v>49.456000000000003</v>
      </c>
      <c r="CI3075" s="12" t="s">
        <v>4506</v>
      </c>
      <c r="CJ3075" s="12" t="s">
        <v>1021</v>
      </c>
      <c r="CK3075" s="12" t="s">
        <v>932</v>
      </c>
      <c r="CL3075" s="37">
        <v>785563737</v>
      </c>
      <c r="CN3075" s="12" t="s">
        <v>1509</v>
      </c>
      <c r="CS3075" s="12"/>
      <c r="CT3075" s="36" t="str">
        <f t="shared" ref="CT3075:CT3138" si="48">IF(CL3075&gt;100000000000, "100bn", IF(CL3075&gt;50000000000, "50bn - 100bn",IF(CL3075&gt;1000000000, "1bn - 50bn", IF(CL3075&gt;500000000, "500mn - 1bn", "500mn"))))</f>
        <v>500mn - 1bn</v>
      </c>
      <c r="CU3075" s="36" t="str">
        <f>VLOOKUP(CK3075,Mapping!B:C,2,FALSE)</f>
        <v>US/CA</v>
      </c>
    </row>
    <row r="3076" spans="1:99" ht="16" customHeight="1" x14ac:dyDescent="0.35">
      <c r="A3076" s="12" t="s">
        <v>4507</v>
      </c>
      <c r="B3076" s="12" t="s">
        <v>925</v>
      </c>
      <c r="E3076" s="37">
        <v>145254</v>
      </c>
      <c r="G3076" s="37" t="s">
        <v>1505</v>
      </c>
      <c r="I3076" s="37"/>
      <c r="K3076" s="37"/>
      <c r="M3076" s="37">
        <v>68400</v>
      </c>
      <c r="N3076" s="12">
        <v>0.05</v>
      </c>
      <c r="O3076" s="37"/>
      <c r="R3076" s="37"/>
      <c r="T3076" s="37"/>
      <c r="V3076" s="37"/>
      <c r="X3076" s="37"/>
      <c r="Z3076" s="37"/>
      <c r="AB3076" s="37"/>
      <c r="AD3076" s="37"/>
      <c r="AF3076" s="37"/>
      <c r="AH3076" s="37"/>
      <c r="AN3076" s="37"/>
      <c r="AP3076" s="37">
        <v>76854</v>
      </c>
      <c r="AQ3076" s="12">
        <v>0.06</v>
      </c>
      <c r="AR3076" s="37"/>
      <c r="AT3076" s="37"/>
      <c r="AV3076" s="37"/>
      <c r="AX3076" s="37"/>
      <c r="BB3076" s="12">
        <v>950</v>
      </c>
      <c r="BH3076" s="12">
        <v>610</v>
      </c>
      <c r="BV3076" s="12">
        <v>0</v>
      </c>
      <c r="CC3076" s="12">
        <v>0</v>
      </c>
      <c r="CG3076" s="12" t="s">
        <v>959</v>
      </c>
      <c r="CH3076" s="12">
        <v>13.233000000000001</v>
      </c>
      <c r="CI3076" s="12" t="s">
        <v>1150</v>
      </c>
      <c r="CJ3076" s="12"/>
      <c r="CK3076" s="12" t="s">
        <v>1151</v>
      </c>
      <c r="CL3076" s="37">
        <v>126981434</v>
      </c>
      <c r="CN3076" s="12" t="s">
        <v>1506</v>
      </c>
      <c r="CS3076" s="12"/>
      <c r="CT3076" s="36" t="str">
        <f t="shared" si="48"/>
        <v>500mn</v>
      </c>
      <c r="CU3076" s="36" t="str">
        <f>VLOOKUP(CK3076,Mapping!B:C,2,FALSE)</f>
        <v>EU</v>
      </c>
    </row>
    <row r="3077" spans="1:99" ht="16" customHeight="1" x14ac:dyDescent="0.35">
      <c r="A3077" s="12" t="s">
        <v>4508</v>
      </c>
      <c r="B3077" s="12" t="s">
        <v>925</v>
      </c>
      <c r="E3077" s="37">
        <v>0</v>
      </c>
      <c r="G3077" s="37" t="s">
        <v>1505</v>
      </c>
      <c r="I3077" s="37"/>
      <c r="K3077" s="37"/>
      <c r="M3077" s="37"/>
      <c r="O3077" s="37"/>
      <c r="R3077" s="37"/>
      <c r="T3077" s="37"/>
      <c r="V3077" s="37"/>
      <c r="X3077" s="37"/>
      <c r="Z3077" s="37"/>
      <c r="AB3077" s="37"/>
      <c r="AD3077" s="37"/>
      <c r="AF3077" s="37"/>
      <c r="AH3077" s="37"/>
      <c r="AN3077" s="37">
        <v>0</v>
      </c>
      <c r="AO3077" s="12">
        <v>0</v>
      </c>
      <c r="AP3077" s="37"/>
      <c r="AR3077" s="37"/>
      <c r="AT3077" s="37"/>
      <c r="AV3077" s="37"/>
      <c r="AX3077" s="37"/>
      <c r="BI3077" s="12">
        <v>0</v>
      </c>
      <c r="BY3077" s="12">
        <v>0</v>
      </c>
      <c r="CG3077" s="12" t="s">
        <v>976</v>
      </c>
      <c r="CH3077" s="12">
        <v>239.67500000000001</v>
      </c>
      <c r="CI3077" s="12" t="s">
        <v>941</v>
      </c>
      <c r="CJ3077" s="12" t="s">
        <v>941</v>
      </c>
      <c r="CK3077" s="12" t="s">
        <v>932</v>
      </c>
      <c r="CL3077" s="37">
        <v>4706979888</v>
      </c>
      <c r="CN3077" s="12" t="s">
        <v>1513</v>
      </c>
      <c r="CS3077" s="12"/>
      <c r="CT3077" s="36" t="str">
        <f t="shared" si="48"/>
        <v>1bn - 50bn</v>
      </c>
      <c r="CU3077" s="36" t="str">
        <f>VLOOKUP(CK3077,Mapping!B:C,2,FALSE)</f>
        <v>US/CA</v>
      </c>
    </row>
    <row r="3078" spans="1:99" ht="16" customHeight="1" x14ac:dyDescent="0.35">
      <c r="A3078" s="12" t="s">
        <v>4509</v>
      </c>
      <c r="B3078" s="12" t="s">
        <v>925</v>
      </c>
      <c r="E3078" s="37">
        <v>1545542</v>
      </c>
      <c r="G3078" s="37" t="s">
        <v>1505</v>
      </c>
      <c r="I3078" s="37"/>
      <c r="K3078" s="37"/>
      <c r="M3078" s="37">
        <v>1545542</v>
      </c>
      <c r="N3078" s="12">
        <v>0.52</v>
      </c>
      <c r="O3078" s="37"/>
      <c r="R3078" s="37"/>
      <c r="T3078" s="37"/>
      <c r="V3078" s="37"/>
      <c r="X3078" s="37"/>
      <c r="Z3078" s="37"/>
      <c r="AB3078" s="37"/>
      <c r="AD3078" s="37"/>
      <c r="AF3078" s="37"/>
      <c r="AH3078" s="37"/>
      <c r="AN3078" s="37"/>
      <c r="AP3078" s="37"/>
      <c r="AR3078" s="37"/>
      <c r="AT3078" s="37"/>
      <c r="AV3078" s="37"/>
      <c r="AX3078" s="37"/>
      <c r="BB3078" s="12">
        <v>12319</v>
      </c>
      <c r="CC3078" s="12">
        <v>0</v>
      </c>
      <c r="CG3078" s="12" t="s">
        <v>934</v>
      </c>
      <c r="CH3078" s="12">
        <v>13.718999999999999</v>
      </c>
      <c r="CI3078" s="12" t="s">
        <v>2327</v>
      </c>
      <c r="CJ3078" s="12" t="s">
        <v>1140</v>
      </c>
      <c r="CK3078" s="12" t="s">
        <v>932</v>
      </c>
      <c r="CL3078" s="37">
        <v>298268781</v>
      </c>
      <c r="CN3078" s="12" t="s">
        <v>1509</v>
      </c>
      <c r="CS3078" s="12"/>
      <c r="CT3078" s="36" t="str">
        <f t="shared" si="48"/>
        <v>500mn</v>
      </c>
      <c r="CU3078" s="36" t="str">
        <f>VLOOKUP(CK3078,Mapping!B:C,2,FALSE)</f>
        <v>US/CA</v>
      </c>
    </row>
    <row r="3079" spans="1:99" ht="16" customHeight="1" x14ac:dyDescent="0.35">
      <c r="A3079" s="12" t="s">
        <v>4510</v>
      </c>
      <c r="B3079" s="12" t="s">
        <v>925</v>
      </c>
      <c r="E3079" s="37">
        <v>231568</v>
      </c>
      <c r="G3079" s="37" t="s">
        <v>1505</v>
      </c>
      <c r="I3079" s="37"/>
      <c r="K3079" s="37"/>
      <c r="M3079" s="37"/>
      <c r="O3079" s="37"/>
      <c r="R3079" s="37"/>
      <c r="T3079" s="37"/>
      <c r="V3079" s="37"/>
      <c r="X3079" s="37"/>
      <c r="Z3079" s="37"/>
      <c r="AB3079" s="37"/>
      <c r="AD3079" s="37"/>
      <c r="AF3079" s="37"/>
      <c r="AH3079" s="37"/>
      <c r="AN3079" s="37">
        <v>231568</v>
      </c>
      <c r="AO3079" s="12">
        <v>0.03</v>
      </c>
      <c r="AP3079" s="37"/>
      <c r="AR3079" s="37"/>
      <c r="AT3079" s="37"/>
      <c r="AV3079" s="37"/>
      <c r="AX3079" s="37"/>
      <c r="BI3079" s="12">
        <v>1375</v>
      </c>
      <c r="BY3079" s="12">
        <v>0</v>
      </c>
      <c r="CG3079" s="12" t="s">
        <v>940</v>
      </c>
      <c r="CH3079" s="12">
        <v>8.4440000000000008</v>
      </c>
      <c r="CI3079" s="12" t="s">
        <v>2994</v>
      </c>
      <c r="CJ3079" s="12" t="s">
        <v>941</v>
      </c>
      <c r="CK3079" s="12" t="s">
        <v>932</v>
      </c>
      <c r="CL3079" s="37">
        <v>872750997</v>
      </c>
      <c r="CN3079" s="12" t="s">
        <v>1509</v>
      </c>
      <c r="CS3079" s="12"/>
      <c r="CT3079" s="36" t="str">
        <f t="shared" si="48"/>
        <v>500mn - 1bn</v>
      </c>
      <c r="CU3079" s="36" t="str">
        <f>VLOOKUP(CK3079,Mapping!B:C,2,FALSE)</f>
        <v>US/CA</v>
      </c>
    </row>
    <row r="3080" spans="1:99" ht="16" customHeight="1" x14ac:dyDescent="0.35">
      <c r="A3080" s="12" t="s">
        <v>4511</v>
      </c>
      <c r="B3080" s="12" t="s">
        <v>925</v>
      </c>
      <c r="E3080" s="37">
        <v>2686207</v>
      </c>
      <c r="G3080" s="37" t="s">
        <v>1505</v>
      </c>
      <c r="I3080" s="37"/>
      <c r="K3080" s="37"/>
      <c r="M3080" s="37"/>
      <c r="O3080" s="37"/>
      <c r="R3080" s="37"/>
      <c r="T3080" s="37"/>
      <c r="V3080" s="37"/>
      <c r="X3080" s="37"/>
      <c r="Z3080" s="37"/>
      <c r="AB3080" s="37"/>
      <c r="AD3080" s="37"/>
      <c r="AF3080" s="37"/>
      <c r="AH3080" s="37"/>
      <c r="AN3080" s="37">
        <v>2686207</v>
      </c>
      <c r="AO3080" s="12">
        <v>0.6</v>
      </c>
      <c r="AP3080" s="37"/>
      <c r="AR3080" s="37"/>
      <c r="AT3080" s="37"/>
      <c r="AV3080" s="37"/>
      <c r="AX3080" s="37"/>
      <c r="BI3080" s="12">
        <v>11600</v>
      </c>
      <c r="BY3080" s="12">
        <v>0</v>
      </c>
      <c r="CG3080" s="12" t="s">
        <v>929</v>
      </c>
      <c r="CH3080" s="12">
        <v>18.28</v>
      </c>
      <c r="CI3080" s="12" t="s">
        <v>1113</v>
      </c>
      <c r="CJ3080" s="12" t="s">
        <v>1114</v>
      </c>
      <c r="CK3080" s="12" t="s">
        <v>932</v>
      </c>
      <c r="CL3080" s="37">
        <v>441583163</v>
      </c>
      <c r="CN3080" s="12" t="s">
        <v>1509</v>
      </c>
      <c r="CS3080" s="12"/>
      <c r="CT3080" s="36" t="str">
        <f t="shared" si="48"/>
        <v>500mn</v>
      </c>
      <c r="CU3080" s="36" t="str">
        <f>VLOOKUP(CK3080,Mapping!B:C,2,FALSE)</f>
        <v>US/CA</v>
      </c>
    </row>
    <row r="3081" spans="1:99" ht="16" customHeight="1" x14ac:dyDescent="0.35">
      <c r="A3081" s="12" t="s">
        <v>4512</v>
      </c>
      <c r="B3081" s="12" t="s">
        <v>925</v>
      </c>
      <c r="E3081" s="37">
        <v>1168214</v>
      </c>
      <c r="G3081" s="37" t="s">
        <v>1505</v>
      </c>
      <c r="I3081" s="37"/>
      <c r="K3081" s="37"/>
      <c r="M3081" s="37"/>
      <c r="O3081" s="37">
        <v>0</v>
      </c>
      <c r="P3081" s="12">
        <v>0</v>
      </c>
      <c r="R3081" s="37">
        <v>1168214</v>
      </c>
      <c r="S3081" s="12">
        <v>0.19</v>
      </c>
      <c r="T3081" s="37"/>
      <c r="V3081" s="37"/>
      <c r="X3081" s="37"/>
      <c r="Z3081" s="37"/>
      <c r="AB3081" s="37"/>
      <c r="AD3081" s="37"/>
      <c r="AF3081" s="37"/>
      <c r="AH3081" s="37"/>
      <c r="AL3081" s="12">
        <v>0</v>
      </c>
      <c r="AN3081" s="37"/>
      <c r="AP3081" s="37"/>
      <c r="AR3081" s="37"/>
      <c r="AT3081" s="37"/>
      <c r="AV3081" s="37"/>
      <c r="AX3081" s="37"/>
      <c r="AZ3081" s="12">
        <v>88000</v>
      </c>
      <c r="BU3081" s="12">
        <v>0</v>
      </c>
      <c r="BX3081" s="12">
        <v>0</v>
      </c>
      <c r="CG3081" s="12" t="s">
        <v>959</v>
      </c>
      <c r="CH3081" s="12">
        <v>71.295000000000002</v>
      </c>
      <c r="CI3081" s="12" t="s">
        <v>999</v>
      </c>
      <c r="CJ3081" s="12"/>
      <c r="CK3081" s="12" t="s">
        <v>927</v>
      </c>
      <c r="CL3081" s="37">
        <v>586881935</v>
      </c>
      <c r="CN3081" s="12" t="s">
        <v>1506</v>
      </c>
      <c r="CS3081" s="12"/>
      <c r="CT3081" s="36" t="str">
        <f t="shared" si="48"/>
        <v>500mn - 1bn</v>
      </c>
      <c r="CU3081" s="36" t="str">
        <f>VLOOKUP(CK3081,Mapping!B:C,2,FALSE)</f>
        <v>CN</v>
      </c>
    </row>
    <row r="3082" spans="1:99" ht="16" customHeight="1" x14ac:dyDescent="0.35">
      <c r="A3082" s="12" t="s">
        <v>4513</v>
      </c>
      <c r="B3082" s="12" t="s">
        <v>925</v>
      </c>
      <c r="E3082" s="37">
        <v>16032757</v>
      </c>
      <c r="G3082" s="37" t="s">
        <v>1505</v>
      </c>
      <c r="I3082" s="37"/>
      <c r="K3082" s="37">
        <v>6943410</v>
      </c>
      <c r="L3082" s="12">
        <v>4.57</v>
      </c>
      <c r="M3082" s="37"/>
      <c r="O3082" s="37">
        <v>7615804</v>
      </c>
      <c r="P3082" s="12">
        <v>5.01</v>
      </c>
      <c r="R3082" s="37">
        <v>1473543</v>
      </c>
      <c r="S3082" s="12">
        <v>0.97</v>
      </c>
      <c r="T3082" s="37"/>
      <c r="V3082" s="37"/>
      <c r="X3082" s="37"/>
      <c r="Z3082" s="37"/>
      <c r="AB3082" s="37"/>
      <c r="AD3082" s="37"/>
      <c r="AF3082" s="37"/>
      <c r="AH3082" s="37"/>
      <c r="AL3082" s="12">
        <v>415000</v>
      </c>
      <c r="AN3082" s="37"/>
      <c r="AP3082" s="37"/>
      <c r="AR3082" s="37"/>
      <c r="AT3082" s="37"/>
      <c r="AV3082" s="37"/>
      <c r="AX3082" s="37"/>
      <c r="AZ3082" s="12">
        <v>111000</v>
      </c>
      <c r="BG3082" s="12">
        <v>90200</v>
      </c>
      <c r="BS3082" s="12">
        <v>0</v>
      </c>
      <c r="BU3082" s="12">
        <v>0</v>
      </c>
      <c r="BX3082" s="12">
        <v>0</v>
      </c>
      <c r="CG3082" s="12" t="s">
        <v>940</v>
      </c>
      <c r="CH3082" s="12">
        <v>228.18</v>
      </c>
      <c r="CI3082" s="12" t="s">
        <v>977</v>
      </c>
      <c r="CJ3082" s="12"/>
      <c r="CK3082" s="12" t="s">
        <v>927</v>
      </c>
      <c r="CL3082" s="37">
        <v>152402315</v>
      </c>
      <c r="CN3082" s="12" t="s">
        <v>1506</v>
      </c>
      <c r="CS3082" s="12"/>
      <c r="CT3082" s="36" t="str">
        <f t="shared" si="48"/>
        <v>500mn</v>
      </c>
      <c r="CU3082" s="36" t="str">
        <f>VLOOKUP(CK3082,Mapping!B:C,2,FALSE)</f>
        <v>CN</v>
      </c>
    </row>
    <row r="3083" spans="1:99" ht="16" customHeight="1" x14ac:dyDescent="0.35">
      <c r="A3083" s="12" t="s">
        <v>627</v>
      </c>
      <c r="B3083" s="12" t="s">
        <v>933</v>
      </c>
      <c r="E3083" s="37">
        <v>90433339</v>
      </c>
      <c r="F3083" s="12">
        <v>7650</v>
      </c>
      <c r="G3083" s="37" t="s">
        <v>1505</v>
      </c>
      <c r="I3083" s="37">
        <v>371771</v>
      </c>
      <c r="J3083" s="12">
        <v>0.01</v>
      </c>
      <c r="K3083" s="37">
        <v>50636982</v>
      </c>
      <c r="L3083" s="12">
        <v>0.69</v>
      </c>
      <c r="M3083" s="37"/>
      <c r="O3083" s="37">
        <v>27530341</v>
      </c>
      <c r="P3083" s="12">
        <v>0.37</v>
      </c>
      <c r="Q3083" s="12">
        <v>4422</v>
      </c>
      <c r="R3083" s="37">
        <v>482723</v>
      </c>
      <c r="S3083" s="12">
        <v>0.01</v>
      </c>
      <c r="T3083" s="37"/>
      <c r="V3083" s="37">
        <v>359025</v>
      </c>
      <c r="W3083" s="12">
        <v>0</v>
      </c>
      <c r="X3083" s="37"/>
      <c r="Z3083" s="37"/>
      <c r="AB3083" s="37">
        <v>415337</v>
      </c>
      <c r="AC3083" s="12">
        <v>0.01</v>
      </c>
      <c r="AD3083" s="37"/>
      <c r="AF3083" s="37">
        <v>487641</v>
      </c>
      <c r="AG3083" s="12">
        <v>0.01</v>
      </c>
      <c r="AH3083" s="37">
        <v>558410</v>
      </c>
      <c r="AI3083" s="12">
        <v>0.01</v>
      </c>
      <c r="AJ3083" s="12">
        <v>28750</v>
      </c>
      <c r="AK3083" s="12">
        <v>16500</v>
      </c>
      <c r="AL3083" s="12">
        <v>1812792</v>
      </c>
      <c r="AN3083" s="37">
        <v>9591109</v>
      </c>
      <c r="AO3083" s="12">
        <v>0.13</v>
      </c>
      <c r="AP3083" s="37"/>
      <c r="AR3083" s="37">
        <v>0</v>
      </c>
      <c r="AS3083" s="12">
        <v>0</v>
      </c>
      <c r="AT3083" s="37"/>
      <c r="AV3083" s="37"/>
      <c r="AX3083" s="37"/>
      <c r="AZ3083" s="12">
        <v>45600</v>
      </c>
      <c r="BE3083" s="12">
        <v>0</v>
      </c>
      <c r="BF3083" s="12">
        <v>36150</v>
      </c>
      <c r="BG3083" s="12">
        <v>819796</v>
      </c>
      <c r="BI3083" s="12">
        <v>56950</v>
      </c>
      <c r="BM3083" s="12">
        <v>0</v>
      </c>
      <c r="BO3083" s="12">
        <v>0</v>
      </c>
      <c r="BP3083" s="12">
        <v>0</v>
      </c>
      <c r="BQ3083" s="12">
        <v>0</v>
      </c>
      <c r="BR3083" s="12">
        <v>0</v>
      </c>
      <c r="BS3083" s="12">
        <v>0.01</v>
      </c>
      <c r="BT3083" s="12">
        <v>0</v>
      </c>
      <c r="BU3083" s="12">
        <v>0.01</v>
      </c>
      <c r="BX3083" s="12">
        <v>0</v>
      </c>
      <c r="BY3083" s="12">
        <v>0.01</v>
      </c>
      <c r="CG3083" s="12" t="s">
        <v>959</v>
      </c>
      <c r="CH3083" s="12">
        <v>43.228999999999999</v>
      </c>
      <c r="CI3083" s="12" t="s">
        <v>1210</v>
      </c>
      <c r="CJ3083" s="12"/>
      <c r="CK3083" s="12" t="s">
        <v>1029</v>
      </c>
      <c r="CL3083" s="37">
        <v>7347497757</v>
      </c>
      <c r="CN3083" s="12" t="s">
        <v>1506</v>
      </c>
      <c r="CS3083" s="12"/>
      <c r="CT3083" s="36" t="str">
        <f t="shared" si="48"/>
        <v>1bn - 50bn</v>
      </c>
      <c r="CU3083" s="36" t="str">
        <f>VLOOKUP(CK3083,Mapping!B:C,2,FALSE)</f>
        <v>EU</v>
      </c>
    </row>
    <row r="3084" spans="1:99" ht="16" customHeight="1" x14ac:dyDescent="0.35">
      <c r="A3084" s="12" t="s">
        <v>4514</v>
      </c>
      <c r="B3084" s="12" t="s">
        <v>925</v>
      </c>
      <c r="E3084" s="37">
        <v>4464808</v>
      </c>
      <c r="G3084" s="37" t="s">
        <v>1505</v>
      </c>
      <c r="I3084" s="37"/>
      <c r="K3084" s="37"/>
      <c r="M3084" s="37"/>
      <c r="O3084" s="37"/>
      <c r="Q3084" s="12">
        <v>9876</v>
      </c>
      <c r="R3084" s="37"/>
      <c r="T3084" s="37"/>
      <c r="V3084" s="37"/>
      <c r="X3084" s="37"/>
      <c r="Z3084" s="37"/>
      <c r="AB3084" s="37"/>
      <c r="AD3084" s="37"/>
      <c r="AF3084" s="37"/>
      <c r="AH3084" s="37">
        <v>1247141</v>
      </c>
      <c r="AI3084" s="12">
        <v>0.05</v>
      </c>
      <c r="AN3084" s="37">
        <v>2433565</v>
      </c>
      <c r="AO3084" s="12">
        <v>0.1</v>
      </c>
      <c r="AP3084" s="37">
        <v>784102</v>
      </c>
      <c r="AQ3084" s="12">
        <v>0.03</v>
      </c>
      <c r="AR3084" s="37"/>
      <c r="AT3084" s="37"/>
      <c r="AV3084" s="37"/>
      <c r="AX3084" s="37"/>
      <c r="BH3084" s="12">
        <v>3396</v>
      </c>
      <c r="BI3084" s="12">
        <v>14450</v>
      </c>
      <c r="BQ3084" s="12">
        <v>0</v>
      </c>
      <c r="BV3084" s="12">
        <v>0</v>
      </c>
      <c r="BY3084" s="12">
        <v>0</v>
      </c>
      <c r="CG3084" s="12" t="s">
        <v>991</v>
      </c>
      <c r="CH3084" s="12">
        <v>73.825999999999993</v>
      </c>
      <c r="CI3084" s="12" t="s">
        <v>1210</v>
      </c>
      <c r="CJ3084" s="12"/>
      <c r="CK3084" s="12" t="s">
        <v>1029</v>
      </c>
      <c r="CL3084" s="37">
        <v>2489249511</v>
      </c>
      <c r="CN3084" s="12" t="s">
        <v>1506</v>
      </c>
      <c r="CS3084" s="12"/>
      <c r="CT3084" s="36" t="str">
        <f t="shared" si="48"/>
        <v>1bn - 50bn</v>
      </c>
      <c r="CU3084" s="36" t="str">
        <f>VLOOKUP(CK3084,Mapping!B:C,2,FALSE)</f>
        <v>EU</v>
      </c>
    </row>
    <row r="3085" spans="1:99" ht="16" customHeight="1" x14ac:dyDescent="0.35">
      <c r="A3085" s="12" t="s">
        <v>4515</v>
      </c>
      <c r="B3085" s="12" t="s">
        <v>925</v>
      </c>
      <c r="E3085" s="37">
        <v>245180</v>
      </c>
      <c r="G3085" s="37" t="s">
        <v>1505</v>
      </c>
      <c r="I3085" s="37"/>
      <c r="K3085" s="37"/>
      <c r="M3085" s="37"/>
      <c r="O3085" s="37"/>
      <c r="R3085" s="37"/>
      <c r="T3085" s="37"/>
      <c r="V3085" s="37"/>
      <c r="X3085" s="37"/>
      <c r="Z3085" s="37"/>
      <c r="AB3085" s="37"/>
      <c r="AD3085" s="37"/>
      <c r="AF3085" s="37"/>
      <c r="AH3085" s="37"/>
      <c r="AN3085" s="37"/>
      <c r="AP3085" s="37"/>
      <c r="AR3085" s="37"/>
      <c r="AT3085" s="37">
        <v>245180</v>
      </c>
      <c r="AU3085" s="12">
        <v>0.03</v>
      </c>
      <c r="AV3085" s="37"/>
      <c r="AX3085" s="37"/>
      <c r="BD3085" s="12">
        <v>23000</v>
      </c>
      <c r="CF3085" s="12">
        <v>0.02</v>
      </c>
      <c r="CG3085" s="12" t="s">
        <v>976</v>
      </c>
      <c r="CH3085" s="12">
        <v>157.256</v>
      </c>
      <c r="CI3085" s="12" t="s">
        <v>983</v>
      </c>
      <c r="CJ3085" s="12" t="s">
        <v>984</v>
      </c>
      <c r="CK3085" s="12" t="s">
        <v>985</v>
      </c>
      <c r="CL3085" s="37">
        <v>939736805</v>
      </c>
      <c r="CN3085" s="12" t="s">
        <v>1513</v>
      </c>
      <c r="CS3085" s="12"/>
      <c r="CT3085" s="36" t="str">
        <f t="shared" si="48"/>
        <v>500mn - 1bn</v>
      </c>
      <c r="CU3085" s="36" t="str">
        <f>VLOOKUP(CK3085,Mapping!B:C,2,FALSE)</f>
        <v>US/CA</v>
      </c>
    </row>
    <row r="3086" spans="1:99" ht="16" customHeight="1" x14ac:dyDescent="0.35">
      <c r="A3086" s="12" t="s">
        <v>4516</v>
      </c>
      <c r="B3086" s="12" t="s">
        <v>925</v>
      </c>
      <c r="E3086" s="37">
        <v>45125662</v>
      </c>
      <c r="G3086" s="37" t="s">
        <v>1505</v>
      </c>
      <c r="I3086" s="37"/>
      <c r="K3086" s="37"/>
      <c r="M3086" s="37">
        <v>38145235</v>
      </c>
      <c r="N3086" s="12">
        <v>5.31</v>
      </c>
      <c r="O3086" s="37"/>
      <c r="R3086" s="37"/>
      <c r="T3086" s="37"/>
      <c r="V3086" s="37"/>
      <c r="X3086" s="37"/>
      <c r="Z3086" s="37"/>
      <c r="AB3086" s="37"/>
      <c r="AD3086" s="37"/>
      <c r="AF3086" s="37"/>
      <c r="AH3086" s="37"/>
      <c r="AN3086" s="37"/>
      <c r="AP3086" s="37"/>
      <c r="AR3086" s="37">
        <v>6980427</v>
      </c>
      <c r="AS3086" s="12">
        <v>0.97</v>
      </c>
      <c r="AT3086" s="37"/>
      <c r="AV3086" s="37"/>
      <c r="AX3086" s="37"/>
      <c r="BB3086" s="12">
        <v>304043</v>
      </c>
      <c r="BE3086" s="12">
        <v>187193</v>
      </c>
      <c r="BM3086" s="12">
        <v>0.21</v>
      </c>
      <c r="CC3086" s="12">
        <v>0.01</v>
      </c>
      <c r="CG3086" s="12" t="s">
        <v>976</v>
      </c>
      <c r="CH3086" s="12">
        <v>161.09700000000001</v>
      </c>
      <c r="CI3086" s="12" t="s">
        <v>1090</v>
      </c>
      <c r="CJ3086" s="12"/>
      <c r="CK3086" s="12" t="s">
        <v>951</v>
      </c>
      <c r="CL3086" s="37">
        <v>718464660</v>
      </c>
      <c r="CN3086" s="12" t="s">
        <v>1513</v>
      </c>
      <c r="CS3086" s="12"/>
      <c r="CT3086" s="36" t="str">
        <f t="shared" si="48"/>
        <v>500mn - 1bn</v>
      </c>
      <c r="CU3086" s="36" t="str">
        <f>VLOOKUP(CK3086,Mapping!B:C,2,FALSE)</f>
        <v>HK</v>
      </c>
    </row>
    <row r="3087" spans="1:99" ht="16" customHeight="1" x14ac:dyDescent="0.35">
      <c r="A3087" s="12" t="s">
        <v>638</v>
      </c>
      <c r="B3087" s="12" t="s">
        <v>925</v>
      </c>
      <c r="E3087" s="37">
        <v>3779570</v>
      </c>
      <c r="F3087" s="12">
        <v>7000</v>
      </c>
      <c r="G3087" s="37" t="s">
        <v>1505</v>
      </c>
      <c r="I3087" s="37">
        <v>536033</v>
      </c>
      <c r="J3087" s="12">
        <v>0.21</v>
      </c>
      <c r="K3087" s="37">
        <v>340738</v>
      </c>
      <c r="L3087" s="12">
        <v>0.13</v>
      </c>
      <c r="M3087" s="37"/>
      <c r="O3087" s="37">
        <v>1137079</v>
      </c>
      <c r="P3087" s="12">
        <v>0.45</v>
      </c>
      <c r="R3087" s="37">
        <v>268531</v>
      </c>
      <c r="S3087" s="12">
        <v>0.11</v>
      </c>
      <c r="T3087" s="37"/>
      <c r="V3087" s="37"/>
      <c r="X3087" s="37">
        <v>528680</v>
      </c>
      <c r="Y3087" s="12">
        <v>0.21</v>
      </c>
      <c r="Z3087" s="37"/>
      <c r="AB3087" s="37">
        <v>711799</v>
      </c>
      <c r="AC3087" s="12">
        <v>0.28000000000000003</v>
      </c>
      <c r="AD3087" s="37"/>
      <c r="AF3087" s="37">
        <v>256710</v>
      </c>
      <c r="AG3087" s="12">
        <v>0.1</v>
      </c>
      <c r="AH3087" s="37"/>
      <c r="AJ3087" s="12">
        <v>40000</v>
      </c>
      <c r="AL3087" s="12">
        <v>50000</v>
      </c>
      <c r="AN3087" s="37"/>
      <c r="AP3087" s="37"/>
      <c r="AR3087" s="37"/>
      <c r="AT3087" s="37"/>
      <c r="AV3087" s="37"/>
      <c r="AX3087" s="37"/>
      <c r="AZ3087" s="12">
        <v>20000</v>
      </c>
      <c r="BA3087" s="12">
        <v>4000</v>
      </c>
      <c r="BF3087" s="12">
        <v>15000</v>
      </c>
      <c r="BG3087" s="12">
        <v>4000</v>
      </c>
      <c r="BO3087" s="12">
        <v>0</v>
      </c>
      <c r="BP3087" s="12">
        <v>0</v>
      </c>
      <c r="BR3087" s="12">
        <v>0</v>
      </c>
      <c r="BS3087" s="12">
        <v>0</v>
      </c>
      <c r="BU3087" s="12">
        <v>0</v>
      </c>
      <c r="BX3087" s="12">
        <v>0</v>
      </c>
      <c r="BZ3087" s="12">
        <v>0</v>
      </c>
      <c r="CG3087" s="12" t="s">
        <v>940</v>
      </c>
      <c r="CH3087" s="12">
        <v>19.382999999999999</v>
      </c>
      <c r="CI3087" s="12" t="s">
        <v>1004</v>
      </c>
      <c r="CJ3087" s="12"/>
      <c r="CK3087" s="12" t="s">
        <v>1005</v>
      </c>
      <c r="CL3087" s="37">
        <v>241719213</v>
      </c>
      <c r="CN3087" s="12" t="s">
        <v>1506</v>
      </c>
      <c r="CS3087" s="12"/>
      <c r="CT3087" s="36" t="str">
        <f t="shared" si="48"/>
        <v>500mn</v>
      </c>
      <c r="CU3087" s="36" t="str">
        <f>VLOOKUP(CK3087,Mapping!B:C,2,FALSE)</f>
        <v>Asia</v>
      </c>
    </row>
    <row r="3088" spans="1:99" ht="16" customHeight="1" x14ac:dyDescent="0.35">
      <c r="A3088" s="12" t="s">
        <v>4517</v>
      </c>
      <c r="B3088" s="12" t="s">
        <v>925</v>
      </c>
      <c r="E3088" s="37">
        <v>104215</v>
      </c>
      <c r="G3088" s="37" t="s">
        <v>1505</v>
      </c>
      <c r="I3088" s="37"/>
      <c r="K3088" s="37"/>
      <c r="M3088" s="37"/>
      <c r="O3088" s="37"/>
      <c r="R3088" s="37"/>
      <c r="T3088" s="37"/>
      <c r="V3088" s="37"/>
      <c r="X3088" s="37"/>
      <c r="Z3088" s="37"/>
      <c r="AB3088" s="37"/>
      <c r="AD3088" s="37"/>
      <c r="AF3088" s="37"/>
      <c r="AH3088" s="37"/>
      <c r="AN3088" s="37">
        <v>104215</v>
      </c>
      <c r="AO3088" s="12">
        <v>0.54</v>
      </c>
      <c r="AP3088" s="37"/>
      <c r="AR3088" s="37"/>
      <c r="AT3088" s="37"/>
      <c r="AV3088" s="37"/>
      <c r="AX3088" s="37"/>
      <c r="BI3088" s="12">
        <v>619</v>
      </c>
      <c r="BY3088" s="12">
        <v>0</v>
      </c>
      <c r="CG3088" s="12" t="s">
        <v>940</v>
      </c>
      <c r="CH3088" s="12">
        <v>74.597999999999999</v>
      </c>
      <c r="CI3088" s="12" t="s">
        <v>1172</v>
      </c>
      <c r="CJ3088" s="12"/>
      <c r="CK3088" s="12" t="s">
        <v>1173</v>
      </c>
      <c r="CL3088" s="37">
        <v>19205876</v>
      </c>
      <c r="CN3088" s="12" t="s">
        <v>1506</v>
      </c>
      <c r="CS3088" s="12"/>
      <c r="CT3088" s="36" t="str">
        <f t="shared" si="48"/>
        <v>500mn</v>
      </c>
      <c r="CU3088" s="36" t="str">
        <f>VLOOKUP(CK3088,Mapping!B:C,2,FALSE)</f>
        <v>EU</v>
      </c>
    </row>
    <row r="3089" spans="1:99" ht="16" customHeight="1" x14ac:dyDescent="0.35">
      <c r="A3089" s="12" t="s">
        <v>4518</v>
      </c>
      <c r="B3089" s="12" t="s">
        <v>925</v>
      </c>
      <c r="E3089" s="37">
        <v>263466</v>
      </c>
      <c r="G3089" s="37" t="s">
        <v>1505</v>
      </c>
      <c r="I3089" s="37"/>
      <c r="K3089" s="37"/>
      <c r="M3089" s="37">
        <v>263466</v>
      </c>
      <c r="N3089" s="12">
        <v>0.12</v>
      </c>
      <c r="O3089" s="37"/>
      <c r="R3089" s="37"/>
      <c r="T3089" s="37"/>
      <c r="V3089" s="37"/>
      <c r="X3089" s="37"/>
      <c r="Z3089" s="37"/>
      <c r="AB3089" s="37"/>
      <c r="AD3089" s="37"/>
      <c r="AF3089" s="37"/>
      <c r="AH3089" s="37"/>
      <c r="AN3089" s="37"/>
      <c r="AP3089" s="37"/>
      <c r="AR3089" s="37"/>
      <c r="AT3089" s="37"/>
      <c r="AV3089" s="37"/>
      <c r="AX3089" s="37"/>
      <c r="BB3089" s="12">
        <v>2100</v>
      </c>
      <c r="CC3089" s="12">
        <v>0</v>
      </c>
      <c r="CG3089" s="12" t="s">
        <v>934</v>
      </c>
      <c r="CH3089" s="12">
        <v>24.187999999999999</v>
      </c>
      <c r="CI3089" s="12" t="s">
        <v>2375</v>
      </c>
      <c r="CJ3089" s="12" t="s">
        <v>931</v>
      </c>
      <c r="CK3089" s="12" t="s">
        <v>932</v>
      </c>
      <c r="CL3089" s="37">
        <v>218657384</v>
      </c>
      <c r="CN3089" s="12" t="s">
        <v>1509</v>
      </c>
      <c r="CS3089" s="12"/>
      <c r="CT3089" s="36" t="str">
        <f t="shared" si="48"/>
        <v>500mn</v>
      </c>
      <c r="CU3089" s="36" t="str">
        <f>VLOOKUP(CK3089,Mapping!B:C,2,FALSE)</f>
        <v>US/CA</v>
      </c>
    </row>
    <row r="3090" spans="1:99" ht="16" customHeight="1" x14ac:dyDescent="0.35">
      <c r="A3090" s="12" t="s">
        <v>4519</v>
      </c>
      <c r="B3090" s="12" t="s">
        <v>925</v>
      </c>
      <c r="E3090" s="37">
        <v>448836</v>
      </c>
      <c r="G3090" s="37" t="s">
        <v>1505</v>
      </c>
      <c r="I3090" s="37"/>
      <c r="K3090" s="37"/>
      <c r="M3090" s="37"/>
      <c r="O3090" s="37"/>
      <c r="R3090" s="37"/>
      <c r="T3090" s="37"/>
      <c r="V3090" s="37"/>
      <c r="X3090" s="37"/>
      <c r="Z3090" s="37"/>
      <c r="AB3090" s="37"/>
      <c r="AD3090" s="37"/>
      <c r="AF3090" s="37"/>
      <c r="AH3090" s="37"/>
      <c r="AN3090" s="37">
        <v>315964</v>
      </c>
      <c r="AO3090" s="12">
        <v>0.69</v>
      </c>
      <c r="AP3090" s="37">
        <v>132872</v>
      </c>
      <c r="AQ3090" s="12">
        <v>0.28999999999999998</v>
      </c>
      <c r="AR3090" s="37"/>
      <c r="AT3090" s="37"/>
      <c r="AV3090" s="37"/>
      <c r="AX3090" s="37"/>
      <c r="BH3090" s="12">
        <v>469</v>
      </c>
      <c r="BI3090" s="12">
        <v>1475</v>
      </c>
      <c r="BV3090" s="12">
        <v>0</v>
      </c>
      <c r="BY3090" s="12">
        <v>0</v>
      </c>
      <c r="CG3090" s="12"/>
      <c r="CH3090" s="12">
        <v>110.595</v>
      </c>
      <c r="CI3090" s="12"/>
      <c r="CJ3090" s="12"/>
      <c r="CK3090" s="12" t="s">
        <v>985</v>
      </c>
      <c r="CL3090" s="37">
        <v>45830969</v>
      </c>
      <c r="CN3090" s="12" t="s">
        <v>1506</v>
      </c>
      <c r="CS3090" s="12"/>
      <c r="CT3090" s="36" t="str">
        <f t="shared" si="48"/>
        <v>500mn</v>
      </c>
      <c r="CU3090" s="36" t="str">
        <f>VLOOKUP(CK3090,Mapping!B:C,2,FALSE)</f>
        <v>US/CA</v>
      </c>
    </row>
    <row r="3091" spans="1:99" ht="16" customHeight="1" x14ac:dyDescent="0.35">
      <c r="A3091" s="12" t="s">
        <v>4520</v>
      </c>
      <c r="B3091" s="12" t="s">
        <v>925</v>
      </c>
      <c r="E3091" s="37">
        <v>8782200</v>
      </c>
      <c r="G3091" s="37" t="s">
        <v>1505</v>
      </c>
      <c r="I3091" s="37"/>
      <c r="K3091" s="37"/>
      <c r="M3091" s="37">
        <v>8782200</v>
      </c>
      <c r="N3091" s="12">
        <v>4.8</v>
      </c>
      <c r="O3091" s="37"/>
      <c r="R3091" s="37"/>
      <c r="T3091" s="37"/>
      <c r="V3091" s="37"/>
      <c r="X3091" s="37"/>
      <c r="Z3091" s="37"/>
      <c r="AB3091" s="37"/>
      <c r="AD3091" s="37"/>
      <c r="AF3091" s="37"/>
      <c r="AH3091" s="37"/>
      <c r="AN3091" s="37"/>
      <c r="AP3091" s="37"/>
      <c r="AR3091" s="37"/>
      <c r="AT3091" s="37"/>
      <c r="AV3091" s="37"/>
      <c r="AX3091" s="37"/>
      <c r="BB3091" s="12">
        <v>70000</v>
      </c>
      <c r="CC3091" s="12">
        <v>0</v>
      </c>
      <c r="CG3091" s="12" t="s">
        <v>940</v>
      </c>
      <c r="CH3091" s="12">
        <v>141.90899999999999</v>
      </c>
      <c r="CI3091" s="12" t="s">
        <v>4521</v>
      </c>
      <c r="CJ3091" s="12" t="s">
        <v>946</v>
      </c>
      <c r="CK3091" s="12" t="s">
        <v>932</v>
      </c>
      <c r="CL3091" s="37">
        <v>183035165</v>
      </c>
      <c r="CN3091" s="12" t="s">
        <v>1514</v>
      </c>
      <c r="CS3091" s="12"/>
      <c r="CT3091" s="36" t="str">
        <f t="shared" si="48"/>
        <v>500mn</v>
      </c>
      <c r="CU3091" s="36" t="str">
        <f>VLOOKUP(CK3091,Mapping!B:C,2,FALSE)</f>
        <v>US/CA</v>
      </c>
    </row>
    <row r="3092" spans="1:99" ht="16" customHeight="1" x14ac:dyDescent="0.35">
      <c r="A3092" s="12" t="s">
        <v>4522</v>
      </c>
      <c r="B3092" s="12" t="s">
        <v>925</v>
      </c>
      <c r="E3092" s="37">
        <v>1166259</v>
      </c>
      <c r="G3092" s="37" t="s">
        <v>1505</v>
      </c>
      <c r="I3092" s="37"/>
      <c r="K3092" s="37"/>
      <c r="M3092" s="37"/>
      <c r="O3092" s="37"/>
      <c r="R3092" s="37"/>
      <c r="T3092" s="37"/>
      <c r="V3092" s="37"/>
      <c r="X3092" s="37"/>
      <c r="Z3092" s="37"/>
      <c r="AB3092" s="37"/>
      <c r="AD3092" s="37"/>
      <c r="AF3092" s="37"/>
      <c r="AH3092" s="37"/>
      <c r="AN3092" s="37">
        <v>1166259</v>
      </c>
      <c r="AO3092" s="12">
        <v>0.6</v>
      </c>
      <c r="AP3092" s="37"/>
      <c r="AR3092" s="37"/>
      <c r="AT3092" s="37"/>
      <c r="AV3092" s="37"/>
      <c r="AX3092" s="37"/>
      <c r="BI3092" s="12">
        <v>6925</v>
      </c>
      <c r="BY3092" s="12">
        <v>0</v>
      </c>
      <c r="CG3092" s="12" t="s">
        <v>963</v>
      </c>
      <c r="CH3092" s="12">
        <v>40.816000000000003</v>
      </c>
      <c r="CI3092" s="12" t="s">
        <v>3003</v>
      </c>
      <c r="CJ3092" s="12" t="s">
        <v>931</v>
      </c>
      <c r="CK3092" s="12" t="s">
        <v>932</v>
      </c>
      <c r="CL3092" s="37">
        <v>194451741</v>
      </c>
      <c r="CN3092" s="12" t="s">
        <v>1509</v>
      </c>
      <c r="CS3092" s="12"/>
      <c r="CT3092" s="36" t="str">
        <f t="shared" si="48"/>
        <v>500mn</v>
      </c>
      <c r="CU3092" s="36" t="str">
        <f>VLOOKUP(CK3092,Mapping!B:C,2,FALSE)</f>
        <v>US/CA</v>
      </c>
    </row>
    <row r="3093" spans="1:99" ht="16" customHeight="1" x14ac:dyDescent="0.35">
      <c r="A3093" s="12" t="s">
        <v>4523</v>
      </c>
      <c r="B3093" s="12" t="s">
        <v>925</v>
      </c>
      <c r="E3093" s="37">
        <v>29472</v>
      </c>
      <c r="G3093" s="37" t="s">
        <v>1505</v>
      </c>
      <c r="I3093" s="37"/>
      <c r="K3093" s="37"/>
      <c r="M3093" s="37"/>
      <c r="O3093" s="37"/>
      <c r="R3093" s="37"/>
      <c r="T3093" s="37"/>
      <c r="V3093" s="37"/>
      <c r="X3093" s="37"/>
      <c r="Z3093" s="37"/>
      <c r="AB3093" s="37"/>
      <c r="AD3093" s="37"/>
      <c r="AF3093" s="37"/>
      <c r="AH3093" s="37"/>
      <c r="AN3093" s="37">
        <v>29472</v>
      </c>
      <c r="AO3093" s="12">
        <v>0.04</v>
      </c>
      <c r="AP3093" s="37"/>
      <c r="AR3093" s="37"/>
      <c r="AT3093" s="37"/>
      <c r="AV3093" s="37"/>
      <c r="AX3093" s="37"/>
      <c r="BI3093" s="12">
        <v>175</v>
      </c>
      <c r="BY3093" s="12">
        <v>0</v>
      </c>
      <c r="CG3093" s="12" t="s">
        <v>940</v>
      </c>
      <c r="CH3093" s="12">
        <v>28.780999999999999</v>
      </c>
      <c r="CI3093" s="12" t="s">
        <v>4524</v>
      </c>
      <c r="CJ3093" s="12"/>
      <c r="CK3093" s="12" t="s">
        <v>990</v>
      </c>
      <c r="CL3093" s="37">
        <v>66400485</v>
      </c>
      <c r="CN3093" s="12" t="s">
        <v>1506</v>
      </c>
      <c r="CS3093" s="12"/>
      <c r="CT3093" s="36" t="str">
        <f t="shared" si="48"/>
        <v>500mn</v>
      </c>
      <c r="CU3093" s="36" t="str">
        <f>VLOOKUP(CK3093,Mapping!B:C,2,FALSE)</f>
        <v>EU</v>
      </c>
    </row>
    <row r="3094" spans="1:99" ht="16" customHeight="1" x14ac:dyDescent="0.35">
      <c r="A3094" s="12" t="s">
        <v>4525</v>
      </c>
      <c r="B3094" s="12" t="s">
        <v>925</v>
      </c>
      <c r="E3094" s="37">
        <v>345246</v>
      </c>
      <c r="G3094" s="37" t="s">
        <v>1505</v>
      </c>
      <c r="I3094" s="37"/>
      <c r="K3094" s="37"/>
      <c r="M3094" s="37"/>
      <c r="O3094" s="37"/>
      <c r="R3094" s="37"/>
      <c r="T3094" s="37"/>
      <c r="V3094" s="37"/>
      <c r="X3094" s="37"/>
      <c r="Z3094" s="37"/>
      <c r="AB3094" s="37"/>
      <c r="AD3094" s="37"/>
      <c r="AF3094" s="37"/>
      <c r="AH3094" s="37"/>
      <c r="AN3094" s="37">
        <v>345246</v>
      </c>
      <c r="AO3094" s="12">
        <v>0.02</v>
      </c>
      <c r="AP3094" s="37"/>
      <c r="AR3094" s="37"/>
      <c r="AT3094" s="37"/>
      <c r="AV3094" s="37"/>
      <c r="AX3094" s="37"/>
      <c r="BI3094" s="12">
        <v>2050</v>
      </c>
      <c r="BY3094" s="12">
        <v>0</v>
      </c>
      <c r="CG3094" s="12" t="s">
        <v>976</v>
      </c>
      <c r="CH3094" s="12">
        <v>106.334</v>
      </c>
      <c r="CI3094" s="12" t="s">
        <v>2005</v>
      </c>
      <c r="CJ3094" s="12"/>
      <c r="CK3094" s="12" t="s">
        <v>1753</v>
      </c>
      <c r="CL3094" s="37">
        <v>1687847224</v>
      </c>
      <c r="CN3094" s="12" t="s">
        <v>1506</v>
      </c>
      <c r="CS3094" s="12"/>
      <c r="CT3094" s="36" t="str">
        <f t="shared" si="48"/>
        <v>1bn - 50bn</v>
      </c>
      <c r="CU3094" s="36" t="str">
        <f>VLOOKUP(CK3094,Mapping!B:C,2,FALSE)</f>
        <v>LATAM</v>
      </c>
    </row>
    <row r="3095" spans="1:99" ht="16" customHeight="1" x14ac:dyDescent="0.35">
      <c r="A3095" s="12" t="s">
        <v>4526</v>
      </c>
      <c r="B3095" s="12" t="s">
        <v>933</v>
      </c>
      <c r="E3095" s="37">
        <v>7073653</v>
      </c>
      <c r="G3095" s="37" t="s">
        <v>1505</v>
      </c>
      <c r="I3095" s="37"/>
      <c r="K3095" s="37">
        <v>5653260</v>
      </c>
      <c r="L3095" s="12">
        <v>1.51</v>
      </c>
      <c r="M3095" s="37"/>
      <c r="O3095" s="37">
        <v>1420393</v>
      </c>
      <c r="P3095" s="12">
        <v>0.38</v>
      </c>
      <c r="R3095" s="37"/>
      <c r="T3095" s="37"/>
      <c r="V3095" s="37"/>
      <c r="X3095" s="37"/>
      <c r="Z3095" s="37"/>
      <c r="AB3095" s="37"/>
      <c r="AD3095" s="37"/>
      <c r="AF3095" s="37"/>
      <c r="AH3095" s="37"/>
      <c r="AL3095" s="12">
        <v>77400</v>
      </c>
      <c r="AN3095" s="37">
        <v>0</v>
      </c>
      <c r="AO3095" s="12">
        <v>0</v>
      </c>
      <c r="AP3095" s="37"/>
      <c r="AR3095" s="37"/>
      <c r="AT3095" s="37"/>
      <c r="AV3095" s="37"/>
      <c r="AX3095" s="37"/>
      <c r="BG3095" s="12">
        <v>73440</v>
      </c>
      <c r="BI3095" s="12">
        <v>0</v>
      </c>
      <c r="BS3095" s="12">
        <v>0</v>
      </c>
      <c r="BU3095" s="12">
        <v>0</v>
      </c>
      <c r="BY3095" s="12">
        <v>0</v>
      </c>
      <c r="CG3095" s="12" t="s">
        <v>929</v>
      </c>
      <c r="CH3095" s="12">
        <v>70.058999999999997</v>
      </c>
      <c r="CI3095" s="12" t="s">
        <v>1042</v>
      </c>
      <c r="CJ3095" s="12"/>
      <c r="CK3095" s="12" t="s">
        <v>1043</v>
      </c>
      <c r="CL3095" s="37">
        <v>392704613</v>
      </c>
      <c r="CN3095" s="12" t="s">
        <v>1506</v>
      </c>
      <c r="CS3095" s="12"/>
      <c r="CT3095" s="36" t="str">
        <f t="shared" si="48"/>
        <v>500mn</v>
      </c>
      <c r="CU3095" s="36" t="str">
        <f>VLOOKUP(CK3095,Mapping!B:C,2,FALSE)</f>
        <v>Asia</v>
      </c>
    </row>
    <row r="3096" spans="1:99" ht="16" customHeight="1" x14ac:dyDescent="0.35">
      <c r="A3096" s="12" t="s">
        <v>4527</v>
      </c>
      <c r="B3096" s="12" t="s">
        <v>925</v>
      </c>
      <c r="E3096" s="37">
        <v>0</v>
      </c>
      <c r="G3096" s="37" t="s">
        <v>1505</v>
      </c>
      <c r="I3096" s="37"/>
      <c r="K3096" s="37"/>
      <c r="M3096" s="37">
        <v>0</v>
      </c>
      <c r="N3096" s="12">
        <v>0</v>
      </c>
      <c r="O3096" s="37"/>
      <c r="R3096" s="37"/>
      <c r="T3096" s="37"/>
      <c r="V3096" s="37"/>
      <c r="X3096" s="37"/>
      <c r="Z3096" s="37"/>
      <c r="AB3096" s="37"/>
      <c r="AD3096" s="37"/>
      <c r="AF3096" s="37"/>
      <c r="AH3096" s="37"/>
      <c r="AN3096" s="37"/>
      <c r="AP3096" s="37"/>
      <c r="AR3096" s="37"/>
      <c r="AT3096" s="37"/>
      <c r="AV3096" s="37"/>
      <c r="AX3096" s="37"/>
      <c r="BB3096" s="12">
        <v>0</v>
      </c>
      <c r="CC3096" s="12">
        <v>0</v>
      </c>
      <c r="CG3096" s="12" t="s">
        <v>976</v>
      </c>
      <c r="CH3096" s="12">
        <v>179.72399999999999</v>
      </c>
      <c r="CI3096" s="12" t="s">
        <v>953</v>
      </c>
      <c r="CJ3096" s="12"/>
      <c r="CK3096" s="12" t="s">
        <v>954</v>
      </c>
      <c r="CL3096" s="37">
        <v>112336547</v>
      </c>
      <c r="CN3096" s="12" t="s">
        <v>1513</v>
      </c>
      <c r="CS3096" s="12"/>
      <c r="CT3096" s="36" t="str">
        <f t="shared" si="48"/>
        <v>500mn</v>
      </c>
      <c r="CU3096" s="36" t="str">
        <f>VLOOKUP(CK3096,Mapping!B:C,2,FALSE)</f>
        <v>EU</v>
      </c>
    </row>
    <row r="3097" spans="1:99" ht="16" customHeight="1" x14ac:dyDescent="0.35">
      <c r="A3097" s="12" t="s">
        <v>4528</v>
      </c>
      <c r="B3097" s="12" t="s">
        <v>925</v>
      </c>
      <c r="E3097" s="37">
        <v>4240010</v>
      </c>
      <c r="G3097" s="37" t="s">
        <v>1505</v>
      </c>
      <c r="I3097" s="37"/>
      <c r="K3097" s="37"/>
      <c r="M3097" s="37">
        <v>1528103</v>
      </c>
      <c r="N3097" s="12">
        <v>0.09</v>
      </c>
      <c r="O3097" s="37"/>
      <c r="R3097" s="37"/>
      <c r="T3097" s="37"/>
      <c r="V3097" s="37"/>
      <c r="X3097" s="37"/>
      <c r="Z3097" s="37">
        <v>0</v>
      </c>
      <c r="AA3097" s="12">
        <v>0</v>
      </c>
      <c r="AB3097" s="37"/>
      <c r="AD3097" s="37">
        <v>338160</v>
      </c>
      <c r="AE3097" s="12">
        <v>0.02</v>
      </c>
      <c r="AF3097" s="37"/>
      <c r="AH3097" s="37"/>
      <c r="AN3097" s="37">
        <v>821012</v>
      </c>
      <c r="AO3097" s="12">
        <v>0.05</v>
      </c>
      <c r="AP3097" s="37">
        <v>1552735</v>
      </c>
      <c r="AQ3097" s="12">
        <v>0.1</v>
      </c>
      <c r="AR3097" s="37"/>
      <c r="AT3097" s="37"/>
      <c r="AV3097" s="37"/>
      <c r="AX3097" s="37"/>
      <c r="BB3097" s="12">
        <v>12180</v>
      </c>
      <c r="BC3097" s="12">
        <v>0</v>
      </c>
      <c r="BH3097" s="12">
        <v>6725</v>
      </c>
      <c r="BI3097" s="12">
        <v>4875</v>
      </c>
      <c r="BJ3097" s="12">
        <v>3035</v>
      </c>
      <c r="BV3097" s="12">
        <v>0.01</v>
      </c>
      <c r="BY3097" s="12">
        <v>0</v>
      </c>
      <c r="CB3097" s="12">
        <v>0</v>
      </c>
      <c r="CC3097" s="12">
        <v>0</v>
      </c>
      <c r="CD3097" s="12">
        <v>0</v>
      </c>
      <c r="CG3097" s="12" t="s">
        <v>934</v>
      </c>
      <c r="CH3097" s="12">
        <v>25.684999999999999</v>
      </c>
      <c r="CI3097" s="12" t="s">
        <v>2520</v>
      </c>
      <c r="CJ3097" s="12" t="s">
        <v>936</v>
      </c>
      <c r="CK3097" s="12" t="s">
        <v>932</v>
      </c>
      <c r="CL3097" s="37">
        <v>1612463548</v>
      </c>
      <c r="CN3097" s="12" t="s">
        <v>1509</v>
      </c>
      <c r="CS3097" s="12"/>
      <c r="CT3097" s="36" t="str">
        <f t="shared" si="48"/>
        <v>1bn - 50bn</v>
      </c>
      <c r="CU3097" s="36" t="str">
        <f>VLOOKUP(CK3097,Mapping!B:C,2,FALSE)</f>
        <v>US/CA</v>
      </c>
    </row>
    <row r="3098" spans="1:99" ht="16" customHeight="1" x14ac:dyDescent="0.35">
      <c r="A3098" s="12" t="s">
        <v>4529</v>
      </c>
      <c r="B3098" s="12" t="s">
        <v>933</v>
      </c>
      <c r="E3098" s="37">
        <v>3172675</v>
      </c>
      <c r="G3098" s="37" t="s">
        <v>1505</v>
      </c>
      <c r="I3098" s="37"/>
      <c r="K3098" s="37"/>
      <c r="M3098" s="37"/>
      <c r="O3098" s="37"/>
      <c r="R3098" s="37"/>
      <c r="T3098" s="37"/>
      <c r="V3098" s="37"/>
      <c r="X3098" s="37">
        <v>159808</v>
      </c>
      <c r="Y3098" s="12">
        <v>0.03</v>
      </c>
      <c r="Z3098" s="37"/>
      <c r="AB3098" s="37"/>
      <c r="AD3098" s="37"/>
      <c r="AF3098" s="37"/>
      <c r="AH3098" s="37"/>
      <c r="AN3098" s="37">
        <v>2505140</v>
      </c>
      <c r="AO3098" s="12">
        <v>0.48</v>
      </c>
      <c r="AP3098" s="37">
        <v>507727</v>
      </c>
      <c r="AQ3098" s="12">
        <v>0.1</v>
      </c>
      <c r="AR3098" s="37"/>
      <c r="AT3098" s="37"/>
      <c r="AV3098" s="37"/>
      <c r="AX3098" s="37"/>
      <c r="BA3098" s="12">
        <v>1600</v>
      </c>
      <c r="BH3098" s="12">
        <v>2199</v>
      </c>
      <c r="BI3098" s="12">
        <v>14875</v>
      </c>
      <c r="BV3098" s="12">
        <v>0</v>
      </c>
      <c r="BY3098" s="12">
        <v>0</v>
      </c>
      <c r="BZ3098" s="12">
        <v>0</v>
      </c>
      <c r="CG3098" s="12" t="s">
        <v>996</v>
      </c>
      <c r="CH3098" s="12">
        <v>47.664999999999999</v>
      </c>
      <c r="CI3098" s="12" t="s">
        <v>1077</v>
      </c>
      <c r="CJ3098" s="12"/>
      <c r="CK3098" s="12" t="s">
        <v>1078</v>
      </c>
      <c r="CL3098" s="37">
        <v>524897781</v>
      </c>
      <c r="CN3098" s="12" t="s">
        <v>1506</v>
      </c>
      <c r="CS3098" s="12"/>
      <c r="CT3098" s="36" t="str">
        <f t="shared" si="48"/>
        <v>500mn - 1bn</v>
      </c>
      <c r="CU3098" s="36" t="str">
        <f>VLOOKUP(CK3098,Mapping!B:C,2,FALSE)</f>
        <v>EU</v>
      </c>
    </row>
    <row r="3099" spans="1:99" ht="16" customHeight="1" x14ac:dyDescent="0.35">
      <c r="A3099" s="12" t="s">
        <v>4530</v>
      </c>
      <c r="B3099" s="12" t="s">
        <v>925</v>
      </c>
      <c r="E3099" s="37">
        <v>371271</v>
      </c>
      <c r="G3099" s="37" t="s">
        <v>1505</v>
      </c>
      <c r="I3099" s="37"/>
      <c r="K3099" s="37"/>
      <c r="M3099" s="37"/>
      <c r="O3099" s="37"/>
      <c r="Q3099" s="12">
        <v>0</v>
      </c>
      <c r="R3099" s="37"/>
      <c r="T3099" s="37"/>
      <c r="V3099" s="37"/>
      <c r="X3099" s="37"/>
      <c r="Z3099" s="37"/>
      <c r="AB3099" s="37"/>
      <c r="AD3099" s="37"/>
      <c r="AF3099" s="37"/>
      <c r="AH3099" s="37">
        <v>0</v>
      </c>
      <c r="AI3099" s="12">
        <v>0</v>
      </c>
      <c r="AN3099" s="37">
        <v>0</v>
      </c>
      <c r="AO3099" s="12">
        <v>0</v>
      </c>
      <c r="AP3099" s="37">
        <v>371271</v>
      </c>
      <c r="AQ3099" s="12">
        <v>0.21</v>
      </c>
      <c r="AR3099" s="37"/>
      <c r="AT3099" s="37"/>
      <c r="AV3099" s="37"/>
      <c r="AX3099" s="37"/>
      <c r="BH3099" s="12">
        <v>1608</v>
      </c>
      <c r="BI3099" s="12">
        <v>0</v>
      </c>
      <c r="BQ3099" s="12">
        <v>0</v>
      </c>
      <c r="BV3099" s="12">
        <v>0</v>
      </c>
      <c r="BY3099" s="12">
        <v>0</v>
      </c>
      <c r="CG3099" s="12" t="s">
        <v>934</v>
      </c>
      <c r="CH3099" s="12">
        <v>40.432000000000002</v>
      </c>
      <c r="CI3099" s="12" t="s">
        <v>1073</v>
      </c>
      <c r="CJ3099" s="12" t="s">
        <v>946</v>
      </c>
      <c r="CK3099" s="12" t="s">
        <v>932</v>
      </c>
      <c r="CL3099" s="37">
        <v>174466988</v>
      </c>
      <c r="CN3099" s="12" t="s">
        <v>1509</v>
      </c>
      <c r="CS3099" s="12"/>
      <c r="CT3099" s="36" t="str">
        <f t="shared" si="48"/>
        <v>500mn</v>
      </c>
      <c r="CU3099" s="36" t="str">
        <f>VLOOKUP(CK3099,Mapping!B:C,2,FALSE)</f>
        <v>US/CA</v>
      </c>
    </row>
    <row r="3100" spans="1:99" ht="16" customHeight="1" x14ac:dyDescent="0.35">
      <c r="A3100" s="12" t="s">
        <v>4531</v>
      </c>
      <c r="B3100" s="12" t="s">
        <v>925</v>
      </c>
      <c r="E3100" s="37">
        <v>235778</v>
      </c>
      <c r="G3100" s="37" t="s">
        <v>1505</v>
      </c>
      <c r="I3100" s="37"/>
      <c r="K3100" s="37"/>
      <c r="M3100" s="37"/>
      <c r="O3100" s="37"/>
      <c r="R3100" s="37"/>
      <c r="T3100" s="37"/>
      <c r="V3100" s="37"/>
      <c r="X3100" s="37"/>
      <c r="Z3100" s="37"/>
      <c r="AB3100" s="37"/>
      <c r="AD3100" s="37"/>
      <c r="AF3100" s="37"/>
      <c r="AH3100" s="37"/>
      <c r="AN3100" s="37">
        <v>235778</v>
      </c>
      <c r="AO3100" s="12">
        <v>0.03</v>
      </c>
      <c r="AP3100" s="37"/>
      <c r="AR3100" s="37"/>
      <c r="AT3100" s="37"/>
      <c r="AV3100" s="37"/>
      <c r="AX3100" s="37"/>
      <c r="BI3100" s="12">
        <v>1400</v>
      </c>
      <c r="BY3100" s="12">
        <v>0</v>
      </c>
      <c r="CG3100" s="12" t="s">
        <v>980</v>
      </c>
      <c r="CH3100" s="12">
        <v>23.335999999999999</v>
      </c>
      <c r="CI3100" s="12" t="s">
        <v>3556</v>
      </c>
      <c r="CJ3100" s="12" t="s">
        <v>1149</v>
      </c>
      <c r="CK3100" s="12" t="s">
        <v>932</v>
      </c>
      <c r="CL3100" s="37">
        <v>799231249</v>
      </c>
      <c r="CN3100" s="12" t="s">
        <v>1509</v>
      </c>
      <c r="CS3100" s="12"/>
      <c r="CT3100" s="36" t="str">
        <f t="shared" si="48"/>
        <v>500mn - 1bn</v>
      </c>
      <c r="CU3100" s="36" t="str">
        <f>VLOOKUP(CK3100,Mapping!B:C,2,FALSE)</f>
        <v>US/CA</v>
      </c>
    </row>
    <row r="3101" spans="1:99" ht="16" customHeight="1" x14ac:dyDescent="0.35">
      <c r="A3101" s="12" t="s">
        <v>4532</v>
      </c>
      <c r="B3101" s="12" t="s">
        <v>925</v>
      </c>
      <c r="E3101" s="37">
        <v>1046994</v>
      </c>
      <c r="G3101" s="37" t="s">
        <v>1505</v>
      </c>
      <c r="I3101" s="37"/>
      <c r="K3101" s="37">
        <v>238632</v>
      </c>
      <c r="L3101" s="12">
        <v>0</v>
      </c>
      <c r="M3101" s="37">
        <v>44789</v>
      </c>
      <c r="N3101" s="12">
        <v>0</v>
      </c>
      <c r="O3101" s="37"/>
      <c r="Q3101" s="12">
        <v>3095</v>
      </c>
      <c r="R3101" s="37"/>
      <c r="T3101" s="37">
        <v>784</v>
      </c>
      <c r="U3101" s="12">
        <v>0</v>
      </c>
      <c r="V3101" s="37"/>
      <c r="X3101" s="37"/>
      <c r="Z3101" s="37"/>
      <c r="AB3101" s="37"/>
      <c r="AD3101" s="37"/>
      <c r="AF3101" s="37"/>
      <c r="AH3101" s="37">
        <v>390837</v>
      </c>
      <c r="AI3101" s="12">
        <v>0</v>
      </c>
      <c r="AN3101" s="37">
        <v>269460</v>
      </c>
      <c r="AO3101" s="12">
        <v>0</v>
      </c>
      <c r="AP3101" s="37">
        <v>231</v>
      </c>
      <c r="AQ3101" s="12">
        <v>0</v>
      </c>
      <c r="AR3101" s="37"/>
      <c r="AT3101" s="37">
        <v>102261</v>
      </c>
      <c r="AU3101" s="12">
        <v>0</v>
      </c>
      <c r="AV3101" s="37"/>
      <c r="AX3101" s="37"/>
      <c r="BB3101" s="12">
        <v>357</v>
      </c>
      <c r="BD3101" s="12">
        <v>9593</v>
      </c>
      <c r="BG3101" s="12">
        <v>3100</v>
      </c>
      <c r="BH3101" s="12">
        <v>1</v>
      </c>
      <c r="BI3101" s="12">
        <v>1600</v>
      </c>
      <c r="BK3101" s="12">
        <v>7</v>
      </c>
      <c r="BQ3101" s="12">
        <v>0</v>
      </c>
      <c r="BS3101" s="12">
        <v>0</v>
      </c>
      <c r="BV3101" s="12">
        <v>0</v>
      </c>
      <c r="BY3101" s="12">
        <v>0</v>
      </c>
      <c r="CC3101" s="12">
        <v>0</v>
      </c>
      <c r="CE3101" s="12">
        <v>0</v>
      </c>
      <c r="CF3101" s="12">
        <v>0.01</v>
      </c>
      <c r="CG3101" s="12" t="s">
        <v>940</v>
      </c>
      <c r="CH3101" s="12">
        <v>23.78</v>
      </c>
      <c r="CI3101" s="12" t="s">
        <v>930</v>
      </c>
      <c r="CJ3101" s="12" t="s">
        <v>931</v>
      </c>
      <c r="CK3101" s="12" t="s">
        <v>932</v>
      </c>
      <c r="CL3101" s="37">
        <v>35594613706</v>
      </c>
      <c r="CN3101" s="12" t="s">
        <v>1506</v>
      </c>
      <c r="CS3101" s="12"/>
      <c r="CT3101" s="36" t="str">
        <f t="shared" si="48"/>
        <v>1bn - 50bn</v>
      </c>
      <c r="CU3101" s="36" t="str">
        <f>VLOOKUP(CK3101,Mapping!B:C,2,FALSE)</f>
        <v>US/CA</v>
      </c>
    </row>
    <row r="3102" spans="1:99" ht="16" customHeight="1" x14ac:dyDescent="0.35">
      <c r="A3102" s="12" t="s">
        <v>4533</v>
      </c>
      <c r="B3102" s="12" t="s">
        <v>925</v>
      </c>
      <c r="E3102" s="37">
        <v>4355296</v>
      </c>
      <c r="G3102" s="37" t="s">
        <v>1505</v>
      </c>
      <c r="I3102" s="37"/>
      <c r="K3102" s="37"/>
      <c r="M3102" s="37">
        <v>1066410</v>
      </c>
      <c r="N3102" s="12">
        <v>1.17</v>
      </c>
      <c r="O3102" s="37"/>
      <c r="Q3102" s="12">
        <v>17500</v>
      </c>
      <c r="R3102" s="37"/>
      <c r="T3102" s="37"/>
      <c r="V3102" s="37"/>
      <c r="X3102" s="37"/>
      <c r="Z3102" s="37"/>
      <c r="AB3102" s="37"/>
      <c r="AD3102" s="37">
        <v>571028</v>
      </c>
      <c r="AE3102" s="12">
        <v>0.63</v>
      </c>
      <c r="AF3102" s="37"/>
      <c r="AH3102" s="37">
        <v>2209900</v>
      </c>
      <c r="AI3102" s="12">
        <v>2.42</v>
      </c>
      <c r="AN3102" s="37"/>
      <c r="AP3102" s="37">
        <v>507958</v>
      </c>
      <c r="AQ3102" s="12">
        <v>0.56000000000000005</v>
      </c>
      <c r="AR3102" s="37"/>
      <c r="AT3102" s="37"/>
      <c r="AV3102" s="37"/>
      <c r="AX3102" s="37"/>
      <c r="BB3102" s="12">
        <v>8500</v>
      </c>
      <c r="BH3102" s="12">
        <v>2200</v>
      </c>
      <c r="BJ3102" s="12">
        <v>5125</v>
      </c>
      <c r="BQ3102" s="12">
        <v>0</v>
      </c>
      <c r="BV3102" s="12">
        <v>0</v>
      </c>
      <c r="CB3102" s="12">
        <v>0</v>
      </c>
      <c r="CC3102" s="12">
        <v>0</v>
      </c>
      <c r="CG3102" s="12" t="s">
        <v>976</v>
      </c>
      <c r="CH3102" s="12">
        <v>74.364999999999995</v>
      </c>
      <c r="CI3102" s="12" t="s">
        <v>941</v>
      </c>
      <c r="CJ3102" s="12" t="s">
        <v>941</v>
      </c>
      <c r="CK3102" s="12" t="s">
        <v>932</v>
      </c>
      <c r="CL3102" s="37">
        <v>91183785</v>
      </c>
      <c r="CN3102" s="12" t="s">
        <v>1513</v>
      </c>
      <c r="CS3102" s="12"/>
      <c r="CT3102" s="36" t="str">
        <f t="shared" si="48"/>
        <v>500mn</v>
      </c>
      <c r="CU3102" s="36" t="str">
        <f>VLOOKUP(CK3102,Mapping!B:C,2,FALSE)</f>
        <v>US/CA</v>
      </c>
    </row>
    <row r="3103" spans="1:99" ht="16" customHeight="1" x14ac:dyDescent="0.35">
      <c r="A3103" s="12" t="s">
        <v>4534</v>
      </c>
      <c r="B3103" s="12" t="s">
        <v>925</v>
      </c>
      <c r="E3103" s="37">
        <v>3328987</v>
      </c>
      <c r="G3103" s="37" t="s">
        <v>1505</v>
      </c>
      <c r="I3103" s="37"/>
      <c r="K3103" s="37">
        <v>1120964</v>
      </c>
      <c r="L3103" s="12">
        <v>0.34</v>
      </c>
      <c r="M3103" s="37"/>
      <c r="O3103" s="37"/>
      <c r="Q3103" s="12">
        <v>2557</v>
      </c>
      <c r="R3103" s="37"/>
      <c r="T3103" s="37">
        <v>912003</v>
      </c>
      <c r="U3103" s="12">
        <v>0.28000000000000003</v>
      </c>
      <c r="V3103" s="37"/>
      <c r="X3103" s="37"/>
      <c r="Z3103" s="37"/>
      <c r="AB3103" s="37"/>
      <c r="AD3103" s="37"/>
      <c r="AF3103" s="37"/>
      <c r="AH3103" s="37">
        <v>324253</v>
      </c>
      <c r="AI3103" s="12">
        <v>0.1</v>
      </c>
      <c r="AN3103" s="37">
        <v>859272</v>
      </c>
      <c r="AO3103" s="12">
        <v>0.26</v>
      </c>
      <c r="AP3103" s="37">
        <v>112495</v>
      </c>
      <c r="AQ3103" s="12">
        <v>0.03</v>
      </c>
      <c r="AR3103" s="37"/>
      <c r="AT3103" s="37"/>
      <c r="AV3103" s="37"/>
      <c r="AX3103" s="37"/>
      <c r="BG3103" s="12">
        <v>19600</v>
      </c>
      <c r="BH3103" s="12">
        <v>760</v>
      </c>
      <c r="BI3103" s="12">
        <v>5100</v>
      </c>
      <c r="BK3103" s="12">
        <v>9753</v>
      </c>
      <c r="BQ3103" s="12">
        <v>0</v>
      </c>
      <c r="BS3103" s="12">
        <v>0</v>
      </c>
      <c r="BV3103" s="12">
        <v>0</v>
      </c>
      <c r="BY3103" s="12">
        <v>0</v>
      </c>
      <c r="CE3103" s="12">
        <v>0</v>
      </c>
      <c r="CG3103" s="12"/>
      <c r="CH3103" s="12">
        <v>2.5110000000000001</v>
      </c>
      <c r="CI3103" s="12" t="s">
        <v>1053</v>
      </c>
      <c r="CJ3103" s="12"/>
      <c r="CK3103" s="12" t="s">
        <v>1054</v>
      </c>
      <c r="CL3103" s="37">
        <v>366779666</v>
      </c>
      <c r="CN3103" s="12" t="s">
        <v>1509</v>
      </c>
      <c r="CS3103" s="12"/>
      <c r="CT3103" s="36" t="str">
        <f t="shared" si="48"/>
        <v>500mn</v>
      </c>
      <c r="CU3103" s="36" t="str">
        <f>VLOOKUP(CK3103,Mapping!B:C,2,FALSE)</f>
        <v>EU</v>
      </c>
    </row>
    <row r="3104" spans="1:99" ht="16" customHeight="1" x14ac:dyDescent="0.35">
      <c r="A3104" s="12" t="s">
        <v>328</v>
      </c>
      <c r="B3104" s="12" t="s">
        <v>933</v>
      </c>
      <c r="E3104" s="37">
        <v>136141845</v>
      </c>
      <c r="F3104" s="12">
        <v>69246</v>
      </c>
      <c r="G3104" s="37" t="s">
        <v>1505</v>
      </c>
      <c r="I3104" s="37">
        <v>4678523</v>
      </c>
      <c r="J3104" s="12">
        <v>0.02</v>
      </c>
      <c r="K3104" s="37">
        <v>37581912</v>
      </c>
      <c r="L3104" s="12">
        <v>0.19</v>
      </c>
      <c r="M3104" s="37">
        <v>85313</v>
      </c>
      <c r="N3104" s="12">
        <v>0</v>
      </c>
      <c r="O3104" s="37">
        <v>43636922</v>
      </c>
      <c r="P3104" s="12">
        <v>0.22</v>
      </c>
      <c r="Q3104" s="12">
        <v>32792</v>
      </c>
      <c r="R3104" s="37">
        <v>4386100</v>
      </c>
      <c r="S3104" s="12">
        <v>0.02</v>
      </c>
      <c r="T3104" s="37">
        <v>946325</v>
      </c>
      <c r="U3104" s="12">
        <v>0</v>
      </c>
      <c r="V3104" s="37">
        <v>9157729</v>
      </c>
      <c r="W3104" s="12">
        <v>0.05</v>
      </c>
      <c r="X3104" s="37">
        <v>8367064</v>
      </c>
      <c r="Y3104" s="12">
        <v>0.04</v>
      </c>
      <c r="Z3104" s="37">
        <v>92012</v>
      </c>
      <c r="AA3104" s="12">
        <v>0</v>
      </c>
      <c r="AB3104" s="37">
        <v>3021048</v>
      </c>
      <c r="AC3104" s="12">
        <v>0.02</v>
      </c>
      <c r="AD3104" s="37">
        <v>678395</v>
      </c>
      <c r="AE3104" s="12">
        <v>0</v>
      </c>
      <c r="AF3104" s="37">
        <v>2396313</v>
      </c>
      <c r="AG3104" s="12">
        <v>0.01</v>
      </c>
      <c r="AH3104" s="37">
        <v>4386624</v>
      </c>
      <c r="AI3104" s="12">
        <v>0.02</v>
      </c>
      <c r="AJ3104" s="12">
        <v>203136</v>
      </c>
      <c r="AK3104" s="12">
        <v>340176</v>
      </c>
      <c r="AL3104" s="12">
        <v>2377954</v>
      </c>
      <c r="AM3104" s="12">
        <v>90970</v>
      </c>
      <c r="AN3104" s="37">
        <v>15299780</v>
      </c>
      <c r="AO3104" s="12">
        <v>0.08</v>
      </c>
      <c r="AP3104" s="37">
        <v>1159063</v>
      </c>
      <c r="AQ3104" s="12">
        <v>0.01</v>
      </c>
      <c r="AR3104" s="37">
        <v>29630</v>
      </c>
      <c r="AS3104" s="12">
        <v>0</v>
      </c>
      <c r="AT3104" s="37"/>
      <c r="AV3104" s="37"/>
      <c r="AX3104" s="37">
        <v>239092</v>
      </c>
      <c r="AY3104" s="12">
        <v>0</v>
      </c>
      <c r="AZ3104" s="12">
        <v>355343</v>
      </c>
      <c r="BA3104" s="12">
        <v>78299</v>
      </c>
      <c r="BB3104" s="12">
        <v>680</v>
      </c>
      <c r="BC3104" s="12">
        <v>3206</v>
      </c>
      <c r="BE3104" s="12">
        <v>687</v>
      </c>
      <c r="BF3104" s="12">
        <v>134592</v>
      </c>
      <c r="BG3104" s="12">
        <v>497293</v>
      </c>
      <c r="BH3104" s="12">
        <v>4954</v>
      </c>
      <c r="BI3104" s="12">
        <v>85075</v>
      </c>
      <c r="BJ3104" s="12">
        <v>4612</v>
      </c>
      <c r="BK3104" s="12">
        <v>7455</v>
      </c>
      <c r="BM3104" s="12">
        <v>0</v>
      </c>
      <c r="BO3104" s="12">
        <v>0.01</v>
      </c>
      <c r="BP3104" s="12">
        <v>0.01</v>
      </c>
      <c r="BQ3104" s="12">
        <v>0.01</v>
      </c>
      <c r="BR3104" s="12">
        <v>0.01</v>
      </c>
      <c r="BS3104" s="12">
        <v>0.01</v>
      </c>
      <c r="BT3104" s="12">
        <v>0.01</v>
      </c>
      <c r="BU3104" s="12">
        <v>0.01</v>
      </c>
      <c r="BV3104" s="12">
        <v>0</v>
      </c>
      <c r="BW3104" s="12">
        <v>0</v>
      </c>
      <c r="BX3104" s="12">
        <v>0.01</v>
      </c>
      <c r="BY3104" s="12">
        <v>0.01</v>
      </c>
      <c r="BZ3104" s="12">
        <v>0</v>
      </c>
      <c r="CB3104" s="12">
        <v>0</v>
      </c>
      <c r="CC3104" s="12">
        <v>0</v>
      </c>
      <c r="CD3104" s="12">
        <v>0</v>
      </c>
      <c r="CE3104" s="12">
        <v>0</v>
      </c>
      <c r="CG3104" s="12" t="s">
        <v>940</v>
      </c>
      <c r="CH3104" s="12">
        <v>35.375</v>
      </c>
      <c r="CI3104" s="12" t="s">
        <v>1042</v>
      </c>
      <c r="CJ3104" s="12"/>
      <c r="CK3104" s="12" t="s">
        <v>1043</v>
      </c>
      <c r="CL3104" s="37">
        <v>20084124480</v>
      </c>
      <c r="CN3104" s="12" t="s">
        <v>1506</v>
      </c>
      <c r="CS3104" s="12"/>
      <c r="CT3104" s="36" t="str">
        <f t="shared" si="48"/>
        <v>1bn - 50bn</v>
      </c>
      <c r="CU3104" s="36" t="str">
        <f>VLOOKUP(CK3104,Mapping!B:C,2,FALSE)</f>
        <v>Asia</v>
      </c>
    </row>
    <row r="3105" spans="1:99" ht="16" customHeight="1" x14ac:dyDescent="0.35">
      <c r="A3105" s="12" t="s">
        <v>338</v>
      </c>
      <c r="B3105" s="12" t="s">
        <v>933</v>
      </c>
      <c r="E3105" s="37">
        <v>119591059</v>
      </c>
      <c r="F3105" s="12">
        <v>61094</v>
      </c>
      <c r="G3105" s="37" t="s">
        <v>1505</v>
      </c>
      <c r="I3105" s="37">
        <v>3549081</v>
      </c>
      <c r="J3105" s="12">
        <v>0.06</v>
      </c>
      <c r="K3105" s="37"/>
      <c r="M3105" s="37">
        <v>3136500</v>
      </c>
      <c r="N3105" s="12">
        <v>0.05</v>
      </c>
      <c r="O3105" s="37">
        <v>29322626</v>
      </c>
      <c r="P3105" s="12">
        <v>0.46</v>
      </c>
      <c r="Q3105" s="12">
        <v>1517</v>
      </c>
      <c r="R3105" s="37">
        <v>12472806</v>
      </c>
      <c r="S3105" s="12">
        <v>0.2</v>
      </c>
      <c r="T3105" s="37">
        <v>335820</v>
      </c>
      <c r="U3105" s="12">
        <v>0.01</v>
      </c>
      <c r="V3105" s="37">
        <v>4737662</v>
      </c>
      <c r="W3105" s="12">
        <v>7.0000000000000007E-2</v>
      </c>
      <c r="X3105" s="37"/>
      <c r="Z3105" s="37">
        <v>11664589</v>
      </c>
      <c r="AA3105" s="12">
        <v>0.18</v>
      </c>
      <c r="AB3105" s="37">
        <v>7347439</v>
      </c>
      <c r="AC3105" s="12">
        <v>0.12</v>
      </c>
      <c r="AD3105" s="37"/>
      <c r="AF3105" s="37"/>
      <c r="AH3105" s="37">
        <v>191567</v>
      </c>
      <c r="AI3105" s="12">
        <v>0</v>
      </c>
      <c r="AJ3105" s="12">
        <v>450934</v>
      </c>
      <c r="AK3105" s="12">
        <v>176250</v>
      </c>
      <c r="AL3105" s="12">
        <v>2096274</v>
      </c>
      <c r="AN3105" s="37">
        <v>45745127</v>
      </c>
      <c r="AO3105" s="12">
        <v>0.72</v>
      </c>
      <c r="AP3105" s="37">
        <v>1026768</v>
      </c>
      <c r="AQ3105" s="12">
        <v>0.02</v>
      </c>
      <c r="AR3105" s="37"/>
      <c r="AT3105" s="37">
        <v>61074</v>
      </c>
      <c r="AU3105" s="12">
        <v>0</v>
      </c>
      <c r="AV3105" s="37"/>
      <c r="AX3105" s="37"/>
      <c r="AZ3105" s="12">
        <v>781377</v>
      </c>
      <c r="BB3105" s="12">
        <v>25000</v>
      </c>
      <c r="BC3105" s="12">
        <v>357371</v>
      </c>
      <c r="BD3105" s="12">
        <v>4680</v>
      </c>
      <c r="BH3105" s="12">
        <v>4447</v>
      </c>
      <c r="BI3105" s="12">
        <v>271625</v>
      </c>
      <c r="BK3105" s="12">
        <v>3000</v>
      </c>
      <c r="BO3105" s="12">
        <v>0.01</v>
      </c>
      <c r="BQ3105" s="12">
        <v>0</v>
      </c>
      <c r="BR3105" s="12">
        <v>0.02</v>
      </c>
      <c r="BT3105" s="12">
        <v>0.01</v>
      </c>
      <c r="BU3105" s="12">
        <v>0.01</v>
      </c>
      <c r="BV3105" s="12">
        <v>0</v>
      </c>
      <c r="BX3105" s="12">
        <v>0.01</v>
      </c>
      <c r="BY3105" s="12">
        <v>0.04</v>
      </c>
      <c r="CC3105" s="12">
        <v>0</v>
      </c>
      <c r="CD3105" s="12">
        <v>0.03</v>
      </c>
      <c r="CE3105" s="12">
        <v>0</v>
      </c>
      <c r="CF3105" s="12">
        <v>0</v>
      </c>
      <c r="CG3105" s="12" t="s">
        <v>940</v>
      </c>
      <c r="CH3105" s="12">
        <v>26.356999999999999</v>
      </c>
      <c r="CI3105" s="12" t="s">
        <v>1053</v>
      </c>
      <c r="CJ3105" s="12"/>
      <c r="CK3105" s="12" t="s">
        <v>1054</v>
      </c>
      <c r="CL3105" s="37">
        <v>6589657601</v>
      </c>
      <c r="CN3105" s="12" t="s">
        <v>1506</v>
      </c>
      <c r="CS3105" s="12"/>
      <c r="CT3105" s="36" t="str">
        <f t="shared" si="48"/>
        <v>1bn - 50bn</v>
      </c>
      <c r="CU3105" s="36" t="str">
        <f>VLOOKUP(CK3105,Mapping!B:C,2,FALSE)</f>
        <v>EU</v>
      </c>
    </row>
    <row r="3106" spans="1:99" ht="16" customHeight="1" x14ac:dyDescent="0.35">
      <c r="A3106" s="12" t="s">
        <v>4535</v>
      </c>
      <c r="B3106" s="12" t="s">
        <v>933</v>
      </c>
      <c r="E3106" s="37">
        <v>2259902</v>
      </c>
      <c r="G3106" s="37" t="s">
        <v>1505</v>
      </c>
      <c r="I3106" s="37"/>
      <c r="K3106" s="37">
        <v>531203</v>
      </c>
      <c r="L3106" s="12">
        <v>0.02</v>
      </c>
      <c r="M3106" s="37"/>
      <c r="O3106" s="37"/>
      <c r="R3106" s="37"/>
      <c r="T3106" s="37"/>
      <c r="V3106" s="37">
        <v>316704</v>
      </c>
      <c r="W3106" s="12">
        <v>0.01</v>
      </c>
      <c r="X3106" s="37"/>
      <c r="Z3106" s="37"/>
      <c r="AB3106" s="37">
        <v>381388</v>
      </c>
      <c r="AC3106" s="12">
        <v>0.01</v>
      </c>
      <c r="AD3106" s="37"/>
      <c r="AF3106" s="37"/>
      <c r="AH3106" s="37"/>
      <c r="AJ3106" s="12">
        <v>26400</v>
      </c>
      <c r="AK3106" s="12">
        <v>14555</v>
      </c>
      <c r="AN3106" s="37">
        <v>949103</v>
      </c>
      <c r="AO3106" s="12">
        <v>0.03</v>
      </c>
      <c r="AP3106" s="37">
        <v>81504</v>
      </c>
      <c r="AQ3106" s="12">
        <v>0</v>
      </c>
      <c r="AR3106" s="37"/>
      <c r="AT3106" s="37"/>
      <c r="AV3106" s="37"/>
      <c r="AX3106" s="37"/>
      <c r="BG3106" s="12">
        <v>8600</v>
      </c>
      <c r="BH3106" s="12">
        <v>353</v>
      </c>
      <c r="BI3106" s="12">
        <v>5100</v>
      </c>
      <c r="BR3106" s="12">
        <v>0</v>
      </c>
      <c r="BS3106" s="12">
        <v>0</v>
      </c>
      <c r="BT3106" s="12">
        <v>0</v>
      </c>
      <c r="BV3106" s="12">
        <v>0</v>
      </c>
      <c r="BY3106" s="12">
        <v>0</v>
      </c>
      <c r="CG3106" s="12" t="s">
        <v>940</v>
      </c>
      <c r="CH3106" s="12">
        <v>41.606999999999999</v>
      </c>
      <c r="CI3106" s="12" t="s">
        <v>1053</v>
      </c>
      <c r="CJ3106" s="12"/>
      <c r="CK3106" s="12" t="s">
        <v>1054</v>
      </c>
      <c r="CL3106" s="37">
        <v>3325313148</v>
      </c>
      <c r="CN3106" s="12" t="s">
        <v>1506</v>
      </c>
      <c r="CS3106" s="12"/>
      <c r="CT3106" s="36" t="str">
        <f t="shared" si="48"/>
        <v>1bn - 50bn</v>
      </c>
      <c r="CU3106" s="36" t="str">
        <f>VLOOKUP(CK3106,Mapping!B:C,2,FALSE)</f>
        <v>EU</v>
      </c>
    </row>
    <row r="3107" spans="1:99" ht="16" customHeight="1" x14ac:dyDescent="0.35">
      <c r="A3107" s="12" t="s">
        <v>4536</v>
      </c>
      <c r="B3107" s="12" t="s">
        <v>925</v>
      </c>
      <c r="E3107" s="37">
        <v>923160</v>
      </c>
      <c r="G3107" s="37" t="s">
        <v>1505</v>
      </c>
      <c r="I3107" s="37"/>
      <c r="K3107" s="37"/>
      <c r="M3107" s="37">
        <v>923160</v>
      </c>
      <c r="N3107" s="12">
        <v>0.97</v>
      </c>
      <c r="O3107" s="37"/>
      <c r="R3107" s="37"/>
      <c r="T3107" s="37"/>
      <c r="V3107" s="37"/>
      <c r="X3107" s="37"/>
      <c r="Z3107" s="37"/>
      <c r="AB3107" s="37"/>
      <c r="AD3107" s="37"/>
      <c r="AF3107" s="37"/>
      <c r="AH3107" s="37"/>
      <c r="AN3107" s="37"/>
      <c r="AP3107" s="37"/>
      <c r="AR3107" s="37"/>
      <c r="AT3107" s="37"/>
      <c r="AV3107" s="37"/>
      <c r="AX3107" s="37"/>
      <c r="BB3107" s="12">
        <v>7000</v>
      </c>
      <c r="CC3107" s="12">
        <v>0</v>
      </c>
      <c r="CG3107" s="12" t="s">
        <v>959</v>
      </c>
      <c r="CH3107" s="12">
        <v>61.036000000000001</v>
      </c>
      <c r="CI3107" s="12" t="s">
        <v>1158</v>
      </c>
      <c r="CJ3107" s="12"/>
      <c r="CK3107" s="12" t="s">
        <v>990</v>
      </c>
      <c r="CL3107" s="37">
        <v>95083323</v>
      </c>
      <c r="CN3107" s="12" t="s">
        <v>1506</v>
      </c>
      <c r="CS3107" s="12"/>
      <c r="CT3107" s="36" t="str">
        <f t="shared" si="48"/>
        <v>500mn</v>
      </c>
      <c r="CU3107" s="36" t="str">
        <f>VLOOKUP(CK3107,Mapping!B:C,2,FALSE)</f>
        <v>EU</v>
      </c>
    </row>
    <row r="3108" spans="1:99" ht="16" customHeight="1" x14ac:dyDescent="0.35">
      <c r="A3108" s="12" t="s">
        <v>4537</v>
      </c>
      <c r="B3108" s="12" t="s">
        <v>933</v>
      </c>
      <c r="E3108" s="37">
        <v>51120220</v>
      </c>
      <c r="F3108" s="12">
        <v>0</v>
      </c>
      <c r="G3108" s="37" t="s">
        <v>1505</v>
      </c>
      <c r="I3108" s="37">
        <v>0</v>
      </c>
      <c r="J3108" s="12">
        <v>0</v>
      </c>
      <c r="K3108" s="37">
        <v>22485257</v>
      </c>
      <c r="L3108" s="12">
        <v>1.24</v>
      </c>
      <c r="M3108" s="37">
        <v>3957660</v>
      </c>
      <c r="N3108" s="12">
        <v>0.22</v>
      </c>
      <c r="O3108" s="37">
        <v>18424741</v>
      </c>
      <c r="P3108" s="12">
        <v>1.01</v>
      </c>
      <c r="R3108" s="37"/>
      <c r="T3108" s="37"/>
      <c r="V3108" s="37">
        <v>3447301</v>
      </c>
      <c r="W3108" s="12">
        <v>0.19</v>
      </c>
      <c r="X3108" s="37"/>
      <c r="Z3108" s="37"/>
      <c r="AB3108" s="37"/>
      <c r="AD3108" s="37"/>
      <c r="AF3108" s="37">
        <v>2805261</v>
      </c>
      <c r="AG3108" s="12">
        <v>0.15</v>
      </c>
      <c r="AH3108" s="37"/>
      <c r="AK3108" s="12">
        <v>125000</v>
      </c>
      <c r="AL3108" s="12">
        <v>1004000</v>
      </c>
      <c r="AN3108" s="37"/>
      <c r="AP3108" s="37"/>
      <c r="AR3108" s="37">
        <v>0</v>
      </c>
      <c r="AS3108" s="12">
        <v>0</v>
      </c>
      <c r="AT3108" s="37"/>
      <c r="AV3108" s="37"/>
      <c r="AX3108" s="37"/>
      <c r="BB3108" s="12">
        <v>27000</v>
      </c>
      <c r="BE3108" s="12">
        <v>0</v>
      </c>
      <c r="BF3108" s="12">
        <v>166000</v>
      </c>
      <c r="BG3108" s="12">
        <v>292100</v>
      </c>
      <c r="BM3108" s="12">
        <v>0</v>
      </c>
      <c r="BO3108" s="12">
        <v>0</v>
      </c>
      <c r="BP3108" s="12">
        <v>0.01</v>
      </c>
      <c r="BS3108" s="12">
        <v>0</v>
      </c>
      <c r="BT3108" s="12">
        <v>0</v>
      </c>
      <c r="BU3108" s="12">
        <v>0.01</v>
      </c>
      <c r="CC3108" s="12">
        <v>0</v>
      </c>
      <c r="CG3108" s="12" t="s">
        <v>929</v>
      </c>
      <c r="CH3108" s="12">
        <v>82.876999999999995</v>
      </c>
      <c r="CI3108" s="12" t="s">
        <v>1042</v>
      </c>
      <c r="CJ3108" s="12"/>
      <c r="CK3108" s="12" t="s">
        <v>1043</v>
      </c>
      <c r="CL3108" s="37">
        <v>1944407603</v>
      </c>
      <c r="CN3108" s="12" t="s">
        <v>1506</v>
      </c>
      <c r="CS3108" s="12"/>
      <c r="CT3108" s="36" t="str">
        <f t="shared" si="48"/>
        <v>1bn - 50bn</v>
      </c>
      <c r="CU3108" s="36" t="str">
        <f>VLOOKUP(CK3108,Mapping!B:C,2,FALSE)</f>
        <v>Asia</v>
      </c>
    </row>
    <row r="3109" spans="1:99" ht="16" customHeight="1" x14ac:dyDescent="0.35">
      <c r="A3109" s="12" t="s">
        <v>4538</v>
      </c>
      <c r="B3109" s="12" t="s">
        <v>925</v>
      </c>
      <c r="E3109" s="37">
        <v>2029374</v>
      </c>
      <c r="G3109" s="37" t="s">
        <v>1505</v>
      </c>
      <c r="I3109" s="37"/>
      <c r="K3109" s="37"/>
      <c r="M3109" s="37"/>
      <c r="O3109" s="37"/>
      <c r="R3109" s="37"/>
      <c r="T3109" s="37"/>
      <c r="V3109" s="37"/>
      <c r="X3109" s="37"/>
      <c r="Z3109" s="37"/>
      <c r="AB3109" s="37"/>
      <c r="AD3109" s="37"/>
      <c r="AF3109" s="37"/>
      <c r="AH3109" s="37"/>
      <c r="AN3109" s="37">
        <v>2029374</v>
      </c>
      <c r="AO3109" s="12">
        <v>7.0000000000000007E-2</v>
      </c>
      <c r="AP3109" s="37"/>
      <c r="AR3109" s="37"/>
      <c r="AT3109" s="37"/>
      <c r="AV3109" s="37"/>
      <c r="AX3109" s="37"/>
      <c r="BI3109" s="12">
        <v>12050</v>
      </c>
      <c r="BY3109" s="12">
        <v>0</v>
      </c>
      <c r="CG3109" s="12" t="s">
        <v>929</v>
      </c>
      <c r="CH3109" s="12">
        <v>8.8130000000000006</v>
      </c>
      <c r="CI3109" s="12" t="s">
        <v>1725</v>
      </c>
      <c r="CJ3109" s="12" t="s">
        <v>931</v>
      </c>
      <c r="CK3109" s="12" t="s">
        <v>932</v>
      </c>
      <c r="CL3109" s="37">
        <v>3012966381</v>
      </c>
      <c r="CN3109" s="12" t="s">
        <v>1506</v>
      </c>
      <c r="CS3109" s="12"/>
      <c r="CT3109" s="36" t="str">
        <f t="shared" si="48"/>
        <v>1bn - 50bn</v>
      </c>
      <c r="CU3109" s="36" t="str">
        <f>VLOOKUP(CK3109,Mapping!B:C,2,FALSE)</f>
        <v>US/CA</v>
      </c>
    </row>
    <row r="3110" spans="1:99" ht="16" customHeight="1" x14ac:dyDescent="0.35">
      <c r="A3110" s="12" t="s">
        <v>4539</v>
      </c>
      <c r="B3110" s="12" t="s">
        <v>925</v>
      </c>
      <c r="E3110" s="37">
        <v>218937</v>
      </c>
      <c r="G3110" s="37" t="s">
        <v>1505</v>
      </c>
      <c r="I3110" s="37"/>
      <c r="K3110" s="37"/>
      <c r="M3110" s="37"/>
      <c r="O3110" s="37"/>
      <c r="R3110" s="37"/>
      <c r="T3110" s="37"/>
      <c r="V3110" s="37"/>
      <c r="X3110" s="37"/>
      <c r="Z3110" s="37"/>
      <c r="AB3110" s="37"/>
      <c r="AD3110" s="37"/>
      <c r="AF3110" s="37"/>
      <c r="AH3110" s="37"/>
      <c r="AN3110" s="37">
        <v>218937</v>
      </c>
      <c r="AO3110" s="12">
        <v>0.2</v>
      </c>
      <c r="AP3110" s="37"/>
      <c r="AR3110" s="37"/>
      <c r="AT3110" s="37"/>
      <c r="AV3110" s="37"/>
      <c r="AX3110" s="37"/>
      <c r="BI3110" s="12">
        <v>1300</v>
      </c>
      <c r="BY3110" s="12">
        <v>0</v>
      </c>
      <c r="CG3110" s="12" t="s">
        <v>934</v>
      </c>
      <c r="CH3110" s="12">
        <v>15.141999999999999</v>
      </c>
      <c r="CI3110" s="12" t="s">
        <v>1127</v>
      </c>
      <c r="CJ3110" s="12" t="s">
        <v>966</v>
      </c>
      <c r="CK3110" s="12" t="s">
        <v>932</v>
      </c>
      <c r="CL3110" s="37">
        <v>109376760</v>
      </c>
      <c r="CN3110" s="12" t="s">
        <v>1509</v>
      </c>
      <c r="CS3110" s="12"/>
      <c r="CT3110" s="36" t="str">
        <f t="shared" si="48"/>
        <v>500mn</v>
      </c>
      <c r="CU3110" s="36" t="str">
        <f>VLOOKUP(CK3110,Mapping!B:C,2,FALSE)</f>
        <v>US/CA</v>
      </c>
    </row>
    <row r="3111" spans="1:99" ht="16" customHeight="1" x14ac:dyDescent="0.35">
      <c r="A3111" s="12" t="s">
        <v>4540</v>
      </c>
      <c r="B3111" s="12" t="s">
        <v>925</v>
      </c>
      <c r="E3111" s="37">
        <v>207385</v>
      </c>
      <c r="G3111" s="37" t="s">
        <v>1505</v>
      </c>
      <c r="I3111" s="37"/>
      <c r="K3111" s="37"/>
      <c r="M3111" s="37">
        <v>207385</v>
      </c>
      <c r="N3111" s="12">
        <v>0.02</v>
      </c>
      <c r="O3111" s="37"/>
      <c r="R3111" s="37"/>
      <c r="T3111" s="37"/>
      <c r="V3111" s="37"/>
      <c r="X3111" s="37"/>
      <c r="Z3111" s="37"/>
      <c r="AB3111" s="37"/>
      <c r="AD3111" s="37"/>
      <c r="AF3111" s="37"/>
      <c r="AH3111" s="37"/>
      <c r="AN3111" s="37"/>
      <c r="AP3111" s="37"/>
      <c r="AR3111" s="37"/>
      <c r="AT3111" s="37"/>
      <c r="AV3111" s="37"/>
      <c r="AX3111" s="37"/>
      <c r="BB3111" s="12">
        <v>1653</v>
      </c>
      <c r="CC3111" s="12">
        <v>0</v>
      </c>
      <c r="CG3111" s="12" t="s">
        <v>934</v>
      </c>
      <c r="CH3111" s="12">
        <v>37.335000000000001</v>
      </c>
      <c r="CI3111" s="12" t="s">
        <v>1016</v>
      </c>
      <c r="CJ3111" s="12" t="s">
        <v>1017</v>
      </c>
      <c r="CK3111" s="12" t="s">
        <v>932</v>
      </c>
      <c r="CL3111" s="37">
        <v>888843523</v>
      </c>
      <c r="CN3111" s="12" t="s">
        <v>1509</v>
      </c>
      <c r="CS3111" s="12"/>
      <c r="CT3111" s="36" t="str">
        <f t="shared" si="48"/>
        <v>500mn - 1bn</v>
      </c>
      <c r="CU3111" s="36" t="str">
        <f>VLOOKUP(CK3111,Mapping!B:C,2,FALSE)</f>
        <v>US/CA</v>
      </c>
    </row>
    <row r="3112" spans="1:99" ht="16" customHeight="1" x14ac:dyDescent="0.35">
      <c r="A3112" s="12" t="s">
        <v>4541</v>
      </c>
      <c r="B3112" s="12" t="s">
        <v>925</v>
      </c>
      <c r="E3112" s="37">
        <v>19250173</v>
      </c>
      <c r="G3112" s="37" t="s">
        <v>1505</v>
      </c>
      <c r="I3112" s="37"/>
      <c r="K3112" s="37"/>
      <c r="M3112" s="37">
        <v>275131</v>
      </c>
      <c r="N3112" s="12">
        <v>0.02</v>
      </c>
      <c r="O3112" s="37"/>
      <c r="Q3112" s="12">
        <v>1574</v>
      </c>
      <c r="R3112" s="37"/>
      <c r="T3112" s="37"/>
      <c r="V3112" s="37"/>
      <c r="X3112" s="37">
        <v>398226</v>
      </c>
      <c r="Y3112" s="12">
        <v>0.02</v>
      </c>
      <c r="Z3112" s="37"/>
      <c r="AB3112" s="37"/>
      <c r="AD3112" s="37">
        <v>671200</v>
      </c>
      <c r="AE3112" s="12">
        <v>0.04</v>
      </c>
      <c r="AF3112" s="37"/>
      <c r="AH3112" s="37">
        <v>213623</v>
      </c>
      <c r="AI3112" s="12">
        <v>0.01</v>
      </c>
      <c r="AN3112" s="37">
        <v>17260229</v>
      </c>
      <c r="AO3112" s="12">
        <v>1.04</v>
      </c>
      <c r="AP3112" s="37">
        <v>431764</v>
      </c>
      <c r="AQ3112" s="12">
        <v>0.03</v>
      </c>
      <c r="AR3112" s="37"/>
      <c r="AT3112" s="37"/>
      <c r="AV3112" s="37"/>
      <c r="AX3112" s="37"/>
      <c r="BA3112" s="12">
        <v>3512</v>
      </c>
      <c r="BB3112" s="12">
        <v>1877</v>
      </c>
      <c r="BH3112" s="12">
        <v>1524</v>
      </c>
      <c r="BI3112" s="12">
        <v>80575</v>
      </c>
      <c r="BJ3112" s="12">
        <v>5137</v>
      </c>
      <c r="BQ3112" s="12">
        <v>0</v>
      </c>
      <c r="BV3112" s="12">
        <v>0</v>
      </c>
      <c r="BY3112" s="12">
        <v>0.01</v>
      </c>
      <c r="BZ3112" s="12">
        <v>0</v>
      </c>
      <c r="CB3112" s="12">
        <v>0</v>
      </c>
      <c r="CC3112" s="12">
        <v>0</v>
      </c>
      <c r="CG3112" s="12" t="s">
        <v>940</v>
      </c>
      <c r="CH3112" s="12">
        <v>18.523</v>
      </c>
      <c r="CI3112" s="12" t="s">
        <v>4542</v>
      </c>
      <c r="CJ3112" s="12" t="s">
        <v>1183</v>
      </c>
      <c r="CK3112" s="12" t="s">
        <v>932</v>
      </c>
      <c r="CL3112" s="37">
        <v>1658954051</v>
      </c>
      <c r="CN3112" s="12" t="s">
        <v>1509</v>
      </c>
      <c r="CS3112" s="12"/>
      <c r="CT3112" s="36" t="str">
        <f t="shared" si="48"/>
        <v>1bn - 50bn</v>
      </c>
      <c r="CU3112" s="36" t="str">
        <f>VLOOKUP(CK3112,Mapping!B:C,2,FALSE)</f>
        <v>US/CA</v>
      </c>
    </row>
    <row r="3113" spans="1:99" ht="16" customHeight="1" x14ac:dyDescent="0.35">
      <c r="A3113" s="12" t="s">
        <v>4543</v>
      </c>
      <c r="B3113" s="12" t="s">
        <v>925</v>
      </c>
      <c r="E3113" s="37">
        <v>0</v>
      </c>
      <c r="G3113" s="37" t="s">
        <v>1505</v>
      </c>
      <c r="I3113" s="37"/>
      <c r="K3113" s="37"/>
      <c r="M3113" s="37"/>
      <c r="O3113" s="37"/>
      <c r="R3113" s="37"/>
      <c r="T3113" s="37"/>
      <c r="V3113" s="37"/>
      <c r="X3113" s="37"/>
      <c r="Z3113" s="37"/>
      <c r="AB3113" s="37"/>
      <c r="AD3113" s="37"/>
      <c r="AF3113" s="37"/>
      <c r="AH3113" s="37"/>
      <c r="AN3113" s="37"/>
      <c r="AP3113" s="37">
        <v>0</v>
      </c>
      <c r="AQ3113" s="12">
        <v>0</v>
      </c>
      <c r="AR3113" s="37"/>
      <c r="AT3113" s="37"/>
      <c r="AV3113" s="37"/>
      <c r="AX3113" s="37"/>
      <c r="BH3113" s="12">
        <v>0</v>
      </c>
      <c r="BV3113" s="12">
        <v>0</v>
      </c>
      <c r="CG3113" s="12" t="s">
        <v>934</v>
      </c>
      <c r="CH3113" s="12">
        <v>18.678000000000001</v>
      </c>
      <c r="CI3113" s="12" t="s">
        <v>4544</v>
      </c>
      <c r="CJ3113" s="12" t="s">
        <v>966</v>
      </c>
      <c r="CK3113" s="12" t="s">
        <v>932</v>
      </c>
      <c r="CL3113" s="37">
        <v>237949670</v>
      </c>
      <c r="CN3113" s="12" t="s">
        <v>1509</v>
      </c>
      <c r="CS3113" s="12"/>
      <c r="CT3113" s="36" t="str">
        <f t="shared" si="48"/>
        <v>500mn</v>
      </c>
      <c r="CU3113" s="36" t="str">
        <f>VLOOKUP(CK3113,Mapping!B:C,2,FALSE)</f>
        <v>US/CA</v>
      </c>
    </row>
    <row r="3114" spans="1:99" ht="16" customHeight="1" x14ac:dyDescent="0.35">
      <c r="A3114" s="12" t="s">
        <v>4545</v>
      </c>
      <c r="B3114" s="12" t="s">
        <v>925</v>
      </c>
      <c r="E3114" s="37">
        <v>239988</v>
      </c>
      <c r="G3114" s="37" t="s">
        <v>1505</v>
      </c>
      <c r="I3114" s="37"/>
      <c r="K3114" s="37"/>
      <c r="M3114" s="37"/>
      <c r="O3114" s="37"/>
      <c r="R3114" s="37"/>
      <c r="T3114" s="37"/>
      <c r="V3114" s="37"/>
      <c r="X3114" s="37"/>
      <c r="Z3114" s="37"/>
      <c r="AB3114" s="37"/>
      <c r="AD3114" s="37"/>
      <c r="AF3114" s="37"/>
      <c r="AH3114" s="37"/>
      <c r="AN3114" s="37">
        <v>239988</v>
      </c>
      <c r="AO3114" s="12">
        <v>0.01</v>
      </c>
      <c r="AP3114" s="37"/>
      <c r="AR3114" s="37"/>
      <c r="AT3114" s="37"/>
      <c r="AV3114" s="37"/>
      <c r="AX3114" s="37"/>
      <c r="BI3114" s="12">
        <v>1425</v>
      </c>
      <c r="BY3114" s="12">
        <v>0</v>
      </c>
      <c r="CG3114" s="12" t="s">
        <v>940</v>
      </c>
      <c r="CH3114" s="12">
        <v>11.35</v>
      </c>
      <c r="CI3114" s="12" t="s">
        <v>4546</v>
      </c>
      <c r="CJ3114" s="12" t="s">
        <v>1082</v>
      </c>
      <c r="CK3114" s="12" t="s">
        <v>932</v>
      </c>
      <c r="CL3114" s="37">
        <v>3776948766</v>
      </c>
      <c r="CN3114" s="12" t="s">
        <v>1509</v>
      </c>
      <c r="CS3114" s="12"/>
      <c r="CT3114" s="36" t="str">
        <f t="shared" si="48"/>
        <v>1bn - 50bn</v>
      </c>
      <c r="CU3114" s="36" t="str">
        <f>VLOOKUP(CK3114,Mapping!B:C,2,FALSE)</f>
        <v>US/CA</v>
      </c>
    </row>
    <row r="3115" spans="1:99" ht="16" customHeight="1" x14ac:dyDescent="0.35">
      <c r="A3115" s="12" t="s">
        <v>4547</v>
      </c>
      <c r="B3115" s="12" t="s">
        <v>925</v>
      </c>
      <c r="E3115" s="37">
        <v>213742</v>
      </c>
      <c r="G3115" s="37" t="s">
        <v>1505</v>
      </c>
      <c r="I3115" s="37"/>
      <c r="K3115" s="37"/>
      <c r="M3115" s="37"/>
      <c r="O3115" s="37"/>
      <c r="Q3115" s="12">
        <v>334</v>
      </c>
      <c r="R3115" s="37"/>
      <c r="T3115" s="37"/>
      <c r="V3115" s="37"/>
      <c r="X3115" s="37"/>
      <c r="Z3115" s="37"/>
      <c r="AB3115" s="37"/>
      <c r="AD3115" s="37"/>
      <c r="AF3115" s="37"/>
      <c r="AH3115" s="37">
        <v>42178</v>
      </c>
      <c r="AI3115" s="12">
        <v>0.01</v>
      </c>
      <c r="AN3115" s="37">
        <v>54734</v>
      </c>
      <c r="AO3115" s="12">
        <v>0.01</v>
      </c>
      <c r="AP3115" s="37">
        <v>116830</v>
      </c>
      <c r="AQ3115" s="12">
        <v>0.02</v>
      </c>
      <c r="AR3115" s="37"/>
      <c r="AT3115" s="37"/>
      <c r="AV3115" s="37"/>
      <c r="AX3115" s="37"/>
      <c r="BH3115" s="12">
        <v>506</v>
      </c>
      <c r="BI3115" s="12">
        <v>325</v>
      </c>
      <c r="BQ3115" s="12">
        <v>0</v>
      </c>
      <c r="BV3115" s="12">
        <v>0</v>
      </c>
      <c r="BY3115" s="12">
        <v>0</v>
      </c>
      <c r="CG3115" s="12" t="s">
        <v>959</v>
      </c>
      <c r="CH3115" s="12">
        <v>31.532</v>
      </c>
      <c r="CI3115" s="12" t="s">
        <v>941</v>
      </c>
      <c r="CJ3115" s="12" t="s">
        <v>941</v>
      </c>
      <c r="CK3115" s="12" t="s">
        <v>932</v>
      </c>
      <c r="CL3115" s="37">
        <v>622271362</v>
      </c>
      <c r="CN3115" s="12" t="s">
        <v>1522</v>
      </c>
      <c r="CS3115" s="12"/>
      <c r="CT3115" s="36" t="str">
        <f t="shared" si="48"/>
        <v>500mn - 1bn</v>
      </c>
      <c r="CU3115" s="36" t="str">
        <f>VLOOKUP(CK3115,Mapping!B:C,2,FALSE)</f>
        <v>US/CA</v>
      </c>
    </row>
    <row r="3116" spans="1:99" ht="16" customHeight="1" x14ac:dyDescent="0.35">
      <c r="A3116" s="12" t="s">
        <v>4548</v>
      </c>
      <c r="B3116" s="12" t="s">
        <v>933</v>
      </c>
      <c r="E3116" s="37">
        <v>30951521</v>
      </c>
      <c r="G3116" s="37" t="s">
        <v>1505</v>
      </c>
      <c r="I3116" s="37"/>
      <c r="K3116" s="37">
        <v>20645484</v>
      </c>
      <c r="L3116" s="12">
        <v>1.33</v>
      </c>
      <c r="M3116" s="37"/>
      <c r="O3116" s="37">
        <v>10306037</v>
      </c>
      <c r="P3116" s="12">
        <v>0.66</v>
      </c>
      <c r="R3116" s="37"/>
      <c r="T3116" s="37"/>
      <c r="V3116" s="37"/>
      <c r="X3116" s="37"/>
      <c r="Z3116" s="37"/>
      <c r="AB3116" s="37"/>
      <c r="AD3116" s="37"/>
      <c r="AF3116" s="37"/>
      <c r="AH3116" s="37"/>
      <c r="AL3116" s="12">
        <v>561596</v>
      </c>
      <c r="AN3116" s="37"/>
      <c r="AP3116" s="37"/>
      <c r="AR3116" s="37"/>
      <c r="AT3116" s="37"/>
      <c r="AV3116" s="37"/>
      <c r="AX3116" s="37"/>
      <c r="BG3116" s="12">
        <v>268200</v>
      </c>
      <c r="BS3116" s="12">
        <v>0</v>
      </c>
      <c r="BU3116" s="12">
        <v>0</v>
      </c>
      <c r="CG3116" s="12" t="s">
        <v>940</v>
      </c>
      <c r="CH3116" s="12">
        <v>27.041</v>
      </c>
      <c r="CI3116" s="12" t="s">
        <v>1004</v>
      </c>
      <c r="CJ3116" s="12"/>
      <c r="CK3116" s="12" t="s">
        <v>1005</v>
      </c>
      <c r="CL3116" s="37">
        <v>1480566462</v>
      </c>
      <c r="CN3116" s="12" t="s">
        <v>1506</v>
      </c>
      <c r="CS3116" s="12"/>
      <c r="CT3116" s="36" t="str">
        <f t="shared" si="48"/>
        <v>1bn - 50bn</v>
      </c>
      <c r="CU3116" s="36" t="str">
        <f>VLOOKUP(CK3116,Mapping!B:C,2,FALSE)</f>
        <v>Asia</v>
      </c>
    </row>
    <row r="3117" spans="1:99" ht="16" customHeight="1" x14ac:dyDescent="0.35">
      <c r="A3117" s="12" t="s">
        <v>4549</v>
      </c>
      <c r="B3117" s="12" t="s">
        <v>925</v>
      </c>
      <c r="E3117" s="37">
        <v>392085</v>
      </c>
      <c r="G3117" s="37" t="s">
        <v>1505</v>
      </c>
      <c r="I3117" s="37"/>
      <c r="K3117" s="37"/>
      <c r="M3117" s="37"/>
      <c r="O3117" s="37"/>
      <c r="R3117" s="37">
        <v>254444</v>
      </c>
      <c r="S3117" s="12">
        <v>0.08</v>
      </c>
      <c r="T3117" s="37"/>
      <c r="V3117" s="37"/>
      <c r="X3117" s="37">
        <v>137641</v>
      </c>
      <c r="Y3117" s="12">
        <v>0.04</v>
      </c>
      <c r="Z3117" s="37"/>
      <c r="AB3117" s="37"/>
      <c r="AD3117" s="37"/>
      <c r="AF3117" s="37"/>
      <c r="AH3117" s="37"/>
      <c r="AN3117" s="37"/>
      <c r="AP3117" s="37"/>
      <c r="AR3117" s="37"/>
      <c r="AT3117" s="37"/>
      <c r="AV3117" s="37"/>
      <c r="AX3117" s="37"/>
      <c r="AZ3117" s="12">
        <v>11500</v>
      </c>
      <c r="BA3117" s="12">
        <v>1021</v>
      </c>
      <c r="BX3117" s="12">
        <v>0</v>
      </c>
      <c r="BZ3117" s="12">
        <v>0</v>
      </c>
      <c r="CG3117" s="12" t="s">
        <v>940</v>
      </c>
      <c r="CH3117" s="12">
        <v>36.502000000000002</v>
      </c>
      <c r="CI3117" s="12" t="s">
        <v>1004</v>
      </c>
      <c r="CJ3117" s="12"/>
      <c r="CK3117" s="12" t="s">
        <v>1005</v>
      </c>
      <c r="CL3117" s="37">
        <v>319807914</v>
      </c>
      <c r="CN3117" s="12" t="s">
        <v>1506</v>
      </c>
      <c r="CS3117" s="12"/>
      <c r="CT3117" s="36" t="str">
        <f t="shared" si="48"/>
        <v>500mn</v>
      </c>
      <c r="CU3117" s="36" t="str">
        <f>VLOOKUP(CK3117,Mapping!B:C,2,FALSE)</f>
        <v>Asia</v>
      </c>
    </row>
    <row r="3118" spans="1:99" ht="16" customHeight="1" x14ac:dyDescent="0.35">
      <c r="A3118" s="12" t="s">
        <v>4550</v>
      </c>
      <c r="B3118" s="12" t="s">
        <v>925</v>
      </c>
      <c r="E3118" s="37">
        <v>2990026</v>
      </c>
      <c r="G3118" s="37" t="s">
        <v>1505</v>
      </c>
      <c r="I3118" s="37"/>
      <c r="K3118" s="37"/>
      <c r="M3118" s="37"/>
      <c r="O3118" s="37"/>
      <c r="R3118" s="37"/>
      <c r="T3118" s="37"/>
      <c r="V3118" s="37"/>
      <c r="X3118" s="37"/>
      <c r="Z3118" s="37"/>
      <c r="AB3118" s="37"/>
      <c r="AD3118" s="37"/>
      <c r="AF3118" s="37"/>
      <c r="AH3118" s="37"/>
      <c r="AN3118" s="37"/>
      <c r="AP3118" s="37">
        <v>2990026</v>
      </c>
      <c r="AQ3118" s="12">
        <v>0.61</v>
      </c>
      <c r="AR3118" s="37"/>
      <c r="AT3118" s="37"/>
      <c r="AV3118" s="37"/>
      <c r="AX3118" s="37"/>
      <c r="BH3118" s="12">
        <v>12950</v>
      </c>
      <c r="BV3118" s="12">
        <v>0.01</v>
      </c>
      <c r="CG3118" s="12" t="s">
        <v>940</v>
      </c>
      <c r="CH3118" s="12">
        <v>23.956</v>
      </c>
      <c r="CI3118" s="12" t="s">
        <v>4551</v>
      </c>
      <c r="CJ3118" s="12" t="s">
        <v>1130</v>
      </c>
      <c r="CK3118" s="12" t="s">
        <v>932</v>
      </c>
      <c r="CL3118" s="37">
        <v>487937476</v>
      </c>
      <c r="CN3118" s="12" t="s">
        <v>1509</v>
      </c>
      <c r="CS3118" s="12"/>
      <c r="CT3118" s="36" t="str">
        <f t="shared" si="48"/>
        <v>500mn</v>
      </c>
      <c r="CU3118" s="36" t="str">
        <f>VLOOKUP(CK3118,Mapping!B:C,2,FALSE)</f>
        <v>US/CA</v>
      </c>
    </row>
    <row r="3119" spans="1:99" ht="16" customHeight="1" x14ac:dyDescent="0.35">
      <c r="A3119" s="12" t="s">
        <v>4552</v>
      </c>
      <c r="B3119" s="12" t="s">
        <v>925</v>
      </c>
      <c r="E3119" s="37">
        <v>943112</v>
      </c>
      <c r="G3119" s="37" t="s">
        <v>1505</v>
      </c>
      <c r="I3119" s="37"/>
      <c r="K3119" s="37"/>
      <c r="M3119" s="37"/>
      <c r="O3119" s="37"/>
      <c r="R3119" s="37"/>
      <c r="T3119" s="37"/>
      <c r="V3119" s="37"/>
      <c r="X3119" s="37"/>
      <c r="Z3119" s="37"/>
      <c r="AB3119" s="37"/>
      <c r="AD3119" s="37"/>
      <c r="AF3119" s="37"/>
      <c r="AH3119" s="37"/>
      <c r="AN3119" s="37">
        <v>943112</v>
      </c>
      <c r="AO3119" s="12">
        <v>0.84</v>
      </c>
      <c r="AP3119" s="37"/>
      <c r="AR3119" s="37"/>
      <c r="AT3119" s="37"/>
      <c r="AV3119" s="37"/>
      <c r="AX3119" s="37"/>
      <c r="BI3119" s="12">
        <v>5600</v>
      </c>
      <c r="BY3119" s="12">
        <v>0</v>
      </c>
      <c r="CG3119" s="12" t="s">
        <v>929</v>
      </c>
      <c r="CH3119" s="12">
        <v>10.89</v>
      </c>
      <c r="CI3119" s="12" t="s">
        <v>4553</v>
      </c>
      <c r="CJ3119" s="12" t="s">
        <v>2108</v>
      </c>
      <c r="CK3119" s="12" t="s">
        <v>932</v>
      </c>
      <c r="CL3119" s="37">
        <v>111384387</v>
      </c>
      <c r="CN3119" s="12" t="s">
        <v>1509</v>
      </c>
      <c r="CS3119" s="12"/>
      <c r="CT3119" s="36" t="str">
        <f t="shared" si="48"/>
        <v>500mn</v>
      </c>
      <c r="CU3119" s="36" t="str">
        <f>VLOOKUP(CK3119,Mapping!B:C,2,FALSE)</f>
        <v>US/CA</v>
      </c>
    </row>
    <row r="3120" spans="1:99" ht="16" customHeight="1" x14ac:dyDescent="0.35">
      <c r="A3120" s="12" t="s">
        <v>4554</v>
      </c>
      <c r="B3120" s="12" t="s">
        <v>925</v>
      </c>
      <c r="E3120" s="37">
        <v>82353859</v>
      </c>
      <c r="G3120" s="37" t="s">
        <v>1505</v>
      </c>
      <c r="I3120" s="37"/>
      <c r="K3120" s="37"/>
      <c r="M3120" s="37"/>
      <c r="O3120" s="37"/>
      <c r="R3120" s="37"/>
      <c r="T3120" s="37"/>
      <c r="V3120" s="37"/>
      <c r="X3120" s="37"/>
      <c r="Z3120" s="37"/>
      <c r="AB3120" s="37"/>
      <c r="AD3120" s="37"/>
      <c r="AF3120" s="37"/>
      <c r="AH3120" s="37"/>
      <c r="AN3120" s="37">
        <v>82353859</v>
      </c>
      <c r="AO3120" s="12">
        <v>1.51</v>
      </c>
      <c r="AP3120" s="37"/>
      <c r="AR3120" s="37"/>
      <c r="AT3120" s="37"/>
      <c r="AV3120" s="37"/>
      <c r="AX3120" s="37"/>
      <c r="BI3120" s="12">
        <v>489000</v>
      </c>
      <c r="BY3120" s="12">
        <v>0.06</v>
      </c>
      <c r="CG3120" s="12" t="s">
        <v>976</v>
      </c>
      <c r="CH3120" s="12">
        <v>30.045999999999999</v>
      </c>
      <c r="CI3120" s="12" t="s">
        <v>1103</v>
      </c>
      <c r="CJ3120" s="12" t="s">
        <v>972</v>
      </c>
      <c r="CK3120" s="12" t="s">
        <v>932</v>
      </c>
      <c r="CL3120" s="37">
        <v>5437323999</v>
      </c>
      <c r="CN3120" s="12" t="s">
        <v>1513</v>
      </c>
      <c r="CS3120" s="12"/>
      <c r="CT3120" s="36" t="str">
        <f t="shared" si="48"/>
        <v>1bn - 50bn</v>
      </c>
      <c r="CU3120" s="36" t="str">
        <f>VLOOKUP(CK3120,Mapping!B:C,2,FALSE)</f>
        <v>US/CA</v>
      </c>
    </row>
    <row r="3121" spans="1:99" ht="16" customHeight="1" x14ac:dyDescent="0.35">
      <c r="A3121" s="12" t="s">
        <v>4555</v>
      </c>
      <c r="B3121" s="12" t="s">
        <v>925</v>
      </c>
      <c r="E3121" s="37">
        <v>23716678</v>
      </c>
      <c r="G3121" s="37" t="s">
        <v>1505</v>
      </c>
      <c r="I3121" s="37"/>
      <c r="K3121" s="37"/>
      <c r="M3121" s="37"/>
      <c r="O3121" s="37"/>
      <c r="Q3121" s="12">
        <v>37891</v>
      </c>
      <c r="R3121" s="37"/>
      <c r="T3121" s="37"/>
      <c r="V3121" s="37"/>
      <c r="X3121" s="37"/>
      <c r="Z3121" s="37"/>
      <c r="AB3121" s="37"/>
      <c r="AD3121" s="37"/>
      <c r="AF3121" s="37"/>
      <c r="AH3121" s="37">
        <v>5142567</v>
      </c>
      <c r="AI3121" s="12">
        <v>0.1</v>
      </c>
      <c r="AN3121" s="37">
        <v>15519746</v>
      </c>
      <c r="AO3121" s="12">
        <v>0.28999999999999998</v>
      </c>
      <c r="AP3121" s="37">
        <v>3054365</v>
      </c>
      <c r="AQ3121" s="12">
        <v>0.06</v>
      </c>
      <c r="AR3121" s="37"/>
      <c r="AT3121" s="37"/>
      <c r="AV3121" s="37"/>
      <c r="AX3121" s="37"/>
      <c r="BH3121" s="12">
        <v>10781</v>
      </c>
      <c r="BI3121" s="12">
        <v>72450</v>
      </c>
      <c r="BQ3121" s="12">
        <v>0.01</v>
      </c>
      <c r="BV3121" s="12">
        <v>0.01</v>
      </c>
      <c r="BY3121" s="12">
        <v>0.01</v>
      </c>
      <c r="CG3121" s="12" t="s">
        <v>934</v>
      </c>
      <c r="CH3121" s="12">
        <v>9.5950000000000006</v>
      </c>
      <c r="CI3121" s="12" t="s">
        <v>4556</v>
      </c>
      <c r="CJ3121" s="12" t="s">
        <v>1616</v>
      </c>
      <c r="CK3121" s="12" t="s">
        <v>932</v>
      </c>
      <c r="CL3121" s="37">
        <v>5235891371</v>
      </c>
      <c r="CN3121" s="12" t="s">
        <v>1520</v>
      </c>
      <c r="CS3121" s="12"/>
      <c r="CT3121" s="36" t="str">
        <f t="shared" si="48"/>
        <v>1bn - 50bn</v>
      </c>
      <c r="CU3121" s="36" t="str">
        <f>VLOOKUP(CK3121,Mapping!B:C,2,FALSE)</f>
        <v>US/CA</v>
      </c>
    </row>
    <row r="3122" spans="1:99" ht="16" customHeight="1" x14ac:dyDescent="0.35">
      <c r="A3122" s="12" t="s">
        <v>4557</v>
      </c>
      <c r="B3122" s="12" t="s">
        <v>925</v>
      </c>
      <c r="E3122" s="37">
        <v>127392153</v>
      </c>
      <c r="G3122" s="37" t="s">
        <v>1505</v>
      </c>
      <c r="I3122" s="37"/>
      <c r="K3122" s="37"/>
      <c r="M3122" s="37">
        <v>32566907</v>
      </c>
      <c r="N3122" s="12">
        <v>0.25</v>
      </c>
      <c r="O3122" s="37"/>
      <c r="Q3122" s="12">
        <v>33938</v>
      </c>
      <c r="R3122" s="37"/>
      <c r="T3122" s="37">
        <v>23608146</v>
      </c>
      <c r="U3122" s="12">
        <v>0.18</v>
      </c>
      <c r="V3122" s="37"/>
      <c r="X3122" s="37">
        <v>22544995</v>
      </c>
      <c r="Y3122" s="12">
        <v>0.17</v>
      </c>
      <c r="Z3122" s="37">
        <v>9243582</v>
      </c>
      <c r="AA3122" s="12">
        <v>7.0000000000000007E-2</v>
      </c>
      <c r="AB3122" s="37"/>
      <c r="AD3122" s="37"/>
      <c r="AF3122" s="37"/>
      <c r="AH3122" s="37">
        <v>4285691</v>
      </c>
      <c r="AI3122" s="12">
        <v>0.03</v>
      </c>
      <c r="AN3122" s="37">
        <v>32613139</v>
      </c>
      <c r="AO3122" s="12">
        <v>0.25</v>
      </c>
      <c r="AP3122" s="37">
        <v>2223932</v>
      </c>
      <c r="AQ3122" s="12">
        <v>0.02</v>
      </c>
      <c r="AR3122" s="37"/>
      <c r="AT3122" s="37">
        <v>305761</v>
      </c>
      <c r="AU3122" s="12">
        <v>0</v>
      </c>
      <c r="AV3122" s="37"/>
      <c r="AX3122" s="37"/>
      <c r="BA3122" s="12">
        <v>220640</v>
      </c>
      <c r="BB3122" s="12">
        <v>259580</v>
      </c>
      <c r="BC3122" s="12">
        <v>312600</v>
      </c>
      <c r="BD3122" s="12">
        <v>28683</v>
      </c>
      <c r="BH3122" s="12">
        <v>9632</v>
      </c>
      <c r="BI3122" s="12">
        <v>193650</v>
      </c>
      <c r="BK3122" s="12">
        <v>210900</v>
      </c>
      <c r="BQ3122" s="12">
        <v>0.01</v>
      </c>
      <c r="BV3122" s="12">
        <v>0.01</v>
      </c>
      <c r="BY3122" s="12">
        <v>0.02</v>
      </c>
      <c r="BZ3122" s="12">
        <v>0</v>
      </c>
      <c r="CC3122" s="12">
        <v>0.01</v>
      </c>
      <c r="CD3122" s="12">
        <v>0.03</v>
      </c>
      <c r="CE3122" s="12">
        <v>0.01</v>
      </c>
      <c r="CF3122" s="12">
        <v>0.02</v>
      </c>
      <c r="CG3122" s="12" t="s">
        <v>934</v>
      </c>
      <c r="CH3122" s="12">
        <v>22.332000000000001</v>
      </c>
      <c r="CI3122" s="12" t="s">
        <v>4556</v>
      </c>
      <c r="CJ3122" s="12" t="s">
        <v>1616</v>
      </c>
      <c r="CK3122" s="12" t="s">
        <v>932</v>
      </c>
      <c r="CL3122" s="37">
        <v>12885863744</v>
      </c>
      <c r="CN3122" s="12" t="s">
        <v>1520</v>
      </c>
      <c r="CS3122" s="12"/>
      <c r="CT3122" s="36" t="str">
        <f t="shared" si="48"/>
        <v>1bn - 50bn</v>
      </c>
      <c r="CU3122" s="36" t="str">
        <f>VLOOKUP(CK3122,Mapping!B:C,2,FALSE)</f>
        <v>US/CA</v>
      </c>
    </row>
    <row r="3123" spans="1:99" ht="16" customHeight="1" x14ac:dyDescent="0.35">
      <c r="A3123" s="12" t="s">
        <v>4558</v>
      </c>
      <c r="B3123" s="12" t="s">
        <v>925</v>
      </c>
      <c r="E3123" s="37">
        <v>0</v>
      </c>
      <c r="G3123" s="37" t="s">
        <v>1505</v>
      </c>
      <c r="I3123" s="37"/>
      <c r="K3123" s="37"/>
      <c r="M3123" s="37"/>
      <c r="O3123" s="37"/>
      <c r="Q3123" s="12">
        <v>0</v>
      </c>
      <c r="R3123" s="37"/>
      <c r="T3123" s="37"/>
      <c r="V3123" s="37"/>
      <c r="X3123" s="37"/>
      <c r="Z3123" s="37"/>
      <c r="AB3123" s="37"/>
      <c r="AD3123" s="37"/>
      <c r="AF3123" s="37"/>
      <c r="AH3123" s="37">
        <v>0</v>
      </c>
      <c r="AI3123" s="12">
        <v>0</v>
      </c>
      <c r="AN3123" s="37"/>
      <c r="AP3123" s="37"/>
      <c r="AR3123" s="37"/>
      <c r="AT3123" s="37"/>
      <c r="AV3123" s="37"/>
      <c r="AX3123" s="37"/>
      <c r="BQ3123" s="12">
        <v>0</v>
      </c>
      <c r="CG3123" s="12" t="s">
        <v>940</v>
      </c>
      <c r="CH3123" s="12">
        <v>4.1289999999999996</v>
      </c>
      <c r="CI3123" s="12" t="s">
        <v>1175</v>
      </c>
      <c r="CJ3123" s="12" t="s">
        <v>1616</v>
      </c>
      <c r="CK3123" s="12" t="s">
        <v>932</v>
      </c>
      <c r="CL3123" s="37">
        <v>190781100</v>
      </c>
      <c r="CN3123" s="12" t="s">
        <v>1509</v>
      </c>
      <c r="CS3123" s="12"/>
      <c r="CT3123" s="36" t="str">
        <f t="shared" si="48"/>
        <v>500mn</v>
      </c>
      <c r="CU3123" s="36" t="str">
        <f>VLOOKUP(CK3123,Mapping!B:C,2,FALSE)</f>
        <v>US/CA</v>
      </c>
    </row>
    <row r="3124" spans="1:99" ht="16" customHeight="1" x14ac:dyDescent="0.35">
      <c r="A3124" s="12" t="s">
        <v>4559</v>
      </c>
      <c r="B3124" s="12" t="s">
        <v>933</v>
      </c>
      <c r="E3124" s="37">
        <v>6667209</v>
      </c>
      <c r="G3124" s="37" t="s">
        <v>1505</v>
      </c>
      <c r="I3124" s="37"/>
      <c r="K3124" s="37">
        <v>2427474</v>
      </c>
      <c r="L3124" s="12">
        <v>0.05</v>
      </c>
      <c r="M3124" s="37">
        <v>461747</v>
      </c>
      <c r="N3124" s="12">
        <v>0.01</v>
      </c>
      <c r="O3124" s="37">
        <v>478381</v>
      </c>
      <c r="P3124" s="12">
        <v>0.01</v>
      </c>
      <c r="Q3124" s="12">
        <v>9734</v>
      </c>
      <c r="R3124" s="37">
        <v>141853</v>
      </c>
      <c r="S3124" s="12">
        <v>0</v>
      </c>
      <c r="T3124" s="37"/>
      <c r="V3124" s="37"/>
      <c r="X3124" s="37"/>
      <c r="Z3124" s="37"/>
      <c r="AB3124" s="37">
        <v>874736</v>
      </c>
      <c r="AC3124" s="12">
        <v>0.02</v>
      </c>
      <c r="AD3124" s="37">
        <v>192088</v>
      </c>
      <c r="AE3124" s="12">
        <v>0</v>
      </c>
      <c r="AF3124" s="37"/>
      <c r="AH3124" s="37">
        <v>1229210</v>
      </c>
      <c r="AI3124" s="12">
        <v>0.02</v>
      </c>
      <c r="AJ3124" s="12">
        <v>60550</v>
      </c>
      <c r="AL3124" s="12">
        <v>31500</v>
      </c>
      <c r="AN3124" s="37">
        <v>307353</v>
      </c>
      <c r="AO3124" s="12">
        <v>0.01</v>
      </c>
      <c r="AP3124" s="37">
        <v>554367</v>
      </c>
      <c r="AQ3124" s="12">
        <v>0.01</v>
      </c>
      <c r="AR3124" s="37"/>
      <c r="AT3124" s="37"/>
      <c r="AV3124" s="37"/>
      <c r="AX3124" s="37"/>
      <c r="AZ3124" s="12">
        <v>13400</v>
      </c>
      <c r="BB3124" s="12">
        <v>3492</v>
      </c>
      <c r="BG3124" s="12">
        <v>39300</v>
      </c>
      <c r="BH3124" s="12">
        <v>2401</v>
      </c>
      <c r="BI3124" s="12">
        <v>1825</v>
      </c>
      <c r="BJ3124" s="12">
        <v>1724</v>
      </c>
      <c r="BQ3124" s="12">
        <v>0</v>
      </c>
      <c r="BR3124" s="12">
        <v>0</v>
      </c>
      <c r="BS3124" s="12">
        <v>0</v>
      </c>
      <c r="BU3124" s="12">
        <v>0</v>
      </c>
      <c r="BV3124" s="12">
        <v>0</v>
      </c>
      <c r="BX3124" s="12">
        <v>0</v>
      </c>
      <c r="BY3124" s="12">
        <v>0</v>
      </c>
      <c r="CB3124" s="12">
        <v>0</v>
      </c>
      <c r="CC3124" s="12">
        <v>0</v>
      </c>
      <c r="CG3124" s="12" t="s">
        <v>929</v>
      </c>
      <c r="CH3124" s="12">
        <v>42.441000000000003</v>
      </c>
      <c r="CI3124" s="12" t="s">
        <v>1691</v>
      </c>
      <c r="CJ3124" s="12"/>
      <c r="CK3124" s="12" t="s">
        <v>1078</v>
      </c>
      <c r="CL3124" s="37">
        <v>5178523472</v>
      </c>
      <c r="CN3124" s="12" t="s">
        <v>1506</v>
      </c>
      <c r="CS3124" s="12"/>
      <c r="CT3124" s="36" t="str">
        <f t="shared" si="48"/>
        <v>1bn - 50bn</v>
      </c>
      <c r="CU3124" s="36" t="str">
        <f>VLOOKUP(CK3124,Mapping!B:C,2,FALSE)</f>
        <v>EU</v>
      </c>
    </row>
    <row r="3125" spans="1:99" ht="16" customHeight="1" x14ac:dyDescent="0.35">
      <c r="A3125" s="12" t="s">
        <v>4560</v>
      </c>
      <c r="B3125" s="12" t="s">
        <v>925</v>
      </c>
      <c r="E3125" s="37">
        <v>6014953</v>
      </c>
      <c r="G3125" s="37" t="s">
        <v>1505</v>
      </c>
      <c r="I3125" s="37"/>
      <c r="K3125" s="37">
        <v>2434763</v>
      </c>
      <c r="L3125" s="12">
        <v>1.2</v>
      </c>
      <c r="M3125" s="37"/>
      <c r="O3125" s="37">
        <v>2847234</v>
      </c>
      <c r="P3125" s="12">
        <v>1.41</v>
      </c>
      <c r="R3125" s="37"/>
      <c r="T3125" s="37"/>
      <c r="V3125" s="37">
        <v>335090</v>
      </c>
      <c r="W3125" s="12">
        <v>0.17</v>
      </c>
      <c r="X3125" s="37"/>
      <c r="Z3125" s="37"/>
      <c r="AB3125" s="37">
        <v>0</v>
      </c>
      <c r="AC3125" s="12">
        <v>0</v>
      </c>
      <c r="AD3125" s="37"/>
      <c r="AF3125" s="37"/>
      <c r="AH3125" s="37"/>
      <c r="AJ3125" s="12">
        <v>0</v>
      </c>
      <c r="AK3125" s="12">
        <v>15400</v>
      </c>
      <c r="AL3125" s="12">
        <v>187482</v>
      </c>
      <c r="AM3125" s="12">
        <v>173200</v>
      </c>
      <c r="AN3125" s="37"/>
      <c r="AP3125" s="37"/>
      <c r="AR3125" s="37"/>
      <c r="AT3125" s="37"/>
      <c r="AV3125" s="37"/>
      <c r="AX3125" s="37">
        <v>397866</v>
      </c>
      <c r="AY3125" s="12">
        <v>0.2</v>
      </c>
      <c r="BG3125" s="12">
        <v>39418</v>
      </c>
      <c r="BR3125" s="12">
        <v>0</v>
      </c>
      <c r="BS3125" s="12">
        <v>0</v>
      </c>
      <c r="BT3125" s="12">
        <v>0</v>
      </c>
      <c r="BU3125" s="12">
        <v>0</v>
      </c>
      <c r="BW3125" s="12">
        <v>0.01</v>
      </c>
      <c r="CG3125" s="12" t="s">
        <v>959</v>
      </c>
      <c r="CH3125" s="12">
        <v>72.994</v>
      </c>
      <c r="CI3125" s="12" t="s">
        <v>941</v>
      </c>
      <c r="CJ3125" s="12" t="s">
        <v>941</v>
      </c>
      <c r="CK3125" s="12" t="s">
        <v>932</v>
      </c>
      <c r="CL3125" s="37">
        <v>202988664</v>
      </c>
      <c r="CN3125" s="12" t="s">
        <v>1506</v>
      </c>
      <c r="CS3125" s="12"/>
      <c r="CT3125" s="36" t="str">
        <f t="shared" si="48"/>
        <v>500mn</v>
      </c>
      <c r="CU3125" s="36" t="str">
        <f>VLOOKUP(CK3125,Mapping!B:C,2,FALSE)</f>
        <v>US/CA</v>
      </c>
    </row>
    <row r="3126" spans="1:99" ht="16" customHeight="1" x14ac:dyDescent="0.35">
      <c r="A3126" s="12" t="s">
        <v>4561</v>
      </c>
      <c r="B3126" s="12" t="s">
        <v>925</v>
      </c>
      <c r="E3126" s="37">
        <v>7004070</v>
      </c>
      <c r="G3126" s="37" t="s">
        <v>1505</v>
      </c>
      <c r="I3126" s="37"/>
      <c r="K3126" s="37"/>
      <c r="M3126" s="37">
        <v>2462278</v>
      </c>
      <c r="N3126" s="12">
        <v>0.3</v>
      </c>
      <c r="O3126" s="37"/>
      <c r="Q3126" s="12">
        <v>10178</v>
      </c>
      <c r="R3126" s="37"/>
      <c r="T3126" s="37"/>
      <c r="V3126" s="37"/>
      <c r="X3126" s="37"/>
      <c r="Z3126" s="37"/>
      <c r="AB3126" s="37"/>
      <c r="AD3126" s="37"/>
      <c r="AF3126" s="37"/>
      <c r="AH3126" s="37">
        <v>1285278</v>
      </c>
      <c r="AI3126" s="12">
        <v>0.16</v>
      </c>
      <c r="AN3126" s="37">
        <v>2151474</v>
      </c>
      <c r="AO3126" s="12">
        <v>0.26</v>
      </c>
      <c r="AP3126" s="37">
        <v>1105040</v>
      </c>
      <c r="AQ3126" s="12">
        <v>0.14000000000000001</v>
      </c>
      <c r="AR3126" s="37"/>
      <c r="AT3126" s="37"/>
      <c r="AV3126" s="37"/>
      <c r="AX3126" s="37"/>
      <c r="BB3126" s="12">
        <v>19626</v>
      </c>
      <c r="BH3126" s="12">
        <v>4786</v>
      </c>
      <c r="BI3126" s="12">
        <v>12775</v>
      </c>
      <c r="BQ3126" s="12">
        <v>0</v>
      </c>
      <c r="BV3126" s="12">
        <v>0</v>
      </c>
      <c r="BY3126" s="12">
        <v>0</v>
      </c>
      <c r="CC3126" s="12">
        <v>0</v>
      </c>
      <c r="CG3126" s="12"/>
      <c r="CH3126" s="12">
        <v>57.771000000000001</v>
      </c>
      <c r="CI3126" s="12" t="s">
        <v>4562</v>
      </c>
      <c r="CJ3126" s="12" t="s">
        <v>931</v>
      </c>
      <c r="CK3126" s="12" t="s">
        <v>932</v>
      </c>
      <c r="CL3126" s="37">
        <v>814109967</v>
      </c>
      <c r="CN3126" s="12" t="s">
        <v>2038</v>
      </c>
      <c r="CS3126" s="12"/>
      <c r="CT3126" s="36" t="str">
        <f t="shared" si="48"/>
        <v>500mn - 1bn</v>
      </c>
      <c r="CU3126" s="36" t="str">
        <f>VLOOKUP(CK3126,Mapping!B:C,2,FALSE)</f>
        <v>US/CA</v>
      </c>
    </row>
    <row r="3127" spans="1:99" ht="16" customHeight="1" x14ac:dyDescent="0.35">
      <c r="A3127" s="12" t="s">
        <v>4563</v>
      </c>
      <c r="B3127" s="12" t="s">
        <v>925</v>
      </c>
      <c r="E3127" s="37">
        <v>0</v>
      </c>
      <c r="G3127" s="37" t="s">
        <v>1505</v>
      </c>
      <c r="I3127" s="37"/>
      <c r="K3127" s="37"/>
      <c r="M3127" s="37">
        <v>0</v>
      </c>
      <c r="N3127" s="12">
        <v>0</v>
      </c>
      <c r="O3127" s="37"/>
      <c r="R3127" s="37"/>
      <c r="T3127" s="37"/>
      <c r="V3127" s="37"/>
      <c r="X3127" s="37"/>
      <c r="Z3127" s="37"/>
      <c r="AB3127" s="37"/>
      <c r="AD3127" s="37">
        <v>0</v>
      </c>
      <c r="AE3127" s="12">
        <v>0</v>
      </c>
      <c r="AF3127" s="37"/>
      <c r="AH3127" s="37"/>
      <c r="AN3127" s="37"/>
      <c r="AP3127" s="37"/>
      <c r="AR3127" s="37"/>
      <c r="AT3127" s="37"/>
      <c r="AV3127" s="37"/>
      <c r="AX3127" s="37"/>
      <c r="BB3127" s="12">
        <v>0</v>
      </c>
      <c r="BJ3127" s="12">
        <v>0</v>
      </c>
      <c r="CB3127" s="12">
        <v>0</v>
      </c>
      <c r="CC3127" s="12">
        <v>0</v>
      </c>
      <c r="CG3127" s="12" t="s">
        <v>940</v>
      </c>
      <c r="CH3127" s="12">
        <v>40.378</v>
      </c>
      <c r="CI3127" s="12" t="s">
        <v>1085</v>
      </c>
      <c r="CJ3127" s="12" t="s">
        <v>966</v>
      </c>
      <c r="CK3127" s="12" t="s">
        <v>932</v>
      </c>
      <c r="CL3127" s="37">
        <v>312641408</v>
      </c>
      <c r="CN3127" s="12" t="s">
        <v>1509</v>
      </c>
      <c r="CS3127" s="12"/>
      <c r="CT3127" s="36" t="str">
        <f t="shared" si="48"/>
        <v>500mn</v>
      </c>
      <c r="CU3127" s="36" t="str">
        <f>VLOOKUP(CK3127,Mapping!B:C,2,FALSE)</f>
        <v>US/CA</v>
      </c>
    </row>
    <row r="3128" spans="1:99" ht="16" customHeight="1" x14ac:dyDescent="0.35">
      <c r="A3128" s="12" t="s">
        <v>4564</v>
      </c>
      <c r="B3128" s="12" t="s">
        <v>933</v>
      </c>
      <c r="E3128" s="37">
        <v>10436530</v>
      </c>
      <c r="G3128" s="37" t="s">
        <v>1505</v>
      </c>
      <c r="I3128" s="37"/>
      <c r="K3128" s="37">
        <v>7830732</v>
      </c>
      <c r="L3128" s="12">
        <v>0.24</v>
      </c>
      <c r="M3128" s="37"/>
      <c r="O3128" s="37"/>
      <c r="Q3128" s="12">
        <v>3568</v>
      </c>
      <c r="R3128" s="37"/>
      <c r="T3128" s="37"/>
      <c r="V3128" s="37"/>
      <c r="X3128" s="37"/>
      <c r="Z3128" s="37"/>
      <c r="AB3128" s="37"/>
      <c r="AD3128" s="37">
        <v>53171</v>
      </c>
      <c r="AE3128" s="12">
        <v>0</v>
      </c>
      <c r="AF3128" s="37"/>
      <c r="AH3128" s="37">
        <v>500836</v>
      </c>
      <c r="AI3128" s="12">
        <v>0.02</v>
      </c>
      <c r="AN3128" s="37">
        <v>1880822</v>
      </c>
      <c r="AO3128" s="12">
        <v>0.06</v>
      </c>
      <c r="AP3128" s="37">
        <v>170969</v>
      </c>
      <c r="AQ3128" s="12">
        <v>0.01</v>
      </c>
      <c r="AR3128" s="37"/>
      <c r="AT3128" s="37"/>
      <c r="AV3128" s="37"/>
      <c r="AX3128" s="37"/>
      <c r="BG3128" s="12">
        <v>131303</v>
      </c>
      <c r="BH3128" s="12">
        <v>690</v>
      </c>
      <c r="BI3128" s="12">
        <v>11174</v>
      </c>
      <c r="BJ3128" s="12">
        <v>620</v>
      </c>
      <c r="BQ3128" s="12">
        <v>0</v>
      </c>
      <c r="BS3128" s="12">
        <v>0</v>
      </c>
      <c r="BV3128" s="12">
        <v>0</v>
      </c>
      <c r="BY3128" s="12">
        <v>0</v>
      </c>
      <c r="CB3128" s="12">
        <v>0</v>
      </c>
      <c r="CG3128" s="12" t="s">
        <v>934</v>
      </c>
      <c r="CH3128" s="12">
        <v>41.378</v>
      </c>
      <c r="CI3128" s="12" t="s">
        <v>1194</v>
      </c>
      <c r="CJ3128" s="12"/>
      <c r="CK3128" s="12" t="s">
        <v>1154</v>
      </c>
      <c r="CL3128" s="37">
        <v>3315688453</v>
      </c>
      <c r="CN3128" s="12" t="s">
        <v>1506</v>
      </c>
      <c r="CS3128" s="12"/>
      <c r="CT3128" s="36" t="str">
        <f t="shared" si="48"/>
        <v>1bn - 50bn</v>
      </c>
      <c r="CU3128" s="36" t="str">
        <f>VLOOKUP(CK3128,Mapping!B:C,2,FALSE)</f>
        <v>Oceania</v>
      </c>
    </row>
    <row r="3129" spans="1:99" ht="16" customHeight="1" x14ac:dyDescent="0.35">
      <c r="A3129" s="12" t="s">
        <v>4565</v>
      </c>
      <c r="B3129" s="12" t="s">
        <v>925</v>
      </c>
      <c r="E3129" s="37">
        <v>578340</v>
      </c>
      <c r="G3129" s="37" t="s">
        <v>1505</v>
      </c>
      <c r="I3129" s="37"/>
      <c r="K3129" s="37"/>
      <c r="M3129" s="37"/>
      <c r="O3129" s="37"/>
      <c r="Q3129" s="12">
        <v>196</v>
      </c>
      <c r="R3129" s="37"/>
      <c r="T3129" s="37"/>
      <c r="V3129" s="37"/>
      <c r="X3129" s="37"/>
      <c r="Z3129" s="37"/>
      <c r="AB3129" s="37"/>
      <c r="AD3129" s="37"/>
      <c r="AF3129" s="37"/>
      <c r="AH3129" s="37">
        <v>24751</v>
      </c>
      <c r="AI3129" s="12">
        <v>0.03</v>
      </c>
      <c r="AN3129" s="37">
        <v>530500</v>
      </c>
      <c r="AO3129" s="12">
        <v>0.7</v>
      </c>
      <c r="AP3129" s="37">
        <v>23089</v>
      </c>
      <c r="AQ3129" s="12">
        <v>0.03</v>
      </c>
      <c r="AR3129" s="37"/>
      <c r="AT3129" s="37"/>
      <c r="AV3129" s="37"/>
      <c r="AX3129" s="37"/>
      <c r="BH3129" s="12">
        <v>100</v>
      </c>
      <c r="BI3129" s="12">
        <v>3150</v>
      </c>
      <c r="BQ3129" s="12">
        <v>0</v>
      </c>
      <c r="BV3129" s="12">
        <v>0</v>
      </c>
      <c r="BY3129" s="12">
        <v>0</v>
      </c>
      <c r="CG3129" s="12" t="s">
        <v>929</v>
      </c>
      <c r="CH3129" s="12">
        <v>46.759</v>
      </c>
      <c r="CI3129" s="12" t="s">
        <v>4566</v>
      </c>
      <c r="CJ3129" s="12" t="s">
        <v>931</v>
      </c>
      <c r="CK3129" s="12" t="s">
        <v>932</v>
      </c>
      <c r="CL3129" s="37">
        <v>76045467</v>
      </c>
      <c r="CN3129" s="12" t="s">
        <v>1509</v>
      </c>
      <c r="CS3129" s="12"/>
      <c r="CT3129" s="36" t="str">
        <f t="shared" si="48"/>
        <v>500mn</v>
      </c>
      <c r="CU3129" s="36" t="str">
        <f>VLOOKUP(CK3129,Mapping!B:C,2,FALSE)</f>
        <v>US/CA</v>
      </c>
    </row>
    <row r="3130" spans="1:99" ht="16" customHeight="1" x14ac:dyDescent="0.35">
      <c r="A3130" s="12" t="s">
        <v>4567</v>
      </c>
      <c r="B3130" s="12" t="s">
        <v>925</v>
      </c>
      <c r="E3130" s="37">
        <v>0</v>
      </c>
      <c r="G3130" s="37" t="s">
        <v>1505</v>
      </c>
      <c r="I3130" s="37"/>
      <c r="K3130" s="37"/>
      <c r="M3130" s="37">
        <v>0</v>
      </c>
      <c r="N3130" s="12">
        <v>0</v>
      </c>
      <c r="O3130" s="37"/>
      <c r="R3130" s="37"/>
      <c r="T3130" s="37"/>
      <c r="V3130" s="37"/>
      <c r="X3130" s="37"/>
      <c r="Z3130" s="37"/>
      <c r="AB3130" s="37"/>
      <c r="AD3130" s="37"/>
      <c r="AF3130" s="37"/>
      <c r="AH3130" s="37"/>
      <c r="AN3130" s="37"/>
      <c r="AP3130" s="37"/>
      <c r="AR3130" s="37"/>
      <c r="AT3130" s="37"/>
      <c r="AV3130" s="37"/>
      <c r="AX3130" s="37"/>
      <c r="BB3130" s="12">
        <v>0</v>
      </c>
      <c r="CC3130" s="12">
        <v>0</v>
      </c>
      <c r="CG3130" s="12" t="s">
        <v>976</v>
      </c>
      <c r="CH3130" s="12">
        <v>127.312</v>
      </c>
      <c r="CI3130" s="12" t="s">
        <v>4521</v>
      </c>
      <c r="CJ3130" s="12" t="s">
        <v>946</v>
      </c>
      <c r="CK3130" s="12" t="s">
        <v>932</v>
      </c>
      <c r="CL3130" s="37">
        <v>273211728</v>
      </c>
      <c r="CN3130" s="12" t="s">
        <v>1513</v>
      </c>
      <c r="CS3130" s="12"/>
      <c r="CT3130" s="36" t="str">
        <f t="shared" si="48"/>
        <v>500mn</v>
      </c>
      <c r="CU3130" s="36" t="str">
        <f>VLOOKUP(CK3130,Mapping!B:C,2,FALSE)</f>
        <v>US/CA</v>
      </c>
    </row>
    <row r="3131" spans="1:99" ht="16" customHeight="1" x14ac:dyDescent="0.35">
      <c r="A3131" s="12" t="s">
        <v>4568</v>
      </c>
      <c r="B3131" s="12" t="s">
        <v>925</v>
      </c>
      <c r="E3131" s="37">
        <v>3443117</v>
      </c>
      <c r="G3131" s="37" t="s">
        <v>1505</v>
      </c>
      <c r="I3131" s="37"/>
      <c r="K3131" s="37"/>
      <c r="M3131" s="37"/>
      <c r="O3131" s="37"/>
      <c r="Q3131" s="12">
        <v>6177</v>
      </c>
      <c r="R3131" s="37"/>
      <c r="T3131" s="37"/>
      <c r="V3131" s="37"/>
      <c r="X3131" s="37"/>
      <c r="Z3131" s="37"/>
      <c r="AB3131" s="37"/>
      <c r="AD3131" s="37"/>
      <c r="AF3131" s="37"/>
      <c r="AH3131" s="37">
        <v>780032</v>
      </c>
      <c r="AI3131" s="12">
        <v>0.01</v>
      </c>
      <c r="AN3131" s="37"/>
      <c r="AP3131" s="37">
        <v>2663085</v>
      </c>
      <c r="AQ3131" s="12">
        <v>0.05</v>
      </c>
      <c r="AR3131" s="37"/>
      <c r="AT3131" s="37"/>
      <c r="AV3131" s="37"/>
      <c r="AX3131" s="37"/>
      <c r="BH3131" s="12">
        <v>11534</v>
      </c>
      <c r="BQ3131" s="12">
        <v>0</v>
      </c>
      <c r="BV3131" s="12">
        <v>0.01</v>
      </c>
      <c r="CG3131" s="12" t="s">
        <v>934</v>
      </c>
      <c r="CH3131" s="12">
        <v>64.826999999999998</v>
      </c>
      <c r="CI3131" s="12" t="s">
        <v>965</v>
      </c>
      <c r="CJ3131" s="12" t="s">
        <v>966</v>
      </c>
      <c r="CK3131" s="12" t="s">
        <v>932</v>
      </c>
      <c r="CL3131" s="37">
        <v>5798246603</v>
      </c>
      <c r="CN3131" s="12" t="s">
        <v>1509</v>
      </c>
      <c r="CS3131" s="12"/>
      <c r="CT3131" s="36" t="str">
        <f t="shared" si="48"/>
        <v>1bn - 50bn</v>
      </c>
      <c r="CU3131" s="36" t="str">
        <f>VLOOKUP(CK3131,Mapping!B:C,2,FALSE)</f>
        <v>US/CA</v>
      </c>
    </row>
    <row r="3132" spans="1:99" ht="16" customHeight="1" x14ac:dyDescent="0.35">
      <c r="A3132" s="12" t="s">
        <v>4569</v>
      </c>
      <c r="B3132" s="12" t="s">
        <v>925</v>
      </c>
      <c r="E3132" s="37">
        <v>16044932</v>
      </c>
      <c r="G3132" s="37" t="s">
        <v>1505</v>
      </c>
      <c r="I3132" s="37"/>
      <c r="K3132" s="37"/>
      <c r="M3132" s="37">
        <v>2132569</v>
      </c>
      <c r="N3132" s="12">
        <v>0.03</v>
      </c>
      <c r="O3132" s="37"/>
      <c r="Q3132" s="12">
        <v>16242</v>
      </c>
      <c r="R3132" s="37"/>
      <c r="T3132" s="37">
        <v>0</v>
      </c>
      <c r="U3132" s="12">
        <v>0</v>
      </c>
      <c r="V3132" s="37"/>
      <c r="X3132" s="37"/>
      <c r="Z3132" s="37"/>
      <c r="AB3132" s="37"/>
      <c r="AD3132" s="37">
        <v>1081665</v>
      </c>
      <c r="AE3132" s="12">
        <v>0.01</v>
      </c>
      <c r="AF3132" s="37"/>
      <c r="AH3132" s="37">
        <v>2051040</v>
      </c>
      <c r="AI3132" s="12">
        <v>0.03</v>
      </c>
      <c r="AN3132" s="37">
        <v>10391070</v>
      </c>
      <c r="AO3132" s="12">
        <v>0.13</v>
      </c>
      <c r="AP3132" s="37">
        <v>388588</v>
      </c>
      <c r="AQ3132" s="12">
        <v>0</v>
      </c>
      <c r="AR3132" s="37"/>
      <c r="AT3132" s="37"/>
      <c r="AV3132" s="37"/>
      <c r="AX3132" s="37"/>
      <c r="BB3132" s="12">
        <v>16998</v>
      </c>
      <c r="BH3132" s="12">
        <v>1683</v>
      </c>
      <c r="BI3132" s="12">
        <v>61700</v>
      </c>
      <c r="BJ3132" s="12">
        <v>9708</v>
      </c>
      <c r="BK3132" s="12">
        <v>0</v>
      </c>
      <c r="BQ3132" s="12">
        <v>0</v>
      </c>
      <c r="BV3132" s="12">
        <v>0</v>
      </c>
      <c r="BY3132" s="12">
        <v>0.01</v>
      </c>
      <c r="CB3132" s="12">
        <v>0</v>
      </c>
      <c r="CC3132" s="12">
        <v>0</v>
      </c>
      <c r="CE3132" s="12">
        <v>0</v>
      </c>
      <c r="CG3132" s="12" t="s">
        <v>929</v>
      </c>
      <c r="CH3132" s="12">
        <v>20.619</v>
      </c>
      <c r="CI3132" s="12" t="s">
        <v>1584</v>
      </c>
      <c r="CJ3132" s="12" t="s">
        <v>931</v>
      </c>
      <c r="CK3132" s="12" t="s">
        <v>932</v>
      </c>
      <c r="CL3132" s="37">
        <v>8106689191</v>
      </c>
      <c r="CN3132" s="12" t="s">
        <v>1509</v>
      </c>
      <c r="CS3132" s="12"/>
      <c r="CT3132" s="36" t="str">
        <f t="shared" si="48"/>
        <v>1bn - 50bn</v>
      </c>
      <c r="CU3132" s="36" t="str">
        <f>VLOOKUP(CK3132,Mapping!B:C,2,FALSE)</f>
        <v>US/CA</v>
      </c>
    </row>
    <row r="3133" spans="1:99" ht="16" customHeight="1" x14ac:dyDescent="0.35">
      <c r="A3133" s="12" t="s">
        <v>393</v>
      </c>
      <c r="B3133" s="12" t="s">
        <v>925</v>
      </c>
      <c r="E3133" s="37">
        <v>2406573</v>
      </c>
      <c r="F3133" s="12">
        <v>40000</v>
      </c>
      <c r="G3133" s="37" t="s">
        <v>1505</v>
      </c>
      <c r="I3133" s="37">
        <v>1729465</v>
      </c>
      <c r="J3133" s="12">
        <v>0.65</v>
      </c>
      <c r="K3133" s="37"/>
      <c r="M3133" s="37"/>
      <c r="O3133" s="37"/>
      <c r="R3133" s="37">
        <v>677108</v>
      </c>
      <c r="S3133" s="12">
        <v>0.25</v>
      </c>
      <c r="T3133" s="37"/>
      <c r="V3133" s="37"/>
      <c r="X3133" s="37"/>
      <c r="Z3133" s="37"/>
      <c r="AB3133" s="37"/>
      <c r="AD3133" s="37"/>
      <c r="AF3133" s="37"/>
      <c r="AH3133" s="37"/>
      <c r="AN3133" s="37"/>
      <c r="AP3133" s="37"/>
      <c r="AR3133" s="37"/>
      <c r="AT3133" s="37"/>
      <c r="AV3133" s="37"/>
      <c r="AX3133" s="37"/>
      <c r="AZ3133" s="12">
        <v>48400</v>
      </c>
      <c r="BO3133" s="12">
        <v>0.01</v>
      </c>
      <c r="BX3133" s="12">
        <v>0</v>
      </c>
      <c r="CG3133" s="12" t="s">
        <v>929</v>
      </c>
      <c r="CH3133" s="12">
        <v>20.510999999999999</v>
      </c>
      <c r="CI3133" s="12" t="s">
        <v>953</v>
      </c>
      <c r="CJ3133" s="12"/>
      <c r="CK3133" s="12" t="s">
        <v>954</v>
      </c>
      <c r="CL3133" s="37">
        <v>145581270</v>
      </c>
      <c r="CN3133" s="12" t="s">
        <v>1506</v>
      </c>
      <c r="CS3133" s="12"/>
      <c r="CT3133" s="36" t="str">
        <f t="shared" si="48"/>
        <v>500mn</v>
      </c>
      <c r="CU3133" s="36" t="str">
        <f>VLOOKUP(CK3133,Mapping!B:C,2,FALSE)</f>
        <v>EU</v>
      </c>
    </row>
    <row r="3134" spans="1:99" ht="16" customHeight="1" x14ac:dyDescent="0.35">
      <c r="A3134" s="12" t="s">
        <v>4570</v>
      </c>
      <c r="B3134" s="12" t="s">
        <v>925</v>
      </c>
      <c r="E3134" s="37">
        <v>354089</v>
      </c>
      <c r="G3134" s="37" t="s">
        <v>1505</v>
      </c>
      <c r="I3134" s="37"/>
      <c r="K3134" s="37"/>
      <c r="M3134" s="37"/>
      <c r="O3134" s="37"/>
      <c r="Q3134" s="12">
        <v>2804</v>
      </c>
      <c r="R3134" s="37"/>
      <c r="T3134" s="37"/>
      <c r="V3134" s="37"/>
      <c r="X3134" s="37"/>
      <c r="Z3134" s="37"/>
      <c r="AB3134" s="37"/>
      <c r="AD3134" s="37"/>
      <c r="AF3134" s="37"/>
      <c r="AH3134" s="37">
        <v>354089</v>
      </c>
      <c r="AI3134" s="12">
        <v>7.0000000000000007E-2</v>
      </c>
      <c r="AN3134" s="37">
        <v>0</v>
      </c>
      <c r="AO3134" s="12">
        <v>0</v>
      </c>
      <c r="AP3134" s="37"/>
      <c r="AR3134" s="37"/>
      <c r="AT3134" s="37"/>
      <c r="AV3134" s="37"/>
      <c r="AX3134" s="37"/>
      <c r="BI3134" s="12">
        <v>0</v>
      </c>
      <c r="BQ3134" s="12">
        <v>0</v>
      </c>
      <c r="BY3134" s="12">
        <v>0</v>
      </c>
      <c r="CG3134" s="12" t="s">
        <v>929</v>
      </c>
      <c r="CH3134" s="12">
        <v>50.381999999999998</v>
      </c>
      <c r="CI3134" s="12" t="s">
        <v>2638</v>
      </c>
      <c r="CJ3134" s="12" t="s">
        <v>1698</v>
      </c>
      <c r="CK3134" s="12" t="s">
        <v>932</v>
      </c>
      <c r="CL3134" s="37">
        <v>489031498</v>
      </c>
      <c r="CN3134" s="12" t="s">
        <v>1509</v>
      </c>
      <c r="CS3134" s="12"/>
      <c r="CT3134" s="36" t="str">
        <f t="shared" si="48"/>
        <v>500mn</v>
      </c>
      <c r="CU3134" s="36" t="str">
        <f>VLOOKUP(CK3134,Mapping!B:C,2,FALSE)</f>
        <v>US/CA</v>
      </c>
    </row>
    <row r="3135" spans="1:99" ht="16" customHeight="1" x14ac:dyDescent="0.35">
      <c r="A3135" s="12" t="s">
        <v>4571</v>
      </c>
      <c r="B3135" s="12" t="s">
        <v>925</v>
      </c>
      <c r="E3135" s="37">
        <v>4210</v>
      </c>
      <c r="G3135" s="37" t="s">
        <v>1505</v>
      </c>
      <c r="I3135" s="37"/>
      <c r="K3135" s="37"/>
      <c r="M3135" s="37"/>
      <c r="O3135" s="37"/>
      <c r="R3135" s="37"/>
      <c r="T3135" s="37"/>
      <c r="V3135" s="37"/>
      <c r="X3135" s="37"/>
      <c r="Z3135" s="37"/>
      <c r="AB3135" s="37"/>
      <c r="AD3135" s="37"/>
      <c r="AF3135" s="37"/>
      <c r="AH3135" s="37"/>
      <c r="AN3135" s="37">
        <v>4210</v>
      </c>
      <c r="AO3135" s="12">
        <v>0</v>
      </c>
      <c r="AP3135" s="37"/>
      <c r="AR3135" s="37"/>
      <c r="AT3135" s="37"/>
      <c r="AV3135" s="37"/>
      <c r="AX3135" s="37"/>
      <c r="BI3135" s="12">
        <v>25</v>
      </c>
      <c r="BY3135" s="12">
        <v>0</v>
      </c>
      <c r="CG3135" s="12" t="s">
        <v>929</v>
      </c>
      <c r="CH3135" s="12">
        <v>130.67699999999999</v>
      </c>
      <c r="CI3135" s="12" t="s">
        <v>4572</v>
      </c>
      <c r="CJ3135" s="12" t="s">
        <v>1248</v>
      </c>
      <c r="CK3135" s="12" t="s">
        <v>932</v>
      </c>
      <c r="CL3135" s="37">
        <v>151401202</v>
      </c>
      <c r="CN3135" s="12" t="s">
        <v>1509</v>
      </c>
      <c r="CS3135" s="12"/>
      <c r="CT3135" s="36" t="str">
        <f t="shared" si="48"/>
        <v>500mn</v>
      </c>
      <c r="CU3135" s="36" t="str">
        <f>VLOOKUP(CK3135,Mapping!B:C,2,FALSE)</f>
        <v>US/CA</v>
      </c>
    </row>
    <row r="3136" spans="1:99" ht="16" customHeight="1" x14ac:dyDescent="0.35">
      <c r="A3136" s="12" t="s">
        <v>4573</v>
      </c>
      <c r="B3136" s="12" t="s">
        <v>925</v>
      </c>
      <c r="E3136" s="37">
        <v>284687</v>
      </c>
      <c r="G3136" s="37" t="s">
        <v>1505</v>
      </c>
      <c r="I3136" s="37"/>
      <c r="K3136" s="37"/>
      <c r="M3136" s="37"/>
      <c r="O3136" s="37"/>
      <c r="R3136" s="37"/>
      <c r="T3136" s="37"/>
      <c r="V3136" s="37"/>
      <c r="X3136" s="37"/>
      <c r="Z3136" s="37"/>
      <c r="AB3136" s="37"/>
      <c r="AD3136" s="37"/>
      <c r="AF3136" s="37"/>
      <c r="AH3136" s="37"/>
      <c r="AN3136" s="37"/>
      <c r="AP3136" s="37">
        <v>284687</v>
      </c>
      <c r="AQ3136" s="12">
        <v>0.15</v>
      </c>
      <c r="AR3136" s="37"/>
      <c r="AT3136" s="37"/>
      <c r="AV3136" s="37"/>
      <c r="AX3136" s="37"/>
      <c r="BH3136" s="12">
        <v>1233</v>
      </c>
      <c r="BV3136" s="12">
        <v>0</v>
      </c>
      <c r="CG3136" s="12" t="s">
        <v>929</v>
      </c>
      <c r="CH3136" s="12">
        <v>16.687000000000001</v>
      </c>
      <c r="CI3136" s="12" t="s">
        <v>4574</v>
      </c>
      <c r="CJ3136" s="12" t="s">
        <v>972</v>
      </c>
      <c r="CK3136" s="12" t="s">
        <v>932</v>
      </c>
      <c r="CL3136" s="37">
        <v>192797819</v>
      </c>
      <c r="CN3136" s="12" t="s">
        <v>1509</v>
      </c>
      <c r="CS3136" s="12"/>
      <c r="CT3136" s="36" t="str">
        <f t="shared" si="48"/>
        <v>500mn</v>
      </c>
      <c r="CU3136" s="36" t="str">
        <f>VLOOKUP(CK3136,Mapping!B:C,2,FALSE)</f>
        <v>US/CA</v>
      </c>
    </row>
    <row r="3137" spans="1:99" ht="16" customHeight="1" x14ac:dyDescent="0.35">
      <c r="A3137" s="12" t="s">
        <v>4575</v>
      </c>
      <c r="B3137" s="12" t="s">
        <v>925</v>
      </c>
      <c r="E3137" s="37">
        <v>50974929</v>
      </c>
      <c r="G3137" s="37" t="s">
        <v>1505</v>
      </c>
      <c r="I3137" s="37"/>
      <c r="K3137" s="37"/>
      <c r="M3137" s="37">
        <v>654148</v>
      </c>
      <c r="N3137" s="12">
        <v>0</v>
      </c>
      <c r="O3137" s="37"/>
      <c r="Q3137" s="12">
        <v>31790</v>
      </c>
      <c r="R3137" s="37"/>
      <c r="T3137" s="37">
        <v>846826</v>
      </c>
      <c r="U3137" s="12">
        <v>0</v>
      </c>
      <c r="V3137" s="37"/>
      <c r="X3137" s="37"/>
      <c r="Z3137" s="37"/>
      <c r="AB3137" s="37"/>
      <c r="AD3137" s="37"/>
      <c r="AF3137" s="37"/>
      <c r="AH3137" s="37">
        <v>4014441</v>
      </c>
      <c r="AI3137" s="12">
        <v>0.01</v>
      </c>
      <c r="AN3137" s="37">
        <v>44044158</v>
      </c>
      <c r="AO3137" s="12">
        <v>0.16</v>
      </c>
      <c r="AP3137" s="37">
        <v>1415356</v>
      </c>
      <c r="AQ3137" s="12">
        <v>0.01</v>
      </c>
      <c r="AR3137" s="37"/>
      <c r="AT3137" s="37"/>
      <c r="AV3137" s="37"/>
      <c r="AX3137" s="37"/>
      <c r="BB3137" s="12">
        <v>5214</v>
      </c>
      <c r="BH3137" s="12">
        <v>6130</v>
      </c>
      <c r="BI3137" s="12">
        <v>261525</v>
      </c>
      <c r="BK3137" s="12">
        <v>7565</v>
      </c>
      <c r="BQ3137" s="12">
        <v>0.01</v>
      </c>
      <c r="BV3137" s="12">
        <v>0.01</v>
      </c>
      <c r="BY3137" s="12">
        <v>0.03</v>
      </c>
      <c r="CC3137" s="12">
        <v>0</v>
      </c>
      <c r="CE3137" s="12">
        <v>0</v>
      </c>
      <c r="CG3137" s="12" t="s">
        <v>929</v>
      </c>
      <c r="CH3137" s="12">
        <v>11.462999999999999</v>
      </c>
      <c r="CI3137" s="12" t="s">
        <v>1290</v>
      </c>
      <c r="CJ3137" s="12" t="s">
        <v>1114</v>
      </c>
      <c r="CK3137" s="12" t="s">
        <v>932</v>
      </c>
      <c r="CL3137" s="37">
        <v>27381073052</v>
      </c>
      <c r="CN3137" s="12" t="s">
        <v>1509</v>
      </c>
      <c r="CS3137" s="12"/>
      <c r="CT3137" s="36" t="str">
        <f t="shared" si="48"/>
        <v>1bn - 50bn</v>
      </c>
      <c r="CU3137" s="36" t="str">
        <f>VLOOKUP(CK3137,Mapping!B:C,2,FALSE)</f>
        <v>US/CA</v>
      </c>
    </row>
    <row r="3138" spans="1:99" ht="16" customHeight="1" x14ac:dyDescent="0.35">
      <c r="A3138" s="12" t="s">
        <v>190</v>
      </c>
      <c r="B3138" s="12" t="s">
        <v>933</v>
      </c>
      <c r="E3138" s="37">
        <v>573905540</v>
      </c>
      <c r="F3138" s="12">
        <v>298698</v>
      </c>
      <c r="G3138" s="37" t="s">
        <v>1505</v>
      </c>
      <c r="I3138" s="37">
        <v>14690018</v>
      </c>
      <c r="J3138" s="12">
        <v>0.03</v>
      </c>
      <c r="K3138" s="37">
        <v>221329974</v>
      </c>
      <c r="L3138" s="12">
        <v>0.49</v>
      </c>
      <c r="M3138" s="37">
        <v>10229155</v>
      </c>
      <c r="N3138" s="12">
        <v>0.02</v>
      </c>
      <c r="O3138" s="37">
        <v>123596707</v>
      </c>
      <c r="P3138" s="12">
        <v>0.27</v>
      </c>
      <c r="Q3138" s="12">
        <v>86776</v>
      </c>
      <c r="R3138" s="37">
        <v>26814113</v>
      </c>
      <c r="S3138" s="12">
        <v>0.06</v>
      </c>
      <c r="T3138" s="37"/>
      <c r="V3138" s="37">
        <v>18094172</v>
      </c>
      <c r="W3138" s="12">
        <v>0.04</v>
      </c>
      <c r="X3138" s="37">
        <v>34308062</v>
      </c>
      <c r="Y3138" s="12">
        <v>0.08</v>
      </c>
      <c r="Z3138" s="37"/>
      <c r="AB3138" s="37">
        <v>16714107</v>
      </c>
      <c r="AC3138" s="12">
        <v>0.04</v>
      </c>
      <c r="AD3138" s="37"/>
      <c r="AF3138" s="37">
        <v>14027595</v>
      </c>
      <c r="AG3138" s="12">
        <v>0.03</v>
      </c>
      <c r="AH3138" s="37">
        <v>11718276</v>
      </c>
      <c r="AI3138" s="12">
        <v>0.03</v>
      </c>
      <c r="AJ3138" s="12">
        <v>1157397</v>
      </c>
      <c r="AK3138" s="12">
        <v>822928</v>
      </c>
      <c r="AL3138" s="12">
        <v>8167341</v>
      </c>
      <c r="AM3138" s="12">
        <v>583829</v>
      </c>
      <c r="AN3138" s="37">
        <v>70250586</v>
      </c>
      <c r="AO3138" s="12">
        <v>0.16</v>
      </c>
      <c r="AP3138" s="37">
        <v>9266864</v>
      </c>
      <c r="AQ3138" s="12">
        <v>0.02</v>
      </c>
      <c r="AR3138" s="37">
        <v>150461</v>
      </c>
      <c r="AS3138" s="12">
        <v>0</v>
      </c>
      <c r="AT3138" s="37">
        <v>1374348</v>
      </c>
      <c r="AU3138" s="12">
        <v>0</v>
      </c>
      <c r="AV3138" s="37"/>
      <c r="AX3138" s="37">
        <v>1341102</v>
      </c>
      <c r="AY3138" s="12">
        <v>0</v>
      </c>
      <c r="AZ3138" s="12">
        <v>2430374</v>
      </c>
      <c r="BA3138" s="12">
        <v>335435</v>
      </c>
      <c r="BB3138" s="12">
        <v>70154</v>
      </c>
      <c r="BD3138" s="12">
        <v>94392</v>
      </c>
      <c r="BE3138" s="12">
        <v>1535</v>
      </c>
      <c r="BF3138" s="12">
        <v>1039900</v>
      </c>
      <c r="BG3138" s="12">
        <v>3591496</v>
      </c>
      <c r="BH3138" s="12">
        <v>37811</v>
      </c>
      <c r="BI3138" s="12">
        <v>362585</v>
      </c>
      <c r="BM3138" s="12">
        <v>0</v>
      </c>
      <c r="BO3138" s="12">
        <v>0.04</v>
      </c>
      <c r="BP3138" s="12">
        <v>0.04</v>
      </c>
      <c r="BQ3138" s="12">
        <v>0.02</v>
      </c>
      <c r="BR3138" s="12">
        <v>0.05</v>
      </c>
      <c r="BS3138" s="12">
        <v>0.04</v>
      </c>
      <c r="BT3138" s="12">
        <v>0.03</v>
      </c>
      <c r="BU3138" s="12">
        <v>0.04</v>
      </c>
      <c r="BV3138" s="12">
        <v>0.03</v>
      </c>
      <c r="BW3138" s="12">
        <v>0.02</v>
      </c>
      <c r="BX3138" s="12">
        <v>0.04</v>
      </c>
      <c r="BY3138" s="12">
        <v>0.05</v>
      </c>
      <c r="BZ3138" s="12">
        <v>0.01</v>
      </c>
      <c r="CC3138" s="12">
        <v>0</v>
      </c>
      <c r="CF3138" s="12">
        <v>0.08</v>
      </c>
      <c r="CG3138" s="12" t="s">
        <v>929</v>
      </c>
      <c r="CH3138" s="12">
        <v>21.503</v>
      </c>
      <c r="CI3138" s="12" t="s">
        <v>1053</v>
      </c>
      <c r="CJ3138" s="12"/>
      <c r="CK3138" s="12" t="s">
        <v>1054</v>
      </c>
      <c r="CL3138" s="37">
        <v>45810618346</v>
      </c>
      <c r="CN3138" s="12" t="s">
        <v>1506</v>
      </c>
      <c r="CS3138" s="12"/>
      <c r="CT3138" s="36" t="str">
        <f t="shared" si="48"/>
        <v>1bn - 50bn</v>
      </c>
      <c r="CU3138" s="36" t="str">
        <f>VLOOKUP(CK3138,Mapping!B:C,2,FALSE)</f>
        <v>EU</v>
      </c>
    </row>
    <row r="3139" spans="1:99" ht="16" customHeight="1" x14ac:dyDescent="0.35">
      <c r="A3139" s="12" t="s">
        <v>467</v>
      </c>
      <c r="B3139" s="12" t="s">
        <v>933</v>
      </c>
      <c r="E3139" s="37">
        <v>43460359</v>
      </c>
      <c r="F3139" s="12">
        <v>24700</v>
      </c>
      <c r="G3139" s="37" t="s">
        <v>1505</v>
      </c>
      <c r="I3139" s="37">
        <v>1524437</v>
      </c>
      <c r="J3139" s="12">
        <v>7.0000000000000007E-2</v>
      </c>
      <c r="K3139" s="37">
        <v>8797047</v>
      </c>
      <c r="L3139" s="12">
        <v>0.38</v>
      </c>
      <c r="M3139" s="37"/>
      <c r="O3139" s="37">
        <v>16802981</v>
      </c>
      <c r="P3139" s="12">
        <v>0.73</v>
      </c>
      <c r="R3139" s="37">
        <v>1927814</v>
      </c>
      <c r="S3139" s="12">
        <v>0.08</v>
      </c>
      <c r="T3139" s="37"/>
      <c r="V3139" s="37">
        <v>2498296</v>
      </c>
      <c r="W3139" s="12">
        <v>0.11</v>
      </c>
      <c r="X3139" s="37"/>
      <c r="Z3139" s="37"/>
      <c r="AB3139" s="37">
        <v>2113262</v>
      </c>
      <c r="AC3139" s="12">
        <v>0.09</v>
      </c>
      <c r="AD3139" s="37"/>
      <c r="AF3139" s="37">
        <v>9796522</v>
      </c>
      <c r="AG3139" s="12">
        <v>0.43</v>
      </c>
      <c r="AH3139" s="37"/>
      <c r="AJ3139" s="12">
        <v>145588</v>
      </c>
      <c r="AK3139" s="12">
        <v>98600</v>
      </c>
      <c r="AL3139" s="12">
        <v>889200</v>
      </c>
      <c r="AN3139" s="37"/>
      <c r="AP3139" s="37"/>
      <c r="AR3139" s="37"/>
      <c r="AT3139" s="37"/>
      <c r="AV3139" s="37"/>
      <c r="AX3139" s="37"/>
      <c r="AZ3139" s="12">
        <v>157270</v>
      </c>
      <c r="BF3139" s="12">
        <v>596500</v>
      </c>
      <c r="BG3139" s="12">
        <v>119400</v>
      </c>
      <c r="BO3139" s="12">
        <v>0</v>
      </c>
      <c r="BP3139" s="12">
        <v>0.03</v>
      </c>
      <c r="BR3139" s="12">
        <v>0.01</v>
      </c>
      <c r="BS3139" s="12">
        <v>0</v>
      </c>
      <c r="BT3139" s="12">
        <v>0</v>
      </c>
      <c r="BU3139" s="12">
        <v>0</v>
      </c>
      <c r="BX3139" s="12">
        <v>0</v>
      </c>
      <c r="CG3139" s="12" t="s">
        <v>929</v>
      </c>
      <c r="CH3139" s="12">
        <v>75.497</v>
      </c>
      <c r="CI3139" s="12" t="s">
        <v>953</v>
      </c>
      <c r="CJ3139" s="12"/>
      <c r="CK3139" s="12" t="s">
        <v>954</v>
      </c>
      <c r="CL3139" s="37">
        <v>2309785256</v>
      </c>
      <c r="CN3139" s="12" t="s">
        <v>1506</v>
      </c>
      <c r="CS3139" s="12"/>
      <c r="CT3139" s="36" t="str">
        <f t="shared" ref="CT3139:CT3202" si="49">IF(CL3139&gt;100000000000, "100bn", IF(CL3139&gt;50000000000, "50bn - 100bn",IF(CL3139&gt;1000000000, "1bn - 50bn", IF(CL3139&gt;500000000, "500mn - 1bn", "500mn"))))</f>
        <v>1bn - 50bn</v>
      </c>
      <c r="CU3139" s="36" t="str">
        <f>VLOOKUP(CK3139,Mapping!B:C,2,FALSE)</f>
        <v>EU</v>
      </c>
    </row>
    <row r="3140" spans="1:99" ht="16" customHeight="1" x14ac:dyDescent="0.35">
      <c r="A3140" s="12" t="s">
        <v>4576</v>
      </c>
      <c r="B3140" s="12" t="s">
        <v>925</v>
      </c>
      <c r="E3140" s="37">
        <v>1471541</v>
      </c>
      <c r="G3140" s="37" t="s">
        <v>1505</v>
      </c>
      <c r="I3140" s="37"/>
      <c r="K3140" s="37"/>
      <c r="M3140" s="37"/>
      <c r="O3140" s="37"/>
      <c r="Q3140" s="12">
        <v>11653</v>
      </c>
      <c r="R3140" s="37"/>
      <c r="T3140" s="37"/>
      <c r="V3140" s="37"/>
      <c r="X3140" s="37"/>
      <c r="Z3140" s="37"/>
      <c r="AB3140" s="37"/>
      <c r="AD3140" s="37"/>
      <c r="AF3140" s="37"/>
      <c r="AH3140" s="37">
        <v>1471541</v>
      </c>
      <c r="AI3140" s="12">
        <v>0.11</v>
      </c>
      <c r="AN3140" s="37"/>
      <c r="AP3140" s="37"/>
      <c r="AR3140" s="37"/>
      <c r="AT3140" s="37"/>
      <c r="AV3140" s="37"/>
      <c r="AX3140" s="37"/>
      <c r="BQ3140" s="12">
        <v>0</v>
      </c>
      <c r="CG3140" s="12" t="s">
        <v>991</v>
      </c>
      <c r="CH3140" s="12">
        <v>26.959</v>
      </c>
      <c r="CI3140" s="12" t="s">
        <v>2165</v>
      </c>
      <c r="CJ3140" s="12" t="s">
        <v>1616</v>
      </c>
      <c r="CK3140" s="12" t="s">
        <v>932</v>
      </c>
      <c r="CL3140" s="37">
        <v>1419217002</v>
      </c>
      <c r="CN3140" s="12" t="s">
        <v>1509</v>
      </c>
      <c r="CS3140" s="12"/>
      <c r="CT3140" s="36" t="str">
        <f t="shared" si="49"/>
        <v>1bn - 50bn</v>
      </c>
      <c r="CU3140" s="36" t="str">
        <f>VLOOKUP(CK3140,Mapping!B:C,2,FALSE)</f>
        <v>US/CA</v>
      </c>
    </row>
    <row r="3141" spans="1:99" ht="16" customHeight="1" x14ac:dyDescent="0.35">
      <c r="A3141" s="12" t="s">
        <v>4577</v>
      </c>
      <c r="B3141" s="12" t="s">
        <v>925</v>
      </c>
      <c r="E3141" s="37">
        <v>2296745</v>
      </c>
      <c r="G3141" s="37" t="s">
        <v>1505</v>
      </c>
      <c r="I3141" s="37"/>
      <c r="K3141" s="37"/>
      <c r="M3141" s="37">
        <v>0</v>
      </c>
      <c r="N3141" s="12">
        <v>0</v>
      </c>
      <c r="O3141" s="37"/>
      <c r="R3141" s="37"/>
      <c r="T3141" s="37"/>
      <c r="V3141" s="37"/>
      <c r="X3141" s="37"/>
      <c r="Z3141" s="37"/>
      <c r="AB3141" s="37"/>
      <c r="AD3141" s="37"/>
      <c r="AF3141" s="37"/>
      <c r="AH3141" s="37"/>
      <c r="AN3141" s="37">
        <v>2029374</v>
      </c>
      <c r="AO3141" s="12">
        <v>0.6</v>
      </c>
      <c r="AP3141" s="37">
        <v>267371</v>
      </c>
      <c r="AQ3141" s="12">
        <v>0.08</v>
      </c>
      <c r="AR3141" s="37"/>
      <c r="AT3141" s="37"/>
      <c r="AV3141" s="37"/>
      <c r="AX3141" s="37"/>
      <c r="BB3141" s="12">
        <v>0</v>
      </c>
      <c r="BH3141" s="12">
        <v>1158</v>
      </c>
      <c r="BI3141" s="12">
        <v>12050</v>
      </c>
      <c r="BV3141" s="12">
        <v>0</v>
      </c>
      <c r="BY3141" s="12">
        <v>0</v>
      </c>
      <c r="CC3141" s="12">
        <v>0</v>
      </c>
      <c r="CG3141" s="12" t="s">
        <v>934</v>
      </c>
      <c r="CH3141" s="12">
        <v>44.65</v>
      </c>
      <c r="CI3141" s="12" t="s">
        <v>4578</v>
      </c>
      <c r="CJ3141" s="12" t="s">
        <v>1097</v>
      </c>
      <c r="CK3141" s="12" t="s">
        <v>932</v>
      </c>
      <c r="CL3141" s="37">
        <v>340727360</v>
      </c>
      <c r="CN3141" s="12" t="s">
        <v>1509</v>
      </c>
      <c r="CS3141" s="12"/>
      <c r="CT3141" s="36" t="str">
        <f t="shared" si="49"/>
        <v>500mn</v>
      </c>
      <c r="CU3141" s="36" t="str">
        <f>VLOOKUP(CK3141,Mapping!B:C,2,FALSE)</f>
        <v>US/CA</v>
      </c>
    </row>
    <row r="3142" spans="1:99" ht="16" customHeight="1" x14ac:dyDescent="0.35">
      <c r="A3142" s="12" t="s">
        <v>4579</v>
      </c>
      <c r="B3142" s="12" t="s">
        <v>925</v>
      </c>
      <c r="E3142" s="37">
        <v>28579507</v>
      </c>
      <c r="G3142" s="37" t="s">
        <v>1505</v>
      </c>
      <c r="I3142" s="37"/>
      <c r="K3142" s="37"/>
      <c r="M3142" s="37">
        <v>0</v>
      </c>
      <c r="N3142" s="12">
        <v>0</v>
      </c>
      <c r="O3142" s="37"/>
      <c r="R3142" s="37"/>
      <c r="T3142" s="37">
        <v>625621</v>
      </c>
      <c r="U3142" s="12">
        <v>0.06</v>
      </c>
      <c r="V3142" s="37"/>
      <c r="X3142" s="37"/>
      <c r="Z3142" s="37"/>
      <c r="AB3142" s="37"/>
      <c r="AD3142" s="37">
        <v>21581374</v>
      </c>
      <c r="AE3142" s="12">
        <v>1.94</v>
      </c>
      <c r="AF3142" s="37"/>
      <c r="AH3142" s="37"/>
      <c r="AN3142" s="37"/>
      <c r="AP3142" s="37"/>
      <c r="AR3142" s="37">
        <v>6372512</v>
      </c>
      <c r="AS3142" s="12">
        <v>0.56999999999999995</v>
      </c>
      <c r="AT3142" s="37"/>
      <c r="AV3142" s="37"/>
      <c r="AX3142" s="37"/>
      <c r="BB3142" s="12">
        <v>0</v>
      </c>
      <c r="BE3142" s="12">
        <v>77600</v>
      </c>
      <c r="BJ3142" s="12">
        <v>165172</v>
      </c>
      <c r="BK3142" s="12">
        <v>4546</v>
      </c>
      <c r="BM3142" s="12">
        <v>0.09</v>
      </c>
      <c r="CB3142" s="12">
        <v>0.06</v>
      </c>
      <c r="CC3142" s="12">
        <v>0</v>
      </c>
      <c r="CE3142" s="12">
        <v>0</v>
      </c>
      <c r="CG3142" s="12" t="s">
        <v>976</v>
      </c>
      <c r="CH3142" s="12">
        <v>241.55199999999999</v>
      </c>
      <c r="CI3142" s="12"/>
      <c r="CJ3142" s="12"/>
      <c r="CK3142" s="12" t="s">
        <v>988</v>
      </c>
      <c r="CL3142" s="37">
        <v>1113337218</v>
      </c>
      <c r="CN3142" s="12" t="s">
        <v>1513</v>
      </c>
      <c r="CR3142" s="12">
        <v>46037.25</v>
      </c>
      <c r="CS3142" s="12"/>
      <c r="CT3142" s="36" t="str">
        <f t="shared" si="49"/>
        <v>1bn - 50bn</v>
      </c>
      <c r="CU3142" s="36" t="str">
        <f>VLOOKUP(CK3142,Mapping!B:C,2,FALSE)</f>
        <v>SG</v>
      </c>
    </row>
    <row r="3143" spans="1:99" ht="16" customHeight="1" x14ac:dyDescent="0.35">
      <c r="A3143" s="12" t="s">
        <v>4580</v>
      </c>
      <c r="B3143" s="12" t="s">
        <v>925</v>
      </c>
      <c r="E3143" s="37">
        <v>0</v>
      </c>
      <c r="G3143" s="37" t="s">
        <v>1505</v>
      </c>
      <c r="I3143" s="37"/>
      <c r="K3143" s="37"/>
      <c r="M3143" s="37"/>
      <c r="O3143" s="37"/>
      <c r="R3143" s="37"/>
      <c r="T3143" s="37"/>
      <c r="V3143" s="37"/>
      <c r="X3143" s="37">
        <v>0</v>
      </c>
      <c r="Y3143" s="12">
        <v>0</v>
      </c>
      <c r="Z3143" s="37"/>
      <c r="AB3143" s="37"/>
      <c r="AD3143" s="37"/>
      <c r="AF3143" s="37"/>
      <c r="AH3143" s="37"/>
      <c r="AN3143" s="37"/>
      <c r="AP3143" s="37"/>
      <c r="AR3143" s="37"/>
      <c r="AT3143" s="37"/>
      <c r="AV3143" s="37"/>
      <c r="AX3143" s="37"/>
      <c r="BA3143" s="12">
        <v>0</v>
      </c>
      <c r="BZ3143" s="12">
        <v>0</v>
      </c>
      <c r="CG3143" s="12" t="s">
        <v>976</v>
      </c>
      <c r="CH3143" s="12">
        <v>115.749</v>
      </c>
      <c r="CI3143" s="12" t="s">
        <v>950</v>
      </c>
      <c r="CJ3143" s="12"/>
      <c r="CK3143" s="12" t="s">
        <v>951</v>
      </c>
      <c r="CL3143" s="37">
        <v>593394722</v>
      </c>
      <c r="CN3143" s="12" t="s">
        <v>1513</v>
      </c>
      <c r="CR3143" s="12">
        <v>41856.145833333336</v>
      </c>
      <c r="CS3143" s="12"/>
      <c r="CT3143" s="36" t="str">
        <f t="shared" si="49"/>
        <v>500mn - 1bn</v>
      </c>
      <c r="CU3143" s="36" t="str">
        <f>VLOOKUP(CK3143,Mapping!B:C,2,FALSE)</f>
        <v>HK</v>
      </c>
    </row>
    <row r="3144" spans="1:99" ht="16" customHeight="1" x14ac:dyDescent="0.35">
      <c r="A3144" s="12" t="s">
        <v>4581</v>
      </c>
      <c r="B3144" s="12" t="s">
        <v>933</v>
      </c>
      <c r="E3144" s="37">
        <v>1271209</v>
      </c>
      <c r="G3144" s="37" t="s">
        <v>1505</v>
      </c>
      <c r="I3144" s="37"/>
      <c r="K3144" s="37">
        <v>477417</v>
      </c>
      <c r="L3144" s="12">
        <v>0.02</v>
      </c>
      <c r="M3144" s="37"/>
      <c r="O3144" s="37">
        <v>0</v>
      </c>
      <c r="P3144" s="12">
        <v>0</v>
      </c>
      <c r="Q3144" s="12">
        <v>3398</v>
      </c>
      <c r="R3144" s="37"/>
      <c r="T3144" s="37"/>
      <c r="V3144" s="37"/>
      <c r="X3144" s="37"/>
      <c r="Z3144" s="37"/>
      <c r="AB3144" s="37"/>
      <c r="AD3144" s="37"/>
      <c r="AF3144" s="37"/>
      <c r="AH3144" s="37">
        <v>461177</v>
      </c>
      <c r="AI3144" s="12">
        <v>0.02</v>
      </c>
      <c r="AL3144" s="12">
        <v>0</v>
      </c>
      <c r="AN3144" s="37">
        <v>332615</v>
      </c>
      <c r="AO3144" s="12">
        <v>0.02</v>
      </c>
      <c r="AP3144" s="37"/>
      <c r="AR3144" s="37"/>
      <c r="AT3144" s="37"/>
      <c r="AV3144" s="37"/>
      <c r="AX3144" s="37"/>
      <c r="BG3144" s="12">
        <v>6202</v>
      </c>
      <c r="BI3144" s="12">
        <v>1975</v>
      </c>
      <c r="BQ3144" s="12">
        <v>0</v>
      </c>
      <c r="BS3144" s="12">
        <v>0</v>
      </c>
      <c r="BU3144" s="12">
        <v>0</v>
      </c>
      <c r="BY3144" s="12">
        <v>0</v>
      </c>
      <c r="CG3144" s="12" t="s">
        <v>940</v>
      </c>
      <c r="CH3144" s="12">
        <v>58.664999999999999</v>
      </c>
      <c r="CI3144" s="12" t="s">
        <v>1098</v>
      </c>
      <c r="CJ3144" s="12"/>
      <c r="CK3144" s="12" t="s">
        <v>1099</v>
      </c>
      <c r="CL3144" s="37">
        <v>1716497673</v>
      </c>
      <c r="CN3144" s="12" t="s">
        <v>1506</v>
      </c>
      <c r="CS3144" s="12"/>
      <c r="CT3144" s="36" t="str">
        <f t="shared" si="49"/>
        <v>1bn - 50bn</v>
      </c>
      <c r="CU3144" s="36" t="str">
        <f>VLOOKUP(CK3144,Mapping!B:C,2,FALSE)</f>
        <v>Asia</v>
      </c>
    </row>
    <row r="3145" spans="1:99" ht="16" customHeight="1" x14ac:dyDescent="0.35">
      <c r="A3145" s="12" t="s">
        <v>4582</v>
      </c>
      <c r="B3145" s="12" t="s">
        <v>925</v>
      </c>
      <c r="E3145" s="37">
        <v>201798</v>
      </c>
      <c r="G3145" s="37" t="s">
        <v>1505</v>
      </c>
      <c r="I3145" s="37"/>
      <c r="K3145" s="37"/>
      <c r="M3145" s="37"/>
      <c r="O3145" s="37"/>
      <c r="R3145" s="37"/>
      <c r="T3145" s="37"/>
      <c r="V3145" s="37"/>
      <c r="X3145" s="37"/>
      <c r="Z3145" s="37"/>
      <c r="AB3145" s="37"/>
      <c r="AD3145" s="37"/>
      <c r="AF3145" s="37"/>
      <c r="AH3145" s="37"/>
      <c r="AN3145" s="37"/>
      <c r="AP3145" s="37">
        <v>201798</v>
      </c>
      <c r="AQ3145" s="12">
        <v>0.04</v>
      </c>
      <c r="AR3145" s="37"/>
      <c r="AT3145" s="37"/>
      <c r="AV3145" s="37"/>
      <c r="AX3145" s="37"/>
      <c r="BH3145" s="12">
        <v>874</v>
      </c>
      <c r="BV3145" s="12">
        <v>0</v>
      </c>
      <c r="CG3145" s="12" t="s">
        <v>934</v>
      </c>
      <c r="CH3145" s="12">
        <v>32.975999999999999</v>
      </c>
      <c r="CI3145" s="12" t="s">
        <v>1882</v>
      </c>
      <c r="CJ3145" s="12" t="s">
        <v>941</v>
      </c>
      <c r="CK3145" s="12" t="s">
        <v>932</v>
      </c>
      <c r="CL3145" s="37">
        <v>475014277</v>
      </c>
      <c r="CN3145" s="12" t="s">
        <v>1509</v>
      </c>
      <c r="CS3145" s="12"/>
      <c r="CT3145" s="36" t="str">
        <f t="shared" si="49"/>
        <v>500mn</v>
      </c>
      <c r="CU3145" s="36" t="str">
        <f>VLOOKUP(CK3145,Mapping!B:C,2,FALSE)</f>
        <v>US/CA</v>
      </c>
    </row>
    <row r="3146" spans="1:99" ht="16" customHeight="1" x14ac:dyDescent="0.35">
      <c r="A3146" s="12" t="s">
        <v>4583</v>
      </c>
      <c r="B3146" s="12" t="s">
        <v>925</v>
      </c>
      <c r="E3146" s="37">
        <v>52910</v>
      </c>
      <c r="G3146" s="37" t="s">
        <v>1505</v>
      </c>
      <c r="I3146" s="37"/>
      <c r="K3146" s="37"/>
      <c r="M3146" s="37">
        <v>3889</v>
      </c>
      <c r="N3146" s="12">
        <v>0</v>
      </c>
      <c r="O3146" s="37"/>
      <c r="Q3146" s="12">
        <v>60</v>
      </c>
      <c r="R3146" s="37"/>
      <c r="T3146" s="37"/>
      <c r="V3146" s="37"/>
      <c r="X3146" s="37"/>
      <c r="Z3146" s="37">
        <v>1419</v>
      </c>
      <c r="AA3146" s="12">
        <v>0</v>
      </c>
      <c r="AB3146" s="37"/>
      <c r="AD3146" s="37"/>
      <c r="AF3146" s="37"/>
      <c r="AH3146" s="37">
        <v>7577</v>
      </c>
      <c r="AI3146" s="12">
        <v>0</v>
      </c>
      <c r="AN3146" s="37">
        <v>25262</v>
      </c>
      <c r="AO3146" s="12">
        <v>0.01</v>
      </c>
      <c r="AP3146" s="37">
        <v>14315</v>
      </c>
      <c r="AQ3146" s="12">
        <v>0.01</v>
      </c>
      <c r="AR3146" s="37"/>
      <c r="AT3146" s="37">
        <v>448</v>
      </c>
      <c r="AU3146" s="12">
        <v>0</v>
      </c>
      <c r="AV3146" s="37"/>
      <c r="AX3146" s="37"/>
      <c r="BB3146" s="12">
        <v>31</v>
      </c>
      <c r="BC3146" s="12">
        <v>48</v>
      </c>
      <c r="BD3146" s="12">
        <v>42</v>
      </c>
      <c r="BH3146" s="12">
        <v>62</v>
      </c>
      <c r="BI3146" s="12">
        <v>150</v>
      </c>
      <c r="BQ3146" s="12">
        <v>0</v>
      </c>
      <c r="BV3146" s="12">
        <v>0</v>
      </c>
      <c r="BY3146" s="12">
        <v>0</v>
      </c>
      <c r="CC3146" s="12">
        <v>0</v>
      </c>
      <c r="CD3146" s="12">
        <v>0</v>
      </c>
      <c r="CF3146" s="12">
        <v>0</v>
      </c>
      <c r="CG3146" s="12" t="s">
        <v>934</v>
      </c>
      <c r="CH3146" s="12">
        <v>51.158000000000001</v>
      </c>
      <c r="CI3146" s="12" t="s">
        <v>941</v>
      </c>
      <c r="CJ3146" s="12" t="s">
        <v>941</v>
      </c>
      <c r="CK3146" s="12" t="s">
        <v>932</v>
      </c>
      <c r="CL3146" s="37">
        <v>231613051</v>
      </c>
      <c r="CN3146" s="12" t="s">
        <v>1509</v>
      </c>
      <c r="CS3146" s="12"/>
      <c r="CT3146" s="36" t="str">
        <f t="shared" si="49"/>
        <v>500mn</v>
      </c>
      <c r="CU3146" s="36" t="str">
        <f>VLOOKUP(CK3146,Mapping!B:C,2,FALSE)</f>
        <v>US/CA</v>
      </c>
    </row>
    <row r="3147" spans="1:99" ht="16" customHeight="1" x14ac:dyDescent="0.35">
      <c r="A3147" s="12" t="s">
        <v>4584</v>
      </c>
      <c r="B3147" s="12" t="s">
        <v>925</v>
      </c>
      <c r="E3147" s="37">
        <v>145096</v>
      </c>
      <c r="G3147" s="37" t="s">
        <v>1505</v>
      </c>
      <c r="I3147" s="37"/>
      <c r="K3147" s="37"/>
      <c r="M3147" s="37"/>
      <c r="O3147" s="37"/>
      <c r="Q3147" s="12">
        <v>1149</v>
      </c>
      <c r="R3147" s="37"/>
      <c r="T3147" s="37"/>
      <c r="V3147" s="37"/>
      <c r="X3147" s="37"/>
      <c r="Z3147" s="37"/>
      <c r="AB3147" s="37"/>
      <c r="AD3147" s="37"/>
      <c r="AF3147" s="37"/>
      <c r="AH3147" s="37">
        <v>145096</v>
      </c>
      <c r="AI3147" s="12">
        <v>0.01</v>
      </c>
      <c r="AN3147" s="37"/>
      <c r="AP3147" s="37"/>
      <c r="AR3147" s="37"/>
      <c r="AT3147" s="37"/>
      <c r="AV3147" s="37"/>
      <c r="AX3147" s="37"/>
      <c r="BQ3147" s="12">
        <v>0</v>
      </c>
      <c r="CG3147" s="12" t="s">
        <v>940</v>
      </c>
      <c r="CH3147" s="12">
        <v>8.2829999999999995</v>
      </c>
      <c r="CI3147" s="12" t="s">
        <v>941</v>
      </c>
      <c r="CJ3147" s="12" t="s">
        <v>941</v>
      </c>
      <c r="CK3147" s="12" t="s">
        <v>932</v>
      </c>
      <c r="CL3147" s="37">
        <v>1215167565</v>
      </c>
      <c r="CN3147" s="12" t="s">
        <v>1509</v>
      </c>
      <c r="CS3147" s="12"/>
      <c r="CT3147" s="36" t="str">
        <f t="shared" si="49"/>
        <v>1bn - 50bn</v>
      </c>
      <c r="CU3147" s="36" t="str">
        <f>VLOOKUP(CK3147,Mapping!B:C,2,FALSE)</f>
        <v>US/CA</v>
      </c>
    </row>
    <row r="3148" spans="1:99" ht="16" customHeight="1" x14ac:dyDescent="0.35">
      <c r="A3148" s="12" t="s">
        <v>4585</v>
      </c>
      <c r="B3148" s="12" t="s">
        <v>925</v>
      </c>
      <c r="E3148" s="37">
        <v>0</v>
      </c>
      <c r="G3148" s="37" t="s">
        <v>1505</v>
      </c>
      <c r="I3148" s="37"/>
      <c r="K3148" s="37"/>
      <c r="M3148" s="37"/>
      <c r="O3148" s="37"/>
      <c r="R3148" s="37"/>
      <c r="T3148" s="37"/>
      <c r="V3148" s="37"/>
      <c r="X3148" s="37"/>
      <c r="Z3148" s="37"/>
      <c r="AB3148" s="37"/>
      <c r="AD3148" s="37"/>
      <c r="AF3148" s="37"/>
      <c r="AH3148" s="37"/>
      <c r="AN3148" s="37">
        <v>0</v>
      </c>
      <c r="AO3148" s="12">
        <v>0</v>
      </c>
      <c r="AP3148" s="37"/>
      <c r="AR3148" s="37"/>
      <c r="AT3148" s="37"/>
      <c r="AV3148" s="37"/>
      <c r="AX3148" s="37"/>
      <c r="BI3148" s="12">
        <v>0</v>
      </c>
      <c r="BY3148" s="12">
        <v>0</v>
      </c>
      <c r="CG3148" s="12" t="s">
        <v>976</v>
      </c>
      <c r="CH3148" s="12">
        <v>118.06100000000001</v>
      </c>
      <c r="CI3148" s="12" t="s">
        <v>1073</v>
      </c>
      <c r="CJ3148" s="12" t="s">
        <v>946</v>
      </c>
      <c r="CK3148" s="12" t="s">
        <v>932</v>
      </c>
      <c r="CL3148" s="37">
        <v>1787074339</v>
      </c>
      <c r="CN3148" s="12" t="s">
        <v>1513</v>
      </c>
      <c r="CS3148" s="12"/>
      <c r="CT3148" s="36" t="str">
        <f t="shared" si="49"/>
        <v>1bn - 50bn</v>
      </c>
      <c r="CU3148" s="36" t="str">
        <f>VLOOKUP(CK3148,Mapping!B:C,2,FALSE)</f>
        <v>US/CA</v>
      </c>
    </row>
    <row r="3149" spans="1:99" ht="16" customHeight="1" x14ac:dyDescent="0.35">
      <c r="A3149" s="12" t="s">
        <v>4586</v>
      </c>
      <c r="B3149" s="12" t="s">
        <v>925</v>
      </c>
      <c r="E3149" s="37">
        <v>291268</v>
      </c>
      <c r="G3149" s="37" t="s">
        <v>1505</v>
      </c>
      <c r="I3149" s="37"/>
      <c r="K3149" s="37"/>
      <c r="M3149" s="37"/>
      <c r="O3149" s="37"/>
      <c r="Q3149" s="12">
        <v>0</v>
      </c>
      <c r="R3149" s="37"/>
      <c r="T3149" s="37">
        <v>291268</v>
      </c>
      <c r="U3149" s="12">
        <v>0.08</v>
      </c>
      <c r="V3149" s="37"/>
      <c r="X3149" s="37">
        <v>0</v>
      </c>
      <c r="Y3149" s="12">
        <v>0</v>
      </c>
      <c r="Z3149" s="37"/>
      <c r="AB3149" s="37"/>
      <c r="AD3149" s="37"/>
      <c r="AF3149" s="37"/>
      <c r="AH3149" s="37">
        <v>0</v>
      </c>
      <c r="AI3149" s="12">
        <v>0</v>
      </c>
      <c r="AN3149" s="37">
        <v>0</v>
      </c>
      <c r="AO3149" s="12">
        <v>0</v>
      </c>
      <c r="AP3149" s="37"/>
      <c r="AR3149" s="37"/>
      <c r="AT3149" s="37"/>
      <c r="AV3149" s="37"/>
      <c r="AX3149" s="37"/>
      <c r="BA3149" s="12">
        <v>0</v>
      </c>
      <c r="BI3149" s="12">
        <v>0</v>
      </c>
      <c r="BK3149" s="12">
        <v>2602</v>
      </c>
      <c r="BQ3149" s="12">
        <v>0</v>
      </c>
      <c r="BY3149" s="12">
        <v>0</v>
      </c>
      <c r="BZ3149" s="12">
        <v>0</v>
      </c>
      <c r="CE3149" s="12">
        <v>0</v>
      </c>
      <c r="CG3149" s="12" t="s">
        <v>934</v>
      </c>
      <c r="CH3149" s="12">
        <v>143.601</v>
      </c>
      <c r="CI3149" s="12" t="s">
        <v>4587</v>
      </c>
      <c r="CJ3149" s="12" t="s">
        <v>1246</v>
      </c>
      <c r="CK3149" s="12" t="s">
        <v>932</v>
      </c>
      <c r="CL3149" s="37">
        <v>351223161</v>
      </c>
      <c r="CN3149" s="12" t="s">
        <v>1509</v>
      </c>
      <c r="CS3149" s="12"/>
      <c r="CT3149" s="36" t="str">
        <f t="shared" si="49"/>
        <v>500mn</v>
      </c>
      <c r="CU3149" s="36" t="str">
        <f>VLOOKUP(CK3149,Mapping!B:C,2,FALSE)</f>
        <v>US/CA</v>
      </c>
    </row>
    <row r="3150" spans="1:99" ht="16" customHeight="1" x14ac:dyDescent="0.35">
      <c r="A3150" s="12" t="s">
        <v>4588</v>
      </c>
      <c r="B3150" s="12" t="s">
        <v>925</v>
      </c>
      <c r="E3150" s="37">
        <v>11291400</v>
      </c>
      <c r="G3150" s="37" t="s">
        <v>1505</v>
      </c>
      <c r="I3150" s="37"/>
      <c r="K3150" s="37"/>
      <c r="M3150" s="37">
        <v>11291400</v>
      </c>
      <c r="N3150" s="12">
        <v>1.86</v>
      </c>
      <c r="O3150" s="37"/>
      <c r="R3150" s="37"/>
      <c r="T3150" s="37"/>
      <c r="V3150" s="37"/>
      <c r="X3150" s="37"/>
      <c r="Z3150" s="37"/>
      <c r="AB3150" s="37"/>
      <c r="AD3150" s="37"/>
      <c r="AF3150" s="37"/>
      <c r="AH3150" s="37"/>
      <c r="AN3150" s="37"/>
      <c r="AP3150" s="37"/>
      <c r="AR3150" s="37"/>
      <c r="AT3150" s="37"/>
      <c r="AV3150" s="37"/>
      <c r="AX3150" s="37"/>
      <c r="BB3150" s="12">
        <v>90000</v>
      </c>
      <c r="CC3150" s="12">
        <v>0</v>
      </c>
      <c r="CG3150" s="12" t="s">
        <v>976</v>
      </c>
      <c r="CH3150" s="12">
        <v>155.702</v>
      </c>
      <c r="CI3150" s="12" t="s">
        <v>941</v>
      </c>
      <c r="CJ3150" s="12" t="s">
        <v>941</v>
      </c>
      <c r="CK3150" s="12" t="s">
        <v>932</v>
      </c>
      <c r="CL3150" s="37">
        <v>606522289</v>
      </c>
      <c r="CN3150" s="12" t="s">
        <v>1513</v>
      </c>
      <c r="CS3150" s="12"/>
      <c r="CT3150" s="36" t="str">
        <f t="shared" si="49"/>
        <v>500mn - 1bn</v>
      </c>
      <c r="CU3150" s="36" t="str">
        <f>VLOOKUP(CK3150,Mapping!B:C,2,FALSE)</f>
        <v>US/CA</v>
      </c>
    </row>
    <row r="3151" spans="1:99" ht="16" customHeight="1" x14ac:dyDescent="0.35">
      <c r="A3151" s="12" t="s">
        <v>4589</v>
      </c>
      <c r="B3151" s="12" t="s">
        <v>925</v>
      </c>
      <c r="E3151" s="37">
        <v>40525</v>
      </c>
      <c r="G3151" s="37" t="s">
        <v>1505</v>
      </c>
      <c r="I3151" s="37"/>
      <c r="K3151" s="37"/>
      <c r="M3151" s="37"/>
      <c r="O3151" s="37"/>
      <c r="R3151" s="37"/>
      <c r="T3151" s="37"/>
      <c r="V3151" s="37"/>
      <c r="X3151" s="37"/>
      <c r="Z3151" s="37"/>
      <c r="AB3151" s="37"/>
      <c r="AD3151" s="37"/>
      <c r="AF3151" s="37"/>
      <c r="AH3151" s="37"/>
      <c r="AN3151" s="37">
        <v>40525</v>
      </c>
      <c r="AO3151" s="12">
        <v>0.02</v>
      </c>
      <c r="AP3151" s="37"/>
      <c r="AR3151" s="37"/>
      <c r="AT3151" s="37"/>
      <c r="AV3151" s="37"/>
      <c r="AX3151" s="37"/>
      <c r="BI3151" s="12">
        <v>175</v>
      </c>
      <c r="BY3151" s="12">
        <v>0</v>
      </c>
      <c r="CG3151" s="12" t="s">
        <v>934</v>
      </c>
      <c r="CH3151" s="12">
        <v>42.350999999999999</v>
      </c>
      <c r="CI3151" s="12" t="s">
        <v>2871</v>
      </c>
      <c r="CJ3151" s="12" t="s">
        <v>966</v>
      </c>
      <c r="CK3151" s="12" t="s">
        <v>932</v>
      </c>
      <c r="CL3151" s="37">
        <v>248185142</v>
      </c>
      <c r="CN3151" s="12" t="s">
        <v>1509</v>
      </c>
      <c r="CS3151" s="12"/>
      <c r="CT3151" s="36" t="str">
        <f t="shared" si="49"/>
        <v>500mn</v>
      </c>
      <c r="CU3151" s="36" t="str">
        <f>VLOOKUP(CK3151,Mapping!B:C,2,FALSE)</f>
        <v>US/CA</v>
      </c>
    </row>
    <row r="3152" spans="1:99" ht="16" customHeight="1" x14ac:dyDescent="0.35">
      <c r="A3152" s="12" t="s">
        <v>4590</v>
      </c>
      <c r="B3152" s="12" t="s">
        <v>925</v>
      </c>
      <c r="E3152" s="37">
        <v>5366019</v>
      </c>
      <c r="G3152" s="37" t="s">
        <v>1505</v>
      </c>
      <c r="I3152" s="37"/>
      <c r="K3152" s="37"/>
      <c r="M3152" s="37">
        <v>563315</v>
      </c>
      <c r="N3152" s="12">
        <v>0.01</v>
      </c>
      <c r="O3152" s="37"/>
      <c r="Q3152" s="12">
        <v>3673</v>
      </c>
      <c r="R3152" s="37"/>
      <c r="T3152" s="37"/>
      <c r="V3152" s="37"/>
      <c r="X3152" s="37"/>
      <c r="Z3152" s="37"/>
      <c r="AB3152" s="37"/>
      <c r="AD3152" s="37">
        <v>204344</v>
      </c>
      <c r="AE3152" s="12">
        <v>0</v>
      </c>
      <c r="AF3152" s="37"/>
      <c r="AH3152" s="37">
        <v>463826</v>
      </c>
      <c r="AI3152" s="12">
        <v>0.01</v>
      </c>
      <c r="AN3152" s="37">
        <v>4134534</v>
      </c>
      <c r="AO3152" s="12">
        <v>0.06</v>
      </c>
      <c r="AP3152" s="37"/>
      <c r="AR3152" s="37"/>
      <c r="AT3152" s="37"/>
      <c r="AV3152" s="37"/>
      <c r="AX3152" s="37"/>
      <c r="BB3152" s="12">
        <v>4490</v>
      </c>
      <c r="BI3152" s="12">
        <v>24550</v>
      </c>
      <c r="BJ3152" s="12">
        <v>1834</v>
      </c>
      <c r="BQ3152" s="12">
        <v>0</v>
      </c>
      <c r="BY3152" s="12">
        <v>0</v>
      </c>
      <c r="CB3152" s="12">
        <v>0</v>
      </c>
      <c r="CC3152" s="12">
        <v>0</v>
      </c>
      <c r="CG3152" s="12" t="s">
        <v>929</v>
      </c>
      <c r="CH3152" s="12">
        <v>55.305999999999997</v>
      </c>
      <c r="CI3152" s="12" t="s">
        <v>4591</v>
      </c>
      <c r="CJ3152" s="12" t="s">
        <v>1698</v>
      </c>
      <c r="CK3152" s="12" t="s">
        <v>932</v>
      </c>
      <c r="CL3152" s="37">
        <v>7321616284</v>
      </c>
      <c r="CN3152" s="12" t="s">
        <v>1509</v>
      </c>
      <c r="CS3152" s="12"/>
      <c r="CT3152" s="36" t="str">
        <f t="shared" si="49"/>
        <v>1bn - 50bn</v>
      </c>
      <c r="CU3152" s="36" t="str">
        <f>VLOOKUP(CK3152,Mapping!B:C,2,FALSE)</f>
        <v>US/CA</v>
      </c>
    </row>
    <row r="3153" spans="1:99" ht="16" customHeight="1" x14ac:dyDescent="0.35">
      <c r="A3153" s="12" t="s">
        <v>4592</v>
      </c>
      <c r="B3153" s="12" t="s">
        <v>925</v>
      </c>
      <c r="E3153" s="37">
        <v>1478193</v>
      </c>
      <c r="G3153" s="37" t="s">
        <v>1505</v>
      </c>
      <c r="I3153" s="37"/>
      <c r="K3153" s="37"/>
      <c r="M3153" s="37">
        <v>520659</v>
      </c>
      <c r="N3153" s="12">
        <v>0.02</v>
      </c>
      <c r="O3153" s="37"/>
      <c r="Q3153" s="12">
        <v>2048</v>
      </c>
      <c r="R3153" s="37"/>
      <c r="T3153" s="37"/>
      <c r="V3153" s="37"/>
      <c r="X3153" s="37"/>
      <c r="Z3153" s="37"/>
      <c r="AB3153" s="37"/>
      <c r="AD3153" s="37"/>
      <c r="AF3153" s="37"/>
      <c r="AH3153" s="37">
        <v>258621</v>
      </c>
      <c r="AI3153" s="12">
        <v>0.01</v>
      </c>
      <c r="AN3153" s="37">
        <v>698913</v>
      </c>
      <c r="AO3153" s="12">
        <v>0.03</v>
      </c>
      <c r="AP3153" s="37"/>
      <c r="AR3153" s="37"/>
      <c r="AT3153" s="37"/>
      <c r="AV3153" s="37"/>
      <c r="AX3153" s="37"/>
      <c r="BB3153" s="12">
        <v>4150</v>
      </c>
      <c r="BI3153" s="12">
        <v>4150</v>
      </c>
      <c r="BQ3153" s="12">
        <v>0</v>
      </c>
      <c r="BY3153" s="12">
        <v>0</v>
      </c>
      <c r="CC3153" s="12">
        <v>0</v>
      </c>
      <c r="CG3153" s="12" t="s">
        <v>940</v>
      </c>
      <c r="CH3153" s="12">
        <v>44.284999999999997</v>
      </c>
      <c r="CI3153" s="12" t="s">
        <v>1584</v>
      </c>
      <c r="CJ3153" s="12" t="s">
        <v>931</v>
      </c>
      <c r="CK3153" s="12" t="s">
        <v>932</v>
      </c>
      <c r="CL3153" s="37">
        <v>2103859781</v>
      </c>
      <c r="CN3153" s="12" t="s">
        <v>1509</v>
      </c>
      <c r="CS3153" s="12"/>
      <c r="CT3153" s="36" t="str">
        <f t="shared" si="49"/>
        <v>1bn - 50bn</v>
      </c>
      <c r="CU3153" s="36" t="str">
        <f>VLOOKUP(CK3153,Mapping!B:C,2,FALSE)</f>
        <v>US/CA</v>
      </c>
    </row>
    <row r="3154" spans="1:99" ht="16" customHeight="1" x14ac:dyDescent="0.35">
      <c r="A3154" s="12" t="s">
        <v>4593</v>
      </c>
      <c r="B3154" s="12" t="s">
        <v>925</v>
      </c>
      <c r="E3154" s="37">
        <v>0</v>
      </c>
      <c r="G3154" s="37" t="s">
        <v>1505</v>
      </c>
      <c r="I3154" s="37"/>
      <c r="K3154" s="37"/>
      <c r="M3154" s="37"/>
      <c r="O3154" s="37"/>
      <c r="Q3154" s="12">
        <v>0</v>
      </c>
      <c r="R3154" s="37"/>
      <c r="T3154" s="37"/>
      <c r="V3154" s="37"/>
      <c r="X3154" s="37"/>
      <c r="Z3154" s="37"/>
      <c r="AB3154" s="37"/>
      <c r="AD3154" s="37"/>
      <c r="AF3154" s="37"/>
      <c r="AH3154" s="37">
        <v>0</v>
      </c>
      <c r="AI3154" s="12">
        <v>0</v>
      </c>
      <c r="AN3154" s="37"/>
      <c r="AP3154" s="37"/>
      <c r="AR3154" s="37"/>
      <c r="AT3154" s="37"/>
      <c r="AV3154" s="37"/>
      <c r="AX3154" s="37"/>
      <c r="BQ3154" s="12">
        <v>0</v>
      </c>
      <c r="CG3154" s="12" t="s">
        <v>940</v>
      </c>
      <c r="CH3154" s="12">
        <v>10.859</v>
      </c>
      <c r="CI3154" s="12" t="s">
        <v>2222</v>
      </c>
      <c r="CJ3154" s="12" t="s">
        <v>946</v>
      </c>
      <c r="CK3154" s="12" t="s">
        <v>932</v>
      </c>
      <c r="CL3154" s="37">
        <v>799727625</v>
      </c>
      <c r="CN3154" s="12" t="s">
        <v>1509</v>
      </c>
      <c r="CS3154" s="12"/>
      <c r="CT3154" s="36" t="str">
        <f t="shared" si="49"/>
        <v>500mn - 1bn</v>
      </c>
      <c r="CU3154" s="36" t="str">
        <f>VLOOKUP(CK3154,Mapping!B:C,2,FALSE)</f>
        <v>US/CA</v>
      </c>
    </row>
    <row r="3155" spans="1:99" ht="16" customHeight="1" x14ac:dyDescent="0.35">
      <c r="A3155" s="12" t="s">
        <v>4594</v>
      </c>
      <c r="B3155" s="12" t="s">
        <v>925</v>
      </c>
      <c r="E3155" s="37">
        <v>3919808</v>
      </c>
      <c r="G3155" s="37" t="s">
        <v>1505</v>
      </c>
      <c r="I3155" s="37"/>
      <c r="K3155" s="37"/>
      <c r="M3155" s="37"/>
      <c r="O3155" s="37"/>
      <c r="R3155" s="37"/>
      <c r="T3155" s="37"/>
      <c r="V3155" s="37"/>
      <c r="X3155" s="37"/>
      <c r="Z3155" s="37"/>
      <c r="AB3155" s="37"/>
      <c r="AD3155" s="37"/>
      <c r="AF3155" s="37"/>
      <c r="AH3155" s="37"/>
      <c r="AN3155" s="37">
        <v>3919808</v>
      </c>
      <c r="AO3155" s="12">
        <v>0.37</v>
      </c>
      <c r="AP3155" s="37"/>
      <c r="AR3155" s="37"/>
      <c r="AT3155" s="37"/>
      <c r="AV3155" s="37"/>
      <c r="AX3155" s="37"/>
      <c r="BI3155" s="12">
        <v>23275</v>
      </c>
      <c r="BY3155" s="12">
        <v>0</v>
      </c>
      <c r="CG3155" s="12" t="s">
        <v>929</v>
      </c>
      <c r="CH3155" s="12">
        <v>4.9489999999999998</v>
      </c>
      <c r="CI3155" s="12" t="s">
        <v>941</v>
      </c>
      <c r="CJ3155" s="12" t="s">
        <v>941</v>
      </c>
      <c r="CK3155" s="12" t="s">
        <v>932</v>
      </c>
      <c r="CL3155" s="37">
        <v>1054384250</v>
      </c>
      <c r="CN3155" s="12" t="s">
        <v>1509</v>
      </c>
      <c r="CS3155" s="12"/>
      <c r="CT3155" s="36" t="str">
        <f t="shared" si="49"/>
        <v>1bn - 50bn</v>
      </c>
      <c r="CU3155" s="36" t="str">
        <f>VLOOKUP(CK3155,Mapping!B:C,2,FALSE)</f>
        <v>US/CA</v>
      </c>
    </row>
    <row r="3156" spans="1:99" ht="16" customHeight="1" x14ac:dyDescent="0.35">
      <c r="A3156" s="12" t="s">
        <v>4595</v>
      </c>
      <c r="B3156" s="12" t="s">
        <v>925</v>
      </c>
      <c r="E3156" s="37">
        <v>2503929</v>
      </c>
      <c r="G3156" s="37" t="s">
        <v>1505</v>
      </c>
      <c r="I3156" s="37"/>
      <c r="K3156" s="37"/>
      <c r="M3156" s="37">
        <v>1720809</v>
      </c>
      <c r="N3156" s="12">
        <v>0.59</v>
      </c>
      <c r="O3156" s="37"/>
      <c r="R3156" s="37"/>
      <c r="T3156" s="37"/>
      <c r="V3156" s="37"/>
      <c r="X3156" s="37"/>
      <c r="Z3156" s="37"/>
      <c r="AB3156" s="37"/>
      <c r="AD3156" s="37"/>
      <c r="AF3156" s="37"/>
      <c r="AH3156" s="37"/>
      <c r="AN3156" s="37">
        <v>783120</v>
      </c>
      <c r="AO3156" s="12">
        <v>0.27</v>
      </c>
      <c r="AP3156" s="37"/>
      <c r="AR3156" s="37"/>
      <c r="AT3156" s="37"/>
      <c r="AV3156" s="37"/>
      <c r="AX3156" s="37"/>
      <c r="BB3156" s="12">
        <v>13716</v>
      </c>
      <c r="BI3156" s="12">
        <v>4650</v>
      </c>
      <c r="BY3156" s="12">
        <v>0</v>
      </c>
      <c r="CC3156" s="12">
        <v>0</v>
      </c>
      <c r="CG3156" s="12" t="s">
        <v>959</v>
      </c>
      <c r="CH3156" s="12">
        <v>31.727</v>
      </c>
      <c r="CI3156" s="12" t="s">
        <v>4596</v>
      </c>
      <c r="CJ3156" s="12" t="s">
        <v>1114</v>
      </c>
      <c r="CK3156" s="12" t="s">
        <v>932</v>
      </c>
      <c r="CL3156" s="37">
        <v>290404771</v>
      </c>
      <c r="CN3156" s="12" t="s">
        <v>1509</v>
      </c>
      <c r="CS3156" s="12"/>
      <c r="CT3156" s="36" t="str">
        <f t="shared" si="49"/>
        <v>500mn</v>
      </c>
      <c r="CU3156" s="36" t="str">
        <f>VLOOKUP(CK3156,Mapping!B:C,2,FALSE)</f>
        <v>US/CA</v>
      </c>
    </row>
    <row r="3157" spans="1:99" ht="16" customHeight="1" x14ac:dyDescent="0.35">
      <c r="A3157" s="12" t="s">
        <v>4597</v>
      </c>
      <c r="B3157" s="12" t="s">
        <v>925</v>
      </c>
      <c r="E3157" s="37">
        <v>73290</v>
      </c>
      <c r="G3157" s="37" t="s">
        <v>1505</v>
      </c>
      <c r="I3157" s="37"/>
      <c r="K3157" s="37"/>
      <c r="M3157" s="37">
        <v>73290</v>
      </c>
      <c r="N3157" s="12">
        <v>0.19</v>
      </c>
      <c r="O3157" s="37"/>
      <c r="R3157" s="37"/>
      <c r="T3157" s="37"/>
      <c r="V3157" s="37"/>
      <c r="X3157" s="37"/>
      <c r="Z3157" s="37"/>
      <c r="AB3157" s="37"/>
      <c r="AD3157" s="37"/>
      <c r="AF3157" s="37"/>
      <c r="AH3157" s="37"/>
      <c r="AN3157" s="37">
        <v>0</v>
      </c>
      <c r="AO3157" s="12">
        <v>0</v>
      </c>
      <c r="AP3157" s="37"/>
      <c r="AR3157" s="37"/>
      <c r="AT3157" s="37"/>
      <c r="AV3157" s="37"/>
      <c r="AX3157" s="37"/>
      <c r="BB3157" s="12">
        <v>500</v>
      </c>
      <c r="BI3157" s="12">
        <v>0</v>
      </c>
      <c r="BY3157" s="12">
        <v>0</v>
      </c>
      <c r="CC3157" s="12">
        <v>0</v>
      </c>
      <c r="CG3157" s="12" t="s">
        <v>940</v>
      </c>
      <c r="CH3157" s="12">
        <v>80.366</v>
      </c>
      <c r="CI3157" s="12" t="s">
        <v>4598</v>
      </c>
      <c r="CJ3157" s="12"/>
      <c r="CK3157" s="12" t="s">
        <v>1134</v>
      </c>
      <c r="CL3157" s="37">
        <v>38324417</v>
      </c>
      <c r="CN3157" s="12" t="s">
        <v>1506</v>
      </c>
      <c r="CS3157" s="12"/>
      <c r="CT3157" s="36" t="str">
        <f t="shared" si="49"/>
        <v>500mn</v>
      </c>
      <c r="CU3157" s="36" t="str">
        <f>VLOOKUP(CK3157,Mapping!B:C,2,FALSE)</f>
        <v>Middle East</v>
      </c>
    </row>
    <row r="3158" spans="1:99" ht="16" customHeight="1" x14ac:dyDescent="0.35">
      <c r="A3158" s="12" t="s">
        <v>4599</v>
      </c>
      <c r="B3158" s="12" t="s">
        <v>933</v>
      </c>
      <c r="E3158" s="37">
        <v>3338271</v>
      </c>
      <c r="G3158" s="37" t="s">
        <v>1505</v>
      </c>
      <c r="I3158" s="37"/>
      <c r="K3158" s="37">
        <v>0</v>
      </c>
      <c r="L3158" s="12">
        <v>0</v>
      </c>
      <c r="M3158" s="37">
        <v>744354</v>
      </c>
      <c r="N3158" s="12">
        <v>0.02</v>
      </c>
      <c r="O3158" s="37">
        <v>1536895</v>
      </c>
      <c r="P3158" s="12">
        <v>0.04</v>
      </c>
      <c r="Q3158" s="12">
        <v>1312</v>
      </c>
      <c r="R3158" s="37">
        <v>134443</v>
      </c>
      <c r="S3158" s="12">
        <v>0</v>
      </c>
      <c r="T3158" s="37"/>
      <c r="V3158" s="37"/>
      <c r="X3158" s="37">
        <v>125477</v>
      </c>
      <c r="Y3158" s="12">
        <v>0</v>
      </c>
      <c r="Z3158" s="37"/>
      <c r="AB3158" s="37"/>
      <c r="AD3158" s="37"/>
      <c r="AF3158" s="37"/>
      <c r="AH3158" s="37">
        <v>165679</v>
      </c>
      <c r="AI3158" s="12">
        <v>0</v>
      </c>
      <c r="AL3158" s="12">
        <v>101200</v>
      </c>
      <c r="AM3158" s="12">
        <v>3700</v>
      </c>
      <c r="AN3158" s="37">
        <v>589445</v>
      </c>
      <c r="AO3158" s="12">
        <v>0.02</v>
      </c>
      <c r="AP3158" s="37">
        <v>33479</v>
      </c>
      <c r="AQ3158" s="12">
        <v>0</v>
      </c>
      <c r="AR3158" s="37"/>
      <c r="AT3158" s="37"/>
      <c r="AV3158" s="37"/>
      <c r="AX3158" s="37">
        <v>8499</v>
      </c>
      <c r="AY3158" s="12">
        <v>0</v>
      </c>
      <c r="AZ3158" s="12">
        <v>12700</v>
      </c>
      <c r="BA3158" s="12">
        <v>1228</v>
      </c>
      <c r="BB3158" s="12">
        <v>5933</v>
      </c>
      <c r="BG3158" s="12">
        <v>0</v>
      </c>
      <c r="BH3158" s="12">
        <v>145</v>
      </c>
      <c r="BI3158" s="12">
        <v>3500</v>
      </c>
      <c r="BQ3158" s="12">
        <v>0</v>
      </c>
      <c r="BS3158" s="12">
        <v>0</v>
      </c>
      <c r="BU3158" s="12">
        <v>0</v>
      </c>
      <c r="BV3158" s="12">
        <v>0</v>
      </c>
      <c r="BW3158" s="12">
        <v>0</v>
      </c>
      <c r="BX3158" s="12">
        <v>0</v>
      </c>
      <c r="BY3158" s="12">
        <v>0</v>
      </c>
      <c r="BZ3158" s="12">
        <v>0</v>
      </c>
      <c r="CC3158" s="12">
        <v>0</v>
      </c>
      <c r="CG3158" s="12" t="s">
        <v>940</v>
      </c>
      <c r="CH3158" s="12">
        <v>37.789000000000001</v>
      </c>
      <c r="CI3158" s="12" t="s">
        <v>1042</v>
      </c>
      <c r="CJ3158" s="12"/>
      <c r="CK3158" s="12" t="s">
        <v>1043</v>
      </c>
      <c r="CL3158" s="37">
        <v>3604030057</v>
      </c>
      <c r="CN3158" s="12" t="s">
        <v>1506</v>
      </c>
      <c r="CS3158" s="12"/>
      <c r="CT3158" s="36" t="str">
        <f t="shared" si="49"/>
        <v>1bn - 50bn</v>
      </c>
      <c r="CU3158" s="36" t="str">
        <f>VLOOKUP(CK3158,Mapping!B:C,2,FALSE)</f>
        <v>Asia</v>
      </c>
    </row>
    <row r="3159" spans="1:99" ht="16" customHeight="1" x14ac:dyDescent="0.35">
      <c r="A3159" s="12" t="s">
        <v>4600</v>
      </c>
      <c r="B3159" s="12" t="s">
        <v>925</v>
      </c>
      <c r="E3159" s="37">
        <v>1593540</v>
      </c>
      <c r="G3159" s="37" t="s">
        <v>1505</v>
      </c>
      <c r="I3159" s="37"/>
      <c r="K3159" s="37"/>
      <c r="M3159" s="37"/>
      <c r="O3159" s="37"/>
      <c r="Q3159" s="12">
        <v>0</v>
      </c>
      <c r="R3159" s="37"/>
      <c r="T3159" s="37"/>
      <c r="V3159" s="37"/>
      <c r="X3159" s="37"/>
      <c r="Z3159" s="37"/>
      <c r="AB3159" s="37"/>
      <c r="AD3159" s="37"/>
      <c r="AF3159" s="37"/>
      <c r="AH3159" s="37">
        <v>0</v>
      </c>
      <c r="AI3159" s="12">
        <v>0</v>
      </c>
      <c r="AN3159" s="37">
        <v>261040</v>
      </c>
      <c r="AO3159" s="12">
        <v>0.04</v>
      </c>
      <c r="AP3159" s="37"/>
      <c r="AR3159" s="37"/>
      <c r="AT3159" s="37">
        <v>1332500</v>
      </c>
      <c r="AU3159" s="12">
        <v>0.22</v>
      </c>
      <c r="AV3159" s="37"/>
      <c r="AX3159" s="37"/>
      <c r="BD3159" s="12">
        <v>125000</v>
      </c>
      <c r="BI3159" s="12">
        <v>1550</v>
      </c>
      <c r="BQ3159" s="12">
        <v>0</v>
      </c>
      <c r="BY3159" s="12">
        <v>0</v>
      </c>
      <c r="CF3159" s="12">
        <v>0.11</v>
      </c>
      <c r="CG3159" s="12" t="s">
        <v>929</v>
      </c>
      <c r="CH3159" s="12">
        <v>81.096000000000004</v>
      </c>
      <c r="CI3159" s="12" t="s">
        <v>983</v>
      </c>
      <c r="CJ3159" s="12" t="s">
        <v>984</v>
      </c>
      <c r="CK3159" s="12" t="s">
        <v>985</v>
      </c>
      <c r="CL3159" s="37">
        <v>608296978</v>
      </c>
      <c r="CN3159" s="12" t="s">
        <v>1506</v>
      </c>
      <c r="CS3159" s="12"/>
      <c r="CT3159" s="36" t="str">
        <f t="shared" si="49"/>
        <v>500mn - 1bn</v>
      </c>
      <c r="CU3159" s="36" t="str">
        <f>VLOOKUP(CK3159,Mapping!B:C,2,FALSE)</f>
        <v>US/CA</v>
      </c>
    </row>
    <row r="3160" spans="1:99" ht="16" customHeight="1" x14ac:dyDescent="0.35">
      <c r="A3160" s="12" t="s">
        <v>4601</v>
      </c>
      <c r="B3160" s="12" t="s">
        <v>925</v>
      </c>
      <c r="E3160" s="37">
        <v>357561</v>
      </c>
      <c r="G3160" s="37" t="s">
        <v>1505</v>
      </c>
      <c r="I3160" s="37"/>
      <c r="K3160" s="37"/>
      <c r="M3160" s="37">
        <v>357561</v>
      </c>
      <c r="N3160" s="12">
        <v>0.06</v>
      </c>
      <c r="O3160" s="37"/>
      <c r="R3160" s="37"/>
      <c r="T3160" s="37"/>
      <c r="V3160" s="37"/>
      <c r="X3160" s="37"/>
      <c r="Z3160" s="37"/>
      <c r="AB3160" s="37"/>
      <c r="AD3160" s="37"/>
      <c r="AF3160" s="37"/>
      <c r="AH3160" s="37"/>
      <c r="AN3160" s="37"/>
      <c r="AP3160" s="37"/>
      <c r="AR3160" s="37"/>
      <c r="AT3160" s="37"/>
      <c r="AV3160" s="37"/>
      <c r="AX3160" s="37"/>
      <c r="BB3160" s="12">
        <v>2850</v>
      </c>
      <c r="CC3160" s="12">
        <v>0</v>
      </c>
      <c r="CG3160" s="12" t="s">
        <v>940</v>
      </c>
      <c r="CH3160" s="12">
        <v>49.210999999999999</v>
      </c>
      <c r="CI3160" s="12" t="s">
        <v>1016</v>
      </c>
      <c r="CJ3160" s="12" t="s">
        <v>1017</v>
      </c>
      <c r="CK3160" s="12" t="s">
        <v>932</v>
      </c>
      <c r="CL3160" s="37">
        <v>571979481</v>
      </c>
      <c r="CN3160" s="12" t="s">
        <v>1506</v>
      </c>
      <c r="CS3160" s="12"/>
      <c r="CT3160" s="36" t="str">
        <f t="shared" si="49"/>
        <v>500mn - 1bn</v>
      </c>
      <c r="CU3160" s="36" t="str">
        <f>VLOOKUP(CK3160,Mapping!B:C,2,FALSE)</f>
        <v>US/CA</v>
      </c>
    </row>
    <row r="3161" spans="1:99" ht="16" customHeight="1" x14ac:dyDescent="0.35">
      <c r="A3161" s="12" t="s">
        <v>4602</v>
      </c>
      <c r="B3161" s="12" t="s">
        <v>925</v>
      </c>
      <c r="E3161" s="37">
        <v>4416138</v>
      </c>
      <c r="G3161" s="37" t="s">
        <v>1505</v>
      </c>
      <c r="I3161" s="37"/>
      <c r="K3161" s="37"/>
      <c r="M3161" s="37">
        <v>0</v>
      </c>
      <c r="N3161" s="12">
        <v>0</v>
      </c>
      <c r="O3161" s="37"/>
      <c r="Q3161" s="12">
        <v>34971</v>
      </c>
      <c r="R3161" s="37"/>
      <c r="T3161" s="37"/>
      <c r="V3161" s="37"/>
      <c r="X3161" s="37"/>
      <c r="Z3161" s="37"/>
      <c r="AB3161" s="37"/>
      <c r="AD3161" s="37"/>
      <c r="AF3161" s="37"/>
      <c r="AH3161" s="37">
        <v>4416138</v>
      </c>
      <c r="AI3161" s="12">
        <v>0.17</v>
      </c>
      <c r="AN3161" s="37"/>
      <c r="AP3161" s="37"/>
      <c r="AR3161" s="37"/>
      <c r="AT3161" s="37"/>
      <c r="AV3161" s="37"/>
      <c r="AX3161" s="37"/>
      <c r="BB3161" s="12">
        <v>0</v>
      </c>
      <c r="BQ3161" s="12">
        <v>0.01</v>
      </c>
      <c r="CC3161" s="12">
        <v>0</v>
      </c>
      <c r="CG3161" s="12" t="s">
        <v>929</v>
      </c>
      <c r="CH3161" s="12">
        <v>11.619</v>
      </c>
      <c r="CI3161" s="12" t="s">
        <v>941</v>
      </c>
      <c r="CJ3161" s="12" t="s">
        <v>941</v>
      </c>
      <c r="CK3161" s="12" t="s">
        <v>932</v>
      </c>
      <c r="CL3161" s="37">
        <v>2537076979</v>
      </c>
      <c r="CN3161" s="12" t="s">
        <v>1506</v>
      </c>
      <c r="CS3161" s="12"/>
      <c r="CT3161" s="36" t="str">
        <f t="shared" si="49"/>
        <v>1bn - 50bn</v>
      </c>
      <c r="CU3161" s="36" t="str">
        <f>VLOOKUP(CK3161,Mapping!B:C,2,FALSE)</f>
        <v>US/CA</v>
      </c>
    </row>
    <row r="3162" spans="1:99" ht="16" customHeight="1" x14ac:dyDescent="0.35">
      <c r="A3162" s="12" t="s">
        <v>4603</v>
      </c>
      <c r="B3162" s="12" t="s">
        <v>925</v>
      </c>
      <c r="E3162" s="37">
        <v>635758</v>
      </c>
      <c r="G3162" s="37" t="s">
        <v>1505</v>
      </c>
      <c r="I3162" s="37"/>
      <c r="K3162" s="37"/>
      <c r="M3162" s="37"/>
      <c r="O3162" s="37"/>
      <c r="R3162" s="37"/>
      <c r="T3162" s="37"/>
      <c r="V3162" s="37"/>
      <c r="X3162" s="37"/>
      <c r="Z3162" s="37"/>
      <c r="AB3162" s="37"/>
      <c r="AD3162" s="37"/>
      <c r="AF3162" s="37"/>
      <c r="AH3162" s="37"/>
      <c r="AN3162" s="37">
        <v>635758</v>
      </c>
      <c r="AO3162" s="12">
        <v>0.03</v>
      </c>
      <c r="AP3162" s="37"/>
      <c r="AR3162" s="37"/>
      <c r="AT3162" s="37"/>
      <c r="AV3162" s="37"/>
      <c r="AX3162" s="37"/>
      <c r="BI3162" s="12">
        <v>3775</v>
      </c>
      <c r="BY3162" s="12">
        <v>0</v>
      </c>
      <c r="CG3162" s="12" t="s">
        <v>991</v>
      </c>
      <c r="CH3162" s="12">
        <v>11.628</v>
      </c>
      <c r="CI3162" s="12" t="s">
        <v>941</v>
      </c>
      <c r="CJ3162" s="12" t="s">
        <v>941</v>
      </c>
      <c r="CK3162" s="12" t="s">
        <v>932</v>
      </c>
      <c r="CL3162" s="37">
        <v>2089126228</v>
      </c>
      <c r="CN3162" s="12" t="s">
        <v>1534</v>
      </c>
      <c r="CS3162" s="12"/>
      <c r="CT3162" s="36" t="str">
        <f t="shared" si="49"/>
        <v>1bn - 50bn</v>
      </c>
      <c r="CU3162" s="36" t="str">
        <f>VLOOKUP(CK3162,Mapping!B:C,2,FALSE)</f>
        <v>US/CA</v>
      </c>
    </row>
    <row r="3163" spans="1:99" ht="16" customHeight="1" x14ac:dyDescent="0.35">
      <c r="A3163" s="12" t="s">
        <v>236</v>
      </c>
      <c r="B3163" s="12" t="s">
        <v>933</v>
      </c>
      <c r="E3163" s="37">
        <v>383229268</v>
      </c>
      <c r="F3163" s="12">
        <v>176950</v>
      </c>
      <c r="G3163" s="37" t="s">
        <v>1505</v>
      </c>
      <c r="I3163" s="37">
        <v>9433420</v>
      </c>
      <c r="J3163" s="12">
        <v>0.02</v>
      </c>
      <c r="K3163" s="37">
        <v>117468000</v>
      </c>
      <c r="L3163" s="12">
        <v>0.27</v>
      </c>
      <c r="M3163" s="37"/>
      <c r="O3163" s="37">
        <v>69786347</v>
      </c>
      <c r="P3163" s="12">
        <v>0.16</v>
      </c>
      <c r="Q3163" s="12">
        <v>197000</v>
      </c>
      <c r="R3163" s="37">
        <v>13483504</v>
      </c>
      <c r="S3163" s="12">
        <v>0.03</v>
      </c>
      <c r="T3163" s="37"/>
      <c r="V3163" s="37">
        <v>13624282</v>
      </c>
      <c r="W3163" s="12">
        <v>0.03</v>
      </c>
      <c r="X3163" s="37">
        <v>20793630</v>
      </c>
      <c r="Y3163" s="12">
        <v>0.05</v>
      </c>
      <c r="Z3163" s="37"/>
      <c r="AB3163" s="37">
        <v>12192935</v>
      </c>
      <c r="AC3163" s="12">
        <v>0.03</v>
      </c>
      <c r="AD3163" s="37"/>
      <c r="AF3163" s="37">
        <v>10770544</v>
      </c>
      <c r="AG3163" s="12">
        <v>0.02</v>
      </c>
      <c r="AH3163" s="37">
        <v>24877160</v>
      </c>
      <c r="AI3163" s="12">
        <v>0.06</v>
      </c>
      <c r="AJ3163" s="12">
        <v>821634</v>
      </c>
      <c r="AK3163" s="12">
        <v>596500</v>
      </c>
      <c r="AL3163" s="12">
        <v>4340600</v>
      </c>
      <c r="AM3163" s="12">
        <v>606000</v>
      </c>
      <c r="AN3163" s="37">
        <v>66493584</v>
      </c>
      <c r="AO3163" s="12">
        <v>0.15</v>
      </c>
      <c r="AP3163" s="37">
        <v>22429116</v>
      </c>
      <c r="AQ3163" s="12">
        <v>0.05</v>
      </c>
      <c r="AR3163" s="37"/>
      <c r="AT3163" s="37">
        <v>504218</v>
      </c>
      <c r="AU3163" s="12">
        <v>0</v>
      </c>
      <c r="AV3163" s="37"/>
      <c r="AX3163" s="37">
        <v>1372528</v>
      </c>
      <c r="AY3163" s="12">
        <v>0</v>
      </c>
      <c r="AZ3163" s="12">
        <v>1269312</v>
      </c>
      <c r="BA3163" s="12">
        <v>203500</v>
      </c>
      <c r="BD3163" s="12">
        <v>47300</v>
      </c>
      <c r="BF3163" s="12">
        <v>711110</v>
      </c>
      <c r="BG3163" s="12">
        <v>1967928</v>
      </c>
      <c r="BH3163" s="12">
        <v>97142</v>
      </c>
      <c r="BI3163" s="12">
        <v>394825</v>
      </c>
      <c r="BO3163" s="12">
        <v>0.03</v>
      </c>
      <c r="BP3163" s="12">
        <v>0.03</v>
      </c>
      <c r="BQ3163" s="12">
        <v>0.05</v>
      </c>
      <c r="BR3163" s="12">
        <v>0.03</v>
      </c>
      <c r="BS3163" s="12">
        <v>0.02</v>
      </c>
      <c r="BT3163" s="12">
        <v>0.02</v>
      </c>
      <c r="BU3163" s="12">
        <v>0.02</v>
      </c>
      <c r="BV3163" s="12">
        <v>0.08</v>
      </c>
      <c r="BW3163" s="12">
        <v>0.03</v>
      </c>
      <c r="BX3163" s="12">
        <v>0.02</v>
      </c>
      <c r="BY3163" s="12">
        <v>0.05</v>
      </c>
      <c r="BZ3163" s="12">
        <v>0</v>
      </c>
      <c r="CF3163" s="12">
        <v>0.04</v>
      </c>
      <c r="CG3163" s="12" t="s">
        <v>929</v>
      </c>
      <c r="CH3163" s="12">
        <v>14.198</v>
      </c>
      <c r="CI3163" s="12" t="s">
        <v>943</v>
      </c>
      <c r="CJ3163" s="12"/>
      <c r="CK3163" s="12" t="s">
        <v>944</v>
      </c>
      <c r="CL3163" s="37">
        <v>43945438958</v>
      </c>
      <c r="CN3163" s="12" t="s">
        <v>1506</v>
      </c>
      <c r="CS3163" s="12"/>
      <c r="CT3163" s="36" t="str">
        <f t="shared" si="49"/>
        <v>1bn - 50bn</v>
      </c>
      <c r="CU3163" s="36" t="str">
        <f>VLOOKUP(CK3163,Mapping!B:C,2,FALSE)</f>
        <v>EU</v>
      </c>
    </row>
    <row r="3164" spans="1:99" ht="16" customHeight="1" x14ac:dyDescent="0.35">
      <c r="A3164" s="12" t="s">
        <v>4604</v>
      </c>
      <c r="B3164" s="12" t="s">
        <v>925</v>
      </c>
      <c r="E3164" s="37">
        <v>1540147</v>
      </c>
      <c r="G3164" s="37" t="s">
        <v>1505</v>
      </c>
      <c r="I3164" s="37"/>
      <c r="K3164" s="37"/>
      <c r="M3164" s="37">
        <v>1540147</v>
      </c>
      <c r="N3164" s="12">
        <v>0.11</v>
      </c>
      <c r="O3164" s="37"/>
      <c r="R3164" s="37"/>
      <c r="T3164" s="37"/>
      <c r="V3164" s="37"/>
      <c r="X3164" s="37"/>
      <c r="Z3164" s="37"/>
      <c r="AB3164" s="37"/>
      <c r="AD3164" s="37"/>
      <c r="AF3164" s="37"/>
      <c r="AH3164" s="37"/>
      <c r="AN3164" s="37"/>
      <c r="AP3164" s="37"/>
      <c r="AR3164" s="37"/>
      <c r="AT3164" s="37"/>
      <c r="AV3164" s="37"/>
      <c r="AX3164" s="37"/>
      <c r="BB3164" s="12">
        <v>12276</v>
      </c>
      <c r="CC3164" s="12">
        <v>0</v>
      </c>
      <c r="CG3164" s="12" t="s">
        <v>1058</v>
      </c>
      <c r="CH3164" s="12">
        <v>15.782999999999999</v>
      </c>
      <c r="CI3164" s="12" t="s">
        <v>1864</v>
      </c>
      <c r="CJ3164" s="12" t="s">
        <v>1114</v>
      </c>
      <c r="CK3164" s="12" t="s">
        <v>932</v>
      </c>
      <c r="CL3164" s="37">
        <v>1351997407</v>
      </c>
      <c r="CN3164" s="12" t="s">
        <v>1509</v>
      </c>
      <c r="CS3164" s="12"/>
      <c r="CT3164" s="36" t="str">
        <f t="shared" si="49"/>
        <v>1bn - 50bn</v>
      </c>
      <c r="CU3164" s="36" t="str">
        <f>VLOOKUP(CK3164,Mapping!B:C,2,FALSE)</f>
        <v>US/CA</v>
      </c>
    </row>
    <row r="3165" spans="1:99" ht="16" customHeight="1" x14ac:dyDescent="0.35">
      <c r="A3165" s="12" t="s">
        <v>4605</v>
      </c>
      <c r="B3165" s="12" t="s">
        <v>925</v>
      </c>
      <c r="E3165" s="37">
        <v>1676277</v>
      </c>
      <c r="G3165" s="37" t="s">
        <v>1505</v>
      </c>
      <c r="I3165" s="37"/>
      <c r="K3165" s="37"/>
      <c r="M3165" s="37"/>
      <c r="O3165" s="37"/>
      <c r="Q3165" s="12">
        <v>6604</v>
      </c>
      <c r="R3165" s="37"/>
      <c r="T3165" s="37"/>
      <c r="V3165" s="37"/>
      <c r="X3165" s="37"/>
      <c r="Z3165" s="37"/>
      <c r="AB3165" s="37"/>
      <c r="AD3165" s="37"/>
      <c r="AF3165" s="37"/>
      <c r="AH3165" s="37">
        <v>833953</v>
      </c>
      <c r="AI3165" s="12">
        <v>0.11</v>
      </c>
      <c r="AN3165" s="37">
        <v>522080</v>
      </c>
      <c r="AO3165" s="12">
        <v>7.0000000000000007E-2</v>
      </c>
      <c r="AP3165" s="37">
        <v>320244</v>
      </c>
      <c r="AQ3165" s="12">
        <v>0.04</v>
      </c>
      <c r="AR3165" s="37"/>
      <c r="AT3165" s="37"/>
      <c r="AV3165" s="37"/>
      <c r="AX3165" s="37"/>
      <c r="BH3165" s="12">
        <v>1387</v>
      </c>
      <c r="BI3165" s="12">
        <v>3100</v>
      </c>
      <c r="BQ3165" s="12">
        <v>0</v>
      </c>
      <c r="BV3165" s="12">
        <v>0</v>
      </c>
      <c r="BY3165" s="12">
        <v>0</v>
      </c>
      <c r="CG3165" s="12" t="s">
        <v>980</v>
      </c>
      <c r="CH3165" s="12">
        <v>54.905000000000001</v>
      </c>
      <c r="CI3165" s="12" t="s">
        <v>1277</v>
      </c>
      <c r="CJ3165" s="12" t="s">
        <v>931</v>
      </c>
      <c r="CK3165" s="12" t="s">
        <v>932</v>
      </c>
      <c r="CL3165" s="37">
        <v>743007331</v>
      </c>
      <c r="CN3165" s="12" t="s">
        <v>1506</v>
      </c>
      <c r="CS3165" s="12"/>
      <c r="CT3165" s="36" t="str">
        <f t="shared" si="49"/>
        <v>500mn - 1bn</v>
      </c>
      <c r="CU3165" s="36" t="str">
        <f>VLOOKUP(CK3165,Mapping!B:C,2,FALSE)</f>
        <v>US/CA</v>
      </c>
    </row>
    <row r="3166" spans="1:99" ht="16" customHeight="1" x14ac:dyDescent="0.35">
      <c r="A3166" s="12" t="s">
        <v>4606</v>
      </c>
      <c r="B3166" s="12" t="s">
        <v>925</v>
      </c>
      <c r="E3166" s="37">
        <v>6515774</v>
      </c>
      <c r="G3166" s="37" t="s">
        <v>1505</v>
      </c>
      <c r="I3166" s="37"/>
      <c r="K3166" s="37">
        <v>3137803</v>
      </c>
      <c r="L3166" s="12">
        <v>0.16</v>
      </c>
      <c r="M3166" s="37">
        <v>325443</v>
      </c>
      <c r="N3166" s="12">
        <v>0.02</v>
      </c>
      <c r="O3166" s="37">
        <v>3052528</v>
      </c>
      <c r="P3166" s="12">
        <v>0.15</v>
      </c>
      <c r="R3166" s="37"/>
      <c r="T3166" s="37"/>
      <c r="V3166" s="37"/>
      <c r="X3166" s="37"/>
      <c r="Z3166" s="37"/>
      <c r="AB3166" s="37"/>
      <c r="AD3166" s="37"/>
      <c r="AF3166" s="37"/>
      <c r="AH3166" s="37"/>
      <c r="AL3166" s="12">
        <v>201000</v>
      </c>
      <c r="AN3166" s="37"/>
      <c r="AP3166" s="37"/>
      <c r="AR3166" s="37"/>
      <c r="AT3166" s="37"/>
      <c r="AV3166" s="37"/>
      <c r="AX3166" s="37"/>
      <c r="BB3166" s="12">
        <v>2594</v>
      </c>
      <c r="BG3166" s="12">
        <v>50800</v>
      </c>
      <c r="BS3166" s="12">
        <v>0</v>
      </c>
      <c r="BU3166" s="12">
        <v>0</v>
      </c>
      <c r="CC3166" s="12">
        <v>0</v>
      </c>
      <c r="CG3166" s="12" t="s">
        <v>929</v>
      </c>
      <c r="CH3166" s="12">
        <v>38.552999999999997</v>
      </c>
      <c r="CI3166" s="12" t="s">
        <v>4607</v>
      </c>
      <c r="CJ3166" s="12" t="s">
        <v>972</v>
      </c>
      <c r="CK3166" s="12" t="s">
        <v>932</v>
      </c>
      <c r="CL3166" s="37">
        <v>1983387789</v>
      </c>
      <c r="CN3166" s="12" t="s">
        <v>1506</v>
      </c>
      <c r="CS3166" s="12"/>
      <c r="CT3166" s="36" t="str">
        <f t="shared" si="49"/>
        <v>1bn - 50bn</v>
      </c>
      <c r="CU3166" s="36" t="str">
        <f>VLOOKUP(CK3166,Mapping!B:C,2,FALSE)</f>
        <v>US/CA</v>
      </c>
    </row>
    <row r="3167" spans="1:99" ht="16" customHeight="1" x14ac:dyDescent="0.35">
      <c r="A3167" s="12" t="s">
        <v>4608</v>
      </c>
      <c r="B3167" s="12" t="s">
        <v>925</v>
      </c>
      <c r="E3167" s="37">
        <v>9378018</v>
      </c>
      <c r="G3167" s="37" t="s">
        <v>1505</v>
      </c>
      <c r="I3167" s="37"/>
      <c r="K3167" s="37"/>
      <c r="M3167" s="37">
        <v>294831</v>
      </c>
      <c r="N3167" s="12">
        <v>0.03</v>
      </c>
      <c r="O3167" s="37"/>
      <c r="Q3167" s="12">
        <v>37985</v>
      </c>
      <c r="R3167" s="37"/>
      <c r="T3167" s="37"/>
      <c r="V3167" s="37"/>
      <c r="X3167" s="37"/>
      <c r="Z3167" s="37"/>
      <c r="AB3167" s="37"/>
      <c r="AD3167" s="37">
        <v>379942</v>
      </c>
      <c r="AE3167" s="12">
        <v>0.04</v>
      </c>
      <c r="AF3167" s="37"/>
      <c r="AH3167" s="37">
        <v>4796746</v>
      </c>
      <c r="AI3167" s="12">
        <v>0.48</v>
      </c>
      <c r="AN3167" s="37">
        <v>3675609</v>
      </c>
      <c r="AO3167" s="12">
        <v>0.37</v>
      </c>
      <c r="AP3167" s="37">
        <v>230890</v>
      </c>
      <c r="AQ3167" s="12">
        <v>0.02</v>
      </c>
      <c r="AR3167" s="37"/>
      <c r="AT3167" s="37"/>
      <c r="AV3167" s="37"/>
      <c r="AX3167" s="37"/>
      <c r="BB3167" s="12">
        <v>2350</v>
      </c>
      <c r="BH3167" s="12">
        <v>1000</v>
      </c>
      <c r="BI3167" s="12">
        <v>21825</v>
      </c>
      <c r="BJ3167" s="12">
        <v>3410</v>
      </c>
      <c r="BQ3167" s="12">
        <v>0.01</v>
      </c>
      <c r="BV3167" s="12">
        <v>0</v>
      </c>
      <c r="BY3167" s="12">
        <v>0</v>
      </c>
      <c r="CB3167" s="12">
        <v>0</v>
      </c>
      <c r="CC3167" s="12">
        <v>0</v>
      </c>
      <c r="CG3167" s="12" t="s">
        <v>940</v>
      </c>
      <c r="CH3167" s="12">
        <v>8.2810000000000006</v>
      </c>
      <c r="CI3167" s="12" t="s">
        <v>1279</v>
      </c>
      <c r="CJ3167" s="12" t="s">
        <v>1130</v>
      </c>
      <c r="CK3167" s="12" t="s">
        <v>932</v>
      </c>
      <c r="CL3167" s="37">
        <v>991651668</v>
      </c>
      <c r="CN3167" s="12" t="s">
        <v>1514</v>
      </c>
      <c r="CS3167" s="12"/>
      <c r="CT3167" s="36" t="str">
        <f t="shared" si="49"/>
        <v>500mn - 1bn</v>
      </c>
      <c r="CU3167" s="36" t="str">
        <f>VLOOKUP(CK3167,Mapping!B:C,2,FALSE)</f>
        <v>US/CA</v>
      </c>
    </row>
    <row r="3168" spans="1:99" ht="16" customHeight="1" x14ac:dyDescent="0.35">
      <c r="A3168" s="12" t="s">
        <v>4609</v>
      </c>
      <c r="B3168" s="12" t="s">
        <v>933</v>
      </c>
      <c r="E3168" s="37">
        <v>7043073</v>
      </c>
      <c r="G3168" s="37" t="s">
        <v>1505</v>
      </c>
      <c r="I3168" s="37"/>
      <c r="K3168" s="37"/>
      <c r="M3168" s="37">
        <v>7043073</v>
      </c>
      <c r="N3168" s="12">
        <v>2.02</v>
      </c>
      <c r="O3168" s="37"/>
      <c r="R3168" s="37"/>
      <c r="T3168" s="37"/>
      <c r="V3168" s="37"/>
      <c r="X3168" s="37"/>
      <c r="Z3168" s="37">
        <v>0</v>
      </c>
      <c r="AA3168" s="12">
        <v>0</v>
      </c>
      <c r="AB3168" s="37"/>
      <c r="AD3168" s="37"/>
      <c r="AF3168" s="37"/>
      <c r="AH3168" s="37"/>
      <c r="AN3168" s="37"/>
      <c r="AP3168" s="37"/>
      <c r="AR3168" s="37"/>
      <c r="AT3168" s="37"/>
      <c r="AV3168" s="37"/>
      <c r="AX3168" s="37"/>
      <c r="BB3168" s="12">
        <v>56138</v>
      </c>
      <c r="BC3168" s="12">
        <v>0</v>
      </c>
      <c r="CC3168" s="12">
        <v>0</v>
      </c>
      <c r="CD3168" s="12">
        <v>0</v>
      </c>
      <c r="CG3168" s="12" t="s">
        <v>929</v>
      </c>
      <c r="CH3168" s="12">
        <v>20.369</v>
      </c>
      <c r="CI3168" s="12" t="s">
        <v>1285</v>
      </c>
      <c r="CJ3168" s="12" t="s">
        <v>931</v>
      </c>
      <c r="CK3168" s="12" t="s">
        <v>932</v>
      </c>
      <c r="CL3168" s="37">
        <v>331859230</v>
      </c>
      <c r="CN3168" s="12" t="s">
        <v>1509</v>
      </c>
      <c r="CS3168" s="12"/>
      <c r="CT3168" s="36" t="str">
        <f t="shared" si="49"/>
        <v>500mn</v>
      </c>
      <c r="CU3168" s="36" t="str">
        <f>VLOOKUP(CK3168,Mapping!B:C,2,FALSE)</f>
        <v>US/CA</v>
      </c>
    </row>
    <row r="3169" spans="1:99" ht="16" customHeight="1" x14ac:dyDescent="0.35">
      <c r="A3169" s="12" t="s">
        <v>4610</v>
      </c>
      <c r="B3169" s="12" t="s">
        <v>925</v>
      </c>
      <c r="E3169" s="37">
        <v>1391392</v>
      </c>
      <c r="G3169" s="37" t="s">
        <v>1505</v>
      </c>
      <c r="I3169" s="37"/>
      <c r="K3169" s="37">
        <v>494142</v>
      </c>
      <c r="L3169" s="12">
        <v>1.54</v>
      </c>
      <c r="M3169" s="37"/>
      <c r="O3169" s="37">
        <v>303734</v>
      </c>
      <c r="P3169" s="12">
        <v>0.95</v>
      </c>
      <c r="Q3169" s="12">
        <v>4700</v>
      </c>
      <c r="R3169" s="37"/>
      <c r="T3169" s="37"/>
      <c r="V3169" s="37"/>
      <c r="X3169" s="37"/>
      <c r="Z3169" s="37"/>
      <c r="AB3169" s="37"/>
      <c r="AD3169" s="37"/>
      <c r="AF3169" s="37"/>
      <c r="AH3169" s="37">
        <v>593516</v>
      </c>
      <c r="AI3169" s="12">
        <v>1.85</v>
      </c>
      <c r="AL3169" s="12">
        <v>20000</v>
      </c>
      <c r="AN3169" s="37"/>
      <c r="AP3169" s="37"/>
      <c r="AR3169" s="37"/>
      <c r="AT3169" s="37"/>
      <c r="AV3169" s="37"/>
      <c r="AX3169" s="37"/>
      <c r="BG3169" s="12">
        <v>8000</v>
      </c>
      <c r="BQ3169" s="12">
        <v>0</v>
      </c>
      <c r="BS3169" s="12">
        <v>0</v>
      </c>
      <c r="BU3169" s="12">
        <v>0</v>
      </c>
      <c r="CG3169" s="12" t="s">
        <v>940</v>
      </c>
      <c r="CH3169" s="12">
        <v>34.372</v>
      </c>
      <c r="CI3169" s="12" t="s">
        <v>2313</v>
      </c>
      <c r="CJ3169" s="12"/>
      <c r="CK3169" s="12" t="s">
        <v>990</v>
      </c>
      <c r="CL3169" s="37">
        <v>32041432</v>
      </c>
      <c r="CN3169" s="12" t="s">
        <v>1509</v>
      </c>
      <c r="CS3169" s="12"/>
      <c r="CT3169" s="36" t="str">
        <f t="shared" si="49"/>
        <v>500mn</v>
      </c>
      <c r="CU3169" s="36" t="str">
        <f>VLOOKUP(CK3169,Mapping!B:C,2,FALSE)</f>
        <v>EU</v>
      </c>
    </row>
    <row r="3170" spans="1:99" ht="16" customHeight="1" x14ac:dyDescent="0.35">
      <c r="A3170" s="12" t="s">
        <v>4611</v>
      </c>
      <c r="B3170" s="12" t="s">
        <v>925</v>
      </c>
      <c r="E3170" s="37">
        <v>0</v>
      </c>
      <c r="G3170" s="37" t="s">
        <v>1505</v>
      </c>
      <c r="I3170" s="37"/>
      <c r="K3170" s="37"/>
      <c r="M3170" s="37">
        <v>0</v>
      </c>
      <c r="N3170" s="12">
        <v>0</v>
      </c>
      <c r="O3170" s="37"/>
      <c r="Q3170" s="12">
        <v>0</v>
      </c>
      <c r="R3170" s="37"/>
      <c r="T3170" s="37"/>
      <c r="V3170" s="37"/>
      <c r="X3170" s="37"/>
      <c r="Z3170" s="37"/>
      <c r="AB3170" s="37"/>
      <c r="AD3170" s="37"/>
      <c r="AF3170" s="37"/>
      <c r="AH3170" s="37">
        <v>0</v>
      </c>
      <c r="AI3170" s="12">
        <v>0</v>
      </c>
      <c r="AN3170" s="37"/>
      <c r="AP3170" s="37"/>
      <c r="AR3170" s="37"/>
      <c r="AT3170" s="37"/>
      <c r="AV3170" s="37"/>
      <c r="AX3170" s="37"/>
      <c r="BB3170" s="12">
        <v>0</v>
      </c>
      <c r="BQ3170" s="12">
        <v>0</v>
      </c>
      <c r="CC3170" s="12">
        <v>0</v>
      </c>
      <c r="CG3170" s="12" t="s">
        <v>991</v>
      </c>
      <c r="CH3170" s="12">
        <v>17.619</v>
      </c>
      <c r="CI3170" s="12" t="s">
        <v>4612</v>
      </c>
      <c r="CJ3170" s="12" t="s">
        <v>1114</v>
      </c>
      <c r="CK3170" s="12" t="s">
        <v>932</v>
      </c>
      <c r="CL3170" s="37">
        <v>1027546063</v>
      </c>
      <c r="CN3170" s="12" t="s">
        <v>1509</v>
      </c>
      <c r="CS3170" s="12"/>
      <c r="CT3170" s="36" t="str">
        <f t="shared" si="49"/>
        <v>1bn - 50bn</v>
      </c>
      <c r="CU3170" s="36" t="str">
        <f>VLOOKUP(CK3170,Mapping!B:C,2,FALSE)</f>
        <v>US/CA</v>
      </c>
    </row>
    <row r="3171" spans="1:99" ht="16" customHeight="1" x14ac:dyDescent="0.35">
      <c r="A3171" s="12" t="s">
        <v>4613</v>
      </c>
      <c r="B3171" s="12" t="s">
        <v>925</v>
      </c>
      <c r="E3171" s="37">
        <v>1300800</v>
      </c>
      <c r="G3171" s="37" t="s">
        <v>1505</v>
      </c>
      <c r="I3171" s="37"/>
      <c r="K3171" s="37"/>
      <c r="M3171" s="37"/>
      <c r="O3171" s="37"/>
      <c r="R3171" s="37"/>
      <c r="T3171" s="37"/>
      <c r="V3171" s="37"/>
      <c r="X3171" s="37"/>
      <c r="Z3171" s="37"/>
      <c r="AB3171" s="37"/>
      <c r="AD3171" s="37"/>
      <c r="AF3171" s="37"/>
      <c r="AH3171" s="37"/>
      <c r="AN3171" s="37"/>
      <c r="AP3171" s="37"/>
      <c r="AR3171" s="37"/>
      <c r="AT3171" s="37"/>
      <c r="AV3171" s="37">
        <v>1300800</v>
      </c>
      <c r="AW3171" s="12">
        <v>1.1399999999999999</v>
      </c>
      <c r="AX3171" s="37"/>
      <c r="BL3171" s="12">
        <v>480000</v>
      </c>
      <c r="CA3171" s="12">
        <v>0.42</v>
      </c>
      <c r="CG3171" s="12" t="s">
        <v>940</v>
      </c>
      <c r="CH3171" s="12">
        <v>116.337</v>
      </c>
      <c r="CI3171" s="12" t="s">
        <v>3272</v>
      </c>
      <c r="CJ3171" s="12"/>
      <c r="CK3171" s="12" t="s">
        <v>990</v>
      </c>
      <c r="CL3171" s="37">
        <v>113437971</v>
      </c>
      <c r="CN3171" s="12" t="s">
        <v>1509</v>
      </c>
      <c r="CS3171" s="12"/>
      <c r="CT3171" s="36" t="str">
        <f t="shared" si="49"/>
        <v>500mn</v>
      </c>
      <c r="CU3171" s="36" t="str">
        <f>VLOOKUP(CK3171,Mapping!B:C,2,FALSE)</f>
        <v>EU</v>
      </c>
    </row>
    <row r="3172" spans="1:99" ht="16" customHeight="1" x14ac:dyDescent="0.35">
      <c r="A3172" s="12" t="s">
        <v>4614</v>
      </c>
      <c r="B3172" s="12" t="s">
        <v>925</v>
      </c>
      <c r="E3172" s="37">
        <v>39702</v>
      </c>
      <c r="G3172" s="37" t="s">
        <v>1505</v>
      </c>
      <c r="I3172" s="37"/>
      <c r="K3172" s="37"/>
      <c r="M3172" s="37"/>
      <c r="O3172" s="37"/>
      <c r="Q3172" s="12">
        <v>300</v>
      </c>
      <c r="R3172" s="37"/>
      <c r="T3172" s="37"/>
      <c r="V3172" s="37"/>
      <c r="X3172" s="37"/>
      <c r="Z3172" s="37"/>
      <c r="AB3172" s="37"/>
      <c r="AD3172" s="37"/>
      <c r="AF3172" s="37"/>
      <c r="AH3172" s="37">
        <v>39702</v>
      </c>
      <c r="AI3172" s="12">
        <v>1.57</v>
      </c>
      <c r="AN3172" s="37"/>
      <c r="AP3172" s="37"/>
      <c r="AR3172" s="37"/>
      <c r="AT3172" s="37"/>
      <c r="AV3172" s="37"/>
      <c r="AX3172" s="37"/>
      <c r="BQ3172" s="12">
        <v>0</v>
      </c>
      <c r="CG3172" s="12"/>
      <c r="CI3172" s="12" t="s">
        <v>4615</v>
      </c>
      <c r="CJ3172" s="12"/>
      <c r="CK3172" s="12" t="s">
        <v>979</v>
      </c>
      <c r="CL3172" s="37">
        <v>2478234</v>
      </c>
      <c r="CN3172" s="12" t="s">
        <v>1509</v>
      </c>
      <c r="CS3172" s="12"/>
      <c r="CT3172" s="36" t="str">
        <f t="shared" si="49"/>
        <v>500mn</v>
      </c>
      <c r="CU3172" s="36" t="str">
        <f>VLOOKUP(CK3172,Mapping!B:C,2,FALSE)</f>
        <v>EU</v>
      </c>
    </row>
    <row r="3173" spans="1:99" ht="16" customHeight="1" x14ac:dyDescent="0.35">
      <c r="A3173" s="12" t="s">
        <v>4616</v>
      </c>
      <c r="B3173" s="12" t="s">
        <v>925</v>
      </c>
      <c r="E3173" s="37">
        <v>51314060</v>
      </c>
      <c r="G3173" s="37" t="s">
        <v>1505</v>
      </c>
      <c r="I3173" s="37"/>
      <c r="K3173" s="37"/>
      <c r="M3173" s="37"/>
      <c r="O3173" s="37"/>
      <c r="R3173" s="37">
        <v>35046730</v>
      </c>
      <c r="S3173" s="12">
        <v>0.61</v>
      </c>
      <c r="T3173" s="37"/>
      <c r="V3173" s="37"/>
      <c r="X3173" s="37"/>
      <c r="Z3173" s="37"/>
      <c r="AB3173" s="37"/>
      <c r="AD3173" s="37"/>
      <c r="AF3173" s="37">
        <v>16267330</v>
      </c>
      <c r="AG3173" s="12">
        <v>0.28000000000000003</v>
      </c>
      <c r="AH3173" s="37"/>
      <c r="AN3173" s="37"/>
      <c r="AP3173" s="37"/>
      <c r="AR3173" s="37"/>
      <c r="AT3173" s="37"/>
      <c r="AV3173" s="37"/>
      <c r="AX3173" s="37"/>
      <c r="AZ3173" s="12">
        <v>3310659</v>
      </c>
      <c r="BF3173" s="12">
        <v>1205937</v>
      </c>
      <c r="BP3173" s="12">
        <v>0.05</v>
      </c>
      <c r="BX3173" s="12">
        <v>0.06</v>
      </c>
      <c r="CG3173" s="12" t="s">
        <v>929</v>
      </c>
      <c r="CH3173" s="12">
        <v>57.039000000000001</v>
      </c>
      <c r="CI3173" s="12" t="s">
        <v>1250</v>
      </c>
      <c r="CJ3173" s="12" t="s">
        <v>946</v>
      </c>
      <c r="CK3173" s="12" t="s">
        <v>932</v>
      </c>
      <c r="CL3173" s="37">
        <v>5775740333</v>
      </c>
      <c r="CN3173" s="12" t="s">
        <v>1506</v>
      </c>
      <c r="CS3173" s="12"/>
      <c r="CT3173" s="36" t="str">
        <f t="shared" si="49"/>
        <v>1bn - 50bn</v>
      </c>
      <c r="CU3173" s="36" t="str">
        <f>VLOOKUP(CK3173,Mapping!B:C,2,FALSE)</f>
        <v>US/CA</v>
      </c>
    </row>
    <row r="3174" spans="1:99" ht="16" customHeight="1" x14ac:dyDescent="0.35">
      <c r="A3174" s="12" t="s">
        <v>4617</v>
      </c>
      <c r="B3174" s="12" t="s">
        <v>925</v>
      </c>
      <c r="E3174" s="37">
        <v>50134617</v>
      </c>
      <c r="G3174" s="37" t="s">
        <v>1505</v>
      </c>
      <c r="I3174" s="37"/>
      <c r="K3174" s="37"/>
      <c r="M3174" s="37"/>
      <c r="O3174" s="37"/>
      <c r="R3174" s="37"/>
      <c r="T3174" s="37"/>
      <c r="V3174" s="37"/>
      <c r="X3174" s="37">
        <v>50134617</v>
      </c>
      <c r="Y3174" s="12">
        <v>6.38</v>
      </c>
      <c r="Z3174" s="37"/>
      <c r="AB3174" s="37"/>
      <c r="AD3174" s="37"/>
      <c r="AF3174" s="37"/>
      <c r="AH3174" s="37"/>
      <c r="AN3174" s="37"/>
      <c r="AP3174" s="37"/>
      <c r="AR3174" s="37"/>
      <c r="AT3174" s="37"/>
      <c r="AV3174" s="37"/>
      <c r="AX3174" s="37"/>
      <c r="BA3174" s="12">
        <v>490650</v>
      </c>
      <c r="BZ3174" s="12">
        <v>0.01</v>
      </c>
      <c r="CG3174" s="12" t="s">
        <v>976</v>
      </c>
      <c r="CH3174" s="12">
        <v>38.128999999999998</v>
      </c>
      <c r="CI3174" s="12" t="s">
        <v>1561</v>
      </c>
      <c r="CJ3174" s="12" t="s">
        <v>941</v>
      </c>
      <c r="CK3174" s="12" t="s">
        <v>932</v>
      </c>
      <c r="CL3174" s="37">
        <v>756771905</v>
      </c>
      <c r="CN3174" s="12" t="s">
        <v>1513</v>
      </c>
      <c r="CS3174" s="12"/>
      <c r="CT3174" s="36" t="str">
        <f t="shared" si="49"/>
        <v>500mn - 1bn</v>
      </c>
      <c r="CU3174" s="36" t="str">
        <f>VLOOKUP(CK3174,Mapping!B:C,2,FALSE)</f>
        <v>US/CA</v>
      </c>
    </row>
    <row r="3175" spans="1:99" ht="16" customHeight="1" x14ac:dyDescent="0.35">
      <c r="A3175" s="12" t="s">
        <v>734</v>
      </c>
      <c r="B3175" s="12" t="s">
        <v>933</v>
      </c>
      <c r="E3175" s="37">
        <v>10181984</v>
      </c>
      <c r="F3175" s="12">
        <v>2811</v>
      </c>
      <c r="G3175" s="37" t="s">
        <v>1505</v>
      </c>
      <c r="I3175" s="37">
        <v>200129</v>
      </c>
      <c r="J3175" s="12">
        <v>0</v>
      </c>
      <c r="K3175" s="37">
        <v>1850088</v>
      </c>
      <c r="L3175" s="12">
        <v>0</v>
      </c>
      <c r="M3175" s="37"/>
      <c r="O3175" s="37">
        <v>1527180</v>
      </c>
      <c r="P3175" s="12">
        <v>0</v>
      </c>
      <c r="Q3175" s="12">
        <v>8287</v>
      </c>
      <c r="R3175" s="37"/>
      <c r="T3175" s="37"/>
      <c r="V3175" s="37">
        <v>235464</v>
      </c>
      <c r="W3175" s="12">
        <v>0</v>
      </c>
      <c r="X3175" s="37">
        <v>363188</v>
      </c>
      <c r="Y3175" s="12">
        <v>0</v>
      </c>
      <c r="Z3175" s="37"/>
      <c r="AB3175" s="37">
        <v>169864</v>
      </c>
      <c r="AC3175" s="12">
        <v>0</v>
      </c>
      <c r="AD3175" s="37"/>
      <c r="AF3175" s="37">
        <v>1674991</v>
      </c>
      <c r="AG3175" s="12">
        <v>0</v>
      </c>
      <c r="AH3175" s="37">
        <v>1122723</v>
      </c>
      <c r="AI3175" s="12">
        <v>0</v>
      </c>
      <c r="AJ3175" s="12">
        <v>11844</v>
      </c>
      <c r="AK3175" s="12">
        <v>8538</v>
      </c>
      <c r="AL3175" s="12">
        <v>83219</v>
      </c>
      <c r="AN3175" s="37">
        <v>2531389</v>
      </c>
      <c r="AO3175" s="12">
        <v>0</v>
      </c>
      <c r="AP3175" s="37">
        <v>506968</v>
      </c>
      <c r="AQ3175" s="12">
        <v>0</v>
      </c>
      <c r="AR3175" s="37"/>
      <c r="AT3175" s="37"/>
      <c r="AV3175" s="37"/>
      <c r="AX3175" s="37"/>
      <c r="BA3175" s="12">
        <v>3203</v>
      </c>
      <c r="BF3175" s="12">
        <v>94402</v>
      </c>
      <c r="BG3175" s="12">
        <v>24034</v>
      </c>
      <c r="BH3175" s="12">
        <v>2289</v>
      </c>
      <c r="BI3175" s="12">
        <v>15766</v>
      </c>
      <c r="BO3175" s="12">
        <v>0</v>
      </c>
      <c r="BP3175" s="12">
        <v>0</v>
      </c>
      <c r="BQ3175" s="12">
        <v>0</v>
      </c>
      <c r="BR3175" s="12">
        <v>0</v>
      </c>
      <c r="BS3175" s="12">
        <v>0</v>
      </c>
      <c r="BT3175" s="12">
        <v>0</v>
      </c>
      <c r="BU3175" s="12">
        <v>0</v>
      </c>
      <c r="BV3175" s="12">
        <v>0</v>
      </c>
      <c r="BY3175" s="12">
        <v>0</v>
      </c>
      <c r="BZ3175" s="12">
        <v>0</v>
      </c>
      <c r="CG3175" s="12" t="s">
        <v>934</v>
      </c>
      <c r="CH3175" s="12">
        <v>34.677</v>
      </c>
      <c r="CI3175" s="12" t="s">
        <v>1098</v>
      </c>
      <c r="CJ3175" s="12"/>
      <c r="CK3175" s="12" t="s">
        <v>1099</v>
      </c>
      <c r="CL3175" s="37">
        <v>71511127560</v>
      </c>
      <c r="CN3175" s="12" t="s">
        <v>1506</v>
      </c>
      <c r="CS3175" s="12"/>
      <c r="CT3175" s="36" t="str">
        <f t="shared" si="49"/>
        <v>50bn - 100bn</v>
      </c>
      <c r="CU3175" s="36" t="str">
        <f>VLOOKUP(CK3175,Mapping!B:C,2,FALSE)</f>
        <v>Asia</v>
      </c>
    </row>
    <row r="3176" spans="1:99" ht="16" customHeight="1" x14ac:dyDescent="0.35">
      <c r="A3176" s="12" t="s">
        <v>4618</v>
      </c>
      <c r="B3176" s="12" t="s">
        <v>933</v>
      </c>
      <c r="E3176" s="37">
        <v>866422</v>
      </c>
      <c r="G3176" s="37" t="s">
        <v>1505</v>
      </c>
      <c r="I3176" s="37"/>
      <c r="K3176" s="37"/>
      <c r="M3176" s="37"/>
      <c r="O3176" s="37">
        <v>866422</v>
      </c>
      <c r="P3176" s="12">
        <v>0.05</v>
      </c>
      <c r="R3176" s="37"/>
      <c r="T3176" s="37"/>
      <c r="V3176" s="37"/>
      <c r="X3176" s="37"/>
      <c r="Z3176" s="37"/>
      <c r="AB3176" s="37"/>
      <c r="AD3176" s="37"/>
      <c r="AF3176" s="37"/>
      <c r="AH3176" s="37"/>
      <c r="AL3176" s="12">
        <v>47213</v>
      </c>
      <c r="AN3176" s="37"/>
      <c r="AP3176" s="37"/>
      <c r="AR3176" s="37"/>
      <c r="AT3176" s="37"/>
      <c r="AV3176" s="37"/>
      <c r="AX3176" s="37"/>
      <c r="BU3176" s="12">
        <v>0</v>
      </c>
      <c r="CG3176" s="12" t="s">
        <v>929</v>
      </c>
      <c r="CH3176" s="12">
        <v>48.295000000000002</v>
      </c>
      <c r="CI3176" s="12" t="s">
        <v>1042</v>
      </c>
      <c r="CJ3176" s="12"/>
      <c r="CK3176" s="12" t="s">
        <v>1043</v>
      </c>
      <c r="CL3176" s="37">
        <v>1755958200</v>
      </c>
      <c r="CN3176" s="12" t="s">
        <v>1506</v>
      </c>
      <c r="CS3176" s="12"/>
      <c r="CT3176" s="36" t="str">
        <f t="shared" si="49"/>
        <v>1bn - 50bn</v>
      </c>
      <c r="CU3176" s="36" t="str">
        <f>VLOOKUP(CK3176,Mapping!B:C,2,FALSE)</f>
        <v>Asia</v>
      </c>
    </row>
    <row r="3177" spans="1:99" ht="16" customHeight="1" x14ac:dyDescent="0.35">
      <c r="A3177" s="12" t="s">
        <v>4619</v>
      </c>
      <c r="B3177" s="12" t="s">
        <v>925</v>
      </c>
      <c r="E3177" s="37">
        <v>20462694</v>
      </c>
      <c r="G3177" s="37" t="s">
        <v>1505</v>
      </c>
      <c r="I3177" s="37"/>
      <c r="K3177" s="37"/>
      <c r="M3177" s="37"/>
      <c r="O3177" s="37"/>
      <c r="Q3177" s="12">
        <v>38680</v>
      </c>
      <c r="R3177" s="37"/>
      <c r="T3177" s="37"/>
      <c r="V3177" s="37"/>
      <c r="X3177" s="37"/>
      <c r="Z3177" s="37"/>
      <c r="AB3177" s="37"/>
      <c r="AD3177" s="37"/>
      <c r="AF3177" s="37"/>
      <c r="AH3177" s="37">
        <v>4884510</v>
      </c>
      <c r="AI3177" s="12">
        <v>0.09</v>
      </c>
      <c r="AN3177" s="37">
        <v>15578184</v>
      </c>
      <c r="AO3177" s="12">
        <v>0.3</v>
      </c>
      <c r="AP3177" s="37">
        <v>0</v>
      </c>
      <c r="AQ3177" s="12">
        <v>0</v>
      </c>
      <c r="AR3177" s="37">
        <v>0</v>
      </c>
      <c r="AS3177" s="12">
        <v>0</v>
      </c>
      <c r="AT3177" s="37"/>
      <c r="AV3177" s="37"/>
      <c r="AX3177" s="37"/>
      <c r="BE3177" s="12">
        <v>0</v>
      </c>
      <c r="BH3177" s="12">
        <v>0</v>
      </c>
      <c r="BI3177" s="12">
        <v>92500</v>
      </c>
      <c r="BM3177" s="12">
        <v>0</v>
      </c>
      <c r="BQ3177" s="12">
        <v>0.01</v>
      </c>
      <c r="BV3177" s="12">
        <v>0</v>
      </c>
      <c r="BY3177" s="12">
        <v>0.01</v>
      </c>
      <c r="CG3177" s="12" t="s">
        <v>963</v>
      </c>
      <c r="CH3177" s="12">
        <v>21.742000000000001</v>
      </c>
      <c r="CI3177" s="12" t="s">
        <v>4620</v>
      </c>
      <c r="CJ3177" s="12" t="s">
        <v>1149</v>
      </c>
      <c r="CK3177" s="12" t="s">
        <v>932</v>
      </c>
      <c r="CL3177" s="37">
        <v>5192554884</v>
      </c>
      <c r="CN3177" s="12" t="s">
        <v>1506</v>
      </c>
      <c r="CS3177" s="12"/>
      <c r="CT3177" s="36" t="str">
        <f t="shared" si="49"/>
        <v>1bn - 50bn</v>
      </c>
      <c r="CU3177" s="36" t="str">
        <f>VLOOKUP(CK3177,Mapping!B:C,2,FALSE)</f>
        <v>US/CA</v>
      </c>
    </row>
    <row r="3178" spans="1:99" ht="16" customHeight="1" x14ac:dyDescent="0.35">
      <c r="A3178" s="12" t="s">
        <v>4621</v>
      </c>
      <c r="B3178" s="12" t="s">
        <v>925</v>
      </c>
      <c r="E3178" s="37">
        <v>996781</v>
      </c>
      <c r="G3178" s="37" t="s">
        <v>1505</v>
      </c>
      <c r="I3178" s="37"/>
      <c r="K3178" s="37"/>
      <c r="M3178" s="37">
        <v>242263</v>
      </c>
      <c r="N3178" s="12">
        <v>0.02</v>
      </c>
      <c r="O3178" s="37"/>
      <c r="Q3178" s="12">
        <v>1874</v>
      </c>
      <c r="R3178" s="37"/>
      <c r="T3178" s="37"/>
      <c r="V3178" s="37"/>
      <c r="X3178" s="37"/>
      <c r="Z3178" s="37"/>
      <c r="AB3178" s="37"/>
      <c r="AD3178" s="37"/>
      <c r="AF3178" s="37"/>
      <c r="AH3178" s="37">
        <v>236649</v>
      </c>
      <c r="AI3178" s="12">
        <v>0.01</v>
      </c>
      <c r="AN3178" s="37">
        <v>517869</v>
      </c>
      <c r="AO3178" s="12">
        <v>0.03</v>
      </c>
      <c r="AP3178" s="37"/>
      <c r="AR3178" s="37"/>
      <c r="AT3178" s="37"/>
      <c r="AV3178" s="37"/>
      <c r="AX3178" s="37"/>
      <c r="BB3178" s="12">
        <v>1931</v>
      </c>
      <c r="BI3178" s="12">
        <v>3075</v>
      </c>
      <c r="BQ3178" s="12">
        <v>0</v>
      </c>
      <c r="BY3178" s="12">
        <v>0</v>
      </c>
      <c r="CC3178" s="12">
        <v>0</v>
      </c>
      <c r="CG3178" s="12" t="s">
        <v>929</v>
      </c>
      <c r="CH3178" s="12">
        <v>27.212</v>
      </c>
      <c r="CI3178" s="12" t="s">
        <v>3214</v>
      </c>
      <c r="CJ3178" s="12" t="s">
        <v>1017</v>
      </c>
      <c r="CK3178" s="12" t="s">
        <v>932</v>
      </c>
      <c r="CL3178" s="37">
        <v>1602736181</v>
      </c>
      <c r="CN3178" s="12" t="s">
        <v>1509</v>
      </c>
      <c r="CS3178" s="12"/>
      <c r="CT3178" s="36" t="str">
        <f t="shared" si="49"/>
        <v>1bn - 50bn</v>
      </c>
      <c r="CU3178" s="36" t="str">
        <f>VLOOKUP(CK3178,Mapping!B:C,2,FALSE)</f>
        <v>US/CA</v>
      </c>
    </row>
    <row r="3179" spans="1:99" ht="16" customHeight="1" x14ac:dyDescent="0.35">
      <c r="A3179" s="12" t="s">
        <v>4622</v>
      </c>
      <c r="B3179" s="12" t="s">
        <v>925</v>
      </c>
      <c r="E3179" s="37">
        <v>0</v>
      </c>
      <c r="G3179" s="37" t="s">
        <v>1505</v>
      </c>
      <c r="I3179" s="37"/>
      <c r="K3179" s="37"/>
      <c r="M3179" s="37">
        <v>0</v>
      </c>
      <c r="N3179" s="12">
        <v>0</v>
      </c>
      <c r="O3179" s="37"/>
      <c r="R3179" s="37"/>
      <c r="T3179" s="37"/>
      <c r="V3179" s="37"/>
      <c r="X3179" s="37"/>
      <c r="Z3179" s="37"/>
      <c r="AB3179" s="37"/>
      <c r="AD3179" s="37"/>
      <c r="AF3179" s="37"/>
      <c r="AH3179" s="37"/>
      <c r="AN3179" s="37"/>
      <c r="AP3179" s="37"/>
      <c r="AR3179" s="37"/>
      <c r="AT3179" s="37"/>
      <c r="AV3179" s="37"/>
      <c r="AX3179" s="37"/>
      <c r="BB3179" s="12">
        <v>0</v>
      </c>
      <c r="CC3179" s="12">
        <v>0</v>
      </c>
      <c r="CG3179" s="12" t="s">
        <v>934</v>
      </c>
      <c r="CH3179" s="12">
        <v>35.884</v>
      </c>
      <c r="CI3179" s="12" t="s">
        <v>4506</v>
      </c>
      <c r="CJ3179" s="12" t="s">
        <v>946</v>
      </c>
      <c r="CK3179" s="12" t="s">
        <v>932</v>
      </c>
      <c r="CL3179" s="37">
        <v>1192378181</v>
      </c>
      <c r="CN3179" s="12" t="s">
        <v>1509</v>
      </c>
      <c r="CS3179" s="12"/>
      <c r="CT3179" s="36" t="str">
        <f t="shared" si="49"/>
        <v>1bn - 50bn</v>
      </c>
      <c r="CU3179" s="36" t="str">
        <f>VLOOKUP(CK3179,Mapping!B:C,2,FALSE)</f>
        <v>US/CA</v>
      </c>
    </row>
    <row r="3180" spans="1:99" ht="16" customHeight="1" x14ac:dyDescent="0.35">
      <c r="A3180" s="12" t="s">
        <v>4623</v>
      </c>
      <c r="B3180" s="12" t="s">
        <v>925</v>
      </c>
      <c r="E3180" s="37">
        <v>785295</v>
      </c>
      <c r="G3180" s="37" t="s">
        <v>1505</v>
      </c>
      <c r="I3180" s="37"/>
      <c r="K3180" s="37"/>
      <c r="M3180" s="37">
        <v>547131</v>
      </c>
      <c r="N3180" s="12">
        <v>0.03</v>
      </c>
      <c r="O3180" s="37"/>
      <c r="Q3180" s="12">
        <v>1886</v>
      </c>
      <c r="R3180" s="37"/>
      <c r="T3180" s="37"/>
      <c r="V3180" s="37"/>
      <c r="X3180" s="37"/>
      <c r="Z3180" s="37">
        <v>0</v>
      </c>
      <c r="AA3180" s="12">
        <v>0</v>
      </c>
      <c r="AB3180" s="37"/>
      <c r="AD3180" s="37"/>
      <c r="AF3180" s="37"/>
      <c r="AH3180" s="37">
        <v>238164</v>
      </c>
      <c r="AI3180" s="12">
        <v>0.01</v>
      </c>
      <c r="AN3180" s="37">
        <v>0</v>
      </c>
      <c r="AO3180" s="12">
        <v>0</v>
      </c>
      <c r="AP3180" s="37"/>
      <c r="AR3180" s="37"/>
      <c r="AT3180" s="37"/>
      <c r="AV3180" s="37"/>
      <c r="AX3180" s="37"/>
      <c r="BB3180" s="12">
        <v>4361</v>
      </c>
      <c r="BC3180" s="12">
        <v>0</v>
      </c>
      <c r="BI3180" s="12">
        <v>0</v>
      </c>
      <c r="BQ3180" s="12">
        <v>0</v>
      </c>
      <c r="BY3180" s="12">
        <v>0</v>
      </c>
      <c r="CC3180" s="12">
        <v>0</v>
      </c>
      <c r="CD3180" s="12">
        <v>0</v>
      </c>
      <c r="CG3180" s="12" t="s">
        <v>991</v>
      </c>
      <c r="CH3180" s="12">
        <v>72.951999999999998</v>
      </c>
      <c r="CI3180" s="12" t="s">
        <v>4624</v>
      </c>
      <c r="CJ3180" s="12" t="s">
        <v>946</v>
      </c>
      <c r="CK3180" s="12" t="s">
        <v>932</v>
      </c>
      <c r="CL3180" s="37">
        <v>1864505580</v>
      </c>
      <c r="CN3180" s="12" t="s">
        <v>1534</v>
      </c>
      <c r="CS3180" s="12"/>
      <c r="CT3180" s="36" t="str">
        <f t="shared" si="49"/>
        <v>1bn - 50bn</v>
      </c>
      <c r="CU3180" s="36" t="str">
        <f>VLOOKUP(CK3180,Mapping!B:C,2,FALSE)</f>
        <v>US/CA</v>
      </c>
    </row>
    <row r="3181" spans="1:99" ht="16" customHeight="1" x14ac:dyDescent="0.35">
      <c r="A3181" s="12" t="s">
        <v>4625</v>
      </c>
      <c r="B3181" s="12" t="s">
        <v>925</v>
      </c>
      <c r="E3181" s="37">
        <v>251</v>
      </c>
      <c r="G3181" s="37" t="s">
        <v>1505</v>
      </c>
      <c r="I3181" s="37"/>
      <c r="K3181" s="37"/>
      <c r="M3181" s="37">
        <v>251</v>
      </c>
      <c r="N3181" s="12">
        <v>0</v>
      </c>
      <c r="O3181" s="37"/>
      <c r="R3181" s="37"/>
      <c r="T3181" s="37"/>
      <c r="V3181" s="37"/>
      <c r="X3181" s="37"/>
      <c r="Z3181" s="37"/>
      <c r="AB3181" s="37"/>
      <c r="AD3181" s="37"/>
      <c r="AF3181" s="37"/>
      <c r="AH3181" s="37"/>
      <c r="AN3181" s="37">
        <v>0</v>
      </c>
      <c r="AO3181" s="12">
        <v>0</v>
      </c>
      <c r="AP3181" s="37"/>
      <c r="AR3181" s="37"/>
      <c r="AT3181" s="37"/>
      <c r="AV3181" s="37"/>
      <c r="AX3181" s="37"/>
      <c r="BB3181" s="12">
        <v>2</v>
      </c>
      <c r="BI3181" s="12">
        <v>0</v>
      </c>
      <c r="BY3181" s="12">
        <v>0</v>
      </c>
      <c r="CC3181" s="12">
        <v>0</v>
      </c>
      <c r="CG3181" s="12" t="s">
        <v>934</v>
      </c>
      <c r="CH3181" s="12">
        <v>15.013</v>
      </c>
      <c r="CI3181" s="12" t="s">
        <v>4626</v>
      </c>
      <c r="CJ3181" s="12" t="s">
        <v>1097</v>
      </c>
      <c r="CK3181" s="12" t="s">
        <v>932</v>
      </c>
      <c r="CL3181" s="37">
        <v>482800925</v>
      </c>
      <c r="CN3181" s="12" t="s">
        <v>1509</v>
      </c>
      <c r="CS3181" s="12"/>
      <c r="CT3181" s="36" t="str">
        <f t="shared" si="49"/>
        <v>500mn</v>
      </c>
      <c r="CU3181" s="36" t="str">
        <f>VLOOKUP(CK3181,Mapping!B:C,2,FALSE)</f>
        <v>US/CA</v>
      </c>
    </row>
    <row r="3182" spans="1:99" ht="16" customHeight="1" x14ac:dyDescent="0.35">
      <c r="A3182" s="12" t="s">
        <v>31</v>
      </c>
      <c r="B3182" s="12" t="s">
        <v>933</v>
      </c>
      <c r="E3182" s="37">
        <v>4792939550</v>
      </c>
      <c r="F3182" s="12">
        <v>5956872</v>
      </c>
      <c r="G3182" s="37" t="s">
        <v>1505</v>
      </c>
      <c r="I3182" s="37">
        <v>320473746</v>
      </c>
      <c r="J3182" s="12">
        <v>3.38</v>
      </c>
      <c r="K3182" s="37">
        <v>820108189</v>
      </c>
      <c r="L3182" s="12">
        <v>8.64</v>
      </c>
      <c r="M3182" s="37"/>
      <c r="O3182" s="37">
        <v>844796776</v>
      </c>
      <c r="P3182" s="12">
        <v>8.9</v>
      </c>
      <c r="R3182" s="37">
        <v>625318138</v>
      </c>
      <c r="S3182" s="12">
        <v>6.59</v>
      </c>
      <c r="T3182" s="37"/>
      <c r="V3182" s="37">
        <v>518899338</v>
      </c>
      <c r="W3182" s="12">
        <v>5.47</v>
      </c>
      <c r="X3182" s="37">
        <v>585816741</v>
      </c>
      <c r="Y3182" s="12">
        <v>6.17</v>
      </c>
      <c r="Z3182" s="37"/>
      <c r="AB3182" s="37">
        <v>465701341</v>
      </c>
      <c r="AC3182" s="12">
        <v>4.91</v>
      </c>
      <c r="AD3182" s="37"/>
      <c r="AF3182" s="37">
        <v>462062383</v>
      </c>
      <c r="AG3182" s="12">
        <v>4.87</v>
      </c>
      <c r="AH3182" s="37"/>
      <c r="AJ3182" s="12">
        <v>28217726</v>
      </c>
      <c r="AK3182" s="12">
        <v>21588990</v>
      </c>
      <c r="AL3182" s="12">
        <v>48342412</v>
      </c>
      <c r="AM3182" s="12">
        <v>67237400</v>
      </c>
      <c r="AN3182" s="37"/>
      <c r="AP3182" s="37"/>
      <c r="AR3182" s="37"/>
      <c r="AT3182" s="37"/>
      <c r="AV3182" s="37"/>
      <c r="AX3182" s="37">
        <v>149762898</v>
      </c>
      <c r="AY3182" s="12">
        <v>1.58</v>
      </c>
      <c r="AZ3182" s="12">
        <v>55271674</v>
      </c>
      <c r="BA3182" s="12">
        <v>5733184</v>
      </c>
      <c r="BF3182" s="12">
        <v>26375408</v>
      </c>
      <c r="BG3182" s="12">
        <v>13400450</v>
      </c>
      <c r="BO3182" s="12">
        <v>0.86</v>
      </c>
      <c r="BP3182" s="12">
        <v>1.1399999999999999</v>
      </c>
      <c r="BR3182" s="12">
        <v>1.1299999999999999</v>
      </c>
      <c r="BS3182" s="12">
        <v>0.15</v>
      </c>
      <c r="BT3182" s="12">
        <v>0.67</v>
      </c>
      <c r="BU3182" s="12">
        <v>0.25</v>
      </c>
      <c r="BW3182" s="12">
        <v>2.86</v>
      </c>
      <c r="BX3182" s="12">
        <v>0.99</v>
      </c>
      <c r="BZ3182" s="12">
        <v>0.1</v>
      </c>
      <c r="CG3182" s="12" t="s">
        <v>934</v>
      </c>
      <c r="CH3182" s="12">
        <v>40.029000000000003</v>
      </c>
      <c r="CI3182" s="12" t="s">
        <v>941</v>
      </c>
      <c r="CJ3182" s="12" t="s">
        <v>941</v>
      </c>
      <c r="CK3182" s="12" t="s">
        <v>932</v>
      </c>
      <c r="CL3182" s="37">
        <v>9487547762</v>
      </c>
      <c r="CN3182" s="12" t="s">
        <v>1506</v>
      </c>
      <c r="CS3182" s="12"/>
      <c r="CT3182" s="36" t="str">
        <f t="shared" si="49"/>
        <v>1bn - 50bn</v>
      </c>
      <c r="CU3182" s="36" t="str">
        <f>VLOOKUP(CK3182,Mapping!B:C,2,FALSE)</f>
        <v>US/CA</v>
      </c>
    </row>
    <row r="3183" spans="1:99" ht="16" customHeight="1" x14ac:dyDescent="0.35">
      <c r="A3183" s="12" t="s">
        <v>416</v>
      </c>
      <c r="B3183" s="12" t="s">
        <v>925</v>
      </c>
      <c r="E3183" s="37">
        <v>2033225</v>
      </c>
      <c r="F3183" s="12">
        <v>35000</v>
      </c>
      <c r="G3183" s="37" t="s">
        <v>1505</v>
      </c>
      <c r="I3183" s="37">
        <v>2033225</v>
      </c>
      <c r="J3183" s="12">
        <v>0.69</v>
      </c>
      <c r="K3183" s="37"/>
      <c r="M3183" s="37"/>
      <c r="O3183" s="37"/>
      <c r="R3183" s="37"/>
      <c r="T3183" s="37"/>
      <c r="V3183" s="37"/>
      <c r="X3183" s="37"/>
      <c r="Z3183" s="37"/>
      <c r="AB3183" s="37"/>
      <c r="AD3183" s="37"/>
      <c r="AF3183" s="37"/>
      <c r="AH3183" s="37"/>
      <c r="AN3183" s="37"/>
      <c r="AP3183" s="37"/>
      <c r="AR3183" s="37"/>
      <c r="AT3183" s="37"/>
      <c r="AV3183" s="37"/>
      <c r="AX3183" s="37"/>
      <c r="BO3183" s="12">
        <v>0.01</v>
      </c>
      <c r="CG3183" s="12" t="s">
        <v>940</v>
      </c>
      <c r="CH3183" s="12">
        <v>61.854999999999997</v>
      </c>
      <c r="CI3183" s="12" t="s">
        <v>1136</v>
      </c>
      <c r="CJ3183" s="12"/>
      <c r="CK3183" s="12" t="s">
        <v>990</v>
      </c>
      <c r="CL3183" s="37">
        <v>295627859</v>
      </c>
      <c r="CN3183" s="12" t="s">
        <v>1506</v>
      </c>
      <c r="CS3183" s="12"/>
      <c r="CT3183" s="36" t="str">
        <f t="shared" si="49"/>
        <v>500mn</v>
      </c>
      <c r="CU3183" s="36" t="str">
        <f>VLOOKUP(CK3183,Mapping!B:C,2,FALSE)</f>
        <v>EU</v>
      </c>
    </row>
    <row r="3184" spans="1:99" ht="16" customHeight="1" x14ac:dyDescent="0.35">
      <c r="A3184" s="12" t="s">
        <v>4627</v>
      </c>
      <c r="B3184" s="12" t="s">
        <v>925</v>
      </c>
      <c r="E3184" s="37">
        <v>1093454</v>
      </c>
      <c r="G3184" s="37" t="s">
        <v>1505</v>
      </c>
      <c r="I3184" s="37"/>
      <c r="K3184" s="37"/>
      <c r="M3184" s="37"/>
      <c r="O3184" s="37"/>
      <c r="Q3184" s="12">
        <v>4900</v>
      </c>
      <c r="R3184" s="37"/>
      <c r="T3184" s="37"/>
      <c r="V3184" s="37"/>
      <c r="X3184" s="37"/>
      <c r="Z3184" s="37"/>
      <c r="AB3184" s="37"/>
      <c r="AD3184" s="37"/>
      <c r="AF3184" s="37"/>
      <c r="AH3184" s="37">
        <v>665028</v>
      </c>
      <c r="AI3184" s="12">
        <v>0.53</v>
      </c>
      <c r="AN3184" s="37">
        <v>428426</v>
      </c>
      <c r="AO3184" s="12">
        <v>0.34</v>
      </c>
      <c r="AP3184" s="37"/>
      <c r="AR3184" s="37"/>
      <c r="AT3184" s="37"/>
      <c r="AV3184" s="37"/>
      <c r="AX3184" s="37"/>
      <c r="BI3184" s="12">
        <v>2000</v>
      </c>
      <c r="BQ3184" s="12">
        <v>0</v>
      </c>
      <c r="BY3184" s="12">
        <v>0</v>
      </c>
      <c r="CG3184" s="12" t="s">
        <v>996</v>
      </c>
      <c r="CH3184" s="12">
        <v>24.032</v>
      </c>
      <c r="CI3184" s="12" t="s">
        <v>4628</v>
      </c>
      <c r="CJ3184" s="12"/>
      <c r="CK3184" s="12" t="s">
        <v>1078</v>
      </c>
      <c r="CL3184" s="37">
        <v>125058912</v>
      </c>
      <c r="CN3184" s="12" t="s">
        <v>1506</v>
      </c>
      <c r="CS3184" s="12"/>
      <c r="CT3184" s="36" t="str">
        <f t="shared" si="49"/>
        <v>500mn</v>
      </c>
      <c r="CU3184" s="36" t="str">
        <f>VLOOKUP(CK3184,Mapping!B:C,2,FALSE)</f>
        <v>EU</v>
      </c>
    </row>
    <row r="3185" spans="1:99" ht="16" customHeight="1" x14ac:dyDescent="0.35">
      <c r="A3185" s="12" t="s">
        <v>4629</v>
      </c>
      <c r="B3185" s="12" t="s">
        <v>925</v>
      </c>
      <c r="E3185" s="37">
        <v>53723005</v>
      </c>
      <c r="G3185" s="37" t="s">
        <v>1505</v>
      </c>
      <c r="I3185" s="37"/>
      <c r="K3185" s="37"/>
      <c r="M3185" s="37"/>
      <c r="O3185" s="37"/>
      <c r="Q3185" s="12">
        <v>16488</v>
      </c>
      <c r="R3185" s="37"/>
      <c r="T3185" s="37"/>
      <c r="V3185" s="37"/>
      <c r="X3185" s="37"/>
      <c r="Z3185" s="37"/>
      <c r="AB3185" s="37"/>
      <c r="AD3185" s="37"/>
      <c r="AF3185" s="37"/>
      <c r="AH3185" s="37">
        <v>2082105</v>
      </c>
      <c r="AI3185" s="12">
        <v>7.0000000000000007E-2</v>
      </c>
      <c r="AN3185" s="37">
        <v>50292272</v>
      </c>
      <c r="AO3185" s="12">
        <v>1.69</v>
      </c>
      <c r="AP3185" s="37">
        <v>1348628</v>
      </c>
      <c r="AQ3185" s="12">
        <v>0.05</v>
      </c>
      <c r="AR3185" s="37"/>
      <c r="AT3185" s="37"/>
      <c r="AV3185" s="37"/>
      <c r="AX3185" s="37"/>
      <c r="BH3185" s="12">
        <v>5841</v>
      </c>
      <c r="BI3185" s="12">
        <v>298625</v>
      </c>
      <c r="BQ3185" s="12">
        <v>0</v>
      </c>
      <c r="BV3185" s="12">
        <v>0</v>
      </c>
      <c r="BY3185" s="12">
        <v>0.04</v>
      </c>
      <c r="CG3185" s="12" t="s">
        <v>929</v>
      </c>
      <c r="CH3185" s="12">
        <v>39.703000000000003</v>
      </c>
      <c r="CI3185" s="12" t="s">
        <v>4630</v>
      </c>
      <c r="CJ3185" s="12" t="s">
        <v>1046</v>
      </c>
      <c r="CK3185" s="12" t="s">
        <v>932</v>
      </c>
      <c r="CL3185" s="37">
        <v>2979910096</v>
      </c>
      <c r="CN3185" s="12" t="s">
        <v>1509</v>
      </c>
      <c r="CS3185" s="12"/>
      <c r="CT3185" s="36" t="str">
        <f t="shared" si="49"/>
        <v>1bn - 50bn</v>
      </c>
      <c r="CU3185" s="36" t="str">
        <f>VLOOKUP(CK3185,Mapping!B:C,2,FALSE)</f>
        <v>US/CA</v>
      </c>
    </row>
    <row r="3186" spans="1:99" ht="16" customHeight="1" x14ac:dyDescent="0.35">
      <c r="A3186" s="12" t="s">
        <v>4631</v>
      </c>
      <c r="B3186" s="12" t="s">
        <v>925</v>
      </c>
      <c r="E3186" s="37">
        <v>4065478</v>
      </c>
      <c r="G3186" s="37" t="s">
        <v>1505</v>
      </c>
      <c r="I3186" s="37"/>
      <c r="K3186" s="37"/>
      <c r="M3186" s="37"/>
      <c r="O3186" s="37"/>
      <c r="Q3186" s="12">
        <v>7154</v>
      </c>
      <c r="R3186" s="37"/>
      <c r="T3186" s="37"/>
      <c r="V3186" s="37"/>
      <c r="X3186" s="37"/>
      <c r="Z3186" s="37"/>
      <c r="AB3186" s="37"/>
      <c r="AD3186" s="37"/>
      <c r="AF3186" s="37"/>
      <c r="AH3186" s="37">
        <v>1004135</v>
      </c>
      <c r="AI3186" s="12">
        <v>0.06</v>
      </c>
      <c r="AN3186" s="37">
        <v>2538027</v>
      </c>
      <c r="AO3186" s="12">
        <v>0.15</v>
      </c>
      <c r="AP3186" s="37">
        <v>523316</v>
      </c>
      <c r="AQ3186" s="12">
        <v>0.03</v>
      </c>
      <c r="AR3186" s="37"/>
      <c r="AT3186" s="37"/>
      <c r="AV3186" s="37"/>
      <c r="AX3186" s="37"/>
      <c r="BH3186" s="12">
        <v>2107</v>
      </c>
      <c r="BI3186" s="12">
        <v>15075</v>
      </c>
      <c r="BQ3186" s="12">
        <v>0</v>
      </c>
      <c r="BV3186" s="12">
        <v>0</v>
      </c>
      <c r="BY3186" s="12">
        <v>0</v>
      </c>
      <c r="CG3186" s="12"/>
      <c r="CH3186" s="12">
        <v>12.683</v>
      </c>
      <c r="CI3186" s="12" t="s">
        <v>943</v>
      </c>
      <c r="CJ3186" s="12"/>
      <c r="CK3186" s="12" t="s">
        <v>944</v>
      </c>
      <c r="CL3186" s="37">
        <v>1642302063</v>
      </c>
      <c r="CN3186" s="12" t="s">
        <v>1531</v>
      </c>
      <c r="CS3186" s="12"/>
      <c r="CT3186" s="36" t="str">
        <f t="shared" si="49"/>
        <v>1bn - 50bn</v>
      </c>
      <c r="CU3186" s="36" t="str">
        <f>VLOOKUP(CK3186,Mapping!B:C,2,FALSE)</f>
        <v>EU</v>
      </c>
    </row>
    <row r="3187" spans="1:99" ht="16" customHeight="1" x14ac:dyDescent="0.35">
      <c r="A3187" s="12" t="s">
        <v>4632</v>
      </c>
      <c r="B3187" s="12" t="s">
        <v>925</v>
      </c>
      <c r="E3187" s="37">
        <v>208263</v>
      </c>
      <c r="G3187" s="37" t="s">
        <v>1505</v>
      </c>
      <c r="I3187" s="37"/>
      <c r="K3187" s="37"/>
      <c r="M3187" s="37"/>
      <c r="O3187" s="37"/>
      <c r="R3187" s="37"/>
      <c r="T3187" s="37"/>
      <c r="V3187" s="37"/>
      <c r="X3187" s="37"/>
      <c r="Z3187" s="37"/>
      <c r="AB3187" s="37"/>
      <c r="AD3187" s="37"/>
      <c r="AF3187" s="37"/>
      <c r="AH3187" s="37"/>
      <c r="AN3187" s="37"/>
      <c r="AP3187" s="37">
        <v>208263</v>
      </c>
      <c r="AQ3187" s="12">
        <v>0.13</v>
      </c>
      <c r="AR3187" s="37"/>
      <c r="AT3187" s="37"/>
      <c r="AV3187" s="37"/>
      <c r="AX3187" s="37"/>
      <c r="BH3187" s="12">
        <v>902</v>
      </c>
      <c r="BV3187" s="12">
        <v>0</v>
      </c>
      <c r="CG3187" s="12" t="s">
        <v>940</v>
      </c>
      <c r="CH3187" s="12">
        <v>9.1709999999999994</v>
      </c>
      <c r="CI3187" s="12" t="s">
        <v>1192</v>
      </c>
      <c r="CJ3187" s="12" t="s">
        <v>1140</v>
      </c>
      <c r="CK3187" s="12" t="s">
        <v>932</v>
      </c>
      <c r="CL3187" s="37">
        <v>163104971</v>
      </c>
      <c r="CN3187" s="12" t="s">
        <v>1509</v>
      </c>
      <c r="CS3187" s="12"/>
      <c r="CT3187" s="36" t="str">
        <f t="shared" si="49"/>
        <v>500mn</v>
      </c>
      <c r="CU3187" s="36" t="str">
        <f>VLOOKUP(CK3187,Mapping!B:C,2,FALSE)</f>
        <v>US/CA</v>
      </c>
    </row>
    <row r="3188" spans="1:99" ht="16" customHeight="1" x14ac:dyDescent="0.35">
      <c r="A3188" s="12" t="s">
        <v>398</v>
      </c>
      <c r="B3188" s="12" t="s">
        <v>933</v>
      </c>
      <c r="E3188" s="37">
        <v>17361352</v>
      </c>
      <c r="F3188" s="12">
        <v>39100</v>
      </c>
      <c r="G3188" s="37" t="s">
        <v>1505</v>
      </c>
      <c r="I3188" s="37">
        <v>2783723</v>
      </c>
      <c r="J3188" s="12">
        <v>0.14000000000000001</v>
      </c>
      <c r="K3188" s="37">
        <v>2909766</v>
      </c>
      <c r="L3188" s="12">
        <v>0.15</v>
      </c>
      <c r="M3188" s="37"/>
      <c r="O3188" s="37">
        <v>3051827</v>
      </c>
      <c r="P3188" s="12">
        <v>0.16</v>
      </c>
      <c r="R3188" s="37">
        <v>3089130</v>
      </c>
      <c r="S3188" s="12">
        <v>0.16</v>
      </c>
      <c r="T3188" s="37"/>
      <c r="V3188" s="37">
        <v>2837818</v>
      </c>
      <c r="W3188" s="12">
        <v>0.15</v>
      </c>
      <c r="X3188" s="37"/>
      <c r="Z3188" s="37"/>
      <c r="AB3188" s="37">
        <v>2689088</v>
      </c>
      <c r="AC3188" s="12">
        <v>0.14000000000000001</v>
      </c>
      <c r="AD3188" s="37"/>
      <c r="AF3188" s="37"/>
      <c r="AH3188" s="37"/>
      <c r="AJ3188" s="12">
        <v>187500</v>
      </c>
      <c r="AK3188" s="12">
        <v>102900</v>
      </c>
      <c r="AL3188" s="12">
        <v>166300</v>
      </c>
      <c r="AN3188" s="37"/>
      <c r="AP3188" s="37"/>
      <c r="AR3188" s="37"/>
      <c r="AT3188" s="37"/>
      <c r="AV3188" s="37"/>
      <c r="AX3188" s="37"/>
      <c r="AZ3188" s="12">
        <v>232700</v>
      </c>
      <c r="BG3188" s="12">
        <v>37800</v>
      </c>
      <c r="BO3188" s="12">
        <v>0.01</v>
      </c>
      <c r="BR3188" s="12">
        <v>0.01</v>
      </c>
      <c r="BS3188" s="12">
        <v>0</v>
      </c>
      <c r="BT3188" s="12">
        <v>0</v>
      </c>
      <c r="BU3188" s="12">
        <v>0</v>
      </c>
      <c r="BX3188" s="12">
        <v>0</v>
      </c>
      <c r="CG3188" s="12" t="s">
        <v>940</v>
      </c>
      <c r="CH3188" s="12">
        <v>19.960999999999999</v>
      </c>
      <c r="CI3188" s="12" t="s">
        <v>1131</v>
      </c>
      <c r="CJ3188" s="12"/>
      <c r="CK3188" s="12" t="s">
        <v>1132</v>
      </c>
      <c r="CL3188" s="37">
        <v>2131698901</v>
      </c>
      <c r="CN3188" s="12" t="s">
        <v>1506</v>
      </c>
      <c r="CS3188" s="12"/>
      <c r="CT3188" s="36" t="str">
        <f t="shared" si="49"/>
        <v>1bn - 50bn</v>
      </c>
      <c r="CU3188" s="36" t="str">
        <f>VLOOKUP(CK3188,Mapping!B:C,2,FALSE)</f>
        <v>Asia</v>
      </c>
    </row>
    <row r="3189" spans="1:99" ht="16" customHeight="1" x14ac:dyDescent="0.35">
      <c r="A3189" s="12" t="s">
        <v>4633</v>
      </c>
      <c r="B3189" s="12" t="s">
        <v>933</v>
      </c>
      <c r="E3189" s="37">
        <v>111722</v>
      </c>
      <c r="G3189" s="37" t="s">
        <v>1505</v>
      </c>
      <c r="I3189" s="37"/>
      <c r="K3189" s="37"/>
      <c r="M3189" s="37">
        <v>57899</v>
      </c>
      <c r="N3189" s="12">
        <v>0</v>
      </c>
      <c r="O3189" s="37"/>
      <c r="R3189" s="37"/>
      <c r="T3189" s="37"/>
      <c r="V3189" s="37"/>
      <c r="X3189" s="37"/>
      <c r="Z3189" s="37">
        <v>53823</v>
      </c>
      <c r="AA3189" s="12">
        <v>0</v>
      </c>
      <c r="AB3189" s="37"/>
      <c r="AD3189" s="37"/>
      <c r="AF3189" s="37"/>
      <c r="AH3189" s="37"/>
      <c r="AN3189" s="37"/>
      <c r="AP3189" s="37"/>
      <c r="AR3189" s="37"/>
      <c r="AT3189" s="37"/>
      <c r="AV3189" s="37"/>
      <c r="AX3189" s="37"/>
      <c r="BB3189" s="12">
        <v>395</v>
      </c>
      <c r="BC3189" s="12">
        <v>1649</v>
      </c>
      <c r="CC3189" s="12">
        <v>0</v>
      </c>
      <c r="CD3189" s="12">
        <v>0</v>
      </c>
      <c r="CG3189" s="12" t="s">
        <v>929</v>
      </c>
      <c r="CH3189" s="12">
        <v>41.262</v>
      </c>
      <c r="CI3189" s="12" t="s">
        <v>1131</v>
      </c>
      <c r="CJ3189" s="12"/>
      <c r="CK3189" s="12" t="s">
        <v>1132</v>
      </c>
      <c r="CL3189" s="37">
        <v>1630889065</v>
      </c>
      <c r="CN3189" s="12" t="s">
        <v>1506</v>
      </c>
      <c r="CS3189" s="12"/>
      <c r="CT3189" s="36" t="str">
        <f t="shared" si="49"/>
        <v>1bn - 50bn</v>
      </c>
      <c r="CU3189" s="36" t="str">
        <f>VLOOKUP(CK3189,Mapping!B:C,2,FALSE)</f>
        <v>Asia</v>
      </c>
    </row>
    <row r="3190" spans="1:99" ht="16" customHeight="1" x14ac:dyDescent="0.35">
      <c r="A3190" s="12" t="s">
        <v>4634</v>
      </c>
      <c r="B3190" s="12" t="s">
        <v>925</v>
      </c>
      <c r="E3190" s="37">
        <v>102103</v>
      </c>
      <c r="G3190" s="37" t="s">
        <v>1505</v>
      </c>
      <c r="I3190" s="37"/>
      <c r="K3190" s="37"/>
      <c r="M3190" s="37">
        <v>22073</v>
      </c>
      <c r="N3190" s="12">
        <v>0</v>
      </c>
      <c r="O3190" s="37"/>
      <c r="R3190" s="37"/>
      <c r="T3190" s="37"/>
      <c r="V3190" s="37"/>
      <c r="X3190" s="37"/>
      <c r="Z3190" s="37"/>
      <c r="AB3190" s="37"/>
      <c r="AD3190" s="37"/>
      <c r="AF3190" s="37"/>
      <c r="AH3190" s="37"/>
      <c r="AN3190" s="37">
        <v>80030</v>
      </c>
      <c r="AO3190" s="12">
        <v>0</v>
      </c>
      <c r="AP3190" s="37"/>
      <c r="AR3190" s="37"/>
      <c r="AT3190" s="37"/>
      <c r="AV3190" s="37"/>
      <c r="AX3190" s="37"/>
      <c r="BB3190" s="12">
        <v>208</v>
      </c>
      <c r="BI3190" s="12">
        <v>475</v>
      </c>
      <c r="BY3190" s="12">
        <v>0</v>
      </c>
      <c r="CC3190" s="12">
        <v>0</v>
      </c>
      <c r="CG3190" s="12" t="s">
        <v>959</v>
      </c>
      <c r="CH3190" s="12">
        <v>3.9729999999999999</v>
      </c>
      <c r="CI3190" s="12" t="s">
        <v>4635</v>
      </c>
      <c r="CJ3190" s="12"/>
      <c r="CK3190" s="12" t="s">
        <v>1134</v>
      </c>
      <c r="CL3190" s="37">
        <v>8653891695</v>
      </c>
      <c r="CN3190" s="12" t="s">
        <v>1506</v>
      </c>
      <c r="CS3190" s="12"/>
      <c r="CT3190" s="36" t="str">
        <f t="shared" si="49"/>
        <v>1bn - 50bn</v>
      </c>
      <c r="CU3190" s="36" t="str">
        <f>VLOOKUP(CK3190,Mapping!B:C,2,FALSE)</f>
        <v>Middle East</v>
      </c>
    </row>
    <row r="3191" spans="1:99" ht="16" customHeight="1" x14ac:dyDescent="0.35">
      <c r="A3191" s="12" t="s">
        <v>4636</v>
      </c>
      <c r="B3191" s="12" t="s">
        <v>925</v>
      </c>
      <c r="E3191" s="37">
        <v>1932537</v>
      </c>
      <c r="G3191" s="37" t="s">
        <v>1505</v>
      </c>
      <c r="I3191" s="37"/>
      <c r="K3191" s="37"/>
      <c r="M3191" s="37"/>
      <c r="O3191" s="37"/>
      <c r="R3191" s="37"/>
      <c r="T3191" s="37"/>
      <c r="V3191" s="37"/>
      <c r="X3191" s="37"/>
      <c r="Z3191" s="37"/>
      <c r="AB3191" s="37"/>
      <c r="AD3191" s="37"/>
      <c r="AF3191" s="37"/>
      <c r="AH3191" s="37"/>
      <c r="AN3191" s="37">
        <v>1932537</v>
      </c>
      <c r="AO3191" s="12">
        <v>0.33</v>
      </c>
      <c r="AP3191" s="37"/>
      <c r="AR3191" s="37"/>
      <c r="AT3191" s="37"/>
      <c r="AV3191" s="37"/>
      <c r="AX3191" s="37"/>
      <c r="BI3191" s="12">
        <v>11475</v>
      </c>
      <c r="BY3191" s="12">
        <v>0</v>
      </c>
      <c r="CG3191" s="12" t="s">
        <v>940</v>
      </c>
      <c r="CH3191" s="12">
        <v>11.595000000000001</v>
      </c>
      <c r="CI3191" s="12" t="s">
        <v>4637</v>
      </c>
      <c r="CJ3191" s="12" t="s">
        <v>931</v>
      </c>
      <c r="CK3191" s="12" t="s">
        <v>932</v>
      </c>
      <c r="CL3191" s="37">
        <v>584234795</v>
      </c>
      <c r="CN3191" s="12" t="s">
        <v>1509</v>
      </c>
      <c r="CS3191" s="12"/>
      <c r="CT3191" s="36" t="str">
        <f t="shared" si="49"/>
        <v>500mn - 1bn</v>
      </c>
      <c r="CU3191" s="36" t="str">
        <f>VLOOKUP(CK3191,Mapping!B:C,2,FALSE)</f>
        <v>US/CA</v>
      </c>
    </row>
    <row r="3192" spans="1:99" ht="16" customHeight="1" x14ac:dyDescent="0.35">
      <c r="A3192" s="12" t="s">
        <v>4638</v>
      </c>
      <c r="B3192" s="12" t="s">
        <v>933</v>
      </c>
      <c r="E3192" s="37">
        <v>58299483</v>
      </c>
      <c r="G3192" s="37" t="s">
        <v>1505</v>
      </c>
      <c r="I3192" s="37"/>
      <c r="K3192" s="37"/>
      <c r="M3192" s="37"/>
      <c r="O3192" s="37"/>
      <c r="Q3192" s="12">
        <v>36754</v>
      </c>
      <c r="R3192" s="37"/>
      <c r="T3192" s="37"/>
      <c r="V3192" s="37"/>
      <c r="X3192" s="37">
        <v>4282455</v>
      </c>
      <c r="Y3192" s="12">
        <v>0.05</v>
      </c>
      <c r="Z3192" s="37"/>
      <c r="AB3192" s="37"/>
      <c r="AD3192" s="37"/>
      <c r="AF3192" s="37"/>
      <c r="AH3192" s="37">
        <v>5158791</v>
      </c>
      <c r="AI3192" s="12">
        <v>0.06</v>
      </c>
      <c r="AN3192" s="37">
        <v>28954884</v>
      </c>
      <c r="AO3192" s="12">
        <v>0.34</v>
      </c>
      <c r="AP3192" s="37">
        <v>19903353</v>
      </c>
      <c r="AQ3192" s="12">
        <v>0.23</v>
      </c>
      <c r="AR3192" s="37"/>
      <c r="AT3192" s="37"/>
      <c r="AV3192" s="37"/>
      <c r="AX3192" s="37"/>
      <c r="BA3192" s="12">
        <v>42876</v>
      </c>
      <c r="BH3192" s="12">
        <v>80268</v>
      </c>
      <c r="BI3192" s="12">
        <v>171981</v>
      </c>
      <c r="BQ3192" s="12">
        <v>0.01</v>
      </c>
      <c r="BV3192" s="12">
        <v>7.0000000000000007E-2</v>
      </c>
      <c r="BY3192" s="12">
        <v>0.02</v>
      </c>
      <c r="BZ3192" s="12">
        <v>0</v>
      </c>
      <c r="CG3192" s="12" t="s">
        <v>980</v>
      </c>
      <c r="CH3192" s="12">
        <v>43.88</v>
      </c>
      <c r="CI3192" s="12" t="s">
        <v>3922</v>
      </c>
      <c r="CJ3192" s="12"/>
      <c r="CK3192" s="12" t="s">
        <v>1151</v>
      </c>
      <c r="CL3192" s="37">
        <v>8551840464</v>
      </c>
      <c r="CN3192" s="12" t="s">
        <v>1506</v>
      </c>
      <c r="CS3192" s="12"/>
      <c r="CT3192" s="36" t="str">
        <f t="shared" si="49"/>
        <v>1bn - 50bn</v>
      </c>
      <c r="CU3192" s="36" t="str">
        <f>VLOOKUP(CK3192,Mapping!B:C,2,FALSE)</f>
        <v>EU</v>
      </c>
    </row>
    <row r="3193" spans="1:99" ht="16" customHeight="1" x14ac:dyDescent="0.35">
      <c r="A3193" s="12" t="s">
        <v>4639</v>
      </c>
      <c r="B3193" s="12" t="s">
        <v>925</v>
      </c>
      <c r="E3193" s="37">
        <v>493896</v>
      </c>
      <c r="G3193" s="37" t="s">
        <v>1505</v>
      </c>
      <c r="I3193" s="37"/>
      <c r="K3193" s="37"/>
      <c r="M3193" s="37">
        <v>351664</v>
      </c>
      <c r="N3193" s="12">
        <v>7.0000000000000007E-2</v>
      </c>
      <c r="O3193" s="37"/>
      <c r="R3193" s="37"/>
      <c r="T3193" s="37"/>
      <c r="V3193" s="37"/>
      <c r="X3193" s="37"/>
      <c r="Z3193" s="37">
        <v>142232</v>
      </c>
      <c r="AA3193" s="12">
        <v>0.03</v>
      </c>
      <c r="AB3193" s="37"/>
      <c r="AD3193" s="37"/>
      <c r="AF3193" s="37"/>
      <c r="AH3193" s="37"/>
      <c r="AN3193" s="37"/>
      <c r="AP3193" s="37"/>
      <c r="AR3193" s="37"/>
      <c r="AT3193" s="37"/>
      <c r="AV3193" s="37"/>
      <c r="AX3193" s="37"/>
      <c r="BB3193" s="12">
        <v>2803</v>
      </c>
      <c r="BC3193" s="12">
        <v>4810</v>
      </c>
      <c r="CC3193" s="12">
        <v>0</v>
      </c>
      <c r="CD3193" s="12">
        <v>0</v>
      </c>
      <c r="CG3193" s="12" t="s">
        <v>940</v>
      </c>
      <c r="CH3193" s="12">
        <v>60.292999999999999</v>
      </c>
      <c r="CI3193" s="12" t="s">
        <v>1855</v>
      </c>
      <c r="CJ3193" s="12"/>
      <c r="CK3193" s="12" t="s">
        <v>1856</v>
      </c>
      <c r="CL3193" s="37">
        <v>497785037</v>
      </c>
      <c r="CN3193" s="12" t="s">
        <v>1506</v>
      </c>
      <c r="CS3193" s="12"/>
      <c r="CT3193" s="36" t="str">
        <f t="shared" si="49"/>
        <v>500mn</v>
      </c>
      <c r="CU3193" s="36" t="str">
        <f>VLOOKUP(CK3193,Mapping!B:C,2,FALSE)</f>
        <v>Middle East</v>
      </c>
    </row>
    <row r="3194" spans="1:99" ht="16" customHeight="1" x14ac:dyDescent="0.35">
      <c r="A3194" s="12" t="s">
        <v>4640</v>
      </c>
      <c r="B3194" s="12" t="s">
        <v>925</v>
      </c>
      <c r="E3194" s="37">
        <v>690030</v>
      </c>
      <c r="G3194" s="37" t="s">
        <v>1505</v>
      </c>
      <c r="I3194" s="37"/>
      <c r="K3194" s="37"/>
      <c r="M3194" s="37">
        <v>690030</v>
      </c>
      <c r="N3194" s="12">
        <v>0.79</v>
      </c>
      <c r="O3194" s="37"/>
      <c r="R3194" s="37"/>
      <c r="T3194" s="37"/>
      <c r="V3194" s="37"/>
      <c r="X3194" s="37"/>
      <c r="Z3194" s="37"/>
      <c r="AB3194" s="37"/>
      <c r="AD3194" s="37"/>
      <c r="AF3194" s="37"/>
      <c r="AH3194" s="37"/>
      <c r="AN3194" s="37"/>
      <c r="AP3194" s="37"/>
      <c r="AR3194" s="37"/>
      <c r="AT3194" s="37"/>
      <c r="AV3194" s="37"/>
      <c r="AX3194" s="37"/>
      <c r="BB3194" s="12">
        <v>5500</v>
      </c>
      <c r="CC3194" s="12">
        <v>0</v>
      </c>
      <c r="CG3194" s="12" t="s">
        <v>940</v>
      </c>
      <c r="CH3194" s="12">
        <v>9.86</v>
      </c>
      <c r="CI3194" s="12" t="s">
        <v>1064</v>
      </c>
      <c r="CJ3194" s="12"/>
      <c r="CK3194" s="12" t="s">
        <v>1064</v>
      </c>
      <c r="CL3194" s="37">
        <v>87210344</v>
      </c>
      <c r="CN3194" s="12" t="s">
        <v>1506</v>
      </c>
      <c r="CS3194" s="12"/>
      <c r="CT3194" s="36" t="str">
        <f t="shared" si="49"/>
        <v>500mn</v>
      </c>
      <c r="CU3194" s="36" t="str">
        <f>VLOOKUP(CK3194,Mapping!B:C,2,FALSE)</f>
        <v>EU</v>
      </c>
    </row>
    <row r="3195" spans="1:99" ht="16" customHeight="1" x14ac:dyDescent="0.35">
      <c r="A3195" s="12" t="s">
        <v>771</v>
      </c>
      <c r="B3195" s="12" t="s">
        <v>925</v>
      </c>
      <c r="E3195" s="37">
        <v>2688136</v>
      </c>
      <c r="F3195" s="12">
        <v>1450</v>
      </c>
      <c r="G3195" s="37" t="s">
        <v>1505</v>
      </c>
      <c r="I3195" s="37">
        <v>103233</v>
      </c>
      <c r="J3195" s="12">
        <v>0.01</v>
      </c>
      <c r="K3195" s="37">
        <v>773089</v>
      </c>
      <c r="L3195" s="12">
        <v>0.04</v>
      </c>
      <c r="M3195" s="37"/>
      <c r="O3195" s="37">
        <v>1052266</v>
      </c>
      <c r="P3195" s="12">
        <v>0.05</v>
      </c>
      <c r="Q3195" s="12">
        <v>316</v>
      </c>
      <c r="R3195" s="37">
        <v>87191</v>
      </c>
      <c r="S3195" s="12">
        <v>0</v>
      </c>
      <c r="T3195" s="37"/>
      <c r="V3195" s="37">
        <v>104550</v>
      </c>
      <c r="W3195" s="12">
        <v>0.01</v>
      </c>
      <c r="X3195" s="37">
        <v>176662</v>
      </c>
      <c r="Y3195" s="12">
        <v>0.01</v>
      </c>
      <c r="Z3195" s="37"/>
      <c r="AB3195" s="37">
        <v>114275</v>
      </c>
      <c r="AC3195" s="12">
        <v>0.01</v>
      </c>
      <c r="AD3195" s="37"/>
      <c r="AF3195" s="37">
        <v>99705</v>
      </c>
      <c r="AG3195" s="12">
        <v>0.01</v>
      </c>
      <c r="AH3195" s="37">
        <v>42888</v>
      </c>
      <c r="AI3195" s="12">
        <v>0</v>
      </c>
      <c r="AJ3195" s="12">
        <v>7968</v>
      </c>
      <c r="AK3195" s="12">
        <v>3791</v>
      </c>
      <c r="AL3195" s="12">
        <v>57340</v>
      </c>
      <c r="AN3195" s="37">
        <v>112462</v>
      </c>
      <c r="AO3195" s="12">
        <v>0.01</v>
      </c>
      <c r="AP3195" s="37">
        <v>21815</v>
      </c>
      <c r="AQ3195" s="12">
        <v>0</v>
      </c>
      <c r="AR3195" s="37"/>
      <c r="AT3195" s="37"/>
      <c r="AV3195" s="37"/>
      <c r="AX3195" s="37"/>
      <c r="AZ3195" s="12">
        <v>6568</v>
      </c>
      <c r="BA3195" s="12">
        <v>1558</v>
      </c>
      <c r="BF3195" s="12">
        <v>5900</v>
      </c>
      <c r="BG3195" s="12">
        <v>10043</v>
      </c>
      <c r="BH3195" s="12">
        <v>77</v>
      </c>
      <c r="BI3195" s="12">
        <v>525</v>
      </c>
      <c r="BO3195" s="12">
        <v>0</v>
      </c>
      <c r="BP3195" s="12">
        <v>0</v>
      </c>
      <c r="BQ3195" s="12">
        <v>0</v>
      </c>
      <c r="BR3195" s="12">
        <v>0</v>
      </c>
      <c r="BS3195" s="12">
        <v>0</v>
      </c>
      <c r="BT3195" s="12">
        <v>0</v>
      </c>
      <c r="BU3195" s="12">
        <v>0</v>
      </c>
      <c r="BV3195" s="12">
        <v>0</v>
      </c>
      <c r="BX3195" s="12">
        <v>0</v>
      </c>
      <c r="BY3195" s="12">
        <v>0</v>
      </c>
      <c r="BZ3195" s="12">
        <v>0</v>
      </c>
      <c r="CG3195" s="12" t="s">
        <v>929</v>
      </c>
      <c r="CH3195" s="12">
        <v>29.061</v>
      </c>
      <c r="CI3195" s="12" t="s">
        <v>1042</v>
      </c>
      <c r="CJ3195" s="12"/>
      <c r="CK3195" s="12" t="s">
        <v>1043</v>
      </c>
      <c r="CL3195" s="37">
        <v>2004711718</v>
      </c>
      <c r="CN3195" s="12" t="s">
        <v>1506</v>
      </c>
      <c r="CS3195" s="12"/>
      <c r="CT3195" s="36" t="str">
        <f t="shared" si="49"/>
        <v>1bn - 50bn</v>
      </c>
      <c r="CU3195" s="36" t="str">
        <f>VLOOKUP(CK3195,Mapping!B:C,2,FALSE)</f>
        <v>Asia</v>
      </c>
    </row>
    <row r="3196" spans="1:99" ht="16" customHeight="1" x14ac:dyDescent="0.35">
      <c r="A3196" s="12" t="s">
        <v>4641</v>
      </c>
      <c r="B3196" s="12" t="s">
        <v>925</v>
      </c>
      <c r="E3196" s="37">
        <v>99582489</v>
      </c>
      <c r="G3196" s="37" t="s">
        <v>1505</v>
      </c>
      <c r="I3196" s="37"/>
      <c r="K3196" s="37"/>
      <c r="M3196" s="37"/>
      <c r="O3196" s="37"/>
      <c r="R3196" s="37"/>
      <c r="T3196" s="37"/>
      <c r="V3196" s="37"/>
      <c r="X3196" s="37"/>
      <c r="Z3196" s="37"/>
      <c r="AB3196" s="37"/>
      <c r="AD3196" s="37"/>
      <c r="AF3196" s="37"/>
      <c r="AH3196" s="37"/>
      <c r="AN3196" s="37">
        <v>99582489</v>
      </c>
      <c r="AO3196" s="12">
        <v>5.94</v>
      </c>
      <c r="AP3196" s="37"/>
      <c r="AR3196" s="37"/>
      <c r="AT3196" s="37"/>
      <c r="AV3196" s="37"/>
      <c r="AX3196" s="37"/>
      <c r="BI3196" s="12">
        <v>591300</v>
      </c>
      <c r="BY3196" s="12">
        <v>0.08</v>
      </c>
      <c r="CG3196" s="12" t="s">
        <v>940</v>
      </c>
      <c r="CH3196" s="12">
        <v>93.46</v>
      </c>
      <c r="CI3196" s="12" t="s">
        <v>1011</v>
      </c>
      <c r="CJ3196" s="12" t="s">
        <v>1012</v>
      </c>
      <c r="CK3196" s="12" t="s">
        <v>1013</v>
      </c>
      <c r="CL3196" s="37">
        <v>1677725890</v>
      </c>
      <c r="CN3196" s="12" t="s">
        <v>1509</v>
      </c>
      <c r="CS3196" s="12"/>
      <c r="CT3196" s="36" t="str">
        <f t="shared" si="49"/>
        <v>1bn - 50bn</v>
      </c>
      <c r="CU3196" s="36" t="str">
        <f>VLOOKUP(CK3196,Mapping!B:C,2,FALSE)</f>
        <v>Oceania</v>
      </c>
    </row>
    <row r="3197" spans="1:99" ht="16" customHeight="1" x14ac:dyDescent="0.35">
      <c r="A3197" s="12" t="s">
        <v>4642</v>
      </c>
      <c r="B3197" s="12" t="s">
        <v>925</v>
      </c>
      <c r="E3197" s="37">
        <v>26073075</v>
      </c>
      <c r="G3197" s="37" t="s">
        <v>1505</v>
      </c>
      <c r="I3197" s="37"/>
      <c r="K3197" s="37"/>
      <c r="M3197" s="37"/>
      <c r="O3197" s="37"/>
      <c r="R3197" s="37"/>
      <c r="T3197" s="37"/>
      <c r="V3197" s="37"/>
      <c r="X3197" s="37"/>
      <c r="Z3197" s="37">
        <v>0</v>
      </c>
      <c r="AA3197" s="12">
        <v>0</v>
      </c>
      <c r="AB3197" s="37"/>
      <c r="AD3197" s="37"/>
      <c r="AF3197" s="37"/>
      <c r="AH3197" s="37"/>
      <c r="AN3197" s="37">
        <v>26073075</v>
      </c>
      <c r="AO3197" s="12">
        <v>0.34</v>
      </c>
      <c r="AP3197" s="37"/>
      <c r="AR3197" s="37"/>
      <c r="AT3197" s="37"/>
      <c r="AV3197" s="37"/>
      <c r="AX3197" s="37"/>
      <c r="BC3197" s="12">
        <v>0</v>
      </c>
      <c r="BI3197" s="12">
        <v>120725</v>
      </c>
      <c r="BY3197" s="12">
        <v>0.02</v>
      </c>
      <c r="CD3197" s="12">
        <v>0</v>
      </c>
      <c r="CG3197" s="12" t="s">
        <v>929</v>
      </c>
      <c r="CH3197" s="12">
        <v>51.027999999999999</v>
      </c>
      <c r="CI3197" s="12" t="s">
        <v>1050</v>
      </c>
      <c r="CJ3197" s="12" t="s">
        <v>1006</v>
      </c>
      <c r="CK3197" s="12" t="s">
        <v>1013</v>
      </c>
      <c r="CL3197" s="37">
        <v>7637878166</v>
      </c>
      <c r="CN3197" s="12" t="s">
        <v>1506</v>
      </c>
      <c r="CS3197" s="12"/>
      <c r="CT3197" s="36" t="str">
        <f t="shared" si="49"/>
        <v>1bn - 50bn</v>
      </c>
      <c r="CU3197" s="36" t="str">
        <f>VLOOKUP(CK3197,Mapping!B:C,2,FALSE)</f>
        <v>Oceania</v>
      </c>
    </row>
    <row r="3198" spans="1:99" ht="16" customHeight="1" x14ac:dyDescent="0.35">
      <c r="A3198" s="12" t="s">
        <v>4643</v>
      </c>
      <c r="B3198" s="12" t="s">
        <v>925</v>
      </c>
      <c r="E3198" s="37">
        <v>19514881</v>
      </c>
      <c r="G3198" s="37" t="s">
        <v>1505</v>
      </c>
      <c r="I3198" s="37"/>
      <c r="K3198" s="37"/>
      <c r="M3198" s="37"/>
      <c r="O3198" s="37"/>
      <c r="Q3198" s="12">
        <v>71959</v>
      </c>
      <c r="R3198" s="37"/>
      <c r="T3198" s="37"/>
      <c r="V3198" s="37"/>
      <c r="X3198" s="37"/>
      <c r="Z3198" s="37"/>
      <c r="AB3198" s="37"/>
      <c r="AD3198" s="37"/>
      <c r="AF3198" s="37"/>
      <c r="AH3198" s="37">
        <v>9086983</v>
      </c>
      <c r="AI3198" s="12">
        <v>0.88</v>
      </c>
      <c r="AN3198" s="37">
        <v>732596</v>
      </c>
      <c r="AO3198" s="12">
        <v>7.0000000000000007E-2</v>
      </c>
      <c r="AP3198" s="37">
        <v>9695302</v>
      </c>
      <c r="AQ3198" s="12">
        <v>0.94</v>
      </c>
      <c r="AR3198" s="37"/>
      <c r="AT3198" s="37"/>
      <c r="AV3198" s="37"/>
      <c r="AX3198" s="37"/>
      <c r="BH3198" s="12">
        <v>41991</v>
      </c>
      <c r="BI3198" s="12">
        <v>4350</v>
      </c>
      <c r="BQ3198" s="12">
        <v>0.02</v>
      </c>
      <c r="BV3198" s="12">
        <v>0.04</v>
      </c>
      <c r="BY3198" s="12">
        <v>0</v>
      </c>
      <c r="CG3198" s="12" t="s">
        <v>976</v>
      </c>
      <c r="CH3198" s="12">
        <v>61.811999999999998</v>
      </c>
      <c r="CI3198" s="12" t="s">
        <v>4644</v>
      </c>
      <c r="CJ3198" s="12" t="s">
        <v>968</v>
      </c>
      <c r="CK3198" s="12" t="s">
        <v>932</v>
      </c>
      <c r="CL3198" s="37">
        <v>1027228665</v>
      </c>
      <c r="CN3198" s="12" t="s">
        <v>1506</v>
      </c>
      <c r="CS3198" s="12"/>
      <c r="CT3198" s="36" t="str">
        <f t="shared" si="49"/>
        <v>1bn - 50bn</v>
      </c>
      <c r="CU3198" s="36" t="str">
        <f>VLOOKUP(CK3198,Mapping!B:C,2,FALSE)</f>
        <v>US/CA</v>
      </c>
    </row>
    <row r="3199" spans="1:99" ht="16" customHeight="1" x14ac:dyDescent="0.35">
      <c r="A3199" s="12" t="s">
        <v>93</v>
      </c>
      <c r="B3199" s="12" t="s">
        <v>933</v>
      </c>
      <c r="C3199" s="12">
        <v>26</v>
      </c>
      <c r="D3199" s="12">
        <v>1088184</v>
      </c>
      <c r="E3199" s="37">
        <v>285184698</v>
      </c>
      <c r="G3199" s="37">
        <v>54180681</v>
      </c>
      <c r="H3199" s="12">
        <v>0.09</v>
      </c>
      <c r="I3199" s="37"/>
      <c r="K3199" s="37"/>
      <c r="M3199" s="37"/>
      <c r="O3199" s="37"/>
      <c r="Q3199" s="12">
        <v>843683</v>
      </c>
      <c r="R3199" s="37"/>
      <c r="T3199" s="37"/>
      <c r="V3199" s="37"/>
      <c r="X3199" s="37">
        <v>0</v>
      </c>
      <c r="Y3199" s="12">
        <v>0</v>
      </c>
      <c r="Z3199" s="37">
        <v>80211671</v>
      </c>
      <c r="AA3199" s="12">
        <v>0.14000000000000001</v>
      </c>
      <c r="AB3199" s="37"/>
      <c r="AD3199" s="37">
        <v>0</v>
      </c>
      <c r="AE3199" s="12">
        <v>0</v>
      </c>
      <c r="AF3199" s="37"/>
      <c r="AH3199" s="37">
        <v>106540289</v>
      </c>
      <c r="AI3199" s="12">
        <v>0.18</v>
      </c>
      <c r="AN3199" s="37">
        <v>31110054</v>
      </c>
      <c r="AO3199" s="12">
        <v>0.05</v>
      </c>
      <c r="AP3199" s="37"/>
      <c r="AR3199" s="37">
        <v>13142003</v>
      </c>
      <c r="AS3199" s="12">
        <v>0.02</v>
      </c>
      <c r="AT3199" s="37"/>
      <c r="AV3199" s="37"/>
      <c r="AX3199" s="37"/>
      <c r="BA3199" s="12">
        <v>0</v>
      </c>
      <c r="BC3199" s="12">
        <v>2712603</v>
      </c>
      <c r="BE3199" s="12">
        <v>352427</v>
      </c>
      <c r="BI3199" s="12">
        <v>184725</v>
      </c>
      <c r="BJ3199" s="12">
        <v>0</v>
      </c>
      <c r="BM3199" s="12">
        <v>0.39</v>
      </c>
      <c r="BN3199" s="12">
        <v>0.16</v>
      </c>
      <c r="BQ3199" s="12">
        <v>0.2</v>
      </c>
      <c r="BY3199" s="12">
        <v>0.02</v>
      </c>
      <c r="BZ3199" s="12">
        <v>0</v>
      </c>
      <c r="CB3199" s="12">
        <v>0</v>
      </c>
      <c r="CD3199" s="12">
        <v>0.22</v>
      </c>
      <c r="CG3199" s="12" t="s">
        <v>976</v>
      </c>
      <c r="CH3199" s="12">
        <v>173.03700000000001</v>
      </c>
      <c r="CI3199" s="12" t="s">
        <v>971</v>
      </c>
      <c r="CJ3199" s="12" t="s">
        <v>972</v>
      </c>
      <c r="CK3199" s="12" t="s">
        <v>932</v>
      </c>
      <c r="CL3199" s="37">
        <v>57864544749</v>
      </c>
      <c r="CM3199" s="12">
        <v>10379</v>
      </c>
      <c r="CN3199" s="12" t="s">
        <v>1513</v>
      </c>
      <c r="CO3199" s="12" t="s">
        <v>1507</v>
      </c>
      <c r="CP3199" s="12">
        <v>477211.99354968756</v>
      </c>
      <c r="CQ3199" s="12">
        <v>59</v>
      </c>
      <c r="CS3199" s="12"/>
      <c r="CT3199" s="36" t="str">
        <f t="shared" si="49"/>
        <v>50bn - 100bn</v>
      </c>
      <c r="CU3199" s="36" t="str">
        <f>VLOOKUP(CK3199,Mapping!B:C,2,FALSE)</f>
        <v>US/CA</v>
      </c>
    </row>
    <row r="3200" spans="1:99" ht="16" customHeight="1" x14ac:dyDescent="0.35">
      <c r="A3200" s="12" t="s">
        <v>4645</v>
      </c>
      <c r="B3200" s="12" t="s">
        <v>925</v>
      </c>
      <c r="E3200" s="37">
        <v>1826818</v>
      </c>
      <c r="G3200" s="37" t="s">
        <v>1505</v>
      </c>
      <c r="I3200" s="37"/>
      <c r="K3200" s="37"/>
      <c r="M3200" s="37"/>
      <c r="O3200" s="37"/>
      <c r="Q3200" s="12">
        <v>5631</v>
      </c>
      <c r="R3200" s="37"/>
      <c r="T3200" s="37"/>
      <c r="V3200" s="37"/>
      <c r="X3200" s="37"/>
      <c r="Z3200" s="37"/>
      <c r="AB3200" s="37"/>
      <c r="AD3200" s="37"/>
      <c r="AF3200" s="37"/>
      <c r="AH3200" s="37">
        <v>711083</v>
      </c>
      <c r="AI3200" s="12">
        <v>0.14000000000000001</v>
      </c>
      <c r="AN3200" s="37">
        <v>1115735</v>
      </c>
      <c r="AO3200" s="12">
        <v>0.23</v>
      </c>
      <c r="AP3200" s="37"/>
      <c r="AR3200" s="37"/>
      <c r="AT3200" s="37"/>
      <c r="AV3200" s="37"/>
      <c r="AX3200" s="37"/>
      <c r="BI3200" s="12">
        <v>6625</v>
      </c>
      <c r="BQ3200" s="12">
        <v>0</v>
      </c>
      <c r="BY3200" s="12">
        <v>0</v>
      </c>
      <c r="CG3200" s="12" t="s">
        <v>940</v>
      </c>
      <c r="CH3200" s="12">
        <v>8.8840000000000003</v>
      </c>
      <c r="CI3200" s="12" t="s">
        <v>4646</v>
      </c>
      <c r="CJ3200" s="12" t="s">
        <v>1130</v>
      </c>
      <c r="CK3200" s="12" t="s">
        <v>932</v>
      </c>
      <c r="CL3200" s="37">
        <v>493864433</v>
      </c>
      <c r="CN3200" s="12" t="s">
        <v>1509</v>
      </c>
      <c r="CS3200" s="12"/>
      <c r="CT3200" s="36" t="str">
        <f t="shared" si="49"/>
        <v>500mn</v>
      </c>
      <c r="CU3200" s="36" t="str">
        <f>VLOOKUP(CK3200,Mapping!B:C,2,FALSE)</f>
        <v>US/CA</v>
      </c>
    </row>
    <row r="3201" spans="1:99" ht="16" customHeight="1" x14ac:dyDescent="0.35">
      <c r="A3201" s="12" t="s">
        <v>4647</v>
      </c>
      <c r="B3201" s="12" t="s">
        <v>933</v>
      </c>
      <c r="E3201" s="37">
        <v>33912944</v>
      </c>
      <c r="G3201" s="37" t="s">
        <v>1505</v>
      </c>
      <c r="I3201" s="37"/>
      <c r="K3201" s="37">
        <v>30907687</v>
      </c>
      <c r="L3201" s="12">
        <v>0.25</v>
      </c>
      <c r="M3201" s="37"/>
      <c r="O3201" s="37">
        <v>0</v>
      </c>
      <c r="P3201" s="12">
        <v>0</v>
      </c>
      <c r="R3201" s="37"/>
      <c r="T3201" s="37"/>
      <c r="V3201" s="37"/>
      <c r="X3201" s="37"/>
      <c r="Z3201" s="37"/>
      <c r="AB3201" s="37"/>
      <c r="AD3201" s="37"/>
      <c r="AF3201" s="37"/>
      <c r="AH3201" s="37"/>
      <c r="AL3201" s="12">
        <v>0</v>
      </c>
      <c r="AN3201" s="37">
        <v>443688</v>
      </c>
      <c r="AO3201" s="12">
        <v>0</v>
      </c>
      <c r="AP3201" s="37"/>
      <c r="AR3201" s="37">
        <v>2561569</v>
      </c>
      <c r="AS3201" s="12">
        <v>0.02</v>
      </c>
      <c r="AT3201" s="37"/>
      <c r="AV3201" s="37"/>
      <c r="AX3201" s="37"/>
      <c r="BE3201" s="12">
        <v>31193</v>
      </c>
      <c r="BG3201" s="12">
        <v>362832</v>
      </c>
      <c r="BI3201" s="12">
        <v>2800</v>
      </c>
      <c r="BM3201" s="12">
        <v>0.03</v>
      </c>
      <c r="BS3201" s="12">
        <v>0</v>
      </c>
      <c r="BU3201" s="12">
        <v>0</v>
      </c>
      <c r="BY3201" s="12">
        <v>0</v>
      </c>
      <c r="CG3201" s="12" t="s">
        <v>940</v>
      </c>
      <c r="CH3201" s="12">
        <v>44.212000000000003</v>
      </c>
      <c r="CI3201" s="12" t="s">
        <v>960</v>
      </c>
      <c r="CJ3201" s="12"/>
      <c r="CK3201" s="12" t="s">
        <v>961</v>
      </c>
      <c r="CL3201" s="37">
        <v>12327232300</v>
      </c>
      <c r="CN3201" s="12" t="s">
        <v>1506</v>
      </c>
      <c r="CS3201" s="12"/>
      <c r="CT3201" s="36" t="str">
        <f t="shared" si="49"/>
        <v>1bn - 50bn</v>
      </c>
      <c r="CU3201" s="36" t="str">
        <f>VLOOKUP(CK3201,Mapping!B:C,2,FALSE)</f>
        <v>EU</v>
      </c>
    </row>
    <row r="3202" spans="1:99" ht="16" customHeight="1" x14ac:dyDescent="0.35">
      <c r="A3202" s="12" t="s">
        <v>4648</v>
      </c>
      <c r="B3202" s="12" t="s">
        <v>933</v>
      </c>
      <c r="E3202" s="37">
        <v>1160843</v>
      </c>
      <c r="G3202" s="37" t="s">
        <v>1505</v>
      </c>
      <c r="I3202" s="37"/>
      <c r="K3202" s="37"/>
      <c r="M3202" s="37"/>
      <c r="O3202" s="37"/>
      <c r="R3202" s="37"/>
      <c r="T3202" s="37"/>
      <c r="V3202" s="37"/>
      <c r="X3202" s="37"/>
      <c r="Z3202" s="37"/>
      <c r="AB3202" s="37"/>
      <c r="AD3202" s="37"/>
      <c r="AF3202" s="37"/>
      <c r="AH3202" s="37"/>
      <c r="AN3202" s="37">
        <v>1160843</v>
      </c>
      <c r="AO3202" s="12">
        <v>0.28000000000000003</v>
      </c>
      <c r="AP3202" s="37"/>
      <c r="AR3202" s="37"/>
      <c r="AT3202" s="37"/>
      <c r="AV3202" s="37"/>
      <c r="AX3202" s="37"/>
      <c r="BI3202" s="12">
        <v>5375</v>
      </c>
      <c r="BY3202" s="12">
        <v>0</v>
      </c>
      <c r="CG3202" s="12" t="s">
        <v>929</v>
      </c>
      <c r="CH3202" s="12">
        <v>49.063000000000002</v>
      </c>
      <c r="CI3202" s="12" t="s">
        <v>960</v>
      </c>
      <c r="CJ3202" s="12"/>
      <c r="CK3202" s="12" t="s">
        <v>961</v>
      </c>
      <c r="CL3202" s="37">
        <v>414435762</v>
      </c>
      <c r="CN3202" s="12" t="s">
        <v>1506</v>
      </c>
      <c r="CS3202" s="12"/>
      <c r="CT3202" s="36" t="str">
        <f t="shared" si="49"/>
        <v>500mn</v>
      </c>
      <c r="CU3202" s="36" t="str">
        <f>VLOOKUP(CK3202,Mapping!B:C,2,FALSE)</f>
        <v>EU</v>
      </c>
    </row>
    <row r="3203" spans="1:99" ht="16" customHeight="1" x14ac:dyDescent="0.35">
      <c r="A3203" s="12" t="s">
        <v>4649</v>
      </c>
      <c r="B3203" s="12" t="s">
        <v>933</v>
      </c>
      <c r="E3203" s="37">
        <v>12631</v>
      </c>
      <c r="G3203" s="37" t="s">
        <v>1505</v>
      </c>
      <c r="I3203" s="37"/>
      <c r="K3203" s="37"/>
      <c r="M3203" s="37"/>
      <c r="O3203" s="37"/>
      <c r="R3203" s="37"/>
      <c r="T3203" s="37"/>
      <c r="V3203" s="37"/>
      <c r="X3203" s="37"/>
      <c r="Z3203" s="37"/>
      <c r="AB3203" s="37"/>
      <c r="AD3203" s="37"/>
      <c r="AF3203" s="37"/>
      <c r="AH3203" s="37"/>
      <c r="AN3203" s="37">
        <v>12631</v>
      </c>
      <c r="AO3203" s="12">
        <v>0.01</v>
      </c>
      <c r="AP3203" s="37"/>
      <c r="AR3203" s="37"/>
      <c r="AT3203" s="37"/>
      <c r="AV3203" s="37"/>
      <c r="AX3203" s="37"/>
      <c r="BI3203" s="12">
        <v>75</v>
      </c>
      <c r="BY3203" s="12">
        <v>0</v>
      </c>
      <c r="CG3203" s="12" t="s">
        <v>940</v>
      </c>
      <c r="CH3203" s="12">
        <v>44.250999999999998</v>
      </c>
      <c r="CI3203" s="12" t="s">
        <v>960</v>
      </c>
      <c r="CJ3203" s="12"/>
      <c r="CK3203" s="12" t="s">
        <v>961</v>
      </c>
      <c r="CL3203" s="37">
        <v>117010722</v>
      </c>
      <c r="CN3203" s="12" t="s">
        <v>1506</v>
      </c>
      <c r="CS3203" s="12"/>
      <c r="CT3203" s="36" t="str">
        <f t="shared" ref="CT3203:CT3266" si="50">IF(CL3203&gt;100000000000, "100bn", IF(CL3203&gt;50000000000, "50bn - 100bn",IF(CL3203&gt;1000000000, "1bn - 50bn", IF(CL3203&gt;500000000, "500mn - 1bn", "500mn"))))</f>
        <v>500mn</v>
      </c>
      <c r="CU3203" s="36" t="str">
        <f>VLOOKUP(CK3203,Mapping!B:C,2,FALSE)</f>
        <v>EU</v>
      </c>
    </row>
    <row r="3204" spans="1:99" ht="16" customHeight="1" x14ac:dyDescent="0.35">
      <c r="A3204" s="12" t="s">
        <v>4650</v>
      </c>
      <c r="B3204" s="12" t="s">
        <v>925</v>
      </c>
      <c r="E3204" s="37">
        <v>0</v>
      </c>
      <c r="G3204" s="37" t="s">
        <v>1505</v>
      </c>
      <c r="I3204" s="37"/>
      <c r="K3204" s="37"/>
      <c r="M3204" s="37">
        <v>0</v>
      </c>
      <c r="N3204" s="12">
        <v>0</v>
      </c>
      <c r="O3204" s="37"/>
      <c r="R3204" s="37"/>
      <c r="T3204" s="37"/>
      <c r="V3204" s="37"/>
      <c r="X3204" s="37"/>
      <c r="Z3204" s="37"/>
      <c r="AB3204" s="37"/>
      <c r="AD3204" s="37"/>
      <c r="AF3204" s="37"/>
      <c r="AH3204" s="37"/>
      <c r="AN3204" s="37"/>
      <c r="AP3204" s="37"/>
      <c r="AR3204" s="37"/>
      <c r="AT3204" s="37"/>
      <c r="AV3204" s="37"/>
      <c r="AX3204" s="37"/>
      <c r="BB3204" s="12">
        <v>0</v>
      </c>
      <c r="CC3204" s="12">
        <v>0</v>
      </c>
      <c r="CG3204" s="12" t="s">
        <v>940</v>
      </c>
      <c r="CH3204" s="12">
        <v>26.050999999999998</v>
      </c>
      <c r="CI3204" s="12" t="s">
        <v>941</v>
      </c>
      <c r="CJ3204" s="12" t="s">
        <v>941</v>
      </c>
      <c r="CK3204" s="12" t="s">
        <v>932</v>
      </c>
      <c r="CL3204" s="37">
        <v>162121309</v>
      </c>
      <c r="CN3204" s="12" t="s">
        <v>1509</v>
      </c>
      <c r="CS3204" s="12"/>
      <c r="CT3204" s="36" t="str">
        <f t="shared" si="50"/>
        <v>500mn</v>
      </c>
      <c r="CU3204" s="36" t="str">
        <f>VLOOKUP(CK3204,Mapping!B:C,2,FALSE)</f>
        <v>US/CA</v>
      </c>
    </row>
    <row r="3205" spans="1:99" ht="16" customHeight="1" x14ac:dyDescent="0.35">
      <c r="A3205" s="12" t="s">
        <v>4651</v>
      </c>
      <c r="B3205" s="12" t="s">
        <v>933</v>
      </c>
      <c r="E3205" s="37">
        <v>42430</v>
      </c>
      <c r="G3205" s="37" t="s">
        <v>1505</v>
      </c>
      <c r="I3205" s="37"/>
      <c r="K3205" s="37"/>
      <c r="M3205" s="37"/>
      <c r="O3205" s="37"/>
      <c r="Q3205" s="12">
        <v>336</v>
      </c>
      <c r="R3205" s="37"/>
      <c r="T3205" s="37"/>
      <c r="V3205" s="37"/>
      <c r="X3205" s="37"/>
      <c r="Z3205" s="37"/>
      <c r="AB3205" s="37"/>
      <c r="AD3205" s="37"/>
      <c r="AF3205" s="37"/>
      <c r="AH3205" s="37">
        <v>42430</v>
      </c>
      <c r="AI3205" s="12">
        <v>0.09</v>
      </c>
      <c r="AN3205" s="37"/>
      <c r="AP3205" s="37"/>
      <c r="AR3205" s="37"/>
      <c r="AT3205" s="37"/>
      <c r="AV3205" s="37"/>
      <c r="AX3205" s="37"/>
      <c r="BQ3205" s="12">
        <v>0</v>
      </c>
      <c r="CG3205" s="12"/>
      <c r="CH3205" s="12">
        <v>148.29900000000001</v>
      </c>
      <c r="CI3205" s="12" t="s">
        <v>2076</v>
      </c>
      <c r="CJ3205" s="12"/>
      <c r="CK3205" s="12" t="s">
        <v>990</v>
      </c>
      <c r="CL3205" s="37">
        <v>49170778</v>
      </c>
      <c r="CN3205" s="12" t="s">
        <v>1506</v>
      </c>
      <c r="CS3205" s="12"/>
      <c r="CT3205" s="36" t="str">
        <f t="shared" si="50"/>
        <v>500mn</v>
      </c>
      <c r="CU3205" s="36" t="str">
        <f>VLOOKUP(CK3205,Mapping!B:C,2,FALSE)</f>
        <v>EU</v>
      </c>
    </row>
    <row r="3206" spans="1:99" ht="16" customHeight="1" x14ac:dyDescent="0.35">
      <c r="A3206" s="12" t="s">
        <v>4652</v>
      </c>
      <c r="B3206" s="12" t="s">
        <v>925</v>
      </c>
      <c r="E3206" s="37">
        <v>1210187</v>
      </c>
      <c r="G3206" s="37" t="s">
        <v>1505</v>
      </c>
      <c r="I3206" s="37"/>
      <c r="K3206" s="37"/>
      <c r="M3206" s="37">
        <v>1210187</v>
      </c>
      <c r="N3206" s="12">
        <v>4.2</v>
      </c>
      <c r="O3206" s="37"/>
      <c r="R3206" s="37"/>
      <c r="T3206" s="37"/>
      <c r="V3206" s="37"/>
      <c r="X3206" s="37"/>
      <c r="Z3206" s="37"/>
      <c r="AB3206" s="37"/>
      <c r="AD3206" s="37"/>
      <c r="AF3206" s="37"/>
      <c r="AH3206" s="37"/>
      <c r="AN3206" s="37"/>
      <c r="AP3206" s="37"/>
      <c r="AR3206" s="37"/>
      <c r="AT3206" s="37"/>
      <c r="AV3206" s="37"/>
      <c r="AX3206" s="37"/>
      <c r="BB3206" s="12">
        <v>9646</v>
      </c>
      <c r="CC3206" s="12">
        <v>0</v>
      </c>
      <c r="CG3206" s="12" t="s">
        <v>1270</v>
      </c>
      <c r="CH3206" s="12">
        <v>70.858000000000004</v>
      </c>
      <c r="CI3206" s="12" t="s">
        <v>941</v>
      </c>
      <c r="CJ3206" s="12" t="s">
        <v>941</v>
      </c>
      <c r="CK3206" s="12" t="s">
        <v>932</v>
      </c>
      <c r="CL3206" s="37">
        <v>28808360</v>
      </c>
      <c r="CN3206" s="12" t="s">
        <v>1270</v>
      </c>
      <c r="CS3206" s="12"/>
      <c r="CT3206" s="36" t="str">
        <f t="shared" si="50"/>
        <v>500mn</v>
      </c>
      <c r="CU3206" s="36" t="str">
        <f>VLOOKUP(CK3206,Mapping!B:C,2,FALSE)</f>
        <v>US/CA</v>
      </c>
    </row>
    <row r="3207" spans="1:99" ht="16" customHeight="1" x14ac:dyDescent="0.35">
      <c r="A3207" s="12" t="s">
        <v>695</v>
      </c>
      <c r="B3207" s="12" t="s">
        <v>933</v>
      </c>
      <c r="E3207" s="37">
        <v>218689</v>
      </c>
      <c r="F3207" s="12">
        <v>4500</v>
      </c>
      <c r="G3207" s="37" t="s">
        <v>1505</v>
      </c>
      <c r="I3207" s="37">
        <v>218689</v>
      </c>
      <c r="J3207" s="12">
        <v>0.34</v>
      </c>
      <c r="K3207" s="37"/>
      <c r="M3207" s="37"/>
      <c r="O3207" s="37"/>
      <c r="R3207" s="37"/>
      <c r="T3207" s="37"/>
      <c r="V3207" s="37"/>
      <c r="X3207" s="37"/>
      <c r="Z3207" s="37"/>
      <c r="AB3207" s="37"/>
      <c r="AD3207" s="37"/>
      <c r="AF3207" s="37"/>
      <c r="AH3207" s="37"/>
      <c r="AN3207" s="37"/>
      <c r="AP3207" s="37"/>
      <c r="AR3207" s="37"/>
      <c r="AT3207" s="37"/>
      <c r="AV3207" s="37"/>
      <c r="AX3207" s="37"/>
      <c r="BO3207" s="12">
        <v>0</v>
      </c>
      <c r="CG3207" s="12" t="s">
        <v>940</v>
      </c>
      <c r="CH3207" s="12">
        <v>79.668999999999997</v>
      </c>
      <c r="CI3207" s="12" t="s">
        <v>1158</v>
      </c>
      <c r="CJ3207" s="12"/>
      <c r="CK3207" s="12" t="s">
        <v>990</v>
      </c>
      <c r="CL3207" s="37">
        <v>64911261</v>
      </c>
      <c r="CN3207" s="12" t="s">
        <v>1506</v>
      </c>
      <c r="CS3207" s="12"/>
      <c r="CT3207" s="36" t="str">
        <f t="shared" si="50"/>
        <v>500mn</v>
      </c>
      <c r="CU3207" s="36" t="str">
        <f>VLOOKUP(CK3207,Mapping!B:C,2,FALSE)</f>
        <v>EU</v>
      </c>
    </row>
    <row r="3208" spans="1:99" ht="16" customHeight="1" x14ac:dyDescent="0.35">
      <c r="A3208" s="12" t="s">
        <v>4653</v>
      </c>
      <c r="B3208" s="12" t="s">
        <v>925</v>
      </c>
      <c r="E3208" s="37">
        <v>54717</v>
      </c>
      <c r="G3208" s="37" t="s">
        <v>1505</v>
      </c>
      <c r="I3208" s="37"/>
      <c r="K3208" s="37"/>
      <c r="M3208" s="37"/>
      <c r="O3208" s="37"/>
      <c r="R3208" s="37"/>
      <c r="T3208" s="37"/>
      <c r="V3208" s="37"/>
      <c r="X3208" s="37"/>
      <c r="Z3208" s="37"/>
      <c r="AB3208" s="37"/>
      <c r="AD3208" s="37"/>
      <c r="AF3208" s="37"/>
      <c r="AH3208" s="37"/>
      <c r="AN3208" s="37">
        <v>54717</v>
      </c>
      <c r="AO3208" s="12">
        <v>0.01</v>
      </c>
      <c r="AP3208" s="37"/>
      <c r="AR3208" s="37"/>
      <c r="AT3208" s="37"/>
      <c r="AV3208" s="37"/>
      <c r="AX3208" s="37"/>
      <c r="BI3208" s="12">
        <v>325</v>
      </c>
      <c r="BY3208" s="12">
        <v>0</v>
      </c>
      <c r="CG3208" s="12" t="s">
        <v>976</v>
      </c>
      <c r="CH3208" s="12">
        <v>69.790000000000006</v>
      </c>
      <c r="CI3208" s="12" t="s">
        <v>978</v>
      </c>
      <c r="CJ3208" s="12"/>
      <c r="CK3208" s="12" t="s">
        <v>979</v>
      </c>
      <c r="CL3208" s="37">
        <v>374178908</v>
      </c>
      <c r="CN3208" s="12" t="s">
        <v>1513</v>
      </c>
      <c r="CS3208" s="12"/>
      <c r="CT3208" s="36" t="str">
        <f t="shared" si="50"/>
        <v>500mn</v>
      </c>
      <c r="CU3208" s="36" t="str">
        <f>VLOOKUP(CK3208,Mapping!B:C,2,FALSE)</f>
        <v>EU</v>
      </c>
    </row>
    <row r="3209" spans="1:99" ht="16" customHeight="1" x14ac:dyDescent="0.35">
      <c r="A3209" s="12" t="s">
        <v>4654</v>
      </c>
      <c r="B3209" s="12" t="s">
        <v>925</v>
      </c>
      <c r="E3209" s="37">
        <v>0</v>
      </c>
      <c r="G3209" s="37" t="s">
        <v>1505</v>
      </c>
      <c r="I3209" s="37"/>
      <c r="K3209" s="37"/>
      <c r="M3209" s="37">
        <v>0</v>
      </c>
      <c r="N3209" s="12">
        <v>0</v>
      </c>
      <c r="O3209" s="37"/>
      <c r="R3209" s="37"/>
      <c r="T3209" s="37"/>
      <c r="V3209" s="37"/>
      <c r="X3209" s="37"/>
      <c r="Z3209" s="37"/>
      <c r="AB3209" s="37"/>
      <c r="AD3209" s="37"/>
      <c r="AF3209" s="37"/>
      <c r="AH3209" s="37"/>
      <c r="AN3209" s="37"/>
      <c r="AP3209" s="37"/>
      <c r="AR3209" s="37"/>
      <c r="AT3209" s="37"/>
      <c r="AV3209" s="37"/>
      <c r="AX3209" s="37"/>
      <c r="BB3209" s="12">
        <v>0</v>
      </c>
      <c r="CC3209" s="12">
        <v>0</v>
      </c>
      <c r="CG3209" s="12" t="s">
        <v>934</v>
      </c>
      <c r="CH3209" s="12">
        <v>175.90799999999999</v>
      </c>
      <c r="CI3209" s="12" t="s">
        <v>965</v>
      </c>
      <c r="CJ3209" s="12" t="s">
        <v>966</v>
      </c>
      <c r="CK3209" s="12" t="s">
        <v>932</v>
      </c>
      <c r="CL3209" s="37">
        <v>178808443</v>
      </c>
      <c r="CN3209" s="12" t="s">
        <v>1509</v>
      </c>
      <c r="CS3209" s="12"/>
      <c r="CT3209" s="36" t="str">
        <f t="shared" si="50"/>
        <v>500mn</v>
      </c>
      <c r="CU3209" s="36" t="str">
        <f>VLOOKUP(CK3209,Mapping!B:C,2,FALSE)</f>
        <v>US/CA</v>
      </c>
    </row>
    <row r="3210" spans="1:99" ht="16" customHeight="1" x14ac:dyDescent="0.35">
      <c r="A3210" s="12" t="s">
        <v>4655</v>
      </c>
      <c r="B3210" s="12" t="s">
        <v>925</v>
      </c>
      <c r="E3210" s="37">
        <v>2408226</v>
      </c>
      <c r="G3210" s="37" t="s">
        <v>1505</v>
      </c>
      <c r="I3210" s="37"/>
      <c r="K3210" s="37"/>
      <c r="M3210" s="37">
        <v>1911509</v>
      </c>
      <c r="N3210" s="12">
        <v>1.54</v>
      </c>
      <c r="O3210" s="37"/>
      <c r="R3210" s="37"/>
      <c r="T3210" s="37"/>
      <c r="V3210" s="37"/>
      <c r="X3210" s="37"/>
      <c r="Z3210" s="37">
        <v>496717</v>
      </c>
      <c r="AA3210" s="12">
        <v>0.4</v>
      </c>
      <c r="AB3210" s="37"/>
      <c r="AD3210" s="37"/>
      <c r="AF3210" s="37"/>
      <c r="AH3210" s="37"/>
      <c r="AN3210" s="37"/>
      <c r="AP3210" s="37"/>
      <c r="AR3210" s="37"/>
      <c r="AT3210" s="37"/>
      <c r="AV3210" s="37"/>
      <c r="AX3210" s="37"/>
      <c r="BB3210" s="12">
        <v>15236</v>
      </c>
      <c r="BC3210" s="12">
        <v>16798</v>
      </c>
      <c r="CC3210" s="12">
        <v>0</v>
      </c>
      <c r="CD3210" s="12">
        <v>0</v>
      </c>
      <c r="CG3210" s="12" t="s">
        <v>934</v>
      </c>
      <c r="CH3210" s="12">
        <v>17.977</v>
      </c>
      <c r="CI3210" s="12" t="s">
        <v>3857</v>
      </c>
      <c r="CJ3210" s="12" t="s">
        <v>1017</v>
      </c>
      <c r="CK3210" s="12" t="s">
        <v>932</v>
      </c>
      <c r="CL3210" s="37">
        <v>122500524</v>
      </c>
      <c r="CN3210" s="12" t="s">
        <v>1509</v>
      </c>
      <c r="CS3210" s="12"/>
      <c r="CT3210" s="36" t="str">
        <f t="shared" si="50"/>
        <v>500mn</v>
      </c>
      <c r="CU3210" s="36" t="str">
        <f>VLOOKUP(CK3210,Mapping!B:C,2,FALSE)</f>
        <v>US/CA</v>
      </c>
    </row>
    <row r="3211" spans="1:99" ht="16" customHeight="1" x14ac:dyDescent="0.35">
      <c r="A3211" s="12" t="s">
        <v>4656</v>
      </c>
      <c r="B3211" s="12" t="s">
        <v>925</v>
      </c>
      <c r="E3211" s="37">
        <v>0</v>
      </c>
      <c r="G3211" s="37" t="s">
        <v>1505</v>
      </c>
      <c r="I3211" s="37"/>
      <c r="K3211" s="37"/>
      <c r="M3211" s="37">
        <v>0</v>
      </c>
      <c r="N3211" s="12">
        <v>0</v>
      </c>
      <c r="O3211" s="37"/>
      <c r="R3211" s="37"/>
      <c r="T3211" s="37"/>
      <c r="V3211" s="37"/>
      <c r="X3211" s="37"/>
      <c r="Z3211" s="37"/>
      <c r="AB3211" s="37"/>
      <c r="AD3211" s="37"/>
      <c r="AF3211" s="37"/>
      <c r="AH3211" s="37"/>
      <c r="AN3211" s="37"/>
      <c r="AP3211" s="37"/>
      <c r="AR3211" s="37"/>
      <c r="AT3211" s="37"/>
      <c r="AV3211" s="37"/>
      <c r="AX3211" s="37"/>
      <c r="BB3211" s="12">
        <v>0</v>
      </c>
      <c r="CC3211" s="12">
        <v>0</v>
      </c>
      <c r="CG3211" s="12" t="s">
        <v>929</v>
      </c>
      <c r="CH3211" s="12">
        <v>23.545000000000002</v>
      </c>
      <c r="CI3211" s="12" t="s">
        <v>1016</v>
      </c>
      <c r="CJ3211" s="12" t="s">
        <v>1017</v>
      </c>
      <c r="CK3211" s="12" t="s">
        <v>932</v>
      </c>
      <c r="CL3211" s="37">
        <v>785453928</v>
      </c>
      <c r="CN3211" s="12" t="s">
        <v>1509</v>
      </c>
      <c r="CS3211" s="12"/>
      <c r="CT3211" s="36" t="str">
        <f t="shared" si="50"/>
        <v>500mn - 1bn</v>
      </c>
      <c r="CU3211" s="36" t="str">
        <f>VLOOKUP(CK3211,Mapping!B:C,2,FALSE)</f>
        <v>US/CA</v>
      </c>
    </row>
    <row r="3212" spans="1:99" ht="16" customHeight="1" x14ac:dyDescent="0.35">
      <c r="A3212" s="12" t="s">
        <v>4657</v>
      </c>
      <c r="B3212" s="12" t="s">
        <v>925</v>
      </c>
      <c r="E3212" s="37">
        <v>2046216</v>
      </c>
      <c r="G3212" s="37" t="s">
        <v>1505</v>
      </c>
      <c r="I3212" s="37"/>
      <c r="K3212" s="37"/>
      <c r="M3212" s="37"/>
      <c r="O3212" s="37"/>
      <c r="R3212" s="37"/>
      <c r="T3212" s="37"/>
      <c r="V3212" s="37"/>
      <c r="X3212" s="37"/>
      <c r="Z3212" s="37"/>
      <c r="AB3212" s="37"/>
      <c r="AD3212" s="37"/>
      <c r="AF3212" s="37"/>
      <c r="AH3212" s="37"/>
      <c r="AN3212" s="37">
        <v>2046216</v>
      </c>
      <c r="AO3212" s="12">
        <v>1.31</v>
      </c>
      <c r="AP3212" s="37"/>
      <c r="AR3212" s="37"/>
      <c r="AT3212" s="37"/>
      <c r="AV3212" s="37"/>
      <c r="AX3212" s="37"/>
      <c r="BI3212" s="12">
        <v>12150</v>
      </c>
      <c r="BY3212" s="12">
        <v>0</v>
      </c>
      <c r="CG3212" s="12" t="s">
        <v>929</v>
      </c>
      <c r="CH3212" s="12">
        <v>22.736999999999998</v>
      </c>
      <c r="CI3212" s="12" t="s">
        <v>2658</v>
      </c>
      <c r="CJ3212" s="12" t="s">
        <v>1017</v>
      </c>
      <c r="CK3212" s="12" t="s">
        <v>932</v>
      </c>
      <c r="CL3212" s="37">
        <v>156442624</v>
      </c>
      <c r="CN3212" s="12" t="s">
        <v>1509</v>
      </c>
      <c r="CS3212" s="12"/>
      <c r="CT3212" s="36" t="str">
        <f t="shared" si="50"/>
        <v>500mn</v>
      </c>
      <c r="CU3212" s="36" t="str">
        <f>VLOOKUP(CK3212,Mapping!B:C,2,FALSE)</f>
        <v>US/CA</v>
      </c>
    </row>
    <row r="3213" spans="1:99" ht="16" customHeight="1" x14ac:dyDescent="0.35">
      <c r="A3213" s="12" t="s">
        <v>4658</v>
      </c>
      <c r="B3213" s="12" t="s">
        <v>925</v>
      </c>
      <c r="E3213" s="37">
        <v>50289499</v>
      </c>
      <c r="G3213" s="37" t="s">
        <v>1505</v>
      </c>
      <c r="I3213" s="37"/>
      <c r="K3213" s="37"/>
      <c r="M3213" s="37"/>
      <c r="O3213" s="37"/>
      <c r="R3213" s="37"/>
      <c r="T3213" s="37"/>
      <c r="V3213" s="37"/>
      <c r="X3213" s="37"/>
      <c r="Z3213" s="37">
        <v>26732759</v>
      </c>
      <c r="AA3213" s="12">
        <v>1.75</v>
      </c>
      <c r="AB3213" s="37"/>
      <c r="AD3213" s="37"/>
      <c r="AF3213" s="37"/>
      <c r="AH3213" s="37"/>
      <c r="AN3213" s="37">
        <v>23556740</v>
      </c>
      <c r="AO3213" s="12">
        <v>1.54</v>
      </c>
      <c r="AP3213" s="37"/>
      <c r="AR3213" s="37"/>
      <c r="AT3213" s="37"/>
      <c r="AV3213" s="37"/>
      <c r="AX3213" s="37"/>
      <c r="BC3213" s="12">
        <v>904050</v>
      </c>
      <c r="BI3213" s="12">
        <v>139875</v>
      </c>
      <c r="BY3213" s="12">
        <v>0.02</v>
      </c>
      <c r="CD3213" s="12">
        <v>7.0000000000000007E-2</v>
      </c>
      <c r="CG3213" s="12" t="s">
        <v>976</v>
      </c>
      <c r="CH3213" s="12">
        <v>67.795000000000002</v>
      </c>
      <c r="CI3213" s="12" t="s">
        <v>941</v>
      </c>
      <c r="CJ3213" s="12" t="s">
        <v>941</v>
      </c>
      <c r="CK3213" s="12" t="s">
        <v>932</v>
      </c>
      <c r="CL3213" s="37">
        <v>1531194017</v>
      </c>
      <c r="CN3213" s="12" t="s">
        <v>1513</v>
      </c>
      <c r="CS3213" s="12"/>
      <c r="CT3213" s="36" t="str">
        <f t="shared" si="50"/>
        <v>1bn - 50bn</v>
      </c>
      <c r="CU3213" s="36" t="str">
        <f>VLOOKUP(CK3213,Mapping!B:C,2,FALSE)</f>
        <v>US/CA</v>
      </c>
    </row>
    <row r="3214" spans="1:99" ht="16" customHeight="1" x14ac:dyDescent="0.35">
      <c r="A3214" s="12" t="s">
        <v>4659</v>
      </c>
      <c r="B3214" s="12" t="s">
        <v>933</v>
      </c>
      <c r="E3214" s="37">
        <v>1414938</v>
      </c>
      <c r="G3214" s="37" t="s">
        <v>1505</v>
      </c>
      <c r="I3214" s="37"/>
      <c r="K3214" s="37"/>
      <c r="M3214" s="37"/>
      <c r="O3214" s="37"/>
      <c r="Q3214" s="12">
        <v>3339</v>
      </c>
      <c r="R3214" s="37"/>
      <c r="T3214" s="37"/>
      <c r="V3214" s="37"/>
      <c r="X3214" s="37">
        <v>336479</v>
      </c>
      <c r="Y3214" s="12">
        <v>0.03</v>
      </c>
      <c r="Z3214" s="37"/>
      <c r="AB3214" s="37"/>
      <c r="AD3214" s="37"/>
      <c r="AF3214" s="37"/>
      <c r="AH3214" s="37">
        <v>421649</v>
      </c>
      <c r="AI3214" s="12">
        <v>0.04</v>
      </c>
      <c r="AN3214" s="37">
        <v>656810</v>
      </c>
      <c r="AO3214" s="12">
        <v>0.06</v>
      </c>
      <c r="AP3214" s="37"/>
      <c r="AR3214" s="37"/>
      <c r="AT3214" s="37"/>
      <c r="AV3214" s="37"/>
      <c r="AX3214" s="37"/>
      <c r="BA3214" s="12">
        <v>3293</v>
      </c>
      <c r="BI3214" s="12">
        <v>3900</v>
      </c>
      <c r="BQ3214" s="12">
        <v>0</v>
      </c>
      <c r="BY3214" s="12">
        <v>0</v>
      </c>
      <c r="BZ3214" s="12">
        <v>0</v>
      </c>
      <c r="CG3214" s="12" t="s">
        <v>929</v>
      </c>
      <c r="CH3214" s="12">
        <v>51.978999999999999</v>
      </c>
      <c r="CI3214" s="12" t="s">
        <v>4254</v>
      </c>
      <c r="CJ3214" s="12"/>
      <c r="CK3214" s="12" t="s">
        <v>990</v>
      </c>
      <c r="CL3214" s="37">
        <v>1043247364</v>
      </c>
      <c r="CN3214" s="12" t="s">
        <v>1506</v>
      </c>
      <c r="CS3214" s="12"/>
      <c r="CT3214" s="36" t="str">
        <f t="shared" si="50"/>
        <v>1bn - 50bn</v>
      </c>
      <c r="CU3214" s="36" t="str">
        <f>VLOOKUP(CK3214,Mapping!B:C,2,FALSE)</f>
        <v>EU</v>
      </c>
    </row>
    <row r="3215" spans="1:99" ht="16" customHeight="1" x14ac:dyDescent="0.35">
      <c r="A3215" s="12" t="s">
        <v>4660</v>
      </c>
      <c r="B3215" s="12" t="s">
        <v>925</v>
      </c>
      <c r="E3215" s="37">
        <v>11187866</v>
      </c>
      <c r="G3215" s="37" t="s">
        <v>1505</v>
      </c>
      <c r="I3215" s="37"/>
      <c r="K3215" s="37"/>
      <c r="M3215" s="37">
        <v>601706</v>
      </c>
      <c r="N3215" s="12">
        <v>0.06</v>
      </c>
      <c r="O3215" s="37"/>
      <c r="Q3215" s="12">
        <v>78000</v>
      </c>
      <c r="R3215" s="37"/>
      <c r="T3215" s="37"/>
      <c r="V3215" s="37"/>
      <c r="X3215" s="37"/>
      <c r="Z3215" s="37"/>
      <c r="AB3215" s="37"/>
      <c r="AD3215" s="37"/>
      <c r="AF3215" s="37"/>
      <c r="AH3215" s="37">
        <v>10586160</v>
      </c>
      <c r="AI3215" s="12">
        <v>1.0900000000000001</v>
      </c>
      <c r="AN3215" s="37">
        <v>0</v>
      </c>
      <c r="AO3215" s="12">
        <v>0</v>
      </c>
      <c r="AP3215" s="37"/>
      <c r="AR3215" s="37"/>
      <c r="AT3215" s="37"/>
      <c r="AV3215" s="37"/>
      <c r="AX3215" s="37"/>
      <c r="BB3215" s="12">
        <v>4796</v>
      </c>
      <c r="BI3215" s="12">
        <v>0</v>
      </c>
      <c r="BQ3215" s="12">
        <v>0.02</v>
      </c>
      <c r="BY3215" s="12">
        <v>0</v>
      </c>
      <c r="CC3215" s="12">
        <v>0</v>
      </c>
      <c r="CG3215" s="12" t="s">
        <v>1058</v>
      </c>
      <c r="CH3215" s="12">
        <v>40.691000000000003</v>
      </c>
      <c r="CI3215" s="12" t="s">
        <v>1026</v>
      </c>
      <c r="CJ3215" s="12"/>
      <c r="CK3215" s="12" t="s">
        <v>1027</v>
      </c>
      <c r="CL3215" s="37">
        <v>989165712</v>
      </c>
      <c r="CN3215" s="12" t="s">
        <v>1506</v>
      </c>
      <c r="CS3215" s="12"/>
      <c r="CT3215" s="36" t="str">
        <f t="shared" si="50"/>
        <v>500mn - 1bn</v>
      </c>
      <c r="CU3215" s="36" t="str">
        <f>VLOOKUP(CK3215,Mapping!B:C,2,FALSE)</f>
        <v>EU</v>
      </c>
    </row>
    <row r="3216" spans="1:99" ht="16" customHeight="1" x14ac:dyDescent="0.35">
      <c r="A3216" s="12" t="s">
        <v>4661</v>
      </c>
      <c r="B3216" s="12" t="s">
        <v>925</v>
      </c>
      <c r="E3216" s="37">
        <v>261040</v>
      </c>
      <c r="G3216" s="37" t="s">
        <v>1505</v>
      </c>
      <c r="I3216" s="37"/>
      <c r="K3216" s="37"/>
      <c r="M3216" s="37"/>
      <c r="O3216" s="37"/>
      <c r="R3216" s="37"/>
      <c r="T3216" s="37"/>
      <c r="V3216" s="37"/>
      <c r="X3216" s="37"/>
      <c r="Z3216" s="37"/>
      <c r="AB3216" s="37"/>
      <c r="AD3216" s="37"/>
      <c r="AF3216" s="37"/>
      <c r="AH3216" s="37"/>
      <c r="AN3216" s="37">
        <v>261040</v>
      </c>
      <c r="AO3216" s="12">
        <v>0.06</v>
      </c>
      <c r="AP3216" s="37"/>
      <c r="AR3216" s="37"/>
      <c r="AT3216" s="37"/>
      <c r="AV3216" s="37"/>
      <c r="AX3216" s="37"/>
      <c r="BI3216" s="12">
        <v>1550</v>
      </c>
      <c r="BY3216" s="12">
        <v>0</v>
      </c>
      <c r="CG3216" s="12" t="s">
        <v>998</v>
      </c>
      <c r="CH3216" s="12">
        <v>20.135000000000002</v>
      </c>
      <c r="CI3216" s="12" t="s">
        <v>1081</v>
      </c>
      <c r="CJ3216" s="12" t="s">
        <v>1082</v>
      </c>
      <c r="CK3216" s="12" t="s">
        <v>932</v>
      </c>
      <c r="CL3216" s="37">
        <v>455913239</v>
      </c>
      <c r="CN3216" s="12" t="s">
        <v>998</v>
      </c>
      <c r="CS3216" s="12"/>
      <c r="CT3216" s="36" t="str">
        <f t="shared" si="50"/>
        <v>500mn</v>
      </c>
      <c r="CU3216" s="36" t="str">
        <f>VLOOKUP(CK3216,Mapping!B:C,2,FALSE)</f>
        <v>US/CA</v>
      </c>
    </row>
    <row r="3217" spans="1:99" ht="16" customHeight="1" x14ac:dyDescent="0.35">
      <c r="A3217" s="12" t="s">
        <v>4662</v>
      </c>
      <c r="B3217" s="12" t="s">
        <v>925</v>
      </c>
      <c r="E3217" s="37">
        <v>1508173</v>
      </c>
      <c r="G3217" s="37" t="s">
        <v>1505</v>
      </c>
      <c r="I3217" s="37"/>
      <c r="K3217" s="37"/>
      <c r="M3217" s="37"/>
      <c r="O3217" s="37"/>
      <c r="Q3217" s="12">
        <v>0</v>
      </c>
      <c r="R3217" s="37"/>
      <c r="T3217" s="37"/>
      <c r="V3217" s="37"/>
      <c r="X3217" s="37"/>
      <c r="Z3217" s="37"/>
      <c r="AB3217" s="37"/>
      <c r="AD3217" s="37"/>
      <c r="AF3217" s="37"/>
      <c r="AH3217" s="37">
        <v>0</v>
      </c>
      <c r="AI3217" s="12">
        <v>0</v>
      </c>
      <c r="AN3217" s="37"/>
      <c r="AP3217" s="37">
        <v>1508173</v>
      </c>
      <c r="AQ3217" s="12">
        <v>0.1</v>
      </c>
      <c r="AR3217" s="37"/>
      <c r="AT3217" s="37"/>
      <c r="AV3217" s="37"/>
      <c r="AX3217" s="37"/>
      <c r="BH3217" s="12">
        <v>6532</v>
      </c>
      <c r="BQ3217" s="12">
        <v>0</v>
      </c>
      <c r="BV3217" s="12">
        <v>0.01</v>
      </c>
      <c r="CG3217" s="12" t="s">
        <v>976</v>
      </c>
      <c r="CH3217" s="12">
        <v>185.38499999999999</v>
      </c>
      <c r="CI3217" s="12" t="s">
        <v>1992</v>
      </c>
      <c r="CJ3217" s="12" t="s">
        <v>1015</v>
      </c>
      <c r="CK3217" s="12" t="s">
        <v>932</v>
      </c>
      <c r="CL3217" s="37">
        <v>1573413879</v>
      </c>
      <c r="CN3217" s="12" t="s">
        <v>1513</v>
      </c>
      <c r="CS3217" s="12"/>
      <c r="CT3217" s="36" t="str">
        <f t="shared" si="50"/>
        <v>1bn - 50bn</v>
      </c>
      <c r="CU3217" s="36" t="str">
        <f>VLOOKUP(CK3217,Mapping!B:C,2,FALSE)</f>
        <v>US/CA</v>
      </c>
    </row>
    <row r="3218" spans="1:99" ht="16" customHeight="1" x14ac:dyDescent="0.35">
      <c r="A3218" s="12" t="s">
        <v>4663</v>
      </c>
      <c r="B3218" s="12" t="s">
        <v>925</v>
      </c>
      <c r="E3218" s="37">
        <v>0</v>
      </c>
      <c r="G3218" s="37" t="s">
        <v>1505</v>
      </c>
      <c r="I3218" s="37"/>
      <c r="K3218" s="37">
        <v>0</v>
      </c>
      <c r="L3218" s="12">
        <v>0</v>
      </c>
      <c r="M3218" s="37"/>
      <c r="O3218" s="37"/>
      <c r="R3218" s="37"/>
      <c r="T3218" s="37"/>
      <c r="V3218" s="37"/>
      <c r="X3218" s="37"/>
      <c r="Z3218" s="37"/>
      <c r="AB3218" s="37"/>
      <c r="AD3218" s="37"/>
      <c r="AF3218" s="37"/>
      <c r="AH3218" s="37"/>
      <c r="AN3218" s="37"/>
      <c r="AP3218" s="37"/>
      <c r="AR3218" s="37"/>
      <c r="AT3218" s="37"/>
      <c r="AV3218" s="37"/>
      <c r="AX3218" s="37"/>
      <c r="BG3218" s="12">
        <v>0</v>
      </c>
      <c r="BS3218" s="12">
        <v>0</v>
      </c>
      <c r="CG3218" s="12" t="s">
        <v>976</v>
      </c>
      <c r="CH3218" s="12">
        <v>87.82</v>
      </c>
      <c r="CI3218" s="12" t="s">
        <v>953</v>
      </c>
      <c r="CJ3218" s="12"/>
      <c r="CK3218" s="12" t="s">
        <v>954</v>
      </c>
      <c r="CL3218" s="37">
        <v>1630560373</v>
      </c>
      <c r="CN3218" s="12" t="s">
        <v>1513</v>
      </c>
      <c r="CS3218" s="12"/>
      <c r="CT3218" s="36" t="str">
        <f t="shared" si="50"/>
        <v>1bn - 50bn</v>
      </c>
      <c r="CU3218" s="36" t="str">
        <f>VLOOKUP(CK3218,Mapping!B:C,2,FALSE)</f>
        <v>EU</v>
      </c>
    </row>
    <row r="3219" spans="1:99" ht="16" customHeight="1" x14ac:dyDescent="0.35">
      <c r="A3219" s="12" t="s">
        <v>4664</v>
      </c>
      <c r="B3219" s="12" t="s">
        <v>925</v>
      </c>
      <c r="E3219" s="37">
        <v>0</v>
      </c>
      <c r="G3219" s="37" t="s">
        <v>1505</v>
      </c>
      <c r="I3219" s="37"/>
      <c r="K3219" s="37"/>
      <c r="M3219" s="37"/>
      <c r="O3219" s="37"/>
      <c r="R3219" s="37"/>
      <c r="T3219" s="37"/>
      <c r="V3219" s="37"/>
      <c r="X3219" s="37"/>
      <c r="Z3219" s="37"/>
      <c r="AB3219" s="37"/>
      <c r="AD3219" s="37"/>
      <c r="AF3219" s="37"/>
      <c r="AH3219" s="37"/>
      <c r="AN3219" s="37"/>
      <c r="AP3219" s="37">
        <v>0</v>
      </c>
      <c r="AQ3219" s="12">
        <v>0</v>
      </c>
      <c r="AR3219" s="37"/>
      <c r="AT3219" s="37"/>
      <c r="AV3219" s="37"/>
      <c r="AX3219" s="37"/>
      <c r="BH3219" s="12">
        <v>0</v>
      </c>
      <c r="BV3219" s="12">
        <v>0</v>
      </c>
      <c r="CG3219" s="12"/>
      <c r="CH3219" s="12">
        <v>67.528000000000006</v>
      </c>
      <c r="CI3219" s="12"/>
      <c r="CJ3219" s="12"/>
      <c r="CK3219" s="12" t="s">
        <v>954</v>
      </c>
      <c r="CL3219" s="37">
        <v>159513314</v>
      </c>
      <c r="CN3219" s="12" t="s">
        <v>1506</v>
      </c>
      <c r="CS3219" s="12"/>
      <c r="CT3219" s="36" t="str">
        <f t="shared" si="50"/>
        <v>500mn</v>
      </c>
      <c r="CU3219" s="36" t="str">
        <f>VLOOKUP(CK3219,Mapping!B:C,2,FALSE)</f>
        <v>EU</v>
      </c>
    </row>
    <row r="3220" spans="1:99" ht="16" customHeight="1" x14ac:dyDescent="0.35">
      <c r="A3220" s="12" t="s">
        <v>401</v>
      </c>
      <c r="B3220" s="12" t="s">
        <v>933</v>
      </c>
      <c r="E3220" s="37">
        <v>87398125</v>
      </c>
      <c r="F3220" s="12">
        <v>37900</v>
      </c>
      <c r="G3220" s="37" t="s">
        <v>1505</v>
      </c>
      <c r="I3220" s="37">
        <v>1841844</v>
      </c>
      <c r="J3220" s="12">
        <v>0.01</v>
      </c>
      <c r="K3220" s="37">
        <v>23768243</v>
      </c>
      <c r="L3220" s="12">
        <v>0.11</v>
      </c>
      <c r="M3220" s="37"/>
      <c r="O3220" s="37">
        <v>42501944</v>
      </c>
      <c r="P3220" s="12">
        <v>0.19</v>
      </c>
      <c r="Q3220" s="12">
        <v>11694</v>
      </c>
      <c r="R3220" s="37">
        <v>3224822</v>
      </c>
      <c r="S3220" s="12">
        <v>0.01</v>
      </c>
      <c r="T3220" s="37"/>
      <c r="V3220" s="37">
        <v>2319521</v>
      </c>
      <c r="W3220" s="12">
        <v>0.01</v>
      </c>
      <c r="X3220" s="37"/>
      <c r="Z3220" s="37"/>
      <c r="AB3220" s="37">
        <v>2112456</v>
      </c>
      <c r="AC3220" s="12">
        <v>0.01</v>
      </c>
      <c r="AD3220" s="37"/>
      <c r="AF3220" s="37">
        <v>1840624</v>
      </c>
      <c r="AG3220" s="12">
        <v>0.01</v>
      </c>
      <c r="AH3220" s="37">
        <v>1476718</v>
      </c>
      <c r="AI3220" s="12">
        <v>0.01</v>
      </c>
      <c r="AJ3220" s="12">
        <v>146226</v>
      </c>
      <c r="AK3220" s="12">
        <v>106600</v>
      </c>
      <c r="AL3220" s="12">
        <v>2798628</v>
      </c>
      <c r="AN3220" s="37">
        <v>6138647</v>
      </c>
      <c r="AO3220" s="12">
        <v>0.03</v>
      </c>
      <c r="AP3220" s="37">
        <v>832358</v>
      </c>
      <c r="AQ3220" s="12">
        <v>0</v>
      </c>
      <c r="AR3220" s="37">
        <v>1340948</v>
      </c>
      <c r="AS3220" s="12">
        <v>0.01</v>
      </c>
      <c r="AT3220" s="37"/>
      <c r="AV3220" s="37"/>
      <c r="AX3220" s="37"/>
      <c r="AZ3220" s="12">
        <v>304630</v>
      </c>
      <c r="BE3220" s="12">
        <v>35960</v>
      </c>
      <c r="BF3220" s="12">
        <v>136450</v>
      </c>
      <c r="BG3220" s="12">
        <v>384800</v>
      </c>
      <c r="BH3220" s="12">
        <v>3605</v>
      </c>
      <c r="BI3220" s="12">
        <v>36450</v>
      </c>
      <c r="BM3220" s="12">
        <v>0.04</v>
      </c>
      <c r="BO3220" s="12">
        <v>0.01</v>
      </c>
      <c r="BP3220" s="12">
        <v>0.01</v>
      </c>
      <c r="BQ3220" s="12">
        <v>0</v>
      </c>
      <c r="BR3220" s="12">
        <v>0.01</v>
      </c>
      <c r="BS3220" s="12">
        <v>0</v>
      </c>
      <c r="BT3220" s="12">
        <v>0</v>
      </c>
      <c r="BU3220" s="12">
        <v>0.01</v>
      </c>
      <c r="BV3220" s="12">
        <v>0</v>
      </c>
      <c r="BX3220" s="12">
        <v>0.01</v>
      </c>
      <c r="BY3220" s="12">
        <v>0</v>
      </c>
      <c r="CG3220" s="12" t="s">
        <v>940</v>
      </c>
      <c r="CH3220" s="12">
        <v>21.167000000000002</v>
      </c>
      <c r="CI3220" s="12" t="s">
        <v>1026</v>
      </c>
      <c r="CJ3220" s="12"/>
      <c r="CK3220" s="12" t="s">
        <v>1027</v>
      </c>
      <c r="CL3220" s="37">
        <v>21777500579</v>
      </c>
      <c r="CN3220" s="12" t="s">
        <v>1506</v>
      </c>
      <c r="CS3220" s="12"/>
      <c r="CT3220" s="36" t="str">
        <f t="shared" si="50"/>
        <v>1bn - 50bn</v>
      </c>
      <c r="CU3220" s="36" t="str">
        <f>VLOOKUP(CK3220,Mapping!B:C,2,FALSE)</f>
        <v>EU</v>
      </c>
    </row>
    <row r="3221" spans="1:99" ht="16" customHeight="1" x14ac:dyDescent="0.35">
      <c r="A3221" s="12" t="s">
        <v>275</v>
      </c>
      <c r="B3221" s="12" t="s">
        <v>933</v>
      </c>
      <c r="E3221" s="37">
        <v>252798449</v>
      </c>
      <c r="F3221" s="12">
        <v>122039</v>
      </c>
      <c r="G3221" s="37" t="s">
        <v>1505</v>
      </c>
      <c r="I3221" s="37">
        <v>5930786</v>
      </c>
      <c r="J3221" s="12">
        <v>0.02</v>
      </c>
      <c r="K3221" s="37">
        <v>78206538</v>
      </c>
      <c r="L3221" s="12">
        <v>0.21</v>
      </c>
      <c r="M3221" s="37">
        <v>1490590</v>
      </c>
      <c r="N3221" s="12">
        <v>0</v>
      </c>
      <c r="O3221" s="37">
        <v>53127718</v>
      </c>
      <c r="P3221" s="12">
        <v>0.14000000000000001</v>
      </c>
      <c r="Q3221" s="12">
        <v>134008</v>
      </c>
      <c r="R3221" s="37">
        <v>10465030</v>
      </c>
      <c r="S3221" s="12">
        <v>0.03</v>
      </c>
      <c r="T3221" s="37"/>
      <c r="V3221" s="37">
        <v>7438568</v>
      </c>
      <c r="W3221" s="12">
        <v>0.02</v>
      </c>
      <c r="X3221" s="37">
        <v>14298967</v>
      </c>
      <c r="Y3221" s="12">
        <v>0.04</v>
      </c>
      <c r="Z3221" s="37"/>
      <c r="AB3221" s="37">
        <v>6788735</v>
      </c>
      <c r="AC3221" s="12">
        <v>0.02</v>
      </c>
      <c r="AD3221" s="37"/>
      <c r="AF3221" s="37">
        <v>5899023</v>
      </c>
      <c r="AG3221" s="12">
        <v>0.02</v>
      </c>
      <c r="AH3221" s="37">
        <v>16922530</v>
      </c>
      <c r="AI3221" s="12">
        <v>0.05</v>
      </c>
      <c r="AJ3221" s="12">
        <v>469922</v>
      </c>
      <c r="AK3221" s="12">
        <v>341860</v>
      </c>
      <c r="AL3221" s="12">
        <v>3498304</v>
      </c>
      <c r="AM3221" s="12">
        <v>247200</v>
      </c>
      <c r="AN3221" s="37">
        <v>42877899</v>
      </c>
      <c r="AO3221" s="12">
        <v>0.12</v>
      </c>
      <c r="AP3221" s="37">
        <v>8784210</v>
      </c>
      <c r="AQ3221" s="12">
        <v>0.02</v>
      </c>
      <c r="AR3221" s="37">
        <v>0</v>
      </c>
      <c r="AS3221" s="12">
        <v>0</v>
      </c>
      <c r="AT3221" s="37"/>
      <c r="AV3221" s="37"/>
      <c r="AX3221" s="37">
        <v>567855</v>
      </c>
      <c r="AY3221" s="12">
        <v>0</v>
      </c>
      <c r="AZ3221" s="12">
        <v>988570</v>
      </c>
      <c r="BA3221" s="12">
        <v>139939</v>
      </c>
      <c r="BB3221" s="12">
        <v>11881</v>
      </c>
      <c r="BE3221" s="12">
        <v>0</v>
      </c>
      <c r="BF3221" s="12">
        <v>437309</v>
      </c>
      <c r="BG3221" s="12">
        <v>1266138</v>
      </c>
      <c r="BH3221" s="12">
        <v>38045</v>
      </c>
      <c r="BI3221" s="12">
        <v>254600</v>
      </c>
      <c r="BM3221" s="12">
        <v>0</v>
      </c>
      <c r="BO3221" s="12">
        <v>0.02</v>
      </c>
      <c r="BP3221" s="12">
        <v>0.02</v>
      </c>
      <c r="BQ3221" s="12">
        <v>0.03</v>
      </c>
      <c r="BR3221" s="12">
        <v>0.02</v>
      </c>
      <c r="BS3221" s="12">
        <v>0.01</v>
      </c>
      <c r="BT3221" s="12">
        <v>0.01</v>
      </c>
      <c r="BU3221" s="12">
        <v>0.02</v>
      </c>
      <c r="BV3221" s="12">
        <v>0.03</v>
      </c>
      <c r="BW3221" s="12">
        <v>0.01</v>
      </c>
      <c r="BX3221" s="12">
        <v>0.02</v>
      </c>
      <c r="BY3221" s="12">
        <v>0.03</v>
      </c>
      <c r="BZ3221" s="12">
        <v>0</v>
      </c>
      <c r="CC3221" s="12">
        <v>0</v>
      </c>
      <c r="CG3221" s="12" t="s">
        <v>940</v>
      </c>
      <c r="CH3221" s="12">
        <v>17.798999999999999</v>
      </c>
      <c r="CI3221" s="12" t="s">
        <v>1026</v>
      </c>
      <c r="CJ3221" s="12"/>
      <c r="CK3221" s="12" t="s">
        <v>1027</v>
      </c>
      <c r="CL3221" s="37">
        <v>36793138632</v>
      </c>
      <c r="CN3221" s="12" t="s">
        <v>1506</v>
      </c>
      <c r="CS3221" s="12"/>
      <c r="CT3221" s="36" t="str">
        <f t="shared" si="50"/>
        <v>1bn - 50bn</v>
      </c>
      <c r="CU3221" s="36" t="str">
        <f>VLOOKUP(CK3221,Mapping!B:C,2,FALSE)</f>
        <v>EU</v>
      </c>
    </row>
    <row r="3222" spans="1:99" ht="16" customHeight="1" x14ac:dyDescent="0.35">
      <c r="A3222" s="12" t="s">
        <v>4665</v>
      </c>
      <c r="B3222" s="12" t="s">
        <v>925</v>
      </c>
      <c r="E3222" s="37">
        <v>0</v>
      </c>
      <c r="G3222" s="37" t="s">
        <v>1505</v>
      </c>
      <c r="I3222" s="37"/>
      <c r="K3222" s="37"/>
      <c r="M3222" s="37"/>
      <c r="O3222" s="37"/>
      <c r="R3222" s="37"/>
      <c r="T3222" s="37"/>
      <c r="V3222" s="37"/>
      <c r="X3222" s="37"/>
      <c r="Z3222" s="37"/>
      <c r="AB3222" s="37"/>
      <c r="AD3222" s="37"/>
      <c r="AF3222" s="37"/>
      <c r="AH3222" s="37"/>
      <c r="AN3222" s="37">
        <v>0</v>
      </c>
      <c r="AO3222" s="12">
        <v>0</v>
      </c>
      <c r="AP3222" s="37"/>
      <c r="AR3222" s="37"/>
      <c r="AT3222" s="37"/>
      <c r="AV3222" s="37"/>
      <c r="AX3222" s="37"/>
      <c r="BI3222" s="12">
        <v>0</v>
      </c>
      <c r="BY3222" s="12">
        <v>0</v>
      </c>
      <c r="CG3222" s="12" t="s">
        <v>929</v>
      </c>
      <c r="CH3222" s="12">
        <v>87.685000000000002</v>
      </c>
      <c r="CI3222" s="12" t="s">
        <v>1807</v>
      </c>
      <c r="CJ3222" s="12"/>
      <c r="CK3222" s="12" t="s">
        <v>1808</v>
      </c>
      <c r="CL3222" s="37">
        <v>4717628980</v>
      </c>
      <c r="CN3222" s="12" t="s">
        <v>1506</v>
      </c>
      <c r="CS3222" s="12"/>
      <c r="CT3222" s="36" t="str">
        <f t="shared" si="50"/>
        <v>1bn - 50bn</v>
      </c>
      <c r="CU3222" s="36" t="str">
        <f>VLOOKUP(CK3222,Mapping!B:C,2,FALSE)</f>
        <v>LATAM</v>
      </c>
    </row>
    <row r="3223" spans="1:99" ht="16" customHeight="1" x14ac:dyDescent="0.35">
      <c r="A3223" s="12" t="s">
        <v>4666</v>
      </c>
      <c r="B3223" s="12" t="s">
        <v>925</v>
      </c>
      <c r="E3223" s="37">
        <v>480286</v>
      </c>
      <c r="G3223" s="37" t="s">
        <v>1505</v>
      </c>
      <c r="I3223" s="37"/>
      <c r="K3223" s="37"/>
      <c r="M3223" s="37"/>
      <c r="O3223" s="37"/>
      <c r="R3223" s="37"/>
      <c r="T3223" s="37">
        <v>275484</v>
      </c>
      <c r="U3223" s="12">
        <v>0.25</v>
      </c>
      <c r="V3223" s="37"/>
      <c r="X3223" s="37"/>
      <c r="Z3223" s="37">
        <v>204802</v>
      </c>
      <c r="AA3223" s="12">
        <v>0.18</v>
      </c>
      <c r="AB3223" s="37"/>
      <c r="AD3223" s="37"/>
      <c r="AF3223" s="37"/>
      <c r="AH3223" s="37"/>
      <c r="AN3223" s="37"/>
      <c r="AP3223" s="37"/>
      <c r="AR3223" s="37"/>
      <c r="AT3223" s="37"/>
      <c r="AV3223" s="37"/>
      <c r="AX3223" s="37"/>
      <c r="BC3223" s="12">
        <v>6926</v>
      </c>
      <c r="BK3223" s="12">
        <v>2461</v>
      </c>
      <c r="CD3223" s="12">
        <v>0</v>
      </c>
      <c r="CE3223" s="12">
        <v>0</v>
      </c>
      <c r="CG3223" s="12" t="s">
        <v>940</v>
      </c>
      <c r="CH3223" s="12">
        <v>93.94</v>
      </c>
      <c r="CI3223" s="12" t="s">
        <v>1287</v>
      </c>
      <c r="CJ3223" s="12" t="s">
        <v>1246</v>
      </c>
      <c r="CK3223" s="12" t="s">
        <v>932</v>
      </c>
      <c r="CL3223" s="37">
        <v>111556889</v>
      </c>
      <c r="CN3223" s="12" t="s">
        <v>1509</v>
      </c>
      <c r="CS3223" s="12"/>
      <c r="CT3223" s="36" t="str">
        <f t="shared" si="50"/>
        <v>500mn</v>
      </c>
      <c r="CU3223" s="36" t="str">
        <f>VLOOKUP(CK3223,Mapping!B:C,2,FALSE)</f>
        <v>US/CA</v>
      </c>
    </row>
    <row r="3224" spans="1:99" ht="16" customHeight="1" x14ac:dyDescent="0.35">
      <c r="A3224" s="12" t="s">
        <v>4667</v>
      </c>
      <c r="B3224" s="12" t="s">
        <v>925</v>
      </c>
      <c r="E3224" s="37">
        <v>741218</v>
      </c>
      <c r="G3224" s="37" t="s">
        <v>1505</v>
      </c>
      <c r="I3224" s="37"/>
      <c r="K3224" s="37"/>
      <c r="M3224" s="37">
        <v>741218</v>
      </c>
      <c r="N3224" s="12">
        <v>0.1</v>
      </c>
      <c r="O3224" s="37"/>
      <c r="R3224" s="37"/>
      <c r="T3224" s="37"/>
      <c r="V3224" s="37"/>
      <c r="X3224" s="37"/>
      <c r="Z3224" s="37"/>
      <c r="AB3224" s="37"/>
      <c r="AD3224" s="37"/>
      <c r="AF3224" s="37"/>
      <c r="AH3224" s="37"/>
      <c r="AN3224" s="37">
        <v>0</v>
      </c>
      <c r="AO3224" s="12">
        <v>0</v>
      </c>
      <c r="AP3224" s="37"/>
      <c r="AR3224" s="37"/>
      <c r="AT3224" s="37"/>
      <c r="AV3224" s="37"/>
      <c r="AX3224" s="37"/>
      <c r="BB3224" s="12">
        <v>5908</v>
      </c>
      <c r="BI3224" s="12">
        <v>0</v>
      </c>
      <c r="BY3224" s="12">
        <v>0</v>
      </c>
      <c r="CC3224" s="12">
        <v>0</v>
      </c>
      <c r="CG3224" s="12" t="s">
        <v>934</v>
      </c>
      <c r="CH3224" s="12">
        <v>59.822000000000003</v>
      </c>
      <c r="CI3224" s="12" t="s">
        <v>4668</v>
      </c>
      <c r="CJ3224" s="12" t="s">
        <v>1017</v>
      </c>
      <c r="CK3224" s="12" t="s">
        <v>932</v>
      </c>
      <c r="CL3224" s="37">
        <v>709927427</v>
      </c>
      <c r="CN3224" s="12" t="s">
        <v>1509</v>
      </c>
      <c r="CS3224" s="12"/>
      <c r="CT3224" s="36" t="str">
        <f t="shared" si="50"/>
        <v>500mn - 1bn</v>
      </c>
      <c r="CU3224" s="36" t="str">
        <f>VLOOKUP(CK3224,Mapping!B:C,2,FALSE)</f>
        <v>US/CA</v>
      </c>
    </row>
    <row r="3225" spans="1:99" ht="16" customHeight="1" x14ac:dyDescent="0.35">
      <c r="A3225" s="12" t="s">
        <v>4669</v>
      </c>
      <c r="B3225" s="12" t="s">
        <v>925</v>
      </c>
      <c r="E3225" s="37">
        <v>0</v>
      </c>
      <c r="G3225" s="37" t="s">
        <v>1505</v>
      </c>
      <c r="I3225" s="37"/>
      <c r="K3225" s="37"/>
      <c r="M3225" s="37">
        <v>0</v>
      </c>
      <c r="N3225" s="12">
        <v>0</v>
      </c>
      <c r="O3225" s="37"/>
      <c r="Q3225" s="12">
        <v>0</v>
      </c>
      <c r="R3225" s="37"/>
      <c r="T3225" s="37"/>
      <c r="V3225" s="37"/>
      <c r="X3225" s="37"/>
      <c r="Z3225" s="37"/>
      <c r="AB3225" s="37"/>
      <c r="AD3225" s="37">
        <v>0</v>
      </c>
      <c r="AE3225" s="12">
        <v>0</v>
      </c>
      <c r="AF3225" s="37"/>
      <c r="AH3225" s="37">
        <v>0</v>
      </c>
      <c r="AI3225" s="12">
        <v>0</v>
      </c>
      <c r="AN3225" s="37">
        <v>0</v>
      </c>
      <c r="AO3225" s="12">
        <v>0</v>
      </c>
      <c r="AP3225" s="37"/>
      <c r="AR3225" s="37"/>
      <c r="AT3225" s="37"/>
      <c r="AV3225" s="37"/>
      <c r="AX3225" s="37"/>
      <c r="BB3225" s="12">
        <v>0</v>
      </c>
      <c r="BI3225" s="12">
        <v>0</v>
      </c>
      <c r="BJ3225" s="12">
        <v>0</v>
      </c>
      <c r="BQ3225" s="12">
        <v>0</v>
      </c>
      <c r="BY3225" s="12">
        <v>0</v>
      </c>
      <c r="CB3225" s="12">
        <v>0</v>
      </c>
      <c r="CC3225" s="12">
        <v>0</v>
      </c>
      <c r="CG3225" s="12" t="s">
        <v>940</v>
      </c>
      <c r="CH3225" s="12">
        <v>24.186</v>
      </c>
      <c r="CI3225" s="12" t="s">
        <v>1071</v>
      </c>
      <c r="CJ3225" s="12" t="s">
        <v>1072</v>
      </c>
      <c r="CK3225" s="12" t="s">
        <v>932</v>
      </c>
      <c r="CL3225" s="37">
        <v>955664028</v>
      </c>
      <c r="CN3225" s="12" t="s">
        <v>1509</v>
      </c>
      <c r="CS3225" s="12"/>
      <c r="CT3225" s="36" t="str">
        <f t="shared" si="50"/>
        <v>500mn - 1bn</v>
      </c>
      <c r="CU3225" s="36" t="str">
        <f>VLOOKUP(CK3225,Mapping!B:C,2,FALSE)</f>
        <v>US/CA</v>
      </c>
    </row>
    <row r="3226" spans="1:99" ht="16" customHeight="1" x14ac:dyDescent="0.35">
      <c r="A3226" s="12" t="s">
        <v>4670</v>
      </c>
      <c r="B3226" s="12" t="s">
        <v>925</v>
      </c>
      <c r="E3226" s="37">
        <v>0</v>
      </c>
      <c r="G3226" s="37" t="s">
        <v>1505</v>
      </c>
      <c r="I3226" s="37"/>
      <c r="K3226" s="37"/>
      <c r="M3226" s="37"/>
      <c r="O3226" s="37"/>
      <c r="Q3226" s="12">
        <v>0</v>
      </c>
      <c r="R3226" s="37"/>
      <c r="T3226" s="37"/>
      <c r="V3226" s="37"/>
      <c r="X3226" s="37"/>
      <c r="Z3226" s="37"/>
      <c r="AB3226" s="37"/>
      <c r="AD3226" s="37"/>
      <c r="AF3226" s="37"/>
      <c r="AH3226" s="37">
        <v>0</v>
      </c>
      <c r="AI3226" s="12">
        <v>0</v>
      </c>
      <c r="AN3226" s="37">
        <v>0</v>
      </c>
      <c r="AO3226" s="12">
        <v>0</v>
      </c>
      <c r="AP3226" s="37"/>
      <c r="AR3226" s="37"/>
      <c r="AT3226" s="37">
        <v>0</v>
      </c>
      <c r="AU3226" s="12">
        <v>0</v>
      </c>
      <c r="AV3226" s="37"/>
      <c r="AX3226" s="37"/>
      <c r="BD3226" s="12">
        <v>0</v>
      </c>
      <c r="BI3226" s="12">
        <v>0</v>
      </c>
      <c r="BQ3226" s="12">
        <v>0</v>
      </c>
      <c r="BY3226" s="12">
        <v>0</v>
      </c>
      <c r="CF3226" s="12">
        <v>0</v>
      </c>
      <c r="CG3226" s="12" t="s">
        <v>976</v>
      </c>
      <c r="CH3226" s="12">
        <v>216.78200000000001</v>
      </c>
      <c r="CI3226" s="12" t="s">
        <v>941</v>
      </c>
      <c r="CJ3226" s="12" t="s">
        <v>941</v>
      </c>
      <c r="CK3226" s="12" t="s">
        <v>932</v>
      </c>
      <c r="CL3226" s="37">
        <v>1019715033</v>
      </c>
      <c r="CN3226" s="12" t="s">
        <v>1513</v>
      </c>
      <c r="CS3226" s="12"/>
      <c r="CT3226" s="36" t="str">
        <f t="shared" si="50"/>
        <v>1bn - 50bn</v>
      </c>
      <c r="CU3226" s="36" t="str">
        <f>VLOOKUP(CK3226,Mapping!B:C,2,FALSE)</f>
        <v>US/CA</v>
      </c>
    </row>
    <row r="3227" spans="1:99" ht="16" customHeight="1" x14ac:dyDescent="0.35">
      <c r="A3227" s="12" t="s">
        <v>4671</v>
      </c>
      <c r="B3227" s="12" t="s">
        <v>925</v>
      </c>
      <c r="E3227" s="37">
        <v>2748334</v>
      </c>
      <c r="G3227" s="37" t="s">
        <v>1505</v>
      </c>
      <c r="I3227" s="37"/>
      <c r="K3227" s="37"/>
      <c r="M3227" s="37">
        <v>1824342</v>
      </c>
      <c r="N3227" s="12">
        <v>0.15</v>
      </c>
      <c r="O3227" s="37">
        <v>923992</v>
      </c>
      <c r="P3227" s="12">
        <v>0.08</v>
      </c>
      <c r="R3227" s="37"/>
      <c r="T3227" s="37"/>
      <c r="V3227" s="37"/>
      <c r="X3227" s="37"/>
      <c r="Z3227" s="37"/>
      <c r="AB3227" s="37"/>
      <c r="AD3227" s="37"/>
      <c r="AF3227" s="37"/>
      <c r="AH3227" s="37"/>
      <c r="AL3227" s="12">
        <v>87056</v>
      </c>
      <c r="AN3227" s="37">
        <v>0</v>
      </c>
      <c r="AO3227" s="12">
        <v>0</v>
      </c>
      <c r="AP3227" s="37"/>
      <c r="AR3227" s="37"/>
      <c r="AT3227" s="37"/>
      <c r="AV3227" s="37"/>
      <c r="AX3227" s="37"/>
      <c r="BB3227" s="12">
        <v>21516</v>
      </c>
      <c r="BI3227" s="12">
        <v>0</v>
      </c>
      <c r="BU3227" s="12">
        <v>0</v>
      </c>
      <c r="BY3227" s="12">
        <v>0</v>
      </c>
      <c r="CC3227" s="12">
        <v>0</v>
      </c>
      <c r="CG3227" s="12" t="s">
        <v>976</v>
      </c>
      <c r="CH3227" s="12">
        <v>21.276</v>
      </c>
      <c r="CI3227" s="12" t="s">
        <v>1686</v>
      </c>
      <c r="CJ3227" s="12"/>
      <c r="CK3227" s="12" t="s">
        <v>1010</v>
      </c>
      <c r="CL3227" s="37">
        <v>1317432816</v>
      </c>
      <c r="CN3227" s="12" t="s">
        <v>1513</v>
      </c>
      <c r="CS3227" s="12"/>
      <c r="CT3227" s="36" t="str">
        <f t="shared" si="50"/>
        <v>1bn - 50bn</v>
      </c>
      <c r="CU3227" s="36" t="str">
        <f>VLOOKUP(CK3227,Mapping!B:C,2,FALSE)</f>
        <v>Africa</v>
      </c>
    </row>
    <row r="3228" spans="1:99" ht="16" customHeight="1" x14ac:dyDescent="0.35">
      <c r="A3228" s="12" t="s">
        <v>4672</v>
      </c>
      <c r="B3228" s="12" t="s">
        <v>925</v>
      </c>
      <c r="E3228" s="37">
        <v>571571</v>
      </c>
      <c r="G3228" s="37" t="s">
        <v>1505</v>
      </c>
      <c r="I3228" s="37"/>
      <c r="K3228" s="37"/>
      <c r="M3228" s="37"/>
      <c r="O3228" s="37"/>
      <c r="R3228" s="37"/>
      <c r="T3228" s="37">
        <v>23507</v>
      </c>
      <c r="U3228" s="12">
        <v>0</v>
      </c>
      <c r="V3228" s="37"/>
      <c r="X3228" s="37">
        <v>287024</v>
      </c>
      <c r="Y3228" s="12">
        <v>0.05</v>
      </c>
      <c r="Z3228" s="37"/>
      <c r="AB3228" s="37"/>
      <c r="AD3228" s="37"/>
      <c r="AF3228" s="37"/>
      <c r="AH3228" s="37"/>
      <c r="AN3228" s="37">
        <v>261040</v>
      </c>
      <c r="AO3228" s="12">
        <v>0.05</v>
      </c>
      <c r="AP3228" s="37"/>
      <c r="AR3228" s="37"/>
      <c r="AT3228" s="37"/>
      <c r="AV3228" s="37"/>
      <c r="AX3228" s="37"/>
      <c r="BA3228" s="12">
        <v>2809</v>
      </c>
      <c r="BI3228" s="12">
        <v>1550</v>
      </c>
      <c r="BK3228" s="12">
        <v>210</v>
      </c>
      <c r="BY3228" s="12">
        <v>0</v>
      </c>
      <c r="BZ3228" s="12">
        <v>0</v>
      </c>
      <c r="CE3228" s="12">
        <v>0</v>
      </c>
      <c r="CG3228" s="12" t="s">
        <v>976</v>
      </c>
      <c r="CH3228" s="12">
        <v>72.171000000000006</v>
      </c>
      <c r="CI3228" s="12" t="s">
        <v>1127</v>
      </c>
      <c r="CJ3228" s="12" t="s">
        <v>966</v>
      </c>
      <c r="CK3228" s="12" t="s">
        <v>932</v>
      </c>
      <c r="CL3228" s="37">
        <v>538016973</v>
      </c>
      <c r="CN3228" s="12" t="s">
        <v>1509</v>
      </c>
      <c r="CS3228" s="12"/>
      <c r="CT3228" s="36" t="str">
        <f t="shared" si="50"/>
        <v>500mn - 1bn</v>
      </c>
      <c r="CU3228" s="36" t="str">
        <f>VLOOKUP(CK3228,Mapping!B:C,2,FALSE)</f>
        <v>US/CA</v>
      </c>
    </row>
    <row r="3229" spans="1:99" ht="16" customHeight="1" x14ac:dyDescent="0.35">
      <c r="A3229" s="12" t="s">
        <v>4673</v>
      </c>
      <c r="B3229" s="12" t="s">
        <v>933</v>
      </c>
      <c r="E3229" s="37">
        <v>10398208</v>
      </c>
      <c r="G3229" s="37" t="s">
        <v>1505</v>
      </c>
      <c r="I3229" s="37"/>
      <c r="K3229" s="37">
        <v>10398208</v>
      </c>
      <c r="L3229" s="12">
        <v>0.2</v>
      </c>
      <c r="M3229" s="37"/>
      <c r="O3229" s="37">
        <v>0</v>
      </c>
      <c r="P3229" s="12">
        <v>0</v>
      </c>
      <c r="R3229" s="37"/>
      <c r="T3229" s="37"/>
      <c r="V3229" s="37"/>
      <c r="X3229" s="37"/>
      <c r="Z3229" s="37"/>
      <c r="AB3229" s="37"/>
      <c r="AD3229" s="37"/>
      <c r="AF3229" s="37"/>
      <c r="AH3229" s="37"/>
      <c r="AL3229" s="12">
        <v>0</v>
      </c>
      <c r="AN3229" s="37"/>
      <c r="AP3229" s="37"/>
      <c r="AR3229" s="37"/>
      <c r="AT3229" s="37"/>
      <c r="AV3229" s="37"/>
      <c r="AX3229" s="37"/>
      <c r="BG3229" s="12">
        <v>174200</v>
      </c>
      <c r="BS3229" s="12">
        <v>0</v>
      </c>
      <c r="BU3229" s="12">
        <v>0</v>
      </c>
      <c r="CG3229" s="12" t="s">
        <v>929</v>
      </c>
      <c r="CH3229" s="12">
        <v>57.895000000000003</v>
      </c>
      <c r="CI3229" s="12" t="s">
        <v>953</v>
      </c>
      <c r="CJ3229" s="12"/>
      <c r="CK3229" s="12" t="s">
        <v>954</v>
      </c>
      <c r="CL3229" s="37">
        <v>5137139503</v>
      </c>
      <c r="CN3229" s="12" t="s">
        <v>1506</v>
      </c>
      <c r="CR3229" s="12">
        <v>45995.583333333336</v>
      </c>
      <c r="CS3229" s="12"/>
      <c r="CT3229" s="36" t="str">
        <f t="shared" si="50"/>
        <v>1bn - 50bn</v>
      </c>
      <c r="CU3229" s="36" t="str">
        <f>VLOOKUP(CK3229,Mapping!B:C,2,FALSE)</f>
        <v>EU</v>
      </c>
    </row>
    <row r="3230" spans="1:99" ht="16" customHeight="1" x14ac:dyDescent="0.35">
      <c r="A3230" s="12" t="s">
        <v>4674</v>
      </c>
      <c r="B3230" s="12" t="s">
        <v>933</v>
      </c>
      <c r="E3230" s="37">
        <v>5163849</v>
      </c>
      <c r="G3230" s="37" t="s">
        <v>1505</v>
      </c>
      <c r="I3230" s="37"/>
      <c r="K3230" s="37"/>
      <c r="M3230" s="37">
        <v>203873</v>
      </c>
      <c r="N3230" s="12">
        <v>0</v>
      </c>
      <c r="O3230" s="37"/>
      <c r="R3230" s="37"/>
      <c r="T3230" s="37"/>
      <c r="V3230" s="37"/>
      <c r="X3230" s="37"/>
      <c r="Z3230" s="37"/>
      <c r="AB3230" s="37"/>
      <c r="AD3230" s="37">
        <v>4959976</v>
      </c>
      <c r="AE3230" s="12">
        <v>0.04</v>
      </c>
      <c r="AF3230" s="37"/>
      <c r="AH3230" s="37"/>
      <c r="AN3230" s="37"/>
      <c r="AP3230" s="37"/>
      <c r="AR3230" s="37"/>
      <c r="AT3230" s="37"/>
      <c r="AV3230" s="37"/>
      <c r="AX3230" s="37"/>
      <c r="BB3230" s="12">
        <v>1625</v>
      </c>
      <c r="BJ3230" s="12">
        <v>39200</v>
      </c>
      <c r="CB3230" s="12">
        <v>0.01</v>
      </c>
      <c r="CC3230" s="12">
        <v>0</v>
      </c>
      <c r="CG3230" s="12" t="s">
        <v>929</v>
      </c>
      <c r="CH3230" s="12">
        <v>29.809000000000001</v>
      </c>
      <c r="CI3230" s="12" t="s">
        <v>960</v>
      </c>
      <c r="CJ3230" s="12"/>
      <c r="CK3230" s="12" t="s">
        <v>961</v>
      </c>
      <c r="CL3230" s="37">
        <v>13129206546</v>
      </c>
      <c r="CN3230" s="12" t="s">
        <v>1506</v>
      </c>
      <c r="CS3230" s="12"/>
      <c r="CT3230" s="36" t="str">
        <f t="shared" si="50"/>
        <v>1bn - 50bn</v>
      </c>
      <c r="CU3230" s="36" t="str">
        <f>VLOOKUP(CK3230,Mapping!B:C,2,FALSE)</f>
        <v>EU</v>
      </c>
    </row>
    <row r="3231" spans="1:99" ht="16" customHeight="1" x14ac:dyDescent="0.35">
      <c r="A3231" s="12" t="s">
        <v>4675</v>
      </c>
      <c r="B3231" s="12" t="s">
        <v>925</v>
      </c>
      <c r="E3231" s="37">
        <v>1026639</v>
      </c>
      <c r="G3231" s="37" t="s">
        <v>1505</v>
      </c>
      <c r="I3231" s="37"/>
      <c r="K3231" s="37"/>
      <c r="M3231" s="37">
        <v>1026639</v>
      </c>
      <c r="N3231" s="12">
        <v>0.36</v>
      </c>
      <c r="O3231" s="37"/>
      <c r="R3231" s="37"/>
      <c r="T3231" s="37"/>
      <c r="V3231" s="37"/>
      <c r="X3231" s="37"/>
      <c r="Z3231" s="37"/>
      <c r="AB3231" s="37"/>
      <c r="AD3231" s="37"/>
      <c r="AF3231" s="37"/>
      <c r="AH3231" s="37"/>
      <c r="AN3231" s="37"/>
      <c r="AP3231" s="37"/>
      <c r="AR3231" s="37"/>
      <c r="AT3231" s="37"/>
      <c r="AV3231" s="37"/>
      <c r="AX3231" s="37"/>
      <c r="BB3231" s="12">
        <v>8183</v>
      </c>
      <c r="CC3231" s="12">
        <v>0</v>
      </c>
      <c r="CG3231" s="12" t="s">
        <v>959</v>
      </c>
      <c r="CH3231" s="12">
        <v>12.154999999999999</v>
      </c>
      <c r="CI3231" s="12" t="s">
        <v>3044</v>
      </c>
      <c r="CJ3231" s="12" t="s">
        <v>931</v>
      </c>
      <c r="CK3231" s="12" t="s">
        <v>932</v>
      </c>
      <c r="CL3231" s="37">
        <v>287452760</v>
      </c>
      <c r="CN3231" s="12" t="s">
        <v>1509</v>
      </c>
      <c r="CS3231" s="12"/>
      <c r="CT3231" s="36" t="str">
        <f t="shared" si="50"/>
        <v>500mn</v>
      </c>
      <c r="CU3231" s="36" t="str">
        <f>VLOOKUP(CK3231,Mapping!B:C,2,FALSE)</f>
        <v>US/CA</v>
      </c>
    </row>
    <row r="3232" spans="1:99" ht="16" customHeight="1" x14ac:dyDescent="0.35">
      <c r="A3232" s="12" t="s">
        <v>4676</v>
      </c>
      <c r="B3232" s="12" t="s">
        <v>933</v>
      </c>
      <c r="E3232" s="37">
        <v>4120242</v>
      </c>
      <c r="G3232" s="37" t="s">
        <v>1505</v>
      </c>
      <c r="I3232" s="37"/>
      <c r="K3232" s="37"/>
      <c r="M3232" s="37">
        <v>1002288</v>
      </c>
      <c r="N3232" s="12">
        <v>0.01</v>
      </c>
      <c r="O3232" s="37"/>
      <c r="Q3232" s="12">
        <v>5597</v>
      </c>
      <c r="R3232" s="37"/>
      <c r="T3232" s="37">
        <v>0</v>
      </c>
      <c r="U3232" s="12">
        <v>0</v>
      </c>
      <c r="V3232" s="37"/>
      <c r="X3232" s="37"/>
      <c r="Z3232" s="37"/>
      <c r="AB3232" s="37"/>
      <c r="AD3232" s="37">
        <v>0</v>
      </c>
      <c r="AE3232" s="12">
        <v>0</v>
      </c>
      <c r="AF3232" s="37"/>
      <c r="AH3232" s="37">
        <v>759361</v>
      </c>
      <c r="AI3232" s="12">
        <v>0.01</v>
      </c>
      <c r="AN3232" s="37">
        <v>2054280</v>
      </c>
      <c r="AO3232" s="12">
        <v>0.02</v>
      </c>
      <c r="AP3232" s="37">
        <v>304313</v>
      </c>
      <c r="AQ3232" s="12">
        <v>0</v>
      </c>
      <c r="AR3232" s="37"/>
      <c r="AT3232" s="37"/>
      <c r="AV3232" s="37"/>
      <c r="AX3232" s="37"/>
      <c r="BB3232" s="12">
        <v>7600</v>
      </c>
      <c r="BH3232" s="12">
        <v>1318</v>
      </c>
      <c r="BI3232" s="12">
        <v>11775</v>
      </c>
      <c r="BJ3232" s="12">
        <v>0</v>
      </c>
      <c r="BK3232" s="12">
        <v>0</v>
      </c>
      <c r="BQ3232" s="12">
        <v>0</v>
      </c>
      <c r="BV3232" s="12">
        <v>0</v>
      </c>
      <c r="BY3232" s="12">
        <v>0</v>
      </c>
      <c r="CB3232" s="12">
        <v>0</v>
      </c>
      <c r="CC3232" s="12">
        <v>0</v>
      </c>
      <c r="CE3232" s="12">
        <v>0</v>
      </c>
      <c r="CG3232" s="12" t="s">
        <v>940</v>
      </c>
      <c r="CH3232" s="12">
        <v>63.826999999999998</v>
      </c>
      <c r="CI3232" s="12" t="s">
        <v>2313</v>
      </c>
      <c r="CJ3232" s="12"/>
      <c r="CK3232" s="12" t="s">
        <v>990</v>
      </c>
      <c r="CL3232" s="37">
        <v>9210706982</v>
      </c>
      <c r="CN3232" s="12" t="s">
        <v>1506</v>
      </c>
      <c r="CS3232" s="12"/>
      <c r="CT3232" s="36" t="str">
        <f t="shared" si="50"/>
        <v>1bn - 50bn</v>
      </c>
      <c r="CU3232" s="36" t="str">
        <f>VLOOKUP(CK3232,Mapping!B:C,2,FALSE)</f>
        <v>EU</v>
      </c>
    </row>
    <row r="3233" spans="1:99" ht="16" customHeight="1" x14ac:dyDescent="0.35">
      <c r="A3233" s="12" t="s">
        <v>4677</v>
      </c>
      <c r="B3233" s="12" t="s">
        <v>925</v>
      </c>
      <c r="E3233" s="37">
        <v>1387433</v>
      </c>
      <c r="G3233" s="37" t="s">
        <v>1505</v>
      </c>
      <c r="I3233" s="37"/>
      <c r="K3233" s="37"/>
      <c r="M3233" s="37">
        <v>881357</v>
      </c>
      <c r="N3233" s="12">
        <v>0.3</v>
      </c>
      <c r="O3233" s="37"/>
      <c r="R3233" s="37"/>
      <c r="T3233" s="37"/>
      <c r="V3233" s="37"/>
      <c r="X3233" s="37"/>
      <c r="Z3233" s="37">
        <v>215270</v>
      </c>
      <c r="AA3233" s="12">
        <v>7.0000000000000007E-2</v>
      </c>
      <c r="AB3233" s="37"/>
      <c r="AD3233" s="37">
        <v>290806</v>
      </c>
      <c r="AE3233" s="12">
        <v>0.1</v>
      </c>
      <c r="AF3233" s="37"/>
      <c r="AH3233" s="37"/>
      <c r="AN3233" s="37">
        <v>0</v>
      </c>
      <c r="AO3233" s="12">
        <v>0</v>
      </c>
      <c r="AP3233" s="37"/>
      <c r="AR3233" s="37"/>
      <c r="AT3233" s="37"/>
      <c r="AV3233" s="37"/>
      <c r="AX3233" s="37"/>
      <c r="BB3233" s="12">
        <v>7025</v>
      </c>
      <c r="BC3233" s="12">
        <v>7280</v>
      </c>
      <c r="BI3233" s="12">
        <v>0</v>
      </c>
      <c r="BJ3233" s="12">
        <v>2610</v>
      </c>
      <c r="BY3233" s="12">
        <v>0</v>
      </c>
      <c r="CB3233" s="12">
        <v>0</v>
      </c>
      <c r="CC3233" s="12">
        <v>0</v>
      </c>
      <c r="CD3233" s="12">
        <v>0</v>
      </c>
      <c r="CG3233" s="12" t="s">
        <v>929</v>
      </c>
      <c r="CH3233" s="12">
        <v>58.595999999999997</v>
      </c>
      <c r="CI3233" s="12" t="s">
        <v>4678</v>
      </c>
      <c r="CJ3233" s="12"/>
      <c r="CK3233" s="12" t="s">
        <v>1048</v>
      </c>
      <c r="CL3233" s="37">
        <v>292599174</v>
      </c>
      <c r="CN3233" s="12" t="s">
        <v>1506</v>
      </c>
      <c r="CS3233" s="12"/>
      <c r="CT3233" s="36" t="str">
        <f t="shared" si="50"/>
        <v>500mn</v>
      </c>
      <c r="CU3233" s="36" t="str">
        <f>VLOOKUP(CK3233,Mapping!B:C,2,FALSE)</f>
        <v>EU</v>
      </c>
    </row>
    <row r="3234" spans="1:99" ht="16" customHeight="1" x14ac:dyDescent="0.35">
      <c r="A3234" s="12" t="s">
        <v>4679</v>
      </c>
      <c r="B3234" s="12" t="s">
        <v>933</v>
      </c>
      <c r="E3234" s="37">
        <v>110753085</v>
      </c>
      <c r="F3234" s="12">
        <v>0</v>
      </c>
      <c r="G3234" s="37" t="s">
        <v>1505</v>
      </c>
      <c r="I3234" s="37">
        <v>0</v>
      </c>
      <c r="J3234" s="12">
        <v>0</v>
      </c>
      <c r="K3234" s="37">
        <v>45220380</v>
      </c>
      <c r="L3234" s="12">
        <v>0.22</v>
      </c>
      <c r="M3234" s="37"/>
      <c r="O3234" s="37">
        <v>40019069</v>
      </c>
      <c r="P3234" s="12">
        <v>0.19</v>
      </c>
      <c r="Q3234" s="12">
        <v>88417</v>
      </c>
      <c r="R3234" s="37">
        <v>0</v>
      </c>
      <c r="S3234" s="12">
        <v>0</v>
      </c>
      <c r="T3234" s="37"/>
      <c r="V3234" s="37">
        <v>0</v>
      </c>
      <c r="W3234" s="12">
        <v>0</v>
      </c>
      <c r="X3234" s="37">
        <v>6743880</v>
      </c>
      <c r="Y3234" s="12">
        <v>0.03</v>
      </c>
      <c r="Z3234" s="37"/>
      <c r="AB3234" s="37">
        <v>0</v>
      </c>
      <c r="AC3234" s="12">
        <v>0</v>
      </c>
      <c r="AD3234" s="37"/>
      <c r="AF3234" s="37">
        <v>0</v>
      </c>
      <c r="AG3234" s="12">
        <v>0</v>
      </c>
      <c r="AH3234" s="37">
        <v>11165299</v>
      </c>
      <c r="AI3234" s="12">
        <v>0.05</v>
      </c>
      <c r="AJ3234" s="12">
        <v>0</v>
      </c>
      <c r="AK3234" s="12">
        <v>0</v>
      </c>
      <c r="AL3234" s="12">
        <v>2635138</v>
      </c>
      <c r="AM3234" s="12">
        <v>2101359</v>
      </c>
      <c r="AN3234" s="37">
        <v>2126212</v>
      </c>
      <c r="AO3234" s="12">
        <v>0.01</v>
      </c>
      <c r="AP3234" s="37">
        <v>651110</v>
      </c>
      <c r="AQ3234" s="12">
        <v>0</v>
      </c>
      <c r="AR3234" s="37">
        <v>0</v>
      </c>
      <c r="AS3234" s="12">
        <v>0</v>
      </c>
      <c r="AT3234" s="37"/>
      <c r="AV3234" s="37"/>
      <c r="AX3234" s="37">
        <v>4827135</v>
      </c>
      <c r="AY3234" s="12">
        <v>0.02</v>
      </c>
      <c r="AZ3234" s="12">
        <v>0</v>
      </c>
      <c r="BA3234" s="12">
        <v>66000</v>
      </c>
      <c r="BE3234" s="12">
        <v>0</v>
      </c>
      <c r="BF3234" s="12">
        <v>0</v>
      </c>
      <c r="BG3234" s="12">
        <v>732103</v>
      </c>
      <c r="BH3234" s="12">
        <v>2820</v>
      </c>
      <c r="BI3234" s="12">
        <v>12625</v>
      </c>
      <c r="BM3234" s="12">
        <v>0</v>
      </c>
      <c r="BO3234" s="12">
        <v>0</v>
      </c>
      <c r="BP3234" s="12">
        <v>0</v>
      </c>
      <c r="BQ3234" s="12">
        <v>0.02</v>
      </c>
      <c r="BR3234" s="12">
        <v>0</v>
      </c>
      <c r="BS3234" s="12">
        <v>0.01</v>
      </c>
      <c r="BT3234" s="12">
        <v>0</v>
      </c>
      <c r="BU3234" s="12">
        <v>0.01</v>
      </c>
      <c r="BV3234" s="12">
        <v>0</v>
      </c>
      <c r="BW3234" s="12">
        <v>0.09</v>
      </c>
      <c r="BX3234" s="12">
        <v>0</v>
      </c>
      <c r="BY3234" s="12">
        <v>0</v>
      </c>
      <c r="BZ3234" s="12">
        <v>0</v>
      </c>
      <c r="CG3234" s="12" t="s">
        <v>929</v>
      </c>
      <c r="CH3234" s="12">
        <v>50.371000000000002</v>
      </c>
      <c r="CI3234" s="12" t="s">
        <v>960</v>
      </c>
      <c r="CJ3234" s="12"/>
      <c r="CK3234" s="12" t="s">
        <v>961</v>
      </c>
      <c r="CL3234" s="37">
        <v>20779352280</v>
      </c>
      <c r="CN3234" s="12" t="s">
        <v>1506</v>
      </c>
      <c r="CS3234" s="12"/>
      <c r="CT3234" s="36" t="str">
        <f t="shared" si="50"/>
        <v>1bn - 50bn</v>
      </c>
      <c r="CU3234" s="36" t="str">
        <f>VLOOKUP(CK3234,Mapping!B:C,2,FALSE)</f>
        <v>EU</v>
      </c>
    </row>
    <row r="3235" spans="1:99" ht="16" customHeight="1" x14ac:dyDescent="0.35">
      <c r="A3235" s="12" t="s">
        <v>4680</v>
      </c>
      <c r="B3235" s="12" t="s">
        <v>925</v>
      </c>
      <c r="E3235" s="37">
        <v>2247960</v>
      </c>
      <c r="G3235" s="37" t="s">
        <v>1505</v>
      </c>
      <c r="I3235" s="37"/>
      <c r="K3235" s="37"/>
      <c r="M3235" s="37"/>
      <c r="O3235" s="37"/>
      <c r="R3235" s="37"/>
      <c r="T3235" s="37"/>
      <c r="V3235" s="37"/>
      <c r="X3235" s="37">
        <v>2247960</v>
      </c>
      <c r="Y3235" s="12">
        <v>2.02</v>
      </c>
      <c r="Z3235" s="37"/>
      <c r="AB3235" s="37"/>
      <c r="AD3235" s="37"/>
      <c r="AF3235" s="37"/>
      <c r="AH3235" s="37"/>
      <c r="AN3235" s="37"/>
      <c r="AP3235" s="37"/>
      <c r="AR3235" s="37"/>
      <c r="AT3235" s="37"/>
      <c r="AV3235" s="37"/>
      <c r="AX3235" s="37"/>
      <c r="BA3235" s="12">
        <v>22000</v>
      </c>
      <c r="BZ3235" s="12">
        <v>0</v>
      </c>
      <c r="CG3235" s="12" t="s">
        <v>976</v>
      </c>
      <c r="CH3235" s="12">
        <v>58.097000000000001</v>
      </c>
      <c r="CI3235" s="12" t="s">
        <v>1138</v>
      </c>
      <c r="CJ3235" s="12" t="s">
        <v>1109</v>
      </c>
      <c r="CK3235" s="12" t="s">
        <v>932</v>
      </c>
      <c r="CL3235" s="37">
        <v>111536307</v>
      </c>
      <c r="CN3235" s="12" t="s">
        <v>1513</v>
      </c>
      <c r="CS3235" s="12"/>
      <c r="CT3235" s="36" t="str">
        <f t="shared" si="50"/>
        <v>500mn</v>
      </c>
      <c r="CU3235" s="36" t="str">
        <f>VLOOKUP(CK3235,Mapping!B:C,2,FALSE)</f>
        <v>US/CA</v>
      </c>
    </row>
    <row r="3236" spans="1:99" ht="16" customHeight="1" x14ac:dyDescent="0.35">
      <c r="A3236" s="12" t="s">
        <v>4681</v>
      </c>
      <c r="B3236" s="12" t="s">
        <v>925</v>
      </c>
      <c r="E3236" s="37">
        <v>415369</v>
      </c>
      <c r="G3236" s="37" t="s">
        <v>1505</v>
      </c>
      <c r="I3236" s="37"/>
      <c r="K3236" s="37"/>
      <c r="M3236" s="37"/>
      <c r="O3236" s="37"/>
      <c r="R3236" s="37"/>
      <c r="T3236" s="37"/>
      <c r="V3236" s="37"/>
      <c r="X3236" s="37"/>
      <c r="Z3236" s="37"/>
      <c r="AB3236" s="37"/>
      <c r="AD3236" s="37"/>
      <c r="AF3236" s="37"/>
      <c r="AH3236" s="37"/>
      <c r="AN3236" s="37">
        <v>214726</v>
      </c>
      <c r="AO3236" s="12">
        <v>7.0000000000000007E-2</v>
      </c>
      <c r="AP3236" s="37">
        <v>200643</v>
      </c>
      <c r="AQ3236" s="12">
        <v>7.0000000000000007E-2</v>
      </c>
      <c r="AR3236" s="37"/>
      <c r="AT3236" s="37"/>
      <c r="AV3236" s="37"/>
      <c r="AX3236" s="37"/>
      <c r="BH3236" s="12">
        <v>869</v>
      </c>
      <c r="BI3236" s="12">
        <v>1275</v>
      </c>
      <c r="BV3236" s="12">
        <v>0</v>
      </c>
      <c r="BY3236" s="12">
        <v>0</v>
      </c>
      <c r="CG3236" s="12" t="s">
        <v>940</v>
      </c>
      <c r="CH3236" s="12">
        <v>15.414</v>
      </c>
      <c r="CI3236" s="12" t="s">
        <v>4682</v>
      </c>
      <c r="CJ3236" s="12" t="s">
        <v>1114</v>
      </c>
      <c r="CK3236" s="12" t="s">
        <v>932</v>
      </c>
      <c r="CL3236" s="37">
        <v>297481695</v>
      </c>
      <c r="CN3236" s="12" t="s">
        <v>1535</v>
      </c>
      <c r="CS3236" s="12"/>
      <c r="CT3236" s="36" t="str">
        <f t="shared" si="50"/>
        <v>500mn</v>
      </c>
      <c r="CU3236" s="36" t="str">
        <f>VLOOKUP(CK3236,Mapping!B:C,2,FALSE)</f>
        <v>US/CA</v>
      </c>
    </row>
    <row r="3237" spans="1:99" ht="16" customHeight="1" x14ac:dyDescent="0.35">
      <c r="A3237" s="12" t="s">
        <v>4683</v>
      </c>
      <c r="B3237" s="12" t="s">
        <v>925</v>
      </c>
      <c r="E3237" s="37">
        <v>506342</v>
      </c>
      <c r="G3237" s="37" t="s">
        <v>1505</v>
      </c>
      <c r="I3237" s="37"/>
      <c r="K3237" s="37"/>
      <c r="M3237" s="37"/>
      <c r="O3237" s="37"/>
      <c r="R3237" s="37"/>
      <c r="T3237" s="37"/>
      <c r="V3237" s="37"/>
      <c r="X3237" s="37"/>
      <c r="Z3237" s="37"/>
      <c r="AB3237" s="37"/>
      <c r="AD3237" s="37"/>
      <c r="AF3237" s="37"/>
      <c r="AH3237" s="37"/>
      <c r="AN3237" s="37"/>
      <c r="AP3237" s="37">
        <v>506342</v>
      </c>
      <c r="AQ3237" s="12">
        <v>0.67</v>
      </c>
      <c r="AR3237" s="37"/>
      <c r="AT3237" s="37"/>
      <c r="AV3237" s="37"/>
      <c r="AX3237" s="37"/>
      <c r="BH3237" s="12">
        <v>2193</v>
      </c>
      <c r="BV3237" s="12">
        <v>0</v>
      </c>
      <c r="CG3237" s="12" t="s">
        <v>976</v>
      </c>
      <c r="CH3237" s="12">
        <v>135.68100000000001</v>
      </c>
      <c r="CI3237" s="12" t="s">
        <v>941</v>
      </c>
      <c r="CJ3237" s="12" t="s">
        <v>941</v>
      </c>
      <c r="CK3237" s="12" t="s">
        <v>932</v>
      </c>
      <c r="CL3237" s="37">
        <v>75202720</v>
      </c>
      <c r="CN3237" s="12" t="s">
        <v>1513</v>
      </c>
      <c r="CS3237" s="12"/>
      <c r="CT3237" s="36" t="str">
        <f t="shared" si="50"/>
        <v>500mn</v>
      </c>
      <c r="CU3237" s="36" t="str">
        <f>VLOOKUP(CK3237,Mapping!B:C,2,FALSE)</f>
        <v>US/CA</v>
      </c>
    </row>
    <row r="3238" spans="1:99" ht="16" customHeight="1" x14ac:dyDescent="0.35">
      <c r="A3238" s="12" t="s">
        <v>4684</v>
      </c>
      <c r="B3238" s="12" t="s">
        <v>925</v>
      </c>
      <c r="E3238" s="37">
        <v>2340938</v>
      </c>
      <c r="G3238" s="37" t="s">
        <v>1505</v>
      </c>
      <c r="I3238" s="37"/>
      <c r="K3238" s="37"/>
      <c r="M3238" s="37"/>
      <c r="O3238" s="37"/>
      <c r="R3238" s="37"/>
      <c r="T3238" s="37"/>
      <c r="V3238" s="37"/>
      <c r="X3238" s="37"/>
      <c r="Z3238" s="37"/>
      <c r="AB3238" s="37"/>
      <c r="AD3238" s="37"/>
      <c r="AF3238" s="37"/>
      <c r="AH3238" s="37"/>
      <c r="AN3238" s="37">
        <v>2340938</v>
      </c>
      <c r="AO3238" s="12">
        <v>0.1</v>
      </c>
      <c r="AP3238" s="37"/>
      <c r="AR3238" s="37"/>
      <c r="AT3238" s="37"/>
      <c r="AV3238" s="37"/>
      <c r="AX3238" s="37"/>
      <c r="BI3238" s="12">
        <v>13900</v>
      </c>
      <c r="BY3238" s="12">
        <v>0</v>
      </c>
      <c r="CG3238" s="12" t="s">
        <v>940</v>
      </c>
      <c r="CH3238" s="12">
        <v>12.566000000000001</v>
      </c>
      <c r="CI3238" s="12" t="s">
        <v>4685</v>
      </c>
      <c r="CJ3238" s="12" t="s">
        <v>1183</v>
      </c>
      <c r="CK3238" s="12" t="s">
        <v>932</v>
      </c>
      <c r="CL3238" s="37">
        <v>2438028447</v>
      </c>
      <c r="CN3238" s="12" t="s">
        <v>1506</v>
      </c>
      <c r="CS3238" s="12"/>
      <c r="CT3238" s="36" t="str">
        <f t="shared" si="50"/>
        <v>1bn - 50bn</v>
      </c>
      <c r="CU3238" s="36" t="str">
        <f>VLOOKUP(CK3238,Mapping!B:C,2,FALSE)</f>
        <v>US/CA</v>
      </c>
    </row>
    <row r="3239" spans="1:99" ht="16" customHeight="1" x14ac:dyDescent="0.35">
      <c r="A3239" s="12" t="s">
        <v>4686</v>
      </c>
      <c r="B3239" s="12" t="s">
        <v>925</v>
      </c>
      <c r="E3239" s="37">
        <v>1362586</v>
      </c>
      <c r="G3239" s="37" t="s">
        <v>1505</v>
      </c>
      <c r="I3239" s="37"/>
      <c r="K3239" s="37"/>
      <c r="M3239" s="37"/>
      <c r="O3239" s="37"/>
      <c r="Q3239" s="12">
        <v>4248</v>
      </c>
      <c r="R3239" s="37"/>
      <c r="T3239" s="37"/>
      <c r="V3239" s="37"/>
      <c r="X3239" s="37"/>
      <c r="Z3239" s="37"/>
      <c r="AB3239" s="37"/>
      <c r="AD3239" s="37"/>
      <c r="AF3239" s="37"/>
      <c r="AH3239" s="37">
        <v>536437</v>
      </c>
      <c r="AI3239" s="12">
        <v>0.2</v>
      </c>
      <c r="AN3239" s="37">
        <v>467346</v>
      </c>
      <c r="AO3239" s="12">
        <v>0.18</v>
      </c>
      <c r="AP3239" s="37">
        <v>358803</v>
      </c>
      <c r="AQ3239" s="12">
        <v>0.13</v>
      </c>
      <c r="AR3239" s="37"/>
      <c r="AT3239" s="37"/>
      <c r="AV3239" s="37"/>
      <c r="AX3239" s="37"/>
      <c r="BH3239" s="12">
        <v>1554</v>
      </c>
      <c r="BI3239" s="12">
        <v>2775</v>
      </c>
      <c r="BQ3239" s="12">
        <v>0</v>
      </c>
      <c r="BV3239" s="12">
        <v>0</v>
      </c>
      <c r="BY3239" s="12">
        <v>0</v>
      </c>
      <c r="CG3239" s="12" t="s">
        <v>976</v>
      </c>
      <c r="CH3239" s="12">
        <v>245.71700000000001</v>
      </c>
      <c r="CI3239" s="12" t="s">
        <v>953</v>
      </c>
      <c r="CJ3239" s="12"/>
      <c r="CK3239" s="12" t="s">
        <v>954</v>
      </c>
      <c r="CL3239" s="37">
        <v>265905024</v>
      </c>
      <c r="CN3239" s="12" t="s">
        <v>1513</v>
      </c>
      <c r="CS3239" s="12"/>
      <c r="CT3239" s="36" t="str">
        <f t="shared" si="50"/>
        <v>500mn</v>
      </c>
      <c r="CU3239" s="36" t="str">
        <f>VLOOKUP(CK3239,Mapping!B:C,2,FALSE)</f>
        <v>EU</v>
      </c>
    </row>
    <row r="3240" spans="1:99" ht="16" customHeight="1" x14ac:dyDescent="0.35">
      <c r="A3240" s="12" t="s">
        <v>4687</v>
      </c>
      <c r="B3240" s="12" t="s">
        <v>925</v>
      </c>
      <c r="E3240" s="37">
        <v>210516</v>
      </c>
      <c r="G3240" s="37" t="s">
        <v>1505</v>
      </c>
      <c r="I3240" s="37"/>
      <c r="K3240" s="37"/>
      <c r="M3240" s="37"/>
      <c r="O3240" s="37"/>
      <c r="R3240" s="37"/>
      <c r="T3240" s="37"/>
      <c r="V3240" s="37"/>
      <c r="X3240" s="37"/>
      <c r="Z3240" s="37"/>
      <c r="AB3240" s="37"/>
      <c r="AD3240" s="37"/>
      <c r="AF3240" s="37"/>
      <c r="AH3240" s="37"/>
      <c r="AN3240" s="37">
        <v>210516</v>
      </c>
      <c r="AO3240" s="12">
        <v>0.14000000000000001</v>
      </c>
      <c r="AP3240" s="37"/>
      <c r="AR3240" s="37"/>
      <c r="AT3240" s="37"/>
      <c r="AV3240" s="37"/>
      <c r="AX3240" s="37"/>
      <c r="BI3240" s="12">
        <v>1250</v>
      </c>
      <c r="BY3240" s="12">
        <v>0</v>
      </c>
      <c r="CG3240" s="12" t="s">
        <v>934</v>
      </c>
      <c r="CH3240" s="12">
        <v>61.039000000000001</v>
      </c>
      <c r="CI3240" s="12" t="s">
        <v>4688</v>
      </c>
      <c r="CJ3240" s="12" t="s">
        <v>1248</v>
      </c>
      <c r="CK3240" s="12" t="s">
        <v>932</v>
      </c>
      <c r="CL3240" s="37">
        <v>154703136</v>
      </c>
      <c r="CN3240" s="12" t="s">
        <v>1509</v>
      </c>
      <c r="CS3240" s="12"/>
      <c r="CT3240" s="36" t="str">
        <f t="shared" si="50"/>
        <v>500mn</v>
      </c>
      <c r="CU3240" s="36" t="str">
        <f>VLOOKUP(CK3240,Mapping!B:C,2,FALSE)</f>
        <v>US/CA</v>
      </c>
    </row>
    <row r="3241" spans="1:99" ht="16" customHeight="1" x14ac:dyDescent="0.35">
      <c r="A3241" s="12" t="s">
        <v>4689</v>
      </c>
      <c r="B3241" s="12" t="s">
        <v>925</v>
      </c>
      <c r="E3241" s="37">
        <v>1157482</v>
      </c>
      <c r="G3241" s="37" t="s">
        <v>1505</v>
      </c>
      <c r="I3241" s="37"/>
      <c r="K3241" s="37"/>
      <c r="M3241" s="37"/>
      <c r="O3241" s="37"/>
      <c r="Q3241" s="12">
        <v>9166</v>
      </c>
      <c r="R3241" s="37"/>
      <c r="T3241" s="37"/>
      <c r="V3241" s="37"/>
      <c r="X3241" s="37"/>
      <c r="Z3241" s="37"/>
      <c r="AB3241" s="37"/>
      <c r="AD3241" s="37"/>
      <c r="AF3241" s="37"/>
      <c r="AH3241" s="37">
        <v>1157482</v>
      </c>
      <c r="AI3241" s="12">
        <v>0.81</v>
      </c>
      <c r="AN3241" s="37"/>
      <c r="AP3241" s="37"/>
      <c r="AR3241" s="37"/>
      <c r="AT3241" s="37"/>
      <c r="AV3241" s="37"/>
      <c r="AX3241" s="37"/>
      <c r="BQ3241" s="12">
        <v>0</v>
      </c>
      <c r="CG3241" s="12" t="s">
        <v>929</v>
      </c>
      <c r="CH3241" s="12">
        <v>18.061</v>
      </c>
      <c r="CI3241" s="12" t="s">
        <v>3139</v>
      </c>
      <c r="CJ3241" s="12" t="s">
        <v>931</v>
      </c>
      <c r="CK3241" s="12" t="s">
        <v>932</v>
      </c>
      <c r="CL3241" s="37">
        <v>141184430</v>
      </c>
      <c r="CN3241" s="12" t="s">
        <v>1509</v>
      </c>
      <c r="CS3241" s="12"/>
      <c r="CT3241" s="36" t="str">
        <f t="shared" si="50"/>
        <v>500mn</v>
      </c>
      <c r="CU3241" s="36" t="str">
        <f>VLOOKUP(CK3241,Mapping!B:C,2,FALSE)</f>
        <v>US/CA</v>
      </c>
    </row>
    <row r="3242" spans="1:99" ht="16" customHeight="1" x14ac:dyDescent="0.35">
      <c r="A3242" s="12" t="s">
        <v>4690</v>
      </c>
      <c r="B3242" s="12" t="s">
        <v>925</v>
      </c>
      <c r="E3242" s="37">
        <v>202095</v>
      </c>
      <c r="G3242" s="37" t="s">
        <v>1505</v>
      </c>
      <c r="I3242" s="37"/>
      <c r="K3242" s="37"/>
      <c r="M3242" s="37"/>
      <c r="O3242" s="37"/>
      <c r="R3242" s="37"/>
      <c r="T3242" s="37"/>
      <c r="V3242" s="37"/>
      <c r="X3242" s="37"/>
      <c r="Z3242" s="37"/>
      <c r="AB3242" s="37"/>
      <c r="AD3242" s="37"/>
      <c r="AF3242" s="37"/>
      <c r="AH3242" s="37"/>
      <c r="AN3242" s="37">
        <v>202095</v>
      </c>
      <c r="AO3242" s="12">
        <v>0.02</v>
      </c>
      <c r="AP3242" s="37"/>
      <c r="AR3242" s="37"/>
      <c r="AT3242" s="37"/>
      <c r="AV3242" s="37"/>
      <c r="AX3242" s="37"/>
      <c r="BI3242" s="12">
        <v>1200</v>
      </c>
      <c r="BY3242" s="12">
        <v>0</v>
      </c>
      <c r="CG3242" s="12" t="s">
        <v>940</v>
      </c>
      <c r="CH3242" s="12">
        <v>14.612</v>
      </c>
      <c r="CI3242" s="12" t="s">
        <v>4691</v>
      </c>
      <c r="CJ3242" s="12" t="s">
        <v>2332</v>
      </c>
      <c r="CK3242" s="12" t="s">
        <v>932</v>
      </c>
      <c r="CL3242" s="37">
        <v>1153546225</v>
      </c>
      <c r="CN3242" s="12" t="s">
        <v>1509</v>
      </c>
      <c r="CS3242" s="12"/>
      <c r="CT3242" s="36" t="str">
        <f t="shared" si="50"/>
        <v>1bn - 50bn</v>
      </c>
      <c r="CU3242" s="36" t="str">
        <f>VLOOKUP(CK3242,Mapping!B:C,2,FALSE)</f>
        <v>US/CA</v>
      </c>
    </row>
    <row r="3243" spans="1:99" ht="16" customHeight="1" x14ac:dyDescent="0.35">
      <c r="A3243" s="12" t="s">
        <v>4692</v>
      </c>
      <c r="B3243" s="12" t="s">
        <v>925</v>
      </c>
      <c r="E3243" s="37">
        <v>1384953</v>
      </c>
      <c r="G3243" s="37" t="s">
        <v>1505</v>
      </c>
      <c r="I3243" s="37"/>
      <c r="K3243" s="37"/>
      <c r="M3243" s="37">
        <v>1384953</v>
      </c>
      <c r="N3243" s="12">
        <v>0.16</v>
      </c>
      <c r="O3243" s="37"/>
      <c r="R3243" s="37"/>
      <c r="T3243" s="37"/>
      <c r="V3243" s="37"/>
      <c r="X3243" s="37"/>
      <c r="Z3243" s="37"/>
      <c r="AB3243" s="37"/>
      <c r="AD3243" s="37"/>
      <c r="AF3243" s="37"/>
      <c r="AH3243" s="37"/>
      <c r="AN3243" s="37"/>
      <c r="AP3243" s="37"/>
      <c r="AR3243" s="37"/>
      <c r="AT3243" s="37"/>
      <c r="AV3243" s="37"/>
      <c r="AX3243" s="37"/>
      <c r="BB3243" s="12">
        <v>11039</v>
      </c>
      <c r="CC3243" s="12">
        <v>0</v>
      </c>
      <c r="CG3243" s="12" t="s">
        <v>991</v>
      </c>
      <c r="CH3243" s="12">
        <v>56.578000000000003</v>
      </c>
      <c r="CI3243" s="12" t="s">
        <v>4693</v>
      </c>
      <c r="CJ3243" s="12" t="s">
        <v>936</v>
      </c>
      <c r="CK3243" s="12" t="s">
        <v>932</v>
      </c>
      <c r="CL3243" s="37">
        <v>839580549</v>
      </c>
      <c r="CN3243" s="12" t="s">
        <v>1531</v>
      </c>
      <c r="CS3243" s="12"/>
      <c r="CT3243" s="36" t="str">
        <f t="shared" si="50"/>
        <v>500mn - 1bn</v>
      </c>
      <c r="CU3243" s="36" t="str">
        <f>VLOOKUP(CK3243,Mapping!B:C,2,FALSE)</f>
        <v>US/CA</v>
      </c>
    </row>
    <row r="3244" spans="1:99" ht="16" customHeight="1" x14ac:dyDescent="0.35">
      <c r="A3244" s="12" t="s">
        <v>4694</v>
      </c>
      <c r="B3244" s="12" t="s">
        <v>925</v>
      </c>
      <c r="E3244" s="37">
        <v>34476</v>
      </c>
      <c r="G3244" s="37" t="s">
        <v>1505</v>
      </c>
      <c r="I3244" s="37"/>
      <c r="K3244" s="37"/>
      <c r="M3244" s="37">
        <v>13424</v>
      </c>
      <c r="N3244" s="12">
        <v>0.01</v>
      </c>
      <c r="O3244" s="37"/>
      <c r="R3244" s="37"/>
      <c r="T3244" s="37"/>
      <c r="V3244" s="37"/>
      <c r="X3244" s="37"/>
      <c r="Z3244" s="37"/>
      <c r="AB3244" s="37"/>
      <c r="AD3244" s="37"/>
      <c r="AF3244" s="37"/>
      <c r="AH3244" s="37"/>
      <c r="AN3244" s="37">
        <v>21052</v>
      </c>
      <c r="AO3244" s="12">
        <v>0.01</v>
      </c>
      <c r="AP3244" s="37">
        <v>0</v>
      </c>
      <c r="AQ3244" s="12">
        <v>0</v>
      </c>
      <c r="AR3244" s="37"/>
      <c r="AT3244" s="37"/>
      <c r="AV3244" s="37"/>
      <c r="AX3244" s="37"/>
      <c r="BB3244" s="12">
        <v>107</v>
      </c>
      <c r="BH3244" s="12">
        <v>0</v>
      </c>
      <c r="BI3244" s="12">
        <v>125</v>
      </c>
      <c r="BV3244" s="12">
        <v>0</v>
      </c>
      <c r="BY3244" s="12">
        <v>0</v>
      </c>
      <c r="CC3244" s="12">
        <v>0</v>
      </c>
      <c r="CG3244" s="12" t="s">
        <v>934</v>
      </c>
      <c r="CH3244" s="12">
        <v>13.631</v>
      </c>
      <c r="CI3244" s="12" t="s">
        <v>3762</v>
      </c>
      <c r="CJ3244" s="12" t="s">
        <v>975</v>
      </c>
      <c r="CK3244" s="12" t="s">
        <v>932</v>
      </c>
      <c r="CL3244" s="37">
        <v>262209485</v>
      </c>
      <c r="CN3244" s="12" t="s">
        <v>1509</v>
      </c>
      <c r="CS3244" s="12"/>
      <c r="CT3244" s="36" t="str">
        <f t="shared" si="50"/>
        <v>500mn</v>
      </c>
      <c r="CU3244" s="36" t="str">
        <f>VLOOKUP(CK3244,Mapping!B:C,2,FALSE)</f>
        <v>US/CA</v>
      </c>
    </row>
    <row r="3245" spans="1:99" ht="16" customHeight="1" x14ac:dyDescent="0.35">
      <c r="A3245" s="12" t="s">
        <v>4695</v>
      </c>
      <c r="B3245" s="12" t="s">
        <v>925</v>
      </c>
      <c r="E3245" s="37">
        <v>1254286</v>
      </c>
      <c r="G3245" s="37" t="s">
        <v>1505</v>
      </c>
      <c r="I3245" s="37"/>
      <c r="K3245" s="37"/>
      <c r="M3245" s="37">
        <v>291444</v>
      </c>
      <c r="N3245" s="12">
        <v>0.11</v>
      </c>
      <c r="O3245" s="37"/>
      <c r="R3245" s="37"/>
      <c r="T3245" s="37"/>
      <c r="V3245" s="37"/>
      <c r="X3245" s="37">
        <v>962842</v>
      </c>
      <c r="Y3245" s="12">
        <v>0.37</v>
      </c>
      <c r="Z3245" s="37"/>
      <c r="AB3245" s="37"/>
      <c r="AD3245" s="37"/>
      <c r="AF3245" s="37"/>
      <c r="AH3245" s="37"/>
      <c r="AN3245" s="37"/>
      <c r="AP3245" s="37"/>
      <c r="AR3245" s="37"/>
      <c r="AT3245" s="37"/>
      <c r="AV3245" s="37"/>
      <c r="AX3245" s="37"/>
      <c r="BA3245" s="12">
        <v>9423</v>
      </c>
      <c r="BB3245" s="12">
        <v>2323</v>
      </c>
      <c r="BZ3245" s="12">
        <v>0</v>
      </c>
      <c r="CC3245" s="12">
        <v>0</v>
      </c>
      <c r="CG3245" s="12" t="s">
        <v>929</v>
      </c>
      <c r="CH3245" s="12">
        <v>66.153000000000006</v>
      </c>
      <c r="CI3245" s="12" t="s">
        <v>3003</v>
      </c>
      <c r="CJ3245" s="12" t="s">
        <v>931</v>
      </c>
      <c r="CK3245" s="12" t="s">
        <v>932</v>
      </c>
      <c r="CL3245" s="37">
        <v>262747065</v>
      </c>
      <c r="CN3245" s="12" t="s">
        <v>1509</v>
      </c>
      <c r="CS3245" s="12"/>
      <c r="CT3245" s="36" t="str">
        <f t="shared" si="50"/>
        <v>500mn</v>
      </c>
      <c r="CU3245" s="36" t="str">
        <f>VLOOKUP(CK3245,Mapping!B:C,2,FALSE)</f>
        <v>US/CA</v>
      </c>
    </row>
    <row r="3246" spans="1:99" ht="16" customHeight="1" x14ac:dyDescent="0.35">
      <c r="A3246" s="12" t="s">
        <v>4696</v>
      </c>
      <c r="B3246" s="12" t="s">
        <v>925</v>
      </c>
      <c r="E3246" s="37">
        <v>553556</v>
      </c>
      <c r="G3246" s="37" t="s">
        <v>1505</v>
      </c>
      <c r="I3246" s="37"/>
      <c r="K3246" s="37"/>
      <c r="M3246" s="37"/>
      <c r="O3246" s="37"/>
      <c r="Q3246" s="12">
        <v>1983</v>
      </c>
      <c r="R3246" s="37"/>
      <c r="T3246" s="37"/>
      <c r="V3246" s="37"/>
      <c r="X3246" s="37"/>
      <c r="Z3246" s="37"/>
      <c r="AB3246" s="37"/>
      <c r="AD3246" s="37"/>
      <c r="AF3246" s="37"/>
      <c r="AH3246" s="37">
        <v>250413</v>
      </c>
      <c r="AI3246" s="12">
        <v>0.05</v>
      </c>
      <c r="AN3246" s="37">
        <v>303143</v>
      </c>
      <c r="AO3246" s="12">
        <v>0.06</v>
      </c>
      <c r="AP3246" s="37"/>
      <c r="AR3246" s="37"/>
      <c r="AT3246" s="37"/>
      <c r="AV3246" s="37"/>
      <c r="AX3246" s="37"/>
      <c r="BI3246" s="12">
        <v>1800</v>
      </c>
      <c r="BQ3246" s="12">
        <v>0</v>
      </c>
      <c r="BY3246" s="12">
        <v>0</v>
      </c>
      <c r="CG3246" s="12" t="s">
        <v>959</v>
      </c>
      <c r="CH3246" s="12">
        <v>31.690999999999999</v>
      </c>
      <c r="CI3246" s="12" t="s">
        <v>4697</v>
      </c>
      <c r="CJ3246" s="12" t="s">
        <v>2149</v>
      </c>
      <c r="CK3246" s="12" t="s">
        <v>932</v>
      </c>
      <c r="CL3246" s="37">
        <v>508585573</v>
      </c>
      <c r="CN3246" s="12" t="s">
        <v>1509</v>
      </c>
      <c r="CS3246" s="12"/>
      <c r="CT3246" s="36" t="str">
        <f t="shared" si="50"/>
        <v>500mn - 1bn</v>
      </c>
      <c r="CU3246" s="36" t="str">
        <f>VLOOKUP(CK3246,Mapping!B:C,2,FALSE)</f>
        <v>US/CA</v>
      </c>
    </row>
    <row r="3247" spans="1:99" ht="16" customHeight="1" x14ac:dyDescent="0.35">
      <c r="A3247" s="12" t="s">
        <v>4698</v>
      </c>
      <c r="B3247" s="12" t="s">
        <v>925</v>
      </c>
      <c r="E3247" s="37">
        <v>0</v>
      </c>
      <c r="G3247" s="37" t="s">
        <v>1505</v>
      </c>
      <c r="I3247" s="37"/>
      <c r="K3247" s="37"/>
      <c r="M3247" s="37"/>
      <c r="O3247" s="37"/>
      <c r="R3247" s="37"/>
      <c r="T3247" s="37"/>
      <c r="V3247" s="37"/>
      <c r="X3247" s="37"/>
      <c r="Z3247" s="37"/>
      <c r="AB3247" s="37"/>
      <c r="AD3247" s="37"/>
      <c r="AF3247" s="37"/>
      <c r="AH3247" s="37"/>
      <c r="AN3247" s="37">
        <v>0</v>
      </c>
      <c r="AO3247" s="12">
        <v>0</v>
      </c>
      <c r="AP3247" s="37"/>
      <c r="AR3247" s="37"/>
      <c r="AT3247" s="37"/>
      <c r="AV3247" s="37"/>
      <c r="AX3247" s="37"/>
      <c r="BI3247" s="12">
        <v>0</v>
      </c>
      <c r="BY3247" s="12">
        <v>0</v>
      </c>
      <c r="CG3247" s="12" t="s">
        <v>934</v>
      </c>
      <c r="CH3247" s="12">
        <v>27.018999999999998</v>
      </c>
      <c r="CI3247" s="12" t="s">
        <v>4699</v>
      </c>
      <c r="CJ3247" s="12" t="s">
        <v>941</v>
      </c>
      <c r="CK3247" s="12" t="s">
        <v>932</v>
      </c>
      <c r="CL3247" s="37">
        <v>951361116</v>
      </c>
      <c r="CN3247" s="12" t="s">
        <v>1509</v>
      </c>
      <c r="CS3247" s="12"/>
      <c r="CT3247" s="36" t="str">
        <f t="shared" si="50"/>
        <v>500mn - 1bn</v>
      </c>
      <c r="CU3247" s="36" t="str">
        <f>VLOOKUP(CK3247,Mapping!B:C,2,FALSE)</f>
        <v>US/CA</v>
      </c>
    </row>
    <row r="3248" spans="1:99" ht="16" customHeight="1" x14ac:dyDescent="0.35">
      <c r="A3248" s="12" t="s">
        <v>4700</v>
      </c>
      <c r="B3248" s="12" t="s">
        <v>925</v>
      </c>
      <c r="E3248" s="37">
        <v>1246255</v>
      </c>
      <c r="G3248" s="37" t="s">
        <v>1505</v>
      </c>
      <c r="I3248" s="37"/>
      <c r="K3248" s="37"/>
      <c r="M3248" s="37"/>
      <c r="O3248" s="37"/>
      <c r="R3248" s="37"/>
      <c r="T3248" s="37"/>
      <c r="V3248" s="37"/>
      <c r="X3248" s="37"/>
      <c r="Z3248" s="37"/>
      <c r="AB3248" s="37"/>
      <c r="AD3248" s="37"/>
      <c r="AF3248" s="37"/>
      <c r="AH3248" s="37"/>
      <c r="AN3248" s="37">
        <v>1246255</v>
      </c>
      <c r="AO3248" s="12">
        <v>0.08</v>
      </c>
      <c r="AP3248" s="37"/>
      <c r="AR3248" s="37"/>
      <c r="AT3248" s="37"/>
      <c r="AV3248" s="37"/>
      <c r="AX3248" s="37"/>
      <c r="BI3248" s="12">
        <v>7400</v>
      </c>
      <c r="BY3248" s="12">
        <v>0</v>
      </c>
      <c r="CG3248" s="12" t="s">
        <v>929</v>
      </c>
      <c r="CH3248" s="12">
        <v>15.494</v>
      </c>
      <c r="CI3248" s="12" t="s">
        <v>4701</v>
      </c>
      <c r="CJ3248" s="12" t="s">
        <v>1082</v>
      </c>
      <c r="CK3248" s="12" t="s">
        <v>932</v>
      </c>
      <c r="CL3248" s="37">
        <v>1617598338</v>
      </c>
      <c r="CN3248" s="12" t="s">
        <v>1509</v>
      </c>
      <c r="CS3248" s="12"/>
      <c r="CT3248" s="36" t="str">
        <f t="shared" si="50"/>
        <v>1bn - 50bn</v>
      </c>
      <c r="CU3248" s="36" t="str">
        <f>VLOOKUP(CK3248,Mapping!B:C,2,FALSE)</f>
        <v>US/CA</v>
      </c>
    </row>
    <row r="3249" spans="1:99" ht="16" customHeight="1" x14ac:dyDescent="0.35">
      <c r="A3249" s="12" t="s">
        <v>4702</v>
      </c>
      <c r="B3249" s="12" t="s">
        <v>925</v>
      </c>
      <c r="E3249" s="37">
        <v>7358695</v>
      </c>
      <c r="G3249" s="37" t="s">
        <v>1505</v>
      </c>
      <c r="I3249" s="37"/>
      <c r="K3249" s="37"/>
      <c r="M3249" s="37"/>
      <c r="O3249" s="37"/>
      <c r="R3249" s="37"/>
      <c r="T3249" s="37"/>
      <c r="V3249" s="37"/>
      <c r="X3249" s="37"/>
      <c r="Z3249" s="37"/>
      <c r="AB3249" s="37"/>
      <c r="AD3249" s="37"/>
      <c r="AF3249" s="37"/>
      <c r="AH3249" s="37"/>
      <c r="AN3249" s="37">
        <v>0</v>
      </c>
      <c r="AO3249" s="12">
        <v>0</v>
      </c>
      <c r="AP3249" s="37">
        <v>7358695</v>
      </c>
      <c r="AQ3249" s="12">
        <v>1.41</v>
      </c>
      <c r="AR3249" s="37"/>
      <c r="AT3249" s="37"/>
      <c r="AV3249" s="37"/>
      <c r="AX3249" s="37"/>
      <c r="BH3249" s="12">
        <v>31871</v>
      </c>
      <c r="BI3249" s="12">
        <v>0</v>
      </c>
      <c r="BV3249" s="12">
        <v>0.03</v>
      </c>
      <c r="BY3249" s="12">
        <v>0</v>
      </c>
      <c r="CG3249" s="12" t="s">
        <v>929</v>
      </c>
      <c r="CH3249" s="12">
        <v>22.512</v>
      </c>
      <c r="CI3249" s="12" t="s">
        <v>4703</v>
      </c>
      <c r="CJ3249" s="12" t="s">
        <v>1140</v>
      </c>
      <c r="CK3249" s="12" t="s">
        <v>932</v>
      </c>
      <c r="CL3249" s="37">
        <v>521895017</v>
      </c>
      <c r="CN3249" s="12" t="s">
        <v>1509</v>
      </c>
      <c r="CS3249" s="12"/>
      <c r="CT3249" s="36" t="str">
        <f t="shared" si="50"/>
        <v>500mn - 1bn</v>
      </c>
      <c r="CU3249" s="36" t="str">
        <f>VLOOKUP(CK3249,Mapping!B:C,2,FALSE)</f>
        <v>US/CA</v>
      </c>
    </row>
    <row r="3250" spans="1:99" ht="16" customHeight="1" x14ac:dyDescent="0.35">
      <c r="A3250" s="12" t="s">
        <v>4704</v>
      </c>
      <c r="B3250" s="12" t="s">
        <v>925</v>
      </c>
      <c r="E3250" s="37">
        <v>8386</v>
      </c>
      <c r="G3250" s="37" t="s">
        <v>1505</v>
      </c>
      <c r="I3250" s="37"/>
      <c r="K3250" s="37"/>
      <c r="M3250" s="37"/>
      <c r="O3250" s="37"/>
      <c r="Q3250" s="12">
        <v>18</v>
      </c>
      <c r="R3250" s="37"/>
      <c r="T3250" s="37">
        <v>1903</v>
      </c>
      <c r="U3250" s="12">
        <v>0</v>
      </c>
      <c r="V3250" s="37"/>
      <c r="X3250" s="37"/>
      <c r="Z3250" s="37"/>
      <c r="AB3250" s="37"/>
      <c r="AD3250" s="37"/>
      <c r="AF3250" s="37"/>
      <c r="AH3250" s="37">
        <v>2273</v>
      </c>
      <c r="AI3250" s="12">
        <v>0</v>
      </c>
      <c r="AN3250" s="37">
        <v>4210</v>
      </c>
      <c r="AO3250" s="12">
        <v>0</v>
      </c>
      <c r="AP3250" s="37"/>
      <c r="AR3250" s="37"/>
      <c r="AT3250" s="37"/>
      <c r="AV3250" s="37"/>
      <c r="AX3250" s="37"/>
      <c r="BI3250" s="12">
        <v>25</v>
      </c>
      <c r="BK3250" s="12">
        <v>17</v>
      </c>
      <c r="BQ3250" s="12">
        <v>0</v>
      </c>
      <c r="BY3250" s="12">
        <v>0</v>
      </c>
      <c r="CE3250" s="12">
        <v>0</v>
      </c>
      <c r="CG3250" s="12" t="s">
        <v>934</v>
      </c>
      <c r="CH3250" s="12">
        <v>75.448999999999998</v>
      </c>
      <c r="CI3250" s="12" t="s">
        <v>1215</v>
      </c>
      <c r="CJ3250" s="12" t="s">
        <v>1216</v>
      </c>
      <c r="CK3250" s="12" t="s">
        <v>932</v>
      </c>
      <c r="CL3250" s="37">
        <v>200810877</v>
      </c>
      <c r="CN3250" s="12" t="s">
        <v>1509</v>
      </c>
      <c r="CS3250" s="12"/>
      <c r="CT3250" s="36" t="str">
        <f t="shared" si="50"/>
        <v>500mn</v>
      </c>
      <c r="CU3250" s="36" t="str">
        <f>VLOOKUP(CK3250,Mapping!B:C,2,FALSE)</f>
        <v>US/CA</v>
      </c>
    </row>
    <row r="3251" spans="1:99" ht="16" customHeight="1" x14ac:dyDescent="0.35">
      <c r="A3251" s="12" t="s">
        <v>4705</v>
      </c>
      <c r="B3251" s="12" t="s">
        <v>925</v>
      </c>
      <c r="E3251" s="37">
        <v>8764829</v>
      </c>
      <c r="G3251" s="37" t="s">
        <v>1505</v>
      </c>
      <c r="I3251" s="37"/>
      <c r="K3251" s="37"/>
      <c r="M3251" s="37"/>
      <c r="O3251" s="37"/>
      <c r="R3251" s="37"/>
      <c r="T3251" s="37"/>
      <c r="V3251" s="37"/>
      <c r="X3251" s="37"/>
      <c r="Z3251" s="37"/>
      <c r="AB3251" s="37"/>
      <c r="AD3251" s="37"/>
      <c r="AF3251" s="37"/>
      <c r="AH3251" s="37"/>
      <c r="AN3251" s="37"/>
      <c r="AP3251" s="37">
        <v>1020765</v>
      </c>
      <c r="AQ3251" s="12">
        <v>0.08</v>
      </c>
      <c r="AR3251" s="37"/>
      <c r="AT3251" s="37">
        <v>7744064</v>
      </c>
      <c r="AU3251" s="12">
        <v>0.62</v>
      </c>
      <c r="AV3251" s="37"/>
      <c r="AX3251" s="37"/>
      <c r="BD3251" s="12">
        <v>726460</v>
      </c>
      <c r="BH3251" s="12">
        <v>4421</v>
      </c>
      <c r="BV3251" s="12">
        <v>0</v>
      </c>
      <c r="CF3251" s="12">
        <v>0.62</v>
      </c>
      <c r="CG3251" s="12" t="s">
        <v>940</v>
      </c>
      <c r="CH3251" s="12">
        <v>69.704999999999998</v>
      </c>
      <c r="CI3251" s="12" t="s">
        <v>938</v>
      </c>
      <c r="CJ3251" s="12" t="s">
        <v>931</v>
      </c>
      <c r="CK3251" s="12" t="s">
        <v>932</v>
      </c>
      <c r="CL3251" s="37">
        <v>1240751344</v>
      </c>
      <c r="CN3251" s="12" t="s">
        <v>1531</v>
      </c>
      <c r="CS3251" s="12"/>
      <c r="CT3251" s="36" t="str">
        <f t="shared" si="50"/>
        <v>1bn - 50bn</v>
      </c>
      <c r="CU3251" s="36" t="str">
        <f>VLOOKUP(CK3251,Mapping!B:C,2,FALSE)</f>
        <v>US/CA</v>
      </c>
    </row>
    <row r="3252" spans="1:99" ht="16" customHeight="1" x14ac:dyDescent="0.35">
      <c r="A3252" s="12" t="s">
        <v>4706</v>
      </c>
      <c r="B3252" s="12" t="s">
        <v>925</v>
      </c>
      <c r="E3252" s="37">
        <v>79996</v>
      </c>
      <c r="G3252" s="37" t="s">
        <v>1505</v>
      </c>
      <c r="I3252" s="37"/>
      <c r="K3252" s="37"/>
      <c r="M3252" s="37"/>
      <c r="O3252" s="37"/>
      <c r="R3252" s="37"/>
      <c r="T3252" s="37"/>
      <c r="V3252" s="37"/>
      <c r="X3252" s="37"/>
      <c r="Z3252" s="37"/>
      <c r="AB3252" s="37"/>
      <c r="AD3252" s="37"/>
      <c r="AF3252" s="37"/>
      <c r="AH3252" s="37"/>
      <c r="AN3252" s="37">
        <v>79996</v>
      </c>
      <c r="AO3252" s="12">
        <v>0.05</v>
      </c>
      <c r="AP3252" s="37"/>
      <c r="AR3252" s="37"/>
      <c r="AT3252" s="37"/>
      <c r="AV3252" s="37"/>
      <c r="AX3252" s="37"/>
      <c r="BI3252" s="12">
        <v>475</v>
      </c>
      <c r="BY3252" s="12">
        <v>0</v>
      </c>
      <c r="CG3252" s="12" t="s">
        <v>959</v>
      </c>
      <c r="CH3252" s="12">
        <v>23.818000000000001</v>
      </c>
      <c r="CI3252" s="12" t="s">
        <v>941</v>
      </c>
      <c r="CJ3252" s="12" t="s">
        <v>941</v>
      </c>
      <c r="CK3252" s="12" t="s">
        <v>932</v>
      </c>
      <c r="CL3252" s="37">
        <v>157499549</v>
      </c>
      <c r="CN3252" s="12" t="s">
        <v>1509</v>
      </c>
      <c r="CS3252" s="12"/>
      <c r="CT3252" s="36" t="str">
        <f t="shared" si="50"/>
        <v>500mn</v>
      </c>
      <c r="CU3252" s="36" t="str">
        <f>VLOOKUP(CK3252,Mapping!B:C,2,FALSE)</f>
        <v>US/CA</v>
      </c>
    </row>
    <row r="3253" spans="1:99" ht="16" customHeight="1" x14ac:dyDescent="0.35">
      <c r="A3253" s="12" t="s">
        <v>4707</v>
      </c>
      <c r="B3253" s="12" t="s">
        <v>925</v>
      </c>
      <c r="E3253" s="37">
        <v>18355</v>
      </c>
      <c r="G3253" s="37" t="s">
        <v>1505</v>
      </c>
      <c r="I3253" s="37"/>
      <c r="K3253" s="37"/>
      <c r="M3253" s="37">
        <v>125</v>
      </c>
      <c r="N3253" s="12">
        <v>0</v>
      </c>
      <c r="O3253" s="37"/>
      <c r="Q3253" s="12">
        <v>11</v>
      </c>
      <c r="R3253" s="37"/>
      <c r="T3253" s="37"/>
      <c r="V3253" s="37"/>
      <c r="X3253" s="37"/>
      <c r="Z3253" s="37"/>
      <c r="AB3253" s="37"/>
      <c r="AD3253" s="37"/>
      <c r="AF3253" s="37"/>
      <c r="AH3253" s="37">
        <v>1389</v>
      </c>
      <c r="AI3253" s="12">
        <v>0</v>
      </c>
      <c r="AN3253" s="37">
        <v>16841</v>
      </c>
      <c r="AO3253" s="12">
        <v>0.01</v>
      </c>
      <c r="AP3253" s="37"/>
      <c r="AR3253" s="37"/>
      <c r="AT3253" s="37"/>
      <c r="AV3253" s="37"/>
      <c r="AX3253" s="37"/>
      <c r="BB3253" s="12">
        <v>1</v>
      </c>
      <c r="BI3253" s="12">
        <v>100</v>
      </c>
      <c r="BQ3253" s="12">
        <v>0</v>
      </c>
      <c r="BY3253" s="12">
        <v>0</v>
      </c>
      <c r="CC3253" s="12">
        <v>0</v>
      </c>
      <c r="CG3253" s="12" t="s">
        <v>934</v>
      </c>
      <c r="CI3253" s="12" t="s">
        <v>4708</v>
      </c>
      <c r="CJ3253" s="12" t="s">
        <v>931</v>
      </c>
      <c r="CK3253" s="12" t="s">
        <v>932</v>
      </c>
      <c r="CL3253" s="37">
        <v>116914223</v>
      </c>
      <c r="CN3253" s="12" t="s">
        <v>1509</v>
      </c>
      <c r="CS3253" s="12"/>
      <c r="CT3253" s="36" t="str">
        <f t="shared" si="50"/>
        <v>500mn</v>
      </c>
      <c r="CU3253" s="36" t="str">
        <f>VLOOKUP(CK3253,Mapping!B:C,2,FALSE)</f>
        <v>US/CA</v>
      </c>
    </row>
    <row r="3254" spans="1:99" ht="16" customHeight="1" x14ac:dyDescent="0.35">
      <c r="A3254" s="12" t="s">
        <v>4709</v>
      </c>
      <c r="B3254" s="12" t="s">
        <v>925</v>
      </c>
      <c r="E3254" s="37">
        <v>1068151</v>
      </c>
      <c r="G3254" s="37" t="s">
        <v>1505</v>
      </c>
      <c r="I3254" s="37"/>
      <c r="K3254" s="37"/>
      <c r="M3254" s="37"/>
      <c r="O3254" s="37"/>
      <c r="Q3254" s="12">
        <v>1657</v>
      </c>
      <c r="R3254" s="37"/>
      <c r="T3254" s="37"/>
      <c r="V3254" s="37"/>
      <c r="X3254" s="37"/>
      <c r="Z3254" s="37"/>
      <c r="AB3254" s="37"/>
      <c r="AD3254" s="37"/>
      <c r="AF3254" s="37"/>
      <c r="AH3254" s="37">
        <v>209246</v>
      </c>
      <c r="AI3254" s="12">
        <v>0.04</v>
      </c>
      <c r="AN3254" s="37">
        <v>858905</v>
      </c>
      <c r="AO3254" s="12">
        <v>0.15</v>
      </c>
      <c r="AP3254" s="37"/>
      <c r="AR3254" s="37"/>
      <c r="AT3254" s="37"/>
      <c r="AV3254" s="37"/>
      <c r="AX3254" s="37"/>
      <c r="BI3254" s="12">
        <v>5100</v>
      </c>
      <c r="BQ3254" s="12">
        <v>0</v>
      </c>
      <c r="BY3254" s="12">
        <v>0</v>
      </c>
      <c r="CG3254" s="12" t="s">
        <v>934</v>
      </c>
      <c r="CH3254" s="12">
        <v>17.722999999999999</v>
      </c>
      <c r="CI3254" s="12" t="s">
        <v>4710</v>
      </c>
      <c r="CJ3254" s="12" t="s">
        <v>993</v>
      </c>
      <c r="CK3254" s="12" t="s">
        <v>932</v>
      </c>
      <c r="CL3254" s="37">
        <v>577874305</v>
      </c>
      <c r="CN3254" s="12" t="s">
        <v>1509</v>
      </c>
      <c r="CS3254" s="12"/>
      <c r="CT3254" s="36" t="str">
        <f t="shared" si="50"/>
        <v>500mn - 1bn</v>
      </c>
      <c r="CU3254" s="36" t="str">
        <f>VLOOKUP(CK3254,Mapping!B:C,2,FALSE)</f>
        <v>US/CA</v>
      </c>
    </row>
    <row r="3255" spans="1:99" ht="16" customHeight="1" x14ac:dyDescent="0.35">
      <c r="A3255" s="12" t="s">
        <v>4711</v>
      </c>
      <c r="B3255" s="12" t="s">
        <v>925</v>
      </c>
      <c r="E3255" s="37">
        <v>3950968</v>
      </c>
      <c r="G3255" s="37" t="s">
        <v>1505</v>
      </c>
      <c r="I3255" s="37"/>
      <c r="K3255" s="37"/>
      <c r="M3255" s="37">
        <v>1858439</v>
      </c>
      <c r="N3255" s="12">
        <v>0.13</v>
      </c>
      <c r="O3255" s="37"/>
      <c r="R3255" s="37"/>
      <c r="T3255" s="37"/>
      <c r="V3255" s="37"/>
      <c r="X3255" s="37"/>
      <c r="Z3255" s="37"/>
      <c r="AB3255" s="37"/>
      <c r="AD3255" s="37"/>
      <c r="AF3255" s="37"/>
      <c r="AH3255" s="37"/>
      <c r="AN3255" s="37">
        <v>2092529</v>
      </c>
      <c r="AO3255" s="12">
        <v>0.15</v>
      </c>
      <c r="AP3255" s="37"/>
      <c r="AR3255" s="37"/>
      <c r="AT3255" s="37"/>
      <c r="AV3255" s="37"/>
      <c r="AX3255" s="37"/>
      <c r="BB3255" s="12">
        <v>14813</v>
      </c>
      <c r="BI3255" s="12">
        <v>12425</v>
      </c>
      <c r="BY3255" s="12">
        <v>0</v>
      </c>
      <c r="CC3255" s="12">
        <v>0</v>
      </c>
      <c r="CG3255" s="12" t="s">
        <v>934</v>
      </c>
      <c r="CH3255" s="12">
        <v>96.795000000000002</v>
      </c>
      <c r="CI3255" s="12" t="s">
        <v>4712</v>
      </c>
      <c r="CJ3255" s="12" t="s">
        <v>966</v>
      </c>
      <c r="CK3255" s="12" t="s">
        <v>932</v>
      </c>
      <c r="CL3255" s="37">
        <v>1376549717</v>
      </c>
      <c r="CN3255" s="12" t="s">
        <v>1509</v>
      </c>
      <c r="CS3255" s="12"/>
      <c r="CT3255" s="36" t="str">
        <f t="shared" si="50"/>
        <v>1bn - 50bn</v>
      </c>
      <c r="CU3255" s="36" t="str">
        <f>VLOOKUP(CK3255,Mapping!B:C,2,FALSE)</f>
        <v>US/CA</v>
      </c>
    </row>
    <row r="3256" spans="1:99" ht="16" customHeight="1" x14ac:dyDescent="0.35">
      <c r="A3256" s="12" t="s">
        <v>4713</v>
      </c>
      <c r="B3256" s="12" t="s">
        <v>933</v>
      </c>
      <c r="E3256" s="37">
        <v>110037071</v>
      </c>
      <c r="G3256" s="37" t="s">
        <v>1505</v>
      </c>
      <c r="I3256" s="37"/>
      <c r="K3256" s="37"/>
      <c r="M3256" s="37"/>
      <c r="O3256" s="37">
        <v>69155881</v>
      </c>
      <c r="P3256" s="12">
        <v>0.83</v>
      </c>
      <c r="R3256" s="37"/>
      <c r="T3256" s="37"/>
      <c r="V3256" s="37"/>
      <c r="X3256" s="37"/>
      <c r="Z3256" s="37"/>
      <c r="AB3256" s="37"/>
      <c r="AD3256" s="37"/>
      <c r="AF3256" s="37">
        <v>40881190</v>
      </c>
      <c r="AG3256" s="12">
        <v>0.49</v>
      </c>
      <c r="AH3256" s="37"/>
      <c r="AL3256" s="12">
        <v>3789000</v>
      </c>
      <c r="AN3256" s="37"/>
      <c r="AP3256" s="37"/>
      <c r="AR3256" s="37"/>
      <c r="AT3256" s="37"/>
      <c r="AV3256" s="37"/>
      <c r="AX3256" s="37"/>
      <c r="BF3256" s="12">
        <v>2419125</v>
      </c>
      <c r="BP3256" s="12">
        <v>0.1</v>
      </c>
      <c r="BU3256" s="12">
        <v>0.02</v>
      </c>
      <c r="CG3256" s="12" t="s">
        <v>929</v>
      </c>
      <c r="CH3256" s="12">
        <v>25.536000000000001</v>
      </c>
      <c r="CI3256" s="12" t="s">
        <v>1122</v>
      </c>
      <c r="CJ3256" s="12" t="s">
        <v>1123</v>
      </c>
      <c r="CK3256" s="12" t="s">
        <v>985</v>
      </c>
      <c r="CL3256" s="37">
        <v>8348210487</v>
      </c>
      <c r="CN3256" s="12" t="s">
        <v>1506</v>
      </c>
      <c r="CS3256" s="12"/>
      <c r="CT3256" s="36" t="str">
        <f t="shared" si="50"/>
        <v>1bn - 50bn</v>
      </c>
      <c r="CU3256" s="36" t="str">
        <f>VLOOKUP(CK3256,Mapping!B:C,2,FALSE)</f>
        <v>US/CA</v>
      </c>
    </row>
    <row r="3257" spans="1:99" ht="16" customHeight="1" x14ac:dyDescent="0.35">
      <c r="A3257" s="12" t="s">
        <v>4714</v>
      </c>
      <c r="B3257" s="12" t="s">
        <v>925</v>
      </c>
      <c r="E3257" s="37">
        <v>0</v>
      </c>
      <c r="G3257" s="37" t="s">
        <v>1505</v>
      </c>
      <c r="I3257" s="37"/>
      <c r="K3257" s="37"/>
      <c r="M3257" s="37"/>
      <c r="O3257" s="37"/>
      <c r="R3257" s="37"/>
      <c r="T3257" s="37"/>
      <c r="V3257" s="37"/>
      <c r="X3257" s="37"/>
      <c r="Z3257" s="37"/>
      <c r="AB3257" s="37"/>
      <c r="AD3257" s="37"/>
      <c r="AF3257" s="37"/>
      <c r="AH3257" s="37"/>
      <c r="AN3257" s="37"/>
      <c r="AP3257" s="37"/>
      <c r="AR3257" s="37">
        <v>0</v>
      </c>
      <c r="AS3257" s="12">
        <v>0</v>
      </c>
      <c r="AT3257" s="37"/>
      <c r="AV3257" s="37"/>
      <c r="AX3257" s="37"/>
      <c r="BE3257" s="12">
        <v>0</v>
      </c>
      <c r="BM3257" s="12">
        <v>0</v>
      </c>
      <c r="CG3257" s="12" t="s">
        <v>929</v>
      </c>
      <c r="CH3257" s="12">
        <v>8.4789999999999992</v>
      </c>
      <c r="CI3257" s="12" t="s">
        <v>1020</v>
      </c>
      <c r="CJ3257" s="12" t="s">
        <v>1021</v>
      </c>
      <c r="CK3257" s="12" t="s">
        <v>932</v>
      </c>
      <c r="CL3257" s="37">
        <v>260264049</v>
      </c>
      <c r="CN3257" s="12" t="s">
        <v>1509</v>
      </c>
      <c r="CS3257" s="12"/>
      <c r="CT3257" s="36" t="str">
        <f t="shared" si="50"/>
        <v>500mn</v>
      </c>
      <c r="CU3257" s="36" t="str">
        <f>VLOOKUP(CK3257,Mapping!B:C,2,FALSE)</f>
        <v>US/CA</v>
      </c>
    </row>
    <row r="3258" spans="1:99" ht="16" customHeight="1" x14ac:dyDescent="0.35">
      <c r="A3258" s="12" t="s">
        <v>4715</v>
      </c>
      <c r="B3258" s="12" t="s">
        <v>925</v>
      </c>
      <c r="E3258" s="37">
        <v>8838589</v>
      </c>
      <c r="G3258" s="37" t="s">
        <v>1505</v>
      </c>
      <c r="I3258" s="37"/>
      <c r="K3258" s="37"/>
      <c r="M3258" s="37">
        <v>410505</v>
      </c>
      <c r="N3258" s="12">
        <v>0.01</v>
      </c>
      <c r="O3258" s="37"/>
      <c r="R3258" s="37"/>
      <c r="T3258" s="37"/>
      <c r="V3258" s="37"/>
      <c r="X3258" s="37"/>
      <c r="Z3258" s="37"/>
      <c r="AB3258" s="37"/>
      <c r="AD3258" s="37"/>
      <c r="AF3258" s="37"/>
      <c r="AH3258" s="37"/>
      <c r="AN3258" s="37">
        <v>8210124</v>
      </c>
      <c r="AO3258" s="12">
        <v>0.27</v>
      </c>
      <c r="AP3258" s="37">
        <v>217960</v>
      </c>
      <c r="AQ3258" s="12">
        <v>0.01</v>
      </c>
      <c r="AR3258" s="37"/>
      <c r="AT3258" s="37"/>
      <c r="AV3258" s="37"/>
      <c r="AX3258" s="37"/>
      <c r="BB3258" s="12">
        <v>3272</v>
      </c>
      <c r="BH3258" s="12">
        <v>944</v>
      </c>
      <c r="BI3258" s="12">
        <v>48750</v>
      </c>
      <c r="BV3258" s="12">
        <v>0</v>
      </c>
      <c r="BY3258" s="12">
        <v>0.01</v>
      </c>
      <c r="CC3258" s="12">
        <v>0</v>
      </c>
      <c r="CG3258" s="12" t="s">
        <v>991</v>
      </c>
      <c r="CH3258" s="12">
        <v>25.663</v>
      </c>
      <c r="CI3258" s="12" t="s">
        <v>1549</v>
      </c>
      <c r="CJ3258" s="12" t="s">
        <v>966</v>
      </c>
      <c r="CK3258" s="12" t="s">
        <v>932</v>
      </c>
      <c r="CL3258" s="37">
        <v>3045974258</v>
      </c>
      <c r="CN3258" s="12" t="s">
        <v>1509</v>
      </c>
      <c r="CS3258" s="12"/>
      <c r="CT3258" s="36" t="str">
        <f t="shared" si="50"/>
        <v>1bn - 50bn</v>
      </c>
      <c r="CU3258" s="36" t="str">
        <f>VLOOKUP(CK3258,Mapping!B:C,2,FALSE)</f>
        <v>US/CA</v>
      </c>
    </row>
    <row r="3259" spans="1:99" ht="16" customHeight="1" x14ac:dyDescent="0.35">
      <c r="A3259" s="12" t="s">
        <v>4716</v>
      </c>
      <c r="B3259" s="12" t="s">
        <v>925</v>
      </c>
      <c r="E3259" s="37">
        <v>2368083</v>
      </c>
      <c r="G3259" s="37" t="s">
        <v>1505</v>
      </c>
      <c r="I3259" s="37"/>
      <c r="K3259" s="37"/>
      <c r="M3259" s="37"/>
      <c r="O3259" s="37"/>
      <c r="R3259" s="37"/>
      <c r="T3259" s="37"/>
      <c r="V3259" s="37"/>
      <c r="X3259" s="37"/>
      <c r="Z3259" s="37"/>
      <c r="AB3259" s="37"/>
      <c r="AD3259" s="37"/>
      <c r="AF3259" s="37"/>
      <c r="AH3259" s="37"/>
      <c r="AN3259" s="37">
        <v>2368083</v>
      </c>
      <c r="AO3259" s="12">
        <v>1.95</v>
      </c>
      <c r="AP3259" s="37"/>
      <c r="AR3259" s="37"/>
      <c r="AT3259" s="37"/>
      <c r="AV3259" s="37"/>
      <c r="AX3259" s="37"/>
      <c r="BI3259" s="12">
        <v>15275</v>
      </c>
      <c r="BY3259" s="12">
        <v>0</v>
      </c>
      <c r="CG3259" s="12" t="s">
        <v>934</v>
      </c>
      <c r="CH3259" s="12">
        <v>38.161000000000001</v>
      </c>
      <c r="CI3259" s="12" t="s">
        <v>1518</v>
      </c>
      <c r="CJ3259" s="12" t="s">
        <v>966</v>
      </c>
      <c r="CK3259" s="12" t="s">
        <v>932</v>
      </c>
      <c r="CL3259" s="37">
        <v>121240942</v>
      </c>
      <c r="CN3259" s="12" t="s">
        <v>1509</v>
      </c>
      <c r="CS3259" s="12"/>
      <c r="CT3259" s="36" t="str">
        <f t="shared" si="50"/>
        <v>500mn</v>
      </c>
      <c r="CU3259" s="36" t="str">
        <f>VLOOKUP(CK3259,Mapping!B:C,2,FALSE)</f>
        <v>US/CA</v>
      </c>
    </row>
    <row r="3260" spans="1:99" ht="16" customHeight="1" x14ac:dyDescent="0.35">
      <c r="A3260" s="12" t="s">
        <v>4717</v>
      </c>
      <c r="B3260" s="12" t="s">
        <v>925</v>
      </c>
      <c r="E3260" s="37">
        <v>66859659</v>
      </c>
      <c r="G3260" s="37" t="s">
        <v>1505</v>
      </c>
      <c r="I3260" s="37"/>
      <c r="K3260" s="37"/>
      <c r="M3260" s="37">
        <v>46999812</v>
      </c>
      <c r="N3260" s="12">
        <v>1.29</v>
      </c>
      <c r="O3260" s="37"/>
      <c r="R3260" s="37"/>
      <c r="T3260" s="37"/>
      <c r="V3260" s="37"/>
      <c r="X3260" s="37"/>
      <c r="Z3260" s="37"/>
      <c r="AB3260" s="37"/>
      <c r="AD3260" s="37">
        <v>19859847</v>
      </c>
      <c r="AE3260" s="12">
        <v>0.55000000000000004</v>
      </c>
      <c r="AF3260" s="37"/>
      <c r="AH3260" s="37"/>
      <c r="AN3260" s="37"/>
      <c r="AP3260" s="37"/>
      <c r="AR3260" s="37"/>
      <c r="AT3260" s="37"/>
      <c r="AV3260" s="37"/>
      <c r="AX3260" s="37"/>
      <c r="BB3260" s="12">
        <v>322336</v>
      </c>
      <c r="BJ3260" s="12">
        <v>150716</v>
      </c>
      <c r="CB3260" s="12">
        <v>0.05</v>
      </c>
      <c r="CC3260" s="12">
        <v>0.01</v>
      </c>
      <c r="CG3260" s="12"/>
      <c r="CH3260" s="12">
        <v>70.775000000000006</v>
      </c>
      <c r="CI3260" s="12" t="s">
        <v>1053</v>
      </c>
      <c r="CJ3260" s="12"/>
      <c r="CK3260" s="12" t="s">
        <v>1054</v>
      </c>
      <c r="CL3260" s="37">
        <v>3629159164</v>
      </c>
      <c r="CN3260" s="12" t="s">
        <v>1506</v>
      </c>
      <c r="CS3260" s="12"/>
      <c r="CT3260" s="36" t="str">
        <f t="shared" si="50"/>
        <v>1bn - 50bn</v>
      </c>
      <c r="CU3260" s="36" t="str">
        <f>VLOOKUP(CK3260,Mapping!B:C,2,FALSE)</f>
        <v>EU</v>
      </c>
    </row>
    <row r="3261" spans="1:99" ht="16" customHeight="1" x14ac:dyDescent="0.35">
      <c r="A3261" s="12" t="s">
        <v>4718</v>
      </c>
      <c r="B3261" s="12" t="s">
        <v>925</v>
      </c>
      <c r="E3261" s="37">
        <v>0</v>
      </c>
      <c r="G3261" s="37" t="s">
        <v>1505</v>
      </c>
      <c r="I3261" s="37"/>
      <c r="K3261" s="37"/>
      <c r="M3261" s="37"/>
      <c r="O3261" s="37"/>
      <c r="R3261" s="37"/>
      <c r="T3261" s="37"/>
      <c r="V3261" s="37"/>
      <c r="X3261" s="37"/>
      <c r="Z3261" s="37"/>
      <c r="AB3261" s="37"/>
      <c r="AD3261" s="37"/>
      <c r="AF3261" s="37"/>
      <c r="AH3261" s="37"/>
      <c r="AN3261" s="37">
        <v>0</v>
      </c>
      <c r="AO3261" s="12">
        <v>0</v>
      </c>
      <c r="AP3261" s="37"/>
      <c r="AR3261" s="37"/>
      <c r="AT3261" s="37"/>
      <c r="AV3261" s="37"/>
      <c r="AX3261" s="37"/>
      <c r="BI3261" s="12">
        <v>0</v>
      </c>
      <c r="BY3261" s="12">
        <v>0</v>
      </c>
      <c r="CG3261" s="12" t="s">
        <v>934</v>
      </c>
      <c r="CH3261" s="12">
        <v>39.393999999999998</v>
      </c>
      <c r="CI3261" s="12" t="s">
        <v>1148</v>
      </c>
      <c r="CJ3261" s="12" t="s">
        <v>1149</v>
      </c>
      <c r="CK3261" s="12" t="s">
        <v>932</v>
      </c>
      <c r="CL3261" s="37">
        <v>771140330</v>
      </c>
      <c r="CN3261" s="12" t="s">
        <v>1509</v>
      </c>
      <c r="CS3261" s="12"/>
      <c r="CT3261" s="36" t="str">
        <f t="shared" si="50"/>
        <v>500mn - 1bn</v>
      </c>
      <c r="CU3261" s="36" t="str">
        <f>VLOOKUP(CK3261,Mapping!B:C,2,FALSE)</f>
        <v>US/CA</v>
      </c>
    </row>
    <row r="3262" spans="1:99" ht="16" customHeight="1" x14ac:dyDescent="0.35">
      <c r="A3262" s="12" t="s">
        <v>4719</v>
      </c>
      <c r="B3262" s="12" t="s">
        <v>925</v>
      </c>
      <c r="E3262" s="37">
        <v>1380637</v>
      </c>
      <c r="G3262" s="37" t="s">
        <v>1505</v>
      </c>
      <c r="I3262" s="37"/>
      <c r="K3262" s="37"/>
      <c r="M3262" s="37">
        <v>1380637</v>
      </c>
      <c r="N3262" s="12">
        <v>0.88</v>
      </c>
      <c r="O3262" s="37"/>
      <c r="R3262" s="37"/>
      <c r="T3262" s="37"/>
      <c r="V3262" s="37"/>
      <c r="X3262" s="37"/>
      <c r="Z3262" s="37"/>
      <c r="AB3262" s="37"/>
      <c r="AD3262" s="37"/>
      <c r="AF3262" s="37"/>
      <c r="AH3262" s="37"/>
      <c r="AN3262" s="37"/>
      <c r="AP3262" s="37"/>
      <c r="AR3262" s="37"/>
      <c r="AT3262" s="37"/>
      <c r="AV3262" s="37"/>
      <c r="AX3262" s="37"/>
      <c r="BB3262" s="12">
        <v>9419</v>
      </c>
      <c r="CC3262" s="12">
        <v>0</v>
      </c>
      <c r="CG3262" s="12" t="s">
        <v>959</v>
      </c>
      <c r="CI3262" s="12" t="s">
        <v>4720</v>
      </c>
      <c r="CJ3262" s="12" t="s">
        <v>1616</v>
      </c>
      <c r="CK3262" s="12" t="s">
        <v>932</v>
      </c>
      <c r="CL3262" s="37">
        <v>156886036</v>
      </c>
      <c r="CN3262" s="12" t="s">
        <v>1509</v>
      </c>
      <c r="CS3262" s="12"/>
      <c r="CT3262" s="36" t="str">
        <f t="shared" si="50"/>
        <v>500mn</v>
      </c>
      <c r="CU3262" s="36" t="str">
        <f>VLOOKUP(CK3262,Mapping!B:C,2,FALSE)</f>
        <v>US/CA</v>
      </c>
    </row>
    <row r="3263" spans="1:99" ht="16" customHeight="1" x14ac:dyDescent="0.35">
      <c r="A3263" s="12" t="s">
        <v>4721</v>
      </c>
      <c r="B3263" s="12" t="s">
        <v>933</v>
      </c>
      <c r="E3263" s="37">
        <v>15446</v>
      </c>
      <c r="G3263" s="37" t="s">
        <v>1505</v>
      </c>
      <c r="I3263" s="37"/>
      <c r="K3263" s="37"/>
      <c r="M3263" s="37"/>
      <c r="O3263" s="37"/>
      <c r="R3263" s="37"/>
      <c r="T3263" s="37"/>
      <c r="V3263" s="37"/>
      <c r="X3263" s="37"/>
      <c r="Z3263" s="37"/>
      <c r="AB3263" s="37"/>
      <c r="AD3263" s="37"/>
      <c r="AF3263" s="37"/>
      <c r="AH3263" s="37"/>
      <c r="AN3263" s="37"/>
      <c r="AP3263" s="37">
        <v>15446</v>
      </c>
      <c r="AQ3263" s="12">
        <v>7.0000000000000007E-2</v>
      </c>
      <c r="AR3263" s="37"/>
      <c r="AT3263" s="37"/>
      <c r="AV3263" s="37"/>
      <c r="AX3263" s="37"/>
      <c r="BH3263" s="12">
        <v>71</v>
      </c>
      <c r="BV3263" s="12">
        <v>0</v>
      </c>
      <c r="CG3263" s="12"/>
      <c r="CH3263" s="12">
        <v>48.302</v>
      </c>
      <c r="CI3263" s="12" t="s">
        <v>1053</v>
      </c>
      <c r="CJ3263" s="12"/>
      <c r="CK3263" s="12" t="s">
        <v>1054</v>
      </c>
      <c r="CL3263" s="37">
        <v>22404406</v>
      </c>
      <c r="CN3263" s="12" t="s">
        <v>1506</v>
      </c>
      <c r="CS3263" s="12"/>
      <c r="CT3263" s="36" t="str">
        <f t="shared" si="50"/>
        <v>500mn</v>
      </c>
      <c r="CU3263" s="36" t="str">
        <f>VLOOKUP(CK3263,Mapping!B:C,2,FALSE)</f>
        <v>EU</v>
      </c>
    </row>
    <row r="3264" spans="1:99" ht="16" customHeight="1" x14ac:dyDescent="0.35">
      <c r="A3264" s="12" t="s">
        <v>4722</v>
      </c>
      <c r="B3264" s="12" t="s">
        <v>933</v>
      </c>
      <c r="E3264" s="37">
        <v>241346005</v>
      </c>
      <c r="G3264" s="37" t="s">
        <v>1505</v>
      </c>
      <c r="I3264" s="37"/>
      <c r="K3264" s="37">
        <v>52009554</v>
      </c>
      <c r="L3264" s="12">
        <v>0.34</v>
      </c>
      <c r="M3264" s="37">
        <v>319997</v>
      </c>
      <c r="N3264" s="12">
        <v>0</v>
      </c>
      <c r="O3264" s="37">
        <v>86349154</v>
      </c>
      <c r="P3264" s="12">
        <v>0.56999999999999995</v>
      </c>
      <c r="Q3264" s="12">
        <v>219580</v>
      </c>
      <c r="R3264" s="37">
        <v>3164550</v>
      </c>
      <c r="S3264" s="12">
        <v>0.02</v>
      </c>
      <c r="T3264" s="37">
        <v>99832</v>
      </c>
      <c r="U3264" s="12">
        <v>0</v>
      </c>
      <c r="V3264" s="37"/>
      <c r="X3264" s="37">
        <v>94680</v>
      </c>
      <c r="Y3264" s="12">
        <v>0</v>
      </c>
      <c r="Z3264" s="37"/>
      <c r="AB3264" s="37"/>
      <c r="AD3264" s="37">
        <v>92030</v>
      </c>
      <c r="AE3264" s="12">
        <v>0</v>
      </c>
      <c r="AF3264" s="37"/>
      <c r="AH3264" s="37">
        <v>26231027</v>
      </c>
      <c r="AI3264" s="12">
        <v>0.17</v>
      </c>
      <c r="AL3264" s="12">
        <v>5247600</v>
      </c>
      <c r="AM3264" s="12">
        <v>47200</v>
      </c>
      <c r="AN3264" s="37">
        <v>71333394</v>
      </c>
      <c r="AO3264" s="12">
        <v>0.47</v>
      </c>
      <c r="AP3264" s="37">
        <v>1524667</v>
      </c>
      <c r="AQ3264" s="12">
        <v>0.01</v>
      </c>
      <c r="AR3264" s="37"/>
      <c r="AT3264" s="37"/>
      <c r="AV3264" s="37"/>
      <c r="AX3264" s="37">
        <v>127120</v>
      </c>
      <c r="AY3264" s="12">
        <v>0</v>
      </c>
      <c r="AZ3264" s="12">
        <v>158000</v>
      </c>
      <c r="BA3264" s="12">
        <v>800</v>
      </c>
      <c r="BB3264" s="12">
        <v>2420</v>
      </c>
      <c r="BG3264" s="12">
        <v>814028</v>
      </c>
      <c r="BH3264" s="12">
        <v>9070</v>
      </c>
      <c r="BI3264" s="12">
        <v>387100</v>
      </c>
      <c r="BJ3264" s="12">
        <v>1000</v>
      </c>
      <c r="BK3264" s="12">
        <v>970</v>
      </c>
      <c r="BQ3264" s="12">
        <v>0.05</v>
      </c>
      <c r="BS3264" s="12">
        <v>0.01</v>
      </c>
      <c r="BU3264" s="12">
        <v>0.03</v>
      </c>
      <c r="BV3264" s="12">
        <v>0.01</v>
      </c>
      <c r="BW3264" s="12">
        <v>0</v>
      </c>
      <c r="BX3264" s="12">
        <v>0</v>
      </c>
      <c r="BY3264" s="12">
        <v>0.05</v>
      </c>
      <c r="BZ3264" s="12">
        <v>0</v>
      </c>
      <c r="CB3264" s="12">
        <v>0</v>
      </c>
      <c r="CC3264" s="12">
        <v>0</v>
      </c>
      <c r="CE3264" s="12">
        <v>0</v>
      </c>
      <c r="CG3264" s="12" t="s">
        <v>1058</v>
      </c>
      <c r="CH3264" s="12">
        <v>2.3690000000000002</v>
      </c>
      <c r="CI3264" s="12" t="s">
        <v>4723</v>
      </c>
      <c r="CJ3264" s="12"/>
      <c r="CK3264" s="12" t="s">
        <v>954</v>
      </c>
      <c r="CL3264" s="37">
        <v>17568981102</v>
      </c>
      <c r="CN3264" s="12" t="s">
        <v>1506</v>
      </c>
      <c r="CS3264" s="12"/>
      <c r="CT3264" s="36" t="str">
        <f t="shared" si="50"/>
        <v>1bn - 50bn</v>
      </c>
      <c r="CU3264" s="36" t="str">
        <f>VLOOKUP(CK3264,Mapping!B:C,2,FALSE)</f>
        <v>EU</v>
      </c>
    </row>
    <row r="3265" spans="1:99" ht="16" customHeight="1" x14ac:dyDescent="0.35">
      <c r="A3265" s="12" t="s">
        <v>4724</v>
      </c>
      <c r="B3265" s="12" t="s">
        <v>925</v>
      </c>
      <c r="E3265" s="37">
        <v>3007575</v>
      </c>
      <c r="G3265" s="37" t="s">
        <v>1505</v>
      </c>
      <c r="I3265" s="37"/>
      <c r="K3265" s="37"/>
      <c r="M3265" s="37"/>
      <c r="O3265" s="37"/>
      <c r="Q3265" s="12">
        <v>12214</v>
      </c>
      <c r="R3265" s="37"/>
      <c r="T3265" s="37"/>
      <c r="V3265" s="37"/>
      <c r="X3265" s="37"/>
      <c r="Z3265" s="37"/>
      <c r="AB3265" s="37"/>
      <c r="AD3265" s="37"/>
      <c r="AF3265" s="37"/>
      <c r="AH3265" s="37">
        <v>1542384</v>
      </c>
      <c r="AI3265" s="12">
        <v>0.36</v>
      </c>
      <c r="AN3265" s="37">
        <v>1465191</v>
      </c>
      <c r="AO3265" s="12">
        <v>0.34</v>
      </c>
      <c r="AP3265" s="37"/>
      <c r="AR3265" s="37">
        <v>0</v>
      </c>
      <c r="AS3265" s="12">
        <v>0</v>
      </c>
      <c r="AT3265" s="37"/>
      <c r="AV3265" s="37"/>
      <c r="AX3265" s="37"/>
      <c r="BE3265" s="12">
        <v>0</v>
      </c>
      <c r="BI3265" s="12">
        <v>8700</v>
      </c>
      <c r="BM3265" s="12">
        <v>0</v>
      </c>
      <c r="BQ3265" s="12">
        <v>0</v>
      </c>
      <c r="BY3265" s="12">
        <v>0</v>
      </c>
      <c r="CG3265" s="12" t="s">
        <v>940</v>
      </c>
      <c r="CH3265" s="12">
        <v>31.417000000000002</v>
      </c>
      <c r="CI3265" s="12" t="s">
        <v>950</v>
      </c>
      <c r="CJ3265" s="12"/>
      <c r="CK3265" s="12" t="s">
        <v>951</v>
      </c>
      <c r="CL3265" s="37">
        <v>427531930</v>
      </c>
      <c r="CN3265" s="12" t="s">
        <v>1509</v>
      </c>
      <c r="CS3265" s="12"/>
      <c r="CT3265" s="36" t="str">
        <f t="shared" si="50"/>
        <v>500mn</v>
      </c>
      <c r="CU3265" s="36" t="str">
        <f>VLOOKUP(CK3265,Mapping!B:C,2,FALSE)</f>
        <v>HK</v>
      </c>
    </row>
    <row r="3266" spans="1:99" ht="16" customHeight="1" x14ac:dyDescent="0.35">
      <c r="A3266" s="12" t="s">
        <v>4725</v>
      </c>
      <c r="B3266" s="12" t="s">
        <v>925</v>
      </c>
      <c r="E3266" s="37">
        <v>9288919</v>
      </c>
      <c r="G3266" s="37" t="s">
        <v>1505</v>
      </c>
      <c r="I3266" s="37"/>
      <c r="K3266" s="37"/>
      <c r="M3266" s="37">
        <v>292322</v>
      </c>
      <c r="N3266" s="12">
        <v>0.02</v>
      </c>
      <c r="O3266" s="37"/>
      <c r="Q3266" s="12">
        <v>1237</v>
      </c>
      <c r="R3266" s="37"/>
      <c r="T3266" s="37"/>
      <c r="V3266" s="37"/>
      <c r="X3266" s="37"/>
      <c r="Z3266" s="37"/>
      <c r="AB3266" s="37"/>
      <c r="AD3266" s="37">
        <v>167130</v>
      </c>
      <c r="AE3266" s="12">
        <v>0.01</v>
      </c>
      <c r="AF3266" s="37"/>
      <c r="AH3266" s="37">
        <v>156208</v>
      </c>
      <c r="AI3266" s="12">
        <v>0.01</v>
      </c>
      <c r="AN3266" s="37">
        <v>8673259</v>
      </c>
      <c r="AO3266" s="12">
        <v>0.55000000000000004</v>
      </c>
      <c r="AP3266" s="37"/>
      <c r="AR3266" s="37"/>
      <c r="AT3266" s="37"/>
      <c r="AV3266" s="37"/>
      <c r="AX3266" s="37"/>
      <c r="BB3266" s="12">
        <v>2330</v>
      </c>
      <c r="BI3266" s="12">
        <v>51500</v>
      </c>
      <c r="BJ3266" s="12">
        <v>1500</v>
      </c>
      <c r="BQ3266" s="12">
        <v>0</v>
      </c>
      <c r="BY3266" s="12">
        <v>0.01</v>
      </c>
      <c r="CB3266" s="12">
        <v>0</v>
      </c>
      <c r="CC3266" s="12">
        <v>0</v>
      </c>
      <c r="CG3266" s="12" t="s">
        <v>991</v>
      </c>
      <c r="CH3266" s="12">
        <v>40.235999999999997</v>
      </c>
      <c r="CI3266" s="12" t="s">
        <v>1077</v>
      </c>
      <c r="CJ3266" s="12"/>
      <c r="CK3266" s="12" t="s">
        <v>1078</v>
      </c>
      <c r="CL3266" s="37">
        <v>1545126976</v>
      </c>
      <c r="CN3266" s="12" t="s">
        <v>1509</v>
      </c>
      <c r="CS3266" s="12"/>
      <c r="CT3266" s="36" t="str">
        <f t="shared" si="50"/>
        <v>1bn - 50bn</v>
      </c>
      <c r="CU3266" s="36" t="str">
        <f>VLOOKUP(CK3266,Mapping!B:C,2,FALSE)</f>
        <v>EU</v>
      </c>
    </row>
    <row r="3267" spans="1:99" ht="16" customHeight="1" x14ac:dyDescent="0.35">
      <c r="A3267" s="12" t="s">
        <v>4726</v>
      </c>
      <c r="B3267" s="12" t="s">
        <v>933</v>
      </c>
      <c r="E3267" s="37">
        <v>19793713</v>
      </c>
      <c r="G3267" s="37" t="s">
        <v>1505</v>
      </c>
      <c r="I3267" s="37"/>
      <c r="K3267" s="37"/>
      <c r="M3267" s="37">
        <v>130478</v>
      </c>
      <c r="N3267" s="12">
        <v>0.01</v>
      </c>
      <c r="O3267" s="37"/>
      <c r="Q3267" s="12">
        <v>8010</v>
      </c>
      <c r="R3267" s="37"/>
      <c r="T3267" s="37"/>
      <c r="V3267" s="37"/>
      <c r="X3267" s="37"/>
      <c r="Z3267" s="37"/>
      <c r="AB3267" s="37"/>
      <c r="AD3267" s="37">
        <v>181058</v>
      </c>
      <c r="AE3267" s="12">
        <v>0.01</v>
      </c>
      <c r="AF3267" s="37"/>
      <c r="AH3267" s="37">
        <v>1011503</v>
      </c>
      <c r="AI3267" s="12">
        <v>0.05</v>
      </c>
      <c r="AN3267" s="37">
        <v>18470674</v>
      </c>
      <c r="AO3267" s="12">
        <v>0.88</v>
      </c>
      <c r="AP3267" s="37"/>
      <c r="AR3267" s="37">
        <v>0</v>
      </c>
      <c r="AS3267" s="12">
        <v>0</v>
      </c>
      <c r="AT3267" s="37"/>
      <c r="AV3267" s="37"/>
      <c r="AX3267" s="37"/>
      <c r="BB3267" s="12">
        <v>1040</v>
      </c>
      <c r="BE3267" s="12">
        <v>0</v>
      </c>
      <c r="BI3267" s="12">
        <v>109675</v>
      </c>
      <c r="BJ3267" s="12">
        <v>1625</v>
      </c>
      <c r="BM3267" s="12">
        <v>0</v>
      </c>
      <c r="BQ3267" s="12">
        <v>0</v>
      </c>
      <c r="BY3267" s="12">
        <v>0.01</v>
      </c>
      <c r="CB3267" s="12">
        <v>0</v>
      </c>
      <c r="CC3267" s="12">
        <v>0</v>
      </c>
      <c r="CG3267" s="12" t="s">
        <v>940</v>
      </c>
      <c r="CH3267" s="12">
        <v>37.314999999999998</v>
      </c>
      <c r="CI3267" s="12" t="s">
        <v>1023</v>
      </c>
      <c r="CJ3267" s="12"/>
      <c r="CK3267" s="12" t="s">
        <v>979</v>
      </c>
      <c r="CL3267" s="37">
        <v>2082472453</v>
      </c>
      <c r="CN3267" s="12" t="s">
        <v>1509</v>
      </c>
      <c r="CS3267" s="12"/>
      <c r="CT3267" s="36" t="str">
        <f t="shared" ref="CT3267:CT3330" si="51">IF(CL3267&gt;100000000000, "100bn", IF(CL3267&gt;50000000000, "50bn - 100bn",IF(CL3267&gt;1000000000, "1bn - 50bn", IF(CL3267&gt;500000000, "500mn - 1bn", "500mn"))))</f>
        <v>1bn - 50bn</v>
      </c>
      <c r="CU3267" s="36" t="str">
        <f>VLOOKUP(CK3267,Mapping!B:C,2,FALSE)</f>
        <v>EU</v>
      </c>
    </row>
    <row r="3268" spans="1:99" ht="16" customHeight="1" x14ac:dyDescent="0.35">
      <c r="A3268" s="12" t="s">
        <v>4727</v>
      </c>
      <c r="B3268" s="12" t="s">
        <v>925</v>
      </c>
      <c r="E3268" s="37">
        <v>6683631</v>
      </c>
      <c r="G3268" s="37" t="s">
        <v>1505</v>
      </c>
      <c r="I3268" s="37"/>
      <c r="K3268" s="37"/>
      <c r="M3268" s="37"/>
      <c r="O3268" s="37"/>
      <c r="Q3268" s="12">
        <v>26346</v>
      </c>
      <c r="R3268" s="37"/>
      <c r="T3268" s="37"/>
      <c r="V3268" s="37"/>
      <c r="X3268" s="37">
        <v>245232</v>
      </c>
      <c r="Y3268" s="12">
        <v>0.03</v>
      </c>
      <c r="Z3268" s="37"/>
      <c r="AB3268" s="37"/>
      <c r="AD3268" s="37"/>
      <c r="AF3268" s="37"/>
      <c r="AH3268" s="37">
        <v>3326973</v>
      </c>
      <c r="AI3268" s="12">
        <v>0.46</v>
      </c>
      <c r="AN3268" s="37">
        <v>3111426</v>
      </c>
      <c r="AO3268" s="12">
        <v>0.43</v>
      </c>
      <c r="AP3268" s="37"/>
      <c r="AR3268" s="37">
        <v>0</v>
      </c>
      <c r="AS3268" s="12">
        <v>0</v>
      </c>
      <c r="AT3268" s="37"/>
      <c r="AV3268" s="37"/>
      <c r="AX3268" s="37"/>
      <c r="BA3268" s="12">
        <v>2400</v>
      </c>
      <c r="BE3268" s="12">
        <v>0</v>
      </c>
      <c r="BI3268" s="12">
        <v>18475</v>
      </c>
      <c r="BM3268" s="12">
        <v>0</v>
      </c>
      <c r="BQ3268" s="12">
        <v>0.01</v>
      </c>
      <c r="BY3268" s="12">
        <v>0</v>
      </c>
      <c r="BZ3268" s="12">
        <v>0</v>
      </c>
      <c r="CG3268" s="12" t="s">
        <v>940</v>
      </c>
      <c r="CH3268" s="12">
        <v>24.693999999999999</v>
      </c>
      <c r="CI3268" s="12" t="s">
        <v>988</v>
      </c>
      <c r="CJ3268" s="12"/>
      <c r="CK3268" s="12" t="s">
        <v>988</v>
      </c>
      <c r="CL3268" s="37">
        <v>725112436</v>
      </c>
      <c r="CN3268" s="12" t="s">
        <v>1509</v>
      </c>
      <c r="CR3268" s="12">
        <v>45981.270833333336</v>
      </c>
      <c r="CS3268" s="12"/>
      <c r="CT3268" s="36" t="str">
        <f t="shared" si="51"/>
        <v>500mn - 1bn</v>
      </c>
      <c r="CU3268" s="36" t="str">
        <f>VLOOKUP(CK3268,Mapping!B:C,2,FALSE)</f>
        <v>SG</v>
      </c>
    </row>
    <row r="3269" spans="1:99" ht="16" customHeight="1" x14ac:dyDescent="0.35">
      <c r="A3269" s="12" t="s">
        <v>4728</v>
      </c>
      <c r="B3269" s="12" t="s">
        <v>933</v>
      </c>
      <c r="E3269" s="37">
        <v>4096419</v>
      </c>
      <c r="G3269" s="37" t="s">
        <v>1505</v>
      </c>
      <c r="I3269" s="37"/>
      <c r="K3269" s="37">
        <v>2081574</v>
      </c>
      <c r="L3269" s="12">
        <v>0.09</v>
      </c>
      <c r="M3269" s="37"/>
      <c r="O3269" s="37"/>
      <c r="Q3269" s="12">
        <v>9578</v>
      </c>
      <c r="R3269" s="37"/>
      <c r="T3269" s="37"/>
      <c r="V3269" s="37"/>
      <c r="X3269" s="37"/>
      <c r="Z3269" s="37"/>
      <c r="AB3269" s="37"/>
      <c r="AD3269" s="37"/>
      <c r="AF3269" s="37"/>
      <c r="AH3269" s="37">
        <v>1452312</v>
      </c>
      <c r="AI3269" s="12">
        <v>7.0000000000000007E-2</v>
      </c>
      <c r="AN3269" s="37">
        <v>562533</v>
      </c>
      <c r="AO3269" s="12">
        <v>0.03</v>
      </c>
      <c r="AP3269" s="37"/>
      <c r="AR3269" s="37"/>
      <c r="AT3269" s="37"/>
      <c r="AV3269" s="37"/>
      <c r="AX3269" s="37"/>
      <c r="BG3269" s="12">
        <v>33700</v>
      </c>
      <c r="BI3269" s="12">
        <v>3550</v>
      </c>
      <c r="BQ3269" s="12">
        <v>0</v>
      </c>
      <c r="BS3269" s="12">
        <v>0</v>
      </c>
      <c r="BY3269" s="12">
        <v>0</v>
      </c>
      <c r="CG3269" s="12" t="s">
        <v>929</v>
      </c>
      <c r="CH3269" s="12">
        <v>4.851</v>
      </c>
      <c r="CI3269" s="12" t="s">
        <v>1172</v>
      </c>
      <c r="CJ3269" s="12"/>
      <c r="CK3269" s="12" t="s">
        <v>1173</v>
      </c>
      <c r="CL3269" s="37">
        <v>2587141590</v>
      </c>
      <c r="CN3269" s="12" t="s">
        <v>1509</v>
      </c>
      <c r="CS3269" s="12"/>
      <c r="CT3269" s="36" t="str">
        <f t="shared" si="51"/>
        <v>1bn - 50bn</v>
      </c>
      <c r="CU3269" s="36" t="str">
        <f>VLOOKUP(CK3269,Mapping!B:C,2,FALSE)</f>
        <v>EU</v>
      </c>
    </row>
    <row r="3270" spans="1:99" ht="16" customHeight="1" x14ac:dyDescent="0.35">
      <c r="A3270" s="12" t="s">
        <v>4729</v>
      </c>
      <c r="B3270" s="12" t="s">
        <v>933</v>
      </c>
      <c r="E3270" s="37">
        <v>20216596</v>
      </c>
      <c r="G3270" s="37" t="s">
        <v>1505</v>
      </c>
      <c r="I3270" s="37"/>
      <c r="K3270" s="37">
        <v>20216596</v>
      </c>
      <c r="L3270" s="12">
        <v>0.67</v>
      </c>
      <c r="M3270" s="37"/>
      <c r="O3270" s="37"/>
      <c r="R3270" s="37"/>
      <c r="T3270" s="37"/>
      <c r="V3270" s="37"/>
      <c r="X3270" s="37"/>
      <c r="Z3270" s="37"/>
      <c r="AB3270" s="37"/>
      <c r="AD3270" s="37"/>
      <c r="AF3270" s="37"/>
      <c r="AH3270" s="37"/>
      <c r="AN3270" s="37"/>
      <c r="AP3270" s="37"/>
      <c r="AR3270" s="37"/>
      <c r="AT3270" s="37"/>
      <c r="AV3270" s="37"/>
      <c r="AX3270" s="37"/>
      <c r="BG3270" s="12">
        <v>327300</v>
      </c>
      <c r="BS3270" s="12">
        <v>0</v>
      </c>
      <c r="CG3270" s="12" t="s">
        <v>929</v>
      </c>
      <c r="CH3270" s="12">
        <v>45.500999999999998</v>
      </c>
      <c r="CI3270" s="12" t="s">
        <v>4730</v>
      </c>
      <c r="CJ3270" s="12"/>
      <c r="CK3270" s="12" t="s">
        <v>979</v>
      </c>
      <c r="CL3270" s="37">
        <v>3049917130</v>
      </c>
      <c r="CN3270" s="12" t="s">
        <v>1506</v>
      </c>
      <c r="CS3270" s="12"/>
      <c r="CT3270" s="36" t="str">
        <f t="shared" si="51"/>
        <v>1bn - 50bn</v>
      </c>
      <c r="CU3270" s="36" t="str">
        <f>VLOOKUP(CK3270,Mapping!B:C,2,FALSE)</f>
        <v>EU</v>
      </c>
    </row>
    <row r="3271" spans="1:99" ht="16" customHeight="1" x14ac:dyDescent="0.35">
      <c r="A3271" s="12" t="s">
        <v>4731</v>
      </c>
      <c r="B3271" s="12" t="s">
        <v>933</v>
      </c>
      <c r="E3271" s="37">
        <v>21550780</v>
      </c>
      <c r="G3271" s="37" t="s">
        <v>1505</v>
      </c>
      <c r="I3271" s="37"/>
      <c r="K3271" s="37">
        <v>21550780</v>
      </c>
      <c r="L3271" s="12">
        <v>2.63</v>
      </c>
      <c r="M3271" s="37"/>
      <c r="O3271" s="37"/>
      <c r="R3271" s="37"/>
      <c r="T3271" s="37"/>
      <c r="V3271" s="37"/>
      <c r="X3271" s="37"/>
      <c r="Z3271" s="37"/>
      <c r="AB3271" s="37"/>
      <c r="AD3271" s="37"/>
      <c r="AF3271" s="37"/>
      <c r="AH3271" s="37"/>
      <c r="AN3271" s="37"/>
      <c r="AP3271" s="37"/>
      <c r="AR3271" s="37"/>
      <c r="AT3271" s="37"/>
      <c r="AV3271" s="37"/>
      <c r="AX3271" s="37"/>
      <c r="BG3271" s="12">
        <v>348900</v>
      </c>
      <c r="BS3271" s="12">
        <v>0</v>
      </c>
      <c r="CG3271" s="12"/>
      <c r="CH3271" s="12">
        <v>38.554000000000002</v>
      </c>
      <c r="CI3271" s="12" t="s">
        <v>1053</v>
      </c>
      <c r="CJ3271" s="12"/>
      <c r="CK3271" s="12" t="s">
        <v>1054</v>
      </c>
      <c r="CL3271" s="37">
        <v>820135960</v>
      </c>
      <c r="CN3271" s="12" t="s">
        <v>1509</v>
      </c>
      <c r="CS3271" s="12"/>
      <c r="CT3271" s="36" t="str">
        <f t="shared" si="51"/>
        <v>500mn - 1bn</v>
      </c>
      <c r="CU3271" s="36" t="str">
        <f>VLOOKUP(CK3271,Mapping!B:C,2,FALSE)</f>
        <v>EU</v>
      </c>
    </row>
    <row r="3272" spans="1:99" ht="16" customHeight="1" x14ac:dyDescent="0.35">
      <c r="A3272" s="12" t="s">
        <v>4732</v>
      </c>
      <c r="B3272" s="12" t="s">
        <v>925</v>
      </c>
      <c r="E3272" s="37">
        <v>0</v>
      </c>
      <c r="G3272" s="37" t="s">
        <v>1505</v>
      </c>
      <c r="I3272" s="37"/>
      <c r="K3272" s="37"/>
      <c r="M3272" s="37"/>
      <c r="O3272" s="37"/>
      <c r="R3272" s="37"/>
      <c r="T3272" s="37"/>
      <c r="V3272" s="37"/>
      <c r="X3272" s="37"/>
      <c r="Z3272" s="37"/>
      <c r="AB3272" s="37"/>
      <c r="AD3272" s="37"/>
      <c r="AF3272" s="37"/>
      <c r="AH3272" s="37"/>
      <c r="AN3272" s="37">
        <v>0</v>
      </c>
      <c r="AO3272" s="12">
        <v>0</v>
      </c>
      <c r="AP3272" s="37"/>
      <c r="AR3272" s="37"/>
      <c r="AT3272" s="37"/>
      <c r="AV3272" s="37"/>
      <c r="AX3272" s="37"/>
      <c r="BI3272" s="12">
        <v>0</v>
      </c>
      <c r="BY3272" s="12">
        <v>0</v>
      </c>
      <c r="CG3272" s="12" t="s">
        <v>929</v>
      </c>
      <c r="CH3272" s="12">
        <v>91.861999999999995</v>
      </c>
      <c r="CI3272" s="12" t="s">
        <v>1549</v>
      </c>
      <c r="CJ3272" s="12" t="s">
        <v>966</v>
      </c>
      <c r="CK3272" s="12" t="s">
        <v>932</v>
      </c>
      <c r="CL3272" s="37">
        <v>19509989</v>
      </c>
      <c r="CN3272" s="12" t="s">
        <v>1509</v>
      </c>
      <c r="CS3272" s="12"/>
      <c r="CT3272" s="36" t="str">
        <f t="shared" si="51"/>
        <v>500mn</v>
      </c>
      <c r="CU3272" s="36" t="str">
        <f>VLOOKUP(CK3272,Mapping!B:C,2,FALSE)</f>
        <v>US/CA</v>
      </c>
    </row>
    <row r="3273" spans="1:99" ht="16" customHeight="1" x14ac:dyDescent="0.35">
      <c r="A3273" s="12" t="s">
        <v>501</v>
      </c>
      <c r="B3273" s="12" t="s">
        <v>933</v>
      </c>
      <c r="E3273" s="37">
        <v>31446752</v>
      </c>
      <c r="F3273" s="12">
        <v>19550</v>
      </c>
      <c r="G3273" s="37" t="s">
        <v>1505</v>
      </c>
      <c r="I3273" s="37">
        <v>1042234</v>
      </c>
      <c r="J3273" s="12">
        <v>0.03</v>
      </c>
      <c r="K3273" s="37">
        <v>7214987</v>
      </c>
      <c r="L3273" s="12">
        <v>0.18</v>
      </c>
      <c r="M3273" s="37">
        <v>423929</v>
      </c>
      <c r="N3273" s="12">
        <v>0.01</v>
      </c>
      <c r="O3273" s="37">
        <v>4097725</v>
      </c>
      <c r="P3273" s="12">
        <v>0.1</v>
      </c>
      <c r="Q3273" s="12">
        <v>37098</v>
      </c>
      <c r="R3273" s="37">
        <v>735812</v>
      </c>
      <c r="S3273" s="12">
        <v>0.02</v>
      </c>
      <c r="T3273" s="37">
        <v>0</v>
      </c>
      <c r="U3273" s="12">
        <v>0</v>
      </c>
      <c r="V3273" s="37">
        <v>1186101</v>
      </c>
      <c r="W3273" s="12">
        <v>0.03</v>
      </c>
      <c r="X3273" s="37">
        <v>655689</v>
      </c>
      <c r="Y3273" s="12">
        <v>0.02</v>
      </c>
      <c r="Z3273" s="37"/>
      <c r="AB3273" s="37"/>
      <c r="AD3273" s="37"/>
      <c r="AF3273" s="37">
        <v>690276</v>
      </c>
      <c r="AG3273" s="12">
        <v>0.02</v>
      </c>
      <c r="AH3273" s="37">
        <v>4684735</v>
      </c>
      <c r="AI3273" s="12">
        <v>0.12</v>
      </c>
      <c r="AK3273" s="12">
        <v>51930</v>
      </c>
      <c r="AL3273" s="12">
        <v>254872</v>
      </c>
      <c r="AN3273" s="37">
        <v>10715264</v>
      </c>
      <c r="AO3273" s="12">
        <v>0.27</v>
      </c>
      <c r="AP3273" s="37"/>
      <c r="AR3273" s="37">
        <v>0</v>
      </c>
      <c r="AS3273" s="12">
        <v>0</v>
      </c>
      <c r="AT3273" s="37"/>
      <c r="AV3273" s="37"/>
      <c r="AX3273" s="37"/>
      <c r="AZ3273" s="12">
        <v>69268</v>
      </c>
      <c r="BA3273" s="12">
        <v>6417</v>
      </c>
      <c r="BB3273" s="12">
        <v>3379</v>
      </c>
      <c r="BE3273" s="12">
        <v>0</v>
      </c>
      <c r="BF3273" s="12">
        <v>64800</v>
      </c>
      <c r="BG3273" s="12">
        <v>121121</v>
      </c>
      <c r="BI3273" s="12">
        <v>63625</v>
      </c>
      <c r="BK3273" s="12">
        <v>0</v>
      </c>
      <c r="BM3273" s="12">
        <v>0</v>
      </c>
      <c r="BO3273" s="12">
        <v>0</v>
      </c>
      <c r="BP3273" s="12">
        <v>0</v>
      </c>
      <c r="BQ3273" s="12">
        <v>0.01</v>
      </c>
      <c r="BS3273" s="12">
        <v>0</v>
      </c>
      <c r="BT3273" s="12">
        <v>0</v>
      </c>
      <c r="BU3273" s="12">
        <v>0</v>
      </c>
      <c r="BX3273" s="12">
        <v>0</v>
      </c>
      <c r="BY3273" s="12">
        <v>0.01</v>
      </c>
      <c r="BZ3273" s="12">
        <v>0</v>
      </c>
      <c r="CC3273" s="12">
        <v>0</v>
      </c>
      <c r="CE3273" s="12">
        <v>0</v>
      </c>
      <c r="CG3273" s="12" t="s">
        <v>940</v>
      </c>
      <c r="CH3273" s="12">
        <v>52.024999999999999</v>
      </c>
      <c r="CI3273" s="12" t="s">
        <v>1172</v>
      </c>
      <c r="CJ3273" s="12"/>
      <c r="CK3273" s="12" t="s">
        <v>1173</v>
      </c>
      <c r="CL3273" s="37">
        <v>3961102506</v>
      </c>
      <c r="CN3273" s="12" t="s">
        <v>1506</v>
      </c>
      <c r="CS3273" s="12"/>
      <c r="CT3273" s="36" t="str">
        <f t="shared" si="51"/>
        <v>1bn - 50bn</v>
      </c>
      <c r="CU3273" s="36" t="str">
        <f>VLOOKUP(CK3273,Mapping!B:C,2,FALSE)</f>
        <v>EU</v>
      </c>
    </row>
    <row r="3274" spans="1:99" ht="16" customHeight="1" x14ac:dyDescent="0.35">
      <c r="A3274" s="12" t="s">
        <v>4733</v>
      </c>
      <c r="B3274" s="12" t="s">
        <v>925</v>
      </c>
      <c r="E3274" s="37">
        <v>10612545</v>
      </c>
      <c r="G3274" s="37" t="s">
        <v>1505</v>
      </c>
      <c r="I3274" s="37"/>
      <c r="K3274" s="37"/>
      <c r="M3274" s="37"/>
      <c r="O3274" s="37"/>
      <c r="R3274" s="37"/>
      <c r="T3274" s="37"/>
      <c r="V3274" s="37"/>
      <c r="X3274" s="37"/>
      <c r="Z3274" s="37"/>
      <c r="AB3274" s="37"/>
      <c r="AD3274" s="37"/>
      <c r="AF3274" s="37"/>
      <c r="AH3274" s="37"/>
      <c r="AN3274" s="37">
        <v>10612545</v>
      </c>
      <c r="AO3274" s="12">
        <v>6.04</v>
      </c>
      <c r="AP3274" s="37"/>
      <c r="AR3274" s="37"/>
      <c r="AT3274" s="37"/>
      <c r="AV3274" s="37"/>
      <c r="AX3274" s="37"/>
      <c r="BI3274" s="12">
        <v>53400</v>
      </c>
      <c r="BY3274" s="12">
        <v>0.01</v>
      </c>
      <c r="CG3274" s="12" t="s">
        <v>940</v>
      </c>
      <c r="CH3274" s="12">
        <v>63.287999999999997</v>
      </c>
      <c r="CI3274" s="12" t="s">
        <v>2159</v>
      </c>
      <c r="CJ3274" s="12"/>
      <c r="CK3274" s="12" t="s">
        <v>2160</v>
      </c>
      <c r="CL3274" s="37">
        <v>170656813</v>
      </c>
      <c r="CN3274" s="12" t="s">
        <v>1509</v>
      </c>
      <c r="CS3274" s="12"/>
      <c r="CT3274" s="36" t="str">
        <f t="shared" si="51"/>
        <v>500mn</v>
      </c>
      <c r="CU3274" s="36" t="str">
        <f>VLOOKUP(CK3274,Mapping!B:C,2,FALSE)</f>
        <v>EU</v>
      </c>
    </row>
    <row r="3275" spans="1:99" ht="16" customHeight="1" x14ac:dyDescent="0.35">
      <c r="A3275" s="12" t="s">
        <v>4734</v>
      </c>
      <c r="B3275" s="12" t="s">
        <v>933</v>
      </c>
      <c r="E3275" s="37">
        <v>0</v>
      </c>
      <c r="G3275" s="37" t="s">
        <v>1505</v>
      </c>
      <c r="I3275" s="37"/>
      <c r="K3275" s="37"/>
      <c r="M3275" s="37"/>
      <c r="O3275" s="37"/>
      <c r="Q3275" s="12">
        <v>0</v>
      </c>
      <c r="R3275" s="37"/>
      <c r="T3275" s="37"/>
      <c r="V3275" s="37"/>
      <c r="X3275" s="37"/>
      <c r="Z3275" s="37"/>
      <c r="AB3275" s="37"/>
      <c r="AD3275" s="37"/>
      <c r="AF3275" s="37"/>
      <c r="AH3275" s="37">
        <v>0</v>
      </c>
      <c r="AI3275" s="12">
        <v>0</v>
      </c>
      <c r="AN3275" s="37"/>
      <c r="AP3275" s="37"/>
      <c r="AR3275" s="37"/>
      <c r="AT3275" s="37"/>
      <c r="AV3275" s="37"/>
      <c r="AX3275" s="37"/>
      <c r="BQ3275" s="12">
        <v>0</v>
      </c>
      <c r="CG3275" s="12" t="s">
        <v>991</v>
      </c>
      <c r="CH3275" s="12">
        <v>27.478999999999999</v>
      </c>
      <c r="CI3275" s="12" t="s">
        <v>1003</v>
      </c>
      <c r="CJ3275" s="12"/>
      <c r="CK3275" s="12" t="s">
        <v>954</v>
      </c>
      <c r="CL3275" s="37">
        <v>529694280</v>
      </c>
      <c r="CN3275" s="12" t="s">
        <v>1506</v>
      </c>
      <c r="CS3275" s="12"/>
      <c r="CT3275" s="36" t="str">
        <f t="shared" si="51"/>
        <v>500mn - 1bn</v>
      </c>
      <c r="CU3275" s="36" t="str">
        <f>VLOOKUP(CK3275,Mapping!B:C,2,FALSE)</f>
        <v>EU</v>
      </c>
    </row>
    <row r="3276" spans="1:99" ht="16" customHeight="1" x14ac:dyDescent="0.35">
      <c r="A3276" s="12" t="s">
        <v>4735</v>
      </c>
      <c r="B3276" s="12" t="s">
        <v>925</v>
      </c>
      <c r="E3276" s="37">
        <v>2888280</v>
      </c>
      <c r="G3276" s="37" t="s">
        <v>1505</v>
      </c>
      <c r="I3276" s="37"/>
      <c r="K3276" s="37"/>
      <c r="M3276" s="37"/>
      <c r="O3276" s="37"/>
      <c r="R3276" s="37"/>
      <c r="T3276" s="37"/>
      <c r="V3276" s="37"/>
      <c r="X3276" s="37"/>
      <c r="Z3276" s="37"/>
      <c r="AB3276" s="37"/>
      <c r="AD3276" s="37"/>
      <c r="AF3276" s="37"/>
      <c r="AH3276" s="37"/>
      <c r="AN3276" s="37">
        <v>2888280</v>
      </c>
      <c r="AO3276" s="12">
        <v>2.0299999999999998</v>
      </c>
      <c r="AP3276" s="37"/>
      <c r="AR3276" s="37"/>
      <c r="AT3276" s="37"/>
      <c r="AV3276" s="37"/>
      <c r="AX3276" s="37"/>
      <c r="BI3276" s="12">
        <v>17150</v>
      </c>
      <c r="BY3276" s="12">
        <v>0</v>
      </c>
      <c r="CG3276" s="12" t="s">
        <v>1058</v>
      </c>
      <c r="CH3276" s="12">
        <v>46.64</v>
      </c>
      <c r="CI3276" s="12" t="s">
        <v>1011</v>
      </c>
      <c r="CJ3276" s="12" t="s">
        <v>1012</v>
      </c>
      <c r="CK3276" s="12" t="s">
        <v>1013</v>
      </c>
      <c r="CL3276" s="37">
        <v>142530810</v>
      </c>
      <c r="CN3276" s="12" t="s">
        <v>1509</v>
      </c>
      <c r="CS3276" s="12"/>
      <c r="CT3276" s="36" t="str">
        <f t="shared" si="51"/>
        <v>500mn</v>
      </c>
      <c r="CU3276" s="36" t="str">
        <f>VLOOKUP(CK3276,Mapping!B:C,2,FALSE)</f>
        <v>Oceania</v>
      </c>
    </row>
    <row r="3277" spans="1:99" ht="16" customHeight="1" x14ac:dyDescent="0.35">
      <c r="A3277" s="12" t="s">
        <v>4736</v>
      </c>
      <c r="B3277" s="12" t="s">
        <v>933</v>
      </c>
      <c r="E3277" s="37">
        <v>28805439</v>
      </c>
      <c r="G3277" s="37" t="s">
        <v>1505</v>
      </c>
      <c r="I3277" s="37"/>
      <c r="K3277" s="37"/>
      <c r="M3277" s="37">
        <v>347524</v>
      </c>
      <c r="N3277" s="12">
        <v>0</v>
      </c>
      <c r="O3277" s="37"/>
      <c r="Q3277" s="12">
        <v>108695</v>
      </c>
      <c r="R3277" s="37"/>
      <c r="T3277" s="37"/>
      <c r="V3277" s="37"/>
      <c r="X3277" s="37"/>
      <c r="Z3277" s="37"/>
      <c r="AB3277" s="37"/>
      <c r="AD3277" s="37"/>
      <c r="AF3277" s="37"/>
      <c r="AH3277" s="37">
        <v>13726005</v>
      </c>
      <c r="AI3277" s="12">
        <v>0.18</v>
      </c>
      <c r="AN3277" s="37">
        <v>14731910</v>
      </c>
      <c r="AO3277" s="12">
        <v>0.19</v>
      </c>
      <c r="AP3277" s="37"/>
      <c r="AR3277" s="37">
        <v>0</v>
      </c>
      <c r="AS3277" s="12">
        <v>0</v>
      </c>
      <c r="AT3277" s="37"/>
      <c r="AV3277" s="37"/>
      <c r="AX3277" s="37"/>
      <c r="BB3277" s="12">
        <v>2770</v>
      </c>
      <c r="BE3277" s="12">
        <v>0</v>
      </c>
      <c r="BI3277" s="12">
        <v>87475</v>
      </c>
      <c r="BM3277" s="12">
        <v>0</v>
      </c>
      <c r="BQ3277" s="12">
        <v>0.03</v>
      </c>
      <c r="BY3277" s="12">
        <v>0.01</v>
      </c>
      <c r="CC3277" s="12">
        <v>0</v>
      </c>
      <c r="CG3277" s="12" t="s">
        <v>996</v>
      </c>
      <c r="CH3277" s="12">
        <v>30.1</v>
      </c>
      <c r="CI3277" s="12" t="s">
        <v>953</v>
      </c>
      <c r="CJ3277" s="12"/>
      <c r="CK3277" s="12" t="s">
        <v>954</v>
      </c>
      <c r="CL3277" s="37">
        <v>7696277968</v>
      </c>
      <c r="CN3277" s="12" t="s">
        <v>1506</v>
      </c>
      <c r="CS3277" s="12"/>
      <c r="CT3277" s="36" t="str">
        <f t="shared" si="51"/>
        <v>1bn - 50bn</v>
      </c>
      <c r="CU3277" s="36" t="str">
        <f>VLOOKUP(CK3277,Mapping!B:C,2,FALSE)</f>
        <v>EU</v>
      </c>
    </row>
    <row r="3278" spans="1:99" ht="16" customHeight="1" x14ac:dyDescent="0.35">
      <c r="A3278" s="12" t="s">
        <v>4737</v>
      </c>
      <c r="B3278" s="12" t="s">
        <v>925</v>
      </c>
      <c r="E3278" s="37">
        <v>9749987</v>
      </c>
      <c r="G3278" s="37" t="s">
        <v>1505</v>
      </c>
      <c r="I3278" s="37"/>
      <c r="K3278" s="37">
        <v>3185581</v>
      </c>
      <c r="L3278" s="12">
        <v>0.42</v>
      </c>
      <c r="M3278" s="37">
        <v>353438</v>
      </c>
      <c r="N3278" s="12">
        <v>0.05</v>
      </c>
      <c r="O3278" s="37">
        <v>6210968</v>
      </c>
      <c r="P3278" s="12">
        <v>0.81</v>
      </c>
      <c r="R3278" s="37"/>
      <c r="T3278" s="37"/>
      <c r="V3278" s="37"/>
      <c r="X3278" s="37"/>
      <c r="Z3278" s="37"/>
      <c r="AB3278" s="37"/>
      <c r="AD3278" s="37"/>
      <c r="AF3278" s="37"/>
      <c r="AH3278" s="37"/>
      <c r="AL3278" s="12">
        <v>444022</v>
      </c>
      <c r="AN3278" s="37"/>
      <c r="AP3278" s="37"/>
      <c r="AR3278" s="37"/>
      <c r="AT3278" s="37"/>
      <c r="AV3278" s="37"/>
      <c r="AX3278" s="37"/>
      <c r="BB3278" s="12">
        <v>2680</v>
      </c>
      <c r="BG3278" s="12">
        <v>51194</v>
      </c>
      <c r="BS3278" s="12">
        <v>0</v>
      </c>
      <c r="BU3278" s="12">
        <v>0</v>
      </c>
      <c r="CC3278" s="12">
        <v>0</v>
      </c>
      <c r="CG3278" s="12" t="s">
        <v>940</v>
      </c>
      <c r="CH3278" s="12">
        <v>2.9470000000000001</v>
      </c>
      <c r="CI3278" s="12" t="s">
        <v>4738</v>
      </c>
      <c r="CJ3278" s="12"/>
      <c r="CK3278" s="12" t="s">
        <v>4739</v>
      </c>
      <c r="CL3278" s="37">
        <v>826714168</v>
      </c>
      <c r="CN3278" s="12" t="s">
        <v>1506</v>
      </c>
      <c r="CS3278" s="12"/>
      <c r="CT3278" s="36" t="str">
        <f t="shared" si="51"/>
        <v>500mn - 1bn</v>
      </c>
      <c r="CU3278" s="36" t="str">
        <f>VLOOKUP(CK3278,Mapping!B:C,2,FALSE)</f>
        <v>EU</v>
      </c>
    </row>
    <row r="3279" spans="1:99" ht="16" customHeight="1" x14ac:dyDescent="0.35">
      <c r="A3279" s="12" t="s">
        <v>4740</v>
      </c>
      <c r="B3279" s="12" t="s">
        <v>925</v>
      </c>
      <c r="E3279" s="37">
        <v>460558</v>
      </c>
      <c r="G3279" s="37" t="s">
        <v>1505</v>
      </c>
      <c r="I3279" s="37"/>
      <c r="K3279" s="37"/>
      <c r="M3279" s="37"/>
      <c r="O3279" s="37"/>
      <c r="R3279" s="37"/>
      <c r="T3279" s="37"/>
      <c r="V3279" s="37"/>
      <c r="X3279" s="37"/>
      <c r="Z3279" s="37"/>
      <c r="AB3279" s="37"/>
      <c r="AD3279" s="37"/>
      <c r="AF3279" s="37"/>
      <c r="AH3279" s="37"/>
      <c r="AN3279" s="37">
        <v>460558</v>
      </c>
      <c r="AO3279" s="12">
        <v>0.09</v>
      </c>
      <c r="AP3279" s="37"/>
      <c r="AR3279" s="37"/>
      <c r="AT3279" s="37"/>
      <c r="AV3279" s="37"/>
      <c r="AX3279" s="37"/>
      <c r="BI3279" s="12">
        <v>2150</v>
      </c>
      <c r="BY3279" s="12">
        <v>0</v>
      </c>
      <c r="CG3279" s="12" t="s">
        <v>940</v>
      </c>
      <c r="CH3279" s="12">
        <v>9.2780000000000005</v>
      </c>
      <c r="CI3279" s="12" t="s">
        <v>1135</v>
      </c>
      <c r="CJ3279" s="12" t="s">
        <v>1140</v>
      </c>
      <c r="CK3279" s="12" t="s">
        <v>932</v>
      </c>
      <c r="CL3279" s="37">
        <v>537019128</v>
      </c>
      <c r="CN3279" s="12" t="s">
        <v>1509</v>
      </c>
      <c r="CS3279" s="12"/>
      <c r="CT3279" s="36" t="str">
        <f t="shared" si="51"/>
        <v>500mn - 1bn</v>
      </c>
      <c r="CU3279" s="36" t="str">
        <f>VLOOKUP(CK3279,Mapping!B:C,2,FALSE)</f>
        <v>US/CA</v>
      </c>
    </row>
    <row r="3280" spans="1:99" ht="16" customHeight="1" x14ac:dyDescent="0.35">
      <c r="A3280" s="12" t="s">
        <v>4741</v>
      </c>
      <c r="B3280" s="12" t="s">
        <v>925</v>
      </c>
      <c r="E3280" s="37">
        <v>0</v>
      </c>
      <c r="G3280" s="37" t="s">
        <v>1505</v>
      </c>
      <c r="I3280" s="37"/>
      <c r="K3280" s="37"/>
      <c r="M3280" s="37"/>
      <c r="O3280" s="37"/>
      <c r="Q3280" s="12">
        <v>0</v>
      </c>
      <c r="R3280" s="37"/>
      <c r="T3280" s="37"/>
      <c r="V3280" s="37"/>
      <c r="X3280" s="37"/>
      <c r="Z3280" s="37"/>
      <c r="AB3280" s="37"/>
      <c r="AD3280" s="37"/>
      <c r="AF3280" s="37"/>
      <c r="AH3280" s="37">
        <v>0</v>
      </c>
      <c r="AI3280" s="12">
        <v>0</v>
      </c>
      <c r="AN3280" s="37"/>
      <c r="AP3280" s="37"/>
      <c r="AR3280" s="37"/>
      <c r="AT3280" s="37"/>
      <c r="AV3280" s="37"/>
      <c r="AX3280" s="37"/>
      <c r="BQ3280" s="12">
        <v>0</v>
      </c>
      <c r="CG3280" s="12" t="s">
        <v>934</v>
      </c>
      <c r="CH3280" s="12">
        <v>159.565</v>
      </c>
      <c r="CI3280" s="12" t="s">
        <v>967</v>
      </c>
      <c r="CJ3280" s="12" t="s">
        <v>968</v>
      </c>
      <c r="CK3280" s="12" t="s">
        <v>932</v>
      </c>
      <c r="CL3280" s="37">
        <v>790352644</v>
      </c>
      <c r="CN3280" s="12" t="s">
        <v>1509</v>
      </c>
      <c r="CS3280" s="12"/>
      <c r="CT3280" s="36" t="str">
        <f t="shared" si="51"/>
        <v>500mn - 1bn</v>
      </c>
      <c r="CU3280" s="36" t="str">
        <f>VLOOKUP(CK3280,Mapping!B:C,2,FALSE)</f>
        <v>US/CA</v>
      </c>
    </row>
    <row r="3281" spans="1:99" ht="16" customHeight="1" x14ac:dyDescent="0.35">
      <c r="A3281" s="12" t="s">
        <v>4742</v>
      </c>
      <c r="B3281" s="12" t="s">
        <v>925</v>
      </c>
      <c r="E3281" s="37">
        <v>597315</v>
      </c>
      <c r="G3281" s="37" t="s">
        <v>1505</v>
      </c>
      <c r="I3281" s="37"/>
      <c r="K3281" s="37"/>
      <c r="M3281" s="37">
        <v>597315</v>
      </c>
      <c r="N3281" s="12">
        <v>0.06</v>
      </c>
      <c r="O3281" s="37"/>
      <c r="R3281" s="37"/>
      <c r="T3281" s="37"/>
      <c r="V3281" s="37"/>
      <c r="X3281" s="37"/>
      <c r="Z3281" s="37"/>
      <c r="AB3281" s="37"/>
      <c r="AD3281" s="37"/>
      <c r="AF3281" s="37"/>
      <c r="AH3281" s="37"/>
      <c r="AN3281" s="37"/>
      <c r="AP3281" s="37"/>
      <c r="AR3281" s="37"/>
      <c r="AT3281" s="37"/>
      <c r="AV3281" s="37"/>
      <c r="AX3281" s="37"/>
      <c r="BB3281" s="12">
        <v>4761</v>
      </c>
      <c r="CC3281" s="12">
        <v>0</v>
      </c>
      <c r="CG3281" s="12" t="s">
        <v>940</v>
      </c>
      <c r="CH3281" s="12">
        <v>95.263000000000005</v>
      </c>
      <c r="CI3281" s="12" t="s">
        <v>4743</v>
      </c>
      <c r="CJ3281" s="12" t="s">
        <v>1017</v>
      </c>
      <c r="CK3281" s="12" t="s">
        <v>932</v>
      </c>
      <c r="CL3281" s="37">
        <v>969966747</v>
      </c>
      <c r="CN3281" s="12" t="s">
        <v>1509</v>
      </c>
      <c r="CS3281" s="12"/>
      <c r="CT3281" s="36" t="str">
        <f t="shared" si="51"/>
        <v>500mn - 1bn</v>
      </c>
      <c r="CU3281" s="36" t="str">
        <f>VLOOKUP(CK3281,Mapping!B:C,2,FALSE)</f>
        <v>US/CA</v>
      </c>
    </row>
    <row r="3282" spans="1:99" ht="16" customHeight="1" x14ac:dyDescent="0.35">
      <c r="A3282" s="12" t="s">
        <v>4744</v>
      </c>
      <c r="B3282" s="12" t="s">
        <v>925</v>
      </c>
      <c r="E3282" s="37">
        <v>24828787</v>
      </c>
      <c r="G3282" s="37" t="s">
        <v>1505</v>
      </c>
      <c r="I3282" s="37"/>
      <c r="K3282" s="37"/>
      <c r="M3282" s="37">
        <v>9149672</v>
      </c>
      <c r="N3282" s="12">
        <v>0.04</v>
      </c>
      <c r="O3282" s="37"/>
      <c r="Q3282" s="12">
        <v>46259</v>
      </c>
      <c r="R3282" s="37"/>
      <c r="T3282" s="37"/>
      <c r="V3282" s="37"/>
      <c r="X3282" s="37">
        <v>0</v>
      </c>
      <c r="Y3282" s="12">
        <v>0</v>
      </c>
      <c r="Z3282" s="37"/>
      <c r="AB3282" s="37"/>
      <c r="AD3282" s="37">
        <v>251698</v>
      </c>
      <c r="AE3282" s="12">
        <v>0</v>
      </c>
      <c r="AF3282" s="37"/>
      <c r="AH3282" s="37">
        <v>5841587</v>
      </c>
      <c r="AI3282" s="12">
        <v>0.02</v>
      </c>
      <c r="AN3282" s="37">
        <v>8841672</v>
      </c>
      <c r="AO3282" s="12">
        <v>0.04</v>
      </c>
      <c r="AP3282" s="37">
        <v>744158</v>
      </c>
      <c r="AQ3282" s="12">
        <v>0</v>
      </c>
      <c r="AR3282" s="37"/>
      <c r="AT3282" s="37"/>
      <c r="AV3282" s="37"/>
      <c r="AX3282" s="37"/>
      <c r="BA3282" s="12">
        <v>0</v>
      </c>
      <c r="BB3282" s="12">
        <v>72929</v>
      </c>
      <c r="BH3282" s="12">
        <v>3223</v>
      </c>
      <c r="BI3282" s="12">
        <v>52500</v>
      </c>
      <c r="BJ3282" s="12">
        <v>2259</v>
      </c>
      <c r="BQ3282" s="12">
        <v>0.01</v>
      </c>
      <c r="BV3282" s="12">
        <v>0</v>
      </c>
      <c r="BY3282" s="12">
        <v>0.01</v>
      </c>
      <c r="BZ3282" s="12">
        <v>0</v>
      </c>
      <c r="CB3282" s="12">
        <v>0</v>
      </c>
      <c r="CC3282" s="12">
        <v>0</v>
      </c>
      <c r="CG3282" s="12" t="s">
        <v>934</v>
      </c>
      <c r="CH3282" s="12">
        <v>36.814</v>
      </c>
      <c r="CI3282" s="12" t="s">
        <v>930</v>
      </c>
      <c r="CJ3282" s="12" t="s">
        <v>931</v>
      </c>
      <c r="CK3282" s="12" t="s">
        <v>932</v>
      </c>
      <c r="CL3282" s="37">
        <v>25046828020</v>
      </c>
      <c r="CN3282" s="12" t="s">
        <v>1506</v>
      </c>
      <c r="CS3282" s="12"/>
      <c r="CT3282" s="36" t="str">
        <f t="shared" si="51"/>
        <v>1bn - 50bn</v>
      </c>
      <c r="CU3282" s="36" t="str">
        <f>VLOOKUP(CK3282,Mapping!B:C,2,FALSE)</f>
        <v>US/CA</v>
      </c>
    </row>
    <row r="3283" spans="1:99" ht="16" customHeight="1" x14ac:dyDescent="0.35">
      <c r="A3283" s="12" t="s">
        <v>4745</v>
      </c>
      <c r="B3283" s="12" t="s">
        <v>925</v>
      </c>
      <c r="E3283" s="37">
        <v>161183681</v>
      </c>
      <c r="G3283" s="37" t="s">
        <v>1505</v>
      </c>
      <c r="I3283" s="37"/>
      <c r="K3283" s="37"/>
      <c r="M3283" s="37"/>
      <c r="O3283" s="37"/>
      <c r="R3283" s="37"/>
      <c r="T3283" s="37"/>
      <c r="V3283" s="37"/>
      <c r="X3283" s="37"/>
      <c r="Z3283" s="37"/>
      <c r="AB3283" s="37"/>
      <c r="AD3283" s="37"/>
      <c r="AF3283" s="37"/>
      <c r="AH3283" s="37"/>
      <c r="AN3283" s="37">
        <v>161183681</v>
      </c>
      <c r="AO3283" s="12">
        <v>1</v>
      </c>
      <c r="AP3283" s="37"/>
      <c r="AR3283" s="37"/>
      <c r="AT3283" s="37"/>
      <c r="AV3283" s="37"/>
      <c r="AX3283" s="37"/>
      <c r="BI3283" s="12">
        <v>957075</v>
      </c>
      <c r="BY3283" s="12">
        <v>0.12</v>
      </c>
      <c r="CG3283" s="12" t="s">
        <v>976</v>
      </c>
      <c r="CH3283" s="12">
        <v>140.733</v>
      </c>
      <c r="CI3283" s="12" t="s">
        <v>953</v>
      </c>
      <c r="CJ3283" s="12"/>
      <c r="CK3283" s="12" t="s">
        <v>954</v>
      </c>
      <c r="CL3283" s="37">
        <v>16107408652</v>
      </c>
      <c r="CN3283" s="12" t="s">
        <v>1513</v>
      </c>
      <c r="CS3283" s="12"/>
      <c r="CT3283" s="36" t="str">
        <f t="shared" si="51"/>
        <v>1bn - 50bn</v>
      </c>
      <c r="CU3283" s="36" t="str">
        <f>VLOOKUP(CK3283,Mapping!B:C,2,FALSE)</f>
        <v>EU</v>
      </c>
    </row>
    <row r="3284" spans="1:99" ht="16" customHeight="1" x14ac:dyDescent="0.35">
      <c r="A3284" s="12" t="s">
        <v>4746</v>
      </c>
      <c r="B3284" s="12" t="s">
        <v>925</v>
      </c>
      <c r="E3284" s="37">
        <v>576275</v>
      </c>
      <c r="G3284" s="37" t="s">
        <v>1505</v>
      </c>
      <c r="I3284" s="37"/>
      <c r="K3284" s="37"/>
      <c r="M3284" s="37"/>
      <c r="O3284" s="37"/>
      <c r="Q3284" s="12">
        <v>2563</v>
      </c>
      <c r="R3284" s="37"/>
      <c r="T3284" s="37"/>
      <c r="V3284" s="37"/>
      <c r="X3284" s="37"/>
      <c r="Z3284" s="37"/>
      <c r="AB3284" s="37"/>
      <c r="AD3284" s="37"/>
      <c r="AF3284" s="37"/>
      <c r="AH3284" s="37">
        <v>323656</v>
      </c>
      <c r="AI3284" s="12">
        <v>0.19</v>
      </c>
      <c r="AN3284" s="37">
        <v>252619</v>
      </c>
      <c r="AO3284" s="12">
        <v>0.15</v>
      </c>
      <c r="AP3284" s="37"/>
      <c r="AR3284" s="37"/>
      <c r="AT3284" s="37"/>
      <c r="AV3284" s="37"/>
      <c r="AX3284" s="37"/>
      <c r="BI3284" s="12">
        <v>1500</v>
      </c>
      <c r="BQ3284" s="12">
        <v>0</v>
      </c>
      <c r="BY3284" s="12">
        <v>0</v>
      </c>
      <c r="CG3284" s="12" t="s">
        <v>934</v>
      </c>
      <c r="CH3284" s="12">
        <v>56.676000000000002</v>
      </c>
      <c r="CI3284" s="12" t="s">
        <v>1803</v>
      </c>
      <c r="CJ3284" s="12" t="s">
        <v>941</v>
      </c>
      <c r="CK3284" s="12" t="s">
        <v>932</v>
      </c>
      <c r="CL3284" s="37">
        <v>173592109</v>
      </c>
      <c r="CN3284" s="12" t="s">
        <v>1509</v>
      </c>
      <c r="CS3284" s="12"/>
      <c r="CT3284" s="36" t="str">
        <f t="shared" si="51"/>
        <v>500mn</v>
      </c>
      <c r="CU3284" s="36" t="str">
        <f>VLOOKUP(CK3284,Mapping!B:C,2,FALSE)</f>
        <v>US/CA</v>
      </c>
    </row>
    <row r="3285" spans="1:99" ht="16" customHeight="1" x14ac:dyDescent="0.35">
      <c r="A3285" s="12" t="s">
        <v>4747</v>
      </c>
      <c r="B3285" s="12" t="s">
        <v>925</v>
      </c>
      <c r="E3285" s="37">
        <v>945033</v>
      </c>
      <c r="G3285" s="37" t="s">
        <v>1505</v>
      </c>
      <c r="I3285" s="37"/>
      <c r="K3285" s="37"/>
      <c r="M3285" s="37"/>
      <c r="O3285" s="37"/>
      <c r="R3285" s="37"/>
      <c r="T3285" s="37"/>
      <c r="V3285" s="37"/>
      <c r="X3285" s="37"/>
      <c r="Z3285" s="37"/>
      <c r="AB3285" s="37"/>
      <c r="AD3285" s="37"/>
      <c r="AF3285" s="37"/>
      <c r="AH3285" s="37"/>
      <c r="AN3285" s="37"/>
      <c r="AP3285" s="37">
        <v>945033</v>
      </c>
      <c r="AQ3285" s="12">
        <v>0.7</v>
      </c>
      <c r="AR3285" s="37"/>
      <c r="AT3285" s="37"/>
      <c r="AV3285" s="37"/>
      <c r="AX3285" s="37"/>
      <c r="BH3285" s="12">
        <v>4093</v>
      </c>
      <c r="BV3285" s="12">
        <v>0</v>
      </c>
      <c r="CG3285" s="12" t="s">
        <v>934</v>
      </c>
      <c r="CH3285" s="12">
        <v>23.762</v>
      </c>
      <c r="CI3285" s="12" t="s">
        <v>4748</v>
      </c>
      <c r="CJ3285" s="12" t="s">
        <v>1185</v>
      </c>
      <c r="CK3285" s="12" t="s">
        <v>932</v>
      </c>
      <c r="CL3285" s="37">
        <v>135317092</v>
      </c>
      <c r="CN3285" s="12" t="s">
        <v>1509</v>
      </c>
      <c r="CS3285" s="12"/>
      <c r="CT3285" s="36" t="str">
        <f t="shared" si="51"/>
        <v>500mn</v>
      </c>
      <c r="CU3285" s="36" t="str">
        <f>VLOOKUP(CK3285,Mapping!B:C,2,FALSE)</f>
        <v>US/CA</v>
      </c>
    </row>
    <row r="3286" spans="1:99" ht="16" customHeight="1" x14ac:dyDescent="0.35">
      <c r="A3286" s="12" t="s">
        <v>4749</v>
      </c>
      <c r="B3286" s="12" t="s">
        <v>925</v>
      </c>
      <c r="E3286" s="37">
        <v>286302</v>
      </c>
      <c r="G3286" s="37" t="s">
        <v>1505</v>
      </c>
      <c r="I3286" s="37"/>
      <c r="K3286" s="37"/>
      <c r="M3286" s="37"/>
      <c r="O3286" s="37"/>
      <c r="R3286" s="37"/>
      <c r="T3286" s="37"/>
      <c r="V3286" s="37"/>
      <c r="X3286" s="37"/>
      <c r="Z3286" s="37"/>
      <c r="AB3286" s="37"/>
      <c r="AD3286" s="37"/>
      <c r="AF3286" s="37"/>
      <c r="AH3286" s="37"/>
      <c r="AN3286" s="37">
        <v>286302</v>
      </c>
      <c r="AO3286" s="12">
        <v>0.04</v>
      </c>
      <c r="AP3286" s="37"/>
      <c r="AR3286" s="37"/>
      <c r="AT3286" s="37"/>
      <c r="AV3286" s="37"/>
      <c r="AX3286" s="37"/>
      <c r="BI3286" s="12">
        <v>1700</v>
      </c>
      <c r="BY3286" s="12">
        <v>0</v>
      </c>
      <c r="CG3286" s="12" t="s">
        <v>940</v>
      </c>
      <c r="CH3286" s="12">
        <v>43.896999999999998</v>
      </c>
      <c r="CI3286" s="12" t="s">
        <v>4703</v>
      </c>
      <c r="CJ3286" s="12" t="s">
        <v>1140</v>
      </c>
      <c r="CK3286" s="12" t="s">
        <v>932</v>
      </c>
      <c r="CL3286" s="37">
        <v>779183048</v>
      </c>
      <c r="CN3286" s="12" t="s">
        <v>1509</v>
      </c>
      <c r="CS3286" s="12"/>
      <c r="CT3286" s="36" t="str">
        <f t="shared" si="51"/>
        <v>500mn - 1bn</v>
      </c>
      <c r="CU3286" s="36" t="str">
        <f>VLOOKUP(CK3286,Mapping!B:C,2,FALSE)</f>
        <v>US/CA</v>
      </c>
    </row>
    <row r="3287" spans="1:99" ht="16" customHeight="1" x14ac:dyDescent="0.35">
      <c r="A3287" s="12" t="s">
        <v>4750</v>
      </c>
      <c r="B3287" s="12" t="s">
        <v>925</v>
      </c>
      <c r="E3287" s="37">
        <v>71092</v>
      </c>
      <c r="G3287" s="37" t="s">
        <v>1505</v>
      </c>
      <c r="I3287" s="37"/>
      <c r="K3287" s="37"/>
      <c r="M3287" s="37">
        <v>39694</v>
      </c>
      <c r="N3287" s="12">
        <v>0.81</v>
      </c>
      <c r="O3287" s="37"/>
      <c r="R3287" s="37"/>
      <c r="T3287" s="37"/>
      <c r="V3287" s="37"/>
      <c r="X3287" s="37">
        <v>31398</v>
      </c>
      <c r="Y3287" s="12">
        <v>0.64</v>
      </c>
      <c r="Z3287" s="37"/>
      <c r="AB3287" s="37"/>
      <c r="AD3287" s="37"/>
      <c r="AF3287" s="37"/>
      <c r="AH3287" s="37"/>
      <c r="AN3287" s="37"/>
      <c r="AP3287" s="37"/>
      <c r="AR3287" s="37"/>
      <c r="AT3287" s="37"/>
      <c r="AV3287" s="37"/>
      <c r="AX3287" s="37"/>
      <c r="BA3287" s="12">
        <v>300</v>
      </c>
      <c r="BB3287" s="12">
        <v>350</v>
      </c>
      <c r="BZ3287" s="12">
        <v>0</v>
      </c>
      <c r="CC3287" s="12">
        <v>0</v>
      </c>
      <c r="CG3287" s="12" t="s">
        <v>929</v>
      </c>
      <c r="CH3287" s="12">
        <v>121.971</v>
      </c>
      <c r="CI3287" s="12" t="s">
        <v>1150</v>
      </c>
      <c r="CJ3287" s="12"/>
      <c r="CK3287" s="12" t="s">
        <v>1151</v>
      </c>
      <c r="CL3287" s="37">
        <v>4932714</v>
      </c>
      <c r="CN3287" s="12" t="s">
        <v>1506</v>
      </c>
      <c r="CS3287" s="12"/>
      <c r="CT3287" s="36" t="str">
        <f t="shared" si="51"/>
        <v>500mn</v>
      </c>
      <c r="CU3287" s="36" t="str">
        <f>VLOOKUP(CK3287,Mapping!B:C,2,FALSE)</f>
        <v>EU</v>
      </c>
    </row>
    <row r="3288" spans="1:99" ht="16" customHeight="1" x14ac:dyDescent="0.35">
      <c r="A3288" s="12" t="s">
        <v>4751</v>
      </c>
      <c r="B3288" s="12" t="s">
        <v>933</v>
      </c>
      <c r="E3288" s="37">
        <v>0</v>
      </c>
      <c r="G3288" s="37" t="s">
        <v>1505</v>
      </c>
      <c r="I3288" s="37"/>
      <c r="K3288" s="37"/>
      <c r="M3288" s="37">
        <v>0</v>
      </c>
      <c r="N3288" s="12">
        <v>0</v>
      </c>
      <c r="O3288" s="37"/>
      <c r="R3288" s="37"/>
      <c r="T3288" s="37"/>
      <c r="V3288" s="37"/>
      <c r="X3288" s="37"/>
      <c r="Z3288" s="37"/>
      <c r="AB3288" s="37"/>
      <c r="AD3288" s="37"/>
      <c r="AF3288" s="37"/>
      <c r="AH3288" s="37"/>
      <c r="AN3288" s="37"/>
      <c r="AP3288" s="37"/>
      <c r="AR3288" s="37"/>
      <c r="AT3288" s="37"/>
      <c r="AV3288" s="37"/>
      <c r="AX3288" s="37"/>
      <c r="BB3288" s="12">
        <v>0</v>
      </c>
      <c r="CC3288" s="12">
        <v>0</v>
      </c>
      <c r="CG3288" s="12" t="s">
        <v>940</v>
      </c>
      <c r="CH3288" s="12">
        <v>149.999</v>
      </c>
      <c r="CI3288" s="12" t="s">
        <v>1153</v>
      </c>
      <c r="CJ3288" s="12"/>
      <c r="CK3288" s="12" t="s">
        <v>1154</v>
      </c>
      <c r="CL3288" s="37">
        <v>14511402</v>
      </c>
      <c r="CN3288" s="12" t="s">
        <v>1506</v>
      </c>
      <c r="CS3288" s="12"/>
      <c r="CT3288" s="36" t="str">
        <f t="shared" si="51"/>
        <v>500mn</v>
      </c>
      <c r="CU3288" s="36" t="str">
        <f>VLOOKUP(CK3288,Mapping!B:C,2,FALSE)</f>
        <v>Oceania</v>
      </c>
    </row>
    <row r="3289" spans="1:99" ht="16" customHeight="1" x14ac:dyDescent="0.35">
      <c r="A3289" s="12" t="s">
        <v>4752</v>
      </c>
      <c r="B3289" s="12" t="s">
        <v>925</v>
      </c>
      <c r="E3289" s="37">
        <v>6606194</v>
      </c>
      <c r="G3289" s="37" t="s">
        <v>1505</v>
      </c>
      <c r="I3289" s="37"/>
      <c r="K3289" s="37"/>
      <c r="M3289" s="37"/>
      <c r="O3289" s="37"/>
      <c r="R3289" s="37"/>
      <c r="T3289" s="37"/>
      <c r="V3289" s="37"/>
      <c r="X3289" s="37"/>
      <c r="Z3289" s="37"/>
      <c r="AB3289" s="37"/>
      <c r="AD3289" s="37"/>
      <c r="AF3289" s="37"/>
      <c r="AH3289" s="37"/>
      <c r="AN3289" s="37"/>
      <c r="AP3289" s="37"/>
      <c r="AR3289" s="37"/>
      <c r="AT3289" s="37">
        <v>6606194</v>
      </c>
      <c r="AU3289" s="12">
        <v>1.28</v>
      </c>
      <c r="AV3289" s="37"/>
      <c r="AX3289" s="37"/>
      <c r="BD3289" s="12">
        <v>619718</v>
      </c>
      <c r="CF3289" s="12">
        <v>0.53</v>
      </c>
      <c r="CG3289" s="12" t="s">
        <v>940</v>
      </c>
      <c r="CH3289" s="12">
        <v>52.552999999999997</v>
      </c>
      <c r="CI3289" s="12" t="s">
        <v>2175</v>
      </c>
      <c r="CJ3289" s="12"/>
      <c r="CK3289" s="12" t="s">
        <v>970</v>
      </c>
      <c r="CL3289" s="37">
        <v>516852377</v>
      </c>
      <c r="CN3289" s="12" t="s">
        <v>1506</v>
      </c>
      <c r="CS3289" s="12"/>
      <c r="CT3289" s="36" t="str">
        <f t="shared" si="51"/>
        <v>500mn - 1bn</v>
      </c>
      <c r="CU3289" s="36" t="str">
        <f>VLOOKUP(CK3289,Mapping!B:C,2,FALSE)</f>
        <v>EU</v>
      </c>
    </row>
    <row r="3290" spans="1:99" ht="16" customHeight="1" x14ac:dyDescent="0.35">
      <c r="A3290" s="12" t="s">
        <v>4753</v>
      </c>
      <c r="B3290" s="12" t="s">
        <v>925</v>
      </c>
      <c r="E3290" s="37">
        <v>0</v>
      </c>
      <c r="G3290" s="37" t="s">
        <v>1505</v>
      </c>
      <c r="I3290" s="37"/>
      <c r="K3290" s="37"/>
      <c r="M3290" s="37">
        <v>0</v>
      </c>
      <c r="N3290" s="12">
        <v>0</v>
      </c>
      <c r="O3290" s="37"/>
      <c r="R3290" s="37"/>
      <c r="T3290" s="37"/>
      <c r="V3290" s="37"/>
      <c r="X3290" s="37"/>
      <c r="Z3290" s="37"/>
      <c r="AB3290" s="37"/>
      <c r="AD3290" s="37"/>
      <c r="AF3290" s="37"/>
      <c r="AH3290" s="37"/>
      <c r="AN3290" s="37"/>
      <c r="AP3290" s="37"/>
      <c r="AR3290" s="37"/>
      <c r="AT3290" s="37"/>
      <c r="AV3290" s="37"/>
      <c r="AX3290" s="37"/>
      <c r="BB3290" s="12">
        <v>0</v>
      </c>
      <c r="CC3290" s="12">
        <v>0</v>
      </c>
      <c r="CG3290" s="12" t="s">
        <v>976</v>
      </c>
      <c r="CH3290" s="12">
        <v>109.352</v>
      </c>
      <c r="CI3290" s="12" t="s">
        <v>1191</v>
      </c>
      <c r="CJ3290" s="12" t="s">
        <v>931</v>
      </c>
      <c r="CK3290" s="12" t="s">
        <v>932</v>
      </c>
      <c r="CL3290" s="37">
        <v>497323002</v>
      </c>
      <c r="CN3290" s="12" t="s">
        <v>1513</v>
      </c>
      <c r="CS3290" s="12"/>
      <c r="CT3290" s="36" t="str">
        <f t="shared" si="51"/>
        <v>500mn</v>
      </c>
      <c r="CU3290" s="36" t="str">
        <f>VLOOKUP(CK3290,Mapping!B:C,2,FALSE)</f>
        <v>US/CA</v>
      </c>
    </row>
    <row r="3291" spans="1:99" ht="16" customHeight="1" x14ac:dyDescent="0.35">
      <c r="A3291" s="12" t="s">
        <v>4754</v>
      </c>
      <c r="B3291" s="12" t="s">
        <v>925</v>
      </c>
      <c r="E3291" s="37">
        <v>0</v>
      </c>
      <c r="G3291" s="37" t="s">
        <v>1505</v>
      </c>
      <c r="I3291" s="37"/>
      <c r="K3291" s="37"/>
      <c r="M3291" s="37">
        <v>0</v>
      </c>
      <c r="N3291" s="12">
        <v>0</v>
      </c>
      <c r="O3291" s="37"/>
      <c r="R3291" s="37"/>
      <c r="T3291" s="37"/>
      <c r="V3291" s="37"/>
      <c r="X3291" s="37"/>
      <c r="Z3291" s="37"/>
      <c r="AB3291" s="37"/>
      <c r="AD3291" s="37"/>
      <c r="AF3291" s="37"/>
      <c r="AH3291" s="37"/>
      <c r="AN3291" s="37"/>
      <c r="AP3291" s="37"/>
      <c r="AR3291" s="37"/>
      <c r="AT3291" s="37"/>
      <c r="AV3291" s="37"/>
      <c r="AX3291" s="37"/>
      <c r="BB3291" s="12">
        <v>0</v>
      </c>
      <c r="CC3291" s="12">
        <v>0</v>
      </c>
      <c r="CG3291" s="12" t="s">
        <v>929</v>
      </c>
      <c r="CH3291" s="12">
        <v>51.375</v>
      </c>
      <c r="CI3291" s="12" t="s">
        <v>987</v>
      </c>
      <c r="CJ3291" s="12"/>
      <c r="CK3291" s="12" t="s">
        <v>979</v>
      </c>
      <c r="CL3291" s="37">
        <v>62363851</v>
      </c>
      <c r="CN3291" s="12" t="s">
        <v>1506</v>
      </c>
      <c r="CS3291" s="12"/>
      <c r="CT3291" s="36" t="str">
        <f t="shared" si="51"/>
        <v>500mn</v>
      </c>
      <c r="CU3291" s="36" t="str">
        <f>VLOOKUP(CK3291,Mapping!B:C,2,FALSE)</f>
        <v>EU</v>
      </c>
    </row>
    <row r="3292" spans="1:99" ht="16" customHeight="1" x14ac:dyDescent="0.35">
      <c r="A3292" s="12" t="s">
        <v>4755</v>
      </c>
      <c r="B3292" s="12" t="s">
        <v>925</v>
      </c>
      <c r="E3292" s="37">
        <v>0</v>
      </c>
      <c r="G3292" s="37" t="s">
        <v>1505</v>
      </c>
      <c r="I3292" s="37"/>
      <c r="K3292" s="37"/>
      <c r="M3292" s="37"/>
      <c r="O3292" s="37"/>
      <c r="R3292" s="37"/>
      <c r="T3292" s="37"/>
      <c r="V3292" s="37"/>
      <c r="X3292" s="37"/>
      <c r="Z3292" s="37"/>
      <c r="AB3292" s="37"/>
      <c r="AD3292" s="37"/>
      <c r="AF3292" s="37"/>
      <c r="AH3292" s="37"/>
      <c r="AN3292" s="37">
        <v>0</v>
      </c>
      <c r="AO3292" s="12">
        <v>0</v>
      </c>
      <c r="AP3292" s="37"/>
      <c r="AR3292" s="37"/>
      <c r="AT3292" s="37"/>
      <c r="AV3292" s="37"/>
      <c r="AX3292" s="37"/>
      <c r="BI3292" s="12">
        <v>0</v>
      </c>
      <c r="BY3292" s="12">
        <v>0</v>
      </c>
      <c r="CG3292" s="12" t="s">
        <v>934</v>
      </c>
      <c r="CH3292" s="12">
        <v>28.350999999999999</v>
      </c>
      <c r="CI3292" s="12" t="s">
        <v>4756</v>
      </c>
      <c r="CJ3292" s="12" t="s">
        <v>1114</v>
      </c>
      <c r="CK3292" s="12" t="s">
        <v>932</v>
      </c>
      <c r="CL3292" s="37">
        <v>741545842</v>
      </c>
      <c r="CN3292" s="12" t="s">
        <v>1509</v>
      </c>
      <c r="CS3292" s="12"/>
      <c r="CT3292" s="36" t="str">
        <f t="shared" si="51"/>
        <v>500mn - 1bn</v>
      </c>
      <c r="CU3292" s="36" t="str">
        <f>VLOOKUP(CK3292,Mapping!B:C,2,FALSE)</f>
        <v>US/CA</v>
      </c>
    </row>
    <row r="3293" spans="1:99" ht="16" customHeight="1" x14ac:dyDescent="0.35">
      <c r="A3293" s="12" t="s">
        <v>4757</v>
      </c>
      <c r="B3293" s="12" t="s">
        <v>933</v>
      </c>
      <c r="E3293" s="37">
        <v>7831472</v>
      </c>
      <c r="G3293" s="37" t="s">
        <v>1505</v>
      </c>
      <c r="I3293" s="37"/>
      <c r="K3293" s="37">
        <v>5673165</v>
      </c>
      <c r="L3293" s="12">
        <v>0.48</v>
      </c>
      <c r="M3293" s="37"/>
      <c r="O3293" s="37">
        <v>1278721</v>
      </c>
      <c r="P3293" s="12">
        <v>0.11</v>
      </c>
      <c r="R3293" s="37"/>
      <c r="T3293" s="37"/>
      <c r="V3293" s="37">
        <v>0</v>
      </c>
      <c r="W3293" s="12">
        <v>0</v>
      </c>
      <c r="X3293" s="37"/>
      <c r="Z3293" s="37"/>
      <c r="AB3293" s="37">
        <v>0</v>
      </c>
      <c r="AC3293" s="12">
        <v>0</v>
      </c>
      <c r="AD3293" s="37"/>
      <c r="AF3293" s="37"/>
      <c r="AH3293" s="37"/>
      <c r="AJ3293" s="12">
        <v>0</v>
      </c>
      <c r="AK3293" s="12">
        <v>0</v>
      </c>
      <c r="AL3293" s="12">
        <v>84200</v>
      </c>
      <c r="AM3293" s="12">
        <v>20000</v>
      </c>
      <c r="AN3293" s="37">
        <v>833643</v>
      </c>
      <c r="AO3293" s="12">
        <v>7.0000000000000007E-2</v>
      </c>
      <c r="AP3293" s="37"/>
      <c r="AR3293" s="37"/>
      <c r="AT3293" s="37"/>
      <c r="AV3293" s="37"/>
      <c r="AX3293" s="37">
        <v>45943</v>
      </c>
      <c r="AY3293" s="12">
        <v>0</v>
      </c>
      <c r="BG3293" s="12">
        <v>94200</v>
      </c>
      <c r="BI3293" s="12">
        <v>4950</v>
      </c>
      <c r="BR3293" s="12">
        <v>0</v>
      </c>
      <c r="BS3293" s="12">
        <v>0</v>
      </c>
      <c r="BT3293" s="12">
        <v>0</v>
      </c>
      <c r="BU3293" s="12">
        <v>0</v>
      </c>
      <c r="BW3293" s="12">
        <v>0</v>
      </c>
      <c r="BY3293" s="12">
        <v>0</v>
      </c>
      <c r="CG3293" s="12" t="s">
        <v>929</v>
      </c>
      <c r="CH3293" s="12">
        <v>103.80200000000001</v>
      </c>
      <c r="CI3293" s="12" t="s">
        <v>4254</v>
      </c>
      <c r="CJ3293" s="12"/>
      <c r="CK3293" s="12" t="s">
        <v>990</v>
      </c>
      <c r="CL3293" s="37">
        <v>1174609324</v>
      </c>
      <c r="CN3293" s="12" t="s">
        <v>1506</v>
      </c>
      <c r="CS3293" s="12"/>
      <c r="CT3293" s="36" t="str">
        <f t="shared" si="51"/>
        <v>1bn - 50bn</v>
      </c>
      <c r="CU3293" s="36" t="str">
        <f>VLOOKUP(CK3293,Mapping!B:C,2,FALSE)</f>
        <v>EU</v>
      </c>
    </row>
    <row r="3294" spans="1:99" ht="16" customHeight="1" x14ac:dyDescent="0.35">
      <c r="A3294" s="12" t="s">
        <v>4758</v>
      </c>
      <c r="B3294" s="12" t="s">
        <v>925</v>
      </c>
      <c r="E3294" s="37">
        <v>2145366</v>
      </c>
      <c r="G3294" s="37" t="s">
        <v>1505</v>
      </c>
      <c r="I3294" s="37"/>
      <c r="K3294" s="37"/>
      <c r="M3294" s="37">
        <v>2145366</v>
      </c>
      <c r="N3294" s="12">
        <v>0.01</v>
      </c>
      <c r="O3294" s="37"/>
      <c r="R3294" s="37"/>
      <c r="T3294" s="37"/>
      <c r="V3294" s="37"/>
      <c r="X3294" s="37"/>
      <c r="Z3294" s="37"/>
      <c r="AB3294" s="37"/>
      <c r="AD3294" s="37"/>
      <c r="AF3294" s="37"/>
      <c r="AH3294" s="37"/>
      <c r="AN3294" s="37"/>
      <c r="AP3294" s="37"/>
      <c r="AR3294" s="37"/>
      <c r="AT3294" s="37"/>
      <c r="AV3294" s="37"/>
      <c r="AX3294" s="37"/>
      <c r="BB3294" s="12">
        <v>17100</v>
      </c>
      <c r="CC3294" s="12">
        <v>0</v>
      </c>
      <c r="CG3294" s="12" t="s">
        <v>940</v>
      </c>
      <c r="CH3294" s="12">
        <v>4.7409999999999997</v>
      </c>
      <c r="CI3294" s="12" t="s">
        <v>953</v>
      </c>
      <c r="CJ3294" s="12"/>
      <c r="CK3294" s="12" t="s">
        <v>954</v>
      </c>
      <c r="CL3294" s="37">
        <v>41907786334</v>
      </c>
      <c r="CN3294" s="12" t="s">
        <v>1514</v>
      </c>
      <c r="CS3294" s="12"/>
      <c r="CT3294" s="36" t="str">
        <f t="shared" si="51"/>
        <v>1bn - 50bn</v>
      </c>
      <c r="CU3294" s="36" t="str">
        <f>VLOOKUP(CK3294,Mapping!B:C,2,FALSE)</f>
        <v>EU</v>
      </c>
    </row>
    <row r="3295" spans="1:99" ht="16" customHeight="1" x14ac:dyDescent="0.35">
      <c r="A3295" s="12" t="s">
        <v>4759</v>
      </c>
      <c r="B3295" s="12" t="s">
        <v>925</v>
      </c>
      <c r="E3295" s="37">
        <v>4105062</v>
      </c>
      <c r="G3295" s="37" t="s">
        <v>1505</v>
      </c>
      <c r="I3295" s="37"/>
      <c r="K3295" s="37"/>
      <c r="M3295" s="37"/>
      <c r="O3295" s="37"/>
      <c r="R3295" s="37"/>
      <c r="T3295" s="37"/>
      <c r="V3295" s="37"/>
      <c r="X3295" s="37"/>
      <c r="Z3295" s="37"/>
      <c r="AB3295" s="37"/>
      <c r="AD3295" s="37"/>
      <c r="AF3295" s="37"/>
      <c r="AH3295" s="37"/>
      <c r="AN3295" s="37">
        <v>4105062</v>
      </c>
      <c r="AO3295" s="12">
        <v>0.18</v>
      </c>
      <c r="AP3295" s="37"/>
      <c r="AR3295" s="37"/>
      <c r="AT3295" s="37"/>
      <c r="AV3295" s="37"/>
      <c r="AX3295" s="37"/>
      <c r="BI3295" s="12">
        <v>24375</v>
      </c>
      <c r="BY3295" s="12">
        <v>0</v>
      </c>
      <c r="CG3295" s="12" t="s">
        <v>996</v>
      </c>
      <c r="CH3295" s="12">
        <v>15.612</v>
      </c>
      <c r="CI3295" s="12" t="s">
        <v>1127</v>
      </c>
      <c r="CJ3295" s="12" t="s">
        <v>966</v>
      </c>
      <c r="CK3295" s="12" t="s">
        <v>932</v>
      </c>
      <c r="CL3295" s="37">
        <v>2246873932</v>
      </c>
      <c r="CN3295" s="12" t="s">
        <v>1509</v>
      </c>
      <c r="CS3295" s="12"/>
      <c r="CT3295" s="36" t="str">
        <f t="shared" si="51"/>
        <v>1bn - 50bn</v>
      </c>
      <c r="CU3295" s="36" t="str">
        <f>VLOOKUP(CK3295,Mapping!B:C,2,FALSE)</f>
        <v>US/CA</v>
      </c>
    </row>
    <row r="3296" spans="1:99" ht="16" customHeight="1" x14ac:dyDescent="0.35">
      <c r="A3296" s="12" t="s">
        <v>4760</v>
      </c>
      <c r="B3296" s="12" t="s">
        <v>933</v>
      </c>
      <c r="E3296" s="37">
        <v>1484993</v>
      </c>
      <c r="G3296" s="37" t="s">
        <v>1505</v>
      </c>
      <c r="I3296" s="37"/>
      <c r="K3296" s="37">
        <v>1154669</v>
      </c>
      <c r="L3296" s="12">
        <v>0.02</v>
      </c>
      <c r="M3296" s="37"/>
      <c r="O3296" s="37">
        <v>330324</v>
      </c>
      <c r="P3296" s="12">
        <v>0</v>
      </c>
      <c r="R3296" s="37"/>
      <c r="T3296" s="37"/>
      <c r="V3296" s="37"/>
      <c r="X3296" s="37"/>
      <c r="Z3296" s="37"/>
      <c r="AB3296" s="37"/>
      <c r="AD3296" s="37"/>
      <c r="AF3296" s="37"/>
      <c r="AH3296" s="37"/>
      <c r="AL3296" s="12">
        <v>18000</v>
      </c>
      <c r="AN3296" s="37"/>
      <c r="AP3296" s="37"/>
      <c r="AR3296" s="37"/>
      <c r="AT3296" s="37"/>
      <c r="AV3296" s="37"/>
      <c r="AX3296" s="37"/>
      <c r="BG3296" s="12">
        <v>15000</v>
      </c>
      <c r="BS3296" s="12">
        <v>0</v>
      </c>
      <c r="BU3296" s="12">
        <v>0</v>
      </c>
      <c r="CG3296" s="12" t="s">
        <v>940</v>
      </c>
      <c r="CH3296" s="12">
        <v>58.679000000000002</v>
      </c>
      <c r="CI3296" s="12" t="s">
        <v>999</v>
      </c>
      <c r="CJ3296" s="12"/>
      <c r="CK3296" s="12" t="s">
        <v>927</v>
      </c>
      <c r="CL3296" s="37">
        <v>7221020563</v>
      </c>
      <c r="CN3296" s="12" t="s">
        <v>1506</v>
      </c>
      <c r="CS3296" s="12"/>
      <c r="CT3296" s="36" t="str">
        <f t="shared" si="51"/>
        <v>1bn - 50bn</v>
      </c>
      <c r="CU3296" s="36" t="str">
        <f>VLOOKUP(CK3296,Mapping!B:C,2,FALSE)</f>
        <v>CN</v>
      </c>
    </row>
    <row r="3297" spans="1:99" ht="16" customHeight="1" x14ac:dyDescent="0.35">
      <c r="A3297" s="12" t="s">
        <v>248</v>
      </c>
      <c r="B3297" s="12" t="s">
        <v>933</v>
      </c>
      <c r="E3297" s="37">
        <v>251484668</v>
      </c>
      <c r="F3297" s="12">
        <v>160015</v>
      </c>
      <c r="G3297" s="37" t="s">
        <v>1505</v>
      </c>
      <c r="I3297" s="37">
        <v>7776323</v>
      </c>
      <c r="J3297" s="12">
        <v>0.2</v>
      </c>
      <c r="K3297" s="37">
        <v>77734694</v>
      </c>
      <c r="L3297" s="12">
        <v>1.97</v>
      </c>
      <c r="M3297" s="37"/>
      <c r="O3297" s="37">
        <v>68649596</v>
      </c>
      <c r="P3297" s="12">
        <v>1.74</v>
      </c>
      <c r="Q3297" s="12">
        <v>44677</v>
      </c>
      <c r="R3297" s="37">
        <v>1544819</v>
      </c>
      <c r="S3297" s="12">
        <v>0.04</v>
      </c>
      <c r="T3297" s="37"/>
      <c r="V3297" s="37">
        <v>30357208</v>
      </c>
      <c r="W3297" s="12">
        <v>0.77</v>
      </c>
      <c r="X3297" s="37">
        <v>18702312</v>
      </c>
      <c r="Y3297" s="12">
        <v>0.47</v>
      </c>
      <c r="Z3297" s="37"/>
      <c r="AB3297" s="37">
        <v>17633085</v>
      </c>
      <c r="AC3297" s="12">
        <v>0.45</v>
      </c>
      <c r="AD3297" s="37"/>
      <c r="AF3297" s="37">
        <v>17106398</v>
      </c>
      <c r="AG3297" s="12">
        <v>0.43</v>
      </c>
      <c r="AH3297" s="37">
        <v>5641812</v>
      </c>
      <c r="AI3297" s="12">
        <v>0.14000000000000001</v>
      </c>
      <c r="AJ3297" s="12">
        <v>1229489</v>
      </c>
      <c r="AK3297" s="12">
        <v>1100760</v>
      </c>
      <c r="AL3297" s="12">
        <v>4520374</v>
      </c>
      <c r="AM3297" s="12">
        <v>988343</v>
      </c>
      <c r="AN3297" s="37"/>
      <c r="AP3297" s="37"/>
      <c r="AR3297" s="37">
        <v>3488256</v>
      </c>
      <c r="AS3297" s="12">
        <v>0.09</v>
      </c>
      <c r="AT3297" s="37"/>
      <c r="AV3297" s="37"/>
      <c r="AX3297" s="37">
        <v>2850165</v>
      </c>
      <c r="AY3297" s="12">
        <v>7.0000000000000007E-2</v>
      </c>
      <c r="AZ3297" s="12">
        <v>145930</v>
      </c>
      <c r="BA3297" s="12">
        <v>183033</v>
      </c>
      <c r="BE3297" s="12">
        <v>93544</v>
      </c>
      <c r="BF3297" s="12">
        <v>1012263</v>
      </c>
      <c r="BG3297" s="12">
        <v>1258499</v>
      </c>
      <c r="BM3297" s="12">
        <v>0.1</v>
      </c>
      <c r="BO3297" s="12">
        <v>0.02</v>
      </c>
      <c r="BP3297" s="12">
        <v>0.04</v>
      </c>
      <c r="BQ3297" s="12">
        <v>0.01</v>
      </c>
      <c r="BR3297" s="12">
        <v>0.05</v>
      </c>
      <c r="BS3297" s="12">
        <v>0.01</v>
      </c>
      <c r="BT3297" s="12">
        <v>0.03</v>
      </c>
      <c r="BU3297" s="12">
        <v>0.02</v>
      </c>
      <c r="BW3297" s="12">
        <v>0.04</v>
      </c>
      <c r="BX3297" s="12">
        <v>0</v>
      </c>
      <c r="BZ3297" s="12">
        <v>0</v>
      </c>
      <c r="CG3297" s="12" t="s">
        <v>929</v>
      </c>
      <c r="CH3297" s="12">
        <v>63.356999999999999</v>
      </c>
      <c r="CI3297" s="12" t="s">
        <v>988</v>
      </c>
      <c r="CJ3297" s="12"/>
      <c r="CK3297" s="12" t="s">
        <v>988</v>
      </c>
      <c r="CL3297" s="37">
        <v>3895667706</v>
      </c>
      <c r="CN3297" s="12" t="s">
        <v>1506</v>
      </c>
      <c r="CS3297" s="12"/>
      <c r="CT3297" s="36" t="str">
        <f t="shared" si="51"/>
        <v>1bn - 50bn</v>
      </c>
      <c r="CU3297" s="36" t="str">
        <f>VLOOKUP(CK3297,Mapping!B:C,2,FALSE)</f>
        <v>SG</v>
      </c>
    </row>
    <row r="3298" spans="1:99" ht="16" customHeight="1" x14ac:dyDescent="0.35">
      <c r="A3298" s="12" t="s">
        <v>4761</v>
      </c>
      <c r="B3298" s="12" t="s">
        <v>925</v>
      </c>
      <c r="E3298" s="37">
        <v>495873</v>
      </c>
      <c r="G3298" s="37" t="s">
        <v>1505</v>
      </c>
      <c r="I3298" s="37"/>
      <c r="K3298" s="37"/>
      <c r="M3298" s="37">
        <v>200622</v>
      </c>
      <c r="N3298" s="12">
        <v>0.06</v>
      </c>
      <c r="O3298" s="37"/>
      <c r="R3298" s="37"/>
      <c r="T3298" s="37"/>
      <c r="V3298" s="37"/>
      <c r="X3298" s="37"/>
      <c r="Z3298" s="37"/>
      <c r="AB3298" s="37"/>
      <c r="AD3298" s="37"/>
      <c r="AF3298" s="37"/>
      <c r="AH3298" s="37"/>
      <c r="AN3298" s="37">
        <v>295251</v>
      </c>
      <c r="AO3298" s="12">
        <v>0.09</v>
      </c>
      <c r="AP3298" s="37"/>
      <c r="AR3298" s="37"/>
      <c r="AT3298" s="37"/>
      <c r="AV3298" s="37"/>
      <c r="AX3298" s="37"/>
      <c r="BB3298" s="12">
        <v>1769</v>
      </c>
      <c r="BI3298" s="12">
        <v>1275</v>
      </c>
      <c r="BY3298" s="12">
        <v>0</v>
      </c>
      <c r="CC3298" s="12">
        <v>0</v>
      </c>
      <c r="CG3298" s="12" t="s">
        <v>929</v>
      </c>
      <c r="CH3298" s="12">
        <v>27.068999999999999</v>
      </c>
      <c r="CI3298" s="12" t="s">
        <v>965</v>
      </c>
      <c r="CJ3298" s="12" t="s">
        <v>966</v>
      </c>
      <c r="CK3298" s="12" t="s">
        <v>932</v>
      </c>
      <c r="CL3298" s="37">
        <v>329365276</v>
      </c>
      <c r="CN3298" s="12" t="s">
        <v>1509</v>
      </c>
      <c r="CS3298" s="12"/>
      <c r="CT3298" s="36" t="str">
        <f t="shared" si="51"/>
        <v>500mn</v>
      </c>
      <c r="CU3298" s="36" t="str">
        <f>VLOOKUP(CK3298,Mapping!B:C,2,FALSE)</f>
        <v>US/CA</v>
      </c>
    </row>
    <row r="3299" spans="1:99" ht="16" customHeight="1" x14ac:dyDescent="0.35">
      <c r="A3299" s="12" t="s">
        <v>4762</v>
      </c>
      <c r="B3299" s="12" t="s">
        <v>925</v>
      </c>
      <c r="E3299" s="37">
        <v>174137</v>
      </c>
      <c r="G3299" s="37" t="s">
        <v>1505</v>
      </c>
      <c r="I3299" s="37"/>
      <c r="K3299" s="37"/>
      <c r="M3299" s="37"/>
      <c r="O3299" s="37"/>
      <c r="R3299" s="37"/>
      <c r="T3299" s="37"/>
      <c r="V3299" s="37"/>
      <c r="X3299" s="37"/>
      <c r="Z3299" s="37"/>
      <c r="AB3299" s="37"/>
      <c r="AD3299" s="37"/>
      <c r="AF3299" s="37"/>
      <c r="AH3299" s="37"/>
      <c r="AN3299" s="37">
        <v>97187</v>
      </c>
      <c r="AO3299" s="12">
        <v>0.02</v>
      </c>
      <c r="AP3299" s="37">
        <v>76950</v>
      </c>
      <c r="AQ3299" s="12">
        <v>0.01</v>
      </c>
      <c r="AR3299" s="37"/>
      <c r="AT3299" s="37"/>
      <c r="AV3299" s="37"/>
      <c r="AX3299" s="37"/>
      <c r="BH3299" s="12">
        <v>360</v>
      </c>
      <c r="BI3299" s="12">
        <v>450</v>
      </c>
      <c r="BV3299" s="12">
        <v>0</v>
      </c>
      <c r="BY3299" s="12">
        <v>0</v>
      </c>
      <c r="CG3299" s="12" t="s">
        <v>996</v>
      </c>
      <c r="CH3299" s="12">
        <v>32.472000000000001</v>
      </c>
      <c r="CI3299" s="12" t="s">
        <v>953</v>
      </c>
      <c r="CJ3299" s="12"/>
      <c r="CK3299" s="12" t="s">
        <v>954</v>
      </c>
      <c r="CL3299" s="37">
        <v>633333544</v>
      </c>
      <c r="CN3299" s="12" t="s">
        <v>1506</v>
      </c>
      <c r="CS3299" s="12"/>
      <c r="CT3299" s="36" t="str">
        <f t="shared" si="51"/>
        <v>500mn - 1bn</v>
      </c>
      <c r="CU3299" s="36" t="str">
        <f>VLOOKUP(CK3299,Mapping!B:C,2,FALSE)</f>
        <v>EU</v>
      </c>
    </row>
    <row r="3300" spans="1:99" ht="16" customHeight="1" x14ac:dyDescent="0.35">
      <c r="A3300" s="12" t="s">
        <v>4763</v>
      </c>
      <c r="B3300" s="12" t="s">
        <v>925</v>
      </c>
      <c r="E3300" s="37">
        <v>568393</v>
      </c>
      <c r="G3300" s="37" t="s">
        <v>1505</v>
      </c>
      <c r="I3300" s="37"/>
      <c r="K3300" s="37"/>
      <c r="M3300" s="37"/>
      <c r="O3300" s="37"/>
      <c r="R3300" s="37"/>
      <c r="T3300" s="37"/>
      <c r="V3300" s="37"/>
      <c r="X3300" s="37"/>
      <c r="Z3300" s="37"/>
      <c r="AB3300" s="37"/>
      <c r="AD3300" s="37"/>
      <c r="AF3300" s="37"/>
      <c r="AH3300" s="37"/>
      <c r="AN3300" s="37">
        <v>568393</v>
      </c>
      <c r="AO3300" s="12">
        <v>0.3</v>
      </c>
      <c r="AP3300" s="37"/>
      <c r="AR3300" s="37"/>
      <c r="AT3300" s="37"/>
      <c r="AV3300" s="37"/>
      <c r="AX3300" s="37"/>
      <c r="BI3300" s="12">
        <v>3375</v>
      </c>
      <c r="BY3300" s="12">
        <v>0</v>
      </c>
      <c r="CG3300" s="12" t="s">
        <v>940</v>
      </c>
      <c r="CH3300" s="12">
        <v>14.041</v>
      </c>
      <c r="CI3300" s="12" t="s">
        <v>2641</v>
      </c>
      <c r="CJ3300" s="12" t="s">
        <v>941</v>
      </c>
      <c r="CK3300" s="12" t="s">
        <v>932</v>
      </c>
      <c r="CL3300" s="37">
        <v>191119474</v>
      </c>
      <c r="CN3300" s="12" t="s">
        <v>1509</v>
      </c>
      <c r="CS3300" s="12"/>
      <c r="CT3300" s="36" t="str">
        <f t="shared" si="51"/>
        <v>500mn</v>
      </c>
      <c r="CU3300" s="36" t="str">
        <f>VLOOKUP(CK3300,Mapping!B:C,2,FALSE)</f>
        <v>US/CA</v>
      </c>
    </row>
    <row r="3301" spans="1:99" ht="16" customHeight="1" x14ac:dyDescent="0.35">
      <c r="A3301" s="12" t="s">
        <v>4764</v>
      </c>
      <c r="B3301" s="12" t="s">
        <v>925</v>
      </c>
      <c r="E3301" s="37">
        <v>129068</v>
      </c>
      <c r="G3301" s="37" t="s">
        <v>1505</v>
      </c>
      <c r="I3301" s="37"/>
      <c r="K3301" s="37"/>
      <c r="M3301" s="37"/>
      <c r="O3301" s="37"/>
      <c r="R3301" s="37"/>
      <c r="T3301" s="37"/>
      <c r="V3301" s="37"/>
      <c r="X3301" s="37"/>
      <c r="Z3301" s="37"/>
      <c r="AB3301" s="37"/>
      <c r="AD3301" s="37"/>
      <c r="AF3301" s="37"/>
      <c r="AH3301" s="37"/>
      <c r="AN3301" s="37"/>
      <c r="AP3301" s="37">
        <v>129068</v>
      </c>
      <c r="AQ3301" s="12">
        <v>0.21</v>
      </c>
      <c r="AR3301" s="37"/>
      <c r="AT3301" s="37"/>
      <c r="AV3301" s="37"/>
      <c r="AX3301" s="37"/>
      <c r="BH3301" s="12">
        <v>559</v>
      </c>
      <c r="BV3301" s="12">
        <v>0</v>
      </c>
      <c r="CG3301" s="12" t="s">
        <v>976</v>
      </c>
      <c r="CH3301" s="12">
        <v>39.314</v>
      </c>
      <c r="CI3301" s="12" t="s">
        <v>2005</v>
      </c>
      <c r="CJ3301" s="12"/>
      <c r="CK3301" s="12" t="s">
        <v>1753</v>
      </c>
      <c r="CL3301" s="37">
        <v>62439376</v>
      </c>
      <c r="CN3301" s="12" t="s">
        <v>1513</v>
      </c>
      <c r="CS3301" s="12"/>
      <c r="CT3301" s="36" t="str">
        <f t="shared" si="51"/>
        <v>500mn</v>
      </c>
      <c r="CU3301" s="36" t="str">
        <f>VLOOKUP(CK3301,Mapping!B:C,2,FALSE)</f>
        <v>LATAM</v>
      </c>
    </row>
    <row r="3302" spans="1:99" ht="16" customHeight="1" x14ac:dyDescent="0.35">
      <c r="A3302" s="12" t="s">
        <v>4765</v>
      </c>
      <c r="B3302" s="12" t="s">
        <v>925</v>
      </c>
      <c r="E3302" s="37">
        <v>1726330</v>
      </c>
      <c r="G3302" s="37" t="s">
        <v>1505</v>
      </c>
      <c r="I3302" s="37"/>
      <c r="K3302" s="37"/>
      <c r="M3302" s="37">
        <v>1726330</v>
      </c>
      <c r="N3302" s="12">
        <v>0.44</v>
      </c>
      <c r="O3302" s="37"/>
      <c r="R3302" s="37"/>
      <c r="T3302" s="37"/>
      <c r="V3302" s="37"/>
      <c r="X3302" s="37"/>
      <c r="Z3302" s="37"/>
      <c r="AB3302" s="37"/>
      <c r="AD3302" s="37"/>
      <c r="AF3302" s="37"/>
      <c r="AH3302" s="37"/>
      <c r="AN3302" s="37">
        <v>0</v>
      </c>
      <c r="AO3302" s="12">
        <v>0</v>
      </c>
      <c r="AP3302" s="37"/>
      <c r="AR3302" s="37"/>
      <c r="AT3302" s="37"/>
      <c r="AV3302" s="37"/>
      <c r="AX3302" s="37"/>
      <c r="BB3302" s="12">
        <v>13760</v>
      </c>
      <c r="BI3302" s="12">
        <v>0</v>
      </c>
      <c r="BY3302" s="12">
        <v>0</v>
      </c>
      <c r="CC3302" s="12">
        <v>0</v>
      </c>
      <c r="CG3302" s="12" t="s">
        <v>929</v>
      </c>
      <c r="CH3302" s="12">
        <v>34.225000000000001</v>
      </c>
      <c r="CI3302" s="12" t="s">
        <v>4766</v>
      </c>
      <c r="CJ3302" s="12" t="s">
        <v>968</v>
      </c>
      <c r="CK3302" s="12" t="s">
        <v>932</v>
      </c>
      <c r="CL3302" s="37">
        <v>387350045</v>
      </c>
      <c r="CN3302" s="12" t="s">
        <v>1509</v>
      </c>
      <c r="CS3302" s="12"/>
      <c r="CT3302" s="36" t="str">
        <f t="shared" si="51"/>
        <v>500mn</v>
      </c>
      <c r="CU3302" s="36" t="str">
        <f>VLOOKUP(CK3302,Mapping!B:C,2,FALSE)</f>
        <v>US/CA</v>
      </c>
    </row>
    <row r="3303" spans="1:99" ht="16" customHeight="1" x14ac:dyDescent="0.35">
      <c r="A3303" s="12" t="s">
        <v>4767</v>
      </c>
      <c r="B3303" s="12" t="s">
        <v>925</v>
      </c>
      <c r="E3303" s="37">
        <v>610496</v>
      </c>
      <c r="G3303" s="37" t="s">
        <v>1505</v>
      </c>
      <c r="I3303" s="37"/>
      <c r="K3303" s="37"/>
      <c r="M3303" s="37"/>
      <c r="O3303" s="37"/>
      <c r="R3303" s="37"/>
      <c r="T3303" s="37"/>
      <c r="V3303" s="37"/>
      <c r="X3303" s="37"/>
      <c r="Z3303" s="37"/>
      <c r="AB3303" s="37"/>
      <c r="AD3303" s="37"/>
      <c r="AF3303" s="37"/>
      <c r="AH3303" s="37"/>
      <c r="AN3303" s="37">
        <v>610496</v>
      </c>
      <c r="AO3303" s="12">
        <v>0.09</v>
      </c>
      <c r="AP3303" s="37"/>
      <c r="AR3303" s="37"/>
      <c r="AT3303" s="37"/>
      <c r="AV3303" s="37"/>
      <c r="AX3303" s="37"/>
      <c r="BI3303" s="12">
        <v>3625</v>
      </c>
      <c r="BY3303" s="12">
        <v>0</v>
      </c>
      <c r="CG3303" s="12" t="s">
        <v>929</v>
      </c>
      <c r="CH3303" s="12">
        <v>14.978</v>
      </c>
      <c r="CI3303" s="12" t="s">
        <v>1124</v>
      </c>
      <c r="CJ3303" s="12" t="s">
        <v>1072</v>
      </c>
      <c r="CK3303" s="12" t="s">
        <v>932</v>
      </c>
      <c r="CL3303" s="37">
        <v>717276900</v>
      </c>
      <c r="CN3303" s="12" t="s">
        <v>1509</v>
      </c>
      <c r="CS3303" s="12"/>
      <c r="CT3303" s="36" t="str">
        <f t="shared" si="51"/>
        <v>500mn - 1bn</v>
      </c>
      <c r="CU3303" s="36" t="str">
        <f>VLOOKUP(CK3303,Mapping!B:C,2,FALSE)</f>
        <v>US/CA</v>
      </c>
    </row>
    <row r="3304" spans="1:99" ht="16" customHeight="1" x14ac:dyDescent="0.35">
      <c r="A3304" s="12" t="s">
        <v>4768</v>
      </c>
      <c r="B3304" s="12" t="s">
        <v>925</v>
      </c>
      <c r="E3304" s="37">
        <v>5604322</v>
      </c>
      <c r="F3304" s="12">
        <v>0</v>
      </c>
      <c r="G3304" s="37" t="s">
        <v>1505</v>
      </c>
      <c r="I3304" s="37">
        <v>0</v>
      </c>
      <c r="J3304" s="12">
        <v>0</v>
      </c>
      <c r="K3304" s="37">
        <v>3063682</v>
      </c>
      <c r="L3304" s="12">
        <v>3.33</v>
      </c>
      <c r="M3304" s="37"/>
      <c r="O3304" s="37">
        <v>1907450</v>
      </c>
      <c r="P3304" s="12">
        <v>2.08</v>
      </c>
      <c r="R3304" s="37"/>
      <c r="T3304" s="37"/>
      <c r="V3304" s="37">
        <v>633190</v>
      </c>
      <c r="W3304" s="12">
        <v>0.69</v>
      </c>
      <c r="X3304" s="37"/>
      <c r="Z3304" s="37"/>
      <c r="AB3304" s="37"/>
      <c r="AD3304" s="37"/>
      <c r="AF3304" s="37"/>
      <c r="AH3304" s="37"/>
      <c r="AK3304" s="12">
        <v>29100</v>
      </c>
      <c r="AL3304" s="12">
        <v>125600</v>
      </c>
      <c r="AN3304" s="37"/>
      <c r="AP3304" s="37"/>
      <c r="AR3304" s="37"/>
      <c r="AT3304" s="37"/>
      <c r="AV3304" s="37"/>
      <c r="AX3304" s="37"/>
      <c r="BG3304" s="12">
        <v>49600</v>
      </c>
      <c r="BO3304" s="12">
        <v>0</v>
      </c>
      <c r="BS3304" s="12">
        <v>0</v>
      </c>
      <c r="BT3304" s="12">
        <v>0</v>
      </c>
      <c r="BU3304" s="12">
        <v>0</v>
      </c>
      <c r="CG3304" s="12" t="s">
        <v>976</v>
      </c>
      <c r="CH3304" s="12">
        <v>91.248000000000005</v>
      </c>
      <c r="CI3304" s="12" t="s">
        <v>1016</v>
      </c>
      <c r="CJ3304" s="12" t="s">
        <v>1017</v>
      </c>
      <c r="CK3304" s="12" t="s">
        <v>932</v>
      </c>
      <c r="CL3304" s="37">
        <v>91908838</v>
      </c>
      <c r="CN3304" s="12" t="s">
        <v>1513</v>
      </c>
      <c r="CS3304" s="12"/>
      <c r="CT3304" s="36" t="str">
        <f t="shared" si="51"/>
        <v>500mn</v>
      </c>
      <c r="CU3304" s="36" t="str">
        <f>VLOOKUP(CK3304,Mapping!B:C,2,FALSE)</f>
        <v>US/CA</v>
      </c>
    </row>
    <row r="3305" spans="1:99" ht="16" customHeight="1" x14ac:dyDescent="0.35">
      <c r="A3305" s="12" t="s">
        <v>4769</v>
      </c>
      <c r="B3305" s="12" t="s">
        <v>933</v>
      </c>
      <c r="E3305" s="37">
        <v>18070659</v>
      </c>
      <c r="G3305" s="37" t="s">
        <v>1505</v>
      </c>
      <c r="I3305" s="37"/>
      <c r="K3305" s="37"/>
      <c r="M3305" s="37">
        <v>2988708</v>
      </c>
      <c r="N3305" s="12">
        <v>7.0000000000000007E-2</v>
      </c>
      <c r="O3305" s="37"/>
      <c r="Q3305" s="12">
        <v>9537</v>
      </c>
      <c r="R3305" s="37">
        <v>0</v>
      </c>
      <c r="S3305" s="12">
        <v>0</v>
      </c>
      <c r="T3305" s="37"/>
      <c r="V3305" s="37">
        <v>665829</v>
      </c>
      <c r="W3305" s="12">
        <v>0.02</v>
      </c>
      <c r="X3305" s="37"/>
      <c r="Z3305" s="37">
        <v>532260</v>
      </c>
      <c r="AA3305" s="12">
        <v>0.01</v>
      </c>
      <c r="AB3305" s="37"/>
      <c r="AD3305" s="37"/>
      <c r="AF3305" s="37"/>
      <c r="AH3305" s="37">
        <v>1204332</v>
      </c>
      <c r="AI3305" s="12">
        <v>0.03</v>
      </c>
      <c r="AK3305" s="12">
        <v>30600</v>
      </c>
      <c r="AN3305" s="37">
        <v>12386761</v>
      </c>
      <c r="AO3305" s="12">
        <v>0.28000000000000003</v>
      </c>
      <c r="AP3305" s="37">
        <v>292769</v>
      </c>
      <c r="AQ3305" s="12">
        <v>0.01</v>
      </c>
      <c r="AR3305" s="37"/>
      <c r="AT3305" s="37"/>
      <c r="AV3305" s="37"/>
      <c r="AX3305" s="37"/>
      <c r="AZ3305" s="12">
        <v>0</v>
      </c>
      <c r="BB3305" s="12">
        <v>23822</v>
      </c>
      <c r="BC3305" s="12">
        <v>18000</v>
      </c>
      <c r="BH3305" s="12">
        <v>1268</v>
      </c>
      <c r="BI3305" s="12">
        <v>73550</v>
      </c>
      <c r="BQ3305" s="12">
        <v>0</v>
      </c>
      <c r="BT3305" s="12">
        <v>0</v>
      </c>
      <c r="BV3305" s="12">
        <v>0</v>
      </c>
      <c r="BX3305" s="12">
        <v>0</v>
      </c>
      <c r="BY3305" s="12">
        <v>0.01</v>
      </c>
      <c r="CC3305" s="12">
        <v>0</v>
      </c>
      <c r="CD3305" s="12">
        <v>0</v>
      </c>
      <c r="CG3305" s="12" t="s">
        <v>940</v>
      </c>
      <c r="CH3305" s="12">
        <v>25.888000000000002</v>
      </c>
      <c r="CI3305" s="12" t="s">
        <v>1172</v>
      </c>
      <c r="CJ3305" s="12"/>
      <c r="CK3305" s="12" t="s">
        <v>1173</v>
      </c>
      <c r="CL3305" s="37">
        <v>4387475831</v>
      </c>
      <c r="CN3305" s="12" t="s">
        <v>1506</v>
      </c>
      <c r="CS3305" s="12"/>
      <c r="CT3305" s="36" t="str">
        <f t="shared" si="51"/>
        <v>1bn - 50bn</v>
      </c>
      <c r="CU3305" s="36" t="str">
        <f>VLOOKUP(CK3305,Mapping!B:C,2,FALSE)</f>
        <v>EU</v>
      </c>
    </row>
    <row r="3306" spans="1:99" ht="16" customHeight="1" x14ac:dyDescent="0.35">
      <c r="A3306" s="12" t="s">
        <v>4770</v>
      </c>
      <c r="B3306" s="12" t="s">
        <v>933</v>
      </c>
      <c r="E3306" s="37">
        <v>4153018</v>
      </c>
      <c r="G3306" s="37" t="s">
        <v>1505</v>
      </c>
      <c r="I3306" s="37"/>
      <c r="K3306" s="37">
        <v>247071</v>
      </c>
      <c r="L3306" s="12">
        <v>0.01</v>
      </c>
      <c r="M3306" s="37">
        <v>584834</v>
      </c>
      <c r="N3306" s="12">
        <v>0.02</v>
      </c>
      <c r="O3306" s="37"/>
      <c r="R3306" s="37"/>
      <c r="T3306" s="37"/>
      <c r="V3306" s="37"/>
      <c r="X3306" s="37"/>
      <c r="Z3306" s="37"/>
      <c r="AB3306" s="37"/>
      <c r="AD3306" s="37">
        <v>25306</v>
      </c>
      <c r="AE3306" s="12">
        <v>0</v>
      </c>
      <c r="AF3306" s="37"/>
      <c r="AH3306" s="37"/>
      <c r="AN3306" s="37">
        <v>3295807</v>
      </c>
      <c r="AO3306" s="12">
        <v>0.11</v>
      </c>
      <c r="AP3306" s="37"/>
      <c r="AR3306" s="37"/>
      <c r="AT3306" s="37"/>
      <c r="AV3306" s="37"/>
      <c r="AX3306" s="37"/>
      <c r="BB3306" s="12">
        <v>5350</v>
      </c>
      <c r="BG3306" s="12">
        <v>4000</v>
      </c>
      <c r="BI3306" s="12">
        <v>18100</v>
      </c>
      <c r="BJ3306" s="12">
        <v>200</v>
      </c>
      <c r="BS3306" s="12">
        <v>0</v>
      </c>
      <c r="BY3306" s="12">
        <v>0</v>
      </c>
      <c r="CB3306" s="12">
        <v>0</v>
      </c>
      <c r="CC3306" s="12">
        <v>0</v>
      </c>
      <c r="CG3306" s="12" t="s">
        <v>940</v>
      </c>
      <c r="CH3306" s="12">
        <v>40.776000000000003</v>
      </c>
      <c r="CI3306" s="12" t="s">
        <v>1077</v>
      </c>
      <c r="CJ3306" s="12"/>
      <c r="CK3306" s="12" t="s">
        <v>1078</v>
      </c>
      <c r="CL3306" s="37">
        <v>3031543732</v>
      </c>
      <c r="CN3306" s="12" t="s">
        <v>1506</v>
      </c>
      <c r="CS3306" s="12"/>
      <c r="CT3306" s="36" t="str">
        <f t="shared" si="51"/>
        <v>1bn - 50bn</v>
      </c>
      <c r="CU3306" s="36" t="str">
        <f>VLOOKUP(CK3306,Mapping!B:C,2,FALSE)</f>
        <v>EU</v>
      </c>
    </row>
    <row r="3307" spans="1:99" ht="16" customHeight="1" x14ac:dyDescent="0.35">
      <c r="A3307" s="12" t="s">
        <v>4771</v>
      </c>
      <c r="B3307" s="12" t="s">
        <v>925</v>
      </c>
      <c r="E3307" s="37">
        <v>0</v>
      </c>
      <c r="G3307" s="37" t="s">
        <v>1505</v>
      </c>
      <c r="I3307" s="37"/>
      <c r="K3307" s="37"/>
      <c r="M3307" s="37"/>
      <c r="O3307" s="37"/>
      <c r="R3307" s="37"/>
      <c r="T3307" s="37"/>
      <c r="V3307" s="37"/>
      <c r="X3307" s="37"/>
      <c r="Z3307" s="37"/>
      <c r="AB3307" s="37"/>
      <c r="AD3307" s="37"/>
      <c r="AF3307" s="37"/>
      <c r="AH3307" s="37"/>
      <c r="AN3307" s="37">
        <v>0</v>
      </c>
      <c r="AO3307" s="12">
        <v>0</v>
      </c>
      <c r="AP3307" s="37"/>
      <c r="AR3307" s="37"/>
      <c r="AT3307" s="37"/>
      <c r="AV3307" s="37"/>
      <c r="AX3307" s="37"/>
      <c r="BI3307" s="12">
        <v>0</v>
      </c>
      <c r="BY3307" s="12">
        <v>0</v>
      </c>
      <c r="CG3307" s="12"/>
      <c r="CH3307" s="12">
        <v>17.507999999999999</v>
      </c>
      <c r="CI3307" s="12" t="s">
        <v>987</v>
      </c>
      <c r="CJ3307" s="12"/>
      <c r="CK3307" s="12" t="s">
        <v>979</v>
      </c>
      <c r="CL3307" s="37">
        <v>240532409</v>
      </c>
      <c r="CN3307" s="12" t="s">
        <v>1509</v>
      </c>
      <c r="CS3307" s="12"/>
      <c r="CT3307" s="36" t="str">
        <f t="shared" si="51"/>
        <v>500mn</v>
      </c>
      <c r="CU3307" s="36" t="str">
        <f>VLOOKUP(CK3307,Mapping!B:C,2,FALSE)</f>
        <v>EU</v>
      </c>
    </row>
    <row r="3308" spans="1:99" ht="16" customHeight="1" x14ac:dyDescent="0.35">
      <c r="A3308" s="12" t="s">
        <v>4772</v>
      </c>
      <c r="B3308" s="12" t="s">
        <v>925</v>
      </c>
      <c r="E3308" s="37">
        <v>291268</v>
      </c>
      <c r="G3308" s="37" t="s">
        <v>1505</v>
      </c>
      <c r="I3308" s="37"/>
      <c r="K3308" s="37"/>
      <c r="M3308" s="37"/>
      <c r="O3308" s="37"/>
      <c r="R3308" s="37"/>
      <c r="T3308" s="37">
        <v>291268</v>
      </c>
      <c r="U3308" s="12">
        <v>0.08</v>
      </c>
      <c r="V3308" s="37"/>
      <c r="X3308" s="37"/>
      <c r="Z3308" s="37"/>
      <c r="AB3308" s="37"/>
      <c r="AD3308" s="37"/>
      <c r="AF3308" s="37"/>
      <c r="AH3308" s="37"/>
      <c r="AN3308" s="37"/>
      <c r="AP3308" s="37"/>
      <c r="AR3308" s="37"/>
      <c r="AT3308" s="37"/>
      <c r="AV3308" s="37"/>
      <c r="AX3308" s="37"/>
      <c r="BK3308" s="12">
        <v>2602</v>
      </c>
      <c r="CE3308" s="12">
        <v>0</v>
      </c>
      <c r="CG3308" s="12" t="s">
        <v>934</v>
      </c>
      <c r="CH3308" s="12">
        <v>187.96299999999999</v>
      </c>
      <c r="CI3308" s="12" t="s">
        <v>4773</v>
      </c>
      <c r="CJ3308" s="12" t="s">
        <v>1021</v>
      </c>
      <c r="CK3308" s="12" t="s">
        <v>932</v>
      </c>
      <c r="CL3308" s="37">
        <v>347100174</v>
      </c>
      <c r="CN3308" s="12" t="s">
        <v>1509</v>
      </c>
      <c r="CS3308" s="12"/>
      <c r="CT3308" s="36" t="str">
        <f t="shared" si="51"/>
        <v>500mn</v>
      </c>
      <c r="CU3308" s="36" t="str">
        <f>VLOOKUP(CK3308,Mapping!B:C,2,FALSE)</f>
        <v>US/CA</v>
      </c>
    </row>
    <row r="3309" spans="1:99" ht="16" customHeight="1" x14ac:dyDescent="0.35">
      <c r="A3309" s="12" t="s">
        <v>4774</v>
      </c>
      <c r="B3309" s="12" t="s">
        <v>925</v>
      </c>
      <c r="E3309" s="37">
        <v>24488815</v>
      </c>
      <c r="G3309" s="37" t="s">
        <v>1505</v>
      </c>
      <c r="I3309" s="37"/>
      <c r="K3309" s="37">
        <v>8984774</v>
      </c>
      <c r="L3309" s="12">
        <v>1.32</v>
      </c>
      <c r="M3309" s="37"/>
      <c r="O3309" s="37">
        <v>8888136</v>
      </c>
      <c r="P3309" s="12">
        <v>1.3</v>
      </c>
      <c r="R3309" s="37"/>
      <c r="T3309" s="37"/>
      <c r="V3309" s="37"/>
      <c r="X3309" s="37"/>
      <c r="Z3309" s="37"/>
      <c r="AB3309" s="37"/>
      <c r="AD3309" s="37"/>
      <c r="AF3309" s="37"/>
      <c r="AH3309" s="37"/>
      <c r="AL3309" s="12">
        <v>523973</v>
      </c>
      <c r="AN3309" s="37">
        <v>6615905</v>
      </c>
      <c r="AO3309" s="12">
        <v>0.97</v>
      </c>
      <c r="AP3309" s="37"/>
      <c r="AR3309" s="37"/>
      <c r="AT3309" s="37"/>
      <c r="AV3309" s="37"/>
      <c r="AX3309" s="37"/>
      <c r="BG3309" s="12">
        <v>152054</v>
      </c>
      <c r="BI3309" s="12">
        <v>42675</v>
      </c>
      <c r="BS3309" s="12">
        <v>0</v>
      </c>
      <c r="BU3309" s="12">
        <v>0</v>
      </c>
      <c r="BY3309" s="12">
        <v>0.01</v>
      </c>
      <c r="CG3309" s="12" t="s">
        <v>929</v>
      </c>
      <c r="CH3309" s="12">
        <v>52.585999999999999</v>
      </c>
      <c r="CI3309" s="12" t="s">
        <v>4775</v>
      </c>
      <c r="CJ3309" s="12"/>
      <c r="CK3309" s="12" t="s">
        <v>979</v>
      </c>
      <c r="CL3309" s="37">
        <v>681524076</v>
      </c>
      <c r="CN3309" s="12" t="s">
        <v>1509</v>
      </c>
      <c r="CS3309" s="12"/>
      <c r="CT3309" s="36" t="str">
        <f t="shared" si="51"/>
        <v>500mn - 1bn</v>
      </c>
      <c r="CU3309" s="36" t="str">
        <f>VLOOKUP(CK3309,Mapping!B:C,2,FALSE)</f>
        <v>EU</v>
      </c>
    </row>
    <row r="3310" spans="1:99" ht="16" customHeight="1" x14ac:dyDescent="0.35">
      <c r="A3310" s="12" t="s">
        <v>4776</v>
      </c>
      <c r="B3310" s="12" t="s">
        <v>925</v>
      </c>
      <c r="E3310" s="37">
        <v>603962</v>
      </c>
      <c r="G3310" s="37" t="s">
        <v>1505</v>
      </c>
      <c r="I3310" s="37"/>
      <c r="K3310" s="37"/>
      <c r="M3310" s="37">
        <v>275887</v>
      </c>
      <c r="N3310" s="12">
        <v>0.04</v>
      </c>
      <c r="O3310" s="37"/>
      <c r="Q3310" s="12">
        <v>2598</v>
      </c>
      <c r="R3310" s="37"/>
      <c r="T3310" s="37"/>
      <c r="V3310" s="37"/>
      <c r="X3310" s="37"/>
      <c r="Z3310" s="37"/>
      <c r="AB3310" s="37"/>
      <c r="AD3310" s="37"/>
      <c r="AF3310" s="37"/>
      <c r="AH3310" s="37">
        <v>328075</v>
      </c>
      <c r="AI3310" s="12">
        <v>0.05</v>
      </c>
      <c r="AN3310" s="37"/>
      <c r="AP3310" s="37"/>
      <c r="AR3310" s="37"/>
      <c r="AT3310" s="37"/>
      <c r="AV3310" s="37"/>
      <c r="AX3310" s="37"/>
      <c r="BB3310" s="12">
        <v>2199</v>
      </c>
      <c r="BQ3310" s="12">
        <v>0</v>
      </c>
      <c r="CC3310" s="12">
        <v>0</v>
      </c>
      <c r="CG3310" s="12"/>
      <c r="CH3310" s="12">
        <v>55.043999999999997</v>
      </c>
      <c r="CI3310" s="12" t="s">
        <v>1584</v>
      </c>
      <c r="CJ3310" s="12" t="s">
        <v>931</v>
      </c>
      <c r="CK3310" s="12" t="s">
        <v>932</v>
      </c>
      <c r="CL3310" s="37">
        <v>718022674</v>
      </c>
      <c r="CN3310" s="12" t="s">
        <v>1509</v>
      </c>
      <c r="CS3310" s="12"/>
      <c r="CT3310" s="36" t="str">
        <f t="shared" si="51"/>
        <v>500mn - 1bn</v>
      </c>
      <c r="CU3310" s="36" t="str">
        <f>VLOOKUP(CK3310,Mapping!B:C,2,FALSE)</f>
        <v>US/CA</v>
      </c>
    </row>
    <row r="3311" spans="1:99" ht="16" customHeight="1" x14ac:dyDescent="0.35">
      <c r="A3311" s="12" t="s">
        <v>4777</v>
      </c>
      <c r="B3311" s="12" t="s">
        <v>925</v>
      </c>
      <c r="E3311" s="37">
        <v>12964654</v>
      </c>
      <c r="G3311" s="37" t="s">
        <v>1505</v>
      </c>
      <c r="I3311" s="37"/>
      <c r="K3311" s="37"/>
      <c r="M3311" s="37"/>
      <c r="O3311" s="37"/>
      <c r="Q3311" s="12">
        <v>36604</v>
      </c>
      <c r="R3311" s="37"/>
      <c r="T3311" s="37"/>
      <c r="V3311" s="37"/>
      <c r="X3311" s="37"/>
      <c r="Z3311" s="37"/>
      <c r="AB3311" s="37"/>
      <c r="AD3311" s="37"/>
      <c r="AF3311" s="37"/>
      <c r="AH3311" s="37">
        <v>4622353</v>
      </c>
      <c r="AI3311" s="12">
        <v>0.27</v>
      </c>
      <c r="AN3311" s="37">
        <v>6231274</v>
      </c>
      <c r="AO3311" s="12">
        <v>0.37</v>
      </c>
      <c r="AP3311" s="37">
        <v>2111027</v>
      </c>
      <c r="AQ3311" s="12">
        <v>0.12</v>
      </c>
      <c r="AR3311" s="37"/>
      <c r="AT3311" s="37"/>
      <c r="AV3311" s="37"/>
      <c r="AX3311" s="37"/>
      <c r="BH3311" s="12">
        <v>9143</v>
      </c>
      <c r="BI3311" s="12">
        <v>37000</v>
      </c>
      <c r="BQ3311" s="12">
        <v>0.01</v>
      </c>
      <c r="BV3311" s="12">
        <v>0.01</v>
      </c>
      <c r="BY3311" s="12">
        <v>0</v>
      </c>
      <c r="CG3311" s="12" t="s">
        <v>940</v>
      </c>
      <c r="CH3311" s="12">
        <v>23.2</v>
      </c>
      <c r="CI3311" s="12" t="s">
        <v>967</v>
      </c>
      <c r="CJ3311" s="12" t="s">
        <v>968</v>
      </c>
      <c r="CK3311" s="12" t="s">
        <v>932</v>
      </c>
      <c r="CL3311" s="37">
        <v>1680383900</v>
      </c>
      <c r="CN3311" s="12" t="s">
        <v>1506</v>
      </c>
      <c r="CS3311" s="12"/>
      <c r="CT3311" s="36" t="str">
        <f t="shared" si="51"/>
        <v>1bn - 50bn</v>
      </c>
      <c r="CU3311" s="36" t="str">
        <f>VLOOKUP(CK3311,Mapping!B:C,2,FALSE)</f>
        <v>US/CA</v>
      </c>
    </row>
    <row r="3312" spans="1:99" ht="16" customHeight="1" x14ac:dyDescent="0.35">
      <c r="A3312" s="12" t="s">
        <v>4778</v>
      </c>
      <c r="B3312" s="12" t="s">
        <v>925</v>
      </c>
      <c r="E3312" s="37">
        <v>3010641</v>
      </c>
      <c r="G3312" s="37" t="s">
        <v>1505</v>
      </c>
      <c r="I3312" s="37"/>
      <c r="K3312" s="37"/>
      <c r="M3312" s="37"/>
      <c r="O3312" s="37"/>
      <c r="Q3312" s="12">
        <v>23841</v>
      </c>
      <c r="R3312" s="37"/>
      <c r="T3312" s="37"/>
      <c r="V3312" s="37"/>
      <c r="X3312" s="37"/>
      <c r="Z3312" s="37"/>
      <c r="AB3312" s="37"/>
      <c r="AD3312" s="37"/>
      <c r="AF3312" s="37"/>
      <c r="AH3312" s="37">
        <v>3010641</v>
      </c>
      <c r="AI3312" s="12">
        <v>0.55000000000000004</v>
      </c>
      <c r="AN3312" s="37"/>
      <c r="AP3312" s="37"/>
      <c r="AR3312" s="37"/>
      <c r="AT3312" s="37"/>
      <c r="AV3312" s="37"/>
      <c r="AX3312" s="37"/>
      <c r="BQ3312" s="12">
        <v>0.01</v>
      </c>
      <c r="CG3312" s="12" t="s">
        <v>929</v>
      </c>
      <c r="CH3312" s="12">
        <v>11.686999999999999</v>
      </c>
      <c r="CI3312" s="12" t="s">
        <v>4779</v>
      </c>
      <c r="CJ3312" s="12" t="s">
        <v>1214</v>
      </c>
      <c r="CK3312" s="12" t="s">
        <v>932</v>
      </c>
      <c r="CL3312" s="37">
        <v>548738840</v>
      </c>
      <c r="CN3312" s="12" t="s">
        <v>1509</v>
      </c>
      <c r="CS3312" s="12"/>
      <c r="CT3312" s="36" t="str">
        <f t="shared" si="51"/>
        <v>500mn - 1bn</v>
      </c>
      <c r="CU3312" s="36" t="str">
        <f>VLOOKUP(CK3312,Mapping!B:C,2,FALSE)</f>
        <v>US/CA</v>
      </c>
    </row>
    <row r="3313" spans="1:99" ht="16" customHeight="1" x14ac:dyDescent="0.35">
      <c r="A3313" s="12" t="s">
        <v>4780</v>
      </c>
      <c r="B3313" s="12" t="s">
        <v>925</v>
      </c>
      <c r="E3313" s="37">
        <v>184395175</v>
      </c>
      <c r="G3313" s="37" t="s">
        <v>1505</v>
      </c>
      <c r="I3313" s="37"/>
      <c r="K3313" s="37"/>
      <c r="M3313" s="37"/>
      <c r="O3313" s="37"/>
      <c r="R3313" s="37"/>
      <c r="T3313" s="37"/>
      <c r="V3313" s="37"/>
      <c r="X3313" s="37"/>
      <c r="Z3313" s="37"/>
      <c r="AB3313" s="37"/>
      <c r="AD3313" s="37"/>
      <c r="AF3313" s="37"/>
      <c r="AH3313" s="37"/>
      <c r="AN3313" s="37">
        <v>184395175</v>
      </c>
      <c r="AO3313" s="12">
        <v>3.5</v>
      </c>
      <c r="AP3313" s="37"/>
      <c r="AR3313" s="37"/>
      <c r="AT3313" s="37"/>
      <c r="AV3313" s="37"/>
      <c r="AX3313" s="37"/>
      <c r="BI3313" s="12">
        <v>1094900</v>
      </c>
      <c r="BY3313" s="12">
        <v>0.14000000000000001</v>
      </c>
      <c r="CG3313" s="12" t="s">
        <v>940</v>
      </c>
      <c r="CH3313" s="12">
        <v>17.462</v>
      </c>
      <c r="CI3313" s="12" t="s">
        <v>4781</v>
      </c>
      <c r="CJ3313" s="12"/>
      <c r="CK3313" s="12" t="s">
        <v>954</v>
      </c>
      <c r="CL3313" s="37">
        <v>5263789497</v>
      </c>
      <c r="CN3313" s="12" t="s">
        <v>1520</v>
      </c>
      <c r="CS3313" s="12"/>
      <c r="CT3313" s="36" t="str">
        <f t="shared" si="51"/>
        <v>1bn - 50bn</v>
      </c>
      <c r="CU3313" s="36" t="str">
        <f>VLOOKUP(CK3313,Mapping!B:C,2,FALSE)</f>
        <v>EU</v>
      </c>
    </row>
    <row r="3314" spans="1:99" ht="16" customHeight="1" x14ac:dyDescent="0.35">
      <c r="A3314" s="12" t="s">
        <v>4782</v>
      </c>
      <c r="B3314" s="12" t="s">
        <v>933</v>
      </c>
      <c r="E3314" s="37">
        <v>2692860</v>
      </c>
      <c r="G3314" s="37" t="s">
        <v>1505</v>
      </c>
      <c r="I3314" s="37"/>
      <c r="K3314" s="37"/>
      <c r="M3314" s="37"/>
      <c r="O3314" s="37"/>
      <c r="Q3314" s="12">
        <v>6051</v>
      </c>
      <c r="R3314" s="37"/>
      <c r="T3314" s="37"/>
      <c r="V3314" s="37"/>
      <c r="X3314" s="37"/>
      <c r="Z3314" s="37"/>
      <c r="AB3314" s="37"/>
      <c r="AD3314" s="37"/>
      <c r="AF3314" s="37"/>
      <c r="AH3314" s="37">
        <v>849318</v>
      </c>
      <c r="AI3314" s="12">
        <v>0.05</v>
      </c>
      <c r="AN3314" s="37">
        <v>1843542</v>
      </c>
      <c r="AO3314" s="12">
        <v>0.1</v>
      </c>
      <c r="AP3314" s="37"/>
      <c r="AR3314" s="37"/>
      <c r="AT3314" s="37"/>
      <c r="AV3314" s="37"/>
      <c r="AX3314" s="37"/>
      <c r="BI3314" s="12">
        <v>10950</v>
      </c>
      <c r="BQ3314" s="12">
        <v>0</v>
      </c>
      <c r="BY3314" s="12">
        <v>0</v>
      </c>
      <c r="CG3314" s="12" t="s">
        <v>940</v>
      </c>
      <c r="CH3314" s="12">
        <v>42.521999999999998</v>
      </c>
      <c r="CI3314" s="12" t="s">
        <v>3408</v>
      </c>
      <c r="CJ3314" s="12"/>
      <c r="CK3314" s="12" t="s">
        <v>1121</v>
      </c>
      <c r="CL3314" s="37">
        <v>1831935865</v>
      </c>
      <c r="CN3314" s="12" t="s">
        <v>1506</v>
      </c>
      <c r="CS3314" s="12"/>
      <c r="CT3314" s="36" t="str">
        <f t="shared" si="51"/>
        <v>1bn - 50bn</v>
      </c>
      <c r="CU3314" s="36" t="str">
        <f>VLOOKUP(CK3314,Mapping!B:C,2,FALSE)</f>
        <v>EU</v>
      </c>
    </row>
    <row r="3315" spans="1:99" ht="16" customHeight="1" x14ac:dyDescent="0.35">
      <c r="A3315" s="12" t="s">
        <v>4783</v>
      </c>
      <c r="B3315" s="12" t="s">
        <v>925</v>
      </c>
      <c r="E3315" s="37">
        <v>319984</v>
      </c>
      <c r="G3315" s="37" t="s">
        <v>1505</v>
      </c>
      <c r="I3315" s="37"/>
      <c r="K3315" s="37"/>
      <c r="M3315" s="37"/>
      <c r="O3315" s="37"/>
      <c r="R3315" s="37"/>
      <c r="T3315" s="37"/>
      <c r="V3315" s="37"/>
      <c r="X3315" s="37"/>
      <c r="Z3315" s="37"/>
      <c r="AB3315" s="37"/>
      <c r="AD3315" s="37"/>
      <c r="AF3315" s="37"/>
      <c r="AH3315" s="37"/>
      <c r="AN3315" s="37">
        <v>319984</v>
      </c>
      <c r="AO3315" s="12">
        <v>0.48</v>
      </c>
      <c r="AP3315" s="37"/>
      <c r="AR3315" s="37"/>
      <c r="AT3315" s="37"/>
      <c r="AV3315" s="37"/>
      <c r="AX3315" s="37"/>
      <c r="BI3315" s="12">
        <v>1900</v>
      </c>
      <c r="BY3315" s="12">
        <v>0</v>
      </c>
      <c r="CG3315" s="12" t="s">
        <v>940</v>
      </c>
      <c r="CH3315" s="12">
        <v>64.361000000000004</v>
      </c>
      <c r="CI3315" s="12" t="s">
        <v>1009</v>
      </c>
      <c r="CJ3315" s="12"/>
      <c r="CK3315" s="12" t="s">
        <v>1010</v>
      </c>
      <c r="CL3315" s="37">
        <v>66338062</v>
      </c>
      <c r="CN3315" s="12" t="s">
        <v>1506</v>
      </c>
      <c r="CS3315" s="12"/>
      <c r="CT3315" s="36" t="str">
        <f t="shared" si="51"/>
        <v>500mn</v>
      </c>
      <c r="CU3315" s="36" t="str">
        <f>VLOOKUP(CK3315,Mapping!B:C,2,FALSE)</f>
        <v>Africa</v>
      </c>
    </row>
    <row r="3316" spans="1:99" ht="16" customHeight="1" x14ac:dyDescent="0.35">
      <c r="A3316" s="12" t="s">
        <v>4784</v>
      </c>
      <c r="B3316" s="12" t="s">
        <v>925</v>
      </c>
      <c r="E3316" s="37">
        <v>72927</v>
      </c>
      <c r="G3316" s="37" t="s">
        <v>1505</v>
      </c>
      <c r="I3316" s="37"/>
      <c r="K3316" s="37"/>
      <c r="M3316" s="37"/>
      <c r="O3316" s="37"/>
      <c r="Q3316" s="12">
        <v>92</v>
      </c>
      <c r="R3316" s="37"/>
      <c r="T3316" s="37">
        <v>0</v>
      </c>
      <c r="U3316" s="12">
        <v>0</v>
      </c>
      <c r="V3316" s="37"/>
      <c r="X3316" s="37"/>
      <c r="Z3316" s="37"/>
      <c r="AB3316" s="37"/>
      <c r="AD3316" s="37"/>
      <c r="AF3316" s="37"/>
      <c r="AH3316" s="37">
        <v>11618</v>
      </c>
      <c r="AI3316" s="12">
        <v>0</v>
      </c>
      <c r="AN3316" s="37">
        <v>37893</v>
      </c>
      <c r="AO3316" s="12">
        <v>0.02</v>
      </c>
      <c r="AP3316" s="37">
        <v>23320</v>
      </c>
      <c r="AQ3316" s="12">
        <v>0.01</v>
      </c>
      <c r="AR3316" s="37"/>
      <c r="AT3316" s="37">
        <v>96</v>
      </c>
      <c r="AU3316" s="12">
        <v>0</v>
      </c>
      <c r="AV3316" s="37"/>
      <c r="AX3316" s="37"/>
      <c r="BD3316" s="12">
        <v>9</v>
      </c>
      <c r="BH3316" s="12">
        <v>101</v>
      </c>
      <c r="BI3316" s="12">
        <v>225</v>
      </c>
      <c r="BK3316" s="12">
        <v>0</v>
      </c>
      <c r="BQ3316" s="12">
        <v>0</v>
      </c>
      <c r="BV3316" s="12">
        <v>0</v>
      </c>
      <c r="BY3316" s="12">
        <v>0</v>
      </c>
      <c r="CE3316" s="12">
        <v>0</v>
      </c>
      <c r="CF3316" s="12">
        <v>0</v>
      </c>
      <c r="CG3316" s="12" t="s">
        <v>980</v>
      </c>
      <c r="CH3316" s="12">
        <v>18.334</v>
      </c>
      <c r="CI3316" s="12" t="s">
        <v>4785</v>
      </c>
      <c r="CJ3316" s="12" t="s">
        <v>993</v>
      </c>
      <c r="CK3316" s="12" t="s">
        <v>932</v>
      </c>
      <c r="CL3316" s="37">
        <v>252330810</v>
      </c>
      <c r="CN3316" s="12" t="s">
        <v>1509</v>
      </c>
      <c r="CS3316" s="12"/>
      <c r="CT3316" s="36" t="str">
        <f t="shared" si="51"/>
        <v>500mn</v>
      </c>
      <c r="CU3316" s="36" t="str">
        <f>VLOOKUP(CK3316,Mapping!B:C,2,FALSE)</f>
        <v>US/CA</v>
      </c>
    </row>
    <row r="3317" spans="1:99" ht="16" customHeight="1" x14ac:dyDescent="0.35">
      <c r="A3317" s="12" t="s">
        <v>4786</v>
      </c>
      <c r="B3317" s="12" t="s">
        <v>925</v>
      </c>
      <c r="E3317" s="37">
        <v>20558011</v>
      </c>
      <c r="G3317" s="37" t="s">
        <v>1505</v>
      </c>
      <c r="I3317" s="37"/>
      <c r="K3317" s="37">
        <v>10382917</v>
      </c>
      <c r="L3317" s="12">
        <v>1.98</v>
      </c>
      <c r="M3317" s="37"/>
      <c r="O3317" s="37">
        <v>10175094</v>
      </c>
      <c r="P3317" s="12">
        <v>1.94</v>
      </c>
      <c r="R3317" s="37"/>
      <c r="T3317" s="37"/>
      <c r="V3317" s="37"/>
      <c r="X3317" s="37"/>
      <c r="Z3317" s="37"/>
      <c r="AB3317" s="37"/>
      <c r="AD3317" s="37"/>
      <c r="AF3317" s="37"/>
      <c r="AH3317" s="37"/>
      <c r="AL3317" s="12">
        <v>670000</v>
      </c>
      <c r="AN3317" s="37"/>
      <c r="AP3317" s="37"/>
      <c r="AR3317" s="37"/>
      <c r="AT3317" s="37"/>
      <c r="AV3317" s="37"/>
      <c r="AX3317" s="37"/>
      <c r="BG3317" s="12">
        <v>168096</v>
      </c>
      <c r="BS3317" s="12">
        <v>0</v>
      </c>
      <c r="BU3317" s="12">
        <v>0</v>
      </c>
      <c r="CG3317" s="12" t="s">
        <v>940</v>
      </c>
      <c r="CH3317" s="12">
        <v>135.50399999999999</v>
      </c>
      <c r="CI3317" s="12" t="s">
        <v>1011</v>
      </c>
      <c r="CJ3317" s="12" t="s">
        <v>1012</v>
      </c>
      <c r="CK3317" s="12" t="s">
        <v>1013</v>
      </c>
      <c r="CL3317" s="37">
        <v>525139578</v>
      </c>
      <c r="CN3317" s="12" t="s">
        <v>1509</v>
      </c>
      <c r="CS3317" s="12"/>
      <c r="CT3317" s="36" t="str">
        <f t="shared" si="51"/>
        <v>500mn - 1bn</v>
      </c>
      <c r="CU3317" s="36" t="str">
        <f>VLOOKUP(CK3317,Mapping!B:C,2,FALSE)</f>
        <v>Oceania</v>
      </c>
    </row>
    <row r="3318" spans="1:99" ht="16" customHeight="1" x14ac:dyDescent="0.35">
      <c r="A3318" s="12" t="s">
        <v>4787</v>
      </c>
      <c r="B3318" s="12" t="s">
        <v>925</v>
      </c>
      <c r="E3318" s="37">
        <v>10024231</v>
      </c>
      <c r="G3318" s="37" t="s">
        <v>1505</v>
      </c>
      <c r="I3318" s="37"/>
      <c r="K3318" s="37"/>
      <c r="M3318" s="37"/>
      <c r="O3318" s="37"/>
      <c r="Q3318" s="12">
        <v>0</v>
      </c>
      <c r="R3318" s="37"/>
      <c r="T3318" s="37">
        <v>1586750</v>
      </c>
      <c r="U3318" s="12">
        <v>7.0000000000000007E-2</v>
      </c>
      <c r="V3318" s="37"/>
      <c r="X3318" s="37">
        <v>0</v>
      </c>
      <c r="Y3318" s="12">
        <v>0</v>
      </c>
      <c r="Z3318" s="37"/>
      <c r="AB3318" s="37"/>
      <c r="AD3318" s="37"/>
      <c r="AF3318" s="37"/>
      <c r="AH3318" s="37">
        <v>0</v>
      </c>
      <c r="AI3318" s="12">
        <v>0</v>
      </c>
      <c r="AN3318" s="37">
        <v>8437481</v>
      </c>
      <c r="AO3318" s="12">
        <v>0.37</v>
      </c>
      <c r="AP3318" s="37"/>
      <c r="AR3318" s="37"/>
      <c r="AT3318" s="37"/>
      <c r="AV3318" s="37"/>
      <c r="AX3318" s="37"/>
      <c r="BA3318" s="12">
        <v>0</v>
      </c>
      <c r="BI3318" s="12">
        <v>50100</v>
      </c>
      <c r="BK3318" s="12">
        <v>14175</v>
      </c>
      <c r="BQ3318" s="12">
        <v>0</v>
      </c>
      <c r="BY3318" s="12">
        <v>0.01</v>
      </c>
      <c r="BZ3318" s="12">
        <v>0</v>
      </c>
      <c r="CE3318" s="12">
        <v>0</v>
      </c>
      <c r="CG3318" s="12" t="s">
        <v>959</v>
      </c>
      <c r="CH3318" s="12">
        <v>18.449000000000002</v>
      </c>
      <c r="CI3318" s="12" t="s">
        <v>4788</v>
      </c>
      <c r="CJ3318" s="12" t="s">
        <v>936</v>
      </c>
      <c r="CK3318" s="12" t="s">
        <v>932</v>
      </c>
      <c r="CL3318" s="37">
        <v>2297035132</v>
      </c>
      <c r="CN3318" s="12" t="s">
        <v>1506</v>
      </c>
      <c r="CS3318" s="12"/>
      <c r="CT3318" s="36" t="str">
        <f t="shared" si="51"/>
        <v>1bn - 50bn</v>
      </c>
      <c r="CU3318" s="36" t="str">
        <f>VLOOKUP(CK3318,Mapping!B:C,2,FALSE)</f>
        <v>US/CA</v>
      </c>
    </row>
    <row r="3319" spans="1:99" ht="16" customHeight="1" x14ac:dyDescent="0.35">
      <c r="A3319" s="12" t="s">
        <v>4789</v>
      </c>
      <c r="B3319" s="12" t="s">
        <v>925</v>
      </c>
      <c r="E3319" s="37">
        <v>4923411</v>
      </c>
      <c r="G3319" s="37" t="s">
        <v>1505</v>
      </c>
      <c r="I3319" s="37"/>
      <c r="K3319" s="37"/>
      <c r="M3319" s="37">
        <v>25092</v>
      </c>
      <c r="N3319" s="12">
        <v>0.01</v>
      </c>
      <c r="O3319" s="37"/>
      <c r="R3319" s="37"/>
      <c r="T3319" s="37">
        <v>25746</v>
      </c>
      <c r="U3319" s="12">
        <v>0.01</v>
      </c>
      <c r="V3319" s="37"/>
      <c r="X3319" s="37"/>
      <c r="Z3319" s="37"/>
      <c r="AB3319" s="37"/>
      <c r="AD3319" s="37">
        <v>22284</v>
      </c>
      <c r="AE3319" s="12">
        <v>0.01</v>
      </c>
      <c r="AF3319" s="37"/>
      <c r="AH3319" s="37"/>
      <c r="AN3319" s="37">
        <v>4850289</v>
      </c>
      <c r="AO3319" s="12">
        <v>1.39</v>
      </c>
      <c r="AP3319" s="37"/>
      <c r="AR3319" s="37"/>
      <c r="AT3319" s="37"/>
      <c r="AV3319" s="37"/>
      <c r="AX3319" s="37"/>
      <c r="BB3319" s="12">
        <v>200</v>
      </c>
      <c r="BI3319" s="12">
        <v>28800</v>
      </c>
      <c r="BJ3319" s="12">
        <v>200</v>
      </c>
      <c r="BK3319" s="12">
        <v>230</v>
      </c>
      <c r="BY3319" s="12">
        <v>0</v>
      </c>
      <c r="CB3319" s="12">
        <v>0</v>
      </c>
      <c r="CC3319" s="12">
        <v>0</v>
      </c>
      <c r="CE3319" s="12">
        <v>0</v>
      </c>
      <c r="CG3319" s="12" t="s">
        <v>940</v>
      </c>
      <c r="CH3319" s="12">
        <v>11.939</v>
      </c>
      <c r="CI3319" s="12" t="s">
        <v>2920</v>
      </c>
      <c r="CJ3319" s="12"/>
      <c r="CK3319" s="12" t="s">
        <v>2921</v>
      </c>
      <c r="CL3319" s="37">
        <v>345876349</v>
      </c>
      <c r="CN3319" s="12" t="s">
        <v>1506</v>
      </c>
      <c r="CS3319" s="12"/>
      <c r="CT3319" s="36" t="str">
        <f t="shared" si="51"/>
        <v>500mn</v>
      </c>
      <c r="CU3319" s="36" t="str">
        <f>VLOOKUP(CK3319,Mapping!B:C,2,FALSE)</f>
        <v>LATAM</v>
      </c>
    </row>
    <row r="3320" spans="1:99" ht="16" customHeight="1" x14ac:dyDescent="0.35">
      <c r="A3320" s="12" t="s">
        <v>4790</v>
      </c>
      <c r="B3320" s="12" t="s">
        <v>933</v>
      </c>
      <c r="E3320" s="37">
        <v>2098415</v>
      </c>
      <c r="F3320" s="12">
        <v>0</v>
      </c>
      <c r="G3320" s="37" t="s">
        <v>1505</v>
      </c>
      <c r="I3320" s="37">
        <v>0</v>
      </c>
      <c r="J3320" s="12">
        <v>0</v>
      </c>
      <c r="K3320" s="37">
        <v>834915</v>
      </c>
      <c r="L3320" s="12">
        <v>0.04</v>
      </c>
      <c r="M3320" s="37">
        <v>512504</v>
      </c>
      <c r="N3320" s="12">
        <v>0.02</v>
      </c>
      <c r="O3320" s="37"/>
      <c r="R3320" s="37"/>
      <c r="T3320" s="37"/>
      <c r="V3320" s="37">
        <v>100875</v>
      </c>
      <c r="W3320" s="12">
        <v>0</v>
      </c>
      <c r="X3320" s="37"/>
      <c r="Z3320" s="37"/>
      <c r="AB3320" s="37"/>
      <c r="AD3320" s="37">
        <v>68300</v>
      </c>
      <c r="AE3320" s="12">
        <v>0</v>
      </c>
      <c r="AF3320" s="37">
        <v>379726</v>
      </c>
      <c r="AG3320" s="12">
        <v>0.02</v>
      </c>
      <c r="AH3320" s="37"/>
      <c r="AK3320" s="12">
        <v>4636</v>
      </c>
      <c r="AN3320" s="37">
        <v>202095</v>
      </c>
      <c r="AO3320" s="12">
        <v>0.01</v>
      </c>
      <c r="AP3320" s="37"/>
      <c r="AR3320" s="37">
        <v>0</v>
      </c>
      <c r="AS3320" s="12">
        <v>0</v>
      </c>
      <c r="AT3320" s="37"/>
      <c r="AV3320" s="37"/>
      <c r="AX3320" s="37"/>
      <c r="BB3320" s="12">
        <v>4085</v>
      </c>
      <c r="BE3320" s="12">
        <v>0</v>
      </c>
      <c r="BF3320" s="12">
        <v>28150</v>
      </c>
      <c r="BG3320" s="12">
        <v>13517</v>
      </c>
      <c r="BI3320" s="12">
        <v>1200</v>
      </c>
      <c r="BJ3320" s="12">
        <v>613</v>
      </c>
      <c r="BM3320" s="12">
        <v>0</v>
      </c>
      <c r="BO3320" s="12">
        <v>0</v>
      </c>
      <c r="BP3320" s="12">
        <v>0</v>
      </c>
      <c r="BS3320" s="12">
        <v>0</v>
      </c>
      <c r="BT3320" s="12">
        <v>0</v>
      </c>
      <c r="BY3320" s="12">
        <v>0</v>
      </c>
      <c r="CB3320" s="12">
        <v>0</v>
      </c>
      <c r="CC3320" s="12">
        <v>0</v>
      </c>
      <c r="CG3320" s="12" t="s">
        <v>940</v>
      </c>
      <c r="CH3320" s="12">
        <v>47.45</v>
      </c>
      <c r="CI3320" s="12" t="s">
        <v>953</v>
      </c>
      <c r="CJ3320" s="12"/>
      <c r="CK3320" s="12" t="s">
        <v>954</v>
      </c>
      <c r="CL3320" s="37">
        <v>2023862576</v>
      </c>
      <c r="CN3320" s="12" t="s">
        <v>1506</v>
      </c>
      <c r="CS3320" s="12"/>
      <c r="CT3320" s="36" t="str">
        <f t="shared" si="51"/>
        <v>1bn - 50bn</v>
      </c>
      <c r="CU3320" s="36" t="str">
        <f>VLOOKUP(CK3320,Mapping!B:C,2,FALSE)</f>
        <v>EU</v>
      </c>
    </row>
    <row r="3321" spans="1:99" ht="16" customHeight="1" x14ac:dyDescent="0.35">
      <c r="A3321" s="12" t="s">
        <v>4791</v>
      </c>
      <c r="B3321" s="12" t="s">
        <v>933</v>
      </c>
      <c r="E3321" s="37">
        <v>220359</v>
      </c>
      <c r="G3321" s="37" t="s">
        <v>1505</v>
      </c>
      <c r="I3321" s="37"/>
      <c r="K3321" s="37"/>
      <c r="M3321" s="37">
        <v>0</v>
      </c>
      <c r="N3321" s="12">
        <v>0</v>
      </c>
      <c r="O3321" s="37"/>
      <c r="Q3321" s="12">
        <v>1745</v>
      </c>
      <c r="R3321" s="37"/>
      <c r="T3321" s="37"/>
      <c r="V3321" s="37"/>
      <c r="X3321" s="37"/>
      <c r="Z3321" s="37"/>
      <c r="AB3321" s="37"/>
      <c r="AD3321" s="37">
        <v>0</v>
      </c>
      <c r="AE3321" s="12">
        <v>0</v>
      </c>
      <c r="AF3321" s="37"/>
      <c r="AH3321" s="37">
        <v>220359</v>
      </c>
      <c r="AI3321" s="12">
        <v>0.06</v>
      </c>
      <c r="AN3321" s="37"/>
      <c r="AP3321" s="37"/>
      <c r="AR3321" s="37"/>
      <c r="AT3321" s="37"/>
      <c r="AV3321" s="37"/>
      <c r="AX3321" s="37"/>
      <c r="BB3321" s="12">
        <v>0</v>
      </c>
      <c r="BJ3321" s="12">
        <v>0</v>
      </c>
      <c r="BQ3321" s="12">
        <v>0</v>
      </c>
      <c r="CB3321" s="12">
        <v>0</v>
      </c>
      <c r="CC3321" s="12">
        <v>0</v>
      </c>
      <c r="CG3321" s="12" t="s">
        <v>940</v>
      </c>
      <c r="CH3321" s="12">
        <v>128.77699999999999</v>
      </c>
      <c r="CI3321" s="12" t="s">
        <v>941</v>
      </c>
      <c r="CJ3321" s="12" t="s">
        <v>941</v>
      </c>
      <c r="CK3321" s="12" t="s">
        <v>932</v>
      </c>
      <c r="CL3321" s="37">
        <v>378697622</v>
      </c>
      <c r="CN3321" s="12" t="s">
        <v>1506</v>
      </c>
      <c r="CR3321" s="12">
        <v>46085.25</v>
      </c>
      <c r="CS3321" s="12"/>
      <c r="CT3321" s="36" t="str">
        <f t="shared" si="51"/>
        <v>500mn</v>
      </c>
      <c r="CU3321" s="36" t="str">
        <f>VLOOKUP(CK3321,Mapping!B:C,2,FALSE)</f>
        <v>US/CA</v>
      </c>
    </row>
    <row r="3322" spans="1:99" ht="16" customHeight="1" x14ac:dyDescent="0.35">
      <c r="A3322" s="12" t="s">
        <v>4792</v>
      </c>
      <c r="B3322" s="12" t="s">
        <v>925</v>
      </c>
      <c r="E3322" s="37">
        <v>133775</v>
      </c>
      <c r="F3322" s="12">
        <v>0</v>
      </c>
      <c r="G3322" s="37" t="s">
        <v>1505</v>
      </c>
      <c r="I3322" s="37">
        <v>0</v>
      </c>
      <c r="J3322" s="12">
        <v>0</v>
      </c>
      <c r="K3322" s="37">
        <v>50958</v>
      </c>
      <c r="L3322" s="12">
        <v>0.05</v>
      </c>
      <c r="M3322" s="37">
        <v>14177</v>
      </c>
      <c r="N3322" s="12">
        <v>0.01</v>
      </c>
      <c r="O3322" s="37">
        <v>16462</v>
      </c>
      <c r="P3322" s="12">
        <v>0.02</v>
      </c>
      <c r="Q3322" s="12">
        <v>11</v>
      </c>
      <c r="R3322" s="37">
        <v>0</v>
      </c>
      <c r="S3322" s="12">
        <v>0</v>
      </c>
      <c r="T3322" s="37"/>
      <c r="V3322" s="37">
        <v>6114</v>
      </c>
      <c r="W3322" s="12">
        <v>0.01</v>
      </c>
      <c r="X3322" s="37">
        <v>7357</v>
      </c>
      <c r="Y3322" s="12">
        <v>0.01</v>
      </c>
      <c r="Z3322" s="37"/>
      <c r="AB3322" s="37">
        <v>0</v>
      </c>
      <c r="AC3322" s="12">
        <v>0</v>
      </c>
      <c r="AD3322" s="37">
        <v>1894</v>
      </c>
      <c r="AE3322" s="12">
        <v>0</v>
      </c>
      <c r="AF3322" s="37"/>
      <c r="AH3322" s="37">
        <v>1389</v>
      </c>
      <c r="AI3322" s="12">
        <v>0</v>
      </c>
      <c r="AJ3322" s="12">
        <v>0</v>
      </c>
      <c r="AK3322" s="12">
        <v>281</v>
      </c>
      <c r="AL3322" s="12">
        <v>1084</v>
      </c>
      <c r="AM3322" s="12">
        <v>758</v>
      </c>
      <c r="AN3322" s="37">
        <v>33683</v>
      </c>
      <c r="AO3322" s="12">
        <v>0.03</v>
      </c>
      <c r="AP3322" s="37">
        <v>0</v>
      </c>
      <c r="AQ3322" s="12">
        <v>0</v>
      </c>
      <c r="AR3322" s="37">
        <v>0</v>
      </c>
      <c r="AS3322" s="12">
        <v>0</v>
      </c>
      <c r="AT3322" s="37"/>
      <c r="AV3322" s="37"/>
      <c r="AX3322" s="37">
        <v>1741</v>
      </c>
      <c r="AY3322" s="12">
        <v>0</v>
      </c>
      <c r="AZ3322" s="12">
        <v>0</v>
      </c>
      <c r="BA3322" s="12">
        <v>72</v>
      </c>
      <c r="BB3322" s="12">
        <v>113</v>
      </c>
      <c r="BE3322" s="12">
        <v>0</v>
      </c>
      <c r="BG3322" s="12">
        <v>825</v>
      </c>
      <c r="BH3322" s="12">
        <v>0</v>
      </c>
      <c r="BI3322" s="12">
        <v>200</v>
      </c>
      <c r="BJ3322" s="12">
        <v>17</v>
      </c>
      <c r="BM3322" s="12">
        <v>0</v>
      </c>
      <c r="BO3322" s="12">
        <v>0</v>
      </c>
      <c r="BQ3322" s="12">
        <v>0</v>
      </c>
      <c r="BR3322" s="12">
        <v>0</v>
      </c>
      <c r="BS3322" s="12">
        <v>0</v>
      </c>
      <c r="BT3322" s="12">
        <v>0</v>
      </c>
      <c r="BU3322" s="12">
        <v>0</v>
      </c>
      <c r="BV3322" s="12">
        <v>0</v>
      </c>
      <c r="BW3322" s="12">
        <v>0</v>
      </c>
      <c r="BX3322" s="12">
        <v>0</v>
      </c>
      <c r="BY3322" s="12">
        <v>0</v>
      </c>
      <c r="BZ3322" s="12">
        <v>0</v>
      </c>
      <c r="CB3322" s="12">
        <v>0</v>
      </c>
      <c r="CC3322" s="12">
        <v>0</v>
      </c>
      <c r="CG3322" s="12" t="s">
        <v>940</v>
      </c>
      <c r="CH3322" s="12">
        <v>91.013000000000005</v>
      </c>
      <c r="CI3322" s="12" t="s">
        <v>953</v>
      </c>
      <c r="CJ3322" s="12"/>
      <c r="CK3322" s="12" t="s">
        <v>954</v>
      </c>
      <c r="CL3322" s="37">
        <v>105271503</v>
      </c>
      <c r="CN3322" s="12" t="s">
        <v>1506</v>
      </c>
      <c r="CS3322" s="12"/>
      <c r="CT3322" s="36" t="str">
        <f t="shared" si="51"/>
        <v>500mn</v>
      </c>
      <c r="CU3322" s="36" t="str">
        <f>VLOOKUP(CK3322,Mapping!B:C,2,FALSE)</f>
        <v>EU</v>
      </c>
    </row>
    <row r="3323" spans="1:99" ht="16" customHeight="1" x14ac:dyDescent="0.35">
      <c r="A3323" s="12" t="s">
        <v>4793</v>
      </c>
      <c r="B3323" s="12" t="s">
        <v>925</v>
      </c>
      <c r="E3323" s="37">
        <v>4307106</v>
      </c>
      <c r="G3323" s="37" t="s">
        <v>1505</v>
      </c>
      <c r="I3323" s="37"/>
      <c r="K3323" s="37"/>
      <c r="M3323" s="37">
        <v>147310</v>
      </c>
      <c r="N3323" s="12">
        <v>0.01</v>
      </c>
      <c r="O3323" s="37"/>
      <c r="R3323" s="37"/>
      <c r="T3323" s="37"/>
      <c r="V3323" s="37"/>
      <c r="X3323" s="37"/>
      <c r="Z3323" s="37"/>
      <c r="AB3323" s="37"/>
      <c r="AD3323" s="37"/>
      <c r="AF3323" s="37"/>
      <c r="AH3323" s="37"/>
      <c r="AN3323" s="37">
        <v>4159796</v>
      </c>
      <c r="AO3323" s="12">
        <v>0.23</v>
      </c>
      <c r="AP3323" s="37"/>
      <c r="AR3323" s="37"/>
      <c r="AT3323" s="37"/>
      <c r="AV3323" s="37"/>
      <c r="AX3323" s="37"/>
      <c r="BB3323" s="12">
        <v>1117</v>
      </c>
      <c r="BI3323" s="12">
        <v>24700</v>
      </c>
      <c r="BY3323" s="12">
        <v>0</v>
      </c>
      <c r="CC3323" s="12">
        <v>0</v>
      </c>
      <c r="CG3323" s="12" t="s">
        <v>929</v>
      </c>
      <c r="CH3323" s="12">
        <v>27.077999999999999</v>
      </c>
      <c r="CI3323" s="12" t="s">
        <v>1064</v>
      </c>
      <c r="CJ3323" s="12"/>
      <c r="CK3323" s="12" t="s">
        <v>1064</v>
      </c>
      <c r="CL3323" s="37">
        <v>1809842615</v>
      </c>
      <c r="CN3323" s="12" t="s">
        <v>1506</v>
      </c>
      <c r="CS3323" s="12"/>
      <c r="CT3323" s="36" t="str">
        <f t="shared" si="51"/>
        <v>1bn - 50bn</v>
      </c>
      <c r="CU3323" s="36" t="str">
        <f>VLOOKUP(CK3323,Mapping!B:C,2,FALSE)</f>
        <v>EU</v>
      </c>
    </row>
    <row r="3324" spans="1:99" ht="16" customHeight="1" x14ac:dyDescent="0.35">
      <c r="A3324" s="12" t="s">
        <v>4794</v>
      </c>
      <c r="B3324" s="12" t="s">
        <v>925</v>
      </c>
      <c r="E3324" s="37">
        <v>10125820</v>
      </c>
      <c r="G3324" s="37" t="s">
        <v>1505</v>
      </c>
      <c r="I3324" s="37"/>
      <c r="K3324" s="37"/>
      <c r="M3324" s="37"/>
      <c r="O3324" s="37"/>
      <c r="R3324" s="37"/>
      <c r="T3324" s="37"/>
      <c r="V3324" s="37"/>
      <c r="X3324" s="37"/>
      <c r="Z3324" s="37"/>
      <c r="AB3324" s="37"/>
      <c r="AD3324" s="37"/>
      <c r="AF3324" s="37"/>
      <c r="AH3324" s="37"/>
      <c r="AN3324" s="37">
        <v>10125820</v>
      </c>
      <c r="AO3324" s="12">
        <v>0.08</v>
      </c>
      <c r="AP3324" s="37"/>
      <c r="AR3324" s="37"/>
      <c r="AT3324" s="37"/>
      <c r="AV3324" s="37"/>
      <c r="AX3324" s="37"/>
      <c r="BI3324" s="12">
        <v>60125</v>
      </c>
      <c r="BY3324" s="12">
        <v>0.01</v>
      </c>
      <c r="CG3324" s="12" t="s">
        <v>976</v>
      </c>
      <c r="CH3324" s="12">
        <v>116.48</v>
      </c>
      <c r="CI3324" s="12" t="s">
        <v>1103</v>
      </c>
      <c r="CJ3324" s="12" t="s">
        <v>972</v>
      </c>
      <c r="CK3324" s="12" t="s">
        <v>932</v>
      </c>
      <c r="CL3324" s="37">
        <v>13027809950</v>
      </c>
      <c r="CN3324" s="12" t="s">
        <v>1513</v>
      </c>
      <c r="CS3324" s="12"/>
      <c r="CT3324" s="36" t="str">
        <f t="shared" si="51"/>
        <v>1bn - 50bn</v>
      </c>
      <c r="CU3324" s="36" t="str">
        <f>VLOOKUP(CK3324,Mapping!B:C,2,FALSE)</f>
        <v>US/CA</v>
      </c>
    </row>
    <row r="3325" spans="1:99" ht="16" customHeight="1" x14ac:dyDescent="0.35">
      <c r="A3325" s="12" t="s">
        <v>4795</v>
      </c>
      <c r="B3325" s="12" t="s">
        <v>925</v>
      </c>
      <c r="E3325" s="37">
        <v>0</v>
      </c>
      <c r="G3325" s="37" t="s">
        <v>1505</v>
      </c>
      <c r="I3325" s="37"/>
      <c r="K3325" s="37"/>
      <c r="M3325" s="37"/>
      <c r="O3325" s="37"/>
      <c r="R3325" s="37"/>
      <c r="T3325" s="37"/>
      <c r="V3325" s="37"/>
      <c r="X3325" s="37"/>
      <c r="Z3325" s="37">
        <v>0</v>
      </c>
      <c r="AA3325" s="12">
        <v>0</v>
      </c>
      <c r="AB3325" s="37"/>
      <c r="AD3325" s="37"/>
      <c r="AF3325" s="37"/>
      <c r="AH3325" s="37"/>
      <c r="AN3325" s="37"/>
      <c r="AP3325" s="37"/>
      <c r="AR3325" s="37"/>
      <c r="AT3325" s="37"/>
      <c r="AV3325" s="37"/>
      <c r="AX3325" s="37"/>
      <c r="BC3325" s="12">
        <v>0</v>
      </c>
      <c r="CD3325" s="12">
        <v>0</v>
      </c>
      <c r="CG3325" s="12" t="s">
        <v>976</v>
      </c>
      <c r="CH3325" s="12">
        <v>114.444</v>
      </c>
      <c r="CI3325" s="12" t="s">
        <v>938</v>
      </c>
      <c r="CJ3325" s="12" t="s">
        <v>931</v>
      </c>
      <c r="CK3325" s="12" t="s">
        <v>932</v>
      </c>
      <c r="CL3325" s="37">
        <v>186231508</v>
      </c>
      <c r="CN3325" s="12" t="s">
        <v>1514</v>
      </c>
      <c r="CS3325" s="12"/>
      <c r="CT3325" s="36" t="str">
        <f t="shared" si="51"/>
        <v>500mn</v>
      </c>
      <c r="CU3325" s="36" t="str">
        <f>VLOOKUP(CK3325,Mapping!B:C,2,FALSE)</f>
        <v>US/CA</v>
      </c>
    </row>
    <row r="3326" spans="1:99" ht="16" customHeight="1" x14ac:dyDescent="0.35">
      <c r="A3326" s="12" t="s">
        <v>4796</v>
      </c>
      <c r="B3326" s="12" t="s">
        <v>925</v>
      </c>
      <c r="E3326" s="37">
        <v>0</v>
      </c>
      <c r="G3326" s="37" t="s">
        <v>1505</v>
      </c>
      <c r="I3326" s="37"/>
      <c r="K3326" s="37"/>
      <c r="M3326" s="37"/>
      <c r="O3326" s="37"/>
      <c r="R3326" s="37"/>
      <c r="T3326" s="37"/>
      <c r="V3326" s="37"/>
      <c r="X3326" s="37"/>
      <c r="Z3326" s="37"/>
      <c r="AB3326" s="37"/>
      <c r="AD3326" s="37"/>
      <c r="AF3326" s="37"/>
      <c r="AH3326" s="37"/>
      <c r="AN3326" s="37">
        <v>0</v>
      </c>
      <c r="AO3326" s="12">
        <v>0</v>
      </c>
      <c r="AP3326" s="37"/>
      <c r="AR3326" s="37"/>
      <c r="AT3326" s="37"/>
      <c r="AV3326" s="37"/>
      <c r="AX3326" s="37"/>
      <c r="BI3326" s="12">
        <v>0</v>
      </c>
      <c r="BY3326" s="12">
        <v>0</v>
      </c>
      <c r="CG3326" s="12" t="s">
        <v>1270</v>
      </c>
      <c r="CH3326" s="12">
        <v>99.510999999999996</v>
      </c>
      <c r="CI3326" s="12" t="s">
        <v>4797</v>
      </c>
      <c r="CJ3326" s="12"/>
      <c r="CK3326" s="12" t="s">
        <v>979</v>
      </c>
      <c r="CL3326" s="37">
        <v>552304109</v>
      </c>
      <c r="CN3326" s="12" t="s">
        <v>1509</v>
      </c>
      <c r="CS3326" s="12"/>
      <c r="CT3326" s="36" t="str">
        <f t="shared" si="51"/>
        <v>500mn - 1bn</v>
      </c>
      <c r="CU3326" s="36" t="str">
        <f>VLOOKUP(CK3326,Mapping!B:C,2,FALSE)</f>
        <v>EU</v>
      </c>
    </row>
    <row r="3327" spans="1:99" ht="16" customHeight="1" x14ac:dyDescent="0.35">
      <c r="A3327" s="12" t="s">
        <v>4798</v>
      </c>
      <c r="B3327" s="12" t="s">
        <v>925</v>
      </c>
      <c r="E3327" s="37">
        <v>4096584</v>
      </c>
      <c r="G3327" s="37" t="s">
        <v>1505</v>
      </c>
      <c r="I3327" s="37"/>
      <c r="K3327" s="37"/>
      <c r="M3327" s="37"/>
      <c r="O3327" s="37"/>
      <c r="R3327" s="37"/>
      <c r="T3327" s="37">
        <v>1970144</v>
      </c>
      <c r="U3327" s="12">
        <v>0.46</v>
      </c>
      <c r="V3327" s="37"/>
      <c r="X3327" s="37"/>
      <c r="Z3327" s="37">
        <v>1123660</v>
      </c>
      <c r="AA3327" s="12">
        <v>0.26</v>
      </c>
      <c r="AB3327" s="37"/>
      <c r="AD3327" s="37">
        <v>1002780</v>
      </c>
      <c r="AE3327" s="12">
        <v>0.23</v>
      </c>
      <c r="AF3327" s="37"/>
      <c r="AH3327" s="37"/>
      <c r="AN3327" s="37"/>
      <c r="AP3327" s="37"/>
      <c r="AR3327" s="37"/>
      <c r="AT3327" s="37"/>
      <c r="AV3327" s="37"/>
      <c r="AX3327" s="37"/>
      <c r="BC3327" s="12">
        <v>38000</v>
      </c>
      <c r="BJ3327" s="12">
        <v>9000</v>
      </c>
      <c r="BK3327" s="12">
        <v>17600</v>
      </c>
      <c r="CB3327" s="12">
        <v>0</v>
      </c>
      <c r="CD3327" s="12">
        <v>0</v>
      </c>
      <c r="CE3327" s="12">
        <v>0</v>
      </c>
      <c r="CG3327" s="12" t="s">
        <v>976</v>
      </c>
      <c r="CH3327" s="12">
        <v>99.56</v>
      </c>
      <c r="CI3327" s="12" t="s">
        <v>4799</v>
      </c>
      <c r="CJ3327" s="12"/>
      <c r="CK3327" s="12" t="s">
        <v>951</v>
      </c>
      <c r="CL3327" s="37">
        <v>423885395</v>
      </c>
      <c r="CN3327" s="12" t="s">
        <v>1513</v>
      </c>
      <c r="CS3327" s="12"/>
      <c r="CT3327" s="36" t="str">
        <f t="shared" si="51"/>
        <v>500mn</v>
      </c>
      <c r="CU3327" s="36" t="str">
        <f>VLOOKUP(CK3327,Mapping!B:C,2,FALSE)</f>
        <v>HK</v>
      </c>
    </row>
    <row r="3328" spans="1:99" ht="16" customHeight="1" x14ac:dyDescent="0.35">
      <c r="A3328" s="12" t="s">
        <v>4800</v>
      </c>
      <c r="B3328" s="12" t="s">
        <v>925</v>
      </c>
      <c r="E3328" s="37">
        <v>55715049</v>
      </c>
      <c r="G3328" s="37" t="s">
        <v>1505</v>
      </c>
      <c r="I3328" s="37"/>
      <c r="K3328" s="37"/>
      <c r="M3328" s="37">
        <v>10036800</v>
      </c>
      <c r="N3328" s="12">
        <v>0.44</v>
      </c>
      <c r="O3328" s="37"/>
      <c r="R3328" s="37"/>
      <c r="T3328" s="37"/>
      <c r="V3328" s="37"/>
      <c r="X3328" s="37"/>
      <c r="Z3328" s="37">
        <v>27873333</v>
      </c>
      <c r="AA3328" s="12">
        <v>1.22</v>
      </c>
      <c r="AB3328" s="37"/>
      <c r="AD3328" s="37">
        <v>17804916</v>
      </c>
      <c r="AE3328" s="12">
        <v>0.78</v>
      </c>
      <c r="AF3328" s="37"/>
      <c r="AH3328" s="37"/>
      <c r="AN3328" s="37"/>
      <c r="AP3328" s="37"/>
      <c r="AR3328" s="37"/>
      <c r="AT3328" s="37"/>
      <c r="AV3328" s="37"/>
      <c r="AX3328" s="37"/>
      <c r="BB3328" s="12">
        <v>80000</v>
      </c>
      <c r="BC3328" s="12">
        <v>942622</v>
      </c>
      <c r="BJ3328" s="12">
        <v>159800</v>
      </c>
      <c r="CB3328" s="12">
        <v>0.06</v>
      </c>
      <c r="CC3328" s="12">
        <v>0</v>
      </c>
      <c r="CD3328" s="12">
        <v>0.08</v>
      </c>
      <c r="CG3328" s="12" t="s">
        <v>976</v>
      </c>
      <c r="CH3328" s="12">
        <v>81.997</v>
      </c>
      <c r="CI3328" s="12" t="s">
        <v>2061</v>
      </c>
      <c r="CJ3328" s="12"/>
      <c r="CK3328" s="12" t="s">
        <v>2062</v>
      </c>
      <c r="CL3328" s="37">
        <v>2288453011</v>
      </c>
      <c r="CN3328" s="12" t="s">
        <v>1513</v>
      </c>
      <c r="CS3328" s="12"/>
      <c r="CT3328" s="36" t="str">
        <f t="shared" si="51"/>
        <v>1bn - 50bn</v>
      </c>
      <c r="CU3328" s="36" t="str">
        <f>VLOOKUP(CK3328,Mapping!B:C,2,FALSE)</f>
        <v>LATAM</v>
      </c>
    </row>
    <row r="3329" spans="1:99" ht="16" customHeight="1" x14ac:dyDescent="0.35">
      <c r="A3329" s="12" t="s">
        <v>4801</v>
      </c>
      <c r="B3329" s="12" t="s">
        <v>925</v>
      </c>
      <c r="E3329" s="37">
        <v>802944</v>
      </c>
      <c r="G3329" s="37" t="s">
        <v>1505</v>
      </c>
      <c r="I3329" s="37"/>
      <c r="K3329" s="37"/>
      <c r="M3329" s="37">
        <v>802944</v>
      </c>
      <c r="N3329" s="12">
        <v>0.7</v>
      </c>
      <c r="O3329" s="37"/>
      <c r="Q3329" s="12">
        <v>0</v>
      </c>
      <c r="R3329" s="37"/>
      <c r="T3329" s="37"/>
      <c r="V3329" s="37"/>
      <c r="X3329" s="37"/>
      <c r="Z3329" s="37"/>
      <c r="AB3329" s="37"/>
      <c r="AD3329" s="37"/>
      <c r="AF3329" s="37"/>
      <c r="AH3329" s="37">
        <v>0</v>
      </c>
      <c r="AI3329" s="12">
        <v>0</v>
      </c>
      <c r="AN3329" s="37"/>
      <c r="AP3329" s="37"/>
      <c r="AR3329" s="37"/>
      <c r="AT3329" s="37"/>
      <c r="AV3329" s="37"/>
      <c r="AX3329" s="37"/>
      <c r="BB3329" s="12">
        <v>6400</v>
      </c>
      <c r="BQ3329" s="12">
        <v>0</v>
      </c>
      <c r="CC3329" s="12">
        <v>0</v>
      </c>
      <c r="CG3329" s="12" t="s">
        <v>963</v>
      </c>
      <c r="CH3329" s="12">
        <v>113.32599999999999</v>
      </c>
      <c r="CI3329" s="12" t="s">
        <v>4802</v>
      </c>
      <c r="CJ3329" s="12"/>
      <c r="CK3329" s="12" t="s">
        <v>3148</v>
      </c>
      <c r="CL3329" s="37">
        <v>114538185</v>
      </c>
      <c r="CN3329" s="12" t="s">
        <v>1509</v>
      </c>
      <c r="CS3329" s="12"/>
      <c r="CT3329" s="36" t="str">
        <f t="shared" si="51"/>
        <v>500mn</v>
      </c>
      <c r="CU3329" s="36" t="str">
        <f>VLOOKUP(CK3329,Mapping!B:C,2,FALSE)</f>
        <v>LATAM</v>
      </c>
    </row>
    <row r="3330" spans="1:99" ht="16" customHeight="1" x14ac:dyDescent="0.35">
      <c r="A3330" s="12" t="s">
        <v>4803</v>
      </c>
      <c r="B3330" s="12" t="s">
        <v>925</v>
      </c>
      <c r="E3330" s="37">
        <v>313374118</v>
      </c>
      <c r="G3330" s="37" t="s">
        <v>1505</v>
      </c>
      <c r="I3330" s="37"/>
      <c r="K3330" s="37"/>
      <c r="M3330" s="37"/>
      <c r="O3330" s="37"/>
      <c r="R3330" s="37"/>
      <c r="T3330" s="37"/>
      <c r="V3330" s="37"/>
      <c r="X3330" s="37"/>
      <c r="Z3330" s="37"/>
      <c r="AB3330" s="37"/>
      <c r="AD3330" s="37"/>
      <c r="AF3330" s="37"/>
      <c r="AH3330" s="37"/>
      <c r="AN3330" s="37">
        <v>313374118</v>
      </c>
      <c r="AO3330" s="12">
        <v>4.41</v>
      </c>
      <c r="AP3330" s="37"/>
      <c r="AR3330" s="37"/>
      <c r="AT3330" s="37"/>
      <c r="AV3330" s="37"/>
      <c r="AX3330" s="37"/>
      <c r="BI3330" s="12">
        <v>1860750</v>
      </c>
      <c r="BY3330" s="12">
        <v>0.24</v>
      </c>
      <c r="CG3330" s="12" t="s">
        <v>929</v>
      </c>
      <c r="CH3330" s="12">
        <v>50.097000000000001</v>
      </c>
      <c r="CI3330" s="12" t="s">
        <v>953</v>
      </c>
      <c r="CJ3330" s="12"/>
      <c r="CK3330" s="12" t="s">
        <v>954</v>
      </c>
      <c r="CL3330" s="37">
        <v>7103368116</v>
      </c>
      <c r="CN3330" s="12" t="s">
        <v>1506</v>
      </c>
      <c r="CS3330" s="12"/>
      <c r="CT3330" s="36" t="str">
        <f t="shared" si="51"/>
        <v>1bn - 50bn</v>
      </c>
      <c r="CU3330" s="36" t="str">
        <f>VLOOKUP(CK3330,Mapping!B:C,2,FALSE)</f>
        <v>EU</v>
      </c>
    </row>
    <row r="3331" spans="1:99" ht="16" customHeight="1" x14ac:dyDescent="0.35">
      <c r="A3331" s="12" t="s">
        <v>4804</v>
      </c>
      <c r="B3331" s="12" t="s">
        <v>925</v>
      </c>
      <c r="E3331" s="37">
        <v>20520500</v>
      </c>
      <c r="G3331" s="37" t="s">
        <v>1505</v>
      </c>
      <c r="I3331" s="37"/>
      <c r="K3331" s="37"/>
      <c r="M3331" s="37"/>
      <c r="O3331" s="37"/>
      <c r="Q3331" s="12">
        <v>162500</v>
      </c>
      <c r="R3331" s="37"/>
      <c r="T3331" s="37"/>
      <c r="V3331" s="37"/>
      <c r="X3331" s="37"/>
      <c r="Z3331" s="37"/>
      <c r="AB3331" s="37"/>
      <c r="AD3331" s="37"/>
      <c r="AF3331" s="37"/>
      <c r="AH3331" s="37">
        <v>20520500</v>
      </c>
      <c r="AI3331" s="12">
        <v>5.94</v>
      </c>
      <c r="AN3331" s="37"/>
      <c r="AP3331" s="37"/>
      <c r="AR3331" s="37"/>
      <c r="AT3331" s="37"/>
      <c r="AV3331" s="37"/>
      <c r="AX3331" s="37"/>
      <c r="BQ3331" s="12">
        <v>0.04</v>
      </c>
      <c r="CG3331" s="12" t="s">
        <v>976</v>
      </c>
      <c r="CH3331" s="12">
        <v>97.745000000000005</v>
      </c>
      <c r="CI3331" s="12" t="s">
        <v>1103</v>
      </c>
      <c r="CJ3331" s="12" t="s">
        <v>972</v>
      </c>
      <c r="CK3331" s="12" t="s">
        <v>932</v>
      </c>
      <c r="CL3331" s="37">
        <v>345601804</v>
      </c>
      <c r="CN3331" s="12" t="s">
        <v>1509</v>
      </c>
      <c r="CS3331" s="12"/>
      <c r="CT3331" s="36" t="str">
        <f t="shared" ref="CT3331:CT3394" si="52">IF(CL3331&gt;100000000000, "100bn", IF(CL3331&gt;50000000000, "50bn - 100bn",IF(CL3331&gt;1000000000, "1bn - 50bn", IF(CL3331&gt;500000000, "500mn - 1bn", "500mn"))))</f>
        <v>500mn</v>
      </c>
      <c r="CU3331" s="36" t="str">
        <f>VLOOKUP(CK3331,Mapping!B:C,2,FALSE)</f>
        <v>US/CA</v>
      </c>
    </row>
    <row r="3332" spans="1:99" ht="16" customHeight="1" x14ac:dyDescent="0.35">
      <c r="A3332" s="12" t="s">
        <v>4805</v>
      </c>
      <c r="B3332" s="12" t="s">
        <v>925</v>
      </c>
      <c r="E3332" s="37">
        <v>1853</v>
      </c>
      <c r="G3332" s="37" t="s">
        <v>1505</v>
      </c>
      <c r="I3332" s="37"/>
      <c r="K3332" s="37">
        <v>1853</v>
      </c>
      <c r="L3332" s="12">
        <v>7.79</v>
      </c>
      <c r="M3332" s="37"/>
      <c r="O3332" s="37"/>
      <c r="R3332" s="37"/>
      <c r="T3332" s="37"/>
      <c r="V3332" s="37"/>
      <c r="X3332" s="37"/>
      <c r="Z3332" s="37"/>
      <c r="AB3332" s="37"/>
      <c r="AD3332" s="37"/>
      <c r="AF3332" s="37"/>
      <c r="AH3332" s="37"/>
      <c r="AN3332" s="37"/>
      <c r="AP3332" s="37"/>
      <c r="AR3332" s="37"/>
      <c r="AT3332" s="37"/>
      <c r="AV3332" s="37"/>
      <c r="AX3332" s="37"/>
      <c r="BG3332" s="12">
        <v>30</v>
      </c>
      <c r="BS3332" s="12">
        <v>0</v>
      </c>
      <c r="CG3332" s="12" t="s">
        <v>959</v>
      </c>
      <c r="CH3332" s="12">
        <v>111.589</v>
      </c>
      <c r="CI3332" s="12" t="s">
        <v>1011</v>
      </c>
      <c r="CJ3332" s="12" t="s">
        <v>1012</v>
      </c>
      <c r="CK3332" s="12" t="s">
        <v>1013</v>
      </c>
      <c r="CL3332" s="37">
        <v>23778</v>
      </c>
      <c r="CN3332" s="12" t="s">
        <v>1509</v>
      </c>
      <c r="CS3332" s="12"/>
      <c r="CT3332" s="36" t="str">
        <f t="shared" si="52"/>
        <v>500mn</v>
      </c>
      <c r="CU3332" s="36" t="str">
        <f>VLOOKUP(CK3332,Mapping!B:C,2,FALSE)</f>
        <v>Oceania</v>
      </c>
    </row>
    <row r="3333" spans="1:99" ht="16" customHeight="1" x14ac:dyDescent="0.35">
      <c r="A3333" s="12" t="s">
        <v>4806</v>
      </c>
      <c r="B3333" s="12" t="s">
        <v>933</v>
      </c>
      <c r="E3333" s="37">
        <v>5122445</v>
      </c>
      <c r="G3333" s="37" t="s">
        <v>1505</v>
      </c>
      <c r="I3333" s="37"/>
      <c r="K3333" s="37">
        <v>0</v>
      </c>
      <c r="L3333" s="12">
        <v>0</v>
      </c>
      <c r="M3333" s="37"/>
      <c r="O3333" s="37">
        <v>5085155</v>
      </c>
      <c r="P3333" s="12">
        <v>0.31</v>
      </c>
      <c r="R3333" s="37">
        <v>37290</v>
      </c>
      <c r="S3333" s="12">
        <v>0</v>
      </c>
      <c r="T3333" s="37"/>
      <c r="V3333" s="37"/>
      <c r="X3333" s="37"/>
      <c r="Z3333" s="37"/>
      <c r="AB3333" s="37"/>
      <c r="AD3333" s="37"/>
      <c r="AF3333" s="37"/>
      <c r="AH3333" s="37"/>
      <c r="AL3333" s="12">
        <v>277100</v>
      </c>
      <c r="AN3333" s="37"/>
      <c r="AP3333" s="37"/>
      <c r="AR3333" s="37"/>
      <c r="AT3333" s="37"/>
      <c r="AV3333" s="37"/>
      <c r="AX3333" s="37"/>
      <c r="AZ3333" s="12">
        <v>2809</v>
      </c>
      <c r="BG3333" s="12">
        <v>0</v>
      </c>
      <c r="BS3333" s="12">
        <v>0</v>
      </c>
      <c r="BU3333" s="12">
        <v>0</v>
      </c>
      <c r="BX3333" s="12">
        <v>0</v>
      </c>
      <c r="CG3333" s="12" t="s">
        <v>940</v>
      </c>
      <c r="CH3333" s="12">
        <v>50.045999999999999</v>
      </c>
      <c r="CI3333" s="12" t="s">
        <v>977</v>
      </c>
      <c r="CJ3333" s="12"/>
      <c r="CK3333" s="12" t="s">
        <v>927</v>
      </c>
      <c r="CL3333" s="37">
        <v>1465522363</v>
      </c>
      <c r="CN3333" s="12" t="s">
        <v>1506</v>
      </c>
      <c r="CS3333" s="12"/>
      <c r="CT3333" s="36" t="str">
        <f t="shared" si="52"/>
        <v>1bn - 50bn</v>
      </c>
      <c r="CU3333" s="36" t="str">
        <f>VLOOKUP(CK3333,Mapping!B:C,2,FALSE)</f>
        <v>CN</v>
      </c>
    </row>
    <row r="3334" spans="1:99" ht="16" customHeight="1" x14ac:dyDescent="0.35">
      <c r="A3334" s="12" t="s">
        <v>807</v>
      </c>
      <c r="B3334" s="12" t="s">
        <v>933</v>
      </c>
      <c r="E3334" s="37">
        <v>129104089</v>
      </c>
      <c r="F3334" s="12">
        <v>637</v>
      </c>
      <c r="G3334" s="37" t="s">
        <v>1505</v>
      </c>
      <c r="I3334" s="37">
        <v>30957</v>
      </c>
      <c r="J3334" s="12">
        <v>0</v>
      </c>
      <c r="K3334" s="37">
        <v>18061641</v>
      </c>
      <c r="L3334" s="12">
        <v>0.05</v>
      </c>
      <c r="M3334" s="37">
        <v>0</v>
      </c>
      <c r="N3334" s="12">
        <v>0</v>
      </c>
      <c r="O3334" s="37">
        <v>7650228</v>
      </c>
      <c r="P3334" s="12">
        <v>0.02</v>
      </c>
      <c r="R3334" s="37"/>
      <c r="T3334" s="37"/>
      <c r="V3334" s="37">
        <v>76918</v>
      </c>
      <c r="W3334" s="12">
        <v>0</v>
      </c>
      <c r="X3334" s="37"/>
      <c r="Z3334" s="37"/>
      <c r="AB3334" s="37"/>
      <c r="AD3334" s="37"/>
      <c r="AF3334" s="37"/>
      <c r="AH3334" s="37"/>
      <c r="AK3334" s="12">
        <v>3535</v>
      </c>
      <c r="AL3334" s="12">
        <v>503745</v>
      </c>
      <c r="AN3334" s="37">
        <v>72674334</v>
      </c>
      <c r="AO3334" s="12">
        <v>0.22</v>
      </c>
      <c r="AP3334" s="37">
        <v>30610011</v>
      </c>
      <c r="AQ3334" s="12">
        <v>0.09</v>
      </c>
      <c r="AR3334" s="37"/>
      <c r="AT3334" s="37"/>
      <c r="AV3334" s="37"/>
      <c r="AX3334" s="37"/>
      <c r="BB3334" s="12">
        <v>0</v>
      </c>
      <c r="BG3334" s="12">
        <v>292412</v>
      </c>
      <c r="BH3334" s="12">
        <v>132574</v>
      </c>
      <c r="BI3334" s="12">
        <v>431525</v>
      </c>
      <c r="BO3334" s="12">
        <v>0</v>
      </c>
      <c r="BS3334" s="12">
        <v>0</v>
      </c>
      <c r="BT3334" s="12">
        <v>0</v>
      </c>
      <c r="BU3334" s="12">
        <v>0</v>
      </c>
      <c r="BV3334" s="12">
        <v>0.11</v>
      </c>
      <c r="BY3334" s="12">
        <v>0.06</v>
      </c>
      <c r="CC3334" s="12">
        <v>0</v>
      </c>
      <c r="CG3334" s="12" t="s">
        <v>929</v>
      </c>
      <c r="CH3334" s="12">
        <v>65.492999999999995</v>
      </c>
      <c r="CI3334" s="12" t="s">
        <v>1036</v>
      </c>
      <c r="CJ3334" s="12" t="s">
        <v>1015</v>
      </c>
      <c r="CK3334" s="12" t="s">
        <v>932</v>
      </c>
      <c r="CL3334" s="37">
        <v>32984549231</v>
      </c>
      <c r="CN3334" s="12" t="s">
        <v>1506</v>
      </c>
      <c r="CR3334" s="12">
        <v>46106.083333333336</v>
      </c>
      <c r="CS3334" s="12"/>
      <c r="CT3334" s="36" t="str">
        <f t="shared" si="52"/>
        <v>1bn - 50bn</v>
      </c>
      <c r="CU3334" s="36" t="str">
        <f>VLOOKUP(CK3334,Mapping!B:C,2,FALSE)</f>
        <v>US/CA</v>
      </c>
    </row>
    <row r="3335" spans="1:99" ht="16" customHeight="1" x14ac:dyDescent="0.35">
      <c r="A3335" s="12" t="s">
        <v>4807</v>
      </c>
      <c r="B3335" s="12" t="s">
        <v>925</v>
      </c>
      <c r="E3335" s="37">
        <v>906449</v>
      </c>
      <c r="G3335" s="37" t="s">
        <v>1505</v>
      </c>
      <c r="I3335" s="37"/>
      <c r="K3335" s="37"/>
      <c r="M3335" s="37">
        <v>906449</v>
      </c>
      <c r="N3335" s="12">
        <v>0.48</v>
      </c>
      <c r="O3335" s="37"/>
      <c r="R3335" s="37"/>
      <c r="T3335" s="37"/>
      <c r="V3335" s="37"/>
      <c r="X3335" s="37"/>
      <c r="Z3335" s="37"/>
      <c r="AB3335" s="37"/>
      <c r="AD3335" s="37"/>
      <c r="AF3335" s="37"/>
      <c r="AH3335" s="37"/>
      <c r="AN3335" s="37"/>
      <c r="AP3335" s="37"/>
      <c r="AR3335" s="37"/>
      <c r="AT3335" s="37"/>
      <c r="AV3335" s="37"/>
      <c r="AX3335" s="37"/>
      <c r="BB3335" s="12">
        <v>7225</v>
      </c>
      <c r="CC3335" s="12">
        <v>0</v>
      </c>
      <c r="CG3335" s="12" t="s">
        <v>959</v>
      </c>
      <c r="CH3335" s="12">
        <v>121.191</v>
      </c>
      <c r="CI3335" s="12" t="s">
        <v>1150</v>
      </c>
      <c r="CJ3335" s="12"/>
      <c r="CK3335" s="12" t="s">
        <v>1151</v>
      </c>
      <c r="CL3335" s="37">
        <v>189911956</v>
      </c>
      <c r="CN3335" s="12" t="s">
        <v>1506</v>
      </c>
      <c r="CS3335" s="12"/>
      <c r="CT3335" s="36" t="str">
        <f t="shared" si="52"/>
        <v>500mn</v>
      </c>
      <c r="CU3335" s="36" t="str">
        <f>VLOOKUP(CK3335,Mapping!B:C,2,FALSE)</f>
        <v>EU</v>
      </c>
    </row>
    <row r="3336" spans="1:99" ht="16" customHeight="1" x14ac:dyDescent="0.35">
      <c r="A3336" s="12" t="s">
        <v>4808</v>
      </c>
      <c r="B3336" s="12" t="s">
        <v>933</v>
      </c>
      <c r="E3336" s="37">
        <v>5289826</v>
      </c>
      <c r="G3336" s="37" t="s">
        <v>1505</v>
      </c>
      <c r="I3336" s="37"/>
      <c r="K3336" s="37"/>
      <c r="M3336" s="37">
        <v>20325</v>
      </c>
      <c r="N3336" s="12">
        <v>0</v>
      </c>
      <c r="O3336" s="37"/>
      <c r="Q3336" s="12">
        <v>12527</v>
      </c>
      <c r="R3336" s="37"/>
      <c r="T3336" s="37">
        <v>78358</v>
      </c>
      <c r="U3336" s="12">
        <v>0</v>
      </c>
      <c r="V3336" s="37"/>
      <c r="X3336" s="37"/>
      <c r="Z3336" s="37"/>
      <c r="AB3336" s="37"/>
      <c r="AD3336" s="37">
        <v>0</v>
      </c>
      <c r="AE3336" s="12">
        <v>0</v>
      </c>
      <c r="AF3336" s="37"/>
      <c r="AH3336" s="37">
        <v>1581910</v>
      </c>
      <c r="AI3336" s="12">
        <v>0.02</v>
      </c>
      <c r="AN3336" s="37">
        <v>3494566</v>
      </c>
      <c r="AO3336" s="12">
        <v>0.03</v>
      </c>
      <c r="AP3336" s="37"/>
      <c r="AR3336" s="37">
        <v>114667</v>
      </c>
      <c r="AS3336" s="12">
        <v>0</v>
      </c>
      <c r="AT3336" s="37"/>
      <c r="AV3336" s="37"/>
      <c r="AX3336" s="37"/>
      <c r="BB3336" s="12">
        <v>162</v>
      </c>
      <c r="BE3336" s="12">
        <v>3075</v>
      </c>
      <c r="BI3336" s="12">
        <v>20750</v>
      </c>
      <c r="BJ3336" s="12">
        <v>0</v>
      </c>
      <c r="BK3336" s="12">
        <v>700</v>
      </c>
      <c r="BM3336" s="12">
        <v>0</v>
      </c>
      <c r="BQ3336" s="12">
        <v>0</v>
      </c>
      <c r="BY3336" s="12">
        <v>0</v>
      </c>
      <c r="CB3336" s="12">
        <v>0</v>
      </c>
      <c r="CC3336" s="12">
        <v>0</v>
      </c>
      <c r="CE3336" s="12">
        <v>0</v>
      </c>
      <c r="CG3336" s="12" t="s">
        <v>940</v>
      </c>
      <c r="CH3336" s="12">
        <v>6.8019999999999996</v>
      </c>
      <c r="CI3336" s="12" t="s">
        <v>967</v>
      </c>
      <c r="CJ3336" s="12" t="s">
        <v>968</v>
      </c>
      <c r="CK3336" s="12" t="s">
        <v>932</v>
      </c>
      <c r="CL3336" s="37">
        <v>10073525582</v>
      </c>
      <c r="CN3336" s="12" t="s">
        <v>1509</v>
      </c>
      <c r="CS3336" s="12"/>
      <c r="CT3336" s="36" t="str">
        <f t="shared" si="52"/>
        <v>1bn - 50bn</v>
      </c>
      <c r="CU3336" s="36" t="str">
        <f>VLOOKUP(CK3336,Mapping!B:C,2,FALSE)</f>
        <v>US/CA</v>
      </c>
    </row>
    <row r="3337" spans="1:99" ht="16" customHeight="1" x14ac:dyDescent="0.35">
      <c r="A3337" s="12" t="s">
        <v>4809</v>
      </c>
      <c r="B3337" s="12" t="s">
        <v>933</v>
      </c>
      <c r="E3337" s="37">
        <v>454170056</v>
      </c>
      <c r="F3337" s="12">
        <v>0</v>
      </c>
      <c r="G3337" s="37" t="s">
        <v>1505</v>
      </c>
      <c r="I3337" s="37">
        <v>0</v>
      </c>
      <c r="J3337" s="12">
        <v>0</v>
      </c>
      <c r="K3337" s="37">
        <v>0</v>
      </c>
      <c r="L3337" s="12">
        <v>0</v>
      </c>
      <c r="M3337" s="37"/>
      <c r="O3337" s="37"/>
      <c r="Q3337" s="12">
        <v>1912</v>
      </c>
      <c r="R3337" s="37"/>
      <c r="T3337" s="37"/>
      <c r="V3337" s="37">
        <v>0</v>
      </c>
      <c r="W3337" s="12">
        <v>0</v>
      </c>
      <c r="X3337" s="37">
        <v>2567068</v>
      </c>
      <c r="Y3337" s="12">
        <v>0.01</v>
      </c>
      <c r="Z3337" s="37"/>
      <c r="AB3337" s="37"/>
      <c r="AD3337" s="37"/>
      <c r="AF3337" s="37">
        <v>985237</v>
      </c>
      <c r="AG3337" s="12">
        <v>0</v>
      </c>
      <c r="AH3337" s="37">
        <v>241447</v>
      </c>
      <c r="AI3337" s="12">
        <v>0</v>
      </c>
      <c r="AK3337" s="12">
        <v>0</v>
      </c>
      <c r="AM3337" s="12">
        <v>290470</v>
      </c>
      <c r="AN3337" s="37">
        <v>317647592</v>
      </c>
      <c r="AO3337" s="12">
        <v>1.1599999999999999</v>
      </c>
      <c r="AP3337" s="37">
        <v>132076930</v>
      </c>
      <c r="AQ3337" s="12">
        <v>0.48</v>
      </c>
      <c r="AR3337" s="37"/>
      <c r="AT3337" s="37">
        <v>6567</v>
      </c>
      <c r="AU3337" s="12">
        <v>0</v>
      </c>
      <c r="AV3337" s="37"/>
      <c r="AX3337" s="37">
        <v>645215</v>
      </c>
      <c r="AY3337" s="12">
        <v>0</v>
      </c>
      <c r="BA3337" s="12">
        <v>25123</v>
      </c>
      <c r="BD3337" s="12">
        <v>616</v>
      </c>
      <c r="BF3337" s="12">
        <v>90250</v>
      </c>
      <c r="BG3337" s="12">
        <v>0</v>
      </c>
      <c r="BH3337" s="12">
        <v>572034</v>
      </c>
      <c r="BI3337" s="12">
        <v>1886125</v>
      </c>
      <c r="BO3337" s="12">
        <v>0</v>
      </c>
      <c r="BP3337" s="12">
        <v>0</v>
      </c>
      <c r="BQ3337" s="12">
        <v>0</v>
      </c>
      <c r="BS3337" s="12">
        <v>0</v>
      </c>
      <c r="BT3337" s="12">
        <v>0</v>
      </c>
      <c r="BV3337" s="12">
        <v>0.49</v>
      </c>
      <c r="BW3337" s="12">
        <v>0.01</v>
      </c>
      <c r="BY3337" s="12">
        <v>0.24</v>
      </c>
      <c r="BZ3337" s="12">
        <v>0</v>
      </c>
      <c r="CF3337" s="12">
        <v>0</v>
      </c>
      <c r="CG3337" s="12" t="s">
        <v>940</v>
      </c>
      <c r="CH3337" s="12">
        <v>78.037000000000006</v>
      </c>
      <c r="CI3337" s="12" t="s">
        <v>930</v>
      </c>
      <c r="CJ3337" s="12" t="s">
        <v>931</v>
      </c>
      <c r="CK3337" s="12" t="s">
        <v>932</v>
      </c>
      <c r="CL3337" s="37">
        <v>27384299036</v>
      </c>
      <c r="CN3337" s="12" t="s">
        <v>1506</v>
      </c>
      <c r="CS3337" s="12"/>
      <c r="CT3337" s="36" t="str">
        <f t="shared" si="52"/>
        <v>1bn - 50bn</v>
      </c>
      <c r="CU3337" s="36" t="str">
        <f>VLOOKUP(CK3337,Mapping!B:C,2,FALSE)</f>
        <v>US/CA</v>
      </c>
    </row>
    <row r="3338" spans="1:99" ht="16" customHeight="1" x14ac:dyDescent="0.35">
      <c r="A3338" s="12" t="s">
        <v>4810</v>
      </c>
      <c r="B3338" s="12" t="s">
        <v>925</v>
      </c>
      <c r="E3338" s="37">
        <v>0</v>
      </c>
      <c r="G3338" s="37" t="s">
        <v>1505</v>
      </c>
      <c r="I3338" s="37"/>
      <c r="K3338" s="37"/>
      <c r="M3338" s="37"/>
      <c r="O3338" s="37"/>
      <c r="R3338" s="37"/>
      <c r="T3338" s="37"/>
      <c r="V3338" s="37"/>
      <c r="X3338" s="37"/>
      <c r="Z3338" s="37"/>
      <c r="AB3338" s="37"/>
      <c r="AD3338" s="37"/>
      <c r="AF3338" s="37"/>
      <c r="AH3338" s="37"/>
      <c r="AN3338" s="37">
        <v>0</v>
      </c>
      <c r="AO3338" s="12">
        <v>0</v>
      </c>
      <c r="AP3338" s="37">
        <v>0</v>
      </c>
      <c r="AQ3338" s="12">
        <v>0</v>
      </c>
      <c r="AR3338" s="37"/>
      <c r="AT3338" s="37"/>
      <c r="AV3338" s="37"/>
      <c r="AX3338" s="37"/>
      <c r="BH3338" s="12">
        <v>0</v>
      </c>
      <c r="BI3338" s="12">
        <v>0</v>
      </c>
      <c r="BV3338" s="12">
        <v>0</v>
      </c>
      <c r="BY3338" s="12">
        <v>0</v>
      </c>
      <c r="CG3338" s="12" t="s">
        <v>976</v>
      </c>
      <c r="CH3338" s="12">
        <v>354.33499999999998</v>
      </c>
      <c r="CI3338" s="12" t="s">
        <v>1712</v>
      </c>
      <c r="CJ3338" s="12" t="s">
        <v>946</v>
      </c>
      <c r="CK3338" s="12" t="s">
        <v>932</v>
      </c>
      <c r="CL3338" s="37">
        <v>25667877</v>
      </c>
      <c r="CN3338" s="12" t="s">
        <v>1513</v>
      </c>
      <c r="CS3338" s="12"/>
      <c r="CT3338" s="36" t="str">
        <f t="shared" si="52"/>
        <v>500mn</v>
      </c>
      <c r="CU3338" s="36" t="str">
        <f>VLOOKUP(CK3338,Mapping!B:C,2,FALSE)</f>
        <v>US/CA</v>
      </c>
    </row>
    <row r="3339" spans="1:99" ht="16" customHeight="1" x14ac:dyDescent="0.35">
      <c r="A3339" s="12" t="s">
        <v>4811</v>
      </c>
      <c r="B3339" s="12" t="s">
        <v>925</v>
      </c>
      <c r="E3339" s="37">
        <v>28228986</v>
      </c>
      <c r="G3339" s="37" t="s">
        <v>1505</v>
      </c>
      <c r="I3339" s="37"/>
      <c r="K3339" s="37"/>
      <c r="M3339" s="37"/>
      <c r="O3339" s="37"/>
      <c r="Q3339" s="12">
        <v>49400</v>
      </c>
      <c r="R3339" s="37"/>
      <c r="T3339" s="37"/>
      <c r="V3339" s="37"/>
      <c r="X3339" s="37">
        <v>4485702</v>
      </c>
      <c r="Y3339" s="12">
        <v>0.08</v>
      </c>
      <c r="Z3339" s="37"/>
      <c r="AB3339" s="37"/>
      <c r="AD3339" s="37"/>
      <c r="AF3339" s="37"/>
      <c r="AH3339" s="37">
        <v>6238232</v>
      </c>
      <c r="AI3339" s="12">
        <v>0.11</v>
      </c>
      <c r="AN3339" s="37">
        <v>15578184</v>
      </c>
      <c r="AO3339" s="12">
        <v>0.27</v>
      </c>
      <c r="AP3339" s="37">
        <v>1385340</v>
      </c>
      <c r="AQ3339" s="12">
        <v>0.02</v>
      </c>
      <c r="AR3339" s="37"/>
      <c r="AT3339" s="37">
        <v>541528</v>
      </c>
      <c r="AU3339" s="12">
        <v>0.01</v>
      </c>
      <c r="AV3339" s="37"/>
      <c r="AX3339" s="37"/>
      <c r="BA3339" s="12">
        <v>43900</v>
      </c>
      <c r="BD3339" s="12">
        <v>50800</v>
      </c>
      <c r="BH3339" s="12">
        <v>6000</v>
      </c>
      <c r="BI3339" s="12">
        <v>92500</v>
      </c>
      <c r="BQ3339" s="12">
        <v>0.01</v>
      </c>
      <c r="BV3339" s="12">
        <v>0.01</v>
      </c>
      <c r="BY3339" s="12">
        <v>0.01</v>
      </c>
      <c r="BZ3339" s="12">
        <v>0</v>
      </c>
      <c r="CF3339" s="12">
        <v>0.04</v>
      </c>
      <c r="CG3339" s="12" t="s">
        <v>934</v>
      </c>
      <c r="CH3339" s="12">
        <v>9.3979999999999997</v>
      </c>
      <c r="CI3339" s="12" t="s">
        <v>1730</v>
      </c>
      <c r="CJ3339" s="12" t="s">
        <v>1214</v>
      </c>
      <c r="CK3339" s="12" t="s">
        <v>932</v>
      </c>
      <c r="CL3339" s="37">
        <v>5709254317</v>
      </c>
      <c r="CN3339" s="12" t="s">
        <v>1520</v>
      </c>
      <c r="CS3339" s="12"/>
      <c r="CT3339" s="36" t="str">
        <f t="shared" si="52"/>
        <v>1bn - 50bn</v>
      </c>
      <c r="CU3339" s="36" t="str">
        <f>VLOOKUP(CK3339,Mapping!B:C,2,FALSE)</f>
        <v>US/CA</v>
      </c>
    </row>
    <row r="3340" spans="1:99" ht="16" customHeight="1" x14ac:dyDescent="0.35">
      <c r="A3340" s="12" t="s">
        <v>4812</v>
      </c>
      <c r="B3340" s="12" t="s">
        <v>925</v>
      </c>
      <c r="E3340" s="37">
        <v>12344658</v>
      </c>
      <c r="G3340" s="37" t="s">
        <v>1505</v>
      </c>
      <c r="I3340" s="37"/>
      <c r="K3340" s="37"/>
      <c r="M3340" s="37"/>
      <c r="O3340" s="37"/>
      <c r="R3340" s="37"/>
      <c r="T3340" s="37"/>
      <c r="V3340" s="37"/>
      <c r="X3340" s="37"/>
      <c r="Z3340" s="37"/>
      <c r="AB3340" s="37"/>
      <c r="AD3340" s="37"/>
      <c r="AF3340" s="37"/>
      <c r="AH3340" s="37"/>
      <c r="AN3340" s="37">
        <v>12344658</v>
      </c>
      <c r="AO3340" s="12">
        <v>0.61</v>
      </c>
      <c r="AP3340" s="37"/>
      <c r="AR3340" s="37"/>
      <c r="AT3340" s="37"/>
      <c r="AV3340" s="37"/>
      <c r="AX3340" s="37"/>
      <c r="BI3340" s="12">
        <v>73300</v>
      </c>
      <c r="BY3340" s="12">
        <v>0.01</v>
      </c>
      <c r="CG3340" s="12" t="s">
        <v>940</v>
      </c>
      <c r="CH3340" s="12">
        <v>17.170000000000002</v>
      </c>
      <c r="CI3340" s="12" t="s">
        <v>1108</v>
      </c>
      <c r="CJ3340" s="12" t="s">
        <v>1109</v>
      </c>
      <c r="CK3340" s="12" t="s">
        <v>932</v>
      </c>
      <c r="CL3340" s="37">
        <v>2005661701</v>
      </c>
      <c r="CN3340" s="12" t="s">
        <v>1506</v>
      </c>
      <c r="CS3340" s="12"/>
      <c r="CT3340" s="36" t="str">
        <f t="shared" si="52"/>
        <v>1bn - 50bn</v>
      </c>
      <c r="CU3340" s="36" t="str">
        <f>VLOOKUP(CK3340,Mapping!B:C,2,FALSE)</f>
        <v>US/CA</v>
      </c>
    </row>
    <row r="3341" spans="1:99" ht="16" customHeight="1" x14ac:dyDescent="0.35">
      <c r="A3341" s="12" t="s">
        <v>4813</v>
      </c>
      <c r="B3341" s="12" t="s">
        <v>925</v>
      </c>
      <c r="E3341" s="37">
        <v>573861</v>
      </c>
      <c r="G3341" s="37" t="s">
        <v>1505</v>
      </c>
      <c r="I3341" s="37"/>
      <c r="K3341" s="37"/>
      <c r="M3341" s="37"/>
      <c r="O3341" s="37"/>
      <c r="Q3341" s="12">
        <v>1405</v>
      </c>
      <c r="R3341" s="37"/>
      <c r="T3341" s="37"/>
      <c r="V3341" s="37"/>
      <c r="X3341" s="37"/>
      <c r="Z3341" s="37"/>
      <c r="AB3341" s="37"/>
      <c r="AD3341" s="37"/>
      <c r="AF3341" s="37"/>
      <c r="AH3341" s="37">
        <v>177423</v>
      </c>
      <c r="AI3341" s="12">
        <v>0.14000000000000001</v>
      </c>
      <c r="AN3341" s="37"/>
      <c r="AP3341" s="37">
        <v>396438</v>
      </c>
      <c r="AQ3341" s="12">
        <v>0.32</v>
      </c>
      <c r="AR3341" s="37"/>
      <c r="AT3341" s="37"/>
      <c r="AV3341" s="37"/>
      <c r="AX3341" s="37"/>
      <c r="BH3341" s="12">
        <v>1717</v>
      </c>
      <c r="BQ3341" s="12">
        <v>0</v>
      </c>
      <c r="BV3341" s="12">
        <v>0</v>
      </c>
      <c r="CG3341" s="12" t="s">
        <v>929</v>
      </c>
      <c r="CH3341" s="12">
        <v>21.306999999999999</v>
      </c>
      <c r="CI3341" s="12" t="s">
        <v>987</v>
      </c>
      <c r="CJ3341" s="12"/>
      <c r="CK3341" s="12" t="s">
        <v>979</v>
      </c>
      <c r="CL3341" s="37">
        <v>122578984</v>
      </c>
      <c r="CN3341" s="12" t="s">
        <v>1506</v>
      </c>
      <c r="CS3341" s="12"/>
      <c r="CT3341" s="36" t="str">
        <f t="shared" si="52"/>
        <v>500mn</v>
      </c>
      <c r="CU3341" s="36" t="str">
        <f>VLOOKUP(CK3341,Mapping!B:C,2,FALSE)</f>
        <v>EU</v>
      </c>
    </row>
    <row r="3342" spans="1:99" ht="16" customHeight="1" x14ac:dyDescent="0.35">
      <c r="A3342" s="12" t="s">
        <v>4814</v>
      </c>
      <c r="B3342" s="12" t="s">
        <v>925</v>
      </c>
      <c r="E3342" s="37">
        <v>1128693</v>
      </c>
      <c r="G3342" s="37" t="s">
        <v>1505</v>
      </c>
      <c r="I3342" s="37"/>
      <c r="K3342" s="37"/>
      <c r="M3342" s="37"/>
      <c r="O3342" s="37"/>
      <c r="R3342" s="37"/>
      <c r="T3342" s="37"/>
      <c r="V3342" s="37"/>
      <c r="X3342" s="37"/>
      <c r="Z3342" s="37"/>
      <c r="AB3342" s="37"/>
      <c r="AD3342" s="37"/>
      <c r="AF3342" s="37"/>
      <c r="AH3342" s="37"/>
      <c r="AN3342" s="37">
        <v>1128693</v>
      </c>
      <c r="AO3342" s="12">
        <v>0.06</v>
      </c>
      <c r="AP3342" s="37"/>
      <c r="AR3342" s="37"/>
      <c r="AT3342" s="37"/>
      <c r="AV3342" s="37"/>
      <c r="AX3342" s="37"/>
      <c r="BI3342" s="12">
        <v>6125</v>
      </c>
      <c r="BY3342" s="12">
        <v>0</v>
      </c>
      <c r="CG3342" s="12" t="s">
        <v>934</v>
      </c>
      <c r="CH3342" s="12">
        <v>39.386000000000003</v>
      </c>
      <c r="CI3342" s="12" t="s">
        <v>1117</v>
      </c>
      <c r="CJ3342" s="12" t="s">
        <v>1118</v>
      </c>
      <c r="CK3342" s="12" t="s">
        <v>932</v>
      </c>
      <c r="CL3342" s="37">
        <v>2040522022</v>
      </c>
      <c r="CN3342" s="12" t="s">
        <v>1509</v>
      </c>
      <c r="CS3342" s="12"/>
      <c r="CT3342" s="36" t="str">
        <f t="shared" si="52"/>
        <v>1bn - 50bn</v>
      </c>
      <c r="CU3342" s="36" t="str">
        <f>VLOOKUP(CK3342,Mapping!B:C,2,FALSE)</f>
        <v>US/CA</v>
      </c>
    </row>
    <row r="3343" spans="1:99" ht="16" customHeight="1" x14ac:dyDescent="0.35">
      <c r="A3343" s="12" t="s">
        <v>4815</v>
      </c>
      <c r="B3343" s="12" t="s">
        <v>925</v>
      </c>
      <c r="E3343" s="37">
        <v>684519</v>
      </c>
      <c r="G3343" s="37" t="s">
        <v>1505</v>
      </c>
      <c r="I3343" s="37"/>
      <c r="K3343" s="37"/>
      <c r="M3343" s="37">
        <v>257444</v>
      </c>
      <c r="N3343" s="12">
        <v>0.02</v>
      </c>
      <c r="O3343" s="37"/>
      <c r="Q3343" s="12">
        <v>1380</v>
      </c>
      <c r="R3343" s="37"/>
      <c r="T3343" s="37">
        <v>6604</v>
      </c>
      <c r="U3343" s="12">
        <v>0</v>
      </c>
      <c r="V3343" s="37"/>
      <c r="X3343" s="37"/>
      <c r="Z3343" s="37"/>
      <c r="AB3343" s="37"/>
      <c r="AD3343" s="37">
        <v>2006</v>
      </c>
      <c r="AE3343" s="12">
        <v>0</v>
      </c>
      <c r="AF3343" s="37"/>
      <c r="AH3343" s="37">
        <v>174266</v>
      </c>
      <c r="AI3343" s="12">
        <v>0.01</v>
      </c>
      <c r="AN3343" s="37">
        <v>244199</v>
      </c>
      <c r="AO3343" s="12">
        <v>0.02</v>
      </c>
      <c r="AP3343" s="37"/>
      <c r="AR3343" s="37">
        <v>0</v>
      </c>
      <c r="AS3343" s="12">
        <v>0</v>
      </c>
      <c r="AT3343" s="37"/>
      <c r="AV3343" s="37"/>
      <c r="AX3343" s="37"/>
      <c r="BB3343" s="12">
        <v>2052</v>
      </c>
      <c r="BE3343" s="12">
        <v>0</v>
      </c>
      <c r="BI3343" s="12">
        <v>1450</v>
      </c>
      <c r="BJ3343" s="12">
        <v>18</v>
      </c>
      <c r="BK3343" s="12">
        <v>59</v>
      </c>
      <c r="BM3343" s="12">
        <v>0</v>
      </c>
      <c r="BQ3343" s="12">
        <v>0</v>
      </c>
      <c r="BY3343" s="12">
        <v>0</v>
      </c>
      <c r="CB3343" s="12">
        <v>0</v>
      </c>
      <c r="CC3343" s="12">
        <v>0</v>
      </c>
      <c r="CE3343" s="12">
        <v>0</v>
      </c>
      <c r="CG3343" s="12" t="s">
        <v>934</v>
      </c>
      <c r="CH3343" s="12">
        <v>13.874000000000001</v>
      </c>
      <c r="CI3343" s="12" t="s">
        <v>1282</v>
      </c>
      <c r="CJ3343" s="12" t="s">
        <v>946</v>
      </c>
      <c r="CK3343" s="12" t="s">
        <v>932</v>
      </c>
      <c r="CL3343" s="37">
        <v>1311051469</v>
      </c>
      <c r="CN3343" s="12" t="s">
        <v>1509</v>
      </c>
      <c r="CS3343" s="12"/>
      <c r="CT3343" s="36" t="str">
        <f t="shared" si="52"/>
        <v>1bn - 50bn</v>
      </c>
      <c r="CU3343" s="36" t="str">
        <f>VLOOKUP(CK3343,Mapping!B:C,2,FALSE)</f>
        <v>US/CA</v>
      </c>
    </row>
    <row r="3344" spans="1:99" ht="16" customHeight="1" x14ac:dyDescent="0.35">
      <c r="A3344" s="12" t="s">
        <v>4816</v>
      </c>
      <c r="B3344" s="12" t="s">
        <v>925</v>
      </c>
      <c r="E3344" s="37">
        <v>4736610</v>
      </c>
      <c r="G3344" s="37" t="s">
        <v>1505</v>
      </c>
      <c r="I3344" s="37"/>
      <c r="K3344" s="37"/>
      <c r="M3344" s="37"/>
      <c r="O3344" s="37"/>
      <c r="R3344" s="37"/>
      <c r="T3344" s="37"/>
      <c r="V3344" s="37"/>
      <c r="X3344" s="37"/>
      <c r="Z3344" s="37"/>
      <c r="AB3344" s="37"/>
      <c r="AD3344" s="37"/>
      <c r="AF3344" s="37"/>
      <c r="AH3344" s="37"/>
      <c r="AN3344" s="37">
        <v>4736610</v>
      </c>
      <c r="AO3344" s="12">
        <v>2.37</v>
      </c>
      <c r="AP3344" s="37"/>
      <c r="AR3344" s="37"/>
      <c r="AT3344" s="37"/>
      <c r="AV3344" s="37"/>
      <c r="AX3344" s="37"/>
      <c r="BI3344" s="12">
        <v>28125</v>
      </c>
      <c r="BY3344" s="12">
        <v>0</v>
      </c>
      <c r="CG3344" s="12" t="s">
        <v>976</v>
      </c>
      <c r="CH3344" s="12">
        <v>29.151</v>
      </c>
      <c r="CI3344" s="12" t="s">
        <v>1073</v>
      </c>
      <c r="CJ3344" s="12" t="s">
        <v>946</v>
      </c>
      <c r="CK3344" s="12" t="s">
        <v>932</v>
      </c>
      <c r="CL3344" s="37">
        <v>199791711</v>
      </c>
      <c r="CN3344" s="12" t="s">
        <v>1513</v>
      </c>
      <c r="CS3344" s="12"/>
      <c r="CT3344" s="36" t="str">
        <f t="shared" si="52"/>
        <v>500mn</v>
      </c>
      <c r="CU3344" s="36" t="str">
        <f>VLOOKUP(CK3344,Mapping!B:C,2,FALSE)</f>
        <v>US/CA</v>
      </c>
    </row>
    <row r="3345" spans="1:99" ht="16" customHeight="1" x14ac:dyDescent="0.35">
      <c r="A3345" s="12" t="s">
        <v>4817</v>
      </c>
      <c r="B3345" s="12" t="s">
        <v>925</v>
      </c>
      <c r="E3345" s="37">
        <v>1102485</v>
      </c>
      <c r="G3345" s="37" t="s">
        <v>1505</v>
      </c>
      <c r="I3345" s="37"/>
      <c r="K3345" s="37"/>
      <c r="M3345" s="37">
        <v>634075</v>
      </c>
      <c r="N3345" s="12">
        <v>0.08</v>
      </c>
      <c r="O3345" s="37"/>
      <c r="R3345" s="37"/>
      <c r="T3345" s="37"/>
      <c r="V3345" s="37"/>
      <c r="X3345" s="37"/>
      <c r="Z3345" s="37"/>
      <c r="AB3345" s="37"/>
      <c r="AD3345" s="37">
        <v>468410</v>
      </c>
      <c r="AE3345" s="12">
        <v>0.06</v>
      </c>
      <c r="AF3345" s="37"/>
      <c r="AH3345" s="37"/>
      <c r="AN3345" s="37"/>
      <c r="AP3345" s="37"/>
      <c r="AR3345" s="37"/>
      <c r="AT3345" s="37"/>
      <c r="AV3345" s="37"/>
      <c r="AX3345" s="37"/>
      <c r="BB3345" s="12">
        <v>5054</v>
      </c>
      <c r="BJ3345" s="12">
        <v>4204</v>
      </c>
      <c r="CB3345" s="12">
        <v>0</v>
      </c>
      <c r="CC3345" s="12">
        <v>0</v>
      </c>
      <c r="CG3345" s="12" t="s">
        <v>940</v>
      </c>
      <c r="CH3345" s="12">
        <v>113.979</v>
      </c>
      <c r="CI3345" s="12" t="s">
        <v>930</v>
      </c>
      <c r="CJ3345" s="12" t="s">
        <v>931</v>
      </c>
      <c r="CK3345" s="12" t="s">
        <v>932</v>
      </c>
      <c r="CL3345" s="37">
        <v>794416325</v>
      </c>
      <c r="CN3345" s="12" t="s">
        <v>1509</v>
      </c>
      <c r="CS3345" s="12"/>
      <c r="CT3345" s="36" t="str">
        <f t="shared" si="52"/>
        <v>500mn - 1bn</v>
      </c>
      <c r="CU3345" s="36" t="str">
        <f>VLOOKUP(CK3345,Mapping!B:C,2,FALSE)</f>
        <v>US/CA</v>
      </c>
    </row>
    <row r="3346" spans="1:99" ht="16" customHeight="1" x14ac:dyDescent="0.35">
      <c r="A3346" s="12" t="s">
        <v>673</v>
      </c>
      <c r="B3346" s="12" t="s">
        <v>933</v>
      </c>
      <c r="C3346" s="12">
        <v>378</v>
      </c>
      <c r="D3346" s="12">
        <v>5402</v>
      </c>
      <c r="E3346" s="37">
        <v>126574372</v>
      </c>
      <c r="G3346" s="37">
        <v>268966</v>
      </c>
      <c r="H3346" s="12">
        <v>0</v>
      </c>
      <c r="I3346" s="37"/>
      <c r="K3346" s="37"/>
      <c r="M3346" s="37">
        <v>83387993</v>
      </c>
      <c r="N3346" s="12">
        <v>0.14000000000000001</v>
      </c>
      <c r="O3346" s="37"/>
      <c r="Q3346" s="12">
        <v>62497</v>
      </c>
      <c r="R3346" s="37"/>
      <c r="T3346" s="37">
        <v>374327</v>
      </c>
      <c r="U3346" s="12">
        <v>0</v>
      </c>
      <c r="V3346" s="37"/>
      <c r="X3346" s="37">
        <v>786786</v>
      </c>
      <c r="Y3346" s="12">
        <v>0</v>
      </c>
      <c r="Z3346" s="37">
        <v>3411875</v>
      </c>
      <c r="AA3346" s="12">
        <v>0.01</v>
      </c>
      <c r="AB3346" s="37"/>
      <c r="AD3346" s="37">
        <v>3729785</v>
      </c>
      <c r="AE3346" s="12">
        <v>0.01</v>
      </c>
      <c r="AF3346" s="37"/>
      <c r="AH3346" s="37">
        <v>7892121</v>
      </c>
      <c r="AI3346" s="12">
        <v>0.01</v>
      </c>
      <c r="AN3346" s="37">
        <v>8231176</v>
      </c>
      <c r="AO3346" s="12">
        <v>0.01</v>
      </c>
      <c r="AP3346" s="37">
        <v>18453883</v>
      </c>
      <c r="AQ3346" s="12">
        <v>0.03</v>
      </c>
      <c r="AR3346" s="37">
        <v>17675</v>
      </c>
      <c r="AS3346" s="12">
        <v>0</v>
      </c>
      <c r="AT3346" s="37">
        <v>19785</v>
      </c>
      <c r="AU3346" s="12">
        <v>0</v>
      </c>
      <c r="AV3346" s="37"/>
      <c r="AX3346" s="37"/>
      <c r="BA3346" s="12">
        <v>7700</v>
      </c>
      <c r="BB3346" s="12">
        <v>664658</v>
      </c>
      <c r="BC3346" s="12">
        <v>115383</v>
      </c>
      <c r="BD3346" s="12">
        <v>1856</v>
      </c>
      <c r="BE3346" s="12">
        <v>474</v>
      </c>
      <c r="BH3346" s="12">
        <v>79925</v>
      </c>
      <c r="BI3346" s="12">
        <v>48875</v>
      </c>
      <c r="BJ3346" s="12">
        <v>33475</v>
      </c>
      <c r="BK3346" s="12">
        <v>3344</v>
      </c>
      <c r="BM3346" s="12">
        <v>0</v>
      </c>
      <c r="BN3346" s="12">
        <v>0</v>
      </c>
      <c r="BQ3346" s="12">
        <v>0.01</v>
      </c>
      <c r="BV3346" s="12">
        <v>7.0000000000000007E-2</v>
      </c>
      <c r="BY3346" s="12">
        <v>0.01</v>
      </c>
      <c r="BZ3346" s="12">
        <v>0</v>
      </c>
      <c r="CB3346" s="12">
        <v>0.01</v>
      </c>
      <c r="CC3346" s="12">
        <v>0.03</v>
      </c>
      <c r="CD3346" s="12">
        <v>0.01</v>
      </c>
      <c r="CE3346" s="12">
        <v>0</v>
      </c>
      <c r="CF3346" s="12">
        <v>0</v>
      </c>
      <c r="CG3346" s="12" t="s">
        <v>959</v>
      </c>
      <c r="CH3346" s="12">
        <v>30.408000000000001</v>
      </c>
      <c r="CI3346" s="12" t="s">
        <v>941</v>
      </c>
      <c r="CJ3346" s="12" t="s">
        <v>941</v>
      </c>
      <c r="CK3346" s="12" t="s">
        <v>932</v>
      </c>
      <c r="CL3346" s="37">
        <v>57641893659</v>
      </c>
      <c r="CM3346" s="12">
        <v>1101</v>
      </c>
      <c r="CN3346" s="12" t="s">
        <v>1506</v>
      </c>
      <c r="CO3346" s="12" t="s">
        <v>1515</v>
      </c>
      <c r="CP3346" s="12">
        <v>346742.28986091516</v>
      </c>
      <c r="CQ3346" s="12">
        <v>52</v>
      </c>
      <c r="CS3346" s="12"/>
      <c r="CT3346" s="36" t="str">
        <f t="shared" si="52"/>
        <v>50bn - 100bn</v>
      </c>
      <c r="CU3346" s="36" t="str">
        <f>VLOOKUP(CK3346,Mapping!B:C,2,FALSE)</f>
        <v>US/CA</v>
      </c>
    </row>
    <row r="3347" spans="1:99" ht="16" customHeight="1" x14ac:dyDescent="0.35">
      <c r="A3347" s="12" t="s">
        <v>4818</v>
      </c>
      <c r="B3347" s="12" t="s">
        <v>925</v>
      </c>
      <c r="E3347" s="37">
        <v>338634</v>
      </c>
      <c r="G3347" s="37" t="s">
        <v>1505</v>
      </c>
      <c r="I3347" s="37"/>
      <c r="K3347" s="37"/>
      <c r="M3347" s="37">
        <v>43660</v>
      </c>
      <c r="N3347" s="12">
        <v>0.02</v>
      </c>
      <c r="O3347" s="37"/>
      <c r="R3347" s="37"/>
      <c r="T3347" s="37"/>
      <c r="V3347" s="37"/>
      <c r="X3347" s="37"/>
      <c r="Z3347" s="37"/>
      <c r="AB3347" s="37"/>
      <c r="AD3347" s="37">
        <v>11142</v>
      </c>
      <c r="AE3347" s="12">
        <v>0.01</v>
      </c>
      <c r="AF3347" s="37"/>
      <c r="AH3347" s="37"/>
      <c r="AN3347" s="37">
        <v>283832</v>
      </c>
      <c r="AO3347" s="12">
        <v>0.14000000000000001</v>
      </c>
      <c r="AP3347" s="37"/>
      <c r="AR3347" s="37"/>
      <c r="AT3347" s="37"/>
      <c r="AV3347" s="37"/>
      <c r="AX3347" s="37"/>
      <c r="BB3347" s="12">
        <v>348</v>
      </c>
      <c r="BI3347" s="12">
        <v>1325</v>
      </c>
      <c r="BJ3347" s="12">
        <v>100</v>
      </c>
      <c r="BY3347" s="12">
        <v>0</v>
      </c>
      <c r="CB3347" s="12">
        <v>0</v>
      </c>
      <c r="CC3347" s="12">
        <v>0</v>
      </c>
      <c r="CG3347" s="12" t="s">
        <v>929</v>
      </c>
      <c r="CH3347" s="12">
        <v>36.340000000000003</v>
      </c>
      <c r="CI3347" s="12" t="s">
        <v>1159</v>
      </c>
      <c r="CJ3347" s="12"/>
      <c r="CK3347" s="12" t="s">
        <v>979</v>
      </c>
      <c r="CL3347" s="37">
        <v>198350637</v>
      </c>
      <c r="CN3347" s="12" t="s">
        <v>1509</v>
      </c>
      <c r="CS3347" s="12"/>
      <c r="CT3347" s="36" t="str">
        <f t="shared" si="52"/>
        <v>500mn</v>
      </c>
      <c r="CU3347" s="36" t="str">
        <f>VLOOKUP(CK3347,Mapping!B:C,2,FALSE)</f>
        <v>EU</v>
      </c>
    </row>
    <row r="3348" spans="1:99" ht="16" customHeight="1" x14ac:dyDescent="0.35">
      <c r="A3348" s="12" t="s">
        <v>4819</v>
      </c>
      <c r="B3348" s="12" t="s">
        <v>925</v>
      </c>
      <c r="E3348" s="37">
        <v>10985316</v>
      </c>
      <c r="G3348" s="37" t="s">
        <v>1505</v>
      </c>
      <c r="I3348" s="37"/>
      <c r="K3348" s="37">
        <v>4814632</v>
      </c>
      <c r="L3348" s="12">
        <v>0.42</v>
      </c>
      <c r="M3348" s="37"/>
      <c r="O3348" s="37">
        <v>379222</v>
      </c>
      <c r="P3348" s="12">
        <v>0.03</v>
      </c>
      <c r="R3348" s="37">
        <v>588540</v>
      </c>
      <c r="S3348" s="12">
        <v>0.05</v>
      </c>
      <c r="T3348" s="37"/>
      <c r="V3348" s="37">
        <v>145199</v>
      </c>
      <c r="W3348" s="12">
        <v>0.01</v>
      </c>
      <c r="X3348" s="37"/>
      <c r="Z3348" s="37"/>
      <c r="AB3348" s="37">
        <v>283737</v>
      </c>
      <c r="AC3348" s="12">
        <v>0.02</v>
      </c>
      <c r="AD3348" s="37"/>
      <c r="AF3348" s="37">
        <v>163009</v>
      </c>
      <c r="AG3348" s="12">
        <v>0.01</v>
      </c>
      <c r="AH3348" s="37"/>
      <c r="AJ3348" s="12">
        <v>13200</v>
      </c>
      <c r="AK3348" s="12">
        <v>7500</v>
      </c>
      <c r="AL3348" s="12">
        <v>26800</v>
      </c>
      <c r="AN3348" s="37">
        <v>4610977</v>
      </c>
      <c r="AO3348" s="12">
        <v>0.4</v>
      </c>
      <c r="AP3348" s="37"/>
      <c r="AR3348" s="37"/>
      <c r="AT3348" s="37"/>
      <c r="AV3348" s="37"/>
      <c r="AX3348" s="37"/>
      <c r="AZ3348" s="12">
        <v>26600</v>
      </c>
      <c r="BF3348" s="12">
        <v>12000</v>
      </c>
      <c r="BG3348" s="12">
        <v>56520</v>
      </c>
      <c r="BI3348" s="12">
        <v>21350</v>
      </c>
      <c r="BP3348" s="12">
        <v>0</v>
      </c>
      <c r="BR3348" s="12">
        <v>0</v>
      </c>
      <c r="BS3348" s="12">
        <v>0</v>
      </c>
      <c r="BT3348" s="12">
        <v>0</v>
      </c>
      <c r="BU3348" s="12">
        <v>0</v>
      </c>
      <c r="BX3348" s="12">
        <v>0</v>
      </c>
      <c r="BY3348" s="12">
        <v>0</v>
      </c>
      <c r="CG3348" s="12" t="s">
        <v>940</v>
      </c>
      <c r="CH3348" s="12">
        <v>9.5839999999999996</v>
      </c>
      <c r="CI3348" s="12" t="s">
        <v>4820</v>
      </c>
      <c r="CJ3348" s="12"/>
      <c r="CK3348" s="12" t="s">
        <v>979</v>
      </c>
      <c r="CL3348" s="37">
        <v>1227434905</v>
      </c>
      <c r="CN3348" s="12" t="s">
        <v>1506</v>
      </c>
      <c r="CS3348" s="12"/>
      <c r="CT3348" s="36" t="str">
        <f t="shared" si="52"/>
        <v>1bn - 50bn</v>
      </c>
      <c r="CU3348" s="36" t="str">
        <f>VLOOKUP(CK3348,Mapping!B:C,2,FALSE)</f>
        <v>EU</v>
      </c>
    </row>
    <row r="3349" spans="1:99" ht="16" customHeight="1" x14ac:dyDescent="0.35">
      <c r="A3349" s="12" t="s">
        <v>4821</v>
      </c>
      <c r="B3349" s="12" t="s">
        <v>925</v>
      </c>
      <c r="E3349" s="37">
        <v>0</v>
      </c>
      <c r="G3349" s="37" t="s">
        <v>1505</v>
      </c>
      <c r="I3349" s="37"/>
      <c r="K3349" s="37"/>
      <c r="M3349" s="37"/>
      <c r="O3349" s="37"/>
      <c r="Q3349" s="12">
        <v>0</v>
      </c>
      <c r="R3349" s="37"/>
      <c r="T3349" s="37"/>
      <c r="V3349" s="37"/>
      <c r="X3349" s="37"/>
      <c r="Z3349" s="37"/>
      <c r="AB3349" s="37"/>
      <c r="AD3349" s="37"/>
      <c r="AF3349" s="37"/>
      <c r="AH3349" s="37">
        <v>0</v>
      </c>
      <c r="AI3349" s="12">
        <v>0</v>
      </c>
      <c r="AN3349" s="37"/>
      <c r="AP3349" s="37">
        <v>0</v>
      </c>
      <c r="AQ3349" s="12">
        <v>0</v>
      </c>
      <c r="AR3349" s="37"/>
      <c r="AT3349" s="37"/>
      <c r="AV3349" s="37"/>
      <c r="AX3349" s="37"/>
      <c r="BH3349" s="12">
        <v>0</v>
      </c>
      <c r="BQ3349" s="12">
        <v>0</v>
      </c>
      <c r="BV3349" s="12">
        <v>0</v>
      </c>
      <c r="CG3349" s="12" t="s">
        <v>940</v>
      </c>
      <c r="CH3349" s="12">
        <v>80.153999999999996</v>
      </c>
      <c r="CI3349" s="12" t="s">
        <v>1268</v>
      </c>
      <c r="CJ3349" s="12" t="s">
        <v>1248</v>
      </c>
      <c r="CK3349" s="12" t="s">
        <v>932</v>
      </c>
      <c r="CL3349" s="37">
        <v>261212306</v>
      </c>
      <c r="CN3349" s="12" t="s">
        <v>1509</v>
      </c>
      <c r="CS3349" s="12"/>
      <c r="CT3349" s="36" t="str">
        <f t="shared" si="52"/>
        <v>500mn</v>
      </c>
      <c r="CU3349" s="36" t="str">
        <f>VLOOKUP(CK3349,Mapping!B:C,2,FALSE)</f>
        <v>US/CA</v>
      </c>
    </row>
    <row r="3350" spans="1:99" ht="16" customHeight="1" x14ac:dyDescent="0.35">
      <c r="A3350" s="12" t="s">
        <v>4822</v>
      </c>
      <c r="B3350" s="12" t="s">
        <v>925</v>
      </c>
      <c r="E3350" s="37">
        <v>5250269</v>
      </c>
      <c r="G3350" s="37" t="s">
        <v>1505</v>
      </c>
      <c r="I3350" s="37"/>
      <c r="K3350" s="37"/>
      <c r="M3350" s="37"/>
      <c r="O3350" s="37"/>
      <c r="R3350" s="37"/>
      <c r="T3350" s="37"/>
      <c r="V3350" s="37"/>
      <c r="X3350" s="37"/>
      <c r="Z3350" s="37"/>
      <c r="AB3350" s="37"/>
      <c r="AD3350" s="37"/>
      <c r="AF3350" s="37"/>
      <c r="AH3350" s="37"/>
      <c r="AN3350" s="37">
        <v>5250269</v>
      </c>
      <c r="AO3350" s="12">
        <v>5.05</v>
      </c>
      <c r="AP3350" s="37"/>
      <c r="AR3350" s="37"/>
      <c r="AT3350" s="37"/>
      <c r="AV3350" s="37"/>
      <c r="AX3350" s="37"/>
      <c r="BI3350" s="12">
        <v>31175</v>
      </c>
      <c r="BY3350" s="12">
        <v>0</v>
      </c>
      <c r="CG3350" s="12" t="s">
        <v>940</v>
      </c>
      <c r="CH3350" s="12">
        <v>18.812000000000001</v>
      </c>
      <c r="CI3350" s="12" t="s">
        <v>1064</v>
      </c>
      <c r="CJ3350" s="12"/>
      <c r="CK3350" s="12" t="s">
        <v>1064</v>
      </c>
      <c r="CL3350" s="37">
        <v>103909623</v>
      </c>
      <c r="CN3350" s="12" t="s">
        <v>1514</v>
      </c>
      <c r="CS3350" s="12"/>
      <c r="CT3350" s="36" t="str">
        <f t="shared" si="52"/>
        <v>500mn</v>
      </c>
      <c r="CU3350" s="36" t="str">
        <f>VLOOKUP(CK3350,Mapping!B:C,2,FALSE)</f>
        <v>EU</v>
      </c>
    </row>
    <row r="3351" spans="1:99" ht="16" customHeight="1" x14ac:dyDescent="0.35">
      <c r="A3351" s="12" t="s">
        <v>4823</v>
      </c>
      <c r="B3351" s="12" t="s">
        <v>925</v>
      </c>
      <c r="E3351" s="37">
        <v>631548</v>
      </c>
      <c r="G3351" s="37" t="s">
        <v>1505</v>
      </c>
      <c r="I3351" s="37"/>
      <c r="K3351" s="37"/>
      <c r="M3351" s="37"/>
      <c r="O3351" s="37"/>
      <c r="R3351" s="37"/>
      <c r="T3351" s="37"/>
      <c r="V3351" s="37"/>
      <c r="X3351" s="37"/>
      <c r="Z3351" s="37"/>
      <c r="AB3351" s="37"/>
      <c r="AD3351" s="37"/>
      <c r="AF3351" s="37"/>
      <c r="AH3351" s="37"/>
      <c r="AN3351" s="37">
        <v>631548</v>
      </c>
      <c r="AO3351" s="12">
        <v>0.47</v>
      </c>
      <c r="AP3351" s="37"/>
      <c r="AR3351" s="37"/>
      <c r="AT3351" s="37"/>
      <c r="AV3351" s="37"/>
      <c r="AX3351" s="37"/>
      <c r="BI3351" s="12">
        <v>3750</v>
      </c>
      <c r="BY3351" s="12">
        <v>0</v>
      </c>
      <c r="CG3351" s="12" t="s">
        <v>976</v>
      </c>
      <c r="CH3351" s="12">
        <v>250.85900000000001</v>
      </c>
      <c r="CI3351" s="12" t="s">
        <v>941</v>
      </c>
      <c r="CJ3351" s="12" t="s">
        <v>941</v>
      </c>
      <c r="CK3351" s="12" t="s">
        <v>932</v>
      </c>
      <c r="CL3351" s="37">
        <v>133651517</v>
      </c>
      <c r="CN3351" s="12" t="s">
        <v>1513</v>
      </c>
      <c r="CS3351" s="12"/>
      <c r="CT3351" s="36" t="str">
        <f t="shared" si="52"/>
        <v>500mn</v>
      </c>
      <c r="CU3351" s="36" t="str">
        <f>VLOOKUP(CK3351,Mapping!B:C,2,FALSE)</f>
        <v>US/CA</v>
      </c>
    </row>
    <row r="3352" spans="1:99" ht="16" customHeight="1" x14ac:dyDescent="0.35">
      <c r="A3352" s="12" t="s">
        <v>4824</v>
      </c>
      <c r="B3352" s="12" t="s">
        <v>925</v>
      </c>
      <c r="E3352" s="37">
        <v>0</v>
      </c>
      <c r="G3352" s="37" t="s">
        <v>1505</v>
      </c>
      <c r="I3352" s="37"/>
      <c r="K3352" s="37"/>
      <c r="M3352" s="37"/>
      <c r="O3352" s="37"/>
      <c r="R3352" s="37"/>
      <c r="T3352" s="37"/>
      <c r="V3352" s="37"/>
      <c r="X3352" s="37"/>
      <c r="Z3352" s="37"/>
      <c r="AB3352" s="37"/>
      <c r="AD3352" s="37"/>
      <c r="AF3352" s="37"/>
      <c r="AH3352" s="37"/>
      <c r="AN3352" s="37">
        <v>0</v>
      </c>
      <c r="AO3352" s="12">
        <v>0</v>
      </c>
      <c r="AP3352" s="37"/>
      <c r="AR3352" s="37"/>
      <c r="AT3352" s="37"/>
      <c r="AV3352" s="37"/>
      <c r="AX3352" s="37"/>
      <c r="BI3352" s="12">
        <v>0</v>
      </c>
      <c r="BY3352" s="12">
        <v>0</v>
      </c>
      <c r="CG3352" s="12" t="s">
        <v>929</v>
      </c>
      <c r="CH3352" s="12">
        <v>18.754999999999999</v>
      </c>
      <c r="CI3352" s="12" t="s">
        <v>1196</v>
      </c>
      <c r="CJ3352" s="12" t="s">
        <v>966</v>
      </c>
      <c r="CK3352" s="12" t="s">
        <v>932</v>
      </c>
      <c r="CL3352" s="37">
        <v>161613518</v>
      </c>
      <c r="CN3352" s="12" t="s">
        <v>1509</v>
      </c>
      <c r="CS3352" s="12"/>
      <c r="CT3352" s="36" t="str">
        <f t="shared" si="52"/>
        <v>500mn</v>
      </c>
      <c r="CU3352" s="36" t="str">
        <f>VLOOKUP(CK3352,Mapping!B:C,2,FALSE)</f>
        <v>US/CA</v>
      </c>
    </row>
    <row r="3353" spans="1:99" ht="16" customHeight="1" x14ac:dyDescent="0.35">
      <c r="A3353" s="12" t="s">
        <v>4825</v>
      </c>
      <c r="B3353" s="12" t="s">
        <v>925</v>
      </c>
      <c r="E3353" s="37">
        <v>250920</v>
      </c>
      <c r="G3353" s="37" t="s">
        <v>1505</v>
      </c>
      <c r="I3353" s="37"/>
      <c r="K3353" s="37"/>
      <c r="M3353" s="37">
        <v>250920</v>
      </c>
      <c r="N3353" s="12">
        <v>2.82</v>
      </c>
      <c r="O3353" s="37"/>
      <c r="R3353" s="37"/>
      <c r="T3353" s="37"/>
      <c r="V3353" s="37"/>
      <c r="X3353" s="37"/>
      <c r="Z3353" s="37"/>
      <c r="AB3353" s="37"/>
      <c r="AD3353" s="37"/>
      <c r="AF3353" s="37"/>
      <c r="AH3353" s="37"/>
      <c r="AN3353" s="37"/>
      <c r="AP3353" s="37"/>
      <c r="AR3353" s="37"/>
      <c r="AT3353" s="37"/>
      <c r="AV3353" s="37"/>
      <c r="AX3353" s="37"/>
      <c r="BB3353" s="12">
        <v>2000</v>
      </c>
      <c r="CC3353" s="12">
        <v>0</v>
      </c>
      <c r="CG3353" s="12" t="s">
        <v>940</v>
      </c>
      <c r="CH3353" s="12">
        <v>41.67</v>
      </c>
      <c r="CI3353" s="12" t="s">
        <v>1686</v>
      </c>
      <c r="CJ3353" s="12"/>
      <c r="CK3353" s="12" t="s">
        <v>1010</v>
      </c>
      <c r="CL3353" s="37">
        <v>8909845</v>
      </c>
      <c r="CN3353" s="12" t="s">
        <v>1506</v>
      </c>
      <c r="CS3353" s="12"/>
      <c r="CT3353" s="36" t="str">
        <f t="shared" si="52"/>
        <v>500mn</v>
      </c>
      <c r="CU3353" s="36" t="str">
        <f>VLOOKUP(CK3353,Mapping!B:C,2,FALSE)</f>
        <v>Africa</v>
      </c>
    </row>
    <row r="3354" spans="1:99" ht="16" customHeight="1" x14ac:dyDescent="0.35">
      <c r="A3354" s="12" t="s">
        <v>4826</v>
      </c>
      <c r="B3354" s="12" t="s">
        <v>925</v>
      </c>
      <c r="E3354" s="37">
        <v>290520</v>
      </c>
      <c r="G3354" s="37" t="s">
        <v>1505</v>
      </c>
      <c r="I3354" s="37"/>
      <c r="K3354" s="37">
        <v>197657</v>
      </c>
      <c r="L3354" s="12">
        <v>7.47</v>
      </c>
      <c r="M3354" s="37"/>
      <c r="O3354" s="37">
        <v>68340</v>
      </c>
      <c r="P3354" s="12">
        <v>2.58</v>
      </c>
      <c r="R3354" s="37"/>
      <c r="T3354" s="37"/>
      <c r="V3354" s="37"/>
      <c r="X3354" s="37">
        <v>24523</v>
      </c>
      <c r="Y3354" s="12">
        <v>0.93</v>
      </c>
      <c r="Z3354" s="37"/>
      <c r="AB3354" s="37"/>
      <c r="AD3354" s="37"/>
      <c r="AF3354" s="37"/>
      <c r="AH3354" s="37"/>
      <c r="AL3354" s="12">
        <v>4500</v>
      </c>
      <c r="AN3354" s="37"/>
      <c r="AP3354" s="37"/>
      <c r="AR3354" s="37"/>
      <c r="AT3354" s="37"/>
      <c r="AV3354" s="37"/>
      <c r="AX3354" s="37"/>
      <c r="BA3354" s="12">
        <v>240</v>
      </c>
      <c r="BG3354" s="12">
        <v>3200</v>
      </c>
      <c r="BS3354" s="12">
        <v>0</v>
      </c>
      <c r="BU3354" s="12">
        <v>0</v>
      </c>
      <c r="BZ3354" s="12">
        <v>0</v>
      </c>
      <c r="CG3354" s="12"/>
      <c r="CH3354" s="12">
        <v>29.189</v>
      </c>
      <c r="CI3354" s="12" t="s">
        <v>1028</v>
      </c>
      <c r="CJ3354" s="12"/>
      <c r="CK3354" s="12" t="s">
        <v>1029</v>
      </c>
      <c r="CL3354" s="37">
        <v>2646574</v>
      </c>
      <c r="CN3354" s="12" t="s">
        <v>1506</v>
      </c>
      <c r="CS3354" s="12"/>
      <c r="CT3354" s="36" t="str">
        <f t="shared" si="52"/>
        <v>500mn</v>
      </c>
      <c r="CU3354" s="36" t="str">
        <f>VLOOKUP(CK3354,Mapping!B:C,2,FALSE)</f>
        <v>EU</v>
      </c>
    </row>
    <row r="3355" spans="1:99" ht="16" customHeight="1" x14ac:dyDescent="0.35">
      <c r="A3355" s="12" t="s">
        <v>4827</v>
      </c>
      <c r="B3355" s="12" t="s">
        <v>925</v>
      </c>
      <c r="E3355" s="37">
        <v>16508665</v>
      </c>
      <c r="G3355" s="37" t="s">
        <v>1505</v>
      </c>
      <c r="I3355" s="37"/>
      <c r="K3355" s="37"/>
      <c r="M3355" s="37"/>
      <c r="O3355" s="37"/>
      <c r="R3355" s="37"/>
      <c r="T3355" s="37"/>
      <c r="V3355" s="37"/>
      <c r="X3355" s="37"/>
      <c r="Z3355" s="37"/>
      <c r="AB3355" s="37"/>
      <c r="AD3355" s="37"/>
      <c r="AF3355" s="37"/>
      <c r="AH3355" s="37"/>
      <c r="AN3355" s="37">
        <v>16508665</v>
      </c>
      <c r="AO3355" s="12">
        <v>7.0000000000000007E-2</v>
      </c>
      <c r="AP3355" s="37"/>
      <c r="AR3355" s="37"/>
      <c r="AT3355" s="37"/>
      <c r="AV3355" s="37"/>
      <c r="AX3355" s="37"/>
      <c r="BI3355" s="12">
        <v>98025</v>
      </c>
      <c r="BY3355" s="12">
        <v>0.01</v>
      </c>
      <c r="CG3355" s="12" t="s">
        <v>940</v>
      </c>
      <c r="CH3355" s="12">
        <v>10.374000000000001</v>
      </c>
      <c r="CI3355" s="12" t="s">
        <v>1196</v>
      </c>
      <c r="CJ3355" s="12" t="s">
        <v>966</v>
      </c>
      <c r="CK3355" s="12" t="s">
        <v>932</v>
      </c>
      <c r="CL3355" s="37">
        <v>23095193152</v>
      </c>
      <c r="CN3355" s="12" t="s">
        <v>1506</v>
      </c>
      <c r="CS3355" s="12"/>
      <c r="CT3355" s="36" t="str">
        <f t="shared" si="52"/>
        <v>1bn - 50bn</v>
      </c>
      <c r="CU3355" s="36" t="str">
        <f>VLOOKUP(CK3355,Mapping!B:C,2,FALSE)</f>
        <v>US/CA</v>
      </c>
    </row>
    <row r="3356" spans="1:99" ht="16" customHeight="1" x14ac:dyDescent="0.35">
      <c r="A3356" s="12" t="s">
        <v>4828</v>
      </c>
      <c r="B3356" s="12" t="s">
        <v>925</v>
      </c>
      <c r="E3356" s="37">
        <v>552180</v>
      </c>
      <c r="G3356" s="37" t="s">
        <v>1505</v>
      </c>
      <c r="I3356" s="37"/>
      <c r="K3356" s="37"/>
      <c r="M3356" s="37"/>
      <c r="O3356" s="37"/>
      <c r="R3356" s="37"/>
      <c r="T3356" s="37"/>
      <c r="V3356" s="37"/>
      <c r="X3356" s="37"/>
      <c r="Z3356" s="37"/>
      <c r="AB3356" s="37"/>
      <c r="AD3356" s="37">
        <v>552180</v>
      </c>
      <c r="AE3356" s="12">
        <v>1.71</v>
      </c>
      <c r="AF3356" s="37"/>
      <c r="AH3356" s="37"/>
      <c r="AN3356" s="37"/>
      <c r="AP3356" s="37"/>
      <c r="AR3356" s="37"/>
      <c r="AT3356" s="37"/>
      <c r="AV3356" s="37"/>
      <c r="AX3356" s="37"/>
      <c r="BJ3356" s="12">
        <v>6000</v>
      </c>
      <c r="CB3356" s="12">
        <v>0</v>
      </c>
      <c r="CG3356" s="12" t="s">
        <v>1058</v>
      </c>
      <c r="CH3356" s="12">
        <v>224.39500000000001</v>
      </c>
      <c r="CI3356" s="12" t="s">
        <v>1064</v>
      </c>
      <c r="CJ3356" s="12"/>
      <c r="CK3356" s="12" t="s">
        <v>1064</v>
      </c>
      <c r="CL3356" s="37">
        <v>32569461</v>
      </c>
      <c r="CN3356" s="12" t="s">
        <v>1506</v>
      </c>
      <c r="CS3356" s="12"/>
      <c r="CT3356" s="36" t="str">
        <f t="shared" si="52"/>
        <v>500mn</v>
      </c>
      <c r="CU3356" s="36" t="str">
        <f>VLOOKUP(CK3356,Mapping!B:C,2,FALSE)</f>
        <v>EU</v>
      </c>
    </row>
    <row r="3357" spans="1:99" ht="16" customHeight="1" x14ac:dyDescent="0.35">
      <c r="A3357" s="12" t="s">
        <v>4829</v>
      </c>
      <c r="B3357" s="12" t="s">
        <v>933</v>
      </c>
      <c r="E3357" s="37">
        <v>46959917</v>
      </c>
      <c r="G3357" s="37" t="s">
        <v>1505</v>
      </c>
      <c r="I3357" s="37"/>
      <c r="K3357" s="37">
        <v>16048085</v>
      </c>
      <c r="L3357" s="12">
        <v>0.53</v>
      </c>
      <c r="M3357" s="37"/>
      <c r="O3357" s="37">
        <v>5140723</v>
      </c>
      <c r="P3357" s="12">
        <v>0.17</v>
      </c>
      <c r="R3357" s="37">
        <v>6073470</v>
      </c>
      <c r="S3357" s="12">
        <v>0.2</v>
      </c>
      <c r="T3357" s="37"/>
      <c r="V3357" s="37">
        <v>2332865</v>
      </c>
      <c r="W3357" s="12">
        <v>0.08</v>
      </c>
      <c r="X3357" s="37"/>
      <c r="Z3357" s="37"/>
      <c r="AB3357" s="37">
        <v>3243633</v>
      </c>
      <c r="AC3357" s="12">
        <v>0.11</v>
      </c>
      <c r="AD3357" s="37"/>
      <c r="AF3357" s="37">
        <v>1859660</v>
      </c>
      <c r="AG3357" s="12">
        <v>0.06</v>
      </c>
      <c r="AH3357" s="37"/>
      <c r="AJ3357" s="12">
        <v>150900</v>
      </c>
      <c r="AK3357" s="12">
        <v>120500</v>
      </c>
      <c r="AL3357" s="12">
        <v>363300</v>
      </c>
      <c r="AN3357" s="37">
        <v>12261481</v>
      </c>
      <c r="AO3357" s="12">
        <v>0.41</v>
      </c>
      <c r="AP3357" s="37"/>
      <c r="AR3357" s="37"/>
      <c r="AT3357" s="37"/>
      <c r="AV3357" s="37"/>
      <c r="AX3357" s="37"/>
      <c r="AZ3357" s="12">
        <v>274500</v>
      </c>
      <c r="BF3357" s="12">
        <v>136900</v>
      </c>
      <c r="BG3357" s="12">
        <v>280600</v>
      </c>
      <c r="BI3357" s="12">
        <v>72775</v>
      </c>
      <c r="BP3357" s="12">
        <v>0.01</v>
      </c>
      <c r="BR3357" s="12">
        <v>0.01</v>
      </c>
      <c r="BS3357" s="12">
        <v>0</v>
      </c>
      <c r="BT3357" s="12">
        <v>0</v>
      </c>
      <c r="BU3357" s="12">
        <v>0</v>
      </c>
      <c r="BX3357" s="12">
        <v>0</v>
      </c>
      <c r="BY3357" s="12">
        <v>0.01</v>
      </c>
      <c r="CG3357" s="12" t="s">
        <v>940</v>
      </c>
      <c r="CH3357" s="12">
        <v>2.4089999999999998</v>
      </c>
      <c r="CI3357" s="12" t="s">
        <v>4820</v>
      </c>
      <c r="CJ3357" s="12"/>
      <c r="CK3357" s="12" t="s">
        <v>979</v>
      </c>
      <c r="CL3357" s="37">
        <v>3266612578</v>
      </c>
      <c r="CN3357" s="12" t="s">
        <v>1506</v>
      </c>
      <c r="CS3357" s="12"/>
      <c r="CT3357" s="36" t="str">
        <f t="shared" si="52"/>
        <v>1bn - 50bn</v>
      </c>
      <c r="CU3357" s="36" t="str">
        <f>VLOOKUP(CK3357,Mapping!B:C,2,FALSE)</f>
        <v>EU</v>
      </c>
    </row>
    <row r="3358" spans="1:99" ht="16" customHeight="1" x14ac:dyDescent="0.35">
      <c r="A3358" s="12" t="s">
        <v>4830</v>
      </c>
      <c r="B3358" s="12" t="s">
        <v>925</v>
      </c>
      <c r="E3358" s="37">
        <v>2177686</v>
      </c>
      <c r="G3358" s="37" t="s">
        <v>1505</v>
      </c>
      <c r="I3358" s="37"/>
      <c r="K3358" s="37"/>
      <c r="M3358" s="37">
        <v>304491</v>
      </c>
      <c r="N3358" s="12">
        <v>0.03</v>
      </c>
      <c r="O3358" s="37"/>
      <c r="Q3358" s="12">
        <v>2029</v>
      </c>
      <c r="R3358" s="37"/>
      <c r="T3358" s="37"/>
      <c r="V3358" s="37"/>
      <c r="X3358" s="37"/>
      <c r="Z3358" s="37"/>
      <c r="AB3358" s="37"/>
      <c r="AD3358" s="37"/>
      <c r="AF3358" s="37"/>
      <c r="AH3358" s="37">
        <v>256222</v>
      </c>
      <c r="AI3358" s="12">
        <v>0.02</v>
      </c>
      <c r="AN3358" s="37">
        <v>505238</v>
      </c>
      <c r="AO3358" s="12">
        <v>0.05</v>
      </c>
      <c r="AP3358" s="37">
        <v>1111735</v>
      </c>
      <c r="AQ3358" s="12">
        <v>0.11</v>
      </c>
      <c r="AR3358" s="37"/>
      <c r="AT3358" s="37"/>
      <c r="AV3358" s="37"/>
      <c r="AX3358" s="37"/>
      <c r="BB3358" s="12">
        <v>2427</v>
      </c>
      <c r="BH3358" s="12">
        <v>4815</v>
      </c>
      <c r="BI3358" s="12">
        <v>3000</v>
      </c>
      <c r="BQ3358" s="12">
        <v>0</v>
      </c>
      <c r="BV3358" s="12">
        <v>0</v>
      </c>
      <c r="BY3358" s="12">
        <v>0</v>
      </c>
      <c r="CC3358" s="12">
        <v>0</v>
      </c>
      <c r="CG3358" s="12" t="s">
        <v>940</v>
      </c>
      <c r="CH3358" s="12">
        <v>37.591999999999999</v>
      </c>
      <c r="CI3358" s="12" t="s">
        <v>1882</v>
      </c>
      <c r="CJ3358" s="12" t="s">
        <v>941</v>
      </c>
      <c r="CK3358" s="12" t="s">
        <v>932</v>
      </c>
      <c r="CL3358" s="37">
        <v>1025181132</v>
      </c>
      <c r="CN3358" s="12" t="s">
        <v>1509</v>
      </c>
      <c r="CS3358" s="12"/>
      <c r="CT3358" s="36" t="str">
        <f t="shared" si="52"/>
        <v>1bn - 50bn</v>
      </c>
      <c r="CU3358" s="36" t="str">
        <f>VLOOKUP(CK3358,Mapping!B:C,2,FALSE)</f>
        <v>US/CA</v>
      </c>
    </row>
    <row r="3359" spans="1:99" ht="16" customHeight="1" x14ac:dyDescent="0.35">
      <c r="A3359" s="12" t="s">
        <v>4831</v>
      </c>
      <c r="B3359" s="12" t="s">
        <v>925</v>
      </c>
      <c r="E3359" s="37">
        <v>379011</v>
      </c>
      <c r="G3359" s="37" t="s">
        <v>1505</v>
      </c>
      <c r="I3359" s="37"/>
      <c r="K3359" s="37"/>
      <c r="M3359" s="37">
        <v>379011</v>
      </c>
      <c r="N3359" s="12">
        <v>3.54</v>
      </c>
      <c r="O3359" s="37"/>
      <c r="R3359" s="37"/>
      <c r="T3359" s="37"/>
      <c r="V3359" s="37"/>
      <c r="X3359" s="37"/>
      <c r="Z3359" s="37"/>
      <c r="AB3359" s="37"/>
      <c r="AD3359" s="37"/>
      <c r="AF3359" s="37"/>
      <c r="AH3359" s="37"/>
      <c r="AN3359" s="37"/>
      <c r="AP3359" s="37"/>
      <c r="AR3359" s="37"/>
      <c r="AT3359" s="37"/>
      <c r="AV3359" s="37"/>
      <c r="AX3359" s="37"/>
      <c r="BB3359" s="12">
        <v>4470</v>
      </c>
      <c r="CC3359" s="12">
        <v>0</v>
      </c>
      <c r="CG3359" s="12" t="s">
        <v>976</v>
      </c>
      <c r="CH3359" s="12">
        <v>17.402000000000001</v>
      </c>
      <c r="CI3359" s="12" t="s">
        <v>2211</v>
      </c>
      <c r="CJ3359" s="12"/>
      <c r="CK3359" s="12" t="s">
        <v>2212</v>
      </c>
      <c r="CL3359" s="37">
        <v>10703373</v>
      </c>
      <c r="CN3359" s="12" t="s">
        <v>1506</v>
      </c>
      <c r="CS3359" s="12"/>
      <c r="CT3359" s="36" t="str">
        <f t="shared" si="52"/>
        <v>500mn</v>
      </c>
      <c r="CU3359" s="36" t="str">
        <f>VLOOKUP(CK3359,Mapping!B:C,2,FALSE)</f>
        <v>EU</v>
      </c>
    </row>
    <row r="3360" spans="1:99" ht="16" customHeight="1" x14ac:dyDescent="0.35">
      <c r="A3360" s="12" t="s">
        <v>4832</v>
      </c>
      <c r="B3360" s="12" t="s">
        <v>933</v>
      </c>
      <c r="E3360" s="37">
        <v>344022175</v>
      </c>
      <c r="G3360" s="37" t="s">
        <v>1505</v>
      </c>
      <c r="I3360" s="37"/>
      <c r="K3360" s="37"/>
      <c r="M3360" s="37"/>
      <c r="O3360" s="37"/>
      <c r="R3360" s="37"/>
      <c r="T3360" s="37"/>
      <c r="V3360" s="37"/>
      <c r="X3360" s="37"/>
      <c r="Z3360" s="37"/>
      <c r="AB3360" s="37"/>
      <c r="AD3360" s="37"/>
      <c r="AF3360" s="37"/>
      <c r="AH3360" s="37"/>
      <c r="AN3360" s="37"/>
      <c r="AP3360" s="37">
        <v>344022175</v>
      </c>
      <c r="AQ3360" s="12">
        <v>5.13</v>
      </c>
      <c r="AR3360" s="37"/>
      <c r="AT3360" s="37"/>
      <c r="AV3360" s="37"/>
      <c r="AX3360" s="37"/>
      <c r="BH3360" s="12">
        <v>1489983</v>
      </c>
      <c r="BV3360" s="12">
        <v>1.27</v>
      </c>
      <c r="CG3360" s="12" t="s">
        <v>929</v>
      </c>
      <c r="CH3360" s="12">
        <v>27.917999999999999</v>
      </c>
      <c r="CI3360" s="12" t="s">
        <v>941</v>
      </c>
      <c r="CJ3360" s="12" t="s">
        <v>941</v>
      </c>
      <c r="CK3360" s="12" t="s">
        <v>932</v>
      </c>
      <c r="CL3360" s="37">
        <v>6712469903</v>
      </c>
      <c r="CN3360" s="12" t="s">
        <v>1506</v>
      </c>
      <c r="CS3360" s="12"/>
      <c r="CT3360" s="36" t="str">
        <f t="shared" si="52"/>
        <v>1bn - 50bn</v>
      </c>
      <c r="CU3360" s="36" t="str">
        <f>VLOOKUP(CK3360,Mapping!B:C,2,FALSE)</f>
        <v>US/CA</v>
      </c>
    </row>
    <row r="3361" spans="1:99" ht="16" customHeight="1" x14ac:dyDescent="0.35">
      <c r="A3361" s="12" t="s">
        <v>4833</v>
      </c>
      <c r="B3361" s="12" t="s">
        <v>933</v>
      </c>
      <c r="E3361" s="37">
        <v>8221884</v>
      </c>
      <c r="G3361" s="37" t="s">
        <v>1505</v>
      </c>
      <c r="I3361" s="37"/>
      <c r="K3361" s="37"/>
      <c r="M3361" s="37"/>
      <c r="O3361" s="37"/>
      <c r="Q3361" s="12">
        <v>15533</v>
      </c>
      <c r="R3361" s="37"/>
      <c r="T3361" s="37"/>
      <c r="V3361" s="37"/>
      <c r="X3361" s="37"/>
      <c r="Z3361" s="37"/>
      <c r="AB3361" s="37"/>
      <c r="AD3361" s="37"/>
      <c r="AF3361" s="37"/>
      <c r="AH3361" s="37">
        <v>2180212</v>
      </c>
      <c r="AI3361" s="12">
        <v>0.05</v>
      </c>
      <c r="AN3361" s="37">
        <v>4932948</v>
      </c>
      <c r="AO3361" s="12">
        <v>0.12</v>
      </c>
      <c r="AP3361" s="37">
        <v>1108724</v>
      </c>
      <c r="AQ3361" s="12">
        <v>0.03</v>
      </c>
      <c r="AR3361" s="37"/>
      <c r="AT3361" s="37"/>
      <c r="AV3361" s="37"/>
      <c r="AX3361" s="37"/>
      <c r="BH3361" s="12">
        <v>4464</v>
      </c>
      <c r="BI3361" s="12">
        <v>29300</v>
      </c>
      <c r="BQ3361" s="12">
        <v>0</v>
      </c>
      <c r="BV3361" s="12">
        <v>0</v>
      </c>
      <c r="BY3361" s="12">
        <v>0</v>
      </c>
      <c r="CG3361" s="12" t="s">
        <v>934</v>
      </c>
      <c r="CH3361" s="12">
        <v>11.592000000000001</v>
      </c>
      <c r="CI3361" s="12" t="s">
        <v>1026</v>
      </c>
      <c r="CJ3361" s="12"/>
      <c r="CK3361" s="12" t="s">
        <v>1027</v>
      </c>
      <c r="CL3361" s="37">
        <v>4193382387</v>
      </c>
      <c r="CN3361" s="12" t="s">
        <v>1506</v>
      </c>
      <c r="CS3361" s="12"/>
      <c r="CT3361" s="36" t="str">
        <f t="shared" si="52"/>
        <v>1bn - 50bn</v>
      </c>
      <c r="CU3361" s="36" t="str">
        <f>VLOOKUP(CK3361,Mapping!B:C,2,FALSE)</f>
        <v>EU</v>
      </c>
    </row>
    <row r="3362" spans="1:99" ht="16" customHeight="1" x14ac:dyDescent="0.35">
      <c r="A3362" s="12" t="s">
        <v>4834</v>
      </c>
      <c r="B3362" s="12" t="s">
        <v>925</v>
      </c>
      <c r="E3362" s="37">
        <v>107683</v>
      </c>
      <c r="G3362" s="37" t="s">
        <v>1505</v>
      </c>
      <c r="I3362" s="37"/>
      <c r="K3362" s="37">
        <v>107683</v>
      </c>
      <c r="L3362" s="12">
        <v>0.53</v>
      </c>
      <c r="M3362" s="37"/>
      <c r="O3362" s="37"/>
      <c r="R3362" s="37"/>
      <c r="T3362" s="37"/>
      <c r="V3362" s="37"/>
      <c r="X3362" s="37"/>
      <c r="Z3362" s="37"/>
      <c r="AB3362" s="37"/>
      <c r="AD3362" s="37"/>
      <c r="AF3362" s="37"/>
      <c r="AH3362" s="37"/>
      <c r="AN3362" s="37"/>
      <c r="AP3362" s="37"/>
      <c r="AR3362" s="37"/>
      <c r="AT3362" s="37"/>
      <c r="AV3362" s="37"/>
      <c r="AX3362" s="37"/>
      <c r="BG3362" s="12">
        <v>1804</v>
      </c>
      <c r="BS3362" s="12">
        <v>0</v>
      </c>
      <c r="CG3362" s="12" t="s">
        <v>976</v>
      </c>
      <c r="CH3362" s="12">
        <v>68.673000000000002</v>
      </c>
      <c r="CI3362" s="12" t="s">
        <v>1188</v>
      </c>
      <c r="CJ3362" s="12"/>
      <c r="CK3362" s="12" t="s">
        <v>1010</v>
      </c>
      <c r="CL3362" s="37">
        <v>20617823</v>
      </c>
      <c r="CN3362" s="12" t="s">
        <v>1513</v>
      </c>
      <c r="CS3362" s="12"/>
      <c r="CT3362" s="36" t="str">
        <f t="shared" si="52"/>
        <v>500mn</v>
      </c>
      <c r="CU3362" s="36" t="str">
        <f>VLOOKUP(CK3362,Mapping!B:C,2,FALSE)</f>
        <v>Africa</v>
      </c>
    </row>
    <row r="3363" spans="1:99" ht="16" customHeight="1" x14ac:dyDescent="0.35">
      <c r="A3363" s="12" t="s">
        <v>4835</v>
      </c>
      <c r="B3363" s="12" t="s">
        <v>925</v>
      </c>
      <c r="E3363" s="37">
        <v>228581</v>
      </c>
      <c r="G3363" s="37" t="s">
        <v>1505</v>
      </c>
      <c r="I3363" s="37"/>
      <c r="K3363" s="37"/>
      <c r="M3363" s="37"/>
      <c r="O3363" s="37"/>
      <c r="R3363" s="37"/>
      <c r="T3363" s="37"/>
      <c r="V3363" s="37"/>
      <c r="X3363" s="37"/>
      <c r="Z3363" s="37"/>
      <c r="AB3363" s="37"/>
      <c r="AD3363" s="37"/>
      <c r="AF3363" s="37"/>
      <c r="AH3363" s="37"/>
      <c r="AN3363" s="37"/>
      <c r="AP3363" s="37">
        <v>228581</v>
      </c>
      <c r="AQ3363" s="12">
        <v>0.11</v>
      </c>
      <c r="AR3363" s="37"/>
      <c r="AT3363" s="37"/>
      <c r="AV3363" s="37"/>
      <c r="AX3363" s="37"/>
      <c r="BH3363" s="12">
        <v>990</v>
      </c>
      <c r="BV3363" s="12">
        <v>0</v>
      </c>
      <c r="CG3363" s="12" t="s">
        <v>929</v>
      </c>
      <c r="CH3363" s="12">
        <v>37.853999999999999</v>
      </c>
      <c r="CI3363" s="12" t="s">
        <v>1192</v>
      </c>
      <c r="CJ3363" s="12" t="s">
        <v>1140</v>
      </c>
      <c r="CK3363" s="12" t="s">
        <v>932</v>
      </c>
      <c r="CL3363" s="37">
        <v>216986632</v>
      </c>
      <c r="CN3363" s="12" t="s">
        <v>1509</v>
      </c>
      <c r="CS3363" s="12"/>
      <c r="CT3363" s="36" t="str">
        <f t="shared" si="52"/>
        <v>500mn</v>
      </c>
      <c r="CU3363" s="36" t="str">
        <f>VLOOKUP(CK3363,Mapping!B:C,2,FALSE)</f>
        <v>US/CA</v>
      </c>
    </row>
    <row r="3364" spans="1:99" ht="16" customHeight="1" x14ac:dyDescent="0.35">
      <c r="A3364" s="12" t="s">
        <v>4836</v>
      </c>
      <c r="B3364" s="12" t="s">
        <v>925</v>
      </c>
      <c r="E3364" s="37">
        <v>568393</v>
      </c>
      <c r="G3364" s="37" t="s">
        <v>1505</v>
      </c>
      <c r="I3364" s="37"/>
      <c r="K3364" s="37"/>
      <c r="M3364" s="37"/>
      <c r="O3364" s="37"/>
      <c r="R3364" s="37"/>
      <c r="T3364" s="37"/>
      <c r="V3364" s="37"/>
      <c r="X3364" s="37"/>
      <c r="Z3364" s="37"/>
      <c r="AB3364" s="37"/>
      <c r="AD3364" s="37"/>
      <c r="AF3364" s="37"/>
      <c r="AH3364" s="37"/>
      <c r="AN3364" s="37">
        <v>568393</v>
      </c>
      <c r="AO3364" s="12">
        <v>0.35</v>
      </c>
      <c r="AP3364" s="37"/>
      <c r="AR3364" s="37"/>
      <c r="AT3364" s="37"/>
      <c r="AV3364" s="37"/>
      <c r="AX3364" s="37"/>
      <c r="BI3364" s="12">
        <v>3375</v>
      </c>
      <c r="BY3364" s="12">
        <v>0</v>
      </c>
      <c r="CG3364" s="12" t="s">
        <v>934</v>
      </c>
      <c r="CH3364" s="12">
        <v>12.026</v>
      </c>
      <c r="CI3364" s="12" t="s">
        <v>4837</v>
      </c>
      <c r="CJ3364" s="12" t="s">
        <v>968</v>
      </c>
      <c r="CK3364" s="12" t="s">
        <v>932</v>
      </c>
      <c r="CL3364" s="37">
        <v>162242103</v>
      </c>
      <c r="CN3364" s="12" t="s">
        <v>1509</v>
      </c>
      <c r="CS3364" s="12"/>
      <c r="CT3364" s="36" t="str">
        <f t="shared" si="52"/>
        <v>500mn</v>
      </c>
      <c r="CU3364" s="36" t="str">
        <f>VLOOKUP(CK3364,Mapping!B:C,2,FALSE)</f>
        <v>US/CA</v>
      </c>
    </row>
    <row r="3365" spans="1:99" ht="16" customHeight="1" x14ac:dyDescent="0.35">
      <c r="A3365" s="12" t="s">
        <v>4838</v>
      </c>
      <c r="B3365" s="12" t="s">
        <v>925</v>
      </c>
      <c r="E3365" s="37">
        <v>473760</v>
      </c>
      <c r="G3365" s="37" t="s">
        <v>1505</v>
      </c>
      <c r="I3365" s="37"/>
      <c r="K3365" s="37"/>
      <c r="M3365" s="37">
        <v>250920</v>
      </c>
      <c r="N3365" s="12">
        <v>1.8</v>
      </c>
      <c r="O3365" s="37"/>
      <c r="R3365" s="37"/>
      <c r="T3365" s="37"/>
      <c r="V3365" s="37"/>
      <c r="X3365" s="37"/>
      <c r="Z3365" s="37"/>
      <c r="AB3365" s="37"/>
      <c r="AD3365" s="37">
        <v>222840</v>
      </c>
      <c r="AE3365" s="12">
        <v>1.6</v>
      </c>
      <c r="AF3365" s="37"/>
      <c r="AH3365" s="37"/>
      <c r="AN3365" s="37"/>
      <c r="AP3365" s="37"/>
      <c r="AR3365" s="37"/>
      <c r="AT3365" s="37"/>
      <c r="AV3365" s="37"/>
      <c r="AX3365" s="37"/>
      <c r="BB3365" s="12">
        <v>2000</v>
      </c>
      <c r="BJ3365" s="12">
        <v>2000</v>
      </c>
      <c r="CB3365" s="12">
        <v>0</v>
      </c>
      <c r="CC3365" s="12">
        <v>0</v>
      </c>
      <c r="CG3365" s="12" t="s">
        <v>940</v>
      </c>
      <c r="CH3365" s="12">
        <v>100.583</v>
      </c>
      <c r="CI3365" s="12" t="s">
        <v>4839</v>
      </c>
      <c r="CJ3365" s="12" t="s">
        <v>1149</v>
      </c>
      <c r="CK3365" s="12" t="s">
        <v>932</v>
      </c>
      <c r="CL3365" s="37">
        <v>13933245</v>
      </c>
      <c r="CN3365" s="12" t="s">
        <v>1506</v>
      </c>
      <c r="CS3365" s="12"/>
      <c r="CT3365" s="36" t="str">
        <f t="shared" si="52"/>
        <v>500mn</v>
      </c>
      <c r="CU3365" s="36" t="str">
        <f>VLOOKUP(CK3365,Mapping!B:C,2,FALSE)</f>
        <v>US/CA</v>
      </c>
    </row>
    <row r="3366" spans="1:99" ht="16" customHeight="1" x14ac:dyDescent="0.35">
      <c r="A3366" s="12" t="s">
        <v>4840</v>
      </c>
      <c r="B3366" s="12" t="s">
        <v>925</v>
      </c>
      <c r="E3366" s="37">
        <v>813656</v>
      </c>
      <c r="G3366" s="37" t="s">
        <v>1505</v>
      </c>
      <c r="I3366" s="37"/>
      <c r="K3366" s="37"/>
      <c r="M3366" s="37"/>
      <c r="O3366" s="37"/>
      <c r="R3366" s="37"/>
      <c r="T3366" s="37"/>
      <c r="V3366" s="37"/>
      <c r="X3366" s="37"/>
      <c r="Z3366" s="37"/>
      <c r="AB3366" s="37"/>
      <c r="AD3366" s="37"/>
      <c r="AF3366" s="37"/>
      <c r="AH3366" s="37"/>
      <c r="AN3366" s="37"/>
      <c r="AP3366" s="37">
        <v>813656</v>
      </c>
      <c r="AQ3366" s="12">
        <v>0.28999999999999998</v>
      </c>
      <c r="AR3366" s="37"/>
      <c r="AT3366" s="37"/>
      <c r="AV3366" s="37"/>
      <c r="AX3366" s="37"/>
      <c r="BH3366" s="12">
        <v>3524</v>
      </c>
      <c r="BV3366" s="12">
        <v>0</v>
      </c>
      <c r="CG3366" s="12" t="s">
        <v>934</v>
      </c>
      <c r="CH3366" s="12">
        <v>109.581</v>
      </c>
      <c r="CI3366" s="12" t="s">
        <v>2148</v>
      </c>
      <c r="CJ3366" s="12" t="s">
        <v>2149</v>
      </c>
      <c r="CK3366" s="12" t="s">
        <v>932</v>
      </c>
      <c r="CL3366" s="37">
        <v>284042562</v>
      </c>
      <c r="CN3366" s="12" t="s">
        <v>1509</v>
      </c>
      <c r="CS3366" s="12"/>
      <c r="CT3366" s="36" t="str">
        <f t="shared" si="52"/>
        <v>500mn</v>
      </c>
      <c r="CU3366" s="36" t="str">
        <f>VLOOKUP(CK3366,Mapping!B:C,2,FALSE)</f>
        <v>US/CA</v>
      </c>
    </row>
    <row r="3367" spans="1:99" ht="16" customHeight="1" x14ac:dyDescent="0.35">
      <c r="A3367" s="12" t="s">
        <v>4841</v>
      </c>
      <c r="B3367" s="12" t="s">
        <v>925</v>
      </c>
      <c r="E3367" s="37">
        <v>8482052</v>
      </c>
      <c r="G3367" s="37" t="s">
        <v>1505</v>
      </c>
      <c r="I3367" s="37"/>
      <c r="K3367" s="37"/>
      <c r="M3367" s="37"/>
      <c r="O3367" s="37"/>
      <c r="Q3367" s="12">
        <v>23325</v>
      </c>
      <c r="R3367" s="37"/>
      <c r="T3367" s="37"/>
      <c r="V3367" s="37"/>
      <c r="X3367" s="37"/>
      <c r="Z3367" s="37"/>
      <c r="AB3367" s="37"/>
      <c r="AD3367" s="37"/>
      <c r="AF3367" s="37"/>
      <c r="AH3367" s="37">
        <v>2945481</v>
      </c>
      <c r="AI3367" s="12">
        <v>0.57999999999999996</v>
      </c>
      <c r="AN3367" s="37">
        <v>5536571</v>
      </c>
      <c r="AO3367" s="12">
        <v>1.0900000000000001</v>
      </c>
      <c r="AP3367" s="37"/>
      <c r="AR3367" s="37"/>
      <c r="AT3367" s="37"/>
      <c r="AV3367" s="37"/>
      <c r="AX3367" s="37"/>
      <c r="BI3367" s="12">
        <v>32875</v>
      </c>
      <c r="BQ3367" s="12">
        <v>0.01</v>
      </c>
      <c r="BY3367" s="12">
        <v>0</v>
      </c>
      <c r="CG3367" s="12" t="s">
        <v>934</v>
      </c>
      <c r="CH3367" s="12">
        <v>200.46899999999999</v>
      </c>
      <c r="CI3367" s="12" t="s">
        <v>960</v>
      </c>
      <c r="CJ3367" s="12"/>
      <c r="CK3367" s="12" t="s">
        <v>961</v>
      </c>
      <c r="CL3367" s="37">
        <v>504488934</v>
      </c>
      <c r="CN3367" s="12" t="s">
        <v>1506</v>
      </c>
      <c r="CS3367" s="12"/>
      <c r="CT3367" s="36" t="str">
        <f t="shared" si="52"/>
        <v>500mn - 1bn</v>
      </c>
      <c r="CU3367" s="36" t="str">
        <f>VLOOKUP(CK3367,Mapping!B:C,2,FALSE)</f>
        <v>EU</v>
      </c>
    </row>
    <row r="3368" spans="1:99" ht="16" customHeight="1" x14ac:dyDescent="0.35">
      <c r="A3368" s="12" t="s">
        <v>4842</v>
      </c>
      <c r="B3368" s="12" t="s">
        <v>925</v>
      </c>
      <c r="E3368" s="37">
        <v>124921383</v>
      </c>
      <c r="G3368" s="37" t="s">
        <v>1505</v>
      </c>
      <c r="I3368" s="37"/>
      <c r="K3368" s="37">
        <v>61004890</v>
      </c>
      <c r="L3368" s="12">
        <v>4.68</v>
      </c>
      <c r="M3368" s="37"/>
      <c r="O3368" s="37">
        <v>26102912</v>
      </c>
      <c r="P3368" s="12">
        <v>2</v>
      </c>
      <c r="R3368" s="37"/>
      <c r="T3368" s="37"/>
      <c r="V3368" s="37">
        <v>21143323</v>
      </c>
      <c r="W3368" s="12">
        <v>1.62</v>
      </c>
      <c r="X3368" s="37">
        <v>16670258</v>
      </c>
      <c r="Y3368" s="12">
        <v>1.28</v>
      </c>
      <c r="Z3368" s="37"/>
      <c r="AB3368" s="37"/>
      <c r="AD3368" s="37"/>
      <c r="AF3368" s="37"/>
      <c r="AH3368" s="37"/>
      <c r="AK3368" s="12">
        <v>971700</v>
      </c>
      <c r="AL3368" s="12">
        <v>1718800</v>
      </c>
      <c r="AN3368" s="37"/>
      <c r="AP3368" s="37"/>
      <c r="AR3368" s="37"/>
      <c r="AT3368" s="37"/>
      <c r="AV3368" s="37"/>
      <c r="AX3368" s="37"/>
      <c r="BA3368" s="12">
        <v>163146</v>
      </c>
      <c r="BG3368" s="12">
        <v>987649</v>
      </c>
      <c r="BS3368" s="12">
        <v>0.01</v>
      </c>
      <c r="BT3368" s="12">
        <v>0.03</v>
      </c>
      <c r="BU3368" s="12">
        <v>0.01</v>
      </c>
      <c r="BZ3368" s="12">
        <v>0</v>
      </c>
      <c r="CG3368" s="12" t="s">
        <v>940</v>
      </c>
      <c r="CH3368" s="12">
        <v>43.555</v>
      </c>
      <c r="CI3368" s="12" t="s">
        <v>956</v>
      </c>
      <c r="CJ3368" s="12"/>
      <c r="CK3368" s="12" t="s">
        <v>951</v>
      </c>
      <c r="CL3368" s="37">
        <v>1300508121</v>
      </c>
      <c r="CN3368" s="12" t="s">
        <v>1506</v>
      </c>
      <c r="CS3368" s="12"/>
      <c r="CT3368" s="36" t="str">
        <f t="shared" si="52"/>
        <v>1bn - 50bn</v>
      </c>
      <c r="CU3368" s="36" t="str">
        <f>VLOOKUP(CK3368,Mapping!B:C,2,FALSE)</f>
        <v>HK</v>
      </c>
    </row>
    <row r="3369" spans="1:99" ht="16" customHeight="1" x14ac:dyDescent="0.35">
      <c r="A3369" s="12" t="s">
        <v>1389</v>
      </c>
      <c r="B3369" s="12" t="s">
        <v>925</v>
      </c>
      <c r="E3369" s="37">
        <v>75453725</v>
      </c>
      <c r="G3369" s="37" t="s">
        <v>1505</v>
      </c>
      <c r="I3369" s="37"/>
      <c r="K3369" s="37"/>
      <c r="M3369" s="37">
        <v>19445924</v>
      </c>
      <c r="N3369" s="12">
        <v>0.03</v>
      </c>
      <c r="O3369" s="37"/>
      <c r="Q3369" s="12">
        <v>65081</v>
      </c>
      <c r="R3369" s="37"/>
      <c r="T3369" s="37">
        <v>568767</v>
      </c>
      <c r="U3369" s="12">
        <v>0</v>
      </c>
      <c r="V3369" s="37"/>
      <c r="X3369" s="37">
        <v>478611</v>
      </c>
      <c r="Y3369" s="12">
        <v>0</v>
      </c>
      <c r="Z3369" s="37">
        <v>258915</v>
      </c>
      <c r="AA3369" s="12">
        <v>0</v>
      </c>
      <c r="AB3369" s="37"/>
      <c r="AD3369" s="37">
        <v>10982335</v>
      </c>
      <c r="AE3369" s="12">
        <v>0.02</v>
      </c>
      <c r="AF3369" s="37"/>
      <c r="AH3369" s="37">
        <v>8218429</v>
      </c>
      <c r="AI3369" s="12">
        <v>0.01</v>
      </c>
      <c r="AN3369" s="37">
        <v>26175559</v>
      </c>
      <c r="AO3369" s="12">
        <v>0.05</v>
      </c>
      <c r="AP3369" s="37">
        <v>9325185</v>
      </c>
      <c r="AQ3369" s="12">
        <v>0.02</v>
      </c>
      <c r="AR3369" s="37"/>
      <c r="AT3369" s="37"/>
      <c r="AV3369" s="37"/>
      <c r="AX3369" s="37"/>
      <c r="BA3369" s="12">
        <v>4684</v>
      </c>
      <c r="BB3369" s="12">
        <v>154997</v>
      </c>
      <c r="BC3369" s="12">
        <v>8756</v>
      </c>
      <c r="BH3369" s="12">
        <v>40388</v>
      </c>
      <c r="BI3369" s="12">
        <v>155425</v>
      </c>
      <c r="BJ3369" s="12">
        <v>98567</v>
      </c>
      <c r="BK3369" s="12">
        <v>5081</v>
      </c>
      <c r="BQ3369" s="12">
        <v>0.02</v>
      </c>
      <c r="BV3369" s="12">
        <v>0.03</v>
      </c>
      <c r="BY3369" s="12">
        <v>0.02</v>
      </c>
      <c r="BZ3369" s="12">
        <v>0</v>
      </c>
      <c r="CB3369" s="12">
        <v>0.03</v>
      </c>
      <c r="CC3369" s="12">
        <v>0.01</v>
      </c>
      <c r="CD3369" s="12">
        <v>0</v>
      </c>
      <c r="CE3369" s="12">
        <v>0</v>
      </c>
      <c r="CG3369" s="12" t="s">
        <v>998</v>
      </c>
      <c r="CH3369" s="12">
        <v>24.792000000000002</v>
      </c>
      <c r="CI3369" s="12" t="s">
        <v>2397</v>
      </c>
      <c r="CJ3369" s="12" t="s">
        <v>1072</v>
      </c>
      <c r="CK3369" s="12" t="s">
        <v>932</v>
      </c>
      <c r="CL3369" s="37">
        <v>57224815361</v>
      </c>
      <c r="CN3369" s="12" t="s">
        <v>998</v>
      </c>
      <c r="CS3369" s="12"/>
      <c r="CT3369" s="36" t="str">
        <f t="shared" si="52"/>
        <v>50bn - 100bn</v>
      </c>
      <c r="CU3369" s="36" t="str">
        <f>VLOOKUP(CK3369,Mapping!B:C,2,FALSE)</f>
        <v>US/CA</v>
      </c>
    </row>
    <row r="3370" spans="1:99" ht="16" customHeight="1" x14ac:dyDescent="0.35">
      <c r="A3370" s="12" t="s">
        <v>4843</v>
      </c>
      <c r="B3370" s="12" t="s">
        <v>925</v>
      </c>
      <c r="E3370" s="37">
        <v>1061001</v>
      </c>
      <c r="G3370" s="37" t="s">
        <v>1505</v>
      </c>
      <c r="I3370" s="37"/>
      <c r="K3370" s="37"/>
      <c r="M3370" s="37"/>
      <c r="O3370" s="37"/>
      <c r="R3370" s="37"/>
      <c r="T3370" s="37"/>
      <c r="V3370" s="37"/>
      <c r="X3370" s="37"/>
      <c r="Z3370" s="37"/>
      <c r="AB3370" s="37"/>
      <c r="AD3370" s="37"/>
      <c r="AF3370" s="37"/>
      <c r="AH3370" s="37"/>
      <c r="AN3370" s="37">
        <v>1061001</v>
      </c>
      <c r="AO3370" s="12">
        <v>0.04</v>
      </c>
      <c r="AP3370" s="37"/>
      <c r="AR3370" s="37"/>
      <c r="AT3370" s="37"/>
      <c r="AV3370" s="37"/>
      <c r="AX3370" s="37"/>
      <c r="BI3370" s="12">
        <v>6300</v>
      </c>
      <c r="BY3370" s="12">
        <v>0</v>
      </c>
      <c r="CG3370" s="12" t="s">
        <v>959</v>
      </c>
      <c r="CH3370" s="12">
        <v>60.564999999999998</v>
      </c>
      <c r="CI3370" s="12" t="s">
        <v>1053</v>
      </c>
      <c r="CJ3370" s="12"/>
      <c r="CK3370" s="12" t="s">
        <v>1054</v>
      </c>
      <c r="CL3370" s="37">
        <v>2417582185</v>
      </c>
      <c r="CN3370" s="12" t="s">
        <v>1506</v>
      </c>
      <c r="CS3370" s="12"/>
      <c r="CT3370" s="36" t="str">
        <f t="shared" si="52"/>
        <v>1bn - 50bn</v>
      </c>
      <c r="CU3370" s="36" t="str">
        <f>VLOOKUP(CK3370,Mapping!B:C,2,FALSE)</f>
        <v>EU</v>
      </c>
    </row>
    <row r="3371" spans="1:99" ht="16" customHeight="1" x14ac:dyDescent="0.35">
      <c r="A3371" s="12" t="s">
        <v>4844</v>
      </c>
      <c r="B3371" s="12" t="s">
        <v>925</v>
      </c>
      <c r="E3371" s="37">
        <v>71091867</v>
      </c>
      <c r="G3371" s="37" t="s">
        <v>1505</v>
      </c>
      <c r="I3371" s="37"/>
      <c r="K3371" s="37"/>
      <c r="M3371" s="37"/>
      <c r="O3371" s="37"/>
      <c r="R3371" s="37"/>
      <c r="T3371" s="37"/>
      <c r="V3371" s="37"/>
      <c r="X3371" s="37"/>
      <c r="Z3371" s="37"/>
      <c r="AB3371" s="37"/>
      <c r="AD3371" s="37"/>
      <c r="AF3371" s="37"/>
      <c r="AH3371" s="37"/>
      <c r="AN3371" s="37">
        <v>71091867</v>
      </c>
      <c r="AO3371" s="12">
        <v>3.27</v>
      </c>
      <c r="AP3371" s="37"/>
      <c r="AR3371" s="37"/>
      <c r="AT3371" s="37"/>
      <c r="AV3371" s="37"/>
      <c r="AX3371" s="37"/>
      <c r="BI3371" s="12">
        <v>307000</v>
      </c>
      <c r="BY3371" s="12">
        <v>0.04</v>
      </c>
      <c r="CG3371" s="12" t="s">
        <v>940</v>
      </c>
      <c r="CH3371" s="12">
        <v>46.805999999999997</v>
      </c>
      <c r="CI3371" s="12" t="s">
        <v>1011</v>
      </c>
      <c r="CJ3371" s="12" t="s">
        <v>1012</v>
      </c>
      <c r="CK3371" s="12" t="s">
        <v>1013</v>
      </c>
      <c r="CL3371" s="37">
        <v>2117448960</v>
      </c>
      <c r="CN3371" s="12" t="s">
        <v>1509</v>
      </c>
      <c r="CS3371" s="12"/>
      <c r="CT3371" s="36" t="str">
        <f t="shared" si="52"/>
        <v>1bn - 50bn</v>
      </c>
      <c r="CU3371" s="36" t="str">
        <f>VLOOKUP(CK3371,Mapping!B:C,2,FALSE)</f>
        <v>Oceania</v>
      </c>
    </row>
    <row r="3372" spans="1:99" ht="16" customHeight="1" x14ac:dyDescent="0.35">
      <c r="A3372" s="12" t="s">
        <v>4845</v>
      </c>
      <c r="B3372" s="12" t="s">
        <v>925</v>
      </c>
      <c r="E3372" s="37">
        <v>544123</v>
      </c>
      <c r="G3372" s="37" t="s">
        <v>1505</v>
      </c>
      <c r="I3372" s="37"/>
      <c r="K3372" s="37"/>
      <c r="M3372" s="37">
        <v>0</v>
      </c>
      <c r="N3372" s="12">
        <v>0</v>
      </c>
      <c r="O3372" s="37"/>
      <c r="R3372" s="37"/>
      <c r="T3372" s="37"/>
      <c r="V3372" s="37"/>
      <c r="X3372" s="37"/>
      <c r="Z3372" s="37"/>
      <c r="AB3372" s="37"/>
      <c r="AD3372" s="37">
        <v>0</v>
      </c>
      <c r="AE3372" s="12">
        <v>0</v>
      </c>
      <c r="AF3372" s="37"/>
      <c r="AH3372" s="37"/>
      <c r="AN3372" s="37">
        <v>387349</v>
      </c>
      <c r="AO3372" s="12">
        <v>0.01</v>
      </c>
      <c r="AP3372" s="37">
        <v>156774</v>
      </c>
      <c r="AQ3372" s="12">
        <v>0</v>
      </c>
      <c r="AR3372" s="37"/>
      <c r="AT3372" s="37"/>
      <c r="AV3372" s="37"/>
      <c r="AX3372" s="37"/>
      <c r="BB3372" s="12">
        <v>0</v>
      </c>
      <c r="BH3372" s="12">
        <v>679</v>
      </c>
      <c r="BI3372" s="12">
        <v>2300</v>
      </c>
      <c r="BJ3372" s="12">
        <v>0</v>
      </c>
      <c r="BV3372" s="12">
        <v>0</v>
      </c>
      <c r="BY3372" s="12">
        <v>0</v>
      </c>
      <c r="CB3372" s="12">
        <v>0</v>
      </c>
      <c r="CC3372" s="12">
        <v>0</v>
      </c>
      <c r="CG3372" s="12" t="s">
        <v>1270</v>
      </c>
      <c r="CH3372" s="12">
        <v>72.8</v>
      </c>
      <c r="CI3372" s="12" t="s">
        <v>1011</v>
      </c>
      <c r="CJ3372" s="12" t="s">
        <v>1012</v>
      </c>
      <c r="CK3372" s="12" t="s">
        <v>1013</v>
      </c>
      <c r="CL3372" s="37">
        <v>4247349857</v>
      </c>
      <c r="CN3372" s="12" t="s">
        <v>1270</v>
      </c>
      <c r="CS3372" s="12"/>
      <c r="CT3372" s="36" t="str">
        <f t="shared" si="52"/>
        <v>1bn - 50bn</v>
      </c>
      <c r="CU3372" s="36" t="str">
        <f>VLOOKUP(CK3372,Mapping!B:C,2,FALSE)</f>
        <v>Oceania</v>
      </c>
    </row>
    <row r="3373" spans="1:99" ht="16" customHeight="1" x14ac:dyDescent="0.35">
      <c r="A3373" s="12" t="s">
        <v>4846</v>
      </c>
      <c r="B3373" s="12" t="s">
        <v>925</v>
      </c>
      <c r="E3373" s="37">
        <v>45664442</v>
      </c>
      <c r="G3373" s="37" t="s">
        <v>1505</v>
      </c>
      <c r="I3373" s="37"/>
      <c r="K3373" s="37"/>
      <c r="M3373" s="37">
        <v>3639595</v>
      </c>
      <c r="N3373" s="12">
        <v>0.05</v>
      </c>
      <c r="O3373" s="37"/>
      <c r="Q3373" s="12">
        <v>332791</v>
      </c>
      <c r="R3373" s="37"/>
      <c r="T3373" s="37"/>
      <c r="V3373" s="37"/>
      <c r="X3373" s="37"/>
      <c r="Z3373" s="37"/>
      <c r="AB3373" s="37"/>
      <c r="AD3373" s="37"/>
      <c r="AF3373" s="37"/>
      <c r="AH3373" s="37">
        <v>42024847</v>
      </c>
      <c r="AI3373" s="12">
        <v>0.52</v>
      </c>
      <c r="AN3373" s="37"/>
      <c r="AP3373" s="37"/>
      <c r="AR3373" s="37"/>
      <c r="AT3373" s="37"/>
      <c r="AV3373" s="37"/>
      <c r="AX3373" s="37"/>
      <c r="BB3373" s="12">
        <v>29010</v>
      </c>
      <c r="BQ3373" s="12">
        <v>0.08</v>
      </c>
      <c r="CC3373" s="12">
        <v>0</v>
      </c>
      <c r="CG3373" s="12" t="s">
        <v>940</v>
      </c>
      <c r="CH3373" s="12">
        <v>29.716999999999999</v>
      </c>
      <c r="CI3373" s="12" t="s">
        <v>1267</v>
      </c>
      <c r="CJ3373" s="12" t="s">
        <v>1082</v>
      </c>
      <c r="CK3373" s="12" t="s">
        <v>932</v>
      </c>
      <c r="CL3373" s="37">
        <v>8015179156</v>
      </c>
      <c r="CN3373" s="12" t="s">
        <v>1506</v>
      </c>
      <c r="CS3373" s="12"/>
      <c r="CT3373" s="36" t="str">
        <f t="shared" si="52"/>
        <v>1bn - 50bn</v>
      </c>
      <c r="CU3373" s="36" t="str">
        <f>VLOOKUP(CK3373,Mapping!B:C,2,FALSE)</f>
        <v>US/CA</v>
      </c>
    </row>
    <row r="3374" spans="1:99" ht="16" customHeight="1" x14ac:dyDescent="0.35">
      <c r="A3374" s="12" t="s">
        <v>4847</v>
      </c>
      <c r="B3374" s="12" t="s">
        <v>925</v>
      </c>
      <c r="E3374" s="37">
        <v>1079176</v>
      </c>
      <c r="G3374" s="37" t="s">
        <v>1505</v>
      </c>
      <c r="I3374" s="37"/>
      <c r="K3374" s="37">
        <v>481232</v>
      </c>
      <c r="L3374" s="12">
        <v>2.83</v>
      </c>
      <c r="M3374" s="37">
        <v>597944</v>
      </c>
      <c r="N3374" s="12">
        <v>3.51</v>
      </c>
      <c r="O3374" s="37"/>
      <c r="R3374" s="37"/>
      <c r="T3374" s="37"/>
      <c r="V3374" s="37"/>
      <c r="X3374" s="37"/>
      <c r="Z3374" s="37"/>
      <c r="AB3374" s="37"/>
      <c r="AD3374" s="37"/>
      <c r="AF3374" s="37"/>
      <c r="AH3374" s="37"/>
      <c r="AN3374" s="37"/>
      <c r="AP3374" s="37"/>
      <c r="AR3374" s="37"/>
      <c r="AT3374" s="37"/>
      <c r="AV3374" s="37"/>
      <c r="AX3374" s="37"/>
      <c r="BB3374" s="12">
        <v>4522</v>
      </c>
      <c r="BG3374" s="12">
        <v>7532</v>
      </c>
      <c r="BS3374" s="12">
        <v>0</v>
      </c>
      <c r="CC3374" s="12">
        <v>0</v>
      </c>
      <c r="CG3374" s="12" t="s">
        <v>940</v>
      </c>
      <c r="CH3374" s="12">
        <v>24.099</v>
      </c>
      <c r="CI3374" s="12" t="s">
        <v>983</v>
      </c>
      <c r="CJ3374" s="12" t="s">
        <v>984</v>
      </c>
      <c r="CK3374" s="12" t="s">
        <v>985</v>
      </c>
      <c r="CL3374" s="37">
        <v>17019878</v>
      </c>
      <c r="CN3374" s="12" t="s">
        <v>1509</v>
      </c>
      <c r="CS3374" s="12"/>
      <c r="CT3374" s="36" t="str">
        <f t="shared" si="52"/>
        <v>500mn</v>
      </c>
      <c r="CU3374" s="36" t="str">
        <f>VLOOKUP(CK3374,Mapping!B:C,2,FALSE)</f>
        <v>US/CA</v>
      </c>
    </row>
    <row r="3375" spans="1:99" ht="16" customHeight="1" x14ac:dyDescent="0.35">
      <c r="A3375" s="12" t="s">
        <v>4848</v>
      </c>
      <c r="B3375" s="12" t="s">
        <v>925</v>
      </c>
      <c r="E3375" s="37">
        <v>265348</v>
      </c>
      <c r="G3375" s="37" t="s">
        <v>1505</v>
      </c>
      <c r="I3375" s="37"/>
      <c r="K3375" s="37"/>
      <c r="M3375" s="37">
        <v>265348</v>
      </c>
      <c r="N3375" s="12">
        <v>0.06</v>
      </c>
      <c r="O3375" s="37"/>
      <c r="R3375" s="37"/>
      <c r="T3375" s="37"/>
      <c r="V3375" s="37"/>
      <c r="X3375" s="37"/>
      <c r="Z3375" s="37"/>
      <c r="AB3375" s="37"/>
      <c r="AD3375" s="37"/>
      <c r="AF3375" s="37"/>
      <c r="AH3375" s="37"/>
      <c r="AN3375" s="37"/>
      <c r="AP3375" s="37"/>
      <c r="AR3375" s="37"/>
      <c r="AT3375" s="37"/>
      <c r="AV3375" s="37"/>
      <c r="AX3375" s="37"/>
      <c r="BB3375" s="12">
        <v>2115</v>
      </c>
      <c r="CC3375" s="12">
        <v>0</v>
      </c>
      <c r="CG3375" s="12" t="s">
        <v>934</v>
      </c>
      <c r="CH3375" s="12">
        <v>22.341000000000001</v>
      </c>
      <c r="CI3375" s="12" t="s">
        <v>4849</v>
      </c>
      <c r="CJ3375" s="12" t="s">
        <v>993</v>
      </c>
      <c r="CK3375" s="12" t="s">
        <v>932</v>
      </c>
      <c r="CL3375" s="37">
        <v>456902835</v>
      </c>
      <c r="CN3375" s="12" t="s">
        <v>1506</v>
      </c>
      <c r="CS3375" s="12"/>
      <c r="CT3375" s="36" t="str">
        <f t="shared" si="52"/>
        <v>500mn</v>
      </c>
      <c r="CU3375" s="36" t="str">
        <f>VLOOKUP(CK3375,Mapping!B:C,2,FALSE)</f>
        <v>US/CA</v>
      </c>
    </row>
    <row r="3376" spans="1:99" ht="16" customHeight="1" x14ac:dyDescent="0.35">
      <c r="A3376" s="12" t="s">
        <v>4850</v>
      </c>
      <c r="B3376" s="12" t="s">
        <v>925</v>
      </c>
      <c r="E3376" s="37">
        <v>25291</v>
      </c>
      <c r="G3376" s="37" t="s">
        <v>1505</v>
      </c>
      <c r="I3376" s="37"/>
      <c r="K3376" s="37"/>
      <c r="M3376" s="37"/>
      <c r="O3376" s="37"/>
      <c r="R3376" s="37"/>
      <c r="T3376" s="37"/>
      <c r="V3376" s="37"/>
      <c r="X3376" s="37"/>
      <c r="Z3376" s="37"/>
      <c r="AB3376" s="37"/>
      <c r="AD3376" s="37"/>
      <c r="AF3376" s="37"/>
      <c r="AH3376" s="37"/>
      <c r="AN3376" s="37"/>
      <c r="AP3376" s="37"/>
      <c r="AR3376" s="37"/>
      <c r="AT3376" s="37">
        <v>25291</v>
      </c>
      <c r="AU3376" s="12">
        <v>0.06</v>
      </c>
      <c r="AV3376" s="37"/>
      <c r="AX3376" s="37"/>
      <c r="BD3376" s="12">
        <v>1938</v>
      </c>
      <c r="CF3376" s="12">
        <v>0</v>
      </c>
      <c r="CG3376" s="12"/>
      <c r="CI3376" s="12"/>
      <c r="CJ3376" s="12"/>
      <c r="CK3376" s="12" t="s">
        <v>932</v>
      </c>
      <c r="CL3376" s="37">
        <v>48160183</v>
      </c>
      <c r="CN3376" s="12" t="s">
        <v>4170</v>
      </c>
      <c r="CS3376" s="12"/>
      <c r="CT3376" s="36" t="str">
        <f t="shared" si="52"/>
        <v>500mn</v>
      </c>
      <c r="CU3376" s="36" t="str">
        <f>VLOOKUP(CK3376,Mapping!B:C,2,FALSE)</f>
        <v>US/CA</v>
      </c>
    </row>
    <row r="3377" spans="1:99" ht="16" customHeight="1" x14ac:dyDescent="0.35">
      <c r="A3377" s="12" t="s">
        <v>4851</v>
      </c>
      <c r="B3377" s="12" t="s">
        <v>933</v>
      </c>
      <c r="E3377" s="37">
        <v>48911287</v>
      </c>
      <c r="G3377" s="37" t="s">
        <v>1505</v>
      </c>
      <c r="I3377" s="37"/>
      <c r="K3377" s="37"/>
      <c r="M3377" s="37"/>
      <c r="O3377" s="37"/>
      <c r="R3377" s="37"/>
      <c r="T3377" s="37"/>
      <c r="V3377" s="37"/>
      <c r="X3377" s="37"/>
      <c r="Z3377" s="37"/>
      <c r="AB3377" s="37"/>
      <c r="AD3377" s="37"/>
      <c r="AF3377" s="37"/>
      <c r="AH3377" s="37"/>
      <c r="AN3377" s="37">
        <v>48911287</v>
      </c>
      <c r="AO3377" s="12">
        <v>0.41</v>
      </c>
      <c r="AP3377" s="37"/>
      <c r="AR3377" s="37"/>
      <c r="AT3377" s="37"/>
      <c r="AV3377" s="37"/>
      <c r="AX3377" s="37"/>
      <c r="BI3377" s="12">
        <v>290425</v>
      </c>
      <c r="BY3377" s="12">
        <v>0.04</v>
      </c>
      <c r="CG3377" s="12" t="s">
        <v>929</v>
      </c>
      <c r="CH3377" s="12">
        <v>39.521000000000001</v>
      </c>
      <c r="CI3377" s="12" t="s">
        <v>1011</v>
      </c>
      <c r="CJ3377" s="12" t="s">
        <v>1012</v>
      </c>
      <c r="CK3377" s="12" t="s">
        <v>1013</v>
      </c>
      <c r="CL3377" s="37">
        <v>11857469903</v>
      </c>
      <c r="CN3377" s="12" t="s">
        <v>1506</v>
      </c>
      <c r="CS3377" s="12"/>
      <c r="CT3377" s="36" t="str">
        <f t="shared" si="52"/>
        <v>1bn - 50bn</v>
      </c>
      <c r="CU3377" s="36" t="str">
        <f>VLOOKUP(CK3377,Mapping!B:C,2,FALSE)</f>
        <v>Oceania</v>
      </c>
    </row>
    <row r="3378" spans="1:99" ht="16" customHeight="1" x14ac:dyDescent="0.35">
      <c r="A3378" s="12" t="s">
        <v>4852</v>
      </c>
      <c r="B3378" s="12" t="s">
        <v>925</v>
      </c>
      <c r="E3378" s="37">
        <v>8421</v>
      </c>
      <c r="G3378" s="37" t="s">
        <v>1505</v>
      </c>
      <c r="I3378" s="37"/>
      <c r="K3378" s="37"/>
      <c r="M3378" s="37"/>
      <c r="O3378" s="37"/>
      <c r="R3378" s="37"/>
      <c r="T3378" s="37"/>
      <c r="V3378" s="37"/>
      <c r="X3378" s="37"/>
      <c r="Z3378" s="37"/>
      <c r="AB3378" s="37"/>
      <c r="AD3378" s="37"/>
      <c r="AF3378" s="37"/>
      <c r="AH3378" s="37"/>
      <c r="AN3378" s="37">
        <v>8421</v>
      </c>
      <c r="AO3378" s="12">
        <v>0</v>
      </c>
      <c r="AP3378" s="37"/>
      <c r="AR3378" s="37"/>
      <c r="AT3378" s="37"/>
      <c r="AV3378" s="37"/>
      <c r="AX3378" s="37"/>
      <c r="BI3378" s="12">
        <v>50</v>
      </c>
      <c r="BY3378" s="12">
        <v>0</v>
      </c>
      <c r="CG3378" s="12" t="s">
        <v>934</v>
      </c>
      <c r="CH3378" s="12">
        <v>6.8109999999999999</v>
      </c>
      <c r="CI3378" s="12" t="s">
        <v>4853</v>
      </c>
      <c r="CJ3378" s="12" t="s">
        <v>1183</v>
      </c>
      <c r="CK3378" s="12" t="s">
        <v>932</v>
      </c>
      <c r="CL3378" s="37">
        <v>171625779</v>
      </c>
      <c r="CN3378" s="12" t="s">
        <v>1509</v>
      </c>
      <c r="CS3378" s="12"/>
      <c r="CT3378" s="36" t="str">
        <f t="shared" si="52"/>
        <v>500mn</v>
      </c>
      <c r="CU3378" s="36" t="str">
        <f>VLOOKUP(CK3378,Mapping!B:C,2,FALSE)</f>
        <v>US/CA</v>
      </c>
    </row>
    <row r="3379" spans="1:99" ht="16" customHeight="1" x14ac:dyDescent="0.35">
      <c r="A3379" s="12" t="s">
        <v>4854</v>
      </c>
      <c r="B3379" s="12" t="s">
        <v>925</v>
      </c>
      <c r="E3379" s="37">
        <v>1403772</v>
      </c>
      <c r="G3379" s="37" t="s">
        <v>1505</v>
      </c>
      <c r="I3379" s="37"/>
      <c r="K3379" s="37"/>
      <c r="M3379" s="37">
        <v>1403772</v>
      </c>
      <c r="N3379" s="12">
        <v>0.11</v>
      </c>
      <c r="O3379" s="37"/>
      <c r="R3379" s="37"/>
      <c r="T3379" s="37"/>
      <c r="V3379" s="37"/>
      <c r="X3379" s="37"/>
      <c r="Z3379" s="37"/>
      <c r="AB3379" s="37"/>
      <c r="AD3379" s="37"/>
      <c r="AF3379" s="37"/>
      <c r="AH3379" s="37"/>
      <c r="AN3379" s="37"/>
      <c r="AP3379" s="37"/>
      <c r="AR3379" s="37"/>
      <c r="AT3379" s="37"/>
      <c r="AV3379" s="37"/>
      <c r="AX3379" s="37"/>
      <c r="BB3379" s="12">
        <v>11189</v>
      </c>
      <c r="CC3379" s="12">
        <v>0</v>
      </c>
      <c r="CG3379" s="12" t="s">
        <v>934</v>
      </c>
      <c r="CH3379" s="12">
        <v>20.324999999999999</v>
      </c>
      <c r="CI3379" s="12" t="s">
        <v>941</v>
      </c>
      <c r="CJ3379" s="12" t="s">
        <v>941</v>
      </c>
      <c r="CK3379" s="12" t="s">
        <v>932</v>
      </c>
      <c r="CL3379" s="37">
        <v>1230113594</v>
      </c>
      <c r="CN3379" s="12" t="s">
        <v>1509</v>
      </c>
      <c r="CS3379" s="12"/>
      <c r="CT3379" s="36" t="str">
        <f t="shared" si="52"/>
        <v>1bn - 50bn</v>
      </c>
      <c r="CU3379" s="36" t="str">
        <f>VLOOKUP(CK3379,Mapping!B:C,2,FALSE)</f>
        <v>US/CA</v>
      </c>
    </row>
    <row r="3380" spans="1:99" ht="16" customHeight="1" x14ac:dyDescent="0.35">
      <c r="A3380" s="12" t="s">
        <v>4855</v>
      </c>
      <c r="B3380" s="12" t="s">
        <v>925</v>
      </c>
      <c r="E3380" s="37">
        <v>7312904407</v>
      </c>
      <c r="G3380" s="37" t="s">
        <v>1505</v>
      </c>
      <c r="I3380" s="37"/>
      <c r="K3380" s="37">
        <v>7312904407</v>
      </c>
      <c r="L3380" s="12">
        <v>100</v>
      </c>
      <c r="M3380" s="37"/>
      <c r="O3380" s="37"/>
      <c r="R3380" s="37"/>
      <c r="T3380" s="37"/>
      <c r="V3380" s="37"/>
      <c r="X3380" s="37"/>
      <c r="Z3380" s="37"/>
      <c r="AB3380" s="37"/>
      <c r="AD3380" s="37"/>
      <c r="AF3380" s="37"/>
      <c r="AH3380" s="37"/>
      <c r="AN3380" s="37"/>
      <c r="AP3380" s="37"/>
      <c r="AR3380" s="37"/>
      <c r="AT3380" s="37"/>
      <c r="AV3380" s="37"/>
      <c r="AX3380" s="37"/>
      <c r="BG3380" s="12">
        <v>95000000</v>
      </c>
      <c r="BS3380" s="12">
        <v>1.04</v>
      </c>
      <c r="CG3380" s="12"/>
      <c r="CI3380" s="12"/>
      <c r="CJ3380" s="12"/>
      <c r="CK3380" s="12" t="s">
        <v>927</v>
      </c>
      <c r="CL3380" s="37">
        <v>7312904407</v>
      </c>
      <c r="CN3380" s="12" t="s">
        <v>4170</v>
      </c>
      <c r="CS3380" s="12"/>
      <c r="CT3380" s="36" t="str">
        <f t="shared" si="52"/>
        <v>1bn - 50bn</v>
      </c>
      <c r="CU3380" s="36" t="str">
        <f>VLOOKUP(CK3380,Mapping!B:C,2,FALSE)</f>
        <v>CN</v>
      </c>
    </row>
    <row r="3381" spans="1:99" ht="16" customHeight="1" x14ac:dyDescent="0.35">
      <c r="A3381" s="12" t="s">
        <v>4856</v>
      </c>
      <c r="B3381" s="12" t="s">
        <v>925</v>
      </c>
      <c r="E3381" s="37">
        <v>2739519</v>
      </c>
      <c r="G3381" s="37" t="s">
        <v>1505</v>
      </c>
      <c r="I3381" s="37"/>
      <c r="K3381" s="37"/>
      <c r="M3381" s="37"/>
      <c r="O3381" s="37"/>
      <c r="Q3381" s="12">
        <v>4590</v>
      </c>
      <c r="R3381" s="37"/>
      <c r="T3381" s="37"/>
      <c r="V3381" s="37"/>
      <c r="X3381" s="37"/>
      <c r="Z3381" s="37"/>
      <c r="AB3381" s="37"/>
      <c r="AD3381" s="37"/>
      <c r="AF3381" s="37"/>
      <c r="AH3381" s="37">
        <v>579625</v>
      </c>
      <c r="AI3381" s="12">
        <v>0.1</v>
      </c>
      <c r="AN3381" s="37">
        <v>2159894</v>
      </c>
      <c r="AO3381" s="12">
        <v>0.36</v>
      </c>
      <c r="AP3381" s="37"/>
      <c r="AR3381" s="37"/>
      <c r="AT3381" s="37"/>
      <c r="AV3381" s="37"/>
      <c r="AX3381" s="37"/>
      <c r="BI3381" s="12">
        <v>12825</v>
      </c>
      <c r="BQ3381" s="12">
        <v>0</v>
      </c>
      <c r="BY3381" s="12">
        <v>0</v>
      </c>
      <c r="CG3381" s="12" t="s">
        <v>934</v>
      </c>
      <c r="CH3381" s="12">
        <v>50.69</v>
      </c>
      <c r="CI3381" s="12" t="s">
        <v>1096</v>
      </c>
      <c r="CJ3381" s="12" t="s">
        <v>1097</v>
      </c>
      <c r="CK3381" s="12" t="s">
        <v>932</v>
      </c>
      <c r="CL3381" s="37">
        <v>591072178</v>
      </c>
      <c r="CN3381" s="12" t="s">
        <v>1509</v>
      </c>
      <c r="CS3381" s="12"/>
      <c r="CT3381" s="36" t="str">
        <f t="shared" si="52"/>
        <v>500mn - 1bn</v>
      </c>
      <c r="CU3381" s="36" t="str">
        <f>VLOOKUP(CK3381,Mapping!B:C,2,FALSE)</f>
        <v>US/CA</v>
      </c>
    </row>
    <row r="3382" spans="1:99" ht="16" customHeight="1" x14ac:dyDescent="0.35">
      <c r="A3382" s="12" t="s">
        <v>114</v>
      </c>
      <c r="B3382" s="12" t="s">
        <v>933</v>
      </c>
      <c r="E3382" s="37">
        <v>45154036</v>
      </c>
      <c r="F3382" s="12">
        <v>775000</v>
      </c>
      <c r="G3382" s="37" t="s">
        <v>1505</v>
      </c>
      <c r="I3382" s="37">
        <v>37663034</v>
      </c>
      <c r="J3382" s="12">
        <v>2.8</v>
      </c>
      <c r="K3382" s="37"/>
      <c r="M3382" s="37"/>
      <c r="O3382" s="37"/>
      <c r="R3382" s="37"/>
      <c r="T3382" s="37"/>
      <c r="V3382" s="37"/>
      <c r="X3382" s="37"/>
      <c r="Z3382" s="37"/>
      <c r="AB3382" s="37"/>
      <c r="AD3382" s="37"/>
      <c r="AF3382" s="37"/>
      <c r="AH3382" s="37"/>
      <c r="AN3382" s="37"/>
      <c r="AP3382" s="37"/>
      <c r="AR3382" s="37">
        <v>7491002</v>
      </c>
      <c r="AS3382" s="12">
        <v>0.56000000000000005</v>
      </c>
      <c r="AT3382" s="37"/>
      <c r="AV3382" s="37"/>
      <c r="AX3382" s="37"/>
      <c r="BE3382" s="12">
        <v>200885</v>
      </c>
      <c r="BM3382" s="12">
        <v>0.22</v>
      </c>
      <c r="BO3382" s="12">
        <v>0.11</v>
      </c>
      <c r="CG3382" s="12" t="s">
        <v>940</v>
      </c>
      <c r="CH3382" s="12">
        <v>62.814999999999998</v>
      </c>
      <c r="CI3382" s="12" t="s">
        <v>989</v>
      </c>
      <c r="CJ3382" s="12"/>
      <c r="CK3382" s="12" t="s">
        <v>990</v>
      </c>
      <c r="CL3382" s="37">
        <v>1351069644</v>
      </c>
      <c r="CN3382" s="12" t="s">
        <v>1506</v>
      </c>
      <c r="CS3382" s="12"/>
      <c r="CT3382" s="36" t="str">
        <f t="shared" si="52"/>
        <v>1bn - 50bn</v>
      </c>
      <c r="CU3382" s="36" t="str">
        <f>VLOOKUP(CK3382,Mapping!B:C,2,FALSE)</f>
        <v>EU</v>
      </c>
    </row>
    <row r="3383" spans="1:99" ht="16" customHeight="1" x14ac:dyDescent="0.35">
      <c r="A3383" s="12" t="s">
        <v>4857</v>
      </c>
      <c r="B3383" s="12" t="s">
        <v>925</v>
      </c>
      <c r="E3383" s="37">
        <v>518235</v>
      </c>
      <c r="G3383" s="37" t="s">
        <v>1505</v>
      </c>
      <c r="I3383" s="37"/>
      <c r="K3383" s="37"/>
      <c r="M3383" s="37"/>
      <c r="O3383" s="37"/>
      <c r="Q3383" s="12">
        <v>1870</v>
      </c>
      <c r="R3383" s="37"/>
      <c r="T3383" s="37"/>
      <c r="V3383" s="37"/>
      <c r="X3383" s="37"/>
      <c r="Z3383" s="37"/>
      <c r="AB3383" s="37"/>
      <c r="AD3383" s="37"/>
      <c r="AF3383" s="37"/>
      <c r="AH3383" s="37">
        <v>236144</v>
      </c>
      <c r="AI3383" s="12">
        <v>0.11</v>
      </c>
      <c r="AN3383" s="37">
        <v>282091</v>
      </c>
      <c r="AO3383" s="12">
        <v>0.13</v>
      </c>
      <c r="AP3383" s="37">
        <v>0</v>
      </c>
      <c r="AQ3383" s="12">
        <v>0</v>
      </c>
      <c r="AR3383" s="37"/>
      <c r="AT3383" s="37"/>
      <c r="AV3383" s="37"/>
      <c r="AX3383" s="37"/>
      <c r="BH3383" s="12">
        <v>0</v>
      </c>
      <c r="BI3383" s="12">
        <v>1675</v>
      </c>
      <c r="BQ3383" s="12">
        <v>0</v>
      </c>
      <c r="BV3383" s="12">
        <v>0</v>
      </c>
      <c r="BY3383" s="12">
        <v>0</v>
      </c>
      <c r="CG3383" s="12" t="s">
        <v>934</v>
      </c>
      <c r="CH3383" s="12">
        <v>29.494</v>
      </c>
      <c r="CI3383" s="12" t="s">
        <v>1135</v>
      </c>
      <c r="CJ3383" s="12" t="s">
        <v>1183</v>
      </c>
      <c r="CK3383" s="12" t="s">
        <v>932</v>
      </c>
      <c r="CL3383" s="37">
        <v>222764887</v>
      </c>
      <c r="CN3383" s="12" t="s">
        <v>1509</v>
      </c>
      <c r="CS3383" s="12"/>
      <c r="CT3383" s="36" t="str">
        <f t="shared" si="52"/>
        <v>500mn</v>
      </c>
      <c r="CU3383" s="36" t="str">
        <f>VLOOKUP(CK3383,Mapping!B:C,2,FALSE)</f>
        <v>US/CA</v>
      </c>
    </row>
    <row r="3384" spans="1:99" ht="16" customHeight="1" x14ac:dyDescent="0.35">
      <c r="A3384" s="12" t="s">
        <v>4858</v>
      </c>
      <c r="B3384" s="12" t="s">
        <v>925</v>
      </c>
      <c r="E3384" s="37">
        <v>0</v>
      </c>
      <c r="G3384" s="37" t="s">
        <v>1505</v>
      </c>
      <c r="I3384" s="37"/>
      <c r="K3384" s="37"/>
      <c r="M3384" s="37"/>
      <c r="O3384" s="37"/>
      <c r="R3384" s="37"/>
      <c r="T3384" s="37"/>
      <c r="V3384" s="37"/>
      <c r="X3384" s="37"/>
      <c r="Z3384" s="37"/>
      <c r="AB3384" s="37"/>
      <c r="AD3384" s="37">
        <v>0</v>
      </c>
      <c r="AE3384" s="12">
        <v>0</v>
      </c>
      <c r="AF3384" s="37"/>
      <c r="AH3384" s="37"/>
      <c r="AN3384" s="37"/>
      <c r="AP3384" s="37"/>
      <c r="AR3384" s="37"/>
      <c r="AT3384" s="37"/>
      <c r="AV3384" s="37"/>
      <c r="AX3384" s="37"/>
      <c r="BJ3384" s="12">
        <v>0</v>
      </c>
      <c r="CB3384" s="12">
        <v>0</v>
      </c>
      <c r="CG3384" s="12" t="s">
        <v>929</v>
      </c>
      <c r="CH3384" s="12">
        <v>142.35400000000001</v>
      </c>
      <c r="CI3384" s="12" t="s">
        <v>4859</v>
      </c>
      <c r="CJ3384" s="12" t="s">
        <v>1140</v>
      </c>
      <c r="CK3384" s="12" t="s">
        <v>932</v>
      </c>
      <c r="CL3384" s="37">
        <v>1297193267</v>
      </c>
      <c r="CN3384" s="12" t="s">
        <v>1509</v>
      </c>
      <c r="CS3384" s="12"/>
      <c r="CT3384" s="36" t="str">
        <f t="shared" si="52"/>
        <v>1bn - 50bn</v>
      </c>
      <c r="CU3384" s="36" t="str">
        <f>VLOOKUP(CK3384,Mapping!B:C,2,FALSE)</f>
        <v>US/CA</v>
      </c>
    </row>
    <row r="3385" spans="1:99" ht="16" customHeight="1" x14ac:dyDescent="0.35">
      <c r="A3385" s="12" t="s">
        <v>4860</v>
      </c>
      <c r="B3385" s="12" t="s">
        <v>925</v>
      </c>
      <c r="E3385" s="37">
        <v>1078580</v>
      </c>
      <c r="G3385" s="37" t="s">
        <v>1505</v>
      </c>
      <c r="I3385" s="37"/>
      <c r="K3385" s="37"/>
      <c r="M3385" s="37">
        <v>1078580</v>
      </c>
      <c r="N3385" s="12">
        <v>0.72</v>
      </c>
      <c r="O3385" s="37"/>
      <c r="R3385" s="37"/>
      <c r="T3385" s="37"/>
      <c r="V3385" s="37"/>
      <c r="X3385" s="37"/>
      <c r="Z3385" s="37"/>
      <c r="AB3385" s="37"/>
      <c r="AD3385" s="37"/>
      <c r="AF3385" s="37"/>
      <c r="AH3385" s="37"/>
      <c r="AN3385" s="37"/>
      <c r="AP3385" s="37"/>
      <c r="AR3385" s="37"/>
      <c r="AT3385" s="37"/>
      <c r="AV3385" s="37"/>
      <c r="AX3385" s="37"/>
      <c r="BB3385" s="12">
        <v>8597</v>
      </c>
      <c r="CC3385" s="12">
        <v>0</v>
      </c>
      <c r="CG3385" s="12" t="s">
        <v>940</v>
      </c>
      <c r="CH3385" s="12">
        <v>15.504</v>
      </c>
      <c r="CI3385" s="12" t="s">
        <v>930</v>
      </c>
      <c r="CJ3385" s="12" t="s">
        <v>931</v>
      </c>
      <c r="CK3385" s="12" t="s">
        <v>932</v>
      </c>
      <c r="CL3385" s="37">
        <v>149064657</v>
      </c>
      <c r="CN3385" s="12" t="s">
        <v>1509</v>
      </c>
      <c r="CS3385" s="12"/>
      <c r="CT3385" s="36" t="str">
        <f t="shared" si="52"/>
        <v>500mn</v>
      </c>
      <c r="CU3385" s="36" t="str">
        <f>VLOOKUP(CK3385,Mapping!B:C,2,FALSE)</f>
        <v>US/CA</v>
      </c>
    </row>
    <row r="3386" spans="1:99" ht="16" customHeight="1" x14ac:dyDescent="0.35">
      <c r="A3386" s="12" t="s">
        <v>4861</v>
      </c>
      <c r="B3386" s="12" t="s">
        <v>925</v>
      </c>
      <c r="E3386" s="37">
        <v>204833</v>
      </c>
      <c r="G3386" s="37" t="s">
        <v>1505</v>
      </c>
      <c r="I3386" s="37"/>
      <c r="K3386" s="37"/>
      <c r="M3386" s="37">
        <v>0</v>
      </c>
      <c r="N3386" s="12">
        <v>0</v>
      </c>
      <c r="O3386" s="37"/>
      <c r="R3386" s="37"/>
      <c r="T3386" s="37"/>
      <c r="V3386" s="37"/>
      <c r="X3386" s="37"/>
      <c r="Z3386" s="37"/>
      <c r="AB3386" s="37"/>
      <c r="AD3386" s="37"/>
      <c r="AF3386" s="37"/>
      <c r="AH3386" s="37"/>
      <c r="AN3386" s="37"/>
      <c r="AP3386" s="37">
        <v>204833</v>
      </c>
      <c r="AQ3386" s="12">
        <v>0.02</v>
      </c>
      <c r="AR3386" s="37"/>
      <c r="AT3386" s="37"/>
      <c r="AV3386" s="37"/>
      <c r="AX3386" s="37"/>
      <c r="BB3386" s="12">
        <v>0</v>
      </c>
      <c r="BH3386" s="12">
        <v>723</v>
      </c>
      <c r="BV3386" s="12">
        <v>0</v>
      </c>
      <c r="CC3386" s="12">
        <v>0</v>
      </c>
      <c r="CG3386" s="12" t="s">
        <v>934</v>
      </c>
      <c r="CH3386" s="12">
        <v>40.706000000000003</v>
      </c>
      <c r="CI3386" s="12" t="s">
        <v>3060</v>
      </c>
      <c r="CJ3386" s="12" t="s">
        <v>936</v>
      </c>
      <c r="CK3386" s="12" t="s">
        <v>932</v>
      </c>
      <c r="CL3386" s="37">
        <v>1334581304</v>
      </c>
      <c r="CN3386" s="12" t="s">
        <v>1509</v>
      </c>
      <c r="CS3386" s="12"/>
      <c r="CT3386" s="36" t="str">
        <f t="shared" si="52"/>
        <v>1bn - 50bn</v>
      </c>
      <c r="CU3386" s="36" t="str">
        <f>VLOOKUP(CK3386,Mapping!B:C,2,FALSE)</f>
        <v>US/CA</v>
      </c>
    </row>
    <row r="3387" spans="1:99" ht="16" customHeight="1" x14ac:dyDescent="0.35">
      <c r="A3387" s="12" t="s">
        <v>4862</v>
      </c>
      <c r="B3387" s="12" t="s">
        <v>925</v>
      </c>
      <c r="E3387" s="37">
        <v>731572</v>
      </c>
      <c r="G3387" s="37" t="s">
        <v>1505</v>
      </c>
      <c r="I3387" s="37"/>
      <c r="K3387" s="37"/>
      <c r="M3387" s="37"/>
      <c r="O3387" s="37"/>
      <c r="R3387" s="37"/>
      <c r="T3387" s="37">
        <v>457275</v>
      </c>
      <c r="U3387" s="12">
        <v>0.03</v>
      </c>
      <c r="V3387" s="37"/>
      <c r="X3387" s="37"/>
      <c r="Z3387" s="37"/>
      <c r="AB3387" s="37"/>
      <c r="AD3387" s="37"/>
      <c r="AF3387" s="37"/>
      <c r="AH3387" s="37"/>
      <c r="AN3387" s="37">
        <v>0</v>
      </c>
      <c r="AO3387" s="12">
        <v>0</v>
      </c>
      <c r="AP3387" s="37">
        <v>274297</v>
      </c>
      <c r="AQ3387" s="12">
        <v>0.02</v>
      </c>
      <c r="AR3387" s="37"/>
      <c r="AT3387" s="37"/>
      <c r="AV3387" s="37"/>
      <c r="AX3387" s="37"/>
      <c r="BH3387" s="12">
        <v>1188</v>
      </c>
      <c r="BI3387" s="12">
        <v>0</v>
      </c>
      <c r="BK3387" s="12">
        <v>4085</v>
      </c>
      <c r="BV3387" s="12">
        <v>0</v>
      </c>
      <c r="BY3387" s="12">
        <v>0</v>
      </c>
      <c r="CE3387" s="12">
        <v>0</v>
      </c>
      <c r="CG3387" s="12" t="s">
        <v>959</v>
      </c>
      <c r="CH3387" s="12">
        <v>79.096999999999994</v>
      </c>
      <c r="CI3387" s="12" t="s">
        <v>4863</v>
      </c>
      <c r="CJ3387" s="12" t="s">
        <v>972</v>
      </c>
      <c r="CK3387" s="12" t="s">
        <v>932</v>
      </c>
      <c r="CL3387" s="37">
        <v>1717740584</v>
      </c>
      <c r="CN3387" s="12" t="s">
        <v>1509</v>
      </c>
      <c r="CS3387" s="12"/>
      <c r="CT3387" s="36" t="str">
        <f t="shared" si="52"/>
        <v>1bn - 50bn</v>
      </c>
      <c r="CU3387" s="36" t="str">
        <f>VLOOKUP(CK3387,Mapping!B:C,2,FALSE)</f>
        <v>US/CA</v>
      </c>
    </row>
    <row r="3388" spans="1:99" ht="16" customHeight="1" x14ac:dyDescent="0.35">
      <c r="A3388" s="12" t="s">
        <v>4864</v>
      </c>
      <c r="B3388" s="12" t="s">
        <v>925</v>
      </c>
      <c r="E3388" s="37">
        <v>1950449</v>
      </c>
      <c r="G3388" s="37" t="s">
        <v>1505</v>
      </c>
      <c r="I3388" s="37"/>
      <c r="K3388" s="37"/>
      <c r="M3388" s="37"/>
      <c r="O3388" s="37"/>
      <c r="Q3388" s="12">
        <v>12765</v>
      </c>
      <c r="R3388" s="37"/>
      <c r="T3388" s="37"/>
      <c r="V3388" s="37"/>
      <c r="X3388" s="37"/>
      <c r="Z3388" s="37"/>
      <c r="AB3388" s="37"/>
      <c r="AD3388" s="37"/>
      <c r="AF3388" s="37"/>
      <c r="AH3388" s="37">
        <v>1611964</v>
      </c>
      <c r="AI3388" s="12">
        <v>0.57999999999999996</v>
      </c>
      <c r="AN3388" s="37"/>
      <c r="AP3388" s="37">
        <v>338485</v>
      </c>
      <c r="AQ3388" s="12">
        <v>0.12</v>
      </c>
      <c r="AR3388" s="37"/>
      <c r="AT3388" s="37"/>
      <c r="AV3388" s="37"/>
      <c r="AX3388" s="37"/>
      <c r="BH3388" s="12">
        <v>1466</v>
      </c>
      <c r="BQ3388" s="12">
        <v>0</v>
      </c>
      <c r="BV3388" s="12">
        <v>0</v>
      </c>
      <c r="CG3388" s="12" t="s">
        <v>940</v>
      </c>
      <c r="CH3388" s="12">
        <v>30.026</v>
      </c>
      <c r="CI3388" s="12" t="s">
        <v>4865</v>
      </c>
      <c r="CJ3388" s="12" t="s">
        <v>931</v>
      </c>
      <c r="CK3388" s="12" t="s">
        <v>932</v>
      </c>
      <c r="CL3388" s="37">
        <v>278260416</v>
      </c>
      <c r="CN3388" s="12" t="s">
        <v>1509</v>
      </c>
      <c r="CS3388" s="12"/>
      <c r="CT3388" s="36" t="str">
        <f t="shared" si="52"/>
        <v>500mn</v>
      </c>
      <c r="CU3388" s="36" t="str">
        <f>VLOOKUP(CK3388,Mapping!B:C,2,FALSE)</f>
        <v>US/CA</v>
      </c>
    </row>
    <row r="3389" spans="1:99" ht="16" customHeight="1" x14ac:dyDescent="0.35">
      <c r="A3389" s="12" t="s">
        <v>832</v>
      </c>
      <c r="B3389" s="12" t="s">
        <v>925</v>
      </c>
      <c r="E3389" s="37">
        <v>140262837</v>
      </c>
      <c r="F3389" s="12">
        <v>250</v>
      </c>
      <c r="G3389" s="37" t="s">
        <v>1505</v>
      </c>
      <c r="I3389" s="37">
        <v>17389</v>
      </c>
      <c r="J3389" s="12">
        <v>0</v>
      </c>
      <c r="K3389" s="37"/>
      <c r="M3389" s="37"/>
      <c r="O3389" s="37">
        <v>54130</v>
      </c>
      <c r="P3389" s="12">
        <v>0</v>
      </c>
      <c r="Q3389" s="12">
        <v>538030</v>
      </c>
      <c r="R3389" s="37"/>
      <c r="T3389" s="37"/>
      <c r="V3389" s="37">
        <v>16044</v>
      </c>
      <c r="W3389" s="12">
        <v>0</v>
      </c>
      <c r="X3389" s="37"/>
      <c r="Z3389" s="37"/>
      <c r="AB3389" s="37"/>
      <c r="AD3389" s="37"/>
      <c r="AF3389" s="37"/>
      <c r="AH3389" s="37">
        <v>67942428</v>
      </c>
      <c r="AI3389" s="12">
        <v>0.74</v>
      </c>
      <c r="AK3389" s="12">
        <v>900</v>
      </c>
      <c r="AL3389" s="12">
        <v>5100</v>
      </c>
      <c r="AM3389" s="12">
        <v>800</v>
      </c>
      <c r="AN3389" s="37">
        <v>26520806</v>
      </c>
      <c r="AO3389" s="12">
        <v>0.28999999999999998</v>
      </c>
      <c r="AP3389" s="37">
        <v>45682048</v>
      </c>
      <c r="AQ3389" s="12">
        <v>0.5</v>
      </c>
      <c r="AR3389" s="37">
        <v>28117</v>
      </c>
      <c r="AS3389" s="12">
        <v>0</v>
      </c>
      <c r="AT3389" s="37"/>
      <c r="AV3389" s="37"/>
      <c r="AX3389" s="37">
        <v>1875</v>
      </c>
      <c r="AY3389" s="12">
        <v>0</v>
      </c>
      <c r="BE3389" s="12">
        <v>754</v>
      </c>
      <c r="BH3389" s="12">
        <v>197852</v>
      </c>
      <c r="BI3389" s="12">
        <v>157475</v>
      </c>
      <c r="BM3389" s="12">
        <v>0</v>
      </c>
      <c r="BO3389" s="12">
        <v>0</v>
      </c>
      <c r="BQ3389" s="12">
        <v>0.13</v>
      </c>
      <c r="BT3389" s="12">
        <v>0</v>
      </c>
      <c r="BU3389" s="12">
        <v>0</v>
      </c>
      <c r="BV3389" s="12">
        <v>0.17</v>
      </c>
      <c r="BW3389" s="12">
        <v>0</v>
      </c>
      <c r="BY3389" s="12">
        <v>0.02</v>
      </c>
      <c r="CG3389" s="12" t="s">
        <v>976</v>
      </c>
      <c r="CH3389" s="12">
        <v>161.31800000000001</v>
      </c>
      <c r="CI3389" s="12" t="s">
        <v>953</v>
      </c>
      <c r="CJ3389" s="12"/>
      <c r="CK3389" s="12" t="s">
        <v>954</v>
      </c>
      <c r="CL3389" s="37">
        <v>9186961347</v>
      </c>
      <c r="CN3389" s="12" t="s">
        <v>1506</v>
      </c>
      <c r="CS3389" s="12"/>
      <c r="CT3389" s="36" t="str">
        <f t="shared" si="52"/>
        <v>1bn - 50bn</v>
      </c>
      <c r="CU3389" s="36" t="str">
        <f>VLOOKUP(CK3389,Mapping!B:C,2,FALSE)</f>
        <v>EU</v>
      </c>
    </row>
    <row r="3390" spans="1:99" ht="16" customHeight="1" x14ac:dyDescent="0.35">
      <c r="A3390" s="12" t="s">
        <v>840</v>
      </c>
      <c r="B3390" s="12" t="s">
        <v>925</v>
      </c>
      <c r="E3390" s="37">
        <v>67270</v>
      </c>
      <c r="F3390" s="12">
        <v>200</v>
      </c>
      <c r="G3390" s="37" t="s">
        <v>1505</v>
      </c>
      <c r="I3390" s="37">
        <v>15315</v>
      </c>
      <c r="J3390" s="12">
        <v>0.18</v>
      </c>
      <c r="K3390" s="37"/>
      <c r="M3390" s="37"/>
      <c r="O3390" s="37"/>
      <c r="R3390" s="37"/>
      <c r="T3390" s="37"/>
      <c r="V3390" s="37">
        <v>12170</v>
      </c>
      <c r="W3390" s="12">
        <v>0.14000000000000001</v>
      </c>
      <c r="X3390" s="37"/>
      <c r="Z3390" s="37"/>
      <c r="AB3390" s="37">
        <v>7118</v>
      </c>
      <c r="AC3390" s="12">
        <v>0.08</v>
      </c>
      <c r="AD3390" s="37"/>
      <c r="AF3390" s="37"/>
      <c r="AH3390" s="37"/>
      <c r="AJ3390" s="12">
        <v>400</v>
      </c>
      <c r="AK3390" s="12">
        <v>400</v>
      </c>
      <c r="AM3390" s="12">
        <v>400</v>
      </c>
      <c r="AN3390" s="37">
        <v>26996</v>
      </c>
      <c r="AO3390" s="12">
        <v>0.32</v>
      </c>
      <c r="AP3390" s="37">
        <v>4489</v>
      </c>
      <c r="AQ3390" s="12">
        <v>0.05</v>
      </c>
      <c r="AR3390" s="37"/>
      <c r="AT3390" s="37"/>
      <c r="AV3390" s="37"/>
      <c r="AX3390" s="37">
        <v>1182</v>
      </c>
      <c r="AY3390" s="12">
        <v>0.01</v>
      </c>
      <c r="BH3390" s="12">
        <v>21</v>
      </c>
      <c r="BI3390" s="12">
        <v>125</v>
      </c>
      <c r="BO3390" s="12">
        <v>0</v>
      </c>
      <c r="BR3390" s="12">
        <v>0</v>
      </c>
      <c r="BT3390" s="12">
        <v>0</v>
      </c>
      <c r="BV3390" s="12">
        <v>0</v>
      </c>
      <c r="BW3390" s="12">
        <v>0</v>
      </c>
      <c r="BY3390" s="12">
        <v>0</v>
      </c>
      <c r="CG3390" s="12"/>
      <c r="CH3390" s="12">
        <v>167.07599999999999</v>
      </c>
      <c r="CI3390" s="12" t="s">
        <v>1053</v>
      </c>
      <c r="CJ3390" s="12"/>
      <c r="CK3390" s="12" t="s">
        <v>1054</v>
      </c>
      <c r="CL3390" s="37">
        <v>8414273</v>
      </c>
      <c r="CN3390" s="12" t="s">
        <v>1509</v>
      </c>
      <c r="CS3390" s="12"/>
      <c r="CT3390" s="36" t="str">
        <f t="shared" si="52"/>
        <v>500mn</v>
      </c>
      <c r="CU3390" s="36" t="str">
        <f>VLOOKUP(CK3390,Mapping!B:C,2,FALSE)</f>
        <v>EU</v>
      </c>
    </row>
    <row r="3391" spans="1:99" ht="16" customHeight="1" x14ac:dyDescent="0.35">
      <c r="A3391" s="12" t="s">
        <v>4866</v>
      </c>
      <c r="B3391" s="12" t="s">
        <v>925</v>
      </c>
      <c r="E3391" s="37">
        <v>0</v>
      </c>
      <c r="G3391" s="37" t="s">
        <v>1505</v>
      </c>
      <c r="I3391" s="37"/>
      <c r="K3391" s="37"/>
      <c r="M3391" s="37">
        <v>0</v>
      </c>
      <c r="N3391" s="12">
        <v>0</v>
      </c>
      <c r="O3391" s="37"/>
      <c r="R3391" s="37"/>
      <c r="T3391" s="37"/>
      <c r="V3391" s="37"/>
      <c r="X3391" s="37"/>
      <c r="Z3391" s="37"/>
      <c r="AB3391" s="37"/>
      <c r="AD3391" s="37"/>
      <c r="AF3391" s="37"/>
      <c r="AH3391" s="37"/>
      <c r="AN3391" s="37"/>
      <c r="AP3391" s="37"/>
      <c r="AR3391" s="37"/>
      <c r="AT3391" s="37"/>
      <c r="AV3391" s="37"/>
      <c r="AX3391" s="37"/>
      <c r="BB3391" s="12">
        <v>0</v>
      </c>
      <c r="CC3391" s="12">
        <v>0</v>
      </c>
      <c r="CG3391" s="12" t="s">
        <v>976</v>
      </c>
      <c r="CH3391" s="12">
        <v>125.565</v>
      </c>
      <c r="CI3391" s="12" t="s">
        <v>1723</v>
      </c>
      <c r="CJ3391" s="12" t="s">
        <v>972</v>
      </c>
      <c r="CK3391" s="12" t="s">
        <v>932</v>
      </c>
      <c r="CL3391" s="37">
        <v>305229532</v>
      </c>
      <c r="CN3391" s="12" t="s">
        <v>1513</v>
      </c>
      <c r="CS3391" s="12"/>
      <c r="CT3391" s="36" t="str">
        <f t="shared" si="52"/>
        <v>500mn</v>
      </c>
      <c r="CU3391" s="36" t="str">
        <f>VLOOKUP(CK3391,Mapping!B:C,2,FALSE)</f>
        <v>US/CA</v>
      </c>
    </row>
    <row r="3392" spans="1:99" ht="16" customHeight="1" x14ac:dyDescent="0.35">
      <c r="A3392" s="12" t="s">
        <v>4867</v>
      </c>
      <c r="B3392" s="12" t="s">
        <v>925</v>
      </c>
      <c r="E3392" s="37">
        <v>1815376</v>
      </c>
      <c r="G3392" s="37" t="s">
        <v>1505</v>
      </c>
      <c r="I3392" s="37"/>
      <c r="K3392" s="37"/>
      <c r="M3392" s="37">
        <v>72140</v>
      </c>
      <c r="N3392" s="12">
        <v>0.01</v>
      </c>
      <c r="O3392" s="37"/>
      <c r="Q3392" s="12">
        <v>168</v>
      </c>
      <c r="R3392" s="37"/>
      <c r="T3392" s="37"/>
      <c r="V3392" s="37"/>
      <c r="X3392" s="37"/>
      <c r="Z3392" s="37"/>
      <c r="AB3392" s="37"/>
      <c r="AD3392" s="37"/>
      <c r="AF3392" s="37"/>
      <c r="AH3392" s="37">
        <v>21215</v>
      </c>
      <c r="AI3392" s="12">
        <v>0</v>
      </c>
      <c r="AN3392" s="37">
        <v>1722021</v>
      </c>
      <c r="AO3392" s="12">
        <v>0.25</v>
      </c>
      <c r="AP3392" s="37"/>
      <c r="AR3392" s="37"/>
      <c r="AT3392" s="37"/>
      <c r="AV3392" s="37"/>
      <c r="AX3392" s="37"/>
      <c r="BB3392" s="12">
        <v>575</v>
      </c>
      <c r="BI3392" s="12">
        <v>10225</v>
      </c>
      <c r="BQ3392" s="12">
        <v>0</v>
      </c>
      <c r="BY3392" s="12">
        <v>0</v>
      </c>
      <c r="CC3392" s="12">
        <v>0</v>
      </c>
      <c r="CG3392" s="12" t="s">
        <v>991</v>
      </c>
      <c r="CH3392" s="12">
        <v>28.446000000000002</v>
      </c>
      <c r="CI3392" s="12" t="s">
        <v>2119</v>
      </c>
      <c r="CJ3392" s="12" t="s">
        <v>1797</v>
      </c>
      <c r="CK3392" s="12" t="s">
        <v>932</v>
      </c>
      <c r="CL3392" s="37">
        <v>694196762</v>
      </c>
      <c r="CN3392" s="12" t="s">
        <v>1534</v>
      </c>
      <c r="CS3392" s="12"/>
      <c r="CT3392" s="36" t="str">
        <f t="shared" si="52"/>
        <v>500mn - 1bn</v>
      </c>
      <c r="CU3392" s="36" t="str">
        <f>VLOOKUP(CK3392,Mapping!B:C,2,FALSE)</f>
        <v>US/CA</v>
      </c>
    </row>
    <row r="3393" spans="1:99" ht="16" customHeight="1" x14ac:dyDescent="0.35">
      <c r="A3393" s="12" t="s">
        <v>4868</v>
      </c>
      <c r="B3393" s="12" t="s">
        <v>933</v>
      </c>
      <c r="E3393" s="37">
        <v>162968</v>
      </c>
      <c r="G3393" s="37" t="s">
        <v>1505</v>
      </c>
      <c r="I3393" s="37"/>
      <c r="K3393" s="37">
        <v>62676</v>
      </c>
      <c r="L3393" s="12">
        <v>0</v>
      </c>
      <c r="M3393" s="37"/>
      <c r="O3393" s="37">
        <v>100292</v>
      </c>
      <c r="P3393" s="12">
        <v>0.01</v>
      </c>
      <c r="Q3393" s="12">
        <v>0</v>
      </c>
      <c r="R3393" s="37"/>
      <c r="T3393" s="37"/>
      <c r="V3393" s="37"/>
      <c r="X3393" s="37"/>
      <c r="Z3393" s="37"/>
      <c r="AB3393" s="37"/>
      <c r="AD3393" s="37"/>
      <c r="AF3393" s="37"/>
      <c r="AH3393" s="37">
        <v>0</v>
      </c>
      <c r="AI3393" s="12">
        <v>0</v>
      </c>
      <c r="AL3393" s="12">
        <v>6238</v>
      </c>
      <c r="AN3393" s="37"/>
      <c r="AP3393" s="37"/>
      <c r="AR3393" s="37"/>
      <c r="AT3393" s="37"/>
      <c r="AV3393" s="37"/>
      <c r="AX3393" s="37"/>
      <c r="BG3393" s="12">
        <v>1050</v>
      </c>
      <c r="BQ3393" s="12">
        <v>0</v>
      </c>
      <c r="BS3393" s="12">
        <v>0</v>
      </c>
      <c r="BU3393" s="12">
        <v>0</v>
      </c>
      <c r="CG3393" s="12" t="s">
        <v>929</v>
      </c>
      <c r="CH3393" s="12">
        <v>62.22</v>
      </c>
      <c r="CI3393" s="12" t="s">
        <v>960</v>
      </c>
      <c r="CJ3393" s="12"/>
      <c r="CK3393" s="12" t="s">
        <v>961</v>
      </c>
      <c r="CL3393" s="37">
        <v>1874832499</v>
      </c>
      <c r="CN3393" s="12" t="s">
        <v>1506</v>
      </c>
      <c r="CS3393" s="12"/>
      <c r="CT3393" s="36" t="str">
        <f t="shared" si="52"/>
        <v>1bn - 50bn</v>
      </c>
      <c r="CU3393" s="36" t="str">
        <f>VLOOKUP(CK3393,Mapping!B:C,2,FALSE)</f>
        <v>EU</v>
      </c>
    </row>
    <row r="3394" spans="1:99" ht="16" customHeight="1" x14ac:dyDescent="0.35">
      <c r="A3394" s="12" t="s">
        <v>4869</v>
      </c>
      <c r="B3394" s="12" t="s">
        <v>925</v>
      </c>
      <c r="E3394" s="37">
        <v>3250256</v>
      </c>
      <c r="G3394" s="37" t="s">
        <v>1505</v>
      </c>
      <c r="I3394" s="37"/>
      <c r="K3394" s="37"/>
      <c r="M3394" s="37">
        <v>396328</v>
      </c>
      <c r="N3394" s="12">
        <v>0.03</v>
      </c>
      <c r="O3394" s="37"/>
      <c r="Q3394" s="12">
        <v>22600</v>
      </c>
      <c r="R3394" s="37"/>
      <c r="T3394" s="37"/>
      <c r="V3394" s="37"/>
      <c r="X3394" s="37"/>
      <c r="Z3394" s="37"/>
      <c r="AB3394" s="37"/>
      <c r="AD3394" s="37"/>
      <c r="AF3394" s="37"/>
      <c r="AH3394" s="37">
        <v>2853928</v>
      </c>
      <c r="AI3394" s="12">
        <v>0.2</v>
      </c>
      <c r="AN3394" s="37"/>
      <c r="AP3394" s="37"/>
      <c r="AR3394" s="37"/>
      <c r="AT3394" s="37"/>
      <c r="AV3394" s="37"/>
      <c r="AX3394" s="37"/>
      <c r="BB3394" s="12">
        <v>3159</v>
      </c>
      <c r="BQ3394" s="12">
        <v>0.01</v>
      </c>
      <c r="CC3394" s="12">
        <v>0</v>
      </c>
      <c r="CG3394" s="12" t="s">
        <v>940</v>
      </c>
      <c r="CH3394" s="12">
        <v>15.555</v>
      </c>
      <c r="CI3394" s="12" t="s">
        <v>1120</v>
      </c>
      <c r="CJ3394" s="12"/>
      <c r="CK3394" s="12" t="s">
        <v>1121</v>
      </c>
      <c r="CL3394" s="37">
        <v>1386494779</v>
      </c>
      <c r="CN3394" s="12" t="s">
        <v>1528</v>
      </c>
      <c r="CS3394" s="12"/>
      <c r="CT3394" s="36" t="str">
        <f t="shared" si="52"/>
        <v>1bn - 50bn</v>
      </c>
      <c r="CU3394" s="36" t="str">
        <f>VLOOKUP(CK3394,Mapping!B:C,2,FALSE)</f>
        <v>EU</v>
      </c>
    </row>
    <row r="3395" spans="1:99" ht="16" customHeight="1" x14ac:dyDescent="0.35">
      <c r="A3395" s="12" t="s">
        <v>4870</v>
      </c>
      <c r="B3395" s="12" t="s">
        <v>925</v>
      </c>
      <c r="E3395" s="37">
        <v>40229045</v>
      </c>
      <c r="G3395" s="37" t="s">
        <v>1505</v>
      </c>
      <c r="I3395" s="37"/>
      <c r="K3395" s="37"/>
      <c r="M3395" s="37">
        <v>16612159</v>
      </c>
      <c r="N3395" s="12">
        <v>1.71</v>
      </c>
      <c r="O3395" s="37"/>
      <c r="Q3395" s="12">
        <v>187020</v>
      </c>
      <c r="R3395" s="37"/>
      <c r="T3395" s="37"/>
      <c r="V3395" s="37"/>
      <c r="X3395" s="37"/>
      <c r="Z3395" s="37"/>
      <c r="AB3395" s="37"/>
      <c r="AD3395" s="37"/>
      <c r="AF3395" s="37"/>
      <c r="AH3395" s="37">
        <v>23616886</v>
      </c>
      <c r="AI3395" s="12">
        <v>2.4300000000000002</v>
      </c>
      <c r="AN3395" s="37">
        <v>0</v>
      </c>
      <c r="AO3395" s="12">
        <v>0</v>
      </c>
      <c r="AP3395" s="37"/>
      <c r="AR3395" s="37"/>
      <c r="AT3395" s="37"/>
      <c r="AV3395" s="37"/>
      <c r="AX3395" s="37"/>
      <c r="BB3395" s="12">
        <v>132410</v>
      </c>
      <c r="BI3395" s="12">
        <v>0</v>
      </c>
      <c r="BQ3395" s="12">
        <v>0.04</v>
      </c>
      <c r="BY3395" s="12">
        <v>0</v>
      </c>
      <c r="CC3395" s="12">
        <v>0.01</v>
      </c>
      <c r="CG3395" s="12" t="s">
        <v>976</v>
      </c>
      <c r="CH3395" s="12">
        <v>200.48500000000001</v>
      </c>
      <c r="CI3395" s="12" t="s">
        <v>941</v>
      </c>
      <c r="CJ3395" s="12" t="s">
        <v>941</v>
      </c>
      <c r="CK3395" s="12" t="s">
        <v>932</v>
      </c>
      <c r="CL3395" s="37">
        <v>970652867</v>
      </c>
      <c r="CN3395" s="12" t="s">
        <v>1513</v>
      </c>
      <c r="CS3395" s="12"/>
      <c r="CT3395" s="36" t="str">
        <f t="shared" ref="CT3395:CT3458" si="53">IF(CL3395&gt;100000000000, "100bn", IF(CL3395&gt;50000000000, "50bn - 100bn",IF(CL3395&gt;1000000000, "1bn - 50bn", IF(CL3395&gt;500000000, "500mn - 1bn", "500mn"))))</f>
        <v>500mn - 1bn</v>
      </c>
      <c r="CU3395" s="36" t="str">
        <f>VLOOKUP(CK3395,Mapping!B:C,2,FALSE)</f>
        <v>US/CA</v>
      </c>
    </row>
    <row r="3396" spans="1:99" ht="16" customHeight="1" x14ac:dyDescent="0.35">
      <c r="A3396" s="12" t="s">
        <v>4871</v>
      </c>
      <c r="B3396" s="12" t="s">
        <v>925</v>
      </c>
      <c r="E3396" s="37">
        <v>10325894</v>
      </c>
      <c r="G3396" s="37" t="s">
        <v>1505</v>
      </c>
      <c r="I3396" s="37"/>
      <c r="K3396" s="37"/>
      <c r="M3396" s="37">
        <v>0</v>
      </c>
      <c r="N3396" s="12">
        <v>0</v>
      </c>
      <c r="O3396" s="37"/>
      <c r="R3396" s="37"/>
      <c r="T3396" s="37"/>
      <c r="V3396" s="37"/>
      <c r="X3396" s="37"/>
      <c r="Z3396" s="37"/>
      <c r="AB3396" s="37"/>
      <c r="AD3396" s="37"/>
      <c r="AF3396" s="37"/>
      <c r="AH3396" s="37"/>
      <c r="AN3396" s="37">
        <v>0</v>
      </c>
      <c r="AO3396" s="12">
        <v>0</v>
      </c>
      <c r="AP3396" s="37"/>
      <c r="AR3396" s="37"/>
      <c r="AT3396" s="37">
        <v>10325894</v>
      </c>
      <c r="AU3396" s="12">
        <v>0.84</v>
      </c>
      <c r="AV3396" s="37"/>
      <c r="AX3396" s="37"/>
      <c r="BB3396" s="12">
        <v>0</v>
      </c>
      <c r="BD3396" s="12">
        <v>968658</v>
      </c>
      <c r="BI3396" s="12">
        <v>0</v>
      </c>
      <c r="BY3396" s="12">
        <v>0</v>
      </c>
      <c r="CC3396" s="12">
        <v>0</v>
      </c>
      <c r="CF3396" s="12">
        <v>0.83</v>
      </c>
      <c r="CG3396" s="12" t="s">
        <v>976</v>
      </c>
      <c r="CH3396" s="12">
        <v>138.80000000000001</v>
      </c>
      <c r="CI3396" s="12" t="s">
        <v>1103</v>
      </c>
      <c r="CJ3396" s="12" t="s">
        <v>972</v>
      </c>
      <c r="CK3396" s="12" t="s">
        <v>932</v>
      </c>
      <c r="CL3396" s="37">
        <v>1226162811</v>
      </c>
      <c r="CN3396" s="12" t="s">
        <v>1513</v>
      </c>
      <c r="CS3396" s="12"/>
      <c r="CT3396" s="36" t="str">
        <f t="shared" si="53"/>
        <v>1bn - 50bn</v>
      </c>
      <c r="CU3396" s="36" t="str">
        <f>VLOOKUP(CK3396,Mapping!B:C,2,FALSE)</f>
        <v>US/CA</v>
      </c>
    </row>
    <row r="3397" spans="1:99" ht="16" customHeight="1" x14ac:dyDescent="0.35">
      <c r="A3397" s="12" t="s">
        <v>4872</v>
      </c>
      <c r="B3397" s="12" t="s">
        <v>925</v>
      </c>
      <c r="E3397" s="37">
        <v>202637510</v>
      </c>
      <c r="G3397" s="37" t="s">
        <v>1505</v>
      </c>
      <c r="I3397" s="37"/>
      <c r="K3397" s="37">
        <v>80379848</v>
      </c>
      <c r="L3397" s="12">
        <v>4.46</v>
      </c>
      <c r="M3397" s="37">
        <v>2016445</v>
      </c>
      <c r="N3397" s="12">
        <v>0.11</v>
      </c>
      <c r="O3397" s="37">
        <v>95657894</v>
      </c>
      <c r="P3397" s="12">
        <v>5.31</v>
      </c>
      <c r="R3397" s="37"/>
      <c r="T3397" s="37"/>
      <c r="V3397" s="37"/>
      <c r="X3397" s="37"/>
      <c r="Z3397" s="37"/>
      <c r="AB3397" s="37"/>
      <c r="AD3397" s="37"/>
      <c r="AF3397" s="37"/>
      <c r="AH3397" s="37"/>
      <c r="AL3397" s="12">
        <v>6298791</v>
      </c>
      <c r="AN3397" s="37"/>
      <c r="AP3397" s="37"/>
      <c r="AR3397" s="37">
        <v>24583323</v>
      </c>
      <c r="AS3397" s="12">
        <v>1.36</v>
      </c>
      <c r="AT3397" s="37"/>
      <c r="AV3397" s="37"/>
      <c r="AX3397" s="37"/>
      <c r="BB3397" s="12">
        <v>15290</v>
      </c>
      <c r="BE3397" s="12">
        <v>632960</v>
      </c>
      <c r="BG3397" s="12">
        <v>1303319</v>
      </c>
      <c r="BM3397" s="12">
        <v>0.71</v>
      </c>
      <c r="BS3397" s="12">
        <v>0.01</v>
      </c>
      <c r="BU3397" s="12">
        <v>0.03</v>
      </c>
      <c r="CC3397" s="12">
        <v>0</v>
      </c>
      <c r="CG3397" s="12" t="s">
        <v>976</v>
      </c>
      <c r="CH3397" s="12">
        <v>107.996</v>
      </c>
      <c r="CI3397" s="12" t="s">
        <v>1011</v>
      </c>
      <c r="CJ3397" s="12" t="s">
        <v>1012</v>
      </c>
      <c r="CK3397" s="12" t="s">
        <v>1013</v>
      </c>
      <c r="CL3397" s="37">
        <v>1800999084</v>
      </c>
      <c r="CN3397" s="12" t="s">
        <v>1513</v>
      </c>
      <c r="CS3397" s="12"/>
      <c r="CT3397" s="36" t="str">
        <f t="shared" si="53"/>
        <v>1bn - 50bn</v>
      </c>
      <c r="CU3397" s="36" t="str">
        <f>VLOOKUP(CK3397,Mapping!B:C,2,FALSE)</f>
        <v>Oceania</v>
      </c>
    </row>
    <row r="3398" spans="1:99" ht="16" customHeight="1" x14ac:dyDescent="0.35">
      <c r="A3398" s="12" t="s">
        <v>4873</v>
      </c>
      <c r="B3398" s="12" t="s">
        <v>925</v>
      </c>
      <c r="E3398" s="37">
        <v>6058320</v>
      </c>
      <c r="G3398" s="37" t="s">
        <v>1505</v>
      </c>
      <c r="I3398" s="37"/>
      <c r="K3398" s="37"/>
      <c r="M3398" s="37">
        <v>4014720</v>
      </c>
      <c r="N3398" s="12">
        <v>1.22</v>
      </c>
      <c r="O3398" s="37"/>
      <c r="R3398" s="37"/>
      <c r="T3398" s="37"/>
      <c r="V3398" s="37"/>
      <c r="X3398" s="37">
        <v>2043600</v>
      </c>
      <c r="Y3398" s="12">
        <v>0.62</v>
      </c>
      <c r="Z3398" s="37"/>
      <c r="AB3398" s="37"/>
      <c r="AD3398" s="37"/>
      <c r="AF3398" s="37"/>
      <c r="AH3398" s="37"/>
      <c r="AN3398" s="37"/>
      <c r="AP3398" s="37"/>
      <c r="AR3398" s="37"/>
      <c r="AT3398" s="37"/>
      <c r="AV3398" s="37"/>
      <c r="AX3398" s="37"/>
      <c r="BA3398" s="12">
        <v>20000</v>
      </c>
      <c r="BB3398" s="12">
        <v>32000</v>
      </c>
      <c r="BZ3398" s="12">
        <v>0</v>
      </c>
      <c r="CC3398" s="12">
        <v>0</v>
      </c>
      <c r="CG3398" s="12"/>
      <c r="CH3398" s="12">
        <v>72.430999999999997</v>
      </c>
      <c r="CI3398" s="12" t="s">
        <v>4229</v>
      </c>
      <c r="CJ3398" s="12"/>
      <c r="CK3398" s="12" t="s">
        <v>4230</v>
      </c>
      <c r="CL3398" s="37">
        <v>330041498</v>
      </c>
      <c r="CN3398" s="12" t="s">
        <v>1509</v>
      </c>
      <c r="CS3398" s="12"/>
      <c r="CT3398" s="36" t="str">
        <f t="shared" si="53"/>
        <v>500mn</v>
      </c>
      <c r="CU3398" s="36" t="str">
        <f>VLOOKUP(CK3398,Mapping!B:C,2,FALSE)</f>
        <v>LATAM</v>
      </c>
    </row>
    <row r="3399" spans="1:99" ht="16" customHeight="1" x14ac:dyDescent="0.35">
      <c r="A3399" s="12" t="s">
        <v>4874</v>
      </c>
      <c r="B3399" s="12" t="s">
        <v>933</v>
      </c>
      <c r="E3399" s="37">
        <v>6610543</v>
      </c>
      <c r="G3399" s="37" t="s">
        <v>1505</v>
      </c>
      <c r="I3399" s="37"/>
      <c r="K3399" s="37">
        <v>1411100</v>
      </c>
      <c r="L3399" s="12">
        <v>0.28999999999999998</v>
      </c>
      <c r="M3399" s="37">
        <v>995694</v>
      </c>
      <c r="N3399" s="12">
        <v>0.21</v>
      </c>
      <c r="O3399" s="37">
        <v>1172056</v>
      </c>
      <c r="P3399" s="12">
        <v>0.24</v>
      </c>
      <c r="Q3399" s="12">
        <v>16258</v>
      </c>
      <c r="R3399" s="37"/>
      <c r="T3399" s="37"/>
      <c r="V3399" s="37">
        <v>449955</v>
      </c>
      <c r="W3399" s="12">
        <v>0.09</v>
      </c>
      <c r="X3399" s="37"/>
      <c r="Z3399" s="37"/>
      <c r="AB3399" s="37">
        <v>299765</v>
      </c>
      <c r="AC3399" s="12">
        <v>0.06</v>
      </c>
      <c r="AD3399" s="37"/>
      <c r="AF3399" s="37"/>
      <c r="AH3399" s="37">
        <v>2281973</v>
      </c>
      <c r="AI3399" s="12">
        <v>0.47</v>
      </c>
      <c r="AJ3399" s="12">
        <v>20200</v>
      </c>
      <c r="AK3399" s="12">
        <v>19700</v>
      </c>
      <c r="AL3399" s="12">
        <v>72900</v>
      </c>
      <c r="AN3399" s="37"/>
      <c r="AP3399" s="37"/>
      <c r="AR3399" s="37"/>
      <c r="AT3399" s="37"/>
      <c r="AV3399" s="37"/>
      <c r="AX3399" s="37"/>
      <c r="BB3399" s="12">
        <v>7550</v>
      </c>
      <c r="BG3399" s="12">
        <v>23640</v>
      </c>
      <c r="BQ3399" s="12">
        <v>0</v>
      </c>
      <c r="BR3399" s="12">
        <v>0</v>
      </c>
      <c r="BS3399" s="12">
        <v>0</v>
      </c>
      <c r="BT3399" s="12">
        <v>0</v>
      </c>
      <c r="BU3399" s="12">
        <v>0</v>
      </c>
      <c r="CC3399" s="12">
        <v>0</v>
      </c>
      <c r="CG3399" s="12" t="s">
        <v>940</v>
      </c>
      <c r="CH3399" s="12">
        <v>36.969000000000001</v>
      </c>
      <c r="CI3399" s="12" t="s">
        <v>960</v>
      </c>
      <c r="CJ3399" s="12"/>
      <c r="CK3399" s="12" t="s">
        <v>961</v>
      </c>
      <c r="CL3399" s="37">
        <v>483974274</v>
      </c>
      <c r="CN3399" s="12" t="s">
        <v>1506</v>
      </c>
      <c r="CS3399" s="12"/>
      <c r="CT3399" s="36" t="str">
        <f t="shared" si="53"/>
        <v>500mn</v>
      </c>
      <c r="CU3399" s="36" t="str">
        <f>VLOOKUP(CK3399,Mapping!B:C,2,FALSE)</f>
        <v>EU</v>
      </c>
    </row>
    <row r="3400" spans="1:99" ht="16" customHeight="1" x14ac:dyDescent="0.35">
      <c r="A3400" s="12" t="s">
        <v>4875</v>
      </c>
      <c r="B3400" s="12" t="s">
        <v>925</v>
      </c>
      <c r="E3400" s="37">
        <v>297137</v>
      </c>
      <c r="G3400" s="37" t="s">
        <v>1505</v>
      </c>
      <c r="I3400" s="37"/>
      <c r="K3400" s="37"/>
      <c r="M3400" s="37"/>
      <c r="O3400" s="37"/>
      <c r="Q3400" s="12">
        <v>2353</v>
      </c>
      <c r="R3400" s="37"/>
      <c r="T3400" s="37"/>
      <c r="V3400" s="37"/>
      <c r="X3400" s="37"/>
      <c r="Z3400" s="37"/>
      <c r="AB3400" s="37"/>
      <c r="AD3400" s="37"/>
      <c r="AF3400" s="37"/>
      <c r="AH3400" s="37">
        <v>297137</v>
      </c>
      <c r="AI3400" s="12">
        <v>0.15</v>
      </c>
      <c r="AN3400" s="37">
        <v>0</v>
      </c>
      <c r="AO3400" s="12">
        <v>0</v>
      </c>
      <c r="AP3400" s="37"/>
      <c r="AR3400" s="37"/>
      <c r="AT3400" s="37"/>
      <c r="AV3400" s="37"/>
      <c r="AX3400" s="37"/>
      <c r="BI3400" s="12">
        <v>0</v>
      </c>
      <c r="BQ3400" s="12">
        <v>0</v>
      </c>
      <c r="BY3400" s="12">
        <v>0</v>
      </c>
      <c r="CG3400" s="12" t="s">
        <v>976</v>
      </c>
      <c r="CH3400" s="12">
        <v>233.113</v>
      </c>
      <c r="CI3400" s="12" t="s">
        <v>953</v>
      </c>
      <c r="CJ3400" s="12"/>
      <c r="CK3400" s="12" t="s">
        <v>954</v>
      </c>
      <c r="CL3400" s="37">
        <v>191328132</v>
      </c>
      <c r="CN3400" s="12" t="s">
        <v>1506</v>
      </c>
      <c r="CS3400" s="12"/>
      <c r="CT3400" s="36" t="str">
        <f t="shared" si="53"/>
        <v>500mn</v>
      </c>
      <c r="CU3400" s="36" t="str">
        <f>VLOOKUP(CK3400,Mapping!B:C,2,FALSE)</f>
        <v>EU</v>
      </c>
    </row>
    <row r="3401" spans="1:99" ht="16" customHeight="1" x14ac:dyDescent="0.35">
      <c r="A3401" s="12" t="s">
        <v>257</v>
      </c>
      <c r="B3401" s="12" t="s">
        <v>933</v>
      </c>
      <c r="E3401" s="37">
        <v>198200739</v>
      </c>
      <c r="F3401" s="12">
        <v>143800</v>
      </c>
      <c r="G3401" s="37" t="s">
        <v>1505</v>
      </c>
      <c r="I3401" s="37">
        <v>6988315</v>
      </c>
      <c r="J3401" s="12">
        <v>0.23</v>
      </c>
      <c r="K3401" s="37">
        <v>100242936</v>
      </c>
      <c r="L3401" s="12">
        <v>3.33</v>
      </c>
      <c r="M3401" s="37"/>
      <c r="O3401" s="37">
        <v>79749834</v>
      </c>
      <c r="P3401" s="12">
        <v>2.65</v>
      </c>
      <c r="R3401" s="37">
        <v>2153198</v>
      </c>
      <c r="S3401" s="12">
        <v>7.0000000000000007E-2</v>
      </c>
      <c r="T3401" s="37"/>
      <c r="V3401" s="37"/>
      <c r="X3401" s="37">
        <v>2864718</v>
      </c>
      <c r="Y3401" s="12">
        <v>0.1</v>
      </c>
      <c r="Z3401" s="37"/>
      <c r="AB3401" s="37">
        <v>0</v>
      </c>
      <c r="AC3401" s="12">
        <v>0</v>
      </c>
      <c r="AD3401" s="37"/>
      <c r="AF3401" s="37">
        <v>6201738</v>
      </c>
      <c r="AG3401" s="12">
        <v>0.21</v>
      </c>
      <c r="AH3401" s="37"/>
      <c r="AJ3401" s="12">
        <v>0</v>
      </c>
      <c r="AL3401" s="12">
        <v>5251292</v>
      </c>
      <c r="AN3401" s="37"/>
      <c r="AP3401" s="37"/>
      <c r="AR3401" s="37">
        <v>0</v>
      </c>
      <c r="AS3401" s="12">
        <v>0</v>
      </c>
      <c r="AT3401" s="37"/>
      <c r="AV3401" s="37"/>
      <c r="AX3401" s="37"/>
      <c r="AZ3401" s="12">
        <v>203400</v>
      </c>
      <c r="BA3401" s="12">
        <v>28036</v>
      </c>
      <c r="BE3401" s="12">
        <v>0</v>
      </c>
      <c r="BF3401" s="12">
        <v>459750</v>
      </c>
      <c r="BG3401" s="12">
        <v>1622900</v>
      </c>
      <c r="BM3401" s="12">
        <v>0</v>
      </c>
      <c r="BO3401" s="12">
        <v>0.02</v>
      </c>
      <c r="BP3401" s="12">
        <v>0.02</v>
      </c>
      <c r="BR3401" s="12">
        <v>0</v>
      </c>
      <c r="BS3401" s="12">
        <v>0.02</v>
      </c>
      <c r="BU3401" s="12">
        <v>0.03</v>
      </c>
      <c r="BX3401" s="12">
        <v>0</v>
      </c>
      <c r="BZ3401" s="12">
        <v>0</v>
      </c>
      <c r="CG3401" s="12" t="s">
        <v>929</v>
      </c>
      <c r="CH3401" s="12">
        <v>139.29300000000001</v>
      </c>
      <c r="CI3401" s="12" t="s">
        <v>1001</v>
      </c>
      <c r="CJ3401" s="12"/>
      <c r="CK3401" s="12" t="s">
        <v>951</v>
      </c>
      <c r="CL3401" s="37">
        <v>3017360284</v>
      </c>
      <c r="CN3401" s="12" t="s">
        <v>1506</v>
      </c>
      <c r="CR3401" s="12">
        <v>45988.291666666664</v>
      </c>
      <c r="CS3401" s="12"/>
      <c r="CT3401" s="36" t="str">
        <f t="shared" si="53"/>
        <v>1bn - 50bn</v>
      </c>
      <c r="CU3401" s="36" t="str">
        <f>VLOOKUP(CK3401,Mapping!B:C,2,FALSE)</f>
        <v>HK</v>
      </c>
    </row>
    <row r="3402" spans="1:99" ht="16" customHeight="1" x14ac:dyDescent="0.35">
      <c r="A3402" s="12" t="s">
        <v>1390</v>
      </c>
      <c r="B3402" s="12" t="s">
        <v>925</v>
      </c>
      <c r="E3402" s="37">
        <v>152279782</v>
      </c>
      <c r="G3402" s="37" t="s">
        <v>1505</v>
      </c>
      <c r="I3402" s="37"/>
      <c r="K3402" s="37">
        <v>23169591</v>
      </c>
      <c r="L3402" s="12">
        <v>0.04</v>
      </c>
      <c r="M3402" s="37"/>
      <c r="O3402" s="37"/>
      <c r="Q3402" s="12">
        <v>253769</v>
      </c>
      <c r="R3402" s="37"/>
      <c r="T3402" s="37"/>
      <c r="V3402" s="37"/>
      <c r="X3402" s="37">
        <v>823775</v>
      </c>
      <c r="Y3402" s="12">
        <v>0</v>
      </c>
      <c r="Z3402" s="37"/>
      <c r="AB3402" s="37"/>
      <c r="AD3402" s="37"/>
      <c r="AF3402" s="37"/>
      <c r="AH3402" s="37">
        <v>32045949</v>
      </c>
      <c r="AI3402" s="12">
        <v>0.06</v>
      </c>
      <c r="AN3402" s="37">
        <v>72670123</v>
      </c>
      <c r="AO3402" s="12">
        <v>0.13</v>
      </c>
      <c r="AP3402" s="37">
        <v>21862974</v>
      </c>
      <c r="AQ3402" s="12">
        <v>0.04</v>
      </c>
      <c r="AR3402" s="37"/>
      <c r="AT3402" s="37">
        <v>1707370</v>
      </c>
      <c r="AU3402" s="12">
        <v>0</v>
      </c>
      <c r="AV3402" s="37"/>
      <c r="AX3402" s="37"/>
      <c r="BA3402" s="12">
        <v>8062</v>
      </c>
      <c r="BD3402" s="12">
        <v>160166</v>
      </c>
      <c r="BG3402" s="12">
        <v>431360</v>
      </c>
      <c r="BH3402" s="12">
        <v>94690</v>
      </c>
      <c r="BI3402" s="12">
        <v>431500</v>
      </c>
      <c r="BQ3402" s="12">
        <v>0.06</v>
      </c>
      <c r="BS3402" s="12">
        <v>0</v>
      </c>
      <c r="BV3402" s="12">
        <v>0.08</v>
      </c>
      <c r="BY3402" s="12">
        <v>0.06</v>
      </c>
      <c r="BZ3402" s="12">
        <v>0</v>
      </c>
      <c r="CF3402" s="12">
        <v>0.14000000000000001</v>
      </c>
      <c r="CG3402" s="12" t="s">
        <v>940</v>
      </c>
      <c r="CH3402" s="12">
        <v>18.527999999999999</v>
      </c>
      <c r="CI3402" s="12" t="s">
        <v>1267</v>
      </c>
      <c r="CJ3402" s="12" t="s">
        <v>1082</v>
      </c>
      <c r="CK3402" s="12" t="s">
        <v>932</v>
      </c>
      <c r="CL3402" s="37">
        <v>56566912533</v>
      </c>
      <c r="CN3402" s="12" t="s">
        <v>1520</v>
      </c>
      <c r="CS3402" s="12"/>
      <c r="CT3402" s="36" t="str">
        <f t="shared" si="53"/>
        <v>50bn - 100bn</v>
      </c>
      <c r="CU3402" s="36" t="str">
        <f>VLOOKUP(CK3402,Mapping!B:C,2,FALSE)</f>
        <v>US/CA</v>
      </c>
    </row>
    <row r="3403" spans="1:99" ht="16" customHeight="1" x14ac:dyDescent="0.35">
      <c r="A3403" s="12" t="s">
        <v>613</v>
      </c>
      <c r="B3403" s="12" t="s">
        <v>933</v>
      </c>
      <c r="E3403" s="37">
        <v>9999284</v>
      </c>
      <c r="F3403" s="12">
        <v>8700</v>
      </c>
      <c r="G3403" s="37" t="s">
        <v>1505</v>
      </c>
      <c r="I3403" s="37">
        <v>666213</v>
      </c>
      <c r="J3403" s="12">
        <v>0.08</v>
      </c>
      <c r="K3403" s="37">
        <v>3817249</v>
      </c>
      <c r="L3403" s="12">
        <v>0.44</v>
      </c>
      <c r="M3403" s="37"/>
      <c r="O3403" s="37">
        <v>2929516</v>
      </c>
      <c r="P3403" s="12">
        <v>0.34</v>
      </c>
      <c r="R3403" s="37">
        <v>418602</v>
      </c>
      <c r="S3403" s="12">
        <v>0.05</v>
      </c>
      <c r="T3403" s="37"/>
      <c r="V3403" s="37"/>
      <c r="X3403" s="37"/>
      <c r="Z3403" s="37"/>
      <c r="AB3403" s="37">
        <v>436708</v>
      </c>
      <c r="AC3403" s="12">
        <v>0.05</v>
      </c>
      <c r="AD3403" s="37"/>
      <c r="AF3403" s="37">
        <v>231895</v>
      </c>
      <c r="AG3403" s="12">
        <v>0.03</v>
      </c>
      <c r="AH3403" s="37"/>
      <c r="AJ3403" s="12">
        <v>30450</v>
      </c>
      <c r="AL3403" s="12">
        <v>192900</v>
      </c>
      <c r="AN3403" s="37"/>
      <c r="AP3403" s="37"/>
      <c r="AR3403" s="37">
        <v>1499101</v>
      </c>
      <c r="AS3403" s="12">
        <v>0.17</v>
      </c>
      <c r="AT3403" s="37"/>
      <c r="AV3403" s="37"/>
      <c r="AX3403" s="37"/>
      <c r="AZ3403" s="12">
        <v>20900</v>
      </c>
      <c r="BE3403" s="12">
        <v>18255</v>
      </c>
      <c r="BF3403" s="12">
        <v>13550</v>
      </c>
      <c r="BG3403" s="12">
        <v>61800</v>
      </c>
      <c r="BM3403" s="12">
        <v>0.02</v>
      </c>
      <c r="BO3403" s="12">
        <v>0</v>
      </c>
      <c r="BP3403" s="12">
        <v>0</v>
      </c>
      <c r="BR3403" s="12">
        <v>0</v>
      </c>
      <c r="BS3403" s="12">
        <v>0</v>
      </c>
      <c r="BU3403" s="12">
        <v>0</v>
      </c>
      <c r="BX3403" s="12">
        <v>0</v>
      </c>
      <c r="CG3403" s="12" t="s">
        <v>940</v>
      </c>
      <c r="CH3403" s="12">
        <v>35.634</v>
      </c>
      <c r="CI3403" s="12" t="s">
        <v>1004</v>
      </c>
      <c r="CJ3403" s="12"/>
      <c r="CK3403" s="12" t="s">
        <v>1005</v>
      </c>
      <c r="CL3403" s="37">
        <v>858536431</v>
      </c>
      <c r="CN3403" s="12" t="s">
        <v>1506</v>
      </c>
      <c r="CS3403" s="12"/>
      <c r="CT3403" s="36" t="str">
        <f t="shared" si="53"/>
        <v>500mn - 1bn</v>
      </c>
      <c r="CU3403" s="36" t="str">
        <f>VLOOKUP(CK3403,Mapping!B:C,2,FALSE)</f>
        <v>Asia</v>
      </c>
    </row>
    <row r="3404" spans="1:99" ht="16" customHeight="1" x14ac:dyDescent="0.35">
      <c r="A3404" s="12" t="s">
        <v>4876</v>
      </c>
      <c r="B3404" s="12" t="s">
        <v>933</v>
      </c>
      <c r="E3404" s="37">
        <v>0</v>
      </c>
      <c r="G3404" s="37" t="s">
        <v>1505</v>
      </c>
      <c r="I3404" s="37"/>
      <c r="K3404" s="37"/>
      <c r="M3404" s="37"/>
      <c r="O3404" s="37"/>
      <c r="R3404" s="37"/>
      <c r="T3404" s="37"/>
      <c r="V3404" s="37"/>
      <c r="X3404" s="37"/>
      <c r="Z3404" s="37"/>
      <c r="AB3404" s="37"/>
      <c r="AD3404" s="37"/>
      <c r="AF3404" s="37"/>
      <c r="AH3404" s="37"/>
      <c r="AN3404" s="37"/>
      <c r="AP3404" s="37"/>
      <c r="AR3404" s="37">
        <v>0</v>
      </c>
      <c r="AS3404" s="12">
        <v>0</v>
      </c>
      <c r="AT3404" s="37"/>
      <c r="AV3404" s="37"/>
      <c r="AX3404" s="37"/>
      <c r="BE3404" s="12">
        <v>0</v>
      </c>
      <c r="BM3404" s="12">
        <v>0</v>
      </c>
      <c r="CG3404" s="12" t="s">
        <v>940</v>
      </c>
      <c r="CH3404" s="12">
        <v>100.866</v>
      </c>
      <c r="CI3404" s="12" t="s">
        <v>988</v>
      </c>
      <c r="CJ3404" s="12"/>
      <c r="CK3404" s="12" t="s">
        <v>988</v>
      </c>
      <c r="CL3404" s="37">
        <v>386139346</v>
      </c>
      <c r="CN3404" s="12" t="s">
        <v>1506</v>
      </c>
      <c r="CS3404" s="12"/>
      <c r="CT3404" s="36" t="str">
        <f t="shared" si="53"/>
        <v>500mn</v>
      </c>
      <c r="CU3404" s="36" t="str">
        <f>VLOOKUP(CK3404,Mapping!B:C,2,FALSE)</f>
        <v>SG</v>
      </c>
    </row>
    <row r="3405" spans="1:99" ht="16" customHeight="1" x14ac:dyDescent="0.35">
      <c r="A3405" s="12" t="s">
        <v>4877</v>
      </c>
      <c r="B3405" s="12" t="s">
        <v>925</v>
      </c>
      <c r="E3405" s="37">
        <v>2821047</v>
      </c>
      <c r="G3405" s="37" t="s">
        <v>1505</v>
      </c>
      <c r="I3405" s="37"/>
      <c r="K3405" s="37">
        <v>1553107</v>
      </c>
      <c r="L3405" s="12">
        <v>1.36</v>
      </c>
      <c r="M3405" s="37"/>
      <c r="O3405" s="37">
        <v>947443</v>
      </c>
      <c r="P3405" s="12">
        <v>0.83</v>
      </c>
      <c r="Q3405" s="12">
        <v>0</v>
      </c>
      <c r="R3405" s="37"/>
      <c r="T3405" s="37"/>
      <c r="V3405" s="37"/>
      <c r="X3405" s="37"/>
      <c r="Z3405" s="37"/>
      <c r="AB3405" s="37"/>
      <c r="AD3405" s="37"/>
      <c r="AF3405" s="37">
        <v>213741</v>
      </c>
      <c r="AG3405" s="12">
        <v>0.19</v>
      </c>
      <c r="AH3405" s="37">
        <v>0</v>
      </c>
      <c r="AI3405" s="12">
        <v>0</v>
      </c>
      <c r="AL3405" s="12">
        <v>51628</v>
      </c>
      <c r="AN3405" s="37"/>
      <c r="AP3405" s="37"/>
      <c r="AR3405" s="37">
        <v>106756</v>
      </c>
      <c r="AS3405" s="12">
        <v>0.09</v>
      </c>
      <c r="AT3405" s="37"/>
      <c r="AV3405" s="37"/>
      <c r="AX3405" s="37"/>
      <c r="BE3405" s="12">
        <v>1300</v>
      </c>
      <c r="BF3405" s="12">
        <v>12648</v>
      </c>
      <c r="BG3405" s="12">
        <v>20176</v>
      </c>
      <c r="BM3405" s="12">
        <v>0</v>
      </c>
      <c r="BP3405" s="12">
        <v>0</v>
      </c>
      <c r="BQ3405" s="12">
        <v>0</v>
      </c>
      <c r="BS3405" s="12">
        <v>0</v>
      </c>
      <c r="BU3405" s="12">
        <v>0</v>
      </c>
      <c r="CG3405" s="12" t="s">
        <v>940</v>
      </c>
      <c r="CH3405" s="12">
        <v>95.534000000000006</v>
      </c>
      <c r="CI3405" s="12" t="s">
        <v>1098</v>
      </c>
      <c r="CJ3405" s="12"/>
      <c r="CK3405" s="12" t="s">
        <v>1099</v>
      </c>
      <c r="CL3405" s="37">
        <v>114459497</v>
      </c>
      <c r="CN3405" s="12" t="s">
        <v>1506</v>
      </c>
      <c r="CS3405" s="12"/>
      <c r="CT3405" s="36" t="str">
        <f t="shared" si="53"/>
        <v>500mn</v>
      </c>
      <c r="CU3405" s="36" t="str">
        <f>VLOOKUP(CK3405,Mapping!B:C,2,FALSE)</f>
        <v>Asia</v>
      </c>
    </row>
    <row r="3406" spans="1:99" ht="16" customHeight="1" x14ac:dyDescent="0.35">
      <c r="A3406" s="12" t="s">
        <v>1391</v>
      </c>
      <c r="B3406" s="12" t="s">
        <v>925</v>
      </c>
      <c r="E3406" s="37">
        <v>312752059</v>
      </c>
      <c r="G3406" s="37" t="s">
        <v>1505</v>
      </c>
      <c r="I3406" s="37"/>
      <c r="K3406" s="37"/>
      <c r="M3406" s="37">
        <v>15306</v>
      </c>
      <c r="N3406" s="12">
        <v>0</v>
      </c>
      <c r="O3406" s="37"/>
      <c r="Q3406" s="12">
        <v>1216719</v>
      </c>
      <c r="R3406" s="37"/>
      <c r="T3406" s="37"/>
      <c r="V3406" s="37"/>
      <c r="X3406" s="37">
        <v>0</v>
      </c>
      <c r="Y3406" s="12">
        <v>0</v>
      </c>
      <c r="Z3406" s="37">
        <v>447572</v>
      </c>
      <c r="AA3406" s="12">
        <v>0</v>
      </c>
      <c r="AB3406" s="37"/>
      <c r="AD3406" s="37">
        <v>0</v>
      </c>
      <c r="AE3406" s="12">
        <v>0</v>
      </c>
      <c r="AF3406" s="37"/>
      <c r="AH3406" s="37">
        <v>153647275</v>
      </c>
      <c r="AI3406" s="12">
        <v>0.27</v>
      </c>
      <c r="AN3406" s="37">
        <v>146725442</v>
      </c>
      <c r="AO3406" s="12">
        <v>0.26</v>
      </c>
      <c r="AP3406" s="37">
        <v>11916464</v>
      </c>
      <c r="AQ3406" s="12">
        <v>0.02</v>
      </c>
      <c r="AR3406" s="37"/>
      <c r="AT3406" s="37"/>
      <c r="AV3406" s="37"/>
      <c r="AX3406" s="37"/>
      <c r="BA3406" s="12">
        <v>0</v>
      </c>
      <c r="BB3406" s="12">
        <v>122</v>
      </c>
      <c r="BC3406" s="12">
        <v>15136</v>
      </c>
      <c r="BH3406" s="12">
        <v>51611</v>
      </c>
      <c r="BI3406" s="12">
        <v>871225</v>
      </c>
      <c r="BJ3406" s="12">
        <v>0</v>
      </c>
      <c r="BQ3406" s="12">
        <v>0.28999999999999998</v>
      </c>
      <c r="BV3406" s="12">
        <v>0.04</v>
      </c>
      <c r="BY3406" s="12">
        <v>0.11</v>
      </c>
      <c r="BZ3406" s="12">
        <v>0</v>
      </c>
      <c r="CB3406" s="12">
        <v>0</v>
      </c>
      <c r="CC3406" s="12">
        <v>0</v>
      </c>
      <c r="CD3406" s="12">
        <v>0</v>
      </c>
      <c r="CG3406" s="12" t="s">
        <v>991</v>
      </c>
      <c r="CH3406" s="12">
        <v>69.364000000000004</v>
      </c>
      <c r="CI3406" s="12" t="s">
        <v>983</v>
      </c>
      <c r="CJ3406" s="12" t="s">
        <v>984</v>
      </c>
      <c r="CK3406" s="12" t="s">
        <v>985</v>
      </c>
      <c r="CL3406" s="37">
        <v>56292044499</v>
      </c>
      <c r="CN3406" s="12" t="s">
        <v>1535</v>
      </c>
      <c r="CS3406" s="12"/>
      <c r="CT3406" s="36" t="str">
        <f t="shared" si="53"/>
        <v>50bn - 100bn</v>
      </c>
      <c r="CU3406" s="36" t="str">
        <f>VLOOKUP(CK3406,Mapping!B:C,2,FALSE)</f>
        <v>US/CA</v>
      </c>
    </row>
    <row r="3407" spans="1:99" ht="16" customHeight="1" x14ac:dyDescent="0.35">
      <c r="A3407" s="12" t="s">
        <v>4878</v>
      </c>
      <c r="B3407" s="12" t="s">
        <v>933</v>
      </c>
      <c r="E3407" s="37">
        <v>37973992</v>
      </c>
      <c r="G3407" s="37" t="s">
        <v>1505</v>
      </c>
      <c r="I3407" s="37"/>
      <c r="K3407" s="37">
        <v>19832828</v>
      </c>
      <c r="L3407" s="12">
        <v>0.57999999999999996</v>
      </c>
      <c r="M3407" s="37"/>
      <c r="O3407" s="37">
        <v>17828671</v>
      </c>
      <c r="P3407" s="12">
        <v>0.52</v>
      </c>
      <c r="R3407" s="37">
        <v>311714</v>
      </c>
      <c r="S3407" s="12">
        <v>0.01</v>
      </c>
      <c r="T3407" s="37"/>
      <c r="V3407" s="37"/>
      <c r="X3407" s="37"/>
      <c r="Z3407" s="37"/>
      <c r="AB3407" s="37"/>
      <c r="AD3407" s="37"/>
      <c r="AF3407" s="37"/>
      <c r="AH3407" s="37"/>
      <c r="AL3407" s="12">
        <v>971519</v>
      </c>
      <c r="AM3407" s="12">
        <v>270</v>
      </c>
      <c r="AN3407" s="37"/>
      <c r="AP3407" s="37"/>
      <c r="AR3407" s="37"/>
      <c r="AT3407" s="37"/>
      <c r="AV3407" s="37"/>
      <c r="AX3407" s="37">
        <v>779</v>
      </c>
      <c r="AY3407" s="12">
        <v>0</v>
      </c>
      <c r="AZ3407" s="12">
        <v>23481</v>
      </c>
      <c r="BG3407" s="12">
        <v>257643</v>
      </c>
      <c r="BS3407" s="12">
        <v>0</v>
      </c>
      <c r="BU3407" s="12">
        <v>0.01</v>
      </c>
      <c r="BW3407" s="12">
        <v>0</v>
      </c>
      <c r="BX3407" s="12">
        <v>0</v>
      </c>
      <c r="CG3407" s="12" t="s">
        <v>940</v>
      </c>
      <c r="CH3407" s="12">
        <v>88.296999999999997</v>
      </c>
      <c r="CI3407" s="12" t="s">
        <v>964</v>
      </c>
      <c r="CJ3407" s="12"/>
      <c r="CK3407" s="12" t="s">
        <v>927</v>
      </c>
      <c r="CL3407" s="37">
        <v>3594465259</v>
      </c>
      <c r="CN3407" s="12" t="s">
        <v>1506</v>
      </c>
      <c r="CS3407" s="12"/>
      <c r="CT3407" s="36" t="str">
        <f t="shared" si="53"/>
        <v>1bn - 50bn</v>
      </c>
      <c r="CU3407" s="36" t="str">
        <f>VLOOKUP(CK3407,Mapping!B:C,2,FALSE)</f>
        <v>CN</v>
      </c>
    </row>
    <row r="3408" spans="1:99" ht="16" customHeight="1" x14ac:dyDescent="0.35">
      <c r="A3408" s="12" t="s">
        <v>4879</v>
      </c>
      <c r="B3408" s="12" t="s">
        <v>925</v>
      </c>
      <c r="E3408" s="37">
        <v>0</v>
      </c>
      <c r="G3408" s="37" t="s">
        <v>1505</v>
      </c>
      <c r="I3408" s="37"/>
      <c r="K3408" s="37"/>
      <c r="M3408" s="37"/>
      <c r="O3408" s="37"/>
      <c r="Q3408" s="12">
        <v>0</v>
      </c>
      <c r="R3408" s="37"/>
      <c r="T3408" s="37"/>
      <c r="V3408" s="37"/>
      <c r="X3408" s="37"/>
      <c r="Z3408" s="37"/>
      <c r="AB3408" s="37"/>
      <c r="AD3408" s="37"/>
      <c r="AF3408" s="37"/>
      <c r="AH3408" s="37">
        <v>0</v>
      </c>
      <c r="AI3408" s="12">
        <v>0</v>
      </c>
      <c r="AN3408" s="37">
        <v>0</v>
      </c>
      <c r="AO3408" s="12">
        <v>0</v>
      </c>
      <c r="AP3408" s="37"/>
      <c r="AR3408" s="37"/>
      <c r="AT3408" s="37"/>
      <c r="AV3408" s="37"/>
      <c r="AX3408" s="37"/>
      <c r="BI3408" s="12">
        <v>0</v>
      </c>
      <c r="BQ3408" s="12">
        <v>0</v>
      </c>
      <c r="BY3408" s="12">
        <v>0</v>
      </c>
      <c r="CG3408" s="12" t="s">
        <v>934</v>
      </c>
      <c r="CH3408" s="12">
        <v>123.01600000000001</v>
      </c>
      <c r="CI3408" s="12" t="s">
        <v>4880</v>
      </c>
      <c r="CJ3408" s="12" t="s">
        <v>966</v>
      </c>
      <c r="CK3408" s="12" t="s">
        <v>932</v>
      </c>
      <c r="CL3408" s="37">
        <v>16718822</v>
      </c>
      <c r="CN3408" s="12" t="s">
        <v>1506</v>
      </c>
      <c r="CS3408" s="12"/>
      <c r="CT3408" s="36" t="str">
        <f t="shared" si="53"/>
        <v>500mn</v>
      </c>
      <c r="CU3408" s="36" t="str">
        <f>VLOOKUP(CK3408,Mapping!B:C,2,FALSE)</f>
        <v>US/CA</v>
      </c>
    </row>
    <row r="3409" spans="1:99" ht="16" customHeight="1" x14ac:dyDescent="0.35">
      <c r="A3409" s="12" t="s">
        <v>4881</v>
      </c>
      <c r="B3409" s="12" t="s">
        <v>933</v>
      </c>
      <c r="E3409" s="37">
        <v>8439911</v>
      </c>
      <c r="G3409" s="37" t="s">
        <v>1505</v>
      </c>
      <c r="I3409" s="37"/>
      <c r="K3409" s="37"/>
      <c r="M3409" s="37">
        <v>3866803</v>
      </c>
      <c r="N3409" s="12">
        <v>0.13</v>
      </c>
      <c r="O3409" s="37"/>
      <c r="Q3409" s="12">
        <v>21658</v>
      </c>
      <c r="R3409" s="37"/>
      <c r="T3409" s="37"/>
      <c r="V3409" s="37"/>
      <c r="X3409" s="37"/>
      <c r="Z3409" s="37"/>
      <c r="AB3409" s="37"/>
      <c r="AD3409" s="37"/>
      <c r="AF3409" s="37"/>
      <c r="AH3409" s="37">
        <v>3039917</v>
      </c>
      <c r="AI3409" s="12">
        <v>0.1</v>
      </c>
      <c r="AN3409" s="37"/>
      <c r="AP3409" s="37"/>
      <c r="AR3409" s="37"/>
      <c r="AT3409" s="37">
        <v>1533191</v>
      </c>
      <c r="AU3409" s="12">
        <v>0.05</v>
      </c>
      <c r="AV3409" s="37"/>
      <c r="AX3409" s="37"/>
      <c r="BB3409" s="12">
        <v>30821</v>
      </c>
      <c r="BD3409" s="12">
        <v>137753</v>
      </c>
      <c r="BQ3409" s="12">
        <v>0.01</v>
      </c>
      <c r="CC3409" s="12">
        <v>0</v>
      </c>
      <c r="CF3409" s="12">
        <v>0.12</v>
      </c>
      <c r="CG3409" s="12" t="s">
        <v>1058</v>
      </c>
      <c r="CH3409" s="12">
        <v>32.033999999999999</v>
      </c>
      <c r="CI3409" s="12" t="s">
        <v>4882</v>
      </c>
      <c r="CJ3409" s="12"/>
      <c r="CK3409" s="12" t="s">
        <v>1151</v>
      </c>
      <c r="CL3409" s="37">
        <v>2877013388</v>
      </c>
      <c r="CN3409" s="12" t="s">
        <v>1506</v>
      </c>
      <c r="CS3409" s="12"/>
      <c r="CT3409" s="36" t="str">
        <f t="shared" si="53"/>
        <v>1bn - 50bn</v>
      </c>
      <c r="CU3409" s="36" t="str">
        <f>VLOOKUP(CK3409,Mapping!B:C,2,FALSE)</f>
        <v>EU</v>
      </c>
    </row>
    <row r="3410" spans="1:99" ht="16" customHeight="1" x14ac:dyDescent="0.35">
      <c r="A3410" s="12" t="s">
        <v>4883</v>
      </c>
      <c r="B3410" s="12" t="s">
        <v>925</v>
      </c>
      <c r="E3410" s="37">
        <v>7747357</v>
      </c>
      <c r="G3410" s="37" t="s">
        <v>1505</v>
      </c>
      <c r="I3410" s="37"/>
      <c r="K3410" s="37">
        <v>5846543</v>
      </c>
      <c r="L3410" s="12">
        <v>0.28999999999999998</v>
      </c>
      <c r="M3410" s="37"/>
      <c r="O3410" s="37"/>
      <c r="R3410" s="37"/>
      <c r="T3410" s="37"/>
      <c r="V3410" s="37">
        <v>1900814</v>
      </c>
      <c r="W3410" s="12">
        <v>0.1</v>
      </c>
      <c r="X3410" s="37"/>
      <c r="Z3410" s="37"/>
      <c r="AB3410" s="37"/>
      <c r="AD3410" s="37"/>
      <c r="AF3410" s="37"/>
      <c r="AH3410" s="37"/>
      <c r="AK3410" s="12">
        <v>99555</v>
      </c>
      <c r="AN3410" s="37"/>
      <c r="AP3410" s="37"/>
      <c r="AR3410" s="37"/>
      <c r="AT3410" s="37"/>
      <c r="AV3410" s="37"/>
      <c r="AX3410" s="37"/>
      <c r="BG3410" s="12">
        <v>122600</v>
      </c>
      <c r="BS3410" s="12">
        <v>0</v>
      </c>
      <c r="BT3410" s="12">
        <v>0</v>
      </c>
      <c r="CG3410" s="12" t="s">
        <v>1058</v>
      </c>
      <c r="CH3410" s="12">
        <v>17.216000000000001</v>
      </c>
      <c r="CI3410" s="12" t="s">
        <v>1011</v>
      </c>
      <c r="CJ3410" s="12" t="s">
        <v>1012</v>
      </c>
      <c r="CK3410" s="12" t="s">
        <v>1013</v>
      </c>
      <c r="CL3410" s="37">
        <v>2014820687</v>
      </c>
      <c r="CN3410" s="12" t="s">
        <v>1506</v>
      </c>
      <c r="CS3410" s="12"/>
      <c r="CT3410" s="36" t="str">
        <f t="shared" si="53"/>
        <v>1bn - 50bn</v>
      </c>
      <c r="CU3410" s="36" t="str">
        <f>VLOOKUP(CK3410,Mapping!B:C,2,FALSE)</f>
        <v>Oceania</v>
      </c>
    </row>
    <row r="3411" spans="1:99" ht="16" customHeight="1" x14ac:dyDescent="0.35">
      <c r="A3411" s="12" t="s">
        <v>4884</v>
      </c>
      <c r="B3411" s="12" t="s">
        <v>925</v>
      </c>
      <c r="E3411" s="37">
        <v>1505520</v>
      </c>
      <c r="G3411" s="37" t="s">
        <v>1505</v>
      </c>
      <c r="I3411" s="37"/>
      <c r="K3411" s="37"/>
      <c r="M3411" s="37">
        <v>1505520</v>
      </c>
      <c r="N3411" s="12">
        <v>0.13</v>
      </c>
      <c r="O3411" s="37"/>
      <c r="R3411" s="37"/>
      <c r="T3411" s="37"/>
      <c r="V3411" s="37"/>
      <c r="X3411" s="37"/>
      <c r="Z3411" s="37"/>
      <c r="AB3411" s="37"/>
      <c r="AD3411" s="37"/>
      <c r="AF3411" s="37"/>
      <c r="AH3411" s="37"/>
      <c r="AN3411" s="37"/>
      <c r="AP3411" s="37"/>
      <c r="AR3411" s="37"/>
      <c r="AT3411" s="37"/>
      <c r="AV3411" s="37"/>
      <c r="AX3411" s="37"/>
      <c r="BB3411" s="12">
        <v>12000</v>
      </c>
      <c r="CC3411" s="12">
        <v>0</v>
      </c>
      <c r="CG3411" s="12" t="s">
        <v>976</v>
      </c>
      <c r="CH3411" s="12">
        <v>241.578</v>
      </c>
      <c r="CI3411" s="12" t="s">
        <v>941</v>
      </c>
      <c r="CJ3411" s="12" t="s">
        <v>941</v>
      </c>
      <c r="CK3411" s="12" t="s">
        <v>932</v>
      </c>
      <c r="CL3411" s="37">
        <v>1191870301</v>
      </c>
      <c r="CN3411" s="12" t="s">
        <v>1513</v>
      </c>
      <c r="CS3411" s="12"/>
      <c r="CT3411" s="36" t="str">
        <f t="shared" si="53"/>
        <v>1bn - 50bn</v>
      </c>
      <c r="CU3411" s="36" t="str">
        <f>VLOOKUP(CK3411,Mapping!B:C,2,FALSE)</f>
        <v>US/CA</v>
      </c>
    </row>
    <row r="3412" spans="1:99" ht="16" customHeight="1" x14ac:dyDescent="0.35">
      <c r="A3412" s="12" t="s">
        <v>4885</v>
      </c>
      <c r="B3412" s="12" t="s">
        <v>925</v>
      </c>
      <c r="E3412" s="37">
        <v>89486567</v>
      </c>
      <c r="G3412" s="37" t="s">
        <v>1505</v>
      </c>
      <c r="I3412" s="37"/>
      <c r="K3412" s="37"/>
      <c r="M3412" s="37">
        <v>0</v>
      </c>
      <c r="N3412" s="12">
        <v>0</v>
      </c>
      <c r="O3412" s="37"/>
      <c r="R3412" s="37"/>
      <c r="T3412" s="37"/>
      <c r="V3412" s="37"/>
      <c r="X3412" s="37">
        <v>0</v>
      </c>
      <c r="Y3412" s="12">
        <v>0</v>
      </c>
      <c r="Z3412" s="37">
        <v>89486567</v>
      </c>
      <c r="AA3412" s="12">
        <v>2.91</v>
      </c>
      <c r="AB3412" s="37"/>
      <c r="AD3412" s="37"/>
      <c r="AF3412" s="37"/>
      <c r="AH3412" s="37"/>
      <c r="AN3412" s="37"/>
      <c r="AP3412" s="37"/>
      <c r="AR3412" s="37"/>
      <c r="AT3412" s="37"/>
      <c r="AV3412" s="37"/>
      <c r="AX3412" s="37"/>
      <c r="BA3412" s="12">
        <v>0</v>
      </c>
      <c r="BB3412" s="12">
        <v>0</v>
      </c>
      <c r="BC3412" s="12">
        <v>3026262</v>
      </c>
      <c r="BZ3412" s="12">
        <v>0</v>
      </c>
      <c r="CC3412" s="12">
        <v>0</v>
      </c>
      <c r="CD3412" s="12">
        <v>0.24</v>
      </c>
      <c r="CG3412" s="12" t="s">
        <v>976</v>
      </c>
      <c r="CH3412" s="12">
        <v>121.676</v>
      </c>
      <c r="CI3412" s="12" t="s">
        <v>983</v>
      </c>
      <c r="CJ3412" s="12" t="s">
        <v>984</v>
      </c>
      <c r="CK3412" s="12" t="s">
        <v>985</v>
      </c>
      <c r="CL3412" s="37">
        <v>3072864993</v>
      </c>
      <c r="CN3412" s="12" t="s">
        <v>1513</v>
      </c>
      <c r="CS3412" s="12"/>
      <c r="CT3412" s="36" t="str">
        <f t="shared" si="53"/>
        <v>1bn - 50bn</v>
      </c>
      <c r="CU3412" s="36" t="str">
        <f>VLOOKUP(CK3412,Mapping!B:C,2,FALSE)</f>
        <v>US/CA</v>
      </c>
    </row>
    <row r="3413" spans="1:99" ht="16" customHeight="1" x14ac:dyDescent="0.35">
      <c r="A3413" s="12" t="s">
        <v>4886</v>
      </c>
      <c r="B3413" s="12" t="s">
        <v>925</v>
      </c>
      <c r="E3413" s="37">
        <v>0</v>
      </c>
      <c r="G3413" s="37" t="s">
        <v>1505</v>
      </c>
      <c r="I3413" s="37"/>
      <c r="K3413" s="37"/>
      <c r="M3413" s="37">
        <v>0</v>
      </c>
      <c r="N3413" s="12">
        <v>0</v>
      </c>
      <c r="O3413" s="37"/>
      <c r="R3413" s="37"/>
      <c r="T3413" s="37"/>
      <c r="V3413" s="37"/>
      <c r="X3413" s="37"/>
      <c r="Z3413" s="37">
        <v>0</v>
      </c>
      <c r="AA3413" s="12">
        <v>0</v>
      </c>
      <c r="AB3413" s="37"/>
      <c r="AD3413" s="37"/>
      <c r="AF3413" s="37"/>
      <c r="AH3413" s="37"/>
      <c r="AN3413" s="37"/>
      <c r="AP3413" s="37"/>
      <c r="AR3413" s="37"/>
      <c r="AT3413" s="37"/>
      <c r="AV3413" s="37"/>
      <c r="AX3413" s="37"/>
      <c r="BB3413" s="12">
        <v>0</v>
      </c>
      <c r="BC3413" s="12">
        <v>0</v>
      </c>
      <c r="CC3413" s="12">
        <v>0</v>
      </c>
      <c r="CD3413" s="12">
        <v>0</v>
      </c>
      <c r="CG3413" s="12" t="s">
        <v>976</v>
      </c>
      <c r="CH3413" s="12">
        <v>30.86</v>
      </c>
      <c r="CI3413" s="12" t="s">
        <v>941</v>
      </c>
      <c r="CJ3413" s="12" t="s">
        <v>941</v>
      </c>
      <c r="CK3413" s="12" t="s">
        <v>932</v>
      </c>
      <c r="CL3413" s="37">
        <v>338798764</v>
      </c>
      <c r="CN3413" s="12" t="s">
        <v>1506</v>
      </c>
      <c r="CS3413" s="12"/>
      <c r="CT3413" s="36" t="str">
        <f t="shared" si="53"/>
        <v>500mn</v>
      </c>
      <c r="CU3413" s="36" t="str">
        <f>VLOOKUP(CK3413,Mapping!B:C,2,FALSE)</f>
        <v>US/CA</v>
      </c>
    </row>
    <row r="3414" spans="1:99" ht="16" customHeight="1" x14ac:dyDescent="0.35">
      <c r="A3414" s="12" t="s">
        <v>4887</v>
      </c>
      <c r="B3414" s="12" t="s">
        <v>925</v>
      </c>
      <c r="E3414" s="37">
        <v>0</v>
      </c>
      <c r="G3414" s="37" t="s">
        <v>1505</v>
      </c>
      <c r="I3414" s="37"/>
      <c r="K3414" s="37"/>
      <c r="M3414" s="37"/>
      <c r="O3414" s="37"/>
      <c r="R3414" s="37"/>
      <c r="T3414" s="37"/>
      <c r="V3414" s="37"/>
      <c r="X3414" s="37"/>
      <c r="Z3414" s="37"/>
      <c r="AB3414" s="37"/>
      <c r="AD3414" s="37"/>
      <c r="AF3414" s="37"/>
      <c r="AH3414" s="37"/>
      <c r="AN3414" s="37">
        <v>0</v>
      </c>
      <c r="AO3414" s="12">
        <v>0</v>
      </c>
      <c r="AP3414" s="37"/>
      <c r="AR3414" s="37"/>
      <c r="AT3414" s="37"/>
      <c r="AV3414" s="37"/>
      <c r="AX3414" s="37"/>
      <c r="BI3414" s="12">
        <v>0</v>
      </c>
      <c r="BY3414" s="12">
        <v>0</v>
      </c>
      <c r="CG3414" s="12" t="s">
        <v>929</v>
      </c>
      <c r="CH3414" s="12">
        <v>20.436</v>
      </c>
      <c r="CI3414" s="12" t="s">
        <v>953</v>
      </c>
      <c r="CJ3414" s="12"/>
      <c r="CK3414" s="12" t="s">
        <v>954</v>
      </c>
      <c r="CL3414" s="37">
        <v>14280869378</v>
      </c>
      <c r="CN3414" s="12" t="s">
        <v>1506</v>
      </c>
      <c r="CS3414" s="12"/>
      <c r="CT3414" s="36" t="str">
        <f t="shared" si="53"/>
        <v>1bn - 50bn</v>
      </c>
      <c r="CU3414" s="36" t="str">
        <f>VLOOKUP(CK3414,Mapping!B:C,2,FALSE)</f>
        <v>EU</v>
      </c>
    </row>
    <row r="3415" spans="1:99" ht="16" customHeight="1" x14ac:dyDescent="0.35">
      <c r="A3415" s="12" t="s">
        <v>4888</v>
      </c>
      <c r="B3415" s="12" t="s">
        <v>925</v>
      </c>
      <c r="E3415" s="37">
        <v>9472810</v>
      </c>
      <c r="G3415" s="37" t="s">
        <v>1505</v>
      </c>
      <c r="I3415" s="37"/>
      <c r="K3415" s="37"/>
      <c r="M3415" s="37">
        <v>8594010</v>
      </c>
      <c r="N3415" s="12">
        <v>7.03</v>
      </c>
      <c r="O3415" s="37"/>
      <c r="R3415" s="37"/>
      <c r="T3415" s="37"/>
      <c r="V3415" s="37"/>
      <c r="X3415" s="37">
        <v>153270</v>
      </c>
      <c r="Y3415" s="12">
        <v>0.13</v>
      </c>
      <c r="Z3415" s="37">
        <v>725530</v>
      </c>
      <c r="AA3415" s="12">
        <v>0.59</v>
      </c>
      <c r="AB3415" s="37"/>
      <c r="AD3415" s="37">
        <v>0</v>
      </c>
      <c r="AE3415" s="12">
        <v>0</v>
      </c>
      <c r="AF3415" s="37"/>
      <c r="AH3415" s="37"/>
      <c r="AN3415" s="37"/>
      <c r="AP3415" s="37"/>
      <c r="AR3415" s="37"/>
      <c r="AT3415" s="37"/>
      <c r="AV3415" s="37"/>
      <c r="AX3415" s="37"/>
      <c r="BA3415" s="12">
        <v>1500</v>
      </c>
      <c r="BB3415" s="12">
        <v>68500</v>
      </c>
      <c r="BC3415" s="12">
        <v>24536</v>
      </c>
      <c r="BJ3415" s="12">
        <v>0</v>
      </c>
      <c r="BZ3415" s="12">
        <v>0</v>
      </c>
      <c r="CB3415" s="12">
        <v>0</v>
      </c>
      <c r="CC3415" s="12">
        <v>0</v>
      </c>
      <c r="CD3415" s="12">
        <v>0</v>
      </c>
      <c r="CG3415" s="12" t="s">
        <v>998</v>
      </c>
      <c r="CH3415" s="12">
        <v>285.67700000000002</v>
      </c>
      <c r="CI3415" s="12" t="s">
        <v>2520</v>
      </c>
      <c r="CJ3415" s="12" t="s">
        <v>936</v>
      </c>
      <c r="CK3415" s="12" t="s">
        <v>932</v>
      </c>
      <c r="CL3415" s="37">
        <v>122329449</v>
      </c>
      <c r="CN3415" s="12" t="s">
        <v>998</v>
      </c>
      <c r="CS3415" s="12"/>
      <c r="CT3415" s="36" t="str">
        <f t="shared" si="53"/>
        <v>500mn</v>
      </c>
      <c r="CU3415" s="36" t="str">
        <f>VLOOKUP(CK3415,Mapping!B:C,2,FALSE)</f>
        <v>US/CA</v>
      </c>
    </row>
    <row r="3416" spans="1:99" ht="16" customHeight="1" x14ac:dyDescent="0.35">
      <c r="A3416" s="12" t="s">
        <v>4889</v>
      </c>
      <c r="B3416" s="12" t="s">
        <v>925</v>
      </c>
      <c r="E3416" s="37">
        <v>11383988</v>
      </c>
      <c r="G3416" s="37" t="s">
        <v>1505</v>
      </c>
      <c r="I3416" s="37"/>
      <c r="K3416" s="37"/>
      <c r="M3416" s="37">
        <v>4864712</v>
      </c>
      <c r="N3416" s="12">
        <v>2.27</v>
      </c>
      <c r="O3416" s="37"/>
      <c r="R3416" s="37"/>
      <c r="T3416" s="37"/>
      <c r="V3416" s="37"/>
      <c r="X3416" s="37">
        <v>2977219</v>
      </c>
      <c r="Y3416" s="12">
        <v>1.39</v>
      </c>
      <c r="Z3416" s="37">
        <v>3121025</v>
      </c>
      <c r="AA3416" s="12">
        <v>1.45</v>
      </c>
      <c r="AB3416" s="37"/>
      <c r="AD3416" s="37"/>
      <c r="AF3416" s="37"/>
      <c r="AH3416" s="37"/>
      <c r="AN3416" s="37">
        <v>421032</v>
      </c>
      <c r="AO3416" s="12">
        <v>0.2</v>
      </c>
      <c r="AP3416" s="37"/>
      <c r="AR3416" s="37"/>
      <c r="AT3416" s="37"/>
      <c r="AV3416" s="37"/>
      <c r="AX3416" s="37"/>
      <c r="BA3416" s="12">
        <v>29137</v>
      </c>
      <c r="BB3416" s="12">
        <v>38775</v>
      </c>
      <c r="BC3416" s="12">
        <v>105547</v>
      </c>
      <c r="BI3416" s="12">
        <v>2500</v>
      </c>
      <c r="BY3416" s="12">
        <v>0</v>
      </c>
      <c r="BZ3416" s="12">
        <v>0</v>
      </c>
      <c r="CC3416" s="12">
        <v>0</v>
      </c>
      <c r="CD3416" s="12">
        <v>0.01</v>
      </c>
      <c r="CG3416" s="12" t="s">
        <v>976</v>
      </c>
      <c r="CH3416" s="12">
        <v>263.57299999999998</v>
      </c>
      <c r="CI3416" s="12" t="s">
        <v>1568</v>
      </c>
      <c r="CJ3416" s="12" t="s">
        <v>936</v>
      </c>
      <c r="CK3416" s="12" t="s">
        <v>932</v>
      </c>
      <c r="CL3416" s="37">
        <v>214541871</v>
      </c>
      <c r="CN3416" s="12" t="s">
        <v>1513</v>
      </c>
      <c r="CS3416" s="12"/>
      <c r="CT3416" s="36" t="str">
        <f t="shared" si="53"/>
        <v>500mn</v>
      </c>
      <c r="CU3416" s="36" t="str">
        <f>VLOOKUP(CK3416,Mapping!B:C,2,FALSE)</f>
        <v>US/CA</v>
      </c>
    </row>
    <row r="3417" spans="1:99" ht="16" customHeight="1" x14ac:dyDescent="0.35">
      <c r="A3417" s="12" t="s">
        <v>4890</v>
      </c>
      <c r="B3417" s="12" t="s">
        <v>925</v>
      </c>
      <c r="E3417" s="37">
        <v>791540</v>
      </c>
      <c r="G3417" s="37" t="s">
        <v>1505</v>
      </c>
      <c r="I3417" s="37"/>
      <c r="K3417" s="37"/>
      <c r="M3417" s="37"/>
      <c r="O3417" s="37"/>
      <c r="R3417" s="37"/>
      <c r="T3417" s="37"/>
      <c r="V3417" s="37"/>
      <c r="X3417" s="37"/>
      <c r="Z3417" s="37"/>
      <c r="AB3417" s="37"/>
      <c r="AD3417" s="37"/>
      <c r="AF3417" s="37"/>
      <c r="AH3417" s="37"/>
      <c r="AN3417" s="37">
        <v>791540</v>
      </c>
      <c r="AO3417" s="12">
        <v>0.14000000000000001</v>
      </c>
      <c r="AP3417" s="37">
        <v>0</v>
      </c>
      <c r="AQ3417" s="12">
        <v>0</v>
      </c>
      <c r="AR3417" s="37"/>
      <c r="AT3417" s="37"/>
      <c r="AV3417" s="37"/>
      <c r="AX3417" s="37"/>
      <c r="BH3417" s="12">
        <v>0</v>
      </c>
      <c r="BI3417" s="12">
        <v>4700</v>
      </c>
      <c r="BV3417" s="12">
        <v>0</v>
      </c>
      <c r="BY3417" s="12">
        <v>0</v>
      </c>
      <c r="CG3417" s="12" t="s">
        <v>934</v>
      </c>
      <c r="CH3417" s="12">
        <v>55.878</v>
      </c>
      <c r="CI3417" s="12" t="s">
        <v>4444</v>
      </c>
      <c r="CJ3417" s="12" t="s">
        <v>1183</v>
      </c>
      <c r="CK3417" s="12" t="s">
        <v>932</v>
      </c>
      <c r="CL3417" s="37">
        <v>571382176</v>
      </c>
      <c r="CN3417" s="12" t="s">
        <v>1509</v>
      </c>
      <c r="CS3417" s="12"/>
      <c r="CT3417" s="36" t="str">
        <f t="shared" si="53"/>
        <v>500mn - 1bn</v>
      </c>
      <c r="CU3417" s="36" t="str">
        <f>VLOOKUP(CK3417,Mapping!B:C,2,FALSE)</f>
        <v>US/CA</v>
      </c>
    </row>
    <row r="3418" spans="1:99" ht="16" customHeight="1" x14ac:dyDescent="0.35">
      <c r="A3418" s="12" t="s">
        <v>4891</v>
      </c>
      <c r="B3418" s="12" t="s">
        <v>933</v>
      </c>
      <c r="E3418" s="37">
        <v>23308577</v>
      </c>
      <c r="G3418" s="37" t="s">
        <v>1505</v>
      </c>
      <c r="I3418" s="37"/>
      <c r="K3418" s="37"/>
      <c r="M3418" s="37">
        <v>22628587</v>
      </c>
      <c r="N3418" s="12">
        <v>1.04</v>
      </c>
      <c r="O3418" s="37">
        <v>208880</v>
      </c>
      <c r="P3418" s="12">
        <v>0.01</v>
      </c>
      <c r="R3418" s="37"/>
      <c r="T3418" s="37"/>
      <c r="V3418" s="37"/>
      <c r="X3418" s="37"/>
      <c r="Z3418" s="37"/>
      <c r="AB3418" s="37"/>
      <c r="AD3418" s="37">
        <v>365852</v>
      </c>
      <c r="AE3418" s="12">
        <v>0.02</v>
      </c>
      <c r="AF3418" s="37"/>
      <c r="AH3418" s="37"/>
      <c r="AL3418" s="12">
        <v>12992</v>
      </c>
      <c r="AN3418" s="37">
        <v>105258</v>
      </c>
      <c r="AO3418" s="12">
        <v>0</v>
      </c>
      <c r="AP3418" s="37"/>
      <c r="AR3418" s="37"/>
      <c r="AT3418" s="37"/>
      <c r="AV3418" s="37"/>
      <c r="AX3418" s="37"/>
      <c r="BB3418" s="12">
        <v>172858</v>
      </c>
      <c r="BI3418" s="12">
        <v>625</v>
      </c>
      <c r="BJ3418" s="12">
        <v>4266</v>
      </c>
      <c r="BU3418" s="12">
        <v>0</v>
      </c>
      <c r="BY3418" s="12">
        <v>0</v>
      </c>
      <c r="CB3418" s="12">
        <v>0</v>
      </c>
      <c r="CC3418" s="12">
        <v>0.01</v>
      </c>
      <c r="CG3418" s="12" t="s">
        <v>929</v>
      </c>
      <c r="CH3418" s="12">
        <v>39.512999999999998</v>
      </c>
      <c r="CI3418" s="12" t="s">
        <v>1150</v>
      </c>
      <c r="CJ3418" s="12"/>
      <c r="CK3418" s="12" t="s">
        <v>1151</v>
      </c>
      <c r="CL3418" s="37">
        <v>2170078728</v>
      </c>
      <c r="CN3418" s="12" t="s">
        <v>1506</v>
      </c>
      <c r="CS3418" s="12"/>
      <c r="CT3418" s="36" t="str">
        <f t="shared" si="53"/>
        <v>1bn - 50bn</v>
      </c>
      <c r="CU3418" s="36" t="str">
        <f>VLOOKUP(CK3418,Mapping!B:C,2,FALSE)</f>
        <v>EU</v>
      </c>
    </row>
    <row r="3419" spans="1:99" ht="16" customHeight="1" x14ac:dyDescent="0.35">
      <c r="A3419" s="12" t="s">
        <v>4892</v>
      </c>
      <c r="B3419" s="12" t="s">
        <v>925</v>
      </c>
      <c r="E3419" s="37">
        <v>5207777</v>
      </c>
      <c r="G3419" s="37" t="s">
        <v>1505</v>
      </c>
      <c r="I3419" s="37"/>
      <c r="K3419" s="37"/>
      <c r="M3419" s="37"/>
      <c r="O3419" s="37"/>
      <c r="R3419" s="37"/>
      <c r="T3419" s="37"/>
      <c r="V3419" s="37"/>
      <c r="X3419" s="37"/>
      <c r="Z3419" s="37"/>
      <c r="AB3419" s="37"/>
      <c r="AD3419" s="37"/>
      <c r="AF3419" s="37"/>
      <c r="AH3419" s="37"/>
      <c r="AN3419" s="37">
        <v>218937</v>
      </c>
      <c r="AO3419" s="12">
        <v>0.02</v>
      </c>
      <c r="AP3419" s="37">
        <v>4988840</v>
      </c>
      <c r="AQ3419" s="12">
        <v>0.37</v>
      </c>
      <c r="AR3419" s="37"/>
      <c r="AT3419" s="37"/>
      <c r="AV3419" s="37"/>
      <c r="AX3419" s="37"/>
      <c r="BH3419" s="12">
        <v>21607</v>
      </c>
      <c r="BI3419" s="12">
        <v>1300</v>
      </c>
      <c r="BV3419" s="12">
        <v>0.02</v>
      </c>
      <c r="BY3419" s="12">
        <v>0</v>
      </c>
      <c r="CG3419" s="12" t="s">
        <v>940</v>
      </c>
      <c r="CH3419" s="12">
        <v>7.3019999999999996</v>
      </c>
      <c r="CI3419" s="12" t="s">
        <v>1020</v>
      </c>
      <c r="CJ3419" s="12" t="s">
        <v>1021</v>
      </c>
      <c r="CK3419" s="12" t="s">
        <v>932</v>
      </c>
      <c r="CL3419" s="37">
        <v>1324910633</v>
      </c>
      <c r="CN3419" s="12" t="s">
        <v>1509</v>
      </c>
      <c r="CS3419" s="12"/>
      <c r="CT3419" s="36" t="str">
        <f t="shared" si="53"/>
        <v>1bn - 50bn</v>
      </c>
      <c r="CU3419" s="36" t="str">
        <f>VLOOKUP(CK3419,Mapping!B:C,2,FALSE)</f>
        <v>US/CA</v>
      </c>
    </row>
    <row r="3420" spans="1:99" ht="16" customHeight="1" x14ac:dyDescent="0.35">
      <c r="A3420" s="12" t="s">
        <v>4893</v>
      </c>
      <c r="B3420" s="12" t="s">
        <v>925</v>
      </c>
      <c r="E3420" s="37">
        <v>0</v>
      </c>
      <c r="G3420" s="37" t="s">
        <v>1505</v>
      </c>
      <c r="I3420" s="37"/>
      <c r="K3420" s="37"/>
      <c r="M3420" s="37">
        <v>0</v>
      </c>
      <c r="N3420" s="12">
        <v>0</v>
      </c>
      <c r="O3420" s="37"/>
      <c r="R3420" s="37"/>
      <c r="T3420" s="37"/>
      <c r="V3420" s="37"/>
      <c r="X3420" s="37"/>
      <c r="Z3420" s="37"/>
      <c r="AB3420" s="37"/>
      <c r="AD3420" s="37"/>
      <c r="AF3420" s="37"/>
      <c r="AH3420" s="37"/>
      <c r="AN3420" s="37"/>
      <c r="AP3420" s="37"/>
      <c r="AR3420" s="37"/>
      <c r="AT3420" s="37"/>
      <c r="AV3420" s="37"/>
      <c r="AX3420" s="37"/>
      <c r="BB3420" s="12">
        <v>0</v>
      </c>
      <c r="CC3420" s="12">
        <v>0</v>
      </c>
      <c r="CG3420" s="12" t="s">
        <v>991</v>
      </c>
      <c r="CH3420" s="12">
        <v>25.001999999999999</v>
      </c>
      <c r="CI3420" s="12" t="s">
        <v>4094</v>
      </c>
      <c r="CJ3420" s="12" t="s">
        <v>931</v>
      </c>
      <c r="CK3420" s="12" t="s">
        <v>932</v>
      </c>
      <c r="CL3420" s="37">
        <v>172851635</v>
      </c>
      <c r="CN3420" s="12" t="s">
        <v>1534</v>
      </c>
      <c r="CS3420" s="12"/>
      <c r="CT3420" s="36" t="str">
        <f t="shared" si="53"/>
        <v>500mn</v>
      </c>
      <c r="CU3420" s="36" t="str">
        <f>VLOOKUP(CK3420,Mapping!B:C,2,FALSE)</f>
        <v>US/CA</v>
      </c>
    </row>
    <row r="3421" spans="1:99" ht="16" customHeight="1" x14ac:dyDescent="0.35">
      <c r="A3421" s="12" t="s">
        <v>4894</v>
      </c>
      <c r="B3421" s="12" t="s">
        <v>925</v>
      </c>
      <c r="E3421" s="37">
        <v>4079919</v>
      </c>
      <c r="G3421" s="37" t="s">
        <v>1505</v>
      </c>
      <c r="I3421" s="37"/>
      <c r="K3421" s="37"/>
      <c r="M3421" s="37">
        <v>843217</v>
      </c>
      <c r="N3421" s="12">
        <v>0.12</v>
      </c>
      <c r="O3421" s="37"/>
      <c r="Q3421" s="12">
        <v>13541</v>
      </c>
      <c r="R3421" s="37"/>
      <c r="T3421" s="37">
        <v>0</v>
      </c>
      <c r="U3421" s="12">
        <v>0</v>
      </c>
      <c r="V3421" s="37"/>
      <c r="X3421" s="37"/>
      <c r="Z3421" s="37"/>
      <c r="AB3421" s="37"/>
      <c r="AD3421" s="37"/>
      <c r="AF3421" s="37"/>
      <c r="AH3421" s="37">
        <v>1709957</v>
      </c>
      <c r="AI3421" s="12">
        <v>0.25</v>
      </c>
      <c r="AN3421" s="37">
        <v>1225203</v>
      </c>
      <c r="AO3421" s="12">
        <v>0.18</v>
      </c>
      <c r="AP3421" s="37">
        <v>301542</v>
      </c>
      <c r="AQ3421" s="12">
        <v>0.04</v>
      </c>
      <c r="AR3421" s="37"/>
      <c r="AT3421" s="37"/>
      <c r="AV3421" s="37"/>
      <c r="AX3421" s="37"/>
      <c r="BB3421" s="12">
        <v>6721</v>
      </c>
      <c r="BH3421" s="12">
        <v>1306</v>
      </c>
      <c r="BI3421" s="12">
        <v>7275</v>
      </c>
      <c r="BK3421" s="12">
        <v>0</v>
      </c>
      <c r="BQ3421" s="12">
        <v>0</v>
      </c>
      <c r="BV3421" s="12">
        <v>0</v>
      </c>
      <c r="BY3421" s="12">
        <v>0</v>
      </c>
      <c r="CC3421" s="12">
        <v>0</v>
      </c>
      <c r="CE3421" s="12">
        <v>0</v>
      </c>
      <c r="CG3421" s="12" t="s">
        <v>934</v>
      </c>
      <c r="CH3421" s="12">
        <v>84.962999999999994</v>
      </c>
      <c r="CI3421" s="12" t="s">
        <v>1561</v>
      </c>
      <c r="CJ3421" s="12" t="s">
        <v>941</v>
      </c>
      <c r="CK3421" s="12" t="s">
        <v>932</v>
      </c>
      <c r="CL3421" s="37">
        <v>685806644</v>
      </c>
      <c r="CN3421" s="12" t="s">
        <v>1509</v>
      </c>
      <c r="CS3421" s="12"/>
      <c r="CT3421" s="36" t="str">
        <f t="shared" si="53"/>
        <v>500mn - 1bn</v>
      </c>
      <c r="CU3421" s="36" t="str">
        <f>VLOOKUP(CK3421,Mapping!B:C,2,FALSE)</f>
        <v>US/CA</v>
      </c>
    </row>
    <row r="3422" spans="1:99" ht="16" customHeight="1" x14ac:dyDescent="0.35">
      <c r="A3422" s="12" t="s">
        <v>4895</v>
      </c>
      <c r="B3422" s="12" t="s">
        <v>925</v>
      </c>
      <c r="E3422" s="37">
        <v>3866803</v>
      </c>
      <c r="G3422" s="37" t="s">
        <v>1505</v>
      </c>
      <c r="I3422" s="37"/>
      <c r="K3422" s="37"/>
      <c r="M3422" s="37">
        <v>3866803</v>
      </c>
      <c r="N3422" s="12">
        <v>0.77</v>
      </c>
      <c r="O3422" s="37"/>
      <c r="R3422" s="37"/>
      <c r="T3422" s="37"/>
      <c r="V3422" s="37"/>
      <c r="X3422" s="37"/>
      <c r="Z3422" s="37"/>
      <c r="AB3422" s="37"/>
      <c r="AD3422" s="37"/>
      <c r="AF3422" s="37"/>
      <c r="AH3422" s="37"/>
      <c r="AN3422" s="37"/>
      <c r="AP3422" s="37"/>
      <c r="AR3422" s="37"/>
      <c r="AT3422" s="37"/>
      <c r="AV3422" s="37"/>
      <c r="AX3422" s="37"/>
      <c r="BB3422" s="12">
        <v>30821</v>
      </c>
      <c r="CC3422" s="12">
        <v>0</v>
      </c>
      <c r="CG3422" s="12" t="s">
        <v>940</v>
      </c>
      <c r="CH3422" s="12">
        <v>28.704000000000001</v>
      </c>
      <c r="CI3422" s="12" t="s">
        <v>1081</v>
      </c>
      <c r="CJ3422" s="12" t="s">
        <v>1082</v>
      </c>
      <c r="CK3422" s="12" t="s">
        <v>932</v>
      </c>
      <c r="CL3422" s="37">
        <v>499394317</v>
      </c>
      <c r="CN3422" s="12" t="s">
        <v>1509</v>
      </c>
      <c r="CS3422" s="12"/>
      <c r="CT3422" s="36" t="str">
        <f t="shared" si="53"/>
        <v>500mn</v>
      </c>
      <c r="CU3422" s="36" t="str">
        <f>VLOOKUP(CK3422,Mapping!B:C,2,FALSE)</f>
        <v>US/CA</v>
      </c>
    </row>
    <row r="3423" spans="1:99" ht="16" customHeight="1" x14ac:dyDescent="0.35">
      <c r="A3423" s="12" t="s">
        <v>4896</v>
      </c>
      <c r="B3423" s="12" t="s">
        <v>925</v>
      </c>
      <c r="E3423" s="37">
        <v>248409</v>
      </c>
      <c r="G3423" s="37" t="s">
        <v>1505</v>
      </c>
      <c r="I3423" s="37"/>
      <c r="K3423" s="37"/>
      <c r="M3423" s="37"/>
      <c r="O3423" s="37"/>
      <c r="R3423" s="37"/>
      <c r="T3423" s="37"/>
      <c r="V3423" s="37"/>
      <c r="X3423" s="37"/>
      <c r="Z3423" s="37"/>
      <c r="AB3423" s="37"/>
      <c r="AD3423" s="37"/>
      <c r="AF3423" s="37"/>
      <c r="AH3423" s="37"/>
      <c r="AN3423" s="37">
        <v>248409</v>
      </c>
      <c r="AO3423" s="12">
        <v>0.03</v>
      </c>
      <c r="AP3423" s="37"/>
      <c r="AR3423" s="37"/>
      <c r="AT3423" s="37"/>
      <c r="AV3423" s="37"/>
      <c r="AX3423" s="37"/>
      <c r="BI3423" s="12">
        <v>1475</v>
      </c>
      <c r="BY3423" s="12">
        <v>0</v>
      </c>
      <c r="CG3423" s="12" t="s">
        <v>929</v>
      </c>
      <c r="CH3423" s="12">
        <v>20.088000000000001</v>
      </c>
      <c r="CI3423" s="12" t="s">
        <v>2460</v>
      </c>
      <c r="CJ3423" s="12" t="s">
        <v>1021</v>
      </c>
      <c r="CK3423" s="12" t="s">
        <v>932</v>
      </c>
      <c r="CL3423" s="37">
        <v>841427297</v>
      </c>
      <c r="CN3423" s="12" t="s">
        <v>1509</v>
      </c>
      <c r="CS3423" s="12"/>
      <c r="CT3423" s="36" t="str">
        <f t="shared" si="53"/>
        <v>500mn - 1bn</v>
      </c>
      <c r="CU3423" s="36" t="str">
        <f>VLOOKUP(CK3423,Mapping!B:C,2,FALSE)</f>
        <v>US/CA</v>
      </c>
    </row>
    <row r="3424" spans="1:99" ht="16" customHeight="1" x14ac:dyDescent="0.35">
      <c r="A3424" s="12" t="s">
        <v>4897</v>
      </c>
      <c r="B3424" s="12" t="s">
        <v>925</v>
      </c>
      <c r="E3424" s="37">
        <v>1041233</v>
      </c>
      <c r="G3424" s="37" t="s">
        <v>1505</v>
      </c>
      <c r="I3424" s="37"/>
      <c r="K3424" s="37"/>
      <c r="M3424" s="37">
        <v>342882</v>
      </c>
      <c r="N3424" s="12">
        <v>0.01</v>
      </c>
      <c r="O3424" s="37"/>
      <c r="Q3424" s="12">
        <v>3363</v>
      </c>
      <c r="R3424" s="37"/>
      <c r="T3424" s="37"/>
      <c r="V3424" s="37"/>
      <c r="X3424" s="37"/>
      <c r="Z3424" s="37"/>
      <c r="AB3424" s="37"/>
      <c r="AD3424" s="37"/>
      <c r="AF3424" s="37"/>
      <c r="AH3424" s="37">
        <v>424680</v>
      </c>
      <c r="AI3424" s="12">
        <v>0.01</v>
      </c>
      <c r="AN3424" s="37">
        <v>273671</v>
      </c>
      <c r="AO3424" s="12">
        <v>0.01</v>
      </c>
      <c r="AP3424" s="37">
        <v>0</v>
      </c>
      <c r="AQ3424" s="12">
        <v>0</v>
      </c>
      <c r="AR3424" s="37"/>
      <c r="AT3424" s="37"/>
      <c r="AV3424" s="37"/>
      <c r="AX3424" s="37"/>
      <c r="BB3424" s="12">
        <v>2733</v>
      </c>
      <c r="BH3424" s="12">
        <v>0</v>
      </c>
      <c r="BI3424" s="12">
        <v>1625</v>
      </c>
      <c r="BQ3424" s="12">
        <v>0</v>
      </c>
      <c r="BV3424" s="12">
        <v>0</v>
      </c>
      <c r="BY3424" s="12">
        <v>0</v>
      </c>
      <c r="CC3424" s="12">
        <v>0</v>
      </c>
      <c r="CG3424" s="12" t="s">
        <v>940</v>
      </c>
      <c r="CH3424" s="12">
        <v>28.02</v>
      </c>
      <c r="CI3424" s="12" t="s">
        <v>1148</v>
      </c>
      <c r="CJ3424" s="12" t="s">
        <v>1149</v>
      </c>
      <c r="CK3424" s="12" t="s">
        <v>932</v>
      </c>
      <c r="CL3424" s="37">
        <v>5141916606</v>
      </c>
      <c r="CN3424" s="12" t="s">
        <v>1509</v>
      </c>
      <c r="CS3424" s="12"/>
      <c r="CT3424" s="36" t="str">
        <f t="shared" si="53"/>
        <v>1bn - 50bn</v>
      </c>
      <c r="CU3424" s="36" t="str">
        <f>VLOOKUP(CK3424,Mapping!B:C,2,FALSE)</f>
        <v>US/CA</v>
      </c>
    </row>
    <row r="3425" spans="1:99" ht="16" customHeight="1" x14ac:dyDescent="0.35">
      <c r="A3425" s="12" t="s">
        <v>4898</v>
      </c>
      <c r="B3425" s="12" t="s">
        <v>925</v>
      </c>
      <c r="E3425" s="37">
        <v>438357</v>
      </c>
      <c r="G3425" s="37" t="s">
        <v>1505</v>
      </c>
      <c r="I3425" s="37"/>
      <c r="K3425" s="37"/>
      <c r="M3425" s="37">
        <v>438357</v>
      </c>
      <c r="N3425" s="12">
        <v>0.08</v>
      </c>
      <c r="O3425" s="37"/>
      <c r="R3425" s="37"/>
      <c r="T3425" s="37"/>
      <c r="V3425" s="37"/>
      <c r="X3425" s="37"/>
      <c r="Z3425" s="37"/>
      <c r="AB3425" s="37"/>
      <c r="AD3425" s="37"/>
      <c r="AF3425" s="37"/>
      <c r="AH3425" s="37"/>
      <c r="AN3425" s="37"/>
      <c r="AP3425" s="37"/>
      <c r="AR3425" s="37"/>
      <c r="AT3425" s="37"/>
      <c r="AV3425" s="37"/>
      <c r="AX3425" s="37"/>
      <c r="BB3425" s="12">
        <v>3494</v>
      </c>
      <c r="CC3425" s="12">
        <v>0</v>
      </c>
      <c r="CG3425" s="12" t="s">
        <v>929</v>
      </c>
      <c r="CH3425" s="12">
        <v>11.523</v>
      </c>
      <c r="CI3425" s="12" t="s">
        <v>4766</v>
      </c>
      <c r="CJ3425" s="12" t="s">
        <v>968</v>
      </c>
      <c r="CK3425" s="12" t="s">
        <v>932</v>
      </c>
      <c r="CL3425" s="37">
        <v>556595196</v>
      </c>
      <c r="CN3425" s="12" t="s">
        <v>1509</v>
      </c>
      <c r="CS3425" s="12"/>
      <c r="CT3425" s="36" t="str">
        <f t="shared" si="53"/>
        <v>500mn - 1bn</v>
      </c>
      <c r="CU3425" s="36" t="str">
        <f>VLOOKUP(CK3425,Mapping!B:C,2,FALSE)</f>
        <v>US/CA</v>
      </c>
    </row>
    <row r="3426" spans="1:99" ht="16" customHeight="1" x14ac:dyDescent="0.35">
      <c r="A3426" s="12" t="s">
        <v>4899</v>
      </c>
      <c r="B3426" s="12" t="s">
        <v>925</v>
      </c>
      <c r="E3426" s="37">
        <v>30608883</v>
      </c>
      <c r="G3426" s="37" t="s">
        <v>1505</v>
      </c>
      <c r="I3426" s="37"/>
      <c r="K3426" s="37"/>
      <c r="M3426" s="37"/>
      <c r="O3426" s="37"/>
      <c r="Q3426" s="12">
        <v>242389</v>
      </c>
      <c r="R3426" s="37"/>
      <c r="T3426" s="37"/>
      <c r="V3426" s="37"/>
      <c r="X3426" s="37"/>
      <c r="Z3426" s="37"/>
      <c r="AB3426" s="37"/>
      <c r="AD3426" s="37"/>
      <c r="AF3426" s="37"/>
      <c r="AH3426" s="37">
        <v>30608883</v>
      </c>
      <c r="AI3426" s="12">
        <v>0.26</v>
      </c>
      <c r="AN3426" s="37"/>
      <c r="AP3426" s="37"/>
      <c r="AR3426" s="37"/>
      <c r="AT3426" s="37"/>
      <c r="AV3426" s="37"/>
      <c r="AX3426" s="37"/>
      <c r="BQ3426" s="12">
        <v>0.06</v>
      </c>
      <c r="CG3426" s="12" t="s">
        <v>929</v>
      </c>
      <c r="CH3426" s="12">
        <v>2.9380000000000002</v>
      </c>
      <c r="CI3426" s="12" t="s">
        <v>4284</v>
      </c>
      <c r="CJ3426" s="12" t="s">
        <v>1109</v>
      </c>
      <c r="CK3426" s="12" t="s">
        <v>932</v>
      </c>
      <c r="CL3426" s="37">
        <v>11939958439</v>
      </c>
      <c r="CN3426" s="12" t="s">
        <v>1528</v>
      </c>
      <c r="CS3426" s="12"/>
      <c r="CT3426" s="36" t="str">
        <f t="shared" si="53"/>
        <v>1bn - 50bn</v>
      </c>
      <c r="CU3426" s="36" t="str">
        <f>VLOOKUP(CK3426,Mapping!B:C,2,FALSE)</f>
        <v>US/CA</v>
      </c>
    </row>
    <row r="3427" spans="1:99" ht="16" customHeight="1" x14ac:dyDescent="0.35">
      <c r="A3427" s="12" t="s">
        <v>4900</v>
      </c>
      <c r="B3427" s="12" t="s">
        <v>925</v>
      </c>
      <c r="E3427" s="37">
        <v>718890</v>
      </c>
      <c r="G3427" s="37" t="s">
        <v>1505</v>
      </c>
      <c r="I3427" s="37"/>
      <c r="K3427" s="37">
        <v>375251</v>
      </c>
      <c r="L3427" s="12">
        <v>3.11</v>
      </c>
      <c r="M3427" s="37"/>
      <c r="O3427" s="37">
        <v>178375</v>
      </c>
      <c r="P3427" s="12">
        <v>1.48</v>
      </c>
      <c r="R3427" s="37">
        <v>61264</v>
      </c>
      <c r="S3427" s="12">
        <v>0.51</v>
      </c>
      <c r="T3427" s="37"/>
      <c r="V3427" s="37">
        <v>53653</v>
      </c>
      <c r="W3427" s="12">
        <v>0.44</v>
      </c>
      <c r="X3427" s="37"/>
      <c r="Z3427" s="37"/>
      <c r="AB3427" s="37">
        <v>31838</v>
      </c>
      <c r="AC3427" s="12">
        <v>0.26</v>
      </c>
      <c r="AD3427" s="37"/>
      <c r="AF3427" s="37">
        <v>18509</v>
      </c>
      <c r="AG3427" s="12">
        <v>0.15</v>
      </c>
      <c r="AH3427" s="37"/>
      <c r="AJ3427" s="12">
        <v>1954</v>
      </c>
      <c r="AK3427" s="12">
        <v>1996</v>
      </c>
      <c r="AL3427" s="12">
        <v>12752</v>
      </c>
      <c r="AN3427" s="37"/>
      <c r="AP3427" s="37"/>
      <c r="AR3427" s="37"/>
      <c r="AT3427" s="37"/>
      <c r="AV3427" s="37"/>
      <c r="AX3427" s="37"/>
      <c r="AZ3427" s="12">
        <v>3838</v>
      </c>
      <c r="BF3427" s="12">
        <v>1741</v>
      </c>
      <c r="BG3427" s="12">
        <v>5856</v>
      </c>
      <c r="BP3427" s="12">
        <v>0</v>
      </c>
      <c r="BR3427" s="12">
        <v>0</v>
      </c>
      <c r="BS3427" s="12">
        <v>0</v>
      </c>
      <c r="BT3427" s="12">
        <v>0</v>
      </c>
      <c r="BU3427" s="12">
        <v>0</v>
      </c>
      <c r="BX3427" s="12">
        <v>0</v>
      </c>
      <c r="CG3427" s="12" t="s">
        <v>940</v>
      </c>
      <c r="CH3427" s="12">
        <v>109.997</v>
      </c>
      <c r="CI3427" s="12" t="s">
        <v>1150</v>
      </c>
      <c r="CJ3427" s="12"/>
      <c r="CK3427" s="12" t="s">
        <v>1151</v>
      </c>
      <c r="CL3427" s="37">
        <v>12062581</v>
      </c>
      <c r="CN3427" s="12" t="s">
        <v>1506</v>
      </c>
      <c r="CS3427" s="12"/>
      <c r="CT3427" s="36" t="str">
        <f t="shared" si="53"/>
        <v>500mn</v>
      </c>
      <c r="CU3427" s="36" t="str">
        <f>VLOOKUP(CK3427,Mapping!B:C,2,FALSE)</f>
        <v>EU</v>
      </c>
    </row>
    <row r="3428" spans="1:99" ht="16" customHeight="1" x14ac:dyDescent="0.35">
      <c r="A3428" s="12" t="s">
        <v>4901</v>
      </c>
      <c r="B3428" s="12" t="s">
        <v>925</v>
      </c>
      <c r="E3428" s="37">
        <v>0</v>
      </c>
      <c r="G3428" s="37" t="s">
        <v>1505</v>
      </c>
      <c r="I3428" s="37"/>
      <c r="K3428" s="37"/>
      <c r="M3428" s="37"/>
      <c r="O3428" s="37"/>
      <c r="R3428" s="37"/>
      <c r="T3428" s="37">
        <v>0</v>
      </c>
      <c r="U3428" s="12">
        <v>0</v>
      </c>
      <c r="V3428" s="37"/>
      <c r="X3428" s="37"/>
      <c r="Z3428" s="37"/>
      <c r="AB3428" s="37"/>
      <c r="AD3428" s="37"/>
      <c r="AF3428" s="37"/>
      <c r="AH3428" s="37"/>
      <c r="AN3428" s="37"/>
      <c r="AP3428" s="37"/>
      <c r="AR3428" s="37"/>
      <c r="AT3428" s="37"/>
      <c r="AV3428" s="37"/>
      <c r="AX3428" s="37"/>
      <c r="BK3428" s="12">
        <v>0</v>
      </c>
      <c r="CE3428" s="12">
        <v>0</v>
      </c>
      <c r="CG3428" s="12" t="s">
        <v>940</v>
      </c>
      <c r="CH3428" s="12">
        <v>40.124000000000002</v>
      </c>
      <c r="CI3428" s="12" t="s">
        <v>1541</v>
      </c>
      <c r="CJ3428" s="12" t="s">
        <v>1185</v>
      </c>
      <c r="CK3428" s="12" t="s">
        <v>932</v>
      </c>
      <c r="CL3428" s="37">
        <v>1035631822</v>
      </c>
      <c r="CN3428" s="12" t="s">
        <v>1509</v>
      </c>
      <c r="CS3428" s="12"/>
      <c r="CT3428" s="36" t="str">
        <f t="shared" si="53"/>
        <v>1bn - 50bn</v>
      </c>
      <c r="CU3428" s="36" t="str">
        <f>VLOOKUP(CK3428,Mapping!B:C,2,FALSE)</f>
        <v>US/CA</v>
      </c>
    </row>
    <row r="3429" spans="1:99" ht="16" customHeight="1" x14ac:dyDescent="0.35">
      <c r="A3429" s="12" t="s">
        <v>4902</v>
      </c>
      <c r="B3429" s="12" t="s">
        <v>925</v>
      </c>
      <c r="E3429" s="37">
        <v>0</v>
      </c>
      <c r="G3429" s="37" t="s">
        <v>1505</v>
      </c>
      <c r="I3429" s="37"/>
      <c r="K3429" s="37"/>
      <c r="M3429" s="37">
        <v>0</v>
      </c>
      <c r="N3429" s="12">
        <v>0</v>
      </c>
      <c r="O3429" s="37"/>
      <c r="R3429" s="37"/>
      <c r="T3429" s="37"/>
      <c r="V3429" s="37"/>
      <c r="X3429" s="37"/>
      <c r="Z3429" s="37"/>
      <c r="AB3429" s="37"/>
      <c r="AD3429" s="37"/>
      <c r="AF3429" s="37"/>
      <c r="AH3429" s="37"/>
      <c r="AN3429" s="37"/>
      <c r="AP3429" s="37"/>
      <c r="AR3429" s="37"/>
      <c r="AT3429" s="37"/>
      <c r="AV3429" s="37"/>
      <c r="AX3429" s="37"/>
      <c r="BB3429" s="12">
        <v>0</v>
      </c>
      <c r="CC3429" s="12">
        <v>0</v>
      </c>
      <c r="CG3429" s="12" t="s">
        <v>940</v>
      </c>
      <c r="CH3429" s="12">
        <v>22.221</v>
      </c>
      <c r="CI3429" s="12" t="s">
        <v>4903</v>
      </c>
      <c r="CJ3429" s="12" t="s">
        <v>972</v>
      </c>
      <c r="CK3429" s="12" t="s">
        <v>932</v>
      </c>
      <c r="CL3429" s="37">
        <v>179781179</v>
      </c>
      <c r="CN3429" s="12" t="s">
        <v>1509</v>
      </c>
      <c r="CS3429" s="12"/>
      <c r="CT3429" s="36" t="str">
        <f t="shared" si="53"/>
        <v>500mn</v>
      </c>
      <c r="CU3429" s="36" t="str">
        <f>VLOOKUP(CK3429,Mapping!B:C,2,FALSE)</f>
        <v>US/CA</v>
      </c>
    </row>
    <row r="3430" spans="1:99" ht="16" customHeight="1" x14ac:dyDescent="0.35">
      <c r="A3430" s="12" t="s">
        <v>4904</v>
      </c>
      <c r="B3430" s="12" t="s">
        <v>925</v>
      </c>
      <c r="E3430" s="37">
        <v>1254246</v>
      </c>
      <c r="G3430" s="37" t="s">
        <v>1505</v>
      </c>
      <c r="I3430" s="37"/>
      <c r="K3430" s="37">
        <v>620789</v>
      </c>
      <c r="L3430" s="12">
        <v>0.16</v>
      </c>
      <c r="M3430" s="37"/>
      <c r="O3430" s="37">
        <v>633457</v>
      </c>
      <c r="P3430" s="12">
        <v>0.17</v>
      </c>
      <c r="R3430" s="37"/>
      <c r="T3430" s="37"/>
      <c r="V3430" s="37"/>
      <c r="X3430" s="37"/>
      <c r="Z3430" s="37"/>
      <c r="AB3430" s="37"/>
      <c r="AD3430" s="37"/>
      <c r="AF3430" s="37"/>
      <c r="AH3430" s="37"/>
      <c r="AL3430" s="12">
        <v>39400</v>
      </c>
      <c r="AN3430" s="37"/>
      <c r="AP3430" s="37"/>
      <c r="AR3430" s="37">
        <v>0</v>
      </c>
      <c r="AS3430" s="12">
        <v>0</v>
      </c>
      <c r="AT3430" s="37"/>
      <c r="AV3430" s="37"/>
      <c r="AX3430" s="37"/>
      <c r="BE3430" s="12">
        <v>0</v>
      </c>
      <c r="BG3430" s="12">
        <v>10400</v>
      </c>
      <c r="BM3430" s="12">
        <v>0</v>
      </c>
      <c r="BS3430" s="12">
        <v>0</v>
      </c>
      <c r="BU3430" s="12">
        <v>0</v>
      </c>
      <c r="CG3430" s="12" t="s">
        <v>940</v>
      </c>
      <c r="CH3430" s="12">
        <v>80.995999999999995</v>
      </c>
      <c r="CI3430" s="12" t="s">
        <v>4905</v>
      </c>
      <c r="CJ3430" s="12"/>
      <c r="CK3430" s="12" t="s">
        <v>954</v>
      </c>
      <c r="CL3430" s="37">
        <v>381217493</v>
      </c>
      <c r="CN3430" s="12" t="s">
        <v>1506</v>
      </c>
      <c r="CS3430" s="12"/>
      <c r="CT3430" s="36" t="str">
        <f t="shared" si="53"/>
        <v>500mn</v>
      </c>
      <c r="CU3430" s="36" t="str">
        <f>VLOOKUP(CK3430,Mapping!B:C,2,FALSE)</f>
        <v>EU</v>
      </c>
    </row>
    <row r="3431" spans="1:99" ht="16" customHeight="1" x14ac:dyDescent="0.35">
      <c r="A3431" s="12" t="s">
        <v>4906</v>
      </c>
      <c r="B3431" s="12" t="s">
        <v>925</v>
      </c>
      <c r="E3431" s="37">
        <v>25129</v>
      </c>
      <c r="G3431" s="37" t="s">
        <v>1505</v>
      </c>
      <c r="I3431" s="37"/>
      <c r="K3431" s="37"/>
      <c r="M3431" s="37"/>
      <c r="O3431" s="37"/>
      <c r="Q3431" s="12">
        <v>14</v>
      </c>
      <c r="R3431" s="37"/>
      <c r="T3431" s="37"/>
      <c r="V3431" s="37"/>
      <c r="X3431" s="37"/>
      <c r="Z3431" s="37"/>
      <c r="AB3431" s="37"/>
      <c r="AD3431" s="37"/>
      <c r="AF3431" s="37"/>
      <c r="AH3431" s="37">
        <v>1768</v>
      </c>
      <c r="AI3431" s="12">
        <v>0</v>
      </c>
      <c r="AN3431" s="37">
        <v>21052</v>
      </c>
      <c r="AO3431" s="12">
        <v>0</v>
      </c>
      <c r="AP3431" s="37">
        <v>2309</v>
      </c>
      <c r="AQ3431" s="12">
        <v>0</v>
      </c>
      <c r="AR3431" s="37"/>
      <c r="AT3431" s="37">
        <v>0</v>
      </c>
      <c r="AU3431" s="12">
        <v>0</v>
      </c>
      <c r="AV3431" s="37"/>
      <c r="AX3431" s="37"/>
      <c r="BD3431" s="12">
        <v>0</v>
      </c>
      <c r="BH3431" s="12">
        <v>10</v>
      </c>
      <c r="BI3431" s="12">
        <v>125</v>
      </c>
      <c r="BQ3431" s="12">
        <v>0</v>
      </c>
      <c r="BV3431" s="12">
        <v>0</v>
      </c>
      <c r="BY3431" s="12">
        <v>0</v>
      </c>
      <c r="CF3431" s="12">
        <v>0</v>
      </c>
      <c r="CG3431" s="12" t="s">
        <v>959</v>
      </c>
      <c r="CH3431" s="12">
        <v>20.116</v>
      </c>
      <c r="CI3431" s="12" t="s">
        <v>1189</v>
      </c>
      <c r="CJ3431" s="12" t="s">
        <v>1185</v>
      </c>
      <c r="CK3431" s="12" t="s">
        <v>932</v>
      </c>
      <c r="CL3431" s="37">
        <v>666798493</v>
      </c>
      <c r="CN3431" s="12" t="s">
        <v>1509</v>
      </c>
      <c r="CS3431" s="12"/>
      <c r="CT3431" s="36" t="str">
        <f t="shared" si="53"/>
        <v>500mn - 1bn</v>
      </c>
      <c r="CU3431" s="36" t="str">
        <f>VLOOKUP(CK3431,Mapping!B:C,2,FALSE)</f>
        <v>US/CA</v>
      </c>
    </row>
    <row r="3432" spans="1:99" ht="16" customHeight="1" x14ac:dyDescent="0.35">
      <c r="A3432" s="12" t="s">
        <v>4907</v>
      </c>
      <c r="B3432" s="12" t="s">
        <v>925</v>
      </c>
      <c r="E3432" s="37">
        <v>293160</v>
      </c>
      <c r="G3432" s="37" t="s">
        <v>1505</v>
      </c>
      <c r="I3432" s="37"/>
      <c r="K3432" s="37"/>
      <c r="M3432" s="37">
        <v>293160</v>
      </c>
      <c r="N3432" s="12">
        <v>0.54</v>
      </c>
      <c r="O3432" s="37"/>
      <c r="R3432" s="37"/>
      <c r="T3432" s="37"/>
      <c r="V3432" s="37"/>
      <c r="X3432" s="37"/>
      <c r="Z3432" s="37"/>
      <c r="AB3432" s="37"/>
      <c r="AD3432" s="37"/>
      <c r="AF3432" s="37"/>
      <c r="AH3432" s="37"/>
      <c r="AN3432" s="37"/>
      <c r="AP3432" s="37"/>
      <c r="AR3432" s="37"/>
      <c r="AT3432" s="37"/>
      <c r="AV3432" s="37"/>
      <c r="AX3432" s="37"/>
      <c r="BB3432" s="12">
        <v>2000</v>
      </c>
      <c r="CC3432" s="12">
        <v>0</v>
      </c>
      <c r="CG3432" s="12" t="s">
        <v>976</v>
      </c>
      <c r="CH3432" s="12">
        <v>118.52200000000001</v>
      </c>
      <c r="CI3432" s="12" t="s">
        <v>983</v>
      </c>
      <c r="CJ3432" s="12" t="s">
        <v>984</v>
      </c>
      <c r="CK3432" s="12" t="s">
        <v>985</v>
      </c>
      <c r="CL3432" s="37">
        <v>54057395</v>
      </c>
      <c r="CN3432" s="12" t="s">
        <v>1513</v>
      </c>
      <c r="CS3432" s="12"/>
      <c r="CT3432" s="36" t="str">
        <f t="shared" si="53"/>
        <v>500mn</v>
      </c>
      <c r="CU3432" s="36" t="str">
        <f>VLOOKUP(CK3432,Mapping!B:C,2,FALSE)</f>
        <v>US/CA</v>
      </c>
    </row>
    <row r="3433" spans="1:99" ht="16" customHeight="1" x14ac:dyDescent="0.35">
      <c r="A3433" s="12" t="s">
        <v>4908</v>
      </c>
      <c r="B3433" s="12" t="s">
        <v>925</v>
      </c>
      <c r="E3433" s="37">
        <v>0</v>
      </c>
      <c r="G3433" s="37" t="s">
        <v>1505</v>
      </c>
      <c r="I3433" s="37"/>
      <c r="K3433" s="37"/>
      <c r="M3433" s="37"/>
      <c r="O3433" s="37">
        <v>0</v>
      </c>
      <c r="P3433" s="12">
        <v>0</v>
      </c>
      <c r="R3433" s="37"/>
      <c r="T3433" s="37"/>
      <c r="V3433" s="37"/>
      <c r="X3433" s="37"/>
      <c r="Z3433" s="37"/>
      <c r="AB3433" s="37"/>
      <c r="AD3433" s="37"/>
      <c r="AF3433" s="37"/>
      <c r="AH3433" s="37"/>
      <c r="AL3433" s="12">
        <v>0</v>
      </c>
      <c r="AN3433" s="37">
        <v>0</v>
      </c>
      <c r="AO3433" s="12">
        <v>0</v>
      </c>
      <c r="AP3433" s="37"/>
      <c r="AR3433" s="37"/>
      <c r="AT3433" s="37"/>
      <c r="AV3433" s="37"/>
      <c r="AX3433" s="37"/>
      <c r="BI3433" s="12">
        <v>0</v>
      </c>
      <c r="BU3433" s="12">
        <v>0</v>
      </c>
      <c r="BY3433" s="12">
        <v>0</v>
      </c>
      <c r="CG3433" s="12" t="s">
        <v>940</v>
      </c>
      <c r="CH3433" s="12">
        <v>70.344999999999999</v>
      </c>
      <c r="CI3433" s="12" t="s">
        <v>1096</v>
      </c>
      <c r="CJ3433" s="12" t="s">
        <v>1097</v>
      </c>
      <c r="CK3433" s="12" t="s">
        <v>932</v>
      </c>
      <c r="CL3433" s="37">
        <v>3588475284</v>
      </c>
      <c r="CN3433" s="12" t="s">
        <v>1506</v>
      </c>
      <c r="CS3433" s="12"/>
      <c r="CT3433" s="36" t="str">
        <f t="shared" si="53"/>
        <v>1bn - 50bn</v>
      </c>
      <c r="CU3433" s="36" t="str">
        <f>VLOOKUP(CK3433,Mapping!B:C,2,FALSE)</f>
        <v>US/CA</v>
      </c>
    </row>
    <row r="3434" spans="1:99" ht="16" customHeight="1" x14ac:dyDescent="0.35">
      <c r="A3434" s="12" t="s">
        <v>4909</v>
      </c>
      <c r="B3434" s="12" t="s">
        <v>925</v>
      </c>
      <c r="E3434" s="37">
        <v>976794</v>
      </c>
      <c r="G3434" s="37" t="s">
        <v>1505</v>
      </c>
      <c r="I3434" s="37"/>
      <c r="K3434" s="37"/>
      <c r="M3434" s="37"/>
      <c r="O3434" s="37"/>
      <c r="R3434" s="37"/>
      <c r="T3434" s="37"/>
      <c r="V3434" s="37"/>
      <c r="X3434" s="37"/>
      <c r="Z3434" s="37"/>
      <c r="AB3434" s="37"/>
      <c r="AD3434" s="37"/>
      <c r="AF3434" s="37"/>
      <c r="AH3434" s="37"/>
      <c r="AN3434" s="37">
        <v>976794</v>
      </c>
      <c r="AO3434" s="12">
        <v>0.02</v>
      </c>
      <c r="AP3434" s="37"/>
      <c r="AR3434" s="37"/>
      <c r="AT3434" s="37"/>
      <c r="AV3434" s="37"/>
      <c r="AX3434" s="37"/>
      <c r="BI3434" s="12">
        <v>5800</v>
      </c>
      <c r="BY3434" s="12">
        <v>0</v>
      </c>
      <c r="CG3434" s="12" t="s">
        <v>959</v>
      </c>
      <c r="CH3434" s="12">
        <v>42.658999999999999</v>
      </c>
      <c r="CI3434" s="12" t="s">
        <v>967</v>
      </c>
      <c r="CJ3434" s="12" t="s">
        <v>968</v>
      </c>
      <c r="CK3434" s="12" t="s">
        <v>932</v>
      </c>
      <c r="CL3434" s="37">
        <v>3987121453</v>
      </c>
      <c r="CN3434" s="12" t="s">
        <v>1506</v>
      </c>
      <c r="CS3434" s="12"/>
      <c r="CT3434" s="36" t="str">
        <f t="shared" si="53"/>
        <v>1bn - 50bn</v>
      </c>
      <c r="CU3434" s="36" t="str">
        <f>VLOOKUP(CK3434,Mapping!B:C,2,FALSE)</f>
        <v>US/CA</v>
      </c>
    </row>
    <row r="3435" spans="1:99" ht="16" customHeight="1" x14ac:dyDescent="0.35">
      <c r="A3435" s="12" t="s">
        <v>4910</v>
      </c>
      <c r="B3435" s="12" t="s">
        <v>925</v>
      </c>
      <c r="E3435" s="37">
        <v>9127974</v>
      </c>
      <c r="G3435" s="37" t="s">
        <v>1505</v>
      </c>
      <c r="I3435" s="37"/>
      <c r="K3435" s="37"/>
      <c r="M3435" s="37"/>
      <c r="O3435" s="37"/>
      <c r="R3435" s="37"/>
      <c r="T3435" s="37"/>
      <c r="V3435" s="37"/>
      <c r="X3435" s="37"/>
      <c r="Z3435" s="37"/>
      <c r="AB3435" s="37"/>
      <c r="AD3435" s="37"/>
      <c r="AF3435" s="37"/>
      <c r="AH3435" s="37"/>
      <c r="AN3435" s="37">
        <v>9127974</v>
      </c>
      <c r="AO3435" s="12">
        <v>2.5499999999999998</v>
      </c>
      <c r="AP3435" s="37"/>
      <c r="AR3435" s="37"/>
      <c r="AT3435" s="37"/>
      <c r="AV3435" s="37"/>
      <c r="AX3435" s="37"/>
      <c r="BI3435" s="12">
        <v>54200</v>
      </c>
      <c r="BY3435" s="12">
        <v>0.01</v>
      </c>
      <c r="CG3435" s="12" t="s">
        <v>959</v>
      </c>
      <c r="CH3435" s="12">
        <v>30.062999999999999</v>
      </c>
      <c r="CI3435" s="12" t="s">
        <v>1282</v>
      </c>
      <c r="CJ3435" s="12" t="s">
        <v>946</v>
      </c>
      <c r="CK3435" s="12" t="s">
        <v>932</v>
      </c>
      <c r="CL3435" s="37">
        <v>357798441</v>
      </c>
      <c r="CN3435" s="12" t="s">
        <v>1509</v>
      </c>
      <c r="CS3435" s="12"/>
      <c r="CT3435" s="36" t="str">
        <f t="shared" si="53"/>
        <v>500mn</v>
      </c>
      <c r="CU3435" s="36" t="str">
        <f>VLOOKUP(CK3435,Mapping!B:C,2,FALSE)</f>
        <v>US/CA</v>
      </c>
    </row>
    <row r="3436" spans="1:99" ht="16" customHeight="1" x14ac:dyDescent="0.35">
      <c r="A3436" s="12" t="s">
        <v>4911</v>
      </c>
      <c r="B3436" s="12" t="s">
        <v>925</v>
      </c>
      <c r="E3436" s="37">
        <v>11085178</v>
      </c>
      <c r="G3436" s="37" t="s">
        <v>1505</v>
      </c>
      <c r="I3436" s="37"/>
      <c r="K3436" s="37"/>
      <c r="M3436" s="37"/>
      <c r="O3436" s="37"/>
      <c r="Q3436" s="12">
        <v>20985</v>
      </c>
      <c r="R3436" s="37"/>
      <c r="T3436" s="37"/>
      <c r="V3436" s="37"/>
      <c r="X3436" s="37"/>
      <c r="Z3436" s="37"/>
      <c r="AB3436" s="37"/>
      <c r="AD3436" s="37"/>
      <c r="AF3436" s="37"/>
      <c r="AH3436" s="37">
        <v>2649986</v>
      </c>
      <c r="AI3436" s="12">
        <v>0.05</v>
      </c>
      <c r="AN3436" s="37">
        <v>6913345</v>
      </c>
      <c r="AO3436" s="12">
        <v>0.13</v>
      </c>
      <c r="AP3436" s="37">
        <v>1347012</v>
      </c>
      <c r="AQ3436" s="12">
        <v>0.03</v>
      </c>
      <c r="AR3436" s="37"/>
      <c r="AT3436" s="37">
        <v>174835</v>
      </c>
      <c r="AU3436" s="12">
        <v>0</v>
      </c>
      <c r="AV3436" s="37"/>
      <c r="AX3436" s="37"/>
      <c r="BD3436" s="12">
        <v>16401</v>
      </c>
      <c r="BH3436" s="12">
        <v>5834</v>
      </c>
      <c r="BI3436" s="12">
        <v>41050</v>
      </c>
      <c r="BQ3436" s="12">
        <v>0.01</v>
      </c>
      <c r="BV3436" s="12">
        <v>0</v>
      </c>
      <c r="BY3436" s="12">
        <v>0.01</v>
      </c>
      <c r="CF3436" s="12">
        <v>0.01</v>
      </c>
      <c r="CG3436" s="12" t="s">
        <v>929</v>
      </c>
      <c r="CH3436" s="12">
        <v>12.224</v>
      </c>
      <c r="CI3436" s="12" t="s">
        <v>1147</v>
      </c>
      <c r="CJ3436" s="12" t="s">
        <v>1130</v>
      </c>
      <c r="CK3436" s="12" t="s">
        <v>932</v>
      </c>
      <c r="CL3436" s="37">
        <v>5343441049</v>
      </c>
      <c r="CN3436" s="12" t="s">
        <v>1520</v>
      </c>
      <c r="CS3436" s="12"/>
      <c r="CT3436" s="36" t="str">
        <f t="shared" si="53"/>
        <v>1bn - 50bn</v>
      </c>
      <c r="CU3436" s="36" t="str">
        <f>VLOOKUP(CK3436,Mapping!B:C,2,FALSE)</f>
        <v>US/CA</v>
      </c>
    </row>
    <row r="3437" spans="1:99" ht="16" customHeight="1" x14ac:dyDescent="0.35">
      <c r="A3437" s="12" t="s">
        <v>4912</v>
      </c>
      <c r="B3437" s="12" t="s">
        <v>925</v>
      </c>
      <c r="E3437" s="37">
        <v>11735</v>
      </c>
      <c r="G3437" s="37" t="s">
        <v>1505</v>
      </c>
      <c r="I3437" s="37"/>
      <c r="K3437" s="37"/>
      <c r="M3437" s="37"/>
      <c r="O3437" s="37"/>
      <c r="Q3437" s="12">
        <v>10</v>
      </c>
      <c r="R3437" s="37"/>
      <c r="T3437" s="37"/>
      <c r="V3437" s="37"/>
      <c r="X3437" s="37"/>
      <c r="Z3437" s="37"/>
      <c r="AB3437" s="37"/>
      <c r="AD3437" s="37"/>
      <c r="AF3437" s="37"/>
      <c r="AH3437" s="37">
        <v>1263</v>
      </c>
      <c r="AI3437" s="12">
        <v>0</v>
      </c>
      <c r="AN3437" s="37">
        <v>8421</v>
      </c>
      <c r="AO3437" s="12">
        <v>0</v>
      </c>
      <c r="AP3437" s="37"/>
      <c r="AR3437" s="37">
        <v>2051</v>
      </c>
      <c r="AS3437" s="12">
        <v>0</v>
      </c>
      <c r="AT3437" s="37"/>
      <c r="AV3437" s="37"/>
      <c r="AX3437" s="37"/>
      <c r="BE3437" s="12">
        <v>55</v>
      </c>
      <c r="BI3437" s="12">
        <v>50</v>
      </c>
      <c r="BM3437" s="12">
        <v>0</v>
      </c>
      <c r="BQ3437" s="12">
        <v>0</v>
      </c>
      <c r="BY3437" s="12">
        <v>0</v>
      </c>
      <c r="CG3437" s="12" t="s">
        <v>934</v>
      </c>
      <c r="CH3437" s="12">
        <v>14.026</v>
      </c>
      <c r="CI3437" s="12" t="s">
        <v>4691</v>
      </c>
      <c r="CJ3437" s="12" t="s">
        <v>2332</v>
      </c>
      <c r="CK3437" s="12" t="s">
        <v>932</v>
      </c>
      <c r="CL3437" s="37">
        <v>483809250</v>
      </c>
      <c r="CN3437" s="12" t="s">
        <v>1509</v>
      </c>
      <c r="CS3437" s="12"/>
      <c r="CT3437" s="36" t="str">
        <f t="shared" si="53"/>
        <v>500mn</v>
      </c>
      <c r="CU3437" s="36" t="str">
        <f>VLOOKUP(CK3437,Mapping!B:C,2,FALSE)</f>
        <v>US/CA</v>
      </c>
    </row>
    <row r="3438" spans="1:99" ht="16" customHeight="1" x14ac:dyDescent="0.35">
      <c r="A3438" s="12" t="s">
        <v>4913</v>
      </c>
      <c r="B3438" s="12" t="s">
        <v>925</v>
      </c>
      <c r="E3438" s="37">
        <v>479106</v>
      </c>
      <c r="G3438" s="37" t="s">
        <v>1505</v>
      </c>
      <c r="I3438" s="37"/>
      <c r="K3438" s="37"/>
      <c r="M3438" s="37"/>
      <c r="O3438" s="37"/>
      <c r="Q3438" s="12">
        <v>3794</v>
      </c>
      <c r="R3438" s="37"/>
      <c r="T3438" s="37"/>
      <c r="V3438" s="37"/>
      <c r="X3438" s="37"/>
      <c r="Z3438" s="37"/>
      <c r="AB3438" s="37"/>
      <c r="AD3438" s="37"/>
      <c r="AF3438" s="37"/>
      <c r="AH3438" s="37">
        <v>479106</v>
      </c>
      <c r="AI3438" s="12">
        <v>0.31</v>
      </c>
      <c r="AN3438" s="37"/>
      <c r="AP3438" s="37"/>
      <c r="AR3438" s="37"/>
      <c r="AT3438" s="37"/>
      <c r="AV3438" s="37"/>
      <c r="AX3438" s="37"/>
      <c r="BQ3438" s="12">
        <v>0</v>
      </c>
      <c r="CG3438" s="12" t="s">
        <v>1058</v>
      </c>
      <c r="CH3438" s="12">
        <v>24.702999999999999</v>
      </c>
      <c r="CI3438" s="12" t="s">
        <v>967</v>
      </c>
      <c r="CJ3438" s="12" t="s">
        <v>968</v>
      </c>
      <c r="CK3438" s="12" t="s">
        <v>932</v>
      </c>
      <c r="CL3438" s="37">
        <v>154868644</v>
      </c>
      <c r="CN3438" s="12" t="s">
        <v>1509</v>
      </c>
      <c r="CS3438" s="12"/>
      <c r="CT3438" s="36" t="str">
        <f t="shared" si="53"/>
        <v>500mn</v>
      </c>
      <c r="CU3438" s="36" t="str">
        <f>VLOOKUP(CK3438,Mapping!B:C,2,FALSE)</f>
        <v>US/CA</v>
      </c>
    </row>
    <row r="3439" spans="1:99" ht="16" customHeight="1" x14ac:dyDescent="0.35">
      <c r="A3439" s="12" t="s">
        <v>4914</v>
      </c>
      <c r="B3439" s="12" t="s">
        <v>925</v>
      </c>
      <c r="E3439" s="37">
        <v>60494296</v>
      </c>
      <c r="G3439" s="37" t="s">
        <v>1505</v>
      </c>
      <c r="I3439" s="37"/>
      <c r="K3439" s="37"/>
      <c r="M3439" s="37">
        <v>6466208</v>
      </c>
      <c r="N3439" s="12">
        <v>1.29</v>
      </c>
      <c r="O3439" s="37"/>
      <c r="R3439" s="37"/>
      <c r="T3439" s="37"/>
      <c r="V3439" s="37"/>
      <c r="X3439" s="37"/>
      <c r="Z3439" s="37">
        <v>53068688</v>
      </c>
      <c r="AA3439" s="12">
        <v>10.59</v>
      </c>
      <c r="AB3439" s="37"/>
      <c r="AD3439" s="37">
        <v>0</v>
      </c>
      <c r="AE3439" s="12">
        <v>0</v>
      </c>
      <c r="AF3439" s="37"/>
      <c r="AH3439" s="37"/>
      <c r="AN3439" s="37"/>
      <c r="AP3439" s="37"/>
      <c r="AR3439" s="37"/>
      <c r="AT3439" s="37">
        <v>959400</v>
      </c>
      <c r="AU3439" s="12">
        <v>0.19</v>
      </c>
      <c r="AV3439" s="37"/>
      <c r="AX3439" s="37"/>
      <c r="BB3439" s="12">
        <v>51540</v>
      </c>
      <c r="BC3439" s="12">
        <v>1794680</v>
      </c>
      <c r="BD3439" s="12">
        <v>90000</v>
      </c>
      <c r="BJ3439" s="12">
        <v>0</v>
      </c>
      <c r="CB3439" s="12">
        <v>0</v>
      </c>
      <c r="CC3439" s="12">
        <v>0</v>
      </c>
      <c r="CD3439" s="12">
        <v>0.14000000000000001</v>
      </c>
      <c r="CF3439" s="12">
        <v>0.08</v>
      </c>
      <c r="CG3439" s="12"/>
      <c r="CH3439" s="12">
        <v>243.9</v>
      </c>
      <c r="CI3439" s="12" t="s">
        <v>971</v>
      </c>
      <c r="CJ3439" s="12" t="s">
        <v>972</v>
      </c>
      <c r="CK3439" s="12" t="s">
        <v>932</v>
      </c>
      <c r="CL3439" s="37">
        <v>500943567</v>
      </c>
      <c r="CN3439" s="12" t="s">
        <v>1945</v>
      </c>
      <c r="CS3439" s="12"/>
      <c r="CT3439" s="36" t="str">
        <f t="shared" si="53"/>
        <v>500mn - 1bn</v>
      </c>
      <c r="CU3439" s="36" t="str">
        <f>VLOOKUP(CK3439,Mapping!B:C,2,FALSE)</f>
        <v>US/CA</v>
      </c>
    </row>
    <row r="3440" spans="1:99" ht="16" customHeight="1" x14ac:dyDescent="0.35">
      <c r="A3440" s="12" t="s">
        <v>4915</v>
      </c>
      <c r="B3440" s="12" t="s">
        <v>925</v>
      </c>
      <c r="E3440" s="37">
        <v>2648699</v>
      </c>
      <c r="G3440" s="37" t="s">
        <v>1505</v>
      </c>
      <c r="I3440" s="37"/>
      <c r="K3440" s="37"/>
      <c r="M3440" s="37">
        <v>2648699</v>
      </c>
      <c r="N3440" s="12">
        <v>3.22</v>
      </c>
      <c r="O3440" s="37"/>
      <c r="R3440" s="37"/>
      <c r="T3440" s="37"/>
      <c r="V3440" s="37"/>
      <c r="X3440" s="37"/>
      <c r="Z3440" s="37"/>
      <c r="AB3440" s="37"/>
      <c r="AD3440" s="37"/>
      <c r="AF3440" s="37"/>
      <c r="AH3440" s="37"/>
      <c r="AN3440" s="37"/>
      <c r="AP3440" s="37"/>
      <c r="AR3440" s="37"/>
      <c r="AT3440" s="37"/>
      <c r="AV3440" s="37"/>
      <c r="AX3440" s="37"/>
      <c r="BB3440" s="12">
        <v>20031</v>
      </c>
      <c r="CC3440" s="12">
        <v>0</v>
      </c>
      <c r="CG3440" s="12" t="s">
        <v>991</v>
      </c>
      <c r="CH3440" s="12">
        <v>84.938999999999993</v>
      </c>
      <c r="CI3440" s="12" t="s">
        <v>960</v>
      </c>
      <c r="CJ3440" s="12"/>
      <c r="CK3440" s="12" t="s">
        <v>961</v>
      </c>
      <c r="CL3440" s="37">
        <v>78520016</v>
      </c>
      <c r="CN3440" s="12" t="s">
        <v>1534</v>
      </c>
      <c r="CS3440" s="12"/>
      <c r="CT3440" s="36" t="str">
        <f t="shared" si="53"/>
        <v>500mn</v>
      </c>
      <c r="CU3440" s="36" t="str">
        <f>VLOOKUP(CK3440,Mapping!B:C,2,FALSE)</f>
        <v>EU</v>
      </c>
    </row>
    <row r="3441" spans="1:99" ht="16" customHeight="1" x14ac:dyDescent="0.35">
      <c r="A3441" s="12" t="s">
        <v>4916</v>
      </c>
      <c r="B3441" s="12" t="s">
        <v>925</v>
      </c>
      <c r="E3441" s="37">
        <v>25293337</v>
      </c>
      <c r="G3441" s="37" t="s">
        <v>1505</v>
      </c>
      <c r="I3441" s="37"/>
      <c r="K3441" s="37"/>
      <c r="M3441" s="37"/>
      <c r="O3441" s="37"/>
      <c r="Q3441" s="12">
        <v>1456</v>
      </c>
      <c r="R3441" s="37"/>
      <c r="T3441" s="37"/>
      <c r="V3441" s="37"/>
      <c r="X3441" s="37"/>
      <c r="Z3441" s="37"/>
      <c r="AB3441" s="37"/>
      <c r="AD3441" s="37"/>
      <c r="AF3441" s="37"/>
      <c r="AH3441" s="37">
        <v>183864</v>
      </c>
      <c r="AI3441" s="12">
        <v>0</v>
      </c>
      <c r="AN3441" s="37">
        <v>24975618</v>
      </c>
      <c r="AO3441" s="12">
        <v>0.67</v>
      </c>
      <c r="AP3441" s="37">
        <v>122141</v>
      </c>
      <c r="AQ3441" s="12">
        <v>0</v>
      </c>
      <c r="AR3441" s="37">
        <v>3804</v>
      </c>
      <c r="AS3441" s="12">
        <v>0</v>
      </c>
      <c r="AT3441" s="37">
        <v>7910</v>
      </c>
      <c r="AU3441" s="12">
        <v>0</v>
      </c>
      <c r="AV3441" s="37"/>
      <c r="AX3441" s="37"/>
      <c r="BD3441" s="12">
        <v>742</v>
      </c>
      <c r="BE3441" s="12">
        <v>102</v>
      </c>
      <c r="BH3441" s="12">
        <v>529</v>
      </c>
      <c r="BI3441" s="12">
        <v>148300</v>
      </c>
      <c r="BM3441" s="12">
        <v>0</v>
      </c>
      <c r="BQ3441" s="12">
        <v>0</v>
      </c>
      <c r="BV3441" s="12">
        <v>0</v>
      </c>
      <c r="BY3441" s="12">
        <v>0.02</v>
      </c>
      <c r="CF3441" s="12">
        <v>0</v>
      </c>
      <c r="CG3441" s="12" t="s">
        <v>929</v>
      </c>
      <c r="CH3441" s="12">
        <v>12.86</v>
      </c>
      <c r="CI3441" s="12" t="s">
        <v>4917</v>
      </c>
      <c r="CJ3441" s="12" t="s">
        <v>972</v>
      </c>
      <c r="CK3441" s="12" t="s">
        <v>932</v>
      </c>
      <c r="CL3441" s="37">
        <v>3672257009</v>
      </c>
      <c r="CN3441" s="12" t="s">
        <v>1535</v>
      </c>
      <c r="CS3441" s="12"/>
      <c r="CT3441" s="36" t="str">
        <f t="shared" si="53"/>
        <v>1bn - 50bn</v>
      </c>
      <c r="CU3441" s="36" t="str">
        <f>VLOOKUP(CK3441,Mapping!B:C,2,FALSE)</f>
        <v>US/CA</v>
      </c>
    </row>
    <row r="3442" spans="1:99" ht="16" customHeight="1" x14ac:dyDescent="0.35">
      <c r="A3442" s="12" t="s">
        <v>4918</v>
      </c>
      <c r="B3442" s="12" t="s">
        <v>925</v>
      </c>
      <c r="E3442" s="37">
        <v>3323112</v>
      </c>
      <c r="G3442" s="37" t="s">
        <v>1505</v>
      </c>
      <c r="I3442" s="37"/>
      <c r="K3442" s="37"/>
      <c r="M3442" s="37"/>
      <c r="O3442" s="37"/>
      <c r="Q3442" s="12">
        <v>1743</v>
      </c>
      <c r="R3442" s="37"/>
      <c r="T3442" s="37"/>
      <c r="V3442" s="37"/>
      <c r="X3442" s="37"/>
      <c r="Z3442" s="37"/>
      <c r="AB3442" s="37"/>
      <c r="AD3442" s="37"/>
      <c r="AF3442" s="37"/>
      <c r="AH3442" s="37">
        <v>220106</v>
      </c>
      <c r="AI3442" s="12">
        <v>0.02</v>
      </c>
      <c r="AN3442" s="37">
        <v>3103006</v>
      </c>
      <c r="AO3442" s="12">
        <v>0.32</v>
      </c>
      <c r="AP3442" s="37"/>
      <c r="AR3442" s="37"/>
      <c r="AT3442" s="37"/>
      <c r="AV3442" s="37"/>
      <c r="AX3442" s="37"/>
      <c r="BI3442" s="12">
        <v>18425</v>
      </c>
      <c r="BQ3442" s="12">
        <v>0</v>
      </c>
      <c r="BY3442" s="12">
        <v>0</v>
      </c>
      <c r="CG3442" s="12" t="s">
        <v>991</v>
      </c>
      <c r="CH3442" s="12">
        <v>27.196000000000002</v>
      </c>
      <c r="CI3442" s="12" t="s">
        <v>4919</v>
      </c>
      <c r="CJ3442" s="12"/>
      <c r="CK3442" s="12" t="s">
        <v>1078</v>
      </c>
      <c r="CL3442" s="37">
        <v>962435663</v>
      </c>
      <c r="CN3442" s="12" t="s">
        <v>1506</v>
      </c>
      <c r="CS3442" s="12"/>
      <c r="CT3442" s="36" t="str">
        <f t="shared" si="53"/>
        <v>500mn - 1bn</v>
      </c>
      <c r="CU3442" s="36" t="str">
        <f>VLOOKUP(CK3442,Mapping!B:C,2,FALSE)</f>
        <v>EU</v>
      </c>
    </row>
    <row r="3443" spans="1:99" ht="16" customHeight="1" x14ac:dyDescent="0.35">
      <c r="A3443" s="12" t="s">
        <v>4920</v>
      </c>
      <c r="B3443" s="12" t="s">
        <v>925</v>
      </c>
      <c r="E3443" s="37">
        <v>712637</v>
      </c>
      <c r="G3443" s="37" t="s">
        <v>1505</v>
      </c>
      <c r="I3443" s="37"/>
      <c r="K3443" s="37"/>
      <c r="M3443" s="37"/>
      <c r="O3443" s="37"/>
      <c r="R3443" s="37"/>
      <c r="T3443" s="37"/>
      <c r="V3443" s="37"/>
      <c r="X3443" s="37"/>
      <c r="Z3443" s="37">
        <v>712637</v>
      </c>
      <c r="AA3443" s="12">
        <v>0.1</v>
      </c>
      <c r="AB3443" s="37"/>
      <c r="AD3443" s="37">
        <v>0</v>
      </c>
      <c r="AE3443" s="12">
        <v>0</v>
      </c>
      <c r="AF3443" s="37"/>
      <c r="AH3443" s="37"/>
      <c r="AN3443" s="37"/>
      <c r="AP3443" s="37"/>
      <c r="AR3443" s="37"/>
      <c r="AT3443" s="37"/>
      <c r="AV3443" s="37"/>
      <c r="AX3443" s="37"/>
      <c r="BC3443" s="12">
        <v>24100</v>
      </c>
      <c r="BJ3443" s="12">
        <v>0</v>
      </c>
      <c r="CB3443" s="12">
        <v>0</v>
      </c>
      <c r="CD3443" s="12">
        <v>0</v>
      </c>
      <c r="CG3443" s="12" t="s">
        <v>934</v>
      </c>
      <c r="CH3443" s="12">
        <v>39.813000000000002</v>
      </c>
      <c r="CI3443" s="12" t="s">
        <v>941</v>
      </c>
      <c r="CJ3443" s="12" t="s">
        <v>941</v>
      </c>
      <c r="CK3443" s="12" t="s">
        <v>932</v>
      </c>
      <c r="CL3443" s="37">
        <v>692035468</v>
      </c>
      <c r="CN3443" s="12" t="s">
        <v>1509</v>
      </c>
      <c r="CS3443" s="12"/>
      <c r="CT3443" s="36" t="str">
        <f t="shared" si="53"/>
        <v>500mn - 1bn</v>
      </c>
      <c r="CU3443" s="36" t="str">
        <f>VLOOKUP(CK3443,Mapping!B:C,2,FALSE)</f>
        <v>US/CA</v>
      </c>
    </row>
    <row r="3444" spans="1:99" ht="16" customHeight="1" x14ac:dyDescent="0.35">
      <c r="A3444" s="12" t="s">
        <v>4921</v>
      </c>
      <c r="B3444" s="12" t="s">
        <v>925</v>
      </c>
      <c r="E3444" s="37">
        <v>1599420</v>
      </c>
      <c r="G3444" s="37" t="s">
        <v>1505</v>
      </c>
      <c r="I3444" s="37"/>
      <c r="K3444" s="37"/>
      <c r="M3444" s="37"/>
      <c r="O3444" s="37"/>
      <c r="R3444" s="37"/>
      <c r="T3444" s="37"/>
      <c r="V3444" s="37"/>
      <c r="X3444" s="37"/>
      <c r="Z3444" s="37"/>
      <c r="AB3444" s="37"/>
      <c r="AD3444" s="37"/>
      <c r="AF3444" s="37"/>
      <c r="AH3444" s="37"/>
      <c r="AN3444" s="37">
        <v>1599420</v>
      </c>
      <c r="AO3444" s="12">
        <v>0.48</v>
      </c>
      <c r="AP3444" s="37"/>
      <c r="AR3444" s="37"/>
      <c r="AT3444" s="37"/>
      <c r="AV3444" s="37"/>
      <c r="AX3444" s="37"/>
      <c r="BI3444" s="12">
        <v>9500</v>
      </c>
      <c r="BY3444" s="12">
        <v>0</v>
      </c>
      <c r="CG3444" s="12" t="s">
        <v>929</v>
      </c>
      <c r="CH3444" s="12">
        <v>54.494999999999997</v>
      </c>
      <c r="CI3444" s="12" t="s">
        <v>1115</v>
      </c>
      <c r="CJ3444" s="12" t="s">
        <v>1116</v>
      </c>
      <c r="CK3444" s="12" t="s">
        <v>985</v>
      </c>
      <c r="CL3444" s="37">
        <v>333959277</v>
      </c>
      <c r="CN3444" s="12" t="s">
        <v>1506</v>
      </c>
      <c r="CS3444" s="12"/>
      <c r="CT3444" s="36" t="str">
        <f t="shared" si="53"/>
        <v>500mn</v>
      </c>
      <c r="CU3444" s="36" t="str">
        <f>VLOOKUP(CK3444,Mapping!B:C,2,FALSE)</f>
        <v>US/CA</v>
      </c>
    </row>
    <row r="3445" spans="1:99" ht="16" customHeight="1" x14ac:dyDescent="0.35">
      <c r="A3445" s="12" t="s">
        <v>4922</v>
      </c>
      <c r="B3445" s="12" t="s">
        <v>925</v>
      </c>
      <c r="E3445" s="37">
        <v>380150</v>
      </c>
      <c r="G3445" s="37" t="s">
        <v>1505</v>
      </c>
      <c r="I3445" s="37"/>
      <c r="K3445" s="37"/>
      <c r="M3445" s="37">
        <v>380150</v>
      </c>
      <c r="N3445" s="12">
        <v>0.16</v>
      </c>
      <c r="O3445" s="37"/>
      <c r="R3445" s="37"/>
      <c r="T3445" s="37"/>
      <c r="V3445" s="37"/>
      <c r="X3445" s="37"/>
      <c r="Z3445" s="37"/>
      <c r="AB3445" s="37"/>
      <c r="AD3445" s="37"/>
      <c r="AF3445" s="37"/>
      <c r="AH3445" s="37"/>
      <c r="AN3445" s="37"/>
      <c r="AP3445" s="37"/>
      <c r="AR3445" s="37"/>
      <c r="AT3445" s="37"/>
      <c r="AV3445" s="37"/>
      <c r="AX3445" s="37"/>
      <c r="BB3445" s="12">
        <v>3352</v>
      </c>
      <c r="CC3445" s="12">
        <v>0</v>
      </c>
      <c r="CG3445" s="12" t="s">
        <v>959</v>
      </c>
      <c r="CH3445" s="12">
        <v>7.4710000000000001</v>
      </c>
      <c r="CI3445" s="12" t="s">
        <v>4923</v>
      </c>
      <c r="CJ3445" s="12"/>
      <c r="CK3445" s="12" t="s">
        <v>1173</v>
      </c>
      <c r="CL3445" s="37">
        <v>274045285</v>
      </c>
      <c r="CN3445" s="12" t="s">
        <v>1506</v>
      </c>
      <c r="CS3445" s="12"/>
      <c r="CT3445" s="36" t="str">
        <f t="shared" si="53"/>
        <v>500mn</v>
      </c>
      <c r="CU3445" s="36" t="str">
        <f>VLOOKUP(CK3445,Mapping!B:C,2,FALSE)</f>
        <v>EU</v>
      </c>
    </row>
    <row r="3446" spans="1:99" ht="16" customHeight="1" x14ac:dyDescent="0.35">
      <c r="A3446" s="12" t="s">
        <v>4924</v>
      </c>
      <c r="B3446" s="12" t="s">
        <v>925</v>
      </c>
      <c r="E3446" s="37">
        <v>0</v>
      </c>
      <c r="G3446" s="37" t="s">
        <v>1505</v>
      </c>
      <c r="I3446" s="37"/>
      <c r="K3446" s="37"/>
      <c r="M3446" s="37"/>
      <c r="O3446" s="37"/>
      <c r="R3446" s="37"/>
      <c r="T3446" s="37"/>
      <c r="V3446" s="37"/>
      <c r="X3446" s="37"/>
      <c r="Z3446" s="37"/>
      <c r="AB3446" s="37"/>
      <c r="AD3446" s="37"/>
      <c r="AF3446" s="37"/>
      <c r="AH3446" s="37"/>
      <c r="AN3446" s="37">
        <v>0</v>
      </c>
      <c r="AO3446" s="12">
        <v>0</v>
      </c>
      <c r="AP3446" s="37"/>
      <c r="AR3446" s="37"/>
      <c r="AT3446" s="37"/>
      <c r="AV3446" s="37"/>
      <c r="AX3446" s="37"/>
      <c r="BI3446" s="12">
        <v>0</v>
      </c>
      <c r="BY3446" s="12">
        <v>0</v>
      </c>
      <c r="CG3446" s="12"/>
      <c r="CH3446" s="12">
        <v>24.57</v>
      </c>
      <c r="CI3446" s="12" t="s">
        <v>1096</v>
      </c>
      <c r="CJ3446" s="12" t="s">
        <v>1097</v>
      </c>
      <c r="CK3446" s="12" t="s">
        <v>932</v>
      </c>
      <c r="CL3446" s="37">
        <v>602054778</v>
      </c>
      <c r="CN3446" s="12" t="s">
        <v>1509</v>
      </c>
      <c r="CS3446" s="12"/>
      <c r="CT3446" s="36" t="str">
        <f t="shared" si="53"/>
        <v>500mn - 1bn</v>
      </c>
      <c r="CU3446" s="36" t="str">
        <f>VLOOKUP(CK3446,Mapping!B:C,2,FALSE)</f>
        <v>US/CA</v>
      </c>
    </row>
    <row r="3447" spans="1:99" ht="16" customHeight="1" x14ac:dyDescent="0.35">
      <c r="A3447" s="12" t="s">
        <v>4925</v>
      </c>
      <c r="B3447" s="12" t="s">
        <v>925</v>
      </c>
      <c r="E3447" s="37">
        <v>0</v>
      </c>
      <c r="G3447" s="37" t="s">
        <v>1505</v>
      </c>
      <c r="I3447" s="37"/>
      <c r="K3447" s="37"/>
      <c r="M3447" s="37">
        <v>0</v>
      </c>
      <c r="N3447" s="12">
        <v>0</v>
      </c>
      <c r="O3447" s="37"/>
      <c r="R3447" s="37"/>
      <c r="T3447" s="37"/>
      <c r="V3447" s="37"/>
      <c r="X3447" s="37"/>
      <c r="Z3447" s="37"/>
      <c r="AB3447" s="37"/>
      <c r="AD3447" s="37"/>
      <c r="AF3447" s="37"/>
      <c r="AH3447" s="37"/>
      <c r="AN3447" s="37"/>
      <c r="AP3447" s="37"/>
      <c r="AR3447" s="37"/>
      <c r="AT3447" s="37"/>
      <c r="AV3447" s="37"/>
      <c r="AX3447" s="37"/>
      <c r="BB3447" s="12">
        <v>0</v>
      </c>
      <c r="CC3447" s="12">
        <v>0</v>
      </c>
      <c r="CG3447" s="12"/>
      <c r="CH3447" s="12">
        <v>28.001000000000001</v>
      </c>
      <c r="CI3447" s="12" t="s">
        <v>1073</v>
      </c>
      <c r="CJ3447" s="12" t="s">
        <v>946</v>
      </c>
      <c r="CK3447" s="12" t="s">
        <v>932</v>
      </c>
      <c r="CL3447" s="37">
        <v>112837252</v>
      </c>
      <c r="CN3447" s="12" t="s">
        <v>1509</v>
      </c>
      <c r="CS3447" s="12"/>
      <c r="CT3447" s="36" t="str">
        <f t="shared" si="53"/>
        <v>500mn</v>
      </c>
      <c r="CU3447" s="36" t="str">
        <f>VLOOKUP(CK3447,Mapping!B:C,2,FALSE)</f>
        <v>US/CA</v>
      </c>
    </row>
    <row r="3448" spans="1:99" ht="16" customHeight="1" x14ac:dyDescent="0.35">
      <c r="A3448" s="12" t="s">
        <v>4926</v>
      </c>
      <c r="B3448" s="12" t="s">
        <v>925</v>
      </c>
      <c r="E3448" s="37">
        <v>566590</v>
      </c>
      <c r="G3448" s="37" t="s">
        <v>1505</v>
      </c>
      <c r="I3448" s="37"/>
      <c r="K3448" s="37"/>
      <c r="M3448" s="37">
        <v>236116</v>
      </c>
      <c r="N3448" s="12">
        <v>0.06</v>
      </c>
      <c r="O3448" s="37"/>
      <c r="R3448" s="37"/>
      <c r="T3448" s="37"/>
      <c r="V3448" s="37"/>
      <c r="X3448" s="37"/>
      <c r="Z3448" s="37">
        <v>330474</v>
      </c>
      <c r="AA3448" s="12">
        <v>0.08</v>
      </c>
      <c r="AB3448" s="37"/>
      <c r="AD3448" s="37"/>
      <c r="AF3448" s="37"/>
      <c r="AH3448" s="37"/>
      <c r="AN3448" s="37"/>
      <c r="AP3448" s="37"/>
      <c r="AR3448" s="37"/>
      <c r="AT3448" s="37"/>
      <c r="AV3448" s="37"/>
      <c r="AX3448" s="37"/>
      <c r="BB3448" s="12">
        <v>1882</v>
      </c>
      <c r="BC3448" s="12">
        <v>11176</v>
      </c>
      <c r="CC3448" s="12">
        <v>0</v>
      </c>
      <c r="CD3448" s="12">
        <v>0</v>
      </c>
      <c r="CG3448" s="12" t="s">
        <v>940</v>
      </c>
      <c r="CH3448" s="12">
        <v>37.468000000000004</v>
      </c>
      <c r="CI3448" s="12" t="s">
        <v>4927</v>
      </c>
      <c r="CJ3448" s="12" t="s">
        <v>1140</v>
      </c>
      <c r="CK3448" s="12" t="s">
        <v>932</v>
      </c>
      <c r="CL3448" s="37">
        <v>418740358</v>
      </c>
      <c r="CN3448" s="12" t="s">
        <v>1509</v>
      </c>
      <c r="CS3448" s="12"/>
      <c r="CT3448" s="36" t="str">
        <f t="shared" si="53"/>
        <v>500mn</v>
      </c>
      <c r="CU3448" s="36" t="str">
        <f>VLOOKUP(CK3448,Mapping!B:C,2,FALSE)</f>
        <v>US/CA</v>
      </c>
    </row>
    <row r="3449" spans="1:99" ht="16" customHeight="1" x14ac:dyDescent="0.35">
      <c r="A3449" s="12" t="s">
        <v>4928</v>
      </c>
      <c r="B3449" s="12" t="s">
        <v>925</v>
      </c>
      <c r="E3449" s="37">
        <v>1305788</v>
      </c>
      <c r="G3449" s="37" t="s">
        <v>1505</v>
      </c>
      <c r="I3449" s="37"/>
      <c r="K3449" s="37"/>
      <c r="M3449" s="37">
        <v>1305788</v>
      </c>
      <c r="N3449" s="12">
        <v>0.13</v>
      </c>
      <c r="O3449" s="37"/>
      <c r="R3449" s="37"/>
      <c r="T3449" s="37"/>
      <c r="V3449" s="37"/>
      <c r="X3449" s="37"/>
      <c r="Z3449" s="37"/>
      <c r="AB3449" s="37"/>
      <c r="AD3449" s="37"/>
      <c r="AF3449" s="37"/>
      <c r="AH3449" s="37"/>
      <c r="AN3449" s="37"/>
      <c r="AP3449" s="37"/>
      <c r="AR3449" s="37"/>
      <c r="AT3449" s="37"/>
      <c r="AV3449" s="37"/>
      <c r="AX3449" s="37"/>
      <c r="BB3449" s="12">
        <v>10408</v>
      </c>
      <c r="CC3449" s="12">
        <v>0</v>
      </c>
      <c r="CG3449" s="12" t="s">
        <v>998</v>
      </c>
      <c r="CH3449" s="12">
        <v>228.4</v>
      </c>
      <c r="CI3449" s="12" t="s">
        <v>953</v>
      </c>
      <c r="CJ3449" s="12"/>
      <c r="CK3449" s="12" t="s">
        <v>954</v>
      </c>
      <c r="CL3449" s="37">
        <v>1020557026</v>
      </c>
      <c r="CN3449" s="12" t="s">
        <v>998</v>
      </c>
      <c r="CS3449" s="12"/>
      <c r="CT3449" s="36" t="str">
        <f t="shared" si="53"/>
        <v>1bn - 50bn</v>
      </c>
      <c r="CU3449" s="36" t="str">
        <f>VLOOKUP(CK3449,Mapping!B:C,2,FALSE)</f>
        <v>EU</v>
      </c>
    </row>
    <row r="3450" spans="1:99" ht="16" customHeight="1" x14ac:dyDescent="0.35">
      <c r="A3450" s="12" t="s">
        <v>4929</v>
      </c>
      <c r="B3450" s="12" t="s">
        <v>925</v>
      </c>
      <c r="E3450" s="37">
        <v>3656981</v>
      </c>
      <c r="G3450" s="37" t="s">
        <v>1505</v>
      </c>
      <c r="I3450" s="37"/>
      <c r="K3450" s="37"/>
      <c r="M3450" s="37"/>
      <c r="O3450" s="37"/>
      <c r="Q3450" s="12">
        <v>0</v>
      </c>
      <c r="R3450" s="37"/>
      <c r="T3450" s="37"/>
      <c r="V3450" s="37"/>
      <c r="X3450" s="37"/>
      <c r="Z3450" s="37"/>
      <c r="AB3450" s="37"/>
      <c r="AD3450" s="37"/>
      <c r="AF3450" s="37"/>
      <c r="AH3450" s="37">
        <v>0</v>
      </c>
      <c r="AI3450" s="12">
        <v>0</v>
      </c>
      <c r="AN3450" s="37">
        <v>736806</v>
      </c>
      <c r="AO3450" s="12">
        <v>0.01</v>
      </c>
      <c r="AP3450" s="37">
        <v>2196457</v>
      </c>
      <c r="AQ3450" s="12">
        <v>0.03</v>
      </c>
      <c r="AR3450" s="37"/>
      <c r="AT3450" s="37">
        <v>723718</v>
      </c>
      <c r="AU3450" s="12">
        <v>0.01</v>
      </c>
      <c r="AV3450" s="37"/>
      <c r="AX3450" s="37"/>
      <c r="BD3450" s="12">
        <v>67891</v>
      </c>
      <c r="BH3450" s="12">
        <v>9513</v>
      </c>
      <c r="BI3450" s="12">
        <v>4375</v>
      </c>
      <c r="BQ3450" s="12">
        <v>0</v>
      </c>
      <c r="BV3450" s="12">
        <v>0.01</v>
      </c>
      <c r="BY3450" s="12">
        <v>0</v>
      </c>
      <c r="CF3450" s="12">
        <v>0.06</v>
      </c>
      <c r="CG3450" s="12" t="s">
        <v>976</v>
      </c>
      <c r="CH3450" s="12">
        <v>119.712</v>
      </c>
      <c r="CI3450" s="12" t="s">
        <v>1549</v>
      </c>
      <c r="CJ3450" s="12" t="s">
        <v>966</v>
      </c>
      <c r="CK3450" s="12" t="s">
        <v>932</v>
      </c>
      <c r="CL3450" s="37">
        <v>8572794331</v>
      </c>
      <c r="CN3450" s="12" t="s">
        <v>1506</v>
      </c>
      <c r="CS3450" s="12"/>
      <c r="CT3450" s="36" t="str">
        <f t="shared" si="53"/>
        <v>1bn - 50bn</v>
      </c>
      <c r="CU3450" s="36" t="str">
        <f>VLOOKUP(CK3450,Mapping!B:C,2,FALSE)</f>
        <v>US/CA</v>
      </c>
    </row>
    <row r="3451" spans="1:99" ht="16" customHeight="1" x14ac:dyDescent="0.35">
      <c r="A3451" s="12" t="s">
        <v>4930</v>
      </c>
      <c r="B3451" s="12" t="s">
        <v>925</v>
      </c>
      <c r="E3451" s="37">
        <v>1067693884</v>
      </c>
      <c r="G3451" s="37" t="s">
        <v>1505</v>
      </c>
      <c r="I3451" s="37"/>
      <c r="K3451" s="37">
        <v>607068173</v>
      </c>
      <c r="L3451" s="12">
        <v>1.78</v>
      </c>
      <c r="M3451" s="37"/>
      <c r="O3451" s="37"/>
      <c r="Q3451" s="12">
        <v>855687</v>
      </c>
      <c r="R3451" s="37"/>
      <c r="T3451" s="37">
        <v>58418464</v>
      </c>
      <c r="U3451" s="12">
        <v>0.17</v>
      </c>
      <c r="V3451" s="37">
        <v>51903558</v>
      </c>
      <c r="W3451" s="12">
        <v>0.15</v>
      </c>
      <c r="X3451" s="37">
        <v>3513970</v>
      </c>
      <c r="Y3451" s="12">
        <v>0.01</v>
      </c>
      <c r="Z3451" s="37"/>
      <c r="AB3451" s="37"/>
      <c r="AD3451" s="37"/>
      <c r="AF3451" s="37"/>
      <c r="AH3451" s="37">
        <v>108056154</v>
      </c>
      <c r="AI3451" s="12">
        <v>0.32</v>
      </c>
      <c r="AK3451" s="12">
        <v>2341400</v>
      </c>
      <c r="AN3451" s="37">
        <v>238733565</v>
      </c>
      <c r="AO3451" s="12">
        <v>0.7</v>
      </c>
      <c r="AP3451" s="37"/>
      <c r="AR3451" s="37"/>
      <c r="AT3451" s="37"/>
      <c r="AV3451" s="37"/>
      <c r="AX3451" s="37"/>
      <c r="BA3451" s="12">
        <v>34390</v>
      </c>
      <c r="BG3451" s="12">
        <v>9706771</v>
      </c>
      <c r="BI3451" s="12">
        <v>1417550</v>
      </c>
      <c r="BK3451" s="12">
        <v>521873</v>
      </c>
      <c r="BQ3451" s="12">
        <v>0.2</v>
      </c>
      <c r="BS3451" s="12">
        <v>0.11</v>
      </c>
      <c r="BT3451" s="12">
        <v>7.0000000000000007E-2</v>
      </c>
      <c r="BY3451" s="12">
        <v>0.18</v>
      </c>
      <c r="BZ3451" s="12">
        <v>0</v>
      </c>
      <c r="CE3451" s="12">
        <v>0.02</v>
      </c>
      <c r="CG3451" s="12" t="s">
        <v>940</v>
      </c>
      <c r="CH3451" s="12">
        <v>50.777000000000001</v>
      </c>
      <c r="CI3451" s="12" t="s">
        <v>1115</v>
      </c>
      <c r="CJ3451" s="12" t="s">
        <v>1116</v>
      </c>
      <c r="CK3451" s="12" t="s">
        <v>985</v>
      </c>
      <c r="CL3451" s="37">
        <v>34177379247</v>
      </c>
      <c r="CN3451" s="12" t="s">
        <v>1506</v>
      </c>
      <c r="CS3451" s="12"/>
      <c r="CT3451" s="36" t="str">
        <f t="shared" si="53"/>
        <v>1bn - 50bn</v>
      </c>
      <c r="CU3451" s="36" t="str">
        <f>VLOOKUP(CK3451,Mapping!B:C,2,FALSE)</f>
        <v>US/CA</v>
      </c>
    </row>
    <row r="3452" spans="1:99" ht="16" customHeight="1" x14ac:dyDescent="0.35">
      <c r="A3452" s="12" t="s">
        <v>4931</v>
      </c>
      <c r="B3452" s="12" t="s">
        <v>933</v>
      </c>
      <c r="E3452" s="37">
        <v>99808517</v>
      </c>
      <c r="G3452" s="37" t="s">
        <v>1505</v>
      </c>
      <c r="I3452" s="37"/>
      <c r="K3452" s="37">
        <v>59914934</v>
      </c>
      <c r="L3452" s="12">
        <v>0.39</v>
      </c>
      <c r="M3452" s="37"/>
      <c r="O3452" s="37">
        <v>31533100</v>
      </c>
      <c r="P3452" s="12">
        <v>0.2</v>
      </c>
      <c r="R3452" s="37">
        <v>8306268</v>
      </c>
      <c r="S3452" s="12">
        <v>0.05</v>
      </c>
      <c r="T3452" s="37"/>
      <c r="V3452" s="37"/>
      <c r="X3452" s="37"/>
      <c r="Z3452" s="37"/>
      <c r="AB3452" s="37"/>
      <c r="AD3452" s="37"/>
      <c r="AF3452" s="37"/>
      <c r="AH3452" s="37"/>
      <c r="AL3452" s="12">
        <v>1718300</v>
      </c>
      <c r="AM3452" s="12">
        <v>18800</v>
      </c>
      <c r="AN3452" s="37"/>
      <c r="AP3452" s="37"/>
      <c r="AR3452" s="37"/>
      <c r="AT3452" s="37"/>
      <c r="AV3452" s="37"/>
      <c r="AX3452" s="37">
        <v>54215</v>
      </c>
      <c r="AY3452" s="12">
        <v>0</v>
      </c>
      <c r="AZ3452" s="12">
        <v>625700</v>
      </c>
      <c r="BG3452" s="12">
        <v>778339</v>
      </c>
      <c r="BS3452" s="12">
        <v>0.01</v>
      </c>
      <c r="BU3452" s="12">
        <v>0.01</v>
      </c>
      <c r="BW3452" s="12">
        <v>0</v>
      </c>
      <c r="BX3452" s="12">
        <v>0.01</v>
      </c>
      <c r="CG3452" s="12" t="s">
        <v>940</v>
      </c>
      <c r="CH3452" s="12">
        <v>83.325000000000003</v>
      </c>
      <c r="CI3452" s="12" t="s">
        <v>977</v>
      </c>
      <c r="CJ3452" s="12"/>
      <c r="CK3452" s="12" t="s">
        <v>927</v>
      </c>
      <c r="CL3452" s="37">
        <v>15893429769</v>
      </c>
      <c r="CN3452" s="12" t="s">
        <v>1506</v>
      </c>
      <c r="CS3452" s="12"/>
      <c r="CT3452" s="36" t="str">
        <f t="shared" si="53"/>
        <v>1bn - 50bn</v>
      </c>
      <c r="CU3452" s="36" t="str">
        <f>VLOOKUP(CK3452,Mapping!B:C,2,FALSE)</f>
        <v>CN</v>
      </c>
    </row>
    <row r="3453" spans="1:99" ht="16" customHeight="1" x14ac:dyDescent="0.35">
      <c r="A3453" s="12" t="s">
        <v>4932</v>
      </c>
      <c r="B3453" s="12" t="s">
        <v>933</v>
      </c>
      <c r="E3453" s="37">
        <v>5936551</v>
      </c>
      <c r="G3453" s="37" t="s">
        <v>1505</v>
      </c>
      <c r="I3453" s="37"/>
      <c r="K3453" s="37"/>
      <c r="M3453" s="37"/>
      <c r="O3453" s="37"/>
      <c r="R3453" s="37"/>
      <c r="T3453" s="37"/>
      <c r="V3453" s="37"/>
      <c r="X3453" s="37"/>
      <c r="Z3453" s="37"/>
      <c r="AB3453" s="37"/>
      <c r="AD3453" s="37"/>
      <c r="AF3453" s="37"/>
      <c r="AH3453" s="37"/>
      <c r="AN3453" s="37">
        <v>5936551</v>
      </c>
      <c r="AO3453" s="12">
        <v>4.3499999999999996</v>
      </c>
      <c r="AP3453" s="37"/>
      <c r="AR3453" s="37"/>
      <c r="AT3453" s="37"/>
      <c r="AV3453" s="37"/>
      <c r="AX3453" s="37"/>
      <c r="BI3453" s="12">
        <v>35250</v>
      </c>
      <c r="BY3453" s="12">
        <v>0</v>
      </c>
      <c r="CG3453" s="12" t="s">
        <v>976</v>
      </c>
      <c r="CH3453" s="12">
        <v>51.58</v>
      </c>
      <c r="CI3453" s="12" t="s">
        <v>953</v>
      </c>
      <c r="CJ3453" s="12"/>
      <c r="CK3453" s="12" t="s">
        <v>954</v>
      </c>
      <c r="CL3453" s="37">
        <v>132505211</v>
      </c>
      <c r="CN3453" s="12" t="s">
        <v>1513</v>
      </c>
      <c r="CS3453" s="12"/>
      <c r="CT3453" s="36" t="str">
        <f t="shared" si="53"/>
        <v>500mn</v>
      </c>
      <c r="CU3453" s="36" t="str">
        <f>VLOOKUP(CK3453,Mapping!B:C,2,FALSE)</f>
        <v>EU</v>
      </c>
    </row>
    <row r="3454" spans="1:99" ht="16" customHeight="1" x14ac:dyDescent="0.35">
      <c r="A3454" s="12" t="s">
        <v>4933</v>
      </c>
      <c r="B3454" s="12" t="s">
        <v>933</v>
      </c>
      <c r="E3454" s="37">
        <v>3881525</v>
      </c>
      <c r="G3454" s="37" t="s">
        <v>1505</v>
      </c>
      <c r="I3454" s="37"/>
      <c r="K3454" s="37">
        <v>1272416</v>
      </c>
      <c r="L3454" s="12">
        <v>0.35</v>
      </c>
      <c r="M3454" s="37"/>
      <c r="O3454" s="37">
        <v>2606039</v>
      </c>
      <c r="P3454" s="12">
        <v>0.71</v>
      </c>
      <c r="R3454" s="37">
        <v>3070</v>
      </c>
      <c r="S3454" s="12">
        <v>0</v>
      </c>
      <c r="T3454" s="37"/>
      <c r="V3454" s="37">
        <v>0</v>
      </c>
      <c r="W3454" s="12">
        <v>0</v>
      </c>
      <c r="X3454" s="37">
        <v>0</v>
      </c>
      <c r="Y3454" s="12">
        <v>0</v>
      </c>
      <c r="Z3454" s="37"/>
      <c r="AB3454" s="37"/>
      <c r="AD3454" s="37"/>
      <c r="AF3454" s="37"/>
      <c r="AH3454" s="37"/>
      <c r="AK3454" s="12">
        <v>0</v>
      </c>
      <c r="AL3454" s="12">
        <v>171600</v>
      </c>
      <c r="AN3454" s="37"/>
      <c r="AP3454" s="37"/>
      <c r="AR3454" s="37"/>
      <c r="AT3454" s="37"/>
      <c r="AV3454" s="37"/>
      <c r="AX3454" s="37"/>
      <c r="AZ3454" s="12">
        <v>290</v>
      </c>
      <c r="BA3454" s="12">
        <v>0</v>
      </c>
      <c r="BG3454" s="12">
        <v>20600</v>
      </c>
      <c r="BS3454" s="12">
        <v>0</v>
      </c>
      <c r="BT3454" s="12">
        <v>0</v>
      </c>
      <c r="BU3454" s="12">
        <v>0</v>
      </c>
      <c r="BX3454" s="12">
        <v>0</v>
      </c>
      <c r="BZ3454" s="12">
        <v>0</v>
      </c>
      <c r="CG3454" s="12" t="s">
        <v>940</v>
      </c>
      <c r="CH3454" s="12">
        <v>43.087000000000003</v>
      </c>
      <c r="CI3454" s="12" t="s">
        <v>1004</v>
      </c>
      <c r="CJ3454" s="12"/>
      <c r="CK3454" s="12" t="s">
        <v>1005</v>
      </c>
      <c r="CL3454" s="37">
        <v>372186277</v>
      </c>
      <c r="CN3454" s="12" t="s">
        <v>1506</v>
      </c>
      <c r="CR3454" s="12">
        <v>45995.208333333336</v>
      </c>
      <c r="CS3454" s="12"/>
      <c r="CT3454" s="36" t="str">
        <f t="shared" si="53"/>
        <v>500mn</v>
      </c>
      <c r="CU3454" s="36" t="str">
        <f>VLOOKUP(CK3454,Mapping!B:C,2,FALSE)</f>
        <v>Asia</v>
      </c>
    </row>
    <row r="3455" spans="1:99" ht="16" customHeight="1" x14ac:dyDescent="0.35">
      <c r="A3455" s="12" t="s">
        <v>643</v>
      </c>
      <c r="B3455" s="12" t="s">
        <v>925</v>
      </c>
      <c r="E3455" s="37">
        <v>8658962</v>
      </c>
      <c r="F3455" s="12">
        <v>6650</v>
      </c>
      <c r="G3455" s="37" t="s">
        <v>1505</v>
      </c>
      <c r="I3455" s="37">
        <v>350749</v>
      </c>
      <c r="J3455" s="12">
        <v>0.16</v>
      </c>
      <c r="K3455" s="37">
        <v>5445915</v>
      </c>
      <c r="L3455" s="12">
        <v>2.44</v>
      </c>
      <c r="M3455" s="37"/>
      <c r="O3455" s="37">
        <v>2406279</v>
      </c>
      <c r="P3455" s="12">
        <v>1.08</v>
      </c>
      <c r="R3455" s="37">
        <v>0</v>
      </c>
      <c r="S3455" s="12">
        <v>0</v>
      </c>
      <c r="T3455" s="37"/>
      <c r="V3455" s="37"/>
      <c r="X3455" s="37">
        <v>0</v>
      </c>
      <c r="Y3455" s="12">
        <v>0</v>
      </c>
      <c r="Z3455" s="37"/>
      <c r="AB3455" s="37">
        <v>13753</v>
      </c>
      <c r="AC3455" s="12">
        <v>0.01</v>
      </c>
      <c r="AD3455" s="37"/>
      <c r="AF3455" s="37">
        <v>442266</v>
      </c>
      <c r="AG3455" s="12">
        <v>0.2</v>
      </c>
      <c r="AH3455" s="37"/>
      <c r="AJ3455" s="12">
        <v>952</v>
      </c>
      <c r="AL3455" s="12">
        <v>149700</v>
      </c>
      <c r="AN3455" s="37"/>
      <c r="AP3455" s="37"/>
      <c r="AR3455" s="37"/>
      <c r="AT3455" s="37"/>
      <c r="AV3455" s="37"/>
      <c r="AX3455" s="37"/>
      <c r="AZ3455" s="12">
        <v>0</v>
      </c>
      <c r="BA3455" s="12">
        <v>0</v>
      </c>
      <c r="BF3455" s="12">
        <v>29200</v>
      </c>
      <c r="BG3455" s="12">
        <v>91200</v>
      </c>
      <c r="BO3455" s="12">
        <v>0</v>
      </c>
      <c r="BP3455" s="12">
        <v>0</v>
      </c>
      <c r="BR3455" s="12">
        <v>0</v>
      </c>
      <c r="BS3455" s="12">
        <v>0</v>
      </c>
      <c r="BU3455" s="12">
        <v>0</v>
      </c>
      <c r="BX3455" s="12">
        <v>0</v>
      </c>
      <c r="BZ3455" s="12">
        <v>0</v>
      </c>
      <c r="CG3455" s="12" t="s">
        <v>929</v>
      </c>
      <c r="CH3455" s="12">
        <v>122.449</v>
      </c>
      <c r="CI3455" s="12" t="s">
        <v>988</v>
      </c>
      <c r="CJ3455" s="12"/>
      <c r="CK3455" s="12" t="s">
        <v>988</v>
      </c>
      <c r="CL3455" s="37">
        <v>223206669</v>
      </c>
      <c r="CN3455" s="12" t="s">
        <v>1506</v>
      </c>
      <c r="CR3455" s="12">
        <v>45995.208333333336</v>
      </c>
      <c r="CS3455" s="12"/>
      <c r="CT3455" s="36" t="str">
        <f t="shared" si="53"/>
        <v>500mn</v>
      </c>
      <c r="CU3455" s="36" t="str">
        <f>VLOOKUP(CK3455,Mapping!B:C,2,FALSE)</f>
        <v>SG</v>
      </c>
    </row>
    <row r="3456" spans="1:99" ht="16" customHeight="1" x14ac:dyDescent="0.35">
      <c r="A3456" s="12" t="s">
        <v>4934</v>
      </c>
      <c r="B3456" s="12" t="s">
        <v>933</v>
      </c>
      <c r="E3456" s="37">
        <v>2384814</v>
      </c>
      <c r="G3456" s="37" t="s">
        <v>1505</v>
      </c>
      <c r="I3456" s="37"/>
      <c r="K3456" s="37"/>
      <c r="M3456" s="37"/>
      <c r="O3456" s="37">
        <v>911202</v>
      </c>
      <c r="P3456" s="12">
        <v>0.54</v>
      </c>
      <c r="R3456" s="37"/>
      <c r="T3456" s="37"/>
      <c r="V3456" s="37"/>
      <c r="X3456" s="37"/>
      <c r="Z3456" s="37"/>
      <c r="AB3456" s="37"/>
      <c r="AD3456" s="37"/>
      <c r="AF3456" s="37"/>
      <c r="AH3456" s="37"/>
      <c r="AL3456" s="12">
        <v>60000</v>
      </c>
      <c r="AN3456" s="37">
        <v>1473612</v>
      </c>
      <c r="AO3456" s="12">
        <v>0.87</v>
      </c>
      <c r="AP3456" s="37"/>
      <c r="AR3456" s="37"/>
      <c r="AT3456" s="37"/>
      <c r="AV3456" s="37"/>
      <c r="AX3456" s="37"/>
      <c r="BI3456" s="12">
        <v>8750</v>
      </c>
      <c r="BU3456" s="12">
        <v>0</v>
      </c>
      <c r="BY3456" s="12">
        <v>0</v>
      </c>
      <c r="CG3456" s="12" t="s">
        <v>940</v>
      </c>
      <c r="CH3456" s="12">
        <v>47.627000000000002</v>
      </c>
      <c r="CI3456" s="12" t="s">
        <v>1004</v>
      </c>
      <c r="CJ3456" s="12"/>
      <c r="CK3456" s="12" t="s">
        <v>1005</v>
      </c>
      <c r="CL3456" s="37">
        <v>165003112</v>
      </c>
      <c r="CN3456" s="12" t="s">
        <v>1509</v>
      </c>
      <c r="CS3456" s="12"/>
      <c r="CT3456" s="36" t="str">
        <f t="shared" si="53"/>
        <v>500mn</v>
      </c>
      <c r="CU3456" s="36" t="str">
        <f>VLOOKUP(CK3456,Mapping!B:C,2,FALSE)</f>
        <v>Asia</v>
      </c>
    </row>
    <row r="3457" spans="1:99" ht="16" customHeight="1" x14ac:dyDescent="0.35">
      <c r="A3457" s="12" t="s">
        <v>4935</v>
      </c>
      <c r="B3457" s="12" t="s">
        <v>925</v>
      </c>
      <c r="E3457" s="37">
        <v>0</v>
      </c>
      <c r="G3457" s="37" t="s">
        <v>1505</v>
      </c>
      <c r="I3457" s="37"/>
      <c r="K3457" s="37"/>
      <c r="M3457" s="37"/>
      <c r="O3457" s="37"/>
      <c r="R3457" s="37"/>
      <c r="T3457" s="37"/>
      <c r="V3457" s="37"/>
      <c r="X3457" s="37"/>
      <c r="Z3457" s="37"/>
      <c r="AB3457" s="37"/>
      <c r="AD3457" s="37"/>
      <c r="AF3457" s="37"/>
      <c r="AH3457" s="37"/>
      <c r="AN3457" s="37">
        <v>0</v>
      </c>
      <c r="AO3457" s="12">
        <v>0</v>
      </c>
      <c r="AP3457" s="37"/>
      <c r="AR3457" s="37"/>
      <c r="AT3457" s="37"/>
      <c r="AV3457" s="37"/>
      <c r="AX3457" s="37"/>
      <c r="BI3457" s="12">
        <v>0</v>
      </c>
      <c r="BY3457" s="12">
        <v>0</v>
      </c>
      <c r="CG3457" s="12" t="s">
        <v>934</v>
      </c>
      <c r="CH3457" s="12">
        <v>17.148</v>
      </c>
      <c r="CI3457" s="12" t="s">
        <v>1129</v>
      </c>
      <c r="CJ3457" s="12" t="s">
        <v>1130</v>
      </c>
      <c r="CK3457" s="12" t="s">
        <v>932</v>
      </c>
      <c r="CL3457" s="37">
        <v>205989162</v>
      </c>
      <c r="CN3457" s="12" t="s">
        <v>1509</v>
      </c>
      <c r="CS3457" s="12"/>
      <c r="CT3457" s="36" t="str">
        <f t="shared" si="53"/>
        <v>500mn</v>
      </c>
      <c r="CU3457" s="36" t="str">
        <f>VLOOKUP(CK3457,Mapping!B:C,2,FALSE)</f>
        <v>US/CA</v>
      </c>
    </row>
    <row r="3458" spans="1:99" ht="16" customHeight="1" x14ac:dyDescent="0.35">
      <c r="A3458" s="12" t="s">
        <v>4936</v>
      </c>
      <c r="B3458" s="12" t="s">
        <v>925</v>
      </c>
      <c r="E3458" s="37">
        <v>1874107</v>
      </c>
      <c r="G3458" s="37" t="s">
        <v>1505</v>
      </c>
      <c r="I3458" s="37"/>
      <c r="K3458" s="37"/>
      <c r="M3458" s="37">
        <v>278396</v>
      </c>
      <c r="N3458" s="12">
        <v>0.03</v>
      </c>
      <c r="O3458" s="37"/>
      <c r="R3458" s="37"/>
      <c r="T3458" s="37"/>
      <c r="V3458" s="37"/>
      <c r="X3458" s="37"/>
      <c r="Z3458" s="37"/>
      <c r="AB3458" s="37"/>
      <c r="AD3458" s="37"/>
      <c r="AF3458" s="37"/>
      <c r="AH3458" s="37"/>
      <c r="AN3458" s="37">
        <v>1595711</v>
      </c>
      <c r="AO3458" s="12">
        <v>0.19</v>
      </c>
      <c r="AP3458" s="37"/>
      <c r="AR3458" s="37"/>
      <c r="AT3458" s="37"/>
      <c r="AV3458" s="37"/>
      <c r="AX3458" s="37"/>
      <c r="BB3458" s="12">
        <v>2219</v>
      </c>
      <c r="BI3458" s="12">
        <v>9475</v>
      </c>
      <c r="BY3458" s="12">
        <v>0</v>
      </c>
      <c r="CC3458" s="12">
        <v>0</v>
      </c>
      <c r="CG3458" s="12" t="s">
        <v>929</v>
      </c>
      <c r="CH3458" s="12">
        <v>24.201000000000001</v>
      </c>
      <c r="CI3458" s="12" t="s">
        <v>967</v>
      </c>
      <c r="CJ3458" s="12" t="s">
        <v>968</v>
      </c>
      <c r="CK3458" s="12" t="s">
        <v>932</v>
      </c>
      <c r="CL3458" s="37">
        <v>821569140</v>
      </c>
      <c r="CN3458" s="12" t="s">
        <v>1509</v>
      </c>
      <c r="CS3458" s="12"/>
      <c r="CT3458" s="36" t="str">
        <f t="shared" si="53"/>
        <v>500mn - 1bn</v>
      </c>
      <c r="CU3458" s="36" t="str">
        <f>VLOOKUP(CK3458,Mapping!B:C,2,FALSE)</f>
        <v>US/CA</v>
      </c>
    </row>
    <row r="3459" spans="1:99" ht="16" customHeight="1" x14ac:dyDescent="0.35">
      <c r="A3459" s="12" t="s">
        <v>4937</v>
      </c>
      <c r="B3459" s="12" t="s">
        <v>925</v>
      </c>
      <c r="E3459" s="37">
        <v>3058904</v>
      </c>
      <c r="G3459" s="37" t="s">
        <v>1505</v>
      </c>
      <c r="I3459" s="37"/>
      <c r="K3459" s="37"/>
      <c r="M3459" s="37">
        <v>1301397</v>
      </c>
      <c r="N3459" s="12">
        <v>0.33</v>
      </c>
      <c r="O3459" s="37"/>
      <c r="R3459" s="37"/>
      <c r="T3459" s="37">
        <v>354066</v>
      </c>
      <c r="U3459" s="12">
        <v>0.09</v>
      </c>
      <c r="V3459" s="37"/>
      <c r="X3459" s="37">
        <v>526942</v>
      </c>
      <c r="Y3459" s="12">
        <v>0.13</v>
      </c>
      <c r="Z3459" s="37">
        <v>345999</v>
      </c>
      <c r="AA3459" s="12">
        <v>0.09</v>
      </c>
      <c r="AB3459" s="37"/>
      <c r="AD3459" s="37"/>
      <c r="AF3459" s="37"/>
      <c r="AH3459" s="37"/>
      <c r="AN3459" s="37">
        <v>530500</v>
      </c>
      <c r="AO3459" s="12">
        <v>0.13</v>
      </c>
      <c r="AP3459" s="37"/>
      <c r="AR3459" s="37"/>
      <c r="AT3459" s="37"/>
      <c r="AV3459" s="37"/>
      <c r="AX3459" s="37"/>
      <c r="BA3459" s="12">
        <v>5157</v>
      </c>
      <c r="BB3459" s="12">
        <v>10373</v>
      </c>
      <c r="BC3459" s="12">
        <v>11701</v>
      </c>
      <c r="BI3459" s="12">
        <v>3150</v>
      </c>
      <c r="BK3459" s="12">
        <v>3163</v>
      </c>
      <c r="BY3459" s="12">
        <v>0</v>
      </c>
      <c r="BZ3459" s="12">
        <v>0</v>
      </c>
      <c r="CC3459" s="12">
        <v>0</v>
      </c>
      <c r="CD3459" s="12">
        <v>0</v>
      </c>
      <c r="CE3459" s="12">
        <v>0</v>
      </c>
      <c r="CG3459" s="12" t="s">
        <v>934</v>
      </c>
      <c r="CH3459" s="12">
        <v>34.853999999999999</v>
      </c>
      <c r="CI3459" s="12" t="s">
        <v>4938</v>
      </c>
      <c r="CJ3459" s="12" t="s">
        <v>968</v>
      </c>
      <c r="CK3459" s="12" t="s">
        <v>932</v>
      </c>
      <c r="CL3459" s="37">
        <v>396947405</v>
      </c>
      <c r="CN3459" s="12" t="s">
        <v>1509</v>
      </c>
      <c r="CS3459" s="12"/>
      <c r="CT3459" s="36" t="str">
        <f t="shared" ref="CT3459:CT3522" si="54">IF(CL3459&gt;100000000000, "100bn", IF(CL3459&gt;50000000000, "50bn - 100bn",IF(CL3459&gt;1000000000, "1bn - 50bn", IF(CL3459&gt;500000000, "500mn - 1bn", "500mn"))))</f>
        <v>500mn</v>
      </c>
      <c r="CU3459" s="36" t="str">
        <f>VLOOKUP(CK3459,Mapping!B:C,2,FALSE)</f>
        <v>US/CA</v>
      </c>
    </row>
    <row r="3460" spans="1:99" ht="16" customHeight="1" x14ac:dyDescent="0.35">
      <c r="A3460" s="12" t="s">
        <v>4939</v>
      </c>
      <c r="B3460" s="12" t="s">
        <v>925</v>
      </c>
      <c r="E3460" s="37">
        <v>0</v>
      </c>
      <c r="G3460" s="37" t="s">
        <v>1505</v>
      </c>
      <c r="I3460" s="37"/>
      <c r="K3460" s="37"/>
      <c r="M3460" s="37">
        <v>0</v>
      </c>
      <c r="N3460" s="12">
        <v>0</v>
      </c>
      <c r="O3460" s="37"/>
      <c r="R3460" s="37"/>
      <c r="T3460" s="37"/>
      <c r="V3460" s="37"/>
      <c r="X3460" s="37"/>
      <c r="Z3460" s="37"/>
      <c r="AB3460" s="37"/>
      <c r="AD3460" s="37"/>
      <c r="AF3460" s="37"/>
      <c r="AH3460" s="37"/>
      <c r="AN3460" s="37"/>
      <c r="AP3460" s="37"/>
      <c r="AR3460" s="37"/>
      <c r="AT3460" s="37"/>
      <c r="AV3460" s="37"/>
      <c r="AX3460" s="37"/>
      <c r="BB3460" s="12">
        <v>0</v>
      </c>
      <c r="CC3460" s="12">
        <v>0</v>
      </c>
      <c r="CG3460" s="12" t="s">
        <v>934</v>
      </c>
      <c r="CH3460" s="12">
        <v>18.3</v>
      </c>
      <c r="CI3460" s="12" t="s">
        <v>4940</v>
      </c>
      <c r="CJ3460" s="12" t="s">
        <v>968</v>
      </c>
      <c r="CK3460" s="12" t="s">
        <v>932</v>
      </c>
      <c r="CL3460" s="37">
        <v>537959081</v>
      </c>
      <c r="CN3460" s="12" t="s">
        <v>1509</v>
      </c>
      <c r="CS3460" s="12"/>
      <c r="CT3460" s="36" t="str">
        <f t="shared" si="54"/>
        <v>500mn - 1bn</v>
      </c>
      <c r="CU3460" s="36" t="str">
        <f>VLOOKUP(CK3460,Mapping!B:C,2,FALSE)</f>
        <v>US/CA</v>
      </c>
    </row>
    <row r="3461" spans="1:99" ht="16" customHeight="1" x14ac:dyDescent="0.35">
      <c r="A3461" s="12" t="s">
        <v>4941</v>
      </c>
      <c r="B3461" s="12" t="s">
        <v>925</v>
      </c>
      <c r="E3461" s="37">
        <v>26150298</v>
      </c>
      <c r="G3461" s="37" t="s">
        <v>1505</v>
      </c>
      <c r="I3461" s="37"/>
      <c r="K3461" s="37"/>
      <c r="M3461" s="37"/>
      <c r="O3461" s="37"/>
      <c r="R3461" s="37"/>
      <c r="T3461" s="37"/>
      <c r="V3461" s="37"/>
      <c r="X3461" s="37"/>
      <c r="Z3461" s="37"/>
      <c r="AB3461" s="37"/>
      <c r="AD3461" s="37"/>
      <c r="AF3461" s="37"/>
      <c r="AH3461" s="37"/>
      <c r="AN3461" s="37">
        <v>26150298</v>
      </c>
      <c r="AO3461" s="12">
        <v>3.19</v>
      </c>
      <c r="AP3461" s="37"/>
      <c r="AR3461" s="37">
        <v>0</v>
      </c>
      <c r="AS3461" s="12">
        <v>0</v>
      </c>
      <c r="AT3461" s="37"/>
      <c r="AV3461" s="37"/>
      <c r="AX3461" s="37"/>
      <c r="BE3461" s="12">
        <v>0</v>
      </c>
      <c r="BI3461" s="12">
        <v>155275</v>
      </c>
      <c r="BM3461" s="12">
        <v>0</v>
      </c>
      <c r="BY3461" s="12">
        <v>0.02</v>
      </c>
      <c r="CG3461" s="12" t="s">
        <v>976</v>
      </c>
      <c r="CH3461" s="12">
        <v>17.276</v>
      </c>
      <c r="CI3461" s="12" t="s">
        <v>941</v>
      </c>
      <c r="CJ3461" s="12" t="s">
        <v>941</v>
      </c>
      <c r="CK3461" s="12" t="s">
        <v>932</v>
      </c>
      <c r="CL3461" s="37">
        <v>819772840</v>
      </c>
      <c r="CN3461" s="12" t="s">
        <v>1513</v>
      </c>
      <c r="CS3461" s="12"/>
      <c r="CT3461" s="36" t="str">
        <f t="shared" si="54"/>
        <v>500mn - 1bn</v>
      </c>
      <c r="CU3461" s="36" t="str">
        <f>VLOOKUP(CK3461,Mapping!B:C,2,FALSE)</f>
        <v>US/CA</v>
      </c>
    </row>
    <row r="3462" spans="1:99" ht="16" customHeight="1" x14ac:dyDescent="0.35">
      <c r="A3462" s="12" t="s">
        <v>4942</v>
      </c>
      <c r="B3462" s="12" t="s">
        <v>925</v>
      </c>
      <c r="E3462" s="37">
        <v>9610779</v>
      </c>
      <c r="G3462" s="37" t="s">
        <v>1505</v>
      </c>
      <c r="I3462" s="37"/>
      <c r="K3462" s="37">
        <v>2374557</v>
      </c>
      <c r="L3462" s="12">
        <v>0.48</v>
      </c>
      <c r="M3462" s="37"/>
      <c r="O3462" s="37"/>
      <c r="R3462" s="37"/>
      <c r="T3462" s="37"/>
      <c r="V3462" s="37"/>
      <c r="X3462" s="37">
        <v>3414447</v>
      </c>
      <c r="Y3462" s="12">
        <v>0.69</v>
      </c>
      <c r="Z3462" s="37"/>
      <c r="AB3462" s="37"/>
      <c r="AD3462" s="37"/>
      <c r="AF3462" s="37"/>
      <c r="AH3462" s="37"/>
      <c r="AN3462" s="37">
        <v>3821775</v>
      </c>
      <c r="AO3462" s="12">
        <v>0.78</v>
      </c>
      <c r="AP3462" s="37"/>
      <c r="AR3462" s="37"/>
      <c r="AT3462" s="37"/>
      <c r="AV3462" s="37"/>
      <c r="AX3462" s="37"/>
      <c r="BA3462" s="12">
        <v>34184</v>
      </c>
      <c r="BG3462" s="12">
        <v>39778</v>
      </c>
      <c r="BI3462" s="12">
        <v>22700</v>
      </c>
      <c r="BS3462" s="12">
        <v>0</v>
      </c>
      <c r="BY3462" s="12">
        <v>0</v>
      </c>
      <c r="BZ3462" s="12">
        <v>0</v>
      </c>
      <c r="CG3462" s="12" t="s">
        <v>940</v>
      </c>
      <c r="CH3462" s="12">
        <v>26.722999999999999</v>
      </c>
      <c r="CI3462" s="12" t="s">
        <v>1188</v>
      </c>
      <c r="CJ3462" s="12"/>
      <c r="CK3462" s="12" t="s">
        <v>1010</v>
      </c>
      <c r="CL3462" s="37">
        <v>409632777</v>
      </c>
      <c r="CN3462" s="12" t="s">
        <v>1506</v>
      </c>
      <c r="CS3462" s="12"/>
      <c r="CT3462" s="36" t="str">
        <f t="shared" si="54"/>
        <v>500mn</v>
      </c>
      <c r="CU3462" s="36" t="str">
        <f>VLOOKUP(CK3462,Mapping!B:C,2,FALSE)</f>
        <v>Africa</v>
      </c>
    </row>
    <row r="3463" spans="1:99" ht="16" customHeight="1" x14ac:dyDescent="0.35">
      <c r="A3463" s="12" t="s">
        <v>4943</v>
      </c>
      <c r="B3463" s="12" t="s">
        <v>925</v>
      </c>
      <c r="E3463" s="37">
        <v>0</v>
      </c>
      <c r="G3463" s="37" t="s">
        <v>1505</v>
      </c>
      <c r="I3463" s="37"/>
      <c r="K3463" s="37"/>
      <c r="M3463" s="37">
        <v>0</v>
      </c>
      <c r="N3463" s="12">
        <v>0</v>
      </c>
      <c r="O3463" s="37"/>
      <c r="R3463" s="37"/>
      <c r="T3463" s="37"/>
      <c r="V3463" s="37"/>
      <c r="X3463" s="37"/>
      <c r="Z3463" s="37"/>
      <c r="AB3463" s="37"/>
      <c r="AD3463" s="37"/>
      <c r="AF3463" s="37"/>
      <c r="AH3463" s="37"/>
      <c r="AN3463" s="37"/>
      <c r="AP3463" s="37"/>
      <c r="AR3463" s="37"/>
      <c r="AT3463" s="37"/>
      <c r="AV3463" s="37"/>
      <c r="AX3463" s="37"/>
      <c r="BB3463" s="12">
        <v>0</v>
      </c>
      <c r="CC3463" s="12">
        <v>0</v>
      </c>
      <c r="CG3463" s="12" t="s">
        <v>934</v>
      </c>
      <c r="CH3463" s="12">
        <v>17.056999999999999</v>
      </c>
      <c r="CI3463" s="12" t="s">
        <v>1269</v>
      </c>
      <c r="CJ3463" s="12" t="s">
        <v>936</v>
      </c>
      <c r="CK3463" s="12" t="s">
        <v>932</v>
      </c>
      <c r="CL3463" s="37">
        <v>260302897</v>
      </c>
      <c r="CN3463" s="12" t="s">
        <v>1509</v>
      </c>
      <c r="CS3463" s="12"/>
      <c r="CT3463" s="36" t="str">
        <f t="shared" si="54"/>
        <v>500mn</v>
      </c>
      <c r="CU3463" s="36" t="str">
        <f>VLOOKUP(CK3463,Mapping!B:C,2,FALSE)</f>
        <v>US/CA</v>
      </c>
    </row>
    <row r="3464" spans="1:99" ht="16" customHeight="1" x14ac:dyDescent="0.35">
      <c r="A3464" s="12" t="s">
        <v>4944</v>
      </c>
      <c r="B3464" s="12" t="s">
        <v>925</v>
      </c>
      <c r="E3464" s="37">
        <v>368393</v>
      </c>
      <c r="G3464" s="37" t="s">
        <v>1505</v>
      </c>
      <c r="I3464" s="37"/>
      <c r="K3464" s="37"/>
      <c r="M3464" s="37"/>
      <c r="O3464" s="37"/>
      <c r="R3464" s="37"/>
      <c r="T3464" s="37"/>
      <c r="V3464" s="37"/>
      <c r="X3464" s="37"/>
      <c r="Z3464" s="37">
        <v>368393</v>
      </c>
      <c r="AA3464" s="12">
        <v>0.87</v>
      </c>
      <c r="AB3464" s="37"/>
      <c r="AD3464" s="37"/>
      <c r="AF3464" s="37"/>
      <c r="AH3464" s="37"/>
      <c r="AN3464" s="37"/>
      <c r="AP3464" s="37"/>
      <c r="AR3464" s="37"/>
      <c r="AT3464" s="37"/>
      <c r="AV3464" s="37"/>
      <c r="AX3464" s="37"/>
      <c r="BC3464" s="12">
        <v>12836</v>
      </c>
      <c r="CD3464" s="12">
        <v>0</v>
      </c>
      <c r="CG3464" s="12" t="s">
        <v>940</v>
      </c>
      <c r="CH3464" s="12">
        <v>0.13500000000000001</v>
      </c>
      <c r="CI3464" s="12" t="s">
        <v>4218</v>
      </c>
      <c r="CJ3464" s="12"/>
      <c r="CK3464" s="12" t="s">
        <v>4219</v>
      </c>
      <c r="CL3464" s="37">
        <v>46853137</v>
      </c>
      <c r="CN3464" s="12" t="s">
        <v>1506</v>
      </c>
      <c r="CS3464" s="12"/>
      <c r="CT3464" s="36" t="str">
        <f t="shared" si="54"/>
        <v>500mn</v>
      </c>
      <c r="CU3464" s="36" t="str">
        <f>VLOOKUP(CK3464,Mapping!B:C,2,FALSE)</f>
        <v>EU</v>
      </c>
    </row>
    <row r="3465" spans="1:99" ht="16" customHeight="1" x14ac:dyDescent="0.35">
      <c r="A3465" s="12" t="s">
        <v>4945</v>
      </c>
      <c r="B3465" s="12" t="s">
        <v>925</v>
      </c>
      <c r="E3465" s="37">
        <v>4167</v>
      </c>
      <c r="G3465" s="37" t="s">
        <v>1505</v>
      </c>
      <c r="I3465" s="37"/>
      <c r="K3465" s="37"/>
      <c r="M3465" s="37"/>
      <c r="O3465" s="37"/>
      <c r="Q3465" s="12">
        <v>33</v>
      </c>
      <c r="R3465" s="37"/>
      <c r="T3465" s="37"/>
      <c r="V3465" s="37"/>
      <c r="X3465" s="37"/>
      <c r="Z3465" s="37"/>
      <c r="AB3465" s="37"/>
      <c r="AD3465" s="37"/>
      <c r="AF3465" s="37"/>
      <c r="AH3465" s="37">
        <v>4167</v>
      </c>
      <c r="AI3465" s="12">
        <v>0</v>
      </c>
      <c r="AN3465" s="37"/>
      <c r="AP3465" s="37"/>
      <c r="AR3465" s="37"/>
      <c r="AT3465" s="37"/>
      <c r="AV3465" s="37"/>
      <c r="AX3465" s="37"/>
      <c r="BQ3465" s="12">
        <v>0</v>
      </c>
      <c r="CG3465" s="12" t="s">
        <v>934</v>
      </c>
      <c r="CH3465" s="12">
        <v>21.693000000000001</v>
      </c>
      <c r="CI3465" s="12" t="s">
        <v>4946</v>
      </c>
      <c r="CJ3465" s="12" t="s">
        <v>936</v>
      </c>
      <c r="CK3465" s="12" t="s">
        <v>932</v>
      </c>
      <c r="CL3465" s="37">
        <v>239664003</v>
      </c>
      <c r="CN3465" s="12" t="s">
        <v>1509</v>
      </c>
      <c r="CS3465" s="12"/>
      <c r="CT3465" s="36" t="str">
        <f t="shared" si="54"/>
        <v>500mn</v>
      </c>
      <c r="CU3465" s="36" t="str">
        <f>VLOOKUP(CK3465,Mapping!B:C,2,FALSE)</f>
        <v>US/CA</v>
      </c>
    </row>
    <row r="3466" spans="1:99" ht="16" customHeight="1" x14ac:dyDescent="0.35">
      <c r="A3466" s="12" t="s">
        <v>4947</v>
      </c>
      <c r="B3466" s="12" t="s">
        <v>925</v>
      </c>
      <c r="E3466" s="37">
        <v>709384</v>
      </c>
      <c r="G3466" s="37" t="s">
        <v>1505</v>
      </c>
      <c r="I3466" s="37"/>
      <c r="K3466" s="37"/>
      <c r="M3466" s="37"/>
      <c r="O3466" s="37"/>
      <c r="Q3466" s="12">
        <v>1850</v>
      </c>
      <c r="R3466" s="37"/>
      <c r="T3466" s="37"/>
      <c r="V3466" s="37"/>
      <c r="X3466" s="37"/>
      <c r="Z3466" s="37"/>
      <c r="AB3466" s="37"/>
      <c r="AD3466" s="37"/>
      <c r="AF3466" s="37"/>
      <c r="AH3466" s="37">
        <v>233618</v>
      </c>
      <c r="AI3466" s="12">
        <v>0.02</v>
      </c>
      <c r="AN3466" s="37">
        <v>475766</v>
      </c>
      <c r="AO3466" s="12">
        <v>0.04</v>
      </c>
      <c r="AP3466" s="37"/>
      <c r="AR3466" s="37"/>
      <c r="AT3466" s="37"/>
      <c r="AV3466" s="37"/>
      <c r="AX3466" s="37"/>
      <c r="BI3466" s="12">
        <v>2825</v>
      </c>
      <c r="BQ3466" s="12">
        <v>0</v>
      </c>
      <c r="BY3466" s="12">
        <v>0</v>
      </c>
      <c r="CG3466" s="12" t="s">
        <v>934</v>
      </c>
      <c r="CH3466" s="12">
        <v>22.143000000000001</v>
      </c>
      <c r="CI3466" s="12" t="s">
        <v>1071</v>
      </c>
      <c r="CJ3466" s="12" t="s">
        <v>1072</v>
      </c>
      <c r="CK3466" s="12" t="s">
        <v>932</v>
      </c>
      <c r="CL3466" s="37">
        <v>1319760041</v>
      </c>
      <c r="CN3466" s="12" t="s">
        <v>1509</v>
      </c>
      <c r="CS3466" s="12"/>
      <c r="CT3466" s="36" t="str">
        <f t="shared" si="54"/>
        <v>1bn - 50bn</v>
      </c>
      <c r="CU3466" s="36" t="str">
        <f>VLOOKUP(CK3466,Mapping!B:C,2,FALSE)</f>
        <v>US/CA</v>
      </c>
    </row>
    <row r="3467" spans="1:99" ht="16" customHeight="1" x14ac:dyDescent="0.35">
      <c r="A3467" s="12" t="s">
        <v>4948</v>
      </c>
      <c r="B3467" s="12" t="s">
        <v>925</v>
      </c>
      <c r="E3467" s="37">
        <v>1785176</v>
      </c>
      <c r="G3467" s="37" t="s">
        <v>1505</v>
      </c>
      <c r="I3467" s="37"/>
      <c r="K3467" s="37"/>
      <c r="M3467" s="37"/>
      <c r="O3467" s="37"/>
      <c r="R3467" s="37"/>
      <c r="T3467" s="37"/>
      <c r="V3467" s="37"/>
      <c r="X3467" s="37"/>
      <c r="Z3467" s="37"/>
      <c r="AB3467" s="37"/>
      <c r="AD3467" s="37"/>
      <c r="AF3467" s="37"/>
      <c r="AH3467" s="37"/>
      <c r="AN3467" s="37">
        <v>1785176</v>
      </c>
      <c r="AO3467" s="12">
        <v>0.41</v>
      </c>
      <c r="AP3467" s="37"/>
      <c r="AR3467" s="37"/>
      <c r="AT3467" s="37"/>
      <c r="AV3467" s="37"/>
      <c r="AX3467" s="37"/>
      <c r="BI3467" s="12">
        <v>10600</v>
      </c>
      <c r="BY3467" s="12">
        <v>0</v>
      </c>
      <c r="CG3467" s="12" t="s">
        <v>934</v>
      </c>
      <c r="CH3467" s="12">
        <v>12.77</v>
      </c>
      <c r="CI3467" s="12" t="s">
        <v>1783</v>
      </c>
      <c r="CJ3467" s="12" t="s">
        <v>1046</v>
      </c>
      <c r="CK3467" s="12" t="s">
        <v>932</v>
      </c>
      <c r="CL3467" s="37">
        <v>435545605</v>
      </c>
      <c r="CN3467" s="12" t="s">
        <v>1509</v>
      </c>
      <c r="CS3467" s="12"/>
      <c r="CT3467" s="36" t="str">
        <f t="shared" si="54"/>
        <v>500mn</v>
      </c>
      <c r="CU3467" s="36" t="str">
        <f>VLOOKUP(CK3467,Mapping!B:C,2,FALSE)</f>
        <v>US/CA</v>
      </c>
    </row>
    <row r="3468" spans="1:99" ht="16" customHeight="1" x14ac:dyDescent="0.35">
      <c r="A3468" s="12" t="s">
        <v>4949</v>
      </c>
      <c r="B3468" s="12" t="s">
        <v>925</v>
      </c>
      <c r="E3468" s="37">
        <v>458925</v>
      </c>
      <c r="G3468" s="37" t="s">
        <v>1505</v>
      </c>
      <c r="I3468" s="37"/>
      <c r="K3468" s="37"/>
      <c r="M3468" s="37"/>
      <c r="O3468" s="37"/>
      <c r="R3468" s="37"/>
      <c r="T3468" s="37"/>
      <c r="V3468" s="37"/>
      <c r="X3468" s="37"/>
      <c r="Z3468" s="37"/>
      <c r="AB3468" s="37"/>
      <c r="AD3468" s="37"/>
      <c r="AF3468" s="37"/>
      <c r="AH3468" s="37"/>
      <c r="AN3468" s="37">
        <v>458925</v>
      </c>
      <c r="AO3468" s="12">
        <v>0.02</v>
      </c>
      <c r="AP3468" s="37"/>
      <c r="AR3468" s="37"/>
      <c r="AT3468" s="37"/>
      <c r="AV3468" s="37"/>
      <c r="AX3468" s="37"/>
      <c r="BI3468" s="12">
        <v>2725</v>
      </c>
      <c r="BY3468" s="12">
        <v>0</v>
      </c>
      <c r="CG3468" s="12" t="s">
        <v>934</v>
      </c>
      <c r="CH3468" s="12">
        <v>14.58</v>
      </c>
      <c r="CI3468" s="12" t="s">
        <v>1568</v>
      </c>
      <c r="CJ3468" s="12" t="s">
        <v>936</v>
      </c>
      <c r="CK3468" s="12" t="s">
        <v>932</v>
      </c>
      <c r="CL3468" s="37">
        <v>2219593514</v>
      </c>
      <c r="CN3468" s="12" t="s">
        <v>1509</v>
      </c>
      <c r="CS3468" s="12"/>
      <c r="CT3468" s="36" t="str">
        <f t="shared" si="54"/>
        <v>1bn - 50bn</v>
      </c>
      <c r="CU3468" s="36" t="str">
        <f>VLOOKUP(CK3468,Mapping!B:C,2,FALSE)</f>
        <v>US/CA</v>
      </c>
    </row>
    <row r="3469" spans="1:99" ht="16" customHeight="1" x14ac:dyDescent="0.35">
      <c r="A3469" s="12" t="s">
        <v>4950</v>
      </c>
      <c r="B3469" s="12" t="s">
        <v>925</v>
      </c>
      <c r="E3469" s="37">
        <v>3058603</v>
      </c>
      <c r="G3469" s="37" t="s">
        <v>1505</v>
      </c>
      <c r="I3469" s="37"/>
      <c r="K3469" s="37">
        <v>1470073</v>
      </c>
      <c r="L3469" s="12">
        <v>1.25</v>
      </c>
      <c r="M3469" s="37"/>
      <c r="O3469" s="37">
        <v>1588530</v>
      </c>
      <c r="P3469" s="12">
        <v>1.35</v>
      </c>
      <c r="R3469" s="37"/>
      <c r="T3469" s="37"/>
      <c r="V3469" s="37"/>
      <c r="X3469" s="37"/>
      <c r="Z3469" s="37"/>
      <c r="AB3469" s="37"/>
      <c r="AD3469" s="37"/>
      <c r="AF3469" s="37"/>
      <c r="AH3469" s="37"/>
      <c r="AL3469" s="12">
        <v>104600</v>
      </c>
      <c r="AN3469" s="37"/>
      <c r="AP3469" s="37"/>
      <c r="AR3469" s="37"/>
      <c r="AT3469" s="37"/>
      <c r="AV3469" s="37"/>
      <c r="AX3469" s="37"/>
      <c r="BG3469" s="12">
        <v>23800</v>
      </c>
      <c r="BS3469" s="12">
        <v>0</v>
      </c>
      <c r="BU3469" s="12">
        <v>0</v>
      </c>
      <c r="CG3469" s="12" t="s">
        <v>940</v>
      </c>
      <c r="CH3469" s="12">
        <v>12.611000000000001</v>
      </c>
      <c r="CI3469" s="12" t="s">
        <v>4951</v>
      </c>
      <c r="CJ3469" s="12"/>
      <c r="CK3469" s="12" t="s">
        <v>961</v>
      </c>
      <c r="CL3469" s="37">
        <v>118649118</v>
      </c>
      <c r="CN3469" s="12" t="s">
        <v>1506</v>
      </c>
      <c r="CS3469" s="12"/>
      <c r="CT3469" s="36" t="str">
        <f t="shared" si="54"/>
        <v>500mn</v>
      </c>
      <c r="CU3469" s="36" t="str">
        <f>VLOOKUP(CK3469,Mapping!B:C,2,FALSE)</f>
        <v>EU</v>
      </c>
    </row>
    <row r="3470" spans="1:99" ht="16" customHeight="1" x14ac:dyDescent="0.35">
      <c r="A3470" s="12" t="s">
        <v>4952</v>
      </c>
      <c r="B3470" s="12" t="s">
        <v>925</v>
      </c>
      <c r="E3470" s="37">
        <v>0</v>
      </c>
      <c r="G3470" s="37" t="s">
        <v>1505</v>
      </c>
      <c r="I3470" s="37"/>
      <c r="K3470" s="37"/>
      <c r="M3470" s="37">
        <v>0</v>
      </c>
      <c r="N3470" s="12">
        <v>0</v>
      </c>
      <c r="O3470" s="37"/>
      <c r="R3470" s="37"/>
      <c r="T3470" s="37"/>
      <c r="V3470" s="37"/>
      <c r="X3470" s="37"/>
      <c r="Z3470" s="37"/>
      <c r="AB3470" s="37"/>
      <c r="AD3470" s="37"/>
      <c r="AF3470" s="37"/>
      <c r="AH3470" s="37"/>
      <c r="AN3470" s="37"/>
      <c r="AP3470" s="37"/>
      <c r="AR3470" s="37"/>
      <c r="AT3470" s="37"/>
      <c r="AV3470" s="37"/>
      <c r="AX3470" s="37"/>
      <c r="BB3470" s="12">
        <v>0</v>
      </c>
      <c r="CC3470" s="12">
        <v>0</v>
      </c>
      <c r="CG3470" s="12" t="s">
        <v>998</v>
      </c>
      <c r="CH3470" s="12">
        <v>45.762999999999998</v>
      </c>
      <c r="CI3470" s="12" t="s">
        <v>1290</v>
      </c>
      <c r="CJ3470" s="12" t="s">
        <v>1114</v>
      </c>
      <c r="CK3470" s="12" t="s">
        <v>932</v>
      </c>
      <c r="CL3470" s="37">
        <v>423993654</v>
      </c>
      <c r="CN3470" s="12" t="s">
        <v>998</v>
      </c>
      <c r="CS3470" s="12"/>
      <c r="CT3470" s="36" t="str">
        <f t="shared" si="54"/>
        <v>500mn</v>
      </c>
      <c r="CU3470" s="36" t="str">
        <f>VLOOKUP(CK3470,Mapping!B:C,2,FALSE)</f>
        <v>US/CA</v>
      </c>
    </row>
    <row r="3471" spans="1:99" ht="16" customHeight="1" x14ac:dyDescent="0.35">
      <c r="A3471" s="12" t="s">
        <v>4953</v>
      </c>
      <c r="B3471" s="12" t="s">
        <v>925</v>
      </c>
      <c r="E3471" s="37">
        <v>316640</v>
      </c>
      <c r="G3471" s="37" t="s">
        <v>1505</v>
      </c>
      <c r="I3471" s="37"/>
      <c r="K3471" s="37"/>
      <c r="M3471" s="37">
        <v>878</v>
      </c>
      <c r="N3471" s="12">
        <v>0</v>
      </c>
      <c r="O3471" s="37"/>
      <c r="Q3471" s="12">
        <v>1048</v>
      </c>
      <c r="R3471" s="37"/>
      <c r="T3471" s="37"/>
      <c r="V3471" s="37"/>
      <c r="X3471" s="37"/>
      <c r="Z3471" s="37"/>
      <c r="AB3471" s="37"/>
      <c r="AD3471" s="37"/>
      <c r="AF3471" s="37"/>
      <c r="AH3471" s="37">
        <v>132341</v>
      </c>
      <c r="AI3471" s="12">
        <v>0.01</v>
      </c>
      <c r="AN3471" s="37">
        <v>168413</v>
      </c>
      <c r="AO3471" s="12">
        <v>0.01</v>
      </c>
      <c r="AP3471" s="37">
        <v>15008</v>
      </c>
      <c r="AQ3471" s="12">
        <v>0</v>
      </c>
      <c r="AR3471" s="37"/>
      <c r="AT3471" s="37"/>
      <c r="AV3471" s="37"/>
      <c r="AX3471" s="37"/>
      <c r="BB3471" s="12">
        <v>7</v>
      </c>
      <c r="BH3471" s="12">
        <v>65</v>
      </c>
      <c r="BI3471" s="12">
        <v>1000</v>
      </c>
      <c r="BQ3471" s="12">
        <v>0</v>
      </c>
      <c r="BV3471" s="12">
        <v>0</v>
      </c>
      <c r="BY3471" s="12">
        <v>0</v>
      </c>
      <c r="CC3471" s="12">
        <v>0</v>
      </c>
      <c r="CG3471" s="12" t="s">
        <v>934</v>
      </c>
      <c r="CH3471" s="12">
        <v>26.131</v>
      </c>
      <c r="CI3471" s="12" t="s">
        <v>2165</v>
      </c>
      <c r="CJ3471" s="12" t="s">
        <v>1616</v>
      </c>
      <c r="CK3471" s="12" t="s">
        <v>932</v>
      </c>
      <c r="CL3471" s="37">
        <v>2281248520</v>
      </c>
      <c r="CN3471" s="12" t="s">
        <v>1509</v>
      </c>
      <c r="CS3471" s="12"/>
      <c r="CT3471" s="36" t="str">
        <f t="shared" si="54"/>
        <v>1bn - 50bn</v>
      </c>
      <c r="CU3471" s="36" t="str">
        <f>VLOOKUP(CK3471,Mapping!B:C,2,FALSE)</f>
        <v>US/CA</v>
      </c>
    </row>
    <row r="3472" spans="1:99" ht="16" customHeight="1" x14ac:dyDescent="0.35">
      <c r="A3472" s="12" t="s">
        <v>4954</v>
      </c>
      <c r="B3472" s="12" t="s">
        <v>925</v>
      </c>
      <c r="E3472" s="37">
        <v>80185</v>
      </c>
      <c r="G3472" s="37" t="s">
        <v>1505</v>
      </c>
      <c r="I3472" s="37"/>
      <c r="K3472" s="37"/>
      <c r="M3472" s="37"/>
      <c r="O3472" s="37"/>
      <c r="Q3472" s="12">
        <v>7</v>
      </c>
      <c r="R3472" s="37"/>
      <c r="T3472" s="37">
        <v>70634</v>
      </c>
      <c r="U3472" s="12">
        <v>0.05</v>
      </c>
      <c r="V3472" s="37"/>
      <c r="X3472" s="37"/>
      <c r="Z3472" s="37"/>
      <c r="AB3472" s="37"/>
      <c r="AD3472" s="37">
        <v>4457</v>
      </c>
      <c r="AE3472" s="12">
        <v>0</v>
      </c>
      <c r="AF3472" s="37"/>
      <c r="AH3472" s="37">
        <v>884</v>
      </c>
      <c r="AI3472" s="12">
        <v>0</v>
      </c>
      <c r="AN3472" s="37">
        <v>4210</v>
      </c>
      <c r="AO3472" s="12">
        <v>0</v>
      </c>
      <c r="AP3472" s="37"/>
      <c r="AR3472" s="37"/>
      <c r="AT3472" s="37"/>
      <c r="AV3472" s="37"/>
      <c r="AX3472" s="37"/>
      <c r="BI3472" s="12">
        <v>25</v>
      </c>
      <c r="BJ3472" s="12">
        <v>40</v>
      </c>
      <c r="BK3472" s="12">
        <v>631</v>
      </c>
      <c r="BQ3472" s="12">
        <v>0</v>
      </c>
      <c r="BY3472" s="12">
        <v>0</v>
      </c>
      <c r="CB3472" s="12">
        <v>0</v>
      </c>
      <c r="CE3472" s="12">
        <v>0</v>
      </c>
      <c r="CG3472" s="12" t="s">
        <v>940</v>
      </c>
      <c r="CH3472" s="12">
        <v>70.897999999999996</v>
      </c>
      <c r="CI3472" s="12" t="s">
        <v>4955</v>
      </c>
      <c r="CJ3472" s="12" t="s">
        <v>1080</v>
      </c>
      <c r="CK3472" s="12" t="s">
        <v>932</v>
      </c>
      <c r="CL3472" s="37">
        <v>156244775</v>
      </c>
      <c r="CN3472" s="12" t="s">
        <v>1509</v>
      </c>
      <c r="CS3472" s="12"/>
      <c r="CT3472" s="36" t="str">
        <f t="shared" si="54"/>
        <v>500mn</v>
      </c>
      <c r="CU3472" s="36" t="str">
        <f>VLOOKUP(CK3472,Mapping!B:C,2,FALSE)</f>
        <v>US/CA</v>
      </c>
    </row>
    <row r="3473" spans="1:99" ht="16" customHeight="1" x14ac:dyDescent="0.35">
      <c r="A3473" s="12" t="s">
        <v>4956</v>
      </c>
      <c r="B3473" s="12" t="s">
        <v>925</v>
      </c>
      <c r="E3473" s="37">
        <v>20791</v>
      </c>
      <c r="G3473" s="37" t="s">
        <v>1505</v>
      </c>
      <c r="I3473" s="37"/>
      <c r="K3473" s="37"/>
      <c r="M3473" s="37">
        <v>0</v>
      </c>
      <c r="N3473" s="12">
        <v>0</v>
      </c>
      <c r="O3473" s="37"/>
      <c r="Q3473" s="12">
        <v>20</v>
      </c>
      <c r="R3473" s="37"/>
      <c r="T3473" s="37"/>
      <c r="V3473" s="37"/>
      <c r="X3473" s="37"/>
      <c r="Z3473" s="37"/>
      <c r="AB3473" s="37"/>
      <c r="AD3473" s="37"/>
      <c r="AF3473" s="37"/>
      <c r="AH3473" s="37">
        <v>2714</v>
      </c>
      <c r="AI3473" s="12">
        <v>0</v>
      </c>
      <c r="AN3473" s="37">
        <v>10711</v>
      </c>
      <c r="AO3473" s="12">
        <v>0</v>
      </c>
      <c r="AP3473" s="37">
        <v>7366</v>
      </c>
      <c r="AQ3473" s="12">
        <v>0</v>
      </c>
      <c r="AR3473" s="37"/>
      <c r="AT3473" s="37"/>
      <c r="AV3473" s="37"/>
      <c r="AX3473" s="37"/>
      <c r="BB3473" s="12">
        <v>0</v>
      </c>
      <c r="BH3473" s="12">
        <v>26</v>
      </c>
      <c r="BI3473" s="12">
        <v>50</v>
      </c>
      <c r="BQ3473" s="12">
        <v>0</v>
      </c>
      <c r="BV3473" s="12">
        <v>0</v>
      </c>
      <c r="BY3473" s="12">
        <v>0</v>
      </c>
      <c r="CC3473" s="12">
        <v>0</v>
      </c>
      <c r="CG3473" s="12" t="s">
        <v>934</v>
      </c>
      <c r="CH3473" s="12">
        <v>24.716000000000001</v>
      </c>
      <c r="CI3473" s="12" t="s">
        <v>3505</v>
      </c>
      <c r="CJ3473" s="12" t="s">
        <v>993</v>
      </c>
      <c r="CK3473" s="12" t="s">
        <v>932</v>
      </c>
      <c r="CL3473" s="37">
        <v>1076421660</v>
      </c>
      <c r="CN3473" s="12" t="s">
        <v>1509</v>
      </c>
      <c r="CS3473" s="12"/>
      <c r="CT3473" s="36" t="str">
        <f t="shared" si="54"/>
        <v>1bn - 50bn</v>
      </c>
      <c r="CU3473" s="36" t="str">
        <f>VLOOKUP(CK3473,Mapping!B:C,2,FALSE)</f>
        <v>US/CA</v>
      </c>
    </row>
    <row r="3474" spans="1:99" ht="16" customHeight="1" x14ac:dyDescent="0.35">
      <c r="A3474" s="12" t="s">
        <v>423</v>
      </c>
      <c r="B3474" s="12" t="s">
        <v>933</v>
      </c>
      <c r="E3474" s="37">
        <v>1618296</v>
      </c>
      <c r="F3474" s="12">
        <v>33300</v>
      </c>
      <c r="G3474" s="37" t="s">
        <v>1505</v>
      </c>
      <c r="I3474" s="37">
        <v>1618296</v>
      </c>
      <c r="J3474" s="12">
        <v>0.13</v>
      </c>
      <c r="K3474" s="37"/>
      <c r="M3474" s="37"/>
      <c r="O3474" s="37"/>
      <c r="R3474" s="37"/>
      <c r="T3474" s="37"/>
      <c r="V3474" s="37"/>
      <c r="X3474" s="37"/>
      <c r="Z3474" s="37"/>
      <c r="AB3474" s="37">
        <v>0</v>
      </c>
      <c r="AC3474" s="12">
        <v>0</v>
      </c>
      <c r="AD3474" s="37"/>
      <c r="AF3474" s="37"/>
      <c r="AH3474" s="37"/>
      <c r="AJ3474" s="12">
        <v>0</v>
      </c>
      <c r="AN3474" s="37"/>
      <c r="AP3474" s="37"/>
      <c r="AR3474" s="37"/>
      <c r="AT3474" s="37"/>
      <c r="AV3474" s="37"/>
      <c r="AX3474" s="37"/>
      <c r="BO3474" s="12">
        <v>0</v>
      </c>
      <c r="BR3474" s="12">
        <v>0</v>
      </c>
      <c r="CG3474" s="12" t="s">
        <v>929</v>
      </c>
      <c r="CH3474" s="12">
        <v>47.036999999999999</v>
      </c>
      <c r="CI3474" s="12" t="s">
        <v>1141</v>
      </c>
      <c r="CJ3474" s="12"/>
      <c r="CK3474" s="12" t="s">
        <v>954</v>
      </c>
      <c r="CL3474" s="37">
        <v>1218885160</v>
      </c>
      <c r="CN3474" s="12" t="s">
        <v>1509</v>
      </c>
      <c r="CS3474" s="12"/>
      <c r="CT3474" s="36" t="str">
        <f t="shared" si="54"/>
        <v>1bn - 50bn</v>
      </c>
      <c r="CU3474" s="36" t="str">
        <f>VLOOKUP(CK3474,Mapping!B:C,2,FALSE)</f>
        <v>EU</v>
      </c>
    </row>
    <row r="3475" spans="1:99" ht="16" customHeight="1" x14ac:dyDescent="0.35">
      <c r="A3475" s="12" t="s">
        <v>4957</v>
      </c>
      <c r="B3475" s="12" t="s">
        <v>925</v>
      </c>
      <c r="E3475" s="37">
        <v>227208</v>
      </c>
      <c r="G3475" s="37" t="s">
        <v>1505</v>
      </c>
      <c r="I3475" s="37"/>
      <c r="K3475" s="37"/>
      <c r="M3475" s="37">
        <v>227208</v>
      </c>
      <c r="N3475" s="12">
        <v>0.01</v>
      </c>
      <c r="O3475" s="37"/>
      <c r="R3475" s="37"/>
      <c r="T3475" s="37"/>
      <c r="V3475" s="37"/>
      <c r="X3475" s="37"/>
      <c r="Z3475" s="37"/>
      <c r="AB3475" s="37"/>
      <c r="AD3475" s="37"/>
      <c r="AF3475" s="37"/>
      <c r="AH3475" s="37"/>
      <c r="AN3475" s="37"/>
      <c r="AP3475" s="37"/>
      <c r="AR3475" s="37"/>
      <c r="AT3475" s="37"/>
      <c r="AV3475" s="37"/>
      <c r="AX3475" s="37"/>
      <c r="BB3475" s="12">
        <v>1811</v>
      </c>
      <c r="CC3475" s="12">
        <v>0</v>
      </c>
      <c r="CG3475" s="12" t="s">
        <v>929</v>
      </c>
      <c r="CH3475" s="12">
        <v>32.904000000000003</v>
      </c>
      <c r="CI3475" s="12" t="s">
        <v>4134</v>
      </c>
      <c r="CJ3475" s="12" t="s">
        <v>2905</v>
      </c>
      <c r="CK3475" s="12" t="s">
        <v>932</v>
      </c>
      <c r="CL3475" s="37">
        <v>1731873240</v>
      </c>
      <c r="CN3475" s="12" t="s">
        <v>1509</v>
      </c>
      <c r="CS3475" s="12"/>
      <c r="CT3475" s="36" t="str">
        <f t="shared" si="54"/>
        <v>1bn - 50bn</v>
      </c>
      <c r="CU3475" s="36" t="str">
        <f>VLOOKUP(CK3475,Mapping!B:C,2,FALSE)</f>
        <v>US/CA</v>
      </c>
    </row>
    <row r="3476" spans="1:99" ht="16" customHeight="1" x14ac:dyDescent="0.35">
      <c r="A3476" s="12" t="s">
        <v>4958</v>
      </c>
      <c r="B3476" s="12" t="s">
        <v>925</v>
      </c>
      <c r="E3476" s="37">
        <v>227357</v>
      </c>
      <c r="G3476" s="37" t="s">
        <v>1505</v>
      </c>
      <c r="I3476" s="37"/>
      <c r="K3476" s="37"/>
      <c r="M3476" s="37"/>
      <c r="O3476" s="37"/>
      <c r="R3476" s="37"/>
      <c r="T3476" s="37"/>
      <c r="V3476" s="37"/>
      <c r="X3476" s="37"/>
      <c r="Z3476" s="37"/>
      <c r="AB3476" s="37"/>
      <c r="AD3476" s="37"/>
      <c r="AF3476" s="37"/>
      <c r="AH3476" s="37"/>
      <c r="AN3476" s="37">
        <v>227357</v>
      </c>
      <c r="AO3476" s="12">
        <v>0.04</v>
      </c>
      <c r="AP3476" s="37"/>
      <c r="AR3476" s="37"/>
      <c r="AT3476" s="37"/>
      <c r="AV3476" s="37"/>
      <c r="AX3476" s="37"/>
      <c r="BI3476" s="12">
        <v>1350</v>
      </c>
      <c r="BY3476" s="12">
        <v>0</v>
      </c>
      <c r="CG3476" s="12" t="s">
        <v>934</v>
      </c>
      <c r="CH3476" s="12">
        <v>26.937000000000001</v>
      </c>
      <c r="CI3476" s="12" t="s">
        <v>4959</v>
      </c>
      <c r="CJ3476" s="12" t="s">
        <v>1109</v>
      </c>
      <c r="CK3476" s="12" t="s">
        <v>932</v>
      </c>
      <c r="CL3476" s="37">
        <v>571547793</v>
      </c>
      <c r="CN3476" s="12" t="s">
        <v>1509</v>
      </c>
      <c r="CS3476" s="12"/>
      <c r="CT3476" s="36" t="str">
        <f t="shared" si="54"/>
        <v>500mn - 1bn</v>
      </c>
      <c r="CU3476" s="36" t="str">
        <f>VLOOKUP(CK3476,Mapping!B:C,2,FALSE)</f>
        <v>US/CA</v>
      </c>
    </row>
    <row r="3477" spans="1:99" ht="16" customHeight="1" x14ac:dyDescent="0.35">
      <c r="A3477" s="12" t="s">
        <v>4960</v>
      </c>
      <c r="B3477" s="12" t="s">
        <v>925</v>
      </c>
      <c r="E3477" s="37">
        <v>54734</v>
      </c>
      <c r="G3477" s="37" t="s">
        <v>1505</v>
      </c>
      <c r="I3477" s="37"/>
      <c r="K3477" s="37"/>
      <c r="M3477" s="37"/>
      <c r="O3477" s="37"/>
      <c r="R3477" s="37"/>
      <c r="T3477" s="37"/>
      <c r="V3477" s="37"/>
      <c r="X3477" s="37"/>
      <c r="Z3477" s="37"/>
      <c r="AB3477" s="37"/>
      <c r="AD3477" s="37"/>
      <c r="AF3477" s="37"/>
      <c r="AH3477" s="37"/>
      <c r="AN3477" s="37">
        <v>54734</v>
      </c>
      <c r="AO3477" s="12">
        <v>0.01</v>
      </c>
      <c r="AP3477" s="37"/>
      <c r="AR3477" s="37"/>
      <c r="AT3477" s="37"/>
      <c r="AV3477" s="37"/>
      <c r="AX3477" s="37"/>
      <c r="BI3477" s="12">
        <v>325</v>
      </c>
      <c r="BY3477" s="12">
        <v>0</v>
      </c>
      <c r="CG3477" s="12" t="s">
        <v>940</v>
      </c>
      <c r="CH3477" s="12">
        <v>3.4089999999999998</v>
      </c>
      <c r="CI3477" s="12" t="s">
        <v>4961</v>
      </c>
      <c r="CJ3477" s="12" t="s">
        <v>1140</v>
      </c>
      <c r="CK3477" s="12" t="s">
        <v>932</v>
      </c>
      <c r="CL3477" s="37">
        <v>773125776</v>
      </c>
      <c r="CN3477" s="12" t="s">
        <v>1509</v>
      </c>
      <c r="CS3477" s="12"/>
      <c r="CT3477" s="36" t="str">
        <f t="shared" si="54"/>
        <v>500mn - 1bn</v>
      </c>
      <c r="CU3477" s="36" t="str">
        <f>VLOOKUP(CK3477,Mapping!B:C,2,FALSE)</f>
        <v>US/CA</v>
      </c>
    </row>
    <row r="3478" spans="1:99" ht="16" customHeight="1" x14ac:dyDescent="0.35">
      <c r="A3478" s="12" t="s">
        <v>674</v>
      </c>
      <c r="B3478" s="12" t="s">
        <v>925</v>
      </c>
      <c r="E3478" s="37">
        <v>3918869</v>
      </c>
      <c r="F3478" s="12">
        <v>5300</v>
      </c>
      <c r="G3478" s="37" t="s">
        <v>1505</v>
      </c>
      <c r="I3478" s="37">
        <v>257567</v>
      </c>
      <c r="J3478" s="12">
        <v>0.61</v>
      </c>
      <c r="K3478" s="37">
        <v>907986</v>
      </c>
      <c r="L3478" s="12">
        <v>2.16</v>
      </c>
      <c r="M3478" s="37">
        <v>138006</v>
      </c>
      <c r="N3478" s="12">
        <v>0.33</v>
      </c>
      <c r="O3478" s="37">
        <v>501161</v>
      </c>
      <c r="P3478" s="12">
        <v>1.19</v>
      </c>
      <c r="Q3478" s="12">
        <v>2900</v>
      </c>
      <c r="R3478" s="37">
        <v>105754</v>
      </c>
      <c r="S3478" s="12">
        <v>0.25</v>
      </c>
      <c r="T3478" s="37"/>
      <c r="V3478" s="37">
        <v>174073</v>
      </c>
      <c r="W3478" s="12">
        <v>0.41</v>
      </c>
      <c r="X3478" s="37">
        <v>143052</v>
      </c>
      <c r="Y3478" s="12">
        <v>0.34</v>
      </c>
      <c r="Z3478" s="37">
        <v>130108</v>
      </c>
      <c r="AA3478" s="12">
        <v>0.31</v>
      </c>
      <c r="AB3478" s="37">
        <v>228457</v>
      </c>
      <c r="AC3478" s="12">
        <v>0.54</v>
      </c>
      <c r="AD3478" s="37"/>
      <c r="AF3478" s="37">
        <v>671771</v>
      </c>
      <c r="AG3478" s="12">
        <v>1.6</v>
      </c>
      <c r="AH3478" s="37">
        <v>366212</v>
      </c>
      <c r="AI3478" s="12">
        <v>0.87</v>
      </c>
      <c r="AJ3478" s="12">
        <v>15814</v>
      </c>
      <c r="AK3478" s="12">
        <v>8000</v>
      </c>
      <c r="AL3478" s="12">
        <v>33000</v>
      </c>
      <c r="AN3478" s="37">
        <v>294722</v>
      </c>
      <c r="AO3478" s="12">
        <v>0.7</v>
      </c>
      <c r="AP3478" s="37"/>
      <c r="AR3478" s="37"/>
      <c r="AT3478" s="37"/>
      <c r="AV3478" s="37"/>
      <c r="AX3478" s="37"/>
      <c r="AZ3478" s="12">
        <v>9990</v>
      </c>
      <c r="BA3478" s="12">
        <v>1400</v>
      </c>
      <c r="BB3478" s="12">
        <v>1100</v>
      </c>
      <c r="BC3478" s="12">
        <v>4400</v>
      </c>
      <c r="BF3478" s="12">
        <v>49800</v>
      </c>
      <c r="BG3478" s="12">
        <v>14700</v>
      </c>
      <c r="BI3478" s="12">
        <v>1750</v>
      </c>
      <c r="BO3478" s="12">
        <v>0</v>
      </c>
      <c r="BP3478" s="12">
        <v>0</v>
      </c>
      <c r="BQ3478" s="12">
        <v>0</v>
      </c>
      <c r="BR3478" s="12">
        <v>0</v>
      </c>
      <c r="BS3478" s="12">
        <v>0</v>
      </c>
      <c r="BT3478" s="12">
        <v>0</v>
      </c>
      <c r="BU3478" s="12">
        <v>0</v>
      </c>
      <c r="BX3478" s="12">
        <v>0</v>
      </c>
      <c r="BY3478" s="12">
        <v>0</v>
      </c>
      <c r="BZ3478" s="12">
        <v>0</v>
      </c>
      <c r="CC3478" s="12">
        <v>0</v>
      </c>
      <c r="CD3478" s="12">
        <v>0</v>
      </c>
      <c r="CG3478" s="12" t="s">
        <v>940</v>
      </c>
      <c r="CH3478" s="12">
        <v>36.466999999999999</v>
      </c>
      <c r="CI3478" s="12" t="s">
        <v>1172</v>
      </c>
      <c r="CJ3478" s="12"/>
      <c r="CK3478" s="12" t="s">
        <v>1173</v>
      </c>
      <c r="CL3478" s="37">
        <v>41755841</v>
      </c>
      <c r="CN3478" s="12" t="s">
        <v>1506</v>
      </c>
      <c r="CS3478" s="12"/>
      <c r="CT3478" s="36" t="str">
        <f t="shared" si="54"/>
        <v>500mn</v>
      </c>
      <c r="CU3478" s="36" t="str">
        <f>VLOOKUP(CK3478,Mapping!B:C,2,FALSE)</f>
        <v>EU</v>
      </c>
    </row>
    <row r="3479" spans="1:99" ht="16" customHeight="1" x14ac:dyDescent="0.35">
      <c r="A3479" s="12" t="s">
        <v>4962</v>
      </c>
      <c r="B3479" s="12" t="s">
        <v>925</v>
      </c>
      <c r="E3479" s="37">
        <v>218937</v>
      </c>
      <c r="G3479" s="37" t="s">
        <v>1505</v>
      </c>
      <c r="I3479" s="37"/>
      <c r="K3479" s="37"/>
      <c r="M3479" s="37"/>
      <c r="O3479" s="37"/>
      <c r="R3479" s="37"/>
      <c r="T3479" s="37"/>
      <c r="V3479" s="37"/>
      <c r="X3479" s="37"/>
      <c r="Z3479" s="37"/>
      <c r="AB3479" s="37"/>
      <c r="AD3479" s="37"/>
      <c r="AF3479" s="37"/>
      <c r="AH3479" s="37"/>
      <c r="AN3479" s="37">
        <v>218937</v>
      </c>
      <c r="AO3479" s="12">
        <v>0.13</v>
      </c>
      <c r="AP3479" s="37"/>
      <c r="AR3479" s="37"/>
      <c r="AT3479" s="37"/>
      <c r="AV3479" s="37"/>
      <c r="AX3479" s="37"/>
      <c r="BI3479" s="12">
        <v>1300</v>
      </c>
      <c r="BY3479" s="12">
        <v>0</v>
      </c>
      <c r="CG3479" s="12" t="s">
        <v>929</v>
      </c>
      <c r="CH3479" s="12">
        <v>16.38</v>
      </c>
      <c r="CI3479" s="12" t="s">
        <v>4963</v>
      </c>
      <c r="CJ3479" s="12" t="s">
        <v>1015</v>
      </c>
      <c r="CK3479" s="12" t="s">
        <v>932</v>
      </c>
      <c r="CL3479" s="37">
        <v>167969115</v>
      </c>
      <c r="CN3479" s="12" t="s">
        <v>1509</v>
      </c>
      <c r="CS3479" s="12"/>
      <c r="CT3479" s="36" t="str">
        <f t="shared" si="54"/>
        <v>500mn</v>
      </c>
      <c r="CU3479" s="36" t="str">
        <f>VLOOKUP(CK3479,Mapping!B:C,2,FALSE)</f>
        <v>US/CA</v>
      </c>
    </row>
    <row r="3480" spans="1:99" ht="16" customHeight="1" x14ac:dyDescent="0.35">
      <c r="A3480" s="12" t="s">
        <v>4964</v>
      </c>
      <c r="B3480" s="12" t="s">
        <v>925</v>
      </c>
      <c r="E3480" s="37">
        <v>589445</v>
      </c>
      <c r="G3480" s="37" t="s">
        <v>1505</v>
      </c>
      <c r="I3480" s="37"/>
      <c r="K3480" s="37"/>
      <c r="M3480" s="37"/>
      <c r="O3480" s="37"/>
      <c r="R3480" s="37"/>
      <c r="T3480" s="37"/>
      <c r="V3480" s="37"/>
      <c r="X3480" s="37"/>
      <c r="Z3480" s="37"/>
      <c r="AB3480" s="37"/>
      <c r="AD3480" s="37"/>
      <c r="AF3480" s="37"/>
      <c r="AH3480" s="37"/>
      <c r="AN3480" s="37">
        <v>589445</v>
      </c>
      <c r="AO3480" s="12">
        <v>0.79</v>
      </c>
      <c r="AP3480" s="37"/>
      <c r="AR3480" s="37"/>
      <c r="AT3480" s="37"/>
      <c r="AV3480" s="37"/>
      <c r="AX3480" s="37"/>
      <c r="BI3480" s="12">
        <v>3500</v>
      </c>
      <c r="BY3480" s="12">
        <v>0</v>
      </c>
      <c r="CG3480" s="12" t="s">
        <v>976</v>
      </c>
      <c r="CH3480" s="12">
        <v>51.893999999999998</v>
      </c>
      <c r="CI3480" s="12" t="s">
        <v>4965</v>
      </c>
      <c r="CJ3480" s="12" t="s">
        <v>941</v>
      </c>
      <c r="CK3480" s="12" t="s">
        <v>932</v>
      </c>
      <c r="CL3480" s="37">
        <v>75086573</v>
      </c>
      <c r="CN3480" s="12" t="s">
        <v>1509</v>
      </c>
      <c r="CS3480" s="12"/>
      <c r="CT3480" s="36" t="str">
        <f t="shared" si="54"/>
        <v>500mn</v>
      </c>
      <c r="CU3480" s="36" t="str">
        <f>VLOOKUP(CK3480,Mapping!B:C,2,FALSE)</f>
        <v>US/CA</v>
      </c>
    </row>
    <row r="3481" spans="1:99" ht="16" customHeight="1" x14ac:dyDescent="0.35">
      <c r="A3481" s="12" t="s">
        <v>4966</v>
      </c>
      <c r="B3481" s="12" t="s">
        <v>925</v>
      </c>
      <c r="E3481" s="37">
        <v>6050230</v>
      </c>
      <c r="G3481" s="37" t="s">
        <v>1505</v>
      </c>
      <c r="I3481" s="37"/>
      <c r="K3481" s="37"/>
      <c r="M3481" s="37"/>
      <c r="O3481" s="37"/>
      <c r="R3481" s="37"/>
      <c r="T3481" s="37"/>
      <c r="V3481" s="37"/>
      <c r="X3481" s="37"/>
      <c r="Z3481" s="37"/>
      <c r="AB3481" s="37"/>
      <c r="AD3481" s="37"/>
      <c r="AF3481" s="37"/>
      <c r="AH3481" s="37"/>
      <c r="AN3481" s="37">
        <v>6050230</v>
      </c>
      <c r="AO3481" s="12">
        <v>0.15</v>
      </c>
      <c r="AP3481" s="37"/>
      <c r="AR3481" s="37"/>
      <c r="AT3481" s="37"/>
      <c r="AV3481" s="37"/>
      <c r="AX3481" s="37"/>
      <c r="BI3481" s="12">
        <v>35925</v>
      </c>
      <c r="BY3481" s="12">
        <v>0</v>
      </c>
      <c r="CG3481" s="12" t="s">
        <v>1058</v>
      </c>
      <c r="CH3481" s="12">
        <v>74.736999999999995</v>
      </c>
      <c r="CI3481" s="12" t="s">
        <v>1158</v>
      </c>
      <c r="CJ3481" s="12"/>
      <c r="CK3481" s="12" t="s">
        <v>990</v>
      </c>
      <c r="CL3481" s="37">
        <v>4130274472</v>
      </c>
      <c r="CN3481" s="12" t="s">
        <v>1509</v>
      </c>
      <c r="CS3481" s="12"/>
      <c r="CT3481" s="36" t="str">
        <f t="shared" si="54"/>
        <v>1bn - 50bn</v>
      </c>
      <c r="CU3481" s="36" t="str">
        <f>VLOOKUP(CK3481,Mapping!B:C,2,FALSE)</f>
        <v>EU</v>
      </c>
    </row>
    <row r="3482" spans="1:99" ht="16" customHeight="1" x14ac:dyDescent="0.35">
      <c r="A3482" s="12" t="s">
        <v>4967</v>
      </c>
      <c r="B3482" s="12" t="s">
        <v>933</v>
      </c>
      <c r="E3482" s="37">
        <v>5843924</v>
      </c>
      <c r="G3482" s="37" t="s">
        <v>1505</v>
      </c>
      <c r="I3482" s="37"/>
      <c r="K3482" s="37"/>
      <c r="M3482" s="37"/>
      <c r="O3482" s="37"/>
      <c r="R3482" s="37"/>
      <c r="T3482" s="37"/>
      <c r="V3482" s="37"/>
      <c r="X3482" s="37"/>
      <c r="Z3482" s="37"/>
      <c r="AB3482" s="37"/>
      <c r="AD3482" s="37"/>
      <c r="AF3482" s="37"/>
      <c r="AH3482" s="37"/>
      <c r="AN3482" s="37">
        <v>5843924</v>
      </c>
      <c r="AO3482" s="12">
        <v>0.12</v>
      </c>
      <c r="AP3482" s="37"/>
      <c r="AR3482" s="37"/>
      <c r="AT3482" s="37"/>
      <c r="AV3482" s="37"/>
      <c r="AX3482" s="37"/>
      <c r="BI3482" s="12">
        <v>34700</v>
      </c>
      <c r="BY3482" s="12">
        <v>0</v>
      </c>
      <c r="CG3482" s="12" t="s">
        <v>940</v>
      </c>
      <c r="CH3482" s="12">
        <v>73.557000000000002</v>
      </c>
      <c r="CI3482" s="12" t="s">
        <v>1158</v>
      </c>
      <c r="CJ3482" s="12"/>
      <c r="CK3482" s="12" t="s">
        <v>990</v>
      </c>
      <c r="CL3482" s="37">
        <v>4714118541</v>
      </c>
      <c r="CN3482" s="12" t="s">
        <v>1506</v>
      </c>
      <c r="CS3482" s="12"/>
      <c r="CT3482" s="36" t="str">
        <f t="shared" si="54"/>
        <v>1bn - 50bn</v>
      </c>
      <c r="CU3482" s="36" t="str">
        <f>VLOOKUP(CK3482,Mapping!B:C,2,FALSE)</f>
        <v>EU</v>
      </c>
    </row>
    <row r="3483" spans="1:99" ht="16" customHeight="1" x14ac:dyDescent="0.35">
      <c r="A3483" s="12" t="s">
        <v>4968</v>
      </c>
      <c r="B3483" s="12" t="s">
        <v>925</v>
      </c>
      <c r="E3483" s="37">
        <v>202095</v>
      </c>
      <c r="G3483" s="37" t="s">
        <v>1505</v>
      </c>
      <c r="I3483" s="37"/>
      <c r="K3483" s="37"/>
      <c r="M3483" s="37"/>
      <c r="O3483" s="37"/>
      <c r="R3483" s="37"/>
      <c r="T3483" s="37"/>
      <c r="V3483" s="37"/>
      <c r="X3483" s="37"/>
      <c r="Z3483" s="37"/>
      <c r="AB3483" s="37"/>
      <c r="AD3483" s="37"/>
      <c r="AF3483" s="37"/>
      <c r="AH3483" s="37"/>
      <c r="AN3483" s="37">
        <v>202095</v>
      </c>
      <c r="AO3483" s="12">
        <v>0.13</v>
      </c>
      <c r="AP3483" s="37"/>
      <c r="AR3483" s="37"/>
      <c r="AT3483" s="37"/>
      <c r="AV3483" s="37"/>
      <c r="AX3483" s="37"/>
      <c r="BI3483" s="12">
        <v>1200</v>
      </c>
      <c r="BY3483" s="12">
        <v>0</v>
      </c>
      <c r="CG3483" s="12" t="s">
        <v>929</v>
      </c>
      <c r="CH3483" s="12">
        <v>25.571999999999999</v>
      </c>
      <c r="CI3483" s="12" t="s">
        <v>1085</v>
      </c>
      <c r="CJ3483" s="12" t="s">
        <v>966</v>
      </c>
      <c r="CK3483" s="12" t="s">
        <v>932</v>
      </c>
      <c r="CL3483" s="37">
        <v>150879061</v>
      </c>
      <c r="CN3483" s="12" t="s">
        <v>1509</v>
      </c>
      <c r="CS3483" s="12"/>
      <c r="CT3483" s="36" t="str">
        <f t="shared" si="54"/>
        <v>500mn</v>
      </c>
      <c r="CU3483" s="36" t="str">
        <f>VLOOKUP(CK3483,Mapping!B:C,2,FALSE)</f>
        <v>US/CA</v>
      </c>
    </row>
    <row r="3484" spans="1:99" ht="16" customHeight="1" x14ac:dyDescent="0.35">
      <c r="A3484" s="12" t="s">
        <v>4969</v>
      </c>
      <c r="B3484" s="12" t="s">
        <v>925</v>
      </c>
      <c r="E3484" s="37">
        <v>1913516</v>
      </c>
      <c r="G3484" s="37" t="s">
        <v>1505</v>
      </c>
      <c r="I3484" s="37"/>
      <c r="K3484" s="37"/>
      <c r="M3484" s="37">
        <v>1913516</v>
      </c>
      <c r="N3484" s="12">
        <v>0.17</v>
      </c>
      <c r="O3484" s="37"/>
      <c r="R3484" s="37"/>
      <c r="T3484" s="37"/>
      <c r="V3484" s="37"/>
      <c r="X3484" s="37"/>
      <c r="Z3484" s="37"/>
      <c r="AB3484" s="37"/>
      <c r="AD3484" s="37"/>
      <c r="AF3484" s="37"/>
      <c r="AH3484" s="37"/>
      <c r="AN3484" s="37"/>
      <c r="AP3484" s="37"/>
      <c r="AR3484" s="37"/>
      <c r="AT3484" s="37"/>
      <c r="AV3484" s="37"/>
      <c r="AX3484" s="37"/>
      <c r="BB3484" s="12">
        <v>15252</v>
      </c>
      <c r="CC3484" s="12">
        <v>0</v>
      </c>
      <c r="CG3484" s="12" t="s">
        <v>940</v>
      </c>
      <c r="CH3484" s="12">
        <v>11.813000000000001</v>
      </c>
      <c r="CI3484" s="12" t="s">
        <v>2309</v>
      </c>
      <c r="CJ3484" s="12" t="s">
        <v>2108</v>
      </c>
      <c r="CK3484" s="12" t="s">
        <v>932</v>
      </c>
      <c r="CL3484" s="37">
        <v>1145268728</v>
      </c>
      <c r="CN3484" s="12" t="s">
        <v>1509</v>
      </c>
      <c r="CS3484" s="12"/>
      <c r="CT3484" s="36" t="str">
        <f t="shared" si="54"/>
        <v>1bn - 50bn</v>
      </c>
      <c r="CU3484" s="36" t="str">
        <f>VLOOKUP(CK3484,Mapping!B:C,2,FALSE)</f>
        <v>US/CA</v>
      </c>
    </row>
    <row r="3485" spans="1:99" ht="16" customHeight="1" x14ac:dyDescent="0.35">
      <c r="A3485" s="12" t="s">
        <v>4970</v>
      </c>
      <c r="B3485" s="12" t="s">
        <v>925</v>
      </c>
      <c r="E3485" s="37">
        <v>394</v>
      </c>
      <c r="G3485" s="37" t="s">
        <v>1505</v>
      </c>
      <c r="I3485" s="37"/>
      <c r="K3485" s="37"/>
      <c r="M3485" s="37"/>
      <c r="O3485" s="37"/>
      <c r="Q3485" s="12">
        <v>2</v>
      </c>
      <c r="R3485" s="37"/>
      <c r="T3485" s="37"/>
      <c r="V3485" s="37"/>
      <c r="X3485" s="37"/>
      <c r="Z3485" s="37">
        <v>30</v>
      </c>
      <c r="AA3485" s="12">
        <v>0</v>
      </c>
      <c r="AB3485" s="37"/>
      <c r="AD3485" s="37">
        <v>111</v>
      </c>
      <c r="AE3485" s="12">
        <v>0</v>
      </c>
      <c r="AF3485" s="37"/>
      <c r="AH3485" s="37">
        <v>253</v>
      </c>
      <c r="AI3485" s="12">
        <v>0</v>
      </c>
      <c r="AN3485" s="37"/>
      <c r="AP3485" s="37"/>
      <c r="AR3485" s="37"/>
      <c r="AT3485" s="37"/>
      <c r="AV3485" s="37"/>
      <c r="AX3485" s="37"/>
      <c r="BC3485" s="12">
        <v>1</v>
      </c>
      <c r="BJ3485" s="12">
        <v>1</v>
      </c>
      <c r="BQ3485" s="12">
        <v>0</v>
      </c>
      <c r="CB3485" s="12">
        <v>0</v>
      </c>
      <c r="CD3485" s="12">
        <v>0</v>
      </c>
      <c r="CG3485" s="12" t="s">
        <v>934</v>
      </c>
      <c r="CH3485" s="12">
        <v>32.212000000000003</v>
      </c>
      <c r="CI3485" s="12" t="s">
        <v>4009</v>
      </c>
      <c r="CJ3485" s="12" t="s">
        <v>2332</v>
      </c>
      <c r="CK3485" s="12" t="s">
        <v>932</v>
      </c>
      <c r="CL3485" s="37">
        <v>366085450</v>
      </c>
      <c r="CN3485" s="12" t="s">
        <v>1509</v>
      </c>
      <c r="CS3485" s="12"/>
      <c r="CT3485" s="36" t="str">
        <f t="shared" si="54"/>
        <v>500mn</v>
      </c>
      <c r="CU3485" s="36" t="str">
        <f>VLOOKUP(CK3485,Mapping!B:C,2,FALSE)</f>
        <v>US/CA</v>
      </c>
    </row>
    <row r="3486" spans="1:99" ht="16" customHeight="1" x14ac:dyDescent="0.35">
      <c r="A3486" s="12" t="s">
        <v>4971</v>
      </c>
      <c r="B3486" s="12" t="s">
        <v>925</v>
      </c>
      <c r="E3486" s="37">
        <v>248409</v>
      </c>
      <c r="G3486" s="37" t="s">
        <v>1505</v>
      </c>
      <c r="I3486" s="37"/>
      <c r="K3486" s="37"/>
      <c r="M3486" s="37"/>
      <c r="O3486" s="37"/>
      <c r="R3486" s="37"/>
      <c r="T3486" s="37"/>
      <c r="V3486" s="37"/>
      <c r="X3486" s="37"/>
      <c r="Z3486" s="37"/>
      <c r="AB3486" s="37"/>
      <c r="AD3486" s="37"/>
      <c r="AF3486" s="37"/>
      <c r="AH3486" s="37"/>
      <c r="AN3486" s="37">
        <v>248409</v>
      </c>
      <c r="AO3486" s="12">
        <v>0.03</v>
      </c>
      <c r="AP3486" s="37"/>
      <c r="AR3486" s="37"/>
      <c r="AT3486" s="37"/>
      <c r="AV3486" s="37"/>
      <c r="AX3486" s="37"/>
      <c r="BI3486" s="12">
        <v>1475</v>
      </c>
      <c r="BY3486" s="12">
        <v>0</v>
      </c>
      <c r="CG3486" s="12" t="s">
        <v>940</v>
      </c>
      <c r="CH3486" s="12">
        <v>22.73</v>
      </c>
      <c r="CI3486" s="12" t="s">
        <v>1200</v>
      </c>
      <c r="CJ3486" s="12" t="s">
        <v>931</v>
      </c>
      <c r="CK3486" s="12" t="s">
        <v>932</v>
      </c>
      <c r="CL3486" s="37">
        <v>722214086</v>
      </c>
      <c r="CN3486" s="12" t="s">
        <v>1509</v>
      </c>
      <c r="CS3486" s="12"/>
      <c r="CT3486" s="36" t="str">
        <f t="shared" si="54"/>
        <v>500mn - 1bn</v>
      </c>
      <c r="CU3486" s="36" t="str">
        <f>VLOOKUP(CK3486,Mapping!B:C,2,FALSE)</f>
        <v>US/CA</v>
      </c>
    </row>
    <row r="3487" spans="1:99" ht="16" customHeight="1" x14ac:dyDescent="0.35">
      <c r="A3487" s="12" t="s">
        <v>4972</v>
      </c>
      <c r="B3487" s="12" t="s">
        <v>925</v>
      </c>
      <c r="E3487" s="37">
        <v>16235</v>
      </c>
      <c r="G3487" s="37" t="s">
        <v>1505</v>
      </c>
      <c r="I3487" s="37"/>
      <c r="K3487" s="37"/>
      <c r="M3487" s="37">
        <v>10664</v>
      </c>
      <c r="N3487" s="12">
        <v>0</v>
      </c>
      <c r="O3487" s="37"/>
      <c r="R3487" s="37"/>
      <c r="T3487" s="37"/>
      <c r="V3487" s="37"/>
      <c r="X3487" s="37"/>
      <c r="Z3487" s="37"/>
      <c r="AB3487" s="37"/>
      <c r="AD3487" s="37">
        <v>5571</v>
      </c>
      <c r="AE3487" s="12">
        <v>0</v>
      </c>
      <c r="AF3487" s="37"/>
      <c r="AH3487" s="37"/>
      <c r="AN3487" s="37">
        <v>0</v>
      </c>
      <c r="AO3487" s="12">
        <v>0</v>
      </c>
      <c r="AP3487" s="37"/>
      <c r="AR3487" s="37"/>
      <c r="AT3487" s="37"/>
      <c r="AV3487" s="37"/>
      <c r="AX3487" s="37"/>
      <c r="BB3487" s="12">
        <v>85</v>
      </c>
      <c r="BI3487" s="12">
        <v>0</v>
      </c>
      <c r="BJ3487" s="12">
        <v>50</v>
      </c>
      <c r="BY3487" s="12">
        <v>0</v>
      </c>
      <c r="CB3487" s="12">
        <v>0</v>
      </c>
      <c r="CC3487" s="12">
        <v>0</v>
      </c>
      <c r="CG3487" s="12"/>
      <c r="CH3487" s="12">
        <v>8.9890000000000008</v>
      </c>
      <c r="CI3487" s="12" t="s">
        <v>1264</v>
      </c>
      <c r="CJ3487" s="12" t="s">
        <v>1114</v>
      </c>
      <c r="CK3487" s="12" t="s">
        <v>932</v>
      </c>
      <c r="CL3487" s="37">
        <v>283104570</v>
      </c>
      <c r="CN3487" s="12" t="s">
        <v>1536</v>
      </c>
      <c r="CS3487" s="12"/>
      <c r="CT3487" s="36" t="str">
        <f t="shared" si="54"/>
        <v>500mn</v>
      </c>
      <c r="CU3487" s="36" t="str">
        <f>VLOOKUP(CK3487,Mapping!B:C,2,FALSE)</f>
        <v>US/CA</v>
      </c>
    </row>
    <row r="3488" spans="1:99" ht="16" customHeight="1" x14ac:dyDescent="0.35">
      <c r="A3488" s="12" t="s">
        <v>4973</v>
      </c>
      <c r="B3488" s="12" t="s">
        <v>925</v>
      </c>
      <c r="E3488" s="37">
        <v>785540</v>
      </c>
      <c r="G3488" s="37" t="s">
        <v>1505</v>
      </c>
      <c r="I3488" s="37"/>
      <c r="K3488" s="37"/>
      <c r="M3488" s="37">
        <v>59719</v>
      </c>
      <c r="N3488" s="12">
        <v>0.02</v>
      </c>
      <c r="O3488" s="37"/>
      <c r="R3488" s="37"/>
      <c r="T3488" s="37">
        <v>5821</v>
      </c>
      <c r="U3488" s="12">
        <v>0</v>
      </c>
      <c r="V3488" s="37"/>
      <c r="X3488" s="37"/>
      <c r="Z3488" s="37">
        <v>2691</v>
      </c>
      <c r="AA3488" s="12">
        <v>0</v>
      </c>
      <c r="AB3488" s="37"/>
      <c r="AD3488" s="37">
        <v>92144</v>
      </c>
      <c r="AE3488" s="12">
        <v>0.03</v>
      </c>
      <c r="AF3488" s="37"/>
      <c r="AH3488" s="37"/>
      <c r="AN3488" s="37">
        <v>602076</v>
      </c>
      <c r="AO3488" s="12">
        <v>0.2</v>
      </c>
      <c r="AP3488" s="37">
        <v>23089</v>
      </c>
      <c r="AQ3488" s="12">
        <v>0.01</v>
      </c>
      <c r="AR3488" s="37"/>
      <c r="AT3488" s="37"/>
      <c r="AV3488" s="37"/>
      <c r="AX3488" s="37"/>
      <c r="BB3488" s="12">
        <v>476</v>
      </c>
      <c r="BC3488" s="12">
        <v>91</v>
      </c>
      <c r="BH3488" s="12">
        <v>100</v>
      </c>
      <c r="BI3488" s="12">
        <v>3575</v>
      </c>
      <c r="BJ3488" s="12">
        <v>827</v>
      </c>
      <c r="BK3488" s="12">
        <v>52</v>
      </c>
      <c r="BV3488" s="12">
        <v>0</v>
      </c>
      <c r="BY3488" s="12">
        <v>0</v>
      </c>
      <c r="CB3488" s="12">
        <v>0</v>
      </c>
      <c r="CC3488" s="12">
        <v>0</v>
      </c>
      <c r="CD3488" s="12">
        <v>0</v>
      </c>
      <c r="CE3488" s="12">
        <v>0</v>
      </c>
      <c r="CG3488" s="12" t="s">
        <v>934</v>
      </c>
      <c r="CH3488" s="12">
        <v>21.234000000000002</v>
      </c>
      <c r="CI3488" s="12" t="s">
        <v>3018</v>
      </c>
      <c r="CJ3488" s="12" t="s">
        <v>972</v>
      </c>
      <c r="CK3488" s="12" t="s">
        <v>932</v>
      </c>
      <c r="CL3488" s="37">
        <v>306201541</v>
      </c>
      <c r="CN3488" s="12" t="s">
        <v>1509</v>
      </c>
      <c r="CS3488" s="12"/>
      <c r="CT3488" s="36" t="str">
        <f t="shared" si="54"/>
        <v>500mn</v>
      </c>
      <c r="CU3488" s="36" t="str">
        <f>VLOOKUP(CK3488,Mapping!B:C,2,FALSE)</f>
        <v>US/CA</v>
      </c>
    </row>
    <row r="3489" spans="1:99" ht="16" customHeight="1" x14ac:dyDescent="0.35">
      <c r="A3489" s="12" t="s">
        <v>4974</v>
      </c>
      <c r="B3489" s="12" t="s">
        <v>933</v>
      </c>
      <c r="E3489" s="37">
        <v>7005208</v>
      </c>
      <c r="G3489" s="37" t="s">
        <v>1505</v>
      </c>
      <c r="I3489" s="37"/>
      <c r="K3489" s="37"/>
      <c r="M3489" s="37">
        <v>112914</v>
      </c>
      <c r="N3489" s="12">
        <v>0.01</v>
      </c>
      <c r="O3489" s="37"/>
      <c r="R3489" s="37"/>
      <c r="T3489" s="37"/>
      <c r="V3489" s="37"/>
      <c r="X3489" s="37"/>
      <c r="Z3489" s="37"/>
      <c r="AB3489" s="37"/>
      <c r="AD3489" s="37"/>
      <c r="AF3489" s="37"/>
      <c r="AH3489" s="37"/>
      <c r="AN3489" s="37">
        <v>6892294</v>
      </c>
      <c r="AO3489" s="12">
        <v>0.4</v>
      </c>
      <c r="AP3489" s="37"/>
      <c r="AR3489" s="37"/>
      <c r="AT3489" s="37"/>
      <c r="AV3489" s="37"/>
      <c r="AX3489" s="37"/>
      <c r="BB3489" s="12">
        <v>900</v>
      </c>
      <c r="BI3489" s="12">
        <v>40925</v>
      </c>
      <c r="BY3489" s="12">
        <v>0.01</v>
      </c>
      <c r="CC3489" s="12">
        <v>0</v>
      </c>
      <c r="CG3489" s="12" t="s">
        <v>929</v>
      </c>
      <c r="CH3489" s="12">
        <v>59.56</v>
      </c>
      <c r="CI3489" s="12" t="s">
        <v>1047</v>
      </c>
      <c r="CJ3489" s="12"/>
      <c r="CK3489" s="12" t="s">
        <v>1048</v>
      </c>
      <c r="CL3489" s="37">
        <v>1708981987</v>
      </c>
      <c r="CN3489" s="12" t="s">
        <v>1506</v>
      </c>
      <c r="CS3489" s="12"/>
      <c r="CT3489" s="36" t="str">
        <f t="shared" si="54"/>
        <v>1bn - 50bn</v>
      </c>
      <c r="CU3489" s="36" t="str">
        <f>VLOOKUP(CK3489,Mapping!B:C,2,FALSE)</f>
        <v>EU</v>
      </c>
    </row>
    <row r="3490" spans="1:99" ht="16" customHeight="1" x14ac:dyDescent="0.35">
      <c r="A3490" s="12" t="s">
        <v>4975</v>
      </c>
      <c r="B3490" s="12" t="s">
        <v>933</v>
      </c>
      <c r="E3490" s="37">
        <v>1874366</v>
      </c>
      <c r="G3490" s="37" t="s">
        <v>1505</v>
      </c>
      <c r="I3490" s="37"/>
      <c r="K3490" s="37"/>
      <c r="M3490" s="37"/>
      <c r="O3490" s="37"/>
      <c r="R3490" s="37"/>
      <c r="T3490" s="37"/>
      <c r="V3490" s="37"/>
      <c r="X3490" s="37"/>
      <c r="Z3490" s="37"/>
      <c r="AB3490" s="37"/>
      <c r="AD3490" s="37"/>
      <c r="AF3490" s="37"/>
      <c r="AH3490" s="37"/>
      <c r="AN3490" s="37">
        <v>1874366</v>
      </c>
      <c r="AO3490" s="12">
        <v>0.04</v>
      </c>
      <c r="AP3490" s="37"/>
      <c r="AR3490" s="37"/>
      <c r="AT3490" s="37"/>
      <c r="AV3490" s="37"/>
      <c r="AX3490" s="37"/>
      <c r="BI3490" s="12">
        <v>8750</v>
      </c>
      <c r="BY3490" s="12">
        <v>0</v>
      </c>
      <c r="CG3490" s="12" t="s">
        <v>940</v>
      </c>
      <c r="CH3490" s="12">
        <v>38.875</v>
      </c>
      <c r="CI3490" s="12" t="s">
        <v>4976</v>
      </c>
      <c r="CJ3490" s="12"/>
      <c r="CK3490" s="12" t="s">
        <v>1048</v>
      </c>
      <c r="CL3490" s="37">
        <v>4577872143</v>
      </c>
      <c r="CN3490" s="12" t="s">
        <v>1506</v>
      </c>
      <c r="CS3490" s="12"/>
      <c r="CT3490" s="36" t="str">
        <f t="shared" si="54"/>
        <v>1bn - 50bn</v>
      </c>
      <c r="CU3490" s="36" t="str">
        <f>VLOOKUP(CK3490,Mapping!B:C,2,FALSE)</f>
        <v>EU</v>
      </c>
    </row>
    <row r="3491" spans="1:99" ht="16" customHeight="1" x14ac:dyDescent="0.35">
      <c r="A3491" s="12" t="s">
        <v>4977</v>
      </c>
      <c r="B3491" s="12" t="s">
        <v>925</v>
      </c>
      <c r="E3491" s="37">
        <v>1338882</v>
      </c>
      <c r="G3491" s="37" t="s">
        <v>1505</v>
      </c>
      <c r="I3491" s="37"/>
      <c r="K3491" s="37"/>
      <c r="M3491" s="37"/>
      <c r="O3491" s="37"/>
      <c r="R3491" s="37"/>
      <c r="T3491" s="37"/>
      <c r="V3491" s="37"/>
      <c r="X3491" s="37"/>
      <c r="Z3491" s="37"/>
      <c r="AB3491" s="37"/>
      <c r="AD3491" s="37"/>
      <c r="AF3491" s="37"/>
      <c r="AH3491" s="37"/>
      <c r="AN3491" s="37">
        <v>1338882</v>
      </c>
      <c r="AO3491" s="12">
        <v>0.65</v>
      </c>
      <c r="AP3491" s="37"/>
      <c r="AR3491" s="37"/>
      <c r="AT3491" s="37"/>
      <c r="AV3491" s="37"/>
      <c r="AX3491" s="37"/>
      <c r="BI3491" s="12">
        <v>7950</v>
      </c>
      <c r="BY3491" s="12">
        <v>0</v>
      </c>
      <c r="CG3491" s="12" t="s">
        <v>991</v>
      </c>
      <c r="CH3491" s="12">
        <v>54.012999999999998</v>
      </c>
      <c r="CI3491" s="12" t="s">
        <v>1236</v>
      </c>
      <c r="CJ3491" s="12"/>
      <c r="CK3491" s="12" t="s">
        <v>1151</v>
      </c>
      <c r="CL3491" s="37">
        <v>205345129</v>
      </c>
      <c r="CN3491" s="12" t="s">
        <v>1506</v>
      </c>
      <c r="CS3491" s="12"/>
      <c r="CT3491" s="36" t="str">
        <f t="shared" si="54"/>
        <v>500mn</v>
      </c>
      <c r="CU3491" s="36" t="str">
        <f>VLOOKUP(CK3491,Mapping!B:C,2,FALSE)</f>
        <v>EU</v>
      </c>
    </row>
    <row r="3492" spans="1:99" ht="16" customHeight="1" x14ac:dyDescent="0.35">
      <c r="A3492" s="12" t="s">
        <v>4978</v>
      </c>
      <c r="B3492" s="12" t="s">
        <v>925</v>
      </c>
      <c r="E3492" s="37">
        <v>4790414</v>
      </c>
      <c r="G3492" s="37" t="s">
        <v>1505</v>
      </c>
      <c r="I3492" s="37"/>
      <c r="K3492" s="37"/>
      <c r="M3492" s="37"/>
      <c r="O3492" s="37"/>
      <c r="Q3492" s="12">
        <v>7495</v>
      </c>
      <c r="R3492" s="37"/>
      <c r="T3492" s="37"/>
      <c r="V3492" s="37"/>
      <c r="X3492" s="37"/>
      <c r="Z3492" s="37"/>
      <c r="AB3492" s="37"/>
      <c r="AD3492" s="37"/>
      <c r="AF3492" s="37"/>
      <c r="AH3492" s="37">
        <v>946469</v>
      </c>
      <c r="AI3492" s="12">
        <v>0.02</v>
      </c>
      <c r="AN3492" s="37">
        <v>3157740</v>
      </c>
      <c r="AO3492" s="12">
        <v>0.08</v>
      </c>
      <c r="AP3492" s="37">
        <v>686205</v>
      </c>
      <c r="AQ3492" s="12">
        <v>0.02</v>
      </c>
      <c r="AR3492" s="37"/>
      <c r="AT3492" s="37"/>
      <c r="AV3492" s="37"/>
      <c r="AX3492" s="37"/>
      <c r="BH3492" s="12">
        <v>2972</v>
      </c>
      <c r="BI3492" s="12">
        <v>18750</v>
      </c>
      <c r="BQ3492" s="12">
        <v>0</v>
      </c>
      <c r="BV3492" s="12">
        <v>0</v>
      </c>
      <c r="BY3492" s="12">
        <v>0</v>
      </c>
      <c r="CG3492" s="12" t="s">
        <v>929</v>
      </c>
      <c r="CH3492" s="12">
        <v>56.680999999999997</v>
      </c>
      <c r="CI3492" s="12" t="s">
        <v>1053</v>
      </c>
      <c r="CJ3492" s="12" t="s">
        <v>1114</v>
      </c>
      <c r="CK3492" s="12" t="s">
        <v>932</v>
      </c>
      <c r="CL3492" s="37">
        <v>4134769754</v>
      </c>
      <c r="CN3492" s="12" t="s">
        <v>1506</v>
      </c>
      <c r="CS3492" s="12"/>
      <c r="CT3492" s="36" t="str">
        <f t="shared" si="54"/>
        <v>1bn - 50bn</v>
      </c>
      <c r="CU3492" s="36" t="str">
        <f>VLOOKUP(CK3492,Mapping!B:C,2,FALSE)</f>
        <v>US/CA</v>
      </c>
    </row>
    <row r="3493" spans="1:99" ht="16" customHeight="1" x14ac:dyDescent="0.35">
      <c r="A3493" s="12" t="s">
        <v>4979</v>
      </c>
      <c r="B3493" s="12" t="s">
        <v>933</v>
      </c>
      <c r="E3493" s="37">
        <v>13155280</v>
      </c>
      <c r="G3493" s="37" t="s">
        <v>1505</v>
      </c>
      <c r="I3493" s="37"/>
      <c r="K3493" s="37">
        <v>8940372</v>
      </c>
      <c r="L3493" s="12">
        <v>0.66</v>
      </c>
      <c r="M3493" s="37"/>
      <c r="O3493" s="37">
        <v>2757582</v>
      </c>
      <c r="P3493" s="12">
        <v>0.2</v>
      </c>
      <c r="R3493" s="37"/>
      <c r="T3493" s="37"/>
      <c r="V3493" s="37">
        <v>1457326</v>
      </c>
      <c r="W3493" s="12">
        <v>0.11</v>
      </c>
      <c r="X3493" s="37"/>
      <c r="Z3493" s="37"/>
      <c r="AB3493" s="37"/>
      <c r="AD3493" s="37"/>
      <c r="AF3493" s="37"/>
      <c r="AH3493" s="37"/>
      <c r="AK3493" s="12">
        <v>52843</v>
      </c>
      <c r="AL3493" s="12">
        <v>150266</v>
      </c>
      <c r="AN3493" s="37"/>
      <c r="AP3493" s="37"/>
      <c r="AR3493" s="37"/>
      <c r="AT3493" s="37"/>
      <c r="AV3493" s="37"/>
      <c r="AX3493" s="37"/>
      <c r="BG3493" s="12">
        <v>116142</v>
      </c>
      <c r="BS3493" s="12">
        <v>0</v>
      </c>
      <c r="BT3493" s="12">
        <v>0</v>
      </c>
      <c r="BU3493" s="12">
        <v>0</v>
      </c>
      <c r="CG3493" s="12" t="s">
        <v>940</v>
      </c>
      <c r="CH3493" s="12">
        <v>53.017000000000003</v>
      </c>
      <c r="CI3493" s="12" t="s">
        <v>1098</v>
      </c>
      <c r="CJ3493" s="12"/>
      <c r="CK3493" s="12" t="s">
        <v>1099</v>
      </c>
      <c r="CL3493" s="37">
        <v>1386541485</v>
      </c>
      <c r="CN3493" s="12" t="s">
        <v>1506</v>
      </c>
      <c r="CS3493" s="12"/>
      <c r="CT3493" s="36" t="str">
        <f t="shared" si="54"/>
        <v>1bn - 50bn</v>
      </c>
      <c r="CU3493" s="36" t="str">
        <f>VLOOKUP(CK3493,Mapping!B:C,2,FALSE)</f>
        <v>Asia</v>
      </c>
    </row>
    <row r="3494" spans="1:99" ht="16" customHeight="1" x14ac:dyDescent="0.35">
      <c r="A3494" s="12" t="s">
        <v>4980</v>
      </c>
      <c r="B3494" s="12" t="s">
        <v>925</v>
      </c>
      <c r="E3494" s="37">
        <v>29241353</v>
      </c>
      <c r="G3494" s="37" t="s">
        <v>1505</v>
      </c>
      <c r="I3494" s="37"/>
      <c r="K3494" s="37">
        <v>7643910</v>
      </c>
      <c r="L3494" s="12">
        <v>0.11</v>
      </c>
      <c r="M3494" s="37"/>
      <c r="O3494" s="37">
        <v>3877637</v>
      </c>
      <c r="P3494" s="12">
        <v>0.05</v>
      </c>
      <c r="Q3494" s="12">
        <v>28282</v>
      </c>
      <c r="R3494" s="37">
        <v>0</v>
      </c>
      <c r="S3494" s="12">
        <v>0</v>
      </c>
      <c r="T3494" s="37"/>
      <c r="V3494" s="37">
        <v>1205176</v>
      </c>
      <c r="W3494" s="12">
        <v>0.02</v>
      </c>
      <c r="X3494" s="37">
        <v>1065866</v>
      </c>
      <c r="Y3494" s="12">
        <v>0.01</v>
      </c>
      <c r="Z3494" s="37"/>
      <c r="AB3494" s="37">
        <v>0</v>
      </c>
      <c r="AC3494" s="12">
        <v>0</v>
      </c>
      <c r="AD3494" s="37"/>
      <c r="AF3494" s="37"/>
      <c r="AH3494" s="37">
        <v>3571451</v>
      </c>
      <c r="AI3494" s="12">
        <v>0.05</v>
      </c>
      <c r="AJ3494" s="12">
        <v>0</v>
      </c>
      <c r="AK3494" s="12">
        <v>43700</v>
      </c>
      <c r="AL3494" s="12">
        <v>211300</v>
      </c>
      <c r="AN3494" s="37">
        <v>11877313</v>
      </c>
      <c r="AO3494" s="12">
        <v>0.16</v>
      </c>
      <c r="AP3494" s="37"/>
      <c r="AR3494" s="37"/>
      <c r="AT3494" s="37"/>
      <c r="AV3494" s="37"/>
      <c r="AX3494" s="37"/>
      <c r="AZ3494" s="12">
        <v>0</v>
      </c>
      <c r="BA3494" s="12">
        <v>9400</v>
      </c>
      <c r="BG3494" s="12">
        <v>99300</v>
      </c>
      <c r="BI3494" s="12">
        <v>70525</v>
      </c>
      <c r="BQ3494" s="12">
        <v>0.01</v>
      </c>
      <c r="BR3494" s="12">
        <v>0</v>
      </c>
      <c r="BS3494" s="12">
        <v>0</v>
      </c>
      <c r="BT3494" s="12">
        <v>0</v>
      </c>
      <c r="BU3494" s="12">
        <v>0</v>
      </c>
      <c r="BX3494" s="12">
        <v>0</v>
      </c>
      <c r="BY3494" s="12">
        <v>0.01</v>
      </c>
      <c r="BZ3494" s="12">
        <v>0</v>
      </c>
      <c r="CG3494" s="12" t="s">
        <v>929</v>
      </c>
      <c r="CH3494" s="12">
        <v>35.587000000000003</v>
      </c>
      <c r="CI3494" s="12" t="s">
        <v>1056</v>
      </c>
      <c r="CJ3494" s="12"/>
      <c r="CK3494" s="12" t="s">
        <v>1057</v>
      </c>
      <c r="CL3494" s="37">
        <v>7259740841</v>
      </c>
      <c r="CN3494" s="12" t="s">
        <v>1506</v>
      </c>
      <c r="CS3494" s="12"/>
      <c r="CT3494" s="36" t="str">
        <f t="shared" si="54"/>
        <v>1bn - 50bn</v>
      </c>
      <c r="CU3494" s="36" t="str">
        <f>VLOOKUP(CK3494,Mapping!B:C,2,FALSE)</f>
        <v>Asia</v>
      </c>
    </row>
    <row r="3495" spans="1:99" ht="16" customHeight="1" x14ac:dyDescent="0.35">
      <c r="A3495" s="12" t="s">
        <v>4981</v>
      </c>
      <c r="B3495" s="12" t="s">
        <v>925</v>
      </c>
      <c r="E3495" s="37">
        <v>509148</v>
      </c>
      <c r="G3495" s="37" t="s">
        <v>1505</v>
      </c>
      <c r="I3495" s="37"/>
      <c r="K3495" s="37"/>
      <c r="M3495" s="37"/>
      <c r="O3495" s="37"/>
      <c r="Q3495" s="12">
        <v>2390</v>
      </c>
      <c r="R3495" s="37"/>
      <c r="T3495" s="37"/>
      <c r="V3495" s="37"/>
      <c r="X3495" s="37"/>
      <c r="Z3495" s="37"/>
      <c r="AB3495" s="37"/>
      <c r="AD3495" s="37"/>
      <c r="AF3495" s="37"/>
      <c r="AH3495" s="37">
        <v>301809</v>
      </c>
      <c r="AI3495" s="12">
        <v>7.0000000000000007E-2</v>
      </c>
      <c r="AN3495" s="37"/>
      <c r="AP3495" s="37">
        <v>207339</v>
      </c>
      <c r="AQ3495" s="12">
        <v>0.04</v>
      </c>
      <c r="AR3495" s="37"/>
      <c r="AT3495" s="37"/>
      <c r="AV3495" s="37"/>
      <c r="AX3495" s="37"/>
      <c r="BH3495" s="12">
        <v>898</v>
      </c>
      <c r="BQ3495" s="12">
        <v>0</v>
      </c>
      <c r="BV3495" s="12">
        <v>0</v>
      </c>
      <c r="CG3495" s="12" t="s">
        <v>929</v>
      </c>
      <c r="CH3495" s="12">
        <v>107.676</v>
      </c>
      <c r="CI3495" s="12" t="s">
        <v>4598</v>
      </c>
      <c r="CJ3495" s="12"/>
      <c r="CK3495" s="12" t="s">
        <v>1134</v>
      </c>
      <c r="CL3495" s="37">
        <v>462899506</v>
      </c>
      <c r="CN3495" s="12" t="s">
        <v>1509</v>
      </c>
      <c r="CS3495" s="12"/>
      <c r="CT3495" s="36" t="str">
        <f t="shared" si="54"/>
        <v>500mn</v>
      </c>
      <c r="CU3495" s="36" t="str">
        <f>VLOOKUP(CK3495,Mapping!B:C,2,FALSE)</f>
        <v>Middle East</v>
      </c>
    </row>
    <row r="3496" spans="1:99" ht="16" customHeight="1" x14ac:dyDescent="0.35">
      <c r="A3496" s="12" t="s">
        <v>4982</v>
      </c>
      <c r="B3496" s="12" t="s">
        <v>925</v>
      </c>
      <c r="E3496" s="37">
        <v>1636500</v>
      </c>
      <c r="G3496" s="37" t="s">
        <v>1505</v>
      </c>
      <c r="I3496" s="37"/>
      <c r="K3496" s="37"/>
      <c r="M3496" s="37">
        <v>1636500</v>
      </c>
      <c r="N3496" s="12">
        <v>0.02</v>
      </c>
      <c r="O3496" s="37"/>
      <c r="R3496" s="37"/>
      <c r="T3496" s="37"/>
      <c r="V3496" s="37"/>
      <c r="X3496" s="37"/>
      <c r="Z3496" s="37"/>
      <c r="AB3496" s="37"/>
      <c r="AD3496" s="37"/>
      <c r="AF3496" s="37"/>
      <c r="AH3496" s="37"/>
      <c r="AN3496" s="37">
        <v>0</v>
      </c>
      <c r="AO3496" s="12">
        <v>0</v>
      </c>
      <c r="AP3496" s="37">
        <v>0</v>
      </c>
      <c r="AQ3496" s="12">
        <v>0</v>
      </c>
      <c r="AR3496" s="37"/>
      <c r="AT3496" s="37"/>
      <c r="AV3496" s="37"/>
      <c r="AX3496" s="37"/>
      <c r="BB3496" s="12">
        <v>13044</v>
      </c>
      <c r="BH3496" s="12">
        <v>0</v>
      </c>
      <c r="BI3496" s="12">
        <v>0</v>
      </c>
      <c r="BV3496" s="12">
        <v>0</v>
      </c>
      <c r="BY3496" s="12">
        <v>0</v>
      </c>
      <c r="CC3496" s="12">
        <v>0</v>
      </c>
      <c r="CG3496" s="12" t="s">
        <v>929</v>
      </c>
      <c r="CH3496" s="12">
        <v>55.984999999999999</v>
      </c>
      <c r="CI3496" s="12" t="s">
        <v>1243</v>
      </c>
      <c r="CJ3496" s="12"/>
      <c r="CK3496" s="12" t="s">
        <v>1134</v>
      </c>
      <c r="CL3496" s="37">
        <v>8724258263</v>
      </c>
      <c r="CN3496" s="12" t="s">
        <v>1509</v>
      </c>
      <c r="CS3496" s="12"/>
      <c r="CT3496" s="36" t="str">
        <f t="shared" si="54"/>
        <v>1bn - 50bn</v>
      </c>
      <c r="CU3496" s="36" t="str">
        <f>VLOOKUP(CK3496,Mapping!B:C,2,FALSE)</f>
        <v>Middle East</v>
      </c>
    </row>
    <row r="3497" spans="1:99" ht="16" customHeight="1" x14ac:dyDescent="0.35">
      <c r="A3497" s="12" t="s">
        <v>4983</v>
      </c>
      <c r="B3497" s="12" t="s">
        <v>925</v>
      </c>
      <c r="E3497" s="37">
        <v>1114590</v>
      </c>
      <c r="G3497" s="37" t="s">
        <v>1505</v>
      </c>
      <c r="I3497" s="37"/>
      <c r="K3497" s="37"/>
      <c r="M3497" s="37">
        <v>596581</v>
      </c>
      <c r="N3497" s="12">
        <v>0.01</v>
      </c>
      <c r="O3497" s="37"/>
      <c r="R3497" s="37"/>
      <c r="T3497" s="37"/>
      <c r="V3497" s="37"/>
      <c r="X3497" s="37"/>
      <c r="Z3497" s="37"/>
      <c r="AB3497" s="37"/>
      <c r="AD3497" s="37">
        <v>130660</v>
      </c>
      <c r="AE3497" s="12">
        <v>0</v>
      </c>
      <c r="AF3497" s="37"/>
      <c r="AH3497" s="37"/>
      <c r="AN3497" s="37">
        <v>387349</v>
      </c>
      <c r="AO3497" s="12">
        <v>0</v>
      </c>
      <c r="AP3497" s="37"/>
      <c r="AR3497" s="37"/>
      <c r="AT3497" s="37"/>
      <c r="AV3497" s="37"/>
      <c r="AX3497" s="37"/>
      <c r="BB3497" s="12">
        <v>4070</v>
      </c>
      <c r="BI3497" s="12">
        <v>2300</v>
      </c>
      <c r="BJ3497" s="12">
        <v>1000</v>
      </c>
      <c r="BY3497" s="12">
        <v>0</v>
      </c>
      <c r="CB3497" s="12">
        <v>0</v>
      </c>
      <c r="CC3497" s="12">
        <v>0</v>
      </c>
      <c r="CG3497" s="12" t="s">
        <v>959</v>
      </c>
      <c r="CH3497" s="12">
        <v>7.3220000000000001</v>
      </c>
      <c r="CI3497" s="12" t="s">
        <v>4598</v>
      </c>
      <c r="CJ3497" s="12"/>
      <c r="CK3497" s="12" t="s">
        <v>1134</v>
      </c>
      <c r="CL3497" s="37">
        <v>10433124064</v>
      </c>
      <c r="CN3497" s="12" t="s">
        <v>1506</v>
      </c>
      <c r="CS3497" s="12"/>
      <c r="CT3497" s="36" t="str">
        <f t="shared" si="54"/>
        <v>1bn - 50bn</v>
      </c>
      <c r="CU3497" s="36" t="str">
        <f>VLOOKUP(CK3497,Mapping!B:C,2,FALSE)</f>
        <v>Middle East</v>
      </c>
    </row>
    <row r="3498" spans="1:99" ht="16" customHeight="1" x14ac:dyDescent="0.35">
      <c r="A3498" s="12" t="s">
        <v>4984</v>
      </c>
      <c r="B3498" s="12" t="s">
        <v>925</v>
      </c>
      <c r="E3498" s="37">
        <v>153270</v>
      </c>
      <c r="G3498" s="37" t="s">
        <v>1505</v>
      </c>
      <c r="I3498" s="37"/>
      <c r="K3498" s="37"/>
      <c r="M3498" s="37"/>
      <c r="O3498" s="37"/>
      <c r="R3498" s="37"/>
      <c r="T3498" s="37"/>
      <c r="V3498" s="37"/>
      <c r="X3498" s="37">
        <v>153270</v>
      </c>
      <c r="Y3498" s="12">
        <v>3.23</v>
      </c>
      <c r="Z3498" s="37"/>
      <c r="AB3498" s="37"/>
      <c r="AD3498" s="37"/>
      <c r="AF3498" s="37"/>
      <c r="AH3498" s="37"/>
      <c r="AN3498" s="37"/>
      <c r="AP3498" s="37"/>
      <c r="AR3498" s="37"/>
      <c r="AT3498" s="37"/>
      <c r="AV3498" s="37"/>
      <c r="AX3498" s="37"/>
      <c r="BA3498" s="12">
        <v>1500</v>
      </c>
      <c r="BZ3498" s="12">
        <v>0</v>
      </c>
      <c r="CG3498" s="12"/>
      <c r="CH3498" s="12">
        <v>86.191999999999993</v>
      </c>
      <c r="CI3498" s="12"/>
      <c r="CJ3498" s="12"/>
      <c r="CK3498" s="12" t="s">
        <v>1856</v>
      </c>
      <c r="CL3498" s="37">
        <v>4750909</v>
      </c>
      <c r="CN3498" s="12" t="s">
        <v>1506</v>
      </c>
      <c r="CS3498" s="12"/>
      <c r="CT3498" s="36" t="str">
        <f t="shared" si="54"/>
        <v>500mn</v>
      </c>
      <c r="CU3498" s="36" t="str">
        <f>VLOOKUP(CK3498,Mapping!B:C,2,FALSE)</f>
        <v>Middle East</v>
      </c>
    </row>
    <row r="3499" spans="1:99" ht="16" customHeight="1" x14ac:dyDescent="0.35">
      <c r="A3499" s="12" t="s">
        <v>4985</v>
      </c>
      <c r="B3499" s="12" t="s">
        <v>925</v>
      </c>
      <c r="E3499" s="37">
        <v>0</v>
      </c>
      <c r="G3499" s="37" t="s">
        <v>1505</v>
      </c>
      <c r="I3499" s="37"/>
      <c r="K3499" s="37"/>
      <c r="M3499" s="37">
        <v>0</v>
      </c>
      <c r="N3499" s="12">
        <v>0</v>
      </c>
      <c r="O3499" s="37"/>
      <c r="R3499" s="37"/>
      <c r="T3499" s="37"/>
      <c r="V3499" s="37"/>
      <c r="X3499" s="37"/>
      <c r="Z3499" s="37"/>
      <c r="AB3499" s="37"/>
      <c r="AD3499" s="37">
        <v>0</v>
      </c>
      <c r="AE3499" s="12">
        <v>0</v>
      </c>
      <c r="AF3499" s="37"/>
      <c r="AH3499" s="37"/>
      <c r="AN3499" s="37"/>
      <c r="AP3499" s="37"/>
      <c r="AR3499" s="37"/>
      <c r="AT3499" s="37"/>
      <c r="AV3499" s="37"/>
      <c r="AX3499" s="37"/>
      <c r="BB3499" s="12">
        <v>0</v>
      </c>
      <c r="BJ3499" s="12">
        <v>0</v>
      </c>
      <c r="CB3499" s="12">
        <v>0</v>
      </c>
      <c r="CC3499" s="12">
        <v>0</v>
      </c>
      <c r="CG3499" s="12" t="s">
        <v>976</v>
      </c>
      <c r="CH3499" s="12">
        <v>137.71600000000001</v>
      </c>
      <c r="CI3499" s="12" t="s">
        <v>953</v>
      </c>
      <c r="CJ3499" s="12"/>
      <c r="CK3499" s="12" t="s">
        <v>954</v>
      </c>
      <c r="CL3499" s="37">
        <v>1087671563</v>
      </c>
      <c r="CN3499" s="12" t="s">
        <v>1513</v>
      </c>
      <c r="CS3499" s="12"/>
      <c r="CT3499" s="36" t="str">
        <f t="shared" si="54"/>
        <v>1bn - 50bn</v>
      </c>
      <c r="CU3499" s="36" t="str">
        <f>VLOOKUP(CK3499,Mapping!B:C,2,FALSE)</f>
        <v>EU</v>
      </c>
    </row>
    <row r="3500" spans="1:99" ht="16" customHeight="1" x14ac:dyDescent="0.35">
      <c r="A3500" s="12" t="s">
        <v>4986</v>
      </c>
      <c r="B3500" s="12" t="s">
        <v>925</v>
      </c>
      <c r="E3500" s="37">
        <v>12766339</v>
      </c>
      <c r="G3500" s="37" t="s">
        <v>1505</v>
      </c>
      <c r="I3500" s="37"/>
      <c r="K3500" s="37">
        <v>12720025</v>
      </c>
      <c r="L3500" s="12">
        <v>0.85</v>
      </c>
      <c r="M3500" s="37"/>
      <c r="O3500" s="37"/>
      <c r="R3500" s="37"/>
      <c r="T3500" s="37"/>
      <c r="V3500" s="37"/>
      <c r="X3500" s="37"/>
      <c r="Z3500" s="37"/>
      <c r="AB3500" s="37"/>
      <c r="AD3500" s="37"/>
      <c r="AF3500" s="37"/>
      <c r="AH3500" s="37"/>
      <c r="AN3500" s="37">
        <v>46314</v>
      </c>
      <c r="AO3500" s="12">
        <v>0</v>
      </c>
      <c r="AP3500" s="37"/>
      <c r="AR3500" s="37"/>
      <c r="AT3500" s="37"/>
      <c r="AV3500" s="37"/>
      <c r="AX3500" s="37"/>
      <c r="BG3500" s="12">
        <v>205933</v>
      </c>
      <c r="BI3500" s="12">
        <v>275</v>
      </c>
      <c r="BS3500" s="12">
        <v>0</v>
      </c>
      <c r="BY3500" s="12">
        <v>0</v>
      </c>
      <c r="CG3500" s="12" t="s">
        <v>940</v>
      </c>
      <c r="CH3500" s="12">
        <v>52.798000000000002</v>
      </c>
      <c r="CI3500" s="12" t="s">
        <v>4987</v>
      </c>
      <c r="CJ3500" s="12"/>
      <c r="CK3500" s="12" t="s">
        <v>1010</v>
      </c>
      <c r="CL3500" s="37">
        <v>1499667507</v>
      </c>
      <c r="CN3500" s="12" t="s">
        <v>1506</v>
      </c>
      <c r="CS3500" s="12"/>
      <c r="CT3500" s="36" t="str">
        <f t="shared" si="54"/>
        <v>1bn - 50bn</v>
      </c>
      <c r="CU3500" s="36" t="str">
        <f>VLOOKUP(CK3500,Mapping!B:C,2,FALSE)</f>
        <v>Africa</v>
      </c>
    </row>
    <row r="3501" spans="1:99" ht="16" customHeight="1" x14ac:dyDescent="0.35">
      <c r="A3501" s="12" t="s">
        <v>4988</v>
      </c>
      <c r="B3501" s="12" t="s">
        <v>925</v>
      </c>
      <c r="E3501" s="37">
        <v>0</v>
      </c>
      <c r="G3501" s="37" t="s">
        <v>1505</v>
      </c>
      <c r="I3501" s="37"/>
      <c r="K3501" s="37"/>
      <c r="M3501" s="37"/>
      <c r="O3501" s="37"/>
      <c r="R3501" s="37"/>
      <c r="T3501" s="37"/>
      <c r="V3501" s="37"/>
      <c r="X3501" s="37"/>
      <c r="Z3501" s="37"/>
      <c r="AB3501" s="37"/>
      <c r="AD3501" s="37"/>
      <c r="AF3501" s="37"/>
      <c r="AH3501" s="37"/>
      <c r="AN3501" s="37">
        <v>0</v>
      </c>
      <c r="AO3501" s="12">
        <v>0</v>
      </c>
      <c r="AP3501" s="37"/>
      <c r="AR3501" s="37"/>
      <c r="AT3501" s="37"/>
      <c r="AV3501" s="37"/>
      <c r="AX3501" s="37"/>
      <c r="BI3501" s="12">
        <v>0</v>
      </c>
      <c r="BY3501" s="12">
        <v>0</v>
      </c>
      <c r="CG3501" s="12" t="s">
        <v>934</v>
      </c>
      <c r="CH3501" s="12">
        <v>32.783999999999999</v>
      </c>
      <c r="CI3501" s="12" t="s">
        <v>1267</v>
      </c>
      <c r="CJ3501" s="12" t="s">
        <v>1082</v>
      </c>
      <c r="CK3501" s="12" t="s">
        <v>932</v>
      </c>
      <c r="CL3501" s="37">
        <v>134977309</v>
      </c>
      <c r="CN3501" s="12" t="s">
        <v>1509</v>
      </c>
      <c r="CS3501" s="12"/>
      <c r="CT3501" s="36" t="str">
        <f t="shared" si="54"/>
        <v>500mn</v>
      </c>
      <c r="CU3501" s="36" t="str">
        <f>VLOOKUP(CK3501,Mapping!B:C,2,FALSE)</f>
        <v>US/CA</v>
      </c>
    </row>
    <row r="3502" spans="1:99" ht="16" customHeight="1" x14ac:dyDescent="0.35">
      <c r="A3502" s="12" t="s">
        <v>4989</v>
      </c>
      <c r="B3502" s="12" t="s">
        <v>925</v>
      </c>
      <c r="E3502" s="37">
        <v>679856</v>
      </c>
      <c r="G3502" s="37" t="s">
        <v>1505</v>
      </c>
      <c r="I3502" s="37"/>
      <c r="K3502" s="37"/>
      <c r="M3502" s="37"/>
      <c r="O3502" s="37"/>
      <c r="Q3502" s="12">
        <v>3750</v>
      </c>
      <c r="R3502" s="37"/>
      <c r="T3502" s="37"/>
      <c r="V3502" s="37"/>
      <c r="X3502" s="37"/>
      <c r="Z3502" s="37"/>
      <c r="AB3502" s="37"/>
      <c r="AD3502" s="37"/>
      <c r="AF3502" s="37"/>
      <c r="AH3502" s="37">
        <v>473550</v>
      </c>
      <c r="AI3502" s="12">
        <v>0.08</v>
      </c>
      <c r="AN3502" s="37">
        <v>206306</v>
      </c>
      <c r="AO3502" s="12">
        <v>0.04</v>
      </c>
      <c r="AP3502" s="37"/>
      <c r="AR3502" s="37"/>
      <c r="AT3502" s="37"/>
      <c r="AV3502" s="37"/>
      <c r="AX3502" s="37"/>
      <c r="BI3502" s="12">
        <v>1225</v>
      </c>
      <c r="BQ3502" s="12">
        <v>0</v>
      </c>
      <c r="BY3502" s="12">
        <v>0</v>
      </c>
      <c r="CG3502" s="12" t="s">
        <v>940</v>
      </c>
      <c r="CH3502" s="12">
        <v>16.783999999999999</v>
      </c>
      <c r="CI3502" s="12" t="s">
        <v>2107</v>
      </c>
      <c r="CJ3502" s="12" t="s">
        <v>1698</v>
      </c>
      <c r="CK3502" s="12" t="s">
        <v>932</v>
      </c>
      <c r="CL3502" s="37">
        <v>580815102</v>
      </c>
      <c r="CN3502" s="12" t="s">
        <v>1509</v>
      </c>
      <c r="CS3502" s="12"/>
      <c r="CT3502" s="36" t="str">
        <f t="shared" si="54"/>
        <v>500mn - 1bn</v>
      </c>
      <c r="CU3502" s="36" t="str">
        <f>VLOOKUP(CK3502,Mapping!B:C,2,FALSE)</f>
        <v>US/CA</v>
      </c>
    </row>
    <row r="3503" spans="1:99" ht="16" customHeight="1" x14ac:dyDescent="0.35">
      <c r="A3503" s="12" t="s">
        <v>4990</v>
      </c>
      <c r="B3503" s="12" t="s">
        <v>925</v>
      </c>
      <c r="E3503" s="37">
        <v>99761200</v>
      </c>
      <c r="G3503" s="37" t="s">
        <v>1505</v>
      </c>
      <c r="I3503" s="37"/>
      <c r="K3503" s="37"/>
      <c r="M3503" s="37"/>
      <c r="O3503" s="37"/>
      <c r="Q3503" s="12">
        <v>790000</v>
      </c>
      <c r="R3503" s="37"/>
      <c r="T3503" s="37"/>
      <c r="V3503" s="37"/>
      <c r="X3503" s="37"/>
      <c r="Z3503" s="37"/>
      <c r="AB3503" s="37"/>
      <c r="AD3503" s="37"/>
      <c r="AF3503" s="37"/>
      <c r="AH3503" s="37">
        <v>99761200</v>
      </c>
      <c r="AI3503" s="12">
        <v>0.33</v>
      </c>
      <c r="AN3503" s="37"/>
      <c r="AP3503" s="37"/>
      <c r="AR3503" s="37"/>
      <c r="AT3503" s="37"/>
      <c r="AV3503" s="37"/>
      <c r="AX3503" s="37"/>
      <c r="BQ3503" s="12">
        <v>0.19</v>
      </c>
      <c r="CG3503" s="12" t="s">
        <v>980</v>
      </c>
      <c r="CH3503" s="12">
        <v>26.51</v>
      </c>
      <c r="CI3503" s="12" t="s">
        <v>1229</v>
      </c>
      <c r="CJ3503" s="12"/>
      <c r="CK3503" s="12" t="s">
        <v>1134</v>
      </c>
      <c r="CL3503" s="37">
        <v>31584459772</v>
      </c>
      <c r="CN3503" s="12" t="s">
        <v>1525</v>
      </c>
      <c r="CS3503" s="12"/>
      <c r="CT3503" s="36" t="str">
        <f t="shared" si="54"/>
        <v>1bn - 50bn</v>
      </c>
      <c r="CU3503" s="36" t="str">
        <f>VLOOKUP(CK3503,Mapping!B:C,2,FALSE)</f>
        <v>Middle East</v>
      </c>
    </row>
    <row r="3504" spans="1:99" ht="16" customHeight="1" x14ac:dyDescent="0.35">
      <c r="A3504" s="12" t="s">
        <v>4991</v>
      </c>
      <c r="B3504" s="12" t="s">
        <v>925</v>
      </c>
      <c r="E3504" s="37">
        <v>12627</v>
      </c>
      <c r="G3504" s="37" t="s">
        <v>1505</v>
      </c>
      <c r="I3504" s="37"/>
      <c r="K3504" s="37"/>
      <c r="M3504" s="37"/>
      <c r="O3504" s="37"/>
      <c r="R3504" s="37"/>
      <c r="T3504" s="37"/>
      <c r="V3504" s="37"/>
      <c r="X3504" s="37"/>
      <c r="Z3504" s="37"/>
      <c r="AB3504" s="37"/>
      <c r="AD3504" s="37"/>
      <c r="AF3504" s="37"/>
      <c r="AH3504" s="37"/>
      <c r="AN3504" s="37">
        <v>12627</v>
      </c>
      <c r="AO3504" s="12">
        <v>7.0000000000000007E-2</v>
      </c>
      <c r="AP3504" s="37"/>
      <c r="AR3504" s="37"/>
      <c r="AT3504" s="37"/>
      <c r="AV3504" s="37"/>
      <c r="AX3504" s="37"/>
      <c r="BI3504" s="12">
        <v>75</v>
      </c>
      <c r="BY3504" s="12">
        <v>0</v>
      </c>
      <c r="CG3504" s="12" t="s">
        <v>1058</v>
      </c>
      <c r="CH3504" s="12">
        <v>136.19900000000001</v>
      </c>
      <c r="CI3504" s="12" t="s">
        <v>4987</v>
      </c>
      <c r="CJ3504" s="12"/>
      <c r="CK3504" s="12" t="s">
        <v>1010</v>
      </c>
      <c r="CL3504" s="37">
        <v>16856330</v>
      </c>
      <c r="CN3504" s="12" t="s">
        <v>1506</v>
      </c>
      <c r="CS3504" s="12"/>
      <c r="CT3504" s="36" t="str">
        <f t="shared" si="54"/>
        <v>500mn</v>
      </c>
      <c r="CU3504" s="36" t="str">
        <f>VLOOKUP(CK3504,Mapping!B:C,2,FALSE)</f>
        <v>Africa</v>
      </c>
    </row>
    <row r="3505" spans="1:99" ht="16" customHeight="1" x14ac:dyDescent="0.35">
      <c r="A3505" s="12" t="s">
        <v>4992</v>
      </c>
      <c r="B3505" s="12" t="s">
        <v>925</v>
      </c>
      <c r="E3505" s="37">
        <v>108124</v>
      </c>
      <c r="G3505" s="37" t="s">
        <v>1505</v>
      </c>
      <c r="I3505" s="37"/>
      <c r="K3505" s="37"/>
      <c r="M3505" s="37"/>
      <c r="O3505" s="37"/>
      <c r="R3505" s="37"/>
      <c r="T3505" s="37"/>
      <c r="V3505" s="37"/>
      <c r="X3505" s="37"/>
      <c r="Z3505" s="37">
        <v>0</v>
      </c>
      <c r="AA3505" s="12">
        <v>0</v>
      </c>
      <c r="AB3505" s="37"/>
      <c r="AD3505" s="37"/>
      <c r="AF3505" s="37"/>
      <c r="AH3505" s="37"/>
      <c r="AN3505" s="37"/>
      <c r="AP3505" s="37">
        <v>108124</v>
      </c>
      <c r="AQ3505" s="12">
        <v>0.51</v>
      </c>
      <c r="AR3505" s="37"/>
      <c r="AT3505" s="37"/>
      <c r="AV3505" s="37"/>
      <c r="AX3505" s="37"/>
      <c r="BC3505" s="12">
        <v>0</v>
      </c>
      <c r="BH3505" s="12">
        <v>641</v>
      </c>
      <c r="BV3505" s="12">
        <v>0</v>
      </c>
      <c r="CD3505" s="12">
        <v>0</v>
      </c>
      <c r="CG3505" s="12" t="s">
        <v>929</v>
      </c>
      <c r="CH3505" s="12">
        <v>111.227</v>
      </c>
      <c r="CI3505" s="12" t="s">
        <v>1150</v>
      </c>
      <c r="CJ3505" s="12"/>
      <c r="CK3505" s="12" t="s">
        <v>1151</v>
      </c>
      <c r="CL3505" s="37">
        <v>22597391</v>
      </c>
      <c r="CN3505" s="12" t="s">
        <v>1506</v>
      </c>
      <c r="CS3505" s="12"/>
      <c r="CT3505" s="36" t="str">
        <f t="shared" si="54"/>
        <v>500mn</v>
      </c>
      <c r="CU3505" s="36" t="str">
        <f>VLOOKUP(CK3505,Mapping!B:C,2,FALSE)</f>
        <v>EU</v>
      </c>
    </row>
    <row r="3506" spans="1:99" ht="16" customHeight="1" x14ac:dyDescent="0.35">
      <c r="A3506" s="12" t="s">
        <v>4993</v>
      </c>
      <c r="B3506" s="12" t="s">
        <v>925</v>
      </c>
      <c r="E3506" s="37">
        <v>22296758</v>
      </c>
      <c r="G3506" s="37" t="s">
        <v>1505</v>
      </c>
      <c r="I3506" s="37"/>
      <c r="K3506" s="37">
        <v>1473833</v>
      </c>
      <c r="L3506" s="12">
        <v>0.05</v>
      </c>
      <c r="M3506" s="37">
        <v>412245</v>
      </c>
      <c r="N3506" s="12">
        <v>0.01</v>
      </c>
      <c r="O3506" s="37">
        <v>2903903</v>
      </c>
      <c r="P3506" s="12">
        <v>0.09</v>
      </c>
      <c r="Q3506" s="12">
        <v>31763</v>
      </c>
      <c r="R3506" s="37">
        <v>124508</v>
      </c>
      <c r="S3506" s="12">
        <v>0</v>
      </c>
      <c r="T3506" s="37"/>
      <c r="V3506" s="37">
        <v>1881625</v>
      </c>
      <c r="W3506" s="12">
        <v>0.06</v>
      </c>
      <c r="X3506" s="37">
        <v>1211753</v>
      </c>
      <c r="Y3506" s="12">
        <v>0.04</v>
      </c>
      <c r="Z3506" s="37">
        <v>251426</v>
      </c>
      <c r="AA3506" s="12">
        <v>0.01</v>
      </c>
      <c r="AB3506" s="37">
        <v>288401</v>
      </c>
      <c r="AC3506" s="12">
        <v>0.01</v>
      </c>
      <c r="AD3506" s="37"/>
      <c r="AF3506" s="37">
        <v>160530</v>
      </c>
      <c r="AG3506" s="12">
        <v>0.01</v>
      </c>
      <c r="AH3506" s="37">
        <v>4274091</v>
      </c>
      <c r="AI3506" s="12">
        <v>0.14000000000000001</v>
      </c>
      <c r="AJ3506" s="12">
        <v>17700</v>
      </c>
      <c r="AK3506" s="12">
        <v>70000</v>
      </c>
      <c r="AL3506" s="12">
        <v>207600</v>
      </c>
      <c r="AN3506" s="37">
        <v>8051250</v>
      </c>
      <c r="AO3506" s="12">
        <v>0.26</v>
      </c>
      <c r="AP3506" s="37">
        <v>1263193</v>
      </c>
      <c r="AQ3506" s="12">
        <v>0.04</v>
      </c>
      <c r="AR3506" s="37"/>
      <c r="AT3506" s="37"/>
      <c r="AV3506" s="37"/>
      <c r="AX3506" s="37"/>
      <c r="AZ3506" s="12">
        <v>7800</v>
      </c>
      <c r="BA3506" s="12">
        <v>11578</v>
      </c>
      <c r="BB3506" s="12">
        <v>3635</v>
      </c>
      <c r="BC3506" s="12">
        <v>7703</v>
      </c>
      <c r="BF3506" s="12">
        <v>15100</v>
      </c>
      <c r="BG3506" s="12">
        <v>23000</v>
      </c>
      <c r="BH3506" s="12">
        <v>6397</v>
      </c>
      <c r="BI3506" s="12">
        <v>39750</v>
      </c>
      <c r="BP3506" s="12">
        <v>0</v>
      </c>
      <c r="BQ3506" s="12">
        <v>0.01</v>
      </c>
      <c r="BR3506" s="12">
        <v>0</v>
      </c>
      <c r="BS3506" s="12">
        <v>0</v>
      </c>
      <c r="BT3506" s="12">
        <v>0</v>
      </c>
      <c r="BU3506" s="12">
        <v>0</v>
      </c>
      <c r="BV3506" s="12">
        <v>0.01</v>
      </c>
      <c r="BX3506" s="12">
        <v>0</v>
      </c>
      <c r="BY3506" s="12">
        <v>0.01</v>
      </c>
      <c r="BZ3506" s="12">
        <v>0</v>
      </c>
      <c r="CC3506" s="12">
        <v>0</v>
      </c>
      <c r="CD3506" s="12">
        <v>0</v>
      </c>
      <c r="CG3506" s="12" t="s">
        <v>991</v>
      </c>
      <c r="CH3506" s="12">
        <v>27.684999999999999</v>
      </c>
      <c r="CI3506" s="12" t="s">
        <v>1053</v>
      </c>
      <c r="CJ3506" s="12"/>
      <c r="CK3506" s="12" t="s">
        <v>1054</v>
      </c>
      <c r="CL3506" s="37">
        <v>3110748021</v>
      </c>
      <c r="CN3506" s="12" t="s">
        <v>1531</v>
      </c>
      <c r="CS3506" s="12"/>
      <c r="CT3506" s="36" t="str">
        <f t="shared" si="54"/>
        <v>1bn - 50bn</v>
      </c>
      <c r="CU3506" s="36" t="str">
        <f>VLOOKUP(CK3506,Mapping!B:C,2,FALSE)</f>
        <v>EU</v>
      </c>
    </row>
    <row r="3507" spans="1:99" ht="16" customHeight="1" x14ac:dyDescent="0.35">
      <c r="A3507" s="12" t="s">
        <v>839</v>
      </c>
      <c r="B3507" s="12" t="s">
        <v>925</v>
      </c>
      <c r="E3507" s="37">
        <v>788432</v>
      </c>
      <c r="F3507" s="12">
        <v>202</v>
      </c>
      <c r="G3507" s="37" t="s">
        <v>1505</v>
      </c>
      <c r="I3507" s="37">
        <v>15468</v>
      </c>
      <c r="J3507" s="12">
        <v>0.04</v>
      </c>
      <c r="K3507" s="37">
        <v>314246</v>
      </c>
      <c r="L3507" s="12">
        <v>0.77</v>
      </c>
      <c r="M3507" s="37"/>
      <c r="O3507" s="37">
        <v>124988</v>
      </c>
      <c r="P3507" s="12">
        <v>0.31</v>
      </c>
      <c r="Q3507" s="12">
        <v>45</v>
      </c>
      <c r="R3507" s="37">
        <v>68274</v>
      </c>
      <c r="S3507" s="12">
        <v>0.17</v>
      </c>
      <c r="T3507" s="37"/>
      <c r="V3507" s="37">
        <v>20506</v>
      </c>
      <c r="W3507" s="12">
        <v>0.05</v>
      </c>
      <c r="X3507" s="37">
        <v>92122</v>
      </c>
      <c r="Y3507" s="12">
        <v>0.23</v>
      </c>
      <c r="Z3507" s="37"/>
      <c r="AB3507" s="37">
        <v>18649</v>
      </c>
      <c r="AC3507" s="12">
        <v>0.05</v>
      </c>
      <c r="AD3507" s="37"/>
      <c r="AF3507" s="37">
        <v>2139</v>
      </c>
      <c r="AG3507" s="12">
        <v>0.01</v>
      </c>
      <c r="AH3507" s="37">
        <v>5464</v>
      </c>
      <c r="AI3507" s="12">
        <v>0.01</v>
      </c>
      <c r="AJ3507" s="12">
        <v>1048</v>
      </c>
      <c r="AK3507" s="12">
        <v>674</v>
      </c>
      <c r="AL3507" s="12">
        <v>5496</v>
      </c>
      <c r="AN3507" s="37">
        <v>118784</v>
      </c>
      <c r="AO3507" s="12">
        <v>0.28999999999999998</v>
      </c>
      <c r="AP3507" s="37">
        <v>4703</v>
      </c>
      <c r="AQ3507" s="12">
        <v>0.01</v>
      </c>
      <c r="AR3507" s="37">
        <v>3089</v>
      </c>
      <c r="AS3507" s="12">
        <v>0.01</v>
      </c>
      <c r="AT3507" s="37"/>
      <c r="AV3507" s="37"/>
      <c r="AX3507" s="37"/>
      <c r="AZ3507" s="12">
        <v>5085</v>
      </c>
      <c r="BA3507" s="12">
        <v>697</v>
      </c>
      <c r="BE3507" s="12">
        <v>33</v>
      </c>
      <c r="BF3507" s="12">
        <v>125</v>
      </c>
      <c r="BG3507" s="12">
        <v>3689</v>
      </c>
      <c r="BH3507" s="12">
        <v>22</v>
      </c>
      <c r="BI3507" s="12">
        <v>550</v>
      </c>
      <c r="BM3507" s="12">
        <v>0</v>
      </c>
      <c r="BO3507" s="12">
        <v>0</v>
      </c>
      <c r="BP3507" s="12">
        <v>0</v>
      </c>
      <c r="BQ3507" s="12">
        <v>0</v>
      </c>
      <c r="BR3507" s="12">
        <v>0</v>
      </c>
      <c r="BS3507" s="12">
        <v>0</v>
      </c>
      <c r="BT3507" s="12">
        <v>0</v>
      </c>
      <c r="BU3507" s="12">
        <v>0</v>
      </c>
      <c r="BV3507" s="12">
        <v>0</v>
      </c>
      <c r="BX3507" s="12">
        <v>0</v>
      </c>
      <c r="BY3507" s="12">
        <v>0</v>
      </c>
      <c r="BZ3507" s="12">
        <v>0</v>
      </c>
      <c r="CG3507" s="12" t="s">
        <v>1270</v>
      </c>
      <c r="CH3507" s="12">
        <v>74.022999999999996</v>
      </c>
      <c r="CI3507" s="12" t="s">
        <v>1194</v>
      </c>
      <c r="CJ3507" s="12"/>
      <c r="CK3507" s="12" t="s">
        <v>1154</v>
      </c>
      <c r="CL3507" s="37">
        <v>40622912</v>
      </c>
      <c r="CN3507" s="12" t="s">
        <v>1534</v>
      </c>
      <c r="CS3507" s="12"/>
      <c r="CT3507" s="36" t="str">
        <f t="shared" si="54"/>
        <v>500mn</v>
      </c>
      <c r="CU3507" s="36" t="str">
        <f>VLOOKUP(CK3507,Mapping!B:C,2,FALSE)</f>
        <v>Oceania</v>
      </c>
    </row>
    <row r="3508" spans="1:99" ht="16" customHeight="1" x14ac:dyDescent="0.35">
      <c r="A3508" s="12" t="s">
        <v>4994</v>
      </c>
      <c r="B3508" s="12" t="s">
        <v>925</v>
      </c>
      <c r="E3508" s="37">
        <v>16781</v>
      </c>
      <c r="G3508" s="37" t="s">
        <v>1505</v>
      </c>
      <c r="I3508" s="37"/>
      <c r="K3508" s="37">
        <v>16781</v>
      </c>
      <c r="L3508" s="12">
        <v>0</v>
      </c>
      <c r="M3508" s="37">
        <v>0</v>
      </c>
      <c r="N3508" s="12">
        <v>0</v>
      </c>
      <c r="O3508" s="37"/>
      <c r="R3508" s="37"/>
      <c r="T3508" s="37"/>
      <c r="V3508" s="37"/>
      <c r="X3508" s="37"/>
      <c r="Z3508" s="37"/>
      <c r="AB3508" s="37"/>
      <c r="AD3508" s="37"/>
      <c r="AF3508" s="37"/>
      <c r="AH3508" s="37"/>
      <c r="AN3508" s="37"/>
      <c r="AP3508" s="37"/>
      <c r="AR3508" s="37"/>
      <c r="AT3508" s="37"/>
      <c r="AV3508" s="37"/>
      <c r="AX3508" s="37"/>
      <c r="BB3508" s="12">
        <v>0</v>
      </c>
      <c r="BG3508" s="12">
        <v>218</v>
      </c>
      <c r="BS3508" s="12">
        <v>0</v>
      </c>
      <c r="CC3508" s="12">
        <v>0</v>
      </c>
      <c r="CG3508" s="12" t="s">
        <v>934</v>
      </c>
      <c r="CH3508" s="12">
        <v>19.518999999999998</v>
      </c>
      <c r="CI3508" s="12" t="s">
        <v>1009</v>
      </c>
      <c r="CJ3508" s="12"/>
      <c r="CK3508" s="12" t="s">
        <v>1010</v>
      </c>
      <c r="CL3508" s="37">
        <v>416928610</v>
      </c>
      <c r="CN3508" s="12" t="s">
        <v>1506</v>
      </c>
      <c r="CS3508" s="12"/>
      <c r="CT3508" s="36" t="str">
        <f t="shared" si="54"/>
        <v>500mn</v>
      </c>
      <c r="CU3508" s="36" t="str">
        <f>VLOOKUP(CK3508,Mapping!B:C,2,FALSE)</f>
        <v>Africa</v>
      </c>
    </row>
    <row r="3509" spans="1:99" ht="16" customHeight="1" x14ac:dyDescent="0.35">
      <c r="A3509" s="12" t="s">
        <v>4995</v>
      </c>
      <c r="B3509" s="12" t="s">
        <v>933</v>
      </c>
      <c r="E3509" s="37">
        <v>3480067</v>
      </c>
      <c r="G3509" s="37" t="s">
        <v>1505</v>
      </c>
      <c r="I3509" s="37"/>
      <c r="K3509" s="37"/>
      <c r="M3509" s="37"/>
      <c r="O3509" s="37"/>
      <c r="R3509" s="37"/>
      <c r="T3509" s="37"/>
      <c r="V3509" s="37"/>
      <c r="X3509" s="37"/>
      <c r="Z3509" s="37"/>
      <c r="AB3509" s="37"/>
      <c r="AD3509" s="37"/>
      <c r="AF3509" s="37"/>
      <c r="AH3509" s="37"/>
      <c r="AN3509" s="37">
        <v>2370410</v>
      </c>
      <c r="AO3509" s="12">
        <v>0.98</v>
      </c>
      <c r="AP3509" s="37">
        <v>1109657</v>
      </c>
      <c r="AQ3509" s="12">
        <v>0.46</v>
      </c>
      <c r="AR3509" s="37"/>
      <c r="AT3509" s="37"/>
      <c r="AV3509" s="37"/>
      <c r="AX3509" s="37"/>
      <c r="BH3509" s="12">
        <v>4806</v>
      </c>
      <c r="BI3509" s="12">
        <v>14075</v>
      </c>
      <c r="BV3509" s="12">
        <v>0</v>
      </c>
      <c r="BY3509" s="12">
        <v>0</v>
      </c>
      <c r="CG3509" s="12" t="s">
        <v>940</v>
      </c>
      <c r="CH3509" s="12">
        <v>29.190999999999999</v>
      </c>
      <c r="CI3509" s="12" t="s">
        <v>1261</v>
      </c>
      <c r="CJ3509" s="12" t="s">
        <v>1248</v>
      </c>
      <c r="CK3509" s="12" t="s">
        <v>932</v>
      </c>
      <c r="CL3509" s="37">
        <v>240674806</v>
      </c>
      <c r="CN3509" s="12" t="s">
        <v>1509</v>
      </c>
      <c r="CS3509" s="12"/>
      <c r="CT3509" s="36" t="str">
        <f t="shared" si="54"/>
        <v>500mn</v>
      </c>
      <c r="CU3509" s="36" t="str">
        <f>VLOOKUP(CK3509,Mapping!B:C,2,FALSE)</f>
        <v>US/CA</v>
      </c>
    </row>
    <row r="3510" spans="1:99" ht="16" customHeight="1" x14ac:dyDescent="0.35">
      <c r="A3510" s="12" t="s">
        <v>4996</v>
      </c>
      <c r="B3510" s="12" t="s">
        <v>925</v>
      </c>
      <c r="E3510" s="37">
        <v>366298</v>
      </c>
      <c r="G3510" s="37" t="s">
        <v>1505</v>
      </c>
      <c r="I3510" s="37"/>
      <c r="K3510" s="37"/>
      <c r="M3510" s="37"/>
      <c r="O3510" s="37"/>
      <c r="R3510" s="37"/>
      <c r="T3510" s="37"/>
      <c r="V3510" s="37"/>
      <c r="X3510" s="37"/>
      <c r="Z3510" s="37"/>
      <c r="AB3510" s="37"/>
      <c r="AD3510" s="37"/>
      <c r="AF3510" s="37"/>
      <c r="AH3510" s="37"/>
      <c r="AN3510" s="37">
        <v>366298</v>
      </c>
      <c r="AO3510" s="12">
        <v>0.14000000000000001</v>
      </c>
      <c r="AP3510" s="37"/>
      <c r="AR3510" s="37"/>
      <c r="AT3510" s="37"/>
      <c r="AV3510" s="37"/>
      <c r="AX3510" s="37"/>
      <c r="BI3510" s="12">
        <v>2175</v>
      </c>
      <c r="BY3510" s="12">
        <v>0</v>
      </c>
      <c r="CG3510" s="12" t="s">
        <v>934</v>
      </c>
      <c r="CH3510" s="12">
        <v>16.332000000000001</v>
      </c>
      <c r="CI3510" s="12" t="s">
        <v>4997</v>
      </c>
      <c r="CJ3510" s="12" t="s">
        <v>1109</v>
      </c>
      <c r="CK3510" s="12" t="s">
        <v>932</v>
      </c>
      <c r="CL3510" s="37">
        <v>260510451</v>
      </c>
      <c r="CN3510" s="12" t="s">
        <v>1509</v>
      </c>
      <c r="CS3510" s="12"/>
      <c r="CT3510" s="36" t="str">
        <f t="shared" si="54"/>
        <v>500mn</v>
      </c>
      <c r="CU3510" s="36" t="str">
        <f>VLOOKUP(CK3510,Mapping!B:C,2,FALSE)</f>
        <v>US/CA</v>
      </c>
    </row>
    <row r="3511" spans="1:99" ht="16" customHeight="1" x14ac:dyDescent="0.35">
      <c r="A3511" s="12" t="s">
        <v>4998</v>
      </c>
      <c r="B3511" s="12" t="s">
        <v>925</v>
      </c>
      <c r="E3511" s="37">
        <v>2096571</v>
      </c>
      <c r="G3511" s="37" t="s">
        <v>1505</v>
      </c>
      <c r="I3511" s="37"/>
      <c r="K3511" s="37"/>
      <c r="M3511" s="37">
        <v>262839</v>
      </c>
      <c r="N3511" s="12">
        <v>0.01</v>
      </c>
      <c r="O3511" s="37"/>
      <c r="R3511" s="37"/>
      <c r="T3511" s="37"/>
      <c r="V3511" s="37"/>
      <c r="X3511" s="37"/>
      <c r="Z3511" s="37"/>
      <c r="AB3511" s="37"/>
      <c r="AD3511" s="37">
        <v>0</v>
      </c>
      <c r="AE3511" s="12">
        <v>0</v>
      </c>
      <c r="AF3511" s="37"/>
      <c r="AH3511" s="37"/>
      <c r="AN3511" s="37">
        <v>1629394</v>
      </c>
      <c r="AO3511" s="12">
        <v>0.06</v>
      </c>
      <c r="AP3511" s="37">
        <v>204338</v>
      </c>
      <c r="AQ3511" s="12">
        <v>0.01</v>
      </c>
      <c r="AR3511" s="37"/>
      <c r="AT3511" s="37"/>
      <c r="AV3511" s="37"/>
      <c r="AX3511" s="37"/>
      <c r="BB3511" s="12">
        <v>2095</v>
      </c>
      <c r="BH3511" s="12">
        <v>885</v>
      </c>
      <c r="BI3511" s="12">
        <v>9675</v>
      </c>
      <c r="BJ3511" s="12">
        <v>0</v>
      </c>
      <c r="BV3511" s="12">
        <v>0</v>
      </c>
      <c r="BY3511" s="12">
        <v>0</v>
      </c>
      <c r="CB3511" s="12">
        <v>0</v>
      </c>
      <c r="CC3511" s="12">
        <v>0</v>
      </c>
      <c r="CG3511" s="12" t="s">
        <v>991</v>
      </c>
      <c r="CH3511" s="12">
        <v>24.126000000000001</v>
      </c>
      <c r="CI3511" s="12" t="s">
        <v>2165</v>
      </c>
      <c r="CJ3511" s="12" t="s">
        <v>1616</v>
      </c>
      <c r="CK3511" s="12" t="s">
        <v>932</v>
      </c>
      <c r="CL3511" s="37">
        <v>2818222856</v>
      </c>
      <c r="CN3511" s="12" t="s">
        <v>1509</v>
      </c>
      <c r="CS3511" s="12"/>
      <c r="CT3511" s="36" t="str">
        <f t="shared" si="54"/>
        <v>1bn - 50bn</v>
      </c>
      <c r="CU3511" s="36" t="str">
        <f>VLOOKUP(CK3511,Mapping!B:C,2,FALSE)</f>
        <v>US/CA</v>
      </c>
    </row>
    <row r="3512" spans="1:99" ht="16" customHeight="1" x14ac:dyDescent="0.35">
      <c r="A3512" s="12" t="s">
        <v>4999</v>
      </c>
      <c r="B3512" s="12" t="s">
        <v>925</v>
      </c>
      <c r="E3512" s="37">
        <v>13453594</v>
      </c>
      <c r="G3512" s="37" t="s">
        <v>1505</v>
      </c>
      <c r="I3512" s="37"/>
      <c r="K3512" s="37"/>
      <c r="M3512" s="37"/>
      <c r="O3512" s="37"/>
      <c r="R3512" s="37"/>
      <c r="T3512" s="37"/>
      <c r="V3512" s="37"/>
      <c r="X3512" s="37"/>
      <c r="Z3512" s="37"/>
      <c r="AB3512" s="37"/>
      <c r="AD3512" s="37"/>
      <c r="AF3512" s="37"/>
      <c r="AH3512" s="37"/>
      <c r="AN3512" s="37">
        <v>6201801</v>
      </c>
      <c r="AO3512" s="12">
        <v>0.41</v>
      </c>
      <c r="AP3512" s="37">
        <v>7251793</v>
      </c>
      <c r="AQ3512" s="12">
        <v>0.48</v>
      </c>
      <c r="AR3512" s="37"/>
      <c r="AT3512" s="37"/>
      <c r="AV3512" s="37"/>
      <c r="AX3512" s="37"/>
      <c r="BH3512" s="12">
        <v>31408</v>
      </c>
      <c r="BI3512" s="12">
        <v>36825</v>
      </c>
      <c r="BV3512" s="12">
        <v>0.03</v>
      </c>
      <c r="BY3512" s="12">
        <v>0</v>
      </c>
      <c r="CG3512" s="12" t="s">
        <v>976</v>
      </c>
      <c r="CH3512" s="12">
        <v>252.37299999999999</v>
      </c>
      <c r="CI3512" s="12" t="s">
        <v>1549</v>
      </c>
      <c r="CJ3512" s="12" t="s">
        <v>966</v>
      </c>
      <c r="CK3512" s="12" t="s">
        <v>932</v>
      </c>
      <c r="CL3512" s="37">
        <v>1519770913</v>
      </c>
      <c r="CN3512" s="12" t="s">
        <v>1513</v>
      </c>
      <c r="CS3512" s="12"/>
      <c r="CT3512" s="36" t="str">
        <f t="shared" si="54"/>
        <v>1bn - 50bn</v>
      </c>
      <c r="CU3512" s="36" t="str">
        <f>VLOOKUP(CK3512,Mapping!B:C,2,FALSE)</f>
        <v>US/CA</v>
      </c>
    </row>
    <row r="3513" spans="1:99" ht="16" customHeight="1" x14ac:dyDescent="0.35">
      <c r="A3513" s="12" t="s">
        <v>5000</v>
      </c>
      <c r="B3513" s="12" t="s">
        <v>933</v>
      </c>
      <c r="E3513" s="37">
        <v>1700482</v>
      </c>
      <c r="G3513" s="37" t="s">
        <v>1505</v>
      </c>
      <c r="I3513" s="37"/>
      <c r="K3513" s="37">
        <v>769009</v>
      </c>
      <c r="L3513" s="12">
        <v>0.3</v>
      </c>
      <c r="M3513" s="37"/>
      <c r="O3513" s="37"/>
      <c r="Q3513" s="12">
        <v>5350</v>
      </c>
      <c r="R3513" s="37"/>
      <c r="T3513" s="37"/>
      <c r="V3513" s="37"/>
      <c r="X3513" s="37"/>
      <c r="Z3513" s="37"/>
      <c r="AB3513" s="37"/>
      <c r="AD3513" s="37"/>
      <c r="AF3513" s="37"/>
      <c r="AH3513" s="37">
        <v>675598</v>
      </c>
      <c r="AI3513" s="12">
        <v>0.26</v>
      </c>
      <c r="AN3513" s="37">
        <v>255875</v>
      </c>
      <c r="AO3513" s="12">
        <v>0.1</v>
      </c>
      <c r="AP3513" s="37"/>
      <c r="AR3513" s="37"/>
      <c r="AT3513" s="37"/>
      <c r="AV3513" s="37"/>
      <c r="AX3513" s="37"/>
      <c r="BG3513" s="12">
        <v>12450</v>
      </c>
      <c r="BI3513" s="12">
        <v>1125</v>
      </c>
      <c r="BQ3513" s="12">
        <v>0</v>
      </c>
      <c r="BS3513" s="12">
        <v>0</v>
      </c>
      <c r="BY3513" s="12">
        <v>0</v>
      </c>
      <c r="CG3513" s="12" t="s">
        <v>940</v>
      </c>
      <c r="CH3513" s="12">
        <v>38.066000000000003</v>
      </c>
      <c r="CI3513" s="12" t="s">
        <v>1255</v>
      </c>
      <c r="CJ3513" s="12"/>
      <c r="CK3513" s="12" t="s">
        <v>1038</v>
      </c>
      <c r="CL3513" s="37">
        <v>259644973</v>
      </c>
      <c r="CN3513" s="12" t="s">
        <v>1506</v>
      </c>
      <c r="CS3513" s="12"/>
      <c r="CT3513" s="36" t="str">
        <f t="shared" si="54"/>
        <v>500mn</v>
      </c>
      <c r="CU3513" s="36" t="str">
        <f>VLOOKUP(CK3513,Mapping!B:C,2,FALSE)</f>
        <v>EU</v>
      </c>
    </row>
    <row r="3514" spans="1:99" ht="16" customHeight="1" x14ac:dyDescent="0.35">
      <c r="A3514" s="12" t="s">
        <v>5001</v>
      </c>
      <c r="B3514" s="12" t="s">
        <v>925</v>
      </c>
      <c r="E3514" s="37">
        <v>0</v>
      </c>
      <c r="G3514" s="37" t="s">
        <v>1505</v>
      </c>
      <c r="I3514" s="37"/>
      <c r="K3514" s="37"/>
      <c r="M3514" s="37"/>
      <c r="O3514" s="37"/>
      <c r="R3514" s="37"/>
      <c r="T3514" s="37"/>
      <c r="V3514" s="37"/>
      <c r="X3514" s="37"/>
      <c r="Z3514" s="37"/>
      <c r="AB3514" s="37"/>
      <c r="AD3514" s="37"/>
      <c r="AF3514" s="37"/>
      <c r="AH3514" s="37"/>
      <c r="AN3514" s="37">
        <v>0</v>
      </c>
      <c r="AO3514" s="12">
        <v>0</v>
      </c>
      <c r="AP3514" s="37"/>
      <c r="AR3514" s="37"/>
      <c r="AT3514" s="37"/>
      <c r="AV3514" s="37"/>
      <c r="AX3514" s="37"/>
      <c r="BI3514" s="12">
        <v>0</v>
      </c>
      <c r="BY3514" s="12">
        <v>0</v>
      </c>
      <c r="CG3514" s="12" t="s">
        <v>934</v>
      </c>
      <c r="CH3514" s="12">
        <v>59.802999999999997</v>
      </c>
      <c r="CI3514" s="12" t="s">
        <v>5002</v>
      </c>
      <c r="CJ3514" s="12" t="s">
        <v>946</v>
      </c>
      <c r="CK3514" s="12" t="s">
        <v>932</v>
      </c>
      <c r="CL3514" s="37">
        <v>120604604</v>
      </c>
      <c r="CN3514" s="12" t="s">
        <v>1509</v>
      </c>
      <c r="CS3514" s="12"/>
      <c r="CT3514" s="36" t="str">
        <f t="shared" si="54"/>
        <v>500mn</v>
      </c>
      <c r="CU3514" s="36" t="str">
        <f>VLOOKUP(CK3514,Mapping!B:C,2,FALSE)</f>
        <v>US/CA</v>
      </c>
    </row>
    <row r="3515" spans="1:99" ht="16" customHeight="1" x14ac:dyDescent="0.35">
      <c r="A3515" s="12" t="s">
        <v>5003</v>
      </c>
      <c r="B3515" s="12" t="s">
        <v>925</v>
      </c>
      <c r="E3515" s="37">
        <v>26463385</v>
      </c>
      <c r="G3515" s="37" t="s">
        <v>1505</v>
      </c>
      <c r="I3515" s="37"/>
      <c r="K3515" s="37"/>
      <c r="M3515" s="37">
        <v>1461609</v>
      </c>
      <c r="N3515" s="12">
        <v>0.01</v>
      </c>
      <c r="O3515" s="37"/>
      <c r="Q3515" s="12">
        <v>41356</v>
      </c>
      <c r="R3515" s="37"/>
      <c r="T3515" s="37"/>
      <c r="V3515" s="37"/>
      <c r="X3515" s="37">
        <v>549422</v>
      </c>
      <c r="Y3515" s="12">
        <v>0</v>
      </c>
      <c r="Z3515" s="37"/>
      <c r="AB3515" s="37"/>
      <c r="AD3515" s="37">
        <v>495819</v>
      </c>
      <c r="AE3515" s="12">
        <v>0</v>
      </c>
      <c r="AF3515" s="37"/>
      <c r="AH3515" s="37">
        <v>5222436</v>
      </c>
      <c r="AI3515" s="12">
        <v>0.04</v>
      </c>
      <c r="AN3515" s="37">
        <v>6850191</v>
      </c>
      <c r="AO3515" s="12">
        <v>0.05</v>
      </c>
      <c r="AP3515" s="37">
        <v>11883908</v>
      </c>
      <c r="AQ3515" s="12">
        <v>0.09</v>
      </c>
      <c r="AR3515" s="37"/>
      <c r="AT3515" s="37"/>
      <c r="AV3515" s="37"/>
      <c r="AX3515" s="37"/>
      <c r="BA3515" s="12">
        <v>5377</v>
      </c>
      <c r="BB3515" s="12">
        <v>11650</v>
      </c>
      <c r="BH3515" s="12">
        <v>51470</v>
      </c>
      <c r="BI3515" s="12">
        <v>40675</v>
      </c>
      <c r="BJ3515" s="12">
        <v>4450</v>
      </c>
      <c r="BQ3515" s="12">
        <v>0.01</v>
      </c>
      <c r="BV3515" s="12">
        <v>0.04</v>
      </c>
      <c r="BY3515" s="12">
        <v>0.01</v>
      </c>
      <c r="BZ3515" s="12">
        <v>0</v>
      </c>
      <c r="CB3515" s="12">
        <v>0</v>
      </c>
      <c r="CC3515" s="12">
        <v>0</v>
      </c>
      <c r="CG3515" s="12" t="s">
        <v>940</v>
      </c>
      <c r="CH3515" s="12">
        <v>44.222000000000001</v>
      </c>
      <c r="CI3515" s="12" t="s">
        <v>1145</v>
      </c>
      <c r="CJ3515" s="12" t="s">
        <v>1021</v>
      </c>
      <c r="CK3515" s="12" t="s">
        <v>932</v>
      </c>
      <c r="CL3515" s="37">
        <v>13447225338</v>
      </c>
      <c r="CN3515" s="12" t="s">
        <v>1509</v>
      </c>
      <c r="CS3515" s="12"/>
      <c r="CT3515" s="36" t="str">
        <f t="shared" si="54"/>
        <v>1bn - 50bn</v>
      </c>
      <c r="CU3515" s="36" t="str">
        <f>VLOOKUP(CK3515,Mapping!B:C,2,FALSE)</f>
        <v>US/CA</v>
      </c>
    </row>
    <row r="3516" spans="1:99" ht="16" customHeight="1" x14ac:dyDescent="0.35">
      <c r="A3516" s="12" t="s">
        <v>5004</v>
      </c>
      <c r="B3516" s="12" t="s">
        <v>925</v>
      </c>
      <c r="E3516" s="37">
        <v>285045</v>
      </c>
      <c r="G3516" s="37" t="s">
        <v>1505</v>
      </c>
      <c r="I3516" s="37"/>
      <c r="K3516" s="37"/>
      <c r="M3516" s="37"/>
      <c r="O3516" s="37"/>
      <c r="R3516" s="37"/>
      <c r="T3516" s="37"/>
      <c r="V3516" s="37"/>
      <c r="X3516" s="37">
        <v>208050</v>
      </c>
      <c r="Y3516" s="12">
        <v>0.63</v>
      </c>
      <c r="Z3516" s="37"/>
      <c r="AB3516" s="37"/>
      <c r="AD3516" s="37"/>
      <c r="AF3516" s="37"/>
      <c r="AH3516" s="37"/>
      <c r="AN3516" s="37"/>
      <c r="AP3516" s="37">
        <v>76995</v>
      </c>
      <c r="AQ3516" s="12">
        <v>0.23</v>
      </c>
      <c r="AR3516" s="37"/>
      <c r="AT3516" s="37"/>
      <c r="AV3516" s="37"/>
      <c r="AX3516" s="37"/>
      <c r="BA3516" s="12">
        <v>2083</v>
      </c>
      <c r="BH3516" s="12">
        <v>310</v>
      </c>
      <c r="BV3516" s="12">
        <v>0</v>
      </c>
      <c r="BZ3516" s="12">
        <v>0</v>
      </c>
      <c r="CG3516" s="12" t="s">
        <v>1058</v>
      </c>
      <c r="CH3516" s="12">
        <v>147.84700000000001</v>
      </c>
      <c r="CI3516" s="12" t="s">
        <v>5005</v>
      </c>
      <c r="CJ3516" s="12"/>
      <c r="CK3516" s="12" t="s">
        <v>1027</v>
      </c>
      <c r="CL3516" s="37">
        <v>33262894</v>
      </c>
      <c r="CN3516" s="12" t="s">
        <v>1509</v>
      </c>
      <c r="CS3516" s="12"/>
      <c r="CT3516" s="36" t="str">
        <f t="shared" si="54"/>
        <v>500mn</v>
      </c>
      <c r="CU3516" s="36" t="str">
        <f>VLOOKUP(CK3516,Mapping!B:C,2,FALSE)</f>
        <v>EU</v>
      </c>
    </row>
    <row r="3517" spans="1:99" ht="16" customHeight="1" x14ac:dyDescent="0.35">
      <c r="A3517" s="12" t="s">
        <v>5006</v>
      </c>
      <c r="B3517" s="12" t="s">
        <v>925</v>
      </c>
      <c r="E3517" s="37">
        <v>228134</v>
      </c>
      <c r="G3517" s="37" t="s">
        <v>1505</v>
      </c>
      <c r="I3517" s="37"/>
      <c r="K3517" s="37"/>
      <c r="M3517" s="37">
        <v>100368</v>
      </c>
      <c r="N3517" s="12">
        <v>1.05</v>
      </c>
      <c r="O3517" s="37"/>
      <c r="R3517" s="37">
        <v>1588</v>
      </c>
      <c r="S3517" s="12">
        <v>0.02</v>
      </c>
      <c r="T3517" s="37"/>
      <c r="V3517" s="37"/>
      <c r="X3517" s="37"/>
      <c r="Z3517" s="37"/>
      <c r="AB3517" s="37">
        <v>53033</v>
      </c>
      <c r="AC3517" s="12">
        <v>0.55000000000000004</v>
      </c>
      <c r="AD3517" s="37"/>
      <c r="AF3517" s="37">
        <v>53957</v>
      </c>
      <c r="AG3517" s="12">
        <v>0.56000000000000005</v>
      </c>
      <c r="AH3517" s="37"/>
      <c r="AJ3517" s="12">
        <v>3671</v>
      </c>
      <c r="AN3517" s="37"/>
      <c r="AP3517" s="37"/>
      <c r="AR3517" s="37"/>
      <c r="AT3517" s="37">
        <v>19188</v>
      </c>
      <c r="AU3517" s="12">
        <v>0.2</v>
      </c>
      <c r="AV3517" s="37"/>
      <c r="AX3517" s="37"/>
      <c r="AZ3517" s="12">
        <v>150</v>
      </c>
      <c r="BB3517" s="12">
        <v>800</v>
      </c>
      <c r="BD3517" s="12">
        <v>1800</v>
      </c>
      <c r="BF3517" s="12">
        <v>4000</v>
      </c>
      <c r="BP3517" s="12">
        <v>0</v>
      </c>
      <c r="BR3517" s="12">
        <v>0</v>
      </c>
      <c r="BX3517" s="12">
        <v>0</v>
      </c>
      <c r="CC3517" s="12">
        <v>0</v>
      </c>
      <c r="CF3517" s="12">
        <v>0</v>
      </c>
      <c r="CG3517" s="12" t="s">
        <v>929</v>
      </c>
      <c r="CH3517" s="12">
        <v>6.7030000000000003</v>
      </c>
      <c r="CI3517" s="12" t="s">
        <v>989</v>
      </c>
      <c r="CJ3517" s="12"/>
      <c r="CK3517" s="12" t="s">
        <v>990</v>
      </c>
      <c r="CL3517" s="37">
        <v>9561545</v>
      </c>
      <c r="CN3517" s="12" t="s">
        <v>1506</v>
      </c>
      <c r="CS3517" s="12"/>
      <c r="CT3517" s="36" t="str">
        <f t="shared" si="54"/>
        <v>500mn</v>
      </c>
      <c r="CU3517" s="36" t="str">
        <f>VLOOKUP(CK3517,Mapping!B:C,2,FALSE)</f>
        <v>EU</v>
      </c>
    </row>
    <row r="3518" spans="1:99" ht="16" customHeight="1" x14ac:dyDescent="0.35">
      <c r="A3518" s="12" t="s">
        <v>5007</v>
      </c>
      <c r="B3518" s="12" t="s">
        <v>925</v>
      </c>
      <c r="E3518" s="37">
        <v>1740495</v>
      </c>
      <c r="G3518" s="37" t="s">
        <v>1505</v>
      </c>
      <c r="I3518" s="37"/>
      <c r="K3518" s="37"/>
      <c r="M3518" s="37">
        <v>250042</v>
      </c>
      <c r="N3518" s="12">
        <v>0.14000000000000001</v>
      </c>
      <c r="O3518" s="37"/>
      <c r="R3518" s="37"/>
      <c r="T3518" s="37"/>
      <c r="V3518" s="37"/>
      <c r="X3518" s="37"/>
      <c r="Z3518" s="37"/>
      <c r="AB3518" s="37"/>
      <c r="AD3518" s="37"/>
      <c r="AF3518" s="37"/>
      <c r="AH3518" s="37"/>
      <c r="AN3518" s="37">
        <v>1490453</v>
      </c>
      <c r="AO3518" s="12">
        <v>0.82</v>
      </c>
      <c r="AP3518" s="37"/>
      <c r="AR3518" s="37"/>
      <c r="AT3518" s="37"/>
      <c r="AV3518" s="37"/>
      <c r="AX3518" s="37"/>
      <c r="BB3518" s="12">
        <v>1993</v>
      </c>
      <c r="BI3518" s="12">
        <v>8850</v>
      </c>
      <c r="BY3518" s="12">
        <v>0</v>
      </c>
      <c r="CC3518" s="12">
        <v>0</v>
      </c>
      <c r="CG3518" s="12" t="s">
        <v>934</v>
      </c>
      <c r="CH3518" s="12">
        <v>29.314</v>
      </c>
      <c r="CI3518" s="12" t="s">
        <v>5008</v>
      </c>
      <c r="CJ3518" s="12" t="s">
        <v>1214</v>
      </c>
      <c r="CK3518" s="12" t="s">
        <v>932</v>
      </c>
      <c r="CL3518" s="37">
        <v>182552063</v>
      </c>
      <c r="CN3518" s="12" t="s">
        <v>1509</v>
      </c>
      <c r="CS3518" s="12"/>
      <c r="CT3518" s="36" t="str">
        <f t="shared" si="54"/>
        <v>500mn</v>
      </c>
      <c r="CU3518" s="36" t="str">
        <f>VLOOKUP(CK3518,Mapping!B:C,2,FALSE)</f>
        <v>US/CA</v>
      </c>
    </row>
    <row r="3519" spans="1:99" ht="16" customHeight="1" x14ac:dyDescent="0.35">
      <c r="A3519" s="12" t="s">
        <v>5009</v>
      </c>
      <c r="B3519" s="12" t="s">
        <v>925</v>
      </c>
      <c r="E3519" s="37">
        <v>8852</v>
      </c>
      <c r="G3519" s="37" t="s">
        <v>1505</v>
      </c>
      <c r="I3519" s="37"/>
      <c r="K3519" s="37"/>
      <c r="M3519" s="37">
        <v>4642</v>
      </c>
      <c r="N3519" s="12">
        <v>0</v>
      </c>
      <c r="O3519" s="37"/>
      <c r="R3519" s="37"/>
      <c r="T3519" s="37"/>
      <c r="V3519" s="37"/>
      <c r="X3519" s="37"/>
      <c r="Z3519" s="37"/>
      <c r="AB3519" s="37"/>
      <c r="AD3519" s="37"/>
      <c r="AF3519" s="37"/>
      <c r="AH3519" s="37"/>
      <c r="AN3519" s="37">
        <v>4210</v>
      </c>
      <c r="AO3519" s="12">
        <v>0</v>
      </c>
      <c r="AP3519" s="37"/>
      <c r="AR3519" s="37"/>
      <c r="AT3519" s="37"/>
      <c r="AV3519" s="37"/>
      <c r="AX3519" s="37"/>
      <c r="BB3519" s="12">
        <v>37</v>
      </c>
      <c r="BI3519" s="12">
        <v>25</v>
      </c>
      <c r="BY3519" s="12">
        <v>0</v>
      </c>
      <c r="CC3519" s="12">
        <v>0</v>
      </c>
      <c r="CG3519" s="12" t="s">
        <v>934</v>
      </c>
      <c r="CH3519" s="12">
        <v>39.808</v>
      </c>
      <c r="CI3519" s="12" t="s">
        <v>5010</v>
      </c>
      <c r="CJ3519" s="12" t="s">
        <v>941</v>
      </c>
      <c r="CK3519" s="12" t="s">
        <v>932</v>
      </c>
      <c r="CL3519" s="37">
        <v>151066241</v>
      </c>
      <c r="CN3519" s="12" t="s">
        <v>1509</v>
      </c>
      <c r="CS3519" s="12"/>
      <c r="CT3519" s="36" t="str">
        <f t="shared" si="54"/>
        <v>500mn</v>
      </c>
      <c r="CU3519" s="36" t="str">
        <f>VLOOKUP(CK3519,Mapping!B:C,2,FALSE)</f>
        <v>US/CA</v>
      </c>
    </row>
    <row r="3520" spans="1:99" ht="16" customHeight="1" x14ac:dyDescent="0.35">
      <c r="A3520" s="12" t="s">
        <v>5011</v>
      </c>
      <c r="B3520" s="12" t="s">
        <v>925</v>
      </c>
      <c r="E3520" s="37">
        <v>0</v>
      </c>
      <c r="G3520" s="37" t="s">
        <v>1505</v>
      </c>
      <c r="I3520" s="37"/>
      <c r="K3520" s="37"/>
      <c r="M3520" s="37">
        <v>0</v>
      </c>
      <c r="N3520" s="12">
        <v>0</v>
      </c>
      <c r="O3520" s="37"/>
      <c r="R3520" s="37"/>
      <c r="T3520" s="37"/>
      <c r="V3520" s="37"/>
      <c r="X3520" s="37"/>
      <c r="Z3520" s="37"/>
      <c r="AB3520" s="37"/>
      <c r="AD3520" s="37"/>
      <c r="AF3520" s="37"/>
      <c r="AH3520" s="37"/>
      <c r="AN3520" s="37"/>
      <c r="AP3520" s="37"/>
      <c r="AR3520" s="37"/>
      <c r="AT3520" s="37"/>
      <c r="AV3520" s="37"/>
      <c r="AX3520" s="37"/>
      <c r="BB3520" s="12">
        <v>0</v>
      </c>
      <c r="CC3520" s="12">
        <v>0</v>
      </c>
      <c r="CG3520" s="12" t="s">
        <v>929</v>
      </c>
      <c r="CH3520" s="12">
        <v>33.454000000000001</v>
      </c>
      <c r="CI3520" s="12" t="s">
        <v>1016</v>
      </c>
      <c r="CJ3520" s="12" t="s">
        <v>1017</v>
      </c>
      <c r="CK3520" s="12" t="s">
        <v>932</v>
      </c>
      <c r="CL3520" s="37">
        <v>6174625542</v>
      </c>
      <c r="CN3520" s="12" t="s">
        <v>1506</v>
      </c>
      <c r="CS3520" s="12"/>
      <c r="CT3520" s="36" t="str">
        <f t="shared" si="54"/>
        <v>1bn - 50bn</v>
      </c>
      <c r="CU3520" s="36" t="str">
        <f>VLOOKUP(CK3520,Mapping!B:C,2,FALSE)</f>
        <v>US/CA</v>
      </c>
    </row>
    <row r="3521" spans="1:99" ht="16" customHeight="1" x14ac:dyDescent="0.35">
      <c r="A3521" s="12" t="s">
        <v>5012</v>
      </c>
      <c r="B3521" s="12" t="s">
        <v>933</v>
      </c>
      <c r="E3521" s="37">
        <v>741213</v>
      </c>
      <c r="G3521" s="37" t="s">
        <v>1505</v>
      </c>
      <c r="I3521" s="37"/>
      <c r="K3521" s="37">
        <v>741213</v>
      </c>
      <c r="L3521" s="12">
        <v>0.27</v>
      </c>
      <c r="M3521" s="37"/>
      <c r="O3521" s="37"/>
      <c r="R3521" s="37"/>
      <c r="T3521" s="37"/>
      <c r="V3521" s="37"/>
      <c r="X3521" s="37"/>
      <c r="Z3521" s="37"/>
      <c r="AB3521" s="37"/>
      <c r="AD3521" s="37"/>
      <c r="AF3521" s="37"/>
      <c r="AH3521" s="37"/>
      <c r="AN3521" s="37"/>
      <c r="AP3521" s="37"/>
      <c r="AR3521" s="37"/>
      <c r="AT3521" s="37"/>
      <c r="AV3521" s="37"/>
      <c r="AX3521" s="37"/>
      <c r="BG3521" s="12">
        <v>12000</v>
      </c>
      <c r="BS3521" s="12">
        <v>0</v>
      </c>
      <c r="CG3521" s="12" t="s">
        <v>940</v>
      </c>
      <c r="CH3521" s="12">
        <v>60.238999999999997</v>
      </c>
      <c r="CI3521" s="12" t="s">
        <v>960</v>
      </c>
      <c r="CJ3521" s="12"/>
      <c r="CK3521" s="12" t="s">
        <v>961</v>
      </c>
      <c r="CL3521" s="37">
        <v>286400665</v>
      </c>
      <c r="CN3521" s="12" t="s">
        <v>1506</v>
      </c>
      <c r="CS3521" s="12"/>
      <c r="CT3521" s="36" t="str">
        <f t="shared" si="54"/>
        <v>500mn</v>
      </c>
      <c r="CU3521" s="36" t="str">
        <f>VLOOKUP(CK3521,Mapping!B:C,2,FALSE)</f>
        <v>EU</v>
      </c>
    </row>
    <row r="3522" spans="1:99" ht="16" customHeight="1" x14ac:dyDescent="0.35">
      <c r="A3522" s="12" t="s">
        <v>5013</v>
      </c>
      <c r="B3522" s="12" t="s">
        <v>925</v>
      </c>
      <c r="E3522" s="37">
        <v>4927774</v>
      </c>
      <c r="G3522" s="37" t="s">
        <v>1505</v>
      </c>
      <c r="I3522" s="37"/>
      <c r="K3522" s="37"/>
      <c r="M3522" s="37"/>
      <c r="O3522" s="37"/>
      <c r="Q3522" s="12">
        <v>10050</v>
      </c>
      <c r="R3522" s="37"/>
      <c r="T3522" s="37"/>
      <c r="V3522" s="37"/>
      <c r="X3522" s="37">
        <v>53087</v>
      </c>
      <c r="Y3522" s="12">
        <v>0</v>
      </c>
      <c r="Z3522" s="37"/>
      <c r="AB3522" s="37"/>
      <c r="AD3522" s="37"/>
      <c r="AF3522" s="37"/>
      <c r="AH3522" s="37">
        <v>1336349</v>
      </c>
      <c r="AI3522" s="12">
        <v>0.09</v>
      </c>
      <c r="AN3522" s="37">
        <v>2955957</v>
      </c>
      <c r="AO3522" s="12">
        <v>0.2</v>
      </c>
      <c r="AP3522" s="37">
        <v>582381</v>
      </c>
      <c r="AQ3522" s="12">
        <v>0.04</v>
      </c>
      <c r="AR3522" s="37"/>
      <c r="AT3522" s="37"/>
      <c r="AV3522" s="37"/>
      <c r="AX3522" s="37"/>
      <c r="BA3522" s="12">
        <v>533</v>
      </c>
      <c r="BH3522" s="12">
        <v>2677</v>
      </c>
      <c r="BI3522" s="12">
        <v>19067</v>
      </c>
      <c r="BQ3522" s="12">
        <v>0</v>
      </c>
      <c r="BV3522" s="12">
        <v>0</v>
      </c>
      <c r="BY3522" s="12">
        <v>0</v>
      </c>
      <c r="BZ3522" s="12">
        <v>0</v>
      </c>
      <c r="CG3522" s="12" t="s">
        <v>934</v>
      </c>
      <c r="CH3522" s="12">
        <v>20.010999999999999</v>
      </c>
      <c r="CI3522" s="12" t="s">
        <v>2846</v>
      </c>
      <c r="CJ3522" s="12" t="s">
        <v>1015</v>
      </c>
      <c r="CK3522" s="12" t="s">
        <v>932</v>
      </c>
      <c r="CL3522" s="37">
        <v>1479414225</v>
      </c>
      <c r="CN3522" s="12" t="s">
        <v>1509</v>
      </c>
      <c r="CS3522" s="12"/>
      <c r="CT3522" s="36" t="str">
        <f t="shared" si="54"/>
        <v>1bn - 50bn</v>
      </c>
      <c r="CU3522" s="36" t="str">
        <f>VLOOKUP(CK3522,Mapping!B:C,2,FALSE)</f>
        <v>US/CA</v>
      </c>
    </row>
    <row r="3523" spans="1:99" ht="16" customHeight="1" x14ac:dyDescent="0.35">
      <c r="A3523" s="12" t="s">
        <v>5014</v>
      </c>
      <c r="B3523" s="12" t="s">
        <v>933</v>
      </c>
      <c r="E3523" s="37">
        <v>8002958</v>
      </c>
      <c r="G3523" s="37" t="s">
        <v>1505</v>
      </c>
      <c r="I3523" s="37"/>
      <c r="K3523" s="37"/>
      <c r="M3523" s="37"/>
      <c r="O3523" s="37"/>
      <c r="Q3523" s="12">
        <v>19016</v>
      </c>
      <c r="R3523" s="37"/>
      <c r="T3523" s="37"/>
      <c r="V3523" s="37"/>
      <c r="X3523" s="37"/>
      <c r="Z3523" s="37"/>
      <c r="AB3523" s="37"/>
      <c r="AD3523" s="37"/>
      <c r="AF3523" s="37"/>
      <c r="AH3523" s="37">
        <v>2401340</v>
      </c>
      <c r="AI3523" s="12">
        <v>0.06</v>
      </c>
      <c r="AN3523" s="37">
        <v>4833447</v>
      </c>
      <c r="AO3523" s="12">
        <v>0.12</v>
      </c>
      <c r="AP3523" s="37">
        <v>768171</v>
      </c>
      <c r="AQ3523" s="12">
        <v>0.02</v>
      </c>
      <c r="AR3523" s="37"/>
      <c r="AT3523" s="37"/>
      <c r="AV3523" s="37"/>
      <c r="AX3523" s="37"/>
      <c r="BH3523" s="12">
        <v>3327</v>
      </c>
      <c r="BI3523" s="12">
        <v>28700</v>
      </c>
      <c r="BQ3523" s="12">
        <v>0</v>
      </c>
      <c r="BV3523" s="12">
        <v>0</v>
      </c>
      <c r="BY3523" s="12">
        <v>0</v>
      </c>
      <c r="CG3523" s="12" t="s">
        <v>976</v>
      </c>
      <c r="CH3523" s="12">
        <v>25.404</v>
      </c>
      <c r="CI3523" s="12" t="s">
        <v>1584</v>
      </c>
      <c r="CJ3523" s="12" t="s">
        <v>931</v>
      </c>
      <c r="CK3523" s="12" t="s">
        <v>932</v>
      </c>
      <c r="CL3523" s="37">
        <v>4084313630</v>
      </c>
      <c r="CN3523" s="12" t="s">
        <v>1513</v>
      </c>
      <c r="CS3523" s="12"/>
      <c r="CT3523" s="36" t="str">
        <f t="shared" ref="CT3523:CT3586" si="55">IF(CL3523&gt;100000000000, "100bn", IF(CL3523&gt;50000000000, "50bn - 100bn",IF(CL3523&gt;1000000000, "1bn - 50bn", IF(CL3523&gt;500000000, "500mn - 1bn", "500mn"))))</f>
        <v>1bn - 50bn</v>
      </c>
      <c r="CU3523" s="36" t="str">
        <f>VLOOKUP(CK3523,Mapping!B:C,2,FALSE)</f>
        <v>US/CA</v>
      </c>
    </row>
    <row r="3524" spans="1:99" ht="16" customHeight="1" x14ac:dyDescent="0.35">
      <c r="A3524" s="12" t="s">
        <v>5015</v>
      </c>
      <c r="B3524" s="12" t="s">
        <v>933</v>
      </c>
      <c r="E3524" s="37">
        <v>60576816</v>
      </c>
      <c r="G3524" s="37" t="s">
        <v>1505</v>
      </c>
      <c r="I3524" s="37"/>
      <c r="K3524" s="37"/>
      <c r="M3524" s="37"/>
      <c r="O3524" s="37"/>
      <c r="Q3524" s="12">
        <v>117724</v>
      </c>
      <c r="R3524" s="37"/>
      <c r="T3524" s="37"/>
      <c r="V3524" s="37"/>
      <c r="X3524" s="37"/>
      <c r="Z3524" s="37"/>
      <c r="AB3524" s="37"/>
      <c r="AD3524" s="37"/>
      <c r="AF3524" s="37"/>
      <c r="AH3524" s="37">
        <v>14866187</v>
      </c>
      <c r="AI3524" s="12">
        <v>7.0000000000000007E-2</v>
      </c>
      <c r="AN3524" s="37">
        <v>37551844</v>
      </c>
      <c r="AO3524" s="12">
        <v>0.18</v>
      </c>
      <c r="AP3524" s="37">
        <v>7517778</v>
      </c>
      <c r="AQ3524" s="12">
        <v>0.04</v>
      </c>
      <c r="AR3524" s="37"/>
      <c r="AT3524" s="37">
        <v>641007</v>
      </c>
      <c r="AU3524" s="12">
        <v>0</v>
      </c>
      <c r="AV3524" s="37"/>
      <c r="AX3524" s="37"/>
      <c r="BD3524" s="12">
        <v>60132</v>
      </c>
      <c r="BH3524" s="12">
        <v>32560</v>
      </c>
      <c r="BI3524" s="12">
        <v>222975</v>
      </c>
      <c r="BQ3524" s="12">
        <v>0.03</v>
      </c>
      <c r="BV3524" s="12">
        <v>0.03</v>
      </c>
      <c r="BY3524" s="12">
        <v>0.03</v>
      </c>
      <c r="CF3524" s="12">
        <v>0.05</v>
      </c>
      <c r="CG3524" s="12" t="s">
        <v>934</v>
      </c>
      <c r="CH3524" s="12">
        <v>29.103999999999999</v>
      </c>
      <c r="CI3524" s="12" t="s">
        <v>3787</v>
      </c>
      <c r="CJ3524" s="12" t="s">
        <v>1015</v>
      </c>
      <c r="CK3524" s="12" t="s">
        <v>932</v>
      </c>
      <c r="CL3524" s="37">
        <v>21373857414</v>
      </c>
      <c r="CN3524" s="12" t="s">
        <v>1506</v>
      </c>
      <c r="CS3524" s="12"/>
      <c r="CT3524" s="36" t="str">
        <f t="shared" si="55"/>
        <v>1bn - 50bn</v>
      </c>
      <c r="CU3524" s="36" t="str">
        <f>VLOOKUP(CK3524,Mapping!B:C,2,FALSE)</f>
        <v>US/CA</v>
      </c>
    </row>
    <row r="3525" spans="1:99" ht="16" customHeight="1" x14ac:dyDescent="0.35">
      <c r="A3525" s="12" t="s">
        <v>5016</v>
      </c>
      <c r="B3525" s="12" t="s">
        <v>925</v>
      </c>
      <c r="E3525" s="37">
        <v>244813556</v>
      </c>
      <c r="G3525" s="37" t="s">
        <v>1505</v>
      </c>
      <c r="I3525" s="37"/>
      <c r="K3525" s="37"/>
      <c r="M3525" s="37"/>
      <c r="O3525" s="37"/>
      <c r="R3525" s="37"/>
      <c r="T3525" s="37"/>
      <c r="V3525" s="37"/>
      <c r="X3525" s="37"/>
      <c r="Z3525" s="37"/>
      <c r="AB3525" s="37"/>
      <c r="AD3525" s="37"/>
      <c r="AF3525" s="37"/>
      <c r="AH3525" s="37"/>
      <c r="AN3525" s="37">
        <v>244813556</v>
      </c>
      <c r="AO3525" s="12">
        <v>6.24</v>
      </c>
      <c r="AP3525" s="37"/>
      <c r="AR3525" s="37"/>
      <c r="AT3525" s="37"/>
      <c r="AV3525" s="37"/>
      <c r="AX3525" s="37"/>
      <c r="BI3525" s="12">
        <v>1142850</v>
      </c>
      <c r="BY3525" s="12">
        <v>0.15</v>
      </c>
      <c r="CG3525" s="12" t="s">
        <v>929</v>
      </c>
      <c r="CH3525" s="12">
        <v>43.622999999999998</v>
      </c>
      <c r="CI3525" s="12" t="s">
        <v>5017</v>
      </c>
      <c r="CJ3525" s="12"/>
      <c r="CK3525" s="12" t="s">
        <v>954</v>
      </c>
      <c r="CL3525" s="37">
        <v>3744914799</v>
      </c>
      <c r="CN3525" s="12" t="s">
        <v>1506</v>
      </c>
      <c r="CS3525" s="12"/>
      <c r="CT3525" s="36" t="str">
        <f t="shared" si="55"/>
        <v>1bn - 50bn</v>
      </c>
      <c r="CU3525" s="36" t="str">
        <f>VLOOKUP(CK3525,Mapping!B:C,2,FALSE)</f>
        <v>EU</v>
      </c>
    </row>
    <row r="3526" spans="1:99" ht="16" customHeight="1" x14ac:dyDescent="0.35">
      <c r="A3526" s="12" t="s">
        <v>5018</v>
      </c>
      <c r="B3526" s="12" t="s">
        <v>925</v>
      </c>
      <c r="E3526" s="37">
        <v>15067651</v>
      </c>
      <c r="G3526" s="37" t="s">
        <v>1505</v>
      </c>
      <c r="I3526" s="37"/>
      <c r="K3526" s="37"/>
      <c r="M3526" s="37">
        <v>0</v>
      </c>
      <c r="N3526" s="12">
        <v>0</v>
      </c>
      <c r="O3526" s="37"/>
      <c r="R3526" s="37"/>
      <c r="T3526" s="37"/>
      <c r="V3526" s="37"/>
      <c r="X3526" s="37"/>
      <c r="Z3526" s="37"/>
      <c r="AB3526" s="37"/>
      <c r="AD3526" s="37"/>
      <c r="AF3526" s="37"/>
      <c r="AH3526" s="37"/>
      <c r="AN3526" s="37"/>
      <c r="AP3526" s="37">
        <v>15067651</v>
      </c>
      <c r="AQ3526" s="12">
        <v>0.46</v>
      </c>
      <c r="AR3526" s="37"/>
      <c r="AT3526" s="37"/>
      <c r="AV3526" s="37"/>
      <c r="AX3526" s="37"/>
      <c r="BB3526" s="12">
        <v>0</v>
      </c>
      <c r="BH3526" s="12">
        <v>65259</v>
      </c>
      <c r="BV3526" s="12">
        <v>0.06</v>
      </c>
      <c r="CC3526" s="12">
        <v>0</v>
      </c>
      <c r="CG3526" s="12" t="s">
        <v>940</v>
      </c>
      <c r="CH3526" s="12">
        <v>7.343</v>
      </c>
      <c r="CI3526" s="12" t="s">
        <v>5019</v>
      </c>
      <c r="CJ3526" s="12" t="s">
        <v>941</v>
      </c>
      <c r="CK3526" s="12" t="s">
        <v>932</v>
      </c>
      <c r="CL3526" s="37">
        <v>3215418478</v>
      </c>
      <c r="CN3526" s="12" t="s">
        <v>1509</v>
      </c>
      <c r="CS3526" s="12"/>
      <c r="CT3526" s="36" t="str">
        <f t="shared" si="55"/>
        <v>1bn - 50bn</v>
      </c>
      <c r="CU3526" s="36" t="str">
        <f>VLOOKUP(CK3526,Mapping!B:C,2,FALSE)</f>
        <v>US/CA</v>
      </c>
    </row>
    <row r="3527" spans="1:99" ht="16" customHeight="1" x14ac:dyDescent="0.35">
      <c r="A3527" s="12" t="s">
        <v>5020</v>
      </c>
      <c r="B3527" s="12" t="s">
        <v>925</v>
      </c>
      <c r="E3527" s="37">
        <v>686282</v>
      </c>
      <c r="G3527" s="37" t="s">
        <v>1505</v>
      </c>
      <c r="I3527" s="37"/>
      <c r="K3527" s="37"/>
      <c r="M3527" s="37"/>
      <c r="O3527" s="37"/>
      <c r="R3527" s="37"/>
      <c r="T3527" s="37"/>
      <c r="V3527" s="37"/>
      <c r="X3527" s="37"/>
      <c r="Z3527" s="37"/>
      <c r="AB3527" s="37"/>
      <c r="AD3527" s="37"/>
      <c r="AF3527" s="37"/>
      <c r="AH3527" s="37"/>
      <c r="AN3527" s="37">
        <v>686282</v>
      </c>
      <c r="AO3527" s="12">
        <v>0.17</v>
      </c>
      <c r="AP3527" s="37"/>
      <c r="AR3527" s="37"/>
      <c r="AT3527" s="37"/>
      <c r="AV3527" s="37"/>
      <c r="AX3527" s="37"/>
      <c r="BI3527" s="12">
        <v>4075</v>
      </c>
      <c r="BY3527" s="12">
        <v>0</v>
      </c>
      <c r="CG3527" s="12" t="s">
        <v>929</v>
      </c>
      <c r="CH3527" s="12">
        <v>21.212</v>
      </c>
      <c r="CI3527" s="12" t="s">
        <v>5021</v>
      </c>
      <c r="CJ3527" s="12" t="s">
        <v>1015</v>
      </c>
      <c r="CK3527" s="12" t="s">
        <v>932</v>
      </c>
      <c r="CL3527" s="37">
        <v>407272048</v>
      </c>
      <c r="CN3527" s="12" t="s">
        <v>1509</v>
      </c>
      <c r="CS3527" s="12"/>
      <c r="CT3527" s="36" t="str">
        <f t="shared" si="55"/>
        <v>500mn</v>
      </c>
      <c r="CU3527" s="36" t="str">
        <f>VLOOKUP(CK3527,Mapping!B:C,2,FALSE)</f>
        <v>US/CA</v>
      </c>
    </row>
    <row r="3528" spans="1:99" ht="16" customHeight="1" x14ac:dyDescent="0.35">
      <c r="A3528" s="12" t="s">
        <v>5022</v>
      </c>
      <c r="B3528" s="12" t="s">
        <v>925</v>
      </c>
      <c r="E3528" s="37">
        <v>362203</v>
      </c>
      <c r="G3528" s="37" t="s">
        <v>1505</v>
      </c>
      <c r="I3528" s="37"/>
      <c r="K3528" s="37"/>
      <c r="M3528" s="37">
        <v>362203</v>
      </c>
      <c r="N3528" s="12">
        <v>0.24</v>
      </c>
      <c r="O3528" s="37"/>
      <c r="R3528" s="37"/>
      <c r="T3528" s="37"/>
      <c r="V3528" s="37"/>
      <c r="X3528" s="37"/>
      <c r="Z3528" s="37"/>
      <c r="AB3528" s="37"/>
      <c r="AD3528" s="37"/>
      <c r="AF3528" s="37"/>
      <c r="AH3528" s="37"/>
      <c r="AN3528" s="37"/>
      <c r="AP3528" s="37"/>
      <c r="AR3528" s="37"/>
      <c r="AT3528" s="37"/>
      <c r="AV3528" s="37"/>
      <c r="AX3528" s="37"/>
      <c r="BB3528" s="12">
        <v>2887</v>
      </c>
      <c r="CC3528" s="12">
        <v>0</v>
      </c>
      <c r="CG3528" s="12" t="s">
        <v>934</v>
      </c>
      <c r="CH3528" s="12">
        <v>18.128</v>
      </c>
      <c r="CI3528" s="12" t="s">
        <v>3317</v>
      </c>
      <c r="CJ3528" s="12" t="s">
        <v>931</v>
      </c>
      <c r="CK3528" s="12" t="s">
        <v>932</v>
      </c>
      <c r="CL3528" s="37">
        <v>151047086</v>
      </c>
      <c r="CN3528" s="12" t="s">
        <v>1509</v>
      </c>
      <c r="CS3528" s="12"/>
      <c r="CT3528" s="36" t="str">
        <f t="shared" si="55"/>
        <v>500mn</v>
      </c>
      <c r="CU3528" s="36" t="str">
        <f>VLOOKUP(CK3528,Mapping!B:C,2,FALSE)</f>
        <v>US/CA</v>
      </c>
    </row>
    <row r="3529" spans="1:99" ht="16" customHeight="1" x14ac:dyDescent="0.35">
      <c r="A3529" s="12" t="s">
        <v>5023</v>
      </c>
      <c r="B3529" s="12" t="s">
        <v>925</v>
      </c>
      <c r="E3529" s="37">
        <v>710640</v>
      </c>
      <c r="G3529" s="37" t="s">
        <v>1505</v>
      </c>
      <c r="I3529" s="37"/>
      <c r="K3529" s="37"/>
      <c r="M3529" s="37">
        <v>376380</v>
      </c>
      <c r="N3529" s="12">
        <v>1.63</v>
      </c>
      <c r="O3529" s="37"/>
      <c r="R3529" s="37"/>
      <c r="T3529" s="37"/>
      <c r="V3529" s="37"/>
      <c r="X3529" s="37"/>
      <c r="Z3529" s="37"/>
      <c r="AB3529" s="37"/>
      <c r="AD3529" s="37">
        <v>334260</v>
      </c>
      <c r="AE3529" s="12">
        <v>1.45</v>
      </c>
      <c r="AF3529" s="37"/>
      <c r="AH3529" s="37"/>
      <c r="AN3529" s="37"/>
      <c r="AP3529" s="37"/>
      <c r="AR3529" s="37"/>
      <c r="AT3529" s="37"/>
      <c r="AV3529" s="37"/>
      <c r="AX3529" s="37"/>
      <c r="BB3529" s="12">
        <v>3000</v>
      </c>
      <c r="BJ3529" s="12">
        <v>3000</v>
      </c>
      <c r="CB3529" s="12">
        <v>0</v>
      </c>
      <c r="CC3529" s="12">
        <v>0</v>
      </c>
      <c r="CG3529" s="12" t="s">
        <v>940</v>
      </c>
      <c r="CH3529" s="12">
        <v>63.362000000000002</v>
      </c>
      <c r="CI3529" s="12" t="s">
        <v>1158</v>
      </c>
      <c r="CJ3529" s="12"/>
      <c r="CK3529" s="12" t="s">
        <v>990</v>
      </c>
      <c r="CL3529" s="37">
        <v>23783674</v>
      </c>
      <c r="CN3529" s="12" t="s">
        <v>1506</v>
      </c>
      <c r="CS3529" s="12"/>
      <c r="CT3529" s="36" t="str">
        <f t="shared" si="55"/>
        <v>500mn</v>
      </c>
      <c r="CU3529" s="36" t="str">
        <f>VLOOKUP(CK3529,Mapping!B:C,2,FALSE)</f>
        <v>EU</v>
      </c>
    </row>
    <row r="3530" spans="1:99" ht="16" customHeight="1" x14ac:dyDescent="0.35">
      <c r="A3530" s="12" t="s">
        <v>5024</v>
      </c>
      <c r="B3530" s="12" t="s">
        <v>933</v>
      </c>
      <c r="E3530" s="37">
        <v>4771002</v>
      </c>
      <c r="G3530" s="37" t="s">
        <v>1505</v>
      </c>
      <c r="I3530" s="37"/>
      <c r="K3530" s="37">
        <v>1076612</v>
      </c>
      <c r="L3530" s="12">
        <v>0.21</v>
      </c>
      <c r="M3530" s="37">
        <v>57600</v>
      </c>
      <c r="N3530" s="12">
        <v>0.01</v>
      </c>
      <c r="O3530" s="37">
        <v>1044845</v>
      </c>
      <c r="P3530" s="12">
        <v>0.2</v>
      </c>
      <c r="R3530" s="37"/>
      <c r="T3530" s="37"/>
      <c r="V3530" s="37"/>
      <c r="X3530" s="37"/>
      <c r="Z3530" s="37">
        <v>121448</v>
      </c>
      <c r="AA3530" s="12">
        <v>0.02</v>
      </c>
      <c r="AB3530" s="37"/>
      <c r="AD3530" s="37">
        <v>129720</v>
      </c>
      <c r="AE3530" s="12">
        <v>0.03</v>
      </c>
      <c r="AF3530" s="37"/>
      <c r="AH3530" s="37"/>
      <c r="AL3530" s="12">
        <v>68800</v>
      </c>
      <c r="AN3530" s="37">
        <v>1216782</v>
      </c>
      <c r="AO3530" s="12">
        <v>0.24</v>
      </c>
      <c r="AP3530" s="37"/>
      <c r="AR3530" s="37">
        <v>1123995</v>
      </c>
      <c r="AS3530" s="12">
        <v>0.22</v>
      </c>
      <c r="AT3530" s="37"/>
      <c r="AV3530" s="37"/>
      <c r="AX3530" s="37"/>
      <c r="BB3530" s="12">
        <v>800</v>
      </c>
      <c r="BC3530" s="12">
        <v>4700</v>
      </c>
      <c r="BE3530" s="12">
        <v>30142</v>
      </c>
      <c r="BG3530" s="12">
        <v>17430</v>
      </c>
      <c r="BI3530" s="12">
        <v>7225</v>
      </c>
      <c r="BJ3530" s="12">
        <v>1500</v>
      </c>
      <c r="BM3530" s="12">
        <v>0.03</v>
      </c>
      <c r="BS3530" s="12">
        <v>0</v>
      </c>
      <c r="BU3530" s="12">
        <v>0</v>
      </c>
      <c r="BY3530" s="12">
        <v>0</v>
      </c>
      <c r="CB3530" s="12">
        <v>0</v>
      </c>
      <c r="CC3530" s="12">
        <v>0</v>
      </c>
      <c r="CD3530" s="12">
        <v>0</v>
      </c>
      <c r="CG3530" s="12" t="s">
        <v>996</v>
      </c>
      <c r="CH3530" s="12">
        <v>35.715000000000003</v>
      </c>
      <c r="CI3530" s="12" t="s">
        <v>1107</v>
      </c>
      <c r="CJ3530" s="12"/>
      <c r="CK3530" s="12" t="s">
        <v>979</v>
      </c>
      <c r="CL3530" s="37">
        <v>510524417</v>
      </c>
      <c r="CN3530" s="12" t="s">
        <v>1506</v>
      </c>
      <c r="CS3530" s="12"/>
      <c r="CT3530" s="36" t="str">
        <f t="shared" si="55"/>
        <v>500mn - 1bn</v>
      </c>
      <c r="CU3530" s="36" t="str">
        <f>VLOOKUP(CK3530,Mapping!B:C,2,FALSE)</f>
        <v>EU</v>
      </c>
    </row>
    <row r="3531" spans="1:99" ht="16" customHeight="1" x14ac:dyDescent="0.35">
      <c r="A3531" s="12" t="s">
        <v>5025</v>
      </c>
      <c r="B3531" s="12" t="s">
        <v>925</v>
      </c>
      <c r="E3531" s="37">
        <v>2935013</v>
      </c>
      <c r="G3531" s="37" t="s">
        <v>1505</v>
      </c>
      <c r="I3531" s="37"/>
      <c r="K3531" s="37">
        <v>897396</v>
      </c>
      <c r="L3531" s="12">
        <v>0.42</v>
      </c>
      <c r="M3531" s="37"/>
      <c r="O3531" s="37">
        <v>276155</v>
      </c>
      <c r="P3531" s="12">
        <v>0.13</v>
      </c>
      <c r="Q3531" s="12">
        <v>4134</v>
      </c>
      <c r="R3531" s="37">
        <v>0</v>
      </c>
      <c r="S3531" s="12">
        <v>0</v>
      </c>
      <c r="T3531" s="37"/>
      <c r="V3531" s="37">
        <v>516192</v>
      </c>
      <c r="W3531" s="12">
        <v>0.24</v>
      </c>
      <c r="X3531" s="37"/>
      <c r="Z3531" s="37"/>
      <c r="AB3531" s="37"/>
      <c r="AD3531" s="37"/>
      <c r="AF3531" s="37"/>
      <c r="AH3531" s="37">
        <v>580248</v>
      </c>
      <c r="AI3531" s="12">
        <v>0.27</v>
      </c>
      <c r="AK3531" s="12">
        <v>22600</v>
      </c>
      <c r="AL3531" s="12">
        <v>18184</v>
      </c>
      <c r="AN3531" s="37">
        <v>665022</v>
      </c>
      <c r="AO3531" s="12">
        <v>0.31</v>
      </c>
      <c r="AP3531" s="37"/>
      <c r="AR3531" s="37"/>
      <c r="AT3531" s="37"/>
      <c r="AV3531" s="37"/>
      <c r="AX3531" s="37"/>
      <c r="AZ3531" s="12">
        <v>0</v>
      </c>
      <c r="BG3531" s="12">
        <v>14700</v>
      </c>
      <c r="BI3531" s="12">
        <v>3950</v>
      </c>
      <c r="BQ3531" s="12">
        <v>0</v>
      </c>
      <c r="BS3531" s="12">
        <v>0</v>
      </c>
      <c r="BT3531" s="12">
        <v>0</v>
      </c>
      <c r="BU3531" s="12">
        <v>0</v>
      </c>
      <c r="BX3531" s="12">
        <v>0</v>
      </c>
      <c r="BY3531" s="12">
        <v>0</v>
      </c>
      <c r="CG3531" s="12" t="s">
        <v>959</v>
      </c>
      <c r="CH3531" s="12">
        <v>33.811</v>
      </c>
      <c r="CI3531" s="12" t="s">
        <v>1011</v>
      </c>
      <c r="CJ3531" s="12" t="s">
        <v>1012</v>
      </c>
      <c r="CK3531" s="12" t="s">
        <v>1013</v>
      </c>
      <c r="CL3531" s="37">
        <v>140501376</v>
      </c>
      <c r="CN3531" s="12" t="s">
        <v>1506</v>
      </c>
      <c r="CR3531" s="12">
        <v>45981.270833333336</v>
      </c>
      <c r="CS3531" s="12"/>
      <c r="CT3531" s="36" t="str">
        <f t="shared" si="55"/>
        <v>500mn</v>
      </c>
      <c r="CU3531" s="36" t="str">
        <f>VLOOKUP(CK3531,Mapping!B:C,2,FALSE)</f>
        <v>Oceania</v>
      </c>
    </row>
    <row r="3532" spans="1:99" ht="16" customHeight="1" x14ac:dyDescent="0.35">
      <c r="A3532" s="12" t="s">
        <v>94</v>
      </c>
      <c r="B3532" s="12" t="s">
        <v>925</v>
      </c>
      <c r="E3532" s="37">
        <v>1216166424</v>
      </c>
      <c r="F3532" s="12">
        <v>1050500</v>
      </c>
      <c r="G3532" s="37" t="s">
        <v>1505</v>
      </c>
      <c r="I3532" s="37">
        <v>51051635</v>
      </c>
      <c r="J3532" s="12">
        <v>0.54</v>
      </c>
      <c r="K3532" s="37">
        <v>532395059</v>
      </c>
      <c r="L3532" s="12">
        <v>5.68</v>
      </c>
      <c r="M3532" s="37">
        <v>58088</v>
      </c>
      <c r="N3532" s="12">
        <v>0</v>
      </c>
      <c r="O3532" s="37">
        <v>252607061</v>
      </c>
      <c r="P3532" s="12">
        <v>2.69</v>
      </c>
      <c r="R3532" s="37">
        <v>119664463</v>
      </c>
      <c r="S3532" s="12">
        <v>1.28</v>
      </c>
      <c r="T3532" s="37">
        <v>100825142</v>
      </c>
      <c r="U3532" s="12">
        <v>1.07</v>
      </c>
      <c r="V3532" s="37">
        <v>363921</v>
      </c>
      <c r="W3532" s="12">
        <v>0</v>
      </c>
      <c r="X3532" s="37">
        <v>109709133</v>
      </c>
      <c r="Y3532" s="12">
        <v>1.17</v>
      </c>
      <c r="Z3532" s="37"/>
      <c r="AB3532" s="37"/>
      <c r="AD3532" s="37"/>
      <c r="AF3532" s="37"/>
      <c r="AH3532" s="37"/>
      <c r="AK3532" s="12">
        <v>16725</v>
      </c>
      <c r="AL3532" s="12">
        <v>16633432</v>
      </c>
      <c r="AN3532" s="37"/>
      <c r="AP3532" s="37"/>
      <c r="AR3532" s="37">
        <v>49491922</v>
      </c>
      <c r="AS3532" s="12">
        <v>0.53</v>
      </c>
      <c r="AT3532" s="37"/>
      <c r="AV3532" s="37"/>
      <c r="AX3532" s="37"/>
      <c r="AZ3532" s="12">
        <v>11304000</v>
      </c>
      <c r="BA3532" s="12">
        <v>1073685</v>
      </c>
      <c r="BB3532" s="12">
        <v>463</v>
      </c>
      <c r="BE3532" s="12">
        <v>1327217</v>
      </c>
      <c r="BG3532" s="12">
        <v>8619300</v>
      </c>
      <c r="BK3532" s="12">
        <v>900707</v>
      </c>
      <c r="BM3532" s="12">
        <v>1.48</v>
      </c>
      <c r="BO3532" s="12">
        <v>0.15</v>
      </c>
      <c r="BS3532" s="12">
        <v>0.09</v>
      </c>
      <c r="BT3532" s="12">
        <v>0</v>
      </c>
      <c r="BU3532" s="12">
        <v>0.09</v>
      </c>
      <c r="BX3532" s="12">
        <v>0.2</v>
      </c>
      <c r="BZ3532" s="12">
        <v>0.02</v>
      </c>
      <c r="CC3532" s="12">
        <v>0</v>
      </c>
      <c r="CE3532" s="12">
        <v>0.03</v>
      </c>
      <c r="CG3532" s="12" t="s">
        <v>940</v>
      </c>
      <c r="CH3532" s="12">
        <v>47.494999999999997</v>
      </c>
      <c r="CI3532" s="12" t="s">
        <v>988</v>
      </c>
      <c r="CJ3532" s="12"/>
      <c r="CK3532" s="12" t="s">
        <v>988</v>
      </c>
      <c r="CL3532" s="37">
        <v>9322869263</v>
      </c>
      <c r="CN3532" s="12" t="s">
        <v>1506</v>
      </c>
      <c r="CR3532" s="12">
        <v>45981.270833333336</v>
      </c>
      <c r="CS3532" s="12"/>
      <c r="CT3532" s="36" t="str">
        <f t="shared" si="55"/>
        <v>1bn - 50bn</v>
      </c>
      <c r="CU3532" s="36" t="str">
        <f>VLOOKUP(CK3532,Mapping!B:C,2,FALSE)</f>
        <v>SG</v>
      </c>
    </row>
    <row r="3533" spans="1:99" ht="16" customHeight="1" x14ac:dyDescent="0.35">
      <c r="A3533" s="12" t="s">
        <v>5026</v>
      </c>
      <c r="B3533" s="12" t="s">
        <v>925</v>
      </c>
      <c r="E3533" s="37">
        <v>46655846</v>
      </c>
      <c r="G3533" s="37" t="s">
        <v>1505</v>
      </c>
      <c r="I3533" s="37"/>
      <c r="K3533" s="37">
        <v>12594451</v>
      </c>
      <c r="L3533" s="12">
        <v>0.08</v>
      </c>
      <c r="M3533" s="37"/>
      <c r="O3533" s="37"/>
      <c r="Q3533" s="12">
        <v>162570</v>
      </c>
      <c r="R3533" s="37"/>
      <c r="T3533" s="37">
        <v>892945</v>
      </c>
      <c r="U3533" s="12">
        <v>0.01</v>
      </c>
      <c r="V3533" s="37"/>
      <c r="X3533" s="37">
        <v>928816</v>
      </c>
      <c r="Y3533" s="12">
        <v>0.01</v>
      </c>
      <c r="Z3533" s="37"/>
      <c r="AB3533" s="37"/>
      <c r="AD3533" s="37">
        <v>3992179</v>
      </c>
      <c r="AE3533" s="12">
        <v>0.02</v>
      </c>
      <c r="AF3533" s="37"/>
      <c r="AH3533" s="37">
        <v>20529340</v>
      </c>
      <c r="AI3533" s="12">
        <v>0.13</v>
      </c>
      <c r="AN3533" s="37">
        <v>7304905</v>
      </c>
      <c r="AO3533" s="12">
        <v>0.05</v>
      </c>
      <c r="AP3533" s="37">
        <v>0</v>
      </c>
      <c r="AQ3533" s="12">
        <v>0</v>
      </c>
      <c r="AR3533" s="37">
        <v>413210</v>
      </c>
      <c r="AS3533" s="12">
        <v>0</v>
      </c>
      <c r="AT3533" s="37"/>
      <c r="AV3533" s="37"/>
      <c r="AX3533" s="37"/>
      <c r="BA3533" s="12">
        <v>9090</v>
      </c>
      <c r="BE3533" s="12">
        <v>11081</v>
      </c>
      <c r="BG3533" s="12">
        <v>203900</v>
      </c>
      <c r="BH3533" s="12">
        <v>0</v>
      </c>
      <c r="BI3533" s="12">
        <v>43375</v>
      </c>
      <c r="BJ3533" s="12">
        <v>35830</v>
      </c>
      <c r="BK3533" s="12">
        <v>7977</v>
      </c>
      <c r="BM3533" s="12">
        <v>0.01</v>
      </c>
      <c r="BQ3533" s="12">
        <v>0.04</v>
      </c>
      <c r="BS3533" s="12">
        <v>0</v>
      </c>
      <c r="BV3533" s="12">
        <v>0</v>
      </c>
      <c r="BY3533" s="12">
        <v>0.01</v>
      </c>
      <c r="BZ3533" s="12">
        <v>0</v>
      </c>
      <c r="CB3533" s="12">
        <v>0.01</v>
      </c>
      <c r="CE3533" s="12">
        <v>0</v>
      </c>
      <c r="CG3533" s="12" t="s">
        <v>940</v>
      </c>
      <c r="CH3533" s="12">
        <v>30.363</v>
      </c>
      <c r="CI3533" s="12" t="s">
        <v>983</v>
      </c>
      <c r="CJ3533" s="12" t="s">
        <v>984</v>
      </c>
      <c r="CK3533" s="12" t="s">
        <v>985</v>
      </c>
      <c r="CL3533" s="37">
        <v>16178199037</v>
      </c>
      <c r="CN3533" s="12" t="s">
        <v>1506</v>
      </c>
      <c r="CS3533" s="12"/>
      <c r="CT3533" s="36" t="str">
        <f t="shared" si="55"/>
        <v>1bn - 50bn</v>
      </c>
      <c r="CU3533" s="36" t="str">
        <f>VLOOKUP(CK3533,Mapping!B:C,2,FALSE)</f>
        <v>US/CA</v>
      </c>
    </row>
    <row r="3534" spans="1:99" ht="16" customHeight="1" x14ac:dyDescent="0.35">
      <c r="A3534" s="12" t="s">
        <v>5027</v>
      </c>
      <c r="B3534" s="12" t="s">
        <v>933</v>
      </c>
      <c r="E3534" s="37">
        <v>18159728</v>
      </c>
      <c r="G3534" s="37" t="s">
        <v>1505</v>
      </c>
      <c r="I3534" s="37"/>
      <c r="K3534" s="37">
        <v>18159728</v>
      </c>
      <c r="L3534" s="12">
        <v>2.19</v>
      </c>
      <c r="M3534" s="37"/>
      <c r="O3534" s="37"/>
      <c r="R3534" s="37"/>
      <c r="T3534" s="37"/>
      <c r="V3534" s="37"/>
      <c r="X3534" s="37"/>
      <c r="Z3534" s="37"/>
      <c r="AB3534" s="37"/>
      <c r="AD3534" s="37"/>
      <c r="AF3534" s="37"/>
      <c r="AH3534" s="37"/>
      <c r="AN3534" s="37"/>
      <c r="AP3534" s="37"/>
      <c r="AR3534" s="37"/>
      <c r="AT3534" s="37"/>
      <c r="AV3534" s="37"/>
      <c r="AX3534" s="37"/>
      <c r="BG3534" s="12">
        <v>294000</v>
      </c>
      <c r="BS3534" s="12">
        <v>0</v>
      </c>
      <c r="CG3534" s="12" t="s">
        <v>1270</v>
      </c>
      <c r="CH3534" s="12">
        <v>16.949000000000002</v>
      </c>
      <c r="CI3534" s="12" t="s">
        <v>953</v>
      </c>
      <c r="CJ3534" s="12"/>
      <c r="CK3534" s="12" t="s">
        <v>954</v>
      </c>
      <c r="CL3534" s="37">
        <v>830672631</v>
      </c>
      <c r="CN3534" s="12" t="s">
        <v>1509</v>
      </c>
      <c r="CS3534" s="12"/>
      <c r="CT3534" s="36" t="str">
        <f t="shared" si="55"/>
        <v>500mn - 1bn</v>
      </c>
      <c r="CU3534" s="36" t="str">
        <f>VLOOKUP(CK3534,Mapping!B:C,2,FALSE)</f>
        <v>EU</v>
      </c>
    </row>
    <row r="3535" spans="1:99" ht="16" customHeight="1" x14ac:dyDescent="0.35">
      <c r="A3535" s="12" t="s">
        <v>641</v>
      </c>
      <c r="B3535" s="12" t="s">
        <v>933</v>
      </c>
      <c r="E3535" s="37">
        <v>6206117</v>
      </c>
      <c r="F3535" s="12">
        <v>6900</v>
      </c>
      <c r="G3535" s="37" t="s">
        <v>1505</v>
      </c>
      <c r="I3535" s="37">
        <v>367847</v>
      </c>
      <c r="J3535" s="12">
        <v>0.01</v>
      </c>
      <c r="K3535" s="37">
        <v>2878668</v>
      </c>
      <c r="L3535" s="12">
        <v>0.06</v>
      </c>
      <c r="M3535" s="37"/>
      <c r="O3535" s="37">
        <v>1670863</v>
      </c>
      <c r="P3535" s="12">
        <v>0.03</v>
      </c>
      <c r="R3535" s="37"/>
      <c r="T3535" s="37"/>
      <c r="V3535" s="37">
        <v>735346</v>
      </c>
      <c r="W3535" s="12">
        <v>0.01</v>
      </c>
      <c r="X3535" s="37">
        <v>0</v>
      </c>
      <c r="Y3535" s="12">
        <v>0</v>
      </c>
      <c r="Z3535" s="37"/>
      <c r="AB3535" s="37">
        <v>553393</v>
      </c>
      <c r="AC3535" s="12">
        <v>0.01</v>
      </c>
      <c r="AD3535" s="37"/>
      <c r="AF3535" s="37"/>
      <c r="AH3535" s="37"/>
      <c r="AJ3535" s="12">
        <v>37291</v>
      </c>
      <c r="AK3535" s="12">
        <v>32195</v>
      </c>
      <c r="AL3535" s="12">
        <v>103925</v>
      </c>
      <c r="AN3535" s="37"/>
      <c r="AP3535" s="37"/>
      <c r="AR3535" s="37"/>
      <c r="AT3535" s="37"/>
      <c r="AV3535" s="37"/>
      <c r="AX3535" s="37"/>
      <c r="BA3535" s="12">
        <v>0</v>
      </c>
      <c r="BG3535" s="12">
        <v>48226</v>
      </c>
      <c r="BO3535" s="12">
        <v>0</v>
      </c>
      <c r="BR3535" s="12">
        <v>0</v>
      </c>
      <c r="BS3535" s="12">
        <v>0</v>
      </c>
      <c r="BT3535" s="12">
        <v>0</v>
      </c>
      <c r="BU3535" s="12">
        <v>0</v>
      </c>
      <c r="BZ3535" s="12">
        <v>0</v>
      </c>
      <c r="CG3535" s="12" t="s">
        <v>929</v>
      </c>
      <c r="CH3535" s="12">
        <v>24.922999999999998</v>
      </c>
      <c r="CI3535" s="12" t="s">
        <v>1009</v>
      </c>
      <c r="CJ3535" s="12"/>
      <c r="CK3535" s="12" t="s">
        <v>1010</v>
      </c>
      <c r="CL3535" s="37">
        <v>4829533316</v>
      </c>
      <c r="CN3535" s="12" t="s">
        <v>1506</v>
      </c>
      <c r="CS3535" s="12"/>
      <c r="CT3535" s="36" t="str">
        <f t="shared" si="55"/>
        <v>1bn - 50bn</v>
      </c>
      <c r="CU3535" s="36" t="str">
        <f>VLOOKUP(CK3535,Mapping!B:C,2,FALSE)</f>
        <v>Africa</v>
      </c>
    </row>
    <row r="3536" spans="1:99" ht="16" customHeight="1" x14ac:dyDescent="0.35">
      <c r="A3536" s="12" t="s">
        <v>5028</v>
      </c>
      <c r="B3536" s="12" t="s">
        <v>933</v>
      </c>
      <c r="E3536" s="37">
        <v>10361603</v>
      </c>
      <c r="G3536" s="37" t="s">
        <v>1505</v>
      </c>
      <c r="I3536" s="37"/>
      <c r="K3536" s="37">
        <v>4830241</v>
      </c>
      <c r="L3536" s="12">
        <v>2.2000000000000002</v>
      </c>
      <c r="M3536" s="37"/>
      <c r="O3536" s="37">
        <v>4197606</v>
      </c>
      <c r="P3536" s="12">
        <v>1.91</v>
      </c>
      <c r="R3536" s="37"/>
      <c r="T3536" s="37"/>
      <c r="V3536" s="37"/>
      <c r="X3536" s="37">
        <v>1333756</v>
      </c>
      <c r="Y3536" s="12">
        <v>0.61</v>
      </c>
      <c r="Z3536" s="37"/>
      <c r="AB3536" s="37"/>
      <c r="AD3536" s="37"/>
      <c r="AF3536" s="37"/>
      <c r="AH3536" s="37"/>
      <c r="AL3536" s="12">
        <v>276400</v>
      </c>
      <c r="AN3536" s="37"/>
      <c r="AP3536" s="37"/>
      <c r="AR3536" s="37"/>
      <c r="AT3536" s="37"/>
      <c r="AV3536" s="37"/>
      <c r="AX3536" s="37"/>
      <c r="BA3536" s="12">
        <v>13053</v>
      </c>
      <c r="BG3536" s="12">
        <v>78200</v>
      </c>
      <c r="BS3536" s="12">
        <v>0</v>
      </c>
      <c r="BU3536" s="12">
        <v>0</v>
      </c>
      <c r="BZ3536" s="12">
        <v>0</v>
      </c>
      <c r="CG3536" s="12" t="s">
        <v>940</v>
      </c>
      <c r="CH3536" s="12">
        <v>17.556999999999999</v>
      </c>
      <c r="CI3536" s="12" t="s">
        <v>941</v>
      </c>
      <c r="CJ3536" s="12" t="s">
        <v>941</v>
      </c>
      <c r="CK3536" s="12" t="s">
        <v>932</v>
      </c>
      <c r="CL3536" s="37">
        <v>219880276</v>
      </c>
      <c r="CN3536" s="12" t="s">
        <v>1506</v>
      </c>
      <c r="CS3536" s="12"/>
      <c r="CT3536" s="36" t="str">
        <f t="shared" si="55"/>
        <v>500mn</v>
      </c>
      <c r="CU3536" s="36" t="str">
        <f>VLOOKUP(CK3536,Mapping!B:C,2,FALSE)</f>
        <v>US/CA</v>
      </c>
    </row>
    <row r="3537" spans="1:99" ht="16" customHeight="1" x14ac:dyDescent="0.35">
      <c r="A3537" s="12" t="s">
        <v>5029</v>
      </c>
      <c r="B3537" s="12" t="s">
        <v>925</v>
      </c>
      <c r="E3537" s="37">
        <v>186189</v>
      </c>
      <c r="G3537" s="37" t="s">
        <v>1505</v>
      </c>
      <c r="I3537" s="37"/>
      <c r="K3537" s="37"/>
      <c r="M3537" s="37"/>
      <c r="O3537" s="37"/>
      <c r="R3537" s="37"/>
      <c r="T3537" s="37"/>
      <c r="V3537" s="37"/>
      <c r="X3537" s="37"/>
      <c r="Z3537" s="37"/>
      <c r="AB3537" s="37"/>
      <c r="AD3537" s="37"/>
      <c r="AF3537" s="37"/>
      <c r="AH3537" s="37"/>
      <c r="AN3537" s="37"/>
      <c r="AP3537" s="37"/>
      <c r="AR3537" s="37">
        <v>186189</v>
      </c>
      <c r="AS3537" s="12">
        <v>0.04</v>
      </c>
      <c r="AT3537" s="37"/>
      <c r="AV3537" s="37"/>
      <c r="AX3537" s="37"/>
      <c r="BE3537" s="12">
        <v>4993</v>
      </c>
      <c r="BM3537" s="12">
        <v>0.01</v>
      </c>
      <c r="CG3537" s="12" t="s">
        <v>940</v>
      </c>
      <c r="CH3537" s="12">
        <v>5.13</v>
      </c>
      <c r="CI3537" s="12" t="s">
        <v>988</v>
      </c>
      <c r="CJ3537" s="12"/>
      <c r="CK3537" s="12" t="s">
        <v>988</v>
      </c>
      <c r="CL3537" s="37">
        <v>499698870</v>
      </c>
      <c r="CN3537" s="12" t="s">
        <v>1506</v>
      </c>
      <c r="CS3537" s="12"/>
      <c r="CT3537" s="36" t="str">
        <f t="shared" si="55"/>
        <v>500mn</v>
      </c>
      <c r="CU3537" s="36" t="str">
        <f>VLOOKUP(CK3537,Mapping!B:C,2,FALSE)</f>
        <v>SG</v>
      </c>
    </row>
    <row r="3538" spans="1:99" ht="16" customHeight="1" x14ac:dyDescent="0.35">
      <c r="A3538" s="12" t="s">
        <v>5030</v>
      </c>
      <c r="B3538" s="12" t="s">
        <v>925</v>
      </c>
      <c r="E3538" s="37">
        <v>1333756</v>
      </c>
      <c r="G3538" s="37" t="s">
        <v>1505</v>
      </c>
      <c r="I3538" s="37"/>
      <c r="K3538" s="37"/>
      <c r="M3538" s="37"/>
      <c r="O3538" s="37"/>
      <c r="R3538" s="37"/>
      <c r="T3538" s="37"/>
      <c r="V3538" s="37"/>
      <c r="X3538" s="37">
        <v>1333756</v>
      </c>
      <c r="Y3538" s="12">
        <v>0.76</v>
      </c>
      <c r="Z3538" s="37"/>
      <c r="AB3538" s="37"/>
      <c r="AD3538" s="37"/>
      <c r="AF3538" s="37"/>
      <c r="AH3538" s="37"/>
      <c r="AN3538" s="37"/>
      <c r="AP3538" s="37"/>
      <c r="AR3538" s="37"/>
      <c r="AT3538" s="37"/>
      <c r="AV3538" s="37"/>
      <c r="AX3538" s="37"/>
      <c r="BA3538" s="12">
        <v>13053</v>
      </c>
      <c r="BZ3538" s="12">
        <v>0</v>
      </c>
      <c r="CG3538" s="12" t="s">
        <v>940</v>
      </c>
      <c r="CH3538" s="12">
        <v>23.670999999999999</v>
      </c>
      <c r="CI3538" s="12" t="s">
        <v>1016</v>
      </c>
      <c r="CJ3538" s="12" t="s">
        <v>1017</v>
      </c>
      <c r="CK3538" s="12" t="s">
        <v>932</v>
      </c>
      <c r="CL3538" s="37">
        <v>175966461</v>
      </c>
      <c r="CN3538" s="12" t="s">
        <v>1509</v>
      </c>
      <c r="CS3538" s="12"/>
      <c r="CT3538" s="36" t="str">
        <f t="shared" si="55"/>
        <v>500mn</v>
      </c>
      <c r="CU3538" s="36" t="str">
        <f>VLOOKUP(CK3538,Mapping!B:C,2,FALSE)</f>
        <v>US/CA</v>
      </c>
    </row>
    <row r="3539" spans="1:99" ht="16" customHeight="1" x14ac:dyDescent="0.35">
      <c r="A3539" s="12" t="s">
        <v>5031</v>
      </c>
      <c r="B3539" s="12" t="s">
        <v>925</v>
      </c>
      <c r="E3539" s="37">
        <v>9555932</v>
      </c>
      <c r="G3539" s="37" t="s">
        <v>1505</v>
      </c>
      <c r="I3539" s="37"/>
      <c r="K3539" s="37"/>
      <c r="M3539" s="37">
        <v>782996</v>
      </c>
      <c r="N3539" s="12">
        <v>0.02</v>
      </c>
      <c r="O3539" s="37"/>
      <c r="Q3539" s="12">
        <v>21291</v>
      </c>
      <c r="R3539" s="37"/>
      <c r="T3539" s="37"/>
      <c r="V3539" s="37"/>
      <c r="X3539" s="37"/>
      <c r="Z3539" s="37"/>
      <c r="AB3539" s="37"/>
      <c r="AD3539" s="37"/>
      <c r="AF3539" s="37"/>
      <c r="AH3539" s="37">
        <v>2688627</v>
      </c>
      <c r="AI3539" s="12">
        <v>0.05</v>
      </c>
      <c r="AN3539" s="37">
        <v>5667091</v>
      </c>
      <c r="AO3539" s="12">
        <v>0.11</v>
      </c>
      <c r="AP3539" s="37">
        <v>417218</v>
      </c>
      <c r="AQ3539" s="12">
        <v>0.01</v>
      </c>
      <c r="AR3539" s="37"/>
      <c r="AT3539" s="37"/>
      <c r="AV3539" s="37"/>
      <c r="AX3539" s="37"/>
      <c r="BB3539" s="12">
        <v>6241</v>
      </c>
      <c r="BH3539" s="12">
        <v>1807</v>
      </c>
      <c r="BI3539" s="12">
        <v>33650</v>
      </c>
      <c r="BQ3539" s="12">
        <v>0.01</v>
      </c>
      <c r="BV3539" s="12">
        <v>0</v>
      </c>
      <c r="BY3539" s="12">
        <v>0</v>
      </c>
      <c r="CC3539" s="12">
        <v>0</v>
      </c>
      <c r="CG3539" s="12" t="s">
        <v>929</v>
      </c>
      <c r="CH3539" s="12">
        <v>45.716000000000001</v>
      </c>
      <c r="CI3539" s="12" t="s">
        <v>2707</v>
      </c>
      <c r="CJ3539" s="12" t="s">
        <v>1114</v>
      </c>
      <c r="CK3539" s="12" t="s">
        <v>932</v>
      </c>
      <c r="CL3539" s="37">
        <v>4977186508</v>
      </c>
      <c r="CN3539" s="12" t="s">
        <v>1509</v>
      </c>
      <c r="CS3539" s="12"/>
      <c r="CT3539" s="36" t="str">
        <f t="shared" si="55"/>
        <v>1bn - 50bn</v>
      </c>
      <c r="CU3539" s="36" t="str">
        <f>VLOOKUP(CK3539,Mapping!B:C,2,FALSE)</f>
        <v>US/CA</v>
      </c>
    </row>
    <row r="3540" spans="1:99" ht="16" customHeight="1" x14ac:dyDescent="0.35">
      <c r="A3540" s="12" t="s">
        <v>5032</v>
      </c>
      <c r="B3540" s="12" t="s">
        <v>925</v>
      </c>
      <c r="E3540" s="37">
        <v>7447192</v>
      </c>
      <c r="G3540" s="37" t="s">
        <v>1505</v>
      </c>
      <c r="I3540" s="37"/>
      <c r="K3540" s="37">
        <v>1997576</v>
      </c>
      <c r="L3540" s="12">
        <v>0.66</v>
      </c>
      <c r="M3540" s="37">
        <v>4033526</v>
      </c>
      <c r="N3540" s="12">
        <v>1.33</v>
      </c>
      <c r="O3540" s="37"/>
      <c r="R3540" s="37"/>
      <c r="T3540" s="37"/>
      <c r="V3540" s="37"/>
      <c r="X3540" s="37"/>
      <c r="Z3540" s="37">
        <v>363840</v>
      </c>
      <c r="AA3540" s="12">
        <v>0.12</v>
      </c>
      <c r="AB3540" s="37"/>
      <c r="AD3540" s="37"/>
      <c r="AF3540" s="37"/>
      <c r="AH3540" s="37"/>
      <c r="AN3540" s="37">
        <v>1052250</v>
      </c>
      <c r="AO3540" s="12">
        <v>0.35</v>
      </c>
      <c r="AP3540" s="37"/>
      <c r="AR3540" s="37"/>
      <c r="AT3540" s="37"/>
      <c r="AV3540" s="37"/>
      <c r="AX3540" s="37"/>
      <c r="BB3540" s="12">
        <v>31775</v>
      </c>
      <c r="BC3540" s="12">
        <v>12000</v>
      </c>
      <c r="BG3540" s="12">
        <v>34000</v>
      </c>
      <c r="BI3540" s="12">
        <v>6250</v>
      </c>
      <c r="BS3540" s="12">
        <v>0</v>
      </c>
      <c r="BY3540" s="12">
        <v>0</v>
      </c>
      <c r="CC3540" s="12">
        <v>0</v>
      </c>
      <c r="CD3540" s="12">
        <v>0</v>
      </c>
      <c r="CG3540" s="12" t="s">
        <v>929</v>
      </c>
      <c r="CH3540" s="12">
        <v>11.058</v>
      </c>
      <c r="CI3540" s="12" t="s">
        <v>5033</v>
      </c>
      <c r="CJ3540" s="12"/>
      <c r="CK3540" s="12" t="s">
        <v>990</v>
      </c>
      <c r="CL3540" s="37">
        <v>310191415</v>
      </c>
      <c r="CN3540" s="12" t="s">
        <v>1506</v>
      </c>
      <c r="CS3540" s="12"/>
      <c r="CT3540" s="36" t="str">
        <f t="shared" si="55"/>
        <v>500mn</v>
      </c>
      <c r="CU3540" s="36" t="str">
        <f>VLOOKUP(CK3540,Mapping!B:C,2,FALSE)</f>
        <v>EU</v>
      </c>
    </row>
    <row r="3541" spans="1:99" ht="16" customHeight="1" x14ac:dyDescent="0.35">
      <c r="A3541" s="12" t="s">
        <v>5034</v>
      </c>
      <c r="B3541" s="12" t="s">
        <v>925</v>
      </c>
      <c r="E3541" s="37">
        <v>86265583</v>
      </c>
      <c r="G3541" s="37" t="s">
        <v>1505</v>
      </c>
      <c r="I3541" s="37"/>
      <c r="K3541" s="37"/>
      <c r="M3541" s="37">
        <v>28090494</v>
      </c>
      <c r="N3541" s="12">
        <v>0.15</v>
      </c>
      <c r="O3541" s="37"/>
      <c r="Q3541" s="12">
        <v>110700</v>
      </c>
      <c r="R3541" s="37"/>
      <c r="T3541" s="37"/>
      <c r="V3541" s="37"/>
      <c r="X3541" s="37"/>
      <c r="Z3541" s="37"/>
      <c r="AB3541" s="37"/>
      <c r="AD3541" s="37"/>
      <c r="AF3541" s="37"/>
      <c r="AH3541" s="37">
        <v>13979196</v>
      </c>
      <c r="AI3541" s="12">
        <v>7.0000000000000007E-2</v>
      </c>
      <c r="AN3541" s="37">
        <v>35615097</v>
      </c>
      <c r="AO3541" s="12">
        <v>0.19</v>
      </c>
      <c r="AP3541" s="37">
        <v>8580796</v>
      </c>
      <c r="AQ3541" s="12">
        <v>0.05</v>
      </c>
      <c r="AR3541" s="37"/>
      <c r="AT3541" s="37"/>
      <c r="AV3541" s="37"/>
      <c r="AX3541" s="37"/>
      <c r="BB3541" s="12">
        <v>223900</v>
      </c>
      <c r="BH3541" s="12">
        <v>37164</v>
      </c>
      <c r="BI3541" s="12">
        <v>211475</v>
      </c>
      <c r="BQ3541" s="12">
        <v>0.03</v>
      </c>
      <c r="BV3541" s="12">
        <v>0.03</v>
      </c>
      <c r="BY3541" s="12">
        <v>0.03</v>
      </c>
      <c r="CC3541" s="12">
        <v>0.01</v>
      </c>
      <c r="CG3541" s="12" t="s">
        <v>929</v>
      </c>
      <c r="CH3541" s="12">
        <v>11.922000000000001</v>
      </c>
      <c r="CI3541" s="12" t="s">
        <v>5035</v>
      </c>
      <c r="CJ3541" s="12" t="s">
        <v>1140</v>
      </c>
      <c r="CK3541" s="12" t="s">
        <v>932</v>
      </c>
      <c r="CL3541" s="37">
        <v>18972527672</v>
      </c>
      <c r="CN3541" s="12" t="s">
        <v>1520</v>
      </c>
      <c r="CS3541" s="12"/>
      <c r="CT3541" s="36" t="str">
        <f t="shared" si="55"/>
        <v>1bn - 50bn</v>
      </c>
      <c r="CU3541" s="36" t="str">
        <f>VLOOKUP(CK3541,Mapping!B:C,2,FALSE)</f>
        <v>US/CA</v>
      </c>
    </row>
    <row r="3542" spans="1:99" ht="16" customHeight="1" x14ac:dyDescent="0.35">
      <c r="A3542" s="12" t="s">
        <v>531</v>
      </c>
      <c r="B3542" s="12" t="s">
        <v>933</v>
      </c>
      <c r="E3542" s="37">
        <v>8977358</v>
      </c>
      <c r="F3542" s="12">
        <v>15862</v>
      </c>
      <c r="G3542" s="37" t="s">
        <v>1505</v>
      </c>
      <c r="I3542" s="37">
        <v>1129294</v>
      </c>
      <c r="J3542" s="12">
        <v>0.05</v>
      </c>
      <c r="K3542" s="37">
        <v>4189909</v>
      </c>
      <c r="L3542" s="12">
        <v>0.2</v>
      </c>
      <c r="M3542" s="37"/>
      <c r="O3542" s="37">
        <v>3658155</v>
      </c>
      <c r="P3542" s="12">
        <v>0.18</v>
      </c>
      <c r="R3542" s="37"/>
      <c r="T3542" s="37"/>
      <c r="V3542" s="37"/>
      <c r="X3542" s="37"/>
      <c r="Z3542" s="37"/>
      <c r="AB3542" s="37"/>
      <c r="AD3542" s="37"/>
      <c r="AF3542" s="37"/>
      <c r="AH3542" s="37"/>
      <c r="AL3542" s="12">
        <v>199340</v>
      </c>
      <c r="AN3542" s="37"/>
      <c r="AP3542" s="37"/>
      <c r="AR3542" s="37">
        <v>0</v>
      </c>
      <c r="AS3542" s="12">
        <v>0</v>
      </c>
      <c r="AT3542" s="37"/>
      <c r="AV3542" s="37"/>
      <c r="AX3542" s="37"/>
      <c r="BE3542" s="12">
        <v>0</v>
      </c>
      <c r="BG3542" s="12">
        <v>54430</v>
      </c>
      <c r="BM3542" s="12">
        <v>0</v>
      </c>
      <c r="BO3542" s="12">
        <v>0</v>
      </c>
      <c r="BS3542" s="12">
        <v>0</v>
      </c>
      <c r="BU3542" s="12">
        <v>0</v>
      </c>
      <c r="CG3542" s="12" t="s">
        <v>929</v>
      </c>
      <c r="CH3542" s="12">
        <v>34.951999999999998</v>
      </c>
      <c r="CI3542" s="12" t="s">
        <v>1042</v>
      </c>
      <c r="CJ3542" s="12"/>
      <c r="CK3542" s="12" t="s">
        <v>1043</v>
      </c>
      <c r="CL3542" s="37">
        <v>2084989339</v>
      </c>
      <c r="CN3542" s="12" t="s">
        <v>1506</v>
      </c>
      <c r="CS3542" s="12"/>
      <c r="CT3542" s="36" t="str">
        <f t="shared" si="55"/>
        <v>1bn - 50bn</v>
      </c>
      <c r="CU3542" s="36" t="str">
        <f>VLOOKUP(CK3542,Mapping!B:C,2,FALSE)</f>
        <v>Asia</v>
      </c>
    </row>
    <row r="3543" spans="1:99" ht="16" customHeight="1" x14ac:dyDescent="0.35">
      <c r="A3543" s="12" t="s">
        <v>5036</v>
      </c>
      <c r="B3543" s="12" t="s">
        <v>933</v>
      </c>
      <c r="E3543" s="37">
        <v>1362513</v>
      </c>
      <c r="G3543" s="37" t="s">
        <v>1505</v>
      </c>
      <c r="I3543" s="37"/>
      <c r="K3543" s="37">
        <v>107769</v>
      </c>
      <c r="L3543" s="12">
        <v>0.01</v>
      </c>
      <c r="M3543" s="37">
        <v>1254744</v>
      </c>
      <c r="N3543" s="12">
        <v>0.06</v>
      </c>
      <c r="O3543" s="37"/>
      <c r="R3543" s="37"/>
      <c r="T3543" s="37"/>
      <c r="V3543" s="37"/>
      <c r="X3543" s="37"/>
      <c r="Z3543" s="37"/>
      <c r="AB3543" s="37"/>
      <c r="AD3543" s="37"/>
      <c r="AF3543" s="37"/>
      <c r="AH3543" s="37"/>
      <c r="AN3543" s="37">
        <v>0</v>
      </c>
      <c r="AO3543" s="12">
        <v>0</v>
      </c>
      <c r="AP3543" s="37"/>
      <c r="AR3543" s="37"/>
      <c r="AT3543" s="37"/>
      <c r="AV3543" s="37"/>
      <c r="AX3543" s="37"/>
      <c r="BB3543" s="12">
        <v>7400</v>
      </c>
      <c r="BG3543" s="12">
        <v>1400</v>
      </c>
      <c r="BI3543" s="12">
        <v>0</v>
      </c>
      <c r="BS3543" s="12">
        <v>0</v>
      </c>
      <c r="BY3543" s="12">
        <v>0</v>
      </c>
      <c r="CC3543" s="12">
        <v>0</v>
      </c>
      <c r="CG3543" s="12" t="s">
        <v>980</v>
      </c>
      <c r="CH3543" s="12">
        <v>30.283999999999999</v>
      </c>
      <c r="CI3543" s="12" t="s">
        <v>983</v>
      </c>
      <c r="CJ3543" s="12" t="s">
        <v>984</v>
      </c>
      <c r="CK3543" s="12" t="s">
        <v>985</v>
      </c>
      <c r="CL3543" s="37">
        <v>1952898598</v>
      </c>
      <c r="CN3543" s="12" t="s">
        <v>1506</v>
      </c>
      <c r="CS3543" s="12"/>
      <c r="CT3543" s="36" t="str">
        <f t="shared" si="55"/>
        <v>1bn - 50bn</v>
      </c>
      <c r="CU3543" s="36" t="str">
        <f>VLOOKUP(CK3543,Mapping!B:C,2,FALSE)</f>
        <v>US/CA</v>
      </c>
    </row>
    <row r="3544" spans="1:99" ht="16" customHeight="1" x14ac:dyDescent="0.35">
      <c r="A3544" s="12" t="s">
        <v>5037</v>
      </c>
      <c r="B3544" s="12" t="s">
        <v>925</v>
      </c>
      <c r="E3544" s="37">
        <v>218937</v>
      </c>
      <c r="G3544" s="37" t="s">
        <v>1505</v>
      </c>
      <c r="I3544" s="37"/>
      <c r="K3544" s="37"/>
      <c r="M3544" s="37"/>
      <c r="O3544" s="37"/>
      <c r="R3544" s="37"/>
      <c r="T3544" s="37"/>
      <c r="V3544" s="37"/>
      <c r="X3544" s="37"/>
      <c r="Z3544" s="37"/>
      <c r="AB3544" s="37"/>
      <c r="AD3544" s="37"/>
      <c r="AF3544" s="37"/>
      <c r="AH3544" s="37"/>
      <c r="AN3544" s="37">
        <v>218937</v>
      </c>
      <c r="AO3544" s="12">
        <v>0.02</v>
      </c>
      <c r="AP3544" s="37"/>
      <c r="AR3544" s="37"/>
      <c r="AT3544" s="37"/>
      <c r="AV3544" s="37"/>
      <c r="AX3544" s="37"/>
      <c r="BI3544" s="12">
        <v>1300</v>
      </c>
      <c r="BY3544" s="12">
        <v>0</v>
      </c>
      <c r="CG3544" s="12" t="s">
        <v>940</v>
      </c>
      <c r="CH3544" s="12">
        <v>10.805999999999999</v>
      </c>
      <c r="CI3544" s="12" t="s">
        <v>967</v>
      </c>
      <c r="CJ3544" s="12" t="s">
        <v>968</v>
      </c>
      <c r="CK3544" s="12" t="s">
        <v>932</v>
      </c>
      <c r="CL3544" s="37">
        <v>876856752</v>
      </c>
      <c r="CN3544" s="12" t="s">
        <v>1509</v>
      </c>
      <c r="CS3544" s="12"/>
      <c r="CT3544" s="36" t="str">
        <f t="shared" si="55"/>
        <v>500mn - 1bn</v>
      </c>
      <c r="CU3544" s="36" t="str">
        <f>VLOOKUP(CK3544,Mapping!B:C,2,FALSE)</f>
        <v>US/CA</v>
      </c>
    </row>
    <row r="3545" spans="1:99" ht="16" customHeight="1" x14ac:dyDescent="0.35">
      <c r="A3545" s="12" t="s">
        <v>5038</v>
      </c>
      <c r="B3545" s="12" t="s">
        <v>925</v>
      </c>
      <c r="E3545" s="37">
        <v>67302</v>
      </c>
      <c r="G3545" s="37" t="s">
        <v>1505</v>
      </c>
      <c r="I3545" s="37"/>
      <c r="K3545" s="37"/>
      <c r="M3545" s="37">
        <v>1004</v>
      </c>
      <c r="N3545" s="12">
        <v>0</v>
      </c>
      <c r="O3545" s="37"/>
      <c r="Q3545" s="12">
        <v>342</v>
      </c>
      <c r="R3545" s="37"/>
      <c r="T3545" s="37">
        <v>2575</v>
      </c>
      <c r="U3545" s="12">
        <v>0</v>
      </c>
      <c r="V3545" s="37"/>
      <c r="X3545" s="37"/>
      <c r="Z3545" s="37"/>
      <c r="AB3545" s="37"/>
      <c r="AD3545" s="37"/>
      <c r="AF3545" s="37"/>
      <c r="AH3545" s="37">
        <v>43188</v>
      </c>
      <c r="AI3545" s="12">
        <v>0</v>
      </c>
      <c r="AN3545" s="37">
        <v>16841</v>
      </c>
      <c r="AO3545" s="12">
        <v>0</v>
      </c>
      <c r="AP3545" s="37">
        <v>3694</v>
      </c>
      <c r="AQ3545" s="12">
        <v>0</v>
      </c>
      <c r="AR3545" s="37"/>
      <c r="AT3545" s="37"/>
      <c r="AV3545" s="37"/>
      <c r="AX3545" s="37"/>
      <c r="BB3545" s="12">
        <v>8</v>
      </c>
      <c r="BH3545" s="12">
        <v>16</v>
      </c>
      <c r="BI3545" s="12">
        <v>100</v>
      </c>
      <c r="BK3545" s="12">
        <v>23</v>
      </c>
      <c r="BQ3545" s="12">
        <v>0</v>
      </c>
      <c r="BV3545" s="12">
        <v>0</v>
      </c>
      <c r="BY3545" s="12">
        <v>0</v>
      </c>
      <c r="CC3545" s="12">
        <v>0</v>
      </c>
      <c r="CE3545" s="12">
        <v>0</v>
      </c>
      <c r="CG3545" s="12"/>
      <c r="CH3545" s="12">
        <v>26.646999999999998</v>
      </c>
      <c r="CI3545" s="12" t="s">
        <v>1079</v>
      </c>
      <c r="CJ3545" s="12" t="s">
        <v>1080</v>
      </c>
      <c r="CK3545" s="12" t="s">
        <v>932</v>
      </c>
      <c r="CL3545" s="37">
        <v>1208509080</v>
      </c>
      <c r="CN3545" s="12" t="s">
        <v>1535</v>
      </c>
      <c r="CS3545" s="12"/>
      <c r="CT3545" s="36" t="str">
        <f t="shared" si="55"/>
        <v>1bn - 50bn</v>
      </c>
      <c r="CU3545" s="36" t="str">
        <f>VLOOKUP(CK3545,Mapping!B:C,2,FALSE)</f>
        <v>US/CA</v>
      </c>
    </row>
    <row r="3546" spans="1:99" ht="16" customHeight="1" x14ac:dyDescent="0.35">
      <c r="A3546" s="12" t="s">
        <v>5039</v>
      </c>
      <c r="B3546" s="12" t="s">
        <v>925</v>
      </c>
      <c r="E3546" s="37">
        <v>54734</v>
      </c>
      <c r="G3546" s="37" t="s">
        <v>1505</v>
      </c>
      <c r="I3546" s="37"/>
      <c r="K3546" s="37"/>
      <c r="M3546" s="37"/>
      <c r="O3546" s="37"/>
      <c r="R3546" s="37"/>
      <c r="T3546" s="37"/>
      <c r="V3546" s="37"/>
      <c r="X3546" s="37"/>
      <c r="Z3546" s="37"/>
      <c r="AB3546" s="37"/>
      <c r="AD3546" s="37"/>
      <c r="AF3546" s="37"/>
      <c r="AH3546" s="37"/>
      <c r="AN3546" s="37">
        <v>54734</v>
      </c>
      <c r="AO3546" s="12">
        <v>0.03</v>
      </c>
      <c r="AP3546" s="37"/>
      <c r="AR3546" s="37"/>
      <c r="AT3546" s="37"/>
      <c r="AV3546" s="37"/>
      <c r="AX3546" s="37"/>
      <c r="BI3546" s="12">
        <v>325</v>
      </c>
      <c r="BY3546" s="12">
        <v>0</v>
      </c>
      <c r="CG3546" s="12" t="s">
        <v>940</v>
      </c>
      <c r="CH3546" s="12">
        <v>62.069000000000003</v>
      </c>
      <c r="CI3546" s="12" t="s">
        <v>4703</v>
      </c>
      <c r="CJ3546" s="12" t="s">
        <v>1140</v>
      </c>
      <c r="CK3546" s="12" t="s">
        <v>932</v>
      </c>
      <c r="CL3546" s="37">
        <v>213995927</v>
      </c>
      <c r="CN3546" s="12" t="s">
        <v>1509</v>
      </c>
      <c r="CS3546" s="12"/>
      <c r="CT3546" s="36" t="str">
        <f t="shared" si="55"/>
        <v>500mn</v>
      </c>
      <c r="CU3546" s="36" t="str">
        <f>VLOOKUP(CK3546,Mapping!B:C,2,FALSE)</f>
        <v>US/CA</v>
      </c>
    </row>
    <row r="3547" spans="1:99" ht="16" customHeight="1" x14ac:dyDescent="0.35">
      <c r="A3547" s="12" t="s">
        <v>5040</v>
      </c>
      <c r="B3547" s="12" t="s">
        <v>933</v>
      </c>
      <c r="E3547" s="37">
        <v>10491139</v>
      </c>
      <c r="G3547" s="37" t="s">
        <v>1505</v>
      </c>
      <c r="I3547" s="37"/>
      <c r="K3547" s="37">
        <v>3211925</v>
      </c>
      <c r="L3547" s="12">
        <v>0.11</v>
      </c>
      <c r="M3547" s="37"/>
      <c r="O3547" s="37">
        <v>2126139</v>
      </c>
      <c r="P3547" s="12">
        <v>7.0000000000000007E-2</v>
      </c>
      <c r="R3547" s="37">
        <v>529301</v>
      </c>
      <c r="S3547" s="12">
        <v>0.02</v>
      </c>
      <c r="T3547" s="37">
        <v>223880</v>
      </c>
      <c r="U3547" s="12">
        <v>0.01</v>
      </c>
      <c r="V3547" s="37">
        <v>435182</v>
      </c>
      <c r="W3547" s="12">
        <v>0.01</v>
      </c>
      <c r="X3547" s="37">
        <v>510900</v>
      </c>
      <c r="Y3547" s="12">
        <v>0.02</v>
      </c>
      <c r="Z3547" s="37">
        <v>280915</v>
      </c>
      <c r="AA3547" s="12">
        <v>0.01</v>
      </c>
      <c r="AB3547" s="37">
        <v>361394</v>
      </c>
      <c r="AC3547" s="12">
        <v>0.01</v>
      </c>
      <c r="AD3547" s="37">
        <v>150417</v>
      </c>
      <c r="AE3547" s="12">
        <v>0.01</v>
      </c>
      <c r="AF3547" s="37">
        <v>134894</v>
      </c>
      <c r="AG3547" s="12">
        <v>0</v>
      </c>
      <c r="AH3547" s="37"/>
      <c r="AJ3547" s="12">
        <v>25016</v>
      </c>
      <c r="AK3547" s="12">
        <v>20000</v>
      </c>
      <c r="AL3547" s="12">
        <v>140000</v>
      </c>
      <c r="AN3547" s="37">
        <v>2526192</v>
      </c>
      <c r="AO3547" s="12">
        <v>0.08</v>
      </c>
      <c r="AP3547" s="37"/>
      <c r="AR3547" s="37"/>
      <c r="AT3547" s="37"/>
      <c r="AV3547" s="37"/>
      <c r="AX3547" s="37"/>
      <c r="AZ3547" s="12">
        <v>50000</v>
      </c>
      <c r="BA3547" s="12">
        <v>5000</v>
      </c>
      <c r="BC3547" s="12">
        <v>9500</v>
      </c>
      <c r="BF3547" s="12">
        <v>10000</v>
      </c>
      <c r="BG3547" s="12">
        <v>52000</v>
      </c>
      <c r="BI3547" s="12">
        <v>15000</v>
      </c>
      <c r="BJ3547" s="12">
        <v>1350</v>
      </c>
      <c r="BK3547" s="12">
        <v>2000</v>
      </c>
      <c r="BP3547" s="12">
        <v>0</v>
      </c>
      <c r="BR3547" s="12">
        <v>0</v>
      </c>
      <c r="BS3547" s="12">
        <v>0</v>
      </c>
      <c r="BT3547" s="12">
        <v>0</v>
      </c>
      <c r="BU3547" s="12">
        <v>0</v>
      </c>
      <c r="BX3547" s="12">
        <v>0</v>
      </c>
      <c r="BY3547" s="12">
        <v>0</v>
      </c>
      <c r="BZ3547" s="12">
        <v>0</v>
      </c>
      <c r="CB3547" s="12">
        <v>0</v>
      </c>
      <c r="CD3547" s="12">
        <v>0</v>
      </c>
      <c r="CE3547" s="12">
        <v>0</v>
      </c>
      <c r="CG3547" s="12" t="s">
        <v>940</v>
      </c>
      <c r="CH3547" s="12">
        <v>10.26</v>
      </c>
      <c r="CI3547" s="12" t="s">
        <v>987</v>
      </c>
      <c r="CJ3547" s="12"/>
      <c r="CK3547" s="12" t="s">
        <v>979</v>
      </c>
      <c r="CL3547" s="37">
        <v>2999924808</v>
      </c>
      <c r="CN3547" s="12" t="s">
        <v>1506</v>
      </c>
      <c r="CS3547" s="12"/>
      <c r="CT3547" s="36" t="str">
        <f t="shared" si="55"/>
        <v>1bn - 50bn</v>
      </c>
      <c r="CU3547" s="36" t="str">
        <f>VLOOKUP(CK3547,Mapping!B:C,2,FALSE)</f>
        <v>EU</v>
      </c>
    </row>
    <row r="3548" spans="1:99" ht="16" customHeight="1" x14ac:dyDescent="0.35">
      <c r="A3548" s="12" t="s">
        <v>5041</v>
      </c>
      <c r="B3548" s="12" t="s">
        <v>925</v>
      </c>
      <c r="E3548" s="37">
        <v>2030678</v>
      </c>
      <c r="G3548" s="37" t="s">
        <v>1505</v>
      </c>
      <c r="I3548" s="37"/>
      <c r="K3548" s="37"/>
      <c r="M3548" s="37"/>
      <c r="O3548" s="37"/>
      <c r="R3548" s="37"/>
      <c r="T3548" s="37"/>
      <c r="V3548" s="37"/>
      <c r="X3548" s="37"/>
      <c r="Z3548" s="37"/>
      <c r="AB3548" s="37"/>
      <c r="AD3548" s="37"/>
      <c r="AF3548" s="37"/>
      <c r="AH3548" s="37"/>
      <c r="AN3548" s="37"/>
      <c r="AP3548" s="37">
        <v>2030678</v>
      </c>
      <c r="AQ3548" s="12">
        <v>0.37</v>
      </c>
      <c r="AR3548" s="37"/>
      <c r="AT3548" s="37"/>
      <c r="AV3548" s="37"/>
      <c r="AX3548" s="37"/>
      <c r="BH3548" s="12">
        <v>8795</v>
      </c>
      <c r="BV3548" s="12">
        <v>0.01</v>
      </c>
      <c r="CG3548" s="12" t="s">
        <v>934</v>
      </c>
      <c r="CH3548" s="12">
        <v>128.35300000000001</v>
      </c>
      <c r="CI3548" s="12" t="s">
        <v>1059</v>
      </c>
      <c r="CJ3548" s="12" t="s">
        <v>936</v>
      </c>
      <c r="CK3548" s="12" t="s">
        <v>932</v>
      </c>
      <c r="CL3548" s="37">
        <v>542518020</v>
      </c>
      <c r="CN3548" s="12" t="s">
        <v>1509</v>
      </c>
      <c r="CS3548" s="12"/>
      <c r="CT3548" s="36" t="str">
        <f t="shared" si="55"/>
        <v>500mn - 1bn</v>
      </c>
      <c r="CU3548" s="36" t="str">
        <f>VLOOKUP(CK3548,Mapping!B:C,2,FALSE)</f>
        <v>US/CA</v>
      </c>
    </row>
    <row r="3549" spans="1:99" ht="16" customHeight="1" x14ac:dyDescent="0.35">
      <c r="A3549" s="12" t="s">
        <v>5042</v>
      </c>
      <c r="B3549" s="12" t="s">
        <v>925</v>
      </c>
      <c r="E3549" s="37">
        <v>0</v>
      </c>
      <c r="G3549" s="37" t="s">
        <v>1505</v>
      </c>
      <c r="I3549" s="37"/>
      <c r="K3549" s="37"/>
      <c r="M3549" s="37"/>
      <c r="O3549" s="37"/>
      <c r="R3549" s="37"/>
      <c r="T3549" s="37"/>
      <c r="V3549" s="37"/>
      <c r="X3549" s="37"/>
      <c r="Z3549" s="37">
        <v>0</v>
      </c>
      <c r="AA3549" s="12">
        <v>0</v>
      </c>
      <c r="AB3549" s="37"/>
      <c r="AD3549" s="37"/>
      <c r="AF3549" s="37"/>
      <c r="AH3549" s="37"/>
      <c r="AN3549" s="37"/>
      <c r="AP3549" s="37"/>
      <c r="AR3549" s="37"/>
      <c r="AT3549" s="37"/>
      <c r="AV3549" s="37"/>
      <c r="AX3549" s="37"/>
      <c r="BC3549" s="12">
        <v>0</v>
      </c>
      <c r="CD3549" s="12">
        <v>0</v>
      </c>
      <c r="CG3549" s="12" t="s">
        <v>976</v>
      </c>
      <c r="CH3549" s="12">
        <v>140.10900000000001</v>
      </c>
      <c r="CI3549" s="12" t="s">
        <v>965</v>
      </c>
      <c r="CJ3549" s="12" t="s">
        <v>966</v>
      </c>
      <c r="CK3549" s="12" t="s">
        <v>932</v>
      </c>
      <c r="CL3549" s="37">
        <v>438458649</v>
      </c>
      <c r="CN3549" s="12" t="s">
        <v>1513</v>
      </c>
      <c r="CS3549" s="12"/>
      <c r="CT3549" s="36" t="str">
        <f t="shared" si="55"/>
        <v>500mn</v>
      </c>
      <c r="CU3549" s="36" t="str">
        <f>VLOOKUP(CK3549,Mapping!B:C,2,FALSE)</f>
        <v>US/CA</v>
      </c>
    </row>
    <row r="3550" spans="1:99" ht="16" customHeight="1" x14ac:dyDescent="0.35">
      <c r="A3550" s="12" t="s">
        <v>5043</v>
      </c>
      <c r="B3550" s="12" t="s">
        <v>925</v>
      </c>
      <c r="E3550" s="37">
        <v>24087241</v>
      </c>
      <c r="G3550" s="37" t="s">
        <v>1505</v>
      </c>
      <c r="I3550" s="37"/>
      <c r="K3550" s="37"/>
      <c r="M3550" s="37"/>
      <c r="O3550" s="37"/>
      <c r="R3550" s="37"/>
      <c r="T3550" s="37"/>
      <c r="V3550" s="37"/>
      <c r="X3550" s="37"/>
      <c r="Z3550" s="37"/>
      <c r="AB3550" s="37"/>
      <c r="AD3550" s="37"/>
      <c r="AF3550" s="37"/>
      <c r="AH3550" s="37"/>
      <c r="AN3550" s="37">
        <v>24087241</v>
      </c>
      <c r="AO3550" s="12">
        <v>1.83</v>
      </c>
      <c r="AP3550" s="37"/>
      <c r="AR3550" s="37"/>
      <c r="AT3550" s="37"/>
      <c r="AV3550" s="37"/>
      <c r="AX3550" s="37"/>
      <c r="BI3550" s="12">
        <v>143025</v>
      </c>
      <c r="BY3550" s="12">
        <v>0.02</v>
      </c>
      <c r="CG3550" s="12" t="s">
        <v>929</v>
      </c>
      <c r="CH3550" s="12">
        <v>7.6390000000000002</v>
      </c>
      <c r="CI3550" s="12" t="s">
        <v>1106</v>
      </c>
      <c r="CJ3550" s="12" t="s">
        <v>1072</v>
      </c>
      <c r="CK3550" s="12" t="s">
        <v>932</v>
      </c>
      <c r="CL3550" s="37">
        <v>1314730075</v>
      </c>
      <c r="CN3550" s="12" t="s">
        <v>1509</v>
      </c>
      <c r="CS3550" s="12"/>
      <c r="CT3550" s="36" t="str">
        <f t="shared" si="55"/>
        <v>1bn - 50bn</v>
      </c>
      <c r="CU3550" s="36" t="str">
        <f>VLOOKUP(CK3550,Mapping!B:C,2,FALSE)</f>
        <v>US/CA</v>
      </c>
    </row>
    <row r="3551" spans="1:99" ht="16" customHeight="1" x14ac:dyDescent="0.35">
      <c r="A3551" s="12" t="s">
        <v>5044</v>
      </c>
      <c r="B3551" s="12" t="s">
        <v>925</v>
      </c>
      <c r="E3551" s="37">
        <v>16841</v>
      </c>
      <c r="G3551" s="37" t="s">
        <v>1505</v>
      </c>
      <c r="I3551" s="37"/>
      <c r="K3551" s="37"/>
      <c r="M3551" s="37"/>
      <c r="O3551" s="37"/>
      <c r="R3551" s="37"/>
      <c r="T3551" s="37"/>
      <c r="V3551" s="37"/>
      <c r="X3551" s="37"/>
      <c r="Z3551" s="37"/>
      <c r="AB3551" s="37"/>
      <c r="AD3551" s="37"/>
      <c r="AF3551" s="37"/>
      <c r="AH3551" s="37"/>
      <c r="AN3551" s="37">
        <v>16841</v>
      </c>
      <c r="AO3551" s="12">
        <v>0.01</v>
      </c>
      <c r="AP3551" s="37"/>
      <c r="AR3551" s="37"/>
      <c r="AT3551" s="37"/>
      <c r="AV3551" s="37"/>
      <c r="AX3551" s="37"/>
      <c r="BI3551" s="12">
        <v>100</v>
      </c>
      <c r="BY3551" s="12">
        <v>0</v>
      </c>
      <c r="CG3551" s="12" t="s">
        <v>934</v>
      </c>
      <c r="CH3551" s="12">
        <v>7.5910000000000002</v>
      </c>
      <c r="CI3551" s="12" t="s">
        <v>2362</v>
      </c>
      <c r="CJ3551" s="12" t="s">
        <v>1140</v>
      </c>
      <c r="CK3551" s="12" t="s">
        <v>932</v>
      </c>
      <c r="CL3551" s="37">
        <v>206646438</v>
      </c>
      <c r="CN3551" s="12" t="s">
        <v>1509</v>
      </c>
      <c r="CS3551" s="12"/>
      <c r="CT3551" s="36" t="str">
        <f t="shared" si="55"/>
        <v>500mn</v>
      </c>
      <c r="CU3551" s="36" t="str">
        <f>VLOOKUP(CK3551,Mapping!B:C,2,FALSE)</f>
        <v>US/CA</v>
      </c>
    </row>
    <row r="3552" spans="1:99" ht="16" customHeight="1" x14ac:dyDescent="0.35">
      <c r="A3552" s="12" t="s">
        <v>5045</v>
      </c>
      <c r="B3552" s="12" t="s">
        <v>925</v>
      </c>
      <c r="E3552" s="37">
        <v>0</v>
      </c>
      <c r="G3552" s="37" t="s">
        <v>1505</v>
      </c>
      <c r="I3552" s="37"/>
      <c r="K3552" s="37"/>
      <c r="M3552" s="37">
        <v>0</v>
      </c>
      <c r="N3552" s="12">
        <v>0</v>
      </c>
      <c r="O3552" s="37"/>
      <c r="R3552" s="37"/>
      <c r="T3552" s="37"/>
      <c r="V3552" s="37"/>
      <c r="X3552" s="37"/>
      <c r="Z3552" s="37"/>
      <c r="AB3552" s="37"/>
      <c r="AD3552" s="37"/>
      <c r="AF3552" s="37"/>
      <c r="AH3552" s="37"/>
      <c r="AN3552" s="37"/>
      <c r="AP3552" s="37"/>
      <c r="AR3552" s="37"/>
      <c r="AT3552" s="37"/>
      <c r="AV3552" s="37"/>
      <c r="AX3552" s="37"/>
      <c r="BB3552" s="12">
        <v>0</v>
      </c>
      <c r="CC3552" s="12">
        <v>0</v>
      </c>
      <c r="CG3552" s="12" t="s">
        <v>929</v>
      </c>
      <c r="CH3552" s="12">
        <v>35.462000000000003</v>
      </c>
      <c r="CI3552" s="12" t="s">
        <v>5046</v>
      </c>
      <c r="CJ3552" s="12" t="s">
        <v>1140</v>
      </c>
      <c r="CK3552" s="12" t="s">
        <v>932</v>
      </c>
      <c r="CL3552" s="37">
        <v>89736662</v>
      </c>
      <c r="CN3552" s="12" t="s">
        <v>1509</v>
      </c>
      <c r="CS3552" s="12"/>
      <c r="CT3552" s="36" t="str">
        <f t="shared" si="55"/>
        <v>500mn</v>
      </c>
      <c r="CU3552" s="36" t="str">
        <f>VLOOKUP(CK3552,Mapping!B:C,2,FALSE)</f>
        <v>US/CA</v>
      </c>
    </row>
    <row r="3553" spans="1:99" ht="16" customHeight="1" x14ac:dyDescent="0.35">
      <c r="A3553" s="12" t="s">
        <v>5047</v>
      </c>
      <c r="B3553" s="12" t="s">
        <v>925</v>
      </c>
      <c r="E3553" s="37">
        <v>6061</v>
      </c>
      <c r="G3553" s="37" t="s">
        <v>1505</v>
      </c>
      <c r="I3553" s="37"/>
      <c r="K3553" s="37"/>
      <c r="M3553" s="37"/>
      <c r="O3553" s="37"/>
      <c r="Q3553" s="12">
        <v>48</v>
      </c>
      <c r="R3553" s="37"/>
      <c r="T3553" s="37"/>
      <c r="V3553" s="37"/>
      <c r="X3553" s="37"/>
      <c r="Z3553" s="37"/>
      <c r="AB3553" s="37"/>
      <c r="AD3553" s="37"/>
      <c r="AF3553" s="37"/>
      <c r="AH3553" s="37">
        <v>6061</v>
      </c>
      <c r="AI3553" s="12">
        <v>0.01</v>
      </c>
      <c r="AN3553" s="37"/>
      <c r="AP3553" s="37"/>
      <c r="AR3553" s="37"/>
      <c r="AT3553" s="37"/>
      <c r="AV3553" s="37"/>
      <c r="AX3553" s="37"/>
      <c r="BQ3553" s="12">
        <v>0</v>
      </c>
      <c r="CG3553" s="12" t="s">
        <v>976</v>
      </c>
      <c r="CH3553" s="12">
        <v>38.582000000000001</v>
      </c>
      <c r="CI3553" s="12" t="s">
        <v>1549</v>
      </c>
      <c r="CJ3553" s="12" t="s">
        <v>966</v>
      </c>
      <c r="CK3553" s="12" t="s">
        <v>932</v>
      </c>
      <c r="CL3553" s="37">
        <v>109062926</v>
      </c>
      <c r="CN3553" s="12" t="s">
        <v>1513</v>
      </c>
      <c r="CS3553" s="12"/>
      <c r="CT3553" s="36" t="str">
        <f t="shared" si="55"/>
        <v>500mn</v>
      </c>
      <c r="CU3553" s="36" t="str">
        <f>VLOOKUP(CK3553,Mapping!B:C,2,FALSE)</f>
        <v>US/CA</v>
      </c>
    </row>
    <row r="3554" spans="1:99" ht="16" customHeight="1" x14ac:dyDescent="0.35">
      <c r="A3554" s="12" t="s">
        <v>5048</v>
      </c>
      <c r="B3554" s="12" t="s">
        <v>925</v>
      </c>
      <c r="E3554" s="37">
        <v>2037402</v>
      </c>
      <c r="G3554" s="37" t="s">
        <v>1505</v>
      </c>
      <c r="I3554" s="37"/>
      <c r="K3554" s="37"/>
      <c r="M3554" s="37"/>
      <c r="O3554" s="37"/>
      <c r="Q3554" s="12">
        <v>16134</v>
      </c>
      <c r="R3554" s="37"/>
      <c r="T3554" s="37"/>
      <c r="V3554" s="37"/>
      <c r="X3554" s="37"/>
      <c r="Z3554" s="37"/>
      <c r="AB3554" s="37"/>
      <c r="AD3554" s="37"/>
      <c r="AF3554" s="37"/>
      <c r="AH3554" s="37">
        <v>2037402</v>
      </c>
      <c r="AI3554" s="12">
        <v>0.51</v>
      </c>
      <c r="AN3554" s="37"/>
      <c r="AP3554" s="37"/>
      <c r="AR3554" s="37"/>
      <c r="AT3554" s="37"/>
      <c r="AV3554" s="37"/>
      <c r="AX3554" s="37"/>
      <c r="BQ3554" s="12">
        <v>0</v>
      </c>
      <c r="CG3554" s="12" t="s">
        <v>929</v>
      </c>
      <c r="CH3554" s="12">
        <v>56.579000000000001</v>
      </c>
      <c r="CI3554" s="12" t="s">
        <v>2116</v>
      </c>
      <c r="CJ3554" s="12" t="s">
        <v>946</v>
      </c>
      <c r="CK3554" s="12" t="s">
        <v>932</v>
      </c>
      <c r="CL3554" s="37">
        <v>399344533</v>
      </c>
      <c r="CN3554" s="12" t="s">
        <v>1506</v>
      </c>
      <c r="CS3554" s="12"/>
      <c r="CT3554" s="36" t="str">
        <f t="shared" si="55"/>
        <v>500mn</v>
      </c>
      <c r="CU3554" s="36" t="str">
        <f>VLOOKUP(CK3554,Mapping!B:C,2,FALSE)</f>
        <v>US/CA</v>
      </c>
    </row>
    <row r="3555" spans="1:99" ht="16" customHeight="1" x14ac:dyDescent="0.35">
      <c r="A3555" s="12" t="s">
        <v>5049</v>
      </c>
      <c r="B3555" s="12" t="s">
        <v>925</v>
      </c>
      <c r="E3555" s="37">
        <v>12546</v>
      </c>
      <c r="G3555" s="37" t="s">
        <v>1505</v>
      </c>
      <c r="I3555" s="37"/>
      <c r="K3555" s="37"/>
      <c r="M3555" s="37">
        <v>12546</v>
      </c>
      <c r="N3555" s="12">
        <v>0</v>
      </c>
      <c r="O3555" s="37"/>
      <c r="R3555" s="37"/>
      <c r="T3555" s="37"/>
      <c r="V3555" s="37"/>
      <c r="X3555" s="37"/>
      <c r="Z3555" s="37"/>
      <c r="AB3555" s="37"/>
      <c r="AD3555" s="37"/>
      <c r="AF3555" s="37"/>
      <c r="AH3555" s="37"/>
      <c r="AN3555" s="37"/>
      <c r="AP3555" s="37"/>
      <c r="AR3555" s="37"/>
      <c r="AT3555" s="37"/>
      <c r="AV3555" s="37"/>
      <c r="AX3555" s="37"/>
      <c r="BB3555" s="12">
        <v>100</v>
      </c>
      <c r="CC3555" s="12">
        <v>0</v>
      </c>
      <c r="CG3555" s="12" t="s">
        <v>929</v>
      </c>
      <c r="CH3555" s="12">
        <v>8.6989999999999998</v>
      </c>
      <c r="CI3555" s="12" t="s">
        <v>5050</v>
      </c>
      <c r="CJ3555" s="12" t="s">
        <v>1097</v>
      </c>
      <c r="CK3555" s="12" t="s">
        <v>932</v>
      </c>
      <c r="CL3555" s="37">
        <v>259813475</v>
      </c>
      <c r="CN3555" s="12" t="s">
        <v>1509</v>
      </c>
      <c r="CS3555" s="12"/>
      <c r="CT3555" s="36" t="str">
        <f t="shared" si="55"/>
        <v>500mn</v>
      </c>
      <c r="CU3555" s="36" t="str">
        <f>VLOOKUP(CK3555,Mapping!B:C,2,FALSE)</f>
        <v>US/CA</v>
      </c>
    </row>
    <row r="3556" spans="1:99" ht="16" customHeight="1" x14ac:dyDescent="0.35">
      <c r="A3556" s="12" t="s">
        <v>5051</v>
      </c>
      <c r="B3556" s="12" t="s">
        <v>925</v>
      </c>
      <c r="E3556" s="37">
        <v>66073</v>
      </c>
      <c r="G3556" s="37" t="s">
        <v>1505</v>
      </c>
      <c r="I3556" s="37"/>
      <c r="K3556" s="37"/>
      <c r="M3556" s="37"/>
      <c r="O3556" s="37"/>
      <c r="Q3556" s="12">
        <v>122</v>
      </c>
      <c r="R3556" s="37"/>
      <c r="T3556" s="37"/>
      <c r="V3556" s="37"/>
      <c r="X3556" s="37">
        <v>10558</v>
      </c>
      <c r="Y3556" s="12">
        <v>0</v>
      </c>
      <c r="Z3556" s="37"/>
      <c r="AB3556" s="37"/>
      <c r="AD3556" s="37"/>
      <c r="AF3556" s="37"/>
      <c r="AH3556" s="37">
        <v>16222</v>
      </c>
      <c r="AI3556" s="12">
        <v>0</v>
      </c>
      <c r="AN3556" s="37">
        <v>35812</v>
      </c>
      <c r="AO3556" s="12">
        <v>0</v>
      </c>
      <c r="AP3556" s="37">
        <v>3481</v>
      </c>
      <c r="AQ3556" s="12">
        <v>0</v>
      </c>
      <c r="AR3556" s="37"/>
      <c r="AT3556" s="37"/>
      <c r="AV3556" s="37"/>
      <c r="AX3556" s="37"/>
      <c r="BA3556" s="12">
        <v>106</v>
      </c>
      <c r="BH3556" s="12">
        <v>16</v>
      </c>
      <c r="BI3556" s="12">
        <v>231</v>
      </c>
      <c r="BQ3556" s="12">
        <v>0</v>
      </c>
      <c r="BV3556" s="12">
        <v>0</v>
      </c>
      <c r="BY3556" s="12">
        <v>0</v>
      </c>
      <c r="BZ3556" s="12">
        <v>0</v>
      </c>
      <c r="CG3556" s="12" t="s">
        <v>934</v>
      </c>
      <c r="CH3556" s="12">
        <v>30.673999999999999</v>
      </c>
      <c r="CI3556" s="12" t="s">
        <v>1016</v>
      </c>
      <c r="CJ3556" s="12" t="s">
        <v>1017</v>
      </c>
      <c r="CK3556" s="12" t="s">
        <v>932</v>
      </c>
      <c r="CL3556" s="37">
        <v>1521145095</v>
      </c>
      <c r="CN3556" s="12" t="s">
        <v>1506</v>
      </c>
      <c r="CS3556" s="12"/>
      <c r="CT3556" s="36" t="str">
        <f t="shared" si="55"/>
        <v>1bn - 50bn</v>
      </c>
      <c r="CU3556" s="36" t="str">
        <f>VLOOKUP(CK3556,Mapping!B:C,2,FALSE)</f>
        <v>US/CA</v>
      </c>
    </row>
    <row r="3557" spans="1:99" ht="16" customHeight="1" x14ac:dyDescent="0.35">
      <c r="A3557" s="12" t="s">
        <v>5052</v>
      </c>
      <c r="B3557" s="12" t="s">
        <v>925</v>
      </c>
      <c r="E3557" s="37">
        <v>2924453</v>
      </c>
      <c r="G3557" s="37" t="s">
        <v>1505</v>
      </c>
      <c r="I3557" s="37"/>
      <c r="K3557" s="37"/>
      <c r="M3557" s="37"/>
      <c r="O3557" s="37"/>
      <c r="R3557" s="37"/>
      <c r="T3557" s="37"/>
      <c r="V3557" s="37"/>
      <c r="X3557" s="37"/>
      <c r="Z3557" s="37"/>
      <c r="AB3557" s="37"/>
      <c r="AD3557" s="37"/>
      <c r="AF3557" s="37"/>
      <c r="AH3557" s="37"/>
      <c r="AN3557" s="37"/>
      <c r="AP3557" s="37">
        <v>2924453</v>
      </c>
      <c r="AQ3557" s="12">
        <v>1.35</v>
      </c>
      <c r="AR3557" s="37"/>
      <c r="AT3557" s="37"/>
      <c r="AV3557" s="37"/>
      <c r="AX3557" s="37"/>
      <c r="BH3557" s="12">
        <v>12666</v>
      </c>
      <c r="BV3557" s="12">
        <v>0.01</v>
      </c>
      <c r="CG3557" s="12" t="s">
        <v>934</v>
      </c>
      <c r="CH3557" s="12">
        <v>35.969000000000001</v>
      </c>
      <c r="CI3557" s="12" t="s">
        <v>2658</v>
      </c>
      <c r="CJ3557" s="12" t="s">
        <v>1017</v>
      </c>
      <c r="CK3557" s="12" t="s">
        <v>932</v>
      </c>
      <c r="CL3557" s="37">
        <v>216391323</v>
      </c>
      <c r="CN3557" s="12" t="s">
        <v>1509</v>
      </c>
      <c r="CS3557" s="12"/>
      <c r="CT3557" s="36" t="str">
        <f t="shared" si="55"/>
        <v>500mn</v>
      </c>
      <c r="CU3557" s="36" t="str">
        <f>VLOOKUP(CK3557,Mapping!B:C,2,FALSE)</f>
        <v>US/CA</v>
      </c>
    </row>
    <row r="3558" spans="1:99" ht="16" customHeight="1" x14ac:dyDescent="0.35">
      <c r="A3558" s="12" t="s">
        <v>5053</v>
      </c>
      <c r="B3558" s="12" t="s">
        <v>925</v>
      </c>
      <c r="E3558" s="37">
        <v>12546</v>
      </c>
      <c r="G3558" s="37" t="s">
        <v>1505</v>
      </c>
      <c r="I3558" s="37"/>
      <c r="K3558" s="37"/>
      <c r="M3558" s="37">
        <v>12546</v>
      </c>
      <c r="N3558" s="12">
        <v>0.01</v>
      </c>
      <c r="O3558" s="37"/>
      <c r="R3558" s="37"/>
      <c r="T3558" s="37"/>
      <c r="V3558" s="37"/>
      <c r="X3558" s="37"/>
      <c r="Z3558" s="37"/>
      <c r="AB3558" s="37"/>
      <c r="AD3558" s="37"/>
      <c r="AF3558" s="37"/>
      <c r="AH3558" s="37"/>
      <c r="AN3558" s="37"/>
      <c r="AP3558" s="37">
        <v>0</v>
      </c>
      <c r="AQ3558" s="12">
        <v>0</v>
      </c>
      <c r="AR3558" s="37"/>
      <c r="AT3558" s="37"/>
      <c r="AV3558" s="37"/>
      <c r="AX3558" s="37"/>
      <c r="BB3558" s="12">
        <v>100</v>
      </c>
      <c r="BH3558" s="12">
        <v>0</v>
      </c>
      <c r="BV3558" s="12">
        <v>0</v>
      </c>
      <c r="CC3558" s="12">
        <v>0</v>
      </c>
      <c r="CG3558" s="12" t="s">
        <v>959</v>
      </c>
      <c r="CH3558" s="12">
        <v>10.946</v>
      </c>
      <c r="CI3558" s="12" t="s">
        <v>967</v>
      </c>
      <c r="CJ3558" s="12" t="s">
        <v>968</v>
      </c>
      <c r="CK3558" s="12" t="s">
        <v>932</v>
      </c>
      <c r="CL3558" s="37">
        <v>110213678</v>
      </c>
      <c r="CN3558" s="12" t="s">
        <v>1509</v>
      </c>
      <c r="CS3558" s="12"/>
      <c r="CT3558" s="36" t="str">
        <f t="shared" si="55"/>
        <v>500mn</v>
      </c>
      <c r="CU3558" s="36" t="str">
        <f>VLOOKUP(CK3558,Mapping!B:C,2,FALSE)</f>
        <v>US/CA</v>
      </c>
    </row>
    <row r="3559" spans="1:99" ht="16" customHeight="1" x14ac:dyDescent="0.35">
      <c r="A3559" s="12" t="s">
        <v>5054</v>
      </c>
      <c r="B3559" s="12" t="s">
        <v>933</v>
      </c>
      <c r="E3559" s="37">
        <v>83953495</v>
      </c>
      <c r="G3559" s="37" t="s">
        <v>1505</v>
      </c>
      <c r="I3559" s="37"/>
      <c r="K3559" s="37">
        <v>68593427</v>
      </c>
      <c r="L3559" s="12">
        <v>2.6</v>
      </c>
      <c r="M3559" s="37"/>
      <c r="O3559" s="37">
        <v>15360068</v>
      </c>
      <c r="P3559" s="12">
        <v>0.57999999999999996</v>
      </c>
      <c r="R3559" s="37"/>
      <c r="T3559" s="37"/>
      <c r="V3559" s="37"/>
      <c r="X3559" s="37"/>
      <c r="Z3559" s="37"/>
      <c r="AB3559" s="37"/>
      <c r="AD3559" s="37"/>
      <c r="AF3559" s="37"/>
      <c r="AH3559" s="37"/>
      <c r="AL3559" s="12">
        <v>837000</v>
      </c>
      <c r="AN3559" s="37"/>
      <c r="AP3559" s="37"/>
      <c r="AR3559" s="37"/>
      <c r="AT3559" s="37"/>
      <c r="AV3559" s="37"/>
      <c r="AX3559" s="37"/>
      <c r="BG3559" s="12">
        <v>891079</v>
      </c>
      <c r="BS3559" s="12">
        <v>0.01</v>
      </c>
      <c r="BU3559" s="12">
        <v>0</v>
      </c>
      <c r="CG3559" s="12" t="s">
        <v>963</v>
      </c>
      <c r="CH3559" s="12">
        <v>78.106999999999999</v>
      </c>
      <c r="CI3559" s="12" t="s">
        <v>999</v>
      </c>
      <c r="CJ3559" s="12"/>
      <c r="CK3559" s="12" t="s">
        <v>927</v>
      </c>
      <c r="CL3559" s="37">
        <v>2640003771</v>
      </c>
      <c r="CN3559" s="12" t="s">
        <v>1506</v>
      </c>
      <c r="CS3559" s="12"/>
      <c r="CT3559" s="36" t="str">
        <f t="shared" si="55"/>
        <v>1bn - 50bn</v>
      </c>
      <c r="CU3559" s="36" t="str">
        <f>VLOOKUP(CK3559,Mapping!B:C,2,FALSE)</f>
        <v>CN</v>
      </c>
    </row>
    <row r="3560" spans="1:99" ht="16" customHeight="1" x14ac:dyDescent="0.35">
      <c r="A3560" s="12" t="s">
        <v>5055</v>
      </c>
      <c r="B3560" s="12" t="s">
        <v>925</v>
      </c>
      <c r="E3560" s="37">
        <v>263466</v>
      </c>
      <c r="G3560" s="37" t="s">
        <v>1505</v>
      </c>
      <c r="I3560" s="37"/>
      <c r="K3560" s="37"/>
      <c r="M3560" s="37">
        <v>263466</v>
      </c>
      <c r="N3560" s="12">
        <v>4.51</v>
      </c>
      <c r="O3560" s="37"/>
      <c r="R3560" s="37"/>
      <c r="T3560" s="37"/>
      <c r="V3560" s="37"/>
      <c r="X3560" s="37"/>
      <c r="Z3560" s="37"/>
      <c r="AB3560" s="37"/>
      <c r="AD3560" s="37"/>
      <c r="AF3560" s="37"/>
      <c r="AH3560" s="37"/>
      <c r="AN3560" s="37"/>
      <c r="AP3560" s="37"/>
      <c r="AR3560" s="37"/>
      <c r="AT3560" s="37"/>
      <c r="AV3560" s="37"/>
      <c r="AX3560" s="37"/>
      <c r="BB3560" s="12">
        <v>2100</v>
      </c>
      <c r="CC3560" s="12">
        <v>0</v>
      </c>
      <c r="CG3560" s="12"/>
      <c r="CH3560" s="12">
        <v>16.872</v>
      </c>
      <c r="CI3560" s="12" t="s">
        <v>1236</v>
      </c>
      <c r="CJ3560" s="12"/>
      <c r="CK3560" s="12" t="s">
        <v>1151</v>
      </c>
      <c r="CL3560" s="37">
        <v>5838654</v>
      </c>
      <c r="CN3560" s="12" t="s">
        <v>1506</v>
      </c>
      <c r="CS3560" s="12"/>
      <c r="CT3560" s="36" t="str">
        <f t="shared" si="55"/>
        <v>500mn</v>
      </c>
      <c r="CU3560" s="36" t="str">
        <f>VLOOKUP(CK3560,Mapping!B:C,2,FALSE)</f>
        <v>EU</v>
      </c>
    </row>
    <row r="3561" spans="1:99" ht="16" customHeight="1" x14ac:dyDescent="0.35">
      <c r="A3561" s="12" t="s">
        <v>5056</v>
      </c>
      <c r="B3561" s="12" t="s">
        <v>925</v>
      </c>
      <c r="E3561" s="37">
        <v>863758</v>
      </c>
      <c r="G3561" s="37" t="s">
        <v>1505</v>
      </c>
      <c r="I3561" s="37"/>
      <c r="K3561" s="37"/>
      <c r="M3561" s="37">
        <v>526932</v>
      </c>
      <c r="N3561" s="12">
        <v>0.77</v>
      </c>
      <c r="O3561" s="37"/>
      <c r="R3561" s="37"/>
      <c r="T3561" s="37"/>
      <c r="V3561" s="37"/>
      <c r="X3561" s="37"/>
      <c r="Z3561" s="37"/>
      <c r="AB3561" s="37"/>
      <c r="AD3561" s="37"/>
      <c r="AF3561" s="37"/>
      <c r="AH3561" s="37"/>
      <c r="AN3561" s="37">
        <v>336826</v>
      </c>
      <c r="AO3561" s="12">
        <v>0.49</v>
      </c>
      <c r="AP3561" s="37"/>
      <c r="AR3561" s="37"/>
      <c r="AT3561" s="37"/>
      <c r="AV3561" s="37"/>
      <c r="AX3561" s="37"/>
      <c r="BB3561" s="12">
        <v>4200</v>
      </c>
      <c r="BI3561" s="12">
        <v>2000</v>
      </c>
      <c r="BY3561" s="12">
        <v>0</v>
      </c>
      <c r="CC3561" s="12">
        <v>0</v>
      </c>
      <c r="CG3561" s="12" t="s">
        <v>940</v>
      </c>
      <c r="CH3561" s="12">
        <v>44.136000000000003</v>
      </c>
      <c r="CI3561" s="12" t="s">
        <v>1150</v>
      </c>
      <c r="CJ3561" s="12"/>
      <c r="CK3561" s="12" t="s">
        <v>1151</v>
      </c>
      <c r="CL3561" s="37">
        <v>68610746</v>
      </c>
      <c r="CN3561" s="12" t="s">
        <v>1506</v>
      </c>
      <c r="CS3561" s="12"/>
      <c r="CT3561" s="36" t="str">
        <f t="shared" si="55"/>
        <v>500mn</v>
      </c>
      <c r="CU3561" s="36" t="str">
        <f>VLOOKUP(CK3561,Mapping!B:C,2,FALSE)</f>
        <v>EU</v>
      </c>
    </row>
    <row r="3562" spans="1:99" ht="16" customHeight="1" x14ac:dyDescent="0.35">
      <c r="A3562" s="12" t="s">
        <v>5057</v>
      </c>
      <c r="B3562" s="12" t="s">
        <v>933</v>
      </c>
      <c r="E3562" s="37">
        <v>0</v>
      </c>
      <c r="F3562" s="12">
        <v>0</v>
      </c>
      <c r="G3562" s="37" t="s">
        <v>1505</v>
      </c>
      <c r="I3562" s="37">
        <v>0</v>
      </c>
      <c r="J3562" s="12">
        <v>0</v>
      </c>
      <c r="K3562" s="37"/>
      <c r="M3562" s="37"/>
      <c r="O3562" s="37"/>
      <c r="R3562" s="37"/>
      <c r="T3562" s="37"/>
      <c r="V3562" s="37"/>
      <c r="X3562" s="37"/>
      <c r="Z3562" s="37"/>
      <c r="AB3562" s="37"/>
      <c r="AD3562" s="37"/>
      <c r="AF3562" s="37"/>
      <c r="AH3562" s="37"/>
      <c r="AN3562" s="37"/>
      <c r="AP3562" s="37"/>
      <c r="AR3562" s="37"/>
      <c r="AT3562" s="37"/>
      <c r="AV3562" s="37"/>
      <c r="AX3562" s="37"/>
      <c r="BO3562" s="12">
        <v>0</v>
      </c>
      <c r="CG3562" s="12" t="s">
        <v>929</v>
      </c>
      <c r="CH3562" s="12">
        <v>72.995000000000005</v>
      </c>
      <c r="CI3562" s="12" t="s">
        <v>953</v>
      </c>
      <c r="CJ3562" s="12"/>
      <c r="CK3562" s="12" t="s">
        <v>954</v>
      </c>
      <c r="CL3562" s="37">
        <v>638664860</v>
      </c>
      <c r="CN3562" s="12" t="s">
        <v>1506</v>
      </c>
      <c r="CS3562" s="12"/>
      <c r="CT3562" s="36" t="str">
        <f t="shared" si="55"/>
        <v>500mn - 1bn</v>
      </c>
      <c r="CU3562" s="36" t="str">
        <f>VLOOKUP(CK3562,Mapping!B:C,2,FALSE)</f>
        <v>EU</v>
      </c>
    </row>
    <row r="3563" spans="1:99" ht="16" customHeight="1" x14ac:dyDescent="0.35">
      <c r="A3563" s="12" t="s">
        <v>5058</v>
      </c>
      <c r="B3563" s="12" t="s">
        <v>933</v>
      </c>
      <c r="E3563" s="37">
        <v>201559</v>
      </c>
      <c r="G3563" s="37" t="s">
        <v>1505</v>
      </c>
      <c r="I3563" s="37"/>
      <c r="K3563" s="37"/>
      <c r="M3563" s="37"/>
      <c r="O3563" s="37"/>
      <c r="R3563" s="37"/>
      <c r="T3563" s="37"/>
      <c r="V3563" s="37"/>
      <c r="X3563" s="37"/>
      <c r="Z3563" s="37"/>
      <c r="AB3563" s="37"/>
      <c r="AD3563" s="37">
        <v>201559</v>
      </c>
      <c r="AE3563" s="12">
        <v>0.01</v>
      </c>
      <c r="AF3563" s="37"/>
      <c r="AH3563" s="37"/>
      <c r="AN3563" s="37"/>
      <c r="AP3563" s="37"/>
      <c r="AR3563" s="37"/>
      <c r="AT3563" s="37"/>
      <c r="AV3563" s="37"/>
      <c r="AX3563" s="37"/>
      <c r="BJ3563" s="12">
        <v>1809</v>
      </c>
      <c r="CB3563" s="12">
        <v>0</v>
      </c>
      <c r="CG3563" s="12" t="s">
        <v>940</v>
      </c>
      <c r="CH3563" s="12">
        <v>24.483000000000001</v>
      </c>
      <c r="CI3563" s="12" t="s">
        <v>1023</v>
      </c>
      <c r="CJ3563" s="12"/>
      <c r="CK3563" s="12" t="s">
        <v>979</v>
      </c>
      <c r="CL3563" s="37">
        <v>1408521556</v>
      </c>
      <c r="CN3563" s="12" t="s">
        <v>1506</v>
      </c>
      <c r="CS3563" s="12"/>
      <c r="CT3563" s="36" t="str">
        <f t="shared" si="55"/>
        <v>1bn - 50bn</v>
      </c>
      <c r="CU3563" s="36" t="str">
        <f>VLOOKUP(CK3563,Mapping!B:C,2,FALSE)</f>
        <v>EU</v>
      </c>
    </row>
    <row r="3564" spans="1:99" ht="16" customHeight="1" x14ac:dyDescent="0.35">
      <c r="A3564" s="12" t="s">
        <v>5059</v>
      </c>
      <c r="B3564" s="12" t="s">
        <v>925</v>
      </c>
      <c r="E3564" s="37">
        <v>251423</v>
      </c>
      <c r="G3564" s="37" t="s">
        <v>1505</v>
      </c>
      <c r="I3564" s="37"/>
      <c r="K3564" s="37"/>
      <c r="M3564" s="37"/>
      <c r="O3564" s="37"/>
      <c r="Q3564" s="12">
        <v>1991</v>
      </c>
      <c r="R3564" s="37"/>
      <c r="T3564" s="37"/>
      <c r="V3564" s="37"/>
      <c r="X3564" s="37"/>
      <c r="Z3564" s="37"/>
      <c r="AB3564" s="37"/>
      <c r="AD3564" s="37"/>
      <c r="AF3564" s="37"/>
      <c r="AH3564" s="37">
        <v>251423</v>
      </c>
      <c r="AI3564" s="12">
        <v>0.03</v>
      </c>
      <c r="AN3564" s="37">
        <v>0</v>
      </c>
      <c r="AO3564" s="12">
        <v>0</v>
      </c>
      <c r="AP3564" s="37">
        <v>0</v>
      </c>
      <c r="AQ3564" s="12">
        <v>0</v>
      </c>
      <c r="AR3564" s="37"/>
      <c r="AT3564" s="37"/>
      <c r="AV3564" s="37"/>
      <c r="AX3564" s="37"/>
      <c r="BH3564" s="12">
        <v>0</v>
      </c>
      <c r="BI3564" s="12">
        <v>0</v>
      </c>
      <c r="BQ3564" s="12">
        <v>0</v>
      </c>
      <c r="BV3564" s="12">
        <v>0</v>
      </c>
      <c r="BY3564" s="12">
        <v>0</v>
      </c>
      <c r="CG3564" s="12" t="s">
        <v>991</v>
      </c>
      <c r="CH3564" s="12">
        <v>171.791</v>
      </c>
      <c r="CI3564" s="12" t="s">
        <v>953</v>
      </c>
      <c r="CJ3564" s="12"/>
      <c r="CK3564" s="12" t="s">
        <v>954</v>
      </c>
      <c r="CL3564" s="37">
        <v>941798473</v>
      </c>
      <c r="CN3564" s="12" t="s">
        <v>1506</v>
      </c>
      <c r="CS3564" s="12"/>
      <c r="CT3564" s="36" t="str">
        <f t="shared" si="55"/>
        <v>500mn - 1bn</v>
      </c>
      <c r="CU3564" s="36" t="str">
        <f>VLOOKUP(CK3564,Mapping!B:C,2,FALSE)</f>
        <v>EU</v>
      </c>
    </row>
    <row r="3565" spans="1:99" ht="16" customHeight="1" x14ac:dyDescent="0.35">
      <c r="A3565" s="12" t="s">
        <v>5060</v>
      </c>
      <c r="B3565" s="12" t="s">
        <v>925</v>
      </c>
      <c r="E3565" s="37">
        <v>785765</v>
      </c>
      <c r="G3565" s="37" t="s">
        <v>1505</v>
      </c>
      <c r="I3565" s="37"/>
      <c r="K3565" s="37"/>
      <c r="M3565" s="37">
        <v>282034</v>
      </c>
      <c r="N3565" s="12">
        <v>0.04</v>
      </c>
      <c r="O3565" s="37"/>
      <c r="Q3565" s="12">
        <v>3989</v>
      </c>
      <c r="R3565" s="37"/>
      <c r="T3565" s="37"/>
      <c r="V3565" s="37"/>
      <c r="X3565" s="37"/>
      <c r="Z3565" s="37"/>
      <c r="AB3565" s="37"/>
      <c r="AD3565" s="37"/>
      <c r="AF3565" s="37"/>
      <c r="AH3565" s="37">
        <v>503731</v>
      </c>
      <c r="AI3565" s="12">
        <v>7.0000000000000007E-2</v>
      </c>
      <c r="AN3565" s="37"/>
      <c r="AP3565" s="37"/>
      <c r="AR3565" s="37"/>
      <c r="AT3565" s="37"/>
      <c r="AV3565" s="37"/>
      <c r="AX3565" s="37"/>
      <c r="BB3565" s="12">
        <v>2248</v>
      </c>
      <c r="BQ3565" s="12">
        <v>0</v>
      </c>
      <c r="CC3565" s="12">
        <v>0</v>
      </c>
      <c r="CG3565" s="12" t="s">
        <v>934</v>
      </c>
      <c r="CH3565" s="12">
        <v>34.725999999999999</v>
      </c>
      <c r="CI3565" s="12" t="s">
        <v>2375</v>
      </c>
      <c r="CJ3565" s="12" t="s">
        <v>931</v>
      </c>
      <c r="CK3565" s="12" t="s">
        <v>932</v>
      </c>
      <c r="CL3565" s="37">
        <v>706027831</v>
      </c>
      <c r="CN3565" s="12" t="s">
        <v>1509</v>
      </c>
      <c r="CS3565" s="12"/>
      <c r="CT3565" s="36" t="str">
        <f t="shared" si="55"/>
        <v>500mn - 1bn</v>
      </c>
      <c r="CU3565" s="36" t="str">
        <f>VLOOKUP(CK3565,Mapping!B:C,2,FALSE)</f>
        <v>US/CA</v>
      </c>
    </row>
    <row r="3566" spans="1:99" ht="16" customHeight="1" x14ac:dyDescent="0.35">
      <c r="A3566" s="12" t="s">
        <v>5061</v>
      </c>
      <c r="B3566" s="12" t="s">
        <v>925</v>
      </c>
      <c r="E3566" s="37">
        <v>51124448</v>
      </c>
      <c r="G3566" s="37" t="s">
        <v>1505</v>
      </c>
      <c r="I3566" s="37"/>
      <c r="K3566" s="37"/>
      <c r="M3566" s="37">
        <v>51124448</v>
      </c>
      <c r="N3566" s="12">
        <v>4.28</v>
      </c>
      <c r="O3566" s="37"/>
      <c r="R3566" s="37"/>
      <c r="T3566" s="37"/>
      <c r="V3566" s="37"/>
      <c r="X3566" s="37"/>
      <c r="Z3566" s="37"/>
      <c r="AB3566" s="37"/>
      <c r="AD3566" s="37"/>
      <c r="AF3566" s="37"/>
      <c r="AH3566" s="37"/>
      <c r="AN3566" s="37"/>
      <c r="AP3566" s="37"/>
      <c r="AR3566" s="37"/>
      <c r="AT3566" s="37"/>
      <c r="AV3566" s="37"/>
      <c r="AX3566" s="37"/>
      <c r="BB3566" s="12">
        <v>407496</v>
      </c>
      <c r="CC3566" s="12">
        <v>0.02</v>
      </c>
      <c r="CG3566" s="12" t="s">
        <v>940</v>
      </c>
      <c r="CH3566" s="12">
        <v>71.653999999999996</v>
      </c>
      <c r="CI3566" s="12" t="s">
        <v>941</v>
      </c>
      <c r="CJ3566" s="12" t="s">
        <v>941</v>
      </c>
      <c r="CK3566" s="12" t="s">
        <v>932</v>
      </c>
      <c r="CL3566" s="37">
        <v>1192463806</v>
      </c>
      <c r="CN3566" s="12" t="s">
        <v>1506</v>
      </c>
      <c r="CS3566" s="12"/>
      <c r="CT3566" s="36" t="str">
        <f t="shared" si="55"/>
        <v>1bn - 50bn</v>
      </c>
      <c r="CU3566" s="36" t="str">
        <f>VLOOKUP(CK3566,Mapping!B:C,2,FALSE)</f>
        <v>US/CA</v>
      </c>
    </row>
    <row r="3567" spans="1:99" ht="16" customHeight="1" x14ac:dyDescent="0.35">
      <c r="A3567" s="12" t="s">
        <v>484</v>
      </c>
      <c r="B3567" s="12" t="s">
        <v>933</v>
      </c>
      <c r="E3567" s="37">
        <v>17319670</v>
      </c>
      <c r="F3567" s="12">
        <v>22200</v>
      </c>
      <c r="G3567" s="37" t="s">
        <v>1505</v>
      </c>
      <c r="I3567" s="37">
        <v>1078864</v>
      </c>
      <c r="J3567" s="12">
        <v>0.01</v>
      </c>
      <c r="K3567" s="37">
        <v>3057505</v>
      </c>
      <c r="L3567" s="12">
        <v>0.02</v>
      </c>
      <c r="M3567" s="37"/>
      <c r="O3567" s="37">
        <v>2844470</v>
      </c>
      <c r="P3567" s="12">
        <v>0.01</v>
      </c>
      <c r="R3567" s="37">
        <v>3534357</v>
      </c>
      <c r="S3567" s="12">
        <v>0.02</v>
      </c>
      <c r="T3567" s="37"/>
      <c r="V3567" s="37">
        <v>2852619</v>
      </c>
      <c r="W3567" s="12">
        <v>0.01</v>
      </c>
      <c r="X3567" s="37"/>
      <c r="Z3567" s="37"/>
      <c r="AB3567" s="37">
        <v>2118379</v>
      </c>
      <c r="AC3567" s="12">
        <v>0.01</v>
      </c>
      <c r="AD3567" s="37"/>
      <c r="AF3567" s="37">
        <v>1535765</v>
      </c>
      <c r="AG3567" s="12">
        <v>0.01</v>
      </c>
      <c r="AH3567" s="37"/>
      <c r="AJ3567" s="12">
        <v>146636</v>
      </c>
      <c r="AK3567" s="12">
        <v>131100</v>
      </c>
      <c r="AL3567" s="12">
        <v>187300</v>
      </c>
      <c r="AM3567" s="12">
        <v>129600</v>
      </c>
      <c r="AN3567" s="37"/>
      <c r="AP3567" s="37"/>
      <c r="AR3567" s="37"/>
      <c r="AT3567" s="37"/>
      <c r="AV3567" s="37"/>
      <c r="AX3567" s="37">
        <v>297711</v>
      </c>
      <c r="AY3567" s="12">
        <v>0</v>
      </c>
      <c r="AZ3567" s="12">
        <v>333870</v>
      </c>
      <c r="BF3567" s="12">
        <v>113850</v>
      </c>
      <c r="BG3567" s="12">
        <v>49500</v>
      </c>
      <c r="BO3567" s="12">
        <v>0</v>
      </c>
      <c r="BP3567" s="12">
        <v>0</v>
      </c>
      <c r="BR3567" s="12">
        <v>0.01</v>
      </c>
      <c r="BS3567" s="12">
        <v>0</v>
      </c>
      <c r="BT3567" s="12">
        <v>0</v>
      </c>
      <c r="BU3567" s="12">
        <v>0</v>
      </c>
      <c r="BW3567" s="12">
        <v>0.01</v>
      </c>
      <c r="BX3567" s="12">
        <v>0.01</v>
      </c>
      <c r="CG3567" s="12" t="s">
        <v>959</v>
      </c>
      <c r="CH3567" s="12">
        <v>38.805</v>
      </c>
      <c r="CI3567" s="12" t="s">
        <v>1165</v>
      </c>
      <c r="CJ3567" s="12" t="s">
        <v>1166</v>
      </c>
      <c r="CK3567" s="12" t="s">
        <v>1167</v>
      </c>
      <c r="CL3567" s="37">
        <v>18555252324</v>
      </c>
      <c r="CN3567" s="12" t="s">
        <v>1506</v>
      </c>
      <c r="CS3567" s="12"/>
      <c r="CT3567" s="36" t="str">
        <f t="shared" si="55"/>
        <v>1bn - 50bn</v>
      </c>
      <c r="CU3567" s="36" t="str">
        <f>VLOOKUP(CK3567,Mapping!B:C,2,FALSE)</f>
        <v>Asia</v>
      </c>
    </row>
    <row r="3568" spans="1:99" ht="16" customHeight="1" x14ac:dyDescent="0.35">
      <c r="A3568" s="12" t="s">
        <v>732</v>
      </c>
      <c r="B3568" s="12" t="s">
        <v>925</v>
      </c>
      <c r="E3568" s="37">
        <v>5030136</v>
      </c>
      <c r="F3568" s="12">
        <v>2907</v>
      </c>
      <c r="G3568" s="37" t="s">
        <v>1505</v>
      </c>
      <c r="I3568" s="37">
        <v>206964</v>
      </c>
      <c r="J3568" s="12">
        <v>0.22</v>
      </c>
      <c r="K3568" s="37">
        <v>1450572</v>
      </c>
      <c r="L3568" s="12">
        <v>1.52</v>
      </c>
      <c r="M3568" s="37"/>
      <c r="O3568" s="37">
        <v>1367340</v>
      </c>
      <c r="P3568" s="12">
        <v>1.43</v>
      </c>
      <c r="R3568" s="37">
        <v>867771</v>
      </c>
      <c r="S3568" s="12">
        <v>0.91</v>
      </c>
      <c r="T3568" s="37"/>
      <c r="V3568" s="37">
        <v>466351</v>
      </c>
      <c r="W3568" s="12">
        <v>0.49</v>
      </c>
      <c r="X3568" s="37"/>
      <c r="Z3568" s="37"/>
      <c r="AB3568" s="37">
        <v>296230</v>
      </c>
      <c r="AC3568" s="12">
        <v>0.31</v>
      </c>
      <c r="AD3568" s="37"/>
      <c r="AF3568" s="37">
        <v>374908</v>
      </c>
      <c r="AG3568" s="12">
        <v>0.39</v>
      </c>
      <c r="AH3568" s="37"/>
      <c r="AJ3568" s="12">
        <v>20655</v>
      </c>
      <c r="AK3568" s="12">
        <v>16910</v>
      </c>
      <c r="AL3568" s="12">
        <v>74509</v>
      </c>
      <c r="AN3568" s="37"/>
      <c r="AP3568" s="37"/>
      <c r="AR3568" s="37"/>
      <c r="AT3568" s="37"/>
      <c r="AV3568" s="37"/>
      <c r="AX3568" s="37"/>
      <c r="AZ3568" s="12">
        <v>65368</v>
      </c>
      <c r="BF3568" s="12">
        <v>22185</v>
      </c>
      <c r="BG3568" s="12">
        <v>18844</v>
      </c>
      <c r="BO3568" s="12">
        <v>0</v>
      </c>
      <c r="BP3568" s="12">
        <v>0</v>
      </c>
      <c r="BR3568" s="12">
        <v>0</v>
      </c>
      <c r="BS3568" s="12">
        <v>0</v>
      </c>
      <c r="BT3568" s="12">
        <v>0</v>
      </c>
      <c r="BU3568" s="12">
        <v>0</v>
      </c>
      <c r="BX3568" s="12">
        <v>0</v>
      </c>
      <c r="CG3568" s="12" t="s">
        <v>940</v>
      </c>
      <c r="CH3568" s="12">
        <v>43.152999999999999</v>
      </c>
      <c r="CI3568" s="12" t="s">
        <v>1042</v>
      </c>
      <c r="CJ3568" s="12"/>
      <c r="CK3568" s="12" t="s">
        <v>1043</v>
      </c>
      <c r="CL3568" s="37">
        <v>64463267</v>
      </c>
      <c r="CN3568" s="12" t="s">
        <v>1509</v>
      </c>
      <c r="CS3568" s="12"/>
      <c r="CT3568" s="36" t="str">
        <f t="shared" si="55"/>
        <v>500mn</v>
      </c>
      <c r="CU3568" s="36" t="str">
        <f>VLOOKUP(CK3568,Mapping!B:C,2,FALSE)</f>
        <v>Asia</v>
      </c>
    </row>
    <row r="3569" spans="1:99" ht="16" customHeight="1" x14ac:dyDescent="0.35">
      <c r="A3569" s="12" t="s">
        <v>5062</v>
      </c>
      <c r="B3569" s="12" t="s">
        <v>925</v>
      </c>
      <c r="E3569" s="37">
        <v>26759638</v>
      </c>
      <c r="G3569" s="37" t="s">
        <v>1505</v>
      </c>
      <c r="I3569" s="37"/>
      <c r="K3569" s="37"/>
      <c r="M3569" s="37">
        <v>9459433</v>
      </c>
      <c r="N3569" s="12">
        <v>0.45</v>
      </c>
      <c r="O3569" s="37"/>
      <c r="R3569" s="37"/>
      <c r="T3569" s="37"/>
      <c r="V3569" s="37"/>
      <c r="X3569" s="37">
        <v>0</v>
      </c>
      <c r="Y3569" s="12">
        <v>0</v>
      </c>
      <c r="Z3569" s="37">
        <v>0</v>
      </c>
      <c r="AA3569" s="12">
        <v>0</v>
      </c>
      <c r="AB3569" s="37"/>
      <c r="AD3569" s="37">
        <v>0</v>
      </c>
      <c r="AE3569" s="12">
        <v>0</v>
      </c>
      <c r="AF3569" s="37"/>
      <c r="AH3569" s="37"/>
      <c r="AN3569" s="37">
        <v>17300205</v>
      </c>
      <c r="AO3569" s="12">
        <v>0.82</v>
      </c>
      <c r="AP3569" s="37"/>
      <c r="AR3569" s="37"/>
      <c r="AT3569" s="37"/>
      <c r="AV3569" s="37"/>
      <c r="AX3569" s="37"/>
      <c r="BA3569" s="12">
        <v>0</v>
      </c>
      <c r="BB3569" s="12">
        <v>75398</v>
      </c>
      <c r="BC3569" s="12">
        <v>0</v>
      </c>
      <c r="BI3569" s="12">
        <v>102725</v>
      </c>
      <c r="BJ3569" s="12">
        <v>0</v>
      </c>
      <c r="BY3569" s="12">
        <v>0.01</v>
      </c>
      <c r="BZ3569" s="12">
        <v>0</v>
      </c>
      <c r="CB3569" s="12">
        <v>0</v>
      </c>
      <c r="CC3569" s="12">
        <v>0</v>
      </c>
      <c r="CD3569" s="12">
        <v>0</v>
      </c>
      <c r="CG3569" s="12" t="s">
        <v>998</v>
      </c>
      <c r="CH3569" s="12">
        <v>113.52800000000001</v>
      </c>
      <c r="CI3569" s="12" t="s">
        <v>941</v>
      </c>
      <c r="CJ3569" s="12" t="s">
        <v>941</v>
      </c>
      <c r="CK3569" s="12" t="s">
        <v>932</v>
      </c>
      <c r="CL3569" s="37">
        <v>2116926146</v>
      </c>
      <c r="CN3569" s="12" t="s">
        <v>998</v>
      </c>
      <c r="CS3569" s="12"/>
      <c r="CT3569" s="36" t="str">
        <f t="shared" si="55"/>
        <v>1bn - 50bn</v>
      </c>
      <c r="CU3569" s="36" t="str">
        <f>VLOOKUP(CK3569,Mapping!B:C,2,FALSE)</f>
        <v>US/CA</v>
      </c>
    </row>
    <row r="3570" spans="1:99" ht="16" customHeight="1" x14ac:dyDescent="0.35">
      <c r="A3570" s="12" t="s">
        <v>5063</v>
      </c>
      <c r="B3570" s="12" t="s">
        <v>925</v>
      </c>
      <c r="E3570" s="37">
        <v>0</v>
      </c>
      <c r="G3570" s="37" t="s">
        <v>1505</v>
      </c>
      <c r="I3570" s="37"/>
      <c r="K3570" s="37"/>
      <c r="M3570" s="37"/>
      <c r="O3570" s="37"/>
      <c r="Q3570" s="12">
        <v>0</v>
      </c>
      <c r="R3570" s="37"/>
      <c r="T3570" s="37"/>
      <c r="V3570" s="37"/>
      <c r="X3570" s="37"/>
      <c r="Z3570" s="37"/>
      <c r="AB3570" s="37"/>
      <c r="AD3570" s="37"/>
      <c r="AF3570" s="37"/>
      <c r="AH3570" s="37">
        <v>0</v>
      </c>
      <c r="AI3570" s="12">
        <v>0</v>
      </c>
      <c r="AN3570" s="37"/>
      <c r="AP3570" s="37"/>
      <c r="AR3570" s="37"/>
      <c r="AT3570" s="37"/>
      <c r="AV3570" s="37"/>
      <c r="AX3570" s="37"/>
      <c r="BQ3570" s="12">
        <v>0</v>
      </c>
      <c r="CG3570" s="12" t="s">
        <v>929</v>
      </c>
      <c r="CH3570" s="12">
        <v>43.372</v>
      </c>
      <c r="CI3570" s="12" t="s">
        <v>938</v>
      </c>
      <c r="CJ3570" s="12" t="s">
        <v>931</v>
      </c>
      <c r="CK3570" s="12" t="s">
        <v>932</v>
      </c>
      <c r="CL3570" s="37">
        <v>502218427</v>
      </c>
      <c r="CN3570" s="12" t="s">
        <v>1509</v>
      </c>
      <c r="CS3570" s="12"/>
      <c r="CT3570" s="36" t="str">
        <f t="shared" si="55"/>
        <v>500mn - 1bn</v>
      </c>
      <c r="CU3570" s="36" t="str">
        <f>VLOOKUP(CK3570,Mapping!B:C,2,FALSE)</f>
        <v>US/CA</v>
      </c>
    </row>
    <row r="3571" spans="1:99" ht="16" customHeight="1" x14ac:dyDescent="0.35">
      <c r="A3571" s="12" t="s">
        <v>5064</v>
      </c>
      <c r="B3571" s="12" t="s">
        <v>925</v>
      </c>
      <c r="E3571" s="37">
        <v>3024009</v>
      </c>
      <c r="G3571" s="37" t="s">
        <v>1505</v>
      </c>
      <c r="I3571" s="37"/>
      <c r="K3571" s="37"/>
      <c r="M3571" s="37"/>
      <c r="O3571" s="37"/>
      <c r="Q3571" s="12">
        <v>6942</v>
      </c>
      <c r="R3571" s="37"/>
      <c r="T3571" s="37">
        <v>282201</v>
      </c>
      <c r="U3571" s="12">
        <v>0.01</v>
      </c>
      <c r="V3571" s="37"/>
      <c r="X3571" s="37"/>
      <c r="Z3571" s="37"/>
      <c r="AB3571" s="37"/>
      <c r="AD3571" s="37"/>
      <c r="AF3571" s="37"/>
      <c r="AH3571" s="37">
        <v>876636</v>
      </c>
      <c r="AI3571" s="12">
        <v>0.02</v>
      </c>
      <c r="AN3571" s="37">
        <v>1865172</v>
      </c>
      <c r="AO3571" s="12">
        <v>0.04</v>
      </c>
      <c r="AP3571" s="37">
        <v>0</v>
      </c>
      <c r="AQ3571" s="12">
        <v>0</v>
      </c>
      <c r="AR3571" s="37"/>
      <c r="AT3571" s="37"/>
      <c r="AV3571" s="37"/>
      <c r="AX3571" s="37"/>
      <c r="BH3571" s="12">
        <v>0</v>
      </c>
      <c r="BI3571" s="12">
        <v>11075</v>
      </c>
      <c r="BK3571" s="12">
        <v>2521</v>
      </c>
      <c r="BQ3571" s="12">
        <v>0</v>
      </c>
      <c r="BV3571" s="12">
        <v>0</v>
      </c>
      <c r="BY3571" s="12">
        <v>0</v>
      </c>
      <c r="CE3571" s="12">
        <v>0</v>
      </c>
      <c r="CG3571" s="12" t="s">
        <v>929</v>
      </c>
      <c r="CH3571" s="12">
        <v>19.327999999999999</v>
      </c>
      <c r="CI3571" s="12" t="s">
        <v>1862</v>
      </c>
      <c r="CJ3571" s="12" t="s">
        <v>931</v>
      </c>
      <c r="CK3571" s="12" t="s">
        <v>932</v>
      </c>
      <c r="CL3571" s="37">
        <v>4776822851</v>
      </c>
      <c r="CN3571" s="12" t="s">
        <v>1509</v>
      </c>
      <c r="CS3571" s="12"/>
      <c r="CT3571" s="36" t="str">
        <f t="shared" si="55"/>
        <v>1bn - 50bn</v>
      </c>
      <c r="CU3571" s="36" t="str">
        <f>VLOOKUP(CK3571,Mapping!B:C,2,FALSE)</f>
        <v>US/CA</v>
      </c>
    </row>
    <row r="3572" spans="1:99" ht="16" customHeight="1" x14ac:dyDescent="0.35">
      <c r="A3572" s="12" t="s">
        <v>5065</v>
      </c>
      <c r="B3572" s="12" t="s">
        <v>925</v>
      </c>
      <c r="E3572" s="37">
        <v>1748285</v>
      </c>
      <c r="G3572" s="37" t="s">
        <v>1505</v>
      </c>
      <c r="I3572" s="37"/>
      <c r="K3572" s="37"/>
      <c r="M3572" s="37">
        <v>1748285</v>
      </c>
      <c r="N3572" s="12">
        <v>0.51</v>
      </c>
      <c r="O3572" s="37"/>
      <c r="R3572" s="37"/>
      <c r="T3572" s="37"/>
      <c r="V3572" s="37"/>
      <c r="X3572" s="37"/>
      <c r="Z3572" s="37"/>
      <c r="AB3572" s="37"/>
      <c r="AD3572" s="37"/>
      <c r="AF3572" s="37"/>
      <c r="AH3572" s="37"/>
      <c r="AN3572" s="37"/>
      <c r="AP3572" s="37"/>
      <c r="AR3572" s="37"/>
      <c r="AT3572" s="37"/>
      <c r="AV3572" s="37"/>
      <c r="AX3572" s="37"/>
      <c r="BB3572" s="12">
        <v>13935</v>
      </c>
      <c r="CC3572" s="12">
        <v>0</v>
      </c>
      <c r="CG3572" s="12"/>
      <c r="CH3572" s="12">
        <v>7.8929999999999998</v>
      </c>
      <c r="CI3572" s="12" t="s">
        <v>1164</v>
      </c>
      <c r="CJ3572" s="12" t="s">
        <v>1046</v>
      </c>
      <c r="CK3572" s="12" t="s">
        <v>932</v>
      </c>
      <c r="CL3572" s="37">
        <v>340830592</v>
      </c>
      <c r="CN3572" s="12" t="s">
        <v>1509</v>
      </c>
      <c r="CS3572" s="12"/>
      <c r="CT3572" s="36" t="str">
        <f t="shared" si="55"/>
        <v>500mn</v>
      </c>
      <c r="CU3572" s="36" t="str">
        <f>VLOOKUP(CK3572,Mapping!B:C,2,FALSE)</f>
        <v>US/CA</v>
      </c>
    </row>
    <row r="3573" spans="1:99" ht="16" customHeight="1" x14ac:dyDescent="0.35">
      <c r="A3573" s="12" t="s">
        <v>5066</v>
      </c>
      <c r="B3573" s="12" t="s">
        <v>925</v>
      </c>
      <c r="E3573" s="37">
        <v>609037</v>
      </c>
      <c r="G3573" s="37" t="s">
        <v>1505</v>
      </c>
      <c r="I3573" s="37"/>
      <c r="K3573" s="37"/>
      <c r="M3573" s="37">
        <v>364838</v>
      </c>
      <c r="N3573" s="12">
        <v>0.05</v>
      </c>
      <c r="O3573" s="37"/>
      <c r="R3573" s="37"/>
      <c r="T3573" s="37"/>
      <c r="V3573" s="37"/>
      <c r="X3573" s="37"/>
      <c r="Z3573" s="37"/>
      <c r="AB3573" s="37"/>
      <c r="AD3573" s="37"/>
      <c r="AF3573" s="37"/>
      <c r="AH3573" s="37"/>
      <c r="AN3573" s="37">
        <v>244199</v>
      </c>
      <c r="AO3573" s="12">
        <v>0.04</v>
      </c>
      <c r="AP3573" s="37"/>
      <c r="AR3573" s="37"/>
      <c r="AT3573" s="37"/>
      <c r="AV3573" s="37"/>
      <c r="AX3573" s="37"/>
      <c r="BB3573" s="12">
        <v>2908</v>
      </c>
      <c r="BI3573" s="12">
        <v>1450</v>
      </c>
      <c r="BY3573" s="12">
        <v>0</v>
      </c>
      <c r="CC3573" s="12">
        <v>0</v>
      </c>
      <c r="CG3573" s="12" t="s">
        <v>940</v>
      </c>
      <c r="CH3573" s="12">
        <v>15.305999999999999</v>
      </c>
      <c r="CI3573" s="12" t="s">
        <v>4685</v>
      </c>
      <c r="CJ3573" s="12" t="s">
        <v>1183</v>
      </c>
      <c r="CK3573" s="12" t="s">
        <v>932</v>
      </c>
      <c r="CL3573" s="37">
        <v>677302682</v>
      </c>
      <c r="CN3573" s="12" t="s">
        <v>1509</v>
      </c>
      <c r="CS3573" s="12"/>
      <c r="CT3573" s="36" t="str">
        <f t="shared" si="55"/>
        <v>500mn - 1bn</v>
      </c>
      <c r="CU3573" s="36" t="str">
        <f>VLOOKUP(CK3573,Mapping!B:C,2,FALSE)</f>
        <v>US/CA</v>
      </c>
    </row>
    <row r="3574" spans="1:99" ht="16" customHeight="1" x14ac:dyDescent="0.35">
      <c r="A3574" s="12" t="s">
        <v>5067</v>
      </c>
      <c r="B3574" s="12" t="s">
        <v>925</v>
      </c>
      <c r="E3574" s="37">
        <v>446294</v>
      </c>
      <c r="G3574" s="37" t="s">
        <v>1505</v>
      </c>
      <c r="I3574" s="37"/>
      <c r="K3574" s="37"/>
      <c r="M3574" s="37"/>
      <c r="O3574" s="37"/>
      <c r="R3574" s="37"/>
      <c r="T3574" s="37"/>
      <c r="V3574" s="37"/>
      <c r="X3574" s="37"/>
      <c r="Z3574" s="37"/>
      <c r="AB3574" s="37"/>
      <c r="AD3574" s="37"/>
      <c r="AF3574" s="37"/>
      <c r="AH3574" s="37"/>
      <c r="AN3574" s="37">
        <v>446294</v>
      </c>
      <c r="AO3574" s="12">
        <v>0.2</v>
      </c>
      <c r="AP3574" s="37"/>
      <c r="AR3574" s="37"/>
      <c r="AT3574" s="37"/>
      <c r="AV3574" s="37"/>
      <c r="AX3574" s="37"/>
      <c r="BI3574" s="12">
        <v>2650</v>
      </c>
      <c r="BY3574" s="12">
        <v>0</v>
      </c>
      <c r="CG3574" s="12" t="s">
        <v>959</v>
      </c>
      <c r="CH3574" s="12">
        <v>38.164999999999999</v>
      </c>
      <c r="CI3574" s="12" t="s">
        <v>1018</v>
      </c>
      <c r="CJ3574" s="12" t="s">
        <v>936</v>
      </c>
      <c r="CK3574" s="12" t="s">
        <v>932</v>
      </c>
      <c r="CL3574" s="37">
        <v>216622054</v>
      </c>
      <c r="CN3574" s="12" t="s">
        <v>1509</v>
      </c>
      <c r="CS3574" s="12"/>
      <c r="CT3574" s="36" t="str">
        <f t="shared" si="55"/>
        <v>500mn</v>
      </c>
      <c r="CU3574" s="36" t="str">
        <f>VLOOKUP(CK3574,Mapping!B:C,2,FALSE)</f>
        <v>US/CA</v>
      </c>
    </row>
    <row r="3575" spans="1:99" ht="16" customHeight="1" x14ac:dyDescent="0.35">
      <c r="A3575" s="12" t="s">
        <v>5068</v>
      </c>
      <c r="B3575" s="12" t="s">
        <v>925</v>
      </c>
      <c r="E3575" s="37">
        <v>9053234</v>
      </c>
      <c r="G3575" s="37" t="s">
        <v>1505</v>
      </c>
      <c r="I3575" s="37"/>
      <c r="K3575" s="37"/>
      <c r="M3575" s="37"/>
      <c r="O3575" s="37"/>
      <c r="Q3575" s="12">
        <v>17365</v>
      </c>
      <c r="R3575" s="37"/>
      <c r="T3575" s="37">
        <v>190970</v>
      </c>
      <c r="U3575" s="12">
        <v>0</v>
      </c>
      <c r="V3575" s="37"/>
      <c r="X3575" s="37"/>
      <c r="Z3575" s="37"/>
      <c r="AB3575" s="37"/>
      <c r="AD3575" s="37"/>
      <c r="AF3575" s="37"/>
      <c r="AH3575" s="37">
        <v>2192852</v>
      </c>
      <c r="AI3575" s="12">
        <v>0.02</v>
      </c>
      <c r="AN3575" s="37">
        <v>5561833</v>
      </c>
      <c r="AO3575" s="12">
        <v>0.05</v>
      </c>
      <c r="AP3575" s="37">
        <v>1107579</v>
      </c>
      <c r="AQ3575" s="12">
        <v>0.01</v>
      </c>
      <c r="AR3575" s="37"/>
      <c r="AT3575" s="37"/>
      <c r="AV3575" s="37"/>
      <c r="AX3575" s="37"/>
      <c r="BH3575" s="12">
        <v>4797</v>
      </c>
      <c r="BI3575" s="12">
        <v>33025</v>
      </c>
      <c r="BK3575" s="12">
        <v>1706</v>
      </c>
      <c r="BQ3575" s="12">
        <v>0</v>
      </c>
      <c r="BV3575" s="12">
        <v>0</v>
      </c>
      <c r="BY3575" s="12">
        <v>0</v>
      </c>
      <c r="CE3575" s="12">
        <v>0</v>
      </c>
      <c r="CG3575" s="12" t="s">
        <v>998</v>
      </c>
      <c r="CH3575" s="12">
        <v>118.253</v>
      </c>
      <c r="CI3575" s="12" t="s">
        <v>1056</v>
      </c>
      <c r="CJ3575" s="12"/>
      <c r="CK3575" s="12" t="s">
        <v>1057</v>
      </c>
      <c r="CL3575" s="37">
        <v>11793838823</v>
      </c>
      <c r="CN3575" s="12" t="s">
        <v>998</v>
      </c>
      <c r="CS3575" s="12"/>
      <c r="CT3575" s="36" t="str">
        <f t="shared" si="55"/>
        <v>1bn - 50bn</v>
      </c>
      <c r="CU3575" s="36" t="str">
        <f>VLOOKUP(CK3575,Mapping!B:C,2,FALSE)</f>
        <v>Asia</v>
      </c>
    </row>
    <row r="3576" spans="1:99" ht="16" customHeight="1" x14ac:dyDescent="0.35">
      <c r="A3576" s="12" t="s">
        <v>156</v>
      </c>
      <c r="B3576" s="12" t="s">
        <v>933</v>
      </c>
      <c r="E3576" s="37">
        <v>1038044282</v>
      </c>
      <c r="F3576" s="12">
        <v>418300</v>
      </c>
      <c r="G3576" s="37" t="s">
        <v>1505</v>
      </c>
      <c r="I3576" s="37">
        <v>29780851</v>
      </c>
      <c r="J3576" s="12">
        <v>0.04</v>
      </c>
      <c r="K3576" s="37">
        <v>498074221</v>
      </c>
      <c r="L3576" s="12">
        <v>0.72</v>
      </c>
      <c r="M3576" s="37"/>
      <c r="O3576" s="37">
        <v>267846918</v>
      </c>
      <c r="P3576" s="12">
        <v>0.38</v>
      </c>
      <c r="Q3576" s="12">
        <v>30276</v>
      </c>
      <c r="R3576" s="37">
        <v>128135436</v>
      </c>
      <c r="S3576" s="12">
        <v>0.18</v>
      </c>
      <c r="T3576" s="37"/>
      <c r="V3576" s="37">
        <v>46400671</v>
      </c>
      <c r="W3576" s="12">
        <v>7.0000000000000007E-2</v>
      </c>
      <c r="X3576" s="37">
        <v>4551021</v>
      </c>
      <c r="Y3576" s="12">
        <v>0.01</v>
      </c>
      <c r="Z3576" s="37"/>
      <c r="AB3576" s="37">
        <v>19681496</v>
      </c>
      <c r="AC3576" s="12">
        <v>0.03</v>
      </c>
      <c r="AD3576" s="37"/>
      <c r="AF3576" s="37">
        <v>18094780</v>
      </c>
      <c r="AG3576" s="12">
        <v>0.03</v>
      </c>
      <c r="AH3576" s="37">
        <v>4109059</v>
      </c>
      <c r="AI3576" s="12">
        <v>0.01</v>
      </c>
      <c r="AJ3576" s="12">
        <v>1372317</v>
      </c>
      <c r="AK3576" s="12">
        <v>1682500</v>
      </c>
      <c r="AL3576" s="12">
        <v>14595500</v>
      </c>
      <c r="AM3576" s="12">
        <v>3020800</v>
      </c>
      <c r="AN3576" s="37">
        <v>12290482</v>
      </c>
      <c r="AO3576" s="12">
        <v>0.02</v>
      </c>
      <c r="AP3576" s="37">
        <v>368020</v>
      </c>
      <c r="AQ3576" s="12">
        <v>0</v>
      </c>
      <c r="AR3576" s="37"/>
      <c r="AT3576" s="37"/>
      <c r="AV3576" s="37"/>
      <c r="AX3576" s="37">
        <v>8711327</v>
      </c>
      <c r="AY3576" s="12">
        <v>0.01</v>
      </c>
      <c r="AZ3576" s="12">
        <v>9652270</v>
      </c>
      <c r="BA3576" s="12">
        <v>40136</v>
      </c>
      <c r="BF3576" s="12">
        <v>1070750</v>
      </c>
      <c r="BG3576" s="12">
        <v>6470350</v>
      </c>
      <c r="BH3576" s="12">
        <v>1299</v>
      </c>
      <c r="BI3576" s="12">
        <v>57375</v>
      </c>
      <c r="BO3576" s="12">
        <v>0.06</v>
      </c>
      <c r="BP3576" s="12">
        <v>0.05</v>
      </c>
      <c r="BQ3576" s="12">
        <v>0.01</v>
      </c>
      <c r="BR3576" s="12">
        <v>0.05</v>
      </c>
      <c r="BS3576" s="12">
        <v>7.0000000000000007E-2</v>
      </c>
      <c r="BT3576" s="12">
        <v>0.05</v>
      </c>
      <c r="BU3576" s="12">
        <v>0.08</v>
      </c>
      <c r="BV3576" s="12">
        <v>0</v>
      </c>
      <c r="BW3576" s="12">
        <v>0.13</v>
      </c>
      <c r="BX3576" s="12">
        <v>0.17</v>
      </c>
      <c r="BY3576" s="12">
        <v>0.01</v>
      </c>
      <c r="BZ3576" s="12">
        <v>0</v>
      </c>
      <c r="CG3576" s="12" t="s">
        <v>940</v>
      </c>
      <c r="CH3576" s="12">
        <v>26.466999999999999</v>
      </c>
      <c r="CI3576" s="12" t="s">
        <v>999</v>
      </c>
      <c r="CJ3576" s="12"/>
      <c r="CK3576" s="12" t="s">
        <v>927</v>
      </c>
      <c r="CL3576" s="37">
        <v>70993030781</v>
      </c>
      <c r="CN3576" s="12" t="s">
        <v>1506</v>
      </c>
      <c r="CS3576" s="12"/>
      <c r="CT3576" s="36" t="str">
        <f t="shared" si="55"/>
        <v>50bn - 100bn</v>
      </c>
      <c r="CU3576" s="36" t="str">
        <f>VLOOKUP(CK3576,Mapping!B:C,2,FALSE)</f>
        <v>CN</v>
      </c>
    </row>
    <row r="3577" spans="1:99" ht="16" customHeight="1" x14ac:dyDescent="0.35">
      <c r="A3577" s="12" t="s">
        <v>5069</v>
      </c>
      <c r="B3577" s="12" t="s">
        <v>925</v>
      </c>
      <c r="E3577" s="37">
        <v>3382851</v>
      </c>
      <c r="G3577" s="37" t="s">
        <v>1505</v>
      </c>
      <c r="I3577" s="37"/>
      <c r="K3577" s="37"/>
      <c r="M3577" s="37">
        <v>0</v>
      </c>
      <c r="N3577" s="12">
        <v>0</v>
      </c>
      <c r="O3577" s="37"/>
      <c r="Q3577" s="12">
        <v>23598</v>
      </c>
      <c r="R3577" s="37"/>
      <c r="T3577" s="37"/>
      <c r="V3577" s="37"/>
      <c r="X3577" s="37">
        <v>402896</v>
      </c>
      <c r="Y3577" s="12">
        <v>0.01</v>
      </c>
      <c r="Z3577" s="37"/>
      <c r="AB3577" s="37"/>
      <c r="AD3577" s="37"/>
      <c r="AF3577" s="37"/>
      <c r="AH3577" s="37">
        <v>2979955</v>
      </c>
      <c r="AI3577" s="12">
        <v>0.08</v>
      </c>
      <c r="AN3577" s="37"/>
      <c r="AP3577" s="37"/>
      <c r="AR3577" s="37"/>
      <c r="AT3577" s="37"/>
      <c r="AV3577" s="37"/>
      <c r="AX3577" s="37"/>
      <c r="BA3577" s="12">
        <v>3943</v>
      </c>
      <c r="BB3577" s="12">
        <v>0</v>
      </c>
      <c r="BQ3577" s="12">
        <v>0.01</v>
      </c>
      <c r="BZ3577" s="12">
        <v>0</v>
      </c>
      <c r="CC3577" s="12">
        <v>0</v>
      </c>
      <c r="CG3577" s="12" t="s">
        <v>998</v>
      </c>
      <c r="CH3577" s="12">
        <v>166.66900000000001</v>
      </c>
      <c r="CI3577" s="12" t="s">
        <v>941</v>
      </c>
      <c r="CJ3577" s="12" t="s">
        <v>941</v>
      </c>
      <c r="CK3577" s="12" t="s">
        <v>932</v>
      </c>
      <c r="CL3577" s="37">
        <v>3601650202</v>
      </c>
      <c r="CN3577" s="12" t="s">
        <v>998</v>
      </c>
      <c r="CS3577" s="12"/>
      <c r="CT3577" s="36" t="str">
        <f t="shared" si="55"/>
        <v>1bn - 50bn</v>
      </c>
      <c r="CU3577" s="36" t="str">
        <f>VLOOKUP(CK3577,Mapping!B:C,2,FALSE)</f>
        <v>US/CA</v>
      </c>
    </row>
    <row r="3578" spans="1:99" ht="16" customHeight="1" x14ac:dyDescent="0.35">
      <c r="A3578" s="12" t="s">
        <v>5070</v>
      </c>
      <c r="B3578" s="12" t="s">
        <v>925</v>
      </c>
      <c r="E3578" s="37">
        <v>20041517</v>
      </c>
      <c r="G3578" s="37" t="s">
        <v>1505</v>
      </c>
      <c r="I3578" s="37"/>
      <c r="K3578" s="37"/>
      <c r="M3578" s="37">
        <v>0</v>
      </c>
      <c r="N3578" s="12">
        <v>0</v>
      </c>
      <c r="O3578" s="37"/>
      <c r="Q3578" s="12">
        <v>80791</v>
      </c>
      <c r="R3578" s="37"/>
      <c r="T3578" s="37"/>
      <c r="V3578" s="37"/>
      <c r="X3578" s="37"/>
      <c r="Z3578" s="37"/>
      <c r="AB3578" s="37"/>
      <c r="AD3578" s="37"/>
      <c r="AF3578" s="37"/>
      <c r="AH3578" s="37">
        <v>10202287</v>
      </c>
      <c r="AI3578" s="12">
        <v>0.17</v>
      </c>
      <c r="AN3578" s="37">
        <v>8205914</v>
      </c>
      <c r="AO3578" s="12">
        <v>0.13</v>
      </c>
      <c r="AP3578" s="37">
        <v>1633316</v>
      </c>
      <c r="AQ3578" s="12">
        <v>0.03</v>
      </c>
      <c r="AR3578" s="37"/>
      <c r="AT3578" s="37"/>
      <c r="AV3578" s="37"/>
      <c r="AX3578" s="37"/>
      <c r="BB3578" s="12">
        <v>0</v>
      </c>
      <c r="BH3578" s="12">
        <v>7074</v>
      </c>
      <c r="BI3578" s="12">
        <v>48725</v>
      </c>
      <c r="BQ3578" s="12">
        <v>0.02</v>
      </c>
      <c r="BV3578" s="12">
        <v>0.01</v>
      </c>
      <c r="BY3578" s="12">
        <v>0.01</v>
      </c>
      <c r="CC3578" s="12">
        <v>0</v>
      </c>
      <c r="CG3578" s="12" t="s">
        <v>998</v>
      </c>
      <c r="CH3578" s="12">
        <v>75.061000000000007</v>
      </c>
      <c r="CI3578" s="12" t="s">
        <v>1020</v>
      </c>
      <c r="CJ3578" s="12" t="s">
        <v>1021</v>
      </c>
      <c r="CK3578" s="12" t="s">
        <v>932</v>
      </c>
      <c r="CL3578" s="37">
        <v>6098567891</v>
      </c>
      <c r="CN3578" s="12" t="s">
        <v>998</v>
      </c>
      <c r="CS3578" s="12"/>
      <c r="CT3578" s="36" t="str">
        <f t="shared" si="55"/>
        <v>1bn - 50bn</v>
      </c>
      <c r="CU3578" s="36" t="str">
        <f>VLOOKUP(CK3578,Mapping!B:C,2,FALSE)</f>
        <v>US/CA</v>
      </c>
    </row>
    <row r="3579" spans="1:99" ht="16" customHeight="1" x14ac:dyDescent="0.35">
      <c r="A3579" s="12" t="s">
        <v>5071</v>
      </c>
      <c r="B3579" s="12" t="s">
        <v>925</v>
      </c>
      <c r="E3579" s="37">
        <v>202095</v>
      </c>
      <c r="G3579" s="37" t="s">
        <v>1505</v>
      </c>
      <c r="I3579" s="37"/>
      <c r="K3579" s="37"/>
      <c r="M3579" s="37"/>
      <c r="O3579" s="37"/>
      <c r="Q3579" s="12">
        <v>0</v>
      </c>
      <c r="R3579" s="37"/>
      <c r="T3579" s="37"/>
      <c r="V3579" s="37"/>
      <c r="X3579" s="37"/>
      <c r="Z3579" s="37"/>
      <c r="AB3579" s="37"/>
      <c r="AD3579" s="37"/>
      <c r="AF3579" s="37"/>
      <c r="AH3579" s="37">
        <v>0</v>
      </c>
      <c r="AI3579" s="12">
        <v>0</v>
      </c>
      <c r="AN3579" s="37">
        <v>202095</v>
      </c>
      <c r="AO3579" s="12">
        <v>0.02</v>
      </c>
      <c r="AP3579" s="37"/>
      <c r="AR3579" s="37"/>
      <c r="AT3579" s="37"/>
      <c r="AV3579" s="37"/>
      <c r="AX3579" s="37"/>
      <c r="BI3579" s="12">
        <v>1200</v>
      </c>
      <c r="BQ3579" s="12">
        <v>0</v>
      </c>
      <c r="BY3579" s="12">
        <v>0</v>
      </c>
      <c r="CG3579" s="12" t="s">
        <v>940</v>
      </c>
      <c r="CH3579" s="12">
        <v>60.542999999999999</v>
      </c>
      <c r="CI3579" s="12" t="s">
        <v>3018</v>
      </c>
      <c r="CJ3579" s="12" t="s">
        <v>972</v>
      </c>
      <c r="CK3579" s="12" t="s">
        <v>932</v>
      </c>
      <c r="CL3579" s="37">
        <v>823222919</v>
      </c>
      <c r="CN3579" s="12" t="s">
        <v>1509</v>
      </c>
      <c r="CS3579" s="12"/>
      <c r="CT3579" s="36" t="str">
        <f t="shared" si="55"/>
        <v>500mn - 1bn</v>
      </c>
      <c r="CU3579" s="36" t="str">
        <f>VLOOKUP(CK3579,Mapping!B:C,2,FALSE)</f>
        <v>US/CA</v>
      </c>
    </row>
    <row r="3580" spans="1:99" ht="16" customHeight="1" x14ac:dyDescent="0.35">
      <c r="A3580" s="12" t="s">
        <v>5072</v>
      </c>
      <c r="B3580" s="12" t="s">
        <v>925</v>
      </c>
      <c r="E3580" s="37">
        <v>8421</v>
      </c>
      <c r="G3580" s="37" t="s">
        <v>1505</v>
      </c>
      <c r="I3580" s="37"/>
      <c r="K3580" s="37"/>
      <c r="M3580" s="37"/>
      <c r="O3580" s="37"/>
      <c r="R3580" s="37"/>
      <c r="T3580" s="37"/>
      <c r="V3580" s="37"/>
      <c r="X3580" s="37"/>
      <c r="Z3580" s="37"/>
      <c r="AB3580" s="37"/>
      <c r="AD3580" s="37"/>
      <c r="AF3580" s="37"/>
      <c r="AH3580" s="37"/>
      <c r="AN3580" s="37">
        <v>8421</v>
      </c>
      <c r="AO3580" s="12">
        <v>0.01</v>
      </c>
      <c r="AP3580" s="37"/>
      <c r="AR3580" s="37"/>
      <c r="AT3580" s="37"/>
      <c r="AV3580" s="37"/>
      <c r="AX3580" s="37"/>
      <c r="BI3580" s="12">
        <v>50</v>
      </c>
      <c r="BY3580" s="12">
        <v>0</v>
      </c>
      <c r="CG3580" s="12" t="s">
        <v>934</v>
      </c>
      <c r="CH3580" s="12">
        <v>55.843000000000004</v>
      </c>
      <c r="CI3580" s="12" t="s">
        <v>5073</v>
      </c>
      <c r="CJ3580" s="12" t="s">
        <v>1185</v>
      </c>
      <c r="CK3580" s="12" t="s">
        <v>932</v>
      </c>
      <c r="CL3580" s="37">
        <v>136221740</v>
      </c>
      <c r="CN3580" s="12" t="s">
        <v>1509</v>
      </c>
      <c r="CS3580" s="12"/>
      <c r="CT3580" s="36" t="str">
        <f t="shared" si="55"/>
        <v>500mn</v>
      </c>
      <c r="CU3580" s="36" t="str">
        <f>VLOOKUP(CK3580,Mapping!B:C,2,FALSE)</f>
        <v>US/CA</v>
      </c>
    </row>
    <row r="3581" spans="1:99" ht="16" customHeight="1" x14ac:dyDescent="0.35">
      <c r="A3581" s="12" t="s">
        <v>5074</v>
      </c>
      <c r="B3581" s="12" t="s">
        <v>925</v>
      </c>
      <c r="E3581" s="37">
        <v>224127679</v>
      </c>
      <c r="G3581" s="37" t="s">
        <v>1505</v>
      </c>
      <c r="I3581" s="37"/>
      <c r="K3581" s="37"/>
      <c r="M3581" s="37"/>
      <c r="O3581" s="37"/>
      <c r="Q3581" s="12">
        <v>1774847</v>
      </c>
      <c r="R3581" s="37"/>
      <c r="T3581" s="37"/>
      <c r="V3581" s="37"/>
      <c r="X3581" s="37"/>
      <c r="Z3581" s="37"/>
      <c r="AB3581" s="37"/>
      <c r="AD3581" s="37"/>
      <c r="AF3581" s="37"/>
      <c r="AH3581" s="37">
        <v>224127679</v>
      </c>
      <c r="AI3581" s="12">
        <v>100</v>
      </c>
      <c r="AN3581" s="37"/>
      <c r="AP3581" s="37"/>
      <c r="AR3581" s="37"/>
      <c r="AT3581" s="37"/>
      <c r="AV3581" s="37"/>
      <c r="AX3581" s="37"/>
      <c r="BQ3581" s="12">
        <v>0.42</v>
      </c>
      <c r="CG3581" s="12" t="s">
        <v>940</v>
      </c>
      <c r="CI3581" s="12" t="s">
        <v>938</v>
      </c>
      <c r="CJ3581" s="12" t="s">
        <v>931</v>
      </c>
      <c r="CK3581" s="12" t="s">
        <v>932</v>
      </c>
      <c r="CL3581" s="37">
        <v>224127679</v>
      </c>
      <c r="CN3581" s="12" t="s">
        <v>4170</v>
      </c>
      <c r="CS3581" s="12"/>
      <c r="CT3581" s="36" t="str">
        <f t="shared" si="55"/>
        <v>500mn</v>
      </c>
      <c r="CU3581" s="36" t="str">
        <f>VLOOKUP(CK3581,Mapping!B:C,2,FALSE)</f>
        <v>US/CA</v>
      </c>
    </row>
    <row r="3582" spans="1:99" ht="16" customHeight="1" x14ac:dyDescent="0.35">
      <c r="A3582" s="12" t="s">
        <v>5075</v>
      </c>
      <c r="B3582" s="12" t="s">
        <v>933</v>
      </c>
      <c r="E3582" s="37">
        <v>378714</v>
      </c>
      <c r="G3582" s="37" t="s">
        <v>1505</v>
      </c>
      <c r="I3582" s="37"/>
      <c r="K3582" s="37"/>
      <c r="M3582" s="37"/>
      <c r="O3582" s="37"/>
      <c r="Q3582" s="12">
        <v>2999</v>
      </c>
      <c r="R3582" s="37"/>
      <c r="T3582" s="37"/>
      <c r="V3582" s="37"/>
      <c r="X3582" s="37"/>
      <c r="Z3582" s="37"/>
      <c r="AB3582" s="37"/>
      <c r="AD3582" s="37"/>
      <c r="AF3582" s="37"/>
      <c r="AH3582" s="37">
        <v>378714</v>
      </c>
      <c r="AI3582" s="12">
        <v>7.0000000000000007E-2</v>
      </c>
      <c r="AN3582" s="37"/>
      <c r="AP3582" s="37"/>
      <c r="AR3582" s="37"/>
      <c r="AT3582" s="37"/>
      <c r="AV3582" s="37"/>
      <c r="AX3582" s="37"/>
      <c r="BQ3582" s="12">
        <v>0</v>
      </c>
      <c r="CG3582" s="12" t="s">
        <v>929</v>
      </c>
      <c r="CH3582" s="12">
        <v>24.117000000000001</v>
      </c>
      <c r="CI3582" s="12" t="s">
        <v>3214</v>
      </c>
      <c r="CJ3582" s="12" t="s">
        <v>1021</v>
      </c>
      <c r="CK3582" s="12" t="s">
        <v>932</v>
      </c>
      <c r="CL3582" s="37">
        <v>535794690</v>
      </c>
      <c r="CN3582" s="12" t="s">
        <v>1509</v>
      </c>
      <c r="CS3582" s="12"/>
      <c r="CT3582" s="36" t="str">
        <f t="shared" si="55"/>
        <v>500mn - 1bn</v>
      </c>
      <c r="CU3582" s="36" t="str">
        <f>VLOOKUP(CK3582,Mapping!B:C,2,FALSE)</f>
        <v>US/CA</v>
      </c>
    </row>
    <row r="3583" spans="1:99" ht="16" customHeight="1" x14ac:dyDescent="0.35">
      <c r="A3583" s="12" t="s">
        <v>5076</v>
      </c>
      <c r="B3583" s="12" t="s">
        <v>925</v>
      </c>
      <c r="E3583" s="37">
        <v>0</v>
      </c>
      <c r="G3583" s="37" t="s">
        <v>1505</v>
      </c>
      <c r="I3583" s="37"/>
      <c r="K3583" s="37"/>
      <c r="M3583" s="37"/>
      <c r="O3583" s="37"/>
      <c r="R3583" s="37"/>
      <c r="T3583" s="37"/>
      <c r="V3583" s="37"/>
      <c r="X3583" s="37"/>
      <c r="Z3583" s="37"/>
      <c r="AB3583" s="37"/>
      <c r="AD3583" s="37"/>
      <c r="AF3583" s="37"/>
      <c r="AH3583" s="37"/>
      <c r="AN3583" s="37">
        <v>0</v>
      </c>
      <c r="AO3583" s="12">
        <v>0</v>
      </c>
      <c r="AP3583" s="37"/>
      <c r="AR3583" s="37"/>
      <c r="AT3583" s="37"/>
      <c r="AV3583" s="37"/>
      <c r="AX3583" s="37"/>
      <c r="BI3583" s="12">
        <v>0</v>
      </c>
      <c r="BY3583" s="12">
        <v>0</v>
      </c>
      <c r="CG3583" s="12" t="s">
        <v>1270</v>
      </c>
      <c r="CH3583" s="12">
        <v>14.414999999999999</v>
      </c>
      <c r="CI3583" s="12" t="s">
        <v>5077</v>
      </c>
      <c r="CJ3583" s="12" t="s">
        <v>1012</v>
      </c>
      <c r="CK3583" s="12" t="s">
        <v>1013</v>
      </c>
      <c r="CL3583" s="37">
        <v>99694652</v>
      </c>
      <c r="CN3583" s="12" t="s">
        <v>1506</v>
      </c>
      <c r="CS3583" s="12"/>
      <c r="CT3583" s="36" t="str">
        <f t="shared" si="55"/>
        <v>500mn</v>
      </c>
      <c r="CU3583" s="36" t="str">
        <f>VLOOKUP(CK3583,Mapping!B:C,2,FALSE)</f>
        <v>Oceania</v>
      </c>
    </row>
    <row r="3584" spans="1:99" ht="16" customHeight="1" x14ac:dyDescent="0.35">
      <c r="A3584" s="12" t="s">
        <v>5078</v>
      </c>
      <c r="B3584" s="12" t="s">
        <v>933</v>
      </c>
      <c r="E3584" s="37">
        <v>0</v>
      </c>
      <c r="G3584" s="37" t="s">
        <v>1505</v>
      </c>
      <c r="I3584" s="37"/>
      <c r="K3584" s="37"/>
      <c r="M3584" s="37"/>
      <c r="O3584" s="37"/>
      <c r="R3584" s="37"/>
      <c r="T3584" s="37"/>
      <c r="V3584" s="37"/>
      <c r="X3584" s="37"/>
      <c r="Z3584" s="37"/>
      <c r="AB3584" s="37"/>
      <c r="AD3584" s="37"/>
      <c r="AF3584" s="37"/>
      <c r="AH3584" s="37"/>
      <c r="AN3584" s="37">
        <v>0</v>
      </c>
      <c r="AO3584" s="12">
        <v>0</v>
      </c>
      <c r="AP3584" s="37"/>
      <c r="AR3584" s="37"/>
      <c r="AT3584" s="37"/>
      <c r="AV3584" s="37"/>
      <c r="AX3584" s="37"/>
      <c r="BI3584" s="12">
        <v>0</v>
      </c>
      <c r="BY3584" s="12">
        <v>0</v>
      </c>
      <c r="CG3584" s="12"/>
      <c r="CH3584" s="12">
        <v>37.131</v>
      </c>
      <c r="CI3584" s="12" t="s">
        <v>5077</v>
      </c>
      <c r="CJ3584" s="12" t="s">
        <v>1012</v>
      </c>
      <c r="CK3584" s="12" t="s">
        <v>1013</v>
      </c>
      <c r="CL3584" s="37">
        <v>256858742</v>
      </c>
      <c r="CN3584" s="12" t="s">
        <v>1506</v>
      </c>
      <c r="CS3584" s="12"/>
      <c r="CT3584" s="36" t="str">
        <f t="shared" si="55"/>
        <v>500mn</v>
      </c>
      <c r="CU3584" s="36" t="str">
        <f>VLOOKUP(CK3584,Mapping!B:C,2,FALSE)</f>
        <v>Oceania</v>
      </c>
    </row>
    <row r="3585" spans="1:99" ht="16" customHeight="1" x14ac:dyDescent="0.35">
      <c r="A3585" s="12" t="s">
        <v>5079</v>
      </c>
      <c r="B3585" s="12" t="s">
        <v>925</v>
      </c>
      <c r="E3585" s="37">
        <v>0</v>
      </c>
      <c r="G3585" s="37" t="s">
        <v>1505</v>
      </c>
      <c r="I3585" s="37"/>
      <c r="K3585" s="37"/>
      <c r="M3585" s="37">
        <v>0</v>
      </c>
      <c r="N3585" s="12">
        <v>0</v>
      </c>
      <c r="O3585" s="37"/>
      <c r="R3585" s="37"/>
      <c r="T3585" s="37"/>
      <c r="V3585" s="37"/>
      <c r="X3585" s="37"/>
      <c r="Z3585" s="37"/>
      <c r="AB3585" s="37"/>
      <c r="AD3585" s="37"/>
      <c r="AF3585" s="37"/>
      <c r="AH3585" s="37"/>
      <c r="AN3585" s="37"/>
      <c r="AP3585" s="37"/>
      <c r="AR3585" s="37"/>
      <c r="AT3585" s="37"/>
      <c r="AV3585" s="37"/>
      <c r="AX3585" s="37"/>
      <c r="BB3585" s="12">
        <v>0</v>
      </c>
      <c r="CC3585" s="12">
        <v>0</v>
      </c>
      <c r="CG3585" s="12" t="s">
        <v>940</v>
      </c>
      <c r="CH3585" s="12">
        <v>67.783000000000001</v>
      </c>
      <c r="CI3585" s="12" t="s">
        <v>1799</v>
      </c>
      <c r="CJ3585" s="12" t="s">
        <v>936</v>
      </c>
      <c r="CK3585" s="12" t="s">
        <v>932</v>
      </c>
      <c r="CL3585" s="37">
        <v>284083775</v>
      </c>
      <c r="CN3585" s="12" t="s">
        <v>1509</v>
      </c>
      <c r="CS3585" s="12"/>
      <c r="CT3585" s="36" t="str">
        <f t="shared" si="55"/>
        <v>500mn</v>
      </c>
      <c r="CU3585" s="36" t="str">
        <f>VLOOKUP(CK3585,Mapping!B:C,2,FALSE)</f>
        <v>US/CA</v>
      </c>
    </row>
    <row r="3586" spans="1:99" ht="16" customHeight="1" x14ac:dyDescent="0.35">
      <c r="A3586" s="12" t="s">
        <v>5080</v>
      </c>
      <c r="B3586" s="12" t="s">
        <v>925</v>
      </c>
      <c r="E3586" s="37">
        <v>6154566</v>
      </c>
      <c r="G3586" s="37" t="s">
        <v>1505</v>
      </c>
      <c r="I3586" s="37"/>
      <c r="K3586" s="37"/>
      <c r="M3586" s="37">
        <v>6154566</v>
      </c>
      <c r="N3586" s="12">
        <v>0.56999999999999995</v>
      </c>
      <c r="O3586" s="37"/>
      <c r="R3586" s="37"/>
      <c r="T3586" s="37"/>
      <c r="V3586" s="37"/>
      <c r="X3586" s="37"/>
      <c r="Z3586" s="37"/>
      <c r="AB3586" s="37"/>
      <c r="AD3586" s="37"/>
      <c r="AF3586" s="37"/>
      <c r="AH3586" s="37"/>
      <c r="AN3586" s="37"/>
      <c r="AP3586" s="37"/>
      <c r="AR3586" s="37"/>
      <c r="AT3586" s="37"/>
      <c r="AV3586" s="37"/>
      <c r="AX3586" s="37"/>
      <c r="BB3586" s="12">
        <v>49056</v>
      </c>
      <c r="CC3586" s="12">
        <v>0</v>
      </c>
      <c r="CG3586" s="12" t="s">
        <v>929</v>
      </c>
      <c r="CH3586" s="12">
        <v>14.747999999999999</v>
      </c>
      <c r="CI3586" s="12" t="s">
        <v>1073</v>
      </c>
      <c r="CJ3586" s="12" t="s">
        <v>946</v>
      </c>
      <c r="CK3586" s="12" t="s">
        <v>932</v>
      </c>
      <c r="CL3586" s="37">
        <v>1088443524</v>
      </c>
      <c r="CN3586" s="12" t="s">
        <v>1509</v>
      </c>
      <c r="CS3586" s="12"/>
      <c r="CT3586" s="36" t="str">
        <f t="shared" si="55"/>
        <v>1bn - 50bn</v>
      </c>
      <c r="CU3586" s="36" t="str">
        <f>VLOOKUP(CK3586,Mapping!B:C,2,FALSE)</f>
        <v>US/CA</v>
      </c>
    </row>
    <row r="3587" spans="1:99" ht="16" customHeight="1" x14ac:dyDescent="0.35">
      <c r="A3587" s="12" t="s">
        <v>5081</v>
      </c>
      <c r="B3587" s="12" t="s">
        <v>925</v>
      </c>
      <c r="E3587" s="37">
        <v>67454</v>
      </c>
      <c r="G3587" s="37" t="s">
        <v>1505</v>
      </c>
      <c r="I3587" s="37"/>
      <c r="K3587" s="37"/>
      <c r="M3587" s="37"/>
      <c r="O3587" s="37"/>
      <c r="R3587" s="37"/>
      <c r="T3587" s="37"/>
      <c r="V3587" s="37"/>
      <c r="X3587" s="37"/>
      <c r="Z3587" s="37"/>
      <c r="AB3587" s="37"/>
      <c r="AD3587" s="37">
        <v>67454</v>
      </c>
      <c r="AE3587" s="12">
        <v>30.19</v>
      </c>
      <c r="AF3587" s="37"/>
      <c r="AH3587" s="37"/>
      <c r="AN3587" s="37"/>
      <c r="AP3587" s="37"/>
      <c r="AR3587" s="37"/>
      <c r="AT3587" s="37"/>
      <c r="AV3587" s="37"/>
      <c r="AX3587" s="37"/>
      <c r="BJ3587" s="12">
        <v>780</v>
      </c>
      <c r="CB3587" s="12">
        <v>0</v>
      </c>
      <c r="CG3587" s="12"/>
      <c r="CH3587" s="12">
        <v>242.38300000000001</v>
      </c>
      <c r="CI3587" s="12" t="s">
        <v>1150</v>
      </c>
      <c r="CJ3587" s="12"/>
      <c r="CK3587" s="12" t="s">
        <v>1151</v>
      </c>
      <c r="CL3587" s="37">
        <v>383891</v>
      </c>
      <c r="CN3587" s="12" t="s">
        <v>1506</v>
      </c>
      <c r="CS3587" s="12"/>
      <c r="CT3587" s="36" t="str">
        <f t="shared" ref="CT3587:CT3650" si="56">IF(CL3587&gt;100000000000, "100bn", IF(CL3587&gt;50000000000, "50bn - 100bn",IF(CL3587&gt;1000000000, "1bn - 50bn", IF(CL3587&gt;500000000, "500mn - 1bn", "500mn"))))</f>
        <v>500mn</v>
      </c>
      <c r="CU3587" s="36" t="str">
        <f>VLOOKUP(CK3587,Mapping!B:C,2,FALSE)</f>
        <v>EU</v>
      </c>
    </row>
    <row r="3588" spans="1:99" ht="16" customHeight="1" x14ac:dyDescent="0.35">
      <c r="A3588" s="12" t="s">
        <v>5082</v>
      </c>
      <c r="B3588" s="12" t="s">
        <v>925</v>
      </c>
      <c r="E3588" s="37">
        <v>336826</v>
      </c>
      <c r="G3588" s="37" t="s">
        <v>1505</v>
      </c>
      <c r="I3588" s="37"/>
      <c r="K3588" s="37"/>
      <c r="M3588" s="37"/>
      <c r="O3588" s="37"/>
      <c r="R3588" s="37"/>
      <c r="T3588" s="37"/>
      <c r="V3588" s="37"/>
      <c r="X3588" s="37"/>
      <c r="Z3588" s="37"/>
      <c r="AB3588" s="37"/>
      <c r="AD3588" s="37"/>
      <c r="AF3588" s="37"/>
      <c r="AH3588" s="37"/>
      <c r="AN3588" s="37">
        <v>336826</v>
      </c>
      <c r="AO3588" s="12">
        <v>0.15</v>
      </c>
      <c r="AP3588" s="37"/>
      <c r="AR3588" s="37"/>
      <c r="AT3588" s="37"/>
      <c r="AV3588" s="37"/>
      <c r="AX3588" s="37"/>
      <c r="BI3588" s="12">
        <v>2000</v>
      </c>
      <c r="BY3588" s="12">
        <v>0</v>
      </c>
      <c r="CG3588" s="12" t="s">
        <v>959</v>
      </c>
      <c r="CH3588" s="12">
        <v>10.206</v>
      </c>
      <c r="CI3588" s="12" t="s">
        <v>1907</v>
      </c>
      <c r="CJ3588" s="12" t="s">
        <v>1021</v>
      </c>
      <c r="CK3588" s="12" t="s">
        <v>932</v>
      </c>
      <c r="CL3588" s="37">
        <v>215766214</v>
      </c>
      <c r="CN3588" s="12" t="s">
        <v>1509</v>
      </c>
      <c r="CS3588" s="12"/>
      <c r="CT3588" s="36" t="str">
        <f t="shared" si="56"/>
        <v>500mn</v>
      </c>
      <c r="CU3588" s="36" t="str">
        <f>VLOOKUP(CK3588,Mapping!B:C,2,FALSE)</f>
        <v>US/CA</v>
      </c>
    </row>
    <row r="3589" spans="1:99" ht="16" customHeight="1" x14ac:dyDescent="0.35">
      <c r="A3589" s="12" t="s">
        <v>5083</v>
      </c>
      <c r="B3589" s="12" t="s">
        <v>925</v>
      </c>
      <c r="E3589" s="37">
        <v>35128221</v>
      </c>
      <c r="G3589" s="37" t="s">
        <v>1505</v>
      </c>
      <c r="I3589" s="37"/>
      <c r="K3589" s="37"/>
      <c r="M3589" s="37"/>
      <c r="O3589" s="37"/>
      <c r="Q3589" s="12">
        <v>68900</v>
      </c>
      <c r="R3589" s="37"/>
      <c r="T3589" s="37"/>
      <c r="V3589" s="37"/>
      <c r="X3589" s="37"/>
      <c r="Z3589" s="37"/>
      <c r="AB3589" s="37"/>
      <c r="AD3589" s="37"/>
      <c r="AF3589" s="37"/>
      <c r="AH3589" s="37">
        <v>8700692</v>
      </c>
      <c r="AI3589" s="12">
        <v>0.05</v>
      </c>
      <c r="AN3589" s="37">
        <v>21902085</v>
      </c>
      <c r="AO3589" s="12">
        <v>0.13</v>
      </c>
      <c r="AP3589" s="37">
        <v>4525444</v>
      </c>
      <c r="AQ3589" s="12">
        <v>0.03</v>
      </c>
      <c r="AR3589" s="37"/>
      <c r="AT3589" s="37"/>
      <c r="AV3589" s="37"/>
      <c r="AX3589" s="37"/>
      <c r="BH3589" s="12">
        <v>19600</v>
      </c>
      <c r="BI3589" s="12">
        <v>130050</v>
      </c>
      <c r="BQ3589" s="12">
        <v>0.02</v>
      </c>
      <c r="BV3589" s="12">
        <v>0.02</v>
      </c>
      <c r="BY3589" s="12">
        <v>0.02</v>
      </c>
      <c r="CG3589" s="12" t="s">
        <v>929</v>
      </c>
      <c r="CH3589" s="12">
        <v>10.125999999999999</v>
      </c>
      <c r="CI3589" s="12" t="s">
        <v>1061</v>
      </c>
      <c r="CJ3589" s="12"/>
      <c r="CK3589" s="12" t="s">
        <v>970</v>
      </c>
      <c r="CL3589" s="37">
        <v>16147946973</v>
      </c>
      <c r="CN3589" s="12" t="s">
        <v>1525</v>
      </c>
      <c r="CS3589" s="12"/>
      <c r="CT3589" s="36" t="str">
        <f t="shared" si="56"/>
        <v>1bn - 50bn</v>
      </c>
      <c r="CU3589" s="36" t="str">
        <f>VLOOKUP(CK3589,Mapping!B:C,2,FALSE)</f>
        <v>EU</v>
      </c>
    </row>
    <row r="3590" spans="1:99" ht="16" customHeight="1" x14ac:dyDescent="0.35">
      <c r="A3590" s="12" t="s">
        <v>5084</v>
      </c>
      <c r="B3590" s="12" t="s">
        <v>925</v>
      </c>
      <c r="E3590" s="37">
        <v>0</v>
      </c>
      <c r="G3590" s="37" t="s">
        <v>1505</v>
      </c>
      <c r="I3590" s="37"/>
      <c r="K3590" s="37"/>
      <c r="M3590" s="37"/>
      <c r="O3590" s="37"/>
      <c r="R3590" s="37"/>
      <c r="T3590" s="37"/>
      <c r="V3590" s="37"/>
      <c r="X3590" s="37">
        <v>0</v>
      </c>
      <c r="Y3590" s="12">
        <v>0</v>
      </c>
      <c r="Z3590" s="37"/>
      <c r="AB3590" s="37"/>
      <c r="AD3590" s="37"/>
      <c r="AF3590" s="37"/>
      <c r="AH3590" s="37"/>
      <c r="AN3590" s="37"/>
      <c r="AP3590" s="37"/>
      <c r="AR3590" s="37"/>
      <c r="AT3590" s="37"/>
      <c r="AV3590" s="37"/>
      <c r="AX3590" s="37"/>
      <c r="BA3590" s="12">
        <v>0</v>
      </c>
      <c r="BZ3590" s="12">
        <v>0</v>
      </c>
      <c r="CG3590" s="12" t="s">
        <v>934</v>
      </c>
      <c r="CH3590" s="12">
        <v>36.034999999999997</v>
      </c>
      <c r="CI3590" s="12" t="s">
        <v>1148</v>
      </c>
      <c r="CJ3590" s="12" t="s">
        <v>1149</v>
      </c>
      <c r="CK3590" s="12" t="s">
        <v>932</v>
      </c>
      <c r="CL3590" s="37">
        <v>205437334</v>
      </c>
      <c r="CN3590" s="12" t="s">
        <v>1509</v>
      </c>
      <c r="CS3590" s="12"/>
      <c r="CT3590" s="36" t="str">
        <f t="shared" si="56"/>
        <v>500mn</v>
      </c>
      <c r="CU3590" s="36" t="str">
        <f>VLOOKUP(CK3590,Mapping!B:C,2,FALSE)</f>
        <v>US/CA</v>
      </c>
    </row>
    <row r="3591" spans="1:99" ht="16" customHeight="1" x14ac:dyDescent="0.35">
      <c r="A3591" s="12" t="s">
        <v>5085</v>
      </c>
      <c r="B3591" s="12" t="s">
        <v>925</v>
      </c>
      <c r="E3591" s="37">
        <v>645895</v>
      </c>
      <c r="G3591" s="37" t="s">
        <v>1505</v>
      </c>
      <c r="I3591" s="37"/>
      <c r="K3591" s="37"/>
      <c r="M3591" s="37"/>
      <c r="O3591" s="37"/>
      <c r="R3591" s="37"/>
      <c r="T3591" s="37"/>
      <c r="V3591" s="37"/>
      <c r="X3591" s="37"/>
      <c r="Z3591" s="37"/>
      <c r="AB3591" s="37"/>
      <c r="AD3591" s="37"/>
      <c r="AF3591" s="37"/>
      <c r="AH3591" s="37"/>
      <c r="AN3591" s="37">
        <v>645895</v>
      </c>
      <c r="AO3591" s="12">
        <v>0.56000000000000005</v>
      </c>
      <c r="AP3591" s="37"/>
      <c r="AR3591" s="37"/>
      <c r="AT3591" s="37"/>
      <c r="AV3591" s="37"/>
      <c r="AX3591" s="37"/>
      <c r="BI3591" s="12">
        <v>3250</v>
      </c>
      <c r="BY3591" s="12">
        <v>0</v>
      </c>
      <c r="CG3591" s="12" t="s">
        <v>929</v>
      </c>
      <c r="CH3591" s="12">
        <v>15.813000000000001</v>
      </c>
      <c r="CI3591" s="12" t="s">
        <v>1229</v>
      </c>
      <c r="CJ3591" s="12"/>
      <c r="CK3591" s="12" t="s">
        <v>1134</v>
      </c>
      <c r="CL3591" s="37">
        <v>121305265</v>
      </c>
      <c r="CN3591" s="12" t="s">
        <v>1506</v>
      </c>
      <c r="CS3591" s="12"/>
      <c r="CT3591" s="36" t="str">
        <f t="shared" si="56"/>
        <v>500mn</v>
      </c>
      <c r="CU3591" s="36" t="str">
        <f>VLOOKUP(CK3591,Mapping!B:C,2,FALSE)</f>
        <v>Middle East</v>
      </c>
    </row>
    <row r="3592" spans="1:99" ht="16" customHeight="1" x14ac:dyDescent="0.35">
      <c r="A3592" s="12" t="s">
        <v>5086</v>
      </c>
      <c r="B3592" s="12" t="s">
        <v>925</v>
      </c>
      <c r="E3592" s="37">
        <v>3515617</v>
      </c>
      <c r="G3592" s="37" t="s">
        <v>1505</v>
      </c>
      <c r="I3592" s="37"/>
      <c r="K3592" s="37"/>
      <c r="M3592" s="37">
        <v>0</v>
      </c>
      <c r="N3592" s="12">
        <v>0</v>
      </c>
      <c r="O3592" s="37"/>
      <c r="Q3592" s="12">
        <v>0</v>
      </c>
      <c r="R3592" s="37"/>
      <c r="T3592" s="37"/>
      <c r="V3592" s="37"/>
      <c r="X3592" s="37"/>
      <c r="Z3592" s="37"/>
      <c r="AB3592" s="37"/>
      <c r="AD3592" s="37"/>
      <c r="AF3592" s="37"/>
      <c r="AH3592" s="37">
        <v>0</v>
      </c>
      <c r="AI3592" s="12">
        <v>0</v>
      </c>
      <c r="AN3592" s="37">
        <v>3515617</v>
      </c>
      <c r="AO3592" s="12">
        <v>0.04</v>
      </c>
      <c r="AP3592" s="37"/>
      <c r="AR3592" s="37"/>
      <c r="AT3592" s="37"/>
      <c r="AV3592" s="37"/>
      <c r="AX3592" s="37"/>
      <c r="BB3592" s="12">
        <v>0</v>
      </c>
      <c r="BI3592" s="12">
        <v>20875</v>
      </c>
      <c r="BQ3592" s="12">
        <v>0</v>
      </c>
      <c r="BY3592" s="12">
        <v>0</v>
      </c>
      <c r="CC3592" s="12">
        <v>0</v>
      </c>
      <c r="CG3592" s="12" t="s">
        <v>996</v>
      </c>
      <c r="CH3592" s="12">
        <v>8.3859999999999992</v>
      </c>
      <c r="CI3592" s="12" t="s">
        <v>3746</v>
      </c>
      <c r="CJ3592" s="12" t="s">
        <v>1015</v>
      </c>
      <c r="CK3592" s="12" t="s">
        <v>932</v>
      </c>
      <c r="CL3592" s="37">
        <v>8343603387</v>
      </c>
      <c r="CN3592" s="12" t="s">
        <v>1509</v>
      </c>
      <c r="CS3592" s="12"/>
      <c r="CT3592" s="36" t="str">
        <f t="shared" si="56"/>
        <v>1bn - 50bn</v>
      </c>
      <c r="CU3592" s="36" t="str">
        <f>VLOOKUP(CK3592,Mapping!B:C,2,FALSE)</f>
        <v>US/CA</v>
      </c>
    </row>
    <row r="3593" spans="1:99" ht="16" customHeight="1" x14ac:dyDescent="0.35">
      <c r="A3593" s="12" t="s">
        <v>5087</v>
      </c>
      <c r="B3593" s="12" t="s">
        <v>925</v>
      </c>
      <c r="E3593" s="37">
        <v>492607</v>
      </c>
      <c r="G3593" s="37" t="s">
        <v>1505</v>
      </c>
      <c r="I3593" s="37"/>
      <c r="K3593" s="37"/>
      <c r="M3593" s="37">
        <v>0</v>
      </c>
      <c r="N3593" s="12">
        <v>0</v>
      </c>
      <c r="O3593" s="37"/>
      <c r="R3593" s="37"/>
      <c r="T3593" s="37"/>
      <c r="V3593" s="37"/>
      <c r="X3593" s="37"/>
      <c r="Z3593" s="37"/>
      <c r="AB3593" s="37"/>
      <c r="AD3593" s="37"/>
      <c r="AF3593" s="37"/>
      <c r="AH3593" s="37"/>
      <c r="AN3593" s="37">
        <v>492607</v>
      </c>
      <c r="AO3593" s="12">
        <v>0.01</v>
      </c>
      <c r="AP3593" s="37"/>
      <c r="AR3593" s="37"/>
      <c r="AT3593" s="37"/>
      <c r="AV3593" s="37"/>
      <c r="AX3593" s="37"/>
      <c r="BB3593" s="12">
        <v>0</v>
      </c>
      <c r="BI3593" s="12">
        <v>2925</v>
      </c>
      <c r="BY3593" s="12">
        <v>0</v>
      </c>
      <c r="CC3593" s="12">
        <v>0</v>
      </c>
      <c r="CG3593" s="12" t="s">
        <v>934</v>
      </c>
      <c r="CH3593" s="12">
        <v>57.368000000000002</v>
      </c>
      <c r="CI3593" s="12" t="s">
        <v>1045</v>
      </c>
      <c r="CJ3593" s="12" t="s">
        <v>1046</v>
      </c>
      <c r="CK3593" s="12" t="s">
        <v>932</v>
      </c>
      <c r="CL3593" s="37">
        <v>5790772265</v>
      </c>
      <c r="CN3593" s="12" t="s">
        <v>1509</v>
      </c>
      <c r="CS3593" s="12"/>
      <c r="CT3593" s="36" t="str">
        <f t="shared" si="56"/>
        <v>1bn - 50bn</v>
      </c>
      <c r="CU3593" s="36" t="str">
        <f>VLOOKUP(CK3593,Mapping!B:C,2,FALSE)</f>
        <v>US/CA</v>
      </c>
    </row>
    <row r="3594" spans="1:99" ht="16" customHeight="1" x14ac:dyDescent="0.35">
      <c r="A3594" s="12" t="s">
        <v>5088</v>
      </c>
      <c r="B3594" s="12" t="s">
        <v>925</v>
      </c>
      <c r="E3594" s="37">
        <v>0</v>
      </c>
      <c r="G3594" s="37" t="s">
        <v>1505</v>
      </c>
      <c r="I3594" s="37"/>
      <c r="K3594" s="37"/>
      <c r="M3594" s="37">
        <v>0</v>
      </c>
      <c r="N3594" s="12">
        <v>0</v>
      </c>
      <c r="O3594" s="37"/>
      <c r="R3594" s="37"/>
      <c r="T3594" s="37"/>
      <c r="V3594" s="37"/>
      <c r="X3594" s="37">
        <v>0</v>
      </c>
      <c r="Y3594" s="12">
        <v>0</v>
      </c>
      <c r="Z3594" s="37">
        <v>0</v>
      </c>
      <c r="AA3594" s="12">
        <v>0</v>
      </c>
      <c r="AB3594" s="37"/>
      <c r="AD3594" s="37"/>
      <c r="AF3594" s="37"/>
      <c r="AH3594" s="37"/>
      <c r="AN3594" s="37"/>
      <c r="AP3594" s="37">
        <v>0</v>
      </c>
      <c r="AQ3594" s="12">
        <v>0</v>
      </c>
      <c r="AR3594" s="37"/>
      <c r="AT3594" s="37"/>
      <c r="AV3594" s="37"/>
      <c r="AX3594" s="37"/>
      <c r="BA3594" s="12">
        <v>0</v>
      </c>
      <c r="BB3594" s="12">
        <v>0</v>
      </c>
      <c r="BC3594" s="12">
        <v>0</v>
      </c>
      <c r="BH3594" s="12">
        <v>0</v>
      </c>
      <c r="BV3594" s="12">
        <v>0</v>
      </c>
      <c r="BZ3594" s="12">
        <v>0</v>
      </c>
      <c r="CC3594" s="12">
        <v>0</v>
      </c>
      <c r="CD3594" s="12">
        <v>0</v>
      </c>
      <c r="CG3594" s="12" t="s">
        <v>934</v>
      </c>
      <c r="CH3594" s="12">
        <v>22.582000000000001</v>
      </c>
      <c r="CI3594" s="12" t="s">
        <v>5089</v>
      </c>
      <c r="CJ3594" s="12" t="s">
        <v>1185</v>
      </c>
      <c r="CK3594" s="12" t="s">
        <v>932</v>
      </c>
      <c r="CL3594" s="37">
        <v>363275719</v>
      </c>
      <c r="CN3594" s="12" t="s">
        <v>1509</v>
      </c>
      <c r="CS3594" s="12"/>
      <c r="CT3594" s="36" t="str">
        <f t="shared" si="56"/>
        <v>500mn</v>
      </c>
      <c r="CU3594" s="36" t="str">
        <f>VLOOKUP(CK3594,Mapping!B:C,2,FALSE)</f>
        <v>US/CA</v>
      </c>
    </row>
    <row r="3595" spans="1:99" ht="16" customHeight="1" x14ac:dyDescent="0.35">
      <c r="A3595" s="12" t="s">
        <v>5090</v>
      </c>
      <c r="B3595" s="12" t="s">
        <v>925</v>
      </c>
      <c r="E3595" s="37">
        <v>115903</v>
      </c>
      <c r="G3595" s="37" t="s">
        <v>1505</v>
      </c>
      <c r="I3595" s="37"/>
      <c r="K3595" s="37"/>
      <c r="M3595" s="37">
        <v>76531</v>
      </c>
      <c r="N3595" s="12">
        <v>0.01</v>
      </c>
      <c r="O3595" s="37"/>
      <c r="R3595" s="37"/>
      <c r="T3595" s="37"/>
      <c r="V3595" s="37"/>
      <c r="X3595" s="37"/>
      <c r="Z3595" s="37"/>
      <c r="AB3595" s="37"/>
      <c r="AD3595" s="37">
        <v>26741</v>
      </c>
      <c r="AE3595" s="12">
        <v>0</v>
      </c>
      <c r="AF3595" s="37"/>
      <c r="AH3595" s="37"/>
      <c r="AN3595" s="37">
        <v>12631</v>
      </c>
      <c r="AO3595" s="12">
        <v>0</v>
      </c>
      <c r="AP3595" s="37"/>
      <c r="AR3595" s="37"/>
      <c r="AT3595" s="37"/>
      <c r="AV3595" s="37"/>
      <c r="AX3595" s="37"/>
      <c r="BB3595" s="12">
        <v>610</v>
      </c>
      <c r="BI3595" s="12">
        <v>75</v>
      </c>
      <c r="BJ3595" s="12">
        <v>240</v>
      </c>
      <c r="BY3595" s="12">
        <v>0</v>
      </c>
      <c r="CB3595" s="12">
        <v>0</v>
      </c>
      <c r="CC3595" s="12">
        <v>0</v>
      </c>
      <c r="CG3595" s="12" t="s">
        <v>934</v>
      </c>
      <c r="CH3595" s="12">
        <v>14.602</v>
      </c>
      <c r="CI3595" s="12" t="s">
        <v>1712</v>
      </c>
      <c r="CJ3595" s="12" t="s">
        <v>946</v>
      </c>
      <c r="CK3595" s="12" t="s">
        <v>932</v>
      </c>
      <c r="CL3595" s="37">
        <v>930482694</v>
      </c>
      <c r="CN3595" s="12" t="s">
        <v>1509</v>
      </c>
      <c r="CS3595" s="12"/>
      <c r="CT3595" s="36" t="str">
        <f t="shared" si="56"/>
        <v>500mn - 1bn</v>
      </c>
      <c r="CU3595" s="36" t="str">
        <f>VLOOKUP(CK3595,Mapping!B:C,2,FALSE)</f>
        <v>US/CA</v>
      </c>
    </row>
    <row r="3596" spans="1:99" ht="16" customHeight="1" x14ac:dyDescent="0.35">
      <c r="A3596" s="12" t="s">
        <v>5091</v>
      </c>
      <c r="B3596" s="12" t="s">
        <v>925</v>
      </c>
      <c r="E3596" s="37">
        <v>1034320</v>
      </c>
      <c r="G3596" s="37" t="s">
        <v>1505</v>
      </c>
      <c r="I3596" s="37"/>
      <c r="K3596" s="37"/>
      <c r="M3596" s="37">
        <v>769070</v>
      </c>
      <c r="N3596" s="12">
        <v>0.7</v>
      </c>
      <c r="O3596" s="37"/>
      <c r="R3596" s="37"/>
      <c r="T3596" s="37"/>
      <c r="V3596" s="37"/>
      <c r="X3596" s="37"/>
      <c r="Z3596" s="37"/>
      <c r="AB3596" s="37"/>
      <c r="AD3596" s="37"/>
      <c r="AF3596" s="37"/>
      <c r="AH3596" s="37"/>
      <c r="AN3596" s="37">
        <v>265250</v>
      </c>
      <c r="AO3596" s="12">
        <v>0.24</v>
      </c>
      <c r="AP3596" s="37"/>
      <c r="AR3596" s="37"/>
      <c r="AT3596" s="37"/>
      <c r="AV3596" s="37"/>
      <c r="AX3596" s="37"/>
      <c r="BB3596" s="12">
        <v>6130</v>
      </c>
      <c r="BI3596" s="12">
        <v>1575</v>
      </c>
      <c r="BY3596" s="12">
        <v>0</v>
      </c>
      <c r="CC3596" s="12">
        <v>0</v>
      </c>
      <c r="CG3596" s="12" t="s">
        <v>934</v>
      </c>
      <c r="CH3596" s="12">
        <v>75.605999999999995</v>
      </c>
      <c r="CI3596" s="12" t="s">
        <v>5092</v>
      </c>
      <c r="CJ3596" s="12" t="s">
        <v>946</v>
      </c>
      <c r="CK3596" s="12" t="s">
        <v>932</v>
      </c>
      <c r="CL3596" s="37">
        <v>110482197</v>
      </c>
      <c r="CN3596" s="12" t="s">
        <v>1509</v>
      </c>
      <c r="CS3596" s="12"/>
      <c r="CT3596" s="36" t="str">
        <f t="shared" si="56"/>
        <v>500mn</v>
      </c>
      <c r="CU3596" s="36" t="str">
        <f>VLOOKUP(CK3596,Mapping!B:C,2,FALSE)</f>
        <v>US/CA</v>
      </c>
    </row>
    <row r="3597" spans="1:99" ht="16" customHeight="1" x14ac:dyDescent="0.35">
      <c r="A3597" s="12" t="s">
        <v>5093</v>
      </c>
      <c r="B3597" s="12" t="s">
        <v>925</v>
      </c>
      <c r="E3597" s="37">
        <v>15290020</v>
      </c>
      <c r="G3597" s="37" t="s">
        <v>1505</v>
      </c>
      <c r="I3597" s="37"/>
      <c r="K3597" s="37"/>
      <c r="M3597" s="37">
        <v>3136500</v>
      </c>
      <c r="N3597" s="12">
        <v>0.93</v>
      </c>
      <c r="O3597" s="37"/>
      <c r="R3597" s="37"/>
      <c r="T3597" s="37"/>
      <c r="V3597" s="37"/>
      <c r="X3597" s="37"/>
      <c r="Z3597" s="37">
        <v>5914000</v>
      </c>
      <c r="AA3597" s="12">
        <v>1.76</v>
      </c>
      <c r="AB3597" s="37"/>
      <c r="AD3597" s="37">
        <v>6239520</v>
      </c>
      <c r="AE3597" s="12">
        <v>1.85</v>
      </c>
      <c r="AF3597" s="37"/>
      <c r="AH3597" s="37"/>
      <c r="AN3597" s="37"/>
      <c r="AP3597" s="37"/>
      <c r="AR3597" s="37"/>
      <c r="AT3597" s="37"/>
      <c r="AV3597" s="37"/>
      <c r="AX3597" s="37"/>
      <c r="BB3597" s="12">
        <v>25000</v>
      </c>
      <c r="BC3597" s="12">
        <v>200000</v>
      </c>
      <c r="BJ3597" s="12">
        <v>56000</v>
      </c>
      <c r="CB3597" s="12">
        <v>0.02</v>
      </c>
      <c r="CC3597" s="12">
        <v>0</v>
      </c>
      <c r="CD3597" s="12">
        <v>0.02</v>
      </c>
      <c r="CG3597" s="12" t="s">
        <v>940</v>
      </c>
      <c r="CH3597" s="12">
        <v>162.89699999999999</v>
      </c>
      <c r="CI3597" s="12" t="s">
        <v>1688</v>
      </c>
      <c r="CJ3597" s="12"/>
      <c r="CK3597" s="12" t="s">
        <v>1688</v>
      </c>
      <c r="CL3597" s="37">
        <v>337211853</v>
      </c>
      <c r="CN3597" s="12" t="s">
        <v>1509</v>
      </c>
      <c r="CS3597" s="12"/>
      <c r="CT3597" s="36" t="str">
        <f t="shared" si="56"/>
        <v>500mn</v>
      </c>
      <c r="CU3597" s="36" t="str">
        <f>VLOOKUP(CK3597,Mapping!B:C,2,FALSE)</f>
        <v>EU</v>
      </c>
    </row>
    <row r="3598" spans="1:99" ht="16" customHeight="1" x14ac:dyDescent="0.35">
      <c r="A3598" s="12" t="s">
        <v>5094</v>
      </c>
      <c r="B3598" s="12" t="s">
        <v>933</v>
      </c>
      <c r="E3598" s="37">
        <v>42578777</v>
      </c>
      <c r="G3598" s="37" t="s">
        <v>1505</v>
      </c>
      <c r="I3598" s="37"/>
      <c r="K3598" s="37">
        <v>17399985</v>
      </c>
      <c r="L3598" s="12">
        <v>0.11</v>
      </c>
      <c r="M3598" s="37">
        <v>311894</v>
      </c>
      <c r="N3598" s="12">
        <v>0</v>
      </c>
      <c r="O3598" s="37">
        <v>24185317</v>
      </c>
      <c r="P3598" s="12">
        <v>0.16</v>
      </c>
      <c r="R3598" s="37"/>
      <c r="T3598" s="37">
        <v>139701</v>
      </c>
      <c r="U3598" s="12">
        <v>0</v>
      </c>
      <c r="V3598" s="37">
        <v>274165</v>
      </c>
      <c r="W3598" s="12">
        <v>0</v>
      </c>
      <c r="X3598" s="37"/>
      <c r="Z3598" s="37"/>
      <c r="AB3598" s="37"/>
      <c r="AD3598" s="37">
        <v>97047</v>
      </c>
      <c r="AE3598" s="12">
        <v>0</v>
      </c>
      <c r="AF3598" s="37">
        <v>170668</v>
      </c>
      <c r="AG3598" s="12">
        <v>0</v>
      </c>
      <c r="AH3598" s="37"/>
      <c r="AK3598" s="12">
        <v>12600</v>
      </c>
      <c r="AL3598" s="12">
        <v>1592532</v>
      </c>
      <c r="AN3598" s="37"/>
      <c r="AP3598" s="37"/>
      <c r="AR3598" s="37"/>
      <c r="AT3598" s="37"/>
      <c r="AV3598" s="37"/>
      <c r="AX3598" s="37"/>
      <c r="BB3598" s="12">
        <v>2486</v>
      </c>
      <c r="BF3598" s="12">
        <v>12652</v>
      </c>
      <c r="BG3598" s="12">
        <v>281700</v>
      </c>
      <c r="BJ3598" s="12">
        <v>871</v>
      </c>
      <c r="BK3598" s="12">
        <v>1248</v>
      </c>
      <c r="BP3598" s="12">
        <v>0</v>
      </c>
      <c r="BS3598" s="12">
        <v>0</v>
      </c>
      <c r="BT3598" s="12">
        <v>0</v>
      </c>
      <c r="BU3598" s="12">
        <v>0.01</v>
      </c>
      <c r="CB3598" s="12">
        <v>0</v>
      </c>
      <c r="CC3598" s="12">
        <v>0</v>
      </c>
      <c r="CE3598" s="12">
        <v>0</v>
      </c>
      <c r="CG3598" s="12" t="s">
        <v>929</v>
      </c>
      <c r="CH3598" s="12">
        <v>30.908999999999999</v>
      </c>
      <c r="CI3598" s="12" t="s">
        <v>953</v>
      </c>
      <c r="CJ3598" s="12"/>
      <c r="CK3598" s="12" t="s">
        <v>954</v>
      </c>
      <c r="CL3598" s="37">
        <v>15092222481</v>
      </c>
      <c r="CN3598" s="12" t="s">
        <v>1506</v>
      </c>
      <c r="CR3598" s="12">
        <v>45993.375</v>
      </c>
      <c r="CS3598" s="12"/>
      <c r="CT3598" s="36" t="str">
        <f t="shared" si="56"/>
        <v>1bn - 50bn</v>
      </c>
      <c r="CU3598" s="36" t="str">
        <f>VLOOKUP(CK3598,Mapping!B:C,2,FALSE)</f>
        <v>EU</v>
      </c>
    </row>
    <row r="3599" spans="1:99" ht="16" customHeight="1" x14ac:dyDescent="0.35">
      <c r="A3599" s="12" t="s">
        <v>5095</v>
      </c>
      <c r="B3599" s="12" t="s">
        <v>925</v>
      </c>
      <c r="E3599" s="37">
        <v>0</v>
      </c>
      <c r="G3599" s="37" t="s">
        <v>1505</v>
      </c>
      <c r="I3599" s="37"/>
      <c r="K3599" s="37"/>
      <c r="M3599" s="37">
        <v>0</v>
      </c>
      <c r="N3599" s="12">
        <v>0</v>
      </c>
      <c r="O3599" s="37"/>
      <c r="R3599" s="37"/>
      <c r="T3599" s="37">
        <v>0</v>
      </c>
      <c r="U3599" s="12">
        <v>0</v>
      </c>
      <c r="V3599" s="37"/>
      <c r="X3599" s="37"/>
      <c r="Z3599" s="37"/>
      <c r="AB3599" s="37"/>
      <c r="AD3599" s="37"/>
      <c r="AF3599" s="37"/>
      <c r="AH3599" s="37"/>
      <c r="AN3599" s="37"/>
      <c r="AP3599" s="37"/>
      <c r="AR3599" s="37"/>
      <c r="AT3599" s="37"/>
      <c r="AV3599" s="37"/>
      <c r="AX3599" s="37"/>
      <c r="BB3599" s="12">
        <v>0</v>
      </c>
      <c r="BK3599" s="12">
        <v>0</v>
      </c>
      <c r="CC3599" s="12">
        <v>0</v>
      </c>
      <c r="CE3599" s="12">
        <v>0</v>
      </c>
      <c r="CG3599" s="12" t="s">
        <v>934</v>
      </c>
      <c r="CH3599" s="12">
        <v>26.786999999999999</v>
      </c>
      <c r="CI3599" s="12" t="s">
        <v>2582</v>
      </c>
      <c r="CJ3599" s="12" t="s">
        <v>972</v>
      </c>
      <c r="CK3599" s="12" t="s">
        <v>932</v>
      </c>
      <c r="CL3599" s="37">
        <v>1289277153</v>
      </c>
      <c r="CN3599" s="12" t="s">
        <v>1509</v>
      </c>
      <c r="CS3599" s="12"/>
      <c r="CT3599" s="36" t="str">
        <f t="shared" si="56"/>
        <v>1bn - 50bn</v>
      </c>
      <c r="CU3599" s="36" t="str">
        <f>VLOOKUP(CK3599,Mapping!B:C,2,FALSE)</f>
        <v>US/CA</v>
      </c>
    </row>
    <row r="3600" spans="1:99" ht="16" customHeight="1" x14ac:dyDescent="0.35">
      <c r="A3600" s="12" t="s">
        <v>5096</v>
      </c>
      <c r="B3600" s="12" t="s">
        <v>933</v>
      </c>
      <c r="E3600" s="37">
        <v>3599055</v>
      </c>
      <c r="G3600" s="37" t="s">
        <v>1505</v>
      </c>
      <c r="I3600" s="37"/>
      <c r="K3600" s="37">
        <v>268752</v>
      </c>
      <c r="L3600" s="12">
        <v>0.02</v>
      </c>
      <c r="M3600" s="37">
        <v>363583</v>
      </c>
      <c r="N3600" s="12">
        <v>0.03</v>
      </c>
      <c r="O3600" s="37"/>
      <c r="Q3600" s="12">
        <v>4897</v>
      </c>
      <c r="R3600" s="37"/>
      <c r="T3600" s="37">
        <v>83731</v>
      </c>
      <c r="U3600" s="12">
        <v>0.01</v>
      </c>
      <c r="V3600" s="37"/>
      <c r="X3600" s="37"/>
      <c r="Z3600" s="37"/>
      <c r="AB3600" s="37"/>
      <c r="AD3600" s="37">
        <v>70529</v>
      </c>
      <c r="AE3600" s="12">
        <v>0.01</v>
      </c>
      <c r="AF3600" s="37"/>
      <c r="AH3600" s="37">
        <v>618393</v>
      </c>
      <c r="AI3600" s="12">
        <v>0.05</v>
      </c>
      <c r="AN3600" s="37">
        <v>850485</v>
      </c>
      <c r="AO3600" s="12">
        <v>7.0000000000000007E-2</v>
      </c>
      <c r="AP3600" s="37">
        <v>1126512</v>
      </c>
      <c r="AQ3600" s="12">
        <v>0.09</v>
      </c>
      <c r="AR3600" s="37"/>
      <c r="AT3600" s="37">
        <v>217070</v>
      </c>
      <c r="AU3600" s="12">
        <v>0.02</v>
      </c>
      <c r="AV3600" s="37"/>
      <c r="AX3600" s="37"/>
      <c r="BB3600" s="12">
        <v>2898</v>
      </c>
      <c r="BD3600" s="12">
        <v>20363</v>
      </c>
      <c r="BG3600" s="12">
        <v>4351</v>
      </c>
      <c r="BH3600" s="12">
        <v>4879</v>
      </c>
      <c r="BI3600" s="12">
        <v>5050</v>
      </c>
      <c r="BJ3600" s="12">
        <v>633</v>
      </c>
      <c r="BK3600" s="12">
        <v>748</v>
      </c>
      <c r="BQ3600" s="12">
        <v>0</v>
      </c>
      <c r="BS3600" s="12">
        <v>0</v>
      </c>
      <c r="BV3600" s="12">
        <v>0</v>
      </c>
      <c r="BY3600" s="12">
        <v>0</v>
      </c>
      <c r="CB3600" s="12">
        <v>0</v>
      </c>
      <c r="CC3600" s="12">
        <v>0</v>
      </c>
      <c r="CE3600" s="12">
        <v>0</v>
      </c>
      <c r="CF3600" s="12">
        <v>0.02</v>
      </c>
      <c r="CG3600" s="12" t="s">
        <v>929</v>
      </c>
      <c r="CH3600" s="12">
        <v>35.652999999999999</v>
      </c>
      <c r="CI3600" s="12" t="s">
        <v>1112</v>
      </c>
      <c r="CJ3600" s="12"/>
      <c r="CK3600" s="12" t="s">
        <v>990</v>
      </c>
      <c r="CL3600" s="37">
        <v>1254889504</v>
      </c>
      <c r="CN3600" s="12" t="s">
        <v>1506</v>
      </c>
      <c r="CS3600" s="12"/>
      <c r="CT3600" s="36" t="str">
        <f t="shared" si="56"/>
        <v>1bn - 50bn</v>
      </c>
      <c r="CU3600" s="36" t="str">
        <f>VLOOKUP(CK3600,Mapping!B:C,2,FALSE)</f>
        <v>EU</v>
      </c>
    </row>
    <row r="3601" spans="1:99" ht="16" customHeight="1" x14ac:dyDescent="0.35">
      <c r="A3601" s="12" t="s">
        <v>5097</v>
      </c>
      <c r="B3601" s="12" t="s">
        <v>925</v>
      </c>
      <c r="E3601" s="37">
        <v>1685076</v>
      </c>
      <c r="G3601" s="37" t="s">
        <v>1505</v>
      </c>
      <c r="I3601" s="37"/>
      <c r="K3601" s="37"/>
      <c r="M3601" s="37">
        <v>297340</v>
      </c>
      <c r="N3601" s="12">
        <v>0</v>
      </c>
      <c r="O3601" s="37"/>
      <c r="R3601" s="37"/>
      <c r="T3601" s="37"/>
      <c r="V3601" s="37"/>
      <c r="X3601" s="37"/>
      <c r="Z3601" s="37"/>
      <c r="AB3601" s="37"/>
      <c r="AD3601" s="37"/>
      <c r="AF3601" s="37"/>
      <c r="AH3601" s="37"/>
      <c r="AN3601" s="37">
        <v>1170469</v>
      </c>
      <c r="AO3601" s="12">
        <v>0.01</v>
      </c>
      <c r="AP3601" s="37">
        <v>217267</v>
      </c>
      <c r="AQ3601" s="12">
        <v>0</v>
      </c>
      <c r="AR3601" s="37"/>
      <c r="AT3601" s="37"/>
      <c r="AV3601" s="37"/>
      <c r="AX3601" s="37"/>
      <c r="BB3601" s="12">
        <v>2370</v>
      </c>
      <c r="BH3601" s="12">
        <v>941</v>
      </c>
      <c r="BI3601" s="12">
        <v>6950</v>
      </c>
      <c r="BV3601" s="12">
        <v>0</v>
      </c>
      <c r="BY3601" s="12">
        <v>0</v>
      </c>
      <c r="CC3601" s="12">
        <v>0</v>
      </c>
      <c r="CG3601" s="12" t="s">
        <v>929</v>
      </c>
      <c r="CH3601" s="12">
        <v>26.844000000000001</v>
      </c>
      <c r="CI3601" s="12" t="s">
        <v>1274</v>
      </c>
      <c r="CJ3601" s="12" t="s">
        <v>1046</v>
      </c>
      <c r="CK3601" s="12" t="s">
        <v>932</v>
      </c>
      <c r="CL3601" s="37">
        <v>13286873319</v>
      </c>
      <c r="CN3601" s="12" t="s">
        <v>1509</v>
      </c>
      <c r="CS3601" s="12"/>
      <c r="CT3601" s="36" t="str">
        <f t="shared" si="56"/>
        <v>1bn - 50bn</v>
      </c>
      <c r="CU3601" s="36" t="str">
        <f>VLOOKUP(CK3601,Mapping!B:C,2,FALSE)</f>
        <v>US/CA</v>
      </c>
    </row>
    <row r="3602" spans="1:99" ht="16" customHeight="1" x14ac:dyDescent="0.35">
      <c r="A3602" s="12" t="s">
        <v>5098</v>
      </c>
      <c r="B3602" s="12" t="s">
        <v>925</v>
      </c>
      <c r="E3602" s="37">
        <v>808381</v>
      </c>
      <c r="G3602" s="37" t="s">
        <v>1505</v>
      </c>
      <c r="I3602" s="37"/>
      <c r="K3602" s="37"/>
      <c r="M3602" s="37"/>
      <c r="O3602" s="37"/>
      <c r="R3602" s="37"/>
      <c r="T3602" s="37"/>
      <c r="V3602" s="37"/>
      <c r="X3602" s="37"/>
      <c r="Z3602" s="37"/>
      <c r="AB3602" s="37"/>
      <c r="AD3602" s="37"/>
      <c r="AF3602" s="37"/>
      <c r="AH3602" s="37"/>
      <c r="AN3602" s="37">
        <v>808381</v>
      </c>
      <c r="AO3602" s="12">
        <v>0.19</v>
      </c>
      <c r="AP3602" s="37"/>
      <c r="AR3602" s="37"/>
      <c r="AT3602" s="37"/>
      <c r="AV3602" s="37"/>
      <c r="AX3602" s="37"/>
      <c r="BI3602" s="12">
        <v>4800</v>
      </c>
      <c r="BY3602" s="12">
        <v>0</v>
      </c>
      <c r="CG3602" s="12" t="s">
        <v>940</v>
      </c>
      <c r="CH3602" s="12">
        <v>9.3290000000000006</v>
      </c>
      <c r="CI3602" s="12" t="s">
        <v>1084</v>
      </c>
      <c r="CJ3602" s="12" t="s">
        <v>1046</v>
      </c>
      <c r="CK3602" s="12" t="s">
        <v>932</v>
      </c>
      <c r="CL3602" s="37">
        <v>418719759</v>
      </c>
      <c r="CN3602" s="12" t="s">
        <v>1509</v>
      </c>
      <c r="CS3602" s="12"/>
      <c r="CT3602" s="36" t="str">
        <f t="shared" si="56"/>
        <v>500mn</v>
      </c>
      <c r="CU3602" s="36" t="str">
        <f>VLOOKUP(CK3602,Mapping!B:C,2,FALSE)</f>
        <v>US/CA</v>
      </c>
    </row>
    <row r="3603" spans="1:99" ht="16" customHeight="1" x14ac:dyDescent="0.35">
      <c r="A3603" s="12" t="s">
        <v>5099</v>
      </c>
      <c r="B3603" s="12" t="s">
        <v>925</v>
      </c>
      <c r="E3603" s="37">
        <v>54734</v>
      </c>
      <c r="G3603" s="37" t="s">
        <v>1505</v>
      </c>
      <c r="I3603" s="37"/>
      <c r="K3603" s="37"/>
      <c r="M3603" s="37"/>
      <c r="O3603" s="37"/>
      <c r="R3603" s="37"/>
      <c r="T3603" s="37"/>
      <c r="V3603" s="37"/>
      <c r="X3603" s="37"/>
      <c r="Z3603" s="37"/>
      <c r="AB3603" s="37"/>
      <c r="AD3603" s="37"/>
      <c r="AF3603" s="37"/>
      <c r="AH3603" s="37"/>
      <c r="AN3603" s="37">
        <v>54734</v>
      </c>
      <c r="AO3603" s="12">
        <v>0.05</v>
      </c>
      <c r="AP3603" s="37"/>
      <c r="AR3603" s="37"/>
      <c r="AT3603" s="37"/>
      <c r="AV3603" s="37"/>
      <c r="AX3603" s="37"/>
      <c r="BI3603" s="12">
        <v>325</v>
      </c>
      <c r="BY3603" s="12">
        <v>0</v>
      </c>
      <c r="CG3603" s="12" t="s">
        <v>934</v>
      </c>
      <c r="CH3603" s="12">
        <v>10.162000000000001</v>
      </c>
      <c r="CI3603" s="12" t="s">
        <v>2264</v>
      </c>
      <c r="CJ3603" s="12" t="s">
        <v>1114</v>
      </c>
      <c r="CK3603" s="12" t="s">
        <v>932</v>
      </c>
      <c r="CL3603" s="37">
        <v>103473347</v>
      </c>
      <c r="CN3603" s="12" t="s">
        <v>1509</v>
      </c>
      <c r="CS3603" s="12"/>
      <c r="CT3603" s="36" t="str">
        <f t="shared" si="56"/>
        <v>500mn</v>
      </c>
      <c r="CU3603" s="36" t="str">
        <f>VLOOKUP(CK3603,Mapping!B:C,2,FALSE)</f>
        <v>US/CA</v>
      </c>
    </row>
    <row r="3604" spans="1:99" ht="16" customHeight="1" x14ac:dyDescent="0.35">
      <c r="A3604" s="12" t="s">
        <v>5100</v>
      </c>
      <c r="B3604" s="12" t="s">
        <v>925</v>
      </c>
      <c r="E3604" s="37">
        <v>1787742</v>
      </c>
      <c r="G3604" s="37" t="s">
        <v>1505</v>
      </c>
      <c r="I3604" s="37"/>
      <c r="K3604" s="37"/>
      <c r="M3604" s="37">
        <v>940950</v>
      </c>
      <c r="N3604" s="12">
        <v>0.73</v>
      </c>
      <c r="O3604" s="37"/>
      <c r="R3604" s="37"/>
      <c r="T3604" s="37"/>
      <c r="V3604" s="37"/>
      <c r="X3604" s="37"/>
      <c r="Z3604" s="37"/>
      <c r="AB3604" s="37"/>
      <c r="AD3604" s="37">
        <v>846792</v>
      </c>
      <c r="AE3604" s="12">
        <v>0.66</v>
      </c>
      <c r="AF3604" s="37"/>
      <c r="AH3604" s="37"/>
      <c r="AN3604" s="37"/>
      <c r="AP3604" s="37">
        <v>0</v>
      </c>
      <c r="AQ3604" s="12">
        <v>0</v>
      </c>
      <c r="AR3604" s="37"/>
      <c r="AT3604" s="37"/>
      <c r="AV3604" s="37"/>
      <c r="AX3604" s="37"/>
      <c r="BB3604" s="12">
        <v>7500</v>
      </c>
      <c r="BH3604" s="12">
        <v>0</v>
      </c>
      <c r="BJ3604" s="12">
        <v>7600</v>
      </c>
      <c r="BV3604" s="12">
        <v>0</v>
      </c>
      <c r="CB3604" s="12">
        <v>0</v>
      </c>
      <c r="CC3604" s="12">
        <v>0</v>
      </c>
      <c r="CG3604" s="12" t="s">
        <v>940</v>
      </c>
      <c r="CH3604" s="12">
        <v>54.115000000000002</v>
      </c>
      <c r="CI3604" s="12" t="s">
        <v>1075</v>
      </c>
      <c r="CJ3604" s="12" t="s">
        <v>1017</v>
      </c>
      <c r="CK3604" s="12" t="s">
        <v>932</v>
      </c>
      <c r="CL3604" s="37">
        <v>128974949</v>
      </c>
      <c r="CN3604" s="12" t="s">
        <v>1506</v>
      </c>
      <c r="CS3604" s="12"/>
      <c r="CT3604" s="36" t="str">
        <f t="shared" si="56"/>
        <v>500mn</v>
      </c>
      <c r="CU3604" s="36" t="str">
        <f>VLOOKUP(CK3604,Mapping!B:C,2,FALSE)</f>
        <v>US/CA</v>
      </c>
    </row>
    <row r="3605" spans="1:99" ht="16" customHeight="1" x14ac:dyDescent="0.35">
      <c r="A3605" s="12" t="s">
        <v>5101</v>
      </c>
      <c r="B3605" s="12" t="s">
        <v>925</v>
      </c>
      <c r="E3605" s="37">
        <v>298595</v>
      </c>
      <c r="G3605" s="37" t="s">
        <v>1505</v>
      </c>
      <c r="I3605" s="37"/>
      <c r="K3605" s="37"/>
      <c r="M3605" s="37">
        <v>298595</v>
      </c>
      <c r="N3605" s="12">
        <v>0.02</v>
      </c>
      <c r="O3605" s="37"/>
      <c r="R3605" s="37"/>
      <c r="T3605" s="37"/>
      <c r="V3605" s="37"/>
      <c r="X3605" s="37"/>
      <c r="Z3605" s="37"/>
      <c r="AB3605" s="37"/>
      <c r="AD3605" s="37"/>
      <c r="AF3605" s="37"/>
      <c r="AH3605" s="37"/>
      <c r="AN3605" s="37"/>
      <c r="AP3605" s="37"/>
      <c r="AR3605" s="37"/>
      <c r="AT3605" s="37"/>
      <c r="AV3605" s="37"/>
      <c r="AX3605" s="37"/>
      <c r="BB3605" s="12">
        <v>2380</v>
      </c>
      <c r="CC3605" s="12">
        <v>0</v>
      </c>
      <c r="CG3605" s="12" t="s">
        <v>998</v>
      </c>
      <c r="CH3605" s="12">
        <v>51.387999999999998</v>
      </c>
      <c r="CI3605" s="12" t="s">
        <v>1282</v>
      </c>
      <c r="CJ3605" s="12" t="s">
        <v>946</v>
      </c>
      <c r="CK3605" s="12" t="s">
        <v>932</v>
      </c>
      <c r="CL3605" s="37">
        <v>1808423464</v>
      </c>
      <c r="CN3605" s="12" t="s">
        <v>998</v>
      </c>
      <c r="CS3605" s="12"/>
      <c r="CT3605" s="36" t="str">
        <f t="shared" si="56"/>
        <v>1bn - 50bn</v>
      </c>
      <c r="CU3605" s="36" t="str">
        <f>VLOOKUP(CK3605,Mapping!B:C,2,FALSE)</f>
        <v>US/CA</v>
      </c>
    </row>
    <row r="3606" spans="1:99" ht="16" customHeight="1" x14ac:dyDescent="0.35">
      <c r="A3606" s="12" t="s">
        <v>5102</v>
      </c>
      <c r="B3606" s="12" t="s">
        <v>925</v>
      </c>
      <c r="E3606" s="37">
        <v>45644359</v>
      </c>
      <c r="G3606" s="37" t="s">
        <v>1505</v>
      </c>
      <c r="I3606" s="37"/>
      <c r="K3606" s="37"/>
      <c r="M3606" s="37"/>
      <c r="O3606" s="37"/>
      <c r="R3606" s="37"/>
      <c r="T3606" s="37"/>
      <c r="V3606" s="37"/>
      <c r="X3606" s="37"/>
      <c r="Z3606" s="37"/>
      <c r="AB3606" s="37"/>
      <c r="AD3606" s="37"/>
      <c r="AF3606" s="37"/>
      <c r="AH3606" s="37"/>
      <c r="AN3606" s="37">
        <v>18921178</v>
      </c>
      <c r="AO3606" s="12">
        <v>5.27</v>
      </c>
      <c r="AP3606" s="37"/>
      <c r="AR3606" s="37"/>
      <c r="AT3606" s="37">
        <v>26723181</v>
      </c>
      <c r="AU3606" s="12">
        <v>7.45</v>
      </c>
      <c r="AV3606" s="37"/>
      <c r="AX3606" s="37"/>
      <c r="BD3606" s="12">
        <v>2506865</v>
      </c>
      <c r="BI3606" s="12">
        <v>112350</v>
      </c>
      <c r="BY3606" s="12">
        <v>0.01</v>
      </c>
      <c r="CF3606" s="12">
        <v>2.15</v>
      </c>
      <c r="CG3606" s="12" t="s">
        <v>929</v>
      </c>
      <c r="CH3606" s="12">
        <v>139.321</v>
      </c>
      <c r="CI3606" s="12" t="s">
        <v>5103</v>
      </c>
      <c r="CJ3606" s="12" t="s">
        <v>1015</v>
      </c>
      <c r="CK3606" s="12" t="s">
        <v>932</v>
      </c>
      <c r="CL3606" s="37">
        <v>358783769</v>
      </c>
      <c r="CN3606" s="12" t="s">
        <v>1509</v>
      </c>
      <c r="CS3606" s="12"/>
      <c r="CT3606" s="36" t="str">
        <f t="shared" si="56"/>
        <v>500mn</v>
      </c>
      <c r="CU3606" s="36" t="str">
        <f>VLOOKUP(CK3606,Mapping!B:C,2,FALSE)</f>
        <v>US/CA</v>
      </c>
    </row>
    <row r="3607" spans="1:99" ht="16" customHeight="1" x14ac:dyDescent="0.35">
      <c r="A3607" s="12" t="s">
        <v>5104</v>
      </c>
      <c r="B3607" s="12" t="s">
        <v>925</v>
      </c>
      <c r="E3607" s="37">
        <v>235778</v>
      </c>
      <c r="G3607" s="37" t="s">
        <v>1505</v>
      </c>
      <c r="I3607" s="37"/>
      <c r="K3607" s="37"/>
      <c r="M3607" s="37"/>
      <c r="O3607" s="37"/>
      <c r="R3607" s="37"/>
      <c r="T3607" s="37"/>
      <c r="V3607" s="37"/>
      <c r="X3607" s="37"/>
      <c r="Z3607" s="37"/>
      <c r="AB3607" s="37"/>
      <c r="AD3607" s="37"/>
      <c r="AF3607" s="37"/>
      <c r="AH3607" s="37"/>
      <c r="AN3607" s="37">
        <v>235778</v>
      </c>
      <c r="AO3607" s="12">
        <v>0.02</v>
      </c>
      <c r="AP3607" s="37"/>
      <c r="AR3607" s="37"/>
      <c r="AT3607" s="37"/>
      <c r="AV3607" s="37"/>
      <c r="AX3607" s="37"/>
      <c r="BI3607" s="12">
        <v>1400</v>
      </c>
      <c r="BY3607" s="12">
        <v>0</v>
      </c>
      <c r="CG3607" s="12" t="s">
        <v>934</v>
      </c>
      <c r="CH3607" s="12">
        <v>19.448</v>
      </c>
      <c r="CI3607" s="12" t="s">
        <v>2673</v>
      </c>
      <c r="CJ3607" s="12" t="s">
        <v>931</v>
      </c>
      <c r="CK3607" s="12" t="s">
        <v>932</v>
      </c>
      <c r="CL3607" s="37">
        <v>1054600505</v>
      </c>
      <c r="CN3607" s="12" t="s">
        <v>1509</v>
      </c>
      <c r="CS3607" s="12"/>
      <c r="CT3607" s="36" t="str">
        <f t="shared" si="56"/>
        <v>1bn - 50bn</v>
      </c>
      <c r="CU3607" s="36" t="str">
        <f>VLOOKUP(CK3607,Mapping!B:C,2,FALSE)</f>
        <v>US/CA</v>
      </c>
    </row>
    <row r="3608" spans="1:99" ht="16" customHeight="1" x14ac:dyDescent="0.35">
      <c r="A3608" s="12" t="s">
        <v>5105</v>
      </c>
      <c r="B3608" s="12" t="s">
        <v>925</v>
      </c>
      <c r="E3608" s="37">
        <v>0</v>
      </c>
      <c r="G3608" s="37" t="s">
        <v>1505</v>
      </c>
      <c r="I3608" s="37"/>
      <c r="K3608" s="37"/>
      <c r="M3608" s="37">
        <v>0</v>
      </c>
      <c r="N3608" s="12">
        <v>0</v>
      </c>
      <c r="O3608" s="37"/>
      <c r="R3608" s="37"/>
      <c r="T3608" s="37"/>
      <c r="V3608" s="37"/>
      <c r="X3608" s="37">
        <v>0</v>
      </c>
      <c r="Y3608" s="12">
        <v>0</v>
      </c>
      <c r="Z3608" s="37"/>
      <c r="AB3608" s="37"/>
      <c r="AD3608" s="37"/>
      <c r="AF3608" s="37"/>
      <c r="AH3608" s="37"/>
      <c r="AN3608" s="37"/>
      <c r="AP3608" s="37"/>
      <c r="AR3608" s="37"/>
      <c r="AT3608" s="37"/>
      <c r="AV3608" s="37"/>
      <c r="AX3608" s="37"/>
      <c r="BA3608" s="12">
        <v>0</v>
      </c>
      <c r="BB3608" s="12">
        <v>0</v>
      </c>
      <c r="BZ3608" s="12">
        <v>0</v>
      </c>
      <c r="CC3608" s="12">
        <v>0</v>
      </c>
      <c r="CG3608" s="12" t="s">
        <v>976</v>
      </c>
      <c r="CH3608" s="12">
        <v>226.291</v>
      </c>
      <c r="CI3608" s="12" t="s">
        <v>950</v>
      </c>
      <c r="CJ3608" s="12"/>
      <c r="CK3608" s="12" t="s">
        <v>951</v>
      </c>
      <c r="CL3608" s="37">
        <v>241456144</v>
      </c>
      <c r="CN3608" s="12" t="s">
        <v>1513</v>
      </c>
      <c r="CS3608" s="12"/>
      <c r="CT3608" s="36" t="str">
        <f t="shared" si="56"/>
        <v>500mn</v>
      </c>
      <c r="CU3608" s="36" t="str">
        <f>VLOOKUP(CK3608,Mapping!B:C,2,FALSE)</f>
        <v>HK</v>
      </c>
    </row>
    <row r="3609" spans="1:99" ht="16" customHeight="1" x14ac:dyDescent="0.35">
      <c r="A3609" s="12" t="s">
        <v>5106</v>
      </c>
      <c r="B3609" s="12" t="s">
        <v>933</v>
      </c>
      <c r="E3609" s="37">
        <v>274818</v>
      </c>
      <c r="G3609" s="37" t="s">
        <v>1505</v>
      </c>
      <c r="I3609" s="37"/>
      <c r="K3609" s="37">
        <v>274818</v>
      </c>
      <c r="L3609" s="12">
        <v>0.06</v>
      </c>
      <c r="M3609" s="37"/>
      <c r="O3609" s="37"/>
      <c r="R3609" s="37"/>
      <c r="T3609" s="37"/>
      <c r="V3609" s="37"/>
      <c r="X3609" s="37"/>
      <c r="Z3609" s="37"/>
      <c r="AB3609" s="37"/>
      <c r="AD3609" s="37"/>
      <c r="AF3609" s="37"/>
      <c r="AH3609" s="37"/>
      <c r="AN3609" s="37">
        <v>0</v>
      </c>
      <c r="AO3609" s="12">
        <v>0</v>
      </c>
      <c r="AP3609" s="37"/>
      <c r="AR3609" s="37"/>
      <c r="AT3609" s="37"/>
      <c r="AV3609" s="37"/>
      <c r="AX3609" s="37"/>
      <c r="BG3609" s="12">
        <v>4604</v>
      </c>
      <c r="BI3609" s="12">
        <v>0</v>
      </c>
      <c r="BS3609" s="12">
        <v>0</v>
      </c>
      <c r="BY3609" s="12">
        <v>0</v>
      </c>
      <c r="CG3609" s="12" t="s">
        <v>959</v>
      </c>
      <c r="CH3609" s="12">
        <v>52.953000000000003</v>
      </c>
      <c r="CI3609" s="12" t="s">
        <v>960</v>
      </c>
      <c r="CJ3609" s="12"/>
      <c r="CK3609" s="12" t="s">
        <v>961</v>
      </c>
      <c r="CL3609" s="37">
        <v>482017174</v>
      </c>
      <c r="CN3609" s="12" t="s">
        <v>1506</v>
      </c>
      <c r="CS3609" s="12"/>
      <c r="CT3609" s="36" t="str">
        <f t="shared" si="56"/>
        <v>500mn</v>
      </c>
      <c r="CU3609" s="36" t="str">
        <f>VLOOKUP(CK3609,Mapping!B:C,2,FALSE)</f>
        <v>EU</v>
      </c>
    </row>
    <row r="3610" spans="1:99" ht="16" customHeight="1" x14ac:dyDescent="0.35">
      <c r="A3610" s="12" t="s">
        <v>5107</v>
      </c>
      <c r="B3610" s="12" t="s">
        <v>925</v>
      </c>
      <c r="E3610" s="37">
        <v>2883492</v>
      </c>
      <c r="G3610" s="37" t="s">
        <v>1505</v>
      </c>
      <c r="I3610" s="37"/>
      <c r="K3610" s="37">
        <v>2883492</v>
      </c>
      <c r="L3610" s="12">
        <v>1.61</v>
      </c>
      <c r="M3610" s="37"/>
      <c r="O3610" s="37"/>
      <c r="R3610" s="37"/>
      <c r="T3610" s="37"/>
      <c r="V3610" s="37"/>
      <c r="X3610" s="37"/>
      <c r="Z3610" s="37"/>
      <c r="AB3610" s="37"/>
      <c r="AD3610" s="37"/>
      <c r="AF3610" s="37"/>
      <c r="AH3610" s="37"/>
      <c r="AN3610" s="37"/>
      <c r="AP3610" s="37"/>
      <c r="AR3610" s="37"/>
      <c r="AT3610" s="37"/>
      <c r="AV3610" s="37"/>
      <c r="AX3610" s="37"/>
      <c r="BG3610" s="12">
        <v>45131</v>
      </c>
      <c r="BS3610" s="12">
        <v>0</v>
      </c>
      <c r="CG3610" s="12" t="s">
        <v>976</v>
      </c>
      <c r="CH3610" s="12">
        <v>81.834999999999994</v>
      </c>
      <c r="CI3610" s="12" t="s">
        <v>5108</v>
      </c>
      <c r="CJ3610" s="12" t="s">
        <v>1012</v>
      </c>
      <c r="CK3610" s="12" t="s">
        <v>1013</v>
      </c>
      <c r="CL3610" s="37">
        <v>176962902</v>
      </c>
      <c r="CN3610" s="12" t="s">
        <v>1513</v>
      </c>
      <c r="CS3610" s="12"/>
      <c r="CT3610" s="36" t="str">
        <f t="shared" si="56"/>
        <v>500mn</v>
      </c>
      <c r="CU3610" s="36" t="str">
        <f>VLOOKUP(CK3610,Mapping!B:C,2,FALSE)</f>
        <v>Oceania</v>
      </c>
    </row>
    <row r="3611" spans="1:99" ht="16" customHeight="1" x14ac:dyDescent="0.35">
      <c r="A3611" s="12" t="s">
        <v>5109</v>
      </c>
      <c r="B3611" s="12" t="s">
        <v>925</v>
      </c>
      <c r="E3611" s="37">
        <v>1052580</v>
      </c>
      <c r="G3611" s="37" t="s">
        <v>1505</v>
      </c>
      <c r="I3611" s="37"/>
      <c r="K3611" s="37"/>
      <c r="M3611" s="37"/>
      <c r="O3611" s="37"/>
      <c r="R3611" s="37"/>
      <c r="T3611" s="37"/>
      <c r="V3611" s="37"/>
      <c r="X3611" s="37"/>
      <c r="Z3611" s="37"/>
      <c r="AB3611" s="37"/>
      <c r="AD3611" s="37"/>
      <c r="AF3611" s="37"/>
      <c r="AH3611" s="37"/>
      <c r="AN3611" s="37">
        <v>1052580</v>
      </c>
      <c r="AO3611" s="12">
        <v>0.17</v>
      </c>
      <c r="AP3611" s="37"/>
      <c r="AR3611" s="37"/>
      <c r="AT3611" s="37"/>
      <c r="AV3611" s="37"/>
      <c r="AX3611" s="37"/>
      <c r="BI3611" s="12">
        <v>6250</v>
      </c>
      <c r="BY3611" s="12">
        <v>0</v>
      </c>
      <c r="CG3611" s="12" t="s">
        <v>996</v>
      </c>
      <c r="CH3611" s="12">
        <v>14.372</v>
      </c>
      <c r="CI3611" s="12" t="s">
        <v>5110</v>
      </c>
      <c r="CJ3611" s="12" t="s">
        <v>931</v>
      </c>
      <c r="CK3611" s="12" t="s">
        <v>932</v>
      </c>
      <c r="CL3611" s="37">
        <v>607167401</v>
      </c>
      <c r="CN3611" s="12" t="s">
        <v>1509</v>
      </c>
      <c r="CS3611" s="12"/>
      <c r="CT3611" s="36" t="str">
        <f t="shared" si="56"/>
        <v>500mn - 1bn</v>
      </c>
      <c r="CU3611" s="36" t="str">
        <f>VLOOKUP(CK3611,Mapping!B:C,2,FALSE)</f>
        <v>US/CA</v>
      </c>
    </row>
    <row r="3612" spans="1:99" ht="16" customHeight="1" x14ac:dyDescent="0.35">
      <c r="A3612" s="12" t="s">
        <v>5111</v>
      </c>
      <c r="B3612" s="12" t="s">
        <v>933</v>
      </c>
      <c r="E3612" s="37">
        <v>244199</v>
      </c>
      <c r="G3612" s="37" t="s">
        <v>1505</v>
      </c>
      <c r="I3612" s="37"/>
      <c r="K3612" s="37"/>
      <c r="M3612" s="37"/>
      <c r="O3612" s="37"/>
      <c r="R3612" s="37"/>
      <c r="T3612" s="37"/>
      <c r="V3612" s="37"/>
      <c r="X3612" s="37"/>
      <c r="Z3612" s="37"/>
      <c r="AB3612" s="37"/>
      <c r="AD3612" s="37"/>
      <c r="AF3612" s="37"/>
      <c r="AH3612" s="37"/>
      <c r="AN3612" s="37">
        <v>244199</v>
      </c>
      <c r="AO3612" s="12">
        <v>0.13</v>
      </c>
      <c r="AP3612" s="37"/>
      <c r="AR3612" s="37"/>
      <c r="AT3612" s="37"/>
      <c r="AV3612" s="37"/>
      <c r="AX3612" s="37"/>
      <c r="BI3612" s="12">
        <v>1450</v>
      </c>
      <c r="BY3612" s="12">
        <v>0</v>
      </c>
      <c r="CG3612" s="12" t="s">
        <v>940</v>
      </c>
      <c r="CH3612" s="12">
        <v>27.968</v>
      </c>
      <c r="CI3612" s="12" t="s">
        <v>2211</v>
      </c>
      <c r="CJ3612" s="12"/>
      <c r="CK3612" s="12" t="s">
        <v>2212</v>
      </c>
      <c r="CL3612" s="37">
        <v>185409321</v>
      </c>
      <c r="CN3612" s="12" t="s">
        <v>1506</v>
      </c>
      <c r="CS3612" s="12"/>
      <c r="CT3612" s="36" t="str">
        <f t="shared" si="56"/>
        <v>500mn</v>
      </c>
      <c r="CU3612" s="36" t="str">
        <f>VLOOKUP(CK3612,Mapping!B:C,2,FALSE)</f>
        <v>EU</v>
      </c>
    </row>
    <row r="3613" spans="1:99" ht="16" customHeight="1" x14ac:dyDescent="0.35">
      <c r="A3613" s="12" t="s">
        <v>5112</v>
      </c>
      <c r="B3613" s="12" t="s">
        <v>933</v>
      </c>
      <c r="E3613" s="37">
        <v>1286777</v>
      </c>
      <c r="G3613" s="37" t="s">
        <v>1505</v>
      </c>
      <c r="I3613" s="37"/>
      <c r="K3613" s="37"/>
      <c r="M3613" s="37">
        <v>181415</v>
      </c>
      <c r="N3613" s="12">
        <v>0.01</v>
      </c>
      <c r="O3613" s="37"/>
      <c r="R3613" s="37"/>
      <c r="T3613" s="37">
        <v>229701</v>
      </c>
      <c r="U3613" s="12">
        <v>0.01</v>
      </c>
      <c r="V3613" s="37"/>
      <c r="X3613" s="37"/>
      <c r="Z3613" s="37">
        <v>95880</v>
      </c>
      <c r="AA3613" s="12">
        <v>0</v>
      </c>
      <c r="AB3613" s="37"/>
      <c r="AD3613" s="37">
        <v>56126</v>
      </c>
      <c r="AE3613" s="12">
        <v>0</v>
      </c>
      <c r="AF3613" s="37"/>
      <c r="AH3613" s="37"/>
      <c r="AN3613" s="37">
        <v>723655</v>
      </c>
      <c r="AO3613" s="12">
        <v>0.03</v>
      </c>
      <c r="AP3613" s="37"/>
      <c r="AR3613" s="37"/>
      <c r="AT3613" s="37"/>
      <c r="AV3613" s="37"/>
      <c r="AX3613" s="37"/>
      <c r="BB3613" s="12">
        <v>1446</v>
      </c>
      <c r="BC3613" s="12">
        <v>2397</v>
      </c>
      <c r="BI3613" s="12">
        <v>3125</v>
      </c>
      <c r="BJ3613" s="12">
        <v>649</v>
      </c>
      <c r="BK3613" s="12">
        <v>2052</v>
      </c>
      <c r="BY3613" s="12">
        <v>0</v>
      </c>
      <c r="CB3613" s="12">
        <v>0</v>
      </c>
      <c r="CC3613" s="12">
        <v>0</v>
      </c>
      <c r="CD3613" s="12">
        <v>0</v>
      </c>
      <c r="CE3613" s="12">
        <v>0</v>
      </c>
      <c r="CG3613" s="12" t="s">
        <v>959</v>
      </c>
      <c r="CH3613" s="12">
        <v>60.456000000000003</v>
      </c>
      <c r="CI3613" s="12" t="s">
        <v>960</v>
      </c>
      <c r="CJ3613" s="12"/>
      <c r="CK3613" s="12" t="s">
        <v>961</v>
      </c>
      <c r="CL3613" s="37">
        <v>2866141902</v>
      </c>
      <c r="CN3613" s="12" t="s">
        <v>1506</v>
      </c>
      <c r="CS3613" s="12"/>
      <c r="CT3613" s="36" t="str">
        <f t="shared" si="56"/>
        <v>1bn - 50bn</v>
      </c>
      <c r="CU3613" s="36" t="str">
        <f>VLOOKUP(CK3613,Mapping!B:C,2,FALSE)</f>
        <v>EU</v>
      </c>
    </row>
    <row r="3614" spans="1:99" ht="16" customHeight="1" x14ac:dyDescent="0.35">
      <c r="A3614" s="12" t="s">
        <v>5113</v>
      </c>
      <c r="B3614" s="12" t="s">
        <v>933</v>
      </c>
      <c r="E3614" s="37">
        <v>41585222</v>
      </c>
      <c r="G3614" s="37" t="s">
        <v>1505</v>
      </c>
      <c r="I3614" s="37"/>
      <c r="K3614" s="37">
        <v>41585222</v>
      </c>
      <c r="L3614" s="12">
        <v>0.47</v>
      </c>
      <c r="M3614" s="37"/>
      <c r="O3614" s="37"/>
      <c r="R3614" s="37"/>
      <c r="T3614" s="37"/>
      <c r="V3614" s="37"/>
      <c r="X3614" s="37"/>
      <c r="Z3614" s="37"/>
      <c r="AB3614" s="37"/>
      <c r="AD3614" s="37"/>
      <c r="AF3614" s="37"/>
      <c r="AH3614" s="37"/>
      <c r="AN3614" s="37"/>
      <c r="AP3614" s="37"/>
      <c r="AR3614" s="37"/>
      <c r="AT3614" s="37"/>
      <c r="AV3614" s="37"/>
      <c r="AX3614" s="37"/>
      <c r="BG3614" s="12">
        <v>607397</v>
      </c>
      <c r="BS3614" s="12">
        <v>0.01</v>
      </c>
      <c r="CG3614" s="12" t="s">
        <v>940</v>
      </c>
      <c r="CH3614" s="12">
        <v>53.527000000000001</v>
      </c>
      <c r="CI3614" s="12" t="s">
        <v>1122</v>
      </c>
      <c r="CJ3614" s="12" t="s">
        <v>1123</v>
      </c>
      <c r="CK3614" s="12" t="s">
        <v>985</v>
      </c>
      <c r="CL3614" s="37">
        <v>8859625897</v>
      </c>
      <c r="CN3614" s="12" t="s">
        <v>1506</v>
      </c>
      <c r="CS3614" s="12"/>
      <c r="CT3614" s="36" t="str">
        <f t="shared" si="56"/>
        <v>1bn - 50bn</v>
      </c>
      <c r="CU3614" s="36" t="str">
        <f>VLOOKUP(CK3614,Mapping!B:C,2,FALSE)</f>
        <v>US/CA</v>
      </c>
    </row>
    <row r="3615" spans="1:99" ht="16" customHeight="1" x14ac:dyDescent="0.35">
      <c r="A3615" s="12" t="s">
        <v>5114</v>
      </c>
      <c r="B3615" s="12" t="s">
        <v>925</v>
      </c>
      <c r="E3615" s="37">
        <v>265250</v>
      </c>
      <c r="G3615" s="37" t="s">
        <v>1505</v>
      </c>
      <c r="I3615" s="37"/>
      <c r="K3615" s="37"/>
      <c r="M3615" s="37"/>
      <c r="O3615" s="37"/>
      <c r="R3615" s="37"/>
      <c r="T3615" s="37"/>
      <c r="V3615" s="37"/>
      <c r="X3615" s="37"/>
      <c r="Z3615" s="37"/>
      <c r="AB3615" s="37"/>
      <c r="AD3615" s="37"/>
      <c r="AF3615" s="37"/>
      <c r="AH3615" s="37"/>
      <c r="AN3615" s="37">
        <v>265250</v>
      </c>
      <c r="AO3615" s="12">
        <v>0.12</v>
      </c>
      <c r="AP3615" s="37"/>
      <c r="AR3615" s="37"/>
      <c r="AT3615" s="37"/>
      <c r="AV3615" s="37"/>
      <c r="AX3615" s="37"/>
      <c r="BI3615" s="12">
        <v>1575</v>
      </c>
      <c r="BY3615" s="12">
        <v>0</v>
      </c>
      <c r="CG3615" s="12" t="s">
        <v>929</v>
      </c>
      <c r="CH3615" s="12">
        <v>98.716999999999999</v>
      </c>
      <c r="CI3615" s="12" t="s">
        <v>960</v>
      </c>
      <c r="CJ3615" s="12"/>
      <c r="CK3615" s="12" t="s">
        <v>961</v>
      </c>
      <c r="CL3615" s="37">
        <v>215904495</v>
      </c>
      <c r="CN3615" s="12" t="s">
        <v>1506</v>
      </c>
      <c r="CS3615" s="12"/>
      <c r="CT3615" s="36" t="str">
        <f t="shared" si="56"/>
        <v>500mn</v>
      </c>
      <c r="CU3615" s="36" t="str">
        <f>VLOOKUP(CK3615,Mapping!B:C,2,FALSE)</f>
        <v>EU</v>
      </c>
    </row>
    <row r="3616" spans="1:99" ht="16" customHeight="1" x14ac:dyDescent="0.35">
      <c r="A3616" s="12" t="s">
        <v>5115</v>
      </c>
      <c r="B3616" s="12" t="s">
        <v>925</v>
      </c>
      <c r="E3616" s="37">
        <v>530500</v>
      </c>
      <c r="G3616" s="37" t="s">
        <v>1505</v>
      </c>
      <c r="I3616" s="37"/>
      <c r="K3616" s="37"/>
      <c r="M3616" s="37"/>
      <c r="O3616" s="37"/>
      <c r="R3616" s="37"/>
      <c r="T3616" s="37"/>
      <c r="V3616" s="37"/>
      <c r="X3616" s="37"/>
      <c r="Z3616" s="37"/>
      <c r="AB3616" s="37"/>
      <c r="AD3616" s="37"/>
      <c r="AF3616" s="37"/>
      <c r="AH3616" s="37"/>
      <c r="AN3616" s="37">
        <v>530500</v>
      </c>
      <c r="AO3616" s="12">
        <v>0.13</v>
      </c>
      <c r="AP3616" s="37">
        <v>0</v>
      </c>
      <c r="AQ3616" s="12">
        <v>0</v>
      </c>
      <c r="AR3616" s="37"/>
      <c r="AT3616" s="37"/>
      <c r="AV3616" s="37"/>
      <c r="AX3616" s="37"/>
      <c r="BH3616" s="12">
        <v>0</v>
      </c>
      <c r="BI3616" s="12">
        <v>3150</v>
      </c>
      <c r="BV3616" s="12">
        <v>0</v>
      </c>
      <c r="BY3616" s="12">
        <v>0</v>
      </c>
      <c r="CG3616" s="12" t="s">
        <v>940</v>
      </c>
      <c r="CH3616" s="12">
        <v>64.22</v>
      </c>
      <c r="CI3616" s="12" t="s">
        <v>5116</v>
      </c>
      <c r="CJ3616" s="12" t="s">
        <v>1109</v>
      </c>
      <c r="CK3616" s="12" t="s">
        <v>932</v>
      </c>
      <c r="CL3616" s="37">
        <v>399109779</v>
      </c>
      <c r="CN3616" s="12" t="s">
        <v>1509</v>
      </c>
      <c r="CS3616" s="12"/>
      <c r="CT3616" s="36" t="str">
        <f t="shared" si="56"/>
        <v>500mn</v>
      </c>
      <c r="CU3616" s="36" t="str">
        <f>VLOOKUP(CK3616,Mapping!B:C,2,FALSE)</f>
        <v>US/CA</v>
      </c>
    </row>
    <row r="3617" spans="1:99" ht="16" customHeight="1" x14ac:dyDescent="0.35">
      <c r="A3617" s="12" t="s">
        <v>5117</v>
      </c>
      <c r="B3617" s="12" t="s">
        <v>925</v>
      </c>
      <c r="E3617" s="37">
        <v>180996044</v>
      </c>
      <c r="G3617" s="37" t="s">
        <v>1505</v>
      </c>
      <c r="I3617" s="37"/>
      <c r="K3617" s="37"/>
      <c r="M3617" s="37"/>
      <c r="O3617" s="37"/>
      <c r="Q3617" s="12">
        <v>279085</v>
      </c>
      <c r="R3617" s="37"/>
      <c r="T3617" s="37"/>
      <c r="V3617" s="37"/>
      <c r="X3617" s="37"/>
      <c r="Z3617" s="37"/>
      <c r="AB3617" s="37"/>
      <c r="AD3617" s="37"/>
      <c r="AF3617" s="37"/>
      <c r="AH3617" s="37">
        <v>39172371</v>
      </c>
      <c r="AI3617" s="12">
        <v>0.34</v>
      </c>
      <c r="AN3617" s="37">
        <v>121210950</v>
      </c>
      <c r="AO3617" s="12">
        <v>1.04</v>
      </c>
      <c r="AP3617" s="37">
        <v>20612723</v>
      </c>
      <c r="AQ3617" s="12">
        <v>0.18</v>
      </c>
      <c r="AR3617" s="37"/>
      <c r="AT3617" s="37"/>
      <c r="AV3617" s="37"/>
      <c r="AX3617" s="37"/>
      <c r="BH3617" s="12">
        <v>82992</v>
      </c>
      <c r="BI3617" s="12">
        <v>719951</v>
      </c>
      <c r="BQ3617" s="12">
        <v>7.0000000000000007E-2</v>
      </c>
      <c r="BV3617" s="12">
        <v>7.0000000000000007E-2</v>
      </c>
      <c r="BY3617" s="12">
        <v>0.09</v>
      </c>
      <c r="CG3617" s="12" t="s">
        <v>991</v>
      </c>
      <c r="CH3617" s="12">
        <v>81.481999999999999</v>
      </c>
      <c r="CI3617" s="12"/>
      <c r="CJ3617" s="12"/>
      <c r="CK3617" s="12" t="s">
        <v>1054</v>
      </c>
      <c r="CL3617" s="37">
        <v>11634050147</v>
      </c>
      <c r="CN3617" s="12" t="s">
        <v>1528</v>
      </c>
      <c r="CS3617" s="12"/>
      <c r="CT3617" s="36" t="str">
        <f t="shared" si="56"/>
        <v>1bn - 50bn</v>
      </c>
      <c r="CU3617" s="36" t="str">
        <f>VLOOKUP(CK3617,Mapping!B:C,2,FALSE)</f>
        <v>EU</v>
      </c>
    </row>
    <row r="3618" spans="1:99" ht="16" customHeight="1" x14ac:dyDescent="0.35">
      <c r="A3618" s="12" t="s">
        <v>5118</v>
      </c>
      <c r="B3618" s="12" t="s">
        <v>925</v>
      </c>
      <c r="E3618" s="37">
        <v>0</v>
      </c>
      <c r="G3618" s="37" t="s">
        <v>1505</v>
      </c>
      <c r="I3618" s="37"/>
      <c r="K3618" s="37"/>
      <c r="M3618" s="37"/>
      <c r="O3618" s="37"/>
      <c r="R3618" s="37"/>
      <c r="T3618" s="37"/>
      <c r="V3618" s="37"/>
      <c r="X3618" s="37"/>
      <c r="Z3618" s="37"/>
      <c r="AB3618" s="37"/>
      <c r="AD3618" s="37"/>
      <c r="AF3618" s="37"/>
      <c r="AH3618" s="37"/>
      <c r="AN3618" s="37">
        <v>0</v>
      </c>
      <c r="AO3618" s="12">
        <v>0</v>
      </c>
      <c r="AP3618" s="37"/>
      <c r="AR3618" s="37"/>
      <c r="AT3618" s="37"/>
      <c r="AV3618" s="37"/>
      <c r="AX3618" s="37"/>
      <c r="BI3618" s="12">
        <v>0</v>
      </c>
      <c r="BY3618" s="12">
        <v>0</v>
      </c>
      <c r="CG3618" s="12" t="s">
        <v>940</v>
      </c>
      <c r="CH3618" s="12">
        <v>20.413</v>
      </c>
      <c r="CI3618" s="12" t="s">
        <v>967</v>
      </c>
      <c r="CJ3618" s="12" t="s">
        <v>968</v>
      </c>
      <c r="CK3618" s="12" t="s">
        <v>932</v>
      </c>
      <c r="CL3618" s="37">
        <v>1781154829</v>
      </c>
      <c r="CN3618" s="12" t="s">
        <v>1509</v>
      </c>
      <c r="CS3618" s="12"/>
      <c r="CT3618" s="36" t="str">
        <f t="shared" si="56"/>
        <v>1bn - 50bn</v>
      </c>
      <c r="CU3618" s="36" t="str">
        <f>VLOOKUP(CK3618,Mapping!B:C,2,FALSE)</f>
        <v>US/CA</v>
      </c>
    </row>
    <row r="3619" spans="1:99" ht="16" customHeight="1" x14ac:dyDescent="0.35">
      <c r="A3619" s="12" t="s">
        <v>5119</v>
      </c>
      <c r="B3619" s="12" t="s">
        <v>925</v>
      </c>
      <c r="E3619" s="37">
        <v>769095</v>
      </c>
      <c r="G3619" s="37" t="s">
        <v>1505</v>
      </c>
      <c r="I3619" s="37"/>
      <c r="K3619" s="37"/>
      <c r="M3619" s="37"/>
      <c r="O3619" s="37"/>
      <c r="R3619" s="37"/>
      <c r="T3619" s="37"/>
      <c r="V3619" s="37"/>
      <c r="X3619" s="37"/>
      <c r="Z3619" s="37"/>
      <c r="AB3619" s="37"/>
      <c r="AD3619" s="37"/>
      <c r="AF3619" s="37"/>
      <c r="AH3619" s="37"/>
      <c r="AN3619" s="37">
        <v>0</v>
      </c>
      <c r="AO3619" s="12">
        <v>0</v>
      </c>
      <c r="AP3619" s="37">
        <v>769095</v>
      </c>
      <c r="AQ3619" s="12">
        <v>7.0000000000000007E-2</v>
      </c>
      <c r="AR3619" s="37"/>
      <c r="AT3619" s="37"/>
      <c r="AV3619" s="37"/>
      <c r="AX3619" s="37"/>
      <c r="BH3619" s="12">
        <v>3331</v>
      </c>
      <c r="BI3619" s="12">
        <v>0</v>
      </c>
      <c r="BV3619" s="12">
        <v>0</v>
      </c>
      <c r="BY3619" s="12">
        <v>0</v>
      </c>
      <c r="CG3619" s="12" t="s">
        <v>991</v>
      </c>
      <c r="CH3619" s="12">
        <v>30.140999999999998</v>
      </c>
      <c r="CI3619" s="12" t="s">
        <v>5120</v>
      </c>
      <c r="CJ3619" s="12" t="s">
        <v>966</v>
      </c>
      <c r="CK3619" s="12" t="s">
        <v>932</v>
      </c>
      <c r="CL3619" s="37">
        <v>1050281857</v>
      </c>
      <c r="CN3619" s="12" t="s">
        <v>1534</v>
      </c>
      <c r="CS3619" s="12"/>
      <c r="CT3619" s="36" t="str">
        <f t="shared" si="56"/>
        <v>1bn - 50bn</v>
      </c>
      <c r="CU3619" s="36" t="str">
        <f>VLOOKUP(CK3619,Mapping!B:C,2,FALSE)</f>
        <v>US/CA</v>
      </c>
    </row>
    <row r="3620" spans="1:99" ht="16" customHeight="1" x14ac:dyDescent="0.35">
      <c r="A3620" s="12" t="s">
        <v>5121</v>
      </c>
      <c r="B3620" s="12" t="s">
        <v>925</v>
      </c>
      <c r="E3620" s="37">
        <v>1008312</v>
      </c>
      <c r="G3620" s="37" t="s">
        <v>1505</v>
      </c>
      <c r="I3620" s="37"/>
      <c r="K3620" s="37"/>
      <c r="M3620" s="37"/>
      <c r="O3620" s="37"/>
      <c r="R3620" s="37"/>
      <c r="T3620" s="37"/>
      <c r="V3620" s="37"/>
      <c r="X3620" s="37">
        <v>1008312</v>
      </c>
      <c r="Y3620" s="12">
        <v>0.47</v>
      </c>
      <c r="Z3620" s="37"/>
      <c r="AB3620" s="37"/>
      <c r="AD3620" s="37"/>
      <c r="AF3620" s="37"/>
      <c r="AH3620" s="37"/>
      <c r="AN3620" s="37"/>
      <c r="AP3620" s="37"/>
      <c r="AR3620" s="37"/>
      <c r="AT3620" s="37"/>
      <c r="AV3620" s="37"/>
      <c r="AX3620" s="37"/>
      <c r="BA3620" s="12">
        <v>9868</v>
      </c>
      <c r="BZ3620" s="12">
        <v>0</v>
      </c>
      <c r="CG3620" s="12" t="s">
        <v>976</v>
      </c>
      <c r="CH3620" s="12">
        <v>28.297999999999998</v>
      </c>
      <c r="CI3620" s="12" t="s">
        <v>941</v>
      </c>
      <c r="CJ3620" s="12" t="s">
        <v>941</v>
      </c>
      <c r="CK3620" s="12" t="s">
        <v>932</v>
      </c>
      <c r="CL3620" s="37">
        <v>208633434</v>
      </c>
      <c r="CN3620" s="12" t="s">
        <v>1513</v>
      </c>
      <c r="CS3620" s="12"/>
      <c r="CT3620" s="36" t="str">
        <f t="shared" si="56"/>
        <v>500mn</v>
      </c>
      <c r="CU3620" s="36" t="str">
        <f>VLOOKUP(CK3620,Mapping!B:C,2,FALSE)</f>
        <v>US/CA</v>
      </c>
    </row>
    <row r="3621" spans="1:99" ht="16" customHeight="1" x14ac:dyDescent="0.35">
      <c r="A3621" s="12" t="s">
        <v>5122</v>
      </c>
      <c r="B3621" s="12" t="s">
        <v>925</v>
      </c>
      <c r="E3621" s="37">
        <v>26777</v>
      </c>
      <c r="G3621" s="37" t="s">
        <v>1505</v>
      </c>
      <c r="I3621" s="37"/>
      <c r="K3621" s="37"/>
      <c r="M3621" s="37"/>
      <c r="O3621" s="37"/>
      <c r="R3621" s="37"/>
      <c r="T3621" s="37"/>
      <c r="V3621" s="37"/>
      <c r="X3621" s="37"/>
      <c r="Z3621" s="37"/>
      <c r="AB3621" s="37"/>
      <c r="AD3621" s="37"/>
      <c r="AF3621" s="37"/>
      <c r="AH3621" s="37"/>
      <c r="AN3621" s="37">
        <v>26777</v>
      </c>
      <c r="AO3621" s="12">
        <v>0.03</v>
      </c>
      <c r="AP3621" s="37"/>
      <c r="AR3621" s="37"/>
      <c r="AT3621" s="37"/>
      <c r="AV3621" s="37"/>
      <c r="AX3621" s="37"/>
      <c r="BI3621" s="12">
        <v>125</v>
      </c>
      <c r="BY3621" s="12">
        <v>0</v>
      </c>
      <c r="CG3621" s="12"/>
      <c r="CH3621" s="12">
        <v>17.452000000000002</v>
      </c>
      <c r="CI3621" s="12"/>
      <c r="CJ3621" s="12"/>
      <c r="CK3621" s="12" t="s">
        <v>1134</v>
      </c>
      <c r="CL3621" s="37">
        <v>120104563</v>
      </c>
      <c r="CN3621" s="12" t="s">
        <v>1506</v>
      </c>
      <c r="CS3621" s="12"/>
      <c r="CT3621" s="36" t="str">
        <f t="shared" si="56"/>
        <v>500mn</v>
      </c>
      <c r="CU3621" s="36" t="str">
        <f>VLOOKUP(CK3621,Mapping!B:C,2,FALSE)</f>
        <v>Middle East</v>
      </c>
    </row>
    <row r="3622" spans="1:99" ht="16" customHeight="1" x14ac:dyDescent="0.35">
      <c r="A3622" s="12" t="s">
        <v>5123</v>
      </c>
      <c r="B3622" s="12" t="s">
        <v>925</v>
      </c>
      <c r="E3622" s="37">
        <v>2033623</v>
      </c>
      <c r="G3622" s="37" t="s">
        <v>1505</v>
      </c>
      <c r="I3622" s="37"/>
      <c r="K3622" s="37"/>
      <c r="M3622" s="37">
        <v>833682</v>
      </c>
      <c r="N3622" s="12">
        <v>0.04</v>
      </c>
      <c r="O3622" s="37"/>
      <c r="R3622" s="37"/>
      <c r="T3622" s="37"/>
      <c r="V3622" s="37"/>
      <c r="X3622" s="37"/>
      <c r="Z3622" s="37"/>
      <c r="AB3622" s="37"/>
      <c r="AD3622" s="37"/>
      <c r="AF3622" s="37"/>
      <c r="AH3622" s="37"/>
      <c r="AN3622" s="37">
        <v>1199941</v>
      </c>
      <c r="AO3622" s="12">
        <v>0.05</v>
      </c>
      <c r="AP3622" s="37"/>
      <c r="AR3622" s="37"/>
      <c r="AT3622" s="37"/>
      <c r="AV3622" s="37"/>
      <c r="AX3622" s="37"/>
      <c r="BB3622" s="12">
        <v>6645</v>
      </c>
      <c r="BI3622" s="12">
        <v>7125</v>
      </c>
      <c r="BY3622" s="12">
        <v>0</v>
      </c>
      <c r="CC3622" s="12">
        <v>0</v>
      </c>
      <c r="CG3622" s="12" t="s">
        <v>991</v>
      </c>
      <c r="CH3622" s="12">
        <v>15.465999999999999</v>
      </c>
      <c r="CI3622" s="12" t="s">
        <v>967</v>
      </c>
      <c r="CJ3622" s="12" t="s">
        <v>968</v>
      </c>
      <c r="CK3622" s="12" t="s">
        <v>932</v>
      </c>
      <c r="CL3622" s="37">
        <v>2335873434</v>
      </c>
      <c r="CN3622" s="12" t="s">
        <v>1509</v>
      </c>
      <c r="CS3622" s="12"/>
      <c r="CT3622" s="36" t="str">
        <f t="shared" si="56"/>
        <v>1bn - 50bn</v>
      </c>
      <c r="CU3622" s="36" t="str">
        <f>VLOOKUP(CK3622,Mapping!B:C,2,FALSE)</f>
        <v>US/CA</v>
      </c>
    </row>
    <row r="3623" spans="1:99" ht="16" customHeight="1" x14ac:dyDescent="0.35">
      <c r="A3623" s="12" t="s">
        <v>5124</v>
      </c>
      <c r="B3623" s="12" t="s">
        <v>925</v>
      </c>
      <c r="E3623" s="37">
        <v>15489</v>
      </c>
      <c r="G3623" s="37" t="s">
        <v>1505</v>
      </c>
      <c r="I3623" s="37"/>
      <c r="K3623" s="37"/>
      <c r="M3623" s="37">
        <v>7653</v>
      </c>
      <c r="N3623" s="12">
        <v>0.01</v>
      </c>
      <c r="O3623" s="37"/>
      <c r="R3623" s="37"/>
      <c r="T3623" s="37">
        <v>7836</v>
      </c>
      <c r="U3623" s="12">
        <v>0.01</v>
      </c>
      <c r="V3623" s="37"/>
      <c r="X3623" s="37"/>
      <c r="Z3623" s="37"/>
      <c r="AB3623" s="37"/>
      <c r="AD3623" s="37"/>
      <c r="AF3623" s="37"/>
      <c r="AH3623" s="37"/>
      <c r="AN3623" s="37">
        <v>0</v>
      </c>
      <c r="AO3623" s="12">
        <v>0</v>
      </c>
      <c r="AP3623" s="37"/>
      <c r="AR3623" s="37"/>
      <c r="AT3623" s="37"/>
      <c r="AV3623" s="37"/>
      <c r="AX3623" s="37"/>
      <c r="BB3623" s="12">
        <v>61</v>
      </c>
      <c r="BI3623" s="12">
        <v>0</v>
      </c>
      <c r="BK3623" s="12">
        <v>70</v>
      </c>
      <c r="BY3623" s="12">
        <v>0</v>
      </c>
      <c r="CC3623" s="12">
        <v>0</v>
      </c>
      <c r="CE3623" s="12">
        <v>0</v>
      </c>
      <c r="CG3623" s="12" t="s">
        <v>959</v>
      </c>
      <c r="CH3623" s="12">
        <v>57.377000000000002</v>
      </c>
      <c r="CI3623" s="12" t="s">
        <v>1073</v>
      </c>
      <c r="CJ3623" s="12" t="s">
        <v>946</v>
      </c>
      <c r="CK3623" s="12" t="s">
        <v>932</v>
      </c>
      <c r="CL3623" s="37">
        <v>106442576</v>
      </c>
      <c r="CN3623" s="12" t="s">
        <v>1509</v>
      </c>
      <c r="CS3623" s="12"/>
      <c r="CT3623" s="36" t="str">
        <f t="shared" si="56"/>
        <v>500mn</v>
      </c>
      <c r="CU3623" s="36" t="str">
        <f>VLOOKUP(CK3623,Mapping!B:C,2,FALSE)</f>
        <v>US/CA</v>
      </c>
    </row>
    <row r="3624" spans="1:99" ht="16" customHeight="1" x14ac:dyDescent="0.35">
      <c r="A3624" s="12" t="s">
        <v>5125</v>
      </c>
      <c r="B3624" s="12" t="s">
        <v>925</v>
      </c>
      <c r="E3624" s="37">
        <v>682742</v>
      </c>
      <c r="G3624" s="37" t="s">
        <v>1505</v>
      </c>
      <c r="I3624" s="37"/>
      <c r="K3624" s="37"/>
      <c r="M3624" s="37"/>
      <c r="O3624" s="37"/>
      <c r="Q3624" s="12">
        <v>0</v>
      </c>
      <c r="R3624" s="37"/>
      <c r="T3624" s="37"/>
      <c r="V3624" s="37"/>
      <c r="X3624" s="37"/>
      <c r="Z3624" s="37"/>
      <c r="AB3624" s="37"/>
      <c r="AD3624" s="37"/>
      <c r="AF3624" s="37"/>
      <c r="AH3624" s="37">
        <v>0</v>
      </c>
      <c r="AI3624" s="12">
        <v>0</v>
      </c>
      <c r="AN3624" s="37">
        <v>0</v>
      </c>
      <c r="AO3624" s="12">
        <v>0</v>
      </c>
      <c r="AP3624" s="37">
        <v>682742</v>
      </c>
      <c r="AQ3624" s="12">
        <v>0.25</v>
      </c>
      <c r="AR3624" s="37"/>
      <c r="AT3624" s="37"/>
      <c r="AV3624" s="37"/>
      <c r="AX3624" s="37"/>
      <c r="BH3624" s="12">
        <v>2957</v>
      </c>
      <c r="BI3624" s="12">
        <v>0</v>
      </c>
      <c r="BQ3624" s="12">
        <v>0</v>
      </c>
      <c r="BV3624" s="12">
        <v>0</v>
      </c>
      <c r="BY3624" s="12">
        <v>0</v>
      </c>
      <c r="CG3624" s="12" t="s">
        <v>940</v>
      </c>
      <c r="CH3624" s="12">
        <v>50.677999999999997</v>
      </c>
      <c r="CI3624" s="12" t="s">
        <v>3607</v>
      </c>
      <c r="CJ3624" s="12"/>
      <c r="CK3624" s="12" t="s">
        <v>2025</v>
      </c>
      <c r="CL3624" s="37">
        <v>270264985</v>
      </c>
      <c r="CN3624" s="12" t="s">
        <v>1506</v>
      </c>
      <c r="CS3624" s="12"/>
      <c r="CT3624" s="36" t="str">
        <f t="shared" si="56"/>
        <v>500mn</v>
      </c>
      <c r="CU3624" s="36" t="str">
        <f>VLOOKUP(CK3624,Mapping!B:C,2,FALSE)</f>
        <v>EU</v>
      </c>
    </row>
    <row r="3625" spans="1:99" ht="16" customHeight="1" x14ac:dyDescent="0.35">
      <c r="A3625" s="12" t="s">
        <v>5126</v>
      </c>
      <c r="B3625" s="12" t="s">
        <v>925</v>
      </c>
      <c r="E3625" s="37">
        <v>6046020</v>
      </c>
      <c r="G3625" s="37" t="s">
        <v>1505</v>
      </c>
      <c r="I3625" s="37"/>
      <c r="K3625" s="37"/>
      <c r="M3625" s="37"/>
      <c r="O3625" s="37"/>
      <c r="R3625" s="37"/>
      <c r="T3625" s="37"/>
      <c r="V3625" s="37"/>
      <c r="X3625" s="37"/>
      <c r="Z3625" s="37"/>
      <c r="AB3625" s="37"/>
      <c r="AD3625" s="37"/>
      <c r="AF3625" s="37"/>
      <c r="AH3625" s="37"/>
      <c r="AN3625" s="37">
        <v>6046020</v>
      </c>
      <c r="AO3625" s="12">
        <v>0.18</v>
      </c>
      <c r="AP3625" s="37"/>
      <c r="AR3625" s="37"/>
      <c r="AT3625" s="37"/>
      <c r="AV3625" s="37"/>
      <c r="AX3625" s="37"/>
      <c r="BI3625" s="12">
        <v>35900</v>
      </c>
      <c r="BY3625" s="12">
        <v>0</v>
      </c>
      <c r="CG3625" s="12" t="s">
        <v>940</v>
      </c>
      <c r="CH3625" s="12">
        <v>49.6</v>
      </c>
      <c r="CI3625" s="12" t="s">
        <v>2222</v>
      </c>
      <c r="CJ3625" s="12" t="s">
        <v>946</v>
      </c>
      <c r="CK3625" s="12" t="s">
        <v>932</v>
      </c>
      <c r="CL3625" s="37">
        <v>3263309251</v>
      </c>
      <c r="CN3625" s="12" t="s">
        <v>1509</v>
      </c>
      <c r="CS3625" s="12"/>
      <c r="CT3625" s="36" t="str">
        <f t="shared" si="56"/>
        <v>1bn - 50bn</v>
      </c>
      <c r="CU3625" s="36" t="str">
        <f>VLOOKUP(CK3625,Mapping!B:C,2,FALSE)</f>
        <v>US/CA</v>
      </c>
    </row>
    <row r="3626" spans="1:99" ht="16" customHeight="1" x14ac:dyDescent="0.35">
      <c r="A3626" s="12" t="s">
        <v>5127</v>
      </c>
      <c r="B3626" s="12" t="s">
        <v>925</v>
      </c>
      <c r="E3626" s="37">
        <v>656988</v>
      </c>
      <c r="G3626" s="37" t="s">
        <v>1505</v>
      </c>
      <c r="I3626" s="37"/>
      <c r="K3626" s="37"/>
      <c r="M3626" s="37"/>
      <c r="O3626" s="37"/>
      <c r="R3626" s="37"/>
      <c r="T3626" s="37"/>
      <c r="V3626" s="37"/>
      <c r="X3626" s="37">
        <v>472836</v>
      </c>
      <c r="Y3626" s="12">
        <v>1.23</v>
      </c>
      <c r="Z3626" s="37"/>
      <c r="AB3626" s="37"/>
      <c r="AD3626" s="37"/>
      <c r="AF3626" s="37"/>
      <c r="AH3626" s="37"/>
      <c r="AN3626" s="37"/>
      <c r="AP3626" s="37">
        <v>184152</v>
      </c>
      <c r="AQ3626" s="12">
        <v>0.48</v>
      </c>
      <c r="AR3626" s="37"/>
      <c r="AT3626" s="37"/>
      <c r="AV3626" s="37"/>
      <c r="AX3626" s="37"/>
      <c r="BA3626" s="12">
        <v>4170</v>
      </c>
      <c r="BH3626" s="12">
        <v>650</v>
      </c>
      <c r="BV3626" s="12">
        <v>0</v>
      </c>
      <c r="BZ3626" s="12">
        <v>0</v>
      </c>
      <c r="CG3626" s="12"/>
      <c r="CH3626" s="12">
        <v>48.231999999999999</v>
      </c>
      <c r="CI3626" s="12" t="s">
        <v>1236</v>
      </c>
      <c r="CJ3626" s="12"/>
      <c r="CK3626" s="12" t="s">
        <v>1151</v>
      </c>
      <c r="CL3626" s="37">
        <v>38471780</v>
      </c>
      <c r="CN3626" s="12" t="s">
        <v>1506</v>
      </c>
      <c r="CS3626" s="12"/>
      <c r="CT3626" s="36" t="str">
        <f t="shared" si="56"/>
        <v>500mn</v>
      </c>
      <c r="CU3626" s="36" t="str">
        <f>VLOOKUP(CK3626,Mapping!B:C,2,FALSE)</f>
        <v>EU</v>
      </c>
    </row>
    <row r="3627" spans="1:99" ht="16" customHeight="1" x14ac:dyDescent="0.35">
      <c r="A3627" s="12" t="s">
        <v>5128</v>
      </c>
      <c r="B3627" s="12" t="s">
        <v>925</v>
      </c>
      <c r="E3627" s="37">
        <v>1422877</v>
      </c>
      <c r="G3627" s="37" t="s">
        <v>1505</v>
      </c>
      <c r="I3627" s="37"/>
      <c r="K3627" s="37"/>
      <c r="M3627" s="37"/>
      <c r="O3627" s="37"/>
      <c r="Q3627" s="12">
        <v>70</v>
      </c>
      <c r="R3627" s="37"/>
      <c r="T3627" s="37"/>
      <c r="V3627" s="37"/>
      <c r="X3627" s="37">
        <v>10281</v>
      </c>
      <c r="Y3627" s="12">
        <v>0</v>
      </c>
      <c r="Z3627" s="37"/>
      <c r="AB3627" s="37"/>
      <c r="AD3627" s="37"/>
      <c r="AF3627" s="37"/>
      <c r="AH3627" s="37">
        <v>9500</v>
      </c>
      <c r="AI3627" s="12">
        <v>0</v>
      </c>
      <c r="AN3627" s="37">
        <v>1403096</v>
      </c>
      <c r="AO3627" s="12">
        <v>0.03</v>
      </c>
      <c r="AP3627" s="37"/>
      <c r="AR3627" s="37"/>
      <c r="AT3627" s="37"/>
      <c r="AV3627" s="37"/>
      <c r="AX3627" s="37"/>
      <c r="BA3627" s="12">
        <v>106</v>
      </c>
      <c r="BI3627" s="12">
        <v>6550</v>
      </c>
      <c r="BQ3627" s="12">
        <v>0</v>
      </c>
      <c r="BY3627" s="12">
        <v>0</v>
      </c>
      <c r="BZ3627" s="12">
        <v>0</v>
      </c>
      <c r="CG3627" s="12" t="s">
        <v>959</v>
      </c>
      <c r="CH3627" s="12">
        <v>12.912000000000001</v>
      </c>
      <c r="CI3627" s="12" t="s">
        <v>1229</v>
      </c>
      <c r="CJ3627" s="12"/>
      <c r="CK3627" s="12" t="s">
        <v>1134</v>
      </c>
      <c r="CL3627" s="37">
        <v>4365831640</v>
      </c>
      <c r="CN3627" s="12" t="s">
        <v>1506</v>
      </c>
      <c r="CS3627" s="12"/>
      <c r="CT3627" s="36" t="str">
        <f t="shared" si="56"/>
        <v>1bn - 50bn</v>
      </c>
      <c r="CU3627" s="36" t="str">
        <f>VLOOKUP(CK3627,Mapping!B:C,2,FALSE)</f>
        <v>Middle East</v>
      </c>
    </row>
    <row r="3628" spans="1:99" ht="16" customHeight="1" x14ac:dyDescent="0.35">
      <c r="A3628" s="12" t="s">
        <v>5129</v>
      </c>
      <c r="B3628" s="12" t="s">
        <v>933</v>
      </c>
      <c r="E3628" s="37">
        <v>1814798</v>
      </c>
      <c r="G3628" s="37" t="s">
        <v>1505</v>
      </c>
      <c r="I3628" s="37"/>
      <c r="K3628" s="37">
        <v>985318</v>
      </c>
      <c r="L3628" s="12">
        <v>0.06</v>
      </c>
      <c r="M3628" s="37"/>
      <c r="O3628" s="37">
        <v>829480</v>
      </c>
      <c r="P3628" s="12">
        <v>0.05</v>
      </c>
      <c r="R3628" s="37"/>
      <c r="T3628" s="37"/>
      <c r="V3628" s="37"/>
      <c r="X3628" s="37"/>
      <c r="Z3628" s="37"/>
      <c r="AB3628" s="37"/>
      <c r="AD3628" s="37"/>
      <c r="AF3628" s="37"/>
      <c r="AH3628" s="37"/>
      <c r="AL3628" s="12">
        <v>45200</v>
      </c>
      <c r="AN3628" s="37"/>
      <c r="AP3628" s="37"/>
      <c r="AR3628" s="37"/>
      <c r="AT3628" s="37"/>
      <c r="AV3628" s="37"/>
      <c r="AX3628" s="37"/>
      <c r="BG3628" s="12">
        <v>12800</v>
      </c>
      <c r="BS3628" s="12">
        <v>0</v>
      </c>
      <c r="BU3628" s="12">
        <v>0</v>
      </c>
      <c r="CG3628" s="12" t="s">
        <v>940</v>
      </c>
      <c r="CH3628" s="12">
        <v>84.001000000000005</v>
      </c>
      <c r="CI3628" s="12" t="s">
        <v>999</v>
      </c>
      <c r="CJ3628" s="12"/>
      <c r="CK3628" s="12" t="s">
        <v>927</v>
      </c>
      <c r="CL3628" s="37">
        <v>1830551685</v>
      </c>
      <c r="CN3628" s="12" t="s">
        <v>1506</v>
      </c>
      <c r="CS3628" s="12"/>
      <c r="CT3628" s="36" t="str">
        <f t="shared" si="56"/>
        <v>1bn - 50bn</v>
      </c>
      <c r="CU3628" s="36" t="str">
        <f>VLOOKUP(CK3628,Mapping!B:C,2,FALSE)</f>
        <v>CN</v>
      </c>
    </row>
    <row r="3629" spans="1:99" ht="16" customHeight="1" x14ac:dyDescent="0.35">
      <c r="A3629" s="12" t="s">
        <v>5130</v>
      </c>
      <c r="B3629" s="12" t="s">
        <v>933</v>
      </c>
      <c r="E3629" s="37">
        <v>648389</v>
      </c>
      <c r="G3629" s="37" t="s">
        <v>1505</v>
      </c>
      <c r="I3629" s="37"/>
      <c r="K3629" s="37"/>
      <c r="M3629" s="37"/>
      <c r="O3629" s="37"/>
      <c r="R3629" s="37"/>
      <c r="T3629" s="37"/>
      <c r="V3629" s="37"/>
      <c r="X3629" s="37"/>
      <c r="Z3629" s="37"/>
      <c r="AB3629" s="37"/>
      <c r="AD3629" s="37"/>
      <c r="AF3629" s="37"/>
      <c r="AH3629" s="37"/>
      <c r="AN3629" s="37">
        <v>648389</v>
      </c>
      <c r="AO3629" s="12">
        <v>1.1299999999999999</v>
      </c>
      <c r="AP3629" s="37"/>
      <c r="AR3629" s="37"/>
      <c r="AT3629" s="37"/>
      <c r="AV3629" s="37"/>
      <c r="AX3629" s="37"/>
      <c r="BI3629" s="12">
        <v>3850</v>
      </c>
      <c r="BY3629" s="12">
        <v>0</v>
      </c>
      <c r="CG3629" s="12" t="s">
        <v>940</v>
      </c>
      <c r="CH3629" s="12">
        <v>50.183</v>
      </c>
      <c r="CI3629" s="12" t="s">
        <v>1050</v>
      </c>
      <c r="CJ3629" s="12" t="s">
        <v>1006</v>
      </c>
      <c r="CK3629" s="12" t="s">
        <v>1013</v>
      </c>
      <c r="CL3629" s="37">
        <v>55160991</v>
      </c>
      <c r="CN3629" s="12" t="s">
        <v>1506</v>
      </c>
      <c r="CS3629" s="12"/>
      <c r="CT3629" s="36" t="str">
        <f t="shared" si="56"/>
        <v>500mn</v>
      </c>
      <c r="CU3629" s="36" t="str">
        <f>VLOOKUP(CK3629,Mapping!B:C,2,FALSE)</f>
        <v>Oceania</v>
      </c>
    </row>
    <row r="3630" spans="1:99" ht="16" customHeight="1" x14ac:dyDescent="0.35">
      <c r="A3630" s="12" t="s">
        <v>5131</v>
      </c>
      <c r="B3630" s="12" t="s">
        <v>925</v>
      </c>
      <c r="E3630" s="37">
        <v>827763</v>
      </c>
      <c r="G3630" s="37" t="s">
        <v>1505</v>
      </c>
      <c r="I3630" s="37"/>
      <c r="K3630" s="37"/>
      <c r="M3630" s="37"/>
      <c r="O3630" s="37"/>
      <c r="R3630" s="37"/>
      <c r="T3630" s="37"/>
      <c r="V3630" s="37"/>
      <c r="X3630" s="37"/>
      <c r="Z3630" s="37"/>
      <c r="AB3630" s="37"/>
      <c r="AD3630" s="37"/>
      <c r="AF3630" s="37"/>
      <c r="AH3630" s="37"/>
      <c r="AN3630" s="37"/>
      <c r="AP3630" s="37"/>
      <c r="AR3630" s="37">
        <v>827763</v>
      </c>
      <c r="AS3630" s="12">
        <v>0.19</v>
      </c>
      <c r="AT3630" s="37"/>
      <c r="AV3630" s="37"/>
      <c r="AX3630" s="37"/>
      <c r="BE3630" s="12">
        <v>22198</v>
      </c>
      <c r="BM3630" s="12">
        <v>0.02</v>
      </c>
      <c r="CG3630" s="12" t="s">
        <v>940</v>
      </c>
      <c r="CH3630" s="12">
        <v>54.491</v>
      </c>
      <c r="CI3630" s="12" t="s">
        <v>1165</v>
      </c>
      <c r="CJ3630" s="12"/>
      <c r="CK3630" s="12" t="s">
        <v>1167</v>
      </c>
      <c r="CL3630" s="37">
        <v>441716667</v>
      </c>
      <c r="CN3630" s="12" t="s">
        <v>1506</v>
      </c>
      <c r="CS3630" s="12"/>
      <c r="CT3630" s="36" t="str">
        <f t="shared" si="56"/>
        <v>500mn</v>
      </c>
      <c r="CU3630" s="36" t="str">
        <f>VLOOKUP(CK3630,Mapping!B:C,2,FALSE)</f>
        <v>Asia</v>
      </c>
    </row>
    <row r="3631" spans="1:99" ht="16" customHeight="1" x14ac:dyDescent="0.35">
      <c r="A3631" s="12" t="s">
        <v>5132</v>
      </c>
      <c r="B3631" s="12" t="s">
        <v>925</v>
      </c>
      <c r="E3631" s="37">
        <v>288424</v>
      </c>
      <c r="G3631" s="37" t="s">
        <v>1505</v>
      </c>
      <c r="I3631" s="37"/>
      <c r="K3631" s="37"/>
      <c r="M3631" s="37"/>
      <c r="O3631" s="37"/>
      <c r="Q3631" s="12">
        <v>2284</v>
      </c>
      <c r="R3631" s="37"/>
      <c r="T3631" s="37"/>
      <c r="V3631" s="37"/>
      <c r="X3631" s="37"/>
      <c r="Z3631" s="37"/>
      <c r="AB3631" s="37"/>
      <c r="AD3631" s="37"/>
      <c r="AF3631" s="37"/>
      <c r="AH3631" s="37">
        <v>288424</v>
      </c>
      <c r="AI3631" s="12">
        <v>0.09</v>
      </c>
      <c r="AN3631" s="37"/>
      <c r="AP3631" s="37"/>
      <c r="AR3631" s="37"/>
      <c r="AT3631" s="37"/>
      <c r="AV3631" s="37"/>
      <c r="AX3631" s="37"/>
      <c r="BQ3631" s="12">
        <v>0</v>
      </c>
      <c r="CG3631" s="12" t="s">
        <v>934</v>
      </c>
      <c r="CH3631" s="12">
        <v>33.121000000000002</v>
      </c>
      <c r="CI3631" s="12" t="s">
        <v>5133</v>
      </c>
      <c r="CJ3631" s="12" t="s">
        <v>931</v>
      </c>
      <c r="CK3631" s="12" t="s">
        <v>932</v>
      </c>
      <c r="CL3631" s="37">
        <v>324442137</v>
      </c>
      <c r="CN3631" s="12" t="s">
        <v>1509</v>
      </c>
      <c r="CS3631" s="12"/>
      <c r="CT3631" s="36" t="str">
        <f t="shared" si="56"/>
        <v>500mn</v>
      </c>
      <c r="CU3631" s="36" t="str">
        <f>VLOOKUP(CK3631,Mapping!B:C,2,FALSE)</f>
        <v>US/CA</v>
      </c>
    </row>
    <row r="3632" spans="1:99" ht="16" customHeight="1" x14ac:dyDescent="0.35">
      <c r="A3632" s="12" t="s">
        <v>5134</v>
      </c>
      <c r="B3632" s="12" t="s">
        <v>925</v>
      </c>
      <c r="E3632" s="37">
        <v>42402903</v>
      </c>
      <c r="G3632" s="37" t="s">
        <v>1505</v>
      </c>
      <c r="I3632" s="37"/>
      <c r="K3632" s="37">
        <v>21473912</v>
      </c>
      <c r="L3632" s="12">
        <v>3.64</v>
      </c>
      <c r="M3632" s="37"/>
      <c r="O3632" s="37">
        <v>20928991</v>
      </c>
      <c r="P3632" s="12">
        <v>3.55</v>
      </c>
      <c r="R3632" s="37"/>
      <c r="T3632" s="37"/>
      <c r="V3632" s="37"/>
      <c r="X3632" s="37"/>
      <c r="Z3632" s="37"/>
      <c r="AB3632" s="37"/>
      <c r="AD3632" s="37"/>
      <c r="AF3632" s="37"/>
      <c r="AH3632" s="37"/>
      <c r="AL3632" s="12">
        <v>1301750</v>
      </c>
      <c r="AN3632" s="37"/>
      <c r="AP3632" s="37"/>
      <c r="AR3632" s="37"/>
      <c r="AT3632" s="37"/>
      <c r="AV3632" s="37"/>
      <c r="AX3632" s="37"/>
      <c r="BG3632" s="12">
        <v>359750</v>
      </c>
      <c r="BS3632" s="12">
        <v>0</v>
      </c>
      <c r="BU3632" s="12">
        <v>0.01</v>
      </c>
      <c r="CG3632" s="12" t="s">
        <v>991</v>
      </c>
      <c r="CH3632" s="12">
        <v>48.628</v>
      </c>
      <c r="CI3632" s="12" t="s">
        <v>1011</v>
      </c>
      <c r="CJ3632" s="12" t="s">
        <v>1012</v>
      </c>
      <c r="CK3632" s="12" t="s">
        <v>1013</v>
      </c>
      <c r="CL3632" s="37">
        <v>593233248</v>
      </c>
      <c r="CN3632" s="12" t="s">
        <v>1506</v>
      </c>
      <c r="CS3632" s="12"/>
      <c r="CT3632" s="36" t="str">
        <f t="shared" si="56"/>
        <v>500mn - 1bn</v>
      </c>
      <c r="CU3632" s="36" t="str">
        <f>VLOOKUP(CK3632,Mapping!B:C,2,FALSE)</f>
        <v>Oceania</v>
      </c>
    </row>
    <row r="3633" spans="1:99" ht="16" customHeight="1" x14ac:dyDescent="0.35">
      <c r="A3633" s="12" t="s">
        <v>5135</v>
      </c>
      <c r="B3633" s="12" t="s">
        <v>925</v>
      </c>
      <c r="E3633" s="37">
        <v>27461064</v>
      </c>
      <c r="G3633" s="37" t="s">
        <v>1505</v>
      </c>
      <c r="I3633" s="37"/>
      <c r="K3633" s="37">
        <v>7258641</v>
      </c>
      <c r="L3633" s="12">
        <v>0.3</v>
      </c>
      <c r="M3633" s="37">
        <v>0</v>
      </c>
      <c r="N3633" s="12">
        <v>0</v>
      </c>
      <c r="O3633" s="37">
        <v>8398279</v>
      </c>
      <c r="P3633" s="12">
        <v>0.34</v>
      </c>
      <c r="Q3633" s="12">
        <v>32055</v>
      </c>
      <c r="R3633" s="37"/>
      <c r="T3633" s="37">
        <v>0</v>
      </c>
      <c r="U3633" s="12">
        <v>0</v>
      </c>
      <c r="V3633" s="37">
        <v>4875563</v>
      </c>
      <c r="W3633" s="12">
        <v>0.2</v>
      </c>
      <c r="X3633" s="37">
        <v>0</v>
      </c>
      <c r="Y3633" s="12">
        <v>0</v>
      </c>
      <c r="Z3633" s="37">
        <v>0</v>
      </c>
      <c r="AA3633" s="12">
        <v>0</v>
      </c>
      <c r="AB3633" s="37">
        <v>2320703</v>
      </c>
      <c r="AC3633" s="12">
        <v>0.09</v>
      </c>
      <c r="AD3633" s="37"/>
      <c r="AF3633" s="37">
        <v>0</v>
      </c>
      <c r="AG3633" s="12">
        <v>0</v>
      </c>
      <c r="AH3633" s="37">
        <v>4047905</v>
      </c>
      <c r="AI3633" s="12">
        <v>0.17</v>
      </c>
      <c r="AJ3633" s="12">
        <v>160641</v>
      </c>
      <c r="AK3633" s="12">
        <v>224070</v>
      </c>
      <c r="AL3633" s="12">
        <v>553002</v>
      </c>
      <c r="AN3633" s="37">
        <v>559973</v>
      </c>
      <c r="AO3633" s="12">
        <v>0.02</v>
      </c>
      <c r="AP3633" s="37"/>
      <c r="AR3633" s="37"/>
      <c r="AT3633" s="37"/>
      <c r="AV3633" s="37"/>
      <c r="AX3633" s="37"/>
      <c r="BA3633" s="12">
        <v>0</v>
      </c>
      <c r="BB3633" s="12">
        <v>0</v>
      </c>
      <c r="BC3633" s="12">
        <v>0</v>
      </c>
      <c r="BF3633" s="12">
        <v>0</v>
      </c>
      <c r="BG3633" s="12">
        <v>117515</v>
      </c>
      <c r="BI3633" s="12">
        <v>3325</v>
      </c>
      <c r="BK3633" s="12">
        <v>0</v>
      </c>
      <c r="BP3633" s="12">
        <v>0</v>
      </c>
      <c r="BQ3633" s="12">
        <v>0.01</v>
      </c>
      <c r="BR3633" s="12">
        <v>0.01</v>
      </c>
      <c r="BS3633" s="12">
        <v>0</v>
      </c>
      <c r="BT3633" s="12">
        <v>0.01</v>
      </c>
      <c r="BU3633" s="12">
        <v>0</v>
      </c>
      <c r="BY3633" s="12">
        <v>0</v>
      </c>
      <c r="BZ3633" s="12">
        <v>0</v>
      </c>
      <c r="CC3633" s="12">
        <v>0</v>
      </c>
      <c r="CD3633" s="12">
        <v>0</v>
      </c>
      <c r="CE3633" s="12">
        <v>0</v>
      </c>
      <c r="CG3633" s="12" t="s">
        <v>929</v>
      </c>
      <c r="CH3633" s="12">
        <v>103.312</v>
      </c>
      <c r="CI3633" s="12" t="s">
        <v>1016</v>
      </c>
      <c r="CJ3633" s="12" t="s">
        <v>1017</v>
      </c>
      <c r="CK3633" s="12" t="s">
        <v>932</v>
      </c>
      <c r="CL3633" s="37">
        <v>2443395872</v>
      </c>
      <c r="CN3633" s="12" t="s">
        <v>1506</v>
      </c>
      <c r="CS3633" s="12"/>
      <c r="CT3633" s="36" t="str">
        <f t="shared" si="56"/>
        <v>1bn - 50bn</v>
      </c>
      <c r="CU3633" s="36" t="str">
        <f>VLOOKUP(CK3633,Mapping!B:C,2,FALSE)</f>
        <v>US/CA</v>
      </c>
    </row>
    <row r="3634" spans="1:99" ht="16" customHeight="1" x14ac:dyDescent="0.35">
      <c r="A3634" s="12" t="s">
        <v>5136</v>
      </c>
      <c r="B3634" s="12" t="s">
        <v>933</v>
      </c>
      <c r="E3634" s="37">
        <v>9829633</v>
      </c>
      <c r="G3634" s="37" t="s">
        <v>1505</v>
      </c>
      <c r="I3634" s="37"/>
      <c r="K3634" s="37"/>
      <c r="M3634" s="37">
        <v>478805</v>
      </c>
      <c r="N3634" s="12">
        <v>0.05</v>
      </c>
      <c r="O3634" s="37"/>
      <c r="R3634" s="37"/>
      <c r="T3634" s="37"/>
      <c r="V3634" s="37"/>
      <c r="X3634" s="37"/>
      <c r="Z3634" s="37">
        <v>233440</v>
      </c>
      <c r="AA3634" s="12">
        <v>0.02</v>
      </c>
      <c r="AB3634" s="37"/>
      <c r="AD3634" s="37">
        <v>281335</v>
      </c>
      <c r="AE3634" s="12">
        <v>0.03</v>
      </c>
      <c r="AF3634" s="37"/>
      <c r="AH3634" s="37"/>
      <c r="AN3634" s="37">
        <v>8836053</v>
      </c>
      <c r="AO3634" s="12">
        <v>0.93</v>
      </c>
      <c r="AP3634" s="37"/>
      <c r="AR3634" s="37"/>
      <c r="AT3634" s="37"/>
      <c r="AV3634" s="37"/>
      <c r="AX3634" s="37"/>
      <c r="BB3634" s="12">
        <v>3621</v>
      </c>
      <c r="BC3634" s="12">
        <v>5836</v>
      </c>
      <c r="BI3634" s="12">
        <v>47950</v>
      </c>
      <c r="BJ3634" s="12">
        <v>2672</v>
      </c>
      <c r="BY3634" s="12">
        <v>0.01</v>
      </c>
      <c r="CB3634" s="12">
        <v>0</v>
      </c>
      <c r="CC3634" s="12">
        <v>0</v>
      </c>
      <c r="CD3634" s="12">
        <v>0</v>
      </c>
      <c r="CG3634" s="12" t="s">
        <v>940</v>
      </c>
      <c r="CH3634" s="12">
        <v>915.13400000000001</v>
      </c>
      <c r="CI3634" s="12" t="s">
        <v>1016</v>
      </c>
      <c r="CJ3634" s="12" t="s">
        <v>1017</v>
      </c>
      <c r="CK3634" s="12" t="s">
        <v>932</v>
      </c>
      <c r="CL3634" s="37">
        <v>950031151</v>
      </c>
      <c r="CN3634" s="12" t="s">
        <v>1506</v>
      </c>
      <c r="CS3634" s="12"/>
      <c r="CT3634" s="36" t="str">
        <f t="shared" si="56"/>
        <v>500mn - 1bn</v>
      </c>
      <c r="CU3634" s="36" t="str">
        <f>VLOOKUP(CK3634,Mapping!B:C,2,FALSE)</f>
        <v>US/CA</v>
      </c>
    </row>
    <row r="3635" spans="1:99" ht="16" customHeight="1" x14ac:dyDescent="0.35">
      <c r="A3635" s="12" t="s">
        <v>5137</v>
      </c>
      <c r="B3635" s="12" t="s">
        <v>925</v>
      </c>
      <c r="E3635" s="37">
        <v>3064943</v>
      </c>
      <c r="G3635" s="37" t="s">
        <v>1505</v>
      </c>
      <c r="I3635" s="37"/>
      <c r="K3635" s="37"/>
      <c r="M3635" s="37">
        <v>25092</v>
      </c>
      <c r="N3635" s="12">
        <v>0.01</v>
      </c>
      <c r="O3635" s="37"/>
      <c r="R3635" s="37"/>
      <c r="T3635" s="37"/>
      <c r="V3635" s="37"/>
      <c r="X3635" s="37"/>
      <c r="Z3635" s="37"/>
      <c r="AB3635" s="37"/>
      <c r="AD3635" s="37"/>
      <c r="AF3635" s="37"/>
      <c r="AH3635" s="37"/>
      <c r="AN3635" s="37">
        <v>3039851</v>
      </c>
      <c r="AO3635" s="12">
        <v>0.63</v>
      </c>
      <c r="AP3635" s="37"/>
      <c r="AR3635" s="37"/>
      <c r="AT3635" s="37"/>
      <c r="AV3635" s="37"/>
      <c r="AX3635" s="37"/>
      <c r="BB3635" s="12">
        <v>200</v>
      </c>
      <c r="BI3635" s="12">
        <v>18050</v>
      </c>
      <c r="BY3635" s="12">
        <v>0</v>
      </c>
      <c r="CC3635" s="12">
        <v>0</v>
      </c>
      <c r="CG3635" s="12" t="s">
        <v>940</v>
      </c>
      <c r="CH3635" s="12">
        <v>31.574999999999999</v>
      </c>
      <c r="CI3635" s="12" t="s">
        <v>2551</v>
      </c>
      <c r="CJ3635" s="12" t="s">
        <v>972</v>
      </c>
      <c r="CK3635" s="12" t="s">
        <v>932</v>
      </c>
      <c r="CL3635" s="37">
        <v>478995056</v>
      </c>
      <c r="CN3635" s="12" t="s">
        <v>1506</v>
      </c>
      <c r="CS3635" s="12"/>
      <c r="CT3635" s="36" t="str">
        <f t="shared" si="56"/>
        <v>500mn</v>
      </c>
      <c r="CU3635" s="36" t="str">
        <f>VLOOKUP(CK3635,Mapping!B:C,2,FALSE)</f>
        <v>US/CA</v>
      </c>
    </row>
    <row r="3636" spans="1:99" ht="16" customHeight="1" x14ac:dyDescent="0.35">
      <c r="A3636" s="12" t="s">
        <v>5138</v>
      </c>
      <c r="B3636" s="12" t="s">
        <v>925</v>
      </c>
      <c r="E3636" s="37">
        <v>37761</v>
      </c>
      <c r="G3636" s="37" t="s">
        <v>1505</v>
      </c>
      <c r="I3636" s="37"/>
      <c r="K3636" s="37"/>
      <c r="M3636" s="37">
        <v>18819</v>
      </c>
      <c r="N3636" s="12">
        <v>0</v>
      </c>
      <c r="O3636" s="37"/>
      <c r="Q3636" s="12">
        <v>150</v>
      </c>
      <c r="R3636" s="37"/>
      <c r="T3636" s="37"/>
      <c r="V3636" s="37"/>
      <c r="X3636" s="37"/>
      <c r="Z3636" s="37"/>
      <c r="AB3636" s="37"/>
      <c r="AD3636" s="37"/>
      <c r="AF3636" s="37"/>
      <c r="AH3636" s="37">
        <v>18942</v>
      </c>
      <c r="AI3636" s="12">
        <v>0.01</v>
      </c>
      <c r="AN3636" s="37"/>
      <c r="AP3636" s="37"/>
      <c r="AR3636" s="37"/>
      <c r="AT3636" s="37"/>
      <c r="AV3636" s="37"/>
      <c r="AX3636" s="37"/>
      <c r="BB3636" s="12">
        <v>150</v>
      </c>
      <c r="BQ3636" s="12">
        <v>0</v>
      </c>
      <c r="CC3636" s="12">
        <v>0</v>
      </c>
      <c r="CG3636" s="12" t="s">
        <v>934</v>
      </c>
      <c r="CH3636" s="12">
        <v>9.3190000000000008</v>
      </c>
      <c r="CI3636" s="12" t="s">
        <v>5139</v>
      </c>
      <c r="CJ3636" s="12" t="s">
        <v>936</v>
      </c>
      <c r="CK3636" s="12" t="s">
        <v>932</v>
      </c>
      <c r="CL3636" s="37">
        <v>378412418</v>
      </c>
      <c r="CN3636" s="12" t="s">
        <v>1509</v>
      </c>
      <c r="CS3636" s="12"/>
      <c r="CT3636" s="36" t="str">
        <f t="shared" si="56"/>
        <v>500mn</v>
      </c>
      <c r="CU3636" s="36" t="str">
        <f>VLOOKUP(CK3636,Mapping!B:C,2,FALSE)</f>
        <v>US/CA</v>
      </c>
    </row>
    <row r="3637" spans="1:99" ht="16" customHeight="1" x14ac:dyDescent="0.35">
      <c r="A3637" s="12" t="s">
        <v>5140</v>
      </c>
      <c r="B3637" s="12" t="s">
        <v>925</v>
      </c>
      <c r="E3637" s="37">
        <v>650559</v>
      </c>
      <c r="G3637" s="37" t="s">
        <v>1505</v>
      </c>
      <c r="I3637" s="37"/>
      <c r="K3637" s="37"/>
      <c r="M3637" s="37"/>
      <c r="O3637" s="37"/>
      <c r="R3637" s="37"/>
      <c r="T3637" s="37">
        <v>212686</v>
      </c>
      <c r="U3637" s="12">
        <v>7.0000000000000007E-2</v>
      </c>
      <c r="V3637" s="37"/>
      <c r="X3637" s="37"/>
      <c r="Z3637" s="37"/>
      <c r="AB3637" s="37"/>
      <c r="AD3637" s="37"/>
      <c r="AF3637" s="37"/>
      <c r="AH3637" s="37"/>
      <c r="AN3637" s="37">
        <v>437873</v>
      </c>
      <c r="AO3637" s="12">
        <v>0.14000000000000001</v>
      </c>
      <c r="AP3637" s="37"/>
      <c r="AR3637" s="37"/>
      <c r="AT3637" s="37"/>
      <c r="AV3637" s="37"/>
      <c r="AX3637" s="37"/>
      <c r="BI3637" s="12">
        <v>2600</v>
      </c>
      <c r="BK3637" s="12">
        <v>1900</v>
      </c>
      <c r="BY3637" s="12">
        <v>0</v>
      </c>
      <c r="CE3637" s="12">
        <v>0</v>
      </c>
      <c r="CG3637" s="12" t="s">
        <v>940</v>
      </c>
      <c r="CH3637" s="12">
        <v>16.474</v>
      </c>
      <c r="CI3637" s="12" t="s">
        <v>5141</v>
      </c>
      <c r="CJ3637" s="12" t="s">
        <v>946</v>
      </c>
      <c r="CK3637" s="12" t="s">
        <v>932</v>
      </c>
      <c r="CL3637" s="37">
        <v>313693918</v>
      </c>
      <c r="CN3637" s="12" t="s">
        <v>1509</v>
      </c>
      <c r="CS3637" s="12"/>
      <c r="CT3637" s="36" t="str">
        <f t="shared" si="56"/>
        <v>500mn</v>
      </c>
      <c r="CU3637" s="36" t="str">
        <f>VLOOKUP(CK3637,Mapping!B:C,2,FALSE)</f>
        <v>US/CA</v>
      </c>
    </row>
    <row r="3638" spans="1:99" ht="16" customHeight="1" x14ac:dyDescent="0.35">
      <c r="A3638" s="12" t="s">
        <v>5142</v>
      </c>
      <c r="B3638" s="12" t="s">
        <v>925</v>
      </c>
      <c r="E3638" s="37">
        <v>810881</v>
      </c>
      <c r="G3638" s="37" t="s">
        <v>1505</v>
      </c>
      <c r="I3638" s="37"/>
      <c r="K3638" s="37"/>
      <c r="M3638" s="37">
        <v>810881</v>
      </c>
      <c r="N3638" s="12">
        <v>0.37</v>
      </c>
      <c r="O3638" s="37"/>
      <c r="R3638" s="37"/>
      <c r="T3638" s="37"/>
      <c r="V3638" s="37"/>
      <c r="X3638" s="37"/>
      <c r="Z3638" s="37"/>
      <c r="AB3638" s="37"/>
      <c r="AD3638" s="37"/>
      <c r="AF3638" s="37"/>
      <c r="AH3638" s="37"/>
      <c r="AN3638" s="37"/>
      <c r="AP3638" s="37"/>
      <c r="AR3638" s="37"/>
      <c r="AT3638" s="37"/>
      <c r="AV3638" s="37"/>
      <c r="AX3638" s="37"/>
      <c r="BB3638" s="12">
        <v>5532</v>
      </c>
      <c r="CC3638" s="12">
        <v>0</v>
      </c>
      <c r="CG3638" s="12" t="s">
        <v>934</v>
      </c>
      <c r="CH3638" s="12">
        <v>34.046999999999997</v>
      </c>
      <c r="CI3638" s="12" t="s">
        <v>2794</v>
      </c>
      <c r="CJ3638" s="12" t="s">
        <v>931</v>
      </c>
      <c r="CK3638" s="12" t="s">
        <v>932</v>
      </c>
      <c r="CL3638" s="37">
        <v>220260570</v>
      </c>
      <c r="CN3638" s="12" t="s">
        <v>1509</v>
      </c>
      <c r="CS3638" s="12"/>
      <c r="CT3638" s="36" t="str">
        <f t="shared" si="56"/>
        <v>500mn</v>
      </c>
      <c r="CU3638" s="36" t="str">
        <f>VLOOKUP(CK3638,Mapping!B:C,2,FALSE)</f>
        <v>US/CA</v>
      </c>
    </row>
    <row r="3639" spans="1:99" ht="16" customHeight="1" x14ac:dyDescent="0.35">
      <c r="A3639" s="12" t="s">
        <v>5143</v>
      </c>
      <c r="B3639" s="12" t="s">
        <v>925</v>
      </c>
      <c r="E3639" s="37">
        <v>395770</v>
      </c>
      <c r="G3639" s="37" t="s">
        <v>1505</v>
      </c>
      <c r="I3639" s="37"/>
      <c r="K3639" s="37"/>
      <c r="M3639" s="37"/>
      <c r="O3639" s="37"/>
      <c r="R3639" s="37"/>
      <c r="T3639" s="37"/>
      <c r="V3639" s="37"/>
      <c r="X3639" s="37"/>
      <c r="Z3639" s="37"/>
      <c r="AB3639" s="37"/>
      <c r="AD3639" s="37"/>
      <c r="AF3639" s="37"/>
      <c r="AH3639" s="37"/>
      <c r="AN3639" s="37">
        <v>395770</v>
      </c>
      <c r="AO3639" s="12">
        <v>0.03</v>
      </c>
      <c r="AP3639" s="37">
        <v>0</v>
      </c>
      <c r="AQ3639" s="12">
        <v>0</v>
      </c>
      <c r="AR3639" s="37"/>
      <c r="AT3639" s="37"/>
      <c r="AV3639" s="37"/>
      <c r="AX3639" s="37"/>
      <c r="BH3639" s="12">
        <v>0</v>
      </c>
      <c r="BI3639" s="12">
        <v>2350</v>
      </c>
      <c r="BV3639" s="12">
        <v>0</v>
      </c>
      <c r="BY3639" s="12">
        <v>0</v>
      </c>
      <c r="CG3639" s="12" t="s">
        <v>996</v>
      </c>
      <c r="CH3639" s="12">
        <v>25.576000000000001</v>
      </c>
      <c r="CI3639" s="12" t="s">
        <v>992</v>
      </c>
      <c r="CJ3639" s="12" t="s">
        <v>993</v>
      </c>
      <c r="CK3639" s="12" t="s">
        <v>932</v>
      </c>
      <c r="CL3639" s="37">
        <v>1367171205</v>
      </c>
      <c r="CN3639" s="12" t="s">
        <v>1509</v>
      </c>
      <c r="CS3639" s="12"/>
      <c r="CT3639" s="36" t="str">
        <f t="shared" si="56"/>
        <v>1bn - 50bn</v>
      </c>
      <c r="CU3639" s="36" t="str">
        <f>VLOOKUP(CK3639,Mapping!B:C,2,FALSE)</f>
        <v>US/CA</v>
      </c>
    </row>
    <row r="3640" spans="1:99" ht="16" customHeight="1" x14ac:dyDescent="0.35">
      <c r="A3640" s="12" t="s">
        <v>5144</v>
      </c>
      <c r="B3640" s="12" t="s">
        <v>925</v>
      </c>
      <c r="E3640" s="37">
        <v>0</v>
      </c>
      <c r="G3640" s="37" t="s">
        <v>1505</v>
      </c>
      <c r="I3640" s="37"/>
      <c r="K3640" s="37"/>
      <c r="M3640" s="37"/>
      <c r="O3640" s="37"/>
      <c r="R3640" s="37"/>
      <c r="T3640" s="37"/>
      <c r="V3640" s="37"/>
      <c r="X3640" s="37"/>
      <c r="Z3640" s="37"/>
      <c r="AB3640" s="37"/>
      <c r="AD3640" s="37"/>
      <c r="AF3640" s="37"/>
      <c r="AH3640" s="37"/>
      <c r="AN3640" s="37">
        <v>0</v>
      </c>
      <c r="AO3640" s="12">
        <v>0</v>
      </c>
      <c r="AP3640" s="37"/>
      <c r="AR3640" s="37"/>
      <c r="AT3640" s="37"/>
      <c r="AV3640" s="37"/>
      <c r="AX3640" s="37"/>
      <c r="BI3640" s="12">
        <v>0</v>
      </c>
      <c r="BY3640" s="12">
        <v>0</v>
      </c>
      <c r="CG3640" s="12" t="s">
        <v>934</v>
      </c>
      <c r="CH3640" s="12">
        <v>14.657</v>
      </c>
      <c r="CI3640" s="12" t="s">
        <v>1135</v>
      </c>
      <c r="CJ3640" s="12" t="s">
        <v>1140</v>
      </c>
      <c r="CK3640" s="12" t="s">
        <v>932</v>
      </c>
      <c r="CL3640" s="37">
        <v>212959826</v>
      </c>
      <c r="CN3640" s="12" t="s">
        <v>1509</v>
      </c>
      <c r="CS3640" s="12"/>
      <c r="CT3640" s="36" t="str">
        <f t="shared" si="56"/>
        <v>500mn</v>
      </c>
      <c r="CU3640" s="36" t="str">
        <f>VLOOKUP(CK3640,Mapping!B:C,2,FALSE)</f>
        <v>US/CA</v>
      </c>
    </row>
    <row r="3641" spans="1:99" ht="16" customHeight="1" x14ac:dyDescent="0.35">
      <c r="A3641" s="12" t="s">
        <v>5145</v>
      </c>
      <c r="B3641" s="12" t="s">
        <v>925</v>
      </c>
      <c r="E3641" s="37">
        <v>20390228</v>
      </c>
      <c r="G3641" s="37" t="s">
        <v>1505</v>
      </c>
      <c r="I3641" s="37"/>
      <c r="K3641" s="37"/>
      <c r="M3641" s="37"/>
      <c r="O3641" s="37"/>
      <c r="Q3641" s="12">
        <v>58811</v>
      </c>
      <c r="R3641" s="37"/>
      <c r="T3641" s="37"/>
      <c r="V3641" s="37"/>
      <c r="X3641" s="37"/>
      <c r="Z3641" s="37"/>
      <c r="AB3641" s="37"/>
      <c r="AD3641" s="37"/>
      <c r="AF3641" s="37"/>
      <c r="AH3641" s="37">
        <v>7426653</v>
      </c>
      <c r="AI3641" s="12">
        <v>0.31</v>
      </c>
      <c r="AN3641" s="37">
        <v>12963575</v>
      </c>
      <c r="AO3641" s="12">
        <v>0.54</v>
      </c>
      <c r="AP3641" s="37"/>
      <c r="AR3641" s="37"/>
      <c r="AT3641" s="37"/>
      <c r="AV3641" s="37"/>
      <c r="AX3641" s="37"/>
      <c r="BI3641" s="12">
        <v>76975</v>
      </c>
      <c r="BQ3641" s="12">
        <v>0.01</v>
      </c>
      <c r="BY3641" s="12">
        <v>0.01</v>
      </c>
      <c r="CG3641" s="12" t="s">
        <v>929</v>
      </c>
      <c r="CH3641" s="12">
        <v>36.838000000000001</v>
      </c>
      <c r="CI3641" s="12" t="s">
        <v>5116</v>
      </c>
      <c r="CJ3641" s="12" t="s">
        <v>1109</v>
      </c>
      <c r="CK3641" s="12" t="s">
        <v>932</v>
      </c>
      <c r="CL3641" s="37">
        <v>2388225183</v>
      </c>
      <c r="CN3641" s="12" t="s">
        <v>1506</v>
      </c>
      <c r="CS3641" s="12"/>
      <c r="CT3641" s="36" t="str">
        <f t="shared" si="56"/>
        <v>1bn - 50bn</v>
      </c>
      <c r="CU3641" s="36" t="str">
        <f>VLOOKUP(CK3641,Mapping!B:C,2,FALSE)</f>
        <v>US/CA</v>
      </c>
    </row>
    <row r="3642" spans="1:99" ht="16" customHeight="1" x14ac:dyDescent="0.35">
      <c r="A3642" s="12" t="s">
        <v>5146</v>
      </c>
      <c r="B3642" s="12" t="s">
        <v>925</v>
      </c>
      <c r="E3642" s="37">
        <v>18369626</v>
      </c>
      <c r="G3642" s="37" t="s">
        <v>1505</v>
      </c>
      <c r="I3642" s="37"/>
      <c r="K3642" s="37"/>
      <c r="M3642" s="37"/>
      <c r="O3642" s="37"/>
      <c r="R3642" s="37"/>
      <c r="T3642" s="37"/>
      <c r="V3642" s="37"/>
      <c r="X3642" s="37"/>
      <c r="Z3642" s="37"/>
      <c r="AB3642" s="37"/>
      <c r="AD3642" s="37"/>
      <c r="AF3642" s="37"/>
      <c r="AH3642" s="37"/>
      <c r="AN3642" s="37">
        <v>18369626</v>
      </c>
      <c r="AO3642" s="12">
        <v>2.08</v>
      </c>
      <c r="AP3642" s="37"/>
      <c r="AR3642" s="37"/>
      <c r="AT3642" s="37"/>
      <c r="AV3642" s="37"/>
      <c r="AX3642" s="37"/>
      <c r="BI3642" s="12">
        <v>109075</v>
      </c>
      <c r="BY3642" s="12">
        <v>0.01</v>
      </c>
      <c r="CG3642" s="12" t="s">
        <v>991</v>
      </c>
      <c r="CH3642" s="12">
        <v>50.454999999999998</v>
      </c>
      <c r="CI3642" s="12" t="s">
        <v>5116</v>
      </c>
      <c r="CJ3642" s="12" t="s">
        <v>1109</v>
      </c>
      <c r="CK3642" s="12" t="s">
        <v>932</v>
      </c>
      <c r="CL3642" s="37">
        <v>884204827</v>
      </c>
      <c r="CN3642" s="12" t="s">
        <v>1509</v>
      </c>
      <c r="CS3642" s="12"/>
      <c r="CT3642" s="36" t="str">
        <f t="shared" si="56"/>
        <v>500mn - 1bn</v>
      </c>
      <c r="CU3642" s="36" t="str">
        <f>VLOOKUP(CK3642,Mapping!B:C,2,FALSE)</f>
        <v>US/CA</v>
      </c>
    </row>
    <row r="3643" spans="1:99" ht="16" customHeight="1" x14ac:dyDescent="0.35">
      <c r="A3643" s="12" t="s">
        <v>5147</v>
      </c>
      <c r="B3643" s="12" t="s">
        <v>925</v>
      </c>
      <c r="E3643" s="37">
        <v>1123261</v>
      </c>
      <c r="G3643" s="37" t="s">
        <v>1505</v>
      </c>
      <c r="I3643" s="37"/>
      <c r="K3643" s="37"/>
      <c r="M3643" s="37"/>
      <c r="O3643" s="37"/>
      <c r="Q3643" s="12">
        <v>8895</v>
      </c>
      <c r="R3643" s="37"/>
      <c r="T3643" s="37"/>
      <c r="V3643" s="37"/>
      <c r="X3643" s="37"/>
      <c r="Z3643" s="37"/>
      <c r="AB3643" s="37"/>
      <c r="AD3643" s="37"/>
      <c r="AF3643" s="37"/>
      <c r="AH3643" s="37">
        <v>1123261</v>
      </c>
      <c r="AI3643" s="12">
        <v>0.79</v>
      </c>
      <c r="AN3643" s="37"/>
      <c r="AP3643" s="37"/>
      <c r="AR3643" s="37"/>
      <c r="AT3643" s="37"/>
      <c r="AV3643" s="37"/>
      <c r="AX3643" s="37"/>
      <c r="BQ3643" s="12">
        <v>0</v>
      </c>
      <c r="CG3643" s="12" t="s">
        <v>929</v>
      </c>
      <c r="CH3643" s="12">
        <v>7.1470000000000002</v>
      </c>
      <c r="CI3643" s="12" t="s">
        <v>1147</v>
      </c>
      <c r="CJ3643" s="12" t="s">
        <v>1130</v>
      </c>
      <c r="CK3643" s="12" t="s">
        <v>932</v>
      </c>
      <c r="CL3643" s="37">
        <v>141542413</v>
      </c>
      <c r="CN3643" s="12" t="s">
        <v>1509</v>
      </c>
      <c r="CS3643" s="12"/>
      <c r="CT3643" s="36" t="str">
        <f t="shared" si="56"/>
        <v>500mn</v>
      </c>
      <c r="CU3643" s="36" t="str">
        <f>VLOOKUP(CK3643,Mapping!B:C,2,FALSE)</f>
        <v>US/CA</v>
      </c>
    </row>
    <row r="3644" spans="1:99" ht="16" customHeight="1" x14ac:dyDescent="0.35">
      <c r="A3644" s="12" t="s">
        <v>5148</v>
      </c>
      <c r="B3644" s="12" t="s">
        <v>933</v>
      </c>
      <c r="E3644" s="37">
        <v>4441026</v>
      </c>
      <c r="G3644" s="37" t="s">
        <v>1505</v>
      </c>
      <c r="I3644" s="37"/>
      <c r="K3644" s="37">
        <v>4441026</v>
      </c>
      <c r="L3644" s="12">
        <v>0.73</v>
      </c>
      <c r="M3644" s="37"/>
      <c r="O3644" s="37"/>
      <c r="R3644" s="37"/>
      <c r="T3644" s="37"/>
      <c r="V3644" s="37"/>
      <c r="X3644" s="37"/>
      <c r="Z3644" s="37"/>
      <c r="AB3644" s="37"/>
      <c r="AD3644" s="37"/>
      <c r="AF3644" s="37"/>
      <c r="AH3644" s="37"/>
      <c r="AN3644" s="37"/>
      <c r="AP3644" s="37"/>
      <c r="AR3644" s="37"/>
      <c r="AT3644" s="37"/>
      <c r="AV3644" s="37"/>
      <c r="AX3644" s="37"/>
      <c r="BG3644" s="12">
        <v>74400</v>
      </c>
      <c r="BS3644" s="12">
        <v>0</v>
      </c>
      <c r="CG3644" s="12" t="s">
        <v>991</v>
      </c>
      <c r="CH3644" s="12">
        <v>38.326000000000001</v>
      </c>
      <c r="CI3644" s="12" t="s">
        <v>1026</v>
      </c>
      <c r="CJ3644" s="12"/>
      <c r="CK3644" s="12" t="s">
        <v>1027</v>
      </c>
      <c r="CL3644" s="37">
        <v>581761057</v>
      </c>
      <c r="CN3644" s="12" t="s">
        <v>1506</v>
      </c>
      <c r="CS3644" s="12"/>
      <c r="CT3644" s="36" t="str">
        <f t="shared" si="56"/>
        <v>500mn - 1bn</v>
      </c>
      <c r="CU3644" s="36" t="str">
        <f>VLOOKUP(CK3644,Mapping!B:C,2,FALSE)</f>
        <v>EU</v>
      </c>
    </row>
    <row r="3645" spans="1:99" ht="16" customHeight="1" x14ac:dyDescent="0.35">
      <c r="A3645" s="12" t="s">
        <v>5149</v>
      </c>
      <c r="B3645" s="12" t="s">
        <v>925</v>
      </c>
      <c r="E3645" s="37">
        <v>50422</v>
      </c>
      <c r="G3645" s="37" t="s">
        <v>1505</v>
      </c>
      <c r="I3645" s="37"/>
      <c r="K3645" s="37"/>
      <c r="M3645" s="37"/>
      <c r="O3645" s="37"/>
      <c r="Q3645" s="12">
        <v>22</v>
      </c>
      <c r="R3645" s="37"/>
      <c r="T3645" s="37"/>
      <c r="V3645" s="37"/>
      <c r="X3645" s="37"/>
      <c r="Z3645" s="37"/>
      <c r="AB3645" s="37"/>
      <c r="AD3645" s="37"/>
      <c r="AF3645" s="37"/>
      <c r="AH3645" s="37">
        <v>2778</v>
      </c>
      <c r="AI3645" s="12">
        <v>0</v>
      </c>
      <c r="AN3645" s="37">
        <v>42103</v>
      </c>
      <c r="AO3645" s="12">
        <v>0.06</v>
      </c>
      <c r="AP3645" s="37">
        <v>5541</v>
      </c>
      <c r="AQ3645" s="12">
        <v>0.01</v>
      </c>
      <c r="AR3645" s="37"/>
      <c r="AT3645" s="37"/>
      <c r="AV3645" s="37"/>
      <c r="AX3645" s="37"/>
      <c r="BH3645" s="12">
        <v>24</v>
      </c>
      <c r="BI3645" s="12">
        <v>250</v>
      </c>
      <c r="BQ3645" s="12">
        <v>0</v>
      </c>
      <c r="BV3645" s="12">
        <v>0</v>
      </c>
      <c r="BY3645" s="12">
        <v>0</v>
      </c>
      <c r="CG3645" s="12" t="s">
        <v>940</v>
      </c>
      <c r="CH3645" s="12">
        <v>58.039000000000001</v>
      </c>
      <c r="CI3645" s="12" t="s">
        <v>5150</v>
      </c>
      <c r="CJ3645" s="12" t="s">
        <v>1017</v>
      </c>
      <c r="CK3645" s="12" t="s">
        <v>932</v>
      </c>
      <c r="CL3645" s="37">
        <v>65447311</v>
      </c>
      <c r="CN3645" s="12" t="s">
        <v>1509</v>
      </c>
      <c r="CS3645" s="12"/>
      <c r="CT3645" s="36" t="str">
        <f t="shared" si="56"/>
        <v>500mn</v>
      </c>
      <c r="CU3645" s="36" t="str">
        <f>VLOOKUP(CK3645,Mapping!B:C,2,FALSE)</f>
        <v>US/CA</v>
      </c>
    </row>
    <row r="3646" spans="1:99" ht="16" customHeight="1" x14ac:dyDescent="0.35">
      <c r="A3646" s="12" t="s">
        <v>5151</v>
      </c>
      <c r="B3646" s="12" t="s">
        <v>925</v>
      </c>
      <c r="E3646" s="37">
        <v>22708</v>
      </c>
      <c r="G3646" s="37" t="s">
        <v>1505</v>
      </c>
      <c r="I3646" s="37"/>
      <c r="K3646" s="37"/>
      <c r="M3646" s="37">
        <v>22708</v>
      </c>
      <c r="N3646" s="12">
        <v>0.01</v>
      </c>
      <c r="O3646" s="37"/>
      <c r="R3646" s="37"/>
      <c r="T3646" s="37"/>
      <c r="V3646" s="37"/>
      <c r="X3646" s="37"/>
      <c r="Z3646" s="37"/>
      <c r="AB3646" s="37"/>
      <c r="AD3646" s="37"/>
      <c r="AF3646" s="37"/>
      <c r="AH3646" s="37"/>
      <c r="AN3646" s="37"/>
      <c r="AP3646" s="37"/>
      <c r="AR3646" s="37"/>
      <c r="AT3646" s="37"/>
      <c r="AV3646" s="37"/>
      <c r="AX3646" s="37"/>
      <c r="BB3646" s="12">
        <v>181</v>
      </c>
      <c r="CC3646" s="12">
        <v>0</v>
      </c>
      <c r="CG3646" s="12" t="s">
        <v>934</v>
      </c>
      <c r="CH3646" s="12">
        <v>33.526000000000003</v>
      </c>
      <c r="CI3646" s="12" t="s">
        <v>1145</v>
      </c>
      <c r="CJ3646" s="12" t="s">
        <v>1021</v>
      </c>
      <c r="CK3646" s="12" t="s">
        <v>932</v>
      </c>
      <c r="CL3646" s="37">
        <v>188723555</v>
      </c>
      <c r="CN3646" s="12" t="s">
        <v>1509</v>
      </c>
      <c r="CS3646" s="12"/>
      <c r="CT3646" s="36" t="str">
        <f t="shared" si="56"/>
        <v>500mn</v>
      </c>
      <c r="CU3646" s="36" t="str">
        <f>VLOOKUP(CK3646,Mapping!B:C,2,FALSE)</f>
        <v>US/CA</v>
      </c>
    </row>
    <row r="3647" spans="1:99" ht="16" customHeight="1" x14ac:dyDescent="0.35">
      <c r="A3647" s="12" t="s">
        <v>5152</v>
      </c>
      <c r="B3647" s="12" t="s">
        <v>925</v>
      </c>
      <c r="E3647" s="37">
        <v>0</v>
      </c>
      <c r="G3647" s="37" t="s">
        <v>1505</v>
      </c>
      <c r="I3647" s="37"/>
      <c r="K3647" s="37"/>
      <c r="M3647" s="37"/>
      <c r="O3647" s="37"/>
      <c r="Q3647" s="12">
        <v>0</v>
      </c>
      <c r="R3647" s="37"/>
      <c r="T3647" s="37"/>
      <c r="V3647" s="37"/>
      <c r="X3647" s="37"/>
      <c r="Z3647" s="37"/>
      <c r="AB3647" s="37"/>
      <c r="AD3647" s="37"/>
      <c r="AF3647" s="37"/>
      <c r="AH3647" s="37">
        <v>0</v>
      </c>
      <c r="AI3647" s="12">
        <v>0</v>
      </c>
      <c r="AN3647" s="37">
        <v>0</v>
      </c>
      <c r="AO3647" s="12">
        <v>0</v>
      </c>
      <c r="AP3647" s="37"/>
      <c r="AR3647" s="37"/>
      <c r="AT3647" s="37"/>
      <c r="AV3647" s="37"/>
      <c r="AX3647" s="37"/>
      <c r="BI3647" s="12">
        <v>0</v>
      </c>
      <c r="BQ3647" s="12">
        <v>0</v>
      </c>
      <c r="BY3647" s="12">
        <v>0</v>
      </c>
      <c r="CG3647" s="12"/>
      <c r="CH3647" s="12">
        <v>276.59399999999999</v>
      </c>
      <c r="CI3647" s="12" t="s">
        <v>941</v>
      </c>
      <c r="CJ3647" s="12" t="s">
        <v>941</v>
      </c>
      <c r="CK3647" s="12" t="s">
        <v>932</v>
      </c>
      <c r="CL3647" s="37">
        <v>147952318</v>
      </c>
      <c r="CN3647" s="12" t="s">
        <v>1945</v>
      </c>
      <c r="CS3647" s="12"/>
      <c r="CT3647" s="36" t="str">
        <f t="shared" si="56"/>
        <v>500mn</v>
      </c>
      <c r="CU3647" s="36" t="str">
        <f>VLOOKUP(CK3647,Mapping!B:C,2,FALSE)</f>
        <v>US/CA</v>
      </c>
    </row>
    <row r="3648" spans="1:99" ht="16" customHeight="1" x14ac:dyDescent="0.35">
      <c r="A3648" s="12" t="s">
        <v>5153</v>
      </c>
      <c r="B3648" s="12" t="s">
        <v>925</v>
      </c>
      <c r="E3648" s="37">
        <v>80388</v>
      </c>
      <c r="G3648" s="37" t="s">
        <v>1505</v>
      </c>
      <c r="I3648" s="37"/>
      <c r="K3648" s="37"/>
      <c r="M3648" s="37"/>
      <c r="O3648" s="37">
        <v>80388</v>
      </c>
      <c r="P3648" s="12">
        <v>0.05</v>
      </c>
      <c r="R3648" s="37"/>
      <c r="T3648" s="37"/>
      <c r="V3648" s="37"/>
      <c r="X3648" s="37"/>
      <c r="Z3648" s="37"/>
      <c r="AB3648" s="37"/>
      <c r="AD3648" s="37"/>
      <c r="AF3648" s="37"/>
      <c r="AH3648" s="37"/>
      <c r="AL3648" s="12">
        <v>5000</v>
      </c>
      <c r="AN3648" s="37"/>
      <c r="AP3648" s="37"/>
      <c r="AR3648" s="37"/>
      <c r="AT3648" s="37"/>
      <c r="AV3648" s="37"/>
      <c r="AX3648" s="37"/>
      <c r="BU3648" s="12">
        <v>0</v>
      </c>
      <c r="CG3648" s="12" t="s">
        <v>929</v>
      </c>
      <c r="CH3648" s="12">
        <v>2.085</v>
      </c>
      <c r="CI3648" s="12" t="s">
        <v>987</v>
      </c>
      <c r="CJ3648" s="12"/>
      <c r="CK3648" s="12" t="s">
        <v>979</v>
      </c>
      <c r="CL3648" s="37">
        <v>169077628</v>
      </c>
      <c r="CN3648" s="12" t="s">
        <v>1506</v>
      </c>
      <c r="CS3648" s="12"/>
      <c r="CT3648" s="36" t="str">
        <f t="shared" si="56"/>
        <v>500mn</v>
      </c>
      <c r="CU3648" s="36" t="str">
        <f>VLOOKUP(CK3648,Mapping!B:C,2,FALSE)</f>
        <v>EU</v>
      </c>
    </row>
    <row r="3649" spans="1:99" ht="16" customHeight="1" x14ac:dyDescent="0.35">
      <c r="A3649" s="12" t="s">
        <v>5154</v>
      </c>
      <c r="B3649" s="12" t="s">
        <v>925</v>
      </c>
      <c r="E3649" s="37">
        <v>50904</v>
      </c>
      <c r="G3649" s="37" t="s">
        <v>1505</v>
      </c>
      <c r="I3649" s="37"/>
      <c r="K3649" s="37"/>
      <c r="M3649" s="37"/>
      <c r="O3649" s="37"/>
      <c r="Q3649" s="12">
        <v>10</v>
      </c>
      <c r="R3649" s="37"/>
      <c r="T3649" s="37"/>
      <c r="V3649" s="37"/>
      <c r="X3649" s="37"/>
      <c r="Z3649" s="37"/>
      <c r="AB3649" s="37"/>
      <c r="AD3649" s="37"/>
      <c r="AF3649" s="37"/>
      <c r="AH3649" s="37">
        <v>1263</v>
      </c>
      <c r="AI3649" s="12">
        <v>0</v>
      </c>
      <c r="AN3649" s="37"/>
      <c r="AP3649" s="37">
        <v>49641</v>
      </c>
      <c r="AQ3649" s="12">
        <v>0.04</v>
      </c>
      <c r="AR3649" s="37"/>
      <c r="AT3649" s="37"/>
      <c r="AV3649" s="37"/>
      <c r="AX3649" s="37"/>
      <c r="BH3649" s="12">
        <v>215</v>
      </c>
      <c r="BQ3649" s="12">
        <v>0</v>
      </c>
      <c r="BV3649" s="12">
        <v>0</v>
      </c>
      <c r="CG3649" s="12" t="s">
        <v>929</v>
      </c>
      <c r="CH3649" s="12">
        <v>70.111999999999995</v>
      </c>
      <c r="CI3649" s="12" t="s">
        <v>1145</v>
      </c>
      <c r="CJ3649" s="12" t="s">
        <v>1021</v>
      </c>
      <c r="CK3649" s="12" t="s">
        <v>932</v>
      </c>
      <c r="CL3649" s="37">
        <v>113864434</v>
      </c>
      <c r="CN3649" s="12" t="s">
        <v>1509</v>
      </c>
      <c r="CS3649" s="12"/>
      <c r="CT3649" s="36" t="str">
        <f t="shared" si="56"/>
        <v>500mn</v>
      </c>
      <c r="CU3649" s="36" t="str">
        <f>VLOOKUP(CK3649,Mapping!B:C,2,FALSE)</f>
        <v>US/CA</v>
      </c>
    </row>
    <row r="3650" spans="1:99" ht="16" customHeight="1" x14ac:dyDescent="0.35">
      <c r="A3650" s="12" t="s">
        <v>5155</v>
      </c>
      <c r="B3650" s="12" t="s">
        <v>925</v>
      </c>
      <c r="E3650" s="37">
        <v>467346</v>
      </c>
      <c r="G3650" s="37" t="s">
        <v>1505</v>
      </c>
      <c r="I3650" s="37"/>
      <c r="K3650" s="37"/>
      <c r="M3650" s="37"/>
      <c r="O3650" s="37"/>
      <c r="R3650" s="37"/>
      <c r="T3650" s="37"/>
      <c r="V3650" s="37"/>
      <c r="X3650" s="37"/>
      <c r="Z3650" s="37"/>
      <c r="AB3650" s="37"/>
      <c r="AD3650" s="37"/>
      <c r="AF3650" s="37"/>
      <c r="AH3650" s="37"/>
      <c r="AN3650" s="37">
        <v>467346</v>
      </c>
      <c r="AO3650" s="12">
        <v>0.1</v>
      </c>
      <c r="AP3650" s="37"/>
      <c r="AR3650" s="37"/>
      <c r="AT3650" s="37"/>
      <c r="AV3650" s="37"/>
      <c r="AX3650" s="37"/>
      <c r="BI3650" s="12">
        <v>2775</v>
      </c>
      <c r="BY3650" s="12">
        <v>0</v>
      </c>
      <c r="CG3650" s="12" t="s">
        <v>976</v>
      </c>
      <c r="CH3650" s="12">
        <v>28.071000000000002</v>
      </c>
      <c r="CI3650" s="12" t="s">
        <v>1245</v>
      </c>
      <c r="CJ3650" s="12" t="s">
        <v>1246</v>
      </c>
      <c r="CK3650" s="12" t="s">
        <v>932</v>
      </c>
      <c r="CL3650" s="37">
        <v>472489284</v>
      </c>
      <c r="CN3650" s="12" t="s">
        <v>1513</v>
      </c>
      <c r="CS3650" s="12"/>
      <c r="CT3650" s="36" t="str">
        <f t="shared" si="56"/>
        <v>500mn</v>
      </c>
      <c r="CU3650" s="36" t="str">
        <f>VLOOKUP(CK3650,Mapping!B:C,2,FALSE)</f>
        <v>US/CA</v>
      </c>
    </row>
    <row r="3651" spans="1:99" ht="16" customHeight="1" x14ac:dyDescent="0.35">
      <c r="A3651" s="12" t="s">
        <v>5156</v>
      </c>
      <c r="B3651" s="12" t="s">
        <v>925</v>
      </c>
      <c r="E3651" s="37">
        <v>1744232</v>
      </c>
      <c r="G3651" s="37" t="s">
        <v>1505</v>
      </c>
      <c r="I3651" s="37"/>
      <c r="K3651" s="37"/>
      <c r="M3651" s="37">
        <v>12797</v>
      </c>
      <c r="N3651" s="12">
        <v>0</v>
      </c>
      <c r="O3651" s="37"/>
      <c r="Q3651" s="12">
        <v>11944</v>
      </c>
      <c r="R3651" s="37"/>
      <c r="T3651" s="37"/>
      <c r="V3651" s="37"/>
      <c r="X3651" s="37"/>
      <c r="Z3651" s="37"/>
      <c r="AB3651" s="37"/>
      <c r="AD3651" s="37"/>
      <c r="AF3651" s="37"/>
      <c r="AH3651" s="37">
        <v>1508288</v>
      </c>
      <c r="AI3651" s="12">
        <v>0.48</v>
      </c>
      <c r="AN3651" s="37">
        <v>223147</v>
      </c>
      <c r="AO3651" s="12">
        <v>7.0000000000000007E-2</v>
      </c>
      <c r="AP3651" s="37"/>
      <c r="AR3651" s="37"/>
      <c r="AT3651" s="37"/>
      <c r="AV3651" s="37"/>
      <c r="AX3651" s="37"/>
      <c r="BB3651" s="12">
        <v>102</v>
      </c>
      <c r="BI3651" s="12">
        <v>1325</v>
      </c>
      <c r="BQ3651" s="12">
        <v>0</v>
      </c>
      <c r="BY3651" s="12">
        <v>0</v>
      </c>
      <c r="CC3651" s="12">
        <v>0</v>
      </c>
      <c r="CG3651" s="12" t="s">
        <v>929</v>
      </c>
      <c r="CH3651" s="12">
        <v>11.872999999999999</v>
      </c>
      <c r="CI3651" s="12" t="s">
        <v>2981</v>
      </c>
      <c r="CJ3651" s="12" t="s">
        <v>1118</v>
      </c>
      <c r="CK3651" s="12" t="s">
        <v>932</v>
      </c>
      <c r="CL3651" s="37">
        <v>315649723</v>
      </c>
      <c r="CN3651" s="12" t="s">
        <v>1509</v>
      </c>
      <c r="CS3651" s="12"/>
      <c r="CT3651" s="36" t="str">
        <f t="shared" ref="CT3651:CT3714" si="57">IF(CL3651&gt;100000000000, "100bn", IF(CL3651&gt;50000000000, "50bn - 100bn",IF(CL3651&gt;1000000000, "1bn - 50bn", IF(CL3651&gt;500000000, "500mn - 1bn", "500mn"))))</f>
        <v>500mn</v>
      </c>
      <c r="CU3651" s="36" t="str">
        <f>VLOOKUP(CK3651,Mapping!B:C,2,FALSE)</f>
        <v>US/CA</v>
      </c>
    </row>
    <row r="3652" spans="1:99" ht="16" customHeight="1" x14ac:dyDescent="0.35">
      <c r="A3652" s="12" t="s">
        <v>5157</v>
      </c>
      <c r="B3652" s="12" t="s">
        <v>925</v>
      </c>
      <c r="E3652" s="37">
        <v>160076552315</v>
      </c>
      <c r="G3652" s="37" t="s">
        <v>1505</v>
      </c>
      <c r="I3652" s="37"/>
      <c r="K3652" s="37">
        <v>160076552315</v>
      </c>
      <c r="L3652" s="12">
        <v>76.55</v>
      </c>
      <c r="M3652" s="37"/>
      <c r="O3652" s="37"/>
      <c r="R3652" s="37"/>
      <c r="T3652" s="37"/>
      <c r="V3652" s="37"/>
      <c r="X3652" s="37"/>
      <c r="Z3652" s="37"/>
      <c r="AB3652" s="37"/>
      <c r="AD3652" s="37"/>
      <c r="AF3652" s="37"/>
      <c r="AH3652" s="37"/>
      <c r="AN3652" s="37"/>
      <c r="AP3652" s="37"/>
      <c r="AR3652" s="37"/>
      <c r="AT3652" s="37"/>
      <c r="AV3652" s="37"/>
      <c r="AX3652" s="37"/>
      <c r="BG3652" s="12">
        <v>2079512000</v>
      </c>
      <c r="BS3652" s="12">
        <v>22.81</v>
      </c>
      <c r="CG3652" s="12" t="s">
        <v>1668</v>
      </c>
      <c r="CH3652" s="12">
        <v>2.6539999999999999</v>
      </c>
      <c r="CI3652" s="12" t="s">
        <v>1009</v>
      </c>
      <c r="CJ3652" s="12" t="s">
        <v>5158</v>
      </c>
      <c r="CK3652" s="12" t="s">
        <v>1010</v>
      </c>
      <c r="CL3652" s="37">
        <v>174872407636</v>
      </c>
      <c r="CN3652" s="12" t="s">
        <v>1536</v>
      </c>
      <c r="CS3652" s="12"/>
      <c r="CT3652" s="36" t="str">
        <f t="shared" si="57"/>
        <v>100bn</v>
      </c>
      <c r="CU3652" s="36" t="str">
        <f>VLOOKUP(CK3652,Mapping!B:C,2,FALSE)</f>
        <v>Africa</v>
      </c>
    </row>
    <row r="3653" spans="1:99" ht="16" customHeight="1" x14ac:dyDescent="0.35">
      <c r="A3653" s="12" t="s">
        <v>5159</v>
      </c>
      <c r="B3653" s="12" t="s">
        <v>925</v>
      </c>
      <c r="E3653" s="37">
        <v>5983229</v>
      </c>
      <c r="G3653" s="37" t="s">
        <v>1505</v>
      </c>
      <c r="I3653" s="37"/>
      <c r="K3653" s="37"/>
      <c r="M3653" s="37"/>
      <c r="O3653" s="37"/>
      <c r="Q3653" s="12">
        <v>11720</v>
      </c>
      <c r="R3653" s="37"/>
      <c r="T3653" s="37"/>
      <c r="V3653" s="37"/>
      <c r="X3653" s="37"/>
      <c r="Z3653" s="37"/>
      <c r="AB3653" s="37"/>
      <c r="AD3653" s="37"/>
      <c r="AF3653" s="37"/>
      <c r="AH3653" s="37">
        <v>1480002</v>
      </c>
      <c r="AI3653" s="12">
        <v>0.09</v>
      </c>
      <c r="AN3653" s="37">
        <v>3755605</v>
      </c>
      <c r="AO3653" s="12">
        <v>0.24</v>
      </c>
      <c r="AP3653" s="37">
        <v>747622</v>
      </c>
      <c r="AQ3653" s="12">
        <v>0.05</v>
      </c>
      <c r="AR3653" s="37"/>
      <c r="AT3653" s="37"/>
      <c r="AV3653" s="37"/>
      <c r="AX3653" s="37"/>
      <c r="BH3653" s="12">
        <v>3238</v>
      </c>
      <c r="BI3653" s="12">
        <v>22300</v>
      </c>
      <c r="BQ3653" s="12">
        <v>0</v>
      </c>
      <c r="BV3653" s="12">
        <v>0</v>
      </c>
      <c r="BY3653" s="12">
        <v>0</v>
      </c>
      <c r="CG3653" s="12" t="s">
        <v>998</v>
      </c>
      <c r="CH3653" s="12">
        <v>28.648</v>
      </c>
      <c r="CI3653" s="12" t="s">
        <v>930</v>
      </c>
      <c r="CJ3653" s="12" t="s">
        <v>931</v>
      </c>
      <c r="CK3653" s="12" t="s">
        <v>932</v>
      </c>
      <c r="CL3653" s="37">
        <v>1551989015</v>
      </c>
      <c r="CN3653" s="12" t="s">
        <v>998</v>
      </c>
      <c r="CS3653" s="12"/>
      <c r="CT3653" s="36" t="str">
        <f t="shared" si="57"/>
        <v>1bn - 50bn</v>
      </c>
      <c r="CU3653" s="36" t="str">
        <f>VLOOKUP(CK3653,Mapping!B:C,2,FALSE)</f>
        <v>US/CA</v>
      </c>
    </row>
    <row r="3654" spans="1:99" ht="16" customHeight="1" x14ac:dyDescent="0.35">
      <c r="A3654" s="12" t="s">
        <v>5160</v>
      </c>
      <c r="B3654" s="12" t="s">
        <v>925</v>
      </c>
      <c r="E3654" s="37">
        <v>0</v>
      </c>
      <c r="G3654" s="37" t="s">
        <v>1505</v>
      </c>
      <c r="I3654" s="37"/>
      <c r="K3654" s="37"/>
      <c r="M3654" s="37"/>
      <c r="O3654" s="37"/>
      <c r="R3654" s="37"/>
      <c r="T3654" s="37"/>
      <c r="V3654" s="37"/>
      <c r="X3654" s="37"/>
      <c r="Z3654" s="37">
        <v>0</v>
      </c>
      <c r="AA3654" s="12">
        <v>0</v>
      </c>
      <c r="AB3654" s="37"/>
      <c r="AD3654" s="37"/>
      <c r="AF3654" s="37"/>
      <c r="AH3654" s="37"/>
      <c r="AN3654" s="37"/>
      <c r="AP3654" s="37"/>
      <c r="AR3654" s="37"/>
      <c r="AT3654" s="37"/>
      <c r="AV3654" s="37"/>
      <c r="AX3654" s="37"/>
      <c r="BC3654" s="12">
        <v>0</v>
      </c>
      <c r="CD3654" s="12">
        <v>0</v>
      </c>
      <c r="CG3654" s="12" t="s">
        <v>929</v>
      </c>
      <c r="CH3654" s="12">
        <v>19.965</v>
      </c>
      <c r="CI3654" s="12" t="s">
        <v>5161</v>
      </c>
      <c r="CJ3654" s="12" t="s">
        <v>936</v>
      </c>
      <c r="CK3654" s="12" t="s">
        <v>932</v>
      </c>
      <c r="CL3654" s="37">
        <v>385507968</v>
      </c>
      <c r="CN3654" s="12" t="s">
        <v>1506</v>
      </c>
      <c r="CS3654" s="12"/>
      <c r="CT3654" s="36" t="str">
        <f t="shared" si="57"/>
        <v>500mn</v>
      </c>
      <c r="CU3654" s="36" t="str">
        <f>VLOOKUP(CK3654,Mapping!B:C,2,FALSE)</f>
        <v>US/CA</v>
      </c>
    </row>
    <row r="3655" spans="1:99" ht="16" customHeight="1" x14ac:dyDescent="0.35">
      <c r="A3655" s="12" t="s">
        <v>5162</v>
      </c>
      <c r="B3655" s="12" t="s">
        <v>925</v>
      </c>
      <c r="E3655" s="37">
        <v>395770</v>
      </c>
      <c r="G3655" s="37" t="s">
        <v>1505</v>
      </c>
      <c r="I3655" s="37"/>
      <c r="K3655" s="37"/>
      <c r="M3655" s="37"/>
      <c r="O3655" s="37"/>
      <c r="R3655" s="37"/>
      <c r="T3655" s="37"/>
      <c r="V3655" s="37"/>
      <c r="X3655" s="37"/>
      <c r="Z3655" s="37"/>
      <c r="AB3655" s="37"/>
      <c r="AD3655" s="37"/>
      <c r="AF3655" s="37"/>
      <c r="AH3655" s="37"/>
      <c r="AN3655" s="37">
        <v>395770</v>
      </c>
      <c r="AO3655" s="12">
        <v>0.28999999999999998</v>
      </c>
      <c r="AP3655" s="37"/>
      <c r="AR3655" s="37"/>
      <c r="AT3655" s="37"/>
      <c r="AV3655" s="37"/>
      <c r="AX3655" s="37"/>
      <c r="BI3655" s="12">
        <v>2350</v>
      </c>
      <c r="BY3655" s="12">
        <v>0</v>
      </c>
      <c r="CG3655" s="12" t="s">
        <v>934</v>
      </c>
      <c r="CH3655" s="12">
        <v>20.856000000000002</v>
      </c>
      <c r="CI3655" s="12" t="s">
        <v>1071</v>
      </c>
      <c r="CJ3655" s="12" t="s">
        <v>1072</v>
      </c>
      <c r="CK3655" s="12" t="s">
        <v>932</v>
      </c>
      <c r="CL3655" s="37">
        <v>135897974</v>
      </c>
      <c r="CN3655" s="12" t="s">
        <v>1509</v>
      </c>
      <c r="CS3655" s="12"/>
      <c r="CT3655" s="36" t="str">
        <f t="shared" si="57"/>
        <v>500mn</v>
      </c>
      <c r="CU3655" s="36" t="str">
        <f>VLOOKUP(CK3655,Mapping!B:C,2,FALSE)</f>
        <v>US/CA</v>
      </c>
    </row>
    <row r="3656" spans="1:99" ht="16" customHeight="1" x14ac:dyDescent="0.35">
      <c r="A3656" s="12" t="s">
        <v>481</v>
      </c>
      <c r="B3656" s="12" t="s">
        <v>925</v>
      </c>
      <c r="E3656" s="37">
        <v>5077453</v>
      </c>
      <c r="F3656" s="12">
        <v>22500</v>
      </c>
      <c r="G3656" s="37" t="s">
        <v>1505</v>
      </c>
      <c r="I3656" s="37">
        <v>1565016</v>
      </c>
      <c r="J3656" s="12">
        <v>1.1599999999999999</v>
      </c>
      <c r="K3656" s="37"/>
      <c r="M3656" s="37"/>
      <c r="O3656" s="37">
        <v>1896681</v>
      </c>
      <c r="P3656" s="12">
        <v>1.41</v>
      </c>
      <c r="R3656" s="37"/>
      <c r="T3656" s="37"/>
      <c r="V3656" s="37">
        <v>1101709</v>
      </c>
      <c r="W3656" s="12">
        <v>0.82</v>
      </c>
      <c r="X3656" s="37">
        <v>514047</v>
      </c>
      <c r="Y3656" s="12">
        <v>0.38</v>
      </c>
      <c r="Z3656" s="37"/>
      <c r="AB3656" s="37"/>
      <c r="AD3656" s="37"/>
      <c r="AF3656" s="37"/>
      <c r="AH3656" s="37"/>
      <c r="AK3656" s="12">
        <v>61800</v>
      </c>
      <c r="AL3656" s="12">
        <v>178700</v>
      </c>
      <c r="AN3656" s="37"/>
      <c r="AP3656" s="37"/>
      <c r="AR3656" s="37"/>
      <c r="AT3656" s="37"/>
      <c r="AV3656" s="37"/>
      <c r="AX3656" s="37"/>
      <c r="BA3656" s="12">
        <v>5300</v>
      </c>
      <c r="BO3656" s="12">
        <v>0</v>
      </c>
      <c r="BT3656" s="12">
        <v>0</v>
      </c>
      <c r="BU3656" s="12">
        <v>0</v>
      </c>
      <c r="BZ3656" s="12">
        <v>0</v>
      </c>
      <c r="CG3656" s="12" t="s">
        <v>991</v>
      </c>
      <c r="CH3656" s="12">
        <v>13.808</v>
      </c>
      <c r="CI3656" s="12" t="s">
        <v>1064</v>
      </c>
      <c r="CJ3656" s="12"/>
      <c r="CK3656" s="12" t="s">
        <v>1064</v>
      </c>
      <c r="CL3656" s="37">
        <v>150131723</v>
      </c>
      <c r="CN3656" s="12" t="s">
        <v>1506</v>
      </c>
      <c r="CS3656" s="12"/>
      <c r="CT3656" s="36" t="str">
        <f t="shared" si="57"/>
        <v>500mn</v>
      </c>
      <c r="CU3656" s="36" t="str">
        <f>VLOOKUP(CK3656,Mapping!B:C,2,FALSE)</f>
        <v>EU</v>
      </c>
    </row>
    <row r="3657" spans="1:99" ht="16" customHeight="1" x14ac:dyDescent="0.35">
      <c r="A3657" s="12" t="s">
        <v>5163</v>
      </c>
      <c r="B3657" s="12" t="s">
        <v>925</v>
      </c>
      <c r="E3657" s="37">
        <v>3873044</v>
      </c>
      <c r="G3657" s="37" t="s">
        <v>1505</v>
      </c>
      <c r="I3657" s="37"/>
      <c r="K3657" s="37">
        <v>1293229</v>
      </c>
      <c r="L3657" s="12">
        <v>0.25</v>
      </c>
      <c r="M3657" s="37">
        <v>1184366</v>
      </c>
      <c r="N3657" s="12">
        <v>0.23</v>
      </c>
      <c r="O3657" s="37"/>
      <c r="R3657" s="37"/>
      <c r="T3657" s="37"/>
      <c r="V3657" s="37"/>
      <c r="X3657" s="37"/>
      <c r="Z3657" s="37">
        <v>0</v>
      </c>
      <c r="AA3657" s="12">
        <v>0</v>
      </c>
      <c r="AB3657" s="37"/>
      <c r="AD3657" s="37">
        <v>1395449</v>
      </c>
      <c r="AE3657" s="12">
        <v>0.27</v>
      </c>
      <c r="AF3657" s="37"/>
      <c r="AH3657" s="37"/>
      <c r="AN3657" s="37"/>
      <c r="AP3657" s="37"/>
      <c r="AR3657" s="37"/>
      <c r="AT3657" s="37"/>
      <c r="AV3657" s="37"/>
      <c r="AX3657" s="37"/>
      <c r="BB3657" s="12">
        <v>8080</v>
      </c>
      <c r="BC3657" s="12">
        <v>0</v>
      </c>
      <c r="BG3657" s="12">
        <v>16800</v>
      </c>
      <c r="BJ3657" s="12">
        <v>10680</v>
      </c>
      <c r="BS3657" s="12">
        <v>0</v>
      </c>
      <c r="CB3657" s="12">
        <v>0</v>
      </c>
      <c r="CC3657" s="12">
        <v>0</v>
      </c>
      <c r="CD3657" s="12">
        <v>0</v>
      </c>
      <c r="CG3657" s="12" t="s">
        <v>940</v>
      </c>
      <c r="CH3657" s="12">
        <v>35.390999999999998</v>
      </c>
      <c r="CI3657" s="12" t="s">
        <v>983</v>
      </c>
      <c r="CJ3657" s="12" t="s">
        <v>984</v>
      </c>
      <c r="CK3657" s="12" t="s">
        <v>985</v>
      </c>
      <c r="CL3657" s="37">
        <v>521313658</v>
      </c>
      <c r="CN3657" s="12" t="s">
        <v>1506</v>
      </c>
      <c r="CS3657" s="12"/>
      <c r="CT3657" s="36" t="str">
        <f t="shared" si="57"/>
        <v>500mn - 1bn</v>
      </c>
      <c r="CU3657" s="36" t="str">
        <f>VLOOKUP(CK3657,Mapping!B:C,2,FALSE)</f>
        <v>US/CA</v>
      </c>
    </row>
    <row r="3658" spans="1:99" ht="16" customHeight="1" x14ac:dyDescent="0.35">
      <c r="A3658" s="12" t="s">
        <v>5164</v>
      </c>
      <c r="B3658" s="12" t="s">
        <v>933</v>
      </c>
      <c r="E3658" s="37">
        <v>10584082</v>
      </c>
      <c r="G3658" s="37" t="s">
        <v>1505</v>
      </c>
      <c r="I3658" s="37"/>
      <c r="K3658" s="37">
        <v>10584082</v>
      </c>
      <c r="L3658" s="12">
        <v>0.28000000000000003</v>
      </c>
      <c r="M3658" s="37"/>
      <c r="O3658" s="37"/>
      <c r="R3658" s="37"/>
      <c r="T3658" s="37"/>
      <c r="V3658" s="37"/>
      <c r="X3658" s="37"/>
      <c r="Z3658" s="37"/>
      <c r="AB3658" s="37"/>
      <c r="AD3658" s="37"/>
      <c r="AF3658" s="37"/>
      <c r="AH3658" s="37"/>
      <c r="AN3658" s="37"/>
      <c r="AP3658" s="37"/>
      <c r="AR3658" s="37"/>
      <c r="AT3658" s="37"/>
      <c r="AV3658" s="37"/>
      <c r="AX3658" s="37"/>
      <c r="BG3658" s="12">
        <v>137495</v>
      </c>
      <c r="BS3658" s="12">
        <v>0</v>
      </c>
      <c r="CG3658" s="12" t="s">
        <v>976</v>
      </c>
      <c r="CH3658" s="12">
        <v>107.78400000000001</v>
      </c>
      <c r="CI3658" s="12" t="s">
        <v>1050</v>
      </c>
      <c r="CJ3658" s="12" t="s">
        <v>1006</v>
      </c>
      <c r="CK3658" s="12" t="s">
        <v>1013</v>
      </c>
      <c r="CL3658" s="37">
        <v>3740627483</v>
      </c>
      <c r="CN3658" s="12" t="s">
        <v>1513</v>
      </c>
      <c r="CS3658" s="12"/>
      <c r="CT3658" s="36" t="str">
        <f t="shared" si="57"/>
        <v>1bn - 50bn</v>
      </c>
      <c r="CU3658" s="36" t="str">
        <f>VLOOKUP(CK3658,Mapping!B:C,2,FALSE)</f>
        <v>Oceania</v>
      </c>
    </row>
    <row r="3659" spans="1:99" ht="16" customHeight="1" x14ac:dyDescent="0.35">
      <c r="A3659" s="12" t="s">
        <v>5165</v>
      </c>
      <c r="B3659" s="12" t="s">
        <v>925</v>
      </c>
      <c r="E3659" s="37">
        <v>313493</v>
      </c>
      <c r="G3659" s="37" t="s">
        <v>1505</v>
      </c>
      <c r="I3659" s="37"/>
      <c r="K3659" s="37"/>
      <c r="M3659" s="37">
        <v>8155</v>
      </c>
      <c r="N3659" s="12">
        <v>0.01</v>
      </c>
      <c r="O3659" s="37"/>
      <c r="Q3659" s="12">
        <v>1105</v>
      </c>
      <c r="R3659" s="37"/>
      <c r="T3659" s="37"/>
      <c r="V3659" s="37"/>
      <c r="X3659" s="37">
        <v>3678</v>
      </c>
      <c r="Y3659" s="12">
        <v>0</v>
      </c>
      <c r="Z3659" s="37">
        <v>2957</v>
      </c>
      <c r="AA3659" s="12">
        <v>0</v>
      </c>
      <c r="AB3659" s="37"/>
      <c r="AD3659" s="37">
        <v>2228</v>
      </c>
      <c r="AE3659" s="12">
        <v>0</v>
      </c>
      <c r="AF3659" s="37"/>
      <c r="AH3659" s="37">
        <v>139539</v>
      </c>
      <c r="AI3659" s="12">
        <v>0.1</v>
      </c>
      <c r="AN3659" s="37">
        <v>155782</v>
      </c>
      <c r="AO3659" s="12">
        <v>0.12</v>
      </c>
      <c r="AP3659" s="37">
        <v>1154</v>
      </c>
      <c r="AQ3659" s="12">
        <v>0</v>
      </c>
      <c r="AR3659" s="37"/>
      <c r="AT3659" s="37">
        <v>0</v>
      </c>
      <c r="AU3659" s="12">
        <v>0</v>
      </c>
      <c r="AV3659" s="37"/>
      <c r="AX3659" s="37"/>
      <c r="BA3659" s="12">
        <v>36</v>
      </c>
      <c r="BB3659" s="12">
        <v>65</v>
      </c>
      <c r="BC3659" s="12">
        <v>100</v>
      </c>
      <c r="BD3659" s="12">
        <v>0</v>
      </c>
      <c r="BH3659" s="12">
        <v>5</v>
      </c>
      <c r="BI3659" s="12">
        <v>925</v>
      </c>
      <c r="BJ3659" s="12">
        <v>20</v>
      </c>
      <c r="BQ3659" s="12">
        <v>0</v>
      </c>
      <c r="BV3659" s="12">
        <v>0</v>
      </c>
      <c r="BY3659" s="12">
        <v>0</v>
      </c>
      <c r="BZ3659" s="12">
        <v>0</v>
      </c>
      <c r="CB3659" s="12">
        <v>0</v>
      </c>
      <c r="CC3659" s="12">
        <v>0</v>
      </c>
      <c r="CD3659" s="12">
        <v>0</v>
      </c>
      <c r="CF3659" s="12">
        <v>0</v>
      </c>
      <c r="CG3659" s="12" t="s">
        <v>940</v>
      </c>
      <c r="CH3659" s="12">
        <v>17.268999999999998</v>
      </c>
      <c r="CI3659" s="12" t="s">
        <v>5166</v>
      </c>
      <c r="CJ3659" s="12" t="s">
        <v>941</v>
      </c>
      <c r="CK3659" s="12" t="s">
        <v>932</v>
      </c>
      <c r="CL3659" s="37">
        <v>135145422</v>
      </c>
      <c r="CN3659" s="12" t="s">
        <v>1509</v>
      </c>
      <c r="CS3659" s="12"/>
      <c r="CT3659" s="36" t="str">
        <f t="shared" si="57"/>
        <v>500mn</v>
      </c>
      <c r="CU3659" s="36" t="str">
        <f>VLOOKUP(CK3659,Mapping!B:C,2,FALSE)</f>
        <v>US/CA</v>
      </c>
    </row>
    <row r="3660" spans="1:99" ht="16" customHeight="1" x14ac:dyDescent="0.35">
      <c r="A3660" s="12" t="s">
        <v>5167</v>
      </c>
      <c r="B3660" s="12" t="s">
        <v>933</v>
      </c>
      <c r="E3660" s="37">
        <v>1268099</v>
      </c>
      <c r="G3660" s="37" t="s">
        <v>1505</v>
      </c>
      <c r="I3660" s="37"/>
      <c r="K3660" s="37"/>
      <c r="M3660" s="37"/>
      <c r="O3660" s="37"/>
      <c r="Q3660" s="12">
        <v>3457</v>
      </c>
      <c r="R3660" s="37"/>
      <c r="T3660" s="37"/>
      <c r="V3660" s="37"/>
      <c r="X3660" s="37"/>
      <c r="Z3660" s="37"/>
      <c r="AB3660" s="37"/>
      <c r="AD3660" s="37"/>
      <c r="AF3660" s="37"/>
      <c r="AH3660" s="37">
        <v>485225</v>
      </c>
      <c r="AI3660" s="12">
        <v>0.04</v>
      </c>
      <c r="AN3660" s="37">
        <v>782874</v>
      </c>
      <c r="AO3660" s="12">
        <v>0.06</v>
      </c>
      <c r="AP3660" s="37"/>
      <c r="AR3660" s="37"/>
      <c r="AT3660" s="37"/>
      <c r="AV3660" s="37"/>
      <c r="AX3660" s="37"/>
      <c r="BI3660" s="12">
        <v>4650</v>
      </c>
      <c r="BQ3660" s="12">
        <v>0</v>
      </c>
      <c r="BY3660" s="12">
        <v>0</v>
      </c>
      <c r="CG3660" s="12" t="s">
        <v>940</v>
      </c>
      <c r="CH3660" s="12">
        <v>67.14</v>
      </c>
      <c r="CI3660" s="12" t="s">
        <v>1150</v>
      </c>
      <c r="CJ3660" s="12"/>
      <c r="CK3660" s="12" t="s">
        <v>1151</v>
      </c>
      <c r="CL3660" s="37">
        <v>1359366560</v>
      </c>
      <c r="CN3660" s="12" t="s">
        <v>1506</v>
      </c>
      <c r="CS3660" s="12"/>
      <c r="CT3660" s="36" t="str">
        <f t="shared" si="57"/>
        <v>1bn - 50bn</v>
      </c>
      <c r="CU3660" s="36" t="str">
        <f>VLOOKUP(CK3660,Mapping!B:C,2,FALSE)</f>
        <v>EU</v>
      </c>
    </row>
    <row r="3661" spans="1:99" ht="16" customHeight="1" x14ac:dyDescent="0.35">
      <c r="A3661" s="12" t="s">
        <v>5168</v>
      </c>
      <c r="B3661" s="12" t="s">
        <v>925</v>
      </c>
      <c r="E3661" s="37">
        <v>1879940</v>
      </c>
      <c r="G3661" s="37" t="s">
        <v>1505</v>
      </c>
      <c r="I3661" s="37"/>
      <c r="K3661" s="37"/>
      <c r="M3661" s="37">
        <v>890515</v>
      </c>
      <c r="N3661" s="12">
        <v>0.02</v>
      </c>
      <c r="O3661" s="37"/>
      <c r="R3661" s="37"/>
      <c r="T3661" s="37"/>
      <c r="V3661" s="37"/>
      <c r="X3661" s="37"/>
      <c r="Z3661" s="37">
        <v>0</v>
      </c>
      <c r="AA3661" s="12">
        <v>0</v>
      </c>
      <c r="AB3661" s="37"/>
      <c r="AD3661" s="37"/>
      <c r="AF3661" s="37"/>
      <c r="AH3661" s="37"/>
      <c r="AN3661" s="37">
        <v>989425</v>
      </c>
      <c r="AO3661" s="12">
        <v>0.02</v>
      </c>
      <c r="AP3661" s="37"/>
      <c r="AR3661" s="37"/>
      <c r="AT3661" s="37"/>
      <c r="AV3661" s="37"/>
      <c r="AX3661" s="37"/>
      <c r="BB3661" s="12">
        <v>7098</v>
      </c>
      <c r="BC3661" s="12">
        <v>0</v>
      </c>
      <c r="BI3661" s="12">
        <v>5875</v>
      </c>
      <c r="BY3661" s="12">
        <v>0</v>
      </c>
      <c r="CC3661" s="12">
        <v>0</v>
      </c>
      <c r="CD3661" s="12">
        <v>0</v>
      </c>
      <c r="CG3661" s="12" t="s">
        <v>934</v>
      </c>
      <c r="CH3661" s="12">
        <v>26.001999999999999</v>
      </c>
      <c r="CI3661" s="12" t="s">
        <v>1211</v>
      </c>
      <c r="CJ3661" s="12" t="s">
        <v>1212</v>
      </c>
      <c r="CK3661" s="12" t="s">
        <v>932</v>
      </c>
      <c r="CL3661" s="37">
        <v>4661875693</v>
      </c>
      <c r="CN3661" s="12" t="s">
        <v>1509</v>
      </c>
      <c r="CS3661" s="12"/>
      <c r="CT3661" s="36" t="str">
        <f t="shared" si="57"/>
        <v>1bn - 50bn</v>
      </c>
      <c r="CU3661" s="36" t="str">
        <f>VLOOKUP(CK3661,Mapping!B:C,2,FALSE)</f>
        <v>US/CA</v>
      </c>
    </row>
    <row r="3662" spans="1:99" ht="16" customHeight="1" x14ac:dyDescent="0.35">
      <c r="A3662" s="12" t="s">
        <v>5169</v>
      </c>
      <c r="B3662" s="12" t="s">
        <v>925</v>
      </c>
      <c r="E3662" s="37">
        <v>28502154</v>
      </c>
      <c r="G3662" s="37" t="s">
        <v>1505</v>
      </c>
      <c r="I3662" s="37"/>
      <c r="K3662" s="37"/>
      <c r="M3662" s="37"/>
      <c r="O3662" s="37"/>
      <c r="Q3662" s="12">
        <v>45046</v>
      </c>
      <c r="R3662" s="37"/>
      <c r="T3662" s="37"/>
      <c r="V3662" s="37"/>
      <c r="X3662" s="37"/>
      <c r="Z3662" s="37"/>
      <c r="AB3662" s="37"/>
      <c r="AD3662" s="37"/>
      <c r="AF3662" s="37"/>
      <c r="AH3662" s="37">
        <v>5688409</v>
      </c>
      <c r="AI3662" s="12">
        <v>0.05</v>
      </c>
      <c r="AN3662" s="37">
        <v>19801135</v>
      </c>
      <c r="AO3662" s="12">
        <v>0.18</v>
      </c>
      <c r="AP3662" s="37">
        <v>2872964</v>
      </c>
      <c r="AQ3662" s="12">
        <v>0.03</v>
      </c>
      <c r="AR3662" s="37"/>
      <c r="AT3662" s="37">
        <v>139646</v>
      </c>
      <c r="AU3662" s="12">
        <v>0</v>
      </c>
      <c r="AV3662" s="37"/>
      <c r="AX3662" s="37"/>
      <c r="BD3662" s="12">
        <v>13100</v>
      </c>
      <c r="BH3662" s="12">
        <v>12443</v>
      </c>
      <c r="BI3662" s="12">
        <v>117575</v>
      </c>
      <c r="BQ3662" s="12">
        <v>0.01</v>
      </c>
      <c r="BV3662" s="12">
        <v>0.01</v>
      </c>
      <c r="BY3662" s="12">
        <v>0.02</v>
      </c>
      <c r="CF3662" s="12">
        <v>0.01</v>
      </c>
      <c r="CG3662" s="12" t="s">
        <v>940</v>
      </c>
      <c r="CH3662" s="12">
        <v>15.398</v>
      </c>
      <c r="CI3662" s="12" t="s">
        <v>941</v>
      </c>
      <c r="CJ3662" s="12" t="s">
        <v>941</v>
      </c>
      <c r="CK3662" s="12" t="s">
        <v>932</v>
      </c>
      <c r="CL3662" s="37">
        <v>10746513465</v>
      </c>
      <c r="CN3662" s="12" t="s">
        <v>1528</v>
      </c>
      <c r="CS3662" s="12"/>
      <c r="CT3662" s="36" t="str">
        <f t="shared" si="57"/>
        <v>1bn - 50bn</v>
      </c>
      <c r="CU3662" s="36" t="str">
        <f>VLOOKUP(CK3662,Mapping!B:C,2,FALSE)</f>
        <v>US/CA</v>
      </c>
    </row>
    <row r="3663" spans="1:99" ht="16" customHeight="1" x14ac:dyDescent="0.35">
      <c r="A3663" s="12" t="s">
        <v>5170</v>
      </c>
      <c r="B3663" s="12" t="s">
        <v>925</v>
      </c>
      <c r="E3663" s="37">
        <v>144022</v>
      </c>
      <c r="G3663" s="37" t="s">
        <v>1505</v>
      </c>
      <c r="I3663" s="37"/>
      <c r="K3663" s="37"/>
      <c r="M3663" s="37"/>
      <c r="O3663" s="37"/>
      <c r="Q3663" s="12">
        <v>101</v>
      </c>
      <c r="R3663" s="37"/>
      <c r="T3663" s="37"/>
      <c r="V3663" s="37"/>
      <c r="X3663" s="37"/>
      <c r="Z3663" s="37"/>
      <c r="AB3663" s="37"/>
      <c r="AD3663" s="37"/>
      <c r="AF3663" s="37"/>
      <c r="AH3663" s="37">
        <v>12754</v>
      </c>
      <c r="AI3663" s="12">
        <v>0</v>
      </c>
      <c r="AN3663" s="37">
        <v>63155</v>
      </c>
      <c r="AO3663" s="12">
        <v>0.01</v>
      </c>
      <c r="AP3663" s="37">
        <v>68113</v>
      </c>
      <c r="AQ3663" s="12">
        <v>0.01</v>
      </c>
      <c r="AR3663" s="37"/>
      <c r="AT3663" s="37">
        <v>0</v>
      </c>
      <c r="AU3663" s="12">
        <v>0</v>
      </c>
      <c r="AV3663" s="37"/>
      <c r="AX3663" s="37"/>
      <c r="BD3663" s="12">
        <v>0</v>
      </c>
      <c r="BH3663" s="12">
        <v>295</v>
      </c>
      <c r="BI3663" s="12">
        <v>375</v>
      </c>
      <c r="BQ3663" s="12">
        <v>0</v>
      </c>
      <c r="BV3663" s="12">
        <v>0</v>
      </c>
      <c r="BY3663" s="12">
        <v>0</v>
      </c>
      <c r="CF3663" s="12">
        <v>0</v>
      </c>
      <c r="CG3663" s="12" t="s">
        <v>929</v>
      </c>
      <c r="CH3663" s="12">
        <v>12.462</v>
      </c>
      <c r="CI3663" s="12" t="s">
        <v>1129</v>
      </c>
      <c r="CJ3663" s="12" t="s">
        <v>1130</v>
      </c>
      <c r="CK3663" s="12" t="s">
        <v>932</v>
      </c>
      <c r="CL3663" s="37">
        <v>1019336936</v>
      </c>
      <c r="CN3663" s="12" t="s">
        <v>1509</v>
      </c>
      <c r="CS3663" s="12"/>
      <c r="CT3663" s="36" t="str">
        <f t="shared" si="57"/>
        <v>1bn - 50bn</v>
      </c>
      <c r="CU3663" s="36" t="str">
        <f>VLOOKUP(CK3663,Mapping!B:C,2,FALSE)</f>
        <v>US/CA</v>
      </c>
    </row>
    <row r="3664" spans="1:99" ht="16" customHeight="1" x14ac:dyDescent="0.35">
      <c r="A3664" s="12" t="s">
        <v>5171</v>
      </c>
      <c r="B3664" s="12" t="s">
        <v>925</v>
      </c>
      <c r="E3664" s="37">
        <v>0</v>
      </c>
      <c r="G3664" s="37" t="s">
        <v>1505</v>
      </c>
      <c r="I3664" s="37"/>
      <c r="K3664" s="37"/>
      <c r="M3664" s="37">
        <v>0</v>
      </c>
      <c r="N3664" s="12">
        <v>0</v>
      </c>
      <c r="O3664" s="37"/>
      <c r="R3664" s="37"/>
      <c r="T3664" s="37"/>
      <c r="V3664" s="37"/>
      <c r="X3664" s="37"/>
      <c r="Z3664" s="37"/>
      <c r="AB3664" s="37"/>
      <c r="AD3664" s="37"/>
      <c r="AF3664" s="37"/>
      <c r="AH3664" s="37"/>
      <c r="AN3664" s="37"/>
      <c r="AP3664" s="37"/>
      <c r="AR3664" s="37"/>
      <c r="AT3664" s="37"/>
      <c r="AV3664" s="37"/>
      <c r="AX3664" s="37"/>
      <c r="BB3664" s="12">
        <v>0</v>
      </c>
      <c r="CC3664" s="12">
        <v>0</v>
      </c>
      <c r="CG3664" s="12" t="s">
        <v>929</v>
      </c>
      <c r="CH3664" s="12">
        <v>320.68099999999998</v>
      </c>
      <c r="CI3664" s="12" t="s">
        <v>1251</v>
      </c>
      <c r="CJ3664" s="12"/>
      <c r="CK3664" s="12" t="s">
        <v>1252</v>
      </c>
      <c r="CL3664" s="37">
        <v>25637156</v>
      </c>
      <c r="CN3664" s="12" t="s">
        <v>1509</v>
      </c>
      <c r="CS3664" s="12"/>
      <c r="CT3664" s="36" t="str">
        <f t="shared" si="57"/>
        <v>500mn</v>
      </c>
      <c r="CU3664" s="36" t="str">
        <f>VLOOKUP(CK3664,Mapping!B:C,2,FALSE)</f>
        <v>LATAM</v>
      </c>
    </row>
    <row r="3665" spans="1:99" ht="16" customHeight="1" x14ac:dyDescent="0.35">
      <c r="A3665" s="12" t="s">
        <v>5172</v>
      </c>
      <c r="B3665" s="12" t="s">
        <v>925</v>
      </c>
      <c r="E3665" s="37">
        <v>782551</v>
      </c>
      <c r="G3665" s="37" t="s">
        <v>1505</v>
      </c>
      <c r="I3665" s="37"/>
      <c r="K3665" s="37"/>
      <c r="M3665" s="37">
        <v>294905</v>
      </c>
      <c r="N3665" s="12">
        <v>0.39</v>
      </c>
      <c r="O3665" s="37"/>
      <c r="R3665" s="37"/>
      <c r="T3665" s="37"/>
      <c r="V3665" s="37"/>
      <c r="X3665" s="37"/>
      <c r="Z3665" s="37">
        <v>210929</v>
      </c>
      <c r="AA3665" s="12">
        <v>0.28000000000000003</v>
      </c>
      <c r="AB3665" s="37"/>
      <c r="AD3665" s="37">
        <v>276717</v>
      </c>
      <c r="AE3665" s="12">
        <v>0.36</v>
      </c>
      <c r="AF3665" s="37"/>
      <c r="AH3665" s="37"/>
      <c r="AN3665" s="37"/>
      <c r="AP3665" s="37"/>
      <c r="AR3665" s="37"/>
      <c r="AT3665" s="37"/>
      <c r="AV3665" s="37"/>
      <c r="AX3665" s="37"/>
      <c r="BB3665" s="12">
        <v>1650</v>
      </c>
      <c r="BC3665" s="12">
        <v>6030</v>
      </c>
      <c r="BJ3665" s="12">
        <v>2100</v>
      </c>
      <c r="CB3665" s="12">
        <v>0</v>
      </c>
      <c r="CC3665" s="12">
        <v>0</v>
      </c>
      <c r="CD3665" s="12">
        <v>0</v>
      </c>
      <c r="CG3665" s="12" t="s">
        <v>940</v>
      </c>
      <c r="CH3665" s="12">
        <v>50.328000000000003</v>
      </c>
      <c r="CI3665" s="12" t="s">
        <v>960</v>
      </c>
      <c r="CJ3665" s="12"/>
      <c r="CK3665" s="12" t="s">
        <v>961</v>
      </c>
      <c r="CL3665" s="37">
        <v>75932279</v>
      </c>
      <c r="CN3665" s="12" t="s">
        <v>1506</v>
      </c>
      <c r="CS3665" s="12"/>
      <c r="CT3665" s="36" t="str">
        <f t="shared" si="57"/>
        <v>500mn</v>
      </c>
      <c r="CU3665" s="36" t="str">
        <f>VLOOKUP(CK3665,Mapping!B:C,2,FALSE)</f>
        <v>EU</v>
      </c>
    </row>
    <row r="3666" spans="1:99" ht="16" customHeight="1" x14ac:dyDescent="0.35">
      <c r="A3666" s="12" t="s">
        <v>5173</v>
      </c>
      <c r="B3666" s="12" t="s">
        <v>925</v>
      </c>
      <c r="E3666" s="37">
        <v>29736958</v>
      </c>
      <c r="G3666" s="37" t="s">
        <v>1505</v>
      </c>
      <c r="I3666" s="37"/>
      <c r="K3666" s="37">
        <v>526167</v>
      </c>
      <c r="L3666" s="12">
        <v>0.19</v>
      </c>
      <c r="M3666" s="37">
        <v>7291735</v>
      </c>
      <c r="N3666" s="12">
        <v>2.65</v>
      </c>
      <c r="O3666" s="37"/>
      <c r="R3666" s="37">
        <v>661555</v>
      </c>
      <c r="S3666" s="12">
        <v>0.24</v>
      </c>
      <c r="T3666" s="37">
        <v>21041474</v>
      </c>
      <c r="U3666" s="12">
        <v>7.64</v>
      </c>
      <c r="V3666" s="37"/>
      <c r="X3666" s="37">
        <v>0</v>
      </c>
      <c r="Y3666" s="12">
        <v>0</v>
      </c>
      <c r="Z3666" s="37"/>
      <c r="AB3666" s="37">
        <v>216027</v>
      </c>
      <c r="AC3666" s="12">
        <v>0.08</v>
      </c>
      <c r="AD3666" s="37">
        <v>0</v>
      </c>
      <c r="AE3666" s="12">
        <v>0</v>
      </c>
      <c r="AF3666" s="37"/>
      <c r="AH3666" s="37"/>
      <c r="AJ3666" s="12">
        <v>10050</v>
      </c>
      <c r="AN3666" s="37"/>
      <c r="AP3666" s="37"/>
      <c r="AR3666" s="37"/>
      <c r="AT3666" s="37"/>
      <c r="AV3666" s="37"/>
      <c r="AX3666" s="37"/>
      <c r="AZ3666" s="12">
        <v>29900</v>
      </c>
      <c r="BA3666" s="12">
        <v>0</v>
      </c>
      <c r="BB3666" s="12">
        <v>58120</v>
      </c>
      <c r="BG3666" s="12">
        <v>9200</v>
      </c>
      <c r="BJ3666" s="12">
        <v>0</v>
      </c>
      <c r="BK3666" s="12">
        <v>187971</v>
      </c>
      <c r="BR3666" s="12">
        <v>0</v>
      </c>
      <c r="BS3666" s="12">
        <v>0</v>
      </c>
      <c r="BX3666" s="12">
        <v>0</v>
      </c>
      <c r="BZ3666" s="12">
        <v>0</v>
      </c>
      <c r="CB3666" s="12">
        <v>0</v>
      </c>
      <c r="CC3666" s="12">
        <v>0</v>
      </c>
      <c r="CE3666" s="12">
        <v>0.01</v>
      </c>
      <c r="CG3666" s="12" t="s">
        <v>976</v>
      </c>
      <c r="CH3666" s="12">
        <v>176.94900000000001</v>
      </c>
      <c r="CI3666" s="12" t="s">
        <v>950</v>
      </c>
      <c r="CJ3666" s="12"/>
      <c r="CK3666" s="12" t="s">
        <v>951</v>
      </c>
      <c r="CL3666" s="37">
        <v>275682263</v>
      </c>
      <c r="CN3666" s="12" t="s">
        <v>1513</v>
      </c>
      <c r="CS3666" s="12"/>
      <c r="CT3666" s="36" t="str">
        <f t="shared" si="57"/>
        <v>500mn</v>
      </c>
      <c r="CU3666" s="36" t="str">
        <f>VLOOKUP(CK3666,Mapping!B:C,2,FALSE)</f>
        <v>HK</v>
      </c>
    </row>
    <row r="3667" spans="1:99" ht="16" customHeight="1" x14ac:dyDescent="0.35">
      <c r="A3667" s="12" t="s">
        <v>5174</v>
      </c>
      <c r="B3667" s="12" t="s">
        <v>925</v>
      </c>
      <c r="E3667" s="37">
        <v>0</v>
      </c>
      <c r="G3667" s="37" t="s">
        <v>1505</v>
      </c>
      <c r="I3667" s="37"/>
      <c r="K3667" s="37"/>
      <c r="M3667" s="37">
        <v>0</v>
      </c>
      <c r="N3667" s="12">
        <v>0</v>
      </c>
      <c r="O3667" s="37"/>
      <c r="R3667" s="37"/>
      <c r="T3667" s="37"/>
      <c r="V3667" s="37"/>
      <c r="X3667" s="37"/>
      <c r="Z3667" s="37"/>
      <c r="AB3667" s="37"/>
      <c r="AD3667" s="37"/>
      <c r="AF3667" s="37"/>
      <c r="AH3667" s="37"/>
      <c r="AN3667" s="37"/>
      <c r="AP3667" s="37"/>
      <c r="AR3667" s="37"/>
      <c r="AT3667" s="37"/>
      <c r="AV3667" s="37"/>
      <c r="AX3667" s="37"/>
      <c r="BB3667" s="12">
        <v>0</v>
      </c>
      <c r="CC3667" s="12">
        <v>0</v>
      </c>
      <c r="CG3667" s="12" t="s">
        <v>976</v>
      </c>
      <c r="CH3667" s="12">
        <v>206.93700000000001</v>
      </c>
      <c r="CI3667" s="12" t="s">
        <v>5175</v>
      </c>
      <c r="CJ3667" s="12" t="s">
        <v>941</v>
      </c>
      <c r="CK3667" s="12" t="s">
        <v>932</v>
      </c>
      <c r="CL3667" s="37">
        <v>418370763</v>
      </c>
      <c r="CN3667" s="12" t="s">
        <v>1513</v>
      </c>
      <c r="CS3667" s="12"/>
      <c r="CT3667" s="36" t="str">
        <f t="shared" si="57"/>
        <v>500mn</v>
      </c>
      <c r="CU3667" s="36" t="str">
        <f>VLOOKUP(CK3667,Mapping!B:C,2,FALSE)</f>
        <v>US/CA</v>
      </c>
    </row>
    <row r="3668" spans="1:99" ht="16" customHeight="1" x14ac:dyDescent="0.35">
      <c r="A3668" s="12" t="s">
        <v>5176</v>
      </c>
      <c r="B3668" s="12" t="s">
        <v>933</v>
      </c>
      <c r="E3668" s="37">
        <v>8053991</v>
      </c>
      <c r="G3668" s="37" t="s">
        <v>1505</v>
      </c>
      <c r="I3668" s="37"/>
      <c r="K3668" s="37">
        <v>4226138</v>
      </c>
      <c r="L3668" s="12">
        <v>0.3</v>
      </c>
      <c r="M3668" s="37"/>
      <c r="O3668" s="37">
        <v>1104530</v>
      </c>
      <c r="P3668" s="12">
        <v>0.08</v>
      </c>
      <c r="R3668" s="37"/>
      <c r="T3668" s="37"/>
      <c r="V3668" s="37">
        <v>1882047</v>
      </c>
      <c r="W3668" s="12">
        <v>0.14000000000000001</v>
      </c>
      <c r="X3668" s="37"/>
      <c r="Z3668" s="37"/>
      <c r="AB3668" s="37">
        <v>399192</v>
      </c>
      <c r="AC3668" s="12">
        <v>0.03</v>
      </c>
      <c r="AD3668" s="37"/>
      <c r="AF3668" s="37"/>
      <c r="AH3668" s="37"/>
      <c r="AJ3668" s="12">
        <v>26900</v>
      </c>
      <c r="AK3668" s="12">
        <v>82400</v>
      </c>
      <c r="AL3668" s="12">
        <v>68700</v>
      </c>
      <c r="AN3668" s="37">
        <v>442084</v>
      </c>
      <c r="AO3668" s="12">
        <v>0.03</v>
      </c>
      <c r="AP3668" s="37"/>
      <c r="AR3668" s="37"/>
      <c r="AT3668" s="37"/>
      <c r="AV3668" s="37"/>
      <c r="AX3668" s="37"/>
      <c r="BG3668" s="12">
        <v>70800</v>
      </c>
      <c r="BI3668" s="12">
        <v>2625</v>
      </c>
      <c r="BR3668" s="12">
        <v>0</v>
      </c>
      <c r="BS3668" s="12">
        <v>0</v>
      </c>
      <c r="BT3668" s="12">
        <v>0</v>
      </c>
      <c r="BU3668" s="12">
        <v>0</v>
      </c>
      <c r="BY3668" s="12">
        <v>0</v>
      </c>
      <c r="CG3668" s="12" t="s">
        <v>929</v>
      </c>
      <c r="CH3668" s="12">
        <v>24.608000000000001</v>
      </c>
      <c r="CI3668" s="12" t="s">
        <v>960</v>
      </c>
      <c r="CJ3668" s="12"/>
      <c r="CK3668" s="12" t="s">
        <v>961</v>
      </c>
      <c r="CL3668" s="37">
        <v>1397872542</v>
      </c>
      <c r="CN3668" s="12" t="s">
        <v>1506</v>
      </c>
      <c r="CS3668" s="12"/>
      <c r="CT3668" s="36" t="str">
        <f t="shared" si="57"/>
        <v>1bn - 50bn</v>
      </c>
      <c r="CU3668" s="36" t="str">
        <f>VLOOKUP(CK3668,Mapping!B:C,2,FALSE)</f>
        <v>EU</v>
      </c>
    </row>
    <row r="3669" spans="1:99" ht="16" customHeight="1" x14ac:dyDescent="0.35">
      <c r="A3669" s="12" t="s">
        <v>5177</v>
      </c>
      <c r="B3669" s="12" t="s">
        <v>925</v>
      </c>
      <c r="E3669" s="37">
        <v>0</v>
      </c>
      <c r="G3669" s="37" t="s">
        <v>1505</v>
      </c>
      <c r="I3669" s="37"/>
      <c r="K3669" s="37"/>
      <c r="M3669" s="37">
        <v>0</v>
      </c>
      <c r="N3669" s="12">
        <v>0</v>
      </c>
      <c r="O3669" s="37"/>
      <c r="R3669" s="37"/>
      <c r="T3669" s="37">
        <v>0</v>
      </c>
      <c r="U3669" s="12">
        <v>0</v>
      </c>
      <c r="V3669" s="37"/>
      <c r="X3669" s="37">
        <v>0</v>
      </c>
      <c r="Y3669" s="12">
        <v>0</v>
      </c>
      <c r="Z3669" s="37"/>
      <c r="AB3669" s="37"/>
      <c r="AD3669" s="37">
        <v>0</v>
      </c>
      <c r="AE3669" s="12">
        <v>0</v>
      </c>
      <c r="AF3669" s="37"/>
      <c r="AH3669" s="37"/>
      <c r="AN3669" s="37"/>
      <c r="AP3669" s="37"/>
      <c r="AR3669" s="37"/>
      <c r="AT3669" s="37"/>
      <c r="AV3669" s="37"/>
      <c r="AX3669" s="37"/>
      <c r="BA3669" s="12">
        <v>0</v>
      </c>
      <c r="BB3669" s="12">
        <v>0</v>
      </c>
      <c r="BJ3669" s="12">
        <v>0</v>
      </c>
      <c r="BK3669" s="12">
        <v>0</v>
      </c>
      <c r="BZ3669" s="12">
        <v>0</v>
      </c>
      <c r="CB3669" s="12">
        <v>0</v>
      </c>
      <c r="CC3669" s="12">
        <v>0</v>
      </c>
      <c r="CE3669" s="12">
        <v>0</v>
      </c>
      <c r="CG3669" s="12" t="s">
        <v>940</v>
      </c>
      <c r="CH3669" s="12">
        <v>105.251</v>
      </c>
      <c r="CI3669" s="12" t="s">
        <v>945</v>
      </c>
      <c r="CJ3669" s="12" t="s">
        <v>946</v>
      </c>
      <c r="CK3669" s="12" t="s">
        <v>932</v>
      </c>
      <c r="CL3669" s="37">
        <v>678469155</v>
      </c>
      <c r="CN3669" s="12" t="s">
        <v>1509</v>
      </c>
      <c r="CS3669" s="12"/>
      <c r="CT3669" s="36" t="str">
        <f t="shared" si="57"/>
        <v>500mn - 1bn</v>
      </c>
      <c r="CU3669" s="36" t="str">
        <f>VLOOKUP(CK3669,Mapping!B:C,2,FALSE)</f>
        <v>US/CA</v>
      </c>
    </row>
    <row r="3670" spans="1:99" ht="16" customHeight="1" x14ac:dyDescent="0.35">
      <c r="A3670" s="12" t="s">
        <v>5178</v>
      </c>
      <c r="B3670" s="12" t="s">
        <v>925</v>
      </c>
      <c r="E3670" s="37">
        <v>0</v>
      </c>
      <c r="G3670" s="37" t="s">
        <v>1505</v>
      </c>
      <c r="I3670" s="37"/>
      <c r="K3670" s="37"/>
      <c r="M3670" s="37">
        <v>0</v>
      </c>
      <c r="N3670" s="12">
        <v>0</v>
      </c>
      <c r="O3670" s="37"/>
      <c r="R3670" s="37"/>
      <c r="T3670" s="37">
        <v>0</v>
      </c>
      <c r="U3670" s="12">
        <v>0</v>
      </c>
      <c r="V3670" s="37"/>
      <c r="X3670" s="37">
        <v>0</v>
      </c>
      <c r="Y3670" s="12">
        <v>0</v>
      </c>
      <c r="Z3670" s="37"/>
      <c r="AB3670" s="37"/>
      <c r="AD3670" s="37">
        <v>0</v>
      </c>
      <c r="AE3670" s="12">
        <v>0</v>
      </c>
      <c r="AF3670" s="37"/>
      <c r="AH3670" s="37"/>
      <c r="AN3670" s="37"/>
      <c r="AP3670" s="37"/>
      <c r="AR3670" s="37"/>
      <c r="AT3670" s="37"/>
      <c r="AV3670" s="37"/>
      <c r="AX3670" s="37"/>
      <c r="BA3670" s="12">
        <v>0</v>
      </c>
      <c r="BB3670" s="12">
        <v>0</v>
      </c>
      <c r="BJ3670" s="12">
        <v>0</v>
      </c>
      <c r="BK3670" s="12">
        <v>0</v>
      </c>
      <c r="BZ3670" s="12">
        <v>0</v>
      </c>
      <c r="CB3670" s="12">
        <v>0</v>
      </c>
      <c r="CC3670" s="12">
        <v>0</v>
      </c>
      <c r="CE3670" s="12">
        <v>0</v>
      </c>
      <c r="CG3670" s="12" t="s">
        <v>976</v>
      </c>
      <c r="CH3670" s="12">
        <v>228.13499999999999</v>
      </c>
      <c r="CI3670" s="12" t="s">
        <v>950</v>
      </c>
      <c r="CJ3670" s="12"/>
      <c r="CK3670" s="12" t="s">
        <v>951</v>
      </c>
      <c r="CL3670" s="37">
        <v>66676656</v>
      </c>
      <c r="CN3670" s="12" t="s">
        <v>1513</v>
      </c>
      <c r="CR3670" s="12">
        <v>41856.145833333336</v>
      </c>
      <c r="CS3670" s="12"/>
      <c r="CT3670" s="36" t="str">
        <f t="shared" si="57"/>
        <v>500mn</v>
      </c>
      <c r="CU3670" s="36" t="str">
        <f>VLOOKUP(CK3670,Mapping!B:C,2,FALSE)</f>
        <v>HK</v>
      </c>
    </row>
    <row r="3671" spans="1:99" ht="16" customHeight="1" x14ac:dyDescent="0.35">
      <c r="A3671" s="12" t="s">
        <v>5179</v>
      </c>
      <c r="B3671" s="12" t="s">
        <v>925</v>
      </c>
      <c r="E3671" s="37">
        <v>2080378</v>
      </c>
      <c r="G3671" s="37" t="s">
        <v>1505</v>
      </c>
      <c r="I3671" s="37"/>
      <c r="K3671" s="37"/>
      <c r="M3671" s="37">
        <v>2080378</v>
      </c>
      <c r="N3671" s="12">
        <v>0.48</v>
      </c>
      <c r="O3671" s="37"/>
      <c r="R3671" s="37"/>
      <c r="T3671" s="37"/>
      <c r="V3671" s="37"/>
      <c r="X3671" s="37"/>
      <c r="Z3671" s="37"/>
      <c r="AB3671" s="37"/>
      <c r="AD3671" s="37"/>
      <c r="AF3671" s="37"/>
      <c r="AH3671" s="37"/>
      <c r="AN3671" s="37"/>
      <c r="AP3671" s="37"/>
      <c r="AR3671" s="37"/>
      <c r="AT3671" s="37"/>
      <c r="AV3671" s="37"/>
      <c r="AX3671" s="37"/>
      <c r="BB3671" s="12">
        <v>16582</v>
      </c>
      <c r="CC3671" s="12">
        <v>0</v>
      </c>
      <c r="CG3671" s="12" t="s">
        <v>929</v>
      </c>
      <c r="CH3671" s="12">
        <v>5.6909999999999998</v>
      </c>
      <c r="CI3671" s="12" t="s">
        <v>5180</v>
      </c>
      <c r="CJ3671" s="12" t="s">
        <v>995</v>
      </c>
      <c r="CK3671" s="12" t="s">
        <v>932</v>
      </c>
      <c r="CL3671" s="37">
        <v>430559751</v>
      </c>
      <c r="CN3671" s="12" t="s">
        <v>1509</v>
      </c>
      <c r="CS3671" s="12"/>
      <c r="CT3671" s="36" t="str">
        <f t="shared" si="57"/>
        <v>500mn</v>
      </c>
      <c r="CU3671" s="36" t="str">
        <f>VLOOKUP(CK3671,Mapping!B:C,2,FALSE)</f>
        <v>US/CA</v>
      </c>
    </row>
    <row r="3672" spans="1:99" ht="16" customHeight="1" x14ac:dyDescent="0.35">
      <c r="A3672" s="12" t="s">
        <v>5181</v>
      </c>
      <c r="B3672" s="12" t="s">
        <v>925</v>
      </c>
      <c r="E3672" s="37">
        <v>34834951</v>
      </c>
      <c r="G3672" s="37" t="s">
        <v>1505</v>
      </c>
      <c r="I3672" s="37"/>
      <c r="K3672" s="37"/>
      <c r="M3672" s="37"/>
      <c r="O3672" s="37"/>
      <c r="R3672" s="37"/>
      <c r="T3672" s="37"/>
      <c r="V3672" s="37"/>
      <c r="X3672" s="37">
        <v>15623322</v>
      </c>
      <c r="Y3672" s="12">
        <v>1.51</v>
      </c>
      <c r="Z3672" s="37">
        <v>19211629</v>
      </c>
      <c r="AA3672" s="12">
        <v>1.86</v>
      </c>
      <c r="AB3672" s="37"/>
      <c r="AD3672" s="37">
        <v>0</v>
      </c>
      <c r="AE3672" s="12">
        <v>0</v>
      </c>
      <c r="AF3672" s="37"/>
      <c r="AH3672" s="37"/>
      <c r="AN3672" s="37"/>
      <c r="AP3672" s="37"/>
      <c r="AR3672" s="37"/>
      <c r="AT3672" s="37"/>
      <c r="AV3672" s="37"/>
      <c r="AX3672" s="37"/>
      <c r="BA3672" s="12">
        <v>152900</v>
      </c>
      <c r="BC3672" s="12">
        <v>649700</v>
      </c>
      <c r="BJ3672" s="12">
        <v>0</v>
      </c>
      <c r="BZ3672" s="12">
        <v>0</v>
      </c>
      <c r="CB3672" s="12">
        <v>0</v>
      </c>
      <c r="CD3672" s="12">
        <v>0.05</v>
      </c>
      <c r="CG3672" s="12" t="s">
        <v>976</v>
      </c>
      <c r="CH3672" s="12">
        <v>94.736999999999995</v>
      </c>
      <c r="CI3672" s="12" t="s">
        <v>950</v>
      </c>
      <c r="CJ3672" s="12"/>
      <c r="CK3672" s="12" t="s">
        <v>951</v>
      </c>
      <c r="CL3672" s="37">
        <v>1034684645</v>
      </c>
      <c r="CN3672" s="12" t="s">
        <v>1513</v>
      </c>
      <c r="CS3672" s="12"/>
      <c r="CT3672" s="36" t="str">
        <f t="shared" si="57"/>
        <v>1bn - 50bn</v>
      </c>
      <c r="CU3672" s="36" t="str">
        <f>VLOOKUP(CK3672,Mapping!B:C,2,FALSE)</f>
        <v>HK</v>
      </c>
    </row>
    <row r="3673" spans="1:99" ht="16" customHeight="1" x14ac:dyDescent="0.35">
      <c r="A3673" s="12" t="s">
        <v>5182</v>
      </c>
      <c r="B3673" s="12" t="s">
        <v>925</v>
      </c>
      <c r="E3673" s="37">
        <v>548993</v>
      </c>
      <c r="G3673" s="37" t="s">
        <v>1505</v>
      </c>
      <c r="I3673" s="37"/>
      <c r="K3673" s="37">
        <v>321192</v>
      </c>
      <c r="L3673" s="12">
        <v>2.34</v>
      </c>
      <c r="M3673" s="37"/>
      <c r="O3673" s="37">
        <v>227801</v>
      </c>
      <c r="P3673" s="12">
        <v>1.66</v>
      </c>
      <c r="R3673" s="37"/>
      <c r="T3673" s="37"/>
      <c r="V3673" s="37"/>
      <c r="X3673" s="37"/>
      <c r="Z3673" s="37"/>
      <c r="AB3673" s="37"/>
      <c r="AD3673" s="37"/>
      <c r="AF3673" s="37"/>
      <c r="AH3673" s="37"/>
      <c r="AL3673" s="12">
        <v>15000</v>
      </c>
      <c r="AN3673" s="37"/>
      <c r="AP3673" s="37">
        <v>0</v>
      </c>
      <c r="AQ3673" s="12">
        <v>0</v>
      </c>
      <c r="AR3673" s="37"/>
      <c r="AT3673" s="37"/>
      <c r="AV3673" s="37"/>
      <c r="AX3673" s="37"/>
      <c r="BG3673" s="12">
        <v>5200</v>
      </c>
      <c r="BH3673" s="12">
        <v>0</v>
      </c>
      <c r="BS3673" s="12">
        <v>0</v>
      </c>
      <c r="BU3673" s="12">
        <v>0</v>
      </c>
      <c r="BV3673" s="12">
        <v>0</v>
      </c>
      <c r="CG3673" s="12" t="s">
        <v>980</v>
      </c>
      <c r="CH3673" s="12">
        <v>78.278999999999996</v>
      </c>
      <c r="CI3673" s="12" t="s">
        <v>5183</v>
      </c>
      <c r="CJ3673" s="12"/>
      <c r="CK3673" s="12" t="s">
        <v>951</v>
      </c>
      <c r="CL3673" s="37">
        <v>12488016</v>
      </c>
      <c r="CN3673" s="12" t="s">
        <v>1506</v>
      </c>
      <c r="CS3673" s="12"/>
      <c r="CT3673" s="36" t="str">
        <f t="shared" si="57"/>
        <v>500mn</v>
      </c>
      <c r="CU3673" s="36" t="str">
        <f>VLOOKUP(CK3673,Mapping!B:C,2,FALSE)</f>
        <v>HK</v>
      </c>
    </row>
    <row r="3674" spans="1:99" ht="16" customHeight="1" x14ac:dyDescent="0.35">
      <c r="A3674" s="12" t="s">
        <v>5184</v>
      </c>
      <c r="B3674" s="12" t="s">
        <v>925</v>
      </c>
      <c r="E3674" s="37">
        <v>2431530</v>
      </c>
      <c r="G3674" s="37" t="s">
        <v>1505</v>
      </c>
      <c r="I3674" s="37"/>
      <c r="K3674" s="37"/>
      <c r="M3674" s="37">
        <v>1317330</v>
      </c>
      <c r="N3674" s="12">
        <v>1.23</v>
      </c>
      <c r="O3674" s="37"/>
      <c r="R3674" s="37"/>
      <c r="T3674" s="37"/>
      <c r="V3674" s="37"/>
      <c r="X3674" s="37"/>
      <c r="Z3674" s="37"/>
      <c r="AB3674" s="37"/>
      <c r="AD3674" s="37">
        <v>1114200</v>
      </c>
      <c r="AE3674" s="12">
        <v>1.04</v>
      </c>
      <c r="AF3674" s="37"/>
      <c r="AH3674" s="37"/>
      <c r="AN3674" s="37"/>
      <c r="AP3674" s="37"/>
      <c r="AR3674" s="37"/>
      <c r="AT3674" s="37"/>
      <c r="AV3674" s="37"/>
      <c r="AX3674" s="37"/>
      <c r="BB3674" s="12">
        <v>10500</v>
      </c>
      <c r="BJ3674" s="12">
        <v>10000</v>
      </c>
      <c r="CB3674" s="12">
        <v>0</v>
      </c>
      <c r="CC3674" s="12">
        <v>0</v>
      </c>
      <c r="CG3674" s="12" t="s">
        <v>976</v>
      </c>
      <c r="CH3674" s="12">
        <v>96.995000000000005</v>
      </c>
      <c r="CI3674" s="12" t="s">
        <v>5185</v>
      </c>
      <c r="CJ3674" s="12" t="s">
        <v>941</v>
      </c>
      <c r="CK3674" s="12" t="s">
        <v>932</v>
      </c>
      <c r="CL3674" s="37">
        <v>106796184</v>
      </c>
      <c r="CN3674" s="12" t="s">
        <v>1513</v>
      </c>
      <c r="CS3674" s="12"/>
      <c r="CT3674" s="36" t="str">
        <f t="shared" si="57"/>
        <v>500mn</v>
      </c>
      <c r="CU3674" s="36" t="str">
        <f>VLOOKUP(CK3674,Mapping!B:C,2,FALSE)</f>
        <v>US/CA</v>
      </c>
    </row>
    <row r="3675" spans="1:99" ht="16" customHeight="1" x14ac:dyDescent="0.35">
      <c r="A3675" s="12" t="s">
        <v>5186</v>
      </c>
      <c r="B3675" s="12" t="s">
        <v>925</v>
      </c>
      <c r="E3675" s="37">
        <v>317877</v>
      </c>
      <c r="G3675" s="37" t="s">
        <v>1505</v>
      </c>
      <c r="I3675" s="37"/>
      <c r="K3675" s="37"/>
      <c r="M3675" s="37"/>
      <c r="O3675" s="37"/>
      <c r="R3675" s="37"/>
      <c r="T3675" s="37"/>
      <c r="V3675" s="37"/>
      <c r="X3675" s="37"/>
      <c r="Z3675" s="37"/>
      <c r="AB3675" s="37"/>
      <c r="AD3675" s="37"/>
      <c r="AF3675" s="37"/>
      <c r="AH3675" s="37"/>
      <c r="AN3675" s="37">
        <v>317877</v>
      </c>
      <c r="AO3675" s="12">
        <v>0.18</v>
      </c>
      <c r="AP3675" s="37"/>
      <c r="AR3675" s="37"/>
      <c r="AT3675" s="37"/>
      <c r="AV3675" s="37"/>
      <c r="AX3675" s="37"/>
      <c r="BI3675" s="12">
        <v>1725</v>
      </c>
      <c r="BY3675" s="12">
        <v>0</v>
      </c>
      <c r="CG3675" s="12" t="s">
        <v>929</v>
      </c>
      <c r="CH3675" s="12">
        <v>46.536000000000001</v>
      </c>
      <c r="CI3675" s="12" t="s">
        <v>5187</v>
      </c>
      <c r="CJ3675" s="12" t="s">
        <v>995</v>
      </c>
      <c r="CK3675" s="12" t="s">
        <v>932</v>
      </c>
      <c r="CL3675" s="37">
        <v>176840079</v>
      </c>
      <c r="CN3675" s="12" t="s">
        <v>1509</v>
      </c>
      <c r="CS3675" s="12"/>
      <c r="CT3675" s="36" t="str">
        <f t="shared" si="57"/>
        <v>500mn</v>
      </c>
      <c r="CU3675" s="36" t="str">
        <f>VLOOKUP(CK3675,Mapping!B:C,2,FALSE)</f>
        <v>US/CA</v>
      </c>
    </row>
    <row r="3676" spans="1:99" ht="16" customHeight="1" x14ac:dyDescent="0.35">
      <c r="A3676" s="12" t="s">
        <v>5188</v>
      </c>
      <c r="B3676" s="12" t="s">
        <v>925</v>
      </c>
      <c r="E3676" s="37">
        <v>57118</v>
      </c>
      <c r="G3676" s="37" t="s">
        <v>1505</v>
      </c>
      <c r="I3676" s="37"/>
      <c r="K3676" s="37"/>
      <c r="M3676" s="37">
        <v>2258</v>
      </c>
      <c r="N3676" s="12">
        <v>0</v>
      </c>
      <c r="O3676" s="37"/>
      <c r="Q3676" s="12">
        <v>1</v>
      </c>
      <c r="R3676" s="37"/>
      <c r="T3676" s="37"/>
      <c r="V3676" s="37"/>
      <c r="X3676" s="37"/>
      <c r="Z3676" s="37"/>
      <c r="AB3676" s="37"/>
      <c r="AD3676" s="37"/>
      <c r="AF3676" s="37"/>
      <c r="AH3676" s="37">
        <v>126</v>
      </c>
      <c r="AI3676" s="12">
        <v>0</v>
      </c>
      <c r="AN3676" s="37">
        <v>54734</v>
      </c>
      <c r="AO3676" s="12">
        <v>0.01</v>
      </c>
      <c r="AP3676" s="37"/>
      <c r="AR3676" s="37"/>
      <c r="AT3676" s="37"/>
      <c r="AV3676" s="37"/>
      <c r="AX3676" s="37"/>
      <c r="BB3676" s="12">
        <v>18</v>
      </c>
      <c r="BI3676" s="12">
        <v>325</v>
      </c>
      <c r="BQ3676" s="12">
        <v>0</v>
      </c>
      <c r="BY3676" s="12">
        <v>0</v>
      </c>
      <c r="CC3676" s="12">
        <v>0</v>
      </c>
      <c r="CG3676" s="12" t="s">
        <v>934</v>
      </c>
      <c r="CH3676" s="12">
        <v>24.969000000000001</v>
      </c>
      <c r="CI3676" s="12" t="s">
        <v>4766</v>
      </c>
      <c r="CJ3676" s="12" t="s">
        <v>968</v>
      </c>
      <c r="CK3676" s="12" t="s">
        <v>932</v>
      </c>
      <c r="CL3676" s="37">
        <v>435934657</v>
      </c>
      <c r="CN3676" s="12" t="s">
        <v>1509</v>
      </c>
      <c r="CS3676" s="12"/>
      <c r="CT3676" s="36" t="str">
        <f t="shared" si="57"/>
        <v>500mn</v>
      </c>
      <c r="CU3676" s="36" t="str">
        <f>VLOOKUP(CK3676,Mapping!B:C,2,FALSE)</f>
        <v>US/CA</v>
      </c>
    </row>
    <row r="3677" spans="1:99" ht="16" customHeight="1" x14ac:dyDescent="0.35">
      <c r="A3677" s="12" t="s">
        <v>5189</v>
      </c>
      <c r="B3677" s="12" t="s">
        <v>925</v>
      </c>
      <c r="E3677" s="37">
        <v>3265473</v>
      </c>
      <c r="G3677" s="37" t="s">
        <v>1505</v>
      </c>
      <c r="I3677" s="37"/>
      <c r="K3677" s="37"/>
      <c r="M3677" s="37">
        <v>3265473</v>
      </c>
      <c r="N3677" s="12">
        <v>0.24</v>
      </c>
      <c r="O3677" s="37"/>
      <c r="R3677" s="37"/>
      <c r="T3677" s="37"/>
      <c r="V3677" s="37"/>
      <c r="X3677" s="37"/>
      <c r="Z3677" s="37"/>
      <c r="AB3677" s="37"/>
      <c r="AD3677" s="37"/>
      <c r="AF3677" s="37"/>
      <c r="AH3677" s="37"/>
      <c r="AN3677" s="37"/>
      <c r="AP3677" s="37"/>
      <c r="AR3677" s="37"/>
      <c r="AT3677" s="37"/>
      <c r="AV3677" s="37"/>
      <c r="AX3677" s="37"/>
      <c r="BB3677" s="12">
        <v>26028</v>
      </c>
      <c r="CC3677" s="12">
        <v>0</v>
      </c>
      <c r="CG3677" s="12" t="s">
        <v>929</v>
      </c>
      <c r="CH3677" s="12">
        <v>11.077999999999999</v>
      </c>
      <c r="CI3677" s="12" t="s">
        <v>2222</v>
      </c>
      <c r="CJ3677" s="12" t="s">
        <v>946</v>
      </c>
      <c r="CK3677" s="12" t="s">
        <v>932</v>
      </c>
      <c r="CL3677" s="37">
        <v>1369352533</v>
      </c>
      <c r="CN3677" s="12" t="s">
        <v>1509</v>
      </c>
      <c r="CS3677" s="12"/>
      <c r="CT3677" s="36" t="str">
        <f t="shared" si="57"/>
        <v>1bn - 50bn</v>
      </c>
      <c r="CU3677" s="36" t="str">
        <f>VLOOKUP(CK3677,Mapping!B:C,2,FALSE)</f>
        <v>US/CA</v>
      </c>
    </row>
    <row r="3678" spans="1:99" ht="16" customHeight="1" x14ac:dyDescent="0.35">
      <c r="A3678" s="12" t="s">
        <v>5190</v>
      </c>
      <c r="B3678" s="12" t="s">
        <v>925</v>
      </c>
      <c r="E3678" s="37">
        <v>26579</v>
      </c>
      <c r="G3678" s="37" t="s">
        <v>1505</v>
      </c>
      <c r="I3678" s="37"/>
      <c r="K3678" s="37"/>
      <c r="M3678" s="37"/>
      <c r="O3678" s="37"/>
      <c r="R3678" s="37"/>
      <c r="T3678" s="37"/>
      <c r="V3678" s="37"/>
      <c r="X3678" s="37"/>
      <c r="Z3678" s="37"/>
      <c r="AB3678" s="37"/>
      <c r="AD3678" s="37"/>
      <c r="AF3678" s="37"/>
      <c r="AH3678" s="37"/>
      <c r="AN3678" s="37">
        <v>12636</v>
      </c>
      <c r="AO3678" s="12">
        <v>0.01</v>
      </c>
      <c r="AP3678" s="37"/>
      <c r="AR3678" s="37">
        <v>13943</v>
      </c>
      <c r="AS3678" s="12">
        <v>0.01</v>
      </c>
      <c r="AT3678" s="37"/>
      <c r="AV3678" s="37"/>
      <c r="AX3678" s="37"/>
      <c r="BE3678" s="12">
        <v>150</v>
      </c>
      <c r="BI3678" s="12">
        <v>75</v>
      </c>
      <c r="BM3678" s="12">
        <v>0</v>
      </c>
      <c r="BY3678" s="12">
        <v>0</v>
      </c>
      <c r="CG3678" s="12" t="s">
        <v>996</v>
      </c>
      <c r="CH3678" s="12">
        <v>99.269000000000005</v>
      </c>
      <c r="CI3678" s="12" t="s">
        <v>2222</v>
      </c>
      <c r="CJ3678" s="12" t="s">
        <v>946</v>
      </c>
      <c r="CK3678" s="12" t="s">
        <v>932</v>
      </c>
      <c r="CL3678" s="37">
        <v>117966931</v>
      </c>
      <c r="CN3678" s="12" t="s">
        <v>1509</v>
      </c>
      <c r="CS3678" s="12"/>
      <c r="CT3678" s="36" t="str">
        <f t="shared" si="57"/>
        <v>500mn</v>
      </c>
      <c r="CU3678" s="36" t="str">
        <f>VLOOKUP(CK3678,Mapping!B:C,2,FALSE)</f>
        <v>US/CA</v>
      </c>
    </row>
    <row r="3679" spans="1:99" ht="16" customHeight="1" x14ac:dyDescent="0.35">
      <c r="A3679" s="12" t="s">
        <v>5191</v>
      </c>
      <c r="B3679" s="12" t="s">
        <v>925</v>
      </c>
      <c r="E3679" s="37">
        <v>433663</v>
      </c>
      <c r="G3679" s="37" t="s">
        <v>1505</v>
      </c>
      <c r="I3679" s="37"/>
      <c r="K3679" s="37"/>
      <c r="M3679" s="37"/>
      <c r="O3679" s="37"/>
      <c r="R3679" s="37"/>
      <c r="T3679" s="37"/>
      <c r="V3679" s="37"/>
      <c r="X3679" s="37"/>
      <c r="Z3679" s="37"/>
      <c r="AB3679" s="37"/>
      <c r="AD3679" s="37"/>
      <c r="AF3679" s="37"/>
      <c r="AH3679" s="37"/>
      <c r="AN3679" s="37">
        <v>433663</v>
      </c>
      <c r="AO3679" s="12">
        <v>0.11</v>
      </c>
      <c r="AP3679" s="37"/>
      <c r="AR3679" s="37"/>
      <c r="AT3679" s="37"/>
      <c r="AV3679" s="37"/>
      <c r="AX3679" s="37"/>
      <c r="BI3679" s="12">
        <v>2575</v>
      </c>
      <c r="BY3679" s="12">
        <v>0</v>
      </c>
      <c r="CG3679" s="12"/>
      <c r="CH3679" s="12">
        <v>15.641999999999999</v>
      </c>
      <c r="CI3679" s="12" t="s">
        <v>1110</v>
      </c>
      <c r="CJ3679" s="12" t="s">
        <v>1111</v>
      </c>
      <c r="CK3679" s="12" t="s">
        <v>932</v>
      </c>
      <c r="CL3679" s="37">
        <v>381594165</v>
      </c>
      <c r="CN3679" s="12" t="s">
        <v>1509</v>
      </c>
      <c r="CS3679" s="12"/>
      <c r="CT3679" s="36" t="str">
        <f t="shared" si="57"/>
        <v>500mn</v>
      </c>
      <c r="CU3679" s="36" t="str">
        <f>VLOOKUP(CK3679,Mapping!B:C,2,FALSE)</f>
        <v>US/CA</v>
      </c>
    </row>
    <row r="3680" spans="1:99" ht="16" customHeight="1" x14ac:dyDescent="0.35">
      <c r="A3680" s="12" t="s">
        <v>1415</v>
      </c>
      <c r="B3680" s="12" t="s">
        <v>925</v>
      </c>
      <c r="E3680" s="37">
        <v>0</v>
      </c>
      <c r="G3680" s="37" t="s">
        <v>1505</v>
      </c>
      <c r="I3680" s="37"/>
      <c r="K3680" s="37"/>
      <c r="M3680" s="37">
        <v>0</v>
      </c>
      <c r="N3680" s="12">
        <v>0</v>
      </c>
      <c r="O3680" s="37"/>
      <c r="R3680" s="37"/>
      <c r="T3680" s="37"/>
      <c r="V3680" s="37"/>
      <c r="X3680" s="37"/>
      <c r="Z3680" s="37"/>
      <c r="AB3680" s="37"/>
      <c r="AD3680" s="37"/>
      <c r="AF3680" s="37"/>
      <c r="AH3680" s="37"/>
      <c r="AN3680" s="37"/>
      <c r="AP3680" s="37"/>
      <c r="AR3680" s="37"/>
      <c r="AT3680" s="37"/>
      <c r="AV3680" s="37"/>
      <c r="AX3680" s="37"/>
      <c r="BB3680" s="12">
        <v>0</v>
      </c>
      <c r="CC3680" s="12">
        <v>0</v>
      </c>
      <c r="CG3680" s="12" t="s">
        <v>940</v>
      </c>
      <c r="CH3680" s="12">
        <v>5.641</v>
      </c>
      <c r="CI3680" s="12" t="s">
        <v>1225</v>
      </c>
      <c r="CJ3680" s="12"/>
      <c r="CK3680" s="12" t="s">
        <v>1226</v>
      </c>
      <c r="CL3680" s="37">
        <v>56588895730</v>
      </c>
      <c r="CN3680" s="12" t="s">
        <v>1511</v>
      </c>
      <c r="CS3680" s="12"/>
      <c r="CT3680" s="36" t="str">
        <f t="shared" si="57"/>
        <v>50bn - 100bn</v>
      </c>
      <c r="CU3680" s="36" t="str">
        <f>VLOOKUP(CK3680,Mapping!B:C,2,FALSE)</f>
        <v>Middle East</v>
      </c>
    </row>
    <row r="3681" spans="1:99" ht="16" customHeight="1" x14ac:dyDescent="0.35">
      <c r="A3681" s="12" t="s">
        <v>5192</v>
      </c>
      <c r="B3681" s="12" t="s">
        <v>925</v>
      </c>
      <c r="E3681" s="37">
        <v>2004112</v>
      </c>
      <c r="G3681" s="37" t="s">
        <v>1505</v>
      </c>
      <c r="I3681" s="37"/>
      <c r="K3681" s="37"/>
      <c r="M3681" s="37"/>
      <c r="O3681" s="37"/>
      <c r="R3681" s="37"/>
      <c r="T3681" s="37"/>
      <c r="V3681" s="37"/>
      <c r="X3681" s="37"/>
      <c r="Z3681" s="37"/>
      <c r="AB3681" s="37"/>
      <c r="AD3681" s="37"/>
      <c r="AF3681" s="37"/>
      <c r="AH3681" s="37"/>
      <c r="AN3681" s="37">
        <v>2004112</v>
      </c>
      <c r="AO3681" s="12">
        <v>0.25</v>
      </c>
      <c r="AP3681" s="37"/>
      <c r="AR3681" s="37"/>
      <c r="AT3681" s="37"/>
      <c r="AV3681" s="37"/>
      <c r="AX3681" s="37"/>
      <c r="BI3681" s="12">
        <v>11900</v>
      </c>
      <c r="BY3681" s="12">
        <v>0</v>
      </c>
      <c r="CG3681" s="12" t="s">
        <v>929</v>
      </c>
      <c r="CH3681" s="12">
        <v>62.204000000000001</v>
      </c>
      <c r="CI3681" s="12" t="s">
        <v>5193</v>
      </c>
      <c r="CJ3681" s="12"/>
      <c r="CK3681" s="12" t="s">
        <v>990</v>
      </c>
      <c r="CL3681" s="37">
        <v>785886185</v>
      </c>
      <c r="CN3681" s="12" t="s">
        <v>1531</v>
      </c>
      <c r="CS3681" s="12"/>
      <c r="CT3681" s="36" t="str">
        <f t="shared" si="57"/>
        <v>500mn - 1bn</v>
      </c>
      <c r="CU3681" s="36" t="str">
        <f>VLOOKUP(CK3681,Mapping!B:C,2,FALSE)</f>
        <v>EU</v>
      </c>
    </row>
    <row r="3682" spans="1:99" ht="16" customHeight="1" x14ac:dyDescent="0.35">
      <c r="A3682" s="12" t="s">
        <v>5194</v>
      </c>
      <c r="B3682" s="12" t="s">
        <v>925</v>
      </c>
      <c r="E3682" s="37">
        <v>84853434</v>
      </c>
      <c r="G3682" s="37" t="s">
        <v>1505</v>
      </c>
      <c r="I3682" s="37"/>
      <c r="K3682" s="37">
        <v>26343466</v>
      </c>
      <c r="L3682" s="12">
        <v>0.32</v>
      </c>
      <c r="M3682" s="37"/>
      <c r="O3682" s="37">
        <v>17458456</v>
      </c>
      <c r="P3682" s="12">
        <v>0.21</v>
      </c>
      <c r="Q3682" s="12">
        <v>55702</v>
      </c>
      <c r="R3682" s="37"/>
      <c r="T3682" s="37"/>
      <c r="V3682" s="37"/>
      <c r="X3682" s="37">
        <v>0</v>
      </c>
      <c r="Y3682" s="12">
        <v>0</v>
      </c>
      <c r="Z3682" s="37"/>
      <c r="AB3682" s="37"/>
      <c r="AD3682" s="37"/>
      <c r="AF3682" s="37"/>
      <c r="AH3682" s="37">
        <v>7034049</v>
      </c>
      <c r="AI3682" s="12">
        <v>0.09</v>
      </c>
      <c r="AL3682" s="12">
        <v>1149588</v>
      </c>
      <c r="AN3682" s="37">
        <v>33118377</v>
      </c>
      <c r="AO3682" s="12">
        <v>0.4</v>
      </c>
      <c r="AP3682" s="37">
        <v>899086</v>
      </c>
      <c r="AQ3682" s="12">
        <v>0.01</v>
      </c>
      <c r="AR3682" s="37"/>
      <c r="AT3682" s="37"/>
      <c r="AV3682" s="37"/>
      <c r="AX3682" s="37"/>
      <c r="BA3682" s="12">
        <v>0</v>
      </c>
      <c r="BG3682" s="12">
        <v>426492</v>
      </c>
      <c r="BH3682" s="12">
        <v>3894</v>
      </c>
      <c r="BI3682" s="12">
        <v>196650</v>
      </c>
      <c r="BQ3682" s="12">
        <v>0.01</v>
      </c>
      <c r="BS3682" s="12">
        <v>0</v>
      </c>
      <c r="BU3682" s="12">
        <v>0.01</v>
      </c>
      <c r="BV3682" s="12">
        <v>0</v>
      </c>
      <c r="BY3682" s="12">
        <v>0.03</v>
      </c>
      <c r="BZ3682" s="12">
        <v>0</v>
      </c>
      <c r="CG3682" s="12" t="s">
        <v>934</v>
      </c>
      <c r="CH3682" s="12">
        <v>42.508000000000003</v>
      </c>
      <c r="CI3682" s="12" t="s">
        <v>1011</v>
      </c>
      <c r="CJ3682" s="12" t="s">
        <v>1012</v>
      </c>
      <c r="CK3682" s="12" t="s">
        <v>1013</v>
      </c>
      <c r="CL3682" s="37">
        <v>8243968717</v>
      </c>
      <c r="CN3682" s="12" t="s">
        <v>1506</v>
      </c>
      <c r="CS3682" s="12"/>
      <c r="CT3682" s="36" t="str">
        <f t="shared" si="57"/>
        <v>1bn - 50bn</v>
      </c>
      <c r="CU3682" s="36" t="str">
        <f>VLOOKUP(CK3682,Mapping!B:C,2,FALSE)</f>
        <v>Oceania</v>
      </c>
    </row>
    <row r="3683" spans="1:99" ht="16" customHeight="1" x14ac:dyDescent="0.35">
      <c r="A3683" s="12" t="s">
        <v>1412</v>
      </c>
      <c r="B3683" s="12" t="s">
        <v>933</v>
      </c>
      <c r="E3683" s="37">
        <v>143281820</v>
      </c>
      <c r="G3683" s="37" t="s">
        <v>1505</v>
      </c>
      <c r="I3683" s="37"/>
      <c r="K3683" s="37"/>
      <c r="M3683" s="37"/>
      <c r="O3683" s="37"/>
      <c r="Q3683" s="12">
        <v>181942</v>
      </c>
      <c r="R3683" s="37"/>
      <c r="T3683" s="37"/>
      <c r="V3683" s="37"/>
      <c r="X3683" s="37">
        <v>38307691</v>
      </c>
      <c r="Y3683" s="12">
        <v>0.05</v>
      </c>
      <c r="Z3683" s="37"/>
      <c r="AB3683" s="37"/>
      <c r="AD3683" s="37"/>
      <c r="AF3683" s="37"/>
      <c r="AH3683" s="37">
        <v>22975636</v>
      </c>
      <c r="AI3683" s="12">
        <v>0.03</v>
      </c>
      <c r="AN3683" s="37">
        <v>64182118</v>
      </c>
      <c r="AO3683" s="12">
        <v>0.09</v>
      </c>
      <c r="AP3683" s="37">
        <v>12095865</v>
      </c>
      <c r="AQ3683" s="12">
        <v>0.02</v>
      </c>
      <c r="AR3683" s="37">
        <v>5720510</v>
      </c>
      <c r="AS3683" s="12">
        <v>0.01</v>
      </c>
      <c r="AT3683" s="37"/>
      <c r="AV3683" s="37"/>
      <c r="AX3683" s="37"/>
      <c r="BA3683" s="12">
        <v>374904</v>
      </c>
      <c r="BE3683" s="12">
        <v>153406</v>
      </c>
      <c r="BH3683" s="12">
        <v>52388</v>
      </c>
      <c r="BI3683" s="12">
        <v>381100</v>
      </c>
      <c r="BM3683" s="12">
        <v>0.17</v>
      </c>
      <c r="BQ3683" s="12">
        <v>0.04</v>
      </c>
      <c r="BV3683" s="12">
        <v>0.04</v>
      </c>
      <c r="BY3683" s="12">
        <v>0.05</v>
      </c>
      <c r="BZ3683" s="12">
        <v>0.01</v>
      </c>
      <c r="CG3683" s="12" t="s">
        <v>929</v>
      </c>
      <c r="CH3683" s="12">
        <v>8.1189999999999998</v>
      </c>
      <c r="CI3683" s="12" t="s">
        <v>1056</v>
      </c>
      <c r="CJ3683" s="12"/>
      <c r="CK3683" s="12" t="s">
        <v>1057</v>
      </c>
      <c r="CL3683" s="37">
        <v>70079560004</v>
      </c>
      <c r="CN3683" s="12" t="s">
        <v>1535</v>
      </c>
      <c r="CS3683" s="12"/>
      <c r="CT3683" s="36" t="str">
        <f t="shared" si="57"/>
        <v>50bn - 100bn</v>
      </c>
      <c r="CU3683" s="36" t="str">
        <f>VLOOKUP(CK3683,Mapping!B:C,2,FALSE)</f>
        <v>Asia</v>
      </c>
    </row>
    <row r="3684" spans="1:99" ht="16" customHeight="1" x14ac:dyDescent="0.35">
      <c r="A3684" s="12" t="s">
        <v>5195</v>
      </c>
      <c r="B3684" s="12" t="s">
        <v>925</v>
      </c>
      <c r="E3684" s="37">
        <v>63313021</v>
      </c>
      <c r="G3684" s="37" t="s">
        <v>1505</v>
      </c>
      <c r="I3684" s="37"/>
      <c r="K3684" s="37"/>
      <c r="M3684" s="37">
        <v>2281741</v>
      </c>
      <c r="N3684" s="12">
        <v>0.02</v>
      </c>
      <c r="O3684" s="37"/>
      <c r="Q3684" s="12">
        <v>479639</v>
      </c>
      <c r="R3684" s="37"/>
      <c r="T3684" s="37"/>
      <c r="V3684" s="37"/>
      <c r="X3684" s="37">
        <v>462467</v>
      </c>
      <c r="Y3684" s="12">
        <v>0</v>
      </c>
      <c r="Z3684" s="37"/>
      <c r="AB3684" s="37"/>
      <c r="AD3684" s="37"/>
      <c r="AF3684" s="37"/>
      <c r="AH3684" s="37">
        <v>60568813</v>
      </c>
      <c r="AI3684" s="12">
        <v>0.65</v>
      </c>
      <c r="AN3684" s="37"/>
      <c r="AP3684" s="37"/>
      <c r="AR3684" s="37"/>
      <c r="AT3684" s="37"/>
      <c r="AV3684" s="37"/>
      <c r="AX3684" s="37"/>
      <c r="BA3684" s="12">
        <v>4526</v>
      </c>
      <c r="BB3684" s="12">
        <v>18187</v>
      </c>
      <c r="BQ3684" s="12">
        <v>0.11</v>
      </c>
      <c r="BZ3684" s="12">
        <v>0</v>
      </c>
      <c r="CC3684" s="12">
        <v>0</v>
      </c>
      <c r="CG3684" s="12" t="s">
        <v>976</v>
      </c>
      <c r="CH3684" s="12">
        <v>24.472999999999999</v>
      </c>
      <c r="CI3684" s="12" t="s">
        <v>5196</v>
      </c>
      <c r="CJ3684" s="12" t="s">
        <v>936</v>
      </c>
      <c r="CK3684" s="12" t="s">
        <v>932</v>
      </c>
      <c r="CL3684" s="37">
        <v>9382690867</v>
      </c>
      <c r="CN3684" s="12" t="s">
        <v>4170</v>
      </c>
      <c r="CS3684" s="12"/>
      <c r="CT3684" s="36" t="str">
        <f t="shared" si="57"/>
        <v>1bn - 50bn</v>
      </c>
      <c r="CU3684" s="36" t="str">
        <f>VLOOKUP(CK3684,Mapping!B:C,2,FALSE)</f>
        <v>US/CA</v>
      </c>
    </row>
    <row r="3685" spans="1:99" ht="16" customHeight="1" x14ac:dyDescent="0.35">
      <c r="A3685" s="12" t="s">
        <v>5197</v>
      </c>
      <c r="B3685" s="12" t="s">
        <v>925</v>
      </c>
      <c r="E3685" s="37">
        <v>10188523</v>
      </c>
      <c r="G3685" s="37" t="s">
        <v>1505</v>
      </c>
      <c r="I3685" s="37"/>
      <c r="K3685" s="37"/>
      <c r="M3685" s="37">
        <v>4204736</v>
      </c>
      <c r="N3685" s="12">
        <v>0.21</v>
      </c>
      <c r="O3685" s="37">
        <v>4276288</v>
      </c>
      <c r="P3685" s="12">
        <v>0.21</v>
      </c>
      <c r="Q3685" s="12">
        <v>3481</v>
      </c>
      <c r="R3685" s="37"/>
      <c r="T3685" s="37"/>
      <c r="V3685" s="37"/>
      <c r="X3685" s="37"/>
      <c r="Z3685" s="37"/>
      <c r="AB3685" s="37"/>
      <c r="AD3685" s="37">
        <v>176882</v>
      </c>
      <c r="AE3685" s="12">
        <v>0.01</v>
      </c>
      <c r="AF3685" s="37"/>
      <c r="AH3685" s="37">
        <v>457438</v>
      </c>
      <c r="AI3685" s="12">
        <v>0.02</v>
      </c>
      <c r="AL3685" s="12">
        <v>402900</v>
      </c>
      <c r="AN3685" s="37">
        <v>1073179</v>
      </c>
      <c r="AO3685" s="12">
        <v>0.05</v>
      </c>
      <c r="AP3685" s="37"/>
      <c r="AR3685" s="37"/>
      <c r="AT3685" s="37"/>
      <c r="AV3685" s="37"/>
      <c r="AX3685" s="37"/>
      <c r="BB3685" s="12">
        <v>49590</v>
      </c>
      <c r="BI3685" s="12">
        <v>5400</v>
      </c>
      <c r="BJ3685" s="12">
        <v>2098</v>
      </c>
      <c r="BQ3685" s="12">
        <v>0</v>
      </c>
      <c r="BU3685" s="12">
        <v>0</v>
      </c>
      <c r="BY3685" s="12">
        <v>0</v>
      </c>
      <c r="CB3685" s="12">
        <v>0</v>
      </c>
      <c r="CC3685" s="12">
        <v>0</v>
      </c>
      <c r="CG3685" s="12" t="s">
        <v>991</v>
      </c>
      <c r="CH3685" s="12">
        <v>34</v>
      </c>
      <c r="CI3685" s="12" t="s">
        <v>1053</v>
      </c>
      <c r="CJ3685" s="12"/>
      <c r="CK3685" s="12" t="s">
        <v>1054</v>
      </c>
      <c r="CL3685" s="37">
        <v>2518313395</v>
      </c>
      <c r="CN3685" s="12" t="s">
        <v>1520</v>
      </c>
      <c r="CS3685" s="12"/>
      <c r="CT3685" s="36" t="str">
        <f t="shared" si="57"/>
        <v>1bn - 50bn</v>
      </c>
      <c r="CU3685" s="36" t="str">
        <f>VLOOKUP(CK3685,Mapping!B:C,2,FALSE)</f>
        <v>EU</v>
      </c>
    </row>
    <row r="3686" spans="1:99" ht="16" customHeight="1" x14ac:dyDescent="0.35">
      <c r="A3686" s="12" t="s">
        <v>5198</v>
      </c>
      <c r="B3686" s="12" t="s">
        <v>925</v>
      </c>
      <c r="E3686" s="37">
        <v>0</v>
      </c>
      <c r="G3686" s="37" t="s">
        <v>1505</v>
      </c>
      <c r="I3686" s="37"/>
      <c r="K3686" s="37"/>
      <c r="M3686" s="37"/>
      <c r="O3686" s="37"/>
      <c r="Q3686" s="12">
        <v>0</v>
      </c>
      <c r="R3686" s="37"/>
      <c r="T3686" s="37"/>
      <c r="V3686" s="37"/>
      <c r="X3686" s="37"/>
      <c r="Z3686" s="37"/>
      <c r="AB3686" s="37"/>
      <c r="AD3686" s="37"/>
      <c r="AF3686" s="37"/>
      <c r="AH3686" s="37">
        <v>0</v>
      </c>
      <c r="AI3686" s="12">
        <v>0</v>
      </c>
      <c r="AN3686" s="37"/>
      <c r="AP3686" s="37"/>
      <c r="AR3686" s="37"/>
      <c r="AT3686" s="37"/>
      <c r="AV3686" s="37"/>
      <c r="AX3686" s="37"/>
      <c r="BQ3686" s="12">
        <v>0</v>
      </c>
      <c r="CG3686" s="12" t="s">
        <v>934</v>
      </c>
      <c r="CH3686" s="12">
        <v>68.501999999999995</v>
      </c>
      <c r="CI3686" s="12" t="s">
        <v>1137</v>
      </c>
      <c r="CJ3686" s="12" t="s">
        <v>1114</v>
      </c>
      <c r="CK3686" s="12" t="s">
        <v>932</v>
      </c>
      <c r="CL3686" s="37">
        <v>268510217</v>
      </c>
      <c r="CN3686" s="12" t="s">
        <v>1509</v>
      </c>
      <c r="CS3686" s="12"/>
      <c r="CT3686" s="36" t="str">
        <f t="shared" si="57"/>
        <v>500mn</v>
      </c>
      <c r="CU3686" s="36" t="str">
        <f>VLOOKUP(CK3686,Mapping!B:C,2,FALSE)</f>
        <v>US/CA</v>
      </c>
    </row>
    <row r="3687" spans="1:99" ht="16" customHeight="1" x14ac:dyDescent="0.35">
      <c r="A3687" s="12" t="s">
        <v>5199</v>
      </c>
      <c r="B3687" s="12" t="s">
        <v>925</v>
      </c>
      <c r="E3687" s="37">
        <v>4858709</v>
      </c>
      <c r="G3687" s="37" t="s">
        <v>1505</v>
      </c>
      <c r="I3687" s="37"/>
      <c r="K3687" s="37"/>
      <c r="M3687" s="37"/>
      <c r="O3687" s="37"/>
      <c r="R3687" s="37"/>
      <c r="T3687" s="37"/>
      <c r="V3687" s="37"/>
      <c r="X3687" s="37"/>
      <c r="Z3687" s="37"/>
      <c r="AB3687" s="37"/>
      <c r="AD3687" s="37"/>
      <c r="AF3687" s="37"/>
      <c r="AH3687" s="37"/>
      <c r="AN3687" s="37">
        <v>4858709</v>
      </c>
      <c r="AO3687" s="12">
        <v>1.33</v>
      </c>
      <c r="AP3687" s="37"/>
      <c r="AR3687" s="37"/>
      <c r="AT3687" s="37"/>
      <c r="AV3687" s="37"/>
      <c r="AX3687" s="37"/>
      <c r="BI3687" s="12">
        <v>28850</v>
      </c>
      <c r="BY3687" s="12">
        <v>0</v>
      </c>
      <c r="CG3687" s="12" t="s">
        <v>1668</v>
      </c>
      <c r="CH3687" s="12">
        <v>90.777000000000001</v>
      </c>
      <c r="CI3687" s="12" t="s">
        <v>953</v>
      </c>
      <c r="CJ3687" s="12"/>
      <c r="CK3687" s="12" t="s">
        <v>954</v>
      </c>
      <c r="CL3687" s="37">
        <v>364714678</v>
      </c>
      <c r="CN3687" s="12" t="s">
        <v>1536</v>
      </c>
      <c r="CS3687" s="12"/>
      <c r="CT3687" s="36" t="str">
        <f t="shared" si="57"/>
        <v>500mn</v>
      </c>
      <c r="CU3687" s="36" t="str">
        <f>VLOOKUP(CK3687,Mapping!B:C,2,FALSE)</f>
        <v>EU</v>
      </c>
    </row>
    <row r="3688" spans="1:99" ht="16" customHeight="1" x14ac:dyDescent="0.35">
      <c r="A3688" s="12" t="s">
        <v>5200</v>
      </c>
      <c r="B3688" s="12" t="s">
        <v>925</v>
      </c>
      <c r="E3688" s="37">
        <v>3157577</v>
      </c>
      <c r="G3688" s="37" t="s">
        <v>1505</v>
      </c>
      <c r="I3688" s="37"/>
      <c r="K3688" s="37"/>
      <c r="M3688" s="37">
        <v>3157577</v>
      </c>
      <c r="N3688" s="12">
        <v>0.16</v>
      </c>
      <c r="O3688" s="37"/>
      <c r="R3688" s="37"/>
      <c r="T3688" s="37"/>
      <c r="V3688" s="37"/>
      <c r="X3688" s="37"/>
      <c r="Z3688" s="37"/>
      <c r="AB3688" s="37"/>
      <c r="AD3688" s="37">
        <v>0</v>
      </c>
      <c r="AE3688" s="12">
        <v>0</v>
      </c>
      <c r="AF3688" s="37"/>
      <c r="AH3688" s="37"/>
      <c r="AN3688" s="37">
        <v>0</v>
      </c>
      <c r="AO3688" s="12">
        <v>0</v>
      </c>
      <c r="AP3688" s="37"/>
      <c r="AR3688" s="37"/>
      <c r="AT3688" s="37"/>
      <c r="AV3688" s="37"/>
      <c r="AX3688" s="37"/>
      <c r="BB3688" s="12">
        <v>25168</v>
      </c>
      <c r="BI3688" s="12">
        <v>0</v>
      </c>
      <c r="BJ3688" s="12">
        <v>0</v>
      </c>
      <c r="BY3688" s="12">
        <v>0</v>
      </c>
      <c r="CB3688" s="12">
        <v>0</v>
      </c>
      <c r="CC3688" s="12">
        <v>0</v>
      </c>
      <c r="CG3688" s="12" t="s">
        <v>991</v>
      </c>
      <c r="CH3688" s="12">
        <v>29.725000000000001</v>
      </c>
      <c r="CI3688" s="12" t="s">
        <v>2371</v>
      </c>
      <c r="CJ3688" s="12" t="s">
        <v>975</v>
      </c>
      <c r="CK3688" s="12" t="s">
        <v>932</v>
      </c>
      <c r="CL3688" s="37">
        <v>1941365842</v>
      </c>
      <c r="CN3688" s="12" t="s">
        <v>1509</v>
      </c>
      <c r="CS3688" s="12"/>
      <c r="CT3688" s="36" t="str">
        <f t="shared" si="57"/>
        <v>1bn - 50bn</v>
      </c>
      <c r="CU3688" s="36" t="str">
        <f>VLOOKUP(CK3688,Mapping!B:C,2,FALSE)</f>
        <v>US/CA</v>
      </c>
    </row>
    <row r="3689" spans="1:99" ht="16" customHeight="1" x14ac:dyDescent="0.35">
      <c r="A3689" s="12" t="s">
        <v>5201</v>
      </c>
      <c r="B3689" s="12" t="s">
        <v>925</v>
      </c>
      <c r="E3689" s="37">
        <v>19494295</v>
      </c>
      <c r="F3689" s="12">
        <v>0</v>
      </c>
      <c r="G3689" s="37" t="s">
        <v>1505</v>
      </c>
      <c r="I3689" s="37">
        <v>0</v>
      </c>
      <c r="J3689" s="12">
        <v>0</v>
      </c>
      <c r="K3689" s="37">
        <v>10580821</v>
      </c>
      <c r="L3689" s="12">
        <v>5.66</v>
      </c>
      <c r="M3689" s="37"/>
      <c r="O3689" s="37">
        <v>6041272</v>
      </c>
      <c r="P3689" s="12">
        <v>3.23</v>
      </c>
      <c r="R3689" s="37"/>
      <c r="T3689" s="37"/>
      <c r="V3689" s="37">
        <v>2872202</v>
      </c>
      <c r="W3689" s="12">
        <v>1.54</v>
      </c>
      <c r="X3689" s="37"/>
      <c r="Z3689" s="37"/>
      <c r="AB3689" s="37"/>
      <c r="AD3689" s="37"/>
      <c r="AF3689" s="37"/>
      <c r="AH3689" s="37"/>
      <c r="AK3689" s="12">
        <v>132000</v>
      </c>
      <c r="AL3689" s="12">
        <v>397800</v>
      </c>
      <c r="AN3689" s="37"/>
      <c r="AP3689" s="37"/>
      <c r="AR3689" s="37"/>
      <c r="AT3689" s="37"/>
      <c r="AV3689" s="37"/>
      <c r="AX3689" s="37"/>
      <c r="BG3689" s="12">
        <v>171300</v>
      </c>
      <c r="BO3689" s="12">
        <v>0</v>
      </c>
      <c r="BS3689" s="12">
        <v>0</v>
      </c>
      <c r="BT3689" s="12">
        <v>0</v>
      </c>
      <c r="BU3689" s="12">
        <v>0</v>
      </c>
      <c r="CG3689" s="12" t="s">
        <v>959</v>
      </c>
      <c r="CH3689" s="12">
        <v>133.40799999999999</v>
      </c>
      <c r="CI3689" s="12" t="s">
        <v>988</v>
      </c>
      <c r="CJ3689" s="12"/>
      <c r="CK3689" s="12" t="s">
        <v>988</v>
      </c>
      <c r="CL3689" s="37">
        <v>186904122</v>
      </c>
      <c r="CN3689" s="12" t="s">
        <v>1506</v>
      </c>
      <c r="CS3689" s="12"/>
      <c r="CT3689" s="36" t="str">
        <f t="shared" si="57"/>
        <v>500mn</v>
      </c>
      <c r="CU3689" s="36" t="str">
        <f>VLOOKUP(CK3689,Mapping!B:C,2,FALSE)</f>
        <v>SG</v>
      </c>
    </row>
    <row r="3690" spans="1:99" ht="16" customHeight="1" x14ac:dyDescent="0.35">
      <c r="A3690" s="12" t="s">
        <v>5202</v>
      </c>
      <c r="B3690" s="12" t="s">
        <v>925</v>
      </c>
      <c r="E3690" s="37">
        <v>1097820</v>
      </c>
      <c r="G3690" s="37" t="s">
        <v>1505</v>
      </c>
      <c r="I3690" s="37"/>
      <c r="K3690" s="37"/>
      <c r="M3690" s="37">
        <v>537847</v>
      </c>
      <c r="N3690" s="12">
        <v>0.13</v>
      </c>
      <c r="O3690" s="37"/>
      <c r="R3690" s="37"/>
      <c r="T3690" s="37"/>
      <c r="V3690" s="37"/>
      <c r="X3690" s="37"/>
      <c r="Z3690" s="37"/>
      <c r="AB3690" s="37"/>
      <c r="AD3690" s="37"/>
      <c r="AF3690" s="37"/>
      <c r="AH3690" s="37"/>
      <c r="AN3690" s="37">
        <v>559973</v>
      </c>
      <c r="AO3690" s="12">
        <v>0.14000000000000001</v>
      </c>
      <c r="AP3690" s="37"/>
      <c r="AR3690" s="37"/>
      <c r="AT3690" s="37"/>
      <c r="AV3690" s="37"/>
      <c r="AX3690" s="37"/>
      <c r="BB3690" s="12">
        <v>4287</v>
      </c>
      <c r="BI3690" s="12">
        <v>3325</v>
      </c>
      <c r="BY3690" s="12">
        <v>0</v>
      </c>
      <c r="CC3690" s="12">
        <v>0</v>
      </c>
      <c r="CG3690" s="12" t="s">
        <v>991</v>
      </c>
      <c r="CH3690" s="12">
        <v>38.151000000000003</v>
      </c>
      <c r="CI3690" s="12" t="s">
        <v>3036</v>
      </c>
      <c r="CJ3690" s="12" t="s">
        <v>931</v>
      </c>
      <c r="CK3690" s="12" t="s">
        <v>932</v>
      </c>
      <c r="CL3690" s="37">
        <v>405576262</v>
      </c>
      <c r="CN3690" s="12" t="s">
        <v>1509</v>
      </c>
      <c r="CS3690" s="12"/>
      <c r="CT3690" s="36" t="str">
        <f t="shared" si="57"/>
        <v>500mn</v>
      </c>
      <c r="CU3690" s="36" t="str">
        <f>VLOOKUP(CK3690,Mapping!B:C,2,FALSE)</f>
        <v>US/CA</v>
      </c>
    </row>
    <row r="3691" spans="1:99" ht="16" customHeight="1" x14ac:dyDescent="0.35">
      <c r="A3691" s="12" t="s">
        <v>5203</v>
      </c>
      <c r="B3691" s="12" t="s">
        <v>925</v>
      </c>
      <c r="E3691" s="37">
        <v>1149417</v>
      </c>
      <c r="G3691" s="37" t="s">
        <v>1505</v>
      </c>
      <c r="I3691" s="37"/>
      <c r="K3691" s="37"/>
      <c r="M3691" s="37"/>
      <c r="O3691" s="37"/>
      <c r="Q3691" s="12">
        <v>0</v>
      </c>
      <c r="R3691" s="37"/>
      <c r="T3691" s="37"/>
      <c r="V3691" s="37"/>
      <c r="X3691" s="37"/>
      <c r="Z3691" s="37"/>
      <c r="AB3691" s="37"/>
      <c r="AD3691" s="37"/>
      <c r="AF3691" s="37"/>
      <c r="AH3691" s="37">
        <v>0</v>
      </c>
      <c r="AI3691" s="12">
        <v>0</v>
      </c>
      <c r="AN3691" s="37">
        <v>1149417</v>
      </c>
      <c r="AO3691" s="12">
        <v>0.28999999999999998</v>
      </c>
      <c r="AP3691" s="37">
        <v>0</v>
      </c>
      <c r="AQ3691" s="12">
        <v>0</v>
      </c>
      <c r="AR3691" s="37"/>
      <c r="AT3691" s="37"/>
      <c r="AV3691" s="37"/>
      <c r="AX3691" s="37"/>
      <c r="BH3691" s="12">
        <v>0</v>
      </c>
      <c r="BI3691" s="12">
        <v>6825</v>
      </c>
      <c r="BQ3691" s="12">
        <v>0</v>
      </c>
      <c r="BV3691" s="12">
        <v>0</v>
      </c>
      <c r="BY3691" s="12">
        <v>0</v>
      </c>
      <c r="CG3691" s="12" t="s">
        <v>940</v>
      </c>
      <c r="CH3691" s="12">
        <v>14.593999999999999</v>
      </c>
      <c r="CI3691" s="12" t="s">
        <v>4094</v>
      </c>
      <c r="CJ3691" s="12" t="s">
        <v>931</v>
      </c>
      <c r="CK3691" s="12" t="s">
        <v>932</v>
      </c>
      <c r="CL3691" s="37">
        <v>396489800</v>
      </c>
      <c r="CN3691" s="12" t="s">
        <v>1509</v>
      </c>
      <c r="CS3691" s="12"/>
      <c r="CT3691" s="36" t="str">
        <f t="shared" si="57"/>
        <v>500mn</v>
      </c>
      <c r="CU3691" s="36" t="str">
        <f>VLOOKUP(CK3691,Mapping!B:C,2,FALSE)</f>
        <v>US/CA</v>
      </c>
    </row>
    <row r="3692" spans="1:99" ht="16" customHeight="1" x14ac:dyDescent="0.35">
      <c r="A3692" s="12" t="s">
        <v>5204</v>
      </c>
      <c r="B3692" s="12" t="s">
        <v>925</v>
      </c>
      <c r="E3692" s="37">
        <v>0</v>
      </c>
      <c r="G3692" s="37" t="s">
        <v>1505</v>
      </c>
      <c r="I3692" s="37"/>
      <c r="K3692" s="37"/>
      <c r="M3692" s="37"/>
      <c r="O3692" s="37"/>
      <c r="R3692" s="37"/>
      <c r="T3692" s="37"/>
      <c r="V3692" s="37"/>
      <c r="X3692" s="37"/>
      <c r="Z3692" s="37"/>
      <c r="AB3692" s="37"/>
      <c r="AD3692" s="37"/>
      <c r="AF3692" s="37"/>
      <c r="AH3692" s="37"/>
      <c r="AN3692" s="37"/>
      <c r="AP3692" s="37"/>
      <c r="AR3692" s="37">
        <v>0</v>
      </c>
      <c r="AS3692" s="12">
        <v>0</v>
      </c>
      <c r="AT3692" s="37"/>
      <c r="AV3692" s="37"/>
      <c r="AX3692" s="37"/>
      <c r="BE3692" s="12">
        <v>0</v>
      </c>
      <c r="BM3692" s="12">
        <v>0</v>
      </c>
      <c r="CG3692" s="12" t="s">
        <v>940</v>
      </c>
      <c r="CH3692" s="12">
        <v>45.124000000000002</v>
      </c>
      <c r="CI3692" s="12" t="s">
        <v>2190</v>
      </c>
      <c r="CJ3692" s="12" t="s">
        <v>2112</v>
      </c>
      <c r="CK3692" s="12" t="s">
        <v>932</v>
      </c>
      <c r="CL3692" s="37">
        <v>959238896</v>
      </c>
      <c r="CN3692" s="12" t="s">
        <v>1506</v>
      </c>
      <c r="CS3692" s="12"/>
      <c r="CT3692" s="36" t="str">
        <f t="shared" si="57"/>
        <v>500mn - 1bn</v>
      </c>
      <c r="CU3692" s="36" t="str">
        <f>VLOOKUP(CK3692,Mapping!B:C,2,FALSE)</f>
        <v>US/CA</v>
      </c>
    </row>
    <row r="3693" spans="1:99" ht="16" customHeight="1" x14ac:dyDescent="0.35">
      <c r="A3693" s="12" t="s">
        <v>5205</v>
      </c>
      <c r="B3693" s="12" t="s">
        <v>925</v>
      </c>
      <c r="E3693" s="37">
        <v>1924</v>
      </c>
      <c r="G3693" s="37" t="s">
        <v>1505</v>
      </c>
      <c r="I3693" s="37"/>
      <c r="K3693" s="37"/>
      <c r="M3693" s="37">
        <v>1255</v>
      </c>
      <c r="N3693" s="12">
        <v>0</v>
      </c>
      <c r="O3693" s="37"/>
      <c r="R3693" s="37"/>
      <c r="T3693" s="37"/>
      <c r="V3693" s="37"/>
      <c r="X3693" s="37"/>
      <c r="Z3693" s="37"/>
      <c r="AB3693" s="37"/>
      <c r="AD3693" s="37">
        <v>669</v>
      </c>
      <c r="AE3693" s="12">
        <v>0</v>
      </c>
      <c r="AF3693" s="37"/>
      <c r="AH3693" s="37"/>
      <c r="AN3693" s="37"/>
      <c r="AP3693" s="37"/>
      <c r="AR3693" s="37"/>
      <c r="AT3693" s="37"/>
      <c r="AV3693" s="37"/>
      <c r="AX3693" s="37"/>
      <c r="BB3693" s="12">
        <v>10</v>
      </c>
      <c r="BJ3693" s="12">
        <v>6</v>
      </c>
      <c r="CB3693" s="12">
        <v>0</v>
      </c>
      <c r="CC3693" s="12">
        <v>0</v>
      </c>
      <c r="CG3693" s="12" t="s">
        <v>934</v>
      </c>
      <c r="CH3693" s="12">
        <v>16.890999999999998</v>
      </c>
      <c r="CI3693" s="12" t="s">
        <v>5206</v>
      </c>
      <c r="CJ3693" s="12" t="s">
        <v>931</v>
      </c>
      <c r="CK3693" s="12" t="s">
        <v>932</v>
      </c>
      <c r="CL3693" s="37">
        <v>169438015</v>
      </c>
      <c r="CN3693" s="12" t="s">
        <v>1509</v>
      </c>
      <c r="CS3693" s="12"/>
      <c r="CT3693" s="36" t="str">
        <f t="shared" si="57"/>
        <v>500mn</v>
      </c>
      <c r="CU3693" s="36" t="str">
        <f>VLOOKUP(CK3693,Mapping!B:C,2,FALSE)</f>
        <v>US/CA</v>
      </c>
    </row>
    <row r="3694" spans="1:99" ht="16" customHeight="1" x14ac:dyDescent="0.35">
      <c r="A3694" s="12" t="s">
        <v>5207</v>
      </c>
      <c r="B3694" s="12" t="s">
        <v>925</v>
      </c>
      <c r="E3694" s="37">
        <v>681565</v>
      </c>
      <c r="G3694" s="37" t="s">
        <v>1505</v>
      </c>
      <c r="I3694" s="37"/>
      <c r="K3694" s="37"/>
      <c r="M3694" s="37">
        <v>301982</v>
      </c>
      <c r="N3694" s="12">
        <v>0.15</v>
      </c>
      <c r="O3694" s="37"/>
      <c r="R3694" s="37"/>
      <c r="T3694" s="37"/>
      <c r="V3694" s="37"/>
      <c r="X3694" s="37"/>
      <c r="Z3694" s="37"/>
      <c r="AB3694" s="37"/>
      <c r="AD3694" s="37"/>
      <c r="AF3694" s="37"/>
      <c r="AH3694" s="37"/>
      <c r="AN3694" s="37"/>
      <c r="AP3694" s="37">
        <v>379583</v>
      </c>
      <c r="AQ3694" s="12">
        <v>0.19</v>
      </c>
      <c r="AR3694" s="37"/>
      <c r="AT3694" s="37"/>
      <c r="AV3694" s="37"/>
      <c r="AX3694" s="37"/>
      <c r="BB3694" s="12">
        <v>2407</v>
      </c>
      <c r="BH3694" s="12">
        <v>1644</v>
      </c>
      <c r="BV3694" s="12">
        <v>0</v>
      </c>
      <c r="CC3694" s="12">
        <v>0</v>
      </c>
      <c r="CG3694" s="12" t="s">
        <v>934</v>
      </c>
      <c r="CH3694" s="12">
        <v>54.868000000000002</v>
      </c>
      <c r="CI3694" s="12" t="s">
        <v>5019</v>
      </c>
      <c r="CJ3694" s="12" t="s">
        <v>941</v>
      </c>
      <c r="CK3694" s="12" t="s">
        <v>932</v>
      </c>
      <c r="CL3694" s="37">
        <v>195992506</v>
      </c>
      <c r="CN3694" s="12" t="s">
        <v>1509</v>
      </c>
      <c r="CS3694" s="12"/>
      <c r="CT3694" s="36" t="str">
        <f t="shared" si="57"/>
        <v>500mn</v>
      </c>
      <c r="CU3694" s="36" t="str">
        <f>VLOOKUP(CK3694,Mapping!B:C,2,FALSE)</f>
        <v>US/CA</v>
      </c>
    </row>
    <row r="3695" spans="1:99" ht="16" customHeight="1" x14ac:dyDescent="0.35">
      <c r="A3695" s="12" t="s">
        <v>5208</v>
      </c>
      <c r="B3695" s="12" t="s">
        <v>925</v>
      </c>
      <c r="E3695" s="37">
        <v>1124155</v>
      </c>
      <c r="G3695" s="37" t="s">
        <v>1505</v>
      </c>
      <c r="I3695" s="37"/>
      <c r="K3695" s="37"/>
      <c r="M3695" s="37"/>
      <c r="O3695" s="37"/>
      <c r="R3695" s="37"/>
      <c r="T3695" s="37"/>
      <c r="V3695" s="37"/>
      <c r="X3695" s="37"/>
      <c r="Z3695" s="37"/>
      <c r="AB3695" s="37"/>
      <c r="AD3695" s="37"/>
      <c r="AF3695" s="37"/>
      <c r="AH3695" s="37"/>
      <c r="AN3695" s="37">
        <v>1124155</v>
      </c>
      <c r="AO3695" s="12">
        <v>0.14000000000000001</v>
      </c>
      <c r="AP3695" s="37"/>
      <c r="AR3695" s="37"/>
      <c r="AT3695" s="37"/>
      <c r="AV3695" s="37"/>
      <c r="AX3695" s="37"/>
      <c r="BI3695" s="12">
        <v>6675</v>
      </c>
      <c r="BY3695" s="12">
        <v>0</v>
      </c>
      <c r="CG3695" s="12" t="s">
        <v>934</v>
      </c>
      <c r="CH3695" s="12">
        <v>34.341000000000001</v>
      </c>
      <c r="CI3695" s="12" t="s">
        <v>4697</v>
      </c>
      <c r="CJ3695" s="12" t="s">
        <v>2149</v>
      </c>
      <c r="CK3695" s="12" t="s">
        <v>932</v>
      </c>
      <c r="CL3695" s="37">
        <v>799230766</v>
      </c>
      <c r="CN3695" s="12" t="s">
        <v>1509</v>
      </c>
      <c r="CS3695" s="12"/>
      <c r="CT3695" s="36" t="str">
        <f t="shared" si="57"/>
        <v>500mn - 1bn</v>
      </c>
      <c r="CU3695" s="36" t="str">
        <f>VLOOKUP(CK3695,Mapping!B:C,2,FALSE)</f>
        <v>US/CA</v>
      </c>
    </row>
    <row r="3696" spans="1:99" ht="16" customHeight="1" x14ac:dyDescent="0.35">
      <c r="A3696" s="12" t="s">
        <v>5209</v>
      </c>
      <c r="B3696" s="12" t="s">
        <v>933</v>
      </c>
      <c r="E3696" s="37">
        <v>112462</v>
      </c>
      <c r="G3696" s="37" t="s">
        <v>1505</v>
      </c>
      <c r="I3696" s="37"/>
      <c r="K3696" s="37"/>
      <c r="M3696" s="37"/>
      <c r="O3696" s="37"/>
      <c r="R3696" s="37"/>
      <c r="T3696" s="37"/>
      <c r="V3696" s="37"/>
      <c r="X3696" s="37"/>
      <c r="Z3696" s="37"/>
      <c r="AB3696" s="37"/>
      <c r="AD3696" s="37"/>
      <c r="AF3696" s="37"/>
      <c r="AH3696" s="37"/>
      <c r="AN3696" s="37">
        <v>112462</v>
      </c>
      <c r="AO3696" s="12">
        <v>0.02</v>
      </c>
      <c r="AP3696" s="37"/>
      <c r="AR3696" s="37"/>
      <c r="AT3696" s="37"/>
      <c r="AV3696" s="37"/>
      <c r="AX3696" s="37"/>
      <c r="BI3696" s="12">
        <v>525</v>
      </c>
      <c r="BY3696" s="12">
        <v>0</v>
      </c>
      <c r="CG3696" s="12" t="s">
        <v>940</v>
      </c>
      <c r="CH3696" s="12">
        <v>2.2719999999999998</v>
      </c>
      <c r="CI3696" s="12" t="s">
        <v>3482</v>
      </c>
      <c r="CJ3696" s="12"/>
      <c r="CK3696" s="12" t="s">
        <v>1951</v>
      </c>
      <c r="CL3696" s="37">
        <v>562345611</v>
      </c>
      <c r="CN3696" s="12" t="s">
        <v>1506</v>
      </c>
      <c r="CS3696" s="12"/>
      <c r="CT3696" s="36" t="str">
        <f t="shared" si="57"/>
        <v>500mn - 1bn</v>
      </c>
      <c r="CU3696" s="36" t="str">
        <f>VLOOKUP(CK3696,Mapping!B:C,2,FALSE)</f>
        <v>EU</v>
      </c>
    </row>
    <row r="3697" spans="1:99" ht="16" customHeight="1" x14ac:dyDescent="0.35">
      <c r="A3697" s="12" t="s">
        <v>5210</v>
      </c>
      <c r="B3697" s="12" t="s">
        <v>925</v>
      </c>
      <c r="E3697" s="37">
        <v>248507</v>
      </c>
      <c r="G3697" s="37" t="s">
        <v>1505</v>
      </c>
      <c r="I3697" s="37"/>
      <c r="K3697" s="37"/>
      <c r="M3697" s="37"/>
      <c r="O3697" s="37"/>
      <c r="Q3697" s="12">
        <v>14</v>
      </c>
      <c r="R3697" s="37"/>
      <c r="T3697" s="37"/>
      <c r="V3697" s="37"/>
      <c r="X3697" s="37"/>
      <c r="Z3697" s="37"/>
      <c r="AB3697" s="37"/>
      <c r="AD3697" s="37"/>
      <c r="AF3697" s="37"/>
      <c r="AH3697" s="37">
        <v>1768</v>
      </c>
      <c r="AI3697" s="12">
        <v>0</v>
      </c>
      <c r="AN3697" s="37">
        <v>244199</v>
      </c>
      <c r="AO3697" s="12">
        <v>0.02</v>
      </c>
      <c r="AP3697" s="37">
        <v>2540</v>
      </c>
      <c r="AQ3697" s="12">
        <v>0</v>
      </c>
      <c r="AR3697" s="37"/>
      <c r="AT3697" s="37"/>
      <c r="AV3697" s="37"/>
      <c r="AX3697" s="37"/>
      <c r="BH3697" s="12">
        <v>11</v>
      </c>
      <c r="BI3697" s="12">
        <v>1450</v>
      </c>
      <c r="BQ3697" s="12">
        <v>0</v>
      </c>
      <c r="BV3697" s="12">
        <v>0</v>
      </c>
      <c r="BY3697" s="12">
        <v>0</v>
      </c>
      <c r="CG3697" s="12" t="s">
        <v>940</v>
      </c>
      <c r="CH3697" s="12">
        <v>7.3380000000000001</v>
      </c>
      <c r="CI3697" s="12" t="s">
        <v>2937</v>
      </c>
      <c r="CJ3697" s="12" t="s">
        <v>941</v>
      </c>
      <c r="CK3697" s="12" t="s">
        <v>932</v>
      </c>
      <c r="CL3697" s="37">
        <v>1349120171</v>
      </c>
      <c r="CN3697" s="12" t="s">
        <v>1509</v>
      </c>
      <c r="CS3697" s="12"/>
      <c r="CT3697" s="36" t="str">
        <f t="shared" si="57"/>
        <v>1bn - 50bn</v>
      </c>
      <c r="CU3697" s="36" t="str">
        <f>VLOOKUP(CK3697,Mapping!B:C,2,FALSE)</f>
        <v>US/CA</v>
      </c>
    </row>
    <row r="3698" spans="1:99" ht="16" customHeight="1" x14ac:dyDescent="0.35">
      <c r="A3698" s="12" t="s">
        <v>5211</v>
      </c>
      <c r="B3698" s="12" t="s">
        <v>925</v>
      </c>
      <c r="E3698" s="37">
        <v>6273</v>
      </c>
      <c r="G3698" s="37" t="s">
        <v>1505</v>
      </c>
      <c r="I3698" s="37"/>
      <c r="K3698" s="37"/>
      <c r="M3698" s="37">
        <v>6273</v>
      </c>
      <c r="N3698" s="12">
        <v>0</v>
      </c>
      <c r="O3698" s="37"/>
      <c r="R3698" s="37"/>
      <c r="T3698" s="37"/>
      <c r="V3698" s="37"/>
      <c r="X3698" s="37"/>
      <c r="Z3698" s="37"/>
      <c r="AB3698" s="37"/>
      <c r="AD3698" s="37"/>
      <c r="AF3698" s="37"/>
      <c r="AH3698" s="37"/>
      <c r="AN3698" s="37"/>
      <c r="AP3698" s="37"/>
      <c r="AR3698" s="37"/>
      <c r="AT3698" s="37"/>
      <c r="AV3698" s="37"/>
      <c r="AX3698" s="37"/>
      <c r="BB3698" s="12">
        <v>50</v>
      </c>
      <c r="CC3698" s="12">
        <v>0</v>
      </c>
      <c r="CG3698" s="12" t="s">
        <v>940</v>
      </c>
      <c r="CH3698" s="12">
        <v>8.4589999999999996</v>
      </c>
      <c r="CI3698" s="12" t="s">
        <v>2390</v>
      </c>
      <c r="CJ3698" s="12" t="s">
        <v>941</v>
      </c>
      <c r="CK3698" s="12" t="s">
        <v>932</v>
      </c>
      <c r="CL3698" s="37">
        <v>177311931</v>
      </c>
      <c r="CN3698" s="12" t="s">
        <v>1509</v>
      </c>
      <c r="CS3698" s="12"/>
      <c r="CT3698" s="36" t="str">
        <f t="shared" si="57"/>
        <v>500mn</v>
      </c>
      <c r="CU3698" s="36" t="str">
        <f>VLOOKUP(CK3698,Mapping!B:C,2,FALSE)</f>
        <v>US/CA</v>
      </c>
    </row>
    <row r="3699" spans="1:99" ht="16" customHeight="1" x14ac:dyDescent="0.35">
      <c r="A3699" s="12" t="s">
        <v>5212</v>
      </c>
      <c r="B3699" s="12" t="s">
        <v>925</v>
      </c>
      <c r="E3699" s="37">
        <v>254129</v>
      </c>
      <c r="G3699" s="37" t="s">
        <v>1505</v>
      </c>
      <c r="I3699" s="37"/>
      <c r="K3699" s="37"/>
      <c r="M3699" s="37"/>
      <c r="O3699" s="37"/>
      <c r="R3699" s="37"/>
      <c r="T3699" s="37"/>
      <c r="V3699" s="37"/>
      <c r="X3699" s="37"/>
      <c r="Z3699" s="37"/>
      <c r="AB3699" s="37"/>
      <c r="AD3699" s="37"/>
      <c r="AF3699" s="37"/>
      <c r="AH3699" s="37"/>
      <c r="AN3699" s="37"/>
      <c r="AP3699" s="37">
        <v>254129</v>
      </c>
      <c r="AQ3699" s="12">
        <v>0.21</v>
      </c>
      <c r="AR3699" s="37"/>
      <c r="AT3699" s="37"/>
      <c r="AV3699" s="37"/>
      <c r="AX3699" s="37"/>
      <c r="BH3699" s="12">
        <v>897</v>
      </c>
      <c r="BV3699" s="12">
        <v>0</v>
      </c>
      <c r="CG3699" s="12" t="s">
        <v>959</v>
      </c>
      <c r="CH3699" s="12">
        <v>25.402999999999999</v>
      </c>
      <c r="CI3699" s="12" t="s">
        <v>967</v>
      </c>
      <c r="CJ3699" s="12" t="s">
        <v>968</v>
      </c>
      <c r="CK3699" s="12" t="s">
        <v>932</v>
      </c>
      <c r="CL3699" s="37">
        <v>120519763</v>
      </c>
      <c r="CN3699" s="12" t="s">
        <v>1509</v>
      </c>
      <c r="CS3699" s="12"/>
      <c r="CT3699" s="36" t="str">
        <f t="shared" si="57"/>
        <v>500mn</v>
      </c>
      <c r="CU3699" s="36" t="str">
        <f>VLOOKUP(CK3699,Mapping!B:C,2,FALSE)</f>
        <v>US/CA</v>
      </c>
    </row>
    <row r="3700" spans="1:99" ht="16" customHeight="1" x14ac:dyDescent="0.35">
      <c r="A3700" s="12" t="s">
        <v>5213</v>
      </c>
      <c r="B3700" s="12" t="s">
        <v>925</v>
      </c>
      <c r="E3700" s="37">
        <v>11017350</v>
      </c>
      <c r="G3700" s="37" t="s">
        <v>1505</v>
      </c>
      <c r="I3700" s="37"/>
      <c r="K3700" s="37"/>
      <c r="M3700" s="37"/>
      <c r="O3700" s="37"/>
      <c r="R3700" s="37"/>
      <c r="T3700" s="37"/>
      <c r="V3700" s="37"/>
      <c r="X3700" s="37">
        <v>8491158</v>
      </c>
      <c r="Y3700" s="12">
        <v>0.08</v>
      </c>
      <c r="Z3700" s="37"/>
      <c r="AB3700" s="37"/>
      <c r="AD3700" s="37"/>
      <c r="AF3700" s="37"/>
      <c r="AH3700" s="37"/>
      <c r="AN3700" s="37">
        <v>2526192</v>
      </c>
      <c r="AO3700" s="12">
        <v>0.03</v>
      </c>
      <c r="AP3700" s="37"/>
      <c r="AR3700" s="37"/>
      <c r="AT3700" s="37"/>
      <c r="AV3700" s="37"/>
      <c r="AX3700" s="37"/>
      <c r="BA3700" s="12">
        <v>83100</v>
      </c>
      <c r="BI3700" s="12">
        <v>15000</v>
      </c>
      <c r="BY3700" s="12">
        <v>0</v>
      </c>
      <c r="BZ3700" s="12">
        <v>0</v>
      </c>
      <c r="CG3700" s="12" t="s">
        <v>998</v>
      </c>
      <c r="CH3700" s="12">
        <v>129.459</v>
      </c>
      <c r="CI3700" s="12" t="s">
        <v>941</v>
      </c>
      <c r="CJ3700" s="12" t="s">
        <v>941</v>
      </c>
      <c r="CK3700" s="12" t="s">
        <v>932</v>
      </c>
      <c r="CL3700" s="37">
        <v>9956773207</v>
      </c>
      <c r="CN3700" s="12" t="s">
        <v>998</v>
      </c>
      <c r="CS3700" s="12"/>
      <c r="CT3700" s="36" t="str">
        <f t="shared" si="57"/>
        <v>1bn - 50bn</v>
      </c>
      <c r="CU3700" s="36" t="str">
        <f>VLOOKUP(CK3700,Mapping!B:C,2,FALSE)</f>
        <v>US/CA</v>
      </c>
    </row>
    <row r="3701" spans="1:99" ht="16" customHeight="1" x14ac:dyDescent="0.35">
      <c r="A3701" s="12" t="s">
        <v>5214</v>
      </c>
      <c r="B3701" s="12" t="s">
        <v>925</v>
      </c>
      <c r="E3701" s="37">
        <v>5404397</v>
      </c>
      <c r="G3701" s="37" t="s">
        <v>1505</v>
      </c>
      <c r="I3701" s="37"/>
      <c r="K3701" s="37"/>
      <c r="M3701" s="37"/>
      <c r="O3701" s="37"/>
      <c r="Q3701" s="12">
        <v>29068</v>
      </c>
      <c r="R3701" s="37"/>
      <c r="T3701" s="37"/>
      <c r="V3701" s="37"/>
      <c r="X3701" s="37"/>
      <c r="Z3701" s="37"/>
      <c r="AB3701" s="37"/>
      <c r="AD3701" s="37"/>
      <c r="AF3701" s="37"/>
      <c r="AH3701" s="37">
        <v>3846859</v>
      </c>
      <c r="AI3701" s="12">
        <v>0.33</v>
      </c>
      <c r="AN3701" s="37"/>
      <c r="AP3701" s="37"/>
      <c r="AR3701" s="37">
        <v>1557538</v>
      </c>
      <c r="AS3701" s="12">
        <v>0.13</v>
      </c>
      <c r="AT3701" s="37"/>
      <c r="AV3701" s="37"/>
      <c r="AX3701" s="37"/>
      <c r="BE3701" s="12">
        <v>15890</v>
      </c>
      <c r="BM3701" s="12">
        <v>0.02</v>
      </c>
      <c r="BQ3701" s="12">
        <v>0.01</v>
      </c>
      <c r="CG3701" s="12" t="s">
        <v>976</v>
      </c>
      <c r="CH3701" s="12">
        <v>200.97200000000001</v>
      </c>
      <c r="CI3701" s="12" t="s">
        <v>941</v>
      </c>
      <c r="CJ3701" s="12" t="s">
        <v>941</v>
      </c>
      <c r="CK3701" s="12" t="s">
        <v>932</v>
      </c>
      <c r="CL3701" s="37">
        <v>1161299472</v>
      </c>
      <c r="CN3701" s="12" t="s">
        <v>1513</v>
      </c>
      <c r="CS3701" s="12"/>
      <c r="CT3701" s="36" t="str">
        <f t="shared" si="57"/>
        <v>1bn - 50bn</v>
      </c>
      <c r="CU3701" s="36" t="str">
        <f>VLOOKUP(CK3701,Mapping!B:C,2,FALSE)</f>
        <v>US/CA</v>
      </c>
    </row>
    <row r="3702" spans="1:99" ht="16" customHeight="1" x14ac:dyDescent="0.35">
      <c r="A3702" s="12" t="s">
        <v>5215</v>
      </c>
      <c r="B3702" s="12" t="s">
        <v>925</v>
      </c>
      <c r="E3702" s="37">
        <v>589445</v>
      </c>
      <c r="G3702" s="37" t="s">
        <v>1505</v>
      </c>
      <c r="I3702" s="37"/>
      <c r="K3702" s="37"/>
      <c r="M3702" s="37"/>
      <c r="O3702" s="37"/>
      <c r="R3702" s="37"/>
      <c r="T3702" s="37"/>
      <c r="V3702" s="37"/>
      <c r="X3702" s="37"/>
      <c r="Z3702" s="37"/>
      <c r="AB3702" s="37"/>
      <c r="AD3702" s="37"/>
      <c r="AF3702" s="37"/>
      <c r="AH3702" s="37"/>
      <c r="AN3702" s="37">
        <v>589445</v>
      </c>
      <c r="AO3702" s="12">
        <v>0.57999999999999996</v>
      </c>
      <c r="AP3702" s="37"/>
      <c r="AR3702" s="37"/>
      <c r="AT3702" s="37"/>
      <c r="AV3702" s="37"/>
      <c r="AX3702" s="37"/>
      <c r="BI3702" s="12">
        <v>3500</v>
      </c>
      <c r="BY3702" s="12">
        <v>0</v>
      </c>
      <c r="CG3702" s="12" t="s">
        <v>980</v>
      </c>
      <c r="CH3702" s="12">
        <v>28.428999999999998</v>
      </c>
      <c r="CI3702" s="12" t="s">
        <v>1188</v>
      </c>
      <c r="CJ3702" s="12"/>
      <c r="CK3702" s="12" t="s">
        <v>1010</v>
      </c>
      <c r="CL3702" s="37">
        <v>99638781</v>
      </c>
      <c r="CN3702" s="12" t="s">
        <v>1506</v>
      </c>
      <c r="CS3702" s="12"/>
      <c r="CT3702" s="36" t="str">
        <f t="shared" si="57"/>
        <v>500mn</v>
      </c>
      <c r="CU3702" s="36" t="str">
        <f>VLOOKUP(CK3702,Mapping!B:C,2,FALSE)</f>
        <v>Africa</v>
      </c>
    </row>
    <row r="3703" spans="1:99" ht="16" customHeight="1" x14ac:dyDescent="0.35">
      <c r="A3703" s="12" t="s">
        <v>5216</v>
      </c>
      <c r="B3703" s="12" t="s">
        <v>925</v>
      </c>
      <c r="E3703" s="37">
        <v>443622</v>
      </c>
      <c r="G3703" s="37" t="s">
        <v>1505</v>
      </c>
      <c r="I3703" s="37"/>
      <c r="K3703" s="37"/>
      <c r="M3703" s="37"/>
      <c r="O3703" s="37"/>
      <c r="Q3703" s="12">
        <v>3513</v>
      </c>
      <c r="R3703" s="37"/>
      <c r="T3703" s="37"/>
      <c r="V3703" s="37"/>
      <c r="X3703" s="37"/>
      <c r="Z3703" s="37"/>
      <c r="AB3703" s="37"/>
      <c r="AD3703" s="37"/>
      <c r="AF3703" s="37"/>
      <c r="AH3703" s="37">
        <v>443622</v>
      </c>
      <c r="AI3703" s="12">
        <v>0.05</v>
      </c>
      <c r="AN3703" s="37">
        <v>0</v>
      </c>
      <c r="AO3703" s="12">
        <v>0</v>
      </c>
      <c r="AP3703" s="37"/>
      <c r="AR3703" s="37"/>
      <c r="AT3703" s="37"/>
      <c r="AV3703" s="37"/>
      <c r="AX3703" s="37"/>
      <c r="BI3703" s="12">
        <v>0</v>
      </c>
      <c r="BQ3703" s="12">
        <v>0</v>
      </c>
      <c r="BY3703" s="12">
        <v>0</v>
      </c>
      <c r="CG3703" s="12" t="s">
        <v>959</v>
      </c>
      <c r="CH3703" s="12">
        <v>15.999000000000001</v>
      </c>
      <c r="CI3703" s="12" t="s">
        <v>1146</v>
      </c>
      <c r="CJ3703" s="12" t="s">
        <v>931</v>
      </c>
      <c r="CK3703" s="12" t="s">
        <v>932</v>
      </c>
      <c r="CL3703" s="37">
        <v>819207243</v>
      </c>
      <c r="CN3703" s="12" t="s">
        <v>1509</v>
      </c>
      <c r="CS3703" s="12"/>
      <c r="CT3703" s="36" t="str">
        <f t="shared" si="57"/>
        <v>500mn - 1bn</v>
      </c>
      <c r="CU3703" s="36" t="str">
        <f>VLOOKUP(CK3703,Mapping!B:C,2,FALSE)</f>
        <v>US/CA</v>
      </c>
    </row>
    <row r="3704" spans="1:99" ht="16" customHeight="1" x14ac:dyDescent="0.35">
      <c r="A3704" s="12" t="s">
        <v>5217</v>
      </c>
      <c r="B3704" s="12" t="s">
        <v>925</v>
      </c>
      <c r="E3704" s="37">
        <v>0</v>
      </c>
      <c r="G3704" s="37" t="s">
        <v>1505</v>
      </c>
      <c r="I3704" s="37"/>
      <c r="K3704" s="37"/>
      <c r="M3704" s="37"/>
      <c r="O3704" s="37"/>
      <c r="Q3704" s="12">
        <v>0</v>
      </c>
      <c r="R3704" s="37"/>
      <c r="T3704" s="37"/>
      <c r="V3704" s="37"/>
      <c r="X3704" s="37"/>
      <c r="Z3704" s="37"/>
      <c r="AB3704" s="37"/>
      <c r="AD3704" s="37"/>
      <c r="AF3704" s="37"/>
      <c r="AH3704" s="37">
        <v>0</v>
      </c>
      <c r="AI3704" s="12">
        <v>0</v>
      </c>
      <c r="AN3704" s="37"/>
      <c r="AP3704" s="37">
        <v>0</v>
      </c>
      <c r="AQ3704" s="12">
        <v>0</v>
      </c>
      <c r="AR3704" s="37"/>
      <c r="AT3704" s="37"/>
      <c r="AV3704" s="37"/>
      <c r="AX3704" s="37"/>
      <c r="BH3704" s="12">
        <v>0</v>
      </c>
      <c r="BQ3704" s="12">
        <v>0</v>
      </c>
      <c r="BV3704" s="12">
        <v>0</v>
      </c>
      <c r="CG3704" s="12" t="s">
        <v>976</v>
      </c>
      <c r="CH3704" s="12">
        <v>287.96800000000002</v>
      </c>
      <c r="CI3704" s="12" t="s">
        <v>941</v>
      </c>
      <c r="CJ3704" s="12" t="s">
        <v>941</v>
      </c>
      <c r="CK3704" s="12" t="s">
        <v>932</v>
      </c>
      <c r="CL3704" s="37">
        <v>375544982</v>
      </c>
      <c r="CN3704" s="12" t="s">
        <v>1513</v>
      </c>
      <c r="CS3704" s="12"/>
      <c r="CT3704" s="36" t="str">
        <f t="shared" si="57"/>
        <v>500mn</v>
      </c>
      <c r="CU3704" s="36" t="str">
        <f>VLOOKUP(CK3704,Mapping!B:C,2,FALSE)</f>
        <v>US/CA</v>
      </c>
    </row>
    <row r="3705" spans="1:99" ht="16" customHeight="1" x14ac:dyDescent="0.35">
      <c r="A3705" s="12" t="s">
        <v>5218</v>
      </c>
      <c r="B3705" s="12" t="s">
        <v>925</v>
      </c>
      <c r="E3705" s="37">
        <v>170221514</v>
      </c>
      <c r="G3705" s="37" t="s">
        <v>1505</v>
      </c>
      <c r="I3705" s="37"/>
      <c r="K3705" s="37"/>
      <c r="M3705" s="37"/>
      <c r="O3705" s="37"/>
      <c r="Q3705" s="12">
        <v>289304</v>
      </c>
      <c r="R3705" s="37"/>
      <c r="T3705" s="37"/>
      <c r="V3705" s="37"/>
      <c r="X3705" s="37">
        <v>37326558</v>
      </c>
      <c r="Y3705" s="12">
        <v>0.19</v>
      </c>
      <c r="Z3705" s="37"/>
      <c r="AB3705" s="37"/>
      <c r="AD3705" s="37"/>
      <c r="AF3705" s="37"/>
      <c r="AH3705" s="37">
        <v>36533309</v>
      </c>
      <c r="AI3705" s="12">
        <v>0.18</v>
      </c>
      <c r="AN3705" s="37">
        <v>92462838</v>
      </c>
      <c r="AO3705" s="12">
        <v>0.46</v>
      </c>
      <c r="AP3705" s="37">
        <v>3898809</v>
      </c>
      <c r="AQ3705" s="12">
        <v>0.02</v>
      </c>
      <c r="AR3705" s="37"/>
      <c r="AT3705" s="37"/>
      <c r="AV3705" s="37"/>
      <c r="AX3705" s="37"/>
      <c r="BA3705" s="12">
        <v>365302</v>
      </c>
      <c r="BH3705" s="12">
        <v>16886</v>
      </c>
      <c r="BI3705" s="12">
        <v>549025</v>
      </c>
      <c r="BQ3705" s="12">
        <v>7.0000000000000007E-2</v>
      </c>
      <c r="BV3705" s="12">
        <v>0.01</v>
      </c>
      <c r="BY3705" s="12">
        <v>7.0000000000000007E-2</v>
      </c>
      <c r="BZ3705" s="12">
        <v>0.01</v>
      </c>
      <c r="CG3705" s="12" t="s">
        <v>934</v>
      </c>
      <c r="CH3705" s="12">
        <v>64.873000000000005</v>
      </c>
      <c r="CI3705" s="12" t="s">
        <v>1723</v>
      </c>
      <c r="CJ3705" s="12" t="s">
        <v>972</v>
      </c>
      <c r="CK3705" s="12" t="s">
        <v>932</v>
      </c>
      <c r="CL3705" s="37">
        <v>19872343452</v>
      </c>
      <c r="CN3705" s="12" t="s">
        <v>1509</v>
      </c>
      <c r="CS3705" s="12"/>
      <c r="CT3705" s="36" t="str">
        <f t="shared" si="57"/>
        <v>1bn - 50bn</v>
      </c>
      <c r="CU3705" s="36" t="str">
        <f>VLOOKUP(CK3705,Mapping!B:C,2,FALSE)</f>
        <v>US/CA</v>
      </c>
    </row>
    <row r="3706" spans="1:99" ht="16" customHeight="1" x14ac:dyDescent="0.35">
      <c r="A3706" s="12" t="s">
        <v>5219</v>
      </c>
      <c r="B3706" s="12" t="s">
        <v>925</v>
      </c>
      <c r="E3706" s="37">
        <v>219569</v>
      </c>
      <c r="G3706" s="37" t="s">
        <v>1505</v>
      </c>
      <c r="I3706" s="37"/>
      <c r="K3706" s="37"/>
      <c r="M3706" s="37"/>
      <c r="O3706" s="37"/>
      <c r="R3706" s="37"/>
      <c r="T3706" s="37"/>
      <c r="V3706" s="37"/>
      <c r="X3706" s="37"/>
      <c r="Z3706" s="37"/>
      <c r="AB3706" s="37"/>
      <c r="AD3706" s="37"/>
      <c r="AF3706" s="37"/>
      <c r="AH3706" s="37"/>
      <c r="AN3706" s="37">
        <v>219569</v>
      </c>
      <c r="AO3706" s="12">
        <v>0.1</v>
      </c>
      <c r="AP3706" s="37"/>
      <c r="AR3706" s="37"/>
      <c r="AT3706" s="37"/>
      <c r="AV3706" s="37"/>
      <c r="AX3706" s="37"/>
      <c r="BI3706" s="12">
        <v>1025</v>
      </c>
      <c r="BY3706" s="12">
        <v>0</v>
      </c>
      <c r="CG3706" s="12" t="s">
        <v>940</v>
      </c>
      <c r="CH3706" s="12">
        <v>27.341999999999999</v>
      </c>
      <c r="CI3706" s="12" t="s">
        <v>1188</v>
      </c>
      <c r="CJ3706" s="12"/>
      <c r="CK3706" s="12" t="s">
        <v>1010</v>
      </c>
      <c r="CL3706" s="37">
        <v>214814599</v>
      </c>
      <c r="CN3706" s="12" t="s">
        <v>1506</v>
      </c>
      <c r="CS3706" s="12"/>
      <c r="CT3706" s="36" t="str">
        <f t="shared" si="57"/>
        <v>500mn</v>
      </c>
      <c r="CU3706" s="36" t="str">
        <f>VLOOKUP(CK3706,Mapping!B:C,2,FALSE)</f>
        <v>Africa</v>
      </c>
    </row>
    <row r="3707" spans="1:99" ht="16" customHeight="1" x14ac:dyDescent="0.35">
      <c r="A3707" s="12" t="s">
        <v>5220</v>
      </c>
      <c r="B3707" s="12" t="s">
        <v>925</v>
      </c>
      <c r="E3707" s="37">
        <v>2218667</v>
      </c>
      <c r="G3707" s="37" t="s">
        <v>1505</v>
      </c>
      <c r="I3707" s="37"/>
      <c r="K3707" s="37">
        <v>443616</v>
      </c>
      <c r="L3707" s="12">
        <v>1.0900000000000001</v>
      </c>
      <c r="M3707" s="37">
        <v>442372</v>
      </c>
      <c r="N3707" s="12">
        <v>1.08</v>
      </c>
      <c r="O3707" s="37">
        <v>31892</v>
      </c>
      <c r="P3707" s="12">
        <v>0.08</v>
      </c>
      <c r="R3707" s="37"/>
      <c r="T3707" s="37">
        <v>479775</v>
      </c>
      <c r="U3707" s="12">
        <v>1.17</v>
      </c>
      <c r="V3707" s="37"/>
      <c r="X3707" s="37"/>
      <c r="Z3707" s="37"/>
      <c r="AB3707" s="37"/>
      <c r="AD3707" s="37"/>
      <c r="AF3707" s="37"/>
      <c r="AH3707" s="37"/>
      <c r="AL3707" s="12">
        <v>2100</v>
      </c>
      <c r="AN3707" s="37">
        <v>821012</v>
      </c>
      <c r="AO3707" s="12">
        <v>2.0099999999999998</v>
      </c>
      <c r="AP3707" s="37"/>
      <c r="AR3707" s="37"/>
      <c r="AT3707" s="37"/>
      <c r="AV3707" s="37"/>
      <c r="AX3707" s="37"/>
      <c r="BB3707" s="12">
        <v>3526</v>
      </c>
      <c r="BG3707" s="12">
        <v>7182</v>
      </c>
      <c r="BI3707" s="12">
        <v>4875</v>
      </c>
      <c r="BK3707" s="12">
        <v>4286</v>
      </c>
      <c r="BS3707" s="12">
        <v>0</v>
      </c>
      <c r="BU3707" s="12">
        <v>0</v>
      </c>
      <c r="BY3707" s="12">
        <v>0</v>
      </c>
      <c r="CC3707" s="12">
        <v>0</v>
      </c>
      <c r="CE3707" s="12">
        <v>0</v>
      </c>
      <c r="CG3707" s="12" t="s">
        <v>940</v>
      </c>
      <c r="CH3707" s="12">
        <v>46.826000000000001</v>
      </c>
      <c r="CI3707" s="12" t="s">
        <v>1009</v>
      </c>
      <c r="CJ3707" s="12"/>
      <c r="CK3707" s="12" t="s">
        <v>1010</v>
      </c>
      <c r="CL3707" s="37">
        <v>40351342</v>
      </c>
      <c r="CN3707" s="12" t="s">
        <v>1506</v>
      </c>
      <c r="CS3707" s="12"/>
      <c r="CT3707" s="36" t="str">
        <f t="shared" si="57"/>
        <v>500mn</v>
      </c>
      <c r="CU3707" s="36" t="str">
        <f>VLOOKUP(CK3707,Mapping!B:C,2,FALSE)</f>
        <v>Africa</v>
      </c>
    </row>
    <row r="3708" spans="1:99" ht="16" customHeight="1" x14ac:dyDescent="0.35">
      <c r="A3708" s="12" t="s">
        <v>5221</v>
      </c>
      <c r="B3708" s="12" t="s">
        <v>925</v>
      </c>
      <c r="E3708" s="37">
        <v>905976926</v>
      </c>
      <c r="G3708" s="37" t="s">
        <v>1505</v>
      </c>
      <c r="I3708" s="37"/>
      <c r="K3708" s="37"/>
      <c r="M3708" s="37"/>
      <c r="O3708" s="37"/>
      <c r="R3708" s="37"/>
      <c r="T3708" s="37"/>
      <c r="V3708" s="37"/>
      <c r="X3708" s="37">
        <v>905976926</v>
      </c>
      <c r="Y3708" s="12">
        <v>30.47</v>
      </c>
      <c r="Z3708" s="37"/>
      <c r="AB3708" s="37"/>
      <c r="AD3708" s="37"/>
      <c r="AF3708" s="37"/>
      <c r="AH3708" s="37"/>
      <c r="AN3708" s="37"/>
      <c r="AP3708" s="37"/>
      <c r="AR3708" s="37"/>
      <c r="AT3708" s="37"/>
      <c r="AV3708" s="37"/>
      <c r="AX3708" s="37"/>
      <c r="BA3708" s="12">
        <v>8866480</v>
      </c>
      <c r="BZ3708" s="12">
        <v>0.16</v>
      </c>
      <c r="CG3708" s="12" t="s">
        <v>1668</v>
      </c>
      <c r="CI3708" s="12" t="s">
        <v>5222</v>
      </c>
      <c r="CJ3708" s="12"/>
      <c r="CK3708" s="12" t="s">
        <v>927</v>
      </c>
      <c r="CL3708" s="37">
        <v>2973353511</v>
      </c>
      <c r="CN3708" s="12" t="s">
        <v>1536</v>
      </c>
      <c r="CS3708" s="12"/>
      <c r="CT3708" s="36" t="str">
        <f t="shared" si="57"/>
        <v>1bn - 50bn</v>
      </c>
      <c r="CU3708" s="36" t="str">
        <f>VLOOKUP(CK3708,Mapping!B:C,2,FALSE)</f>
        <v>CN</v>
      </c>
    </row>
    <row r="3709" spans="1:99" ht="16" customHeight="1" x14ac:dyDescent="0.35">
      <c r="A3709" s="12" t="s">
        <v>5223</v>
      </c>
      <c r="B3709" s="12" t="s">
        <v>925</v>
      </c>
      <c r="E3709" s="37">
        <v>1115245</v>
      </c>
      <c r="G3709" s="37" t="s">
        <v>1505</v>
      </c>
      <c r="I3709" s="37"/>
      <c r="K3709" s="37"/>
      <c r="M3709" s="37">
        <v>387170</v>
      </c>
      <c r="N3709" s="12">
        <v>0.08</v>
      </c>
      <c r="O3709" s="37"/>
      <c r="R3709" s="37"/>
      <c r="T3709" s="37"/>
      <c r="V3709" s="37"/>
      <c r="X3709" s="37"/>
      <c r="Z3709" s="37"/>
      <c r="AB3709" s="37"/>
      <c r="AD3709" s="37"/>
      <c r="AF3709" s="37"/>
      <c r="AH3709" s="37"/>
      <c r="AN3709" s="37">
        <v>399980</v>
      </c>
      <c r="AO3709" s="12">
        <v>0.08</v>
      </c>
      <c r="AP3709" s="37">
        <v>328095</v>
      </c>
      <c r="AQ3709" s="12">
        <v>7.0000000000000007E-2</v>
      </c>
      <c r="AR3709" s="37"/>
      <c r="AT3709" s="37"/>
      <c r="AV3709" s="37"/>
      <c r="AX3709" s="37"/>
      <c r="BB3709" s="12">
        <v>3086</v>
      </c>
      <c r="BH3709" s="12">
        <v>1421</v>
      </c>
      <c r="BI3709" s="12">
        <v>2375</v>
      </c>
      <c r="BV3709" s="12">
        <v>0</v>
      </c>
      <c r="BY3709" s="12">
        <v>0</v>
      </c>
      <c r="CC3709" s="12">
        <v>0</v>
      </c>
      <c r="CG3709" s="12" t="s">
        <v>929</v>
      </c>
      <c r="CH3709" s="12">
        <v>72.203000000000003</v>
      </c>
      <c r="CI3709" s="12" t="s">
        <v>3267</v>
      </c>
      <c r="CJ3709" s="12" t="s">
        <v>1111</v>
      </c>
      <c r="CK3709" s="12" t="s">
        <v>932</v>
      </c>
      <c r="CL3709" s="37">
        <v>481925519</v>
      </c>
      <c r="CN3709" s="12" t="s">
        <v>1509</v>
      </c>
      <c r="CS3709" s="12"/>
      <c r="CT3709" s="36" t="str">
        <f t="shared" si="57"/>
        <v>500mn</v>
      </c>
      <c r="CU3709" s="36" t="str">
        <f>VLOOKUP(CK3709,Mapping!B:C,2,FALSE)</f>
        <v>US/CA</v>
      </c>
    </row>
    <row r="3710" spans="1:99" ht="16" customHeight="1" x14ac:dyDescent="0.35">
      <c r="A3710" s="12" t="s">
        <v>5224</v>
      </c>
      <c r="B3710" s="12" t="s">
        <v>933</v>
      </c>
      <c r="E3710" s="37">
        <v>5757859</v>
      </c>
      <c r="G3710" s="37" t="s">
        <v>1505</v>
      </c>
      <c r="I3710" s="37"/>
      <c r="K3710" s="37"/>
      <c r="M3710" s="37">
        <v>875419</v>
      </c>
      <c r="N3710" s="12">
        <v>0.05</v>
      </c>
      <c r="O3710" s="37"/>
      <c r="R3710" s="37"/>
      <c r="T3710" s="37"/>
      <c r="V3710" s="37"/>
      <c r="X3710" s="37"/>
      <c r="Z3710" s="37"/>
      <c r="AB3710" s="37"/>
      <c r="AD3710" s="37"/>
      <c r="AF3710" s="37"/>
      <c r="AH3710" s="37"/>
      <c r="AN3710" s="37">
        <v>4882440</v>
      </c>
      <c r="AO3710" s="12">
        <v>0.28999999999999998</v>
      </c>
      <c r="AP3710" s="37"/>
      <c r="AR3710" s="37"/>
      <c r="AT3710" s="37"/>
      <c r="AV3710" s="37"/>
      <c r="AX3710" s="37"/>
      <c r="BB3710" s="12">
        <v>6638</v>
      </c>
      <c r="BI3710" s="12">
        <v>29000</v>
      </c>
      <c r="BY3710" s="12">
        <v>0</v>
      </c>
      <c r="CC3710" s="12">
        <v>0</v>
      </c>
      <c r="CG3710" s="12" t="s">
        <v>976</v>
      </c>
      <c r="CH3710" s="12">
        <v>52.154000000000003</v>
      </c>
      <c r="CI3710" s="12" t="s">
        <v>983</v>
      </c>
      <c r="CJ3710" s="12" t="s">
        <v>984</v>
      </c>
      <c r="CK3710" s="12" t="s">
        <v>985</v>
      </c>
      <c r="CL3710" s="37">
        <v>1638958840</v>
      </c>
      <c r="CN3710" s="12" t="s">
        <v>1506</v>
      </c>
      <c r="CS3710" s="12"/>
      <c r="CT3710" s="36" t="str">
        <f t="shared" si="57"/>
        <v>1bn - 50bn</v>
      </c>
      <c r="CU3710" s="36" t="str">
        <f>VLOOKUP(CK3710,Mapping!B:C,2,FALSE)</f>
        <v>US/CA</v>
      </c>
    </row>
    <row r="3711" spans="1:99" ht="16" customHeight="1" x14ac:dyDescent="0.35">
      <c r="A3711" s="12" t="s">
        <v>5225</v>
      </c>
      <c r="B3711" s="12" t="s">
        <v>925</v>
      </c>
      <c r="E3711" s="37">
        <v>23417445</v>
      </c>
      <c r="G3711" s="37" t="s">
        <v>1505</v>
      </c>
      <c r="I3711" s="37"/>
      <c r="K3711" s="37">
        <v>5404681</v>
      </c>
      <c r="L3711" s="12">
        <v>0.9</v>
      </c>
      <c r="M3711" s="37"/>
      <c r="O3711" s="37">
        <v>5024309</v>
      </c>
      <c r="P3711" s="12">
        <v>0.84</v>
      </c>
      <c r="R3711" s="37">
        <v>0</v>
      </c>
      <c r="S3711" s="12">
        <v>0</v>
      </c>
      <c r="T3711" s="37">
        <v>0</v>
      </c>
      <c r="U3711" s="12">
        <v>0</v>
      </c>
      <c r="V3711" s="37"/>
      <c r="X3711" s="37">
        <v>8300899</v>
      </c>
      <c r="Y3711" s="12">
        <v>1.39</v>
      </c>
      <c r="Z3711" s="37"/>
      <c r="AB3711" s="37"/>
      <c r="AD3711" s="37"/>
      <c r="AF3711" s="37">
        <v>4687556</v>
      </c>
      <c r="AG3711" s="12">
        <v>0.78</v>
      </c>
      <c r="AH3711" s="37"/>
      <c r="AL3711" s="12">
        <v>330836</v>
      </c>
      <c r="AN3711" s="37"/>
      <c r="AP3711" s="37"/>
      <c r="AR3711" s="37"/>
      <c r="AT3711" s="37"/>
      <c r="AV3711" s="37"/>
      <c r="AX3711" s="37"/>
      <c r="AZ3711" s="12">
        <v>0</v>
      </c>
      <c r="BA3711" s="12">
        <v>81238</v>
      </c>
      <c r="BF3711" s="12">
        <v>347500</v>
      </c>
      <c r="BG3711" s="12">
        <v>87500</v>
      </c>
      <c r="BK3711" s="12">
        <v>0</v>
      </c>
      <c r="BP3711" s="12">
        <v>0.01</v>
      </c>
      <c r="BS3711" s="12">
        <v>0</v>
      </c>
      <c r="BU3711" s="12">
        <v>0</v>
      </c>
      <c r="BX3711" s="12">
        <v>0</v>
      </c>
      <c r="BZ3711" s="12">
        <v>0</v>
      </c>
      <c r="CE3711" s="12">
        <v>0</v>
      </c>
      <c r="CG3711" s="12" t="s">
        <v>959</v>
      </c>
      <c r="CH3711" s="12">
        <v>67.543000000000006</v>
      </c>
      <c r="CI3711" s="12" t="s">
        <v>953</v>
      </c>
      <c r="CJ3711" s="12"/>
      <c r="CK3711" s="12" t="s">
        <v>954</v>
      </c>
      <c r="CL3711" s="37">
        <v>607924228</v>
      </c>
      <c r="CN3711" s="12" t="s">
        <v>1506</v>
      </c>
      <c r="CS3711" s="12"/>
      <c r="CT3711" s="36" t="str">
        <f t="shared" si="57"/>
        <v>500mn - 1bn</v>
      </c>
      <c r="CU3711" s="36" t="str">
        <f>VLOOKUP(CK3711,Mapping!B:C,2,FALSE)</f>
        <v>EU</v>
      </c>
    </row>
    <row r="3712" spans="1:99" ht="16" customHeight="1" x14ac:dyDescent="0.35">
      <c r="A3712" s="12" t="s">
        <v>5226</v>
      </c>
      <c r="B3712" s="12" t="s">
        <v>933</v>
      </c>
      <c r="E3712" s="37">
        <v>1808982</v>
      </c>
      <c r="G3712" s="37" t="s">
        <v>1505</v>
      </c>
      <c r="I3712" s="37"/>
      <c r="K3712" s="37">
        <v>1808982</v>
      </c>
      <c r="L3712" s="12">
        <v>1.0900000000000001</v>
      </c>
      <c r="M3712" s="37"/>
      <c r="O3712" s="37"/>
      <c r="R3712" s="37"/>
      <c r="T3712" s="37"/>
      <c r="V3712" s="37"/>
      <c r="X3712" s="37"/>
      <c r="Z3712" s="37"/>
      <c r="AB3712" s="37"/>
      <c r="AD3712" s="37"/>
      <c r="AF3712" s="37"/>
      <c r="AH3712" s="37"/>
      <c r="AN3712" s="37"/>
      <c r="AP3712" s="37"/>
      <c r="AR3712" s="37"/>
      <c r="AT3712" s="37"/>
      <c r="AV3712" s="37"/>
      <c r="AX3712" s="37"/>
      <c r="BG3712" s="12">
        <v>23500</v>
      </c>
      <c r="BS3712" s="12">
        <v>0</v>
      </c>
      <c r="CG3712" s="12" t="s">
        <v>940</v>
      </c>
      <c r="CH3712" s="12">
        <v>218.89500000000001</v>
      </c>
      <c r="CI3712" s="12" t="s">
        <v>977</v>
      </c>
      <c r="CJ3712" s="12"/>
      <c r="CK3712" s="12" t="s">
        <v>927</v>
      </c>
      <c r="CL3712" s="37">
        <v>167443744</v>
      </c>
      <c r="CN3712" s="12" t="s">
        <v>1506</v>
      </c>
      <c r="CS3712" s="12"/>
      <c r="CT3712" s="36" t="str">
        <f t="shared" si="57"/>
        <v>500mn</v>
      </c>
      <c r="CU3712" s="36" t="str">
        <f>VLOOKUP(CK3712,Mapping!B:C,2,FALSE)</f>
        <v>CN</v>
      </c>
    </row>
    <row r="3713" spans="1:99" ht="16" customHeight="1" x14ac:dyDescent="0.35">
      <c r="A3713" s="12" t="s">
        <v>5227</v>
      </c>
      <c r="B3713" s="12" t="s">
        <v>933</v>
      </c>
      <c r="E3713" s="37">
        <v>10171904</v>
      </c>
      <c r="G3713" s="37" t="s">
        <v>1505</v>
      </c>
      <c r="I3713" s="37"/>
      <c r="K3713" s="37"/>
      <c r="M3713" s="37">
        <v>10171904</v>
      </c>
      <c r="N3713" s="12">
        <v>1.54</v>
      </c>
      <c r="O3713" s="37"/>
      <c r="R3713" s="37"/>
      <c r="T3713" s="37"/>
      <c r="V3713" s="37"/>
      <c r="X3713" s="37"/>
      <c r="Z3713" s="37"/>
      <c r="AB3713" s="37"/>
      <c r="AD3713" s="37"/>
      <c r="AF3713" s="37"/>
      <c r="AH3713" s="37"/>
      <c r="AN3713" s="37"/>
      <c r="AP3713" s="37"/>
      <c r="AR3713" s="37"/>
      <c r="AT3713" s="37"/>
      <c r="AV3713" s="37"/>
      <c r="AX3713" s="37"/>
      <c r="BB3713" s="12">
        <v>77130</v>
      </c>
      <c r="CC3713" s="12">
        <v>0</v>
      </c>
      <c r="CG3713" s="12" t="s">
        <v>940</v>
      </c>
      <c r="CH3713" s="12">
        <v>54.625</v>
      </c>
      <c r="CI3713" s="12" t="s">
        <v>1064</v>
      </c>
      <c r="CJ3713" s="12"/>
      <c r="CK3713" s="12" t="s">
        <v>1064</v>
      </c>
      <c r="CL3713" s="37">
        <v>661193759</v>
      </c>
      <c r="CN3713" s="12" t="s">
        <v>1506</v>
      </c>
      <c r="CS3713" s="12"/>
      <c r="CT3713" s="36" t="str">
        <f t="shared" si="57"/>
        <v>500mn - 1bn</v>
      </c>
      <c r="CU3713" s="36" t="str">
        <f>VLOOKUP(CK3713,Mapping!B:C,2,FALSE)</f>
        <v>EU</v>
      </c>
    </row>
    <row r="3714" spans="1:99" ht="16" customHeight="1" x14ac:dyDescent="0.35">
      <c r="A3714" s="12" t="s">
        <v>5228</v>
      </c>
      <c r="B3714" s="12" t="s">
        <v>925</v>
      </c>
      <c r="E3714" s="37">
        <v>442084</v>
      </c>
      <c r="G3714" s="37" t="s">
        <v>1505</v>
      </c>
      <c r="I3714" s="37"/>
      <c r="K3714" s="37"/>
      <c r="M3714" s="37"/>
      <c r="O3714" s="37"/>
      <c r="R3714" s="37"/>
      <c r="T3714" s="37"/>
      <c r="V3714" s="37"/>
      <c r="X3714" s="37"/>
      <c r="Z3714" s="37"/>
      <c r="AB3714" s="37"/>
      <c r="AD3714" s="37"/>
      <c r="AF3714" s="37"/>
      <c r="AH3714" s="37"/>
      <c r="AN3714" s="37">
        <v>442084</v>
      </c>
      <c r="AO3714" s="12">
        <v>0.03</v>
      </c>
      <c r="AP3714" s="37"/>
      <c r="AR3714" s="37"/>
      <c r="AT3714" s="37"/>
      <c r="AV3714" s="37"/>
      <c r="AX3714" s="37"/>
      <c r="BI3714" s="12">
        <v>2625</v>
      </c>
      <c r="BY3714" s="12">
        <v>0</v>
      </c>
      <c r="CG3714" s="12" t="s">
        <v>940</v>
      </c>
      <c r="CH3714" s="12">
        <v>14.247</v>
      </c>
      <c r="CI3714" s="12" t="s">
        <v>941</v>
      </c>
      <c r="CJ3714" s="12" t="s">
        <v>941</v>
      </c>
      <c r="CK3714" s="12" t="s">
        <v>932</v>
      </c>
      <c r="CL3714" s="37">
        <v>1376267959</v>
      </c>
      <c r="CN3714" s="12" t="s">
        <v>1509</v>
      </c>
      <c r="CS3714" s="12"/>
      <c r="CT3714" s="36" t="str">
        <f t="shared" si="57"/>
        <v>1bn - 50bn</v>
      </c>
      <c r="CU3714" s="36" t="str">
        <f>VLOOKUP(CK3714,Mapping!B:C,2,FALSE)</f>
        <v>US/CA</v>
      </c>
    </row>
    <row r="3715" spans="1:99" ht="16" customHeight="1" x14ac:dyDescent="0.35">
      <c r="A3715" s="12" t="s">
        <v>5229</v>
      </c>
      <c r="B3715" s="12" t="s">
        <v>925</v>
      </c>
      <c r="E3715" s="37">
        <v>199516</v>
      </c>
      <c r="G3715" s="37" t="s">
        <v>1505</v>
      </c>
      <c r="I3715" s="37"/>
      <c r="K3715" s="37"/>
      <c r="M3715" s="37">
        <v>16059</v>
      </c>
      <c r="N3715" s="12">
        <v>0</v>
      </c>
      <c r="O3715" s="37"/>
      <c r="Q3715" s="12">
        <v>214</v>
      </c>
      <c r="R3715" s="37"/>
      <c r="T3715" s="37"/>
      <c r="V3715" s="37"/>
      <c r="X3715" s="37"/>
      <c r="Z3715" s="37">
        <v>22769</v>
      </c>
      <c r="AA3715" s="12">
        <v>0</v>
      </c>
      <c r="AB3715" s="37"/>
      <c r="AD3715" s="37">
        <v>7354</v>
      </c>
      <c r="AE3715" s="12">
        <v>0</v>
      </c>
      <c r="AF3715" s="37"/>
      <c r="AH3715" s="37">
        <v>27024</v>
      </c>
      <c r="AI3715" s="12">
        <v>0</v>
      </c>
      <c r="AN3715" s="37">
        <v>126310</v>
      </c>
      <c r="AO3715" s="12">
        <v>0.01</v>
      </c>
      <c r="AP3715" s="37"/>
      <c r="AR3715" s="37"/>
      <c r="AT3715" s="37"/>
      <c r="AV3715" s="37"/>
      <c r="AX3715" s="37"/>
      <c r="BB3715" s="12">
        <v>128</v>
      </c>
      <c r="BC3715" s="12">
        <v>770</v>
      </c>
      <c r="BI3715" s="12">
        <v>750</v>
      </c>
      <c r="BJ3715" s="12">
        <v>66</v>
      </c>
      <c r="BQ3715" s="12">
        <v>0</v>
      </c>
      <c r="BY3715" s="12">
        <v>0</v>
      </c>
      <c r="CB3715" s="12">
        <v>0</v>
      </c>
      <c r="CC3715" s="12">
        <v>0</v>
      </c>
      <c r="CD3715" s="12">
        <v>0</v>
      </c>
      <c r="CG3715" s="12"/>
      <c r="CH3715" s="12">
        <v>35.918999999999997</v>
      </c>
      <c r="CI3715" s="12" t="s">
        <v>5230</v>
      </c>
      <c r="CJ3715" s="12" t="s">
        <v>1082</v>
      </c>
      <c r="CK3715" s="12" t="s">
        <v>932</v>
      </c>
      <c r="CL3715" s="37">
        <v>1337122692</v>
      </c>
      <c r="CN3715" s="12" t="s">
        <v>1509</v>
      </c>
      <c r="CS3715" s="12"/>
      <c r="CT3715" s="36" t="str">
        <f t="shared" ref="CT3715:CT3778" si="58">IF(CL3715&gt;100000000000, "100bn", IF(CL3715&gt;50000000000, "50bn - 100bn",IF(CL3715&gt;1000000000, "1bn - 50bn", IF(CL3715&gt;500000000, "500mn - 1bn", "500mn"))))</f>
        <v>1bn - 50bn</v>
      </c>
      <c r="CU3715" s="36" t="str">
        <f>VLOOKUP(CK3715,Mapping!B:C,2,FALSE)</f>
        <v>US/CA</v>
      </c>
    </row>
    <row r="3716" spans="1:99" ht="16" customHeight="1" x14ac:dyDescent="0.35">
      <c r="A3716" s="12" t="s">
        <v>5231</v>
      </c>
      <c r="B3716" s="12" t="s">
        <v>925</v>
      </c>
      <c r="E3716" s="37">
        <v>1875792</v>
      </c>
      <c r="G3716" s="37" t="s">
        <v>1505</v>
      </c>
      <c r="I3716" s="37"/>
      <c r="K3716" s="37"/>
      <c r="M3716" s="37"/>
      <c r="O3716" s="37"/>
      <c r="R3716" s="37"/>
      <c r="T3716" s="37"/>
      <c r="V3716" s="37"/>
      <c r="X3716" s="37">
        <v>123638</v>
      </c>
      <c r="Y3716" s="12">
        <v>0.01</v>
      </c>
      <c r="Z3716" s="37"/>
      <c r="AB3716" s="37"/>
      <c r="AD3716" s="37"/>
      <c r="AF3716" s="37"/>
      <c r="AH3716" s="37"/>
      <c r="AN3716" s="37">
        <v>370508</v>
      </c>
      <c r="AO3716" s="12">
        <v>0.02</v>
      </c>
      <c r="AP3716" s="37">
        <v>1381646</v>
      </c>
      <c r="AQ3716" s="12">
        <v>0.06</v>
      </c>
      <c r="AR3716" s="37"/>
      <c r="AT3716" s="37"/>
      <c r="AV3716" s="37"/>
      <c r="AX3716" s="37"/>
      <c r="BA3716" s="12">
        <v>1210</v>
      </c>
      <c r="BH3716" s="12">
        <v>5984</v>
      </c>
      <c r="BI3716" s="12">
        <v>2200</v>
      </c>
      <c r="BV3716" s="12">
        <v>0.01</v>
      </c>
      <c r="BY3716" s="12">
        <v>0</v>
      </c>
      <c r="BZ3716" s="12">
        <v>0</v>
      </c>
      <c r="CG3716" s="12" t="s">
        <v>934</v>
      </c>
      <c r="CH3716" s="12">
        <v>55.722999999999999</v>
      </c>
      <c r="CI3716" s="12" t="s">
        <v>3846</v>
      </c>
      <c r="CJ3716" s="12" t="s">
        <v>941</v>
      </c>
      <c r="CK3716" s="12" t="s">
        <v>932</v>
      </c>
      <c r="CL3716" s="37">
        <v>2209901807</v>
      </c>
      <c r="CN3716" s="12" t="s">
        <v>1509</v>
      </c>
      <c r="CS3716" s="12"/>
      <c r="CT3716" s="36" t="str">
        <f t="shared" si="58"/>
        <v>1bn - 50bn</v>
      </c>
      <c r="CU3716" s="36" t="str">
        <f>VLOOKUP(CK3716,Mapping!B:C,2,FALSE)</f>
        <v>US/CA</v>
      </c>
    </row>
    <row r="3717" spans="1:99" ht="16" customHeight="1" x14ac:dyDescent="0.35">
      <c r="A3717" s="12" t="s">
        <v>5232</v>
      </c>
      <c r="B3717" s="12" t="s">
        <v>925</v>
      </c>
      <c r="E3717" s="37">
        <v>356354</v>
      </c>
      <c r="G3717" s="37" t="s">
        <v>1505</v>
      </c>
      <c r="I3717" s="37"/>
      <c r="K3717" s="37"/>
      <c r="M3717" s="37">
        <v>32996</v>
      </c>
      <c r="N3717" s="12">
        <v>0.01</v>
      </c>
      <c r="O3717" s="37"/>
      <c r="Q3717" s="12">
        <v>2224</v>
      </c>
      <c r="R3717" s="37"/>
      <c r="T3717" s="37">
        <v>0</v>
      </c>
      <c r="U3717" s="12">
        <v>0</v>
      </c>
      <c r="V3717" s="37"/>
      <c r="X3717" s="37"/>
      <c r="Z3717" s="37"/>
      <c r="AB3717" s="37"/>
      <c r="AD3717" s="37"/>
      <c r="AF3717" s="37"/>
      <c r="AH3717" s="37">
        <v>280847</v>
      </c>
      <c r="AI3717" s="12">
        <v>0.05</v>
      </c>
      <c r="AN3717" s="37">
        <v>37893</v>
      </c>
      <c r="AO3717" s="12">
        <v>0.01</v>
      </c>
      <c r="AP3717" s="37">
        <v>4618</v>
      </c>
      <c r="AQ3717" s="12">
        <v>0</v>
      </c>
      <c r="AR3717" s="37"/>
      <c r="AT3717" s="37"/>
      <c r="AV3717" s="37"/>
      <c r="AX3717" s="37"/>
      <c r="BB3717" s="12">
        <v>263</v>
      </c>
      <c r="BH3717" s="12">
        <v>20</v>
      </c>
      <c r="BI3717" s="12">
        <v>225</v>
      </c>
      <c r="BK3717" s="12">
        <v>0</v>
      </c>
      <c r="BQ3717" s="12">
        <v>0</v>
      </c>
      <c r="BV3717" s="12">
        <v>0</v>
      </c>
      <c r="BY3717" s="12">
        <v>0</v>
      </c>
      <c r="CC3717" s="12">
        <v>0</v>
      </c>
      <c r="CE3717" s="12">
        <v>0</v>
      </c>
      <c r="CG3717" s="12" t="s">
        <v>929</v>
      </c>
      <c r="CH3717" s="12">
        <v>60.365000000000002</v>
      </c>
      <c r="CI3717" s="12" t="s">
        <v>4035</v>
      </c>
      <c r="CJ3717" s="12" t="s">
        <v>946</v>
      </c>
      <c r="CK3717" s="12" t="s">
        <v>932</v>
      </c>
      <c r="CL3717" s="37">
        <v>608145244</v>
      </c>
      <c r="CN3717" s="12" t="s">
        <v>1509</v>
      </c>
      <c r="CS3717" s="12"/>
      <c r="CT3717" s="36" t="str">
        <f t="shared" si="58"/>
        <v>500mn - 1bn</v>
      </c>
      <c r="CU3717" s="36" t="str">
        <f>VLOOKUP(CK3717,Mapping!B:C,2,FALSE)</f>
        <v>US/CA</v>
      </c>
    </row>
    <row r="3718" spans="1:99" ht="16" customHeight="1" x14ac:dyDescent="0.35">
      <c r="A3718" s="12" t="s">
        <v>5233</v>
      </c>
      <c r="B3718" s="12" t="s">
        <v>933</v>
      </c>
      <c r="E3718" s="37">
        <v>12611</v>
      </c>
      <c r="G3718" s="37" t="s">
        <v>1505</v>
      </c>
      <c r="I3718" s="37"/>
      <c r="K3718" s="37">
        <v>0</v>
      </c>
      <c r="L3718" s="12">
        <v>0</v>
      </c>
      <c r="M3718" s="37"/>
      <c r="O3718" s="37">
        <v>0</v>
      </c>
      <c r="P3718" s="12">
        <v>0</v>
      </c>
      <c r="R3718" s="37">
        <v>12611</v>
      </c>
      <c r="S3718" s="12">
        <v>0</v>
      </c>
      <c r="T3718" s="37"/>
      <c r="V3718" s="37"/>
      <c r="X3718" s="37"/>
      <c r="Z3718" s="37"/>
      <c r="AB3718" s="37"/>
      <c r="AD3718" s="37"/>
      <c r="AF3718" s="37"/>
      <c r="AH3718" s="37"/>
      <c r="AL3718" s="12">
        <v>0</v>
      </c>
      <c r="AN3718" s="37"/>
      <c r="AP3718" s="37"/>
      <c r="AR3718" s="37"/>
      <c r="AT3718" s="37"/>
      <c r="AV3718" s="37"/>
      <c r="AX3718" s="37"/>
      <c r="AZ3718" s="12">
        <v>950</v>
      </c>
      <c r="BG3718" s="12">
        <v>0</v>
      </c>
      <c r="BS3718" s="12">
        <v>0</v>
      </c>
      <c r="BU3718" s="12">
        <v>0</v>
      </c>
      <c r="BX3718" s="12">
        <v>0</v>
      </c>
      <c r="CG3718" s="12" t="s">
        <v>929</v>
      </c>
      <c r="CH3718" s="12">
        <v>111.253</v>
      </c>
      <c r="CI3718" s="12" t="s">
        <v>964</v>
      </c>
      <c r="CJ3718" s="12"/>
      <c r="CK3718" s="12" t="s">
        <v>927</v>
      </c>
      <c r="CL3718" s="37">
        <v>724567093</v>
      </c>
      <c r="CN3718" s="12" t="s">
        <v>1506</v>
      </c>
      <c r="CS3718" s="12"/>
      <c r="CT3718" s="36" t="str">
        <f t="shared" si="58"/>
        <v>500mn - 1bn</v>
      </c>
      <c r="CU3718" s="36" t="str">
        <f>VLOOKUP(CK3718,Mapping!B:C,2,FALSE)</f>
        <v>CN</v>
      </c>
    </row>
    <row r="3719" spans="1:99" ht="16" customHeight="1" x14ac:dyDescent="0.35">
      <c r="A3719" s="12" t="s">
        <v>5234</v>
      </c>
      <c r="B3719" s="12" t="s">
        <v>925</v>
      </c>
      <c r="E3719" s="37">
        <v>274520</v>
      </c>
      <c r="G3719" s="37" t="s">
        <v>1505</v>
      </c>
      <c r="I3719" s="37"/>
      <c r="K3719" s="37"/>
      <c r="M3719" s="37">
        <v>40022</v>
      </c>
      <c r="N3719" s="12">
        <v>0.06</v>
      </c>
      <c r="O3719" s="37"/>
      <c r="Q3719" s="12">
        <v>0</v>
      </c>
      <c r="R3719" s="37">
        <v>155615</v>
      </c>
      <c r="S3719" s="12">
        <v>0.25</v>
      </c>
      <c r="T3719" s="37"/>
      <c r="V3719" s="37"/>
      <c r="X3719" s="37">
        <v>78883</v>
      </c>
      <c r="Y3719" s="12">
        <v>0.13</v>
      </c>
      <c r="Z3719" s="37">
        <v>0</v>
      </c>
      <c r="AA3719" s="12">
        <v>0</v>
      </c>
      <c r="AB3719" s="37"/>
      <c r="AD3719" s="37"/>
      <c r="AF3719" s="37"/>
      <c r="AH3719" s="37">
        <v>0</v>
      </c>
      <c r="AI3719" s="12">
        <v>0</v>
      </c>
      <c r="AN3719" s="37"/>
      <c r="AP3719" s="37"/>
      <c r="AR3719" s="37"/>
      <c r="AT3719" s="37"/>
      <c r="AV3719" s="37"/>
      <c r="AX3719" s="37"/>
      <c r="AZ3719" s="12">
        <v>14700</v>
      </c>
      <c r="BA3719" s="12">
        <v>772</v>
      </c>
      <c r="BB3719" s="12">
        <v>319</v>
      </c>
      <c r="BC3719" s="12">
        <v>0</v>
      </c>
      <c r="BQ3719" s="12">
        <v>0</v>
      </c>
      <c r="BX3719" s="12">
        <v>0</v>
      </c>
      <c r="BZ3719" s="12">
        <v>0</v>
      </c>
      <c r="CC3719" s="12">
        <v>0</v>
      </c>
      <c r="CD3719" s="12">
        <v>0</v>
      </c>
      <c r="CG3719" s="12"/>
      <c r="CH3719" s="12">
        <v>121.973</v>
      </c>
      <c r="CI3719" s="12"/>
      <c r="CJ3719" s="12"/>
      <c r="CK3719" s="12" t="s">
        <v>1029</v>
      </c>
      <c r="CL3719" s="37">
        <v>62354735</v>
      </c>
      <c r="CN3719" s="12" t="s">
        <v>1506</v>
      </c>
      <c r="CS3719" s="12"/>
      <c r="CT3719" s="36" t="str">
        <f t="shared" si="58"/>
        <v>500mn</v>
      </c>
      <c r="CU3719" s="36" t="str">
        <f>VLOOKUP(CK3719,Mapping!B:C,2,FALSE)</f>
        <v>EU</v>
      </c>
    </row>
    <row r="3720" spans="1:99" ht="16" customHeight="1" x14ac:dyDescent="0.35">
      <c r="A3720" s="12" t="s">
        <v>5235</v>
      </c>
      <c r="B3720" s="12" t="s">
        <v>925</v>
      </c>
      <c r="E3720" s="37">
        <v>822054</v>
      </c>
      <c r="G3720" s="37" t="s">
        <v>1505</v>
      </c>
      <c r="I3720" s="37"/>
      <c r="K3720" s="37"/>
      <c r="M3720" s="37"/>
      <c r="O3720" s="37"/>
      <c r="Q3720" s="12">
        <v>3791</v>
      </c>
      <c r="R3720" s="37"/>
      <c r="T3720" s="37"/>
      <c r="V3720" s="37"/>
      <c r="X3720" s="37"/>
      <c r="Z3720" s="37"/>
      <c r="AB3720" s="37"/>
      <c r="AD3720" s="37"/>
      <c r="AF3720" s="37"/>
      <c r="AH3720" s="37">
        <v>460303</v>
      </c>
      <c r="AI3720" s="12">
        <v>0.01</v>
      </c>
      <c r="AN3720" s="37">
        <v>361751</v>
      </c>
      <c r="AO3720" s="12">
        <v>0.01</v>
      </c>
      <c r="AP3720" s="37"/>
      <c r="AR3720" s="37"/>
      <c r="AT3720" s="37"/>
      <c r="AV3720" s="37"/>
      <c r="AX3720" s="37"/>
      <c r="BI3720" s="12">
        <v>1675</v>
      </c>
      <c r="BQ3720" s="12">
        <v>0</v>
      </c>
      <c r="BY3720" s="12">
        <v>0</v>
      </c>
      <c r="CG3720" s="12" t="s">
        <v>934</v>
      </c>
      <c r="CH3720" s="12">
        <v>21.388000000000002</v>
      </c>
      <c r="CI3720" s="12" t="s">
        <v>1213</v>
      </c>
      <c r="CJ3720" s="12" t="s">
        <v>1214</v>
      </c>
      <c r="CK3720" s="12" t="s">
        <v>932</v>
      </c>
      <c r="CL3720" s="37">
        <v>4306603918</v>
      </c>
      <c r="CN3720" s="12" t="s">
        <v>1509</v>
      </c>
      <c r="CS3720" s="12"/>
      <c r="CT3720" s="36" t="str">
        <f t="shared" si="58"/>
        <v>1bn - 50bn</v>
      </c>
      <c r="CU3720" s="36" t="str">
        <f>VLOOKUP(CK3720,Mapping!B:C,2,FALSE)</f>
        <v>US/CA</v>
      </c>
    </row>
    <row r="3721" spans="1:99" ht="16" customHeight="1" x14ac:dyDescent="0.35">
      <c r="A3721" s="12" t="s">
        <v>5236</v>
      </c>
      <c r="B3721" s="12" t="s">
        <v>925</v>
      </c>
      <c r="E3721" s="37">
        <v>16576185</v>
      </c>
      <c r="G3721" s="37" t="s">
        <v>1505</v>
      </c>
      <c r="I3721" s="37"/>
      <c r="K3721" s="37"/>
      <c r="M3721" s="37">
        <v>6769445</v>
      </c>
      <c r="N3721" s="12">
        <v>0.08</v>
      </c>
      <c r="O3721" s="37"/>
      <c r="Q3721" s="12">
        <v>13438</v>
      </c>
      <c r="R3721" s="37"/>
      <c r="T3721" s="37">
        <v>5380732</v>
      </c>
      <c r="U3721" s="12">
        <v>0.06</v>
      </c>
      <c r="V3721" s="37"/>
      <c r="X3721" s="37">
        <v>1941727</v>
      </c>
      <c r="Y3721" s="12">
        <v>0.02</v>
      </c>
      <c r="Z3721" s="37">
        <v>0</v>
      </c>
      <c r="AA3721" s="12">
        <v>0</v>
      </c>
      <c r="AB3721" s="37"/>
      <c r="AD3721" s="37"/>
      <c r="AF3721" s="37"/>
      <c r="AH3721" s="37">
        <v>1696951</v>
      </c>
      <c r="AI3721" s="12">
        <v>0.02</v>
      </c>
      <c r="AN3721" s="37">
        <v>787330</v>
      </c>
      <c r="AO3721" s="12">
        <v>0.01</v>
      </c>
      <c r="AP3721" s="37">
        <v>0</v>
      </c>
      <c r="AQ3721" s="12">
        <v>0</v>
      </c>
      <c r="AR3721" s="37"/>
      <c r="AT3721" s="37"/>
      <c r="AV3721" s="37"/>
      <c r="AX3721" s="37"/>
      <c r="BA3721" s="12">
        <v>19003</v>
      </c>
      <c r="BB3721" s="12">
        <v>53957</v>
      </c>
      <c r="BC3721" s="12">
        <v>0</v>
      </c>
      <c r="BH3721" s="12">
        <v>0</v>
      </c>
      <c r="BI3721" s="12">
        <v>4675</v>
      </c>
      <c r="BK3721" s="12">
        <v>48068</v>
      </c>
      <c r="BQ3721" s="12">
        <v>0</v>
      </c>
      <c r="BV3721" s="12">
        <v>0</v>
      </c>
      <c r="BY3721" s="12">
        <v>0</v>
      </c>
      <c r="BZ3721" s="12">
        <v>0</v>
      </c>
      <c r="CC3721" s="12">
        <v>0</v>
      </c>
      <c r="CD3721" s="12">
        <v>0</v>
      </c>
      <c r="CE3721" s="12">
        <v>0</v>
      </c>
      <c r="CG3721" s="12" t="s">
        <v>929</v>
      </c>
      <c r="CH3721" s="12">
        <v>37.622</v>
      </c>
      <c r="CI3721" s="12" t="s">
        <v>971</v>
      </c>
      <c r="CJ3721" s="12" t="s">
        <v>972</v>
      </c>
      <c r="CK3721" s="12" t="s">
        <v>932</v>
      </c>
      <c r="CL3721" s="37">
        <v>8378891245</v>
      </c>
      <c r="CN3721" s="12" t="s">
        <v>1509</v>
      </c>
      <c r="CS3721" s="12"/>
      <c r="CT3721" s="36" t="str">
        <f t="shared" si="58"/>
        <v>1bn - 50bn</v>
      </c>
      <c r="CU3721" s="36" t="str">
        <f>VLOOKUP(CK3721,Mapping!B:C,2,FALSE)</f>
        <v>US/CA</v>
      </c>
    </row>
    <row r="3722" spans="1:99" ht="16" customHeight="1" x14ac:dyDescent="0.35">
      <c r="A3722" s="12" t="s">
        <v>5237</v>
      </c>
      <c r="B3722" s="12" t="s">
        <v>925</v>
      </c>
      <c r="E3722" s="37">
        <v>16310</v>
      </c>
      <c r="G3722" s="37" t="s">
        <v>1505</v>
      </c>
      <c r="I3722" s="37"/>
      <c r="K3722" s="37"/>
      <c r="M3722" s="37">
        <v>16310</v>
      </c>
      <c r="N3722" s="12">
        <v>0</v>
      </c>
      <c r="O3722" s="37"/>
      <c r="R3722" s="37"/>
      <c r="T3722" s="37"/>
      <c r="V3722" s="37"/>
      <c r="X3722" s="37"/>
      <c r="Z3722" s="37"/>
      <c r="AB3722" s="37"/>
      <c r="AD3722" s="37"/>
      <c r="AF3722" s="37"/>
      <c r="AH3722" s="37"/>
      <c r="AN3722" s="37"/>
      <c r="AP3722" s="37"/>
      <c r="AR3722" s="37"/>
      <c r="AT3722" s="37"/>
      <c r="AV3722" s="37"/>
      <c r="AX3722" s="37"/>
      <c r="BB3722" s="12">
        <v>130</v>
      </c>
      <c r="CC3722" s="12">
        <v>0</v>
      </c>
      <c r="CG3722" s="12" t="s">
        <v>934</v>
      </c>
      <c r="CH3722" s="12">
        <v>34.432000000000002</v>
      </c>
      <c r="CI3722" s="12" t="s">
        <v>1634</v>
      </c>
      <c r="CJ3722" s="12" t="s">
        <v>972</v>
      </c>
      <c r="CK3722" s="12" t="s">
        <v>932</v>
      </c>
      <c r="CL3722" s="37">
        <v>365263938</v>
      </c>
      <c r="CN3722" s="12" t="s">
        <v>1509</v>
      </c>
      <c r="CS3722" s="12"/>
      <c r="CT3722" s="36" t="str">
        <f t="shared" si="58"/>
        <v>500mn</v>
      </c>
      <c r="CU3722" s="36" t="str">
        <f>VLOOKUP(CK3722,Mapping!B:C,2,FALSE)</f>
        <v>US/CA</v>
      </c>
    </row>
    <row r="3723" spans="1:99" ht="16" customHeight="1" x14ac:dyDescent="0.35">
      <c r="A3723" s="12" t="s">
        <v>5238</v>
      </c>
      <c r="B3723" s="12" t="s">
        <v>925</v>
      </c>
      <c r="E3723" s="37">
        <v>0</v>
      </c>
      <c r="G3723" s="37" t="s">
        <v>1505</v>
      </c>
      <c r="I3723" s="37"/>
      <c r="K3723" s="37"/>
      <c r="M3723" s="37"/>
      <c r="O3723" s="37"/>
      <c r="Q3723" s="12">
        <v>0</v>
      </c>
      <c r="R3723" s="37"/>
      <c r="T3723" s="37"/>
      <c r="V3723" s="37"/>
      <c r="X3723" s="37"/>
      <c r="Z3723" s="37"/>
      <c r="AB3723" s="37"/>
      <c r="AD3723" s="37"/>
      <c r="AF3723" s="37"/>
      <c r="AH3723" s="37">
        <v>0</v>
      </c>
      <c r="AI3723" s="12">
        <v>0</v>
      </c>
      <c r="AN3723" s="37"/>
      <c r="AP3723" s="37"/>
      <c r="AR3723" s="37"/>
      <c r="AT3723" s="37"/>
      <c r="AV3723" s="37"/>
      <c r="AX3723" s="37"/>
      <c r="BQ3723" s="12">
        <v>0</v>
      </c>
      <c r="CG3723" s="12" t="s">
        <v>940</v>
      </c>
      <c r="CH3723" s="12">
        <v>73.701999999999998</v>
      </c>
      <c r="CI3723" s="12" t="s">
        <v>1016</v>
      </c>
      <c r="CJ3723" s="12" t="s">
        <v>1017</v>
      </c>
      <c r="CK3723" s="12" t="s">
        <v>932</v>
      </c>
      <c r="CL3723" s="37">
        <v>236608924</v>
      </c>
      <c r="CN3723" s="12" t="s">
        <v>1509</v>
      </c>
      <c r="CS3723" s="12"/>
      <c r="CT3723" s="36" t="str">
        <f t="shared" si="58"/>
        <v>500mn</v>
      </c>
      <c r="CU3723" s="36" t="str">
        <f>VLOOKUP(CK3723,Mapping!B:C,2,FALSE)</f>
        <v>US/CA</v>
      </c>
    </row>
    <row r="3724" spans="1:99" ht="16" customHeight="1" x14ac:dyDescent="0.35">
      <c r="A3724" s="12" t="s">
        <v>5239</v>
      </c>
      <c r="B3724" s="12" t="s">
        <v>925</v>
      </c>
      <c r="E3724" s="37">
        <v>1996320</v>
      </c>
      <c r="G3724" s="37" t="s">
        <v>1505</v>
      </c>
      <c r="I3724" s="37"/>
      <c r="K3724" s="37"/>
      <c r="M3724" s="37">
        <v>1996320</v>
      </c>
      <c r="N3724" s="12">
        <v>0.72</v>
      </c>
      <c r="O3724" s="37"/>
      <c r="R3724" s="37"/>
      <c r="T3724" s="37"/>
      <c r="V3724" s="37"/>
      <c r="X3724" s="37"/>
      <c r="Z3724" s="37"/>
      <c r="AB3724" s="37"/>
      <c r="AD3724" s="37"/>
      <c r="AF3724" s="37"/>
      <c r="AH3724" s="37"/>
      <c r="AN3724" s="37"/>
      <c r="AP3724" s="37"/>
      <c r="AR3724" s="37"/>
      <c r="AT3724" s="37"/>
      <c r="AV3724" s="37"/>
      <c r="AX3724" s="37"/>
      <c r="BB3724" s="12">
        <v>15912</v>
      </c>
      <c r="CC3724" s="12">
        <v>0</v>
      </c>
      <c r="CG3724" s="12" t="s">
        <v>934</v>
      </c>
      <c r="CH3724" s="12">
        <v>24.596</v>
      </c>
      <c r="CI3724" s="12" t="s">
        <v>5240</v>
      </c>
      <c r="CJ3724" s="12" t="s">
        <v>931</v>
      </c>
      <c r="CK3724" s="12" t="s">
        <v>932</v>
      </c>
      <c r="CL3724" s="37">
        <v>278883516</v>
      </c>
      <c r="CN3724" s="12" t="s">
        <v>1509</v>
      </c>
      <c r="CS3724" s="12"/>
      <c r="CT3724" s="36" t="str">
        <f t="shared" si="58"/>
        <v>500mn</v>
      </c>
      <c r="CU3724" s="36" t="str">
        <f>VLOOKUP(CK3724,Mapping!B:C,2,FALSE)</f>
        <v>US/CA</v>
      </c>
    </row>
    <row r="3725" spans="1:99" ht="16" customHeight="1" x14ac:dyDescent="0.35">
      <c r="A3725" s="12" t="s">
        <v>175</v>
      </c>
      <c r="B3725" s="12" t="s">
        <v>925</v>
      </c>
      <c r="E3725" s="37">
        <v>422528837</v>
      </c>
      <c r="F3725" s="12">
        <v>343247</v>
      </c>
      <c r="G3725" s="37" t="s">
        <v>1505</v>
      </c>
      <c r="I3725" s="37">
        <v>26284541</v>
      </c>
      <c r="J3725" s="12">
        <v>7.0000000000000007E-2</v>
      </c>
      <c r="K3725" s="37">
        <v>154655647</v>
      </c>
      <c r="L3725" s="12">
        <v>0.39</v>
      </c>
      <c r="M3725" s="37"/>
      <c r="O3725" s="37">
        <v>92166989</v>
      </c>
      <c r="P3725" s="12">
        <v>0.23</v>
      </c>
      <c r="Q3725" s="12">
        <v>148546</v>
      </c>
      <c r="R3725" s="37"/>
      <c r="T3725" s="37"/>
      <c r="V3725" s="37">
        <v>45749915</v>
      </c>
      <c r="W3725" s="12">
        <v>0.12</v>
      </c>
      <c r="X3725" s="37">
        <v>2336039</v>
      </c>
      <c r="Y3725" s="12">
        <v>0.01</v>
      </c>
      <c r="Z3725" s="37"/>
      <c r="AB3725" s="37"/>
      <c r="AD3725" s="37">
        <v>0</v>
      </c>
      <c r="AE3725" s="12">
        <v>0</v>
      </c>
      <c r="AF3725" s="37">
        <v>23743113</v>
      </c>
      <c r="AG3725" s="12">
        <v>0.06</v>
      </c>
      <c r="AH3725" s="37">
        <v>18758389</v>
      </c>
      <c r="AI3725" s="12">
        <v>0.05</v>
      </c>
      <c r="AK3725" s="12">
        <v>1503700</v>
      </c>
      <c r="AL3725" s="12">
        <v>4052796</v>
      </c>
      <c r="AN3725" s="37">
        <v>47189267</v>
      </c>
      <c r="AO3725" s="12">
        <v>0.12</v>
      </c>
      <c r="AP3725" s="37">
        <v>9163101</v>
      </c>
      <c r="AQ3725" s="12">
        <v>0.02</v>
      </c>
      <c r="AR3725" s="37">
        <v>2481836</v>
      </c>
      <c r="AS3725" s="12">
        <v>0.01</v>
      </c>
      <c r="AT3725" s="37"/>
      <c r="AV3725" s="37"/>
      <c r="AX3725" s="37"/>
      <c r="BA3725" s="12">
        <v>22862</v>
      </c>
      <c r="BE3725" s="12">
        <v>66555</v>
      </c>
      <c r="BF3725" s="12">
        <v>1387350</v>
      </c>
      <c r="BG3725" s="12">
        <v>1815536</v>
      </c>
      <c r="BH3725" s="12">
        <v>39686</v>
      </c>
      <c r="BI3725" s="12">
        <v>280200</v>
      </c>
      <c r="BJ3725" s="12">
        <v>0</v>
      </c>
      <c r="BM3725" s="12">
        <v>7.0000000000000007E-2</v>
      </c>
      <c r="BO3725" s="12">
        <v>0.05</v>
      </c>
      <c r="BP3725" s="12">
        <v>0.06</v>
      </c>
      <c r="BQ3725" s="12">
        <v>0.04</v>
      </c>
      <c r="BS3725" s="12">
        <v>0.02</v>
      </c>
      <c r="BT3725" s="12">
        <v>0.05</v>
      </c>
      <c r="BU3725" s="12">
        <v>0.02</v>
      </c>
      <c r="BV3725" s="12">
        <v>0.03</v>
      </c>
      <c r="BY3725" s="12">
        <v>0.04</v>
      </c>
      <c r="BZ3725" s="12">
        <v>0</v>
      </c>
      <c r="CB3725" s="12">
        <v>0</v>
      </c>
      <c r="CG3725" s="12" t="s">
        <v>934</v>
      </c>
      <c r="CH3725" s="12">
        <v>17.093</v>
      </c>
      <c r="CI3725" s="12" t="s">
        <v>1044</v>
      </c>
      <c r="CJ3725" s="12" t="s">
        <v>1015</v>
      </c>
      <c r="CK3725" s="12" t="s">
        <v>932</v>
      </c>
      <c r="CL3725" s="37">
        <v>40024236230</v>
      </c>
      <c r="CN3725" s="12" t="s">
        <v>1520</v>
      </c>
      <c r="CS3725" s="12"/>
      <c r="CT3725" s="36" t="str">
        <f t="shared" si="58"/>
        <v>1bn - 50bn</v>
      </c>
      <c r="CU3725" s="36" t="str">
        <f>VLOOKUP(CK3725,Mapping!B:C,2,FALSE)</f>
        <v>US/CA</v>
      </c>
    </row>
    <row r="3726" spans="1:99" ht="16" customHeight="1" x14ac:dyDescent="0.35">
      <c r="A3726" s="12" t="s">
        <v>5241</v>
      </c>
      <c r="B3726" s="12" t="s">
        <v>925</v>
      </c>
      <c r="E3726" s="37">
        <v>379635841</v>
      </c>
      <c r="G3726" s="37" t="s">
        <v>1505</v>
      </c>
      <c r="I3726" s="37"/>
      <c r="K3726" s="37"/>
      <c r="M3726" s="37">
        <v>33856385</v>
      </c>
      <c r="N3726" s="12">
        <v>0.22</v>
      </c>
      <c r="O3726" s="37"/>
      <c r="R3726" s="37"/>
      <c r="T3726" s="37"/>
      <c r="V3726" s="37"/>
      <c r="X3726" s="37">
        <v>0</v>
      </c>
      <c r="Y3726" s="12">
        <v>0</v>
      </c>
      <c r="Z3726" s="37">
        <v>345779456</v>
      </c>
      <c r="AA3726" s="12">
        <v>2.2400000000000002</v>
      </c>
      <c r="AB3726" s="37"/>
      <c r="AD3726" s="37"/>
      <c r="AF3726" s="37"/>
      <c r="AH3726" s="37"/>
      <c r="AN3726" s="37"/>
      <c r="AP3726" s="37"/>
      <c r="AR3726" s="37"/>
      <c r="AT3726" s="37"/>
      <c r="AV3726" s="37"/>
      <c r="AX3726" s="37"/>
      <c r="BA3726" s="12">
        <v>0</v>
      </c>
      <c r="BB3726" s="12">
        <v>269858</v>
      </c>
      <c r="BC3726" s="12">
        <v>11693590</v>
      </c>
      <c r="BZ3726" s="12">
        <v>0</v>
      </c>
      <c r="CC3726" s="12">
        <v>0.01</v>
      </c>
      <c r="CD3726" s="12">
        <v>0.94</v>
      </c>
      <c r="CG3726" s="12" t="s">
        <v>976</v>
      </c>
      <c r="CH3726" s="12">
        <v>2.633</v>
      </c>
      <c r="CI3726" s="12" t="s">
        <v>1549</v>
      </c>
      <c r="CJ3726" s="12" t="s">
        <v>966</v>
      </c>
      <c r="CK3726" s="12" t="s">
        <v>932</v>
      </c>
      <c r="CL3726" s="37">
        <v>15453302993</v>
      </c>
      <c r="CN3726" s="12" t="s">
        <v>1513</v>
      </c>
      <c r="CS3726" s="12"/>
      <c r="CT3726" s="36" t="str">
        <f t="shared" si="58"/>
        <v>1bn - 50bn</v>
      </c>
      <c r="CU3726" s="36" t="str">
        <f>VLOOKUP(CK3726,Mapping!B:C,2,FALSE)</f>
        <v>US/CA</v>
      </c>
    </row>
    <row r="3727" spans="1:99" ht="16" customHeight="1" x14ac:dyDescent="0.35">
      <c r="A3727" s="12" t="s">
        <v>5242</v>
      </c>
      <c r="B3727" s="12" t="s">
        <v>925</v>
      </c>
      <c r="E3727" s="37">
        <v>9811190</v>
      </c>
      <c r="G3727" s="37" t="s">
        <v>1505</v>
      </c>
      <c r="I3727" s="37"/>
      <c r="K3727" s="37"/>
      <c r="M3727" s="37"/>
      <c r="O3727" s="37"/>
      <c r="Q3727" s="12">
        <v>19400</v>
      </c>
      <c r="R3727" s="37"/>
      <c r="T3727" s="37"/>
      <c r="V3727" s="37"/>
      <c r="X3727" s="37"/>
      <c r="Z3727" s="37"/>
      <c r="AB3727" s="37"/>
      <c r="AD3727" s="37"/>
      <c r="AF3727" s="37"/>
      <c r="AH3727" s="37">
        <v>2449832</v>
      </c>
      <c r="AI3727" s="12">
        <v>0.08</v>
      </c>
      <c r="AN3727" s="37">
        <v>6096543</v>
      </c>
      <c r="AO3727" s="12">
        <v>0.19</v>
      </c>
      <c r="AP3727" s="37">
        <v>1264815</v>
      </c>
      <c r="AQ3727" s="12">
        <v>0.04</v>
      </c>
      <c r="AR3727" s="37"/>
      <c r="AT3727" s="37"/>
      <c r="AV3727" s="37"/>
      <c r="AX3727" s="37"/>
      <c r="BH3727" s="12">
        <v>5478</v>
      </c>
      <c r="BI3727" s="12">
        <v>36200</v>
      </c>
      <c r="BQ3727" s="12">
        <v>0</v>
      </c>
      <c r="BV3727" s="12">
        <v>0</v>
      </c>
      <c r="BY3727" s="12">
        <v>0</v>
      </c>
      <c r="CG3727" s="12" t="s">
        <v>934</v>
      </c>
      <c r="CH3727" s="12">
        <v>4.7489999999999997</v>
      </c>
      <c r="CI3727" s="12" t="s">
        <v>1655</v>
      </c>
      <c r="CJ3727" s="12" t="s">
        <v>1656</v>
      </c>
      <c r="CK3727" s="12" t="s">
        <v>932</v>
      </c>
      <c r="CL3727" s="37">
        <v>3242723159</v>
      </c>
      <c r="CN3727" s="12" t="s">
        <v>1520</v>
      </c>
      <c r="CS3727" s="12"/>
      <c r="CT3727" s="36" t="str">
        <f t="shared" si="58"/>
        <v>1bn - 50bn</v>
      </c>
      <c r="CU3727" s="36" t="str">
        <f>VLOOKUP(CK3727,Mapping!B:C,2,FALSE)</f>
        <v>US/CA</v>
      </c>
    </row>
    <row r="3728" spans="1:99" ht="16" customHeight="1" x14ac:dyDescent="0.35">
      <c r="A3728" s="12" t="s">
        <v>5243</v>
      </c>
      <c r="B3728" s="12" t="s">
        <v>925</v>
      </c>
      <c r="E3728" s="37">
        <v>10632</v>
      </c>
      <c r="G3728" s="37" t="s">
        <v>1505</v>
      </c>
      <c r="I3728" s="37"/>
      <c r="K3728" s="37"/>
      <c r="M3728" s="37">
        <v>5277</v>
      </c>
      <c r="N3728" s="12">
        <v>0</v>
      </c>
      <c r="O3728" s="37"/>
      <c r="Q3728" s="12">
        <v>0</v>
      </c>
      <c r="R3728" s="37"/>
      <c r="T3728" s="37"/>
      <c r="V3728" s="37"/>
      <c r="X3728" s="37">
        <v>0</v>
      </c>
      <c r="Y3728" s="12">
        <v>0</v>
      </c>
      <c r="Z3728" s="37"/>
      <c r="AB3728" s="37"/>
      <c r="AD3728" s="37"/>
      <c r="AF3728" s="37"/>
      <c r="AH3728" s="37">
        <v>0</v>
      </c>
      <c r="AI3728" s="12">
        <v>0</v>
      </c>
      <c r="AN3728" s="37">
        <v>5355</v>
      </c>
      <c r="AO3728" s="12">
        <v>0</v>
      </c>
      <c r="AP3728" s="37"/>
      <c r="AR3728" s="37"/>
      <c r="AT3728" s="37"/>
      <c r="AV3728" s="37"/>
      <c r="AX3728" s="37"/>
      <c r="BA3728" s="12">
        <v>0</v>
      </c>
      <c r="BB3728" s="12">
        <v>36</v>
      </c>
      <c r="BI3728" s="12">
        <v>25</v>
      </c>
      <c r="BQ3728" s="12">
        <v>0</v>
      </c>
      <c r="BY3728" s="12">
        <v>0</v>
      </c>
      <c r="BZ3728" s="12">
        <v>0</v>
      </c>
      <c r="CC3728" s="12">
        <v>0</v>
      </c>
      <c r="CG3728" s="12" t="s">
        <v>929</v>
      </c>
      <c r="CH3728" s="12">
        <v>141.70099999999999</v>
      </c>
      <c r="CI3728" s="12" t="s">
        <v>3267</v>
      </c>
      <c r="CJ3728" s="12" t="s">
        <v>1111</v>
      </c>
      <c r="CK3728" s="12" t="s">
        <v>932</v>
      </c>
      <c r="CL3728" s="37">
        <v>231030304</v>
      </c>
      <c r="CN3728" s="12" t="s">
        <v>1509</v>
      </c>
      <c r="CS3728" s="12"/>
      <c r="CT3728" s="36" t="str">
        <f t="shared" si="58"/>
        <v>500mn</v>
      </c>
      <c r="CU3728" s="36" t="str">
        <f>VLOOKUP(CK3728,Mapping!B:C,2,FALSE)</f>
        <v>US/CA</v>
      </c>
    </row>
    <row r="3729" spans="1:99" ht="16" customHeight="1" x14ac:dyDescent="0.35">
      <c r="A3729" s="12" t="s">
        <v>5244</v>
      </c>
      <c r="B3729" s="12" t="s">
        <v>925</v>
      </c>
      <c r="E3729" s="37">
        <v>4228968</v>
      </c>
      <c r="G3729" s="37" t="s">
        <v>1505</v>
      </c>
      <c r="I3729" s="37"/>
      <c r="K3729" s="37"/>
      <c r="M3729" s="37"/>
      <c r="O3729" s="37"/>
      <c r="R3729" s="37"/>
      <c r="T3729" s="37"/>
      <c r="V3729" s="37"/>
      <c r="X3729" s="37"/>
      <c r="Z3729" s="37"/>
      <c r="AB3729" s="37"/>
      <c r="AD3729" s="37"/>
      <c r="AF3729" s="37"/>
      <c r="AH3729" s="37"/>
      <c r="AN3729" s="37">
        <v>4228968</v>
      </c>
      <c r="AO3729" s="12">
        <v>2.2200000000000002</v>
      </c>
      <c r="AP3729" s="37"/>
      <c r="AR3729" s="37"/>
      <c r="AT3729" s="37"/>
      <c r="AV3729" s="37"/>
      <c r="AX3729" s="37"/>
      <c r="BI3729" s="12">
        <v>25100</v>
      </c>
      <c r="BY3729" s="12">
        <v>0</v>
      </c>
      <c r="CG3729" s="12"/>
      <c r="CH3729" s="12">
        <v>14.991</v>
      </c>
      <c r="CI3729" s="12" t="s">
        <v>5245</v>
      </c>
      <c r="CJ3729" s="12" t="s">
        <v>1130</v>
      </c>
      <c r="CK3729" s="12" t="s">
        <v>932</v>
      </c>
      <c r="CL3729" s="37">
        <v>190382422</v>
      </c>
      <c r="CN3729" s="12" t="s">
        <v>1509</v>
      </c>
      <c r="CS3729" s="12"/>
      <c r="CT3729" s="36" t="str">
        <f t="shared" si="58"/>
        <v>500mn</v>
      </c>
      <c r="CU3729" s="36" t="str">
        <f>VLOOKUP(CK3729,Mapping!B:C,2,FALSE)</f>
        <v>US/CA</v>
      </c>
    </row>
    <row r="3730" spans="1:99" ht="16" customHeight="1" x14ac:dyDescent="0.35">
      <c r="A3730" s="12" t="s">
        <v>5246</v>
      </c>
      <c r="B3730" s="12" t="s">
        <v>925</v>
      </c>
      <c r="E3730" s="37">
        <v>480107</v>
      </c>
      <c r="G3730" s="37" t="s">
        <v>1505</v>
      </c>
      <c r="I3730" s="37"/>
      <c r="K3730" s="37"/>
      <c r="M3730" s="37">
        <v>210647</v>
      </c>
      <c r="N3730" s="12">
        <v>7.0000000000000007E-2</v>
      </c>
      <c r="O3730" s="37"/>
      <c r="R3730" s="37"/>
      <c r="T3730" s="37"/>
      <c r="V3730" s="37"/>
      <c r="X3730" s="37"/>
      <c r="Z3730" s="37"/>
      <c r="AB3730" s="37"/>
      <c r="AD3730" s="37"/>
      <c r="AF3730" s="37"/>
      <c r="AH3730" s="37"/>
      <c r="AN3730" s="37">
        <v>269460</v>
      </c>
      <c r="AO3730" s="12">
        <v>0.09</v>
      </c>
      <c r="AP3730" s="37"/>
      <c r="AR3730" s="37"/>
      <c r="AT3730" s="37"/>
      <c r="AV3730" s="37"/>
      <c r="AX3730" s="37"/>
      <c r="BB3730" s="12">
        <v>1679</v>
      </c>
      <c r="BI3730" s="12">
        <v>1600</v>
      </c>
      <c r="BY3730" s="12">
        <v>0</v>
      </c>
      <c r="CC3730" s="12">
        <v>0</v>
      </c>
      <c r="CG3730" s="12" t="s">
        <v>929</v>
      </c>
      <c r="CH3730" s="12">
        <v>72.212000000000003</v>
      </c>
      <c r="CI3730" s="12" t="s">
        <v>1071</v>
      </c>
      <c r="CJ3730" s="12" t="s">
        <v>1072</v>
      </c>
      <c r="CK3730" s="12" t="s">
        <v>932</v>
      </c>
      <c r="CL3730" s="37">
        <v>296556811</v>
      </c>
      <c r="CN3730" s="12" t="s">
        <v>1509</v>
      </c>
      <c r="CS3730" s="12"/>
      <c r="CT3730" s="36" t="str">
        <f t="shared" si="58"/>
        <v>500mn</v>
      </c>
      <c r="CU3730" s="36" t="str">
        <f>VLOOKUP(CK3730,Mapping!B:C,2,FALSE)</f>
        <v>US/CA</v>
      </c>
    </row>
    <row r="3731" spans="1:99" ht="16" customHeight="1" x14ac:dyDescent="0.35">
      <c r="A3731" s="12" t="s">
        <v>5247</v>
      </c>
      <c r="B3731" s="12" t="s">
        <v>925</v>
      </c>
      <c r="E3731" s="37">
        <v>119142</v>
      </c>
      <c r="G3731" s="37" t="s">
        <v>1505</v>
      </c>
      <c r="I3731" s="37"/>
      <c r="K3731" s="37"/>
      <c r="M3731" s="37"/>
      <c r="O3731" s="37"/>
      <c r="R3731" s="37"/>
      <c r="T3731" s="37"/>
      <c r="V3731" s="37"/>
      <c r="X3731" s="37">
        <v>119142</v>
      </c>
      <c r="Y3731" s="12">
        <v>0.11</v>
      </c>
      <c r="Z3731" s="37"/>
      <c r="AB3731" s="37"/>
      <c r="AD3731" s="37"/>
      <c r="AF3731" s="37"/>
      <c r="AH3731" s="37"/>
      <c r="AN3731" s="37"/>
      <c r="AP3731" s="37"/>
      <c r="AR3731" s="37"/>
      <c r="AT3731" s="37"/>
      <c r="AV3731" s="37"/>
      <c r="AX3731" s="37"/>
      <c r="BA3731" s="12">
        <v>1166</v>
      </c>
      <c r="BZ3731" s="12">
        <v>0</v>
      </c>
      <c r="CG3731" s="12" t="s">
        <v>934</v>
      </c>
      <c r="CH3731" s="12">
        <v>41.155999999999999</v>
      </c>
      <c r="CI3731" s="12" t="s">
        <v>2555</v>
      </c>
      <c r="CJ3731" s="12"/>
      <c r="CK3731" s="12" t="s">
        <v>1010</v>
      </c>
      <c r="CL3731" s="37">
        <v>107648295</v>
      </c>
      <c r="CN3731" s="12" t="s">
        <v>1506</v>
      </c>
      <c r="CS3731" s="12"/>
      <c r="CT3731" s="36" t="str">
        <f t="shared" si="58"/>
        <v>500mn</v>
      </c>
      <c r="CU3731" s="36" t="str">
        <f>VLOOKUP(CK3731,Mapping!B:C,2,FALSE)</f>
        <v>Africa</v>
      </c>
    </row>
    <row r="3732" spans="1:99" ht="16" customHeight="1" x14ac:dyDescent="0.35">
      <c r="A3732" s="12" t="s">
        <v>5248</v>
      </c>
      <c r="B3732" s="12" t="s">
        <v>925</v>
      </c>
      <c r="E3732" s="37">
        <v>2136043</v>
      </c>
      <c r="G3732" s="37" t="s">
        <v>1505</v>
      </c>
      <c r="I3732" s="37"/>
      <c r="K3732" s="37"/>
      <c r="M3732" s="37">
        <v>2136043</v>
      </c>
      <c r="N3732" s="12">
        <v>10.47</v>
      </c>
      <c r="O3732" s="37"/>
      <c r="R3732" s="37"/>
      <c r="T3732" s="37"/>
      <c r="V3732" s="37"/>
      <c r="X3732" s="37"/>
      <c r="Z3732" s="37"/>
      <c r="AB3732" s="37"/>
      <c r="AD3732" s="37"/>
      <c r="AF3732" s="37"/>
      <c r="AH3732" s="37"/>
      <c r="AN3732" s="37"/>
      <c r="AP3732" s="37"/>
      <c r="AR3732" s="37"/>
      <c r="AT3732" s="37"/>
      <c r="AV3732" s="37"/>
      <c r="AX3732" s="37"/>
      <c r="BB3732" s="12">
        <v>16154</v>
      </c>
      <c r="CC3732" s="12">
        <v>0</v>
      </c>
      <c r="CG3732" s="12" t="s">
        <v>976</v>
      </c>
      <c r="CH3732" s="12">
        <v>352.01600000000002</v>
      </c>
      <c r="CI3732" s="12" t="s">
        <v>950</v>
      </c>
      <c r="CJ3732" s="12"/>
      <c r="CK3732" s="12" t="s">
        <v>951</v>
      </c>
      <c r="CL3732" s="37">
        <v>20399589</v>
      </c>
      <c r="CN3732" s="12" t="s">
        <v>1513</v>
      </c>
      <c r="CS3732" s="12"/>
      <c r="CT3732" s="36" t="str">
        <f t="shared" si="58"/>
        <v>500mn</v>
      </c>
      <c r="CU3732" s="36" t="str">
        <f>VLOOKUP(CK3732,Mapping!B:C,2,FALSE)</f>
        <v>HK</v>
      </c>
    </row>
    <row r="3733" spans="1:99" ht="16" customHeight="1" x14ac:dyDescent="0.35">
      <c r="A3733" s="12" t="s">
        <v>5249</v>
      </c>
      <c r="B3733" s="12" t="s">
        <v>925</v>
      </c>
      <c r="E3733" s="37">
        <v>6713652</v>
      </c>
      <c r="G3733" s="37" t="s">
        <v>1505</v>
      </c>
      <c r="I3733" s="37"/>
      <c r="K3733" s="37"/>
      <c r="M3733" s="37"/>
      <c r="O3733" s="37"/>
      <c r="R3733" s="37">
        <v>6713652</v>
      </c>
      <c r="S3733" s="12">
        <v>0.62</v>
      </c>
      <c r="T3733" s="37"/>
      <c r="V3733" s="37"/>
      <c r="X3733" s="37"/>
      <c r="Z3733" s="37"/>
      <c r="AB3733" s="37"/>
      <c r="AD3733" s="37"/>
      <c r="AF3733" s="37"/>
      <c r="AH3733" s="37"/>
      <c r="AN3733" s="37"/>
      <c r="AP3733" s="37"/>
      <c r="AR3733" s="37"/>
      <c r="AT3733" s="37"/>
      <c r="AV3733" s="37"/>
      <c r="AX3733" s="37"/>
      <c r="AZ3733" s="12">
        <v>335200</v>
      </c>
      <c r="BX3733" s="12">
        <v>0.01</v>
      </c>
      <c r="CG3733" s="12" t="s">
        <v>940</v>
      </c>
      <c r="CH3733" s="12">
        <v>29.04</v>
      </c>
      <c r="CI3733" s="12" t="s">
        <v>1056</v>
      </c>
      <c r="CJ3733" s="12"/>
      <c r="CK3733" s="12" t="s">
        <v>1057</v>
      </c>
      <c r="CL3733" s="37">
        <v>1294758408</v>
      </c>
      <c r="CN3733" s="12" t="s">
        <v>1506</v>
      </c>
      <c r="CS3733" s="12"/>
      <c r="CT3733" s="36" t="str">
        <f t="shared" si="58"/>
        <v>1bn - 50bn</v>
      </c>
      <c r="CU3733" s="36" t="str">
        <f>VLOOKUP(CK3733,Mapping!B:C,2,FALSE)</f>
        <v>Asia</v>
      </c>
    </row>
    <row r="3734" spans="1:99" ht="16" customHeight="1" x14ac:dyDescent="0.35">
      <c r="A3734" s="12" t="s">
        <v>5250</v>
      </c>
      <c r="B3734" s="12" t="s">
        <v>933</v>
      </c>
      <c r="E3734" s="37">
        <v>75352545</v>
      </c>
      <c r="G3734" s="37" t="s">
        <v>1505</v>
      </c>
      <c r="I3734" s="37"/>
      <c r="K3734" s="37"/>
      <c r="M3734" s="37">
        <v>44106843</v>
      </c>
      <c r="N3734" s="12">
        <v>0.16</v>
      </c>
      <c r="O3734" s="37"/>
      <c r="Q3734" s="12">
        <v>34809</v>
      </c>
      <c r="R3734" s="37"/>
      <c r="T3734" s="37"/>
      <c r="V3734" s="37"/>
      <c r="X3734" s="37">
        <v>511002</v>
      </c>
      <c r="Y3734" s="12">
        <v>0</v>
      </c>
      <c r="Z3734" s="37"/>
      <c r="AB3734" s="37"/>
      <c r="AD3734" s="37">
        <v>0</v>
      </c>
      <c r="AE3734" s="12">
        <v>0</v>
      </c>
      <c r="AF3734" s="37"/>
      <c r="AH3734" s="37">
        <v>4395681</v>
      </c>
      <c r="AI3734" s="12">
        <v>0.02</v>
      </c>
      <c r="AN3734" s="37">
        <v>17312836</v>
      </c>
      <c r="AO3734" s="12">
        <v>0.06</v>
      </c>
      <c r="AP3734" s="37">
        <v>9026183</v>
      </c>
      <c r="AQ3734" s="12">
        <v>0.03</v>
      </c>
      <c r="AR3734" s="37">
        <v>0</v>
      </c>
      <c r="AS3734" s="12">
        <v>0</v>
      </c>
      <c r="AT3734" s="37">
        <v>0</v>
      </c>
      <c r="AU3734" s="12">
        <v>0</v>
      </c>
      <c r="AV3734" s="37"/>
      <c r="AX3734" s="37"/>
      <c r="BA3734" s="12">
        <v>5001</v>
      </c>
      <c r="BB3734" s="12">
        <v>351561</v>
      </c>
      <c r="BD3734" s="12">
        <v>0</v>
      </c>
      <c r="BE3734" s="12">
        <v>0</v>
      </c>
      <c r="BH3734" s="12">
        <v>39093</v>
      </c>
      <c r="BI3734" s="12">
        <v>102800</v>
      </c>
      <c r="BJ3734" s="12">
        <v>0</v>
      </c>
      <c r="BM3734" s="12">
        <v>0</v>
      </c>
      <c r="BQ3734" s="12">
        <v>0.01</v>
      </c>
      <c r="BV3734" s="12">
        <v>0.03</v>
      </c>
      <c r="BY3734" s="12">
        <v>0.01</v>
      </c>
      <c r="BZ3734" s="12">
        <v>0</v>
      </c>
      <c r="CB3734" s="12">
        <v>0</v>
      </c>
      <c r="CC3734" s="12">
        <v>0.01</v>
      </c>
      <c r="CF3734" s="12">
        <v>0</v>
      </c>
      <c r="CG3734" s="12" t="s">
        <v>929</v>
      </c>
      <c r="CH3734" s="12">
        <v>52.1</v>
      </c>
      <c r="CI3734" s="12" t="s">
        <v>967</v>
      </c>
      <c r="CJ3734" s="12" t="s">
        <v>968</v>
      </c>
      <c r="CK3734" s="12" t="s">
        <v>932</v>
      </c>
      <c r="CL3734" s="37">
        <v>28243480749</v>
      </c>
      <c r="CN3734" s="12" t="s">
        <v>1509</v>
      </c>
      <c r="CS3734" s="12"/>
      <c r="CT3734" s="36" t="str">
        <f t="shared" si="58"/>
        <v>1bn - 50bn</v>
      </c>
      <c r="CU3734" s="36" t="str">
        <f>VLOOKUP(CK3734,Mapping!B:C,2,FALSE)</f>
        <v>US/CA</v>
      </c>
    </row>
    <row r="3735" spans="1:99" ht="16" customHeight="1" x14ac:dyDescent="0.35">
      <c r="A3735" s="12" t="s">
        <v>5251</v>
      </c>
      <c r="B3735" s="12" t="s">
        <v>925</v>
      </c>
      <c r="E3735" s="37">
        <v>0</v>
      </c>
      <c r="G3735" s="37" t="s">
        <v>1505</v>
      </c>
      <c r="I3735" s="37"/>
      <c r="K3735" s="37"/>
      <c r="M3735" s="37"/>
      <c r="O3735" s="37"/>
      <c r="R3735" s="37"/>
      <c r="T3735" s="37"/>
      <c r="V3735" s="37"/>
      <c r="X3735" s="37"/>
      <c r="Z3735" s="37"/>
      <c r="AB3735" s="37"/>
      <c r="AD3735" s="37"/>
      <c r="AF3735" s="37"/>
      <c r="AH3735" s="37"/>
      <c r="AN3735" s="37"/>
      <c r="AP3735" s="37"/>
      <c r="AR3735" s="37">
        <v>0</v>
      </c>
      <c r="AS3735" s="12">
        <v>0</v>
      </c>
      <c r="AT3735" s="37"/>
      <c r="AV3735" s="37"/>
      <c r="AX3735" s="37"/>
      <c r="BE3735" s="12">
        <v>0</v>
      </c>
      <c r="BM3735" s="12">
        <v>0</v>
      </c>
      <c r="CG3735" s="12" t="s">
        <v>976</v>
      </c>
      <c r="CH3735" s="12">
        <v>67.914000000000001</v>
      </c>
      <c r="CI3735" s="12" t="s">
        <v>3751</v>
      </c>
      <c r="CJ3735" s="12" t="s">
        <v>1017</v>
      </c>
      <c r="CK3735" s="12" t="s">
        <v>932</v>
      </c>
      <c r="CL3735" s="37">
        <v>230923504</v>
      </c>
      <c r="CN3735" s="12" t="s">
        <v>1513</v>
      </c>
      <c r="CS3735" s="12"/>
      <c r="CT3735" s="36" t="str">
        <f t="shared" si="58"/>
        <v>500mn</v>
      </c>
      <c r="CU3735" s="36" t="str">
        <f>VLOOKUP(CK3735,Mapping!B:C,2,FALSE)</f>
        <v>US/CA</v>
      </c>
    </row>
    <row r="3736" spans="1:99" ht="16" customHeight="1" x14ac:dyDescent="0.35">
      <c r="A3736" s="12" t="s">
        <v>809</v>
      </c>
      <c r="B3736" s="12" t="s">
        <v>933</v>
      </c>
      <c r="E3736" s="37">
        <v>31586536</v>
      </c>
      <c r="F3736" s="12">
        <v>619</v>
      </c>
      <c r="G3736" s="37" t="s">
        <v>1505</v>
      </c>
      <c r="I3736" s="37">
        <v>32038</v>
      </c>
      <c r="J3736" s="12">
        <v>0</v>
      </c>
      <c r="K3736" s="37"/>
      <c r="M3736" s="37"/>
      <c r="O3736" s="37"/>
      <c r="Q3736" s="12">
        <v>70218</v>
      </c>
      <c r="R3736" s="37"/>
      <c r="T3736" s="37"/>
      <c r="V3736" s="37">
        <v>68176</v>
      </c>
      <c r="W3736" s="12">
        <v>0</v>
      </c>
      <c r="X3736" s="37"/>
      <c r="Z3736" s="37"/>
      <c r="AB3736" s="37"/>
      <c r="AD3736" s="37"/>
      <c r="AF3736" s="37"/>
      <c r="AH3736" s="37">
        <v>8867129</v>
      </c>
      <c r="AI3736" s="12">
        <v>0.06</v>
      </c>
      <c r="AK3736" s="12">
        <v>2868</v>
      </c>
      <c r="AM3736" s="12">
        <v>2115</v>
      </c>
      <c r="AN3736" s="37">
        <v>18849603</v>
      </c>
      <c r="AO3736" s="12">
        <v>0.13</v>
      </c>
      <c r="AP3736" s="37">
        <v>3764892</v>
      </c>
      <c r="AQ3736" s="12">
        <v>0.03</v>
      </c>
      <c r="AR3736" s="37"/>
      <c r="AT3736" s="37"/>
      <c r="AV3736" s="37"/>
      <c r="AX3736" s="37">
        <v>4698</v>
      </c>
      <c r="AY3736" s="12">
        <v>0</v>
      </c>
      <c r="BH3736" s="12">
        <v>16306</v>
      </c>
      <c r="BI3736" s="12">
        <v>111925</v>
      </c>
      <c r="BO3736" s="12">
        <v>0</v>
      </c>
      <c r="BQ3736" s="12">
        <v>0.02</v>
      </c>
      <c r="BT3736" s="12">
        <v>0</v>
      </c>
      <c r="BV3736" s="12">
        <v>0.01</v>
      </c>
      <c r="BW3736" s="12">
        <v>0</v>
      </c>
      <c r="BY3736" s="12">
        <v>0.01</v>
      </c>
      <c r="CG3736" s="12" t="s">
        <v>991</v>
      </c>
      <c r="CH3736" s="12">
        <v>20.303999999999998</v>
      </c>
      <c r="CI3736" s="12" t="s">
        <v>941</v>
      </c>
      <c r="CJ3736" s="12" t="s">
        <v>941</v>
      </c>
      <c r="CK3736" s="12" t="s">
        <v>932</v>
      </c>
      <c r="CL3736" s="37">
        <v>13992939031</v>
      </c>
      <c r="CN3736" s="12" t="s">
        <v>1528</v>
      </c>
      <c r="CS3736" s="12"/>
      <c r="CT3736" s="36" t="str">
        <f t="shared" si="58"/>
        <v>1bn - 50bn</v>
      </c>
      <c r="CU3736" s="36" t="str">
        <f>VLOOKUP(CK3736,Mapping!B:C,2,FALSE)</f>
        <v>US/CA</v>
      </c>
    </row>
    <row r="3737" spans="1:99" ht="16" customHeight="1" x14ac:dyDescent="0.35">
      <c r="A3737" s="12" t="s">
        <v>5252</v>
      </c>
      <c r="B3737" s="12" t="s">
        <v>925</v>
      </c>
      <c r="E3737" s="37">
        <v>187075979</v>
      </c>
      <c r="G3737" s="37" t="s">
        <v>1505</v>
      </c>
      <c r="I3737" s="37"/>
      <c r="K3737" s="37"/>
      <c r="M3737" s="37"/>
      <c r="O3737" s="37"/>
      <c r="Q3737" s="12">
        <v>314298</v>
      </c>
      <c r="R3737" s="37"/>
      <c r="T3737" s="37"/>
      <c r="V3737" s="37"/>
      <c r="X3737" s="37"/>
      <c r="Z3737" s="37"/>
      <c r="AB3737" s="37"/>
      <c r="AD3737" s="37"/>
      <c r="AF3737" s="37"/>
      <c r="AH3737" s="37">
        <v>39689551</v>
      </c>
      <c r="AI3737" s="12">
        <v>0.08</v>
      </c>
      <c r="AN3737" s="37">
        <v>119619402</v>
      </c>
      <c r="AO3737" s="12">
        <v>0.24</v>
      </c>
      <c r="AP3737" s="37">
        <v>26313610</v>
      </c>
      <c r="AQ3737" s="12">
        <v>0.05</v>
      </c>
      <c r="AR3737" s="37"/>
      <c r="AT3737" s="37">
        <v>1453416</v>
      </c>
      <c r="AU3737" s="12">
        <v>0</v>
      </c>
      <c r="AV3737" s="37"/>
      <c r="AX3737" s="37"/>
      <c r="BD3737" s="12">
        <v>136343</v>
      </c>
      <c r="BH3737" s="12">
        <v>113966</v>
      </c>
      <c r="BI3737" s="12">
        <v>710275</v>
      </c>
      <c r="BQ3737" s="12">
        <v>0.08</v>
      </c>
      <c r="BV3737" s="12">
        <v>0.1</v>
      </c>
      <c r="BY3737" s="12">
        <v>0.09</v>
      </c>
      <c r="CF3737" s="12">
        <v>0.12</v>
      </c>
      <c r="CG3737" s="12" t="s">
        <v>934</v>
      </c>
      <c r="CH3737" s="12">
        <v>4.6959999999999997</v>
      </c>
      <c r="CI3737" s="12" t="s">
        <v>1066</v>
      </c>
      <c r="CJ3737" s="12" t="s">
        <v>941</v>
      </c>
      <c r="CK3737" s="12" t="s">
        <v>932</v>
      </c>
      <c r="CL3737" s="37">
        <v>49184367463</v>
      </c>
      <c r="CN3737" s="12" t="s">
        <v>1520</v>
      </c>
      <c r="CS3737" s="12"/>
      <c r="CT3737" s="36" t="str">
        <f t="shared" si="58"/>
        <v>1bn - 50bn</v>
      </c>
      <c r="CU3737" s="36" t="str">
        <f>VLOOKUP(CK3737,Mapping!B:C,2,FALSE)</f>
        <v>US/CA</v>
      </c>
    </row>
    <row r="3738" spans="1:99" ht="16" customHeight="1" x14ac:dyDescent="0.35">
      <c r="A3738" s="12" t="s">
        <v>5253</v>
      </c>
      <c r="B3738" s="12" t="s">
        <v>925</v>
      </c>
      <c r="E3738" s="37">
        <v>484187</v>
      </c>
      <c r="G3738" s="37" t="s">
        <v>1505</v>
      </c>
      <c r="I3738" s="37"/>
      <c r="K3738" s="37"/>
      <c r="M3738" s="37"/>
      <c r="O3738" s="37"/>
      <c r="R3738" s="37"/>
      <c r="T3738" s="37"/>
      <c r="V3738" s="37"/>
      <c r="X3738" s="37"/>
      <c r="Z3738" s="37"/>
      <c r="AB3738" s="37"/>
      <c r="AD3738" s="37"/>
      <c r="AF3738" s="37"/>
      <c r="AH3738" s="37"/>
      <c r="AN3738" s="37">
        <v>484187</v>
      </c>
      <c r="AO3738" s="12">
        <v>0.76</v>
      </c>
      <c r="AP3738" s="37"/>
      <c r="AR3738" s="37"/>
      <c r="AT3738" s="37"/>
      <c r="AV3738" s="37"/>
      <c r="AX3738" s="37"/>
      <c r="BI3738" s="12">
        <v>2875</v>
      </c>
      <c r="BY3738" s="12">
        <v>0</v>
      </c>
      <c r="CG3738" s="12"/>
      <c r="CH3738" s="12">
        <v>43.887999999999998</v>
      </c>
      <c r="CI3738" s="12" t="s">
        <v>5254</v>
      </c>
      <c r="CJ3738" s="12"/>
      <c r="CK3738" s="12" t="s">
        <v>1048</v>
      </c>
      <c r="CL3738" s="37">
        <v>63626856</v>
      </c>
      <c r="CN3738" s="12" t="s">
        <v>1506</v>
      </c>
      <c r="CS3738" s="12"/>
      <c r="CT3738" s="36" t="str">
        <f t="shared" si="58"/>
        <v>500mn</v>
      </c>
      <c r="CU3738" s="36" t="str">
        <f>VLOOKUP(CK3738,Mapping!B:C,2,FALSE)</f>
        <v>EU</v>
      </c>
    </row>
    <row r="3739" spans="1:99" ht="16" customHeight="1" x14ac:dyDescent="0.35">
      <c r="A3739" s="12" t="s">
        <v>5255</v>
      </c>
      <c r="B3739" s="12" t="s">
        <v>925</v>
      </c>
      <c r="E3739" s="37">
        <v>202095</v>
      </c>
      <c r="G3739" s="37" t="s">
        <v>1505</v>
      </c>
      <c r="I3739" s="37"/>
      <c r="K3739" s="37"/>
      <c r="M3739" s="37"/>
      <c r="O3739" s="37"/>
      <c r="R3739" s="37"/>
      <c r="T3739" s="37"/>
      <c r="V3739" s="37"/>
      <c r="X3739" s="37"/>
      <c r="Z3739" s="37"/>
      <c r="AB3739" s="37"/>
      <c r="AD3739" s="37"/>
      <c r="AF3739" s="37"/>
      <c r="AH3739" s="37"/>
      <c r="AN3739" s="37">
        <v>202095</v>
      </c>
      <c r="AO3739" s="12">
        <v>0.06</v>
      </c>
      <c r="AP3739" s="37"/>
      <c r="AR3739" s="37"/>
      <c r="AT3739" s="37"/>
      <c r="AV3739" s="37"/>
      <c r="AX3739" s="37"/>
      <c r="BI3739" s="12">
        <v>1200</v>
      </c>
      <c r="BY3739" s="12">
        <v>0</v>
      </c>
      <c r="CG3739" s="12" t="s">
        <v>991</v>
      </c>
      <c r="CH3739" s="12">
        <v>32.968000000000004</v>
      </c>
      <c r="CI3739" s="12" t="s">
        <v>941</v>
      </c>
      <c r="CJ3739" s="12" t="s">
        <v>941</v>
      </c>
      <c r="CK3739" s="12" t="s">
        <v>932</v>
      </c>
      <c r="CL3739" s="37">
        <v>330077157</v>
      </c>
      <c r="CN3739" s="12" t="s">
        <v>1509</v>
      </c>
      <c r="CS3739" s="12"/>
      <c r="CT3739" s="36" t="str">
        <f t="shared" si="58"/>
        <v>500mn</v>
      </c>
      <c r="CU3739" s="36" t="str">
        <f>VLOOKUP(CK3739,Mapping!B:C,2,FALSE)</f>
        <v>US/CA</v>
      </c>
    </row>
    <row r="3740" spans="1:99" ht="16" customHeight="1" x14ac:dyDescent="0.35">
      <c r="A3740" s="12" t="s">
        <v>5256</v>
      </c>
      <c r="B3740" s="12" t="s">
        <v>925</v>
      </c>
      <c r="E3740" s="37">
        <v>1198077</v>
      </c>
      <c r="G3740" s="37" t="s">
        <v>1505</v>
      </c>
      <c r="I3740" s="37"/>
      <c r="K3740" s="37"/>
      <c r="M3740" s="37"/>
      <c r="O3740" s="37"/>
      <c r="Q3740" s="12">
        <v>6997</v>
      </c>
      <c r="R3740" s="37"/>
      <c r="T3740" s="37"/>
      <c r="V3740" s="37"/>
      <c r="X3740" s="37"/>
      <c r="Z3740" s="37"/>
      <c r="AB3740" s="37"/>
      <c r="AD3740" s="37"/>
      <c r="AF3740" s="37"/>
      <c r="AH3740" s="37">
        <v>925983</v>
      </c>
      <c r="AI3740" s="12">
        <v>0.05</v>
      </c>
      <c r="AN3740" s="37">
        <v>272094</v>
      </c>
      <c r="AO3740" s="12">
        <v>0.01</v>
      </c>
      <c r="AP3740" s="37"/>
      <c r="AR3740" s="37"/>
      <c r="AT3740" s="37"/>
      <c r="AV3740" s="37"/>
      <c r="AX3740" s="37"/>
      <c r="BI3740" s="12">
        <v>1175</v>
      </c>
      <c r="BQ3740" s="12">
        <v>0</v>
      </c>
      <c r="BY3740" s="12">
        <v>0</v>
      </c>
      <c r="CG3740" s="12" t="s">
        <v>998</v>
      </c>
      <c r="CH3740" s="12">
        <v>40.44</v>
      </c>
      <c r="CI3740" s="12" t="s">
        <v>1127</v>
      </c>
      <c r="CJ3740" s="12" t="s">
        <v>966</v>
      </c>
      <c r="CK3740" s="12" t="s">
        <v>932</v>
      </c>
      <c r="CL3740" s="37">
        <v>1858358717</v>
      </c>
      <c r="CN3740" s="12" t="s">
        <v>998</v>
      </c>
      <c r="CS3740" s="12"/>
      <c r="CT3740" s="36" t="str">
        <f t="shared" si="58"/>
        <v>1bn - 50bn</v>
      </c>
      <c r="CU3740" s="36" t="str">
        <f>VLOOKUP(CK3740,Mapping!B:C,2,FALSE)</f>
        <v>US/CA</v>
      </c>
    </row>
    <row r="3741" spans="1:99" ht="16" customHeight="1" x14ac:dyDescent="0.35">
      <c r="A3741" s="12" t="s">
        <v>5257</v>
      </c>
      <c r="B3741" s="12" t="s">
        <v>933</v>
      </c>
      <c r="E3741" s="37">
        <v>39264885</v>
      </c>
      <c r="F3741" s="12">
        <v>0</v>
      </c>
      <c r="G3741" s="37" t="s">
        <v>1505</v>
      </c>
      <c r="I3741" s="37">
        <v>0</v>
      </c>
      <c r="J3741" s="12">
        <v>0</v>
      </c>
      <c r="K3741" s="37">
        <v>2734522</v>
      </c>
      <c r="L3741" s="12">
        <v>0.1</v>
      </c>
      <c r="M3741" s="37">
        <v>12546</v>
      </c>
      <c r="N3741" s="12">
        <v>0</v>
      </c>
      <c r="O3741" s="37">
        <v>4458346</v>
      </c>
      <c r="P3741" s="12">
        <v>0.17</v>
      </c>
      <c r="Q3741" s="12">
        <v>94386</v>
      </c>
      <c r="R3741" s="37"/>
      <c r="T3741" s="37"/>
      <c r="V3741" s="37">
        <v>0</v>
      </c>
      <c r="W3741" s="12">
        <v>0</v>
      </c>
      <c r="X3741" s="37"/>
      <c r="Z3741" s="37">
        <v>16808771</v>
      </c>
      <c r="AA3741" s="12">
        <v>0.62</v>
      </c>
      <c r="AB3741" s="37">
        <v>3306374</v>
      </c>
      <c r="AC3741" s="12">
        <v>0.12</v>
      </c>
      <c r="AD3741" s="37"/>
      <c r="AF3741" s="37"/>
      <c r="AH3741" s="37">
        <v>11919064</v>
      </c>
      <c r="AI3741" s="12">
        <v>0.44</v>
      </c>
      <c r="AJ3741" s="12">
        <v>228870</v>
      </c>
      <c r="AK3741" s="12">
        <v>0</v>
      </c>
      <c r="AL3741" s="12">
        <v>293569</v>
      </c>
      <c r="AN3741" s="37">
        <v>25262</v>
      </c>
      <c r="AO3741" s="12">
        <v>0</v>
      </c>
      <c r="AP3741" s="37"/>
      <c r="AR3741" s="37"/>
      <c r="AT3741" s="37">
        <v>0</v>
      </c>
      <c r="AU3741" s="12">
        <v>0</v>
      </c>
      <c r="AV3741" s="37"/>
      <c r="AX3741" s="37"/>
      <c r="BB3741" s="12">
        <v>100</v>
      </c>
      <c r="BC3741" s="12">
        <v>568440</v>
      </c>
      <c r="BD3741" s="12">
        <v>0</v>
      </c>
      <c r="BG3741" s="12">
        <v>44271</v>
      </c>
      <c r="BI3741" s="12">
        <v>150</v>
      </c>
      <c r="BO3741" s="12">
        <v>0</v>
      </c>
      <c r="BQ3741" s="12">
        <v>0.02</v>
      </c>
      <c r="BR3741" s="12">
        <v>0.01</v>
      </c>
      <c r="BS3741" s="12">
        <v>0</v>
      </c>
      <c r="BT3741" s="12">
        <v>0</v>
      </c>
      <c r="BU3741" s="12">
        <v>0</v>
      </c>
      <c r="BY3741" s="12">
        <v>0</v>
      </c>
      <c r="CC3741" s="12">
        <v>0</v>
      </c>
      <c r="CD3741" s="12">
        <v>0.05</v>
      </c>
      <c r="CF3741" s="12">
        <v>0</v>
      </c>
      <c r="CG3741" s="12" t="s">
        <v>929</v>
      </c>
      <c r="CH3741" s="12">
        <v>92.388000000000005</v>
      </c>
      <c r="CI3741" s="12" t="s">
        <v>1549</v>
      </c>
      <c r="CJ3741" s="12" t="s">
        <v>966</v>
      </c>
      <c r="CK3741" s="12" t="s">
        <v>932</v>
      </c>
      <c r="CL3741" s="37">
        <v>2690683727</v>
      </c>
      <c r="CN3741" s="12" t="s">
        <v>1509</v>
      </c>
      <c r="CS3741" s="12"/>
      <c r="CT3741" s="36" t="str">
        <f t="shared" si="58"/>
        <v>1bn - 50bn</v>
      </c>
      <c r="CU3741" s="36" t="str">
        <f>VLOOKUP(CK3741,Mapping!B:C,2,FALSE)</f>
        <v>US/CA</v>
      </c>
    </row>
    <row r="3742" spans="1:99" ht="16" customHeight="1" x14ac:dyDescent="0.35">
      <c r="A3742" s="12" t="s">
        <v>5258</v>
      </c>
      <c r="B3742" s="12" t="s">
        <v>925</v>
      </c>
      <c r="E3742" s="37">
        <v>2286178</v>
      </c>
      <c r="G3742" s="37" t="s">
        <v>1505</v>
      </c>
      <c r="I3742" s="37"/>
      <c r="K3742" s="37">
        <v>1092301</v>
      </c>
      <c r="L3742" s="12">
        <v>0.32</v>
      </c>
      <c r="M3742" s="37">
        <v>65940</v>
      </c>
      <c r="N3742" s="12">
        <v>0.02</v>
      </c>
      <c r="O3742" s="37"/>
      <c r="R3742" s="37"/>
      <c r="T3742" s="37"/>
      <c r="V3742" s="37"/>
      <c r="X3742" s="37">
        <v>765134</v>
      </c>
      <c r="Y3742" s="12">
        <v>0.22</v>
      </c>
      <c r="Z3742" s="37"/>
      <c r="AB3742" s="37">
        <v>320713</v>
      </c>
      <c r="AC3742" s="12">
        <v>0.09</v>
      </c>
      <c r="AD3742" s="37"/>
      <c r="AF3742" s="37"/>
      <c r="AH3742" s="37"/>
      <c r="AJ3742" s="12">
        <v>22200</v>
      </c>
      <c r="AN3742" s="37">
        <v>42090</v>
      </c>
      <c r="AO3742" s="12">
        <v>0.01</v>
      </c>
      <c r="AP3742" s="37"/>
      <c r="AR3742" s="37"/>
      <c r="AT3742" s="37"/>
      <c r="AV3742" s="37"/>
      <c r="AX3742" s="37"/>
      <c r="BA3742" s="12">
        <v>7550</v>
      </c>
      <c r="BB3742" s="12">
        <v>500</v>
      </c>
      <c r="BG3742" s="12">
        <v>17684</v>
      </c>
      <c r="BI3742" s="12">
        <v>250</v>
      </c>
      <c r="BR3742" s="12">
        <v>0</v>
      </c>
      <c r="BS3742" s="12">
        <v>0</v>
      </c>
      <c r="BY3742" s="12">
        <v>0</v>
      </c>
      <c r="BZ3742" s="12">
        <v>0</v>
      </c>
      <c r="CC3742" s="12">
        <v>0</v>
      </c>
      <c r="CG3742" s="12" t="s">
        <v>940</v>
      </c>
      <c r="CH3742" s="12">
        <v>83.186000000000007</v>
      </c>
      <c r="CI3742" s="12" t="s">
        <v>1847</v>
      </c>
      <c r="CJ3742" s="12"/>
      <c r="CK3742" s="12" t="s">
        <v>1173</v>
      </c>
      <c r="CL3742" s="37">
        <v>342505799</v>
      </c>
      <c r="CN3742" s="12" t="s">
        <v>1506</v>
      </c>
      <c r="CS3742" s="12"/>
      <c r="CT3742" s="36" t="str">
        <f t="shared" si="58"/>
        <v>500mn</v>
      </c>
      <c r="CU3742" s="36" t="str">
        <f>VLOOKUP(CK3742,Mapping!B:C,2,FALSE)</f>
        <v>EU</v>
      </c>
    </row>
    <row r="3743" spans="1:99" ht="16" customHeight="1" x14ac:dyDescent="0.35">
      <c r="A3743" s="12" t="s">
        <v>5259</v>
      </c>
      <c r="B3743" s="12" t="s">
        <v>925</v>
      </c>
      <c r="E3743" s="37">
        <v>3535560</v>
      </c>
      <c r="G3743" s="37" t="s">
        <v>1505</v>
      </c>
      <c r="I3743" s="37"/>
      <c r="K3743" s="37"/>
      <c r="M3743" s="37"/>
      <c r="O3743" s="37"/>
      <c r="R3743" s="37"/>
      <c r="T3743" s="37"/>
      <c r="V3743" s="37"/>
      <c r="X3743" s="37"/>
      <c r="Z3743" s="37"/>
      <c r="AB3743" s="37"/>
      <c r="AD3743" s="37"/>
      <c r="AF3743" s="37"/>
      <c r="AH3743" s="37"/>
      <c r="AN3743" s="37">
        <v>3535560</v>
      </c>
      <c r="AO3743" s="12">
        <v>0.06</v>
      </c>
      <c r="AP3743" s="37"/>
      <c r="AR3743" s="37"/>
      <c r="AT3743" s="37"/>
      <c r="AV3743" s="37"/>
      <c r="AX3743" s="37"/>
      <c r="BI3743" s="12">
        <v>21000</v>
      </c>
      <c r="BY3743" s="12">
        <v>0</v>
      </c>
      <c r="CG3743" s="12" t="s">
        <v>929</v>
      </c>
      <c r="CH3743" s="12">
        <v>17.8</v>
      </c>
      <c r="CI3743" s="12" t="s">
        <v>5260</v>
      </c>
      <c r="CJ3743" s="12"/>
      <c r="CK3743" s="12" t="s">
        <v>954</v>
      </c>
      <c r="CL3743" s="37">
        <v>6341374177</v>
      </c>
      <c r="CN3743" s="12" t="s">
        <v>1528</v>
      </c>
      <c r="CS3743" s="12"/>
      <c r="CT3743" s="36" t="str">
        <f t="shared" si="58"/>
        <v>1bn - 50bn</v>
      </c>
      <c r="CU3743" s="36" t="str">
        <f>VLOOKUP(CK3743,Mapping!B:C,2,FALSE)</f>
        <v>EU</v>
      </c>
    </row>
    <row r="3744" spans="1:99" ht="16" customHeight="1" x14ac:dyDescent="0.35">
      <c r="A3744" s="12" t="s">
        <v>5261</v>
      </c>
      <c r="B3744" s="12" t="s">
        <v>925</v>
      </c>
      <c r="E3744" s="37">
        <v>0</v>
      </c>
      <c r="G3744" s="37" t="s">
        <v>1505</v>
      </c>
      <c r="I3744" s="37"/>
      <c r="K3744" s="37"/>
      <c r="M3744" s="37"/>
      <c r="O3744" s="37"/>
      <c r="Q3744" s="12">
        <v>0</v>
      </c>
      <c r="R3744" s="37"/>
      <c r="T3744" s="37"/>
      <c r="V3744" s="37"/>
      <c r="X3744" s="37"/>
      <c r="Z3744" s="37"/>
      <c r="AB3744" s="37"/>
      <c r="AD3744" s="37"/>
      <c r="AF3744" s="37"/>
      <c r="AH3744" s="37">
        <v>0</v>
      </c>
      <c r="AI3744" s="12">
        <v>0</v>
      </c>
      <c r="AN3744" s="37"/>
      <c r="AP3744" s="37"/>
      <c r="AR3744" s="37"/>
      <c r="AT3744" s="37"/>
      <c r="AV3744" s="37"/>
      <c r="AX3744" s="37"/>
      <c r="BQ3744" s="12">
        <v>0</v>
      </c>
      <c r="CG3744" s="12" t="s">
        <v>991</v>
      </c>
      <c r="CH3744" s="12">
        <v>71.516999999999996</v>
      </c>
      <c r="CI3744" s="12" t="s">
        <v>5262</v>
      </c>
      <c r="CJ3744" s="12" t="s">
        <v>931</v>
      </c>
      <c r="CK3744" s="12" t="s">
        <v>932</v>
      </c>
      <c r="CL3744" s="37">
        <v>60108826</v>
      </c>
      <c r="CN3744" s="12" t="s">
        <v>1509</v>
      </c>
      <c r="CS3744" s="12"/>
      <c r="CT3744" s="36" t="str">
        <f t="shared" si="58"/>
        <v>500mn</v>
      </c>
      <c r="CU3744" s="36" t="str">
        <f>VLOOKUP(CK3744,Mapping!B:C,2,FALSE)</f>
        <v>US/CA</v>
      </c>
    </row>
    <row r="3745" spans="1:99" ht="16" customHeight="1" x14ac:dyDescent="0.35">
      <c r="A3745" s="12" t="s">
        <v>5263</v>
      </c>
      <c r="B3745" s="12" t="s">
        <v>925</v>
      </c>
      <c r="E3745" s="37">
        <v>589445</v>
      </c>
      <c r="G3745" s="37" t="s">
        <v>1505</v>
      </c>
      <c r="I3745" s="37"/>
      <c r="K3745" s="37"/>
      <c r="M3745" s="37"/>
      <c r="O3745" s="37"/>
      <c r="R3745" s="37"/>
      <c r="T3745" s="37"/>
      <c r="V3745" s="37"/>
      <c r="X3745" s="37"/>
      <c r="Z3745" s="37"/>
      <c r="AB3745" s="37"/>
      <c r="AD3745" s="37"/>
      <c r="AF3745" s="37"/>
      <c r="AH3745" s="37"/>
      <c r="AN3745" s="37">
        <v>589445</v>
      </c>
      <c r="AO3745" s="12">
        <v>0.01</v>
      </c>
      <c r="AP3745" s="37"/>
      <c r="AR3745" s="37"/>
      <c r="AT3745" s="37"/>
      <c r="AV3745" s="37"/>
      <c r="AX3745" s="37"/>
      <c r="BI3745" s="12">
        <v>3500</v>
      </c>
      <c r="BY3745" s="12">
        <v>0</v>
      </c>
      <c r="CG3745" s="12" t="s">
        <v>934</v>
      </c>
      <c r="CH3745" s="12">
        <v>29.64</v>
      </c>
      <c r="CI3745" s="12" t="s">
        <v>1020</v>
      </c>
      <c r="CJ3745" s="12" t="s">
        <v>1021</v>
      </c>
      <c r="CK3745" s="12" t="s">
        <v>932</v>
      </c>
      <c r="CL3745" s="37">
        <v>4333261046</v>
      </c>
      <c r="CN3745" s="12" t="s">
        <v>1531</v>
      </c>
      <c r="CS3745" s="12"/>
      <c r="CT3745" s="36" t="str">
        <f t="shared" si="58"/>
        <v>1bn - 50bn</v>
      </c>
      <c r="CU3745" s="36" t="str">
        <f>VLOOKUP(CK3745,Mapping!B:C,2,FALSE)</f>
        <v>US/CA</v>
      </c>
    </row>
    <row r="3746" spans="1:99" ht="16" customHeight="1" x14ac:dyDescent="0.35">
      <c r="A3746" s="12" t="s">
        <v>5264</v>
      </c>
      <c r="B3746" s="12" t="s">
        <v>925</v>
      </c>
      <c r="E3746" s="37">
        <v>985215</v>
      </c>
      <c r="G3746" s="37" t="s">
        <v>1505</v>
      </c>
      <c r="I3746" s="37"/>
      <c r="K3746" s="37"/>
      <c r="M3746" s="37"/>
      <c r="O3746" s="37"/>
      <c r="R3746" s="37"/>
      <c r="T3746" s="37"/>
      <c r="V3746" s="37"/>
      <c r="X3746" s="37"/>
      <c r="Z3746" s="37"/>
      <c r="AB3746" s="37"/>
      <c r="AD3746" s="37"/>
      <c r="AF3746" s="37"/>
      <c r="AH3746" s="37"/>
      <c r="AN3746" s="37">
        <v>985215</v>
      </c>
      <c r="AO3746" s="12">
        <v>0.56999999999999995</v>
      </c>
      <c r="AP3746" s="37"/>
      <c r="AR3746" s="37"/>
      <c r="AT3746" s="37"/>
      <c r="AV3746" s="37"/>
      <c r="AX3746" s="37"/>
      <c r="BI3746" s="12">
        <v>5850</v>
      </c>
      <c r="BY3746" s="12">
        <v>0</v>
      </c>
      <c r="CG3746" s="12" t="s">
        <v>929</v>
      </c>
      <c r="CH3746" s="12">
        <v>23.433</v>
      </c>
      <c r="CI3746" s="12" t="s">
        <v>2904</v>
      </c>
      <c r="CJ3746" s="12" t="s">
        <v>1118</v>
      </c>
      <c r="CK3746" s="12" t="s">
        <v>932</v>
      </c>
      <c r="CL3746" s="37">
        <v>171152870</v>
      </c>
      <c r="CN3746" s="12" t="s">
        <v>1509</v>
      </c>
      <c r="CS3746" s="12"/>
      <c r="CT3746" s="36" t="str">
        <f t="shared" si="58"/>
        <v>500mn</v>
      </c>
      <c r="CU3746" s="36" t="str">
        <f>VLOOKUP(CK3746,Mapping!B:C,2,FALSE)</f>
        <v>US/CA</v>
      </c>
    </row>
    <row r="3747" spans="1:99" ht="16" customHeight="1" x14ac:dyDescent="0.35">
      <c r="A3747" s="12" t="s">
        <v>5265</v>
      </c>
      <c r="B3747" s="12" t="s">
        <v>925</v>
      </c>
      <c r="E3747" s="37">
        <v>1320348</v>
      </c>
      <c r="G3747" s="37" t="s">
        <v>1505</v>
      </c>
      <c r="I3747" s="37"/>
      <c r="K3747" s="37"/>
      <c r="M3747" s="37"/>
      <c r="O3747" s="37"/>
      <c r="Q3747" s="12">
        <v>1687</v>
      </c>
      <c r="R3747" s="37"/>
      <c r="T3747" s="37"/>
      <c r="V3747" s="37"/>
      <c r="X3747" s="37"/>
      <c r="Z3747" s="37"/>
      <c r="AB3747" s="37"/>
      <c r="AD3747" s="37"/>
      <c r="AF3747" s="37"/>
      <c r="AH3747" s="37">
        <v>213034</v>
      </c>
      <c r="AI3747" s="12">
        <v>0.01</v>
      </c>
      <c r="AN3747" s="37">
        <v>1107314</v>
      </c>
      <c r="AO3747" s="12">
        <v>0.08</v>
      </c>
      <c r="AP3747" s="37"/>
      <c r="AR3747" s="37"/>
      <c r="AT3747" s="37"/>
      <c r="AV3747" s="37"/>
      <c r="AX3747" s="37"/>
      <c r="BI3747" s="12">
        <v>6575</v>
      </c>
      <c r="BQ3747" s="12">
        <v>0</v>
      </c>
      <c r="BY3747" s="12">
        <v>0</v>
      </c>
      <c r="CG3747" s="12" t="s">
        <v>934</v>
      </c>
      <c r="CH3747" s="12">
        <v>35.287999999999997</v>
      </c>
      <c r="CI3747" s="12" t="s">
        <v>4546</v>
      </c>
      <c r="CJ3747" s="12" t="s">
        <v>1082</v>
      </c>
      <c r="CK3747" s="12" t="s">
        <v>932</v>
      </c>
      <c r="CL3747" s="37">
        <v>1449094479</v>
      </c>
      <c r="CN3747" s="12" t="s">
        <v>1509</v>
      </c>
      <c r="CS3747" s="12"/>
      <c r="CT3747" s="36" t="str">
        <f t="shared" si="58"/>
        <v>1bn - 50bn</v>
      </c>
      <c r="CU3747" s="36" t="str">
        <f>VLOOKUP(CK3747,Mapping!B:C,2,FALSE)</f>
        <v>US/CA</v>
      </c>
    </row>
    <row r="3748" spans="1:99" ht="16" customHeight="1" x14ac:dyDescent="0.35">
      <c r="A3748" s="12" t="s">
        <v>5266</v>
      </c>
      <c r="B3748" s="12" t="s">
        <v>925</v>
      </c>
      <c r="E3748" s="37">
        <v>2985979</v>
      </c>
      <c r="G3748" s="37" t="s">
        <v>1505</v>
      </c>
      <c r="I3748" s="37"/>
      <c r="K3748" s="37"/>
      <c r="M3748" s="37"/>
      <c r="O3748" s="37"/>
      <c r="R3748" s="37"/>
      <c r="T3748" s="37"/>
      <c r="V3748" s="37"/>
      <c r="X3748" s="37"/>
      <c r="Z3748" s="37">
        <v>2985979</v>
      </c>
      <c r="AA3748" s="12">
        <v>0.98</v>
      </c>
      <c r="AB3748" s="37"/>
      <c r="AD3748" s="37"/>
      <c r="AF3748" s="37"/>
      <c r="AH3748" s="37"/>
      <c r="AN3748" s="37"/>
      <c r="AP3748" s="37"/>
      <c r="AR3748" s="37"/>
      <c r="AT3748" s="37"/>
      <c r="AV3748" s="37"/>
      <c r="AX3748" s="37"/>
      <c r="BC3748" s="12">
        <v>100980</v>
      </c>
      <c r="CD3748" s="12">
        <v>0.01</v>
      </c>
      <c r="CG3748" s="12" t="s">
        <v>929</v>
      </c>
      <c r="CH3748" s="12">
        <v>6.4169999999999998</v>
      </c>
      <c r="CI3748" s="12" t="s">
        <v>5267</v>
      </c>
      <c r="CJ3748" s="12"/>
      <c r="CK3748" s="12" t="s">
        <v>1029</v>
      </c>
      <c r="CL3748" s="37">
        <v>219339609</v>
      </c>
      <c r="CN3748" s="12" t="s">
        <v>1506</v>
      </c>
      <c r="CS3748" s="12"/>
      <c r="CT3748" s="36" t="str">
        <f t="shared" si="58"/>
        <v>500mn</v>
      </c>
      <c r="CU3748" s="36" t="str">
        <f>VLOOKUP(CK3748,Mapping!B:C,2,FALSE)</f>
        <v>EU</v>
      </c>
    </row>
    <row r="3749" spans="1:99" ht="16" customHeight="1" x14ac:dyDescent="0.35">
      <c r="A3749" s="12" t="s">
        <v>5268</v>
      </c>
      <c r="B3749" s="12" t="s">
        <v>925</v>
      </c>
      <c r="E3749" s="37">
        <v>0</v>
      </c>
      <c r="G3749" s="37" t="s">
        <v>1505</v>
      </c>
      <c r="I3749" s="37"/>
      <c r="K3749" s="37"/>
      <c r="M3749" s="37">
        <v>0</v>
      </c>
      <c r="N3749" s="12">
        <v>0</v>
      </c>
      <c r="O3749" s="37"/>
      <c r="R3749" s="37"/>
      <c r="T3749" s="37"/>
      <c r="V3749" s="37"/>
      <c r="X3749" s="37"/>
      <c r="Z3749" s="37"/>
      <c r="AB3749" s="37"/>
      <c r="AD3749" s="37"/>
      <c r="AF3749" s="37"/>
      <c r="AH3749" s="37"/>
      <c r="AN3749" s="37"/>
      <c r="AP3749" s="37"/>
      <c r="AR3749" s="37"/>
      <c r="AT3749" s="37"/>
      <c r="AV3749" s="37"/>
      <c r="AX3749" s="37"/>
      <c r="BB3749" s="12">
        <v>0</v>
      </c>
      <c r="CC3749" s="12">
        <v>0</v>
      </c>
      <c r="CG3749" s="12" t="s">
        <v>976</v>
      </c>
      <c r="CH3749" s="12">
        <v>65.605999999999995</v>
      </c>
      <c r="CI3749" s="12" t="s">
        <v>965</v>
      </c>
      <c r="CJ3749" s="12" t="s">
        <v>966</v>
      </c>
      <c r="CK3749" s="12" t="s">
        <v>932</v>
      </c>
      <c r="CL3749" s="37">
        <v>130553702</v>
      </c>
      <c r="CN3749" s="12" t="s">
        <v>1509</v>
      </c>
      <c r="CS3749" s="12"/>
      <c r="CT3749" s="36" t="str">
        <f t="shared" si="58"/>
        <v>500mn</v>
      </c>
      <c r="CU3749" s="36" t="str">
        <f>VLOOKUP(CK3749,Mapping!B:C,2,FALSE)</f>
        <v>US/CA</v>
      </c>
    </row>
    <row r="3750" spans="1:99" ht="16" customHeight="1" x14ac:dyDescent="0.35">
      <c r="A3750" s="12" t="s">
        <v>5269</v>
      </c>
      <c r="B3750" s="12" t="s">
        <v>925</v>
      </c>
      <c r="E3750" s="37">
        <v>3626944</v>
      </c>
      <c r="G3750" s="37" t="s">
        <v>1505</v>
      </c>
      <c r="I3750" s="37"/>
      <c r="K3750" s="37"/>
      <c r="M3750" s="37"/>
      <c r="O3750" s="37"/>
      <c r="R3750" s="37"/>
      <c r="T3750" s="37"/>
      <c r="V3750" s="37"/>
      <c r="X3750" s="37"/>
      <c r="Z3750" s="37"/>
      <c r="AB3750" s="37"/>
      <c r="AD3750" s="37">
        <v>3626944</v>
      </c>
      <c r="AE3750" s="12">
        <v>3.26</v>
      </c>
      <c r="AF3750" s="37"/>
      <c r="AH3750" s="37"/>
      <c r="AN3750" s="37"/>
      <c r="AP3750" s="37"/>
      <c r="AR3750" s="37"/>
      <c r="AT3750" s="37"/>
      <c r="AV3750" s="37"/>
      <c r="AX3750" s="37"/>
      <c r="BJ3750" s="12">
        <v>32552</v>
      </c>
      <c r="CB3750" s="12">
        <v>0.01</v>
      </c>
      <c r="CG3750" s="12" t="s">
        <v>976</v>
      </c>
      <c r="CH3750" s="12">
        <v>234.685</v>
      </c>
      <c r="CI3750" s="12" t="s">
        <v>5270</v>
      </c>
      <c r="CJ3750" s="12" t="s">
        <v>946</v>
      </c>
      <c r="CK3750" s="12" t="s">
        <v>932</v>
      </c>
      <c r="CL3750" s="37">
        <v>111344313</v>
      </c>
      <c r="CN3750" s="12" t="s">
        <v>1513</v>
      </c>
      <c r="CS3750" s="12"/>
      <c r="CT3750" s="36" t="str">
        <f t="shared" si="58"/>
        <v>500mn</v>
      </c>
      <c r="CU3750" s="36" t="str">
        <f>VLOOKUP(CK3750,Mapping!B:C,2,FALSE)</f>
        <v>US/CA</v>
      </c>
    </row>
    <row r="3751" spans="1:99" ht="16" customHeight="1" x14ac:dyDescent="0.35">
      <c r="A3751" s="12" t="s">
        <v>5271</v>
      </c>
      <c r="B3751" s="12" t="s">
        <v>925</v>
      </c>
      <c r="E3751" s="37">
        <v>3015874</v>
      </c>
      <c r="G3751" s="37" t="s">
        <v>1505</v>
      </c>
      <c r="I3751" s="37"/>
      <c r="K3751" s="37"/>
      <c r="M3751" s="37">
        <v>1195132</v>
      </c>
      <c r="N3751" s="12">
        <v>0.1</v>
      </c>
      <c r="O3751" s="37"/>
      <c r="R3751" s="37"/>
      <c r="T3751" s="37"/>
      <c r="V3751" s="37"/>
      <c r="X3751" s="37"/>
      <c r="Z3751" s="37"/>
      <c r="AB3751" s="37"/>
      <c r="AD3751" s="37"/>
      <c r="AF3751" s="37"/>
      <c r="AH3751" s="37"/>
      <c r="AN3751" s="37">
        <v>282091</v>
      </c>
      <c r="AO3751" s="12">
        <v>0.02</v>
      </c>
      <c r="AP3751" s="37">
        <v>1538651</v>
      </c>
      <c r="AQ3751" s="12">
        <v>0.13</v>
      </c>
      <c r="AR3751" s="37"/>
      <c r="AT3751" s="37"/>
      <c r="AV3751" s="37"/>
      <c r="AX3751" s="37"/>
      <c r="BB3751" s="12">
        <v>9526</v>
      </c>
      <c r="BH3751" s="12">
        <v>6664</v>
      </c>
      <c r="BI3751" s="12">
        <v>1675</v>
      </c>
      <c r="BV3751" s="12">
        <v>0.01</v>
      </c>
      <c r="BY3751" s="12">
        <v>0</v>
      </c>
      <c r="CC3751" s="12">
        <v>0</v>
      </c>
      <c r="CG3751" s="12" t="s">
        <v>929</v>
      </c>
      <c r="CH3751" s="12">
        <v>44.485999999999997</v>
      </c>
      <c r="CI3751" s="12" t="s">
        <v>3421</v>
      </c>
      <c r="CJ3751" s="12" t="s">
        <v>1097</v>
      </c>
      <c r="CK3751" s="12" t="s">
        <v>932</v>
      </c>
      <c r="CL3751" s="37">
        <v>1185859766</v>
      </c>
      <c r="CN3751" s="12" t="s">
        <v>1509</v>
      </c>
      <c r="CS3751" s="12"/>
      <c r="CT3751" s="36" t="str">
        <f t="shared" si="58"/>
        <v>1bn - 50bn</v>
      </c>
      <c r="CU3751" s="36" t="str">
        <f>VLOOKUP(CK3751,Mapping!B:C,2,FALSE)</f>
        <v>US/CA</v>
      </c>
    </row>
    <row r="3752" spans="1:99" ht="16" customHeight="1" x14ac:dyDescent="0.35">
      <c r="A3752" s="12" t="s">
        <v>5272</v>
      </c>
      <c r="B3752" s="12" t="s">
        <v>925</v>
      </c>
      <c r="E3752" s="37">
        <v>9966512</v>
      </c>
      <c r="G3752" s="37" t="s">
        <v>1505</v>
      </c>
      <c r="I3752" s="37"/>
      <c r="K3752" s="37"/>
      <c r="M3752" s="37"/>
      <c r="O3752" s="37"/>
      <c r="R3752" s="37"/>
      <c r="T3752" s="37">
        <v>0</v>
      </c>
      <c r="U3752" s="12">
        <v>0</v>
      </c>
      <c r="V3752" s="37"/>
      <c r="X3752" s="37">
        <v>672957</v>
      </c>
      <c r="Y3752" s="12">
        <v>0.11</v>
      </c>
      <c r="Z3752" s="37">
        <v>9293555</v>
      </c>
      <c r="AA3752" s="12">
        <v>1.47</v>
      </c>
      <c r="AB3752" s="37"/>
      <c r="AD3752" s="37">
        <v>0</v>
      </c>
      <c r="AE3752" s="12">
        <v>0</v>
      </c>
      <c r="AF3752" s="37"/>
      <c r="AH3752" s="37"/>
      <c r="AN3752" s="37"/>
      <c r="AP3752" s="37"/>
      <c r="AR3752" s="37"/>
      <c r="AT3752" s="37"/>
      <c r="AV3752" s="37"/>
      <c r="AX3752" s="37"/>
      <c r="BA3752" s="12">
        <v>6586</v>
      </c>
      <c r="BC3752" s="12">
        <v>314290</v>
      </c>
      <c r="BJ3752" s="12">
        <v>0</v>
      </c>
      <c r="BK3752" s="12">
        <v>0</v>
      </c>
      <c r="BZ3752" s="12">
        <v>0</v>
      </c>
      <c r="CB3752" s="12">
        <v>0</v>
      </c>
      <c r="CD3752" s="12">
        <v>0.03</v>
      </c>
      <c r="CE3752" s="12">
        <v>0</v>
      </c>
      <c r="CG3752" s="12" t="s">
        <v>976</v>
      </c>
      <c r="CH3752" s="12">
        <v>284.06099999999998</v>
      </c>
      <c r="CI3752" s="12" t="s">
        <v>950</v>
      </c>
      <c r="CJ3752" s="12"/>
      <c r="CK3752" s="12" t="s">
        <v>951</v>
      </c>
      <c r="CL3752" s="37">
        <v>630231374</v>
      </c>
      <c r="CN3752" s="12" t="s">
        <v>1513</v>
      </c>
      <c r="CS3752" s="12"/>
      <c r="CT3752" s="36" t="str">
        <f t="shared" si="58"/>
        <v>500mn - 1bn</v>
      </c>
      <c r="CU3752" s="36" t="str">
        <f>VLOOKUP(CK3752,Mapping!B:C,2,FALSE)</f>
        <v>HK</v>
      </c>
    </row>
    <row r="3753" spans="1:99" ht="16" customHeight="1" x14ac:dyDescent="0.35">
      <c r="A3753" s="12" t="s">
        <v>5273</v>
      </c>
      <c r="B3753" s="12" t="s">
        <v>925</v>
      </c>
      <c r="E3753" s="37">
        <v>518151</v>
      </c>
      <c r="G3753" s="37" t="s">
        <v>1505</v>
      </c>
      <c r="I3753" s="37"/>
      <c r="K3753" s="37"/>
      <c r="M3753" s="37">
        <v>3958</v>
      </c>
      <c r="N3753" s="12">
        <v>0</v>
      </c>
      <c r="O3753" s="37">
        <v>510273</v>
      </c>
      <c r="P3753" s="12">
        <v>0.02</v>
      </c>
      <c r="R3753" s="37"/>
      <c r="T3753" s="37"/>
      <c r="V3753" s="37"/>
      <c r="X3753" s="37"/>
      <c r="Z3753" s="37"/>
      <c r="AB3753" s="37"/>
      <c r="AD3753" s="37">
        <v>3920</v>
      </c>
      <c r="AE3753" s="12">
        <v>0</v>
      </c>
      <c r="AF3753" s="37"/>
      <c r="AH3753" s="37"/>
      <c r="AL3753" s="12">
        <v>33600</v>
      </c>
      <c r="AN3753" s="37"/>
      <c r="AP3753" s="37"/>
      <c r="AR3753" s="37"/>
      <c r="AT3753" s="37"/>
      <c r="AV3753" s="37"/>
      <c r="AX3753" s="37"/>
      <c r="BB3753" s="12">
        <v>27</v>
      </c>
      <c r="BJ3753" s="12">
        <v>30</v>
      </c>
      <c r="BU3753" s="12">
        <v>0</v>
      </c>
      <c r="CB3753" s="12">
        <v>0</v>
      </c>
      <c r="CC3753" s="12">
        <v>0</v>
      </c>
      <c r="CG3753" s="12" t="s">
        <v>963</v>
      </c>
      <c r="CH3753" s="12">
        <v>99.423000000000002</v>
      </c>
      <c r="CI3753" s="12" t="s">
        <v>983</v>
      </c>
      <c r="CJ3753" s="12" t="s">
        <v>984</v>
      </c>
      <c r="CK3753" s="12" t="s">
        <v>985</v>
      </c>
      <c r="CL3753" s="37">
        <v>2192371945</v>
      </c>
      <c r="CN3753" s="12" t="s">
        <v>1506</v>
      </c>
      <c r="CS3753" s="12"/>
      <c r="CT3753" s="36" t="str">
        <f t="shared" si="58"/>
        <v>1bn - 50bn</v>
      </c>
      <c r="CU3753" s="36" t="str">
        <f>VLOOKUP(CK3753,Mapping!B:C,2,FALSE)</f>
        <v>US/CA</v>
      </c>
    </row>
    <row r="3754" spans="1:99" ht="16" customHeight="1" x14ac:dyDescent="0.35">
      <c r="A3754" s="12" t="s">
        <v>5274</v>
      </c>
      <c r="B3754" s="12" t="s">
        <v>933</v>
      </c>
      <c r="E3754" s="37">
        <v>865351</v>
      </c>
      <c r="G3754" s="37" t="s">
        <v>1505</v>
      </c>
      <c r="I3754" s="37"/>
      <c r="K3754" s="37"/>
      <c r="M3754" s="37"/>
      <c r="O3754" s="37"/>
      <c r="R3754" s="37"/>
      <c r="T3754" s="37">
        <v>865351</v>
      </c>
      <c r="U3754" s="12">
        <v>0.48</v>
      </c>
      <c r="V3754" s="37"/>
      <c r="X3754" s="37"/>
      <c r="Z3754" s="37"/>
      <c r="AB3754" s="37"/>
      <c r="AD3754" s="37"/>
      <c r="AF3754" s="37"/>
      <c r="AH3754" s="37"/>
      <c r="AN3754" s="37"/>
      <c r="AP3754" s="37"/>
      <c r="AR3754" s="37"/>
      <c r="AT3754" s="37"/>
      <c r="AV3754" s="37"/>
      <c r="AX3754" s="37"/>
      <c r="BK3754" s="12">
        <v>8408</v>
      </c>
      <c r="CE3754" s="12">
        <v>0</v>
      </c>
      <c r="CG3754" s="12" t="s">
        <v>940</v>
      </c>
      <c r="CH3754" s="12">
        <v>44.414000000000001</v>
      </c>
      <c r="CI3754" s="12" t="s">
        <v>941</v>
      </c>
      <c r="CJ3754" s="12" t="s">
        <v>941</v>
      </c>
      <c r="CK3754" s="12" t="s">
        <v>932</v>
      </c>
      <c r="CL3754" s="37">
        <v>165150548</v>
      </c>
      <c r="CN3754" s="12" t="s">
        <v>1509</v>
      </c>
      <c r="CS3754" s="12"/>
      <c r="CT3754" s="36" t="str">
        <f t="shared" si="58"/>
        <v>500mn</v>
      </c>
      <c r="CU3754" s="36" t="str">
        <f>VLOOKUP(CK3754,Mapping!B:C,2,FALSE)</f>
        <v>US/CA</v>
      </c>
    </row>
    <row r="3755" spans="1:99" ht="16" customHeight="1" x14ac:dyDescent="0.35">
      <c r="A3755" s="12" t="s">
        <v>5275</v>
      </c>
      <c r="B3755" s="12" t="s">
        <v>933</v>
      </c>
      <c r="E3755" s="37">
        <v>0</v>
      </c>
      <c r="G3755" s="37" t="s">
        <v>1505</v>
      </c>
      <c r="I3755" s="37"/>
      <c r="K3755" s="37"/>
      <c r="M3755" s="37"/>
      <c r="O3755" s="37"/>
      <c r="R3755" s="37"/>
      <c r="T3755" s="37"/>
      <c r="V3755" s="37"/>
      <c r="X3755" s="37"/>
      <c r="Z3755" s="37"/>
      <c r="AB3755" s="37"/>
      <c r="AD3755" s="37"/>
      <c r="AF3755" s="37"/>
      <c r="AH3755" s="37"/>
      <c r="AN3755" s="37">
        <v>0</v>
      </c>
      <c r="AO3755" s="12">
        <v>0</v>
      </c>
      <c r="AP3755" s="37"/>
      <c r="AR3755" s="37"/>
      <c r="AT3755" s="37"/>
      <c r="AV3755" s="37"/>
      <c r="AX3755" s="37"/>
      <c r="BI3755" s="12">
        <v>0</v>
      </c>
      <c r="BY3755" s="12">
        <v>0</v>
      </c>
      <c r="CG3755" s="12" t="s">
        <v>940</v>
      </c>
      <c r="CH3755" s="12">
        <v>68.974000000000004</v>
      </c>
      <c r="CI3755" s="12" t="s">
        <v>941</v>
      </c>
      <c r="CJ3755" s="12" t="s">
        <v>941</v>
      </c>
      <c r="CK3755" s="12" t="s">
        <v>932</v>
      </c>
      <c r="CL3755" s="37">
        <v>2216426019</v>
      </c>
      <c r="CN3755" s="12" t="s">
        <v>1528</v>
      </c>
      <c r="CS3755" s="12"/>
      <c r="CT3755" s="36" t="str">
        <f t="shared" si="58"/>
        <v>1bn - 50bn</v>
      </c>
      <c r="CU3755" s="36" t="str">
        <f>VLOOKUP(CK3755,Mapping!B:C,2,FALSE)</f>
        <v>US/CA</v>
      </c>
    </row>
    <row r="3756" spans="1:99" ht="16" customHeight="1" x14ac:dyDescent="0.35">
      <c r="A3756" s="12" t="s">
        <v>223</v>
      </c>
      <c r="B3756" s="12" t="s">
        <v>925</v>
      </c>
      <c r="E3756" s="37">
        <v>53573351</v>
      </c>
      <c r="F3756" s="12">
        <v>190650</v>
      </c>
      <c r="G3756" s="37" t="s">
        <v>1505</v>
      </c>
      <c r="I3756" s="37">
        <v>13260900</v>
      </c>
      <c r="J3756" s="12">
        <v>3.62</v>
      </c>
      <c r="K3756" s="37">
        <v>16027926</v>
      </c>
      <c r="L3756" s="12">
        <v>4.38</v>
      </c>
      <c r="M3756" s="37"/>
      <c r="O3756" s="37">
        <v>11177148</v>
      </c>
      <c r="P3756" s="12">
        <v>3.05</v>
      </c>
      <c r="R3756" s="37"/>
      <c r="T3756" s="37"/>
      <c r="V3756" s="37"/>
      <c r="X3756" s="37"/>
      <c r="Z3756" s="37"/>
      <c r="AB3756" s="37">
        <v>7551079</v>
      </c>
      <c r="AC3756" s="12">
        <v>2.06</v>
      </c>
      <c r="AD3756" s="37"/>
      <c r="AF3756" s="37">
        <v>5556298</v>
      </c>
      <c r="AG3756" s="12">
        <v>1.52</v>
      </c>
      <c r="AH3756" s="37"/>
      <c r="AJ3756" s="12">
        <v>431050</v>
      </c>
      <c r="AL3756" s="12">
        <v>1053080</v>
      </c>
      <c r="AN3756" s="37"/>
      <c r="AP3756" s="37"/>
      <c r="AR3756" s="37"/>
      <c r="AT3756" s="37"/>
      <c r="AV3756" s="37"/>
      <c r="AX3756" s="37"/>
      <c r="BF3756" s="12">
        <v>521600</v>
      </c>
      <c r="BG3756" s="12">
        <v>298400</v>
      </c>
      <c r="BO3756" s="12">
        <v>0.03</v>
      </c>
      <c r="BP3756" s="12">
        <v>0.02</v>
      </c>
      <c r="BR3756" s="12">
        <v>0.02</v>
      </c>
      <c r="BS3756" s="12">
        <v>0</v>
      </c>
      <c r="BU3756" s="12">
        <v>0.01</v>
      </c>
      <c r="CG3756" s="12" t="s">
        <v>940</v>
      </c>
      <c r="CI3756" s="12" t="s">
        <v>988</v>
      </c>
      <c r="CJ3756" s="12"/>
      <c r="CK3756" s="12" t="s">
        <v>988</v>
      </c>
      <c r="CL3756" s="37">
        <v>473692405</v>
      </c>
      <c r="CN3756" s="12" t="s">
        <v>1509</v>
      </c>
      <c r="CS3756" s="12"/>
      <c r="CT3756" s="36" t="str">
        <f t="shared" si="58"/>
        <v>500mn</v>
      </c>
      <c r="CU3756" s="36" t="str">
        <f>VLOOKUP(CK3756,Mapping!B:C,2,FALSE)</f>
        <v>SG</v>
      </c>
    </row>
    <row r="3757" spans="1:99" ht="16" customHeight="1" x14ac:dyDescent="0.35">
      <c r="A3757" s="12" t="s">
        <v>327</v>
      </c>
      <c r="B3757" s="12" t="s">
        <v>933</v>
      </c>
      <c r="E3757" s="37">
        <v>161197247</v>
      </c>
      <c r="F3757" s="12">
        <v>69944</v>
      </c>
      <c r="G3757" s="37" t="s">
        <v>1505</v>
      </c>
      <c r="I3757" s="37">
        <v>3399101</v>
      </c>
      <c r="J3757" s="12">
        <v>0.01</v>
      </c>
      <c r="K3757" s="37">
        <v>16362286</v>
      </c>
      <c r="L3757" s="12">
        <v>0.03</v>
      </c>
      <c r="M3757" s="37">
        <v>1436484</v>
      </c>
      <c r="N3757" s="12">
        <v>0</v>
      </c>
      <c r="O3757" s="37">
        <v>20297475</v>
      </c>
      <c r="P3757" s="12">
        <v>0.03</v>
      </c>
      <c r="Q3757" s="12">
        <v>137857</v>
      </c>
      <c r="R3757" s="37">
        <v>14723778</v>
      </c>
      <c r="S3757" s="12">
        <v>0.02</v>
      </c>
      <c r="T3757" s="37"/>
      <c r="V3757" s="37">
        <v>10862146</v>
      </c>
      <c r="W3757" s="12">
        <v>0.02</v>
      </c>
      <c r="X3757" s="37">
        <v>14144982</v>
      </c>
      <c r="Y3757" s="12">
        <v>0.02</v>
      </c>
      <c r="Z3757" s="37"/>
      <c r="AB3757" s="37">
        <v>9097722</v>
      </c>
      <c r="AC3757" s="12">
        <v>0.01</v>
      </c>
      <c r="AD3757" s="37">
        <v>47911</v>
      </c>
      <c r="AE3757" s="12">
        <v>0</v>
      </c>
      <c r="AF3757" s="37">
        <v>6692076</v>
      </c>
      <c r="AG3757" s="12">
        <v>0.01</v>
      </c>
      <c r="AH3757" s="37">
        <v>17408582</v>
      </c>
      <c r="AI3757" s="12">
        <v>0.03</v>
      </c>
      <c r="AJ3757" s="12">
        <v>629752</v>
      </c>
      <c r="AK3757" s="12">
        <v>499200</v>
      </c>
      <c r="AL3757" s="12">
        <v>1336529</v>
      </c>
      <c r="AM3757" s="12">
        <v>344400</v>
      </c>
      <c r="AN3757" s="37">
        <v>42722117</v>
      </c>
      <c r="AO3757" s="12">
        <v>7.0000000000000007E-2</v>
      </c>
      <c r="AP3757" s="37">
        <v>3211449</v>
      </c>
      <c r="AQ3757" s="12">
        <v>0.01</v>
      </c>
      <c r="AR3757" s="37"/>
      <c r="AT3757" s="37"/>
      <c r="AV3757" s="37"/>
      <c r="AX3757" s="37">
        <v>791138</v>
      </c>
      <c r="AY3757" s="12">
        <v>0</v>
      </c>
      <c r="AZ3757" s="12">
        <v>1390869</v>
      </c>
      <c r="BA3757" s="12">
        <v>138432</v>
      </c>
      <c r="BB3757" s="12">
        <v>9800</v>
      </c>
      <c r="BF3757" s="12">
        <v>496100</v>
      </c>
      <c r="BG3757" s="12">
        <v>264900</v>
      </c>
      <c r="BH3757" s="12">
        <v>13909</v>
      </c>
      <c r="BI3757" s="12">
        <v>253675</v>
      </c>
      <c r="BJ3757" s="12">
        <v>430</v>
      </c>
      <c r="BO3757" s="12">
        <v>0.01</v>
      </c>
      <c r="BP3757" s="12">
        <v>0.02</v>
      </c>
      <c r="BQ3757" s="12">
        <v>0.03</v>
      </c>
      <c r="BR3757" s="12">
        <v>0.03</v>
      </c>
      <c r="BS3757" s="12">
        <v>0</v>
      </c>
      <c r="BT3757" s="12">
        <v>0.02</v>
      </c>
      <c r="BU3757" s="12">
        <v>0.01</v>
      </c>
      <c r="BV3757" s="12">
        <v>0.01</v>
      </c>
      <c r="BW3757" s="12">
        <v>0.01</v>
      </c>
      <c r="BX3757" s="12">
        <v>0.02</v>
      </c>
      <c r="BY3757" s="12">
        <v>0.03</v>
      </c>
      <c r="BZ3757" s="12">
        <v>0</v>
      </c>
      <c r="CB3757" s="12">
        <v>0</v>
      </c>
      <c r="CC3757" s="12">
        <v>0</v>
      </c>
      <c r="CG3757" s="12" t="s">
        <v>940</v>
      </c>
      <c r="CH3757" s="12">
        <v>34.365000000000002</v>
      </c>
      <c r="CI3757" s="12" t="s">
        <v>1042</v>
      </c>
      <c r="CJ3757" s="12"/>
      <c r="CK3757" s="12" t="s">
        <v>1043</v>
      </c>
      <c r="CL3757" s="37">
        <v>63292000346</v>
      </c>
      <c r="CN3757" s="12" t="s">
        <v>1506</v>
      </c>
      <c r="CS3757" s="12"/>
      <c r="CT3757" s="36" t="str">
        <f t="shared" si="58"/>
        <v>50bn - 100bn</v>
      </c>
      <c r="CU3757" s="36" t="str">
        <f>VLOOKUP(CK3757,Mapping!B:C,2,FALSE)</f>
        <v>Asia</v>
      </c>
    </row>
    <row r="3758" spans="1:99" ht="16" customHeight="1" x14ac:dyDescent="0.35">
      <c r="A3758" s="12" t="s">
        <v>5276</v>
      </c>
      <c r="B3758" s="12" t="s">
        <v>933</v>
      </c>
      <c r="E3758" s="37">
        <v>41650748</v>
      </c>
      <c r="G3758" s="37" t="s">
        <v>1505</v>
      </c>
      <c r="I3758" s="37"/>
      <c r="K3758" s="37">
        <v>23368665</v>
      </c>
      <c r="L3758" s="12">
        <v>2.83</v>
      </c>
      <c r="M3758" s="37"/>
      <c r="O3758" s="37">
        <v>13347766</v>
      </c>
      <c r="P3758" s="12">
        <v>1.62</v>
      </c>
      <c r="R3758" s="37">
        <v>2073277</v>
      </c>
      <c r="S3758" s="12">
        <v>0.25</v>
      </c>
      <c r="T3758" s="37"/>
      <c r="V3758" s="37"/>
      <c r="X3758" s="37">
        <v>2861040</v>
      </c>
      <c r="Y3758" s="12">
        <v>0.35</v>
      </c>
      <c r="Z3758" s="37"/>
      <c r="AB3758" s="37"/>
      <c r="AD3758" s="37"/>
      <c r="AF3758" s="37"/>
      <c r="AH3758" s="37"/>
      <c r="AL3758" s="12">
        <v>943300</v>
      </c>
      <c r="AN3758" s="37"/>
      <c r="AP3758" s="37"/>
      <c r="AR3758" s="37"/>
      <c r="AT3758" s="37"/>
      <c r="AV3758" s="37"/>
      <c r="AX3758" s="37"/>
      <c r="AZ3758" s="12">
        <v>93705</v>
      </c>
      <c r="BA3758" s="12">
        <v>28000</v>
      </c>
      <c r="BG3758" s="12">
        <v>408600</v>
      </c>
      <c r="BS3758" s="12">
        <v>0</v>
      </c>
      <c r="BU3758" s="12">
        <v>0</v>
      </c>
      <c r="BX3758" s="12">
        <v>0</v>
      </c>
      <c r="BZ3758" s="12">
        <v>0</v>
      </c>
      <c r="CG3758" s="12" t="s">
        <v>976</v>
      </c>
      <c r="CH3758" s="12">
        <v>4.9909999999999997</v>
      </c>
      <c r="CI3758" s="12" t="s">
        <v>1285</v>
      </c>
      <c r="CJ3758" s="12" t="s">
        <v>931</v>
      </c>
      <c r="CK3758" s="12" t="s">
        <v>932</v>
      </c>
      <c r="CL3758" s="37">
        <v>876845932</v>
      </c>
      <c r="CN3758" s="12" t="s">
        <v>1513</v>
      </c>
      <c r="CS3758" s="12"/>
      <c r="CT3758" s="36" t="str">
        <f t="shared" si="58"/>
        <v>500mn - 1bn</v>
      </c>
      <c r="CU3758" s="36" t="str">
        <f>VLOOKUP(CK3758,Mapping!B:C,2,FALSE)</f>
        <v>US/CA</v>
      </c>
    </row>
    <row r="3759" spans="1:99" ht="16" customHeight="1" x14ac:dyDescent="0.35">
      <c r="A3759" s="12" t="s">
        <v>5277</v>
      </c>
      <c r="B3759" s="12" t="s">
        <v>925</v>
      </c>
      <c r="E3759" s="37">
        <v>9340450</v>
      </c>
      <c r="G3759" s="37" t="s">
        <v>1505</v>
      </c>
      <c r="I3759" s="37"/>
      <c r="K3759" s="37"/>
      <c r="M3759" s="37">
        <v>0</v>
      </c>
      <c r="N3759" s="12">
        <v>0</v>
      </c>
      <c r="O3759" s="37"/>
      <c r="R3759" s="37"/>
      <c r="T3759" s="37"/>
      <c r="V3759" s="37"/>
      <c r="X3759" s="37">
        <v>0</v>
      </c>
      <c r="Y3759" s="12">
        <v>0</v>
      </c>
      <c r="Z3759" s="37"/>
      <c r="AB3759" s="37"/>
      <c r="AD3759" s="37">
        <v>9340450</v>
      </c>
      <c r="AE3759" s="12">
        <v>1.33</v>
      </c>
      <c r="AF3759" s="37"/>
      <c r="AH3759" s="37"/>
      <c r="AN3759" s="37"/>
      <c r="AP3759" s="37"/>
      <c r="AR3759" s="37"/>
      <c r="AT3759" s="37"/>
      <c r="AV3759" s="37"/>
      <c r="AX3759" s="37"/>
      <c r="BA3759" s="12">
        <v>0</v>
      </c>
      <c r="BB3759" s="12">
        <v>0</v>
      </c>
      <c r="BJ3759" s="12">
        <v>83831</v>
      </c>
      <c r="BZ3759" s="12">
        <v>0</v>
      </c>
      <c r="CB3759" s="12">
        <v>0.03</v>
      </c>
      <c r="CC3759" s="12">
        <v>0</v>
      </c>
      <c r="CG3759" s="12" t="s">
        <v>976</v>
      </c>
      <c r="CH3759" s="12">
        <v>274.74400000000003</v>
      </c>
      <c r="CI3759" s="12" t="s">
        <v>3484</v>
      </c>
      <c r="CJ3759" s="12"/>
      <c r="CK3759" s="12" t="s">
        <v>2062</v>
      </c>
      <c r="CL3759" s="37">
        <v>702916695</v>
      </c>
      <c r="CN3759" s="12" t="s">
        <v>1513</v>
      </c>
      <c r="CS3759" s="12"/>
      <c r="CT3759" s="36" t="str">
        <f t="shared" si="58"/>
        <v>500mn - 1bn</v>
      </c>
      <c r="CU3759" s="36" t="str">
        <f>VLOOKUP(CK3759,Mapping!B:C,2,FALSE)</f>
        <v>LATAM</v>
      </c>
    </row>
    <row r="3760" spans="1:99" ht="16" customHeight="1" x14ac:dyDescent="0.35">
      <c r="A3760" s="12" t="s">
        <v>193</v>
      </c>
      <c r="B3760" s="12" t="s">
        <v>933</v>
      </c>
      <c r="C3760" s="12">
        <v>547</v>
      </c>
      <c r="D3760" s="12">
        <v>0</v>
      </c>
      <c r="E3760" s="37">
        <v>1228142178</v>
      </c>
      <c r="F3760" s="12">
        <v>278033</v>
      </c>
      <c r="G3760" s="37">
        <v>0</v>
      </c>
      <c r="H3760" s="12">
        <v>0</v>
      </c>
      <c r="I3760" s="37">
        <v>19794548</v>
      </c>
      <c r="J3760" s="12">
        <v>0.03</v>
      </c>
      <c r="K3760" s="37">
        <v>599740143</v>
      </c>
      <c r="L3760" s="12">
        <v>0.95</v>
      </c>
      <c r="M3760" s="37">
        <v>10320340</v>
      </c>
      <c r="N3760" s="12">
        <v>0.02</v>
      </c>
      <c r="O3760" s="37">
        <v>328620485</v>
      </c>
      <c r="P3760" s="12">
        <v>0.52</v>
      </c>
      <c r="Q3760" s="12">
        <v>32065</v>
      </c>
      <c r="R3760" s="37">
        <v>136228572</v>
      </c>
      <c r="S3760" s="12">
        <v>0.22</v>
      </c>
      <c r="T3760" s="37">
        <v>4365660</v>
      </c>
      <c r="U3760" s="12">
        <v>0.01</v>
      </c>
      <c r="V3760" s="37">
        <v>32112712</v>
      </c>
      <c r="W3760" s="12">
        <v>0.05</v>
      </c>
      <c r="X3760" s="37">
        <v>49275385</v>
      </c>
      <c r="Y3760" s="12">
        <v>0.08</v>
      </c>
      <c r="Z3760" s="37"/>
      <c r="AB3760" s="37">
        <v>14976597</v>
      </c>
      <c r="AC3760" s="12">
        <v>0.02</v>
      </c>
      <c r="AD3760" s="37"/>
      <c r="AF3760" s="37">
        <v>14266950</v>
      </c>
      <c r="AG3760" s="12">
        <v>0.02</v>
      </c>
      <c r="AH3760" s="37">
        <v>4049168</v>
      </c>
      <c r="AI3760" s="12">
        <v>0.01</v>
      </c>
      <c r="AJ3760" s="12">
        <v>1044262</v>
      </c>
      <c r="AK3760" s="12">
        <v>1164415</v>
      </c>
      <c r="AL3760" s="12">
        <v>17907170</v>
      </c>
      <c r="AM3760" s="12">
        <v>1217200</v>
      </c>
      <c r="AN3760" s="37">
        <v>10605796</v>
      </c>
      <c r="AO3760" s="12">
        <v>0.02</v>
      </c>
      <c r="AP3760" s="37">
        <v>275683</v>
      </c>
      <c r="AQ3760" s="12">
        <v>0</v>
      </c>
      <c r="AR3760" s="37"/>
      <c r="AT3760" s="37"/>
      <c r="AV3760" s="37"/>
      <c r="AX3760" s="37">
        <v>3510139</v>
      </c>
      <c r="AY3760" s="12">
        <v>0.01</v>
      </c>
      <c r="AZ3760" s="12">
        <v>10261915</v>
      </c>
      <c r="BA3760" s="12">
        <v>482241</v>
      </c>
      <c r="BB3760" s="12">
        <v>82260</v>
      </c>
      <c r="BF3760" s="12">
        <v>844240</v>
      </c>
      <c r="BG3760" s="12">
        <v>7791065</v>
      </c>
      <c r="BH3760" s="12">
        <v>1194</v>
      </c>
      <c r="BI3760" s="12">
        <v>62975</v>
      </c>
      <c r="BK3760" s="12">
        <v>39000</v>
      </c>
      <c r="BN3760" s="12">
        <v>0</v>
      </c>
      <c r="BO3760" s="12">
        <v>0.04</v>
      </c>
      <c r="BP3760" s="12">
        <v>0.04</v>
      </c>
      <c r="BQ3760" s="12">
        <v>0.01</v>
      </c>
      <c r="BR3760" s="12">
        <v>0.04</v>
      </c>
      <c r="BS3760" s="12">
        <v>0.09</v>
      </c>
      <c r="BT3760" s="12">
        <v>0.04</v>
      </c>
      <c r="BU3760" s="12">
        <v>0.09</v>
      </c>
      <c r="BV3760" s="12">
        <v>0</v>
      </c>
      <c r="BW3760" s="12">
        <v>0.05</v>
      </c>
      <c r="BX3760" s="12">
        <v>0.18</v>
      </c>
      <c r="BY3760" s="12">
        <v>0.01</v>
      </c>
      <c r="BZ3760" s="12">
        <v>0.01</v>
      </c>
      <c r="CC3760" s="12">
        <v>0</v>
      </c>
      <c r="CE3760" s="12">
        <v>0</v>
      </c>
      <c r="CG3760" s="12" t="s">
        <v>940</v>
      </c>
      <c r="CH3760" s="12">
        <v>27.382000000000001</v>
      </c>
      <c r="CI3760" s="12" t="s">
        <v>964</v>
      </c>
      <c r="CJ3760" s="12"/>
      <c r="CK3760" s="12" t="s">
        <v>927</v>
      </c>
      <c r="CL3760" s="37">
        <v>62533244624</v>
      </c>
      <c r="CM3760" s="12">
        <v>550</v>
      </c>
      <c r="CN3760" s="12" t="s">
        <v>1506</v>
      </c>
      <c r="CO3760" s="12" t="s">
        <v>1507</v>
      </c>
      <c r="CP3760" s="12">
        <v>3370250.4938520459</v>
      </c>
      <c r="CQ3760" s="12">
        <v>75</v>
      </c>
      <c r="CR3760" s="12">
        <v>45987.25</v>
      </c>
      <c r="CS3760" s="12"/>
      <c r="CT3760" s="36" t="str">
        <f t="shared" si="58"/>
        <v>50bn - 100bn</v>
      </c>
      <c r="CU3760" s="36" t="str">
        <f>VLOOKUP(CK3760,Mapping!B:C,2,FALSE)</f>
        <v>CN</v>
      </c>
    </row>
    <row r="3761" spans="1:99" ht="16" customHeight="1" x14ac:dyDescent="0.35">
      <c r="A3761" s="12" t="s">
        <v>5278</v>
      </c>
      <c r="B3761" s="12" t="s">
        <v>925</v>
      </c>
      <c r="E3761" s="37">
        <v>13843532</v>
      </c>
      <c r="G3761" s="37" t="s">
        <v>1505</v>
      </c>
      <c r="I3761" s="37"/>
      <c r="K3761" s="37"/>
      <c r="M3761" s="37"/>
      <c r="O3761" s="37"/>
      <c r="R3761" s="37"/>
      <c r="T3761" s="37"/>
      <c r="V3761" s="37"/>
      <c r="X3761" s="37"/>
      <c r="Z3761" s="37"/>
      <c r="AB3761" s="37"/>
      <c r="AD3761" s="37"/>
      <c r="AF3761" s="37"/>
      <c r="AH3761" s="37"/>
      <c r="AN3761" s="37">
        <v>13843532</v>
      </c>
      <c r="AO3761" s="12">
        <v>0.98</v>
      </c>
      <c r="AP3761" s="37"/>
      <c r="AR3761" s="37"/>
      <c r="AT3761" s="37"/>
      <c r="AV3761" s="37"/>
      <c r="AX3761" s="37"/>
      <c r="BI3761" s="12">
        <v>82200</v>
      </c>
      <c r="BY3761" s="12">
        <v>0.01</v>
      </c>
      <c r="CG3761" s="12" t="s">
        <v>940</v>
      </c>
      <c r="CH3761" s="12">
        <v>17.739000000000001</v>
      </c>
      <c r="CI3761" s="12" t="s">
        <v>967</v>
      </c>
      <c r="CJ3761" s="12" t="s">
        <v>968</v>
      </c>
      <c r="CK3761" s="12" t="s">
        <v>932</v>
      </c>
      <c r="CL3761" s="37">
        <v>1472641852</v>
      </c>
      <c r="CN3761" s="12" t="s">
        <v>1509</v>
      </c>
      <c r="CS3761" s="12"/>
      <c r="CT3761" s="36" t="str">
        <f t="shared" si="58"/>
        <v>1bn - 50bn</v>
      </c>
      <c r="CU3761" s="36" t="str">
        <f>VLOOKUP(CK3761,Mapping!B:C,2,FALSE)</f>
        <v>US/CA</v>
      </c>
    </row>
    <row r="3762" spans="1:99" ht="16" customHeight="1" x14ac:dyDescent="0.35">
      <c r="A3762" s="12" t="s">
        <v>5279</v>
      </c>
      <c r="B3762" s="12" t="s">
        <v>925</v>
      </c>
      <c r="E3762" s="37">
        <v>47493388</v>
      </c>
      <c r="G3762" s="37" t="s">
        <v>1505</v>
      </c>
      <c r="I3762" s="37"/>
      <c r="K3762" s="37">
        <v>15498585</v>
      </c>
      <c r="L3762" s="12">
        <v>0.57999999999999996</v>
      </c>
      <c r="M3762" s="37"/>
      <c r="O3762" s="37">
        <v>14843721</v>
      </c>
      <c r="P3762" s="12">
        <v>0.55000000000000004</v>
      </c>
      <c r="R3762" s="37">
        <v>1041416</v>
      </c>
      <c r="S3762" s="12">
        <v>0.04</v>
      </c>
      <c r="T3762" s="37"/>
      <c r="V3762" s="37">
        <v>1298331</v>
      </c>
      <c r="W3762" s="12">
        <v>0.05</v>
      </c>
      <c r="X3762" s="37">
        <v>989715</v>
      </c>
      <c r="Y3762" s="12">
        <v>0.04</v>
      </c>
      <c r="Z3762" s="37">
        <v>1086077</v>
      </c>
      <c r="AA3762" s="12">
        <v>0.04</v>
      </c>
      <c r="AB3762" s="37">
        <v>277791</v>
      </c>
      <c r="AC3762" s="12">
        <v>0.01</v>
      </c>
      <c r="AD3762" s="37"/>
      <c r="AF3762" s="37">
        <v>6849606</v>
      </c>
      <c r="AG3762" s="12">
        <v>0.26</v>
      </c>
      <c r="AH3762" s="37"/>
      <c r="AJ3762" s="12">
        <v>21000</v>
      </c>
      <c r="AK3762" s="12">
        <v>68000</v>
      </c>
      <c r="AL3762" s="12">
        <v>1644200</v>
      </c>
      <c r="AN3762" s="37">
        <v>5608146</v>
      </c>
      <c r="AO3762" s="12">
        <v>0.21</v>
      </c>
      <c r="AP3762" s="37"/>
      <c r="AR3762" s="37"/>
      <c r="AT3762" s="37"/>
      <c r="AV3762" s="37"/>
      <c r="AX3762" s="37"/>
      <c r="AZ3762" s="12">
        <v>73200</v>
      </c>
      <c r="BA3762" s="12">
        <v>9686</v>
      </c>
      <c r="BC3762" s="12">
        <v>36729</v>
      </c>
      <c r="BF3762" s="12">
        <v>627440</v>
      </c>
      <c r="BG3762" s="12">
        <v>325000</v>
      </c>
      <c r="BI3762" s="12">
        <v>33300</v>
      </c>
      <c r="BP3762" s="12">
        <v>0.03</v>
      </c>
      <c r="BR3762" s="12">
        <v>0</v>
      </c>
      <c r="BS3762" s="12">
        <v>0</v>
      </c>
      <c r="BT3762" s="12">
        <v>0</v>
      </c>
      <c r="BU3762" s="12">
        <v>0.01</v>
      </c>
      <c r="BX3762" s="12">
        <v>0</v>
      </c>
      <c r="BY3762" s="12">
        <v>0</v>
      </c>
      <c r="BZ3762" s="12">
        <v>0</v>
      </c>
      <c r="CD3762" s="12">
        <v>0</v>
      </c>
      <c r="CG3762" s="12" t="s">
        <v>980</v>
      </c>
      <c r="CH3762" s="12">
        <v>15.276</v>
      </c>
      <c r="CI3762" s="12" t="s">
        <v>1168</v>
      </c>
      <c r="CJ3762" s="12"/>
      <c r="CK3762" s="12" t="s">
        <v>1169</v>
      </c>
      <c r="CL3762" s="37">
        <v>2877176849</v>
      </c>
      <c r="CN3762" s="12" t="s">
        <v>1506</v>
      </c>
      <c r="CS3762" s="12"/>
      <c r="CT3762" s="36" t="str">
        <f t="shared" si="58"/>
        <v>1bn - 50bn</v>
      </c>
      <c r="CU3762" s="36" t="str">
        <f>VLOOKUP(CK3762,Mapping!B:C,2,FALSE)</f>
        <v>EU</v>
      </c>
    </row>
    <row r="3763" spans="1:99" ht="16" customHeight="1" x14ac:dyDescent="0.35">
      <c r="A3763" s="12" t="s">
        <v>5280</v>
      </c>
      <c r="B3763" s="12" t="s">
        <v>925</v>
      </c>
      <c r="E3763" s="37">
        <v>2266134</v>
      </c>
      <c r="G3763" s="37" t="s">
        <v>1505</v>
      </c>
      <c r="I3763" s="37"/>
      <c r="K3763" s="37">
        <v>1063515</v>
      </c>
      <c r="L3763" s="12">
        <v>3.39</v>
      </c>
      <c r="M3763" s="37"/>
      <c r="O3763" s="37">
        <v>888373</v>
      </c>
      <c r="P3763" s="12">
        <v>2.83</v>
      </c>
      <c r="R3763" s="37"/>
      <c r="T3763" s="37"/>
      <c r="V3763" s="37"/>
      <c r="X3763" s="37"/>
      <c r="Z3763" s="37"/>
      <c r="AB3763" s="37"/>
      <c r="AD3763" s="37"/>
      <c r="AF3763" s="37">
        <v>314246</v>
      </c>
      <c r="AG3763" s="12">
        <v>1</v>
      </c>
      <c r="AH3763" s="37"/>
      <c r="AL3763" s="12">
        <v>83700</v>
      </c>
      <c r="AN3763" s="37"/>
      <c r="AP3763" s="37"/>
      <c r="AR3763" s="37"/>
      <c r="AT3763" s="37"/>
      <c r="AV3763" s="37"/>
      <c r="AX3763" s="37"/>
      <c r="BF3763" s="12">
        <v>29500</v>
      </c>
      <c r="BG3763" s="12">
        <v>19800</v>
      </c>
      <c r="BP3763" s="12">
        <v>0</v>
      </c>
      <c r="BS3763" s="12">
        <v>0</v>
      </c>
      <c r="BU3763" s="12">
        <v>0</v>
      </c>
      <c r="CG3763" s="12" t="s">
        <v>976</v>
      </c>
      <c r="CI3763" s="12" t="s">
        <v>5281</v>
      </c>
      <c r="CJ3763" s="12"/>
      <c r="CK3763" s="12" t="s">
        <v>979</v>
      </c>
      <c r="CL3763" s="37">
        <v>31411878</v>
      </c>
      <c r="CN3763" s="12" t="s">
        <v>1513</v>
      </c>
      <c r="CS3763" s="12"/>
      <c r="CT3763" s="36" t="str">
        <f t="shared" si="58"/>
        <v>500mn</v>
      </c>
      <c r="CU3763" s="36" t="str">
        <f>VLOOKUP(CK3763,Mapping!B:C,2,FALSE)</f>
        <v>EU</v>
      </c>
    </row>
    <row r="3764" spans="1:99" ht="16" customHeight="1" x14ac:dyDescent="0.35">
      <c r="A3764" s="12" t="s">
        <v>5282</v>
      </c>
      <c r="B3764" s="12" t="s">
        <v>925</v>
      </c>
      <c r="E3764" s="37">
        <v>16066</v>
      </c>
      <c r="G3764" s="37" t="s">
        <v>1505</v>
      </c>
      <c r="I3764" s="37"/>
      <c r="K3764" s="37"/>
      <c r="M3764" s="37"/>
      <c r="O3764" s="37"/>
      <c r="R3764" s="37"/>
      <c r="T3764" s="37"/>
      <c r="V3764" s="37"/>
      <c r="X3764" s="37"/>
      <c r="Z3764" s="37"/>
      <c r="AB3764" s="37"/>
      <c r="AD3764" s="37"/>
      <c r="AF3764" s="37"/>
      <c r="AH3764" s="37"/>
      <c r="AN3764" s="37">
        <v>16066</v>
      </c>
      <c r="AO3764" s="12">
        <v>0.03</v>
      </c>
      <c r="AP3764" s="37"/>
      <c r="AR3764" s="37"/>
      <c r="AT3764" s="37"/>
      <c r="AV3764" s="37"/>
      <c r="AX3764" s="37"/>
      <c r="BI3764" s="12">
        <v>75</v>
      </c>
      <c r="BY3764" s="12">
        <v>0</v>
      </c>
      <c r="CG3764" s="12" t="s">
        <v>940</v>
      </c>
      <c r="CH3764" s="12">
        <v>40.43</v>
      </c>
      <c r="CI3764" s="12" t="s">
        <v>1841</v>
      </c>
      <c r="CJ3764" s="12"/>
      <c r="CK3764" s="12" t="s">
        <v>1842</v>
      </c>
      <c r="CL3764" s="37">
        <v>47376799</v>
      </c>
      <c r="CN3764" s="12" t="s">
        <v>1506</v>
      </c>
      <c r="CS3764" s="12"/>
      <c r="CT3764" s="36" t="str">
        <f t="shared" si="58"/>
        <v>500mn</v>
      </c>
      <c r="CU3764" s="36" t="str">
        <f>VLOOKUP(CK3764,Mapping!B:C,2,FALSE)</f>
        <v>EU</v>
      </c>
    </row>
    <row r="3765" spans="1:99" ht="16" customHeight="1" x14ac:dyDescent="0.35">
      <c r="A3765" s="12" t="s">
        <v>5283</v>
      </c>
      <c r="B3765" s="12" t="s">
        <v>925</v>
      </c>
      <c r="E3765" s="37">
        <v>138006</v>
      </c>
      <c r="G3765" s="37" t="s">
        <v>1505</v>
      </c>
      <c r="I3765" s="37"/>
      <c r="K3765" s="37"/>
      <c r="M3765" s="37">
        <v>138006</v>
      </c>
      <c r="N3765" s="12">
        <v>7.0000000000000007E-2</v>
      </c>
      <c r="O3765" s="37"/>
      <c r="Q3765" s="12">
        <v>0</v>
      </c>
      <c r="R3765" s="37"/>
      <c r="T3765" s="37"/>
      <c r="V3765" s="37"/>
      <c r="X3765" s="37"/>
      <c r="Z3765" s="37"/>
      <c r="AB3765" s="37"/>
      <c r="AD3765" s="37"/>
      <c r="AF3765" s="37"/>
      <c r="AH3765" s="37">
        <v>0</v>
      </c>
      <c r="AI3765" s="12">
        <v>0</v>
      </c>
      <c r="AN3765" s="37"/>
      <c r="AP3765" s="37"/>
      <c r="AR3765" s="37"/>
      <c r="AT3765" s="37"/>
      <c r="AV3765" s="37"/>
      <c r="AX3765" s="37"/>
      <c r="BB3765" s="12">
        <v>1100</v>
      </c>
      <c r="BQ3765" s="12">
        <v>0</v>
      </c>
      <c r="CC3765" s="12">
        <v>0</v>
      </c>
      <c r="CG3765" s="12" t="s">
        <v>934</v>
      </c>
      <c r="CH3765" s="12">
        <v>67.709000000000003</v>
      </c>
      <c r="CI3765" s="12" t="s">
        <v>3421</v>
      </c>
      <c r="CJ3765" s="12" t="s">
        <v>1097</v>
      </c>
      <c r="CK3765" s="12" t="s">
        <v>932</v>
      </c>
      <c r="CL3765" s="37">
        <v>195037862</v>
      </c>
      <c r="CN3765" s="12" t="s">
        <v>1509</v>
      </c>
      <c r="CS3765" s="12"/>
      <c r="CT3765" s="36" t="str">
        <f t="shared" si="58"/>
        <v>500mn</v>
      </c>
      <c r="CU3765" s="36" t="str">
        <f>VLOOKUP(CK3765,Mapping!B:C,2,FALSE)</f>
        <v>US/CA</v>
      </c>
    </row>
    <row r="3766" spans="1:99" ht="16" customHeight="1" x14ac:dyDescent="0.35">
      <c r="A3766" s="12" t="s">
        <v>5284</v>
      </c>
      <c r="B3766" s="12" t="s">
        <v>925</v>
      </c>
      <c r="E3766" s="37">
        <v>0</v>
      </c>
      <c r="G3766" s="37" t="s">
        <v>1505</v>
      </c>
      <c r="I3766" s="37"/>
      <c r="K3766" s="37"/>
      <c r="M3766" s="37"/>
      <c r="O3766" s="37"/>
      <c r="R3766" s="37"/>
      <c r="T3766" s="37"/>
      <c r="V3766" s="37"/>
      <c r="X3766" s="37"/>
      <c r="Z3766" s="37"/>
      <c r="AB3766" s="37"/>
      <c r="AD3766" s="37"/>
      <c r="AF3766" s="37"/>
      <c r="AH3766" s="37"/>
      <c r="AN3766" s="37">
        <v>0</v>
      </c>
      <c r="AO3766" s="12">
        <v>0</v>
      </c>
      <c r="AP3766" s="37"/>
      <c r="AR3766" s="37"/>
      <c r="AT3766" s="37"/>
      <c r="AV3766" s="37"/>
      <c r="AX3766" s="37"/>
      <c r="BI3766" s="12">
        <v>0</v>
      </c>
      <c r="BY3766" s="12">
        <v>0</v>
      </c>
      <c r="CG3766" s="12"/>
      <c r="CH3766" s="12">
        <v>95.472999999999999</v>
      </c>
      <c r="CI3766" s="12" t="s">
        <v>5285</v>
      </c>
      <c r="CJ3766" s="12"/>
      <c r="CK3766" s="12" t="s">
        <v>1134</v>
      </c>
      <c r="CL3766" s="37">
        <v>676233234</v>
      </c>
      <c r="CN3766" s="12" t="s">
        <v>1509</v>
      </c>
      <c r="CS3766" s="12"/>
      <c r="CT3766" s="36" t="str">
        <f t="shared" si="58"/>
        <v>500mn - 1bn</v>
      </c>
      <c r="CU3766" s="36" t="str">
        <f>VLOOKUP(CK3766,Mapping!B:C,2,FALSE)</f>
        <v>Middle East</v>
      </c>
    </row>
    <row r="3767" spans="1:99" ht="16" customHeight="1" x14ac:dyDescent="0.35">
      <c r="A3767" s="12" t="s">
        <v>5286</v>
      </c>
      <c r="B3767" s="12" t="s">
        <v>925</v>
      </c>
      <c r="E3767" s="37">
        <v>282221</v>
      </c>
      <c r="G3767" s="37" t="s">
        <v>1505</v>
      </c>
      <c r="I3767" s="37"/>
      <c r="K3767" s="37"/>
      <c r="M3767" s="37"/>
      <c r="O3767" s="37"/>
      <c r="R3767" s="37"/>
      <c r="T3767" s="37"/>
      <c r="V3767" s="37"/>
      <c r="X3767" s="37">
        <v>282221</v>
      </c>
      <c r="Y3767" s="12">
        <v>0.16</v>
      </c>
      <c r="Z3767" s="37"/>
      <c r="AB3767" s="37"/>
      <c r="AD3767" s="37"/>
      <c r="AF3767" s="37"/>
      <c r="AH3767" s="37"/>
      <c r="AN3767" s="37"/>
      <c r="AP3767" s="37"/>
      <c r="AR3767" s="37"/>
      <c r="AT3767" s="37"/>
      <c r="AV3767" s="37"/>
      <c r="AX3767" s="37"/>
      <c r="BA3767" s="12">
        <v>2762</v>
      </c>
      <c r="BZ3767" s="12">
        <v>0</v>
      </c>
      <c r="CG3767" s="12" t="s">
        <v>934</v>
      </c>
      <c r="CH3767" s="12">
        <v>44.351999999999997</v>
      </c>
      <c r="CI3767" s="12" t="s">
        <v>1196</v>
      </c>
      <c r="CJ3767" s="12" t="s">
        <v>966</v>
      </c>
      <c r="CK3767" s="12" t="s">
        <v>932</v>
      </c>
      <c r="CL3767" s="37">
        <v>175736998</v>
      </c>
      <c r="CN3767" s="12" t="s">
        <v>1509</v>
      </c>
      <c r="CS3767" s="12"/>
      <c r="CT3767" s="36" t="str">
        <f t="shared" si="58"/>
        <v>500mn</v>
      </c>
      <c r="CU3767" s="36" t="str">
        <f>VLOOKUP(CK3767,Mapping!B:C,2,FALSE)</f>
        <v>US/CA</v>
      </c>
    </row>
    <row r="3768" spans="1:99" ht="16" customHeight="1" x14ac:dyDescent="0.35">
      <c r="A3768" s="12" t="s">
        <v>5287</v>
      </c>
      <c r="B3768" s="12" t="s">
        <v>925</v>
      </c>
      <c r="E3768" s="37">
        <v>34431997</v>
      </c>
      <c r="G3768" s="37" t="s">
        <v>1505</v>
      </c>
      <c r="I3768" s="37"/>
      <c r="K3768" s="37"/>
      <c r="M3768" s="37"/>
      <c r="O3768" s="37"/>
      <c r="R3768" s="37"/>
      <c r="T3768" s="37"/>
      <c r="V3768" s="37"/>
      <c r="X3768" s="37"/>
      <c r="Z3768" s="37"/>
      <c r="AB3768" s="37"/>
      <c r="AD3768" s="37"/>
      <c r="AF3768" s="37"/>
      <c r="AH3768" s="37"/>
      <c r="AN3768" s="37">
        <v>34431997</v>
      </c>
      <c r="AO3768" s="12">
        <v>1.98</v>
      </c>
      <c r="AP3768" s="37"/>
      <c r="AR3768" s="37"/>
      <c r="AT3768" s="37"/>
      <c r="AV3768" s="37"/>
      <c r="AX3768" s="37"/>
      <c r="BI3768" s="12">
        <v>204450</v>
      </c>
      <c r="BY3768" s="12">
        <v>0.03</v>
      </c>
      <c r="CG3768" s="12" t="s">
        <v>940</v>
      </c>
      <c r="CH3768" s="12">
        <v>37.69</v>
      </c>
      <c r="CI3768" s="12"/>
      <c r="CJ3768" s="12" t="s">
        <v>1012</v>
      </c>
      <c r="CK3768" s="12" t="s">
        <v>1013</v>
      </c>
      <c r="CL3768" s="37">
        <v>1736485580</v>
      </c>
      <c r="CN3768" s="12" t="s">
        <v>1506</v>
      </c>
      <c r="CS3768" s="12"/>
      <c r="CT3768" s="36" t="str">
        <f t="shared" si="58"/>
        <v>1bn - 50bn</v>
      </c>
      <c r="CU3768" s="36" t="str">
        <f>VLOOKUP(CK3768,Mapping!B:C,2,FALSE)</f>
        <v>Oceania</v>
      </c>
    </row>
    <row r="3769" spans="1:99" ht="16" customHeight="1" x14ac:dyDescent="0.35">
      <c r="A3769" s="12" t="s">
        <v>715</v>
      </c>
      <c r="B3769" s="12" t="s">
        <v>925</v>
      </c>
      <c r="E3769" s="37">
        <v>2931387</v>
      </c>
      <c r="F3769" s="12">
        <v>3650</v>
      </c>
      <c r="G3769" s="37" t="s">
        <v>1505</v>
      </c>
      <c r="I3769" s="37">
        <v>259862</v>
      </c>
      <c r="J3769" s="12">
        <v>2.59</v>
      </c>
      <c r="K3769" s="37">
        <v>916037</v>
      </c>
      <c r="L3769" s="12">
        <v>9.1300000000000008</v>
      </c>
      <c r="M3769" s="37"/>
      <c r="O3769" s="37">
        <v>855172</v>
      </c>
      <c r="P3769" s="12">
        <v>8.52</v>
      </c>
      <c r="R3769" s="37">
        <v>124388</v>
      </c>
      <c r="S3769" s="12">
        <v>1.24</v>
      </c>
      <c r="T3769" s="37"/>
      <c r="V3769" s="37">
        <v>239932</v>
      </c>
      <c r="W3769" s="12">
        <v>2.39</v>
      </c>
      <c r="X3769" s="37">
        <v>342891</v>
      </c>
      <c r="Y3769" s="12">
        <v>3.42</v>
      </c>
      <c r="Z3769" s="37"/>
      <c r="AB3769" s="37">
        <v>87485</v>
      </c>
      <c r="AC3769" s="12">
        <v>0.87</v>
      </c>
      <c r="AD3769" s="37"/>
      <c r="AF3769" s="37">
        <v>105620</v>
      </c>
      <c r="AG3769" s="12">
        <v>1.05</v>
      </c>
      <c r="AH3769" s="37"/>
      <c r="AJ3769" s="12">
        <v>6100</v>
      </c>
      <c r="AK3769" s="12">
        <v>8700</v>
      </c>
      <c r="AL3769" s="12">
        <v>46600</v>
      </c>
      <c r="AN3769" s="37"/>
      <c r="AP3769" s="37"/>
      <c r="AR3769" s="37"/>
      <c r="AT3769" s="37"/>
      <c r="AV3769" s="37"/>
      <c r="AX3769" s="37"/>
      <c r="AZ3769" s="12">
        <v>9370</v>
      </c>
      <c r="BA3769" s="12">
        <v>3024</v>
      </c>
      <c r="BF3769" s="12">
        <v>6250</v>
      </c>
      <c r="BG3769" s="12">
        <v>11900</v>
      </c>
      <c r="BO3769" s="12">
        <v>0</v>
      </c>
      <c r="BP3769" s="12">
        <v>0</v>
      </c>
      <c r="BR3769" s="12">
        <v>0</v>
      </c>
      <c r="BS3769" s="12">
        <v>0</v>
      </c>
      <c r="BT3769" s="12">
        <v>0</v>
      </c>
      <c r="BU3769" s="12">
        <v>0</v>
      </c>
      <c r="BX3769" s="12">
        <v>0</v>
      </c>
      <c r="BZ3769" s="12">
        <v>0</v>
      </c>
      <c r="CG3769" s="12" t="s">
        <v>929</v>
      </c>
      <c r="CH3769" s="12">
        <v>58.265999999999998</v>
      </c>
      <c r="CI3769" s="12" t="s">
        <v>950</v>
      </c>
      <c r="CJ3769" s="12"/>
      <c r="CK3769" s="12" t="s">
        <v>951</v>
      </c>
      <c r="CL3769" s="37">
        <v>10054876</v>
      </c>
      <c r="CN3769" s="12" t="s">
        <v>1506</v>
      </c>
      <c r="CR3769" s="12">
        <v>45988.291666666664</v>
      </c>
      <c r="CS3769" s="12"/>
      <c r="CT3769" s="36" t="str">
        <f t="shared" si="58"/>
        <v>500mn</v>
      </c>
      <c r="CU3769" s="36" t="str">
        <f>VLOOKUP(CK3769,Mapping!B:C,2,FALSE)</f>
        <v>HK</v>
      </c>
    </row>
    <row r="3770" spans="1:99" ht="16" customHeight="1" x14ac:dyDescent="0.35">
      <c r="A3770" s="12" t="s">
        <v>5288</v>
      </c>
      <c r="B3770" s="12" t="s">
        <v>933</v>
      </c>
      <c r="E3770" s="37">
        <v>3830739</v>
      </c>
      <c r="G3770" s="37" t="s">
        <v>1505</v>
      </c>
      <c r="I3770" s="37"/>
      <c r="K3770" s="37">
        <v>2520126</v>
      </c>
      <c r="L3770" s="12">
        <v>3.36</v>
      </c>
      <c r="M3770" s="37"/>
      <c r="O3770" s="37">
        <v>1310613</v>
      </c>
      <c r="P3770" s="12">
        <v>1.75</v>
      </c>
      <c r="R3770" s="37"/>
      <c r="T3770" s="37"/>
      <c r="V3770" s="37"/>
      <c r="X3770" s="37"/>
      <c r="Z3770" s="37"/>
      <c r="AB3770" s="37"/>
      <c r="AD3770" s="37"/>
      <c r="AF3770" s="37"/>
      <c r="AH3770" s="37"/>
      <c r="AL3770" s="12">
        <v>86300</v>
      </c>
      <c r="AN3770" s="37"/>
      <c r="AP3770" s="37"/>
      <c r="AR3770" s="37"/>
      <c r="AT3770" s="37"/>
      <c r="AV3770" s="37"/>
      <c r="AX3770" s="37"/>
      <c r="BG3770" s="12">
        <v>40800</v>
      </c>
      <c r="BS3770" s="12">
        <v>0</v>
      </c>
      <c r="BU3770" s="12">
        <v>0</v>
      </c>
      <c r="CG3770" s="12" t="s">
        <v>940</v>
      </c>
      <c r="CH3770" s="12">
        <v>29.068999999999999</v>
      </c>
      <c r="CI3770" s="12" t="s">
        <v>988</v>
      </c>
      <c r="CJ3770" s="12"/>
      <c r="CK3770" s="12" t="s">
        <v>988</v>
      </c>
      <c r="CL3770" s="37">
        <v>66690772</v>
      </c>
      <c r="CN3770" s="12" t="s">
        <v>1506</v>
      </c>
      <c r="CS3770" s="12"/>
      <c r="CT3770" s="36" t="str">
        <f t="shared" si="58"/>
        <v>500mn</v>
      </c>
      <c r="CU3770" s="36" t="str">
        <f>VLOOKUP(CK3770,Mapping!B:C,2,FALSE)</f>
        <v>SG</v>
      </c>
    </row>
    <row r="3771" spans="1:99" ht="16" customHeight="1" x14ac:dyDescent="0.35">
      <c r="A3771" s="12" t="s">
        <v>5289</v>
      </c>
      <c r="B3771" s="12" t="s">
        <v>933</v>
      </c>
      <c r="E3771" s="37">
        <v>308992</v>
      </c>
      <c r="G3771" s="37" t="s">
        <v>1505</v>
      </c>
      <c r="I3771" s="37"/>
      <c r="K3771" s="37"/>
      <c r="M3771" s="37"/>
      <c r="O3771" s="37"/>
      <c r="R3771" s="37"/>
      <c r="T3771" s="37"/>
      <c r="V3771" s="37"/>
      <c r="X3771" s="37">
        <v>308992</v>
      </c>
      <c r="Y3771" s="12">
        <v>0.02</v>
      </c>
      <c r="Z3771" s="37"/>
      <c r="AB3771" s="37"/>
      <c r="AD3771" s="37"/>
      <c r="AF3771" s="37"/>
      <c r="AH3771" s="37"/>
      <c r="AN3771" s="37"/>
      <c r="AP3771" s="37"/>
      <c r="AR3771" s="37">
        <v>0</v>
      </c>
      <c r="AS3771" s="12">
        <v>0</v>
      </c>
      <c r="AT3771" s="37"/>
      <c r="AV3771" s="37"/>
      <c r="AX3771" s="37"/>
      <c r="BA3771" s="12">
        <v>3024</v>
      </c>
      <c r="BE3771" s="12">
        <v>0</v>
      </c>
      <c r="BM3771" s="12">
        <v>0</v>
      </c>
      <c r="BZ3771" s="12">
        <v>0</v>
      </c>
      <c r="CG3771" s="12" t="s">
        <v>929</v>
      </c>
      <c r="CH3771" s="12">
        <v>74.379000000000005</v>
      </c>
      <c r="CI3771" s="12" t="s">
        <v>953</v>
      </c>
      <c r="CJ3771" s="12"/>
      <c r="CK3771" s="12" t="s">
        <v>954</v>
      </c>
      <c r="CL3771" s="37">
        <v>1309561052</v>
      </c>
      <c r="CN3771" s="12" t="s">
        <v>1506</v>
      </c>
      <c r="CS3771" s="12"/>
      <c r="CT3771" s="36" t="str">
        <f t="shared" si="58"/>
        <v>1bn - 50bn</v>
      </c>
      <c r="CU3771" s="36" t="str">
        <f>VLOOKUP(CK3771,Mapping!B:C,2,FALSE)</f>
        <v>EU</v>
      </c>
    </row>
    <row r="3772" spans="1:99" ht="16" customHeight="1" x14ac:dyDescent="0.35">
      <c r="A3772" s="12" t="s">
        <v>5290</v>
      </c>
      <c r="B3772" s="12" t="s">
        <v>933</v>
      </c>
      <c r="E3772" s="37">
        <v>631440</v>
      </c>
      <c r="G3772" s="37" t="s">
        <v>1505</v>
      </c>
      <c r="I3772" s="37"/>
      <c r="K3772" s="37"/>
      <c r="M3772" s="37"/>
      <c r="O3772" s="37"/>
      <c r="Q3772" s="12">
        <v>1500</v>
      </c>
      <c r="R3772" s="37"/>
      <c r="T3772" s="37"/>
      <c r="V3772" s="37"/>
      <c r="X3772" s="37"/>
      <c r="Z3772" s="37"/>
      <c r="AB3772" s="37"/>
      <c r="AD3772" s="37"/>
      <c r="AF3772" s="37"/>
      <c r="AH3772" s="37">
        <v>210540</v>
      </c>
      <c r="AI3772" s="12">
        <v>0.02</v>
      </c>
      <c r="AN3772" s="37">
        <v>420900</v>
      </c>
      <c r="AO3772" s="12">
        <v>0.04</v>
      </c>
      <c r="AP3772" s="37"/>
      <c r="AR3772" s="37"/>
      <c r="AT3772" s="37"/>
      <c r="AV3772" s="37"/>
      <c r="AX3772" s="37"/>
      <c r="BI3772" s="12">
        <v>2500</v>
      </c>
      <c r="BQ3772" s="12">
        <v>0</v>
      </c>
      <c r="BY3772" s="12">
        <v>0</v>
      </c>
      <c r="CG3772" s="12" t="s">
        <v>934</v>
      </c>
      <c r="CH3772" s="12">
        <v>40.262</v>
      </c>
      <c r="CI3772" s="12" t="s">
        <v>1077</v>
      </c>
      <c r="CJ3772" s="12"/>
      <c r="CK3772" s="12" t="s">
        <v>1078</v>
      </c>
      <c r="CL3772" s="37">
        <v>1034168773</v>
      </c>
      <c r="CN3772" s="12" t="s">
        <v>1506</v>
      </c>
      <c r="CS3772" s="12"/>
      <c r="CT3772" s="36" t="str">
        <f t="shared" si="58"/>
        <v>1bn - 50bn</v>
      </c>
      <c r="CU3772" s="36" t="str">
        <f>VLOOKUP(CK3772,Mapping!B:C,2,FALSE)</f>
        <v>EU</v>
      </c>
    </row>
    <row r="3773" spans="1:99" ht="16" customHeight="1" x14ac:dyDescent="0.35">
      <c r="A3773" s="12" t="s">
        <v>5291</v>
      </c>
      <c r="B3773" s="12" t="s">
        <v>933</v>
      </c>
      <c r="E3773" s="37">
        <v>1356813</v>
      </c>
      <c r="G3773" s="37" t="s">
        <v>1505</v>
      </c>
      <c r="I3773" s="37"/>
      <c r="K3773" s="37"/>
      <c r="M3773" s="37"/>
      <c r="O3773" s="37"/>
      <c r="R3773" s="37"/>
      <c r="T3773" s="37"/>
      <c r="V3773" s="37"/>
      <c r="X3773" s="37"/>
      <c r="Z3773" s="37"/>
      <c r="AB3773" s="37"/>
      <c r="AD3773" s="37"/>
      <c r="AF3773" s="37"/>
      <c r="AH3773" s="37"/>
      <c r="AN3773" s="37">
        <v>1356813</v>
      </c>
      <c r="AO3773" s="12">
        <v>0.49</v>
      </c>
      <c r="AP3773" s="37"/>
      <c r="AR3773" s="37"/>
      <c r="AT3773" s="37"/>
      <c r="AV3773" s="37"/>
      <c r="AX3773" s="37"/>
      <c r="BI3773" s="12">
        <v>8059</v>
      </c>
      <c r="BY3773" s="12">
        <v>0</v>
      </c>
      <c r="CG3773" s="12" t="s">
        <v>929</v>
      </c>
      <c r="CH3773" s="12">
        <v>49.353000000000002</v>
      </c>
      <c r="CI3773" s="12" t="s">
        <v>1064</v>
      </c>
      <c r="CJ3773" s="12"/>
      <c r="CK3773" s="12" t="s">
        <v>1064</v>
      </c>
      <c r="CL3773" s="37">
        <v>277367553</v>
      </c>
      <c r="CN3773" s="12" t="s">
        <v>1506</v>
      </c>
      <c r="CS3773" s="12"/>
      <c r="CT3773" s="36" t="str">
        <f t="shared" si="58"/>
        <v>500mn</v>
      </c>
      <c r="CU3773" s="36" t="str">
        <f>VLOOKUP(CK3773,Mapping!B:C,2,FALSE)</f>
        <v>EU</v>
      </c>
    </row>
    <row r="3774" spans="1:99" ht="16" customHeight="1" x14ac:dyDescent="0.35">
      <c r="A3774" s="12" t="s">
        <v>5292</v>
      </c>
      <c r="B3774" s="12" t="s">
        <v>933</v>
      </c>
      <c r="E3774" s="37">
        <v>18192703</v>
      </c>
      <c r="G3774" s="37" t="s">
        <v>1505</v>
      </c>
      <c r="I3774" s="37"/>
      <c r="K3774" s="37"/>
      <c r="M3774" s="37">
        <v>8374079</v>
      </c>
      <c r="N3774" s="12">
        <v>0.12</v>
      </c>
      <c r="O3774" s="37"/>
      <c r="Q3774" s="12">
        <v>12294</v>
      </c>
      <c r="R3774" s="37"/>
      <c r="T3774" s="37"/>
      <c r="V3774" s="37"/>
      <c r="X3774" s="37"/>
      <c r="Z3774" s="37"/>
      <c r="AB3774" s="37"/>
      <c r="AD3774" s="37"/>
      <c r="AF3774" s="37"/>
      <c r="AH3774" s="37">
        <v>1552486</v>
      </c>
      <c r="AI3774" s="12">
        <v>0.02</v>
      </c>
      <c r="AN3774" s="37">
        <v>7755409</v>
      </c>
      <c r="AO3774" s="12">
        <v>0.11</v>
      </c>
      <c r="AP3774" s="37">
        <v>510729</v>
      </c>
      <c r="AQ3774" s="12">
        <v>0.01</v>
      </c>
      <c r="AR3774" s="37"/>
      <c r="AT3774" s="37"/>
      <c r="AV3774" s="37"/>
      <c r="AX3774" s="37"/>
      <c r="BB3774" s="12">
        <v>66747</v>
      </c>
      <c r="BH3774" s="12">
        <v>2212</v>
      </c>
      <c r="BI3774" s="12">
        <v>46050</v>
      </c>
      <c r="BQ3774" s="12">
        <v>0</v>
      </c>
      <c r="BV3774" s="12">
        <v>0</v>
      </c>
      <c r="BY3774" s="12">
        <v>0.01</v>
      </c>
      <c r="CC3774" s="12">
        <v>0</v>
      </c>
      <c r="CG3774" s="12" t="s">
        <v>929</v>
      </c>
      <c r="CH3774" s="12">
        <v>33.917999999999999</v>
      </c>
      <c r="CI3774" s="12" t="s">
        <v>4216</v>
      </c>
      <c r="CJ3774" s="12"/>
      <c r="CK3774" s="12" t="s">
        <v>944</v>
      </c>
      <c r="CL3774" s="37">
        <v>6845424497</v>
      </c>
      <c r="CN3774" s="12" t="s">
        <v>1506</v>
      </c>
      <c r="CS3774" s="12"/>
      <c r="CT3774" s="36" t="str">
        <f t="shared" si="58"/>
        <v>1bn - 50bn</v>
      </c>
      <c r="CU3774" s="36" t="str">
        <f>VLOOKUP(CK3774,Mapping!B:C,2,FALSE)</f>
        <v>EU</v>
      </c>
    </row>
    <row r="3775" spans="1:99" ht="16" customHeight="1" x14ac:dyDescent="0.35">
      <c r="A3775" s="12" t="s">
        <v>5293</v>
      </c>
      <c r="B3775" s="12" t="s">
        <v>925</v>
      </c>
      <c r="E3775" s="37">
        <v>1098894</v>
      </c>
      <c r="G3775" s="37" t="s">
        <v>1505</v>
      </c>
      <c r="I3775" s="37"/>
      <c r="K3775" s="37"/>
      <c r="M3775" s="37"/>
      <c r="O3775" s="37"/>
      <c r="R3775" s="37"/>
      <c r="T3775" s="37"/>
      <c r="V3775" s="37"/>
      <c r="X3775" s="37"/>
      <c r="Z3775" s="37"/>
      <c r="AB3775" s="37"/>
      <c r="AD3775" s="37"/>
      <c r="AF3775" s="37"/>
      <c r="AH3775" s="37"/>
      <c r="AN3775" s="37">
        <v>1098894</v>
      </c>
      <c r="AO3775" s="12">
        <v>0.59</v>
      </c>
      <c r="AP3775" s="37"/>
      <c r="AR3775" s="37"/>
      <c r="AT3775" s="37"/>
      <c r="AV3775" s="37"/>
      <c r="AX3775" s="37"/>
      <c r="BI3775" s="12">
        <v>6525</v>
      </c>
      <c r="BY3775" s="12">
        <v>0</v>
      </c>
      <c r="CG3775" s="12" t="s">
        <v>929</v>
      </c>
      <c r="CH3775" s="12">
        <v>32.33</v>
      </c>
      <c r="CI3775" s="12" t="s">
        <v>1026</v>
      </c>
      <c r="CJ3775" s="12"/>
      <c r="CK3775" s="12" t="s">
        <v>1027</v>
      </c>
      <c r="CL3775" s="37">
        <v>187449801</v>
      </c>
      <c r="CN3775" s="12" t="s">
        <v>1506</v>
      </c>
      <c r="CS3775" s="12"/>
      <c r="CT3775" s="36" t="str">
        <f t="shared" si="58"/>
        <v>500mn</v>
      </c>
      <c r="CU3775" s="36" t="str">
        <f>VLOOKUP(CK3775,Mapping!B:C,2,FALSE)</f>
        <v>EU</v>
      </c>
    </row>
    <row r="3776" spans="1:99" ht="16" customHeight="1" x14ac:dyDescent="0.35">
      <c r="A3776" s="12" t="s">
        <v>5294</v>
      </c>
      <c r="B3776" s="12" t="s">
        <v>925</v>
      </c>
      <c r="E3776" s="37">
        <v>2795652</v>
      </c>
      <c r="G3776" s="37" t="s">
        <v>1505</v>
      </c>
      <c r="I3776" s="37"/>
      <c r="K3776" s="37"/>
      <c r="M3776" s="37"/>
      <c r="O3776" s="37"/>
      <c r="R3776" s="37"/>
      <c r="T3776" s="37"/>
      <c r="V3776" s="37"/>
      <c r="X3776" s="37"/>
      <c r="Z3776" s="37"/>
      <c r="AB3776" s="37"/>
      <c r="AD3776" s="37"/>
      <c r="AF3776" s="37"/>
      <c r="AH3776" s="37"/>
      <c r="AN3776" s="37">
        <v>2795652</v>
      </c>
      <c r="AO3776" s="12">
        <v>1.04</v>
      </c>
      <c r="AP3776" s="37"/>
      <c r="AR3776" s="37"/>
      <c r="AT3776" s="37"/>
      <c r="AV3776" s="37"/>
      <c r="AX3776" s="37"/>
      <c r="BI3776" s="12">
        <v>16600</v>
      </c>
      <c r="BY3776" s="12">
        <v>0</v>
      </c>
      <c r="CG3776" s="12" t="s">
        <v>929</v>
      </c>
      <c r="CH3776" s="12">
        <v>57.561999999999998</v>
      </c>
      <c r="CI3776" s="12" t="s">
        <v>1056</v>
      </c>
      <c r="CJ3776" s="12"/>
      <c r="CK3776" s="12" t="s">
        <v>1057</v>
      </c>
      <c r="CL3776" s="37">
        <v>271373197</v>
      </c>
      <c r="CN3776" s="12" t="s">
        <v>1509</v>
      </c>
      <c r="CS3776" s="12"/>
      <c r="CT3776" s="36" t="str">
        <f t="shared" si="58"/>
        <v>500mn</v>
      </c>
      <c r="CU3776" s="36" t="str">
        <f>VLOOKUP(CK3776,Mapping!B:C,2,FALSE)</f>
        <v>Asia</v>
      </c>
    </row>
    <row r="3777" spans="1:99" ht="16" customHeight="1" x14ac:dyDescent="0.35">
      <c r="A3777" s="12" t="s">
        <v>5295</v>
      </c>
      <c r="B3777" s="12" t="s">
        <v>933</v>
      </c>
      <c r="E3777" s="37">
        <v>23803533</v>
      </c>
      <c r="G3777" s="37" t="s">
        <v>1505</v>
      </c>
      <c r="I3777" s="37"/>
      <c r="K3777" s="37"/>
      <c r="M3777" s="37"/>
      <c r="O3777" s="37"/>
      <c r="Q3777" s="12">
        <v>43987</v>
      </c>
      <c r="R3777" s="37"/>
      <c r="T3777" s="37"/>
      <c r="V3777" s="37"/>
      <c r="X3777" s="37">
        <v>2826401</v>
      </c>
      <c r="Y3777" s="12">
        <v>0.02</v>
      </c>
      <c r="Z3777" s="37"/>
      <c r="AB3777" s="37"/>
      <c r="AD3777" s="37"/>
      <c r="AF3777" s="37"/>
      <c r="AH3777" s="37">
        <v>5554678</v>
      </c>
      <c r="AI3777" s="12">
        <v>0.04</v>
      </c>
      <c r="AN3777" s="37">
        <v>13582492</v>
      </c>
      <c r="AO3777" s="12">
        <v>0.1</v>
      </c>
      <c r="AP3777" s="37">
        <v>1839962</v>
      </c>
      <c r="AQ3777" s="12">
        <v>0.01</v>
      </c>
      <c r="AR3777" s="37"/>
      <c r="AT3777" s="37"/>
      <c r="AV3777" s="37"/>
      <c r="AX3777" s="37"/>
      <c r="BA3777" s="12">
        <v>27661</v>
      </c>
      <c r="BH3777" s="12">
        <v>7969</v>
      </c>
      <c r="BI3777" s="12">
        <v>80650</v>
      </c>
      <c r="BQ3777" s="12">
        <v>0.01</v>
      </c>
      <c r="BV3777" s="12">
        <v>0.01</v>
      </c>
      <c r="BY3777" s="12">
        <v>0.01</v>
      </c>
      <c r="BZ3777" s="12">
        <v>0</v>
      </c>
      <c r="CG3777" s="12" t="s">
        <v>929</v>
      </c>
      <c r="CH3777" s="12">
        <v>12.063000000000001</v>
      </c>
      <c r="CI3777" s="12" t="s">
        <v>1056</v>
      </c>
      <c r="CJ3777" s="12"/>
      <c r="CK3777" s="12" t="s">
        <v>1057</v>
      </c>
      <c r="CL3777" s="37">
        <v>14062727052</v>
      </c>
      <c r="CN3777" s="12" t="s">
        <v>1506</v>
      </c>
      <c r="CS3777" s="12"/>
      <c r="CT3777" s="36" t="str">
        <f t="shared" si="58"/>
        <v>1bn - 50bn</v>
      </c>
      <c r="CU3777" s="36" t="str">
        <f>VLOOKUP(CK3777,Mapping!B:C,2,FALSE)</f>
        <v>Asia</v>
      </c>
    </row>
    <row r="3778" spans="1:99" ht="16" customHeight="1" x14ac:dyDescent="0.35">
      <c r="A3778" s="12" t="s">
        <v>5296</v>
      </c>
      <c r="B3778" s="12" t="s">
        <v>925</v>
      </c>
      <c r="E3778" s="37">
        <v>3482113</v>
      </c>
      <c r="G3778" s="37" t="s">
        <v>1505</v>
      </c>
      <c r="I3778" s="37"/>
      <c r="K3778" s="37"/>
      <c r="M3778" s="37"/>
      <c r="O3778" s="37">
        <v>1892347</v>
      </c>
      <c r="P3778" s="12">
        <v>1.59</v>
      </c>
      <c r="R3778" s="37"/>
      <c r="T3778" s="37"/>
      <c r="V3778" s="37"/>
      <c r="X3778" s="37"/>
      <c r="Z3778" s="37"/>
      <c r="AB3778" s="37"/>
      <c r="AD3778" s="37"/>
      <c r="AF3778" s="37">
        <v>1589766</v>
      </c>
      <c r="AG3778" s="12">
        <v>1.33</v>
      </c>
      <c r="AH3778" s="37"/>
      <c r="AL3778" s="12">
        <v>116776</v>
      </c>
      <c r="AN3778" s="37"/>
      <c r="AP3778" s="37"/>
      <c r="AR3778" s="37"/>
      <c r="AT3778" s="37"/>
      <c r="AV3778" s="37"/>
      <c r="AX3778" s="37"/>
      <c r="BF3778" s="12">
        <v>102050</v>
      </c>
      <c r="BP3778" s="12">
        <v>0</v>
      </c>
      <c r="BU3778" s="12">
        <v>0</v>
      </c>
      <c r="CG3778" s="12" t="s">
        <v>940</v>
      </c>
      <c r="CH3778" s="12">
        <v>81.162000000000006</v>
      </c>
      <c r="CI3778" s="12" t="s">
        <v>953</v>
      </c>
      <c r="CJ3778" s="12"/>
      <c r="CK3778" s="12" t="s">
        <v>954</v>
      </c>
      <c r="CL3778" s="37">
        <v>119285971</v>
      </c>
      <c r="CN3778" s="12" t="s">
        <v>1506</v>
      </c>
      <c r="CS3778" s="12"/>
      <c r="CT3778" s="36" t="str">
        <f t="shared" si="58"/>
        <v>500mn</v>
      </c>
      <c r="CU3778" s="36" t="str">
        <f>VLOOKUP(CK3778,Mapping!B:C,2,FALSE)</f>
        <v>EU</v>
      </c>
    </row>
    <row r="3779" spans="1:99" ht="16" customHeight="1" x14ac:dyDescent="0.35">
      <c r="A3779" s="12" t="s">
        <v>5297</v>
      </c>
      <c r="B3779" s="12" t="s">
        <v>925</v>
      </c>
      <c r="E3779" s="37">
        <v>0</v>
      </c>
      <c r="G3779" s="37" t="s">
        <v>1505</v>
      </c>
      <c r="I3779" s="37"/>
      <c r="K3779" s="37"/>
      <c r="M3779" s="37">
        <v>0</v>
      </c>
      <c r="N3779" s="12">
        <v>0</v>
      </c>
      <c r="O3779" s="37"/>
      <c r="R3779" s="37"/>
      <c r="T3779" s="37"/>
      <c r="V3779" s="37"/>
      <c r="X3779" s="37"/>
      <c r="Z3779" s="37"/>
      <c r="AB3779" s="37"/>
      <c r="AD3779" s="37"/>
      <c r="AF3779" s="37"/>
      <c r="AH3779" s="37"/>
      <c r="AN3779" s="37">
        <v>0</v>
      </c>
      <c r="AO3779" s="12">
        <v>0</v>
      </c>
      <c r="AP3779" s="37">
        <v>0</v>
      </c>
      <c r="AQ3779" s="12">
        <v>0</v>
      </c>
      <c r="AR3779" s="37"/>
      <c r="AT3779" s="37"/>
      <c r="AV3779" s="37"/>
      <c r="AX3779" s="37"/>
      <c r="BB3779" s="12">
        <v>0</v>
      </c>
      <c r="BH3779" s="12">
        <v>0</v>
      </c>
      <c r="BI3779" s="12">
        <v>0</v>
      </c>
      <c r="BV3779" s="12">
        <v>0</v>
      </c>
      <c r="BY3779" s="12">
        <v>0</v>
      </c>
      <c r="CC3779" s="12">
        <v>0</v>
      </c>
      <c r="CG3779" s="12"/>
      <c r="CH3779" s="12">
        <v>22.641999999999999</v>
      </c>
      <c r="CI3779" s="12" t="s">
        <v>1110</v>
      </c>
      <c r="CJ3779" s="12" t="s">
        <v>1111</v>
      </c>
      <c r="CK3779" s="12" t="s">
        <v>932</v>
      </c>
      <c r="CL3779" s="37">
        <v>118059881</v>
      </c>
      <c r="CN3779" s="12" t="s">
        <v>1506</v>
      </c>
      <c r="CS3779" s="12"/>
      <c r="CT3779" s="36" t="str">
        <f t="shared" ref="CT3779:CT3842" si="59">IF(CL3779&gt;100000000000, "100bn", IF(CL3779&gt;50000000000, "50bn - 100bn",IF(CL3779&gt;1000000000, "1bn - 50bn", IF(CL3779&gt;500000000, "500mn - 1bn", "500mn"))))</f>
        <v>500mn</v>
      </c>
      <c r="CU3779" s="36" t="str">
        <f>VLOOKUP(CK3779,Mapping!B:C,2,FALSE)</f>
        <v>US/CA</v>
      </c>
    </row>
    <row r="3780" spans="1:99" ht="16" customHeight="1" x14ac:dyDescent="0.35">
      <c r="A3780" s="12" t="s">
        <v>5298</v>
      </c>
      <c r="B3780" s="12" t="s">
        <v>925</v>
      </c>
      <c r="E3780" s="37">
        <v>107457673</v>
      </c>
      <c r="G3780" s="37" t="s">
        <v>1505</v>
      </c>
      <c r="I3780" s="37"/>
      <c r="K3780" s="37"/>
      <c r="M3780" s="37"/>
      <c r="O3780" s="37"/>
      <c r="Q3780" s="12">
        <v>178811</v>
      </c>
      <c r="R3780" s="37"/>
      <c r="T3780" s="37"/>
      <c r="V3780" s="37"/>
      <c r="X3780" s="37"/>
      <c r="Z3780" s="37"/>
      <c r="AB3780" s="37"/>
      <c r="AD3780" s="37"/>
      <c r="AF3780" s="37"/>
      <c r="AH3780" s="37">
        <v>22580253</v>
      </c>
      <c r="AI3780" s="12">
        <v>7.0000000000000007E-2</v>
      </c>
      <c r="AN3780" s="37">
        <v>61062271</v>
      </c>
      <c r="AO3780" s="12">
        <v>0.19</v>
      </c>
      <c r="AP3780" s="37">
        <v>23815149</v>
      </c>
      <c r="AQ3780" s="12">
        <v>7.0000000000000007E-2</v>
      </c>
      <c r="AR3780" s="37"/>
      <c r="AT3780" s="37"/>
      <c r="AV3780" s="37"/>
      <c r="AX3780" s="37"/>
      <c r="BH3780" s="12">
        <v>103145</v>
      </c>
      <c r="BI3780" s="12">
        <v>362575</v>
      </c>
      <c r="BQ3780" s="12">
        <v>0.04</v>
      </c>
      <c r="BV3780" s="12">
        <v>0.09</v>
      </c>
      <c r="BY3780" s="12">
        <v>0.05</v>
      </c>
      <c r="CG3780" s="12" t="s">
        <v>991</v>
      </c>
      <c r="CH3780" s="12">
        <v>17.728999999999999</v>
      </c>
      <c r="CI3780" s="12" t="s">
        <v>2397</v>
      </c>
      <c r="CJ3780" s="12" t="s">
        <v>1072</v>
      </c>
      <c r="CK3780" s="12" t="s">
        <v>932</v>
      </c>
      <c r="CL3780" s="37">
        <v>31777837138</v>
      </c>
      <c r="CN3780" s="12" t="s">
        <v>1520</v>
      </c>
      <c r="CS3780" s="12"/>
      <c r="CT3780" s="36" t="str">
        <f t="shared" si="59"/>
        <v>1bn - 50bn</v>
      </c>
      <c r="CU3780" s="36" t="str">
        <f>VLOOKUP(CK3780,Mapping!B:C,2,FALSE)</f>
        <v>US/CA</v>
      </c>
    </row>
    <row r="3781" spans="1:99" ht="16" customHeight="1" x14ac:dyDescent="0.35">
      <c r="A3781" s="12" t="s">
        <v>5299</v>
      </c>
      <c r="B3781" s="12" t="s">
        <v>925</v>
      </c>
      <c r="E3781" s="37">
        <v>4158973</v>
      </c>
      <c r="G3781" s="37" t="s">
        <v>1505</v>
      </c>
      <c r="I3781" s="37"/>
      <c r="K3781" s="37"/>
      <c r="M3781" s="37"/>
      <c r="O3781" s="37"/>
      <c r="Q3781" s="12">
        <v>15459</v>
      </c>
      <c r="R3781" s="37"/>
      <c r="T3781" s="37"/>
      <c r="V3781" s="37"/>
      <c r="X3781" s="37"/>
      <c r="Z3781" s="37"/>
      <c r="AB3781" s="37"/>
      <c r="AD3781" s="37"/>
      <c r="AF3781" s="37"/>
      <c r="AH3781" s="37">
        <v>1952163</v>
      </c>
      <c r="AI3781" s="12">
        <v>0.06</v>
      </c>
      <c r="AN3781" s="37">
        <v>1536767</v>
      </c>
      <c r="AO3781" s="12">
        <v>0.05</v>
      </c>
      <c r="AP3781" s="37">
        <v>670043</v>
      </c>
      <c r="AQ3781" s="12">
        <v>0.02</v>
      </c>
      <c r="AR3781" s="37"/>
      <c r="AT3781" s="37"/>
      <c r="AV3781" s="37"/>
      <c r="AX3781" s="37"/>
      <c r="BH3781" s="12">
        <v>2902</v>
      </c>
      <c r="BI3781" s="12">
        <v>9125</v>
      </c>
      <c r="BQ3781" s="12">
        <v>0</v>
      </c>
      <c r="BV3781" s="12">
        <v>0</v>
      </c>
      <c r="BY3781" s="12">
        <v>0</v>
      </c>
      <c r="CG3781" s="12" t="s">
        <v>940</v>
      </c>
      <c r="CH3781" s="12">
        <v>30.88</v>
      </c>
      <c r="CI3781" s="12" t="s">
        <v>1221</v>
      </c>
      <c r="CJ3781" s="12" t="s">
        <v>1185</v>
      </c>
      <c r="CK3781" s="12" t="s">
        <v>932</v>
      </c>
      <c r="CL3781" s="37">
        <v>3183404749</v>
      </c>
      <c r="CN3781" s="12" t="s">
        <v>1506</v>
      </c>
      <c r="CS3781" s="12"/>
      <c r="CT3781" s="36" t="str">
        <f t="shared" si="59"/>
        <v>1bn - 50bn</v>
      </c>
      <c r="CU3781" s="36" t="str">
        <f>VLOOKUP(CK3781,Mapping!B:C,2,FALSE)</f>
        <v>US/CA</v>
      </c>
    </row>
    <row r="3782" spans="1:99" ht="16" customHeight="1" x14ac:dyDescent="0.35">
      <c r="A3782" s="12" t="s">
        <v>5300</v>
      </c>
      <c r="B3782" s="12" t="s">
        <v>925</v>
      </c>
      <c r="E3782" s="37">
        <v>14605136</v>
      </c>
      <c r="G3782" s="37" t="s">
        <v>1505</v>
      </c>
      <c r="I3782" s="37"/>
      <c r="K3782" s="37"/>
      <c r="M3782" s="37"/>
      <c r="O3782" s="37"/>
      <c r="Q3782" s="12">
        <v>17963</v>
      </c>
      <c r="R3782" s="37"/>
      <c r="T3782" s="37"/>
      <c r="V3782" s="37"/>
      <c r="X3782" s="37">
        <v>5682547</v>
      </c>
      <c r="Y3782" s="12">
        <v>0.15</v>
      </c>
      <c r="Z3782" s="37"/>
      <c r="AB3782" s="37"/>
      <c r="AD3782" s="37"/>
      <c r="AF3782" s="37"/>
      <c r="AH3782" s="37">
        <v>2268368</v>
      </c>
      <c r="AI3782" s="12">
        <v>0.06</v>
      </c>
      <c r="AN3782" s="37">
        <v>4437677</v>
      </c>
      <c r="AO3782" s="12">
        <v>0.12</v>
      </c>
      <c r="AP3782" s="37">
        <v>2216544</v>
      </c>
      <c r="AQ3782" s="12">
        <v>0.06</v>
      </c>
      <c r="AR3782" s="37"/>
      <c r="AT3782" s="37"/>
      <c r="AV3782" s="37"/>
      <c r="AX3782" s="37"/>
      <c r="BA3782" s="12">
        <v>58589</v>
      </c>
      <c r="BH3782" s="12">
        <v>9600</v>
      </c>
      <c r="BI3782" s="12">
        <v>26350</v>
      </c>
      <c r="BQ3782" s="12">
        <v>0</v>
      </c>
      <c r="BV3782" s="12">
        <v>0.01</v>
      </c>
      <c r="BY3782" s="12">
        <v>0</v>
      </c>
      <c r="BZ3782" s="12">
        <v>0</v>
      </c>
      <c r="CG3782" s="12" t="s">
        <v>991</v>
      </c>
      <c r="CH3782" s="12">
        <v>54.884999999999998</v>
      </c>
      <c r="CI3782" s="12" t="s">
        <v>2572</v>
      </c>
      <c r="CJ3782" s="12" t="s">
        <v>1880</v>
      </c>
      <c r="CK3782" s="12" t="s">
        <v>932</v>
      </c>
      <c r="CL3782" s="37">
        <v>2875558807</v>
      </c>
      <c r="CN3782" s="12" t="s">
        <v>1520</v>
      </c>
      <c r="CS3782" s="12"/>
      <c r="CT3782" s="36" t="str">
        <f t="shared" si="59"/>
        <v>1bn - 50bn</v>
      </c>
      <c r="CU3782" s="36" t="str">
        <f>VLOOKUP(CK3782,Mapping!B:C,2,FALSE)</f>
        <v>US/CA</v>
      </c>
    </row>
    <row r="3783" spans="1:99" ht="16" customHeight="1" x14ac:dyDescent="0.35">
      <c r="A3783" s="12" t="s">
        <v>5301</v>
      </c>
      <c r="B3783" s="12" t="s">
        <v>925</v>
      </c>
      <c r="E3783" s="37">
        <v>467346</v>
      </c>
      <c r="G3783" s="37" t="s">
        <v>1505</v>
      </c>
      <c r="I3783" s="37"/>
      <c r="K3783" s="37"/>
      <c r="M3783" s="37"/>
      <c r="O3783" s="37"/>
      <c r="R3783" s="37"/>
      <c r="T3783" s="37"/>
      <c r="V3783" s="37"/>
      <c r="X3783" s="37"/>
      <c r="Z3783" s="37"/>
      <c r="AB3783" s="37"/>
      <c r="AD3783" s="37"/>
      <c r="AF3783" s="37"/>
      <c r="AH3783" s="37"/>
      <c r="AN3783" s="37">
        <v>467346</v>
      </c>
      <c r="AO3783" s="12">
        <v>0.32</v>
      </c>
      <c r="AP3783" s="37"/>
      <c r="AR3783" s="37"/>
      <c r="AT3783" s="37"/>
      <c r="AV3783" s="37"/>
      <c r="AX3783" s="37"/>
      <c r="BI3783" s="12">
        <v>2775</v>
      </c>
      <c r="BY3783" s="12">
        <v>0</v>
      </c>
      <c r="CG3783" s="12" t="s">
        <v>934</v>
      </c>
      <c r="CH3783" s="12">
        <v>11.818</v>
      </c>
      <c r="CI3783" s="12" t="s">
        <v>992</v>
      </c>
      <c r="CJ3783" s="12" t="s">
        <v>993</v>
      </c>
      <c r="CK3783" s="12" t="s">
        <v>932</v>
      </c>
      <c r="CL3783" s="37">
        <v>147609749</v>
      </c>
      <c r="CN3783" s="12" t="s">
        <v>1509</v>
      </c>
      <c r="CS3783" s="12"/>
      <c r="CT3783" s="36" t="str">
        <f t="shared" si="59"/>
        <v>500mn</v>
      </c>
      <c r="CU3783" s="36" t="str">
        <f>VLOOKUP(CK3783,Mapping!B:C,2,FALSE)</f>
        <v>US/CA</v>
      </c>
    </row>
    <row r="3784" spans="1:99" ht="16" customHeight="1" x14ac:dyDescent="0.35">
      <c r="A3784" s="12" t="s">
        <v>320</v>
      </c>
      <c r="B3784" s="12" t="s">
        <v>933</v>
      </c>
      <c r="E3784" s="37">
        <v>125065652</v>
      </c>
      <c r="F3784" s="12">
        <v>73750</v>
      </c>
      <c r="G3784" s="37" t="s">
        <v>1505</v>
      </c>
      <c r="I3784" s="37">
        <v>3931702</v>
      </c>
      <c r="J3784" s="12">
        <v>0.04</v>
      </c>
      <c r="K3784" s="37">
        <v>42912010</v>
      </c>
      <c r="L3784" s="12">
        <v>0.4</v>
      </c>
      <c r="M3784" s="37"/>
      <c r="O3784" s="37">
        <v>30664770</v>
      </c>
      <c r="P3784" s="12">
        <v>0.28999999999999998</v>
      </c>
      <c r="Q3784" s="12">
        <v>7446</v>
      </c>
      <c r="R3784" s="37">
        <v>6181342</v>
      </c>
      <c r="S3784" s="12">
        <v>0.06</v>
      </c>
      <c r="T3784" s="37"/>
      <c r="V3784" s="37">
        <v>5034018</v>
      </c>
      <c r="W3784" s="12">
        <v>0.05</v>
      </c>
      <c r="X3784" s="37">
        <v>7123841</v>
      </c>
      <c r="Y3784" s="12">
        <v>7.0000000000000007E-2</v>
      </c>
      <c r="Z3784" s="37"/>
      <c r="AB3784" s="37">
        <v>4616681</v>
      </c>
      <c r="AC3784" s="12">
        <v>0.04</v>
      </c>
      <c r="AD3784" s="37"/>
      <c r="AF3784" s="37"/>
      <c r="AH3784" s="37">
        <v>1045121</v>
      </c>
      <c r="AI3784" s="12">
        <v>0.01</v>
      </c>
      <c r="AJ3784" s="12">
        <v>311100</v>
      </c>
      <c r="AK3784" s="12">
        <v>220400</v>
      </c>
      <c r="AL3784" s="12">
        <v>1907300</v>
      </c>
      <c r="AM3784" s="12">
        <v>401200</v>
      </c>
      <c r="AN3784" s="37">
        <v>22153482</v>
      </c>
      <c r="AO3784" s="12">
        <v>0.21</v>
      </c>
      <c r="AP3784" s="37">
        <v>494008</v>
      </c>
      <c r="AQ3784" s="12">
        <v>0</v>
      </c>
      <c r="AR3784" s="37"/>
      <c r="AT3784" s="37"/>
      <c r="AV3784" s="37"/>
      <c r="AX3784" s="37">
        <v>908677</v>
      </c>
      <c r="AY3784" s="12">
        <v>0.01</v>
      </c>
      <c r="AZ3784" s="12">
        <v>581900</v>
      </c>
      <c r="BA3784" s="12">
        <v>71324</v>
      </c>
      <c r="BG3784" s="12">
        <v>718900</v>
      </c>
      <c r="BH3784" s="12">
        <v>1989</v>
      </c>
      <c r="BI3784" s="12">
        <v>131584</v>
      </c>
      <c r="BO3784" s="12">
        <v>0.01</v>
      </c>
      <c r="BQ3784" s="12">
        <v>0</v>
      </c>
      <c r="BR3784" s="12">
        <v>0.01</v>
      </c>
      <c r="BS3784" s="12">
        <v>0.01</v>
      </c>
      <c r="BT3784" s="12">
        <v>0.01</v>
      </c>
      <c r="BU3784" s="12">
        <v>0.01</v>
      </c>
      <c r="BV3784" s="12">
        <v>0</v>
      </c>
      <c r="BW3784" s="12">
        <v>0.02</v>
      </c>
      <c r="BX3784" s="12">
        <v>0.01</v>
      </c>
      <c r="BY3784" s="12">
        <v>0.02</v>
      </c>
      <c r="BZ3784" s="12">
        <v>0</v>
      </c>
      <c r="CG3784" s="12" t="s">
        <v>934</v>
      </c>
      <c r="CH3784" s="12">
        <v>36.116999999999997</v>
      </c>
      <c r="CI3784" s="12" t="s">
        <v>997</v>
      </c>
      <c r="CJ3784" s="12"/>
      <c r="CK3784" s="12" t="s">
        <v>970</v>
      </c>
      <c r="CL3784" s="37">
        <v>10624515501</v>
      </c>
      <c r="CN3784" s="12" t="s">
        <v>1506</v>
      </c>
      <c r="CS3784" s="12"/>
      <c r="CT3784" s="36" t="str">
        <f t="shared" si="59"/>
        <v>1bn - 50bn</v>
      </c>
      <c r="CU3784" s="36" t="str">
        <f>VLOOKUP(CK3784,Mapping!B:C,2,FALSE)</f>
        <v>EU</v>
      </c>
    </row>
    <row r="3785" spans="1:99" ht="16" customHeight="1" x14ac:dyDescent="0.35">
      <c r="A3785" s="12" t="s">
        <v>355</v>
      </c>
      <c r="B3785" s="12" t="s">
        <v>933</v>
      </c>
      <c r="E3785" s="37">
        <v>93572594</v>
      </c>
      <c r="F3785" s="12">
        <v>52902</v>
      </c>
      <c r="G3785" s="37" t="s">
        <v>1505</v>
      </c>
      <c r="I3785" s="37">
        <v>2820270</v>
      </c>
      <c r="J3785" s="12">
        <v>0.02</v>
      </c>
      <c r="K3785" s="37">
        <v>31444075</v>
      </c>
      <c r="L3785" s="12">
        <v>0.2</v>
      </c>
      <c r="M3785" s="37"/>
      <c r="O3785" s="37">
        <v>21857037</v>
      </c>
      <c r="P3785" s="12">
        <v>0.14000000000000001</v>
      </c>
      <c r="Q3785" s="12">
        <v>39922</v>
      </c>
      <c r="R3785" s="37">
        <v>4369791</v>
      </c>
      <c r="S3785" s="12">
        <v>0.03</v>
      </c>
      <c r="T3785" s="37"/>
      <c r="V3785" s="37">
        <v>3291366</v>
      </c>
      <c r="W3785" s="12">
        <v>0.02</v>
      </c>
      <c r="X3785" s="37">
        <v>5815413</v>
      </c>
      <c r="Y3785" s="12">
        <v>0.04</v>
      </c>
      <c r="Z3785" s="37"/>
      <c r="AB3785" s="37">
        <v>2910156</v>
      </c>
      <c r="AC3785" s="12">
        <v>0.02</v>
      </c>
      <c r="AD3785" s="37"/>
      <c r="AF3785" s="37">
        <v>2876820</v>
      </c>
      <c r="AG3785" s="12">
        <v>0.02</v>
      </c>
      <c r="AH3785" s="37">
        <v>5041350</v>
      </c>
      <c r="AI3785" s="12">
        <v>0.03</v>
      </c>
      <c r="AJ3785" s="12">
        <v>196104</v>
      </c>
      <c r="AK3785" s="12">
        <v>144103</v>
      </c>
      <c r="AL3785" s="12">
        <v>1359473</v>
      </c>
      <c r="AM3785" s="12">
        <v>106709</v>
      </c>
      <c r="AN3785" s="37">
        <v>12904631</v>
      </c>
      <c r="AO3785" s="12">
        <v>0.08</v>
      </c>
      <c r="AP3785" s="37"/>
      <c r="AR3785" s="37"/>
      <c r="AT3785" s="37"/>
      <c r="AV3785" s="37"/>
      <c r="AX3785" s="37">
        <v>241685</v>
      </c>
      <c r="AY3785" s="12">
        <v>0</v>
      </c>
      <c r="AZ3785" s="12">
        <v>411364</v>
      </c>
      <c r="BA3785" s="12">
        <v>58224</v>
      </c>
      <c r="BF3785" s="12">
        <v>189938</v>
      </c>
      <c r="BG3785" s="12">
        <v>526779</v>
      </c>
      <c r="BI3785" s="12">
        <v>76625</v>
      </c>
      <c r="BO3785" s="12">
        <v>0.01</v>
      </c>
      <c r="BP3785" s="12">
        <v>0.01</v>
      </c>
      <c r="BQ3785" s="12">
        <v>0.01</v>
      </c>
      <c r="BR3785" s="12">
        <v>0.01</v>
      </c>
      <c r="BS3785" s="12">
        <v>0.01</v>
      </c>
      <c r="BT3785" s="12">
        <v>0</v>
      </c>
      <c r="BU3785" s="12">
        <v>0.01</v>
      </c>
      <c r="BW3785" s="12">
        <v>0</v>
      </c>
      <c r="BX3785" s="12">
        <v>0.01</v>
      </c>
      <c r="BY3785" s="12">
        <v>0.01</v>
      </c>
      <c r="BZ3785" s="12">
        <v>0</v>
      </c>
      <c r="CG3785" s="12"/>
      <c r="CH3785" s="12">
        <v>29.654</v>
      </c>
      <c r="CI3785" s="12" t="s">
        <v>1053</v>
      </c>
      <c r="CJ3785" s="12"/>
      <c r="CK3785" s="12" t="s">
        <v>1054</v>
      </c>
      <c r="CL3785" s="37">
        <v>16210413575</v>
      </c>
      <c r="CN3785" s="12" t="s">
        <v>1506</v>
      </c>
      <c r="CS3785" s="12"/>
      <c r="CT3785" s="36" t="str">
        <f t="shared" si="59"/>
        <v>1bn - 50bn</v>
      </c>
      <c r="CU3785" s="36" t="str">
        <f>VLOOKUP(CK3785,Mapping!B:C,2,FALSE)</f>
        <v>EU</v>
      </c>
    </row>
    <row r="3786" spans="1:99" ht="16" customHeight="1" x14ac:dyDescent="0.35">
      <c r="A3786" s="12" t="s">
        <v>206</v>
      </c>
      <c r="B3786" s="12" t="s">
        <v>933</v>
      </c>
      <c r="C3786" s="12">
        <v>137</v>
      </c>
      <c r="D3786" s="12">
        <v>91592</v>
      </c>
      <c r="E3786" s="37">
        <v>462666827</v>
      </c>
      <c r="F3786" s="12">
        <v>138350</v>
      </c>
      <c r="G3786" s="37">
        <v>4560366</v>
      </c>
      <c r="H3786" s="12">
        <v>0.01</v>
      </c>
      <c r="I3786" s="37">
        <v>6723459</v>
      </c>
      <c r="J3786" s="12">
        <v>0.01</v>
      </c>
      <c r="K3786" s="37">
        <v>180472987</v>
      </c>
      <c r="L3786" s="12">
        <v>0.3</v>
      </c>
      <c r="M3786" s="37">
        <v>24569585</v>
      </c>
      <c r="N3786" s="12">
        <v>0.04</v>
      </c>
      <c r="O3786" s="37">
        <v>43039128</v>
      </c>
      <c r="P3786" s="12">
        <v>7.0000000000000007E-2</v>
      </c>
      <c r="Q3786" s="12">
        <v>171962</v>
      </c>
      <c r="R3786" s="37">
        <v>18015822</v>
      </c>
      <c r="S3786" s="12">
        <v>0.03</v>
      </c>
      <c r="T3786" s="37">
        <v>13543621</v>
      </c>
      <c r="U3786" s="12">
        <v>0.02</v>
      </c>
      <c r="V3786" s="37">
        <v>15855860</v>
      </c>
      <c r="W3786" s="12">
        <v>0.03</v>
      </c>
      <c r="X3786" s="37"/>
      <c r="Z3786" s="37">
        <v>4070015</v>
      </c>
      <c r="AA3786" s="12">
        <v>0.01</v>
      </c>
      <c r="AB3786" s="37">
        <v>11495843</v>
      </c>
      <c r="AC3786" s="12">
        <v>0.02</v>
      </c>
      <c r="AD3786" s="37">
        <v>3433073</v>
      </c>
      <c r="AE3786" s="12">
        <v>0.01</v>
      </c>
      <c r="AF3786" s="37">
        <v>885577</v>
      </c>
      <c r="AG3786" s="12">
        <v>0</v>
      </c>
      <c r="AH3786" s="37">
        <v>21715361</v>
      </c>
      <c r="AI3786" s="12">
        <v>0.04</v>
      </c>
      <c r="AJ3786" s="12">
        <v>795752</v>
      </c>
      <c r="AK3786" s="12">
        <v>728700</v>
      </c>
      <c r="AL3786" s="12">
        <v>2834000</v>
      </c>
      <c r="AM3786" s="12">
        <v>954800</v>
      </c>
      <c r="AN3786" s="37">
        <v>106529517</v>
      </c>
      <c r="AO3786" s="12">
        <v>0.18</v>
      </c>
      <c r="AP3786" s="37">
        <v>5563295</v>
      </c>
      <c r="AQ3786" s="12">
        <v>0.01</v>
      </c>
      <c r="AR3786" s="37"/>
      <c r="AT3786" s="37"/>
      <c r="AV3786" s="37"/>
      <c r="AX3786" s="37">
        <v>2193318</v>
      </c>
      <c r="AY3786" s="12">
        <v>0</v>
      </c>
      <c r="AZ3786" s="12">
        <v>1701849</v>
      </c>
      <c r="BB3786" s="12">
        <v>195836</v>
      </c>
      <c r="BC3786" s="12">
        <v>137640</v>
      </c>
      <c r="BF3786" s="12">
        <v>65650</v>
      </c>
      <c r="BG3786" s="12">
        <v>2921798</v>
      </c>
      <c r="BH3786" s="12">
        <v>24095</v>
      </c>
      <c r="BI3786" s="12">
        <v>632550</v>
      </c>
      <c r="BJ3786" s="12">
        <v>30812</v>
      </c>
      <c r="BK3786" s="12">
        <v>120990</v>
      </c>
      <c r="BN3786" s="12">
        <v>0.01</v>
      </c>
      <c r="BO3786" s="12">
        <v>0.02</v>
      </c>
      <c r="BP3786" s="12">
        <v>0</v>
      </c>
      <c r="BQ3786" s="12">
        <v>0.04</v>
      </c>
      <c r="BR3786" s="12">
        <v>0.03</v>
      </c>
      <c r="BS3786" s="12">
        <v>0.03</v>
      </c>
      <c r="BT3786" s="12">
        <v>0.02</v>
      </c>
      <c r="BU3786" s="12">
        <v>0.01</v>
      </c>
      <c r="BV3786" s="12">
        <v>0.02</v>
      </c>
      <c r="BW3786" s="12">
        <v>0.04</v>
      </c>
      <c r="BX3786" s="12">
        <v>0.03</v>
      </c>
      <c r="BY3786" s="12">
        <v>0.08</v>
      </c>
      <c r="CB3786" s="12">
        <v>0.01</v>
      </c>
      <c r="CC3786" s="12">
        <v>0.01</v>
      </c>
      <c r="CD3786" s="12">
        <v>0.01</v>
      </c>
      <c r="CE3786" s="12">
        <v>0</v>
      </c>
      <c r="CG3786" s="12" t="s">
        <v>929</v>
      </c>
      <c r="CH3786" s="12">
        <v>27.184000000000001</v>
      </c>
      <c r="CI3786" s="12" t="s">
        <v>1026</v>
      </c>
      <c r="CJ3786" s="12"/>
      <c r="CK3786" s="12" t="s">
        <v>1027</v>
      </c>
      <c r="CL3786" s="37">
        <v>59540870145</v>
      </c>
      <c r="CM3786" s="12">
        <v>297</v>
      </c>
      <c r="CN3786" s="12" t="s">
        <v>1506</v>
      </c>
      <c r="CO3786" s="12" t="s">
        <v>1515</v>
      </c>
      <c r="CP3786" s="12">
        <v>473326.93005442451</v>
      </c>
      <c r="CQ3786" s="12">
        <v>81</v>
      </c>
      <c r="CS3786" s="12"/>
      <c r="CT3786" s="36" t="str">
        <f t="shared" si="59"/>
        <v>50bn - 100bn</v>
      </c>
      <c r="CU3786" s="36" t="str">
        <f>VLOOKUP(CK3786,Mapping!B:C,2,FALSE)</f>
        <v>EU</v>
      </c>
    </row>
    <row r="3787" spans="1:99" ht="16" customHeight="1" x14ac:dyDescent="0.35">
      <c r="A3787" s="12" t="s">
        <v>5302</v>
      </c>
      <c r="B3787" s="12" t="s">
        <v>925</v>
      </c>
      <c r="E3787" s="37">
        <v>16841280</v>
      </c>
      <c r="G3787" s="37" t="s">
        <v>1505</v>
      </c>
      <c r="I3787" s="37"/>
      <c r="K3787" s="37"/>
      <c r="M3787" s="37"/>
      <c r="O3787" s="37"/>
      <c r="R3787" s="37"/>
      <c r="T3787" s="37"/>
      <c r="V3787" s="37"/>
      <c r="X3787" s="37"/>
      <c r="Z3787" s="37"/>
      <c r="AB3787" s="37"/>
      <c r="AD3787" s="37"/>
      <c r="AF3787" s="37"/>
      <c r="AH3787" s="37"/>
      <c r="AN3787" s="37">
        <v>16841280</v>
      </c>
      <c r="AO3787" s="12">
        <v>2.46</v>
      </c>
      <c r="AP3787" s="37"/>
      <c r="AR3787" s="37"/>
      <c r="AT3787" s="37"/>
      <c r="AV3787" s="37"/>
      <c r="AX3787" s="37"/>
      <c r="BI3787" s="12">
        <v>100000</v>
      </c>
      <c r="BY3787" s="12">
        <v>0.01</v>
      </c>
      <c r="CG3787" s="12" t="s">
        <v>959</v>
      </c>
      <c r="CH3787" s="12">
        <v>28.728000000000002</v>
      </c>
      <c r="CI3787" s="12" t="s">
        <v>1176</v>
      </c>
      <c r="CJ3787" s="12" t="s">
        <v>1007</v>
      </c>
      <c r="CK3787" s="12" t="s">
        <v>985</v>
      </c>
      <c r="CL3787" s="37">
        <v>685447700</v>
      </c>
      <c r="CN3787" s="12" t="s">
        <v>1506</v>
      </c>
      <c r="CS3787" s="12"/>
      <c r="CT3787" s="36" t="str">
        <f t="shared" si="59"/>
        <v>500mn - 1bn</v>
      </c>
      <c r="CU3787" s="36" t="str">
        <f>VLOOKUP(CK3787,Mapping!B:C,2,FALSE)</f>
        <v>US/CA</v>
      </c>
    </row>
    <row r="3788" spans="1:99" ht="16" customHeight="1" x14ac:dyDescent="0.35">
      <c r="A3788" s="12" t="s">
        <v>5303</v>
      </c>
      <c r="B3788" s="12" t="s">
        <v>925</v>
      </c>
      <c r="E3788" s="37">
        <v>379454676</v>
      </c>
      <c r="G3788" s="37" t="s">
        <v>1505</v>
      </c>
      <c r="I3788" s="37"/>
      <c r="K3788" s="37"/>
      <c r="M3788" s="37">
        <v>4523335</v>
      </c>
      <c r="N3788" s="12">
        <v>0.1</v>
      </c>
      <c r="O3788" s="37">
        <v>132735863</v>
      </c>
      <c r="P3788" s="12">
        <v>2.97</v>
      </c>
      <c r="R3788" s="37"/>
      <c r="T3788" s="37"/>
      <c r="V3788" s="37"/>
      <c r="X3788" s="37"/>
      <c r="Z3788" s="37">
        <v>130453407</v>
      </c>
      <c r="AA3788" s="12">
        <v>2.92</v>
      </c>
      <c r="AB3788" s="37"/>
      <c r="AD3788" s="37">
        <v>82372695</v>
      </c>
      <c r="AE3788" s="12">
        <v>1.84</v>
      </c>
      <c r="AF3788" s="37"/>
      <c r="AH3788" s="37"/>
      <c r="AL3788" s="12">
        <v>8255960</v>
      </c>
      <c r="AM3788" s="12">
        <v>12967200</v>
      </c>
      <c r="AN3788" s="37"/>
      <c r="AP3788" s="37"/>
      <c r="AR3788" s="37"/>
      <c r="AT3788" s="37"/>
      <c r="AV3788" s="37"/>
      <c r="AX3788" s="37">
        <v>29369376</v>
      </c>
      <c r="AY3788" s="12">
        <v>0.66</v>
      </c>
      <c r="BB3788" s="12">
        <v>36054</v>
      </c>
      <c r="BC3788" s="12">
        <v>4411681</v>
      </c>
      <c r="BJ3788" s="12">
        <v>739299</v>
      </c>
      <c r="BU3788" s="12">
        <v>0.04</v>
      </c>
      <c r="BW3788" s="12">
        <v>0.55000000000000004</v>
      </c>
      <c r="CB3788" s="12">
        <v>0.25</v>
      </c>
      <c r="CC3788" s="12">
        <v>0</v>
      </c>
      <c r="CD3788" s="12">
        <v>0.35</v>
      </c>
      <c r="CG3788" s="12" t="s">
        <v>976</v>
      </c>
      <c r="CH3788" s="12">
        <v>74.313000000000002</v>
      </c>
      <c r="CI3788" s="12" t="s">
        <v>953</v>
      </c>
      <c r="CJ3788" s="12"/>
      <c r="CK3788" s="12" t="s">
        <v>954</v>
      </c>
      <c r="CL3788" s="37">
        <v>4474750805</v>
      </c>
      <c r="CN3788" s="12" t="s">
        <v>1513</v>
      </c>
      <c r="CS3788" s="12"/>
      <c r="CT3788" s="36" t="str">
        <f t="shared" si="59"/>
        <v>1bn - 50bn</v>
      </c>
      <c r="CU3788" s="36" t="str">
        <f>VLOOKUP(CK3788,Mapping!B:C,2,FALSE)</f>
        <v>EU</v>
      </c>
    </row>
    <row r="3789" spans="1:99" ht="16" customHeight="1" x14ac:dyDescent="0.35">
      <c r="A3789" s="12" t="s">
        <v>5304</v>
      </c>
      <c r="B3789" s="12" t="s">
        <v>925</v>
      </c>
      <c r="E3789" s="37">
        <v>25092</v>
      </c>
      <c r="G3789" s="37" t="s">
        <v>1505</v>
      </c>
      <c r="I3789" s="37"/>
      <c r="K3789" s="37"/>
      <c r="M3789" s="37">
        <v>25092</v>
      </c>
      <c r="N3789" s="12">
        <v>0.01</v>
      </c>
      <c r="O3789" s="37"/>
      <c r="R3789" s="37"/>
      <c r="T3789" s="37"/>
      <c r="V3789" s="37"/>
      <c r="X3789" s="37"/>
      <c r="Z3789" s="37"/>
      <c r="AB3789" s="37"/>
      <c r="AD3789" s="37"/>
      <c r="AF3789" s="37"/>
      <c r="AH3789" s="37"/>
      <c r="AN3789" s="37"/>
      <c r="AP3789" s="37"/>
      <c r="AR3789" s="37"/>
      <c r="AT3789" s="37"/>
      <c r="AV3789" s="37"/>
      <c r="AX3789" s="37"/>
      <c r="BB3789" s="12">
        <v>200</v>
      </c>
      <c r="CC3789" s="12">
        <v>0</v>
      </c>
      <c r="CG3789" s="12" t="s">
        <v>934</v>
      </c>
      <c r="CH3789" s="12">
        <v>9.9700000000000006</v>
      </c>
      <c r="CI3789" s="12" t="s">
        <v>2525</v>
      </c>
      <c r="CJ3789" s="12" t="s">
        <v>1698</v>
      </c>
      <c r="CK3789" s="12" t="s">
        <v>932</v>
      </c>
      <c r="CL3789" s="37">
        <v>177737792</v>
      </c>
      <c r="CN3789" s="12" t="s">
        <v>1509</v>
      </c>
      <c r="CS3789" s="12"/>
      <c r="CT3789" s="36" t="str">
        <f t="shared" si="59"/>
        <v>500mn</v>
      </c>
      <c r="CU3789" s="36" t="str">
        <f>VLOOKUP(CK3789,Mapping!B:C,2,FALSE)</f>
        <v>US/CA</v>
      </c>
    </row>
    <row r="3790" spans="1:99" ht="16" customHeight="1" x14ac:dyDescent="0.35">
      <c r="A3790" s="12" t="s">
        <v>5305</v>
      </c>
      <c r="B3790" s="12" t="s">
        <v>925</v>
      </c>
      <c r="E3790" s="37">
        <v>2946653</v>
      </c>
      <c r="G3790" s="37" t="s">
        <v>1505</v>
      </c>
      <c r="I3790" s="37"/>
      <c r="K3790" s="37"/>
      <c r="M3790" s="37">
        <v>354926</v>
      </c>
      <c r="N3790" s="12">
        <v>0.01</v>
      </c>
      <c r="O3790" s="37"/>
      <c r="Q3790" s="12">
        <v>14889</v>
      </c>
      <c r="R3790" s="37"/>
      <c r="T3790" s="37"/>
      <c r="V3790" s="37"/>
      <c r="X3790" s="37"/>
      <c r="Z3790" s="37"/>
      <c r="AB3790" s="37"/>
      <c r="AD3790" s="37"/>
      <c r="AF3790" s="37"/>
      <c r="AH3790" s="37">
        <v>1880183</v>
      </c>
      <c r="AI3790" s="12">
        <v>0.03</v>
      </c>
      <c r="AN3790" s="37">
        <v>711544</v>
      </c>
      <c r="AO3790" s="12">
        <v>0.01</v>
      </c>
      <c r="AP3790" s="37">
        <v>0</v>
      </c>
      <c r="AQ3790" s="12">
        <v>0</v>
      </c>
      <c r="AR3790" s="37"/>
      <c r="AT3790" s="37"/>
      <c r="AV3790" s="37"/>
      <c r="AX3790" s="37"/>
      <c r="BB3790" s="12">
        <v>2829</v>
      </c>
      <c r="BH3790" s="12">
        <v>0</v>
      </c>
      <c r="BI3790" s="12">
        <v>4225</v>
      </c>
      <c r="BQ3790" s="12">
        <v>0</v>
      </c>
      <c r="BV3790" s="12">
        <v>0</v>
      </c>
      <c r="BY3790" s="12">
        <v>0</v>
      </c>
      <c r="CC3790" s="12">
        <v>0</v>
      </c>
      <c r="CG3790" s="12" t="s">
        <v>934</v>
      </c>
      <c r="CH3790" s="12">
        <v>49.741999999999997</v>
      </c>
      <c r="CI3790" s="12" t="s">
        <v>1189</v>
      </c>
      <c r="CJ3790" s="12" t="s">
        <v>1185</v>
      </c>
      <c r="CK3790" s="12" t="s">
        <v>932</v>
      </c>
      <c r="CL3790" s="37">
        <v>6196836770</v>
      </c>
      <c r="CN3790" s="12" t="s">
        <v>1509</v>
      </c>
      <c r="CS3790" s="12"/>
      <c r="CT3790" s="36" t="str">
        <f t="shared" si="59"/>
        <v>1bn - 50bn</v>
      </c>
      <c r="CU3790" s="36" t="str">
        <f>VLOOKUP(CK3790,Mapping!B:C,2,FALSE)</f>
        <v>US/CA</v>
      </c>
    </row>
    <row r="3791" spans="1:99" ht="16" customHeight="1" x14ac:dyDescent="0.35">
      <c r="A3791" s="12" t="s">
        <v>5306</v>
      </c>
      <c r="B3791" s="12" t="s">
        <v>925</v>
      </c>
      <c r="E3791" s="37">
        <v>256672</v>
      </c>
      <c r="G3791" s="37" t="s">
        <v>1505</v>
      </c>
      <c r="I3791" s="37"/>
      <c r="K3791" s="37">
        <v>256672</v>
      </c>
      <c r="L3791" s="12">
        <v>0.2</v>
      </c>
      <c r="M3791" s="37"/>
      <c r="O3791" s="37">
        <v>0</v>
      </c>
      <c r="P3791" s="12">
        <v>0</v>
      </c>
      <c r="R3791" s="37"/>
      <c r="T3791" s="37"/>
      <c r="V3791" s="37"/>
      <c r="X3791" s="37"/>
      <c r="Z3791" s="37"/>
      <c r="AB3791" s="37"/>
      <c r="AD3791" s="37"/>
      <c r="AF3791" s="37"/>
      <c r="AH3791" s="37"/>
      <c r="AL3791" s="12">
        <v>0</v>
      </c>
      <c r="AN3791" s="37"/>
      <c r="AP3791" s="37"/>
      <c r="AR3791" s="37"/>
      <c r="AT3791" s="37"/>
      <c r="AV3791" s="37"/>
      <c r="AX3791" s="37"/>
      <c r="BG3791" s="12">
        <v>4300</v>
      </c>
      <c r="BS3791" s="12">
        <v>0</v>
      </c>
      <c r="BU3791" s="12">
        <v>0</v>
      </c>
      <c r="CG3791" s="12" t="s">
        <v>976</v>
      </c>
      <c r="CH3791" s="12">
        <v>137.80000000000001</v>
      </c>
      <c r="CI3791" s="12" t="s">
        <v>1686</v>
      </c>
      <c r="CJ3791" s="12"/>
      <c r="CK3791" s="12" t="s">
        <v>1010</v>
      </c>
      <c r="CL3791" s="37">
        <v>131466547</v>
      </c>
      <c r="CN3791" s="12" t="s">
        <v>1513</v>
      </c>
      <c r="CS3791" s="12"/>
      <c r="CT3791" s="36" t="str">
        <f t="shared" si="59"/>
        <v>500mn</v>
      </c>
      <c r="CU3791" s="36" t="str">
        <f>VLOOKUP(CK3791,Mapping!B:C,2,FALSE)</f>
        <v>Africa</v>
      </c>
    </row>
    <row r="3792" spans="1:99" ht="16" customHeight="1" x14ac:dyDescent="0.35">
      <c r="A3792" s="12" t="s">
        <v>5307</v>
      </c>
      <c r="B3792" s="12" t="s">
        <v>933</v>
      </c>
      <c r="E3792" s="37">
        <v>10261387</v>
      </c>
      <c r="G3792" s="37" t="s">
        <v>1505</v>
      </c>
      <c r="I3792" s="37"/>
      <c r="K3792" s="37"/>
      <c r="M3792" s="37"/>
      <c r="O3792" s="37"/>
      <c r="Q3792" s="12">
        <v>81259</v>
      </c>
      <c r="R3792" s="37"/>
      <c r="T3792" s="37"/>
      <c r="V3792" s="37"/>
      <c r="X3792" s="37"/>
      <c r="Z3792" s="37"/>
      <c r="AB3792" s="37"/>
      <c r="AD3792" s="37"/>
      <c r="AF3792" s="37"/>
      <c r="AH3792" s="37">
        <v>10261387</v>
      </c>
      <c r="AI3792" s="12">
        <v>0.45</v>
      </c>
      <c r="AN3792" s="37"/>
      <c r="AP3792" s="37"/>
      <c r="AR3792" s="37"/>
      <c r="AT3792" s="37"/>
      <c r="AV3792" s="37"/>
      <c r="AX3792" s="37"/>
      <c r="BQ3792" s="12">
        <v>0.02</v>
      </c>
      <c r="CG3792" s="12" t="s">
        <v>940</v>
      </c>
      <c r="CH3792" s="12">
        <v>8.8510000000000009</v>
      </c>
      <c r="CI3792" s="12" t="s">
        <v>2502</v>
      </c>
      <c r="CJ3792" s="12" t="s">
        <v>936</v>
      </c>
      <c r="CK3792" s="12" t="s">
        <v>932</v>
      </c>
      <c r="CL3792" s="37">
        <v>2297818105</v>
      </c>
      <c r="CN3792" s="12" t="s">
        <v>1509</v>
      </c>
      <c r="CS3792" s="12"/>
      <c r="CT3792" s="36" t="str">
        <f t="shared" si="59"/>
        <v>1bn - 50bn</v>
      </c>
      <c r="CU3792" s="36" t="str">
        <f>VLOOKUP(CK3792,Mapping!B:C,2,FALSE)</f>
        <v>US/CA</v>
      </c>
    </row>
    <row r="3793" spans="1:99" ht="16" customHeight="1" x14ac:dyDescent="0.35">
      <c r="A3793" s="12" t="s">
        <v>5308</v>
      </c>
      <c r="B3793" s="12" t="s">
        <v>925</v>
      </c>
      <c r="E3793" s="37">
        <v>0</v>
      </c>
      <c r="G3793" s="37" t="s">
        <v>1505</v>
      </c>
      <c r="I3793" s="37"/>
      <c r="K3793" s="37"/>
      <c r="M3793" s="37"/>
      <c r="O3793" s="37"/>
      <c r="R3793" s="37"/>
      <c r="T3793" s="37"/>
      <c r="V3793" s="37"/>
      <c r="X3793" s="37"/>
      <c r="Z3793" s="37"/>
      <c r="AB3793" s="37"/>
      <c r="AD3793" s="37"/>
      <c r="AF3793" s="37"/>
      <c r="AH3793" s="37"/>
      <c r="AN3793" s="37">
        <v>0</v>
      </c>
      <c r="AO3793" s="12">
        <v>0</v>
      </c>
      <c r="AP3793" s="37"/>
      <c r="AR3793" s="37"/>
      <c r="AT3793" s="37"/>
      <c r="AV3793" s="37"/>
      <c r="AX3793" s="37"/>
      <c r="BI3793" s="12">
        <v>0</v>
      </c>
      <c r="BY3793" s="12">
        <v>0</v>
      </c>
      <c r="CG3793" s="12" t="s">
        <v>934</v>
      </c>
      <c r="CH3793" s="12">
        <v>14.138</v>
      </c>
      <c r="CI3793" s="12" t="s">
        <v>5309</v>
      </c>
      <c r="CJ3793" s="12" t="s">
        <v>1015</v>
      </c>
      <c r="CK3793" s="12" t="s">
        <v>932</v>
      </c>
      <c r="CL3793" s="37">
        <v>204847925</v>
      </c>
      <c r="CN3793" s="12" t="s">
        <v>1509</v>
      </c>
      <c r="CS3793" s="12"/>
      <c r="CT3793" s="36" t="str">
        <f t="shared" si="59"/>
        <v>500mn</v>
      </c>
      <c r="CU3793" s="36" t="str">
        <f>VLOOKUP(CK3793,Mapping!B:C,2,FALSE)</f>
        <v>US/CA</v>
      </c>
    </row>
    <row r="3794" spans="1:99" ht="16" customHeight="1" x14ac:dyDescent="0.35">
      <c r="A3794" s="12" t="s">
        <v>5310</v>
      </c>
      <c r="B3794" s="12" t="s">
        <v>933</v>
      </c>
      <c r="E3794" s="37">
        <v>6917122</v>
      </c>
      <c r="G3794" s="37" t="s">
        <v>1505</v>
      </c>
      <c r="I3794" s="37"/>
      <c r="K3794" s="37"/>
      <c r="M3794" s="37"/>
      <c r="O3794" s="37"/>
      <c r="Q3794" s="12">
        <v>13554</v>
      </c>
      <c r="R3794" s="37"/>
      <c r="T3794" s="37"/>
      <c r="V3794" s="37"/>
      <c r="X3794" s="37"/>
      <c r="Z3794" s="37"/>
      <c r="AB3794" s="37"/>
      <c r="AD3794" s="37"/>
      <c r="AF3794" s="37"/>
      <c r="AH3794" s="37">
        <v>1711599</v>
      </c>
      <c r="AI3794" s="12">
        <v>0.03</v>
      </c>
      <c r="AN3794" s="37">
        <v>4340840</v>
      </c>
      <c r="AO3794" s="12">
        <v>7.0000000000000007E-2</v>
      </c>
      <c r="AP3794" s="37">
        <v>864683</v>
      </c>
      <c r="AQ3794" s="12">
        <v>0.01</v>
      </c>
      <c r="AR3794" s="37"/>
      <c r="AT3794" s="37"/>
      <c r="AV3794" s="37"/>
      <c r="AX3794" s="37"/>
      <c r="BH3794" s="12">
        <v>3745</v>
      </c>
      <c r="BI3794" s="12">
        <v>25775</v>
      </c>
      <c r="BQ3794" s="12">
        <v>0</v>
      </c>
      <c r="BV3794" s="12">
        <v>0</v>
      </c>
      <c r="BY3794" s="12">
        <v>0</v>
      </c>
      <c r="CG3794" s="12" t="s">
        <v>929</v>
      </c>
      <c r="CH3794" s="12">
        <v>33.304000000000002</v>
      </c>
      <c r="CI3794" s="12" t="s">
        <v>1081</v>
      </c>
      <c r="CJ3794" s="12" t="s">
        <v>1082</v>
      </c>
      <c r="CK3794" s="12" t="s">
        <v>932</v>
      </c>
      <c r="CL3794" s="37">
        <v>6604150530</v>
      </c>
      <c r="CN3794" s="12" t="s">
        <v>1509</v>
      </c>
      <c r="CS3794" s="12"/>
      <c r="CT3794" s="36" t="str">
        <f t="shared" si="59"/>
        <v>1bn - 50bn</v>
      </c>
      <c r="CU3794" s="36" t="str">
        <f>VLOOKUP(CK3794,Mapping!B:C,2,FALSE)</f>
        <v>US/CA</v>
      </c>
    </row>
    <row r="3795" spans="1:99" ht="16" customHeight="1" x14ac:dyDescent="0.35">
      <c r="A3795" s="12" t="s">
        <v>5311</v>
      </c>
      <c r="B3795" s="12" t="s">
        <v>925</v>
      </c>
      <c r="E3795" s="37">
        <v>1084832</v>
      </c>
      <c r="G3795" s="37" t="s">
        <v>1505</v>
      </c>
      <c r="I3795" s="37"/>
      <c r="K3795" s="37"/>
      <c r="M3795" s="37"/>
      <c r="O3795" s="37"/>
      <c r="Q3795" s="12">
        <v>4988</v>
      </c>
      <c r="R3795" s="37"/>
      <c r="T3795" s="37"/>
      <c r="V3795" s="37"/>
      <c r="X3795" s="37"/>
      <c r="Z3795" s="37"/>
      <c r="AB3795" s="37"/>
      <c r="AD3795" s="37"/>
      <c r="AF3795" s="37"/>
      <c r="AH3795" s="37">
        <v>629885</v>
      </c>
      <c r="AI3795" s="12">
        <v>0.09</v>
      </c>
      <c r="AN3795" s="37">
        <v>239988</v>
      </c>
      <c r="AO3795" s="12">
        <v>0.04</v>
      </c>
      <c r="AP3795" s="37">
        <v>214959</v>
      </c>
      <c r="AQ3795" s="12">
        <v>0.03</v>
      </c>
      <c r="AR3795" s="37"/>
      <c r="AT3795" s="37"/>
      <c r="AV3795" s="37"/>
      <c r="AX3795" s="37"/>
      <c r="BH3795" s="12">
        <v>931</v>
      </c>
      <c r="BI3795" s="12">
        <v>1425</v>
      </c>
      <c r="BQ3795" s="12">
        <v>0</v>
      </c>
      <c r="BV3795" s="12">
        <v>0</v>
      </c>
      <c r="BY3795" s="12">
        <v>0</v>
      </c>
      <c r="CG3795" s="12" t="s">
        <v>991</v>
      </c>
      <c r="CH3795" s="12">
        <v>16.469000000000001</v>
      </c>
      <c r="CI3795" s="12" t="s">
        <v>5312</v>
      </c>
      <c r="CJ3795" s="12" t="s">
        <v>975</v>
      </c>
      <c r="CK3795" s="12" t="s">
        <v>932</v>
      </c>
      <c r="CL3795" s="37">
        <v>665323178</v>
      </c>
      <c r="CN3795" s="12" t="s">
        <v>1531</v>
      </c>
      <c r="CS3795" s="12"/>
      <c r="CT3795" s="36" t="str">
        <f t="shared" si="59"/>
        <v>500mn - 1bn</v>
      </c>
      <c r="CU3795" s="36" t="str">
        <f>VLOOKUP(CK3795,Mapping!B:C,2,FALSE)</f>
        <v>US/CA</v>
      </c>
    </row>
    <row r="3796" spans="1:99" ht="16" customHeight="1" x14ac:dyDescent="0.35">
      <c r="A3796" s="12" t="s">
        <v>5313</v>
      </c>
      <c r="B3796" s="12" t="s">
        <v>925</v>
      </c>
      <c r="E3796" s="37">
        <v>1134419</v>
      </c>
      <c r="G3796" s="37" t="s">
        <v>1505</v>
      </c>
      <c r="I3796" s="37"/>
      <c r="K3796" s="37"/>
      <c r="M3796" s="37">
        <v>663449</v>
      </c>
      <c r="N3796" s="12">
        <v>0.72</v>
      </c>
      <c r="O3796" s="37"/>
      <c r="R3796" s="37"/>
      <c r="T3796" s="37"/>
      <c r="V3796" s="37"/>
      <c r="X3796" s="37">
        <v>470970</v>
      </c>
      <c r="Y3796" s="12">
        <v>0.51</v>
      </c>
      <c r="Z3796" s="37"/>
      <c r="AB3796" s="37"/>
      <c r="AD3796" s="37"/>
      <c r="AF3796" s="37"/>
      <c r="AH3796" s="37"/>
      <c r="AN3796" s="37"/>
      <c r="AP3796" s="37"/>
      <c r="AR3796" s="37"/>
      <c r="AT3796" s="37"/>
      <c r="AV3796" s="37"/>
      <c r="AX3796" s="37"/>
      <c r="BA3796" s="12">
        <v>4500</v>
      </c>
      <c r="BB3796" s="12">
        <v>5850</v>
      </c>
      <c r="BZ3796" s="12">
        <v>0</v>
      </c>
      <c r="CC3796" s="12">
        <v>0</v>
      </c>
      <c r="CG3796" s="12"/>
      <c r="CH3796" s="12">
        <v>91.111999999999995</v>
      </c>
      <c r="CI3796" s="12" t="s">
        <v>3922</v>
      </c>
      <c r="CJ3796" s="12"/>
      <c r="CK3796" s="12" t="s">
        <v>1151</v>
      </c>
      <c r="CL3796" s="37">
        <v>92625517</v>
      </c>
      <c r="CN3796" s="12" t="s">
        <v>1506</v>
      </c>
      <c r="CS3796" s="12"/>
      <c r="CT3796" s="36" t="str">
        <f t="shared" si="59"/>
        <v>500mn</v>
      </c>
      <c r="CU3796" s="36" t="str">
        <f>VLOOKUP(CK3796,Mapping!B:C,2,FALSE)</f>
        <v>EU</v>
      </c>
    </row>
    <row r="3797" spans="1:99" ht="16" customHeight="1" x14ac:dyDescent="0.35">
      <c r="A3797" s="12" t="s">
        <v>5314</v>
      </c>
      <c r="B3797" s="12" t="s">
        <v>925</v>
      </c>
      <c r="E3797" s="37">
        <v>0</v>
      </c>
      <c r="G3797" s="37" t="s">
        <v>1505</v>
      </c>
      <c r="I3797" s="37"/>
      <c r="K3797" s="37"/>
      <c r="M3797" s="37"/>
      <c r="O3797" s="37"/>
      <c r="R3797" s="37"/>
      <c r="T3797" s="37"/>
      <c r="V3797" s="37"/>
      <c r="X3797" s="37"/>
      <c r="Z3797" s="37"/>
      <c r="AB3797" s="37"/>
      <c r="AD3797" s="37"/>
      <c r="AF3797" s="37"/>
      <c r="AH3797" s="37"/>
      <c r="AN3797" s="37">
        <v>0</v>
      </c>
      <c r="AO3797" s="12">
        <v>0</v>
      </c>
      <c r="AP3797" s="37"/>
      <c r="AR3797" s="37"/>
      <c r="AT3797" s="37"/>
      <c r="AV3797" s="37"/>
      <c r="AX3797" s="37"/>
      <c r="BI3797" s="12">
        <v>0</v>
      </c>
      <c r="BY3797" s="12">
        <v>0</v>
      </c>
      <c r="CG3797" s="12" t="s">
        <v>929</v>
      </c>
      <c r="CH3797" s="12">
        <v>50.887</v>
      </c>
      <c r="CI3797" s="12" t="s">
        <v>1236</v>
      </c>
      <c r="CJ3797" s="12"/>
      <c r="CK3797" s="12" t="s">
        <v>1151</v>
      </c>
      <c r="CL3797" s="37">
        <v>2298291</v>
      </c>
      <c r="CN3797" s="12" t="s">
        <v>1506</v>
      </c>
      <c r="CS3797" s="12"/>
      <c r="CT3797" s="36" t="str">
        <f t="shared" si="59"/>
        <v>500mn</v>
      </c>
      <c r="CU3797" s="36" t="str">
        <f>VLOOKUP(CK3797,Mapping!B:C,2,FALSE)</f>
        <v>EU</v>
      </c>
    </row>
    <row r="3798" spans="1:99" ht="16" customHeight="1" x14ac:dyDescent="0.35">
      <c r="A3798" s="12" t="s">
        <v>5315</v>
      </c>
      <c r="B3798" s="12" t="s">
        <v>925</v>
      </c>
      <c r="E3798" s="37">
        <v>951532</v>
      </c>
      <c r="G3798" s="37" t="s">
        <v>1505</v>
      </c>
      <c r="I3798" s="37"/>
      <c r="K3798" s="37"/>
      <c r="M3798" s="37"/>
      <c r="O3798" s="37"/>
      <c r="R3798" s="37"/>
      <c r="T3798" s="37"/>
      <c r="V3798" s="37"/>
      <c r="X3798" s="37"/>
      <c r="Z3798" s="37"/>
      <c r="AB3798" s="37"/>
      <c r="AD3798" s="37"/>
      <c r="AF3798" s="37"/>
      <c r="AH3798" s="37"/>
      <c r="AN3798" s="37">
        <v>951532</v>
      </c>
      <c r="AO3798" s="12">
        <v>0.08</v>
      </c>
      <c r="AP3798" s="37"/>
      <c r="AR3798" s="37"/>
      <c r="AT3798" s="37"/>
      <c r="AV3798" s="37"/>
      <c r="AX3798" s="37"/>
      <c r="BI3798" s="12">
        <v>5650</v>
      </c>
      <c r="BY3798" s="12">
        <v>0</v>
      </c>
      <c r="CG3798" s="12" t="s">
        <v>929</v>
      </c>
      <c r="CH3798" s="12">
        <v>19.863</v>
      </c>
      <c r="CI3798" s="12" t="s">
        <v>1071</v>
      </c>
      <c r="CJ3798" s="12" t="s">
        <v>1072</v>
      </c>
      <c r="CK3798" s="12" t="s">
        <v>932</v>
      </c>
      <c r="CL3798" s="37">
        <v>1261980154</v>
      </c>
      <c r="CN3798" s="12" t="s">
        <v>1509</v>
      </c>
      <c r="CS3798" s="12"/>
      <c r="CT3798" s="36" t="str">
        <f t="shared" si="59"/>
        <v>1bn - 50bn</v>
      </c>
      <c r="CU3798" s="36" t="str">
        <f>VLOOKUP(CK3798,Mapping!B:C,2,FALSE)</f>
        <v>US/CA</v>
      </c>
    </row>
    <row r="3799" spans="1:99" ht="16" customHeight="1" x14ac:dyDescent="0.35">
      <c r="A3799" s="12" t="s">
        <v>5316</v>
      </c>
      <c r="B3799" s="12" t="s">
        <v>925</v>
      </c>
      <c r="E3799" s="37">
        <v>0</v>
      </c>
      <c r="G3799" s="37" t="s">
        <v>1505</v>
      </c>
      <c r="I3799" s="37"/>
      <c r="K3799" s="37"/>
      <c r="M3799" s="37"/>
      <c r="O3799" s="37"/>
      <c r="R3799" s="37"/>
      <c r="T3799" s="37"/>
      <c r="V3799" s="37"/>
      <c r="X3799" s="37"/>
      <c r="Z3799" s="37">
        <v>0</v>
      </c>
      <c r="AA3799" s="12">
        <v>0</v>
      </c>
      <c r="AB3799" s="37"/>
      <c r="AD3799" s="37"/>
      <c r="AF3799" s="37"/>
      <c r="AH3799" s="37"/>
      <c r="AN3799" s="37"/>
      <c r="AP3799" s="37"/>
      <c r="AR3799" s="37"/>
      <c r="AT3799" s="37"/>
      <c r="AV3799" s="37"/>
      <c r="AX3799" s="37"/>
      <c r="BC3799" s="12">
        <v>0</v>
      </c>
      <c r="CD3799" s="12">
        <v>0</v>
      </c>
      <c r="CG3799" s="12" t="s">
        <v>991</v>
      </c>
      <c r="CH3799" s="12">
        <v>45.475999999999999</v>
      </c>
      <c r="CI3799" s="12" t="s">
        <v>1133</v>
      </c>
      <c r="CJ3799" s="12"/>
      <c r="CK3799" s="12" t="s">
        <v>1010</v>
      </c>
      <c r="CL3799" s="37">
        <v>14247797</v>
      </c>
      <c r="CN3799" s="12" t="s">
        <v>1531</v>
      </c>
      <c r="CS3799" s="12"/>
      <c r="CT3799" s="36" t="str">
        <f t="shared" si="59"/>
        <v>500mn</v>
      </c>
      <c r="CU3799" s="36" t="str">
        <f>VLOOKUP(CK3799,Mapping!B:C,2,FALSE)</f>
        <v>Africa</v>
      </c>
    </row>
    <row r="3800" spans="1:99" ht="16" customHeight="1" x14ac:dyDescent="0.35">
      <c r="A3800" s="12" t="s">
        <v>5317</v>
      </c>
      <c r="B3800" s="12" t="s">
        <v>925</v>
      </c>
      <c r="E3800" s="37">
        <v>505</v>
      </c>
      <c r="G3800" s="37" t="s">
        <v>1505</v>
      </c>
      <c r="I3800" s="37"/>
      <c r="K3800" s="37"/>
      <c r="M3800" s="37">
        <v>0</v>
      </c>
      <c r="N3800" s="12">
        <v>0</v>
      </c>
      <c r="O3800" s="37"/>
      <c r="Q3800" s="12">
        <v>4</v>
      </c>
      <c r="R3800" s="37"/>
      <c r="T3800" s="37"/>
      <c r="V3800" s="37"/>
      <c r="X3800" s="37"/>
      <c r="Z3800" s="37"/>
      <c r="AB3800" s="37"/>
      <c r="AD3800" s="37"/>
      <c r="AF3800" s="37"/>
      <c r="AH3800" s="37">
        <v>505</v>
      </c>
      <c r="AI3800" s="12">
        <v>0</v>
      </c>
      <c r="AN3800" s="37">
        <v>0</v>
      </c>
      <c r="AO3800" s="12">
        <v>0</v>
      </c>
      <c r="AP3800" s="37"/>
      <c r="AR3800" s="37"/>
      <c r="AT3800" s="37"/>
      <c r="AV3800" s="37"/>
      <c r="AX3800" s="37"/>
      <c r="BB3800" s="12">
        <v>0</v>
      </c>
      <c r="BI3800" s="12">
        <v>0</v>
      </c>
      <c r="BQ3800" s="12">
        <v>0</v>
      </c>
      <c r="BY3800" s="12">
        <v>0</v>
      </c>
      <c r="CC3800" s="12">
        <v>0</v>
      </c>
      <c r="CG3800" s="12" t="s">
        <v>934</v>
      </c>
      <c r="CH3800" s="12">
        <v>41.228999999999999</v>
      </c>
      <c r="CI3800" s="12" t="s">
        <v>5318</v>
      </c>
      <c r="CJ3800" s="12" t="s">
        <v>946</v>
      </c>
      <c r="CK3800" s="12" t="s">
        <v>932</v>
      </c>
      <c r="CL3800" s="37">
        <v>153513043</v>
      </c>
      <c r="CN3800" s="12" t="s">
        <v>1509</v>
      </c>
      <c r="CS3800" s="12"/>
      <c r="CT3800" s="36" t="str">
        <f t="shared" si="59"/>
        <v>500mn</v>
      </c>
      <c r="CU3800" s="36" t="str">
        <f>VLOOKUP(CK3800,Mapping!B:C,2,FALSE)</f>
        <v>US/CA</v>
      </c>
    </row>
    <row r="3801" spans="1:99" ht="16" customHeight="1" x14ac:dyDescent="0.35">
      <c r="A3801" s="12" t="s">
        <v>5319</v>
      </c>
      <c r="B3801" s="12" t="s">
        <v>925</v>
      </c>
      <c r="E3801" s="37">
        <v>294722</v>
      </c>
      <c r="G3801" s="37" t="s">
        <v>1505</v>
      </c>
      <c r="I3801" s="37"/>
      <c r="K3801" s="37"/>
      <c r="M3801" s="37"/>
      <c r="O3801" s="37"/>
      <c r="R3801" s="37"/>
      <c r="T3801" s="37">
        <v>0</v>
      </c>
      <c r="U3801" s="12">
        <v>0</v>
      </c>
      <c r="V3801" s="37"/>
      <c r="X3801" s="37"/>
      <c r="Z3801" s="37"/>
      <c r="AB3801" s="37"/>
      <c r="AD3801" s="37"/>
      <c r="AF3801" s="37"/>
      <c r="AH3801" s="37"/>
      <c r="AN3801" s="37">
        <v>294722</v>
      </c>
      <c r="AO3801" s="12">
        <v>0.03</v>
      </c>
      <c r="AP3801" s="37"/>
      <c r="AR3801" s="37"/>
      <c r="AT3801" s="37"/>
      <c r="AV3801" s="37"/>
      <c r="AX3801" s="37"/>
      <c r="BI3801" s="12">
        <v>1750</v>
      </c>
      <c r="BK3801" s="12">
        <v>0</v>
      </c>
      <c r="BY3801" s="12">
        <v>0</v>
      </c>
      <c r="CE3801" s="12">
        <v>0</v>
      </c>
      <c r="CG3801" s="12" t="s">
        <v>934</v>
      </c>
      <c r="CH3801" s="12">
        <v>46.587000000000003</v>
      </c>
      <c r="CI3801" s="12" t="s">
        <v>2928</v>
      </c>
      <c r="CJ3801" s="12" t="s">
        <v>941</v>
      </c>
      <c r="CK3801" s="12" t="s">
        <v>932</v>
      </c>
      <c r="CL3801" s="37">
        <v>859246791</v>
      </c>
      <c r="CN3801" s="12" t="s">
        <v>1509</v>
      </c>
      <c r="CS3801" s="12"/>
      <c r="CT3801" s="36" t="str">
        <f t="shared" si="59"/>
        <v>500mn - 1bn</v>
      </c>
      <c r="CU3801" s="36" t="str">
        <f>VLOOKUP(CK3801,Mapping!B:C,2,FALSE)</f>
        <v>US/CA</v>
      </c>
    </row>
    <row r="3802" spans="1:99" ht="16" customHeight="1" x14ac:dyDescent="0.35">
      <c r="A3802" s="12" t="s">
        <v>5320</v>
      </c>
      <c r="B3802" s="12" t="s">
        <v>925</v>
      </c>
      <c r="E3802" s="37">
        <v>32284245</v>
      </c>
      <c r="G3802" s="37" t="s">
        <v>1505</v>
      </c>
      <c r="I3802" s="37"/>
      <c r="K3802" s="37"/>
      <c r="M3802" s="37">
        <v>32284245</v>
      </c>
      <c r="N3802" s="12">
        <v>0.21</v>
      </c>
      <c r="O3802" s="37"/>
      <c r="R3802" s="37"/>
      <c r="T3802" s="37"/>
      <c r="V3802" s="37"/>
      <c r="X3802" s="37"/>
      <c r="Z3802" s="37"/>
      <c r="AB3802" s="37"/>
      <c r="AD3802" s="37"/>
      <c r="AF3802" s="37"/>
      <c r="AH3802" s="37"/>
      <c r="AN3802" s="37"/>
      <c r="AP3802" s="37"/>
      <c r="AR3802" s="37"/>
      <c r="AT3802" s="37"/>
      <c r="AV3802" s="37"/>
      <c r="AX3802" s="37"/>
      <c r="BB3802" s="12">
        <v>257327</v>
      </c>
      <c r="CC3802" s="12">
        <v>0.01</v>
      </c>
      <c r="CG3802" s="12" t="s">
        <v>991</v>
      </c>
      <c r="CH3802" s="12">
        <v>8.0419999999999998</v>
      </c>
      <c r="CI3802" s="12" t="s">
        <v>5321</v>
      </c>
      <c r="CJ3802" s="12"/>
      <c r="CK3802" s="12" t="s">
        <v>1029</v>
      </c>
      <c r="CL3802" s="37">
        <v>11897896390</v>
      </c>
      <c r="CN3802" s="12" t="s">
        <v>1522</v>
      </c>
      <c r="CS3802" s="12"/>
      <c r="CT3802" s="36" t="str">
        <f t="shared" si="59"/>
        <v>1bn - 50bn</v>
      </c>
      <c r="CU3802" s="36" t="str">
        <f>VLOOKUP(CK3802,Mapping!B:C,2,FALSE)</f>
        <v>EU</v>
      </c>
    </row>
    <row r="3803" spans="1:99" ht="16" customHeight="1" x14ac:dyDescent="0.35">
      <c r="A3803" s="12" t="s">
        <v>5322</v>
      </c>
      <c r="B3803" s="12" t="s">
        <v>925</v>
      </c>
      <c r="E3803" s="37">
        <v>0</v>
      </c>
      <c r="G3803" s="37" t="s">
        <v>1505</v>
      </c>
      <c r="I3803" s="37"/>
      <c r="K3803" s="37"/>
      <c r="M3803" s="37">
        <v>0</v>
      </c>
      <c r="N3803" s="12">
        <v>0</v>
      </c>
      <c r="O3803" s="37"/>
      <c r="R3803" s="37"/>
      <c r="T3803" s="37"/>
      <c r="V3803" s="37"/>
      <c r="X3803" s="37"/>
      <c r="Z3803" s="37"/>
      <c r="AB3803" s="37"/>
      <c r="AD3803" s="37"/>
      <c r="AF3803" s="37"/>
      <c r="AH3803" s="37"/>
      <c r="AN3803" s="37"/>
      <c r="AP3803" s="37"/>
      <c r="AR3803" s="37"/>
      <c r="AT3803" s="37"/>
      <c r="AV3803" s="37"/>
      <c r="AX3803" s="37"/>
      <c r="BB3803" s="12">
        <v>0</v>
      </c>
      <c r="CC3803" s="12">
        <v>0</v>
      </c>
      <c r="CG3803" s="12" t="s">
        <v>976</v>
      </c>
      <c r="CH3803" s="12">
        <v>155.82900000000001</v>
      </c>
      <c r="CI3803" s="12" t="s">
        <v>1026</v>
      </c>
      <c r="CJ3803" s="12"/>
      <c r="CK3803" s="12" t="s">
        <v>1027</v>
      </c>
      <c r="CL3803" s="37">
        <v>66392424</v>
      </c>
      <c r="CN3803" s="12" t="s">
        <v>1513</v>
      </c>
      <c r="CS3803" s="12"/>
      <c r="CT3803" s="36" t="str">
        <f t="shared" si="59"/>
        <v>500mn</v>
      </c>
      <c r="CU3803" s="36" t="str">
        <f>VLOOKUP(CK3803,Mapping!B:C,2,FALSE)</f>
        <v>EU</v>
      </c>
    </row>
    <row r="3804" spans="1:99" ht="16" customHeight="1" x14ac:dyDescent="0.35">
      <c r="A3804" s="12" t="s">
        <v>5323</v>
      </c>
      <c r="B3804" s="12" t="s">
        <v>933</v>
      </c>
      <c r="E3804" s="37">
        <v>29757707</v>
      </c>
      <c r="F3804" s="12">
        <v>0</v>
      </c>
      <c r="G3804" s="37" t="s">
        <v>1505</v>
      </c>
      <c r="I3804" s="37">
        <v>0</v>
      </c>
      <c r="J3804" s="12">
        <v>0</v>
      </c>
      <c r="K3804" s="37">
        <v>15081938</v>
      </c>
      <c r="L3804" s="12">
        <v>0.53</v>
      </c>
      <c r="M3804" s="37"/>
      <c r="O3804" s="37">
        <v>10544621</v>
      </c>
      <c r="P3804" s="12">
        <v>0.37</v>
      </c>
      <c r="R3804" s="37">
        <v>2298614</v>
      </c>
      <c r="S3804" s="12">
        <v>0.08</v>
      </c>
      <c r="T3804" s="37"/>
      <c r="V3804" s="37"/>
      <c r="X3804" s="37"/>
      <c r="Z3804" s="37"/>
      <c r="AB3804" s="37">
        <v>693764</v>
      </c>
      <c r="AC3804" s="12">
        <v>0.02</v>
      </c>
      <c r="AD3804" s="37">
        <v>1138770</v>
      </c>
      <c r="AE3804" s="12">
        <v>0.04</v>
      </c>
      <c r="AF3804" s="37"/>
      <c r="AH3804" s="37"/>
      <c r="AJ3804" s="12">
        <v>46750</v>
      </c>
      <c r="AL3804" s="12">
        <v>673660</v>
      </c>
      <c r="AN3804" s="37">
        <v>0</v>
      </c>
      <c r="AO3804" s="12">
        <v>0</v>
      </c>
      <c r="AP3804" s="37"/>
      <c r="AR3804" s="37"/>
      <c r="AT3804" s="37"/>
      <c r="AV3804" s="37"/>
      <c r="AX3804" s="37"/>
      <c r="AZ3804" s="12">
        <v>144000</v>
      </c>
      <c r="BG3804" s="12">
        <v>248714</v>
      </c>
      <c r="BI3804" s="12">
        <v>0</v>
      </c>
      <c r="BJ3804" s="12">
        <v>9000</v>
      </c>
      <c r="BO3804" s="12">
        <v>0</v>
      </c>
      <c r="BR3804" s="12">
        <v>0</v>
      </c>
      <c r="BS3804" s="12">
        <v>0</v>
      </c>
      <c r="BU3804" s="12">
        <v>0</v>
      </c>
      <c r="BX3804" s="12">
        <v>0</v>
      </c>
      <c r="BY3804" s="12">
        <v>0</v>
      </c>
      <c r="CB3804" s="12">
        <v>0</v>
      </c>
      <c r="CG3804" s="12" t="s">
        <v>940</v>
      </c>
      <c r="CH3804" s="12">
        <v>40.497</v>
      </c>
      <c r="CI3804" s="12" t="s">
        <v>953</v>
      </c>
      <c r="CJ3804" s="12"/>
      <c r="CK3804" s="12" t="s">
        <v>954</v>
      </c>
      <c r="CL3804" s="37">
        <v>2853537910</v>
      </c>
      <c r="CN3804" s="12" t="s">
        <v>1506</v>
      </c>
      <c r="CS3804" s="12"/>
      <c r="CT3804" s="36" t="str">
        <f t="shared" si="59"/>
        <v>1bn - 50bn</v>
      </c>
      <c r="CU3804" s="36" t="str">
        <f>VLOOKUP(CK3804,Mapping!B:C,2,FALSE)</f>
        <v>EU</v>
      </c>
    </row>
    <row r="3805" spans="1:99" ht="16" customHeight="1" x14ac:dyDescent="0.35">
      <c r="A3805" s="12" t="s">
        <v>5324</v>
      </c>
      <c r="B3805" s="12" t="s">
        <v>933</v>
      </c>
      <c r="E3805" s="37">
        <v>16155358</v>
      </c>
      <c r="G3805" s="37" t="s">
        <v>1505</v>
      </c>
      <c r="I3805" s="37"/>
      <c r="K3805" s="37"/>
      <c r="M3805" s="37"/>
      <c r="O3805" s="37"/>
      <c r="Q3805" s="12">
        <v>0</v>
      </c>
      <c r="R3805" s="37"/>
      <c r="T3805" s="37"/>
      <c r="V3805" s="37"/>
      <c r="X3805" s="37"/>
      <c r="Z3805" s="37"/>
      <c r="AB3805" s="37"/>
      <c r="AD3805" s="37"/>
      <c r="AF3805" s="37"/>
      <c r="AH3805" s="37">
        <v>0</v>
      </c>
      <c r="AI3805" s="12">
        <v>0</v>
      </c>
      <c r="AN3805" s="37">
        <v>16155358</v>
      </c>
      <c r="AO3805" s="12">
        <v>1.39</v>
      </c>
      <c r="AP3805" s="37"/>
      <c r="AR3805" s="37"/>
      <c r="AT3805" s="37"/>
      <c r="AV3805" s="37"/>
      <c r="AX3805" s="37"/>
      <c r="BI3805" s="12">
        <v>94975</v>
      </c>
      <c r="BQ3805" s="12">
        <v>0</v>
      </c>
      <c r="BY3805" s="12">
        <v>0.01</v>
      </c>
      <c r="CG3805" s="12" t="s">
        <v>929</v>
      </c>
      <c r="CH3805" s="12">
        <v>29.669</v>
      </c>
      <c r="CI3805" s="12" t="s">
        <v>1023</v>
      </c>
      <c r="CJ3805" s="12"/>
      <c r="CK3805" s="12" t="s">
        <v>979</v>
      </c>
      <c r="CL3805" s="37">
        <v>1157302009</v>
      </c>
      <c r="CN3805" s="12" t="s">
        <v>1506</v>
      </c>
      <c r="CS3805" s="12"/>
      <c r="CT3805" s="36" t="str">
        <f t="shared" si="59"/>
        <v>1bn - 50bn</v>
      </c>
      <c r="CU3805" s="36" t="str">
        <f>VLOOKUP(CK3805,Mapping!B:C,2,FALSE)</f>
        <v>EU</v>
      </c>
    </row>
    <row r="3806" spans="1:99" ht="16" customHeight="1" x14ac:dyDescent="0.35">
      <c r="A3806" s="12" t="s">
        <v>5325</v>
      </c>
      <c r="B3806" s="12" t="s">
        <v>925</v>
      </c>
      <c r="E3806" s="37">
        <v>1998954</v>
      </c>
      <c r="G3806" s="37" t="s">
        <v>1505</v>
      </c>
      <c r="I3806" s="37"/>
      <c r="K3806" s="37"/>
      <c r="M3806" s="37">
        <v>1998954</v>
      </c>
      <c r="N3806" s="12">
        <v>0.22</v>
      </c>
      <c r="O3806" s="37"/>
      <c r="R3806" s="37"/>
      <c r="T3806" s="37"/>
      <c r="V3806" s="37"/>
      <c r="X3806" s="37"/>
      <c r="Z3806" s="37">
        <v>0</v>
      </c>
      <c r="AA3806" s="12">
        <v>0</v>
      </c>
      <c r="AB3806" s="37"/>
      <c r="AD3806" s="37"/>
      <c r="AF3806" s="37"/>
      <c r="AH3806" s="37"/>
      <c r="AN3806" s="37"/>
      <c r="AP3806" s="37"/>
      <c r="AR3806" s="37"/>
      <c r="AT3806" s="37"/>
      <c r="AV3806" s="37"/>
      <c r="AX3806" s="37"/>
      <c r="BB3806" s="12">
        <v>15933</v>
      </c>
      <c r="BC3806" s="12">
        <v>0</v>
      </c>
      <c r="CC3806" s="12">
        <v>0</v>
      </c>
      <c r="CD3806" s="12">
        <v>0</v>
      </c>
      <c r="CG3806" s="12" t="s">
        <v>940</v>
      </c>
      <c r="CH3806" s="12">
        <v>14.832000000000001</v>
      </c>
      <c r="CI3806" s="12" t="s">
        <v>2904</v>
      </c>
      <c r="CJ3806" s="12" t="s">
        <v>2905</v>
      </c>
      <c r="CK3806" s="12" t="s">
        <v>932</v>
      </c>
      <c r="CL3806" s="37">
        <v>909684564</v>
      </c>
      <c r="CN3806" s="12" t="s">
        <v>1509</v>
      </c>
      <c r="CS3806" s="12"/>
      <c r="CT3806" s="36" t="str">
        <f t="shared" si="59"/>
        <v>500mn - 1bn</v>
      </c>
      <c r="CU3806" s="36" t="str">
        <f>VLOOKUP(CK3806,Mapping!B:C,2,FALSE)</f>
        <v>US/CA</v>
      </c>
    </row>
    <row r="3807" spans="1:99" ht="16" customHeight="1" x14ac:dyDescent="0.35">
      <c r="A3807" s="12" t="s">
        <v>5326</v>
      </c>
      <c r="B3807" s="12" t="s">
        <v>925</v>
      </c>
      <c r="E3807" s="37">
        <v>6322220</v>
      </c>
      <c r="G3807" s="37" t="s">
        <v>1505</v>
      </c>
      <c r="I3807" s="37"/>
      <c r="K3807" s="37"/>
      <c r="M3807" s="37"/>
      <c r="O3807" s="37"/>
      <c r="Q3807" s="12">
        <v>9765</v>
      </c>
      <c r="R3807" s="37"/>
      <c r="T3807" s="37"/>
      <c r="V3807" s="37"/>
      <c r="X3807" s="37">
        <v>2220167</v>
      </c>
      <c r="Y3807" s="12">
        <v>0.22</v>
      </c>
      <c r="Z3807" s="37"/>
      <c r="AB3807" s="37"/>
      <c r="AD3807" s="37"/>
      <c r="AF3807" s="37"/>
      <c r="AH3807" s="37">
        <v>1233124</v>
      </c>
      <c r="AI3807" s="12">
        <v>0.12</v>
      </c>
      <c r="AN3807" s="37">
        <v>277881</v>
      </c>
      <c r="AO3807" s="12">
        <v>0.03</v>
      </c>
      <c r="AP3807" s="37">
        <v>2591048</v>
      </c>
      <c r="AQ3807" s="12">
        <v>0.26</v>
      </c>
      <c r="AR3807" s="37"/>
      <c r="AT3807" s="37"/>
      <c r="AV3807" s="37"/>
      <c r="AX3807" s="37"/>
      <c r="BA3807" s="12">
        <v>21728</v>
      </c>
      <c r="BH3807" s="12">
        <v>11222</v>
      </c>
      <c r="BI3807" s="12">
        <v>1650</v>
      </c>
      <c r="BQ3807" s="12">
        <v>0</v>
      </c>
      <c r="BV3807" s="12">
        <v>0.01</v>
      </c>
      <c r="BY3807" s="12">
        <v>0</v>
      </c>
      <c r="BZ3807" s="12">
        <v>0</v>
      </c>
      <c r="CG3807" s="12" t="s">
        <v>976</v>
      </c>
      <c r="CH3807" s="12">
        <v>211.904</v>
      </c>
      <c r="CI3807" s="12" t="s">
        <v>938</v>
      </c>
      <c r="CJ3807" s="12" t="s">
        <v>931</v>
      </c>
      <c r="CK3807" s="12" t="s">
        <v>932</v>
      </c>
      <c r="CL3807" s="37">
        <v>997186585</v>
      </c>
      <c r="CN3807" s="12" t="s">
        <v>1513</v>
      </c>
      <c r="CS3807" s="12"/>
      <c r="CT3807" s="36" t="str">
        <f t="shared" si="59"/>
        <v>500mn - 1bn</v>
      </c>
      <c r="CU3807" s="36" t="str">
        <f>VLOOKUP(CK3807,Mapping!B:C,2,FALSE)</f>
        <v>US/CA</v>
      </c>
    </row>
    <row r="3808" spans="1:99" ht="16" customHeight="1" x14ac:dyDescent="0.35">
      <c r="A3808" s="12" t="s">
        <v>5327</v>
      </c>
      <c r="B3808" s="12" t="s">
        <v>925</v>
      </c>
      <c r="E3808" s="37">
        <v>3953490</v>
      </c>
      <c r="G3808" s="37" t="s">
        <v>1505</v>
      </c>
      <c r="I3808" s="37"/>
      <c r="K3808" s="37"/>
      <c r="M3808" s="37"/>
      <c r="O3808" s="37"/>
      <c r="R3808" s="37"/>
      <c r="T3808" s="37"/>
      <c r="V3808" s="37"/>
      <c r="X3808" s="37"/>
      <c r="Z3808" s="37"/>
      <c r="AB3808" s="37"/>
      <c r="AD3808" s="37"/>
      <c r="AF3808" s="37"/>
      <c r="AH3808" s="37"/>
      <c r="AN3808" s="37">
        <v>3953490</v>
      </c>
      <c r="AO3808" s="12">
        <v>1.54</v>
      </c>
      <c r="AP3808" s="37"/>
      <c r="AR3808" s="37"/>
      <c r="AT3808" s="37"/>
      <c r="AV3808" s="37"/>
      <c r="AX3808" s="37"/>
      <c r="BI3808" s="12">
        <v>23475</v>
      </c>
      <c r="BY3808" s="12">
        <v>0</v>
      </c>
      <c r="CG3808" s="12" t="s">
        <v>940</v>
      </c>
      <c r="CH3808" s="12">
        <v>155.90600000000001</v>
      </c>
      <c r="CI3808" s="12" t="s">
        <v>953</v>
      </c>
      <c r="CJ3808" s="12"/>
      <c r="CK3808" s="12" t="s">
        <v>954</v>
      </c>
      <c r="CL3808" s="37">
        <v>257451457</v>
      </c>
      <c r="CN3808" s="12" t="s">
        <v>1506</v>
      </c>
      <c r="CS3808" s="12"/>
      <c r="CT3808" s="36" t="str">
        <f t="shared" si="59"/>
        <v>500mn</v>
      </c>
      <c r="CU3808" s="36" t="str">
        <f>VLOOKUP(CK3808,Mapping!B:C,2,FALSE)</f>
        <v>EU</v>
      </c>
    </row>
    <row r="3809" spans="1:99" ht="16" customHeight="1" x14ac:dyDescent="0.35">
      <c r="A3809" s="12" t="s">
        <v>5328</v>
      </c>
      <c r="B3809" s="12" t="s">
        <v>933</v>
      </c>
      <c r="E3809" s="37">
        <v>346448604</v>
      </c>
      <c r="G3809" s="37" t="s">
        <v>1505</v>
      </c>
      <c r="I3809" s="37"/>
      <c r="K3809" s="37">
        <v>60994204</v>
      </c>
      <c r="L3809" s="12">
        <v>0.13</v>
      </c>
      <c r="M3809" s="37">
        <v>5358271</v>
      </c>
      <c r="N3809" s="12">
        <v>0.01</v>
      </c>
      <c r="O3809" s="37">
        <v>78885953</v>
      </c>
      <c r="P3809" s="12">
        <v>0.17</v>
      </c>
      <c r="Q3809" s="12">
        <v>67492</v>
      </c>
      <c r="R3809" s="37">
        <v>0</v>
      </c>
      <c r="S3809" s="12">
        <v>0</v>
      </c>
      <c r="T3809" s="37"/>
      <c r="V3809" s="37">
        <v>14134715</v>
      </c>
      <c r="W3809" s="12">
        <v>0.03</v>
      </c>
      <c r="X3809" s="37">
        <v>10328048</v>
      </c>
      <c r="Y3809" s="12">
        <v>0.02</v>
      </c>
      <c r="Z3809" s="37"/>
      <c r="AB3809" s="37">
        <v>14878465</v>
      </c>
      <c r="AC3809" s="12">
        <v>0.03</v>
      </c>
      <c r="AD3809" s="37"/>
      <c r="AF3809" s="37">
        <v>38121632</v>
      </c>
      <c r="AG3809" s="12">
        <v>0.08</v>
      </c>
      <c r="AH3809" s="37">
        <v>8522890</v>
      </c>
      <c r="AI3809" s="12">
        <v>0.02</v>
      </c>
      <c r="AJ3809" s="12">
        <v>1029900</v>
      </c>
      <c r="AK3809" s="12">
        <v>649600</v>
      </c>
      <c r="AL3809" s="12">
        <v>5194408</v>
      </c>
      <c r="AN3809" s="37">
        <v>86934687</v>
      </c>
      <c r="AO3809" s="12">
        <v>0.19</v>
      </c>
      <c r="AP3809" s="37">
        <v>3757966</v>
      </c>
      <c r="AQ3809" s="12">
        <v>0.01</v>
      </c>
      <c r="AR3809" s="37"/>
      <c r="AT3809" s="37">
        <v>24531773</v>
      </c>
      <c r="AU3809" s="12">
        <v>0.05</v>
      </c>
      <c r="AV3809" s="37"/>
      <c r="AX3809" s="37"/>
      <c r="AZ3809" s="12">
        <v>0</v>
      </c>
      <c r="BA3809" s="12">
        <v>101077</v>
      </c>
      <c r="BB3809" s="12">
        <v>42709</v>
      </c>
      <c r="BD3809" s="12">
        <v>2301292</v>
      </c>
      <c r="BF3809" s="12">
        <v>2826050</v>
      </c>
      <c r="BG3809" s="12">
        <v>987476</v>
      </c>
      <c r="BH3809" s="12">
        <v>16276</v>
      </c>
      <c r="BI3809" s="12">
        <v>516200</v>
      </c>
      <c r="BP3809" s="12">
        <v>0.12</v>
      </c>
      <c r="BQ3809" s="12">
        <v>0.02</v>
      </c>
      <c r="BR3809" s="12">
        <v>0.04</v>
      </c>
      <c r="BS3809" s="12">
        <v>0.01</v>
      </c>
      <c r="BT3809" s="12">
        <v>0.02</v>
      </c>
      <c r="BU3809" s="12">
        <v>0.03</v>
      </c>
      <c r="BV3809" s="12">
        <v>0.01</v>
      </c>
      <c r="BX3809" s="12">
        <v>0</v>
      </c>
      <c r="BY3809" s="12">
        <v>7.0000000000000007E-2</v>
      </c>
      <c r="BZ3809" s="12">
        <v>0</v>
      </c>
      <c r="CC3809" s="12">
        <v>0</v>
      </c>
      <c r="CF3809" s="12">
        <v>1.98</v>
      </c>
      <c r="CG3809" s="12" t="s">
        <v>929</v>
      </c>
      <c r="CH3809" s="12">
        <v>40.078000000000003</v>
      </c>
      <c r="CI3809" s="12" t="s">
        <v>1016</v>
      </c>
      <c r="CJ3809" s="12" t="s">
        <v>1017</v>
      </c>
      <c r="CK3809" s="12" t="s">
        <v>932</v>
      </c>
      <c r="CL3809" s="37">
        <v>46218319577</v>
      </c>
      <c r="CN3809" s="12" t="s">
        <v>1506</v>
      </c>
      <c r="CR3809" s="12">
        <v>46038.25</v>
      </c>
      <c r="CS3809" s="12"/>
      <c r="CT3809" s="36" t="str">
        <f t="shared" si="59"/>
        <v>1bn - 50bn</v>
      </c>
      <c r="CU3809" s="36" t="str">
        <f>VLOOKUP(CK3809,Mapping!B:C,2,FALSE)</f>
        <v>US/CA</v>
      </c>
    </row>
    <row r="3810" spans="1:99" ht="16" customHeight="1" x14ac:dyDescent="0.35">
      <c r="A3810" s="12" t="s">
        <v>5329</v>
      </c>
      <c r="B3810" s="12" t="s">
        <v>925</v>
      </c>
      <c r="E3810" s="37">
        <v>270618</v>
      </c>
      <c r="G3810" s="37" t="s">
        <v>1505</v>
      </c>
      <c r="I3810" s="37"/>
      <c r="K3810" s="37"/>
      <c r="M3810" s="37"/>
      <c r="O3810" s="37"/>
      <c r="Q3810" s="12">
        <v>2143</v>
      </c>
      <c r="R3810" s="37"/>
      <c r="T3810" s="37"/>
      <c r="V3810" s="37"/>
      <c r="X3810" s="37"/>
      <c r="Z3810" s="37"/>
      <c r="AB3810" s="37"/>
      <c r="AD3810" s="37"/>
      <c r="AF3810" s="37"/>
      <c r="AH3810" s="37">
        <v>270618</v>
      </c>
      <c r="AI3810" s="12">
        <v>0.25</v>
      </c>
      <c r="AN3810" s="37"/>
      <c r="AP3810" s="37">
        <v>0</v>
      </c>
      <c r="AQ3810" s="12">
        <v>0</v>
      </c>
      <c r="AR3810" s="37"/>
      <c r="AT3810" s="37"/>
      <c r="AV3810" s="37"/>
      <c r="AX3810" s="37"/>
      <c r="BH3810" s="12">
        <v>0</v>
      </c>
      <c r="BQ3810" s="12">
        <v>0</v>
      </c>
      <c r="BV3810" s="12">
        <v>0</v>
      </c>
      <c r="CG3810" s="12" t="s">
        <v>929</v>
      </c>
      <c r="CH3810" s="12">
        <v>372.649</v>
      </c>
      <c r="CI3810" s="12" t="s">
        <v>1153</v>
      </c>
      <c r="CJ3810" s="12" t="s">
        <v>946</v>
      </c>
      <c r="CK3810" s="12" t="s">
        <v>932</v>
      </c>
      <c r="CL3810" s="37">
        <v>110043657</v>
      </c>
      <c r="CN3810" s="12" t="s">
        <v>1509</v>
      </c>
      <c r="CS3810" s="12"/>
      <c r="CT3810" s="36" t="str">
        <f t="shared" si="59"/>
        <v>500mn</v>
      </c>
      <c r="CU3810" s="36" t="str">
        <f>VLOOKUP(CK3810,Mapping!B:C,2,FALSE)</f>
        <v>US/CA</v>
      </c>
    </row>
    <row r="3811" spans="1:99" ht="16" customHeight="1" x14ac:dyDescent="0.35">
      <c r="A3811" s="12" t="s">
        <v>5330</v>
      </c>
      <c r="B3811" s="12" t="s">
        <v>925</v>
      </c>
      <c r="E3811" s="37">
        <v>2160</v>
      </c>
      <c r="G3811" s="37" t="s">
        <v>1505</v>
      </c>
      <c r="I3811" s="37"/>
      <c r="K3811" s="37"/>
      <c r="M3811" s="37">
        <v>627</v>
      </c>
      <c r="N3811" s="12">
        <v>0</v>
      </c>
      <c r="O3811" s="37"/>
      <c r="Q3811" s="12">
        <v>3</v>
      </c>
      <c r="R3811" s="37"/>
      <c r="T3811" s="37"/>
      <c r="V3811" s="37"/>
      <c r="X3811" s="37"/>
      <c r="Z3811" s="37"/>
      <c r="AB3811" s="37"/>
      <c r="AD3811" s="37"/>
      <c r="AF3811" s="37"/>
      <c r="AH3811" s="37">
        <v>379</v>
      </c>
      <c r="AI3811" s="12">
        <v>0</v>
      </c>
      <c r="AN3811" s="37"/>
      <c r="AP3811" s="37">
        <v>1154</v>
      </c>
      <c r="AQ3811" s="12">
        <v>0</v>
      </c>
      <c r="AR3811" s="37"/>
      <c r="AT3811" s="37"/>
      <c r="AV3811" s="37"/>
      <c r="AX3811" s="37"/>
      <c r="BB3811" s="12">
        <v>5</v>
      </c>
      <c r="BH3811" s="12">
        <v>5</v>
      </c>
      <c r="BQ3811" s="12">
        <v>0</v>
      </c>
      <c r="BV3811" s="12">
        <v>0</v>
      </c>
      <c r="CC3811" s="12">
        <v>0</v>
      </c>
      <c r="CG3811" s="12" t="s">
        <v>934</v>
      </c>
      <c r="CH3811" s="12">
        <v>22.292999999999999</v>
      </c>
      <c r="CI3811" s="12" t="s">
        <v>3971</v>
      </c>
      <c r="CJ3811" s="12" t="s">
        <v>1114</v>
      </c>
      <c r="CK3811" s="12" t="s">
        <v>932</v>
      </c>
      <c r="CL3811" s="37">
        <v>142047585</v>
      </c>
      <c r="CN3811" s="12" t="s">
        <v>1509</v>
      </c>
      <c r="CS3811" s="12"/>
      <c r="CT3811" s="36" t="str">
        <f t="shared" si="59"/>
        <v>500mn</v>
      </c>
      <c r="CU3811" s="36" t="str">
        <f>VLOOKUP(CK3811,Mapping!B:C,2,FALSE)</f>
        <v>US/CA</v>
      </c>
    </row>
    <row r="3812" spans="1:99" ht="16" customHeight="1" x14ac:dyDescent="0.35">
      <c r="A3812" s="12" t="s">
        <v>5331</v>
      </c>
      <c r="B3812" s="12" t="s">
        <v>925</v>
      </c>
      <c r="E3812" s="37">
        <v>265250</v>
      </c>
      <c r="G3812" s="37" t="s">
        <v>1505</v>
      </c>
      <c r="I3812" s="37"/>
      <c r="K3812" s="37"/>
      <c r="M3812" s="37">
        <v>0</v>
      </c>
      <c r="N3812" s="12">
        <v>0</v>
      </c>
      <c r="O3812" s="37"/>
      <c r="R3812" s="37"/>
      <c r="T3812" s="37"/>
      <c r="V3812" s="37"/>
      <c r="X3812" s="37"/>
      <c r="Z3812" s="37"/>
      <c r="AB3812" s="37"/>
      <c r="AD3812" s="37"/>
      <c r="AF3812" s="37"/>
      <c r="AH3812" s="37"/>
      <c r="AN3812" s="37">
        <v>265250</v>
      </c>
      <c r="AO3812" s="12">
        <v>0.02</v>
      </c>
      <c r="AP3812" s="37"/>
      <c r="AR3812" s="37"/>
      <c r="AT3812" s="37"/>
      <c r="AV3812" s="37"/>
      <c r="AX3812" s="37"/>
      <c r="BB3812" s="12">
        <v>0</v>
      </c>
      <c r="BI3812" s="12">
        <v>1575</v>
      </c>
      <c r="BY3812" s="12">
        <v>0</v>
      </c>
      <c r="CC3812" s="12">
        <v>0</v>
      </c>
      <c r="CG3812" s="12" t="s">
        <v>934</v>
      </c>
      <c r="CH3812" s="12">
        <v>35.302</v>
      </c>
      <c r="CI3812" s="12" t="s">
        <v>5332</v>
      </c>
      <c r="CJ3812" s="12" t="s">
        <v>993</v>
      </c>
      <c r="CK3812" s="12" t="s">
        <v>932</v>
      </c>
      <c r="CL3812" s="37">
        <v>1737789082</v>
      </c>
      <c r="CN3812" s="12" t="s">
        <v>1509</v>
      </c>
      <c r="CS3812" s="12"/>
      <c r="CT3812" s="36" t="str">
        <f t="shared" si="59"/>
        <v>1bn - 50bn</v>
      </c>
      <c r="CU3812" s="36" t="str">
        <f>VLOOKUP(CK3812,Mapping!B:C,2,FALSE)</f>
        <v>US/CA</v>
      </c>
    </row>
    <row r="3813" spans="1:99" ht="16" customHeight="1" x14ac:dyDescent="0.35">
      <c r="A3813" s="12" t="s">
        <v>5333</v>
      </c>
      <c r="B3813" s="12" t="s">
        <v>925</v>
      </c>
      <c r="E3813" s="37">
        <v>13952783</v>
      </c>
      <c r="G3813" s="37" t="s">
        <v>1505</v>
      </c>
      <c r="I3813" s="37"/>
      <c r="K3813" s="37"/>
      <c r="M3813" s="37">
        <v>13952783</v>
      </c>
      <c r="N3813" s="12">
        <v>1.57</v>
      </c>
      <c r="O3813" s="37"/>
      <c r="R3813" s="37"/>
      <c r="T3813" s="37"/>
      <c r="V3813" s="37"/>
      <c r="X3813" s="37"/>
      <c r="Z3813" s="37"/>
      <c r="AB3813" s="37"/>
      <c r="AD3813" s="37"/>
      <c r="AF3813" s="37"/>
      <c r="AH3813" s="37"/>
      <c r="AN3813" s="37"/>
      <c r="AP3813" s="37"/>
      <c r="AR3813" s="37"/>
      <c r="AT3813" s="37"/>
      <c r="AV3813" s="37"/>
      <c r="AX3813" s="37"/>
      <c r="BB3813" s="12">
        <v>111213</v>
      </c>
      <c r="CC3813" s="12">
        <v>0</v>
      </c>
      <c r="CG3813" s="12" t="s">
        <v>940</v>
      </c>
      <c r="CH3813" s="12">
        <v>27.643000000000001</v>
      </c>
      <c r="CI3813" s="12" t="s">
        <v>930</v>
      </c>
      <c r="CJ3813" s="12" t="s">
        <v>931</v>
      </c>
      <c r="CK3813" s="12" t="s">
        <v>932</v>
      </c>
      <c r="CL3813" s="37">
        <v>885456186</v>
      </c>
      <c r="CN3813" s="12" t="s">
        <v>1509</v>
      </c>
      <c r="CS3813" s="12"/>
      <c r="CT3813" s="36" t="str">
        <f t="shared" si="59"/>
        <v>500mn - 1bn</v>
      </c>
      <c r="CU3813" s="36" t="str">
        <f>VLOOKUP(CK3813,Mapping!B:C,2,FALSE)</f>
        <v>US/CA</v>
      </c>
    </row>
    <row r="3814" spans="1:99" ht="16" customHeight="1" x14ac:dyDescent="0.35">
      <c r="A3814" s="12" t="s">
        <v>5334</v>
      </c>
      <c r="B3814" s="12" t="s">
        <v>925</v>
      </c>
      <c r="E3814" s="37">
        <v>5645700</v>
      </c>
      <c r="G3814" s="37" t="s">
        <v>1505</v>
      </c>
      <c r="I3814" s="37"/>
      <c r="K3814" s="37"/>
      <c r="M3814" s="37">
        <v>5645700</v>
      </c>
      <c r="N3814" s="12">
        <v>0.36</v>
      </c>
      <c r="O3814" s="37"/>
      <c r="R3814" s="37"/>
      <c r="T3814" s="37"/>
      <c r="V3814" s="37"/>
      <c r="X3814" s="37"/>
      <c r="Z3814" s="37"/>
      <c r="AB3814" s="37"/>
      <c r="AD3814" s="37"/>
      <c r="AF3814" s="37"/>
      <c r="AH3814" s="37"/>
      <c r="AN3814" s="37"/>
      <c r="AP3814" s="37"/>
      <c r="AR3814" s="37"/>
      <c r="AT3814" s="37"/>
      <c r="AV3814" s="37"/>
      <c r="AX3814" s="37"/>
      <c r="BB3814" s="12">
        <v>45000</v>
      </c>
      <c r="CC3814" s="12">
        <v>0</v>
      </c>
      <c r="CG3814" s="12" t="s">
        <v>976</v>
      </c>
      <c r="CH3814" s="12">
        <v>104.41500000000001</v>
      </c>
      <c r="CI3814" s="12" t="s">
        <v>941</v>
      </c>
      <c r="CJ3814" s="12" t="s">
        <v>941</v>
      </c>
      <c r="CK3814" s="12" t="s">
        <v>932</v>
      </c>
      <c r="CL3814" s="37">
        <v>1560268347</v>
      </c>
      <c r="CN3814" s="12" t="s">
        <v>1513</v>
      </c>
      <c r="CS3814" s="12"/>
      <c r="CT3814" s="36" t="str">
        <f t="shared" si="59"/>
        <v>1bn - 50bn</v>
      </c>
      <c r="CU3814" s="36" t="str">
        <f>VLOOKUP(CK3814,Mapping!B:C,2,FALSE)</f>
        <v>US/CA</v>
      </c>
    </row>
    <row r="3815" spans="1:99" ht="16" customHeight="1" x14ac:dyDescent="0.35">
      <c r="A3815" s="12" t="s">
        <v>5335</v>
      </c>
      <c r="B3815" s="12" t="s">
        <v>925</v>
      </c>
      <c r="E3815" s="37">
        <v>4380189</v>
      </c>
      <c r="G3815" s="37" t="s">
        <v>1505</v>
      </c>
      <c r="I3815" s="37"/>
      <c r="K3815" s="37">
        <v>2174226</v>
      </c>
      <c r="L3815" s="12">
        <v>3.56</v>
      </c>
      <c r="M3815" s="37">
        <v>2205963</v>
      </c>
      <c r="N3815" s="12">
        <v>3.61</v>
      </c>
      <c r="O3815" s="37"/>
      <c r="R3815" s="37"/>
      <c r="T3815" s="37"/>
      <c r="V3815" s="37"/>
      <c r="X3815" s="37"/>
      <c r="Z3815" s="37"/>
      <c r="AB3815" s="37"/>
      <c r="AD3815" s="37"/>
      <c r="AF3815" s="37"/>
      <c r="AH3815" s="37"/>
      <c r="AN3815" s="37"/>
      <c r="AP3815" s="37"/>
      <c r="AR3815" s="37"/>
      <c r="AT3815" s="37"/>
      <c r="AV3815" s="37"/>
      <c r="AX3815" s="37"/>
      <c r="BB3815" s="12">
        <v>17583</v>
      </c>
      <c r="BG3815" s="12">
        <v>35200</v>
      </c>
      <c r="BS3815" s="12">
        <v>0</v>
      </c>
      <c r="CC3815" s="12">
        <v>0</v>
      </c>
      <c r="CG3815" s="12" t="s">
        <v>991</v>
      </c>
      <c r="CH3815" s="12">
        <v>129.505</v>
      </c>
      <c r="CI3815" s="12" t="s">
        <v>1028</v>
      </c>
      <c r="CJ3815" s="12"/>
      <c r="CK3815" s="12" t="s">
        <v>1029</v>
      </c>
      <c r="CL3815" s="37">
        <v>63090775</v>
      </c>
      <c r="CN3815" s="12" t="s">
        <v>1535</v>
      </c>
      <c r="CS3815" s="12"/>
      <c r="CT3815" s="36" t="str">
        <f t="shared" si="59"/>
        <v>500mn</v>
      </c>
      <c r="CU3815" s="36" t="str">
        <f>VLOOKUP(CK3815,Mapping!B:C,2,FALSE)</f>
        <v>EU</v>
      </c>
    </row>
    <row r="3816" spans="1:99" ht="16" customHeight="1" x14ac:dyDescent="0.35">
      <c r="A3816" s="12" t="s">
        <v>713</v>
      </c>
      <c r="B3816" s="12" t="s">
        <v>933</v>
      </c>
      <c r="E3816" s="37">
        <v>24878092</v>
      </c>
      <c r="F3816" s="12">
        <v>3653</v>
      </c>
      <c r="G3816" s="37" t="s">
        <v>1505</v>
      </c>
      <c r="I3816" s="37">
        <v>177527</v>
      </c>
      <c r="J3816" s="12">
        <v>0.01</v>
      </c>
      <c r="K3816" s="37">
        <v>7688545</v>
      </c>
      <c r="L3816" s="12">
        <v>0.25</v>
      </c>
      <c r="M3816" s="37">
        <v>2782452</v>
      </c>
      <c r="N3816" s="12">
        <v>0.09</v>
      </c>
      <c r="O3816" s="37">
        <v>4487186</v>
      </c>
      <c r="P3816" s="12">
        <v>0.14000000000000001</v>
      </c>
      <c r="Q3816" s="12">
        <v>6515</v>
      </c>
      <c r="R3816" s="37">
        <v>424521</v>
      </c>
      <c r="S3816" s="12">
        <v>0.01</v>
      </c>
      <c r="T3816" s="37"/>
      <c r="V3816" s="37">
        <v>372995</v>
      </c>
      <c r="W3816" s="12">
        <v>0.01</v>
      </c>
      <c r="X3816" s="37">
        <v>1151875</v>
      </c>
      <c r="Y3816" s="12">
        <v>0.04</v>
      </c>
      <c r="Z3816" s="37"/>
      <c r="AB3816" s="37">
        <v>1927425</v>
      </c>
      <c r="AC3816" s="12">
        <v>0.06</v>
      </c>
      <c r="AD3816" s="37">
        <v>1877316</v>
      </c>
      <c r="AE3816" s="12">
        <v>0.06</v>
      </c>
      <c r="AF3816" s="37">
        <v>133342</v>
      </c>
      <c r="AG3816" s="12">
        <v>0</v>
      </c>
      <c r="AH3816" s="37">
        <v>822714</v>
      </c>
      <c r="AI3816" s="12">
        <v>0.03</v>
      </c>
      <c r="AJ3816" s="12">
        <v>133418</v>
      </c>
      <c r="AK3816" s="12">
        <v>17142</v>
      </c>
      <c r="AL3816" s="12">
        <v>295468</v>
      </c>
      <c r="AN3816" s="37">
        <v>2589347</v>
      </c>
      <c r="AO3816" s="12">
        <v>0.08</v>
      </c>
      <c r="AP3816" s="37">
        <v>442847</v>
      </c>
      <c r="AQ3816" s="12">
        <v>0.01</v>
      </c>
      <c r="AR3816" s="37"/>
      <c r="AT3816" s="37"/>
      <c r="AV3816" s="37"/>
      <c r="AX3816" s="37"/>
      <c r="AZ3816" s="12">
        <v>40102</v>
      </c>
      <c r="BA3816" s="12">
        <v>11273</v>
      </c>
      <c r="BB3816" s="12">
        <v>22178</v>
      </c>
      <c r="BF3816" s="12">
        <v>9885</v>
      </c>
      <c r="BG3816" s="12">
        <v>124475</v>
      </c>
      <c r="BH3816" s="12">
        <v>1918</v>
      </c>
      <c r="BI3816" s="12">
        <v>15375</v>
      </c>
      <c r="BJ3816" s="12">
        <v>16849</v>
      </c>
      <c r="BO3816" s="12">
        <v>0</v>
      </c>
      <c r="BP3816" s="12">
        <v>0</v>
      </c>
      <c r="BQ3816" s="12">
        <v>0</v>
      </c>
      <c r="BR3816" s="12">
        <v>0.01</v>
      </c>
      <c r="BS3816" s="12">
        <v>0</v>
      </c>
      <c r="BT3816" s="12">
        <v>0</v>
      </c>
      <c r="BU3816" s="12">
        <v>0</v>
      </c>
      <c r="BV3816" s="12">
        <v>0</v>
      </c>
      <c r="BX3816" s="12">
        <v>0</v>
      </c>
      <c r="BY3816" s="12">
        <v>0</v>
      </c>
      <c r="BZ3816" s="12">
        <v>0</v>
      </c>
      <c r="CB3816" s="12">
        <v>0.01</v>
      </c>
      <c r="CC3816" s="12">
        <v>0</v>
      </c>
      <c r="CG3816" s="12" t="s">
        <v>929</v>
      </c>
      <c r="CH3816" s="12">
        <v>65.641000000000005</v>
      </c>
      <c r="CI3816" s="12" t="s">
        <v>1028</v>
      </c>
      <c r="CJ3816" s="12"/>
      <c r="CK3816" s="12" t="s">
        <v>1029</v>
      </c>
      <c r="CL3816" s="37">
        <v>3106887082</v>
      </c>
      <c r="CN3816" s="12" t="s">
        <v>1506</v>
      </c>
      <c r="CS3816" s="12"/>
      <c r="CT3816" s="36" t="str">
        <f t="shared" si="59"/>
        <v>1bn - 50bn</v>
      </c>
      <c r="CU3816" s="36" t="str">
        <f>VLOOKUP(CK3816,Mapping!B:C,2,FALSE)</f>
        <v>EU</v>
      </c>
    </row>
    <row r="3817" spans="1:99" ht="16" customHeight="1" x14ac:dyDescent="0.35">
      <c r="A3817" s="12" t="s">
        <v>5336</v>
      </c>
      <c r="B3817" s="12" t="s">
        <v>925</v>
      </c>
      <c r="E3817" s="37">
        <v>105258</v>
      </c>
      <c r="G3817" s="37" t="s">
        <v>1505</v>
      </c>
      <c r="I3817" s="37"/>
      <c r="K3817" s="37"/>
      <c r="M3817" s="37"/>
      <c r="O3817" s="37"/>
      <c r="R3817" s="37"/>
      <c r="T3817" s="37"/>
      <c r="V3817" s="37"/>
      <c r="X3817" s="37"/>
      <c r="Z3817" s="37"/>
      <c r="AB3817" s="37"/>
      <c r="AD3817" s="37"/>
      <c r="AF3817" s="37"/>
      <c r="AH3817" s="37"/>
      <c r="AN3817" s="37">
        <v>105258</v>
      </c>
      <c r="AO3817" s="12">
        <v>0.21</v>
      </c>
      <c r="AP3817" s="37"/>
      <c r="AR3817" s="37"/>
      <c r="AT3817" s="37"/>
      <c r="AV3817" s="37"/>
      <c r="AX3817" s="37"/>
      <c r="BI3817" s="12">
        <v>625</v>
      </c>
      <c r="BY3817" s="12">
        <v>0</v>
      </c>
      <c r="CG3817" s="12" t="s">
        <v>996</v>
      </c>
      <c r="CH3817" s="12">
        <v>88.051000000000002</v>
      </c>
      <c r="CI3817" s="12" t="s">
        <v>1122</v>
      </c>
      <c r="CJ3817" s="12" t="s">
        <v>1123</v>
      </c>
      <c r="CK3817" s="12" t="s">
        <v>985</v>
      </c>
      <c r="CL3817" s="37">
        <v>50385620</v>
      </c>
      <c r="CN3817" s="12" t="s">
        <v>1506</v>
      </c>
      <c r="CS3817" s="12"/>
      <c r="CT3817" s="36" t="str">
        <f t="shared" si="59"/>
        <v>500mn</v>
      </c>
      <c r="CU3817" s="36" t="str">
        <f>VLOOKUP(CK3817,Mapping!B:C,2,FALSE)</f>
        <v>US/CA</v>
      </c>
    </row>
    <row r="3818" spans="1:99" ht="16" customHeight="1" x14ac:dyDescent="0.35">
      <c r="A3818" s="12" t="s">
        <v>5337</v>
      </c>
      <c r="B3818" s="12" t="s">
        <v>925</v>
      </c>
      <c r="E3818" s="37">
        <v>1031528</v>
      </c>
      <c r="G3818" s="37" t="s">
        <v>1505</v>
      </c>
      <c r="I3818" s="37"/>
      <c r="K3818" s="37"/>
      <c r="M3818" s="37"/>
      <c r="O3818" s="37"/>
      <c r="R3818" s="37"/>
      <c r="T3818" s="37"/>
      <c r="V3818" s="37"/>
      <c r="X3818" s="37"/>
      <c r="Z3818" s="37"/>
      <c r="AB3818" s="37"/>
      <c r="AD3818" s="37"/>
      <c r="AF3818" s="37"/>
      <c r="AH3818" s="37"/>
      <c r="AN3818" s="37">
        <v>1031528</v>
      </c>
      <c r="AO3818" s="12">
        <v>0.35</v>
      </c>
      <c r="AP3818" s="37"/>
      <c r="AR3818" s="37"/>
      <c r="AT3818" s="37"/>
      <c r="AV3818" s="37"/>
      <c r="AX3818" s="37"/>
      <c r="BI3818" s="12">
        <v>6125</v>
      </c>
      <c r="BY3818" s="12">
        <v>0</v>
      </c>
      <c r="CG3818" s="12"/>
      <c r="CH3818" s="12">
        <v>7.335</v>
      </c>
      <c r="CI3818" s="12" t="s">
        <v>5338</v>
      </c>
      <c r="CJ3818" s="12" t="s">
        <v>931</v>
      </c>
      <c r="CK3818" s="12" t="s">
        <v>932</v>
      </c>
      <c r="CL3818" s="37">
        <v>290438486</v>
      </c>
      <c r="CN3818" s="12" t="s">
        <v>1509</v>
      </c>
      <c r="CS3818" s="12"/>
      <c r="CT3818" s="36" t="str">
        <f t="shared" si="59"/>
        <v>500mn</v>
      </c>
      <c r="CU3818" s="36" t="str">
        <f>VLOOKUP(CK3818,Mapping!B:C,2,FALSE)</f>
        <v>US/CA</v>
      </c>
    </row>
    <row r="3819" spans="1:99" ht="16" customHeight="1" x14ac:dyDescent="0.35">
      <c r="A3819" s="12" t="s">
        <v>5339</v>
      </c>
      <c r="B3819" s="12" t="s">
        <v>925</v>
      </c>
      <c r="E3819" s="37">
        <v>10031425</v>
      </c>
      <c r="G3819" s="37" t="s">
        <v>1505</v>
      </c>
      <c r="I3819" s="37"/>
      <c r="K3819" s="37"/>
      <c r="M3819" s="37"/>
      <c r="O3819" s="37"/>
      <c r="Q3819" s="12">
        <v>39972</v>
      </c>
      <c r="R3819" s="37"/>
      <c r="T3819" s="37"/>
      <c r="V3819" s="37"/>
      <c r="X3819" s="37"/>
      <c r="Z3819" s="37"/>
      <c r="AB3819" s="37"/>
      <c r="AD3819" s="37"/>
      <c r="AF3819" s="37"/>
      <c r="AH3819" s="37">
        <v>5047664</v>
      </c>
      <c r="AI3819" s="12">
        <v>0.34</v>
      </c>
      <c r="AN3819" s="37"/>
      <c r="AP3819" s="37">
        <v>4983761</v>
      </c>
      <c r="AQ3819" s="12">
        <v>0.34</v>
      </c>
      <c r="AR3819" s="37"/>
      <c r="AT3819" s="37"/>
      <c r="AV3819" s="37"/>
      <c r="AX3819" s="37"/>
      <c r="BH3819" s="12">
        <v>21585</v>
      </c>
      <c r="BQ3819" s="12">
        <v>0.01</v>
      </c>
      <c r="BV3819" s="12">
        <v>0.02</v>
      </c>
      <c r="CG3819" s="12" t="s">
        <v>940</v>
      </c>
      <c r="CH3819" s="12">
        <v>20.483000000000001</v>
      </c>
      <c r="CI3819" s="12" t="s">
        <v>1171</v>
      </c>
      <c r="CJ3819" s="12" t="s">
        <v>1114</v>
      </c>
      <c r="CK3819" s="12" t="s">
        <v>932</v>
      </c>
      <c r="CL3819" s="37">
        <v>1485974203</v>
      </c>
      <c r="CN3819" s="12" t="s">
        <v>1506</v>
      </c>
      <c r="CS3819" s="12"/>
      <c r="CT3819" s="36" t="str">
        <f t="shared" si="59"/>
        <v>1bn - 50bn</v>
      </c>
      <c r="CU3819" s="36" t="str">
        <f>VLOOKUP(CK3819,Mapping!B:C,2,FALSE)</f>
        <v>US/CA</v>
      </c>
    </row>
    <row r="3820" spans="1:99" ht="16" customHeight="1" x14ac:dyDescent="0.35">
      <c r="A3820" s="12" t="s">
        <v>5340</v>
      </c>
      <c r="B3820" s="12" t="s">
        <v>925</v>
      </c>
      <c r="E3820" s="37">
        <v>0</v>
      </c>
      <c r="G3820" s="37" t="s">
        <v>1505</v>
      </c>
      <c r="I3820" s="37"/>
      <c r="K3820" s="37"/>
      <c r="M3820" s="37">
        <v>0</v>
      </c>
      <c r="N3820" s="12">
        <v>0</v>
      </c>
      <c r="O3820" s="37"/>
      <c r="R3820" s="37"/>
      <c r="T3820" s="37"/>
      <c r="V3820" s="37"/>
      <c r="X3820" s="37"/>
      <c r="Z3820" s="37"/>
      <c r="AB3820" s="37"/>
      <c r="AD3820" s="37"/>
      <c r="AF3820" s="37"/>
      <c r="AH3820" s="37"/>
      <c r="AN3820" s="37"/>
      <c r="AP3820" s="37">
        <v>0</v>
      </c>
      <c r="AQ3820" s="12">
        <v>0</v>
      </c>
      <c r="AR3820" s="37"/>
      <c r="AT3820" s="37"/>
      <c r="AV3820" s="37"/>
      <c r="AX3820" s="37"/>
      <c r="BB3820" s="12">
        <v>0</v>
      </c>
      <c r="BH3820" s="12">
        <v>0</v>
      </c>
      <c r="BV3820" s="12">
        <v>0</v>
      </c>
      <c r="CC3820" s="12">
        <v>0</v>
      </c>
      <c r="CG3820" s="12" t="s">
        <v>929</v>
      </c>
      <c r="CH3820" s="12">
        <v>56.518999999999998</v>
      </c>
      <c r="CI3820" s="12" t="s">
        <v>1127</v>
      </c>
      <c r="CJ3820" s="12" t="s">
        <v>966</v>
      </c>
      <c r="CK3820" s="12" t="s">
        <v>932</v>
      </c>
      <c r="CL3820" s="37">
        <v>957015210</v>
      </c>
      <c r="CN3820" s="12" t="s">
        <v>1509</v>
      </c>
      <c r="CS3820" s="12"/>
      <c r="CT3820" s="36" t="str">
        <f t="shared" si="59"/>
        <v>500mn - 1bn</v>
      </c>
      <c r="CU3820" s="36" t="str">
        <f>VLOOKUP(CK3820,Mapping!B:C,2,FALSE)</f>
        <v>US/CA</v>
      </c>
    </row>
    <row r="3821" spans="1:99" ht="16" customHeight="1" x14ac:dyDescent="0.35">
      <c r="A3821" s="12" t="s">
        <v>5341</v>
      </c>
      <c r="B3821" s="12" t="s">
        <v>925</v>
      </c>
      <c r="E3821" s="37">
        <v>0</v>
      </c>
      <c r="G3821" s="37" t="s">
        <v>1505</v>
      </c>
      <c r="I3821" s="37"/>
      <c r="K3821" s="37"/>
      <c r="M3821" s="37"/>
      <c r="O3821" s="37"/>
      <c r="R3821" s="37"/>
      <c r="T3821" s="37"/>
      <c r="V3821" s="37"/>
      <c r="X3821" s="37"/>
      <c r="Z3821" s="37"/>
      <c r="AB3821" s="37"/>
      <c r="AD3821" s="37"/>
      <c r="AF3821" s="37"/>
      <c r="AH3821" s="37"/>
      <c r="AN3821" s="37"/>
      <c r="AP3821" s="37">
        <v>0</v>
      </c>
      <c r="AQ3821" s="12">
        <v>0</v>
      </c>
      <c r="AR3821" s="37"/>
      <c r="AT3821" s="37"/>
      <c r="AV3821" s="37"/>
      <c r="AX3821" s="37"/>
      <c r="BH3821" s="12">
        <v>0</v>
      </c>
      <c r="BV3821" s="12">
        <v>0</v>
      </c>
      <c r="CG3821" s="12" t="s">
        <v>963</v>
      </c>
      <c r="CH3821" s="12">
        <v>22.925000000000001</v>
      </c>
      <c r="CI3821" s="12" t="s">
        <v>1016</v>
      </c>
      <c r="CJ3821" s="12" t="s">
        <v>1017</v>
      </c>
      <c r="CK3821" s="12" t="s">
        <v>932</v>
      </c>
      <c r="CL3821" s="37">
        <v>1509938261</v>
      </c>
      <c r="CN3821" s="12" t="s">
        <v>1506</v>
      </c>
      <c r="CS3821" s="12"/>
      <c r="CT3821" s="36" t="str">
        <f t="shared" si="59"/>
        <v>1bn - 50bn</v>
      </c>
      <c r="CU3821" s="36" t="str">
        <f>VLOOKUP(CK3821,Mapping!B:C,2,FALSE)</f>
        <v>US/CA</v>
      </c>
    </row>
    <row r="3822" spans="1:99" ht="16" customHeight="1" x14ac:dyDescent="0.35">
      <c r="A3822" s="12" t="s">
        <v>5342</v>
      </c>
      <c r="B3822" s="12" t="s">
        <v>925</v>
      </c>
      <c r="E3822" s="37">
        <v>16364202</v>
      </c>
      <c r="G3822" s="37" t="s">
        <v>1505</v>
      </c>
      <c r="I3822" s="37"/>
      <c r="K3822" s="37"/>
      <c r="M3822" s="37"/>
      <c r="O3822" s="37"/>
      <c r="Q3822" s="12">
        <v>18740</v>
      </c>
      <c r="R3822" s="37"/>
      <c r="T3822" s="37"/>
      <c r="V3822" s="37"/>
      <c r="X3822" s="37"/>
      <c r="Z3822" s="37"/>
      <c r="AB3822" s="37"/>
      <c r="AD3822" s="37"/>
      <c r="AF3822" s="37"/>
      <c r="AH3822" s="37">
        <v>2366487</v>
      </c>
      <c r="AI3822" s="12">
        <v>0.23</v>
      </c>
      <c r="AN3822" s="37">
        <v>9149025</v>
      </c>
      <c r="AO3822" s="12">
        <v>0.89</v>
      </c>
      <c r="AP3822" s="37">
        <v>4848690</v>
      </c>
      <c r="AQ3822" s="12">
        <v>0.47</v>
      </c>
      <c r="AR3822" s="37"/>
      <c r="AT3822" s="37"/>
      <c r="AV3822" s="37"/>
      <c r="AX3822" s="37"/>
      <c r="BH3822" s="12">
        <v>21000</v>
      </c>
      <c r="BI3822" s="12">
        <v>54325</v>
      </c>
      <c r="BQ3822" s="12">
        <v>0</v>
      </c>
      <c r="BV3822" s="12">
        <v>0.02</v>
      </c>
      <c r="BY3822" s="12">
        <v>0.01</v>
      </c>
      <c r="CG3822" s="12" t="s">
        <v>976</v>
      </c>
      <c r="CH3822" s="12">
        <v>254.756</v>
      </c>
      <c r="CI3822" s="12" t="s">
        <v>941</v>
      </c>
      <c r="CJ3822" s="12" t="s">
        <v>941</v>
      </c>
      <c r="CK3822" s="12" t="s">
        <v>932</v>
      </c>
      <c r="CL3822" s="37">
        <v>1026435758</v>
      </c>
      <c r="CN3822" s="12" t="s">
        <v>1509</v>
      </c>
      <c r="CS3822" s="12"/>
      <c r="CT3822" s="36" t="str">
        <f t="shared" si="59"/>
        <v>1bn - 50bn</v>
      </c>
      <c r="CU3822" s="36" t="str">
        <f>VLOOKUP(CK3822,Mapping!B:C,2,FALSE)</f>
        <v>US/CA</v>
      </c>
    </row>
    <row r="3823" spans="1:99" ht="16" customHeight="1" x14ac:dyDescent="0.35">
      <c r="A3823" s="12" t="s">
        <v>5343</v>
      </c>
      <c r="B3823" s="12" t="s">
        <v>933</v>
      </c>
      <c r="E3823" s="37">
        <v>45408090</v>
      </c>
      <c r="G3823" s="37" t="s">
        <v>1505</v>
      </c>
      <c r="I3823" s="37"/>
      <c r="K3823" s="37">
        <v>19803554</v>
      </c>
      <c r="L3823" s="12">
        <v>0.3</v>
      </c>
      <c r="M3823" s="37"/>
      <c r="O3823" s="37">
        <v>19925370</v>
      </c>
      <c r="P3823" s="12">
        <v>0.3</v>
      </c>
      <c r="R3823" s="37">
        <v>0</v>
      </c>
      <c r="S3823" s="12">
        <v>0</v>
      </c>
      <c r="T3823" s="37"/>
      <c r="V3823" s="37"/>
      <c r="X3823" s="37">
        <v>492814</v>
      </c>
      <c r="Y3823" s="12">
        <v>0.01</v>
      </c>
      <c r="Z3823" s="37"/>
      <c r="AB3823" s="37">
        <v>0</v>
      </c>
      <c r="AC3823" s="12">
        <v>0</v>
      </c>
      <c r="AD3823" s="37"/>
      <c r="AF3823" s="37">
        <v>5186352</v>
      </c>
      <c r="AG3823" s="12">
        <v>0.08</v>
      </c>
      <c r="AH3823" s="37"/>
      <c r="AJ3823" s="12">
        <v>0</v>
      </c>
      <c r="AL3823" s="12">
        <v>1312027</v>
      </c>
      <c r="AN3823" s="37"/>
      <c r="AP3823" s="37"/>
      <c r="AR3823" s="37"/>
      <c r="AT3823" s="37"/>
      <c r="AV3823" s="37"/>
      <c r="AX3823" s="37"/>
      <c r="AZ3823" s="12">
        <v>0</v>
      </c>
      <c r="BA3823" s="12">
        <v>4823</v>
      </c>
      <c r="BF3823" s="12">
        <v>384477</v>
      </c>
      <c r="BG3823" s="12">
        <v>320613</v>
      </c>
      <c r="BP3823" s="12">
        <v>0.02</v>
      </c>
      <c r="BR3823" s="12">
        <v>0</v>
      </c>
      <c r="BS3823" s="12">
        <v>0</v>
      </c>
      <c r="BU3823" s="12">
        <v>0.01</v>
      </c>
      <c r="BX3823" s="12">
        <v>0</v>
      </c>
      <c r="BZ3823" s="12">
        <v>0</v>
      </c>
      <c r="CG3823" s="12" t="s">
        <v>929</v>
      </c>
      <c r="CH3823" s="12">
        <v>53.524999999999999</v>
      </c>
      <c r="CI3823" s="12" t="s">
        <v>930</v>
      </c>
      <c r="CJ3823" s="12" t="s">
        <v>931</v>
      </c>
      <c r="CK3823" s="12" t="s">
        <v>932</v>
      </c>
      <c r="CL3823" s="37">
        <v>6702703992</v>
      </c>
      <c r="CN3823" s="12" t="s">
        <v>1506</v>
      </c>
      <c r="CS3823" s="12"/>
      <c r="CT3823" s="36" t="str">
        <f t="shared" si="59"/>
        <v>1bn - 50bn</v>
      </c>
      <c r="CU3823" s="36" t="str">
        <f>VLOOKUP(CK3823,Mapping!B:C,2,FALSE)</f>
        <v>US/CA</v>
      </c>
    </row>
    <row r="3824" spans="1:99" ht="16" customHeight="1" x14ac:dyDescent="0.35">
      <c r="A3824" s="12" t="s">
        <v>5344</v>
      </c>
      <c r="B3824" s="12" t="s">
        <v>925</v>
      </c>
      <c r="E3824" s="37">
        <v>1600200</v>
      </c>
      <c r="G3824" s="37" t="s">
        <v>1505</v>
      </c>
      <c r="I3824" s="37"/>
      <c r="K3824" s="37"/>
      <c r="M3824" s="37"/>
      <c r="O3824" s="37"/>
      <c r="Q3824" s="12">
        <v>8171</v>
      </c>
      <c r="R3824" s="37"/>
      <c r="T3824" s="37"/>
      <c r="V3824" s="37"/>
      <c r="X3824" s="37">
        <v>296322</v>
      </c>
      <c r="Y3824" s="12">
        <v>0.16</v>
      </c>
      <c r="Z3824" s="37">
        <v>272044</v>
      </c>
      <c r="AA3824" s="12">
        <v>0.15</v>
      </c>
      <c r="AB3824" s="37"/>
      <c r="AD3824" s="37"/>
      <c r="AF3824" s="37"/>
      <c r="AH3824" s="37">
        <v>1031834</v>
      </c>
      <c r="AI3824" s="12">
        <v>0.55000000000000004</v>
      </c>
      <c r="AN3824" s="37"/>
      <c r="AP3824" s="37"/>
      <c r="AR3824" s="37"/>
      <c r="AT3824" s="37"/>
      <c r="AV3824" s="37"/>
      <c r="AX3824" s="37"/>
      <c r="BA3824" s="12">
        <v>2900</v>
      </c>
      <c r="BC3824" s="12">
        <v>9200</v>
      </c>
      <c r="BQ3824" s="12">
        <v>0</v>
      </c>
      <c r="BZ3824" s="12">
        <v>0</v>
      </c>
      <c r="CD3824" s="12">
        <v>0</v>
      </c>
      <c r="CG3824" s="12" t="s">
        <v>976</v>
      </c>
      <c r="CH3824" s="12">
        <v>96.037000000000006</v>
      </c>
      <c r="CI3824" s="12" t="s">
        <v>941</v>
      </c>
      <c r="CJ3824" s="12" t="s">
        <v>941</v>
      </c>
      <c r="CK3824" s="12" t="s">
        <v>932</v>
      </c>
      <c r="CL3824" s="37">
        <v>186284386</v>
      </c>
      <c r="CN3824" s="12" t="s">
        <v>1513</v>
      </c>
      <c r="CS3824" s="12"/>
      <c r="CT3824" s="36" t="str">
        <f t="shared" si="59"/>
        <v>500mn</v>
      </c>
      <c r="CU3824" s="36" t="str">
        <f>VLOOKUP(CK3824,Mapping!B:C,2,FALSE)</f>
        <v>US/CA</v>
      </c>
    </row>
    <row r="3825" spans="1:99" ht="16" customHeight="1" x14ac:dyDescent="0.35">
      <c r="A3825" s="12" t="s">
        <v>5345</v>
      </c>
      <c r="B3825" s="12" t="s">
        <v>925</v>
      </c>
      <c r="E3825" s="37">
        <v>61677</v>
      </c>
      <c r="G3825" s="37" t="s">
        <v>1505</v>
      </c>
      <c r="I3825" s="37"/>
      <c r="K3825" s="37"/>
      <c r="M3825" s="37">
        <v>8029</v>
      </c>
      <c r="N3825" s="12">
        <v>0</v>
      </c>
      <c r="O3825" s="37"/>
      <c r="Q3825" s="12">
        <v>0</v>
      </c>
      <c r="R3825" s="37"/>
      <c r="T3825" s="37"/>
      <c r="V3825" s="37"/>
      <c r="X3825" s="37"/>
      <c r="Z3825" s="37"/>
      <c r="AB3825" s="37"/>
      <c r="AD3825" s="37"/>
      <c r="AF3825" s="37"/>
      <c r="AH3825" s="37">
        <v>0</v>
      </c>
      <c r="AI3825" s="12">
        <v>0</v>
      </c>
      <c r="AN3825" s="37">
        <v>42103</v>
      </c>
      <c r="AO3825" s="12">
        <v>0</v>
      </c>
      <c r="AP3825" s="37">
        <v>11545</v>
      </c>
      <c r="AQ3825" s="12">
        <v>0</v>
      </c>
      <c r="AR3825" s="37"/>
      <c r="AT3825" s="37"/>
      <c r="AV3825" s="37"/>
      <c r="AX3825" s="37"/>
      <c r="BB3825" s="12">
        <v>64</v>
      </c>
      <c r="BH3825" s="12">
        <v>50</v>
      </c>
      <c r="BI3825" s="12">
        <v>250</v>
      </c>
      <c r="BQ3825" s="12">
        <v>0</v>
      </c>
      <c r="BV3825" s="12">
        <v>0</v>
      </c>
      <c r="BY3825" s="12">
        <v>0</v>
      </c>
      <c r="CC3825" s="12">
        <v>0</v>
      </c>
      <c r="CG3825" s="12" t="s">
        <v>940</v>
      </c>
      <c r="CH3825" s="12">
        <v>16.661999999999999</v>
      </c>
      <c r="CI3825" s="12" t="s">
        <v>1135</v>
      </c>
      <c r="CJ3825" s="12" t="s">
        <v>1183</v>
      </c>
      <c r="CK3825" s="12" t="s">
        <v>932</v>
      </c>
      <c r="CL3825" s="37">
        <v>1887657871</v>
      </c>
      <c r="CN3825" s="12" t="s">
        <v>1509</v>
      </c>
      <c r="CS3825" s="12"/>
      <c r="CT3825" s="36" t="str">
        <f t="shared" si="59"/>
        <v>1bn - 50bn</v>
      </c>
      <c r="CU3825" s="36" t="str">
        <f>VLOOKUP(CK3825,Mapping!B:C,2,FALSE)</f>
        <v>US/CA</v>
      </c>
    </row>
    <row r="3826" spans="1:99" ht="16" customHeight="1" x14ac:dyDescent="0.35">
      <c r="A3826" s="12" t="s">
        <v>5346</v>
      </c>
      <c r="B3826" s="12" t="s">
        <v>925</v>
      </c>
      <c r="E3826" s="37">
        <v>1818467</v>
      </c>
      <c r="G3826" s="37" t="s">
        <v>1505</v>
      </c>
      <c r="I3826" s="37"/>
      <c r="K3826" s="37"/>
      <c r="M3826" s="37"/>
      <c r="O3826" s="37"/>
      <c r="R3826" s="37"/>
      <c r="T3826" s="37">
        <v>1818467</v>
      </c>
      <c r="U3826" s="12">
        <v>0.36</v>
      </c>
      <c r="V3826" s="37"/>
      <c r="X3826" s="37"/>
      <c r="Z3826" s="37"/>
      <c r="AB3826" s="37"/>
      <c r="AD3826" s="37"/>
      <c r="AF3826" s="37"/>
      <c r="AH3826" s="37"/>
      <c r="AN3826" s="37"/>
      <c r="AP3826" s="37"/>
      <c r="AR3826" s="37"/>
      <c r="AT3826" s="37"/>
      <c r="AV3826" s="37"/>
      <c r="AX3826" s="37"/>
      <c r="BK3826" s="12">
        <v>15475</v>
      </c>
      <c r="CE3826" s="12">
        <v>0</v>
      </c>
      <c r="CG3826" s="12" t="s">
        <v>996</v>
      </c>
      <c r="CH3826" s="12">
        <v>7.0670000000000002</v>
      </c>
      <c r="CI3826" s="12" t="s">
        <v>1009</v>
      </c>
      <c r="CJ3826" s="12"/>
      <c r="CK3826" s="12" t="s">
        <v>1010</v>
      </c>
      <c r="CL3826" s="37">
        <v>543830635</v>
      </c>
      <c r="CN3826" s="12" t="s">
        <v>1506</v>
      </c>
      <c r="CS3826" s="12"/>
      <c r="CT3826" s="36" t="str">
        <f t="shared" si="59"/>
        <v>500mn - 1bn</v>
      </c>
      <c r="CU3826" s="36" t="str">
        <f>VLOOKUP(CK3826,Mapping!B:C,2,FALSE)</f>
        <v>Africa</v>
      </c>
    </row>
    <row r="3827" spans="1:99" ht="16" customHeight="1" x14ac:dyDescent="0.35">
      <c r="A3827" s="12" t="s">
        <v>5347</v>
      </c>
      <c r="B3827" s="12" t="s">
        <v>925</v>
      </c>
      <c r="E3827" s="37">
        <v>19348024</v>
      </c>
      <c r="G3827" s="37" t="s">
        <v>1505</v>
      </c>
      <c r="I3827" s="37"/>
      <c r="K3827" s="37"/>
      <c r="M3827" s="37">
        <v>1699105</v>
      </c>
      <c r="N3827" s="12">
        <v>0.02</v>
      </c>
      <c r="O3827" s="37"/>
      <c r="R3827" s="37"/>
      <c r="T3827" s="37"/>
      <c r="V3827" s="37"/>
      <c r="X3827" s="37">
        <v>11648520</v>
      </c>
      <c r="Y3827" s="12">
        <v>0.11</v>
      </c>
      <c r="Z3827" s="37">
        <v>5543577</v>
      </c>
      <c r="AA3827" s="12">
        <v>0.05</v>
      </c>
      <c r="AB3827" s="37"/>
      <c r="AD3827" s="37">
        <v>456822</v>
      </c>
      <c r="AE3827" s="12">
        <v>0</v>
      </c>
      <c r="AF3827" s="37"/>
      <c r="AH3827" s="37"/>
      <c r="AN3827" s="37"/>
      <c r="AP3827" s="37"/>
      <c r="AR3827" s="37"/>
      <c r="AT3827" s="37"/>
      <c r="AV3827" s="37"/>
      <c r="AX3827" s="37"/>
      <c r="BA3827" s="12">
        <v>114000</v>
      </c>
      <c r="BB3827" s="12">
        <v>13543</v>
      </c>
      <c r="BC3827" s="12">
        <v>187473</v>
      </c>
      <c r="BJ3827" s="12">
        <v>4100</v>
      </c>
      <c r="BZ3827" s="12">
        <v>0</v>
      </c>
      <c r="CB3827" s="12">
        <v>0</v>
      </c>
      <c r="CC3827" s="12">
        <v>0</v>
      </c>
      <c r="CD3827" s="12">
        <v>0.02</v>
      </c>
      <c r="CG3827" s="12" t="s">
        <v>976</v>
      </c>
      <c r="CH3827" s="12">
        <v>37.707999999999998</v>
      </c>
      <c r="CI3827" s="12" t="s">
        <v>950</v>
      </c>
      <c r="CJ3827" s="12"/>
      <c r="CK3827" s="12" t="s">
        <v>951</v>
      </c>
      <c r="CL3827" s="37">
        <v>10173833802</v>
      </c>
      <c r="CN3827" s="12" t="s">
        <v>1513</v>
      </c>
      <c r="CS3827" s="12"/>
      <c r="CT3827" s="36" t="str">
        <f t="shared" si="59"/>
        <v>1bn - 50bn</v>
      </c>
      <c r="CU3827" s="36" t="str">
        <f>VLOOKUP(CK3827,Mapping!B:C,2,FALSE)</f>
        <v>HK</v>
      </c>
    </row>
    <row r="3828" spans="1:99" ht="16" customHeight="1" x14ac:dyDescent="0.35">
      <c r="A3828" s="12" t="s">
        <v>5348</v>
      </c>
      <c r="B3828" s="12" t="s">
        <v>925</v>
      </c>
      <c r="E3828" s="37">
        <v>903968</v>
      </c>
      <c r="G3828" s="37" t="s">
        <v>1505</v>
      </c>
      <c r="I3828" s="37"/>
      <c r="K3828" s="37"/>
      <c r="M3828" s="37"/>
      <c r="O3828" s="37"/>
      <c r="R3828" s="37"/>
      <c r="T3828" s="37"/>
      <c r="V3828" s="37"/>
      <c r="X3828" s="37"/>
      <c r="Z3828" s="37">
        <v>313442</v>
      </c>
      <c r="AA3828" s="12">
        <v>0.1</v>
      </c>
      <c r="AB3828" s="37"/>
      <c r="AD3828" s="37">
        <v>590526</v>
      </c>
      <c r="AE3828" s="12">
        <v>0.19</v>
      </c>
      <c r="AF3828" s="37"/>
      <c r="AH3828" s="37"/>
      <c r="AN3828" s="37"/>
      <c r="AP3828" s="37"/>
      <c r="AR3828" s="37"/>
      <c r="AT3828" s="37"/>
      <c r="AV3828" s="37"/>
      <c r="AX3828" s="37"/>
      <c r="BC3828" s="12">
        <v>10600</v>
      </c>
      <c r="BJ3828" s="12">
        <v>5300</v>
      </c>
      <c r="CB3828" s="12">
        <v>0</v>
      </c>
      <c r="CD3828" s="12">
        <v>0</v>
      </c>
      <c r="CG3828" s="12" t="s">
        <v>940</v>
      </c>
      <c r="CH3828" s="12">
        <v>35.24</v>
      </c>
      <c r="CI3828" s="12" t="s">
        <v>953</v>
      </c>
      <c r="CJ3828" s="12"/>
      <c r="CK3828" s="12" t="s">
        <v>954</v>
      </c>
      <c r="CL3828" s="37">
        <v>314998334</v>
      </c>
      <c r="CN3828" s="12" t="s">
        <v>1506</v>
      </c>
      <c r="CS3828" s="12"/>
      <c r="CT3828" s="36" t="str">
        <f t="shared" si="59"/>
        <v>500mn</v>
      </c>
      <c r="CU3828" s="36" t="str">
        <f>VLOOKUP(CK3828,Mapping!B:C,2,FALSE)</f>
        <v>EU</v>
      </c>
    </row>
    <row r="3829" spans="1:99" ht="16" customHeight="1" x14ac:dyDescent="0.35">
      <c r="A3829" s="12" t="s">
        <v>541</v>
      </c>
      <c r="B3829" s="12" t="s">
        <v>925</v>
      </c>
      <c r="E3829" s="37">
        <v>11596027</v>
      </c>
      <c r="F3829" s="12">
        <v>14500</v>
      </c>
      <c r="G3829" s="37" t="s">
        <v>1505</v>
      </c>
      <c r="I3829" s="37">
        <v>1032327</v>
      </c>
      <c r="J3829" s="12">
        <v>0.02</v>
      </c>
      <c r="K3829" s="37">
        <v>4233787</v>
      </c>
      <c r="L3829" s="12">
        <v>0.1</v>
      </c>
      <c r="M3829" s="37"/>
      <c r="O3829" s="37">
        <v>4220807</v>
      </c>
      <c r="P3829" s="12">
        <v>0.1</v>
      </c>
      <c r="R3829" s="37">
        <v>0</v>
      </c>
      <c r="S3829" s="12">
        <v>0</v>
      </c>
      <c r="T3829" s="37"/>
      <c r="V3829" s="37">
        <v>1213450</v>
      </c>
      <c r="W3829" s="12">
        <v>0.03</v>
      </c>
      <c r="X3829" s="37">
        <v>0</v>
      </c>
      <c r="Y3829" s="12">
        <v>0</v>
      </c>
      <c r="Z3829" s="37"/>
      <c r="AB3829" s="37">
        <v>0</v>
      </c>
      <c r="AC3829" s="12">
        <v>0</v>
      </c>
      <c r="AD3829" s="37"/>
      <c r="AF3829" s="37">
        <v>895656</v>
      </c>
      <c r="AG3829" s="12">
        <v>0.02</v>
      </c>
      <c r="AH3829" s="37"/>
      <c r="AJ3829" s="12">
        <v>0</v>
      </c>
      <c r="AK3829" s="12">
        <v>44000</v>
      </c>
      <c r="AL3829" s="12">
        <v>230000</v>
      </c>
      <c r="AN3829" s="37"/>
      <c r="AP3829" s="37"/>
      <c r="AR3829" s="37"/>
      <c r="AT3829" s="37"/>
      <c r="AV3829" s="37"/>
      <c r="AX3829" s="37"/>
      <c r="AZ3829" s="12">
        <v>0</v>
      </c>
      <c r="BA3829" s="12">
        <v>0</v>
      </c>
      <c r="BF3829" s="12">
        <v>53000</v>
      </c>
      <c r="BG3829" s="12">
        <v>55000</v>
      </c>
      <c r="BO3829" s="12">
        <v>0</v>
      </c>
      <c r="BP3829" s="12">
        <v>0</v>
      </c>
      <c r="BR3829" s="12">
        <v>0</v>
      </c>
      <c r="BS3829" s="12">
        <v>0</v>
      </c>
      <c r="BT3829" s="12">
        <v>0</v>
      </c>
      <c r="BU3829" s="12">
        <v>0</v>
      </c>
      <c r="BX3829" s="12">
        <v>0</v>
      </c>
      <c r="BZ3829" s="12">
        <v>0</v>
      </c>
      <c r="CG3829" s="12" t="s">
        <v>963</v>
      </c>
      <c r="CH3829" s="12">
        <v>59.917000000000002</v>
      </c>
      <c r="CI3829" s="12" t="s">
        <v>1181</v>
      </c>
      <c r="CJ3829" s="12" t="s">
        <v>1017</v>
      </c>
      <c r="CK3829" s="12" t="s">
        <v>932</v>
      </c>
      <c r="CL3829" s="37">
        <v>4189860115</v>
      </c>
      <c r="CN3829" s="12" t="s">
        <v>1506</v>
      </c>
      <c r="CS3829" s="12"/>
      <c r="CT3829" s="36" t="str">
        <f t="shared" si="59"/>
        <v>1bn - 50bn</v>
      </c>
      <c r="CU3829" s="36" t="str">
        <f>VLOOKUP(CK3829,Mapping!B:C,2,FALSE)</f>
        <v>US/CA</v>
      </c>
    </row>
    <row r="3830" spans="1:99" ht="16" customHeight="1" x14ac:dyDescent="0.35">
      <c r="A3830" s="12" t="s">
        <v>5349</v>
      </c>
      <c r="B3830" s="12" t="s">
        <v>925</v>
      </c>
      <c r="E3830" s="37">
        <v>244145</v>
      </c>
      <c r="G3830" s="37" t="s">
        <v>1505</v>
      </c>
      <c r="I3830" s="37"/>
      <c r="K3830" s="37"/>
      <c r="M3830" s="37">
        <v>244145</v>
      </c>
      <c r="N3830" s="12">
        <v>0.25</v>
      </c>
      <c r="O3830" s="37"/>
      <c r="R3830" s="37"/>
      <c r="T3830" s="37"/>
      <c r="V3830" s="37"/>
      <c r="X3830" s="37"/>
      <c r="Z3830" s="37"/>
      <c r="AB3830" s="37"/>
      <c r="AD3830" s="37"/>
      <c r="AF3830" s="37"/>
      <c r="AH3830" s="37"/>
      <c r="AN3830" s="37"/>
      <c r="AP3830" s="37"/>
      <c r="AR3830" s="37"/>
      <c r="AT3830" s="37"/>
      <c r="AV3830" s="37"/>
      <c r="AX3830" s="37"/>
      <c r="BB3830" s="12">
        <v>1946</v>
      </c>
      <c r="CC3830" s="12">
        <v>0</v>
      </c>
      <c r="CG3830" s="12" t="s">
        <v>929</v>
      </c>
      <c r="CH3830" s="12">
        <v>20.291</v>
      </c>
      <c r="CI3830" s="12" t="s">
        <v>4612</v>
      </c>
      <c r="CJ3830" s="12" t="s">
        <v>1114</v>
      </c>
      <c r="CK3830" s="12" t="s">
        <v>932</v>
      </c>
      <c r="CL3830" s="37">
        <v>99001003</v>
      </c>
      <c r="CN3830" s="12" t="s">
        <v>1509</v>
      </c>
      <c r="CS3830" s="12"/>
      <c r="CT3830" s="36" t="str">
        <f t="shared" si="59"/>
        <v>500mn</v>
      </c>
      <c r="CU3830" s="36" t="str">
        <f>VLOOKUP(CK3830,Mapping!B:C,2,FALSE)</f>
        <v>US/CA</v>
      </c>
    </row>
    <row r="3831" spans="1:99" ht="16" customHeight="1" x14ac:dyDescent="0.35">
      <c r="A3831" s="12" t="s">
        <v>5350</v>
      </c>
      <c r="B3831" s="12" t="s">
        <v>925</v>
      </c>
      <c r="E3831" s="37">
        <v>366845</v>
      </c>
      <c r="G3831" s="37" t="s">
        <v>1505</v>
      </c>
      <c r="I3831" s="37"/>
      <c r="K3831" s="37"/>
      <c r="M3831" s="37">
        <v>366845</v>
      </c>
      <c r="N3831" s="12">
        <v>0.23</v>
      </c>
      <c r="O3831" s="37"/>
      <c r="Q3831" s="12">
        <v>0</v>
      </c>
      <c r="R3831" s="37"/>
      <c r="T3831" s="37"/>
      <c r="V3831" s="37"/>
      <c r="X3831" s="37"/>
      <c r="Z3831" s="37"/>
      <c r="AB3831" s="37"/>
      <c r="AD3831" s="37"/>
      <c r="AF3831" s="37"/>
      <c r="AH3831" s="37">
        <v>0</v>
      </c>
      <c r="AI3831" s="12">
        <v>0</v>
      </c>
      <c r="AN3831" s="37"/>
      <c r="AP3831" s="37"/>
      <c r="AR3831" s="37"/>
      <c r="AT3831" s="37"/>
      <c r="AV3831" s="37"/>
      <c r="AX3831" s="37"/>
      <c r="BB3831" s="12">
        <v>2924</v>
      </c>
      <c r="BQ3831" s="12">
        <v>0</v>
      </c>
      <c r="CC3831" s="12">
        <v>0</v>
      </c>
      <c r="CG3831" s="12" t="s">
        <v>934</v>
      </c>
      <c r="CH3831" s="12">
        <v>40.459000000000003</v>
      </c>
      <c r="CI3831" s="12" t="s">
        <v>2904</v>
      </c>
      <c r="CJ3831" s="12" t="s">
        <v>1118</v>
      </c>
      <c r="CK3831" s="12" t="s">
        <v>932</v>
      </c>
      <c r="CL3831" s="37">
        <v>158627561</v>
      </c>
      <c r="CN3831" s="12" t="s">
        <v>1509</v>
      </c>
      <c r="CS3831" s="12"/>
      <c r="CT3831" s="36" t="str">
        <f t="shared" si="59"/>
        <v>500mn</v>
      </c>
      <c r="CU3831" s="36" t="str">
        <f>VLOOKUP(CK3831,Mapping!B:C,2,FALSE)</f>
        <v>US/CA</v>
      </c>
    </row>
    <row r="3832" spans="1:99" ht="16" customHeight="1" x14ac:dyDescent="0.35">
      <c r="A3832" s="12" t="s">
        <v>5351</v>
      </c>
      <c r="B3832" s="12" t="s">
        <v>925</v>
      </c>
      <c r="E3832" s="37">
        <v>0</v>
      </c>
      <c r="G3832" s="37" t="s">
        <v>1505</v>
      </c>
      <c r="I3832" s="37"/>
      <c r="K3832" s="37"/>
      <c r="M3832" s="37"/>
      <c r="O3832" s="37"/>
      <c r="Q3832" s="12">
        <v>0</v>
      </c>
      <c r="R3832" s="37"/>
      <c r="T3832" s="37"/>
      <c r="V3832" s="37"/>
      <c r="X3832" s="37"/>
      <c r="Z3832" s="37"/>
      <c r="AB3832" s="37"/>
      <c r="AD3832" s="37"/>
      <c r="AF3832" s="37"/>
      <c r="AH3832" s="37">
        <v>0</v>
      </c>
      <c r="AI3832" s="12">
        <v>0</v>
      </c>
      <c r="AN3832" s="37">
        <v>0</v>
      </c>
      <c r="AO3832" s="12">
        <v>0</v>
      </c>
      <c r="AP3832" s="37">
        <v>0</v>
      </c>
      <c r="AQ3832" s="12">
        <v>0</v>
      </c>
      <c r="AR3832" s="37"/>
      <c r="AT3832" s="37"/>
      <c r="AV3832" s="37"/>
      <c r="AX3832" s="37"/>
      <c r="BH3832" s="12">
        <v>0</v>
      </c>
      <c r="BI3832" s="12">
        <v>0</v>
      </c>
      <c r="BQ3832" s="12">
        <v>0</v>
      </c>
      <c r="BV3832" s="12">
        <v>0</v>
      </c>
      <c r="BY3832" s="12">
        <v>0</v>
      </c>
      <c r="CG3832" s="12" t="s">
        <v>934</v>
      </c>
      <c r="CH3832" s="12">
        <v>24.282</v>
      </c>
      <c r="CI3832" s="12" t="s">
        <v>2001</v>
      </c>
      <c r="CJ3832" s="12" t="s">
        <v>931</v>
      </c>
      <c r="CK3832" s="12" t="s">
        <v>932</v>
      </c>
      <c r="CL3832" s="37">
        <v>844086075</v>
      </c>
      <c r="CN3832" s="12" t="s">
        <v>1509</v>
      </c>
      <c r="CS3832" s="12"/>
      <c r="CT3832" s="36" t="str">
        <f t="shared" si="59"/>
        <v>500mn - 1bn</v>
      </c>
      <c r="CU3832" s="36" t="str">
        <f>VLOOKUP(CK3832,Mapping!B:C,2,FALSE)</f>
        <v>US/CA</v>
      </c>
    </row>
    <row r="3833" spans="1:99" ht="16" customHeight="1" x14ac:dyDescent="0.35">
      <c r="A3833" s="12" t="s">
        <v>5352</v>
      </c>
      <c r="B3833" s="12" t="s">
        <v>925</v>
      </c>
      <c r="E3833" s="37">
        <v>19815801</v>
      </c>
      <c r="G3833" s="37" t="s">
        <v>1505</v>
      </c>
      <c r="I3833" s="37"/>
      <c r="K3833" s="37"/>
      <c r="M3833" s="37"/>
      <c r="O3833" s="37"/>
      <c r="Q3833" s="12">
        <v>106315</v>
      </c>
      <c r="R3833" s="37"/>
      <c r="T3833" s="37"/>
      <c r="V3833" s="37"/>
      <c r="X3833" s="37"/>
      <c r="Z3833" s="37"/>
      <c r="AB3833" s="37"/>
      <c r="AD3833" s="37"/>
      <c r="AF3833" s="37"/>
      <c r="AH3833" s="37">
        <v>13425458</v>
      </c>
      <c r="AI3833" s="12">
        <v>0.78</v>
      </c>
      <c r="AN3833" s="37"/>
      <c r="AP3833" s="37">
        <v>6390343</v>
      </c>
      <c r="AQ3833" s="12">
        <v>0.37</v>
      </c>
      <c r="AR3833" s="37"/>
      <c r="AT3833" s="37"/>
      <c r="AV3833" s="37"/>
      <c r="AX3833" s="37"/>
      <c r="BH3833" s="12">
        <v>27677</v>
      </c>
      <c r="BQ3833" s="12">
        <v>0.03</v>
      </c>
      <c r="BV3833" s="12">
        <v>0.02</v>
      </c>
      <c r="CG3833" s="12" t="s">
        <v>980</v>
      </c>
      <c r="CH3833" s="12">
        <v>247.60499999999999</v>
      </c>
      <c r="CI3833" s="12" t="s">
        <v>1529</v>
      </c>
      <c r="CJ3833" s="12" t="s">
        <v>946</v>
      </c>
      <c r="CK3833" s="12" t="s">
        <v>932</v>
      </c>
      <c r="CL3833" s="37">
        <v>1723818149</v>
      </c>
      <c r="CN3833" s="12" t="s">
        <v>1509</v>
      </c>
      <c r="CS3833" s="12"/>
      <c r="CT3833" s="36" t="str">
        <f t="shared" si="59"/>
        <v>1bn - 50bn</v>
      </c>
      <c r="CU3833" s="36" t="str">
        <f>VLOOKUP(CK3833,Mapping!B:C,2,FALSE)</f>
        <v>US/CA</v>
      </c>
    </row>
    <row r="3834" spans="1:99" ht="16" customHeight="1" x14ac:dyDescent="0.35">
      <c r="A3834" s="12" t="s">
        <v>5353</v>
      </c>
      <c r="B3834" s="12" t="s">
        <v>925</v>
      </c>
      <c r="E3834" s="37">
        <v>172200</v>
      </c>
      <c r="G3834" s="37" t="s">
        <v>1505</v>
      </c>
      <c r="I3834" s="37"/>
      <c r="K3834" s="37"/>
      <c r="M3834" s="37"/>
      <c r="O3834" s="37"/>
      <c r="R3834" s="37"/>
      <c r="T3834" s="37"/>
      <c r="V3834" s="37"/>
      <c r="X3834" s="37"/>
      <c r="Z3834" s="37">
        <v>172200</v>
      </c>
      <c r="AA3834" s="12">
        <v>1.43</v>
      </c>
      <c r="AB3834" s="37"/>
      <c r="AD3834" s="37"/>
      <c r="AF3834" s="37"/>
      <c r="AH3834" s="37"/>
      <c r="AN3834" s="37"/>
      <c r="AP3834" s="37"/>
      <c r="AR3834" s="37"/>
      <c r="AT3834" s="37"/>
      <c r="AV3834" s="37"/>
      <c r="AX3834" s="37"/>
      <c r="BC3834" s="12">
        <v>6000</v>
      </c>
      <c r="CD3834" s="12">
        <v>0</v>
      </c>
      <c r="CG3834" s="12" t="s">
        <v>929</v>
      </c>
      <c r="CH3834" s="12">
        <v>97.697999999999993</v>
      </c>
      <c r="CI3834" s="12" t="s">
        <v>4598</v>
      </c>
      <c r="CJ3834" s="12"/>
      <c r="CK3834" s="12" t="s">
        <v>1134</v>
      </c>
      <c r="CL3834" s="37">
        <v>12004589</v>
      </c>
      <c r="CN3834" s="12" t="s">
        <v>1506</v>
      </c>
      <c r="CS3834" s="12"/>
      <c r="CT3834" s="36" t="str">
        <f t="shared" si="59"/>
        <v>500mn</v>
      </c>
      <c r="CU3834" s="36" t="str">
        <f>VLOOKUP(CK3834,Mapping!B:C,2,FALSE)</f>
        <v>Middle East</v>
      </c>
    </row>
    <row r="3835" spans="1:99" ht="16" customHeight="1" x14ac:dyDescent="0.35">
      <c r="A3835" s="12" t="s">
        <v>5354</v>
      </c>
      <c r="B3835" s="12" t="s">
        <v>925</v>
      </c>
      <c r="E3835" s="37">
        <v>111562</v>
      </c>
      <c r="G3835" s="37" t="s">
        <v>1505</v>
      </c>
      <c r="I3835" s="37"/>
      <c r="K3835" s="37"/>
      <c r="M3835" s="37"/>
      <c r="O3835" s="37"/>
      <c r="Q3835" s="12">
        <v>822</v>
      </c>
      <c r="R3835" s="37"/>
      <c r="T3835" s="37"/>
      <c r="V3835" s="37"/>
      <c r="X3835" s="37"/>
      <c r="Z3835" s="37"/>
      <c r="AB3835" s="37"/>
      <c r="AD3835" s="37"/>
      <c r="AF3835" s="37"/>
      <c r="AH3835" s="37">
        <v>111562</v>
      </c>
      <c r="AI3835" s="12">
        <v>0.03</v>
      </c>
      <c r="AN3835" s="37"/>
      <c r="AP3835" s="37"/>
      <c r="AR3835" s="37"/>
      <c r="AT3835" s="37"/>
      <c r="AV3835" s="37"/>
      <c r="AX3835" s="37"/>
      <c r="BQ3835" s="12">
        <v>0</v>
      </c>
      <c r="CG3835" s="12" t="s">
        <v>940</v>
      </c>
      <c r="CH3835" s="12">
        <v>22.908000000000001</v>
      </c>
      <c r="CI3835" s="12" t="s">
        <v>2948</v>
      </c>
      <c r="CJ3835" s="12"/>
      <c r="CK3835" s="12" t="s">
        <v>1154</v>
      </c>
      <c r="CL3835" s="37">
        <v>317316512</v>
      </c>
      <c r="CN3835" s="12" t="s">
        <v>1506</v>
      </c>
      <c r="CS3835" s="12"/>
      <c r="CT3835" s="36" t="str">
        <f t="shared" si="59"/>
        <v>500mn</v>
      </c>
      <c r="CU3835" s="36" t="str">
        <f>VLOOKUP(CK3835,Mapping!B:C,2,FALSE)</f>
        <v>Oceania</v>
      </c>
    </row>
    <row r="3836" spans="1:99" ht="16" customHeight="1" x14ac:dyDescent="0.35">
      <c r="A3836" s="12" t="s">
        <v>5355</v>
      </c>
      <c r="B3836" s="12" t="s">
        <v>925</v>
      </c>
      <c r="E3836" s="37">
        <v>263215</v>
      </c>
      <c r="G3836" s="37" t="s">
        <v>1505</v>
      </c>
      <c r="I3836" s="37"/>
      <c r="K3836" s="37"/>
      <c r="M3836" s="37">
        <v>263215</v>
      </c>
      <c r="N3836" s="12">
        <v>0.02</v>
      </c>
      <c r="O3836" s="37"/>
      <c r="R3836" s="37"/>
      <c r="T3836" s="37"/>
      <c r="V3836" s="37"/>
      <c r="X3836" s="37"/>
      <c r="Z3836" s="37"/>
      <c r="AB3836" s="37"/>
      <c r="AD3836" s="37"/>
      <c r="AF3836" s="37"/>
      <c r="AH3836" s="37"/>
      <c r="AN3836" s="37"/>
      <c r="AP3836" s="37"/>
      <c r="AR3836" s="37"/>
      <c r="AT3836" s="37"/>
      <c r="AV3836" s="37"/>
      <c r="AX3836" s="37"/>
      <c r="BB3836" s="12">
        <v>2098</v>
      </c>
      <c r="CC3836" s="12">
        <v>0</v>
      </c>
      <c r="CG3836" s="12" t="s">
        <v>940</v>
      </c>
      <c r="CH3836" s="12">
        <v>26.257000000000001</v>
      </c>
      <c r="CI3836" s="12" t="s">
        <v>1137</v>
      </c>
      <c r="CJ3836" s="12" t="s">
        <v>1114</v>
      </c>
      <c r="CK3836" s="12" t="s">
        <v>932</v>
      </c>
      <c r="CL3836" s="37">
        <v>1045117467</v>
      </c>
      <c r="CN3836" s="12" t="s">
        <v>1509</v>
      </c>
      <c r="CS3836" s="12"/>
      <c r="CT3836" s="36" t="str">
        <f t="shared" si="59"/>
        <v>1bn - 50bn</v>
      </c>
      <c r="CU3836" s="36" t="str">
        <f>VLOOKUP(CK3836,Mapping!B:C,2,FALSE)</f>
        <v>US/CA</v>
      </c>
    </row>
    <row r="3837" spans="1:99" ht="16" customHeight="1" x14ac:dyDescent="0.35">
      <c r="A3837" s="12" t="s">
        <v>5356</v>
      </c>
      <c r="B3837" s="12" t="s">
        <v>933</v>
      </c>
      <c r="E3837" s="37">
        <v>3392149</v>
      </c>
      <c r="G3837" s="37" t="s">
        <v>1505</v>
      </c>
      <c r="I3837" s="37"/>
      <c r="K3837" s="37">
        <v>586794</v>
      </c>
      <c r="L3837" s="12">
        <v>0.02</v>
      </c>
      <c r="M3837" s="37"/>
      <c r="O3837" s="37">
        <v>136680</v>
      </c>
      <c r="P3837" s="12">
        <v>0.01</v>
      </c>
      <c r="R3837" s="37"/>
      <c r="T3837" s="37"/>
      <c r="V3837" s="37"/>
      <c r="X3837" s="37"/>
      <c r="Z3837" s="37"/>
      <c r="AB3837" s="37"/>
      <c r="AD3837" s="37"/>
      <c r="AF3837" s="37"/>
      <c r="AH3837" s="37"/>
      <c r="AL3837" s="12">
        <v>9000</v>
      </c>
      <c r="AN3837" s="37">
        <v>2409509</v>
      </c>
      <c r="AO3837" s="12">
        <v>0.09</v>
      </c>
      <c r="AP3837" s="37"/>
      <c r="AR3837" s="37">
        <v>259166</v>
      </c>
      <c r="AS3837" s="12">
        <v>0.01</v>
      </c>
      <c r="AT3837" s="37"/>
      <c r="AV3837" s="37"/>
      <c r="AX3837" s="37"/>
      <c r="BE3837" s="12">
        <v>6950</v>
      </c>
      <c r="BG3837" s="12">
        <v>9500</v>
      </c>
      <c r="BI3837" s="12">
        <v>14420</v>
      </c>
      <c r="BM3837" s="12">
        <v>0.01</v>
      </c>
      <c r="BS3837" s="12">
        <v>0</v>
      </c>
      <c r="BU3837" s="12">
        <v>0</v>
      </c>
      <c r="BY3837" s="12">
        <v>0</v>
      </c>
      <c r="CG3837" s="12" t="s">
        <v>980</v>
      </c>
      <c r="CH3837" s="12">
        <v>50.704999999999998</v>
      </c>
      <c r="CI3837" s="12" t="s">
        <v>4254</v>
      </c>
      <c r="CJ3837" s="12"/>
      <c r="CK3837" s="12" t="s">
        <v>990</v>
      </c>
      <c r="CL3837" s="37">
        <v>2588075331</v>
      </c>
      <c r="CN3837" s="12" t="s">
        <v>1506</v>
      </c>
      <c r="CS3837" s="12"/>
      <c r="CT3837" s="36" t="str">
        <f t="shared" si="59"/>
        <v>1bn - 50bn</v>
      </c>
      <c r="CU3837" s="36" t="str">
        <f>VLOOKUP(CK3837,Mapping!B:C,2,FALSE)</f>
        <v>EU</v>
      </c>
    </row>
    <row r="3838" spans="1:99" ht="16" customHeight="1" x14ac:dyDescent="0.35">
      <c r="A3838" s="12" t="s">
        <v>565</v>
      </c>
      <c r="B3838" s="12" t="s">
        <v>933</v>
      </c>
      <c r="E3838" s="37">
        <v>59908741</v>
      </c>
      <c r="F3838" s="12">
        <v>12200</v>
      </c>
      <c r="G3838" s="37" t="s">
        <v>1505</v>
      </c>
      <c r="I3838" s="37">
        <v>585230</v>
      </c>
      <c r="J3838" s="12">
        <v>0.01</v>
      </c>
      <c r="K3838" s="37">
        <v>11980788</v>
      </c>
      <c r="L3838" s="12">
        <v>0.17</v>
      </c>
      <c r="M3838" s="37"/>
      <c r="O3838" s="37">
        <v>13671636</v>
      </c>
      <c r="P3838" s="12">
        <v>0.19</v>
      </c>
      <c r="R3838" s="37"/>
      <c r="T3838" s="37"/>
      <c r="V3838" s="37"/>
      <c r="X3838" s="37">
        <v>521594</v>
      </c>
      <c r="Y3838" s="12">
        <v>0.01</v>
      </c>
      <c r="Z3838" s="37"/>
      <c r="AB3838" s="37"/>
      <c r="AD3838" s="37"/>
      <c r="AF3838" s="37"/>
      <c r="AH3838" s="37"/>
      <c r="AL3838" s="12">
        <v>900237</v>
      </c>
      <c r="AN3838" s="37">
        <v>33149493</v>
      </c>
      <c r="AO3838" s="12">
        <v>0.47</v>
      </c>
      <c r="AP3838" s="37"/>
      <c r="AR3838" s="37"/>
      <c r="AT3838" s="37"/>
      <c r="AV3838" s="37"/>
      <c r="AX3838" s="37"/>
      <c r="BA3838" s="12">
        <v>4600</v>
      </c>
      <c r="BG3838" s="12">
        <v>193965</v>
      </c>
      <c r="BI3838" s="12">
        <v>154750</v>
      </c>
      <c r="BO3838" s="12">
        <v>0</v>
      </c>
      <c r="BS3838" s="12">
        <v>0</v>
      </c>
      <c r="BU3838" s="12">
        <v>0</v>
      </c>
      <c r="BY3838" s="12">
        <v>0.02</v>
      </c>
      <c r="BZ3838" s="12">
        <v>0</v>
      </c>
      <c r="CG3838" s="12" t="s">
        <v>940</v>
      </c>
      <c r="CH3838" s="12">
        <v>62.09</v>
      </c>
      <c r="CI3838" s="12" t="s">
        <v>960</v>
      </c>
      <c r="CJ3838" s="12"/>
      <c r="CK3838" s="12" t="s">
        <v>961</v>
      </c>
      <c r="CL3838" s="37">
        <v>7061104154</v>
      </c>
      <c r="CN3838" s="12" t="s">
        <v>1506</v>
      </c>
      <c r="CS3838" s="12"/>
      <c r="CT3838" s="36" t="str">
        <f t="shared" si="59"/>
        <v>1bn - 50bn</v>
      </c>
      <c r="CU3838" s="36" t="str">
        <f>VLOOKUP(CK3838,Mapping!B:C,2,FALSE)</f>
        <v>EU</v>
      </c>
    </row>
    <row r="3839" spans="1:99" ht="16" customHeight="1" x14ac:dyDescent="0.35">
      <c r="A3839" s="12" t="s">
        <v>5357</v>
      </c>
      <c r="B3839" s="12" t="s">
        <v>933</v>
      </c>
      <c r="E3839" s="37">
        <v>3725576</v>
      </c>
      <c r="F3839" s="12">
        <v>0</v>
      </c>
      <c r="G3839" s="37" t="s">
        <v>1505</v>
      </c>
      <c r="I3839" s="37">
        <v>0</v>
      </c>
      <c r="J3839" s="12">
        <v>0</v>
      </c>
      <c r="K3839" s="37">
        <v>1791266</v>
      </c>
      <c r="L3839" s="12">
        <v>7.0000000000000007E-2</v>
      </c>
      <c r="M3839" s="37">
        <v>0</v>
      </c>
      <c r="N3839" s="12">
        <v>0</v>
      </c>
      <c r="O3839" s="37">
        <v>911202</v>
      </c>
      <c r="P3839" s="12">
        <v>0.03</v>
      </c>
      <c r="R3839" s="37"/>
      <c r="T3839" s="37">
        <v>0</v>
      </c>
      <c r="U3839" s="12">
        <v>0</v>
      </c>
      <c r="V3839" s="37"/>
      <c r="X3839" s="37"/>
      <c r="Z3839" s="37"/>
      <c r="AB3839" s="37"/>
      <c r="AD3839" s="37"/>
      <c r="AF3839" s="37"/>
      <c r="AH3839" s="37"/>
      <c r="AL3839" s="12">
        <v>60000</v>
      </c>
      <c r="AN3839" s="37">
        <v>1023108</v>
      </c>
      <c r="AO3839" s="12">
        <v>0.04</v>
      </c>
      <c r="AP3839" s="37"/>
      <c r="AR3839" s="37"/>
      <c r="AT3839" s="37"/>
      <c r="AV3839" s="37"/>
      <c r="AX3839" s="37"/>
      <c r="BB3839" s="12">
        <v>0</v>
      </c>
      <c r="BG3839" s="12">
        <v>29000</v>
      </c>
      <c r="BI3839" s="12">
        <v>6075</v>
      </c>
      <c r="BK3839" s="12">
        <v>0</v>
      </c>
      <c r="BO3839" s="12">
        <v>0</v>
      </c>
      <c r="BS3839" s="12">
        <v>0</v>
      </c>
      <c r="BU3839" s="12">
        <v>0</v>
      </c>
      <c r="BY3839" s="12">
        <v>0</v>
      </c>
      <c r="CC3839" s="12">
        <v>0</v>
      </c>
      <c r="CE3839" s="12">
        <v>0</v>
      </c>
      <c r="CG3839" s="12" t="s">
        <v>940</v>
      </c>
      <c r="CH3839" s="12">
        <v>64.55</v>
      </c>
      <c r="CI3839" s="12" t="s">
        <v>989</v>
      </c>
      <c r="CJ3839" s="12"/>
      <c r="CK3839" s="12" t="s">
        <v>990</v>
      </c>
      <c r="CL3839" s="37">
        <v>2588054803</v>
      </c>
      <c r="CN3839" s="12" t="s">
        <v>1506</v>
      </c>
      <c r="CS3839" s="12"/>
      <c r="CT3839" s="36" t="str">
        <f t="shared" si="59"/>
        <v>1bn - 50bn</v>
      </c>
      <c r="CU3839" s="36" t="str">
        <f>VLOOKUP(CK3839,Mapping!B:C,2,FALSE)</f>
        <v>EU</v>
      </c>
    </row>
    <row r="3840" spans="1:99" ht="16" customHeight="1" x14ac:dyDescent="0.35">
      <c r="A3840" s="12" t="s">
        <v>202</v>
      </c>
      <c r="B3840" s="12" t="s">
        <v>933</v>
      </c>
      <c r="E3840" s="37">
        <v>69031537</v>
      </c>
      <c r="F3840" s="12">
        <v>240000</v>
      </c>
      <c r="G3840" s="37" t="s">
        <v>1505</v>
      </c>
      <c r="I3840" s="37">
        <v>12794692</v>
      </c>
      <c r="J3840" s="12">
        <v>0.09</v>
      </c>
      <c r="K3840" s="37"/>
      <c r="M3840" s="37"/>
      <c r="O3840" s="37">
        <v>22508613</v>
      </c>
      <c r="P3840" s="12">
        <v>0.17</v>
      </c>
      <c r="R3840" s="37"/>
      <c r="T3840" s="37"/>
      <c r="V3840" s="37"/>
      <c r="X3840" s="37"/>
      <c r="Z3840" s="37"/>
      <c r="AB3840" s="37"/>
      <c r="AD3840" s="37"/>
      <c r="AF3840" s="37"/>
      <c r="AH3840" s="37"/>
      <c r="AL3840" s="12">
        <v>1400000</v>
      </c>
      <c r="AN3840" s="37">
        <v>33728232</v>
      </c>
      <c r="AO3840" s="12">
        <v>0.25</v>
      </c>
      <c r="AP3840" s="37"/>
      <c r="AR3840" s="37"/>
      <c r="AT3840" s="37"/>
      <c r="AV3840" s="37"/>
      <c r="AX3840" s="37"/>
      <c r="BI3840" s="12">
        <v>200334</v>
      </c>
      <c r="BO3840" s="12">
        <v>0.03</v>
      </c>
      <c r="BU3840" s="12">
        <v>0.01</v>
      </c>
      <c r="BY3840" s="12">
        <v>0.03</v>
      </c>
      <c r="CG3840" s="12" t="s">
        <v>929</v>
      </c>
      <c r="CH3840" s="12">
        <v>30.149000000000001</v>
      </c>
      <c r="CI3840" s="12" t="s">
        <v>943</v>
      </c>
      <c r="CJ3840" s="12"/>
      <c r="CK3840" s="12" t="s">
        <v>944</v>
      </c>
      <c r="CL3840" s="37">
        <v>13544733326</v>
      </c>
      <c r="CN3840" s="12" t="s">
        <v>1506</v>
      </c>
      <c r="CS3840" s="12"/>
      <c r="CT3840" s="36" t="str">
        <f t="shared" si="59"/>
        <v>1bn - 50bn</v>
      </c>
      <c r="CU3840" s="36" t="str">
        <f>VLOOKUP(CK3840,Mapping!B:C,2,FALSE)</f>
        <v>EU</v>
      </c>
    </row>
    <row r="3841" spans="1:99" ht="16" customHeight="1" x14ac:dyDescent="0.35">
      <c r="A3841" s="12" t="s">
        <v>5358</v>
      </c>
      <c r="B3841" s="12" t="s">
        <v>925</v>
      </c>
      <c r="E3841" s="37">
        <v>1391858</v>
      </c>
      <c r="G3841" s="37" t="s">
        <v>1505</v>
      </c>
      <c r="I3841" s="37"/>
      <c r="K3841" s="37"/>
      <c r="M3841" s="37"/>
      <c r="O3841" s="37"/>
      <c r="Q3841" s="12">
        <v>11022</v>
      </c>
      <c r="R3841" s="37"/>
      <c r="T3841" s="37"/>
      <c r="V3841" s="37"/>
      <c r="X3841" s="37"/>
      <c r="Z3841" s="37"/>
      <c r="AB3841" s="37"/>
      <c r="AD3841" s="37"/>
      <c r="AF3841" s="37"/>
      <c r="AH3841" s="37">
        <v>1391858</v>
      </c>
      <c r="AI3841" s="12">
        <v>0.51</v>
      </c>
      <c r="AN3841" s="37"/>
      <c r="AP3841" s="37"/>
      <c r="AR3841" s="37"/>
      <c r="AT3841" s="37"/>
      <c r="AV3841" s="37"/>
      <c r="AX3841" s="37"/>
      <c r="BQ3841" s="12">
        <v>0</v>
      </c>
      <c r="CG3841" s="12" t="s">
        <v>929</v>
      </c>
      <c r="CH3841" s="12">
        <v>196.67099999999999</v>
      </c>
      <c r="CI3841" s="12" t="s">
        <v>2551</v>
      </c>
      <c r="CJ3841" s="12" t="s">
        <v>972</v>
      </c>
      <c r="CK3841" s="12" t="s">
        <v>932</v>
      </c>
      <c r="CL3841" s="37">
        <v>270920725</v>
      </c>
      <c r="CN3841" s="12" t="s">
        <v>1509</v>
      </c>
      <c r="CS3841" s="12"/>
      <c r="CT3841" s="36" t="str">
        <f t="shared" si="59"/>
        <v>500mn</v>
      </c>
      <c r="CU3841" s="36" t="str">
        <f>VLOOKUP(CK3841,Mapping!B:C,2,FALSE)</f>
        <v>US/CA</v>
      </c>
    </row>
    <row r="3842" spans="1:99" ht="16" customHeight="1" x14ac:dyDescent="0.35">
      <c r="A3842" s="12" t="s">
        <v>5359</v>
      </c>
      <c r="B3842" s="12" t="s">
        <v>925</v>
      </c>
      <c r="E3842" s="37">
        <v>1508517</v>
      </c>
      <c r="G3842" s="37" t="s">
        <v>1505</v>
      </c>
      <c r="I3842" s="37"/>
      <c r="K3842" s="37"/>
      <c r="M3842" s="37"/>
      <c r="O3842" s="37"/>
      <c r="R3842" s="37"/>
      <c r="T3842" s="37"/>
      <c r="V3842" s="37"/>
      <c r="X3842" s="37"/>
      <c r="Z3842" s="37"/>
      <c r="AB3842" s="37"/>
      <c r="AD3842" s="37">
        <v>60167</v>
      </c>
      <c r="AE3842" s="12">
        <v>0.09</v>
      </c>
      <c r="AF3842" s="37"/>
      <c r="AH3842" s="37"/>
      <c r="AN3842" s="37">
        <v>1448350</v>
      </c>
      <c r="AO3842" s="12">
        <v>2.23</v>
      </c>
      <c r="AP3842" s="37"/>
      <c r="AR3842" s="37"/>
      <c r="AT3842" s="37"/>
      <c r="AV3842" s="37"/>
      <c r="AX3842" s="37"/>
      <c r="BI3842" s="12">
        <v>8600</v>
      </c>
      <c r="BJ3842" s="12">
        <v>540</v>
      </c>
      <c r="BY3842" s="12">
        <v>0</v>
      </c>
      <c r="CB3842" s="12">
        <v>0</v>
      </c>
      <c r="CG3842" s="12" t="s">
        <v>940</v>
      </c>
      <c r="CH3842" s="12">
        <v>18.036999999999999</v>
      </c>
      <c r="CI3842" s="12" t="s">
        <v>1171</v>
      </c>
      <c r="CJ3842" s="12" t="s">
        <v>1114</v>
      </c>
      <c r="CK3842" s="12" t="s">
        <v>932</v>
      </c>
      <c r="CL3842" s="37">
        <v>65052006</v>
      </c>
      <c r="CN3842" s="12" t="s">
        <v>1509</v>
      </c>
      <c r="CS3842" s="12"/>
      <c r="CT3842" s="36" t="str">
        <f t="shared" si="59"/>
        <v>500mn</v>
      </c>
      <c r="CU3842" s="36" t="str">
        <f>VLOOKUP(CK3842,Mapping!B:C,2,FALSE)</f>
        <v>US/CA</v>
      </c>
    </row>
    <row r="3843" spans="1:99" ht="16" customHeight="1" x14ac:dyDescent="0.35">
      <c r="A3843" s="12" t="s">
        <v>686</v>
      </c>
      <c r="B3843" s="12" t="s">
        <v>933</v>
      </c>
      <c r="E3843" s="37">
        <v>26673239</v>
      </c>
      <c r="F3843" s="12">
        <v>4870</v>
      </c>
      <c r="G3843" s="37" t="s">
        <v>1505</v>
      </c>
      <c r="I3843" s="37">
        <v>236670</v>
      </c>
      <c r="J3843" s="12">
        <v>0</v>
      </c>
      <c r="K3843" s="37">
        <v>3323107</v>
      </c>
      <c r="L3843" s="12">
        <v>0.01</v>
      </c>
      <c r="M3843" s="37"/>
      <c r="O3843" s="37">
        <v>1956048</v>
      </c>
      <c r="P3843" s="12">
        <v>0.01</v>
      </c>
      <c r="Q3843" s="12">
        <v>10179</v>
      </c>
      <c r="R3843" s="37">
        <v>336742</v>
      </c>
      <c r="S3843" s="12">
        <v>0</v>
      </c>
      <c r="T3843" s="37"/>
      <c r="V3843" s="37">
        <v>278517</v>
      </c>
      <c r="W3843" s="12">
        <v>0</v>
      </c>
      <c r="X3843" s="37">
        <v>499456</v>
      </c>
      <c r="Y3843" s="12">
        <v>0</v>
      </c>
      <c r="Z3843" s="37"/>
      <c r="AB3843" s="37">
        <v>242413</v>
      </c>
      <c r="AC3843" s="12">
        <v>0</v>
      </c>
      <c r="AD3843" s="37"/>
      <c r="AF3843" s="37">
        <v>482919</v>
      </c>
      <c r="AG3843" s="12">
        <v>0</v>
      </c>
      <c r="AH3843" s="37">
        <v>1285404</v>
      </c>
      <c r="AI3843" s="12">
        <v>0.01</v>
      </c>
      <c r="AJ3843" s="12">
        <v>16780</v>
      </c>
      <c r="AK3843" s="12">
        <v>12800</v>
      </c>
      <c r="AL3843" s="12">
        <v>128800</v>
      </c>
      <c r="AN3843" s="37">
        <v>17287574</v>
      </c>
      <c r="AO3843" s="12">
        <v>7.0000000000000007E-2</v>
      </c>
      <c r="AP3843" s="37">
        <v>744389</v>
      </c>
      <c r="AQ3843" s="12">
        <v>0</v>
      </c>
      <c r="AR3843" s="37"/>
      <c r="AT3843" s="37"/>
      <c r="AV3843" s="37"/>
      <c r="AX3843" s="37"/>
      <c r="AZ3843" s="12">
        <v>31810</v>
      </c>
      <c r="BA3843" s="12">
        <v>4888</v>
      </c>
      <c r="BF3843" s="12">
        <v>35800</v>
      </c>
      <c r="BG3843" s="12">
        <v>53800</v>
      </c>
      <c r="BH3843" s="12">
        <v>3224</v>
      </c>
      <c r="BI3843" s="12">
        <v>102650</v>
      </c>
      <c r="BO3843" s="12">
        <v>0</v>
      </c>
      <c r="BP3843" s="12">
        <v>0</v>
      </c>
      <c r="BQ3843" s="12">
        <v>0</v>
      </c>
      <c r="BR3843" s="12">
        <v>0</v>
      </c>
      <c r="BS3843" s="12">
        <v>0</v>
      </c>
      <c r="BT3843" s="12">
        <v>0</v>
      </c>
      <c r="BU3843" s="12">
        <v>0</v>
      </c>
      <c r="BV3843" s="12">
        <v>0</v>
      </c>
      <c r="BX3843" s="12">
        <v>0</v>
      </c>
      <c r="BY3843" s="12">
        <v>0.01</v>
      </c>
      <c r="BZ3843" s="12">
        <v>0</v>
      </c>
      <c r="CG3843" s="12" t="s">
        <v>940</v>
      </c>
      <c r="CH3843" s="12">
        <v>41.930999999999997</v>
      </c>
      <c r="CI3843" s="12" t="s">
        <v>1223</v>
      </c>
      <c r="CJ3843" s="12"/>
      <c r="CK3843" s="12" t="s">
        <v>961</v>
      </c>
      <c r="CL3843" s="37">
        <v>23568372400</v>
      </c>
      <c r="CN3843" s="12" t="s">
        <v>1506</v>
      </c>
      <c r="CS3843" s="12"/>
      <c r="CT3843" s="36" t="str">
        <f t="shared" ref="CT3843:CT3906" si="60">IF(CL3843&gt;100000000000, "100bn", IF(CL3843&gt;50000000000, "50bn - 100bn",IF(CL3843&gt;1000000000, "1bn - 50bn", IF(CL3843&gt;500000000, "500mn - 1bn", "500mn"))))</f>
        <v>1bn - 50bn</v>
      </c>
      <c r="CU3843" s="36" t="str">
        <f>VLOOKUP(CK3843,Mapping!B:C,2,FALSE)</f>
        <v>EU</v>
      </c>
    </row>
    <row r="3844" spans="1:99" ht="16" customHeight="1" x14ac:dyDescent="0.35">
      <c r="A3844" s="12" t="s">
        <v>5360</v>
      </c>
      <c r="B3844" s="12" t="s">
        <v>925</v>
      </c>
      <c r="E3844" s="37">
        <v>28862</v>
      </c>
      <c r="G3844" s="37" t="s">
        <v>1505</v>
      </c>
      <c r="I3844" s="37"/>
      <c r="K3844" s="37"/>
      <c r="M3844" s="37"/>
      <c r="O3844" s="37"/>
      <c r="Q3844" s="12">
        <v>44</v>
      </c>
      <c r="R3844" s="37"/>
      <c r="T3844" s="37"/>
      <c r="V3844" s="37"/>
      <c r="X3844" s="37"/>
      <c r="Z3844" s="37"/>
      <c r="AB3844" s="37"/>
      <c r="AD3844" s="37"/>
      <c r="AF3844" s="37"/>
      <c r="AH3844" s="37">
        <v>5556</v>
      </c>
      <c r="AI3844" s="12">
        <v>0</v>
      </c>
      <c r="AN3844" s="37">
        <v>16841</v>
      </c>
      <c r="AO3844" s="12">
        <v>0</v>
      </c>
      <c r="AP3844" s="37">
        <v>6465</v>
      </c>
      <c r="AQ3844" s="12">
        <v>0</v>
      </c>
      <c r="AR3844" s="37"/>
      <c r="AT3844" s="37"/>
      <c r="AV3844" s="37"/>
      <c r="AX3844" s="37"/>
      <c r="BH3844" s="12">
        <v>28</v>
      </c>
      <c r="BI3844" s="12">
        <v>100</v>
      </c>
      <c r="BQ3844" s="12">
        <v>0</v>
      </c>
      <c r="BV3844" s="12">
        <v>0</v>
      </c>
      <c r="BY3844" s="12">
        <v>0</v>
      </c>
      <c r="CG3844" s="12" t="s">
        <v>940</v>
      </c>
      <c r="CH3844" s="12">
        <v>32.4</v>
      </c>
      <c r="CI3844" s="12" t="s">
        <v>4343</v>
      </c>
      <c r="CJ3844" s="12" t="s">
        <v>941</v>
      </c>
      <c r="CK3844" s="12" t="s">
        <v>932</v>
      </c>
      <c r="CL3844" s="37">
        <v>365217022</v>
      </c>
      <c r="CN3844" s="12" t="s">
        <v>1509</v>
      </c>
      <c r="CS3844" s="12"/>
      <c r="CT3844" s="36" t="str">
        <f t="shared" si="60"/>
        <v>500mn</v>
      </c>
      <c r="CU3844" s="36" t="str">
        <f>VLOOKUP(CK3844,Mapping!B:C,2,FALSE)</f>
        <v>US/CA</v>
      </c>
    </row>
    <row r="3845" spans="1:99" ht="16" customHeight="1" x14ac:dyDescent="0.35">
      <c r="A3845" s="12" t="s">
        <v>5361</v>
      </c>
      <c r="B3845" s="12" t="s">
        <v>925</v>
      </c>
      <c r="E3845" s="37">
        <v>361325</v>
      </c>
      <c r="G3845" s="37" t="s">
        <v>1505</v>
      </c>
      <c r="I3845" s="37"/>
      <c r="K3845" s="37"/>
      <c r="M3845" s="37">
        <v>361325</v>
      </c>
      <c r="N3845" s="12">
        <v>0.09</v>
      </c>
      <c r="O3845" s="37"/>
      <c r="R3845" s="37"/>
      <c r="T3845" s="37"/>
      <c r="V3845" s="37"/>
      <c r="X3845" s="37"/>
      <c r="Z3845" s="37"/>
      <c r="AB3845" s="37"/>
      <c r="AD3845" s="37"/>
      <c r="AF3845" s="37"/>
      <c r="AH3845" s="37"/>
      <c r="AN3845" s="37"/>
      <c r="AP3845" s="37"/>
      <c r="AR3845" s="37"/>
      <c r="AT3845" s="37"/>
      <c r="AV3845" s="37"/>
      <c r="AX3845" s="37"/>
      <c r="BB3845" s="12">
        <v>2880</v>
      </c>
      <c r="CC3845" s="12">
        <v>0</v>
      </c>
      <c r="CG3845" s="12" t="s">
        <v>940</v>
      </c>
      <c r="CH3845" s="12">
        <v>23.731000000000002</v>
      </c>
      <c r="CI3845" s="12" t="s">
        <v>2928</v>
      </c>
      <c r="CJ3845" s="12" t="s">
        <v>941</v>
      </c>
      <c r="CK3845" s="12" t="s">
        <v>932</v>
      </c>
      <c r="CL3845" s="37">
        <v>404741443</v>
      </c>
      <c r="CN3845" s="12" t="s">
        <v>1509</v>
      </c>
      <c r="CS3845" s="12"/>
      <c r="CT3845" s="36" t="str">
        <f t="shared" si="60"/>
        <v>500mn</v>
      </c>
      <c r="CU3845" s="36" t="str">
        <f>VLOOKUP(CK3845,Mapping!B:C,2,FALSE)</f>
        <v>US/CA</v>
      </c>
    </row>
    <row r="3846" spans="1:99" ht="16" customHeight="1" x14ac:dyDescent="0.35">
      <c r="A3846" s="12" t="s">
        <v>5362</v>
      </c>
      <c r="B3846" s="12" t="s">
        <v>933</v>
      </c>
      <c r="E3846" s="37">
        <v>6118674</v>
      </c>
      <c r="G3846" s="37" t="s">
        <v>1505</v>
      </c>
      <c r="I3846" s="37"/>
      <c r="K3846" s="37">
        <v>1853034</v>
      </c>
      <c r="L3846" s="12">
        <v>0.26</v>
      </c>
      <c r="M3846" s="37">
        <v>4265640</v>
      </c>
      <c r="N3846" s="12">
        <v>0.6</v>
      </c>
      <c r="O3846" s="37"/>
      <c r="R3846" s="37"/>
      <c r="T3846" s="37"/>
      <c r="V3846" s="37"/>
      <c r="X3846" s="37"/>
      <c r="Z3846" s="37"/>
      <c r="AB3846" s="37"/>
      <c r="AD3846" s="37"/>
      <c r="AF3846" s="37"/>
      <c r="AH3846" s="37"/>
      <c r="AN3846" s="37"/>
      <c r="AP3846" s="37"/>
      <c r="AR3846" s="37"/>
      <c r="AT3846" s="37"/>
      <c r="AV3846" s="37"/>
      <c r="AX3846" s="37"/>
      <c r="BB3846" s="12">
        <v>34000</v>
      </c>
      <c r="BG3846" s="12">
        <v>30000</v>
      </c>
      <c r="BS3846" s="12">
        <v>0</v>
      </c>
      <c r="CC3846" s="12">
        <v>0</v>
      </c>
      <c r="CG3846" s="12" t="s">
        <v>959</v>
      </c>
      <c r="CH3846" s="12">
        <v>45.795000000000002</v>
      </c>
      <c r="CI3846" s="12" t="s">
        <v>1621</v>
      </c>
      <c r="CJ3846" s="12"/>
      <c r="CK3846" s="12" t="s">
        <v>990</v>
      </c>
      <c r="CL3846" s="37">
        <v>713341922</v>
      </c>
      <c r="CN3846" s="12" t="s">
        <v>1506</v>
      </c>
      <c r="CS3846" s="12"/>
      <c r="CT3846" s="36" t="str">
        <f t="shared" si="60"/>
        <v>500mn - 1bn</v>
      </c>
      <c r="CU3846" s="36" t="str">
        <f>VLOOKUP(CK3846,Mapping!B:C,2,FALSE)</f>
        <v>EU</v>
      </c>
    </row>
    <row r="3847" spans="1:99" ht="16" customHeight="1" x14ac:dyDescent="0.35">
      <c r="A3847" s="12" t="s">
        <v>530</v>
      </c>
      <c r="B3847" s="12" t="s">
        <v>925</v>
      </c>
      <c r="E3847" s="37">
        <v>1875694</v>
      </c>
      <c r="F3847" s="12">
        <v>15950</v>
      </c>
      <c r="G3847" s="37" t="s">
        <v>1505</v>
      </c>
      <c r="I3847" s="37">
        <v>850314</v>
      </c>
      <c r="J3847" s="12">
        <v>0.11</v>
      </c>
      <c r="K3847" s="37"/>
      <c r="M3847" s="37"/>
      <c r="O3847" s="37">
        <v>1025380</v>
      </c>
      <c r="P3847" s="12">
        <v>0.13</v>
      </c>
      <c r="R3847" s="37"/>
      <c r="T3847" s="37"/>
      <c r="V3847" s="37"/>
      <c r="X3847" s="37"/>
      <c r="Z3847" s="37"/>
      <c r="AB3847" s="37"/>
      <c r="AD3847" s="37"/>
      <c r="AF3847" s="37"/>
      <c r="AH3847" s="37"/>
      <c r="AL3847" s="12">
        <v>63777</v>
      </c>
      <c r="AN3847" s="37"/>
      <c r="AP3847" s="37"/>
      <c r="AR3847" s="37"/>
      <c r="AT3847" s="37"/>
      <c r="AV3847" s="37"/>
      <c r="AX3847" s="37"/>
      <c r="BO3847" s="12">
        <v>0</v>
      </c>
      <c r="BU3847" s="12">
        <v>0</v>
      </c>
      <c r="CG3847" s="12" t="s">
        <v>929</v>
      </c>
      <c r="CH3847" s="12">
        <v>42.585999999999999</v>
      </c>
      <c r="CI3847" s="12" t="s">
        <v>953</v>
      </c>
      <c r="CJ3847" s="12"/>
      <c r="CK3847" s="12" t="s">
        <v>954</v>
      </c>
      <c r="CL3847" s="37">
        <v>799541088</v>
      </c>
      <c r="CN3847" s="12" t="s">
        <v>1506</v>
      </c>
      <c r="CS3847" s="12"/>
      <c r="CT3847" s="36" t="str">
        <f t="shared" si="60"/>
        <v>500mn - 1bn</v>
      </c>
      <c r="CU3847" s="36" t="str">
        <f>VLOOKUP(CK3847,Mapping!B:C,2,FALSE)</f>
        <v>EU</v>
      </c>
    </row>
    <row r="3848" spans="1:99" ht="16" customHeight="1" x14ac:dyDescent="0.35">
      <c r="A3848" s="12" t="s">
        <v>5363</v>
      </c>
      <c r="B3848" s="12" t="s">
        <v>925</v>
      </c>
      <c r="E3848" s="37">
        <v>80178466</v>
      </c>
      <c r="F3848" s="12">
        <v>0</v>
      </c>
      <c r="G3848" s="37" t="s">
        <v>1505</v>
      </c>
      <c r="I3848" s="37">
        <v>0</v>
      </c>
      <c r="J3848" s="12">
        <v>0</v>
      </c>
      <c r="K3848" s="37"/>
      <c r="M3848" s="37">
        <v>67097012</v>
      </c>
      <c r="N3848" s="12">
        <v>1.58</v>
      </c>
      <c r="O3848" s="37"/>
      <c r="R3848" s="37"/>
      <c r="T3848" s="37">
        <v>0</v>
      </c>
      <c r="U3848" s="12">
        <v>0</v>
      </c>
      <c r="V3848" s="37"/>
      <c r="X3848" s="37">
        <v>10233225</v>
      </c>
      <c r="Y3848" s="12">
        <v>0.24</v>
      </c>
      <c r="Z3848" s="37"/>
      <c r="AB3848" s="37"/>
      <c r="AD3848" s="37">
        <v>2848229</v>
      </c>
      <c r="AE3848" s="12">
        <v>7.0000000000000007E-2</v>
      </c>
      <c r="AF3848" s="37"/>
      <c r="AH3848" s="37"/>
      <c r="AN3848" s="37"/>
      <c r="AP3848" s="37"/>
      <c r="AR3848" s="37"/>
      <c r="AT3848" s="37"/>
      <c r="AV3848" s="37"/>
      <c r="AX3848" s="37"/>
      <c r="BA3848" s="12">
        <v>100149</v>
      </c>
      <c r="BB3848" s="12">
        <v>534808</v>
      </c>
      <c r="BJ3848" s="12">
        <v>25563</v>
      </c>
      <c r="BK3848" s="12">
        <v>0</v>
      </c>
      <c r="BO3848" s="12">
        <v>0</v>
      </c>
      <c r="BZ3848" s="12">
        <v>0</v>
      </c>
      <c r="CB3848" s="12">
        <v>0.01</v>
      </c>
      <c r="CC3848" s="12">
        <v>0.02</v>
      </c>
      <c r="CE3848" s="12">
        <v>0</v>
      </c>
      <c r="CG3848" s="12" t="s">
        <v>998</v>
      </c>
      <c r="CH3848" s="12">
        <v>281.822</v>
      </c>
      <c r="CI3848" s="12" t="s">
        <v>1016</v>
      </c>
      <c r="CJ3848" s="12" t="s">
        <v>1017</v>
      </c>
      <c r="CK3848" s="12" t="s">
        <v>932</v>
      </c>
      <c r="CL3848" s="37">
        <v>4234671593</v>
      </c>
      <c r="CN3848" s="12" t="s">
        <v>998</v>
      </c>
      <c r="CS3848" s="12"/>
      <c r="CT3848" s="36" t="str">
        <f t="shared" si="60"/>
        <v>1bn - 50bn</v>
      </c>
      <c r="CU3848" s="36" t="str">
        <f>VLOOKUP(CK3848,Mapping!B:C,2,FALSE)</f>
        <v>US/CA</v>
      </c>
    </row>
    <row r="3849" spans="1:99" ht="16" customHeight="1" x14ac:dyDescent="0.35">
      <c r="A3849" s="12" t="s">
        <v>5364</v>
      </c>
      <c r="B3849" s="12" t="s">
        <v>933</v>
      </c>
      <c r="E3849" s="37">
        <v>4124274</v>
      </c>
      <c r="F3849" s="12">
        <v>0</v>
      </c>
      <c r="G3849" s="37" t="s">
        <v>1505</v>
      </c>
      <c r="I3849" s="37">
        <v>0</v>
      </c>
      <c r="J3849" s="12">
        <v>0</v>
      </c>
      <c r="K3849" s="37">
        <v>790133</v>
      </c>
      <c r="L3849" s="12">
        <v>0.06</v>
      </c>
      <c r="M3849" s="37"/>
      <c r="O3849" s="37">
        <v>1395839</v>
      </c>
      <c r="P3849" s="12">
        <v>0.1</v>
      </c>
      <c r="Q3849" s="12">
        <v>908</v>
      </c>
      <c r="R3849" s="37">
        <v>177909</v>
      </c>
      <c r="S3849" s="12">
        <v>0.01</v>
      </c>
      <c r="T3849" s="37"/>
      <c r="V3849" s="37">
        <v>219062</v>
      </c>
      <c r="W3849" s="12">
        <v>0.02</v>
      </c>
      <c r="X3849" s="37">
        <v>126348</v>
      </c>
      <c r="Y3849" s="12">
        <v>0.01</v>
      </c>
      <c r="Z3849" s="37">
        <v>153722</v>
      </c>
      <c r="AA3849" s="12">
        <v>0.01</v>
      </c>
      <c r="AB3849" s="37">
        <v>437479</v>
      </c>
      <c r="AC3849" s="12">
        <v>0.03</v>
      </c>
      <c r="AD3849" s="37"/>
      <c r="AF3849" s="37">
        <v>438071</v>
      </c>
      <c r="AG3849" s="12">
        <v>0.03</v>
      </c>
      <c r="AH3849" s="37">
        <v>127447</v>
      </c>
      <c r="AI3849" s="12">
        <v>0.01</v>
      </c>
      <c r="AJ3849" s="12">
        <v>29480</v>
      </c>
      <c r="AK3849" s="12">
        <v>9591</v>
      </c>
      <c r="AL3849" s="12">
        <v>86819</v>
      </c>
      <c r="AN3849" s="37">
        <v>258264</v>
      </c>
      <c r="AO3849" s="12">
        <v>0.02</v>
      </c>
      <c r="AP3849" s="37"/>
      <c r="AR3849" s="37"/>
      <c r="AT3849" s="37"/>
      <c r="AV3849" s="37"/>
      <c r="AX3849" s="37"/>
      <c r="AZ3849" s="12">
        <v>16748</v>
      </c>
      <c r="BA3849" s="12">
        <v>1265</v>
      </c>
      <c r="BC3849" s="12">
        <v>5070</v>
      </c>
      <c r="BF3849" s="12">
        <v>28923</v>
      </c>
      <c r="BG3849" s="12">
        <v>13237</v>
      </c>
      <c r="BI3849" s="12">
        <v>1534</v>
      </c>
      <c r="BO3849" s="12">
        <v>0</v>
      </c>
      <c r="BP3849" s="12">
        <v>0</v>
      </c>
      <c r="BQ3849" s="12">
        <v>0</v>
      </c>
      <c r="BR3849" s="12">
        <v>0</v>
      </c>
      <c r="BS3849" s="12">
        <v>0</v>
      </c>
      <c r="BT3849" s="12">
        <v>0</v>
      </c>
      <c r="BU3849" s="12">
        <v>0</v>
      </c>
      <c r="BX3849" s="12">
        <v>0</v>
      </c>
      <c r="BY3849" s="12">
        <v>0</v>
      </c>
      <c r="BZ3849" s="12">
        <v>0</v>
      </c>
      <c r="CD3849" s="12">
        <v>0</v>
      </c>
      <c r="CG3849" s="12" t="s">
        <v>934</v>
      </c>
      <c r="CH3849" s="12">
        <v>30.446999999999999</v>
      </c>
      <c r="CI3849" s="12" t="s">
        <v>5365</v>
      </c>
      <c r="CJ3849" s="12"/>
      <c r="CK3849" s="12" t="s">
        <v>1010</v>
      </c>
      <c r="CL3849" s="37">
        <v>1387871379</v>
      </c>
      <c r="CN3849" s="12" t="s">
        <v>1506</v>
      </c>
      <c r="CS3849" s="12"/>
      <c r="CT3849" s="36" t="str">
        <f t="shared" si="60"/>
        <v>1bn - 50bn</v>
      </c>
      <c r="CU3849" s="36" t="str">
        <f>VLOOKUP(CK3849,Mapping!B:C,2,FALSE)</f>
        <v>Africa</v>
      </c>
    </row>
    <row r="3850" spans="1:99" ht="16" customHeight="1" x14ac:dyDescent="0.35">
      <c r="A3850" s="12" t="s">
        <v>505</v>
      </c>
      <c r="B3850" s="12" t="s">
        <v>933</v>
      </c>
      <c r="E3850" s="37">
        <v>58110722</v>
      </c>
      <c r="F3850" s="12">
        <v>19180</v>
      </c>
      <c r="G3850" s="37" t="s">
        <v>1505</v>
      </c>
      <c r="I3850" s="37">
        <v>1022509</v>
      </c>
      <c r="J3850" s="12">
        <v>0.01</v>
      </c>
      <c r="K3850" s="37">
        <v>21476598</v>
      </c>
      <c r="L3850" s="12">
        <v>0.18</v>
      </c>
      <c r="M3850" s="37"/>
      <c r="O3850" s="37">
        <v>9404002</v>
      </c>
      <c r="P3850" s="12">
        <v>0.08</v>
      </c>
      <c r="Q3850" s="12">
        <v>26976</v>
      </c>
      <c r="R3850" s="37">
        <v>2429164</v>
      </c>
      <c r="S3850" s="12">
        <v>0.02</v>
      </c>
      <c r="T3850" s="37"/>
      <c r="V3850" s="37">
        <v>4223573</v>
      </c>
      <c r="W3850" s="12">
        <v>0.04</v>
      </c>
      <c r="X3850" s="37">
        <v>2833695</v>
      </c>
      <c r="Y3850" s="12">
        <v>0.02</v>
      </c>
      <c r="Z3850" s="37">
        <v>0</v>
      </c>
      <c r="AA3850" s="12">
        <v>0</v>
      </c>
      <c r="AB3850" s="37">
        <v>0</v>
      </c>
      <c r="AC3850" s="12">
        <v>0</v>
      </c>
      <c r="AD3850" s="37"/>
      <c r="AF3850" s="37">
        <v>1269516</v>
      </c>
      <c r="AG3850" s="12">
        <v>0.01</v>
      </c>
      <c r="AH3850" s="37">
        <v>3786351</v>
      </c>
      <c r="AI3850" s="12">
        <v>0.03</v>
      </c>
      <c r="AJ3850" s="12">
        <v>0</v>
      </c>
      <c r="AK3850" s="12">
        <v>184917</v>
      </c>
      <c r="AL3850" s="12">
        <v>584914</v>
      </c>
      <c r="AN3850" s="37">
        <v>8535852</v>
      </c>
      <c r="AO3850" s="12">
        <v>7.0000000000000007E-2</v>
      </c>
      <c r="AP3850" s="37">
        <v>3129462</v>
      </c>
      <c r="AQ3850" s="12">
        <v>0.03</v>
      </c>
      <c r="AR3850" s="37"/>
      <c r="AT3850" s="37"/>
      <c r="AV3850" s="37"/>
      <c r="AX3850" s="37"/>
      <c r="AZ3850" s="12">
        <v>228677</v>
      </c>
      <c r="BA3850" s="12">
        <v>28371</v>
      </c>
      <c r="BC3850" s="12">
        <v>0</v>
      </c>
      <c r="BF3850" s="12">
        <v>83818</v>
      </c>
      <c r="BG3850" s="12">
        <v>359795</v>
      </c>
      <c r="BH3850" s="12">
        <v>12600</v>
      </c>
      <c r="BI3850" s="12">
        <v>50700</v>
      </c>
      <c r="BO3850" s="12">
        <v>0</v>
      </c>
      <c r="BP3850" s="12">
        <v>0</v>
      </c>
      <c r="BQ3850" s="12">
        <v>0.01</v>
      </c>
      <c r="BR3850" s="12">
        <v>0</v>
      </c>
      <c r="BS3850" s="12">
        <v>0</v>
      </c>
      <c r="BT3850" s="12">
        <v>0.01</v>
      </c>
      <c r="BU3850" s="12">
        <v>0</v>
      </c>
      <c r="BV3850" s="12">
        <v>0.01</v>
      </c>
      <c r="BX3850" s="12">
        <v>0</v>
      </c>
      <c r="BY3850" s="12">
        <v>0.01</v>
      </c>
      <c r="BZ3850" s="12">
        <v>0</v>
      </c>
      <c r="CD3850" s="12">
        <v>0</v>
      </c>
      <c r="CG3850" s="12" t="s">
        <v>934</v>
      </c>
      <c r="CH3850" s="12">
        <v>60.737000000000002</v>
      </c>
      <c r="CI3850" s="12" t="s">
        <v>1009</v>
      </c>
      <c r="CJ3850" s="12"/>
      <c r="CK3850" s="12" t="s">
        <v>1010</v>
      </c>
      <c r="CL3850" s="37">
        <v>12236125468</v>
      </c>
      <c r="CN3850" s="12" t="s">
        <v>1506</v>
      </c>
      <c r="CS3850" s="12"/>
      <c r="CT3850" s="36" t="str">
        <f t="shared" si="60"/>
        <v>1bn - 50bn</v>
      </c>
      <c r="CU3850" s="36" t="str">
        <f>VLOOKUP(CK3850,Mapping!B:C,2,FALSE)</f>
        <v>Africa</v>
      </c>
    </row>
    <row r="3851" spans="1:99" ht="16" customHeight="1" x14ac:dyDescent="0.35">
      <c r="A3851" s="12" t="s">
        <v>5366</v>
      </c>
      <c r="B3851" s="12" t="s">
        <v>925</v>
      </c>
      <c r="E3851" s="37">
        <v>2000674</v>
      </c>
      <c r="G3851" s="37" t="s">
        <v>1505</v>
      </c>
      <c r="I3851" s="37"/>
      <c r="K3851" s="37"/>
      <c r="M3851" s="37">
        <v>0</v>
      </c>
      <c r="N3851" s="12">
        <v>0</v>
      </c>
      <c r="O3851" s="37"/>
      <c r="R3851" s="37"/>
      <c r="T3851" s="37">
        <v>282984</v>
      </c>
      <c r="U3851" s="12">
        <v>0</v>
      </c>
      <c r="V3851" s="37"/>
      <c r="X3851" s="37"/>
      <c r="Z3851" s="37"/>
      <c r="AB3851" s="37"/>
      <c r="AD3851" s="37"/>
      <c r="AF3851" s="37"/>
      <c r="AH3851" s="37"/>
      <c r="AN3851" s="37">
        <v>1439929</v>
      </c>
      <c r="AO3851" s="12">
        <v>0.02</v>
      </c>
      <c r="AP3851" s="37">
        <v>277761</v>
      </c>
      <c r="AQ3851" s="12">
        <v>0</v>
      </c>
      <c r="AR3851" s="37"/>
      <c r="AT3851" s="37"/>
      <c r="AV3851" s="37"/>
      <c r="AX3851" s="37"/>
      <c r="BB3851" s="12">
        <v>0</v>
      </c>
      <c r="BH3851" s="12">
        <v>1203</v>
      </c>
      <c r="BI3851" s="12">
        <v>8550</v>
      </c>
      <c r="BK3851" s="12">
        <v>2528</v>
      </c>
      <c r="BV3851" s="12">
        <v>0</v>
      </c>
      <c r="BY3851" s="12">
        <v>0</v>
      </c>
      <c r="CC3851" s="12">
        <v>0</v>
      </c>
      <c r="CE3851" s="12">
        <v>0</v>
      </c>
      <c r="CG3851" s="12" t="s">
        <v>929</v>
      </c>
      <c r="CH3851" s="12">
        <v>34.43</v>
      </c>
      <c r="CI3851" s="12" t="s">
        <v>3290</v>
      </c>
      <c r="CJ3851" s="12" t="s">
        <v>2087</v>
      </c>
      <c r="CK3851" s="12" t="s">
        <v>932</v>
      </c>
      <c r="CL3851" s="37">
        <v>5969229994</v>
      </c>
      <c r="CN3851" s="12" t="s">
        <v>1509</v>
      </c>
      <c r="CS3851" s="12"/>
      <c r="CT3851" s="36" t="str">
        <f t="shared" si="60"/>
        <v>1bn - 50bn</v>
      </c>
      <c r="CU3851" s="36" t="str">
        <f>VLOOKUP(CK3851,Mapping!B:C,2,FALSE)</f>
        <v>US/CA</v>
      </c>
    </row>
    <row r="3852" spans="1:99" ht="16" customHeight="1" x14ac:dyDescent="0.35">
      <c r="A3852" s="12" t="s">
        <v>5367</v>
      </c>
      <c r="B3852" s="12" t="s">
        <v>925</v>
      </c>
      <c r="E3852" s="37">
        <v>3662</v>
      </c>
      <c r="G3852" s="37" t="s">
        <v>1505</v>
      </c>
      <c r="I3852" s="37"/>
      <c r="K3852" s="37"/>
      <c r="M3852" s="37"/>
      <c r="O3852" s="37"/>
      <c r="Q3852" s="12">
        <v>29</v>
      </c>
      <c r="R3852" s="37"/>
      <c r="T3852" s="37"/>
      <c r="V3852" s="37"/>
      <c r="X3852" s="37"/>
      <c r="Z3852" s="37"/>
      <c r="AB3852" s="37"/>
      <c r="AD3852" s="37"/>
      <c r="AF3852" s="37"/>
      <c r="AH3852" s="37">
        <v>3662</v>
      </c>
      <c r="AI3852" s="12">
        <v>0</v>
      </c>
      <c r="AN3852" s="37"/>
      <c r="AP3852" s="37"/>
      <c r="AR3852" s="37"/>
      <c r="AT3852" s="37"/>
      <c r="AV3852" s="37"/>
      <c r="AX3852" s="37"/>
      <c r="BQ3852" s="12">
        <v>0</v>
      </c>
      <c r="CG3852" s="12" t="s">
        <v>929</v>
      </c>
      <c r="CH3852" s="12">
        <v>21.257000000000001</v>
      </c>
      <c r="CI3852" s="12" t="s">
        <v>5368</v>
      </c>
      <c r="CJ3852" s="12" t="s">
        <v>1109</v>
      </c>
      <c r="CK3852" s="12" t="s">
        <v>932</v>
      </c>
      <c r="CL3852" s="37">
        <v>311359892</v>
      </c>
      <c r="CN3852" s="12" t="s">
        <v>1509</v>
      </c>
      <c r="CS3852" s="12"/>
      <c r="CT3852" s="36" t="str">
        <f t="shared" si="60"/>
        <v>500mn</v>
      </c>
      <c r="CU3852" s="36" t="str">
        <f>VLOOKUP(CK3852,Mapping!B:C,2,FALSE)</f>
        <v>US/CA</v>
      </c>
    </row>
    <row r="3853" spans="1:99" ht="16" customHeight="1" x14ac:dyDescent="0.35">
      <c r="A3853" s="12" t="s">
        <v>5369</v>
      </c>
      <c r="B3853" s="12" t="s">
        <v>925</v>
      </c>
      <c r="E3853" s="37">
        <v>228212</v>
      </c>
      <c r="G3853" s="37" t="s">
        <v>1505</v>
      </c>
      <c r="I3853" s="37"/>
      <c r="K3853" s="37"/>
      <c r="M3853" s="37">
        <v>228212</v>
      </c>
      <c r="N3853" s="12">
        <v>0.05</v>
      </c>
      <c r="O3853" s="37"/>
      <c r="R3853" s="37"/>
      <c r="T3853" s="37"/>
      <c r="V3853" s="37"/>
      <c r="X3853" s="37"/>
      <c r="Z3853" s="37"/>
      <c r="AB3853" s="37"/>
      <c r="AD3853" s="37"/>
      <c r="AF3853" s="37"/>
      <c r="AH3853" s="37"/>
      <c r="AN3853" s="37"/>
      <c r="AP3853" s="37"/>
      <c r="AR3853" s="37"/>
      <c r="AT3853" s="37"/>
      <c r="AV3853" s="37"/>
      <c r="AX3853" s="37"/>
      <c r="BB3853" s="12">
        <v>1819</v>
      </c>
      <c r="CC3853" s="12">
        <v>0</v>
      </c>
      <c r="CG3853" s="12" t="s">
        <v>929</v>
      </c>
      <c r="CH3853" s="12">
        <v>21.611000000000001</v>
      </c>
      <c r="CI3853" s="12" t="s">
        <v>2107</v>
      </c>
      <c r="CJ3853" s="12" t="s">
        <v>2108</v>
      </c>
      <c r="CK3853" s="12" t="s">
        <v>932</v>
      </c>
      <c r="CL3853" s="37">
        <v>433230562</v>
      </c>
      <c r="CN3853" s="12" t="s">
        <v>1509</v>
      </c>
      <c r="CS3853" s="12"/>
      <c r="CT3853" s="36" t="str">
        <f t="shared" si="60"/>
        <v>500mn</v>
      </c>
      <c r="CU3853" s="36" t="str">
        <f>VLOOKUP(CK3853,Mapping!B:C,2,FALSE)</f>
        <v>US/CA</v>
      </c>
    </row>
    <row r="3854" spans="1:99" ht="16" customHeight="1" x14ac:dyDescent="0.35">
      <c r="A3854" s="12" t="s">
        <v>5370</v>
      </c>
      <c r="B3854" s="12" t="s">
        <v>925</v>
      </c>
      <c r="E3854" s="37">
        <v>16841</v>
      </c>
      <c r="G3854" s="37" t="s">
        <v>1505</v>
      </c>
      <c r="I3854" s="37"/>
      <c r="K3854" s="37"/>
      <c r="M3854" s="37"/>
      <c r="O3854" s="37"/>
      <c r="R3854" s="37"/>
      <c r="T3854" s="37"/>
      <c r="V3854" s="37"/>
      <c r="X3854" s="37"/>
      <c r="Z3854" s="37"/>
      <c r="AB3854" s="37"/>
      <c r="AD3854" s="37"/>
      <c r="AF3854" s="37"/>
      <c r="AH3854" s="37"/>
      <c r="AN3854" s="37">
        <v>16841</v>
      </c>
      <c r="AO3854" s="12">
        <v>0</v>
      </c>
      <c r="AP3854" s="37"/>
      <c r="AR3854" s="37"/>
      <c r="AT3854" s="37"/>
      <c r="AV3854" s="37"/>
      <c r="AX3854" s="37"/>
      <c r="BI3854" s="12">
        <v>100</v>
      </c>
      <c r="BY3854" s="12">
        <v>0</v>
      </c>
      <c r="CG3854" s="12" t="s">
        <v>929</v>
      </c>
      <c r="CH3854" s="12">
        <v>18.933</v>
      </c>
      <c r="CI3854" s="12" t="s">
        <v>2229</v>
      </c>
      <c r="CJ3854" s="12" t="s">
        <v>1017</v>
      </c>
      <c r="CK3854" s="12" t="s">
        <v>932</v>
      </c>
      <c r="CL3854" s="37">
        <v>483912625</v>
      </c>
      <c r="CN3854" s="12" t="s">
        <v>1535</v>
      </c>
      <c r="CS3854" s="12"/>
      <c r="CT3854" s="36" t="str">
        <f t="shared" si="60"/>
        <v>500mn</v>
      </c>
      <c r="CU3854" s="36" t="str">
        <f>VLOOKUP(CK3854,Mapping!B:C,2,FALSE)</f>
        <v>US/CA</v>
      </c>
    </row>
    <row r="3855" spans="1:99" ht="16" customHeight="1" x14ac:dyDescent="0.35">
      <c r="A3855" s="12" t="s">
        <v>5371</v>
      </c>
      <c r="B3855" s="12" t="s">
        <v>925</v>
      </c>
      <c r="E3855" s="37">
        <v>3664620</v>
      </c>
      <c r="G3855" s="37" t="s">
        <v>1505</v>
      </c>
      <c r="I3855" s="37"/>
      <c r="K3855" s="37"/>
      <c r="M3855" s="37">
        <v>1881900</v>
      </c>
      <c r="N3855" s="12">
        <v>2.33</v>
      </c>
      <c r="O3855" s="37"/>
      <c r="R3855" s="37"/>
      <c r="T3855" s="37"/>
      <c r="V3855" s="37"/>
      <c r="X3855" s="37"/>
      <c r="Z3855" s="37"/>
      <c r="AB3855" s="37"/>
      <c r="AD3855" s="37">
        <v>1782720</v>
      </c>
      <c r="AE3855" s="12">
        <v>2.21</v>
      </c>
      <c r="AF3855" s="37"/>
      <c r="AH3855" s="37"/>
      <c r="AN3855" s="37"/>
      <c r="AP3855" s="37"/>
      <c r="AR3855" s="37"/>
      <c r="AT3855" s="37"/>
      <c r="AV3855" s="37"/>
      <c r="AX3855" s="37"/>
      <c r="BB3855" s="12">
        <v>15000</v>
      </c>
      <c r="BJ3855" s="12">
        <v>16000</v>
      </c>
      <c r="CB3855" s="12">
        <v>0.01</v>
      </c>
      <c r="CC3855" s="12">
        <v>0</v>
      </c>
      <c r="CG3855" s="12" t="s">
        <v>959</v>
      </c>
      <c r="CH3855" s="12">
        <v>52.396999999999998</v>
      </c>
      <c r="CI3855" s="12"/>
      <c r="CJ3855" s="12"/>
      <c r="CK3855" s="12" t="s">
        <v>1151</v>
      </c>
      <c r="CL3855" s="37">
        <v>80996292</v>
      </c>
      <c r="CN3855" s="12" t="s">
        <v>1506</v>
      </c>
      <c r="CS3855" s="12"/>
      <c r="CT3855" s="36" t="str">
        <f t="shared" si="60"/>
        <v>500mn</v>
      </c>
      <c r="CU3855" s="36" t="str">
        <f>VLOOKUP(CK3855,Mapping!B:C,2,FALSE)</f>
        <v>EU</v>
      </c>
    </row>
    <row r="3856" spans="1:99" ht="16" customHeight="1" x14ac:dyDescent="0.35">
      <c r="A3856" s="12" t="s">
        <v>5372</v>
      </c>
      <c r="B3856" s="12" t="s">
        <v>925</v>
      </c>
      <c r="E3856" s="37">
        <v>462652</v>
      </c>
      <c r="G3856" s="37" t="s">
        <v>1505</v>
      </c>
      <c r="I3856" s="37"/>
      <c r="K3856" s="37"/>
      <c r="M3856" s="37">
        <v>458045</v>
      </c>
      <c r="N3856" s="12">
        <v>0.18</v>
      </c>
      <c r="O3856" s="37"/>
      <c r="R3856" s="37"/>
      <c r="T3856" s="37"/>
      <c r="V3856" s="37"/>
      <c r="X3856" s="37"/>
      <c r="Z3856" s="37"/>
      <c r="AB3856" s="37"/>
      <c r="AD3856" s="37"/>
      <c r="AF3856" s="37"/>
      <c r="AH3856" s="37"/>
      <c r="AN3856" s="37">
        <v>4607</v>
      </c>
      <c r="AO3856" s="12">
        <v>0</v>
      </c>
      <c r="AP3856" s="37"/>
      <c r="AR3856" s="37"/>
      <c r="AT3856" s="37"/>
      <c r="AV3856" s="37"/>
      <c r="AX3856" s="37"/>
      <c r="BB3856" s="12">
        <v>3464</v>
      </c>
      <c r="BI3856" s="12">
        <v>25</v>
      </c>
      <c r="BY3856" s="12">
        <v>0</v>
      </c>
      <c r="CC3856" s="12">
        <v>0</v>
      </c>
      <c r="CG3856" s="12" t="s">
        <v>934</v>
      </c>
      <c r="CH3856" s="12">
        <v>83.966999999999999</v>
      </c>
      <c r="CI3856" s="12" t="s">
        <v>5373</v>
      </c>
      <c r="CJ3856" s="12" t="s">
        <v>1140</v>
      </c>
      <c r="CK3856" s="12" t="s">
        <v>932</v>
      </c>
      <c r="CL3856" s="37">
        <v>257047645</v>
      </c>
      <c r="CN3856" s="12" t="s">
        <v>1509</v>
      </c>
      <c r="CS3856" s="12"/>
      <c r="CT3856" s="36" t="str">
        <f t="shared" si="60"/>
        <v>500mn</v>
      </c>
      <c r="CU3856" s="36" t="str">
        <f>VLOOKUP(CK3856,Mapping!B:C,2,FALSE)</f>
        <v>US/CA</v>
      </c>
    </row>
    <row r="3857" spans="1:99" ht="16" customHeight="1" x14ac:dyDescent="0.35">
      <c r="A3857" s="12" t="s">
        <v>5374</v>
      </c>
      <c r="B3857" s="12" t="s">
        <v>925</v>
      </c>
      <c r="E3857" s="37">
        <v>3479512</v>
      </c>
      <c r="G3857" s="37" t="s">
        <v>1505</v>
      </c>
      <c r="I3857" s="37"/>
      <c r="K3857" s="37"/>
      <c r="M3857" s="37"/>
      <c r="O3857" s="37"/>
      <c r="R3857" s="37"/>
      <c r="T3857" s="37"/>
      <c r="V3857" s="37"/>
      <c r="X3857" s="37"/>
      <c r="Z3857" s="37"/>
      <c r="AB3857" s="37"/>
      <c r="AD3857" s="37"/>
      <c r="AF3857" s="37"/>
      <c r="AH3857" s="37"/>
      <c r="AN3857" s="37"/>
      <c r="AP3857" s="37">
        <v>3479512</v>
      </c>
      <c r="AQ3857" s="12">
        <v>0.52</v>
      </c>
      <c r="AR3857" s="37"/>
      <c r="AT3857" s="37"/>
      <c r="AV3857" s="37"/>
      <c r="AX3857" s="37"/>
      <c r="BH3857" s="12">
        <v>15070</v>
      </c>
      <c r="BV3857" s="12">
        <v>0.01</v>
      </c>
      <c r="CG3857" s="12" t="s">
        <v>1058</v>
      </c>
      <c r="CH3857" s="12">
        <v>54.569000000000003</v>
      </c>
      <c r="CI3857" s="12" t="s">
        <v>5375</v>
      </c>
      <c r="CJ3857" s="12" t="s">
        <v>1015</v>
      </c>
      <c r="CK3857" s="12" t="s">
        <v>932</v>
      </c>
      <c r="CL3857" s="37">
        <v>667859595</v>
      </c>
      <c r="CN3857" s="12" t="s">
        <v>1509</v>
      </c>
      <c r="CS3857" s="12"/>
      <c r="CT3857" s="36" t="str">
        <f t="shared" si="60"/>
        <v>500mn - 1bn</v>
      </c>
      <c r="CU3857" s="36" t="str">
        <f>VLOOKUP(CK3857,Mapping!B:C,2,FALSE)</f>
        <v>US/CA</v>
      </c>
    </row>
    <row r="3858" spans="1:99" ht="16" customHeight="1" x14ac:dyDescent="0.35">
      <c r="A3858" s="12" t="s">
        <v>5376</v>
      </c>
      <c r="B3858" s="12" t="s">
        <v>925</v>
      </c>
      <c r="E3858" s="37">
        <v>0</v>
      </c>
      <c r="G3858" s="37" t="s">
        <v>1505</v>
      </c>
      <c r="I3858" s="37"/>
      <c r="K3858" s="37"/>
      <c r="M3858" s="37"/>
      <c r="O3858" s="37"/>
      <c r="Q3858" s="12">
        <v>0</v>
      </c>
      <c r="R3858" s="37"/>
      <c r="T3858" s="37"/>
      <c r="V3858" s="37"/>
      <c r="X3858" s="37"/>
      <c r="Z3858" s="37"/>
      <c r="AB3858" s="37"/>
      <c r="AD3858" s="37"/>
      <c r="AF3858" s="37"/>
      <c r="AH3858" s="37">
        <v>0</v>
      </c>
      <c r="AI3858" s="12">
        <v>0</v>
      </c>
      <c r="AN3858" s="37">
        <v>0</v>
      </c>
      <c r="AO3858" s="12">
        <v>0</v>
      </c>
      <c r="AP3858" s="37"/>
      <c r="AR3858" s="37"/>
      <c r="AT3858" s="37"/>
      <c r="AV3858" s="37"/>
      <c r="AX3858" s="37"/>
      <c r="BI3858" s="12">
        <v>0</v>
      </c>
      <c r="BQ3858" s="12">
        <v>0</v>
      </c>
      <c r="BY3858" s="12">
        <v>0</v>
      </c>
      <c r="CG3858" s="12" t="s">
        <v>976</v>
      </c>
      <c r="CH3858" s="12">
        <v>226.779</v>
      </c>
      <c r="CI3858" s="12" t="s">
        <v>971</v>
      </c>
      <c r="CJ3858" s="12" t="s">
        <v>972</v>
      </c>
      <c r="CK3858" s="12" t="s">
        <v>932</v>
      </c>
      <c r="CL3858" s="37">
        <v>32015185</v>
      </c>
      <c r="CN3858" s="12" t="s">
        <v>1513</v>
      </c>
      <c r="CS3858" s="12"/>
      <c r="CT3858" s="36" t="str">
        <f t="shared" si="60"/>
        <v>500mn</v>
      </c>
      <c r="CU3858" s="36" t="str">
        <f>VLOOKUP(CK3858,Mapping!B:C,2,FALSE)</f>
        <v>US/CA</v>
      </c>
    </row>
    <row r="3859" spans="1:99" ht="16" customHeight="1" x14ac:dyDescent="0.35">
      <c r="A3859" s="12" t="s">
        <v>5377</v>
      </c>
      <c r="B3859" s="12" t="s">
        <v>925</v>
      </c>
      <c r="E3859" s="37">
        <v>0</v>
      </c>
      <c r="G3859" s="37" t="s">
        <v>1505</v>
      </c>
      <c r="I3859" s="37"/>
      <c r="K3859" s="37"/>
      <c r="M3859" s="37">
        <v>0</v>
      </c>
      <c r="N3859" s="12">
        <v>0</v>
      </c>
      <c r="O3859" s="37"/>
      <c r="R3859" s="37"/>
      <c r="T3859" s="37"/>
      <c r="V3859" s="37"/>
      <c r="X3859" s="37"/>
      <c r="Z3859" s="37"/>
      <c r="AB3859" s="37"/>
      <c r="AD3859" s="37"/>
      <c r="AF3859" s="37"/>
      <c r="AH3859" s="37"/>
      <c r="AN3859" s="37"/>
      <c r="AP3859" s="37"/>
      <c r="AR3859" s="37"/>
      <c r="AT3859" s="37"/>
      <c r="AV3859" s="37"/>
      <c r="AX3859" s="37"/>
      <c r="BB3859" s="12">
        <v>0</v>
      </c>
      <c r="CC3859" s="12">
        <v>0</v>
      </c>
      <c r="CG3859" s="12" t="s">
        <v>940</v>
      </c>
      <c r="CH3859" s="12">
        <v>94.031999999999996</v>
      </c>
      <c r="CI3859" s="12" t="s">
        <v>953</v>
      </c>
      <c r="CJ3859" s="12"/>
      <c r="CK3859" s="12" t="s">
        <v>954</v>
      </c>
      <c r="CL3859" s="37">
        <v>56411214</v>
      </c>
      <c r="CN3859" s="12" t="s">
        <v>1506</v>
      </c>
      <c r="CS3859" s="12"/>
      <c r="CT3859" s="36" t="str">
        <f t="shared" si="60"/>
        <v>500mn</v>
      </c>
      <c r="CU3859" s="36" t="str">
        <f>VLOOKUP(CK3859,Mapping!B:C,2,FALSE)</f>
        <v>EU</v>
      </c>
    </row>
    <row r="3860" spans="1:99" ht="16" customHeight="1" x14ac:dyDescent="0.35">
      <c r="A3860" s="12" t="s">
        <v>5378</v>
      </c>
      <c r="B3860" s="12" t="s">
        <v>933</v>
      </c>
      <c r="E3860" s="37">
        <v>3775374</v>
      </c>
      <c r="G3860" s="37" t="s">
        <v>1505</v>
      </c>
      <c r="I3860" s="37"/>
      <c r="K3860" s="37">
        <v>1192118</v>
      </c>
      <c r="L3860" s="12">
        <v>0.08</v>
      </c>
      <c r="M3860" s="37"/>
      <c r="O3860" s="37"/>
      <c r="R3860" s="37"/>
      <c r="T3860" s="37"/>
      <c r="V3860" s="37">
        <v>994391</v>
      </c>
      <c r="W3860" s="12">
        <v>7.0000000000000007E-2</v>
      </c>
      <c r="X3860" s="37"/>
      <c r="Z3860" s="37"/>
      <c r="AB3860" s="37"/>
      <c r="AD3860" s="37"/>
      <c r="AF3860" s="37"/>
      <c r="AH3860" s="37"/>
      <c r="AK3860" s="12">
        <v>45700</v>
      </c>
      <c r="AM3860" s="12">
        <v>196800</v>
      </c>
      <c r="AN3860" s="37">
        <v>1136786</v>
      </c>
      <c r="AO3860" s="12">
        <v>0.08</v>
      </c>
      <c r="AP3860" s="37"/>
      <c r="AR3860" s="37"/>
      <c r="AT3860" s="37"/>
      <c r="AV3860" s="37"/>
      <c r="AX3860" s="37">
        <v>452079</v>
      </c>
      <c r="AY3860" s="12">
        <v>0.03</v>
      </c>
      <c r="BG3860" s="12">
        <v>19300</v>
      </c>
      <c r="BI3860" s="12">
        <v>6750</v>
      </c>
      <c r="BS3860" s="12">
        <v>0</v>
      </c>
      <c r="BT3860" s="12">
        <v>0</v>
      </c>
      <c r="BW3860" s="12">
        <v>0.01</v>
      </c>
      <c r="BY3860" s="12">
        <v>0</v>
      </c>
      <c r="CG3860" s="12" t="s">
        <v>940</v>
      </c>
      <c r="CH3860" s="12">
        <v>40.225000000000001</v>
      </c>
      <c r="CI3860" s="12" t="s">
        <v>5379</v>
      </c>
      <c r="CJ3860" s="12"/>
      <c r="CK3860" s="12" t="s">
        <v>979</v>
      </c>
      <c r="CL3860" s="37">
        <v>1419399412</v>
      </c>
      <c r="CN3860" s="12" t="s">
        <v>1506</v>
      </c>
      <c r="CS3860" s="12"/>
      <c r="CT3860" s="36" t="str">
        <f t="shared" si="60"/>
        <v>1bn - 50bn</v>
      </c>
      <c r="CU3860" s="36" t="str">
        <f>VLOOKUP(CK3860,Mapping!B:C,2,FALSE)</f>
        <v>EU</v>
      </c>
    </row>
    <row r="3861" spans="1:99" ht="16" customHeight="1" x14ac:dyDescent="0.35">
      <c r="A3861" s="12" t="s">
        <v>5380</v>
      </c>
      <c r="B3861" s="12" t="s">
        <v>925</v>
      </c>
      <c r="E3861" s="37">
        <v>684806</v>
      </c>
      <c r="G3861" s="37" t="s">
        <v>1505</v>
      </c>
      <c r="I3861" s="37"/>
      <c r="K3861" s="37"/>
      <c r="M3861" s="37">
        <v>124833</v>
      </c>
      <c r="N3861" s="12">
        <v>0.09</v>
      </c>
      <c r="O3861" s="37"/>
      <c r="R3861" s="37"/>
      <c r="T3861" s="37">
        <v>0</v>
      </c>
      <c r="U3861" s="12">
        <v>0</v>
      </c>
      <c r="V3861" s="37"/>
      <c r="X3861" s="37"/>
      <c r="Z3861" s="37"/>
      <c r="AB3861" s="37"/>
      <c r="AD3861" s="37"/>
      <c r="AF3861" s="37"/>
      <c r="AH3861" s="37"/>
      <c r="AN3861" s="37">
        <v>559973</v>
      </c>
      <c r="AO3861" s="12">
        <v>0.38</v>
      </c>
      <c r="AP3861" s="37"/>
      <c r="AR3861" s="37"/>
      <c r="AT3861" s="37"/>
      <c r="AV3861" s="37"/>
      <c r="AX3861" s="37"/>
      <c r="BB3861" s="12">
        <v>995</v>
      </c>
      <c r="BI3861" s="12">
        <v>3325</v>
      </c>
      <c r="BK3861" s="12">
        <v>0</v>
      </c>
      <c r="BY3861" s="12">
        <v>0</v>
      </c>
      <c r="CC3861" s="12">
        <v>0</v>
      </c>
      <c r="CE3861" s="12">
        <v>0</v>
      </c>
      <c r="CG3861" s="12" t="s">
        <v>940</v>
      </c>
      <c r="CH3861" s="12">
        <v>37.229999999999997</v>
      </c>
      <c r="CI3861" s="12" t="s">
        <v>953</v>
      </c>
      <c r="CJ3861" s="12"/>
      <c r="CK3861" s="12" t="s">
        <v>954</v>
      </c>
      <c r="CL3861" s="37">
        <v>145755682</v>
      </c>
      <c r="CN3861" s="12" t="s">
        <v>1506</v>
      </c>
      <c r="CS3861" s="12"/>
      <c r="CT3861" s="36" t="str">
        <f t="shared" si="60"/>
        <v>500mn</v>
      </c>
      <c r="CU3861" s="36" t="str">
        <f>VLOOKUP(CK3861,Mapping!B:C,2,FALSE)</f>
        <v>EU</v>
      </c>
    </row>
    <row r="3862" spans="1:99" ht="16" customHeight="1" x14ac:dyDescent="0.35">
      <c r="A3862" s="12" t="s">
        <v>5381</v>
      </c>
      <c r="B3862" s="12" t="s">
        <v>925</v>
      </c>
      <c r="E3862" s="37">
        <v>0</v>
      </c>
      <c r="G3862" s="37" t="s">
        <v>1505</v>
      </c>
      <c r="I3862" s="37"/>
      <c r="K3862" s="37"/>
      <c r="M3862" s="37">
        <v>0</v>
      </c>
      <c r="N3862" s="12">
        <v>0</v>
      </c>
      <c r="O3862" s="37"/>
      <c r="Q3862" s="12">
        <v>0</v>
      </c>
      <c r="R3862" s="37"/>
      <c r="T3862" s="37"/>
      <c r="V3862" s="37"/>
      <c r="X3862" s="37"/>
      <c r="Z3862" s="37"/>
      <c r="AB3862" s="37"/>
      <c r="AD3862" s="37"/>
      <c r="AF3862" s="37"/>
      <c r="AH3862" s="37">
        <v>0</v>
      </c>
      <c r="AI3862" s="12">
        <v>0</v>
      </c>
      <c r="AN3862" s="37"/>
      <c r="AP3862" s="37"/>
      <c r="AR3862" s="37"/>
      <c r="AT3862" s="37"/>
      <c r="AV3862" s="37"/>
      <c r="AX3862" s="37"/>
      <c r="BB3862" s="12">
        <v>0</v>
      </c>
      <c r="BQ3862" s="12">
        <v>0</v>
      </c>
      <c r="CC3862" s="12">
        <v>0</v>
      </c>
      <c r="CG3862" s="12" t="s">
        <v>934</v>
      </c>
      <c r="CH3862" s="12">
        <v>12.507999999999999</v>
      </c>
      <c r="CI3862" s="12" t="s">
        <v>1862</v>
      </c>
      <c r="CJ3862" s="12" t="s">
        <v>931</v>
      </c>
      <c r="CK3862" s="12" t="s">
        <v>932</v>
      </c>
      <c r="CL3862" s="37">
        <v>303343495</v>
      </c>
      <c r="CN3862" s="12" t="s">
        <v>1509</v>
      </c>
      <c r="CS3862" s="12"/>
      <c r="CT3862" s="36" t="str">
        <f t="shared" si="60"/>
        <v>500mn</v>
      </c>
      <c r="CU3862" s="36" t="str">
        <f>VLOOKUP(CK3862,Mapping!B:C,2,FALSE)</f>
        <v>US/CA</v>
      </c>
    </row>
    <row r="3863" spans="1:99" ht="16" customHeight="1" x14ac:dyDescent="0.35">
      <c r="A3863" s="12" t="s">
        <v>5382</v>
      </c>
      <c r="B3863" s="12" t="s">
        <v>933</v>
      </c>
      <c r="E3863" s="37">
        <v>169580</v>
      </c>
      <c r="G3863" s="37" t="s">
        <v>1505</v>
      </c>
      <c r="I3863" s="37"/>
      <c r="K3863" s="37"/>
      <c r="M3863" s="37">
        <v>169580</v>
      </c>
      <c r="N3863" s="12">
        <v>2.83</v>
      </c>
      <c r="O3863" s="37"/>
      <c r="R3863" s="37"/>
      <c r="T3863" s="37"/>
      <c r="V3863" s="37"/>
      <c r="X3863" s="37"/>
      <c r="Z3863" s="37"/>
      <c r="AB3863" s="37"/>
      <c r="AD3863" s="37"/>
      <c r="AF3863" s="37"/>
      <c r="AH3863" s="37"/>
      <c r="AN3863" s="37"/>
      <c r="AP3863" s="37"/>
      <c r="AR3863" s="37"/>
      <c r="AT3863" s="37"/>
      <c r="AV3863" s="37"/>
      <c r="AX3863" s="37"/>
      <c r="BB3863" s="12">
        <v>2000</v>
      </c>
      <c r="CC3863" s="12">
        <v>0</v>
      </c>
      <c r="CG3863" s="12" t="s">
        <v>929</v>
      </c>
      <c r="CH3863" s="12">
        <v>41.759</v>
      </c>
      <c r="CI3863" s="12" t="s">
        <v>1077</v>
      </c>
      <c r="CJ3863" s="12"/>
      <c r="CK3863" s="12" t="s">
        <v>1078</v>
      </c>
      <c r="CL3863" s="37">
        <v>6145414</v>
      </c>
      <c r="CN3863" s="12" t="s">
        <v>1509</v>
      </c>
      <c r="CS3863" s="12"/>
      <c r="CT3863" s="36" t="str">
        <f t="shared" si="60"/>
        <v>500mn</v>
      </c>
      <c r="CU3863" s="36" t="str">
        <f>VLOOKUP(CK3863,Mapping!B:C,2,FALSE)</f>
        <v>EU</v>
      </c>
    </row>
    <row r="3864" spans="1:99" ht="16" customHeight="1" x14ac:dyDescent="0.35">
      <c r="A3864" s="12" t="s">
        <v>5383</v>
      </c>
      <c r="B3864" s="12" t="s">
        <v>925</v>
      </c>
      <c r="E3864" s="37">
        <v>0</v>
      </c>
      <c r="G3864" s="37" t="s">
        <v>1505</v>
      </c>
      <c r="I3864" s="37"/>
      <c r="K3864" s="37"/>
      <c r="M3864" s="37"/>
      <c r="O3864" s="37"/>
      <c r="R3864" s="37"/>
      <c r="T3864" s="37"/>
      <c r="V3864" s="37"/>
      <c r="X3864" s="37"/>
      <c r="Z3864" s="37"/>
      <c r="AB3864" s="37"/>
      <c r="AD3864" s="37"/>
      <c r="AF3864" s="37"/>
      <c r="AH3864" s="37"/>
      <c r="AN3864" s="37"/>
      <c r="AP3864" s="37"/>
      <c r="AR3864" s="37"/>
      <c r="AT3864" s="37">
        <v>0</v>
      </c>
      <c r="AU3864" s="12">
        <v>0</v>
      </c>
      <c r="AV3864" s="37"/>
      <c r="AX3864" s="37"/>
      <c r="BD3864" s="12">
        <v>0</v>
      </c>
      <c r="CF3864" s="12">
        <v>0</v>
      </c>
      <c r="CG3864" s="12" t="s">
        <v>976</v>
      </c>
      <c r="CH3864" s="12">
        <v>189.535</v>
      </c>
      <c r="CI3864" s="12" t="s">
        <v>953</v>
      </c>
      <c r="CJ3864" s="12"/>
      <c r="CK3864" s="12" t="s">
        <v>954</v>
      </c>
      <c r="CL3864" s="37">
        <v>622734270</v>
      </c>
      <c r="CN3864" s="12" t="s">
        <v>1513</v>
      </c>
      <c r="CS3864" s="12"/>
      <c r="CT3864" s="36" t="str">
        <f t="shared" si="60"/>
        <v>500mn - 1bn</v>
      </c>
      <c r="CU3864" s="36" t="str">
        <f>VLOOKUP(CK3864,Mapping!B:C,2,FALSE)</f>
        <v>EU</v>
      </c>
    </row>
    <row r="3865" spans="1:99" ht="16" customHeight="1" x14ac:dyDescent="0.35">
      <c r="A3865" s="12" t="s">
        <v>5384</v>
      </c>
      <c r="B3865" s="12" t="s">
        <v>925</v>
      </c>
      <c r="E3865" s="37">
        <v>601680</v>
      </c>
      <c r="G3865" s="37" t="s">
        <v>1505</v>
      </c>
      <c r="I3865" s="37"/>
      <c r="K3865" s="37"/>
      <c r="M3865" s="37"/>
      <c r="O3865" s="37"/>
      <c r="Q3865" s="12">
        <v>3000</v>
      </c>
      <c r="R3865" s="37"/>
      <c r="T3865" s="37"/>
      <c r="V3865" s="37"/>
      <c r="X3865" s="37"/>
      <c r="Z3865" s="37"/>
      <c r="AB3865" s="37"/>
      <c r="AD3865" s="37">
        <v>222840</v>
      </c>
      <c r="AE3865" s="12">
        <v>0.92</v>
      </c>
      <c r="AF3865" s="37"/>
      <c r="AH3865" s="37">
        <v>378840</v>
      </c>
      <c r="AI3865" s="12">
        <v>1.57</v>
      </c>
      <c r="AN3865" s="37"/>
      <c r="AP3865" s="37"/>
      <c r="AR3865" s="37"/>
      <c r="AT3865" s="37"/>
      <c r="AV3865" s="37"/>
      <c r="AX3865" s="37"/>
      <c r="BJ3865" s="12">
        <v>2000</v>
      </c>
      <c r="BQ3865" s="12">
        <v>0</v>
      </c>
      <c r="CB3865" s="12">
        <v>0</v>
      </c>
      <c r="CG3865" s="12" t="s">
        <v>976</v>
      </c>
      <c r="CH3865" s="12">
        <v>260.33</v>
      </c>
      <c r="CI3865" s="12" t="s">
        <v>941</v>
      </c>
      <c r="CJ3865" s="12" t="s">
        <v>941</v>
      </c>
      <c r="CK3865" s="12" t="s">
        <v>932</v>
      </c>
      <c r="CL3865" s="37">
        <v>24196623</v>
      </c>
      <c r="CN3865" s="12" t="s">
        <v>1513</v>
      </c>
      <c r="CS3865" s="12"/>
      <c r="CT3865" s="36" t="str">
        <f t="shared" si="60"/>
        <v>500mn</v>
      </c>
      <c r="CU3865" s="36" t="str">
        <f>VLOOKUP(CK3865,Mapping!B:C,2,FALSE)</f>
        <v>US/CA</v>
      </c>
    </row>
    <row r="3866" spans="1:99" ht="16" customHeight="1" x14ac:dyDescent="0.35">
      <c r="A3866" s="12" t="s">
        <v>5385</v>
      </c>
      <c r="B3866" s="12" t="s">
        <v>925</v>
      </c>
      <c r="E3866" s="37">
        <v>1053410</v>
      </c>
      <c r="G3866" s="37" t="s">
        <v>1505</v>
      </c>
      <c r="I3866" s="37"/>
      <c r="K3866" s="37"/>
      <c r="M3866" s="37">
        <v>455545</v>
      </c>
      <c r="N3866" s="12">
        <v>0.32</v>
      </c>
      <c r="O3866" s="37"/>
      <c r="R3866" s="37"/>
      <c r="T3866" s="37"/>
      <c r="V3866" s="37"/>
      <c r="X3866" s="37"/>
      <c r="Z3866" s="37"/>
      <c r="AB3866" s="37"/>
      <c r="AD3866" s="37"/>
      <c r="AF3866" s="37"/>
      <c r="AH3866" s="37"/>
      <c r="AN3866" s="37">
        <v>597865</v>
      </c>
      <c r="AO3866" s="12">
        <v>0.42</v>
      </c>
      <c r="AP3866" s="37"/>
      <c r="AR3866" s="37"/>
      <c r="AT3866" s="37"/>
      <c r="AV3866" s="37"/>
      <c r="AX3866" s="37"/>
      <c r="BB3866" s="12">
        <v>3631</v>
      </c>
      <c r="BI3866" s="12">
        <v>3550</v>
      </c>
      <c r="BY3866" s="12">
        <v>0</v>
      </c>
      <c r="CC3866" s="12">
        <v>0</v>
      </c>
      <c r="CG3866" s="12" t="s">
        <v>934</v>
      </c>
      <c r="CH3866" s="12">
        <v>46.354999999999997</v>
      </c>
      <c r="CI3866" s="12" t="s">
        <v>1135</v>
      </c>
      <c r="CJ3866" s="12" t="s">
        <v>1183</v>
      </c>
      <c r="CK3866" s="12" t="s">
        <v>932</v>
      </c>
      <c r="CL3866" s="37">
        <v>143149160</v>
      </c>
      <c r="CN3866" s="12" t="s">
        <v>1509</v>
      </c>
      <c r="CS3866" s="12"/>
      <c r="CT3866" s="36" t="str">
        <f t="shared" si="60"/>
        <v>500mn</v>
      </c>
      <c r="CU3866" s="36" t="str">
        <f>VLOOKUP(CK3866,Mapping!B:C,2,FALSE)</f>
        <v>US/CA</v>
      </c>
    </row>
    <row r="3867" spans="1:99" ht="16" customHeight="1" x14ac:dyDescent="0.35">
      <c r="A3867" s="12" t="s">
        <v>5386</v>
      </c>
      <c r="B3867" s="12" t="s">
        <v>925</v>
      </c>
      <c r="E3867" s="37">
        <v>1330518</v>
      </c>
      <c r="G3867" s="37" t="s">
        <v>1505</v>
      </c>
      <c r="I3867" s="37"/>
      <c r="K3867" s="37"/>
      <c r="M3867" s="37">
        <v>303362</v>
      </c>
      <c r="N3867" s="12">
        <v>0.01</v>
      </c>
      <c r="O3867" s="37"/>
      <c r="Q3867" s="12">
        <v>4033</v>
      </c>
      <c r="R3867" s="37"/>
      <c r="T3867" s="37"/>
      <c r="V3867" s="37"/>
      <c r="X3867" s="37"/>
      <c r="Z3867" s="37"/>
      <c r="AB3867" s="37"/>
      <c r="AD3867" s="37"/>
      <c r="AF3867" s="37"/>
      <c r="AH3867" s="37">
        <v>509287</v>
      </c>
      <c r="AI3867" s="12">
        <v>0.02</v>
      </c>
      <c r="AN3867" s="37">
        <v>517869</v>
      </c>
      <c r="AO3867" s="12">
        <v>0.02</v>
      </c>
      <c r="AP3867" s="37"/>
      <c r="AR3867" s="37"/>
      <c r="AT3867" s="37"/>
      <c r="AV3867" s="37"/>
      <c r="AX3867" s="37"/>
      <c r="BB3867" s="12">
        <v>2418</v>
      </c>
      <c r="BI3867" s="12">
        <v>3075</v>
      </c>
      <c r="BQ3867" s="12">
        <v>0</v>
      </c>
      <c r="BY3867" s="12">
        <v>0</v>
      </c>
      <c r="CC3867" s="12">
        <v>0</v>
      </c>
      <c r="CG3867" s="12" t="s">
        <v>929</v>
      </c>
      <c r="CH3867" s="12">
        <v>98.244</v>
      </c>
      <c r="CI3867" s="12" t="s">
        <v>1135</v>
      </c>
      <c r="CJ3867" s="12" t="s">
        <v>1183</v>
      </c>
      <c r="CK3867" s="12" t="s">
        <v>932</v>
      </c>
      <c r="CL3867" s="37">
        <v>2278425986</v>
      </c>
      <c r="CN3867" s="12" t="s">
        <v>1509</v>
      </c>
      <c r="CS3867" s="12"/>
      <c r="CT3867" s="36" t="str">
        <f t="shared" si="60"/>
        <v>1bn - 50bn</v>
      </c>
      <c r="CU3867" s="36" t="str">
        <f>VLOOKUP(CK3867,Mapping!B:C,2,FALSE)</f>
        <v>US/CA</v>
      </c>
    </row>
    <row r="3868" spans="1:99" ht="16" customHeight="1" x14ac:dyDescent="0.35">
      <c r="A3868" s="12" t="s">
        <v>5387</v>
      </c>
      <c r="B3868" s="12" t="s">
        <v>925</v>
      </c>
      <c r="E3868" s="37">
        <v>657060</v>
      </c>
      <c r="G3868" s="37" t="s">
        <v>1505</v>
      </c>
      <c r="I3868" s="37"/>
      <c r="K3868" s="37"/>
      <c r="M3868" s="37"/>
      <c r="O3868" s="37"/>
      <c r="Q3868" s="12">
        <v>2936</v>
      </c>
      <c r="R3868" s="37"/>
      <c r="T3868" s="37"/>
      <c r="V3868" s="37"/>
      <c r="X3868" s="37"/>
      <c r="Z3868" s="37"/>
      <c r="AB3868" s="37"/>
      <c r="AD3868" s="37"/>
      <c r="AF3868" s="37"/>
      <c r="AH3868" s="37">
        <v>370758</v>
      </c>
      <c r="AI3868" s="12">
        <v>0.12</v>
      </c>
      <c r="AN3868" s="37">
        <v>286302</v>
      </c>
      <c r="AO3868" s="12">
        <v>0.09</v>
      </c>
      <c r="AP3868" s="37"/>
      <c r="AR3868" s="37"/>
      <c r="AT3868" s="37"/>
      <c r="AV3868" s="37"/>
      <c r="AX3868" s="37"/>
      <c r="BI3868" s="12">
        <v>1700</v>
      </c>
      <c r="BQ3868" s="12">
        <v>0</v>
      </c>
      <c r="BY3868" s="12">
        <v>0</v>
      </c>
      <c r="CG3868" s="12" t="s">
        <v>934</v>
      </c>
      <c r="CH3868" s="12">
        <v>34.917000000000002</v>
      </c>
      <c r="CI3868" s="12" t="s">
        <v>1135</v>
      </c>
      <c r="CJ3868" s="12" t="s">
        <v>1183</v>
      </c>
      <c r="CK3868" s="12" t="s">
        <v>932</v>
      </c>
      <c r="CL3868" s="37">
        <v>302456190</v>
      </c>
      <c r="CN3868" s="12" t="s">
        <v>1509</v>
      </c>
      <c r="CS3868" s="12"/>
      <c r="CT3868" s="36" t="str">
        <f t="shared" si="60"/>
        <v>500mn</v>
      </c>
      <c r="CU3868" s="36" t="str">
        <f>VLOOKUP(CK3868,Mapping!B:C,2,FALSE)</f>
        <v>US/CA</v>
      </c>
    </row>
    <row r="3869" spans="1:99" ht="16" customHeight="1" x14ac:dyDescent="0.35">
      <c r="A3869" s="12" t="s">
        <v>5388</v>
      </c>
      <c r="B3869" s="12" t="s">
        <v>925</v>
      </c>
      <c r="E3869" s="37">
        <v>0</v>
      </c>
      <c r="G3869" s="37" t="s">
        <v>1505</v>
      </c>
      <c r="I3869" s="37"/>
      <c r="K3869" s="37"/>
      <c r="M3869" s="37"/>
      <c r="O3869" s="37"/>
      <c r="R3869" s="37"/>
      <c r="T3869" s="37"/>
      <c r="V3869" s="37"/>
      <c r="X3869" s="37"/>
      <c r="Z3869" s="37"/>
      <c r="AB3869" s="37"/>
      <c r="AD3869" s="37"/>
      <c r="AF3869" s="37"/>
      <c r="AH3869" s="37"/>
      <c r="AN3869" s="37">
        <v>0</v>
      </c>
      <c r="AO3869" s="12">
        <v>0</v>
      </c>
      <c r="AP3869" s="37"/>
      <c r="AR3869" s="37"/>
      <c r="AT3869" s="37"/>
      <c r="AV3869" s="37"/>
      <c r="AX3869" s="37"/>
      <c r="BI3869" s="12">
        <v>0</v>
      </c>
      <c r="BY3869" s="12">
        <v>0</v>
      </c>
      <c r="CG3869" s="12" t="s">
        <v>934</v>
      </c>
      <c r="CH3869" s="12">
        <v>17.640999999999998</v>
      </c>
      <c r="CI3869" s="12" t="s">
        <v>5389</v>
      </c>
      <c r="CJ3869" s="12" t="s">
        <v>968</v>
      </c>
      <c r="CK3869" s="12" t="s">
        <v>932</v>
      </c>
      <c r="CL3869" s="37">
        <v>398751436</v>
      </c>
      <c r="CN3869" s="12" t="s">
        <v>1509</v>
      </c>
      <c r="CS3869" s="12"/>
      <c r="CT3869" s="36" t="str">
        <f t="shared" si="60"/>
        <v>500mn</v>
      </c>
      <c r="CU3869" s="36" t="str">
        <f>VLOOKUP(CK3869,Mapping!B:C,2,FALSE)</f>
        <v>US/CA</v>
      </c>
    </row>
    <row r="3870" spans="1:99" ht="16" customHeight="1" x14ac:dyDescent="0.35">
      <c r="A3870" s="12" t="s">
        <v>5390</v>
      </c>
      <c r="B3870" s="12" t="s">
        <v>925</v>
      </c>
      <c r="E3870" s="37">
        <v>5809225</v>
      </c>
      <c r="G3870" s="37" t="s">
        <v>1505</v>
      </c>
      <c r="I3870" s="37"/>
      <c r="K3870" s="37"/>
      <c r="M3870" s="37">
        <v>1946386</v>
      </c>
      <c r="N3870" s="12">
        <v>0.02</v>
      </c>
      <c r="O3870" s="37"/>
      <c r="Q3870" s="12">
        <v>6798</v>
      </c>
      <c r="R3870" s="37"/>
      <c r="T3870" s="37">
        <v>232611</v>
      </c>
      <c r="U3870" s="12">
        <v>0</v>
      </c>
      <c r="V3870" s="37"/>
      <c r="X3870" s="37">
        <v>0</v>
      </c>
      <c r="Y3870" s="12">
        <v>0</v>
      </c>
      <c r="Z3870" s="37"/>
      <c r="AB3870" s="37"/>
      <c r="AD3870" s="37">
        <v>0</v>
      </c>
      <c r="AE3870" s="12">
        <v>0</v>
      </c>
      <c r="AF3870" s="37"/>
      <c r="AH3870" s="37">
        <v>858451</v>
      </c>
      <c r="AI3870" s="12">
        <v>0.01</v>
      </c>
      <c r="AN3870" s="37">
        <v>2555664</v>
      </c>
      <c r="AO3870" s="12">
        <v>0.02</v>
      </c>
      <c r="AP3870" s="37">
        <v>216113</v>
      </c>
      <c r="AQ3870" s="12">
        <v>0</v>
      </c>
      <c r="AR3870" s="37">
        <v>0</v>
      </c>
      <c r="AS3870" s="12">
        <v>0</v>
      </c>
      <c r="AT3870" s="37"/>
      <c r="AV3870" s="37"/>
      <c r="AX3870" s="37"/>
      <c r="BA3870" s="12">
        <v>0</v>
      </c>
      <c r="BB3870" s="12">
        <v>15514</v>
      </c>
      <c r="BE3870" s="12">
        <v>0</v>
      </c>
      <c r="BH3870" s="12">
        <v>936</v>
      </c>
      <c r="BI3870" s="12">
        <v>15175</v>
      </c>
      <c r="BJ3870" s="12">
        <v>0</v>
      </c>
      <c r="BK3870" s="12">
        <v>2078</v>
      </c>
      <c r="BM3870" s="12">
        <v>0</v>
      </c>
      <c r="BQ3870" s="12">
        <v>0</v>
      </c>
      <c r="BV3870" s="12">
        <v>0</v>
      </c>
      <c r="BY3870" s="12">
        <v>0</v>
      </c>
      <c r="BZ3870" s="12">
        <v>0</v>
      </c>
      <c r="CB3870" s="12">
        <v>0</v>
      </c>
      <c r="CC3870" s="12">
        <v>0</v>
      </c>
      <c r="CE3870" s="12">
        <v>0</v>
      </c>
      <c r="CG3870" s="12" t="s">
        <v>934</v>
      </c>
      <c r="CH3870" s="12">
        <v>29.286000000000001</v>
      </c>
      <c r="CI3870" s="12" t="s">
        <v>1148</v>
      </c>
      <c r="CJ3870" s="12" t="s">
        <v>1149</v>
      </c>
      <c r="CK3870" s="12" t="s">
        <v>932</v>
      </c>
      <c r="CL3870" s="37">
        <v>10223818658</v>
      </c>
      <c r="CN3870" s="12" t="s">
        <v>1509</v>
      </c>
      <c r="CS3870" s="12"/>
      <c r="CT3870" s="36" t="str">
        <f t="shared" si="60"/>
        <v>1bn - 50bn</v>
      </c>
      <c r="CU3870" s="36" t="str">
        <f>VLOOKUP(CK3870,Mapping!B:C,2,FALSE)</f>
        <v>US/CA</v>
      </c>
    </row>
    <row r="3871" spans="1:99" ht="16" customHeight="1" x14ac:dyDescent="0.35">
      <c r="A3871" s="12" t="s">
        <v>5391</v>
      </c>
      <c r="B3871" s="12" t="s">
        <v>925</v>
      </c>
      <c r="E3871" s="37">
        <v>0</v>
      </c>
      <c r="G3871" s="37" t="s">
        <v>1505</v>
      </c>
      <c r="I3871" s="37"/>
      <c r="K3871" s="37"/>
      <c r="M3871" s="37">
        <v>0</v>
      </c>
      <c r="N3871" s="12">
        <v>0</v>
      </c>
      <c r="O3871" s="37"/>
      <c r="R3871" s="37"/>
      <c r="T3871" s="37"/>
      <c r="V3871" s="37"/>
      <c r="X3871" s="37"/>
      <c r="Z3871" s="37"/>
      <c r="AB3871" s="37"/>
      <c r="AD3871" s="37"/>
      <c r="AF3871" s="37"/>
      <c r="AH3871" s="37"/>
      <c r="AN3871" s="37"/>
      <c r="AP3871" s="37"/>
      <c r="AR3871" s="37"/>
      <c r="AT3871" s="37"/>
      <c r="AV3871" s="37"/>
      <c r="AX3871" s="37"/>
      <c r="BB3871" s="12">
        <v>0</v>
      </c>
      <c r="CC3871" s="12">
        <v>0</v>
      </c>
      <c r="CG3871" s="12" t="s">
        <v>976</v>
      </c>
      <c r="CH3871" s="12">
        <v>293.05700000000002</v>
      </c>
      <c r="CI3871" s="12" t="s">
        <v>930</v>
      </c>
      <c r="CJ3871" s="12" t="s">
        <v>931</v>
      </c>
      <c r="CK3871" s="12" t="s">
        <v>932</v>
      </c>
      <c r="CL3871" s="37">
        <v>14433246</v>
      </c>
      <c r="CN3871" s="12" t="s">
        <v>1513</v>
      </c>
      <c r="CS3871" s="12"/>
      <c r="CT3871" s="36" t="str">
        <f t="shared" si="60"/>
        <v>500mn</v>
      </c>
      <c r="CU3871" s="36" t="str">
        <f>VLOOKUP(CK3871,Mapping!B:C,2,FALSE)</f>
        <v>US/CA</v>
      </c>
    </row>
    <row r="3872" spans="1:99" ht="16" customHeight="1" x14ac:dyDescent="0.35">
      <c r="A3872" s="12" t="s">
        <v>5392</v>
      </c>
      <c r="B3872" s="12" t="s">
        <v>925</v>
      </c>
      <c r="E3872" s="37">
        <v>0</v>
      </c>
      <c r="G3872" s="37" t="s">
        <v>1505</v>
      </c>
      <c r="I3872" s="37"/>
      <c r="K3872" s="37"/>
      <c r="M3872" s="37"/>
      <c r="O3872" s="37"/>
      <c r="R3872" s="37"/>
      <c r="T3872" s="37"/>
      <c r="V3872" s="37"/>
      <c r="X3872" s="37"/>
      <c r="Z3872" s="37"/>
      <c r="AB3872" s="37"/>
      <c r="AD3872" s="37"/>
      <c r="AF3872" s="37"/>
      <c r="AH3872" s="37"/>
      <c r="AN3872" s="37">
        <v>0</v>
      </c>
      <c r="AO3872" s="12">
        <v>0</v>
      </c>
      <c r="AP3872" s="37"/>
      <c r="AR3872" s="37"/>
      <c r="AT3872" s="37"/>
      <c r="AV3872" s="37"/>
      <c r="AX3872" s="37"/>
      <c r="BI3872" s="12">
        <v>0</v>
      </c>
      <c r="BY3872" s="12">
        <v>0</v>
      </c>
      <c r="CG3872" s="12" t="s">
        <v>934</v>
      </c>
      <c r="CH3872" s="12">
        <v>65.209999999999994</v>
      </c>
      <c r="CI3872" s="12" t="s">
        <v>1033</v>
      </c>
      <c r="CJ3872" s="12" t="s">
        <v>946</v>
      </c>
      <c r="CK3872" s="12" t="s">
        <v>932</v>
      </c>
      <c r="CL3872" s="37">
        <v>237162708</v>
      </c>
      <c r="CN3872" s="12" t="s">
        <v>1509</v>
      </c>
      <c r="CS3872" s="12"/>
      <c r="CT3872" s="36" t="str">
        <f t="shared" si="60"/>
        <v>500mn</v>
      </c>
      <c r="CU3872" s="36" t="str">
        <f>VLOOKUP(CK3872,Mapping!B:C,2,FALSE)</f>
        <v>US/CA</v>
      </c>
    </row>
    <row r="3873" spans="1:99" ht="16" customHeight="1" x14ac:dyDescent="0.35">
      <c r="A3873" s="12" t="s">
        <v>5393</v>
      </c>
      <c r="B3873" s="12" t="s">
        <v>925</v>
      </c>
      <c r="E3873" s="37">
        <v>1882013</v>
      </c>
      <c r="G3873" s="37" t="s">
        <v>1505</v>
      </c>
      <c r="I3873" s="37"/>
      <c r="K3873" s="37"/>
      <c r="M3873" s="37"/>
      <c r="O3873" s="37"/>
      <c r="R3873" s="37"/>
      <c r="T3873" s="37"/>
      <c r="V3873" s="37"/>
      <c r="X3873" s="37"/>
      <c r="Z3873" s="37"/>
      <c r="AB3873" s="37"/>
      <c r="AD3873" s="37"/>
      <c r="AF3873" s="37"/>
      <c r="AH3873" s="37"/>
      <c r="AN3873" s="37">
        <v>1882013</v>
      </c>
      <c r="AO3873" s="12">
        <v>5.34</v>
      </c>
      <c r="AP3873" s="37"/>
      <c r="AR3873" s="37"/>
      <c r="AT3873" s="37"/>
      <c r="AV3873" s="37"/>
      <c r="AX3873" s="37"/>
      <c r="BI3873" s="12">
        <v>11175</v>
      </c>
      <c r="BY3873" s="12">
        <v>0</v>
      </c>
      <c r="CG3873" s="12" t="s">
        <v>976</v>
      </c>
      <c r="CH3873" s="12">
        <v>253.43600000000001</v>
      </c>
      <c r="CI3873" s="12" t="s">
        <v>971</v>
      </c>
      <c r="CJ3873" s="12" t="s">
        <v>972</v>
      </c>
      <c r="CK3873" s="12" t="s">
        <v>932</v>
      </c>
      <c r="CL3873" s="37">
        <v>35047373</v>
      </c>
      <c r="CN3873" s="12" t="s">
        <v>1513</v>
      </c>
      <c r="CS3873" s="12"/>
      <c r="CT3873" s="36" t="str">
        <f t="shared" si="60"/>
        <v>500mn</v>
      </c>
      <c r="CU3873" s="36" t="str">
        <f>VLOOKUP(CK3873,Mapping!B:C,2,FALSE)</f>
        <v>US/CA</v>
      </c>
    </row>
    <row r="3874" spans="1:99" ht="16" customHeight="1" x14ac:dyDescent="0.35">
      <c r="A3874" s="12" t="s">
        <v>5394</v>
      </c>
      <c r="B3874" s="12" t="s">
        <v>925</v>
      </c>
      <c r="E3874" s="37">
        <v>2297989</v>
      </c>
      <c r="G3874" s="37" t="s">
        <v>1505</v>
      </c>
      <c r="I3874" s="37"/>
      <c r="K3874" s="37"/>
      <c r="M3874" s="37"/>
      <c r="O3874" s="37"/>
      <c r="R3874" s="37"/>
      <c r="T3874" s="37">
        <v>394924</v>
      </c>
      <c r="U3874" s="12">
        <v>0.05</v>
      </c>
      <c r="V3874" s="37"/>
      <c r="X3874" s="37"/>
      <c r="Z3874" s="37"/>
      <c r="AB3874" s="37"/>
      <c r="AD3874" s="37"/>
      <c r="AF3874" s="37"/>
      <c r="AH3874" s="37"/>
      <c r="AN3874" s="37">
        <v>1903065</v>
      </c>
      <c r="AO3874" s="12">
        <v>0.24</v>
      </c>
      <c r="AP3874" s="37">
        <v>0</v>
      </c>
      <c r="AQ3874" s="12">
        <v>0</v>
      </c>
      <c r="AR3874" s="37"/>
      <c r="AT3874" s="37"/>
      <c r="AV3874" s="37"/>
      <c r="AX3874" s="37"/>
      <c r="BH3874" s="12">
        <v>0</v>
      </c>
      <c r="BI3874" s="12">
        <v>11300</v>
      </c>
      <c r="BK3874" s="12">
        <v>3528</v>
      </c>
      <c r="BV3874" s="12">
        <v>0</v>
      </c>
      <c r="BY3874" s="12">
        <v>0</v>
      </c>
      <c r="CE3874" s="12">
        <v>0</v>
      </c>
      <c r="CG3874" s="12" t="s">
        <v>940</v>
      </c>
      <c r="CH3874" s="12">
        <v>35.776000000000003</v>
      </c>
      <c r="CI3874" s="12" t="s">
        <v>938</v>
      </c>
      <c r="CJ3874" s="12" t="s">
        <v>931</v>
      </c>
      <c r="CK3874" s="12" t="s">
        <v>932</v>
      </c>
      <c r="CL3874" s="37">
        <v>803029751</v>
      </c>
      <c r="CN3874" s="12" t="s">
        <v>1509</v>
      </c>
      <c r="CS3874" s="12"/>
      <c r="CT3874" s="36" t="str">
        <f t="shared" si="60"/>
        <v>500mn - 1bn</v>
      </c>
      <c r="CU3874" s="36" t="str">
        <f>VLOOKUP(CK3874,Mapping!B:C,2,FALSE)</f>
        <v>US/CA</v>
      </c>
    </row>
    <row r="3875" spans="1:99" ht="16" customHeight="1" x14ac:dyDescent="0.35">
      <c r="A3875" s="12" t="s">
        <v>5395</v>
      </c>
      <c r="B3875" s="12" t="s">
        <v>925</v>
      </c>
      <c r="E3875" s="37">
        <v>0</v>
      </c>
      <c r="G3875" s="37" t="s">
        <v>1505</v>
      </c>
      <c r="I3875" s="37"/>
      <c r="K3875" s="37"/>
      <c r="M3875" s="37"/>
      <c r="O3875" s="37"/>
      <c r="Q3875" s="12">
        <v>0</v>
      </c>
      <c r="R3875" s="37"/>
      <c r="T3875" s="37"/>
      <c r="V3875" s="37"/>
      <c r="X3875" s="37"/>
      <c r="Z3875" s="37"/>
      <c r="AB3875" s="37"/>
      <c r="AD3875" s="37"/>
      <c r="AF3875" s="37"/>
      <c r="AH3875" s="37">
        <v>0</v>
      </c>
      <c r="AI3875" s="12">
        <v>0</v>
      </c>
      <c r="AN3875" s="37"/>
      <c r="AP3875" s="37"/>
      <c r="AR3875" s="37"/>
      <c r="AT3875" s="37"/>
      <c r="AV3875" s="37"/>
      <c r="AX3875" s="37"/>
      <c r="BQ3875" s="12">
        <v>0</v>
      </c>
      <c r="CG3875" s="12" t="s">
        <v>934</v>
      </c>
      <c r="CH3875" s="12">
        <v>38.729999999999997</v>
      </c>
      <c r="CI3875" s="12" t="s">
        <v>1245</v>
      </c>
      <c r="CJ3875" s="12" t="s">
        <v>1246</v>
      </c>
      <c r="CK3875" s="12" t="s">
        <v>932</v>
      </c>
      <c r="CL3875" s="37">
        <v>207433706</v>
      </c>
      <c r="CN3875" s="12" t="s">
        <v>1506</v>
      </c>
      <c r="CS3875" s="12"/>
      <c r="CT3875" s="36" t="str">
        <f t="shared" si="60"/>
        <v>500mn</v>
      </c>
      <c r="CU3875" s="36" t="str">
        <f>VLOOKUP(CK3875,Mapping!B:C,2,FALSE)</f>
        <v>US/CA</v>
      </c>
    </row>
    <row r="3876" spans="1:99" ht="16" customHeight="1" x14ac:dyDescent="0.35">
      <c r="A3876" s="12" t="s">
        <v>542</v>
      </c>
      <c r="B3876" s="12" t="s">
        <v>925</v>
      </c>
      <c r="E3876" s="37">
        <v>3452958</v>
      </c>
      <c r="F3876" s="12">
        <v>14340</v>
      </c>
      <c r="G3876" s="37" t="s">
        <v>1505</v>
      </c>
      <c r="I3876" s="37">
        <v>833041</v>
      </c>
      <c r="J3876" s="12">
        <v>0.11</v>
      </c>
      <c r="K3876" s="37">
        <v>1578603</v>
      </c>
      <c r="L3876" s="12">
        <v>0.21</v>
      </c>
      <c r="M3876" s="37"/>
      <c r="O3876" s="37"/>
      <c r="R3876" s="37"/>
      <c r="T3876" s="37"/>
      <c r="V3876" s="37"/>
      <c r="X3876" s="37"/>
      <c r="Z3876" s="37"/>
      <c r="AB3876" s="37"/>
      <c r="AD3876" s="37"/>
      <c r="AF3876" s="37"/>
      <c r="AH3876" s="37"/>
      <c r="AN3876" s="37"/>
      <c r="AP3876" s="37">
        <v>1041314</v>
      </c>
      <c r="AQ3876" s="12">
        <v>0.14000000000000001</v>
      </c>
      <c r="AR3876" s="37"/>
      <c r="AT3876" s="37"/>
      <c r="AV3876" s="37"/>
      <c r="AX3876" s="37"/>
      <c r="BG3876" s="12">
        <v>24635</v>
      </c>
      <c r="BH3876" s="12">
        <v>4510</v>
      </c>
      <c r="BO3876" s="12">
        <v>0</v>
      </c>
      <c r="BS3876" s="12">
        <v>0</v>
      </c>
      <c r="BV3876" s="12">
        <v>0</v>
      </c>
      <c r="CG3876" s="12" t="s">
        <v>929</v>
      </c>
      <c r="CH3876" s="12">
        <v>31.064</v>
      </c>
      <c r="CI3876" s="12" t="s">
        <v>983</v>
      </c>
      <c r="CJ3876" s="12" t="s">
        <v>984</v>
      </c>
      <c r="CK3876" s="12" t="s">
        <v>985</v>
      </c>
      <c r="CL3876" s="37">
        <v>750880183</v>
      </c>
      <c r="CN3876" s="12" t="s">
        <v>1506</v>
      </c>
      <c r="CS3876" s="12"/>
      <c r="CT3876" s="36" t="str">
        <f t="shared" si="60"/>
        <v>500mn - 1bn</v>
      </c>
      <c r="CU3876" s="36" t="str">
        <f>VLOOKUP(CK3876,Mapping!B:C,2,FALSE)</f>
        <v>US/CA</v>
      </c>
    </row>
    <row r="3877" spans="1:99" ht="16" customHeight="1" x14ac:dyDescent="0.35">
      <c r="A3877" s="12" t="s">
        <v>5396</v>
      </c>
      <c r="B3877" s="12" t="s">
        <v>933</v>
      </c>
      <c r="E3877" s="37">
        <v>6275675</v>
      </c>
      <c r="G3877" s="37" t="s">
        <v>1505</v>
      </c>
      <c r="I3877" s="37"/>
      <c r="K3877" s="37"/>
      <c r="M3877" s="37"/>
      <c r="O3877" s="37"/>
      <c r="Q3877" s="12">
        <v>2709</v>
      </c>
      <c r="R3877" s="37"/>
      <c r="T3877" s="37"/>
      <c r="V3877" s="37"/>
      <c r="X3877" s="37"/>
      <c r="Z3877" s="37"/>
      <c r="AB3877" s="37"/>
      <c r="AD3877" s="37"/>
      <c r="AF3877" s="37"/>
      <c r="AH3877" s="37">
        <v>342093</v>
      </c>
      <c r="AI3877" s="12">
        <v>0.01</v>
      </c>
      <c r="AN3877" s="37">
        <v>2985117</v>
      </c>
      <c r="AO3877" s="12">
        <v>0.06</v>
      </c>
      <c r="AP3877" s="37">
        <v>2948465</v>
      </c>
      <c r="AQ3877" s="12">
        <v>0.06</v>
      </c>
      <c r="AR3877" s="37"/>
      <c r="AT3877" s="37"/>
      <c r="AV3877" s="37"/>
      <c r="AX3877" s="37"/>
      <c r="BH3877" s="12">
        <v>12770</v>
      </c>
      <c r="BI3877" s="12">
        <v>17725</v>
      </c>
      <c r="BQ3877" s="12">
        <v>0</v>
      </c>
      <c r="BV3877" s="12">
        <v>0.01</v>
      </c>
      <c r="BY3877" s="12">
        <v>0</v>
      </c>
      <c r="CG3877" s="12" t="s">
        <v>929</v>
      </c>
      <c r="CH3877" s="12">
        <v>84.988</v>
      </c>
      <c r="CI3877" s="12" t="s">
        <v>983</v>
      </c>
      <c r="CJ3877" s="12" t="s">
        <v>984</v>
      </c>
      <c r="CK3877" s="12" t="s">
        <v>985</v>
      </c>
      <c r="CL3877" s="37">
        <v>4378896141</v>
      </c>
      <c r="CN3877" s="12" t="s">
        <v>1520</v>
      </c>
      <c r="CS3877" s="12"/>
      <c r="CT3877" s="36" t="str">
        <f t="shared" si="60"/>
        <v>1bn - 50bn</v>
      </c>
      <c r="CU3877" s="36" t="str">
        <f>VLOOKUP(CK3877,Mapping!B:C,2,FALSE)</f>
        <v>US/CA</v>
      </c>
    </row>
    <row r="3878" spans="1:99" ht="16" customHeight="1" x14ac:dyDescent="0.35">
      <c r="A3878" s="12" t="s">
        <v>5397</v>
      </c>
      <c r="B3878" s="12" t="s">
        <v>925</v>
      </c>
      <c r="E3878" s="37">
        <v>5241379</v>
      </c>
      <c r="G3878" s="37" t="s">
        <v>1505</v>
      </c>
      <c r="I3878" s="37"/>
      <c r="K3878" s="37"/>
      <c r="M3878" s="37">
        <v>3214499</v>
      </c>
      <c r="N3878" s="12">
        <v>0.64</v>
      </c>
      <c r="O3878" s="37"/>
      <c r="R3878" s="37"/>
      <c r="T3878" s="37"/>
      <c r="V3878" s="37"/>
      <c r="X3878" s="37"/>
      <c r="Z3878" s="37">
        <v>2026880</v>
      </c>
      <c r="AA3878" s="12">
        <v>0.4</v>
      </c>
      <c r="AB3878" s="37"/>
      <c r="AD3878" s="37"/>
      <c r="AF3878" s="37"/>
      <c r="AH3878" s="37"/>
      <c r="AN3878" s="37"/>
      <c r="AP3878" s="37"/>
      <c r="AR3878" s="37"/>
      <c r="AT3878" s="37"/>
      <c r="AV3878" s="37"/>
      <c r="AX3878" s="37"/>
      <c r="BB3878" s="12">
        <v>21930</v>
      </c>
      <c r="BC3878" s="12">
        <v>70623</v>
      </c>
      <c r="CC3878" s="12">
        <v>0</v>
      </c>
      <c r="CD3878" s="12">
        <v>0.01</v>
      </c>
      <c r="CG3878" s="12" t="s">
        <v>934</v>
      </c>
      <c r="CH3878" s="12">
        <v>62.572000000000003</v>
      </c>
      <c r="CI3878" s="12" t="s">
        <v>4035</v>
      </c>
      <c r="CJ3878" s="12" t="s">
        <v>946</v>
      </c>
      <c r="CK3878" s="12" t="s">
        <v>932</v>
      </c>
      <c r="CL3878" s="37">
        <v>487730542</v>
      </c>
      <c r="CN3878" s="12" t="s">
        <v>1506</v>
      </c>
      <c r="CS3878" s="12"/>
      <c r="CT3878" s="36" t="str">
        <f t="shared" si="60"/>
        <v>500mn</v>
      </c>
      <c r="CU3878" s="36" t="str">
        <f>VLOOKUP(CK3878,Mapping!B:C,2,FALSE)</f>
        <v>US/CA</v>
      </c>
    </row>
    <row r="3879" spans="1:99" ht="16" customHeight="1" x14ac:dyDescent="0.35">
      <c r="A3879" s="12" t="s">
        <v>5398</v>
      </c>
      <c r="B3879" s="12" t="s">
        <v>925</v>
      </c>
      <c r="E3879" s="37">
        <v>302525</v>
      </c>
      <c r="G3879" s="37" t="s">
        <v>1505</v>
      </c>
      <c r="I3879" s="37"/>
      <c r="K3879" s="37"/>
      <c r="M3879" s="37"/>
      <c r="O3879" s="37"/>
      <c r="Q3879" s="12">
        <v>1657</v>
      </c>
      <c r="R3879" s="37"/>
      <c r="T3879" s="37"/>
      <c r="V3879" s="37"/>
      <c r="X3879" s="37"/>
      <c r="Z3879" s="37"/>
      <c r="AB3879" s="37"/>
      <c r="AD3879" s="37"/>
      <c r="AF3879" s="37"/>
      <c r="AH3879" s="37">
        <v>209246</v>
      </c>
      <c r="AI3879" s="12">
        <v>0.05</v>
      </c>
      <c r="AN3879" s="37">
        <v>71575</v>
      </c>
      <c r="AO3879" s="12">
        <v>0.02</v>
      </c>
      <c r="AP3879" s="37">
        <v>21704</v>
      </c>
      <c r="AQ3879" s="12">
        <v>0</v>
      </c>
      <c r="AR3879" s="37"/>
      <c r="AT3879" s="37"/>
      <c r="AV3879" s="37"/>
      <c r="AX3879" s="37"/>
      <c r="BH3879" s="12">
        <v>94</v>
      </c>
      <c r="BI3879" s="12">
        <v>425</v>
      </c>
      <c r="BQ3879" s="12">
        <v>0</v>
      </c>
      <c r="BV3879" s="12">
        <v>0</v>
      </c>
      <c r="BY3879" s="12">
        <v>0</v>
      </c>
      <c r="CG3879" s="12" t="s">
        <v>934</v>
      </c>
      <c r="CH3879" s="12">
        <v>31.675999999999998</v>
      </c>
      <c r="CI3879" s="12" t="s">
        <v>5399</v>
      </c>
      <c r="CJ3879" s="12" t="s">
        <v>941</v>
      </c>
      <c r="CK3879" s="12" t="s">
        <v>932</v>
      </c>
      <c r="CL3879" s="37">
        <v>442382365</v>
      </c>
      <c r="CN3879" s="12" t="s">
        <v>1509</v>
      </c>
      <c r="CS3879" s="12"/>
      <c r="CT3879" s="36" t="str">
        <f t="shared" si="60"/>
        <v>500mn</v>
      </c>
      <c r="CU3879" s="36" t="str">
        <f>VLOOKUP(CK3879,Mapping!B:C,2,FALSE)</f>
        <v>US/CA</v>
      </c>
    </row>
    <row r="3880" spans="1:99" ht="16" customHeight="1" x14ac:dyDescent="0.35">
      <c r="A3880" s="12" t="s">
        <v>5400</v>
      </c>
      <c r="B3880" s="12" t="s">
        <v>933</v>
      </c>
      <c r="E3880" s="37">
        <v>135427245</v>
      </c>
      <c r="G3880" s="37" t="s">
        <v>1505</v>
      </c>
      <c r="I3880" s="37"/>
      <c r="K3880" s="37">
        <v>46444926</v>
      </c>
      <c r="L3880" s="12">
        <v>0.2</v>
      </c>
      <c r="M3880" s="37"/>
      <c r="O3880" s="37">
        <v>42227429</v>
      </c>
      <c r="P3880" s="12">
        <v>0.18</v>
      </c>
      <c r="Q3880" s="12">
        <v>43452</v>
      </c>
      <c r="R3880" s="37"/>
      <c r="T3880" s="37"/>
      <c r="V3880" s="37">
        <v>6510324</v>
      </c>
      <c r="W3880" s="12">
        <v>0.03</v>
      </c>
      <c r="X3880" s="37"/>
      <c r="Z3880" s="37"/>
      <c r="AB3880" s="37"/>
      <c r="AD3880" s="37"/>
      <c r="AF3880" s="37">
        <v>151</v>
      </c>
      <c r="AG3880" s="12">
        <v>0</v>
      </c>
      <c r="AH3880" s="37">
        <v>5487119</v>
      </c>
      <c r="AI3880" s="12">
        <v>0.02</v>
      </c>
      <c r="AK3880" s="12">
        <v>299200</v>
      </c>
      <c r="AL3880" s="12">
        <v>2780552</v>
      </c>
      <c r="AN3880" s="37">
        <v>32048956</v>
      </c>
      <c r="AO3880" s="12">
        <v>0.14000000000000001</v>
      </c>
      <c r="AP3880" s="37">
        <v>2708340</v>
      </c>
      <c r="AQ3880" s="12">
        <v>0.01</v>
      </c>
      <c r="AR3880" s="37"/>
      <c r="AT3880" s="37"/>
      <c r="AV3880" s="37"/>
      <c r="AX3880" s="37"/>
      <c r="BF3880" s="12">
        <v>10</v>
      </c>
      <c r="BG3880" s="12">
        <v>751928</v>
      </c>
      <c r="BH3880" s="12">
        <v>11730</v>
      </c>
      <c r="BI3880" s="12">
        <v>190300</v>
      </c>
      <c r="BP3880" s="12">
        <v>0</v>
      </c>
      <c r="BQ3880" s="12">
        <v>0.01</v>
      </c>
      <c r="BS3880" s="12">
        <v>0.01</v>
      </c>
      <c r="BT3880" s="12">
        <v>0.01</v>
      </c>
      <c r="BU3880" s="12">
        <v>0.01</v>
      </c>
      <c r="BV3880" s="12">
        <v>0.01</v>
      </c>
      <c r="BY3880" s="12">
        <v>0.02</v>
      </c>
      <c r="CG3880" s="12" t="s">
        <v>959</v>
      </c>
      <c r="CH3880" s="12">
        <v>46.936</v>
      </c>
      <c r="CI3880" s="12" t="s">
        <v>1120</v>
      </c>
      <c r="CJ3880" s="12"/>
      <c r="CK3880" s="12" t="s">
        <v>1121</v>
      </c>
      <c r="CL3880" s="37">
        <v>23653141067</v>
      </c>
      <c r="CN3880" s="12" t="s">
        <v>1506</v>
      </c>
      <c r="CS3880" s="12"/>
      <c r="CT3880" s="36" t="str">
        <f t="shared" si="60"/>
        <v>1bn - 50bn</v>
      </c>
      <c r="CU3880" s="36" t="str">
        <f>VLOOKUP(CK3880,Mapping!B:C,2,FALSE)</f>
        <v>EU</v>
      </c>
    </row>
    <row r="3881" spans="1:99" ht="16" customHeight="1" x14ac:dyDescent="0.35">
      <c r="A3881" s="12" t="s">
        <v>5401</v>
      </c>
      <c r="B3881" s="12" t="s">
        <v>925</v>
      </c>
      <c r="E3881" s="37">
        <v>11453838</v>
      </c>
      <c r="G3881" s="37" t="s">
        <v>1505</v>
      </c>
      <c r="I3881" s="37"/>
      <c r="K3881" s="37"/>
      <c r="M3881" s="37">
        <v>423678</v>
      </c>
      <c r="N3881" s="12">
        <v>0.01</v>
      </c>
      <c r="O3881" s="37"/>
      <c r="Q3881" s="12">
        <v>3872</v>
      </c>
      <c r="R3881" s="37"/>
      <c r="T3881" s="37">
        <v>217499</v>
      </c>
      <c r="U3881" s="12">
        <v>0</v>
      </c>
      <c r="V3881" s="37"/>
      <c r="X3881" s="37"/>
      <c r="Z3881" s="37"/>
      <c r="AB3881" s="37"/>
      <c r="AD3881" s="37"/>
      <c r="AF3881" s="37"/>
      <c r="AH3881" s="37">
        <v>488956</v>
      </c>
      <c r="AI3881" s="12">
        <v>0.01</v>
      </c>
      <c r="AN3881" s="37">
        <v>10323705</v>
      </c>
      <c r="AO3881" s="12">
        <v>0.15</v>
      </c>
      <c r="AP3881" s="37"/>
      <c r="AR3881" s="37"/>
      <c r="AT3881" s="37"/>
      <c r="AV3881" s="37"/>
      <c r="AX3881" s="37"/>
      <c r="BB3881" s="12">
        <v>3377</v>
      </c>
      <c r="BI3881" s="12">
        <v>61300</v>
      </c>
      <c r="BK3881" s="12">
        <v>1943</v>
      </c>
      <c r="BQ3881" s="12">
        <v>0</v>
      </c>
      <c r="BY3881" s="12">
        <v>0.01</v>
      </c>
      <c r="CC3881" s="12">
        <v>0</v>
      </c>
      <c r="CE3881" s="12">
        <v>0</v>
      </c>
      <c r="CG3881" s="12" t="s">
        <v>940</v>
      </c>
      <c r="CH3881" s="12">
        <v>72.263000000000005</v>
      </c>
      <c r="CI3881" s="12" t="s">
        <v>1020</v>
      </c>
      <c r="CJ3881" s="12" t="s">
        <v>1021</v>
      </c>
      <c r="CK3881" s="12" t="s">
        <v>932</v>
      </c>
      <c r="CL3881" s="37">
        <v>6982930730</v>
      </c>
      <c r="CN3881" s="12" t="s">
        <v>1509</v>
      </c>
      <c r="CS3881" s="12"/>
      <c r="CT3881" s="36" t="str">
        <f t="shared" si="60"/>
        <v>1bn - 50bn</v>
      </c>
      <c r="CU3881" s="36" t="str">
        <f>VLOOKUP(CK3881,Mapping!B:C,2,FALSE)</f>
        <v>US/CA</v>
      </c>
    </row>
    <row r="3882" spans="1:99" ht="16" customHeight="1" x14ac:dyDescent="0.35">
      <c r="A3882" s="12" t="s">
        <v>5402</v>
      </c>
      <c r="B3882" s="12" t="s">
        <v>925</v>
      </c>
      <c r="E3882" s="37">
        <v>2304000</v>
      </c>
      <c r="G3882" s="37" t="s">
        <v>1505</v>
      </c>
      <c r="I3882" s="37"/>
      <c r="K3882" s="37"/>
      <c r="M3882" s="37">
        <v>2304000</v>
      </c>
      <c r="N3882" s="12">
        <v>1.57</v>
      </c>
      <c r="O3882" s="37"/>
      <c r="R3882" s="37"/>
      <c r="T3882" s="37"/>
      <c r="V3882" s="37"/>
      <c r="X3882" s="37"/>
      <c r="Z3882" s="37"/>
      <c r="AB3882" s="37"/>
      <c r="AD3882" s="37"/>
      <c r="AF3882" s="37"/>
      <c r="AH3882" s="37"/>
      <c r="AN3882" s="37"/>
      <c r="AP3882" s="37"/>
      <c r="AR3882" s="37"/>
      <c r="AT3882" s="37"/>
      <c r="AV3882" s="37"/>
      <c r="AX3882" s="37"/>
      <c r="BB3882" s="12">
        <v>32000</v>
      </c>
      <c r="CC3882" s="12">
        <v>0</v>
      </c>
      <c r="CG3882" s="12" t="s">
        <v>940</v>
      </c>
      <c r="CH3882" s="12">
        <v>9.0470000000000006</v>
      </c>
      <c r="CI3882" s="12" t="s">
        <v>1047</v>
      </c>
      <c r="CJ3882" s="12"/>
      <c r="CK3882" s="12" t="s">
        <v>1048</v>
      </c>
      <c r="CL3882" s="37">
        <v>165083103</v>
      </c>
      <c r="CN3882" s="12" t="s">
        <v>1509</v>
      </c>
      <c r="CS3882" s="12"/>
      <c r="CT3882" s="36" t="str">
        <f t="shared" si="60"/>
        <v>500mn</v>
      </c>
      <c r="CU3882" s="36" t="str">
        <f>VLOOKUP(CK3882,Mapping!B:C,2,FALSE)</f>
        <v>EU</v>
      </c>
    </row>
    <row r="3883" spans="1:99" ht="16" customHeight="1" x14ac:dyDescent="0.35">
      <c r="A3883" s="12" t="s">
        <v>5403</v>
      </c>
      <c r="B3883" s="12" t="s">
        <v>925</v>
      </c>
      <c r="E3883" s="37">
        <v>21017879</v>
      </c>
      <c r="F3883" s="12">
        <v>0</v>
      </c>
      <c r="G3883" s="37" t="s">
        <v>1505</v>
      </c>
      <c r="I3883" s="37">
        <v>0</v>
      </c>
      <c r="J3883" s="12">
        <v>0</v>
      </c>
      <c r="K3883" s="37"/>
      <c r="M3883" s="37">
        <v>1304784</v>
      </c>
      <c r="N3883" s="12">
        <v>0.05</v>
      </c>
      <c r="O3883" s="37"/>
      <c r="R3883" s="37"/>
      <c r="T3883" s="37"/>
      <c r="V3883" s="37"/>
      <c r="X3883" s="37">
        <v>102180</v>
      </c>
      <c r="Y3883" s="12">
        <v>0</v>
      </c>
      <c r="Z3883" s="37"/>
      <c r="AB3883" s="37"/>
      <c r="AD3883" s="37"/>
      <c r="AF3883" s="37"/>
      <c r="AH3883" s="37"/>
      <c r="AN3883" s="37">
        <v>10386859</v>
      </c>
      <c r="AO3883" s="12">
        <v>0.38</v>
      </c>
      <c r="AP3883" s="37">
        <v>9224056</v>
      </c>
      <c r="AQ3883" s="12">
        <v>0.33</v>
      </c>
      <c r="AR3883" s="37"/>
      <c r="AT3883" s="37"/>
      <c r="AV3883" s="37"/>
      <c r="AX3883" s="37"/>
      <c r="BA3883" s="12">
        <v>1000</v>
      </c>
      <c r="BB3883" s="12">
        <v>10400</v>
      </c>
      <c r="BH3883" s="12">
        <v>39950</v>
      </c>
      <c r="BI3883" s="12">
        <v>61675</v>
      </c>
      <c r="BO3883" s="12">
        <v>0</v>
      </c>
      <c r="BV3883" s="12">
        <v>0.03</v>
      </c>
      <c r="BY3883" s="12">
        <v>0.01</v>
      </c>
      <c r="BZ3883" s="12">
        <v>0</v>
      </c>
      <c r="CC3883" s="12">
        <v>0</v>
      </c>
      <c r="CG3883" s="12" t="s">
        <v>934</v>
      </c>
      <c r="CH3883" s="12">
        <v>34.981000000000002</v>
      </c>
      <c r="CI3883" s="12" t="s">
        <v>1251</v>
      </c>
      <c r="CJ3883" s="12"/>
      <c r="CK3883" s="12" t="s">
        <v>1252</v>
      </c>
      <c r="CL3883" s="37">
        <v>2758975747</v>
      </c>
      <c r="CN3883" s="12" t="s">
        <v>1506</v>
      </c>
      <c r="CS3883" s="12"/>
      <c r="CT3883" s="36" t="str">
        <f t="shared" si="60"/>
        <v>1bn - 50bn</v>
      </c>
      <c r="CU3883" s="36" t="str">
        <f>VLOOKUP(CK3883,Mapping!B:C,2,FALSE)</f>
        <v>LATAM</v>
      </c>
    </row>
    <row r="3884" spans="1:99" ht="16" customHeight="1" x14ac:dyDescent="0.35">
      <c r="A3884" s="12" t="s">
        <v>5404</v>
      </c>
      <c r="B3884" s="12" t="s">
        <v>933</v>
      </c>
      <c r="E3884" s="37">
        <v>3690902</v>
      </c>
      <c r="G3884" s="37" t="s">
        <v>1505</v>
      </c>
      <c r="I3884" s="37"/>
      <c r="K3884" s="37">
        <v>668142</v>
      </c>
      <c r="L3884" s="12">
        <v>0.64</v>
      </c>
      <c r="M3884" s="37">
        <v>477879</v>
      </c>
      <c r="N3884" s="12">
        <v>0.46</v>
      </c>
      <c r="O3884" s="37">
        <v>1066168</v>
      </c>
      <c r="P3884" s="12">
        <v>1.03</v>
      </c>
      <c r="R3884" s="37">
        <v>169038</v>
      </c>
      <c r="S3884" s="12">
        <v>0.16</v>
      </c>
      <c r="T3884" s="37"/>
      <c r="V3884" s="37">
        <v>431309</v>
      </c>
      <c r="W3884" s="12">
        <v>0.42</v>
      </c>
      <c r="X3884" s="37">
        <v>256267</v>
      </c>
      <c r="Y3884" s="12">
        <v>0.25</v>
      </c>
      <c r="Z3884" s="37"/>
      <c r="AB3884" s="37">
        <v>220136</v>
      </c>
      <c r="AC3884" s="12">
        <v>0.21</v>
      </c>
      <c r="AD3884" s="37"/>
      <c r="AF3884" s="37">
        <v>140923</v>
      </c>
      <c r="AG3884" s="12">
        <v>0.14000000000000001</v>
      </c>
      <c r="AH3884" s="37"/>
      <c r="AJ3884" s="12">
        <v>15238</v>
      </c>
      <c r="AK3884" s="12">
        <v>19822</v>
      </c>
      <c r="AL3884" s="12">
        <v>70204</v>
      </c>
      <c r="AN3884" s="37">
        <v>261040</v>
      </c>
      <c r="AO3884" s="12">
        <v>0.25</v>
      </c>
      <c r="AP3884" s="37"/>
      <c r="AR3884" s="37"/>
      <c r="AT3884" s="37"/>
      <c r="AV3884" s="37"/>
      <c r="AX3884" s="37"/>
      <c r="AZ3884" s="12">
        <v>15968</v>
      </c>
      <c r="BA3884" s="12">
        <v>2508</v>
      </c>
      <c r="BB3884" s="12">
        <v>3614</v>
      </c>
      <c r="BF3884" s="12">
        <v>10447</v>
      </c>
      <c r="BG3884" s="12">
        <v>10817</v>
      </c>
      <c r="BI3884" s="12">
        <v>1550</v>
      </c>
      <c r="BP3884" s="12">
        <v>0</v>
      </c>
      <c r="BR3884" s="12">
        <v>0</v>
      </c>
      <c r="BS3884" s="12">
        <v>0</v>
      </c>
      <c r="BT3884" s="12">
        <v>0</v>
      </c>
      <c r="BU3884" s="12">
        <v>0</v>
      </c>
      <c r="BX3884" s="12">
        <v>0</v>
      </c>
      <c r="BY3884" s="12">
        <v>0</v>
      </c>
      <c r="BZ3884" s="12">
        <v>0</v>
      </c>
      <c r="CC3884" s="12">
        <v>0</v>
      </c>
      <c r="CG3884" s="12"/>
      <c r="CH3884" s="12">
        <v>53.222999999999999</v>
      </c>
      <c r="CI3884" s="12" t="s">
        <v>1251</v>
      </c>
      <c r="CJ3884" s="12"/>
      <c r="CK3884" s="12" t="s">
        <v>1252</v>
      </c>
      <c r="CL3884" s="37">
        <v>103465231</v>
      </c>
      <c r="CN3884" s="12" t="s">
        <v>1506</v>
      </c>
      <c r="CS3884" s="12"/>
      <c r="CT3884" s="36" t="str">
        <f t="shared" si="60"/>
        <v>500mn</v>
      </c>
      <c r="CU3884" s="36" t="str">
        <f>VLOOKUP(CK3884,Mapping!B:C,2,FALSE)</f>
        <v>LATAM</v>
      </c>
    </row>
    <row r="3885" spans="1:99" ht="16" customHeight="1" x14ac:dyDescent="0.35">
      <c r="A3885" s="12" t="s">
        <v>5405</v>
      </c>
      <c r="B3885" s="12" t="s">
        <v>933</v>
      </c>
      <c r="E3885" s="37">
        <v>813791</v>
      </c>
      <c r="G3885" s="37" t="s">
        <v>1505</v>
      </c>
      <c r="I3885" s="37"/>
      <c r="K3885" s="37"/>
      <c r="M3885" s="37"/>
      <c r="O3885" s="37"/>
      <c r="R3885" s="37"/>
      <c r="T3885" s="37"/>
      <c r="V3885" s="37">
        <v>813791</v>
      </c>
      <c r="W3885" s="12">
        <v>0.02</v>
      </c>
      <c r="X3885" s="37"/>
      <c r="Z3885" s="37"/>
      <c r="AB3885" s="37"/>
      <c r="AD3885" s="37"/>
      <c r="AF3885" s="37"/>
      <c r="AH3885" s="37"/>
      <c r="AK3885" s="12">
        <v>37400</v>
      </c>
      <c r="AN3885" s="37">
        <v>0</v>
      </c>
      <c r="AO3885" s="12">
        <v>0</v>
      </c>
      <c r="AP3885" s="37"/>
      <c r="AR3885" s="37"/>
      <c r="AT3885" s="37"/>
      <c r="AV3885" s="37"/>
      <c r="AX3885" s="37"/>
      <c r="BI3885" s="12">
        <v>0</v>
      </c>
      <c r="BT3885" s="12">
        <v>0</v>
      </c>
      <c r="BY3885" s="12">
        <v>0</v>
      </c>
      <c r="CG3885" s="12" t="s">
        <v>940</v>
      </c>
      <c r="CH3885" s="12">
        <v>38.036999999999999</v>
      </c>
      <c r="CI3885" s="12" t="s">
        <v>1251</v>
      </c>
      <c r="CJ3885" s="12"/>
      <c r="CK3885" s="12" t="s">
        <v>1252</v>
      </c>
      <c r="CL3885" s="37">
        <v>3402625577</v>
      </c>
      <c r="CN3885" s="12" t="s">
        <v>1506</v>
      </c>
      <c r="CS3885" s="12"/>
      <c r="CT3885" s="36" t="str">
        <f t="shared" si="60"/>
        <v>1bn - 50bn</v>
      </c>
      <c r="CU3885" s="36" t="str">
        <f>VLOOKUP(CK3885,Mapping!B:C,2,FALSE)</f>
        <v>LATAM</v>
      </c>
    </row>
    <row r="3886" spans="1:99" ht="16" customHeight="1" x14ac:dyDescent="0.35">
      <c r="A3886" s="12" t="s">
        <v>5406</v>
      </c>
      <c r="B3886" s="12" t="s">
        <v>933</v>
      </c>
      <c r="E3886" s="37">
        <v>13936659</v>
      </c>
      <c r="G3886" s="37" t="s">
        <v>1505</v>
      </c>
      <c r="I3886" s="37"/>
      <c r="K3886" s="37"/>
      <c r="M3886" s="37">
        <v>8524003</v>
      </c>
      <c r="N3886" s="12">
        <v>0.52</v>
      </c>
      <c r="O3886" s="37"/>
      <c r="R3886" s="37"/>
      <c r="T3886" s="37"/>
      <c r="V3886" s="37">
        <v>2195972</v>
      </c>
      <c r="W3886" s="12">
        <v>0.13</v>
      </c>
      <c r="X3886" s="37"/>
      <c r="Z3886" s="37"/>
      <c r="AB3886" s="37"/>
      <c r="AD3886" s="37"/>
      <c r="AF3886" s="37"/>
      <c r="AH3886" s="37"/>
      <c r="AK3886" s="12">
        <v>100922</v>
      </c>
      <c r="AN3886" s="37">
        <v>3216684</v>
      </c>
      <c r="AO3886" s="12">
        <v>0.2</v>
      </c>
      <c r="AP3886" s="37"/>
      <c r="AR3886" s="37"/>
      <c r="AT3886" s="37"/>
      <c r="AV3886" s="37"/>
      <c r="AX3886" s="37"/>
      <c r="BB3886" s="12">
        <v>67942</v>
      </c>
      <c r="BI3886" s="12">
        <v>19100</v>
      </c>
      <c r="BT3886" s="12">
        <v>0</v>
      </c>
      <c r="BY3886" s="12">
        <v>0</v>
      </c>
      <c r="CC3886" s="12">
        <v>0</v>
      </c>
      <c r="CG3886" s="12" t="s">
        <v>940</v>
      </c>
      <c r="CH3886" s="12">
        <v>51.737000000000002</v>
      </c>
      <c r="CI3886" s="12" t="s">
        <v>1251</v>
      </c>
      <c r="CJ3886" s="12"/>
      <c r="CK3886" s="12" t="s">
        <v>1252</v>
      </c>
      <c r="CL3886" s="37">
        <v>1638877963</v>
      </c>
      <c r="CN3886" s="12" t="s">
        <v>1506</v>
      </c>
      <c r="CS3886" s="12"/>
      <c r="CT3886" s="36" t="str">
        <f t="shared" si="60"/>
        <v>1bn - 50bn</v>
      </c>
      <c r="CU3886" s="36" t="str">
        <f>VLOOKUP(CK3886,Mapping!B:C,2,FALSE)</f>
        <v>LATAM</v>
      </c>
    </row>
    <row r="3887" spans="1:99" ht="16" customHeight="1" x14ac:dyDescent="0.35">
      <c r="A3887" s="12" t="s">
        <v>5407</v>
      </c>
      <c r="B3887" s="12" t="s">
        <v>925</v>
      </c>
      <c r="E3887" s="37">
        <v>33465</v>
      </c>
      <c r="G3887" s="37" t="s">
        <v>1505</v>
      </c>
      <c r="I3887" s="37"/>
      <c r="K3887" s="37"/>
      <c r="M3887" s="37"/>
      <c r="O3887" s="37"/>
      <c r="R3887" s="37"/>
      <c r="T3887" s="37"/>
      <c r="V3887" s="37"/>
      <c r="X3887" s="37"/>
      <c r="Z3887" s="37"/>
      <c r="AB3887" s="37"/>
      <c r="AD3887" s="37"/>
      <c r="AF3887" s="37"/>
      <c r="AH3887" s="37"/>
      <c r="AN3887" s="37">
        <v>16841</v>
      </c>
      <c r="AO3887" s="12">
        <v>0</v>
      </c>
      <c r="AP3887" s="37">
        <v>16624</v>
      </c>
      <c r="AQ3887" s="12">
        <v>0</v>
      </c>
      <c r="AR3887" s="37"/>
      <c r="AT3887" s="37"/>
      <c r="AV3887" s="37"/>
      <c r="AX3887" s="37"/>
      <c r="BH3887" s="12">
        <v>72</v>
      </c>
      <c r="BI3887" s="12">
        <v>100</v>
      </c>
      <c r="BV3887" s="12">
        <v>0</v>
      </c>
      <c r="BY3887" s="12">
        <v>0</v>
      </c>
      <c r="CG3887" s="12" t="s">
        <v>934</v>
      </c>
      <c r="CH3887" s="12">
        <v>24.614000000000001</v>
      </c>
      <c r="CI3887" s="12" t="s">
        <v>1081</v>
      </c>
      <c r="CJ3887" s="12" t="s">
        <v>1082</v>
      </c>
      <c r="CK3887" s="12" t="s">
        <v>932</v>
      </c>
      <c r="CL3887" s="37">
        <v>431301440</v>
      </c>
      <c r="CN3887" s="12" t="s">
        <v>1509</v>
      </c>
      <c r="CS3887" s="12"/>
      <c r="CT3887" s="36" t="str">
        <f t="shared" si="60"/>
        <v>500mn</v>
      </c>
      <c r="CU3887" s="36" t="str">
        <f>VLOOKUP(CK3887,Mapping!B:C,2,FALSE)</f>
        <v>US/CA</v>
      </c>
    </row>
    <row r="3888" spans="1:99" ht="16" customHeight="1" x14ac:dyDescent="0.35">
      <c r="A3888" s="12" t="s">
        <v>5408</v>
      </c>
      <c r="B3888" s="12" t="s">
        <v>925</v>
      </c>
      <c r="E3888" s="37">
        <v>13253052</v>
      </c>
      <c r="G3888" s="37" t="s">
        <v>1505</v>
      </c>
      <c r="I3888" s="37"/>
      <c r="K3888" s="37"/>
      <c r="M3888" s="37">
        <v>6922381</v>
      </c>
      <c r="N3888" s="12">
        <v>0.08</v>
      </c>
      <c r="O3888" s="37"/>
      <c r="Q3888" s="12">
        <v>38523</v>
      </c>
      <c r="R3888" s="37"/>
      <c r="T3888" s="37"/>
      <c r="V3888" s="37"/>
      <c r="X3888" s="37"/>
      <c r="Z3888" s="37"/>
      <c r="AB3888" s="37"/>
      <c r="AD3888" s="37">
        <v>595317</v>
      </c>
      <c r="AE3888" s="12">
        <v>0.01</v>
      </c>
      <c r="AF3888" s="37"/>
      <c r="AH3888" s="37">
        <v>4864684</v>
      </c>
      <c r="AI3888" s="12">
        <v>0.06</v>
      </c>
      <c r="AN3888" s="37">
        <v>374718</v>
      </c>
      <c r="AO3888" s="12">
        <v>0</v>
      </c>
      <c r="AP3888" s="37">
        <v>495952</v>
      </c>
      <c r="AQ3888" s="12">
        <v>0.01</v>
      </c>
      <c r="AR3888" s="37"/>
      <c r="AT3888" s="37"/>
      <c r="AV3888" s="37"/>
      <c r="AX3888" s="37"/>
      <c r="BB3888" s="12">
        <v>55176</v>
      </c>
      <c r="BH3888" s="12">
        <v>2148</v>
      </c>
      <c r="BI3888" s="12">
        <v>2225</v>
      </c>
      <c r="BJ3888" s="12">
        <v>5343</v>
      </c>
      <c r="BQ3888" s="12">
        <v>0.01</v>
      </c>
      <c r="BV3888" s="12">
        <v>0</v>
      </c>
      <c r="BY3888" s="12">
        <v>0</v>
      </c>
      <c r="CB3888" s="12">
        <v>0</v>
      </c>
      <c r="CC3888" s="12">
        <v>0</v>
      </c>
      <c r="CG3888" s="12" t="s">
        <v>998</v>
      </c>
      <c r="CH3888" s="12">
        <v>40.164999999999999</v>
      </c>
      <c r="CI3888" s="12" t="s">
        <v>941</v>
      </c>
      <c r="CJ3888" s="12" t="s">
        <v>941</v>
      </c>
      <c r="CK3888" s="12" t="s">
        <v>932</v>
      </c>
      <c r="CL3888" s="37">
        <v>8206679392</v>
      </c>
      <c r="CN3888" s="12" t="s">
        <v>998</v>
      </c>
      <c r="CS3888" s="12"/>
      <c r="CT3888" s="36" t="str">
        <f t="shared" si="60"/>
        <v>1bn - 50bn</v>
      </c>
      <c r="CU3888" s="36" t="str">
        <f>VLOOKUP(CK3888,Mapping!B:C,2,FALSE)</f>
        <v>US/CA</v>
      </c>
    </row>
    <row r="3889" spans="1:99" ht="16" customHeight="1" x14ac:dyDescent="0.35">
      <c r="A3889" s="12" t="s">
        <v>5409</v>
      </c>
      <c r="B3889" s="12" t="s">
        <v>925</v>
      </c>
      <c r="E3889" s="37">
        <v>2367211</v>
      </c>
      <c r="G3889" s="37" t="s">
        <v>1505</v>
      </c>
      <c r="I3889" s="37"/>
      <c r="K3889" s="37"/>
      <c r="M3889" s="37"/>
      <c r="O3889" s="37"/>
      <c r="R3889" s="37"/>
      <c r="T3889" s="37"/>
      <c r="V3889" s="37"/>
      <c r="X3889" s="37"/>
      <c r="Z3889" s="37"/>
      <c r="AB3889" s="37"/>
      <c r="AD3889" s="37"/>
      <c r="AF3889" s="37"/>
      <c r="AH3889" s="37"/>
      <c r="AN3889" s="37">
        <v>2367211</v>
      </c>
      <c r="AO3889" s="12">
        <v>0.22</v>
      </c>
      <c r="AP3889" s="37"/>
      <c r="AR3889" s="37"/>
      <c r="AT3889" s="37"/>
      <c r="AV3889" s="37"/>
      <c r="AX3889" s="37"/>
      <c r="BI3889" s="12">
        <v>14050</v>
      </c>
      <c r="BY3889" s="12">
        <v>0</v>
      </c>
      <c r="CG3889" s="12" t="s">
        <v>929</v>
      </c>
      <c r="CI3889" s="12" t="s">
        <v>1752</v>
      </c>
      <c r="CJ3889" s="12"/>
      <c r="CK3889" s="12" t="s">
        <v>1753</v>
      </c>
      <c r="CL3889" s="37">
        <v>1104658280</v>
      </c>
      <c r="CN3889" s="12" t="s">
        <v>1509</v>
      </c>
      <c r="CS3889" s="12"/>
      <c r="CT3889" s="36" t="str">
        <f t="shared" si="60"/>
        <v>1bn - 50bn</v>
      </c>
      <c r="CU3889" s="36" t="str">
        <f>VLOOKUP(CK3889,Mapping!B:C,2,FALSE)</f>
        <v>LATAM</v>
      </c>
    </row>
    <row r="3890" spans="1:99" ht="16" customHeight="1" x14ac:dyDescent="0.35">
      <c r="A3890" s="12" t="s">
        <v>5410</v>
      </c>
      <c r="B3890" s="12" t="s">
        <v>925</v>
      </c>
      <c r="E3890" s="37">
        <v>1620335</v>
      </c>
      <c r="G3890" s="37" t="s">
        <v>1505</v>
      </c>
      <c r="I3890" s="37"/>
      <c r="K3890" s="37"/>
      <c r="M3890" s="37"/>
      <c r="O3890" s="37"/>
      <c r="Q3890" s="12">
        <v>4922</v>
      </c>
      <c r="R3890" s="37"/>
      <c r="T3890" s="37"/>
      <c r="V3890" s="37"/>
      <c r="X3890" s="37"/>
      <c r="Z3890" s="37"/>
      <c r="AB3890" s="37"/>
      <c r="AD3890" s="37"/>
      <c r="AF3890" s="37"/>
      <c r="AH3890" s="37">
        <v>621550</v>
      </c>
      <c r="AI3890" s="12">
        <v>0.09</v>
      </c>
      <c r="AN3890" s="37">
        <v>623127</v>
      </c>
      <c r="AO3890" s="12">
        <v>0.09</v>
      </c>
      <c r="AP3890" s="37">
        <v>375658</v>
      </c>
      <c r="AQ3890" s="12">
        <v>0.06</v>
      </c>
      <c r="AR3890" s="37"/>
      <c r="AT3890" s="37"/>
      <c r="AV3890" s="37"/>
      <c r="AX3890" s="37"/>
      <c r="BH3890" s="12">
        <v>1627</v>
      </c>
      <c r="BI3890" s="12">
        <v>3700</v>
      </c>
      <c r="BQ3890" s="12">
        <v>0</v>
      </c>
      <c r="BV3890" s="12">
        <v>0</v>
      </c>
      <c r="BY3890" s="12">
        <v>0</v>
      </c>
      <c r="CG3890" s="12" t="s">
        <v>940</v>
      </c>
      <c r="CH3890" s="12">
        <v>36.622</v>
      </c>
      <c r="CI3890" s="12" t="s">
        <v>5411</v>
      </c>
      <c r="CJ3890" s="12" t="s">
        <v>966</v>
      </c>
      <c r="CK3890" s="12" t="s">
        <v>932</v>
      </c>
      <c r="CL3890" s="37">
        <v>660573173</v>
      </c>
      <c r="CN3890" s="12" t="s">
        <v>1509</v>
      </c>
      <c r="CS3890" s="12"/>
      <c r="CT3890" s="36" t="str">
        <f t="shared" si="60"/>
        <v>500mn - 1bn</v>
      </c>
      <c r="CU3890" s="36" t="str">
        <f>VLOOKUP(CK3890,Mapping!B:C,2,FALSE)</f>
        <v>US/CA</v>
      </c>
    </row>
    <row r="3891" spans="1:99" ht="16" customHeight="1" x14ac:dyDescent="0.35">
      <c r="A3891" s="12" t="s">
        <v>5412</v>
      </c>
      <c r="B3891" s="12" t="s">
        <v>925</v>
      </c>
      <c r="E3891" s="37">
        <v>1302894</v>
      </c>
      <c r="G3891" s="37" t="s">
        <v>1505</v>
      </c>
      <c r="I3891" s="37"/>
      <c r="K3891" s="37">
        <v>738721</v>
      </c>
      <c r="L3891" s="12">
        <v>0.25</v>
      </c>
      <c r="M3891" s="37"/>
      <c r="O3891" s="37">
        <v>564173</v>
      </c>
      <c r="P3891" s="12">
        <v>0.19</v>
      </c>
      <c r="R3891" s="37"/>
      <c r="T3891" s="37"/>
      <c r="V3891" s="37"/>
      <c r="X3891" s="37"/>
      <c r="Z3891" s="37"/>
      <c r="AB3891" s="37"/>
      <c r="AD3891" s="37"/>
      <c r="AF3891" s="37"/>
      <c r="AH3891" s="37"/>
      <c r="AL3891" s="12">
        <v>24808</v>
      </c>
      <c r="AN3891" s="37"/>
      <c r="AP3891" s="37"/>
      <c r="AR3891" s="37"/>
      <c r="AT3891" s="37"/>
      <c r="AV3891" s="37"/>
      <c r="AX3891" s="37"/>
      <c r="BG3891" s="12">
        <v>8672</v>
      </c>
      <c r="BS3891" s="12">
        <v>0</v>
      </c>
      <c r="BU3891" s="12">
        <v>0</v>
      </c>
      <c r="CG3891" s="12" t="s">
        <v>940</v>
      </c>
      <c r="CH3891" s="12">
        <v>15.981</v>
      </c>
      <c r="CI3891" s="12" t="s">
        <v>960</v>
      </c>
      <c r="CJ3891" s="12"/>
      <c r="CK3891" s="12" t="s">
        <v>961</v>
      </c>
      <c r="CL3891" s="37">
        <v>338032049</v>
      </c>
      <c r="CN3891" s="12" t="s">
        <v>1506</v>
      </c>
      <c r="CS3891" s="12"/>
      <c r="CT3891" s="36" t="str">
        <f t="shared" si="60"/>
        <v>500mn</v>
      </c>
      <c r="CU3891" s="36" t="str">
        <f>VLOOKUP(CK3891,Mapping!B:C,2,FALSE)</f>
        <v>EU</v>
      </c>
    </row>
    <row r="3892" spans="1:99" ht="16" customHeight="1" x14ac:dyDescent="0.35">
      <c r="A3892" s="12" t="s">
        <v>5413</v>
      </c>
      <c r="B3892" s="12" t="s">
        <v>925</v>
      </c>
      <c r="E3892" s="37">
        <v>0</v>
      </c>
      <c r="G3892" s="37" t="s">
        <v>1505</v>
      </c>
      <c r="I3892" s="37"/>
      <c r="K3892" s="37"/>
      <c r="M3892" s="37">
        <v>0</v>
      </c>
      <c r="N3892" s="12">
        <v>0</v>
      </c>
      <c r="O3892" s="37"/>
      <c r="Q3892" s="12">
        <v>0</v>
      </c>
      <c r="R3892" s="37"/>
      <c r="T3892" s="37"/>
      <c r="V3892" s="37"/>
      <c r="X3892" s="37"/>
      <c r="Z3892" s="37"/>
      <c r="AB3892" s="37"/>
      <c r="AD3892" s="37"/>
      <c r="AF3892" s="37"/>
      <c r="AH3892" s="37">
        <v>0</v>
      </c>
      <c r="AI3892" s="12">
        <v>0</v>
      </c>
      <c r="AN3892" s="37">
        <v>0</v>
      </c>
      <c r="AO3892" s="12">
        <v>0</v>
      </c>
      <c r="AP3892" s="37">
        <v>0</v>
      </c>
      <c r="AQ3892" s="12">
        <v>0</v>
      </c>
      <c r="AR3892" s="37"/>
      <c r="AT3892" s="37"/>
      <c r="AV3892" s="37"/>
      <c r="AX3892" s="37"/>
      <c r="BB3892" s="12">
        <v>0</v>
      </c>
      <c r="BH3892" s="12">
        <v>0</v>
      </c>
      <c r="BI3892" s="12">
        <v>0</v>
      </c>
      <c r="BQ3892" s="12">
        <v>0</v>
      </c>
      <c r="BV3892" s="12">
        <v>0</v>
      </c>
      <c r="BY3892" s="12">
        <v>0</v>
      </c>
      <c r="CC3892" s="12">
        <v>0</v>
      </c>
      <c r="CG3892" s="12" t="s">
        <v>934</v>
      </c>
      <c r="CH3892" s="12">
        <v>73.697000000000003</v>
      </c>
      <c r="CI3892" s="12" t="s">
        <v>2107</v>
      </c>
      <c r="CJ3892" s="12" t="s">
        <v>1698</v>
      </c>
      <c r="CK3892" s="12" t="s">
        <v>932</v>
      </c>
      <c r="CL3892" s="37">
        <v>215354005</v>
      </c>
      <c r="CN3892" s="12" t="s">
        <v>1509</v>
      </c>
      <c r="CS3892" s="12"/>
      <c r="CT3892" s="36" t="str">
        <f t="shared" si="60"/>
        <v>500mn</v>
      </c>
      <c r="CU3892" s="36" t="str">
        <f>VLOOKUP(CK3892,Mapping!B:C,2,FALSE)</f>
        <v>US/CA</v>
      </c>
    </row>
    <row r="3893" spans="1:99" ht="16" customHeight="1" x14ac:dyDescent="0.35">
      <c r="A3893" s="12" t="s">
        <v>5414</v>
      </c>
      <c r="B3893" s="12" t="s">
        <v>925</v>
      </c>
      <c r="E3893" s="37">
        <v>12515411</v>
      </c>
      <c r="G3893" s="37" t="s">
        <v>1505</v>
      </c>
      <c r="I3893" s="37"/>
      <c r="K3893" s="37"/>
      <c r="M3893" s="37">
        <v>0</v>
      </c>
      <c r="N3893" s="12">
        <v>0</v>
      </c>
      <c r="O3893" s="37"/>
      <c r="R3893" s="37"/>
      <c r="T3893" s="37">
        <v>0</v>
      </c>
      <c r="U3893" s="12">
        <v>0</v>
      </c>
      <c r="V3893" s="37"/>
      <c r="X3893" s="37">
        <v>3925040</v>
      </c>
      <c r="Y3893" s="12">
        <v>8</v>
      </c>
      <c r="Z3893" s="37"/>
      <c r="AB3893" s="37"/>
      <c r="AD3893" s="37">
        <v>8590371</v>
      </c>
      <c r="AE3893" s="12">
        <v>17.52</v>
      </c>
      <c r="AF3893" s="37"/>
      <c r="AH3893" s="37"/>
      <c r="AN3893" s="37"/>
      <c r="AP3893" s="37"/>
      <c r="AR3893" s="37">
        <v>0</v>
      </c>
      <c r="AS3893" s="12">
        <v>0</v>
      </c>
      <c r="AT3893" s="37"/>
      <c r="AV3893" s="37"/>
      <c r="AX3893" s="37"/>
      <c r="BA3893" s="12">
        <v>38413</v>
      </c>
      <c r="BB3893" s="12">
        <v>0</v>
      </c>
      <c r="BE3893" s="12">
        <v>0</v>
      </c>
      <c r="BJ3893" s="12">
        <v>77099</v>
      </c>
      <c r="BK3893" s="12">
        <v>0</v>
      </c>
      <c r="BM3893" s="12">
        <v>0</v>
      </c>
      <c r="BZ3893" s="12">
        <v>0</v>
      </c>
      <c r="CB3893" s="12">
        <v>0.03</v>
      </c>
      <c r="CC3893" s="12">
        <v>0</v>
      </c>
      <c r="CE3893" s="12">
        <v>0</v>
      </c>
      <c r="CG3893" s="12" t="s">
        <v>976</v>
      </c>
      <c r="CH3893" s="12">
        <v>296.07799999999997</v>
      </c>
      <c r="CI3893" s="12"/>
      <c r="CJ3893" s="12"/>
      <c r="CK3893" s="12" t="s">
        <v>951</v>
      </c>
      <c r="CL3893" s="37">
        <v>47721730</v>
      </c>
      <c r="CN3893" s="12" t="s">
        <v>1513</v>
      </c>
      <c r="CR3893" s="12">
        <v>45981.270833333336</v>
      </c>
      <c r="CS3893" s="12"/>
      <c r="CT3893" s="36" t="str">
        <f t="shared" si="60"/>
        <v>500mn</v>
      </c>
      <c r="CU3893" s="36" t="str">
        <f>VLOOKUP(CK3893,Mapping!B:C,2,FALSE)</f>
        <v>HK</v>
      </c>
    </row>
    <row r="3894" spans="1:99" ht="16" customHeight="1" x14ac:dyDescent="0.35">
      <c r="A3894" s="12" t="s">
        <v>5415</v>
      </c>
      <c r="B3894" s="12" t="s">
        <v>925</v>
      </c>
      <c r="E3894" s="37">
        <v>793973</v>
      </c>
      <c r="G3894" s="37" t="s">
        <v>1505</v>
      </c>
      <c r="I3894" s="37"/>
      <c r="K3894" s="37"/>
      <c r="M3894" s="37"/>
      <c r="O3894" s="37"/>
      <c r="R3894" s="37"/>
      <c r="T3894" s="37"/>
      <c r="V3894" s="37"/>
      <c r="X3894" s="37"/>
      <c r="Z3894" s="37"/>
      <c r="AB3894" s="37"/>
      <c r="AD3894" s="37"/>
      <c r="AF3894" s="37"/>
      <c r="AH3894" s="37"/>
      <c r="AN3894" s="37">
        <v>425242</v>
      </c>
      <c r="AO3894" s="12">
        <v>0.19</v>
      </c>
      <c r="AP3894" s="37">
        <v>368731</v>
      </c>
      <c r="AQ3894" s="12">
        <v>0.16</v>
      </c>
      <c r="AR3894" s="37"/>
      <c r="AT3894" s="37"/>
      <c r="AV3894" s="37"/>
      <c r="AX3894" s="37"/>
      <c r="BH3894" s="12">
        <v>1597</v>
      </c>
      <c r="BI3894" s="12">
        <v>2525</v>
      </c>
      <c r="BV3894" s="12">
        <v>0</v>
      </c>
      <c r="BY3894" s="12">
        <v>0</v>
      </c>
      <c r="CG3894" s="12" t="s">
        <v>980</v>
      </c>
      <c r="CH3894" s="12">
        <v>19.071999999999999</v>
      </c>
      <c r="CI3894" s="12" t="s">
        <v>1230</v>
      </c>
      <c r="CJ3894" s="12" t="s">
        <v>993</v>
      </c>
      <c r="CK3894" s="12" t="s">
        <v>932</v>
      </c>
      <c r="CL3894" s="37">
        <v>226738614</v>
      </c>
      <c r="CN3894" s="12" t="s">
        <v>1509</v>
      </c>
      <c r="CS3894" s="12"/>
      <c r="CT3894" s="36" t="str">
        <f t="shared" si="60"/>
        <v>500mn</v>
      </c>
      <c r="CU3894" s="36" t="str">
        <f>VLOOKUP(CK3894,Mapping!B:C,2,FALSE)</f>
        <v>US/CA</v>
      </c>
    </row>
    <row r="3895" spans="1:99" ht="16" customHeight="1" x14ac:dyDescent="0.35">
      <c r="A3895" s="12" t="s">
        <v>5416</v>
      </c>
      <c r="B3895" s="12" t="s">
        <v>925</v>
      </c>
      <c r="E3895" s="37">
        <v>989948</v>
      </c>
      <c r="G3895" s="37" t="s">
        <v>1505</v>
      </c>
      <c r="I3895" s="37"/>
      <c r="K3895" s="37"/>
      <c r="M3895" s="37">
        <v>0</v>
      </c>
      <c r="N3895" s="12">
        <v>0</v>
      </c>
      <c r="O3895" s="37">
        <v>610948</v>
      </c>
      <c r="P3895" s="12">
        <v>0.28000000000000003</v>
      </c>
      <c r="R3895" s="37"/>
      <c r="T3895" s="37"/>
      <c r="V3895" s="37"/>
      <c r="X3895" s="37"/>
      <c r="Z3895" s="37">
        <v>379000</v>
      </c>
      <c r="AA3895" s="12">
        <v>0.17</v>
      </c>
      <c r="AB3895" s="37"/>
      <c r="AD3895" s="37"/>
      <c r="AF3895" s="37"/>
      <c r="AH3895" s="37"/>
      <c r="AL3895" s="12">
        <v>38000</v>
      </c>
      <c r="AN3895" s="37"/>
      <c r="AP3895" s="37"/>
      <c r="AR3895" s="37"/>
      <c r="AT3895" s="37"/>
      <c r="AV3895" s="37"/>
      <c r="AX3895" s="37"/>
      <c r="BB3895" s="12">
        <v>0</v>
      </c>
      <c r="BC3895" s="12">
        <v>12500</v>
      </c>
      <c r="BU3895" s="12">
        <v>0</v>
      </c>
      <c r="CC3895" s="12">
        <v>0</v>
      </c>
      <c r="CD3895" s="12">
        <v>0</v>
      </c>
      <c r="CG3895" s="12" t="s">
        <v>929</v>
      </c>
      <c r="CH3895" s="12">
        <v>38.235999999999997</v>
      </c>
      <c r="CI3895" s="12" t="s">
        <v>997</v>
      </c>
      <c r="CJ3895" s="12"/>
      <c r="CK3895" s="12" t="s">
        <v>970</v>
      </c>
      <c r="CL3895" s="37">
        <v>234104714</v>
      </c>
      <c r="CN3895" s="12" t="s">
        <v>1506</v>
      </c>
      <c r="CS3895" s="12"/>
      <c r="CT3895" s="36" t="str">
        <f t="shared" si="60"/>
        <v>500mn</v>
      </c>
      <c r="CU3895" s="36" t="str">
        <f>VLOOKUP(CK3895,Mapping!B:C,2,FALSE)</f>
        <v>EU</v>
      </c>
    </row>
    <row r="3896" spans="1:99" ht="16" customHeight="1" x14ac:dyDescent="0.35">
      <c r="A3896" s="12" t="s">
        <v>5417</v>
      </c>
      <c r="B3896" s="12" t="s">
        <v>925</v>
      </c>
      <c r="E3896" s="37">
        <v>2854215</v>
      </c>
      <c r="G3896" s="37" t="s">
        <v>1505</v>
      </c>
      <c r="I3896" s="37"/>
      <c r="K3896" s="37"/>
      <c r="M3896" s="37">
        <v>2854215</v>
      </c>
      <c r="N3896" s="12">
        <v>0.55000000000000004</v>
      </c>
      <c r="O3896" s="37"/>
      <c r="R3896" s="37"/>
      <c r="T3896" s="37"/>
      <c r="V3896" s="37"/>
      <c r="X3896" s="37"/>
      <c r="Z3896" s="37"/>
      <c r="AB3896" s="37"/>
      <c r="AD3896" s="37">
        <v>0</v>
      </c>
      <c r="AE3896" s="12">
        <v>0</v>
      </c>
      <c r="AF3896" s="37"/>
      <c r="AH3896" s="37"/>
      <c r="AN3896" s="37"/>
      <c r="AP3896" s="37"/>
      <c r="AR3896" s="37"/>
      <c r="AT3896" s="37"/>
      <c r="AV3896" s="37"/>
      <c r="AX3896" s="37"/>
      <c r="BB3896" s="12">
        <v>22750</v>
      </c>
      <c r="BJ3896" s="12">
        <v>0</v>
      </c>
      <c r="CB3896" s="12">
        <v>0</v>
      </c>
      <c r="CC3896" s="12">
        <v>0</v>
      </c>
      <c r="CG3896" s="12" t="s">
        <v>1058</v>
      </c>
      <c r="CH3896" s="12">
        <v>97.409000000000006</v>
      </c>
      <c r="CI3896" s="12" t="s">
        <v>2211</v>
      </c>
      <c r="CJ3896" s="12"/>
      <c r="CK3896" s="12" t="s">
        <v>2212</v>
      </c>
      <c r="CL3896" s="37">
        <v>515392843</v>
      </c>
      <c r="CN3896" s="12" t="s">
        <v>1506</v>
      </c>
      <c r="CS3896" s="12"/>
      <c r="CT3896" s="36" t="str">
        <f t="shared" si="60"/>
        <v>500mn - 1bn</v>
      </c>
      <c r="CU3896" s="36" t="str">
        <f>VLOOKUP(CK3896,Mapping!B:C,2,FALSE)</f>
        <v>EU</v>
      </c>
    </row>
    <row r="3897" spans="1:99" ht="16" customHeight="1" x14ac:dyDescent="0.35">
      <c r="A3897" s="12" t="s">
        <v>5418</v>
      </c>
      <c r="B3897" s="12" t="s">
        <v>925</v>
      </c>
      <c r="E3897" s="37">
        <v>1006266</v>
      </c>
      <c r="G3897" s="37" t="s">
        <v>1505</v>
      </c>
      <c r="I3897" s="37"/>
      <c r="K3897" s="37"/>
      <c r="M3897" s="37"/>
      <c r="O3897" s="37"/>
      <c r="R3897" s="37"/>
      <c r="T3897" s="37"/>
      <c r="V3897" s="37"/>
      <c r="X3897" s="37"/>
      <c r="Z3897" s="37"/>
      <c r="AB3897" s="37"/>
      <c r="AD3897" s="37"/>
      <c r="AF3897" s="37"/>
      <c r="AH3897" s="37"/>
      <c r="AN3897" s="37">
        <v>1006266</v>
      </c>
      <c r="AO3897" s="12">
        <v>1.05</v>
      </c>
      <c r="AP3897" s="37"/>
      <c r="AR3897" s="37"/>
      <c r="AT3897" s="37"/>
      <c r="AV3897" s="37"/>
      <c r="AX3897" s="37"/>
      <c r="BI3897" s="12">
        <v>5975</v>
      </c>
      <c r="BY3897" s="12">
        <v>0</v>
      </c>
      <c r="CG3897" s="12" t="s">
        <v>940</v>
      </c>
      <c r="CH3897" s="12">
        <v>39.881</v>
      </c>
      <c r="CI3897" s="12" t="s">
        <v>1133</v>
      </c>
      <c r="CJ3897" s="12"/>
      <c r="CK3897" s="12" t="s">
        <v>1010</v>
      </c>
      <c r="CL3897" s="37">
        <v>97698263</v>
      </c>
      <c r="CN3897" s="12" t="s">
        <v>1506</v>
      </c>
      <c r="CS3897" s="12"/>
      <c r="CT3897" s="36" t="str">
        <f t="shared" si="60"/>
        <v>500mn</v>
      </c>
      <c r="CU3897" s="36" t="str">
        <f>VLOOKUP(CK3897,Mapping!B:C,2,FALSE)</f>
        <v>Africa</v>
      </c>
    </row>
    <row r="3898" spans="1:99" ht="16" customHeight="1" x14ac:dyDescent="0.35">
      <c r="A3898" s="12" t="s">
        <v>5419</v>
      </c>
      <c r="B3898" s="12" t="s">
        <v>933</v>
      </c>
      <c r="E3898" s="37">
        <v>130526579</v>
      </c>
      <c r="G3898" s="37" t="s">
        <v>1505</v>
      </c>
      <c r="I3898" s="37"/>
      <c r="K3898" s="37">
        <v>0</v>
      </c>
      <c r="L3898" s="12">
        <v>0</v>
      </c>
      <c r="M3898" s="37"/>
      <c r="O3898" s="37"/>
      <c r="R3898" s="37"/>
      <c r="T3898" s="37">
        <v>34530509</v>
      </c>
      <c r="U3898" s="12">
        <v>0.96</v>
      </c>
      <c r="V3898" s="37">
        <v>35905928</v>
      </c>
      <c r="W3898" s="12">
        <v>1</v>
      </c>
      <c r="X3898" s="37">
        <v>0</v>
      </c>
      <c r="Y3898" s="12">
        <v>0</v>
      </c>
      <c r="Z3898" s="37"/>
      <c r="AB3898" s="37"/>
      <c r="AD3898" s="37">
        <v>60090142</v>
      </c>
      <c r="AE3898" s="12">
        <v>1.67</v>
      </c>
      <c r="AF3898" s="37"/>
      <c r="AH3898" s="37"/>
      <c r="AK3898" s="12">
        <v>1301958</v>
      </c>
      <c r="AN3898" s="37"/>
      <c r="AP3898" s="37"/>
      <c r="AR3898" s="37"/>
      <c r="AT3898" s="37"/>
      <c r="AV3898" s="37"/>
      <c r="AX3898" s="37"/>
      <c r="BA3898" s="12">
        <v>0</v>
      </c>
      <c r="BG3898" s="12">
        <v>0</v>
      </c>
      <c r="BJ3898" s="12">
        <v>459897</v>
      </c>
      <c r="BK3898" s="12">
        <v>250912</v>
      </c>
      <c r="BS3898" s="12">
        <v>0</v>
      </c>
      <c r="BT3898" s="12">
        <v>0.04</v>
      </c>
      <c r="BZ3898" s="12">
        <v>0</v>
      </c>
      <c r="CB3898" s="12">
        <v>0.16</v>
      </c>
      <c r="CE3898" s="12">
        <v>0.01</v>
      </c>
      <c r="CG3898" s="12" t="s">
        <v>929</v>
      </c>
      <c r="CH3898" s="12">
        <v>78.703000000000003</v>
      </c>
      <c r="CI3898" s="12" t="s">
        <v>953</v>
      </c>
      <c r="CJ3898" s="12"/>
      <c r="CK3898" s="12" t="s">
        <v>954</v>
      </c>
      <c r="CL3898" s="37">
        <v>3592065099</v>
      </c>
      <c r="CN3898" s="12" t="s">
        <v>1506</v>
      </c>
      <c r="CS3898" s="12"/>
      <c r="CT3898" s="36" t="str">
        <f t="shared" si="60"/>
        <v>1bn - 50bn</v>
      </c>
      <c r="CU3898" s="36" t="str">
        <f>VLOOKUP(CK3898,Mapping!B:C,2,FALSE)</f>
        <v>EU</v>
      </c>
    </row>
    <row r="3899" spans="1:99" ht="16" customHeight="1" x14ac:dyDescent="0.35">
      <c r="A3899" s="12" t="s">
        <v>5420</v>
      </c>
      <c r="B3899" s="12" t="s">
        <v>925</v>
      </c>
      <c r="E3899" s="37">
        <v>1182769611</v>
      </c>
      <c r="G3899" s="37" t="s">
        <v>1505</v>
      </c>
      <c r="I3899" s="37"/>
      <c r="K3899" s="37">
        <v>156400009</v>
      </c>
      <c r="L3899" s="12">
        <v>0.37</v>
      </c>
      <c r="M3899" s="37"/>
      <c r="O3899" s="37"/>
      <c r="R3899" s="37"/>
      <c r="T3899" s="37">
        <v>401246467</v>
      </c>
      <c r="U3899" s="12">
        <v>0.96</v>
      </c>
      <c r="V3899" s="37">
        <v>115064232</v>
      </c>
      <c r="W3899" s="12">
        <v>0.28000000000000003</v>
      </c>
      <c r="X3899" s="37">
        <v>178206825</v>
      </c>
      <c r="Y3899" s="12">
        <v>0.43</v>
      </c>
      <c r="Z3899" s="37"/>
      <c r="AB3899" s="37"/>
      <c r="AD3899" s="37">
        <v>21248351</v>
      </c>
      <c r="AE3899" s="12">
        <v>0.05</v>
      </c>
      <c r="AF3899" s="37"/>
      <c r="AH3899" s="37"/>
      <c r="AK3899" s="12">
        <v>4172258</v>
      </c>
      <c r="AN3899" s="37">
        <v>310603727</v>
      </c>
      <c r="AO3899" s="12">
        <v>0.74</v>
      </c>
      <c r="AP3899" s="37"/>
      <c r="AR3899" s="37"/>
      <c r="AT3899" s="37"/>
      <c r="AV3899" s="37"/>
      <c r="AX3899" s="37"/>
      <c r="BA3899" s="12">
        <v>1744048</v>
      </c>
      <c r="BG3899" s="12">
        <v>2031751</v>
      </c>
      <c r="BI3899" s="12">
        <v>1844300</v>
      </c>
      <c r="BJ3899" s="12">
        <v>190705</v>
      </c>
      <c r="BK3899" s="12">
        <v>3584478</v>
      </c>
      <c r="BS3899" s="12">
        <v>0.02</v>
      </c>
      <c r="BT3899" s="12">
        <v>0.13</v>
      </c>
      <c r="BY3899" s="12">
        <v>0.24</v>
      </c>
      <c r="BZ3899" s="12">
        <v>0.03</v>
      </c>
      <c r="CB3899" s="12">
        <v>7.0000000000000007E-2</v>
      </c>
      <c r="CE3899" s="12">
        <v>0.11</v>
      </c>
      <c r="CG3899" s="12" t="s">
        <v>929</v>
      </c>
      <c r="CH3899" s="12">
        <v>59.433</v>
      </c>
      <c r="CI3899" s="12" t="s">
        <v>2920</v>
      </c>
      <c r="CJ3899" s="12"/>
      <c r="CK3899" s="12" t="s">
        <v>2921</v>
      </c>
      <c r="CL3899" s="37">
        <v>42435343199</v>
      </c>
      <c r="CN3899" s="12" t="s">
        <v>1506</v>
      </c>
      <c r="CS3899" s="12"/>
      <c r="CT3899" s="36" t="str">
        <f t="shared" si="60"/>
        <v>1bn - 50bn</v>
      </c>
      <c r="CU3899" s="36" t="str">
        <f>VLOOKUP(CK3899,Mapping!B:C,2,FALSE)</f>
        <v>LATAM</v>
      </c>
    </row>
    <row r="3900" spans="1:99" ht="16" customHeight="1" x14ac:dyDescent="0.35">
      <c r="A3900" s="12" t="s">
        <v>5421</v>
      </c>
      <c r="B3900" s="12" t="s">
        <v>933</v>
      </c>
      <c r="E3900" s="37">
        <v>1270932</v>
      </c>
      <c r="G3900" s="37" t="s">
        <v>1505</v>
      </c>
      <c r="I3900" s="37"/>
      <c r="K3900" s="37"/>
      <c r="M3900" s="37"/>
      <c r="O3900" s="37"/>
      <c r="Q3900" s="12">
        <v>601</v>
      </c>
      <c r="R3900" s="37"/>
      <c r="T3900" s="37"/>
      <c r="V3900" s="37"/>
      <c r="X3900" s="37"/>
      <c r="Z3900" s="37"/>
      <c r="AB3900" s="37"/>
      <c r="AD3900" s="37"/>
      <c r="AF3900" s="37"/>
      <c r="AH3900" s="37">
        <v>84356</v>
      </c>
      <c r="AI3900" s="12">
        <v>0.01</v>
      </c>
      <c r="AN3900" s="37">
        <v>1186576</v>
      </c>
      <c r="AO3900" s="12">
        <v>0.17</v>
      </c>
      <c r="AP3900" s="37"/>
      <c r="AR3900" s="37"/>
      <c r="AT3900" s="37"/>
      <c r="AV3900" s="37"/>
      <c r="AX3900" s="37"/>
      <c r="BI3900" s="12">
        <v>6899</v>
      </c>
      <c r="BQ3900" s="12">
        <v>0</v>
      </c>
      <c r="BY3900" s="12">
        <v>0</v>
      </c>
      <c r="CG3900" s="12" t="s">
        <v>929</v>
      </c>
      <c r="CH3900" s="12">
        <v>39.436999999999998</v>
      </c>
      <c r="CI3900" s="12" t="s">
        <v>3476</v>
      </c>
      <c r="CJ3900" s="12"/>
      <c r="CK3900" s="12" t="s">
        <v>1064</v>
      </c>
      <c r="CL3900" s="37">
        <v>708434625</v>
      </c>
      <c r="CN3900" s="12" t="s">
        <v>1506</v>
      </c>
      <c r="CS3900" s="12"/>
      <c r="CT3900" s="36" t="str">
        <f t="shared" si="60"/>
        <v>500mn - 1bn</v>
      </c>
      <c r="CU3900" s="36" t="str">
        <f>VLOOKUP(CK3900,Mapping!B:C,2,FALSE)</f>
        <v>EU</v>
      </c>
    </row>
    <row r="3901" spans="1:99" ht="16" customHeight="1" x14ac:dyDescent="0.35">
      <c r="A3901" s="12" t="s">
        <v>5422</v>
      </c>
      <c r="B3901" s="12" t="s">
        <v>925</v>
      </c>
      <c r="E3901" s="37">
        <v>557293</v>
      </c>
      <c r="G3901" s="37" t="s">
        <v>1505</v>
      </c>
      <c r="I3901" s="37"/>
      <c r="K3901" s="37"/>
      <c r="M3901" s="37">
        <v>557293</v>
      </c>
      <c r="N3901" s="12">
        <v>0.4</v>
      </c>
      <c r="O3901" s="37"/>
      <c r="R3901" s="37"/>
      <c r="T3901" s="37"/>
      <c r="V3901" s="37"/>
      <c r="X3901" s="37"/>
      <c r="Z3901" s="37"/>
      <c r="AB3901" s="37"/>
      <c r="AD3901" s="37"/>
      <c r="AF3901" s="37"/>
      <c r="AH3901" s="37"/>
      <c r="AN3901" s="37"/>
      <c r="AP3901" s="37"/>
      <c r="AR3901" s="37"/>
      <c r="AT3901" s="37"/>
      <c r="AV3901" s="37"/>
      <c r="AX3901" s="37"/>
      <c r="BB3901" s="12">
        <v>4442</v>
      </c>
      <c r="CC3901" s="12">
        <v>0</v>
      </c>
      <c r="CG3901" s="12" t="s">
        <v>963</v>
      </c>
      <c r="CH3901" s="12">
        <v>15.557</v>
      </c>
      <c r="CI3901" s="12" t="s">
        <v>5423</v>
      </c>
      <c r="CJ3901" s="12" t="s">
        <v>946</v>
      </c>
      <c r="CK3901" s="12" t="s">
        <v>932</v>
      </c>
      <c r="CL3901" s="37">
        <v>140398561</v>
      </c>
      <c r="CN3901" s="12" t="s">
        <v>1509</v>
      </c>
      <c r="CS3901" s="12"/>
      <c r="CT3901" s="36" t="str">
        <f t="shared" si="60"/>
        <v>500mn</v>
      </c>
      <c r="CU3901" s="36" t="str">
        <f>VLOOKUP(CK3901,Mapping!B:C,2,FALSE)</f>
        <v>US/CA</v>
      </c>
    </row>
    <row r="3902" spans="1:99" ht="16" customHeight="1" x14ac:dyDescent="0.35">
      <c r="A3902" s="12" t="s">
        <v>5424</v>
      </c>
      <c r="B3902" s="12" t="s">
        <v>925</v>
      </c>
      <c r="E3902" s="37">
        <v>315774</v>
      </c>
      <c r="G3902" s="37" t="s">
        <v>1505</v>
      </c>
      <c r="I3902" s="37"/>
      <c r="K3902" s="37"/>
      <c r="M3902" s="37"/>
      <c r="O3902" s="37"/>
      <c r="R3902" s="37"/>
      <c r="T3902" s="37"/>
      <c r="V3902" s="37"/>
      <c r="X3902" s="37"/>
      <c r="Z3902" s="37"/>
      <c r="AB3902" s="37"/>
      <c r="AD3902" s="37"/>
      <c r="AF3902" s="37"/>
      <c r="AH3902" s="37"/>
      <c r="AN3902" s="37">
        <v>315774</v>
      </c>
      <c r="AO3902" s="12">
        <v>1.88</v>
      </c>
      <c r="AP3902" s="37"/>
      <c r="AR3902" s="37"/>
      <c r="AT3902" s="37"/>
      <c r="AV3902" s="37"/>
      <c r="AX3902" s="37"/>
      <c r="BI3902" s="12">
        <v>1875</v>
      </c>
      <c r="BY3902" s="12">
        <v>0</v>
      </c>
      <c r="CG3902" s="12"/>
      <c r="CH3902" s="12">
        <v>34.546999999999997</v>
      </c>
      <c r="CI3902" s="12" t="s">
        <v>1133</v>
      </c>
      <c r="CJ3902" s="12"/>
      <c r="CK3902" s="12" t="s">
        <v>1010</v>
      </c>
      <c r="CL3902" s="37">
        <v>16814082</v>
      </c>
      <c r="CN3902" s="12" t="s">
        <v>1506</v>
      </c>
      <c r="CS3902" s="12"/>
      <c r="CT3902" s="36" t="str">
        <f t="shared" si="60"/>
        <v>500mn</v>
      </c>
      <c r="CU3902" s="36" t="str">
        <f>VLOOKUP(CK3902,Mapping!B:C,2,FALSE)</f>
        <v>Africa</v>
      </c>
    </row>
    <row r="3903" spans="1:99" ht="16" customHeight="1" x14ac:dyDescent="0.35">
      <c r="A3903" s="12" t="s">
        <v>5425</v>
      </c>
      <c r="B3903" s="12" t="s">
        <v>925</v>
      </c>
      <c r="E3903" s="37">
        <v>1024694</v>
      </c>
      <c r="G3903" s="37" t="s">
        <v>1505</v>
      </c>
      <c r="I3903" s="37"/>
      <c r="K3903" s="37"/>
      <c r="M3903" s="37"/>
      <c r="O3903" s="37"/>
      <c r="Q3903" s="12">
        <v>1913</v>
      </c>
      <c r="R3903" s="37"/>
      <c r="T3903" s="37"/>
      <c r="V3903" s="37"/>
      <c r="X3903" s="37"/>
      <c r="Z3903" s="37"/>
      <c r="AB3903" s="37"/>
      <c r="AD3903" s="37"/>
      <c r="AF3903" s="37"/>
      <c r="AH3903" s="37">
        <v>241574</v>
      </c>
      <c r="AI3903" s="12">
        <v>0.25</v>
      </c>
      <c r="AN3903" s="37">
        <v>783120</v>
      </c>
      <c r="AO3903" s="12">
        <v>0.82</v>
      </c>
      <c r="AP3903" s="37"/>
      <c r="AR3903" s="37"/>
      <c r="AT3903" s="37"/>
      <c r="AV3903" s="37"/>
      <c r="AX3903" s="37"/>
      <c r="BI3903" s="12">
        <v>4650</v>
      </c>
      <c r="BQ3903" s="12">
        <v>0</v>
      </c>
      <c r="BY3903" s="12">
        <v>0</v>
      </c>
      <c r="CG3903" s="12" t="s">
        <v>934</v>
      </c>
      <c r="CH3903" s="12">
        <v>83.26</v>
      </c>
      <c r="CI3903" s="12" t="s">
        <v>2584</v>
      </c>
      <c r="CJ3903" s="12" t="s">
        <v>1698</v>
      </c>
      <c r="CK3903" s="12" t="s">
        <v>932</v>
      </c>
      <c r="CL3903" s="37">
        <v>95849139</v>
      </c>
      <c r="CN3903" s="12" t="s">
        <v>1509</v>
      </c>
      <c r="CS3903" s="12"/>
      <c r="CT3903" s="36" t="str">
        <f t="shared" si="60"/>
        <v>500mn</v>
      </c>
      <c r="CU3903" s="36" t="str">
        <f>VLOOKUP(CK3903,Mapping!B:C,2,FALSE)</f>
        <v>US/CA</v>
      </c>
    </row>
    <row r="3904" spans="1:99" ht="16" customHeight="1" x14ac:dyDescent="0.35">
      <c r="A3904" s="12" t="s">
        <v>5426</v>
      </c>
      <c r="B3904" s="12" t="s">
        <v>925</v>
      </c>
      <c r="E3904" s="37">
        <v>25043309</v>
      </c>
      <c r="G3904" s="37" t="s">
        <v>1505</v>
      </c>
      <c r="I3904" s="37"/>
      <c r="K3904" s="37"/>
      <c r="M3904" s="37"/>
      <c r="O3904" s="37"/>
      <c r="Q3904" s="12">
        <v>48449</v>
      </c>
      <c r="R3904" s="37"/>
      <c r="T3904" s="37"/>
      <c r="V3904" s="37"/>
      <c r="X3904" s="37"/>
      <c r="Z3904" s="37"/>
      <c r="AB3904" s="37"/>
      <c r="AD3904" s="37"/>
      <c r="AF3904" s="37"/>
      <c r="AH3904" s="37">
        <v>6118140</v>
      </c>
      <c r="AI3904" s="12">
        <v>7.0000000000000007E-2</v>
      </c>
      <c r="AN3904" s="37">
        <v>15548712</v>
      </c>
      <c r="AO3904" s="12">
        <v>0.19</v>
      </c>
      <c r="AP3904" s="37">
        <v>3097389</v>
      </c>
      <c r="AQ3904" s="12">
        <v>0.04</v>
      </c>
      <c r="AR3904" s="37"/>
      <c r="AT3904" s="37">
        <v>279068</v>
      </c>
      <c r="AU3904" s="12">
        <v>0</v>
      </c>
      <c r="AV3904" s="37"/>
      <c r="AX3904" s="37"/>
      <c r="BD3904" s="12">
        <v>26179</v>
      </c>
      <c r="BH3904" s="12">
        <v>13415</v>
      </c>
      <c r="BI3904" s="12">
        <v>92325</v>
      </c>
      <c r="BQ3904" s="12">
        <v>0.01</v>
      </c>
      <c r="BV3904" s="12">
        <v>0.01</v>
      </c>
      <c r="BY3904" s="12">
        <v>0.01</v>
      </c>
      <c r="CF3904" s="12">
        <v>0.02</v>
      </c>
      <c r="CG3904" s="12" t="s">
        <v>991</v>
      </c>
      <c r="CH3904" s="12">
        <v>18.059999999999999</v>
      </c>
      <c r="CI3904" s="12" t="s">
        <v>2638</v>
      </c>
      <c r="CJ3904" s="12" t="s">
        <v>1698</v>
      </c>
      <c r="CK3904" s="12" t="s">
        <v>932</v>
      </c>
      <c r="CL3904" s="37">
        <v>8288291349</v>
      </c>
      <c r="CN3904" s="12" t="s">
        <v>1519</v>
      </c>
      <c r="CS3904" s="12"/>
      <c r="CT3904" s="36" t="str">
        <f t="shared" si="60"/>
        <v>1bn - 50bn</v>
      </c>
      <c r="CU3904" s="36" t="str">
        <f>VLOOKUP(CK3904,Mapping!B:C,2,FALSE)</f>
        <v>US/CA</v>
      </c>
    </row>
    <row r="3905" spans="1:99" ht="16" customHeight="1" x14ac:dyDescent="0.35">
      <c r="A3905" s="12" t="s">
        <v>5427</v>
      </c>
      <c r="B3905" s="12" t="s">
        <v>925</v>
      </c>
      <c r="E3905" s="37">
        <v>1679193</v>
      </c>
      <c r="G3905" s="37" t="s">
        <v>1505</v>
      </c>
      <c r="I3905" s="37"/>
      <c r="K3905" s="37"/>
      <c r="M3905" s="37">
        <v>1404023</v>
      </c>
      <c r="N3905" s="12">
        <v>0.31</v>
      </c>
      <c r="O3905" s="37"/>
      <c r="Q3905" s="12">
        <v>1979</v>
      </c>
      <c r="R3905" s="37"/>
      <c r="T3905" s="37"/>
      <c r="V3905" s="37"/>
      <c r="X3905" s="37"/>
      <c r="Z3905" s="37"/>
      <c r="AB3905" s="37"/>
      <c r="AD3905" s="37"/>
      <c r="AF3905" s="37"/>
      <c r="AH3905" s="37">
        <v>249908</v>
      </c>
      <c r="AI3905" s="12">
        <v>0.06</v>
      </c>
      <c r="AN3905" s="37">
        <v>25262</v>
      </c>
      <c r="AO3905" s="12">
        <v>0.01</v>
      </c>
      <c r="AP3905" s="37"/>
      <c r="AR3905" s="37"/>
      <c r="AT3905" s="37"/>
      <c r="AV3905" s="37"/>
      <c r="AX3905" s="37"/>
      <c r="BB3905" s="12">
        <v>11191</v>
      </c>
      <c r="BI3905" s="12">
        <v>150</v>
      </c>
      <c r="BQ3905" s="12">
        <v>0</v>
      </c>
      <c r="BY3905" s="12">
        <v>0</v>
      </c>
      <c r="CC3905" s="12">
        <v>0</v>
      </c>
      <c r="CG3905" s="12" t="s">
        <v>980</v>
      </c>
      <c r="CH3905" s="12">
        <v>29.045000000000002</v>
      </c>
      <c r="CI3905" s="12" t="s">
        <v>1549</v>
      </c>
      <c r="CJ3905" s="12" t="s">
        <v>966</v>
      </c>
      <c r="CK3905" s="12" t="s">
        <v>932</v>
      </c>
      <c r="CL3905" s="37">
        <v>446723522</v>
      </c>
      <c r="CN3905" s="12" t="s">
        <v>1509</v>
      </c>
      <c r="CS3905" s="12"/>
      <c r="CT3905" s="36" t="str">
        <f t="shared" si="60"/>
        <v>500mn</v>
      </c>
      <c r="CU3905" s="36" t="str">
        <f>VLOOKUP(CK3905,Mapping!B:C,2,FALSE)</f>
        <v>US/CA</v>
      </c>
    </row>
    <row r="3906" spans="1:99" ht="16" customHeight="1" x14ac:dyDescent="0.35">
      <c r="A3906" s="12" t="s">
        <v>5428</v>
      </c>
      <c r="B3906" s="12" t="s">
        <v>925</v>
      </c>
      <c r="E3906" s="37">
        <v>0</v>
      </c>
      <c r="G3906" s="37" t="s">
        <v>1505</v>
      </c>
      <c r="I3906" s="37"/>
      <c r="K3906" s="37">
        <v>0</v>
      </c>
      <c r="L3906" s="12">
        <v>0</v>
      </c>
      <c r="M3906" s="37"/>
      <c r="O3906" s="37">
        <v>0</v>
      </c>
      <c r="P3906" s="12">
        <v>0</v>
      </c>
      <c r="R3906" s="37">
        <v>0</v>
      </c>
      <c r="S3906" s="12">
        <v>0</v>
      </c>
      <c r="T3906" s="37"/>
      <c r="V3906" s="37"/>
      <c r="X3906" s="37"/>
      <c r="Z3906" s="37"/>
      <c r="AB3906" s="37"/>
      <c r="AD3906" s="37"/>
      <c r="AF3906" s="37"/>
      <c r="AH3906" s="37"/>
      <c r="AL3906" s="12">
        <v>0</v>
      </c>
      <c r="AN3906" s="37"/>
      <c r="AP3906" s="37"/>
      <c r="AR3906" s="37"/>
      <c r="AT3906" s="37"/>
      <c r="AV3906" s="37"/>
      <c r="AX3906" s="37"/>
      <c r="AZ3906" s="12">
        <v>0</v>
      </c>
      <c r="BG3906" s="12">
        <v>0</v>
      </c>
      <c r="BS3906" s="12">
        <v>0</v>
      </c>
      <c r="BU3906" s="12">
        <v>0</v>
      </c>
      <c r="BX3906" s="12">
        <v>0</v>
      </c>
      <c r="CG3906" s="12" t="s">
        <v>940</v>
      </c>
      <c r="CH3906" s="12">
        <v>57.542000000000002</v>
      </c>
      <c r="CI3906" s="12" t="s">
        <v>999</v>
      </c>
      <c r="CJ3906" s="12"/>
      <c r="CK3906" s="12" t="s">
        <v>927</v>
      </c>
      <c r="CL3906" s="37">
        <v>1286338433</v>
      </c>
      <c r="CN3906" s="12" t="s">
        <v>1506</v>
      </c>
      <c r="CS3906" s="12"/>
      <c r="CT3906" s="36" t="str">
        <f t="shared" si="60"/>
        <v>1bn - 50bn</v>
      </c>
      <c r="CU3906" s="36" t="str">
        <f>VLOOKUP(CK3906,Mapping!B:C,2,FALSE)</f>
        <v>CN</v>
      </c>
    </row>
    <row r="3907" spans="1:99" ht="16" customHeight="1" x14ac:dyDescent="0.35">
      <c r="A3907" s="12" t="s">
        <v>5429</v>
      </c>
      <c r="B3907" s="12" t="s">
        <v>925</v>
      </c>
      <c r="E3907" s="37">
        <v>0</v>
      </c>
      <c r="G3907" s="37" t="s">
        <v>1505</v>
      </c>
      <c r="I3907" s="37"/>
      <c r="K3907" s="37"/>
      <c r="M3907" s="37">
        <v>0</v>
      </c>
      <c r="N3907" s="12">
        <v>0</v>
      </c>
      <c r="O3907" s="37"/>
      <c r="R3907" s="37"/>
      <c r="T3907" s="37"/>
      <c r="V3907" s="37"/>
      <c r="X3907" s="37"/>
      <c r="Z3907" s="37"/>
      <c r="AB3907" s="37"/>
      <c r="AD3907" s="37"/>
      <c r="AF3907" s="37"/>
      <c r="AH3907" s="37"/>
      <c r="AN3907" s="37"/>
      <c r="AP3907" s="37"/>
      <c r="AR3907" s="37"/>
      <c r="AT3907" s="37"/>
      <c r="AV3907" s="37"/>
      <c r="AX3907" s="37"/>
      <c r="BB3907" s="12">
        <v>0</v>
      </c>
      <c r="CC3907" s="12">
        <v>0</v>
      </c>
      <c r="CG3907" s="12" t="s">
        <v>976</v>
      </c>
      <c r="CH3907" s="12">
        <v>61.185000000000002</v>
      </c>
      <c r="CI3907" s="12" t="s">
        <v>950</v>
      </c>
      <c r="CJ3907" s="12"/>
      <c r="CK3907" s="12" t="s">
        <v>951</v>
      </c>
      <c r="CL3907" s="37">
        <v>1133091143</v>
      </c>
      <c r="CN3907" s="12" t="s">
        <v>1513</v>
      </c>
      <c r="CS3907" s="12"/>
      <c r="CT3907" s="36" t="str">
        <f t="shared" ref="CT3907:CT3970" si="61">IF(CL3907&gt;100000000000, "100bn", IF(CL3907&gt;50000000000, "50bn - 100bn",IF(CL3907&gt;1000000000, "1bn - 50bn", IF(CL3907&gt;500000000, "500mn - 1bn", "500mn"))))</f>
        <v>1bn - 50bn</v>
      </c>
      <c r="CU3907" s="36" t="str">
        <f>VLOOKUP(CK3907,Mapping!B:C,2,FALSE)</f>
        <v>HK</v>
      </c>
    </row>
    <row r="3908" spans="1:99" ht="16" customHeight="1" x14ac:dyDescent="0.35">
      <c r="A3908" s="12" t="s">
        <v>5430</v>
      </c>
      <c r="B3908" s="12" t="s">
        <v>933</v>
      </c>
      <c r="E3908" s="37">
        <v>32848884</v>
      </c>
      <c r="G3908" s="37" t="s">
        <v>1505</v>
      </c>
      <c r="I3908" s="37"/>
      <c r="K3908" s="37">
        <v>17839176</v>
      </c>
      <c r="L3908" s="12">
        <v>0.47</v>
      </c>
      <c r="M3908" s="37"/>
      <c r="O3908" s="37">
        <v>12831254</v>
      </c>
      <c r="P3908" s="12">
        <v>0.34</v>
      </c>
      <c r="R3908" s="37">
        <v>2178454</v>
      </c>
      <c r="S3908" s="12">
        <v>0.06</v>
      </c>
      <c r="T3908" s="37"/>
      <c r="V3908" s="37"/>
      <c r="X3908" s="37"/>
      <c r="Z3908" s="37"/>
      <c r="AB3908" s="37"/>
      <c r="AD3908" s="37"/>
      <c r="AF3908" s="37"/>
      <c r="AH3908" s="37"/>
      <c r="AL3908" s="12">
        <v>699200</v>
      </c>
      <c r="AN3908" s="37"/>
      <c r="AP3908" s="37"/>
      <c r="AR3908" s="37"/>
      <c r="AT3908" s="37"/>
      <c r="AV3908" s="37"/>
      <c r="AX3908" s="37"/>
      <c r="AZ3908" s="12">
        <v>164100</v>
      </c>
      <c r="BG3908" s="12">
        <v>231744</v>
      </c>
      <c r="BS3908" s="12">
        <v>0</v>
      </c>
      <c r="BU3908" s="12">
        <v>0</v>
      </c>
      <c r="BX3908" s="12">
        <v>0</v>
      </c>
      <c r="CG3908" s="12" t="s">
        <v>940</v>
      </c>
      <c r="CH3908" s="12">
        <v>76.429000000000002</v>
      </c>
      <c r="CI3908" s="12" t="s">
        <v>964</v>
      </c>
      <c r="CJ3908" s="12"/>
      <c r="CK3908" s="12" t="s">
        <v>927</v>
      </c>
      <c r="CL3908" s="37">
        <v>3886366027</v>
      </c>
      <c r="CN3908" s="12" t="s">
        <v>1506</v>
      </c>
      <c r="CS3908" s="12"/>
      <c r="CT3908" s="36" t="str">
        <f t="shared" si="61"/>
        <v>1bn - 50bn</v>
      </c>
      <c r="CU3908" s="36" t="str">
        <f>VLOOKUP(CK3908,Mapping!B:C,2,FALSE)</f>
        <v>CN</v>
      </c>
    </row>
    <row r="3909" spans="1:99" ht="16" customHeight="1" x14ac:dyDescent="0.35">
      <c r="A3909" s="12" t="s">
        <v>5431</v>
      </c>
      <c r="B3909" s="12" t="s">
        <v>933</v>
      </c>
      <c r="E3909" s="37">
        <v>421111810</v>
      </c>
      <c r="G3909" s="37" t="s">
        <v>1505</v>
      </c>
      <c r="I3909" s="37"/>
      <c r="K3909" s="37">
        <v>233508274</v>
      </c>
      <c r="L3909" s="12">
        <v>1.69</v>
      </c>
      <c r="M3909" s="37"/>
      <c r="O3909" s="37">
        <v>135873288</v>
      </c>
      <c r="P3909" s="12">
        <v>0.98</v>
      </c>
      <c r="R3909" s="37">
        <v>51730248</v>
      </c>
      <c r="S3909" s="12">
        <v>0.37</v>
      </c>
      <c r="T3909" s="37"/>
      <c r="V3909" s="37"/>
      <c r="X3909" s="37"/>
      <c r="Z3909" s="37"/>
      <c r="AB3909" s="37"/>
      <c r="AD3909" s="37"/>
      <c r="AF3909" s="37"/>
      <c r="AH3909" s="37"/>
      <c r="AL3909" s="12">
        <v>7404000</v>
      </c>
      <c r="AN3909" s="37"/>
      <c r="AP3909" s="37"/>
      <c r="AR3909" s="37"/>
      <c r="AT3909" s="37"/>
      <c r="AV3909" s="37"/>
      <c r="AX3909" s="37"/>
      <c r="AZ3909" s="12">
        <v>3896770</v>
      </c>
      <c r="BG3909" s="12">
        <v>3033444</v>
      </c>
      <c r="BS3909" s="12">
        <v>0.03</v>
      </c>
      <c r="BU3909" s="12">
        <v>0.04</v>
      </c>
      <c r="BX3909" s="12">
        <v>7.0000000000000007E-2</v>
      </c>
      <c r="CG3909" s="12" t="s">
        <v>940</v>
      </c>
      <c r="CH3909" s="12">
        <v>57.618000000000002</v>
      </c>
      <c r="CI3909" s="12" t="s">
        <v>977</v>
      </c>
      <c r="CJ3909" s="12"/>
      <c r="CK3909" s="12" t="s">
        <v>927</v>
      </c>
      <c r="CL3909" s="37">
        <v>14095511049</v>
      </c>
      <c r="CN3909" s="12" t="s">
        <v>1509</v>
      </c>
      <c r="CS3909" s="12"/>
      <c r="CT3909" s="36" t="str">
        <f t="shared" si="61"/>
        <v>1bn - 50bn</v>
      </c>
      <c r="CU3909" s="36" t="str">
        <f>VLOOKUP(CK3909,Mapping!B:C,2,FALSE)</f>
        <v>CN</v>
      </c>
    </row>
    <row r="3910" spans="1:99" ht="16" customHeight="1" x14ac:dyDescent="0.35">
      <c r="A3910" s="12" t="s">
        <v>5432</v>
      </c>
      <c r="B3910" s="12" t="s">
        <v>925</v>
      </c>
      <c r="E3910" s="37">
        <v>957934</v>
      </c>
      <c r="G3910" s="37" t="s">
        <v>1505</v>
      </c>
      <c r="I3910" s="37"/>
      <c r="K3910" s="37"/>
      <c r="M3910" s="37">
        <v>0</v>
      </c>
      <c r="N3910" s="12">
        <v>0</v>
      </c>
      <c r="O3910" s="37"/>
      <c r="Q3910" s="12">
        <v>15</v>
      </c>
      <c r="R3910" s="37"/>
      <c r="T3910" s="37"/>
      <c r="V3910" s="37"/>
      <c r="X3910" s="37"/>
      <c r="Z3910" s="37">
        <v>0</v>
      </c>
      <c r="AA3910" s="12">
        <v>0</v>
      </c>
      <c r="AB3910" s="37"/>
      <c r="AD3910" s="37">
        <v>5794</v>
      </c>
      <c r="AE3910" s="12">
        <v>0</v>
      </c>
      <c r="AF3910" s="37"/>
      <c r="AH3910" s="37">
        <v>1894</v>
      </c>
      <c r="AI3910" s="12">
        <v>0</v>
      </c>
      <c r="AN3910" s="37">
        <v>404191</v>
      </c>
      <c r="AO3910" s="12">
        <v>0.14000000000000001</v>
      </c>
      <c r="AP3910" s="37">
        <v>546055</v>
      </c>
      <c r="AQ3910" s="12">
        <v>0.19</v>
      </c>
      <c r="AR3910" s="37"/>
      <c r="AT3910" s="37"/>
      <c r="AV3910" s="37"/>
      <c r="AX3910" s="37"/>
      <c r="BB3910" s="12">
        <v>0</v>
      </c>
      <c r="BC3910" s="12">
        <v>0</v>
      </c>
      <c r="BH3910" s="12">
        <v>2365</v>
      </c>
      <c r="BI3910" s="12">
        <v>2400</v>
      </c>
      <c r="BJ3910" s="12">
        <v>52</v>
      </c>
      <c r="BQ3910" s="12">
        <v>0</v>
      </c>
      <c r="BV3910" s="12">
        <v>0</v>
      </c>
      <c r="BY3910" s="12">
        <v>0</v>
      </c>
      <c r="CB3910" s="12">
        <v>0</v>
      </c>
      <c r="CC3910" s="12">
        <v>0</v>
      </c>
      <c r="CD3910" s="12">
        <v>0</v>
      </c>
      <c r="CG3910" s="12" t="s">
        <v>959</v>
      </c>
      <c r="CH3910" s="12">
        <v>13.494</v>
      </c>
      <c r="CI3910" s="12" t="s">
        <v>5433</v>
      </c>
      <c r="CJ3910" s="12" t="s">
        <v>931</v>
      </c>
      <c r="CK3910" s="12" t="s">
        <v>932</v>
      </c>
      <c r="CL3910" s="37">
        <v>289412529</v>
      </c>
      <c r="CN3910" s="12" t="s">
        <v>1509</v>
      </c>
      <c r="CS3910" s="12"/>
      <c r="CT3910" s="36" t="str">
        <f t="shared" si="61"/>
        <v>500mn</v>
      </c>
      <c r="CU3910" s="36" t="str">
        <f>VLOOKUP(CK3910,Mapping!B:C,2,FALSE)</f>
        <v>US/CA</v>
      </c>
    </row>
    <row r="3911" spans="1:99" ht="16" customHeight="1" x14ac:dyDescent="0.35">
      <c r="A3911" s="12" t="s">
        <v>5434</v>
      </c>
      <c r="B3911" s="12" t="s">
        <v>925</v>
      </c>
      <c r="E3911" s="37">
        <v>11631660</v>
      </c>
      <c r="G3911" s="37" t="s">
        <v>1505</v>
      </c>
      <c r="I3911" s="37"/>
      <c r="K3911" s="37"/>
      <c r="M3911" s="37"/>
      <c r="O3911" s="37"/>
      <c r="R3911" s="37"/>
      <c r="T3911" s="37"/>
      <c r="V3911" s="37"/>
      <c r="X3911" s="37">
        <v>11631660</v>
      </c>
      <c r="Y3911" s="12">
        <v>4.3600000000000003</v>
      </c>
      <c r="Z3911" s="37"/>
      <c r="AB3911" s="37"/>
      <c r="AD3911" s="37"/>
      <c r="AF3911" s="37"/>
      <c r="AH3911" s="37"/>
      <c r="AN3911" s="37"/>
      <c r="AP3911" s="37"/>
      <c r="AR3911" s="37"/>
      <c r="AT3911" s="37"/>
      <c r="AV3911" s="37"/>
      <c r="AX3911" s="37"/>
      <c r="BA3911" s="12">
        <v>113835</v>
      </c>
      <c r="BZ3911" s="12">
        <v>0</v>
      </c>
      <c r="CG3911" s="12"/>
      <c r="CH3911" s="12">
        <v>122.01900000000001</v>
      </c>
      <c r="CI3911" s="12"/>
      <c r="CJ3911" s="12"/>
      <c r="CK3911" s="12" t="s">
        <v>4230</v>
      </c>
      <c r="CL3911" s="37">
        <v>266799631</v>
      </c>
      <c r="CN3911" s="12" t="s">
        <v>1536</v>
      </c>
      <c r="CS3911" s="12"/>
      <c r="CT3911" s="36" t="str">
        <f t="shared" si="61"/>
        <v>500mn</v>
      </c>
      <c r="CU3911" s="36" t="str">
        <f>VLOOKUP(CK3911,Mapping!B:C,2,FALSE)</f>
        <v>LATAM</v>
      </c>
    </row>
    <row r="3912" spans="1:99" ht="16" customHeight="1" x14ac:dyDescent="0.35">
      <c r="A3912" s="12" t="s">
        <v>5435</v>
      </c>
      <c r="B3912" s="12" t="s">
        <v>925</v>
      </c>
      <c r="E3912" s="37">
        <v>736806</v>
      </c>
      <c r="G3912" s="37" t="s">
        <v>1505</v>
      </c>
      <c r="I3912" s="37"/>
      <c r="K3912" s="37"/>
      <c r="M3912" s="37"/>
      <c r="O3912" s="37"/>
      <c r="R3912" s="37"/>
      <c r="T3912" s="37"/>
      <c r="V3912" s="37"/>
      <c r="X3912" s="37"/>
      <c r="Z3912" s="37"/>
      <c r="AB3912" s="37"/>
      <c r="AD3912" s="37"/>
      <c r="AF3912" s="37"/>
      <c r="AH3912" s="37"/>
      <c r="AN3912" s="37">
        <v>736806</v>
      </c>
      <c r="AO3912" s="12">
        <v>0.12</v>
      </c>
      <c r="AP3912" s="37"/>
      <c r="AR3912" s="37"/>
      <c r="AT3912" s="37"/>
      <c r="AV3912" s="37"/>
      <c r="AX3912" s="37"/>
      <c r="BI3912" s="12">
        <v>4375</v>
      </c>
      <c r="BY3912" s="12">
        <v>0</v>
      </c>
      <c r="CG3912" s="12" t="s">
        <v>959</v>
      </c>
      <c r="CH3912" s="12">
        <v>27.786999999999999</v>
      </c>
      <c r="CI3912" s="12" t="s">
        <v>5436</v>
      </c>
      <c r="CJ3912" s="12" t="s">
        <v>936</v>
      </c>
      <c r="CK3912" s="12" t="s">
        <v>932</v>
      </c>
      <c r="CL3912" s="37">
        <v>597476861</v>
      </c>
      <c r="CN3912" s="12" t="s">
        <v>1509</v>
      </c>
      <c r="CS3912" s="12"/>
      <c r="CT3912" s="36" t="str">
        <f t="shared" si="61"/>
        <v>500mn - 1bn</v>
      </c>
      <c r="CU3912" s="36" t="str">
        <f>VLOOKUP(CK3912,Mapping!B:C,2,FALSE)</f>
        <v>US/CA</v>
      </c>
    </row>
    <row r="3913" spans="1:99" ht="16" customHeight="1" x14ac:dyDescent="0.35">
      <c r="A3913" s="12" t="s">
        <v>5437</v>
      </c>
      <c r="B3913" s="12" t="s">
        <v>925</v>
      </c>
      <c r="E3913" s="37">
        <v>32092</v>
      </c>
      <c r="G3913" s="37" t="s">
        <v>1505</v>
      </c>
      <c r="I3913" s="37"/>
      <c r="K3913" s="37"/>
      <c r="M3913" s="37">
        <v>11040</v>
      </c>
      <c r="N3913" s="12">
        <v>0.01</v>
      </c>
      <c r="O3913" s="37"/>
      <c r="R3913" s="37"/>
      <c r="T3913" s="37"/>
      <c r="V3913" s="37"/>
      <c r="X3913" s="37"/>
      <c r="Z3913" s="37"/>
      <c r="AB3913" s="37"/>
      <c r="AD3913" s="37"/>
      <c r="AF3913" s="37"/>
      <c r="AH3913" s="37"/>
      <c r="AN3913" s="37">
        <v>21052</v>
      </c>
      <c r="AO3913" s="12">
        <v>0.02</v>
      </c>
      <c r="AP3913" s="37"/>
      <c r="AR3913" s="37"/>
      <c r="AT3913" s="37"/>
      <c r="AV3913" s="37"/>
      <c r="AX3913" s="37"/>
      <c r="BB3913" s="12">
        <v>88</v>
      </c>
      <c r="BI3913" s="12">
        <v>125</v>
      </c>
      <c r="BY3913" s="12">
        <v>0</v>
      </c>
      <c r="CC3913" s="12">
        <v>0</v>
      </c>
      <c r="CG3913" s="12" t="s">
        <v>934</v>
      </c>
      <c r="CH3913" s="12">
        <v>52.076000000000001</v>
      </c>
      <c r="CI3913" s="12" t="s">
        <v>967</v>
      </c>
      <c r="CJ3913" s="12" t="s">
        <v>968</v>
      </c>
      <c r="CK3913" s="12" t="s">
        <v>932</v>
      </c>
      <c r="CL3913" s="37">
        <v>122513258</v>
      </c>
      <c r="CN3913" s="12" t="s">
        <v>1509</v>
      </c>
      <c r="CS3913" s="12"/>
      <c r="CT3913" s="36" t="str">
        <f t="shared" si="61"/>
        <v>500mn</v>
      </c>
      <c r="CU3913" s="36" t="str">
        <f>VLOOKUP(CK3913,Mapping!B:C,2,FALSE)</f>
        <v>US/CA</v>
      </c>
    </row>
    <row r="3914" spans="1:99" ht="16" customHeight="1" x14ac:dyDescent="0.35">
      <c r="A3914" s="12" t="s">
        <v>5438</v>
      </c>
      <c r="B3914" s="12" t="s">
        <v>925</v>
      </c>
      <c r="E3914" s="37">
        <v>1447328</v>
      </c>
      <c r="G3914" s="37" t="s">
        <v>1505</v>
      </c>
      <c r="I3914" s="37"/>
      <c r="K3914" s="37"/>
      <c r="M3914" s="37"/>
      <c r="O3914" s="37"/>
      <c r="R3914" s="37"/>
      <c r="T3914" s="37"/>
      <c r="V3914" s="37"/>
      <c r="X3914" s="37"/>
      <c r="Z3914" s="37">
        <v>100000</v>
      </c>
      <c r="AA3914" s="12">
        <v>0.11</v>
      </c>
      <c r="AB3914" s="37"/>
      <c r="AD3914" s="37">
        <v>84232</v>
      </c>
      <c r="AE3914" s="12">
        <v>0.09</v>
      </c>
      <c r="AF3914" s="37"/>
      <c r="AH3914" s="37"/>
      <c r="AN3914" s="37">
        <v>1263096</v>
      </c>
      <c r="AO3914" s="12">
        <v>1.42</v>
      </c>
      <c r="AP3914" s="37"/>
      <c r="AR3914" s="37"/>
      <c r="AT3914" s="37"/>
      <c r="AV3914" s="37"/>
      <c r="AX3914" s="37"/>
      <c r="BC3914" s="12">
        <v>2500</v>
      </c>
      <c r="BI3914" s="12">
        <v>7500</v>
      </c>
      <c r="BJ3914" s="12">
        <v>800</v>
      </c>
      <c r="BY3914" s="12">
        <v>0</v>
      </c>
      <c r="CB3914" s="12">
        <v>0</v>
      </c>
      <c r="CD3914" s="12">
        <v>0</v>
      </c>
      <c r="CG3914" s="12" t="s">
        <v>929</v>
      </c>
      <c r="CH3914" s="12">
        <v>103.86799999999999</v>
      </c>
      <c r="CI3914" s="12" t="s">
        <v>1172</v>
      </c>
      <c r="CJ3914" s="12"/>
      <c r="CK3914" s="12" t="s">
        <v>1173</v>
      </c>
      <c r="CL3914" s="37">
        <v>89421863</v>
      </c>
      <c r="CN3914" s="12" t="s">
        <v>1506</v>
      </c>
      <c r="CS3914" s="12"/>
      <c r="CT3914" s="36" t="str">
        <f t="shared" si="61"/>
        <v>500mn</v>
      </c>
      <c r="CU3914" s="36" t="str">
        <f>VLOOKUP(CK3914,Mapping!B:C,2,FALSE)</f>
        <v>EU</v>
      </c>
    </row>
    <row r="3915" spans="1:99" ht="16" customHeight="1" x14ac:dyDescent="0.35">
      <c r="A3915" s="12" t="s">
        <v>5439</v>
      </c>
      <c r="B3915" s="12" t="s">
        <v>925</v>
      </c>
      <c r="E3915" s="37">
        <v>1048645</v>
      </c>
      <c r="G3915" s="37" t="s">
        <v>1505</v>
      </c>
      <c r="I3915" s="37"/>
      <c r="K3915" s="37"/>
      <c r="M3915" s="37"/>
      <c r="O3915" s="37"/>
      <c r="Q3915" s="12">
        <v>507</v>
      </c>
      <c r="R3915" s="37"/>
      <c r="T3915" s="37"/>
      <c r="V3915" s="37"/>
      <c r="X3915" s="37"/>
      <c r="Z3915" s="37"/>
      <c r="AB3915" s="37"/>
      <c r="AD3915" s="37"/>
      <c r="AF3915" s="37"/>
      <c r="AH3915" s="37">
        <v>64024</v>
      </c>
      <c r="AI3915" s="12">
        <v>0.01</v>
      </c>
      <c r="AN3915" s="37">
        <v>509449</v>
      </c>
      <c r="AO3915" s="12">
        <v>0.08</v>
      </c>
      <c r="AP3915" s="37">
        <v>475172</v>
      </c>
      <c r="AQ3915" s="12">
        <v>7.0000000000000007E-2</v>
      </c>
      <c r="AR3915" s="37"/>
      <c r="AT3915" s="37"/>
      <c r="AV3915" s="37"/>
      <c r="AX3915" s="37"/>
      <c r="BH3915" s="12">
        <v>2058</v>
      </c>
      <c r="BI3915" s="12">
        <v>3025</v>
      </c>
      <c r="BQ3915" s="12">
        <v>0</v>
      </c>
      <c r="BV3915" s="12">
        <v>0</v>
      </c>
      <c r="BY3915" s="12">
        <v>0</v>
      </c>
      <c r="CG3915" s="12" t="s">
        <v>940</v>
      </c>
      <c r="CH3915" s="12">
        <v>4.7320000000000002</v>
      </c>
      <c r="CI3915" s="12" t="s">
        <v>943</v>
      </c>
      <c r="CJ3915" s="12"/>
      <c r="CK3915" s="12" t="s">
        <v>944</v>
      </c>
      <c r="CL3915" s="37">
        <v>673177235</v>
      </c>
      <c r="CN3915" s="12" t="s">
        <v>1520</v>
      </c>
      <c r="CS3915" s="12"/>
      <c r="CT3915" s="36" t="str">
        <f t="shared" si="61"/>
        <v>500mn - 1bn</v>
      </c>
      <c r="CU3915" s="36" t="str">
        <f>VLOOKUP(CK3915,Mapping!B:C,2,FALSE)</f>
        <v>EU</v>
      </c>
    </row>
    <row r="3916" spans="1:99" ht="16" customHeight="1" x14ac:dyDescent="0.35">
      <c r="A3916" s="12" t="s">
        <v>5440</v>
      </c>
      <c r="B3916" s="12" t="s">
        <v>933</v>
      </c>
      <c r="E3916" s="37">
        <v>12786381</v>
      </c>
      <c r="G3916" s="37" t="s">
        <v>1505</v>
      </c>
      <c r="I3916" s="37"/>
      <c r="K3916" s="37"/>
      <c r="M3916" s="37"/>
      <c r="O3916" s="37"/>
      <c r="Q3916" s="12">
        <v>23896</v>
      </c>
      <c r="R3916" s="37"/>
      <c r="T3916" s="37"/>
      <c r="V3916" s="37"/>
      <c r="X3916" s="37">
        <v>483822</v>
      </c>
      <c r="Y3916" s="12">
        <v>0.01</v>
      </c>
      <c r="Z3916" s="37"/>
      <c r="AB3916" s="37"/>
      <c r="AD3916" s="37"/>
      <c r="AF3916" s="37"/>
      <c r="AH3916" s="37">
        <v>3017587</v>
      </c>
      <c r="AI3916" s="12">
        <v>7.0000000000000007E-2</v>
      </c>
      <c r="AN3916" s="37">
        <v>8071183</v>
      </c>
      <c r="AO3916" s="12">
        <v>0.18</v>
      </c>
      <c r="AP3916" s="37">
        <v>1213789</v>
      </c>
      <c r="AQ3916" s="12">
        <v>0.03</v>
      </c>
      <c r="AR3916" s="37"/>
      <c r="AT3916" s="37"/>
      <c r="AV3916" s="37"/>
      <c r="AX3916" s="37"/>
      <c r="BA3916" s="12">
        <v>4735</v>
      </c>
      <c r="BH3916" s="12">
        <v>5257</v>
      </c>
      <c r="BI3916" s="12">
        <v>47925</v>
      </c>
      <c r="BQ3916" s="12">
        <v>0.01</v>
      </c>
      <c r="BV3916" s="12">
        <v>0</v>
      </c>
      <c r="BY3916" s="12">
        <v>0.01</v>
      </c>
      <c r="BZ3916" s="12">
        <v>0</v>
      </c>
      <c r="CG3916" s="12" t="s">
        <v>996</v>
      </c>
      <c r="CH3916" s="12">
        <v>50.35</v>
      </c>
      <c r="CI3916" s="12" t="s">
        <v>953</v>
      </c>
      <c r="CJ3916" s="12"/>
      <c r="CK3916" s="12" t="s">
        <v>954</v>
      </c>
      <c r="CL3916" s="37">
        <v>4597919022</v>
      </c>
      <c r="CN3916" s="12" t="s">
        <v>1506</v>
      </c>
      <c r="CS3916" s="12"/>
      <c r="CT3916" s="36" t="str">
        <f t="shared" si="61"/>
        <v>1bn - 50bn</v>
      </c>
      <c r="CU3916" s="36" t="str">
        <f>VLOOKUP(CK3916,Mapping!B:C,2,FALSE)</f>
        <v>EU</v>
      </c>
    </row>
    <row r="3917" spans="1:99" ht="16" customHeight="1" x14ac:dyDescent="0.35">
      <c r="A3917" s="12" t="s">
        <v>5441</v>
      </c>
      <c r="B3917" s="12" t="s">
        <v>933</v>
      </c>
      <c r="E3917" s="37">
        <v>63122289</v>
      </c>
      <c r="G3917" s="37" t="s">
        <v>1505</v>
      </c>
      <c r="I3917" s="37"/>
      <c r="K3917" s="37"/>
      <c r="M3917" s="37"/>
      <c r="O3917" s="37"/>
      <c r="Q3917" s="12">
        <v>249129</v>
      </c>
      <c r="R3917" s="37"/>
      <c r="T3917" s="37"/>
      <c r="V3917" s="37"/>
      <c r="X3917" s="37">
        <v>0</v>
      </c>
      <c r="Y3917" s="12">
        <v>0</v>
      </c>
      <c r="Z3917" s="37"/>
      <c r="AB3917" s="37"/>
      <c r="AD3917" s="37"/>
      <c r="AF3917" s="37"/>
      <c r="AH3917" s="37">
        <v>31460010</v>
      </c>
      <c r="AI3917" s="12">
        <v>0.42</v>
      </c>
      <c r="AN3917" s="37">
        <v>30478506</v>
      </c>
      <c r="AO3917" s="12">
        <v>0.41</v>
      </c>
      <c r="AP3917" s="37">
        <v>1183773</v>
      </c>
      <c r="AQ3917" s="12">
        <v>0.02</v>
      </c>
      <c r="AR3917" s="37"/>
      <c r="AT3917" s="37"/>
      <c r="AV3917" s="37"/>
      <c r="AX3917" s="37"/>
      <c r="BA3917" s="12">
        <v>0</v>
      </c>
      <c r="BH3917" s="12">
        <v>5127</v>
      </c>
      <c r="BI3917" s="12">
        <v>180975</v>
      </c>
      <c r="BQ3917" s="12">
        <v>0.06</v>
      </c>
      <c r="BV3917" s="12">
        <v>0</v>
      </c>
      <c r="BY3917" s="12">
        <v>0.02</v>
      </c>
      <c r="BZ3917" s="12">
        <v>0</v>
      </c>
      <c r="CG3917" s="12" t="s">
        <v>934</v>
      </c>
      <c r="CH3917" s="12">
        <v>108.634</v>
      </c>
      <c r="CI3917" s="12" t="s">
        <v>960</v>
      </c>
      <c r="CJ3917" s="12"/>
      <c r="CK3917" s="12" t="s">
        <v>961</v>
      </c>
      <c r="CL3917" s="37">
        <v>7439422809</v>
      </c>
      <c r="CN3917" s="12" t="s">
        <v>1506</v>
      </c>
      <c r="CS3917" s="12"/>
      <c r="CT3917" s="36" t="str">
        <f t="shared" si="61"/>
        <v>1bn - 50bn</v>
      </c>
      <c r="CU3917" s="36" t="str">
        <f>VLOOKUP(CK3917,Mapping!B:C,2,FALSE)</f>
        <v>EU</v>
      </c>
    </row>
    <row r="3918" spans="1:99" ht="16" customHeight="1" x14ac:dyDescent="0.35">
      <c r="A3918" s="12" t="s">
        <v>5442</v>
      </c>
      <c r="B3918" s="12" t="s">
        <v>925</v>
      </c>
      <c r="E3918" s="37">
        <v>321828</v>
      </c>
      <c r="G3918" s="37" t="s">
        <v>1505</v>
      </c>
      <c r="I3918" s="37"/>
      <c r="K3918" s="37"/>
      <c r="M3918" s="37"/>
      <c r="O3918" s="37"/>
      <c r="Q3918" s="12">
        <v>1715</v>
      </c>
      <c r="R3918" s="37"/>
      <c r="T3918" s="37"/>
      <c r="V3918" s="37"/>
      <c r="X3918" s="37"/>
      <c r="Z3918" s="37"/>
      <c r="AB3918" s="37"/>
      <c r="AD3918" s="37"/>
      <c r="AF3918" s="37"/>
      <c r="AH3918" s="37">
        <v>216570</v>
      </c>
      <c r="AI3918" s="12">
        <v>0.01</v>
      </c>
      <c r="AN3918" s="37">
        <v>105258</v>
      </c>
      <c r="AO3918" s="12">
        <v>0.01</v>
      </c>
      <c r="AP3918" s="37"/>
      <c r="AR3918" s="37"/>
      <c r="AT3918" s="37"/>
      <c r="AV3918" s="37"/>
      <c r="AX3918" s="37"/>
      <c r="BI3918" s="12">
        <v>625</v>
      </c>
      <c r="BQ3918" s="12">
        <v>0</v>
      </c>
      <c r="BY3918" s="12">
        <v>0</v>
      </c>
      <c r="CG3918" s="12" t="s">
        <v>940</v>
      </c>
      <c r="CH3918" s="12">
        <v>55.670999999999999</v>
      </c>
      <c r="CI3918" s="12" t="s">
        <v>938</v>
      </c>
      <c r="CJ3918" s="12" t="s">
        <v>931</v>
      </c>
      <c r="CK3918" s="12" t="s">
        <v>932</v>
      </c>
      <c r="CL3918" s="37">
        <v>2084770113</v>
      </c>
      <c r="CN3918" s="12" t="s">
        <v>1506</v>
      </c>
      <c r="CS3918" s="12"/>
      <c r="CT3918" s="36" t="str">
        <f t="shared" si="61"/>
        <v>1bn - 50bn</v>
      </c>
      <c r="CU3918" s="36" t="str">
        <f>VLOOKUP(CK3918,Mapping!B:C,2,FALSE)</f>
        <v>US/CA</v>
      </c>
    </row>
    <row r="3919" spans="1:99" ht="16" customHeight="1" x14ac:dyDescent="0.35">
      <c r="A3919" s="12" t="s">
        <v>5443</v>
      </c>
      <c r="B3919" s="12" t="s">
        <v>925</v>
      </c>
      <c r="E3919" s="37">
        <v>3297829</v>
      </c>
      <c r="G3919" s="37" t="s">
        <v>1505</v>
      </c>
      <c r="I3919" s="37"/>
      <c r="K3919" s="37">
        <v>102012</v>
      </c>
      <c r="L3919" s="12">
        <v>0.02</v>
      </c>
      <c r="M3919" s="37"/>
      <c r="O3919" s="37"/>
      <c r="Q3919" s="12">
        <v>3760</v>
      </c>
      <c r="R3919" s="37">
        <v>73424</v>
      </c>
      <c r="S3919" s="12">
        <v>0.02</v>
      </c>
      <c r="T3919" s="37">
        <v>232670</v>
      </c>
      <c r="U3919" s="12">
        <v>0.05</v>
      </c>
      <c r="V3919" s="37">
        <v>70097</v>
      </c>
      <c r="W3919" s="12">
        <v>0.02</v>
      </c>
      <c r="X3919" s="37"/>
      <c r="Z3919" s="37">
        <v>105514</v>
      </c>
      <c r="AA3919" s="12">
        <v>0.02</v>
      </c>
      <c r="AB3919" s="37"/>
      <c r="AD3919" s="37"/>
      <c r="AF3919" s="37">
        <v>65022</v>
      </c>
      <c r="AG3919" s="12">
        <v>0.01</v>
      </c>
      <c r="AH3919" s="37">
        <v>527754</v>
      </c>
      <c r="AI3919" s="12">
        <v>0.12</v>
      </c>
      <c r="AK3919" s="12">
        <v>3069</v>
      </c>
      <c r="AN3919" s="37">
        <v>2121336</v>
      </c>
      <c r="AO3919" s="12">
        <v>0.48</v>
      </c>
      <c r="AP3919" s="37"/>
      <c r="AR3919" s="37"/>
      <c r="AT3919" s="37"/>
      <c r="AV3919" s="37"/>
      <c r="AX3919" s="37"/>
      <c r="AZ3919" s="12">
        <v>6912</v>
      </c>
      <c r="BC3919" s="12">
        <v>2566</v>
      </c>
      <c r="BF3919" s="12">
        <v>4293</v>
      </c>
      <c r="BG3919" s="12">
        <v>1709</v>
      </c>
      <c r="BI3919" s="12">
        <v>12600</v>
      </c>
      <c r="BK3919" s="12">
        <v>1980</v>
      </c>
      <c r="BP3919" s="12">
        <v>0</v>
      </c>
      <c r="BQ3919" s="12">
        <v>0</v>
      </c>
      <c r="BS3919" s="12">
        <v>0</v>
      </c>
      <c r="BT3919" s="12">
        <v>0</v>
      </c>
      <c r="BX3919" s="12">
        <v>0</v>
      </c>
      <c r="BY3919" s="12">
        <v>0</v>
      </c>
      <c r="CD3919" s="12">
        <v>0</v>
      </c>
      <c r="CE3919" s="12">
        <v>0</v>
      </c>
      <c r="CG3919" s="12" t="s">
        <v>929</v>
      </c>
      <c r="CH3919" s="12">
        <v>19.742000000000001</v>
      </c>
      <c r="CI3919" s="12" t="s">
        <v>997</v>
      </c>
      <c r="CJ3919" s="12"/>
      <c r="CK3919" s="12" t="s">
        <v>970</v>
      </c>
      <c r="CL3919" s="37">
        <v>446268214</v>
      </c>
      <c r="CN3919" s="12" t="s">
        <v>1509</v>
      </c>
      <c r="CS3919" s="12"/>
      <c r="CT3919" s="36" t="str">
        <f t="shared" si="61"/>
        <v>500mn</v>
      </c>
      <c r="CU3919" s="36" t="str">
        <f>VLOOKUP(CK3919,Mapping!B:C,2,FALSE)</f>
        <v>EU</v>
      </c>
    </row>
    <row r="3920" spans="1:99" ht="16" customHeight="1" x14ac:dyDescent="0.35">
      <c r="A3920" s="12" t="s">
        <v>5444</v>
      </c>
      <c r="B3920" s="12" t="s">
        <v>925</v>
      </c>
      <c r="E3920" s="37">
        <v>16665612</v>
      </c>
      <c r="G3920" s="37" t="s">
        <v>1505</v>
      </c>
      <c r="I3920" s="37"/>
      <c r="K3920" s="37"/>
      <c r="M3920" s="37">
        <v>10685952</v>
      </c>
      <c r="N3920" s="12">
        <v>0.47</v>
      </c>
      <c r="O3920" s="37"/>
      <c r="R3920" s="37"/>
      <c r="T3920" s="37"/>
      <c r="V3920" s="37"/>
      <c r="X3920" s="37"/>
      <c r="Z3920" s="37">
        <v>5979660</v>
      </c>
      <c r="AA3920" s="12">
        <v>0.27</v>
      </c>
      <c r="AB3920" s="37"/>
      <c r="AD3920" s="37"/>
      <c r="AF3920" s="37"/>
      <c r="AH3920" s="37"/>
      <c r="AN3920" s="37"/>
      <c r="AP3920" s="37"/>
      <c r="AR3920" s="37"/>
      <c r="AT3920" s="37"/>
      <c r="AV3920" s="37"/>
      <c r="AX3920" s="37"/>
      <c r="BB3920" s="12">
        <v>148416</v>
      </c>
      <c r="BC3920" s="12">
        <v>231411</v>
      </c>
      <c r="CC3920" s="12">
        <v>0.01</v>
      </c>
      <c r="CD3920" s="12">
        <v>0.02</v>
      </c>
      <c r="CG3920" s="12" t="s">
        <v>929</v>
      </c>
      <c r="CH3920" s="12">
        <v>3.8010000000000002</v>
      </c>
      <c r="CI3920" s="12" t="s">
        <v>4218</v>
      </c>
      <c r="CJ3920" s="12"/>
      <c r="CK3920" s="12" t="s">
        <v>4219</v>
      </c>
      <c r="CL3920" s="37">
        <v>2705559847</v>
      </c>
      <c r="CN3920" s="12" t="s">
        <v>1506</v>
      </c>
      <c r="CS3920" s="12"/>
      <c r="CT3920" s="36" t="str">
        <f t="shared" si="61"/>
        <v>1bn - 50bn</v>
      </c>
      <c r="CU3920" s="36" t="str">
        <f>VLOOKUP(CK3920,Mapping!B:C,2,FALSE)</f>
        <v>EU</v>
      </c>
    </row>
    <row r="3921" spans="1:99" ht="16" customHeight="1" x14ac:dyDescent="0.35">
      <c r="A3921" s="12" t="s">
        <v>5445</v>
      </c>
      <c r="B3921" s="12" t="s">
        <v>925</v>
      </c>
      <c r="E3921" s="37">
        <v>647944</v>
      </c>
      <c r="G3921" s="37" t="s">
        <v>1505</v>
      </c>
      <c r="I3921" s="37"/>
      <c r="K3921" s="37">
        <v>647944</v>
      </c>
      <c r="L3921" s="12">
        <v>0.33</v>
      </c>
      <c r="M3921" s="37"/>
      <c r="O3921" s="37"/>
      <c r="R3921" s="37"/>
      <c r="T3921" s="37"/>
      <c r="V3921" s="37"/>
      <c r="X3921" s="37"/>
      <c r="Z3921" s="37"/>
      <c r="AB3921" s="37"/>
      <c r="AD3921" s="37"/>
      <c r="AF3921" s="37"/>
      <c r="AH3921" s="37"/>
      <c r="AN3921" s="37"/>
      <c r="AP3921" s="37"/>
      <c r="AR3921" s="37"/>
      <c r="AT3921" s="37"/>
      <c r="AV3921" s="37"/>
      <c r="AX3921" s="37"/>
      <c r="BG3921" s="12">
        <v>10490</v>
      </c>
      <c r="BS3921" s="12">
        <v>0</v>
      </c>
      <c r="CG3921" s="12" t="s">
        <v>940</v>
      </c>
      <c r="CH3921" s="12">
        <v>21.675999999999998</v>
      </c>
      <c r="CI3921" s="12" t="s">
        <v>5446</v>
      </c>
      <c r="CJ3921" s="12"/>
      <c r="CK3921" s="12" t="s">
        <v>1010</v>
      </c>
      <c r="CL3921" s="37">
        <v>196163604</v>
      </c>
      <c r="CN3921" s="12" t="s">
        <v>1506</v>
      </c>
      <c r="CS3921" s="12"/>
      <c r="CT3921" s="36" t="str">
        <f t="shared" si="61"/>
        <v>500mn</v>
      </c>
      <c r="CU3921" s="36" t="str">
        <f>VLOOKUP(CK3921,Mapping!B:C,2,FALSE)</f>
        <v>Africa</v>
      </c>
    </row>
    <row r="3922" spans="1:99" ht="16" customHeight="1" x14ac:dyDescent="0.35">
      <c r="A3922" s="12" t="s">
        <v>5447</v>
      </c>
      <c r="B3922" s="12" t="s">
        <v>925</v>
      </c>
      <c r="E3922" s="37">
        <v>285447</v>
      </c>
      <c r="G3922" s="37" t="s">
        <v>1505</v>
      </c>
      <c r="I3922" s="37"/>
      <c r="K3922" s="37"/>
      <c r="M3922" s="37"/>
      <c r="O3922" s="37"/>
      <c r="R3922" s="37"/>
      <c r="T3922" s="37">
        <v>285447</v>
      </c>
      <c r="U3922" s="12">
        <v>7.0000000000000007E-2</v>
      </c>
      <c r="V3922" s="37"/>
      <c r="X3922" s="37"/>
      <c r="Z3922" s="37"/>
      <c r="AB3922" s="37"/>
      <c r="AD3922" s="37"/>
      <c r="AF3922" s="37"/>
      <c r="AH3922" s="37"/>
      <c r="AN3922" s="37"/>
      <c r="AP3922" s="37"/>
      <c r="AR3922" s="37"/>
      <c r="AT3922" s="37"/>
      <c r="AV3922" s="37"/>
      <c r="AX3922" s="37"/>
      <c r="BK3922" s="12">
        <v>2550</v>
      </c>
      <c r="CE3922" s="12">
        <v>0</v>
      </c>
      <c r="CG3922" s="12" t="s">
        <v>991</v>
      </c>
      <c r="CH3922" s="12">
        <v>57.317999999999998</v>
      </c>
      <c r="CI3922" s="12" t="s">
        <v>5448</v>
      </c>
      <c r="CJ3922" s="12" t="s">
        <v>966</v>
      </c>
      <c r="CK3922" s="12" t="s">
        <v>932</v>
      </c>
      <c r="CL3922" s="37">
        <v>416318757</v>
      </c>
      <c r="CN3922" s="12" t="s">
        <v>1534</v>
      </c>
      <c r="CS3922" s="12"/>
      <c r="CT3922" s="36" t="str">
        <f t="shared" si="61"/>
        <v>500mn</v>
      </c>
      <c r="CU3922" s="36" t="str">
        <f>VLOOKUP(CK3922,Mapping!B:C,2,FALSE)</f>
        <v>US/CA</v>
      </c>
    </row>
    <row r="3923" spans="1:99" ht="16" customHeight="1" x14ac:dyDescent="0.35">
      <c r="A3923" s="12" t="s">
        <v>5449</v>
      </c>
      <c r="B3923" s="12" t="s">
        <v>925</v>
      </c>
      <c r="E3923" s="37">
        <v>3119847</v>
      </c>
      <c r="G3923" s="37" t="s">
        <v>1505</v>
      </c>
      <c r="I3923" s="37"/>
      <c r="K3923" s="37"/>
      <c r="M3923" s="37"/>
      <c r="O3923" s="37"/>
      <c r="R3923" s="37"/>
      <c r="T3923" s="37"/>
      <c r="V3923" s="37"/>
      <c r="X3923" s="37"/>
      <c r="Z3923" s="37"/>
      <c r="AB3923" s="37"/>
      <c r="AD3923" s="37"/>
      <c r="AF3923" s="37"/>
      <c r="AH3923" s="37"/>
      <c r="AN3923" s="37">
        <v>3119847</v>
      </c>
      <c r="AO3923" s="12">
        <v>0.59</v>
      </c>
      <c r="AP3923" s="37"/>
      <c r="AR3923" s="37"/>
      <c r="AT3923" s="37"/>
      <c r="AV3923" s="37"/>
      <c r="AX3923" s="37"/>
      <c r="BI3923" s="12">
        <v>18525</v>
      </c>
      <c r="BY3923" s="12">
        <v>0</v>
      </c>
      <c r="CG3923" s="12" t="s">
        <v>1058</v>
      </c>
      <c r="CH3923" s="12">
        <v>50.719000000000001</v>
      </c>
      <c r="CI3923" s="12" t="s">
        <v>941</v>
      </c>
      <c r="CJ3923" s="12" t="s">
        <v>941</v>
      </c>
      <c r="CK3923" s="12" t="s">
        <v>932</v>
      </c>
      <c r="CL3923" s="37">
        <v>528384232</v>
      </c>
      <c r="CN3923" s="12" t="s">
        <v>1509</v>
      </c>
      <c r="CS3923" s="12"/>
      <c r="CT3923" s="36" t="str">
        <f t="shared" si="61"/>
        <v>500mn - 1bn</v>
      </c>
      <c r="CU3923" s="36" t="str">
        <f>VLOOKUP(CK3923,Mapping!B:C,2,FALSE)</f>
        <v>US/CA</v>
      </c>
    </row>
    <row r="3924" spans="1:99" ht="16" customHeight="1" x14ac:dyDescent="0.35">
      <c r="A3924" s="12" t="s">
        <v>5450</v>
      </c>
      <c r="B3924" s="12" t="s">
        <v>925</v>
      </c>
      <c r="E3924" s="37">
        <v>509869</v>
      </c>
      <c r="G3924" s="37" t="s">
        <v>1505</v>
      </c>
      <c r="I3924" s="37"/>
      <c r="K3924" s="37"/>
      <c r="M3924" s="37">
        <v>509869</v>
      </c>
      <c r="N3924" s="12">
        <v>0.18</v>
      </c>
      <c r="O3924" s="37"/>
      <c r="R3924" s="37"/>
      <c r="T3924" s="37"/>
      <c r="V3924" s="37"/>
      <c r="X3924" s="37"/>
      <c r="Z3924" s="37"/>
      <c r="AB3924" s="37"/>
      <c r="AD3924" s="37"/>
      <c r="AF3924" s="37"/>
      <c r="AH3924" s="37"/>
      <c r="AN3924" s="37"/>
      <c r="AP3924" s="37"/>
      <c r="AR3924" s="37"/>
      <c r="AT3924" s="37"/>
      <c r="AV3924" s="37"/>
      <c r="AX3924" s="37"/>
      <c r="BB3924" s="12">
        <v>4064</v>
      </c>
      <c r="CC3924" s="12">
        <v>0</v>
      </c>
      <c r="CG3924" s="12" t="s">
        <v>940</v>
      </c>
      <c r="CH3924" s="12">
        <v>125.864</v>
      </c>
      <c r="CI3924" s="12" t="s">
        <v>1196</v>
      </c>
      <c r="CJ3924" s="12" t="s">
        <v>966</v>
      </c>
      <c r="CK3924" s="12" t="s">
        <v>932</v>
      </c>
      <c r="CL3924" s="37">
        <v>278899572</v>
      </c>
      <c r="CN3924" s="12" t="s">
        <v>1509</v>
      </c>
      <c r="CS3924" s="12"/>
      <c r="CT3924" s="36" t="str">
        <f t="shared" si="61"/>
        <v>500mn</v>
      </c>
      <c r="CU3924" s="36" t="str">
        <f>VLOOKUP(CK3924,Mapping!B:C,2,FALSE)</f>
        <v>US/CA</v>
      </c>
    </row>
    <row r="3925" spans="1:99" ht="16" customHeight="1" x14ac:dyDescent="0.35">
      <c r="A3925" s="12" t="s">
        <v>5451</v>
      </c>
      <c r="B3925" s="12" t="s">
        <v>925</v>
      </c>
      <c r="E3925" s="37">
        <v>0</v>
      </c>
      <c r="G3925" s="37" t="s">
        <v>1505</v>
      </c>
      <c r="I3925" s="37"/>
      <c r="K3925" s="37"/>
      <c r="M3925" s="37"/>
      <c r="O3925" s="37"/>
      <c r="R3925" s="37"/>
      <c r="T3925" s="37"/>
      <c r="V3925" s="37"/>
      <c r="X3925" s="37">
        <v>0</v>
      </c>
      <c r="Y3925" s="12">
        <v>0</v>
      </c>
      <c r="Z3925" s="37">
        <v>0</v>
      </c>
      <c r="AA3925" s="12">
        <v>0</v>
      </c>
      <c r="AB3925" s="37"/>
      <c r="AD3925" s="37"/>
      <c r="AF3925" s="37"/>
      <c r="AH3925" s="37"/>
      <c r="AN3925" s="37"/>
      <c r="AP3925" s="37"/>
      <c r="AR3925" s="37"/>
      <c r="AT3925" s="37"/>
      <c r="AV3925" s="37"/>
      <c r="AX3925" s="37"/>
      <c r="BA3925" s="12">
        <v>0</v>
      </c>
      <c r="BC3925" s="12">
        <v>0</v>
      </c>
      <c r="BZ3925" s="12">
        <v>0</v>
      </c>
      <c r="CD3925" s="12">
        <v>0</v>
      </c>
      <c r="CG3925" s="12" t="s">
        <v>976</v>
      </c>
      <c r="CH3925" s="12">
        <v>143.69499999999999</v>
      </c>
      <c r="CI3925" s="12" t="s">
        <v>941</v>
      </c>
      <c r="CJ3925" s="12" t="s">
        <v>941</v>
      </c>
      <c r="CK3925" s="12" t="s">
        <v>932</v>
      </c>
      <c r="CL3925" s="37">
        <v>517545752</v>
      </c>
      <c r="CN3925" s="12" t="s">
        <v>1506</v>
      </c>
      <c r="CS3925" s="12"/>
      <c r="CT3925" s="36" t="str">
        <f t="shared" si="61"/>
        <v>500mn - 1bn</v>
      </c>
      <c r="CU3925" s="36" t="str">
        <f>VLOOKUP(CK3925,Mapping!B:C,2,FALSE)</f>
        <v>US/CA</v>
      </c>
    </row>
    <row r="3926" spans="1:99" ht="16" customHeight="1" x14ac:dyDescent="0.35">
      <c r="A3926" s="12" t="s">
        <v>5452</v>
      </c>
      <c r="B3926" s="12" t="s">
        <v>925</v>
      </c>
      <c r="E3926" s="37">
        <v>209253</v>
      </c>
      <c r="G3926" s="37" t="s">
        <v>1505</v>
      </c>
      <c r="I3926" s="37"/>
      <c r="K3926" s="37"/>
      <c r="M3926" s="37"/>
      <c r="O3926" s="37"/>
      <c r="Q3926" s="12">
        <v>339</v>
      </c>
      <c r="R3926" s="37"/>
      <c r="T3926" s="37"/>
      <c r="V3926" s="37"/>
      <c r="X3926" s="37"/>
      <c r="Z3926" s="37"/>
      <c r="AB3926" s="37"/>
      <c r="AD3926" s="37"/>
      <c r="AF3926" s="37"/>
      <c r="AH3926" s="37">
        <v>42809</v>
      </c>
      <c r="AI3926" s="12">
        <v>0.02</v>
      </c>
      <c r="AN3926" s="37">
        <v>105258</v>
      </c>
      <c r="AO3926" s="12">
        <v>0.04</v>
      </c>
      <c r="AP3926" s="37">
        <v>61186</v>
      </c>
      <c r="AQ3926" s="12">
        <v>0.02</v>
      </c>
      <c r="AR3926" s="37"/>
      <c r="AT3926" s="37"/>
      <c r="AV3926" s="37"/>
      <c r="AX3926" s="37"/>
      <c r="BH3926" s="12">
        <v>265</v>
      </c>
      <c r="BI3926" s="12">
        <v>625</v>
      </c>
      <c r="BQ3926" s="12">
        <v>0</v>
      </c>
      <c r="BV3926" s="12">
        <v>0</v>
      </c>
      <c r="BY3926" s="12">
        <v>0</v>
      </c>
      <c r="CG3926" s="12"/>
      <c r="CI3926" s="12" t="s">
        <v>1096</v>
      </c>
      <c r="CJ3926" s="12" t="s">
        <v>1097</v>
      </c>
      <c r="CK3926" s="12" t="s">
        <v>932</v>
      </c>
      <c r="CL3926" s="37">
        <v>280628059</v>
      </c>
      <c r="CN3926" s="12" t="s">
        <v>1509</v>
      </c>
      <c r="CS3926" s="12"/>
      <c r="CT3926" s="36" t="str">
        <f t="shared" si="61"/>
        <v>500mn</v>
      </c>
      <c r="CU3926" s="36" t="str">
        <f>VLOOKUP(CK3926,Mapping!B:C,2,FALSE)</f>
        <v>US/CA</v>
      </c>
    </row>
    <row r="3927" spans="1:99" ht="16" customHeight="1" x14ac:dyDescent="0.35">
      <c r="A3927" s="12" t="s">
        <v>5453</v>
      </c>
      <c r="B3927" s="12" t="s">
        <v>925</v>
      </c>
      <c r="E3927" s="37">
        <v>505238</v>
      </c>
      <c r="G3927" s="37" t="s">
        <v>1505</v>
      </c>
      <c r="I3927" s="37"/>
      <c r="K3927" s="37"/>
      <c r="M3927" s="37"/>
      <c r="O3927" s="37"/>
      <c r="R3927" s="37"/>
      <c r="T3927" s="37"/>
      <c r="V3927" s="37"/>
      <c r="X3927" s="37"/>
      <c r="Z3927" s="37"/>
      <c r="AB3927" s="37"/>
      <c r="AD3927" s="37"/>
      <c r="AF3927" s="37"/>
      <c r="AH3927" s="37"/>
      <c r="AN3927" s="37">
        <v>505238</v>
      </c>
      <c r="AO3927" s="12">
        <v>0.67</v>
      </c>
      <c r="AP3927" s="37"/>
      <c r="AR3927" s="37"/>
      <c r="AT3927" s="37"/>
      <c r="AV3927" s="37"/>
      <c r="AX3927" s="37"/>
      <c r="BI3927" s="12">
        <v>3000</v>
      </c>
      <c r="BY3927" s="12">
        <v>0</v>
      </c>
      <c r="CG3927" s="12" t="s">
        <v>976</v>
      </c>
      <c r="CH3927" s="12">
        <v>159.756</v>
      </c>
      <c r="CI3927" s="12" t="s">
        <v>941</v>
      </c>
      <c r="CJ3927" s="12" t="s">
        <v>941</v>
      </c>
      <c r="CK3927" s="12" t="s">
        <v>932</v>
      </c>
      <c r="CL3927" s="37">
        <v>75271897</v>
      </c>
      <c r="CN3927" s="12" t="s">
        <v>1513</v>
      </c>
      <c r="CS3927" s="12"/>
      <c r="CT3927" s="36" t="str">
        <f t="shared" si="61"/>
        <v>500mn</v>
      </c>
      <c r="CU3927" s="36" t="str">
        <f>VLOOKUP(CK3927,Mapping!B:C,2,FALSE)</f>
        <v>US/CA</v>
      </c>
    </row>
    <row r="3928" spans="1:99" ht="16" customHeight="1" x14ac:dyDescent="0.35">
      <c r="A3928" s="12" t="s">
        <v>5454</v>
      </c>
      <c r="B3928" s="12" t="s">
        <v>925</v>
      </c>
      <c r="E3928" s="37">
        <v>23808499</v>
      </c>
      <c r="G3928" s="37" t="s">
        <v>1505</v>
      </c>
      <c r="I3928" s="37"/>
      <c r="K3928" s="37"/>
      <c r="M3928" s="37"/>
      <c r="O3928" s="37"/>
      <c r="Q3928" s="12">
        <v>50861</v>
      </c>
      <c r="R3928" s="37"/>
      <c r="T3928" s="37"/>
      <c r="V3928" s="37"/>
      <c r="X3928" s="37"/>
      <c r="Z3928" s="37"/>
      <c r="AB3928" s="37"/>
      <c r="AD3928" s="37"/>
      <c r="AF3928" s="37"/>
      <c r="AH3928" s="37">
        <v>6422727</v>
      </c>
      <c r="AI3928" s="12">
        <v>0.55000000000000004</v>
      </c>
      <c r="AN3928" s="37">
        <v>8538529</v>
      </c>
      <c r="AO3928" s="12">
        <v>0.73</v>
      </c>
      <c r="AP3928" s="37">
        <v>8847243</v>
      </c>
      <c r="AQ3928" s="12">
        <v>0.75</v>
      </c>
      <c r="AR3928" s="37"/>
      <c r="AT3928" s="37"/>
      <c r="AV3928" s="37"/>
      <c r="AX3928" s="37"/>
      <c r="BH3928" s="12">
        <v>38318</v>
      </c>
      <c r="BI3928" s="12">
        <v>50700</v>
      </c>
      <c r="BQ3928" s="12">
        <v>0.01</v>
      </c>
      <c r="BV3928" s="12">
        <v>0.03</v>
      </c>
      <c r="BY3928" s="12">
        <v>0.01</v>
      </c>
      <c r="CG3928" s="12" t="s">
        <v>1058</v>
      </c>
      <c r="CH3928" s="12">
        <v>65.941000000000003</v>
      </c>
      <c r="CI3928" s="12" t="s">
        <v>965</v>
      </c>
      <c r="CJ3928" s="12" t="s">
        <v>966</v>
      </c>
      <c r="CK3928" s="12" t="s">
        <v>932</v>
      </c>
      <c r="CL3928" s="37">
        <v>1176352563</v>
      </c>
      <c r="CN3928" s="12" t="s">
        <v>1509</v>
      </c>
      <c r="CS3928" s="12"/>
      <c r="CT3928" s="36" t="str">
        <f t="shared" si="61"/>
        <v>1bn - 50bn</v>
      </c>
      <c r="CU3928" s="36" t="str">
        <f>VLOOKUP(CK3928,Mapping!B:C,2,FALSE)</f>
        <v>US/CA</v>
      </c>
    </row>
    <row r="3929" spans="1:99" ht="16" customHeight="1" x14ac:dyDescent="0.35">
      <c r="A3929" s="12" t="s">
        <v>5455</v>
      </c>
      <c r="B3929" s="12" t="s">
        <v>925</v>
      </c>
      <c r="E3929" s="37">
        <v>0</v>
      </c>
      <c r="G3929" s="37" t="s">
        <v>1505</v>
      </c>
      <c r="I3929" s="37"/>
      <c r="K3929" s="37"/>
      <c r="M3929" s="37"/>
      <c r="O3929" s="37"/>
      <c r="R3929" s="37"/>
      <c r="T3929" s="37"/>
      <c r="V3929" s="37"/>
      <c r="X3929" s="37"/>
      <c r="Z3929" s="37"/>
      <c r="AB3929" s="37"/>
      <c r="AD3929" s="37"/>
      <c r="AF3929" s="37"/>
      <c r="AH3929" s="37"/>
      <c r="AN3929" s="37"/>
      <c r="AP3929" s="37"/>
      <c r="AR3929" s="37">
        <v>0</v>
      </c>
      <c r="AS3929" s="12">
        <v>0</v>
      </c>
      <c r="AT3929" s="37"/>
      <c r="AV3929" s="37"/>
      <c r="AX3929" s="37"/>
      <c r="BE3929" s="12">
        <v>0</v>
      </c>
      <c r="BM3929" s="12">
        <v>0</v>
      </c>
      <c r="CG3929" s="12" t="s">
        <v>976</v>
      </c>
      <c r="CH3929" s="12">
        <v>119.699</v>
      </c>
      <c r="CI3929" s="12" t="s">
        <v>950</v>
      </c>
      <c r="CJ3929" s="12"/>
      <c r="CK3929" s="12" t="s">
        <v>951</v>
      </c>
      <c r="CL3929" s="37">
        <v>537670142</v>
      </c>
      <c r="CN3929" s="12" t="s">
        <v>1513</v>
      </c>
      <c r="CS3929" s="12"/>
      <c r="CT3929" s="36" t="str">
        <f t="shared" si="61"/>
        <v>500mn - 1bn</v>
      </c>
      <c r="CU3929" s="36" t="str">
        <f>VLOOKUP(CK3929,Mapping!B:C,2,FALSE)</f>
        <v>HK</v>
      </c>
    </row>
    <row r="3930" spans="1:99" ht="16" customHeight="1" x14ac:dyDescent="0.35">
      <c r="A3930" s="12" t="s">
        <v>432</v>
      </c>
      <c r="B3930" s="12" t="s">
        <v>925</v>
      </c>
      <c r="E3930" s="37">
        <v>24005000</v>
      </c>
      <c r="F3930" s="12">
        <v>31150</v>
      </c>
      <c r="G3930" s="37" t="s">
        <v>1505</v>
      </c>
      <c r="I3930" s="37">
        <v>2385348</v>
      </c>
      <c r="J3930" s="12">
        <v>1.8</v>
      </c>
      <c r="K3930" s="37">
        <v>10186285</v>
      </c>
      <c r="L3930" s="12">
        <v>7.7</v>
      </c>
      <c r="M3930" s="37"/>
      <c r="O3930" s="37">
        <v>7754879</v>
      </c>
      <c r="P3930" s="12">
        <v>5.86</v>
      </c>
      <c r="R3930" s="37">
        <v>923678</v>
      </c>
      <c r="S3930" s="12">
        <v>0.7</v>
      </c>
      <c r="T3930" s="37"/>
      <c r="V3930" s="37"/>
      <c r="X3930" s="37">
        <v>2754810</v>
      </c>
      <c r="Y3930" s="12">
        <v>2.08</v>
      </c>
      <c r="Z3930" s="37"/>
      <c r="AB3930" s="37"/>
      <c r="AD3930" s="37"/>
      <c r="AF3930" s="37"/>
      <c r="AH3930" s="37"/>
      <c r="AL3930" s="12">
        <v>341000</v>
      </c>
      <c r="AN3930" s="37">
        <v>0</v>
      </c>
      <c r="AO3930" s="12">
        <v>0</v>
      </c>
      <c r="AP3930" s="37"/>
      <c r="AR3930" s="37"/>
      <c r="AT3930" s="37"/>
      <c r="AV3930" s="37"/>
      <c r="AX3930" s="37"/>
      <c r="AZ3930" s="12">
        <v>68795</v>
      </c>
      <c r="BA3930" s="12">
        <v>24295</v>
      </c>
      <c r="BG3930" s="12">
        <v>119579</v>
      </c>
      <c r="BI3930" s="12">
        <v>0</v>
      </c>
      <c r="BO3930" s="12">
        <v>0</v>
      </c>
      <c r="BS3930" s="12">
        <v>0</v>
      </c>
      <c r="BU3930" s="12">
        <v>0</v>
      </c>
      <c r="BX3930" s="12">
        <v>0</v>
      </c>
      <c r="BY3930" s="12">
        <v>0</v>
      </c>
      <c r="BZ3930" s="12">
        <v>0</v>
      </c>
      <c r="CG3930" s="12" t="s">
        <v>929</v>
      </c>
      <c r="CH3930" s="12">
        <v>75.33</v>
      </c>
      <c r="CI3930" s="12" t="s">
        <v>1011</v>
      </c>
      <c r="CJ3930" s="12" t="s">
        <v>1012</v>
      </c>
      <c r="CK3930" s="12" t="s">
        <v>1013</v>
      </c>
      <c r="CL3930" s="37">
        <v>136402255</v>
      </c>
      <c r="CN3930" s="12" t="s">
        <v>1509</v>
      </c>
      <c r="CS3930" s="12"/>
      <c r="CT3930" s="36" t="str">
        <f t="shared" si="61"/>
        <v>500mn</v>
      </c>
      <c r="CU3930" s="36" t="str">
        <f>VLOOKUP(CK3930,Mapping!B:C,2,FALSE)</f>
        <v>Oceania</v>
      </c>
    </row>
    <row r="3931" spans="1:99" ht="16" customHeight="1" x14ac:dyDescent="0.35">
      <c r="A3931" s="12" t="s">
        <v>5456</v>
      </c>
      <c r="B3931" s="12" t="s">
        <v>925</v>
      </c>
      <c r="E3931" s="37">
        <v>1545983</v>
      </c>
      <c r="G3931" s="37" t="s">
        <v>1505</v>
      </c>
      <c r="I3931" s="37"/>
      <c r="K3931" s="37"/>
      <c r="M3931" s="37"/>
      <c r="O3931" s="37"/>
      <c r="Q3931" s="12">
        <v>3841</v>
      </c>
      <c r="R3931" s="37"/>
      <c r="T3931" s="37"/>
      <c r="V3931" s="37"/>
      <c r="X3931" s="37">
        <v>319926</v>
      </c>
      <c r="Y3931" s="12">
        <v>0.15</v>
      </c>
      <c r="Z3931" s="37"/>
      <c r="AB3931" s="37"/>
      <c r="AD3931" s="37"/>
      <c r="AF3931" s="37"/>
      <c r="AH3931" s="37">
        <v>485041</v>
      </c>
      <c r="AI3931" s="12">
        <v>0.22</v>
      </c>
      <c r="AN3931" s="37">
        <v>741016</v>
      </c>
      <c r="AO3931" s="12">
        <v>0.34</v>
      </c>
      <c r="AP3931" s="37"/>
      <c r="AR3931" s="37"/>
      <c r="AT3931" s="37">
        <v>0</v>
      </c>
      <c r="AU3931" s="12">
        <v>0</v>
      </c>
      <c r="AV3931" s="37"/>
      <c r="AX3931" s="37"/>
      <c r="BA3931" s="12">
        <v>3131</v>
      </c>
      <c r="BD3931" s="12">
        <v>0</v>
      </c>
      <c r="BI3931" s="12">
        <v>4400</v>
      </c>
      <c r="BQ3931" s="12">
        <v>0</v>
      </c>
      <c r="BY3931" s="12">
        <v>0</v>
      </c>
      <c r="BZ3931" s="12">
        <v>0</v>
      </c>
      <c r="CF3931" s="12">
        <v>0</v>
      </c>
      <c r="CG3931" s="12" t="s">
        <v>976</v>
      </c>
      <c r="CH3931" s="12">
        <v>295.81700000000001</v>
      </c>
      <c r="CI3931" s="12" t="s">
        <v>5457</v>
      </c>
      <c r="CJ3931" s="12"/>
      <c r="CK3931" s="12" t="s">
        <v>954</v>
      </c>
      <c r="CL3931" s="37">
        <v>220640969</v>
      </c>
      <c r="CN3931" s="12" t="s">
        <v>1513</v>
      </c>
      <c r="CS3931" s="12"/>
      <c r="CT3931" s="36" t="str">
        <f t="shared" si="61"/>
        <v>500mn</v>
      </c>
      <c r="CU3931" s="36" t="str">
        <f>VLOOKUP(CK3931,Mapping!B:C,2,FALSE)</f>
        <v>EU</v>
      </c>
    </row>
    <row r="3932" spans="1:99" ht="16" customHeight="1" x14ac:dyDescent="0.35">
      <c r="A3932" s="12" t="s">
        <v>5458</v>
      </c>
      <c r="B3932" s="12" t="s">
        <v>925</v>
      </c>
      <c r="E3932" s="37">
        <v>366298</v>
      </c>
      <c r="G3932" s="37" t="s">
        <v>1505</v>
      </c>
      <c r="I3932" s="37"/>
      <c r="K3932" s="37"/>
      <c r="M3932" s="37"/>
      <c r="O3932" s="37"/>
      <c r="R3932" s="37"/>
      <c r="T3932" s="37"/>
      <c r="V3932" s="37"/>
      <c r="X3932" s="37"/>
      <c r="Z3932" s="37"/>
      <c r="AB3932" s="37"/>
      <c r="AD3932" s="37"/>
      <c r="AF3932" s="37"/>
      <c r="AH3932" s="37"/>
      <c r="AN3932" s="37">
        <v>366298</v>
      </c>
      <c r="AO3932" s="12">
        <v>0.02</v>
      </c>
      <c r="AP3932" s="37"/>
      <c r="AR3932" s="37"/>
      <c r="AT3932" s="37"/>
      <c r="AV3932" s="37"/>
      <c r="AX3932" s="37"/>
      <c r="BI3932" s="12">
        <v>2175</v>
      </c>
      <c r="BY3932" s="12">
        <v>0</v>
      </c>
      <c r="CG3932" s="12" t="s">
        <v>991</v>
      </c>
      <c r="CH3932" s="12">
        <v>18.616</v>
      </c>
      <c r="CI3932" s="12" t="s">
        <v>1051</v>
      </c>
      <c r="CJ3932" s="12" t="s">
        <v>2087</v>
      </c>
      <c r="CK3932" s="12" t="s">
        <v>932</v>
      </c>
      <c r="CL3932" s="37">
        <v>1857036537</v>
      </c>
      <c r="CN3932" s="12" t="s">
        <v>1534</v>
      </c>
      <c r="CS3932" s="12"/>
      <c r="CT3932" s="36" t="str">
        <f t="shared" si="61"/>
        <v>1bn - 50bn</v>
      </c>
      <c r="CU3932" s="36" t="str">
        <f>VLOOKUP(CK3932,Mapping!B:C,2,FALSE)</f>
        <v>US/CA</v>
      </c>
    </row>
    <row r="3933" spans="1:99" ht="16" customHeight="1" x14ac:dyDescent="0.35">
      <c r="A3933" s="12" t="s">
        <v>5459</v>
      </c>
      <c r="B3933" s="12" t="s">
        <v>925</v>
      </c>
      <c r="E3933" s="37">
        <v>406741</v>
      </c>
      <c r="G3933" s="37" t="s">
        <v>1505</v>
      </c>
      <c r="I3933" s="37"/>
      <c r="K3933" s="37"/>
      <c r="M3933" s="37">
        <v>406741</v>
      </c>
      <c r="N3933" s="12">
        <v>0.22</v>
      </c>
      <c r="O3933" s="37"/>
      <c r="R3933" s="37"/>
      <c r="T3933" s="37"/>
      <c r="V3933" s="37"/>
      <c r="X3933" s="37"/>
      <c r="Z3933" s="37"/>
      <c r="AB3933" s="37"/>
      <c r="AD3933" s="37"/>
      <c r="AF3933" s="37"/>
      <c r="AH3933" s="37"/>
      <c r="AN3933" s="37"/>
      <c r="AP3933" s="37"/>
      <c r="AR3933" s="37"/>
      <c r="AT3933" s="37"/>
      <c r="AV3933" s="37"/>
      <c r="AX3933" s="37"/>
      <c r="BB3933" s="12">
        <v>3242</v>
      </c>
      <c r="CC3933" s="12">
        <v>0</v>
      </c>
      <c r="CG3933" s="12" t="s">
        <v>934</v>
      </c>
      <c r="CH3933" s="12">
        <v>225.33500000000001</v>
      </c>
      <c r="CI3933" s="12" t="s">
        <v>1712</v>
      </c>
      <c r="CJ3933" s="12" t="s">
        <v>946</v>
      </c>
      <c r="CK3933" s="12" t="s">
        <v>932</v>
      </c>
      <c r="CL3933" s="37">
        <v>183966413</v>
      </c>
      <c r="CN3933" s="12" t="s">
        <v>1509</v>
      </c>
      <c r="CS3933" s="12"/>
      <c r="CT3933" s="36" t="str">
        <f t="shared" si="61"/>
        <v>500mn</v>
      </c>
      <c r="CU3933" s="36" t="str">
        <f>VLOOKUP(CK3933,Mapping!B:C,2,FALSE)</f>
        <v>US/CA</v>
      </c>
    </row>
    <row r="3934" spans="1:99" ht="16" customHeight="1" x14ac:dyDescent="0.35">
      <c r="A3934" s="12" t="s">
        <v>5460</v>
      </c>
      <c r="B3934" s="12" t="s">
        <v>925</v>
      </c>
      <c r="E3934" s="37">
        <v>197657</v>
      </c>
      <c r="G3934" s="37" t="s">
        <v>1505</v>
      </c>
      <c r="I3934" s="37"/>
      <c r="K3934" s="37">
        <v>197657</v>
      </c>
      <c r="L3934" s="12">
        <v>0.97</v>
      </c>
      <c r="M3934" s="37"/>
      <c r="O3934" s="37"/>
      <c r="R3934" s="37"/>
      <c r="T3934" s="37"/>
      <c r="V3934" s="37"/>
      <c r="X3934" s="37"/>
      <c r="Z3934" s="37"/>
      <c r="AB3934" s="37"/>
      <c r="AD3934" s="37"/>
      <c r="AF3934" s="37"/>
      <c r="AH3934" s="37"/>
      <c r="AN3934" s="37"/>
      <c r="AP3934" s="37"/>
      <c r="AR3934" s="37"/>
      <c r="AT3934" s="37"/>
      <c r="AV3934" s="37"/>
      <c r="AX3934" s="37"/>
      <c r="BG3934" s="12">
        <v>3200</v>
      </c>
      <c r="BS3934" s="12">
        <v>0</v>
      </c>
      <c r="CG3934" s="12" t="s">
        <v>976</v>
      </c>
      <c r="CH3934" s="12">
        <v>63.905000000000001</v>
      </c>
      <c r="CI3934" s="12" t="s">
        <v>1188</v>
      </c>
      <c r="CJ3934" s="12"/>
      <c r="CK3934" s="12" t="s">
        <v>1010</v>
      </c>
      <c r="CL3934" s="37">
        <v>20726989</v>
      </c>
      <c r="CN3934" s="12" t="s">
        <v>1513</v>
      </c>
      <c r="CS3934" s="12"/>
      <c r="CT3934" s="36" t="str">
        <f t="shared" si="61"/>
        <v>500mn</v>
      </c>
      <c r="CU3934" s="36" t="str">
        <f>VLOOKUP(CK3934,Mapping!B:C,2,FALSE)</f>
        <v>Africa</v>
      </c>
    </row>
    <row r="3935" spans="1:99" ht="16" customHeight="1" x14ac:dyDescent="0.35">
      <c r="A3935" s="12" t="s">
        <v>5461</v>
      </c>
      <c r="B3935" s="12" t="s">
        <v>925</v>
      </c>
      <c r="E3935" s="37">
        <v>933438493</v>
      </c>
      <c r="G3935" s="37" t="s">
        <v>1505</v>
      </c>
      <c r="I3935" s="37"/>
      <c r="K3935" s="37">
        <v>4128574</v>
      </c>
      <c r="L3935" s="12">
        <v>0.01</v>
      </c>
      <c r="M3935" s="37"/>
      <c r="O3935" s="37"/>
      <c r="Q3935" s="12">
        <v>2325214</v>
      </c>
      <c r="R3935" s="37"/>
      <c r="T3935" s="37">
        <v>141716</v>
      </c>
      <c r="U3935" s="12">
        <v>0</v>
      </c>
      <c r="V3935" s="37"/>
      <c r="X3935" s="37">
        <v>2304568</v>
      </c>
      <c r="Y3935" s="12">
        <v>0.01</v>
      </c>
      <c r="Z3935" s="37"/>
      <c r="AB3935" s="37">
        <v>3269752</v>
      </c>
      <c r="AC3935" s="12">
        <v>0.01</v>
      </c>
      <c r="AD3935" s="37"/>
      <c r="AF3935" s="37"/>
      <c r="AH3935" s="37">
        <v>293628024</v>
      </c>
      <c r="AI3935" s="12">
        <v>0.84</v>
      </c>
      <c r="AJ3935" s="12">
        <v>226335</v>
      </c>
      <c r="AN3935" s="37">
        <v>375644750</v>
      </c>
      <c r="AO3935" s="12">
        <v>1.08</v>
      </c>
      <c r="AP3935" s="37">
        <v>246942396</v>
      </c>
      <c r="AQ3935" s="12">
        <v>0.71</v>
      </c>
      <c r="AR3935" s="37"/>
      <c r="AT3935" s="37">
        <v>7378713</v>
      </c>
      <c r="AU3935" s="12">
        <v>0.02</v>
      </c>
      <c r="AV3935" s="37"/>
      <c r="AX3935" s="37"/>
      <c r="BA3935" s="12">
        <v>22554</v>
      </c>
      <c r="BD3935" s="12">
        <v>692187</v>
      </c>
      <c r="BG3935" s="12">
        <v>69870</v>
      </c>
      <c r="BH3935" s="12">
        <v>1069524</v>
      </c>
      <c r="BI3935" s="12">
        <v>2230500</v>
      </c>
      <c r="BK3935" s="12">
        <v>1266</v>
      </c>
      <c r="BQ3935" s="12">
        <v>0.56000000000000005</v>
      </c>
      <c r="BR3935" s="12">
        <v>0.01</v>
      </c>
      <c r="BS3935" s="12">
        <v>0</v>
      </c>
      <c r="BV3935" s="12">
        <v>0.91</v>
      </c>
      <c r="BY3935" s="12">
        <v>0.28999999999999998</v>
      </c>
      <c r="BZ3935" s="12">
        <v>0</v>
      </c>
      <c r="CE3935" s="12">
        <v>0</v>
      </c>
      <c r="CF3935" s="12">
        <v>0.59</v>
      </c>
      <c r="CG3935" s="12" t="s">
        <v>934</v>
      </c>
      <c r="CH3935" s="12">
        <v>82.974000000000004</v>
      </c>
      <c r="CI3935" s="12" t="s">
        <v>935</v>
      </c>
      <c r="CJ3935" s="12" t="s">
        <v>936</v>
      </c>
      <c r="CK3935" s="12" t="s">
        <v>932</v>
      </c>
      <c r="CL3935" s="37">
        <v>34754538648</v>
      </c>
      <c r="CN3935" s="12" t="s">
        <v>1506</v>
      </c>
      <c r="CS3935" s="12"/>
      <c r="CT3935" s="36" t="str">
        <f t="shared" si="61"/>
        <v>1bn - 50bn</v>
      </c>
      <c r="CU3935" s="36" t="str">
        <f>VLOOKUP(CK3935,Mapping!B:C,2,FALSE)</f>
        <v>US/CA</v>
      </c>
    </row>
    <row r="3936" spans="1:99" ht="16" customHeight="1" x14ac:dyDescent="0.35">
      <c r="A3936" s="12" t="s">
        <v>5462</v>
      </c>
      <c r="B3936" s="12" t="s">
        <v>925</v>
      </c>
      <c r="E3936" s="37">
        <v>0</v>
      </c>
      <c r="G3936" s="37" t="s">
        <v>1505</v>
      </c>
      <c r="I3936" s="37"/>
      <c r="K3936" s="37"/>
      <c r="M3936" s="37"/>
      <c r="O3936" s="37"/>
      <c r="R3936" s="37"/>
      <c r="T3936" s="37"/>
      <c r="V3936" s="37"/>
      <c r="X3936" s="37"/>
      <c r="Z3936" s="37"/>
      <c r="AB3936" s="37"/>
      <c r="AD3936" s="37"/>
      <c r="AF3936" s="37"/>
      <c r="AH3936" s="37"/>
      <c r="AN3936" s="37">
        <v>0</v>
      </c>
      <c r="AO3936" s="12">
        <v>0</v>
      </c>
      <c r="AP3936" s="37"/>
      <c r="AR3936" s="37"/>
      <c r="AT3936" s="37"/>
      <c r="AV3936" s="37"/>
      <c r="AX3936" s="37"/>
      <c r="BI3936" s="12">
        <v>0</v>
      </c>
      <c r="BY3936" s="12">
        <v>0</v>
      </c>
      <c r="CG3936" s="12" t="s">
        <v>940</v>
      </c>
      <c r="CH3936" s="12">
        <v>11.923999999999999</v>
      </c>
      <c r="CI3936" s="12" t="s">
        <v>1020</v>
      </c>
      <c r="CJ3936" s="12" t="s">
        <v>1021</v>
      </c>
      <c r="CK3936" s="12" t="s">
        <v>932</v>
      </c>
      <c r="CL3936" s="37">
        <v>239977819</v>
      </c>
      <c r="CN3936" s="12" t="s">
        <v>1509</v>
      </c>
      <c r="CS3936" s="12"/>
      <c r="CT3936" s="36" t="str">
        <f t="shared" si="61"/>
        <v>500mn</v>
      </c>
      <c r="CU3936" s="36" t="str">
        <f>VLOOKUP(CK3936,Mapping!B:C,2,FALSE)</f>
        <v>US/CA</v>
      </c>
    </row>
    <row r="3937" spans="1:99" ht="16" customHeight="1" x14ac:dyDescent="0.35">
      <c r="A3937" s="12" t="s">
        <v>5463</v>
      </c>
      <c r="B3937" s="12" t="s">
        <v>925</v>
      </c>
      <c r="E3937" s="37">
        <v>12817</v>
      </c>
      <c r="G3937" s="37" t="s">
        <v>1505</v>
      </c>
      <c r="I3937" s="37"/>
      <c r="K3937" s="37"/>
      <c r="M3937" s="37">
        <v>9660</v>
      </c>
      <c r="N3937" s="12">
        <v>0</v>
      </c>
      <c r="O3937" s="37"/>
      <c r="Q3937" s="12">
        <v>25</v>
      </c>
      <c r="R3937" s="37"/>
      <c r="T3937" s="37"/>
      <c r="V3937" s="37"/>
      <c r="X3937" s="37"/>
      <c r="Z3937" s="37"/>
      <c r="AB3937" s="37"/>
      <c r="AD3937" s="37"/>
      <c r="AF3937" s="37"/>
      <c r="AH3937" s="37">
        <v>3157</v>
      </c>
      <c r="AI3937" s="12">
        <v>0</v>
      </c>
      <c r="AN3937" s="37"/>
      <c r="AP3937" s="37"/>
      <c r="AR3937" s="37"/>
      <c r="AT3937" s="37"/>
      <c r="AV3937" s="37"/>
      <c r="AX3937" s="37"/>
      <c r="BB3937" s="12">
        <v>77</v>
      </c>
      <c r="BQ3937" s="12">
        <v>0</v>
      </c>
      <c r="CC3937" s="12">
        <v>0</v>
      </c>
      <c r="CG3937" s="12" t="s">
        <v>959</v>
      </c>
      <c r="CH3937" s="12">
        <v>46.308999999999997</v>
      </c>
      <c r="CI3937" s="12" t="s">
        <v>2838</v>
      </c>
      <c r="CJ3937" s="12" t="s">
        <v>1007</v>
      </c>
      <c r="CK3937" s="12" t="s">
        <v>985</v>
      </c>
      <c r="CL3937" s="37">
        <v>301265792</v>
      </c>
      <c r="CN3937" s="12" t="s">
        <v>1509</v>
      </c>
      <c r="CS3937" s="12"/>
      <c r="CT3937" s="36" t="str">
        <f t="shared" si="61"/>
        <v>500mn</v>
      </c>
      <c r="CU3937" s="36" t="str">
        <f>VLOOKUP(CK3937,Mapping!B:C,2,FALSE)</f>
        <v>US/CA</v>
      </c>
    </row>
    <row r="3938" spans="1:99" ht="16" customHeight="1" x14ac:dyDescent="0.35">
      <c r="A3938" s="12" t="s">
        <v>5464</v>
      </c>
      <c r="B3938" s="12" t="s">
        <v>925</v>
      </c>
      <c r="E3938" s="37">
        <v>287172</v>
      </c>
      <c r="G3938" s="37" t="s">
        <v>1505</v>
      </c>
      <c r="I3938" s="37"/>
      <c r="K3938" s="37"/>
      <c r="M3938" s="37">
        <v>76656</v>
      </c>
      <c r="N3938" s="12">
        <v>0.02</v>
      </c>
      <c r="O3938" s="37"/>
      <c r="R3938" s="37"/>
      <c r="T3938" s="37"/>
      <c r="V3938" s="37"/>
      <c r="X3938" s="37"/>
      <c r="Z3938" s="37"/>
      <c r="AB3938" s="37"/>
      <c r="AD3938" s="37"/>
      <c r="AF3938" s="37"/>
      <c r="AH3938" s="37"/>
      <c r="AN3938" s="37">
        <v>210516</v>
      </c>
      <c r="AO3938" s="12">
        <v>0.05</v>
      </c>
      <c r="AP3938" s="37"/>
      <c r="AR3938" s="37"/>
      <c r="AT3938" s="37"/>
      <c r="AV3938" s="37"/>
      <c r="AX3938" s="37"/>
      <c r="BB3938" s="12">
        <v>611</v>
      </c>
      <c r="BI3938" s="12">
        <v>1250</v>
      </c>
      <c r="BY3938" s="12">
        <v>0</v>
      </c>
      <c r="CC3938" s="12">
        <v>0</v>
      </c>
      <c r="CG3938" s="12" t="s">
        <v>934</v>
      </c>
      <c r="CH3938" s="12">
        <v>15.512</v>
      </c>
      <c r="CI3938" s="12" t="s">
        <v>5240</v>
      </c>
      <c r="CJ3938" s="12" t="s">
        <v>931</v>
      </c>
      <c r="CK3938" s="12" t="s">
        <v>932</v>
      </c>
      <c r="CL3938" s="37">
        <v>394276837</v>
      </c>
      <c r="CN3938" s="12" t="s">
        <v>1509</v>
      </c>
      <c r="CS3938" s="12"/>
      <c r="CT3938" s="36" t="str">
        <f t="shared" si="61"/>
        <v>500mn</v>
      </c>
      <c r="CU3938" s="36" t="str">
        <f>VLOOKUP(CK3938,Mapping!B:C,2,FALSE)</f>
        <v>US/CA</v>
      </c>
    </row>
    <row r="3939" spans="1:99" ht="16" customHeight="1" x14ac:dyDescent="0.35">
      <c r="A3939" s="12" t="s">
        <v>5465</v>
      </c>
      <c r="B3939" s="12" t="s">
        <v>933</v>
      </c>
      <c r="E3939" s="37">
        <v>223147</v>
      </c>
      <c r="G3939" s="37" t="s">
        <v>1505</v>
      </c>
      <c r="I3939" s="37"/>
      <c r="K3939" s="37"/>
      <c r="M3939" s="37"/>
      <c r="O3939" s="37"/>
      <c r="R3939" s="37"/>
      <c r="T3939" s="37"/>
      <c r="V3939" s="37"/>
      <c r="X3939" s="37"/>
      <c r="Z3939" s="37"/>
      <c r="AB3939" s="37"/>
      <c r="AD3939" s="37"/>
      <c r="AF3939" s="37"/>
      <c r="AH3939" s="37"/>
      <c r="AN3939" s="37">
        <v>223147</v>
      </c>
      <c r="AO3939" s="12">
        <v>0.12</v>
      </c>
      <c r="AP3939" s="37"/>
      <c r="AR3939" s="37"/>
      <c r="AT3939" s="37"/>
      <c r="AV3939" s="37"/>
      <c r="AX3939" s="37"/>
      <c r="BI3939" s="12">
        <v>1325</v>
      </c>
      <c r="BY3939" s="12">
        <v>0</v>
      </c>
      <c r="CG3939" s="12" t="s">
        <v>940</v>
      </c>
      <c r="CH3939" s="12">
        <v>50.075000000000003</v>
      </c>
      <c r="CI3939" s="12" t="s">
        <v>1584</v>
      </c>
      <c r="CJ3939" s="12" t="s">
        <v>931</v>
      </c>
      <c r="CK3939" s="12" t="s">
        <v>932</v>
      </c>
      <c r="CL3939" s="37">
        <v>189523901</v>
      </c>
      <c r="CN3939" s="12" t="s">
        <v>1509</v>
      </c>
      <c r="CS3939" s="12"/>
      <c r="CT3939" s="36" t="str">
        <f t="shared" si="61"/>
        <v>500mn</v>
      </c>
      <c r="CU3939" s="36" t="str">
        <f>VLOOKUP(CK3939,Mapping!B:C,2,FALSE)</f>
        <v>US/CA</v>
      </c>
    </row>
    <row r="3940" spans="1:99" ht="16" customHeight="1" x14ac:dyDescent="0.35">
      <c r="A3940" s="12" t="s">
        <v>5466</v>
      </c>
      <c r="B3940" s="12" t="s">
        <v>925</v>
      </c>
      <c r="E3940" s="37">
        <v>0</v>
      </c>
      <c r="G3940" s="37" t="s">
        <v>1505</v>
      </c>
      <c r="I3940" s="37"/>
      <c r="K3940" s="37"/>
      <c r="M3940" s="37"/>
      <c r="O3940" s="37">
        <v>0</v>
      </c>
      <c r="P3940" s="12">
        <v>0</v>
      </c>
      <c r="R3940" s="37"/>
      <c r="T3940" s="37"/>
      <c r="V3940" s="37"/>
      <c r="X3940" s="37"/>
      <c r="Z3940" s="37"/>
      <c r="AB3940" s="37"/>
      <c r="AD3940" s="37"/>
      <c r="AF3940" s="37">
        <v>0</v>
      </c>
      <c r="AG3940" s="12">
        <v>0</v>
      </c>
      <c r="AH3940" s="37"/>
      <c r="AL3940" s="12">
        <v>0</v>
      </c>
      <c r="AN3940" s="37"/>
      <c r="AP3940" s="37"/>
      <c r="AR3940" s="37"/>
      <c r="AT3940" s="37"/>
      <c r="AV3940" s="37"/>
      <c r="AX3940" s="37"/>
      <c r="BF3940" s="12">
        <v>0</v>
      </c>
      <c r="BP3940" s="12">
        <v>0</v>
      </c>
      <c r="BU3940" s="12">
        <v>0</v>
      </c>
      <c r="CG3940" s="12" t="s">
        <v>959</v>
      </c>
      <c r="CH3940" s="12">
        <v>96.82</v>
      </c>
      <c r="CI3940" s="12" t="s">
        <v>5467</v>
      </c>
      <c r="CJ3940" s="12" t="s">
        <v>5468</v>
      </c>
      <c r="CK3940" s="12" t="s">
        <v>1013</v>
      </c>
      <c r="CL3940" s="37">
        <v>481791828</v>
      </c>
      <c r="CN3940" s="12" t="s">
        <v>1506</v>
      </c>
      <c r="CS3940" s="12"/>
      <c r="CT3940" s="36" t="str">
        <f t="shared" si="61"/>
        <v>500mn</v>
      </c>
      <c r="CU3940" s="36" t="str">
        <f>VLOOKUP(CK3940,Mapping!B:C,2,FALSE)</f>
        <v>Oceania</v>
      </c>
    </row>
    <row r="3941" spans="1:99" ht="16" customHeight="1" x14ac:dyDescent="0.35">
      <c r="A3941" s="12" t="s">
        <v>5469</v>
      </c>
      <c r="B3941" s="12" t="s">
        <v>925</v>
      </c>
      <c r="E3941" s="37">
        <v>35963971</v>
      </c>
      <c r="G3941" s="37" t="s">
        <v>1505</v>
      </c>
      <c r="I3941" s="37"/>
      <c r="K3941" s="37"/>
      <c r="M3941" s="37"/>
      <c r="O3941" s="37"/>
      <c r="R3941" s="37"/>
      <c r="T3941" s="37">
        <v>35963971</v>
      </c>
      <c r="U3941" s="12">
        <v>0.54</v>
      </c>
      <c r="V3941" s="37"/>
      <c r="X3941" s="37"/>
      <c r="Z3941" s="37"/>
      <c r="AB3941" s="37"/>
      <c r="AD3941" s="37"/>
      <c r="AF3941" s="37"/>
      <c r="AH3941" s="37"/>
      <c r="AN3941" s="37"/>
      <c r="AP3941" s="37"/>
      <c r="AR3941" s="37"/>
      <c r="AT3941" s="37"/>
      <c r="AV3941" s="37"/>
      <c r="AX3941" s="37"/>
      <c r="BK3941" s="12">
        <v>321279</v>
      </c>
      <c r="CE3941" s="12">
        <v>0.01</v>
      </c>
      <c r="CG3941" s="12" t="s">
        <v>991</v>
      </c>
      <c r="CH3941" s="12">
        <v>59.670999999999999</v>
      </c>
      <c r="CI3941" s="12" t="s">
        <v>1028</v>
      </c>
      <c r="CJ3941" s="12"/>
      <c r="CK3941" s="12" t="s">
        <v>1029</v>
      </c>
      <c r="CL3941" s="37">
        <v>6607982624</v>
      </c>
      <c r="CN3941" s="12" t="s">
        <v>1520</v>
      </c>
      <c r="CS3941" s="12"/>
      <c r="CT3941" s="36" t="str">
        <f t="shared" si="61"/>
        <v>1bn - 50bn</v>
      </c>
      <c r="CU3941" s="36" t="str">
        <f>VLOOKUP(CK3941,Mapping!B:C,2,FALSE)</f>
        <v>EU</v>
      </c>
    </row>
    <row r="3942" spans="1:99" ht="16" customHeight="1" x14ac:dyDescent="0.35">
      <c r="A3942" s="12" t="s">
        <v>5470</v>
      </c>
      <c r="B3942" s="12" t="s">
        <v>925</v>
      </c>
      <c r="E3942" s="37">
        <v>0</v>
      </c>
      <c r="G3942" s="37" t="s">
        <v>1505</v>
      </c>
      <c r="I3942" s="37"/>
      <c r="K3942" s="37"/>
      <c r="M3942" s="37">
        <v>0</v>
      </c>
      <c r="N3942" s="12">
        <v>0</v>
      </c>
      <c r="O3942" s="37"/>
      <c r="R3942" s="37"/>
      <c r="T3942" s="37"/>
      <c r="V3942" s="37"/>
      <c r="X3942" s="37"/>
      <c r="Z3942" s="37">
        <v>0</v>
      </c>
      <c r="AA3942" s="12">
        <v>0</v>
      </c>
      <c r="AB3942" s="37"/>
      <c r="AD3942" s="37"/>
      <c r="AF3942" s="37"/>
      <c r="AH3942" s="37"/>
      <c r="AN3942" s="37"/>
      <c r="AP3942" s="37">
        <v>0</v>
      </c>
      <c r="AQ3942" s="12">
        <v>0</v>
      </c>
      <c r="AR3942" s="37"/>
      <c r="AT3942" s="37"/>
      <c r="AV3942" s="37"/>
      <c r="AX3942" s="37"/>
      <c r="BB3942" s="12">
        <v>0</v>
      </c>
      <c r="BC3942" s="12">
        <v>0</v>
      </c>
      <c r="BH3942" s="12">
        <v>0</v>
      </c>
      <c r="BV3942" s="12">
        <v>0</v>
      </c>
      <c r="CC3942" s="12">
        <v>0</v>
      </c>
      <c r="CD3942" s="12">
        <v>0</v>
      </c>
      <c r="CG3942" s="12" t="s">
        <v>940</v>
      </c>
      <c r="CH3942" s="12">
        <v>20.478000000000002</v>
      </c>
      <c r="CI3942" s="12" t="s">
        <v>1862</v>
      </c>
      <c r="CJ3942" s="12" t="s">
        <v>931</v>
      </c>
      <c r="CK3942" s="12" t="s">
        <v>932</v>
      </c>
      <c r="CL3942" s="37">
        <v>209533575</v>
      </c>
      <c r="CN3942" s="12" t="s">
        <v>1509</v>
      </c>
      <c r="CS3942" s="12"/>
      <c r="CT3942" s="36" t="str">
        <f t="shared" si="61"/>
        <v>500mn</v>
      </c>
      <c r="CU3942" s="36" t="str">
        <f>VLOOKUP(CK3942,Mapping!B:C,2,FALSE)</f>
        <v>US/CA</v>
      </c>
    </row>
    <row r="3943" spans="1:99" ht="16" customHeight="1" x14ac:dyDescent="0.35">
      <c r="A3943" s="12" t="s">
        <v>5471</v>
      </c>
      <c r="B3943" s="12" t="s">
        <v>925</v>
      </c>
      <c r="E3943" s="37">
        <v>291820</v>
      </c>
      <c r="G3943" s="37" t="s">
        <v>1505</v>
      </c>
      <c r="I3943" s="37"/>
      <c r="K3943" s="37"/>
      <c r="M3943" s="37">
        <v>291820</v>
      </c>
      <c r="N3943" s="12">
        <v>0.21</v>
      </c>
      <c r="O3943" s="37"/>
      <c r="R3943" s="37"/>
      <c r="T3943" s="37"/>
      <c r="V3943" s="37"/>
      <c r="X3943" s="37"/>
      <c r="Z3943" s="37"/>
      <c r="AB3943" s="37"/>
      <c r="AD3943" s="37"/>
      <c r="AF3943" s="37"/>
      <c r="AH3943" s="37"/>
      <c r="AN3943" s="37"/>
      <c r="AP3943" s="37"/>
      <c r="AR3943" s="37"/>
      <c r="AT3943" s="37"/>
      <c r="AV3943" s="37"/>
      <c r="AX3943" s="37"/>
      <c r="BB3943" s="12">
        <v>2326</v>
      </c>
      <c r="CC3943" s="12">
        <v>0</v>
      </c>
      <c r="CG3943" s="12" t="s">
        <v>929</v>
      </c>
      <c r="CH3943" s="12">
        <v>64.948999999999998</v>
      </c>
      <c r="CI3943" s="12" t="s">
        <v>5472</v>
      </c>
      <c r="CJ3943" s="12" t="s">
        <v>946</v>
      </c>
      <c r="CK3943" s="12" t="s">
        <v>932</v>
      </c>
      <c r="CL3943" s="37">
        <v>140345645</v>
      </c>
      <c r="CN3943" s="12" t="s">
        <v>1509</v>
      </c>
      <c r="CS3943" s="12"/>
      <c r="CT3943" s="36" t="str">
        <f t="shared" si="61"/>
        <v>500mn</v>
      </c>
      <c r="CU3943" s="36" t="str">
        <f>VLOOKUP(CK3943,Mapping!B:C,2,FALSE)</f>
        <v>US/CA</v>
      </c>
    </row>
    <row r="3944" spans="1:99" ht="16" customHeight="1" x14ac:dyDescent="0.35">
      <c r="A3944" s="12" t="s">
        <v>5473</v>
      </c>
      <c r="B3944" s="12" t="s">
        <v>925</v>
      </c>
      <c r="E3944" s="37">
        <v>119814</v>
      </c>
      <c r="G3944" s="37" t="s">
        <v>1505</v>
      </c>
      <c r="I3944" s="37"/>
      <c r="K3944" s="37"/>
      <c r="M3944" s="37">
        <v>119814</v>
      </c>
      <c r="N3944" s="12">
        <v>0.09</v>
      </c>
      <c r="O3944" s="37"/>
      <c r="R3944" s="37"/>
      <c r="T3944" s="37"/>
      <c r="V3944" s="37"/>
      <c r="X3944" s="37"/>
      <c r="Z3944" s="37"/>
      <c r="AB3944" s="37"/>
      <c r="AD3944" s="37"/>
      <c r="AF3944" s="37"/>
      <c r="AH3944" s="37"/>
      <c r="AN3944" s="37">
        <v>0</v>
      </c>
      <c r="AO3944" s="12">
        <v>0</v>
      </c>
      <c r="AP3944" s="37"/>
      <c r="AR3944" s="37"/>
      <c r="AT3944" s="37"/>
      <c r="AV3944" s="37"/>
      <c r="AX3944" s="37"/>
      <c r="BB3944" s="12">
        <v>955</v>
      </c>
      <c r="BI3944" s="12">
        <v>0</v>
      </c>
      <c r="BY3944" s="12">
        <v>0</v>
      </c>
      <c r="CC3944" s="12">
        <v>0</v>
      </c>
      <c r="CG3944" s="12" t="s">
        <v>929</v>
      </c>
      <c r="CH3944" s="12">
        <v>28.2</v>
      </c>
      <c r="CI3944" s="12" t="s">
        <v>5474</v>
      </c>
      <c r="CJ3944" s="12" t="s">
        <v>975</v>
      </c>
      <c r="CK3944" s="12" t="s">
        <v>932</v>
      </c>
      <c r="CL3944" s="37">
        <v>131479739</v>
      </c>
      <c r="CN3944" s="12" t="s">
        <v>1509</v>
      </c>
      <c r="CS3944" s="12"/>
      <c r="CT3944" s="36" t="str">
        <f t="shared" si="61"/>
        <v>500mn</v>
      </c>
      <c r="CU3944" s="36" t="str">
        <f>VLOOKUP(CK3944,Mapping!B:C,2,FALSE)</f>
        <v>US/CA</v>
      </c>
    </row>
    <row r="3945" spans="1:99" ht="16" customHeight="1" x14ac:dyDescent="0.35">
      <c r="A3945" s="12" t="s">
        <v>5475</v>
      </c>
      <c r="B3945" s="12" t="s">
        <v>933</v>
      </c>
      <c r="E3945" s="37">
        <v>673651</v>
      </c>
      <c r="G3945" s="37" t="s">
        <v>1505</v>
      </c>
      <c r="I3945" s="37"/>
      <c r="K3945" s="37"/>
      <c r="M3945" s="37"/>
      <c r="O3945" s="37"/>
      <c r="R3945" s="37"/>
      <c r="T3945" s="37"/>
      <c r="V3945" s="37"/>
      <c r="X3945" s="37"/>
      <c r="Z3945" s="37"/>
      <c r="AB3945" s="37"/>
      <c r="AD3945" s="37"/>
      <c r="AF3945" s="37"/>
      <c r="AH3945" s="37"/>
      <c r="AN3945" s="37">
        <v>673651</v>
      </c>
      <c r="AO3945" s="12">
        <v>0.09</v>
      </c>
      <c r="AP3945" s="37"/>
      <c r="AR3945" s="37"/>
      <c r="AT3945" s="37"/>
      <c r="AV3945" s="37"/>
      <c r="AX3945" s="37"/>
      <c r="BI3945" s="12">
        <v>4000</v>
      </c>
      <c r="BY3945" s="12">
        <v>0</v>
      </c>
      <c r="CG3945" s="12" t="s">
        <v>929</v>
      </c>
      <c r="CH3945" s="12">
        <v>37.722000000000001</v>
      </c>
      <c r="CI3945" s="12" t="s">
        <v>960</v>
      </c>
      <c r="CJ3945" s="12"/>
      <c r="CK3945" s="12" t="s">
        <v>961</v>
      </c>
      <c r="CL3945" s="37">
        <v>709110279</v>
      </c>
      <c r="CN3945" s="12" t="s">
        <v>1506</v>
      </c>
      <c r="CS3945" s="12"/>
      <c r="CT3945" s="36" t="str">
        <f t="shared" si="61"/>
        <v>500mn - 1bn</v>
      </c>
      <c r="CU3945" s="36" t="str">
        <f>VLOOKUP(CK3945,Mapping!B:C,2,FALSE)</f>
        <v>EU</v>
      </c>
    </row>
    <row r="3946" spans="1:99" ht="16" customHeight="1" x14ac:dyDescent="0.35">
      <c r="A3946" s="12" t="s">
        <v>5476</v>
      </c>
      <c r="B3946" s="12" t="s">
        <v>925</v>
      </c>
      <c r="E3946" s="37">
        <v>0</v>
      </c>
      <c r="G3946" s="37" t="s">
        <v>1505</v>
      </c>
      <c r="I3946" s="37"/>
      <c r="K3946" s="37"/>
      <c r="M3946" s="37">
        <v>0</v>
      </c>
      <c r="N3946" s="12">
        <v>0</v>
      </c>
      <c r="O3946" s="37"/>
      <c r="Q3946" s="12">
        <v>0</v>
      </c>
      <c r="R3946" s="37"/>
      <c r="T3946" s="37"/>
      <c r="V3946" s="37"/>
      <c r="X3946" s="37"/>
      <c r="Z3946" s="37"/>
      <c r="AB3946" s="37"/>
      <c r="AD3946" s="37"/>
      <c r="AF3946" s="37"/>
      <c r="AH3946" s="37">
        <v>0</v>
      </c>
      <c r="AI3946" s="12">
        <v>0</v>
      </c>
      <c r="AN3946" s="37">
        <v>0</v>
      </c>
      <c r="AO3946" s="12">
        <v>0</v>
      </c>
      <c r="AP3946" s="37"/>
      <c r="AR3946" s="37"/>
      <c r="AT3946" s="37"/>
      <c r="AV3946" s="37"/>
      <c r="AX3946" s="37"/>
      <c r="BB3946" s="12">
        <v>0</v>
      </c>
      <c r="BI3946" s="12">
        <v>0</v>
      </c>
      <c r="BQ3946" s="12">
        <v>0</v>
      </c>
      <c r="BY3946" s="12">
        <v>0</v>
      </c>
      <c r="CC3946" s="12">
        <v>0</v>
      </c>
      <c r="CG3946" s="12" t="s">
        <v>940</v>
      </c>
      <c r="CH3946" s="12">
        <v>6.625</v>
      </c>
      <c r="CI3946" s="12" t="s">
        <v>1189</v>
      </c>
      <c r="CJ3946" s="12" t="s">
        <v>1185</v>
      </c>
      <c r="CK3946" s="12" t="s">
        <v>932</v>
      </c>
      <c r="CL3946" s="37">
        <v>995875808</v>
      </c>
      <c r="CN3946" s="12" t="s">
        <v>1509</v>
      </c>
      <c r="CS3946" s="12"/>
      <c r="CT3946" s="36" t="str">
        <f t="shared" si="61"/>
        <v>500mn - 1bn</v>
      </c>
      <c r="CU3946" s="36" t="str">
        <f>VLOOKUP(CK3946,Mapping!B:C,2,FALSE)</f>
        <v>US/CA</v>
      </c>
    </row>
    <row r="3947" spans="1:99" ht="16" customHeight="1" x14ac:dyDescent="0.35">
      <c r="A3947" s="12" t="s">
        <v>5477</v>
      </c>
      <c r="B3947" s="12" t="s">
        <v>925</v>
      </c>
      <c r="E3947" s="37">
        <v>4566906</v>
      </c>
      <c r="G3947" s="37" t="s">
        <v>1505</v>
      </c>
      <c r="I3947" s="37"/>
      <c r="K3947" s="37"/>
      <c r="M3947" s="37"/>
      <c r="O3947" s="37"/>
      <c r="R3947" s="37"/>
      <c r="T3947" s="37"/>
      <c r="V3947" s="37"/>
      <c r="X3947" s="37"/>
      <c r="Z3947" s="37"/>
      <c r="AB3947" s="37"/>
      <c r="AD3947" s="37"/>
      <c r="AF3947" s="37"/>
      <c r="AH3947" s="37"/>
      <c r="AN3947" s="37"/>
      <c r="AP3947" s="37"/>
      <c r="AR3947" s="37">
        <v>4566906</v>
      </c>
      <c r="AS3947" s="12">
        <v>1.79</v>
      </c>
      <c r="AT3947" s="37"/>
      <c r="AV3947" s="37"/>
      <c r="AX3947" s="37"/>
      <c r="BE3947" s="12">
        <v>122470</v>
      </c>
      <c r="BM3947" s="12">
        <v>0.14000000000000001</v>
      </c>
      <c r="CG3947" s="12" t="s">
        <v>929</v>
      </c>
      <c r="CH3947" s="12">
        <v>51.203000000000003</v>
      </c>
      <c r="CI3947" s="12" t="s">
        <v>1193</v>
      </c>
      <c r="CJ3947" s="12" t="s">
        <v>931</v>
      </c>
      <c r="CK3947" s="12" t="s">
        <v>932</v>
      </c>
      <c r="CL3947" s="37">
        <v>255010072</v>
      </c>
      <c r="CN3947" s="12" t="s">
        <v>1506</v>
      </c>
      <c r="CS3947" s="12"/>
      <c r="CT3947" s="36" t="str">
        <f t="shared" si="61"/>
        <v>500mn</v>
      </c>
      <c r="CU3947" s="36" t="str">
        <f>VLOOKUP(CK3947,Mapping!B:C,2,FALSE)</f>
        <v>US/CA</v>
      </c>
    </row>
    <row r="3948" spans="1:99" ht="16" customHeight="1" x14ac:dyDescent="0.35">
      <c r="A3948" s="12" t="s">
        <v>5478</v>
      </c>
      <c r="B3948" s="12" t="s">
        <v>925</v>
      </c>
      <c r="E3948" s="37">
        <v>31992</v>
      </c>
      <c r="G3948" s="37" t="s">
        <v>1505</v>
      </c>
      <c r="I3948" s="37"/>
      <c r="K3948" s="37"/>
      <c r="M3948" s="37">
        <v>31992</v>
      </c>
      <c r="N3948" s="12">
        <v>0.03</v>
      </c>
      <c r="O3948" s="37"/>
      <c r="R3948" s="37"/>
      <c r="T3948" s="37"/>
      <c r="V3948" s="37"/>
      <c r="X3948" s="37"/>
      <c r="Z3948" s="37"/>
      <c r="AB3948" s="37"/>
      <c r="AD3948" s="37"/>
      <c r="AF3948" s="37"/>
      <c r="AH3948" s="37"/>
      <c r="AN3948" s="37"/>
      <c r="AP3948" s="37"/>
      <c r="AR3948" s="37"/>
      <c r="AT3948" s="37"/>
      <c r="AV3948" s="37"/>
      <c r="AX3948" s="37"/>
      <c r="BB3948" s="12">
        <v>255</v>
      </c>
      <c r="CC3948" s="12">
        <v>0</v>
      </c>
      <c r="CG3948" s="12" t="s">
        <v>934</v>
      </c>
      <c r="CH3948" s="12">
        <v>98.704999999999998</v>
      </c>
      <c r="CI3948" s="12" t="s">
        <v>5479</v>
      </c>
      <c r="CJ3948" s="12" t="s">
        <v>936</v>
      </c>
      <c r="CK3948" s="12" t="s">
        <v>932</v>
      </c>
      <c r="CL3948" s="37">
        <v>101860830</v>
      </c>
      <c r="CN3948" s="12" t="s">
        <v>1509</v>
      </c>
      <c r="CS3948" s="12"/>
      <c r="CT3948" s="36" t="str">
        <f t="shared" si="61"/>
        <v>500mn</v>
      </c>
      <c r="CU3948" s="36" t="str">
        <f>VLOOKUP(CK3948,Mapping!B:C,2,FALSE)</f>
        <v>US/CA</v>
      </c>
    </row>
    <row r="3949" spans="1:99" ht="16" customHeight="1" x14ac:dyDescent="0.35">
      <c r="A3949" s="12" t="s">
        <v>5480</v>
      </c>
      <c r="B3949" s="12" t="s">
        <v>925</v>
      </c>
      <c r="E3949" s="37">
        <v>7265582</v>
      </c>
      <c r="G3949" s="37" t="s">
        <v>1505</v>
      </c>
      <c r="I3949" s="37"/>
      <c r="K3949" s="37"/>
      <c r="M3949" s="37"/>
      <c r="O3949" s="37"/>
      <c r="Q3949" s="12">
        <v>25719</v>
      </c>
      <c r="R3949" s="37"/>
      <c r="T3949" s="37"/>
      <c r="V3949" s="37"/>
      <c r="X3949" s="37"/>
      <c r="Z3949" s="37"/>
      <c r="AB3949" s="37"/>
      <c r="AD3949" s="37"/>
      <c r="AF3949" s="37"/>
      <c r="AH3949" s="37">
        <v>3247795</v>
      </c>
      <c r="AI3949" s="12">
        <v>0.12</v>
      </c>
      <c r="AN3949" s="37">
        <v>1903065</v>
      </c>
      <c r="AO3949" s="12">
        <v>7.0000000000000007E-2</v>
      </c>
      <c r="AP3949" s="37">
        <v>2114722</v>
      </c>
      <c r="AQ3949" s="12">
        <v>0.08</v>
      </c>
      <c r="AR3949" s="37"/>
      <c r="AT3949" s="37"/>
      <c r="AV3949" s="37"/>
      <c r="AX3949" s="37"/>
      <c r="BH3949" s="12">
        <v>9159</v>
      </c>
      <c r="BI3949" s="12">
        <v>11300</v>
      </c>
      <c r="BQ3949" s="12">
        <v>0.01</v>
      </c>
      <c r="BV3949" s="12">
        <v>0.01</v>
      </c>
      <c r="BY3949" s="12">
        <v>0</v>
      </c>
      <c r="CG3949" s="12" t="s">
        <v>940</v>
      </c>
      <c r="CH3949" s="12">
        <v>31.105</v>
      </c>
      <c r="CI3949" s="12" t="s">
        <v>4766</v>
      </c>
      <c r="CJ3949" s="12" t="s">
        <v>968</v>
      </c>
      <c r="CK3949" s="12" t="s">
        <v>932</v>
      </c>
      <c r="CL3949" s="37">
        <v>2657433801</v>
      </c>
      <c r="CN3949" s="12" t="s">
        <v>1509</v>
      </c>
      <c r="CS3949" s="12"/>
      <c r="CT3949" s="36" t="str">
        <f t="shared" si="61"/>
        <v>1bn - 50bn</v>
      </c>
      <c r="CU3949" s="36" t="str">
        <f>VLOOKUP(CK3949,Mapping!B:C,2,FALSE)</f>
        <v>US/CA</v>
      </c>
    </row>
    <row r="3950" spans="1:99" ht="16" customHeight="1" x14ac:dyDescent="0.35">
      <c r="A3950" s="12" t="s">
        <v>5481</v>
      </c>
      <c r="B3950" s="12" t="s">
        <v>925</v>
      </c>
      <c r="E3950" s="37">
        <v>0</v>
      </c>
      <c r="G3950" s="37" t="s">
        <v>1505</v>
      </c>
      <c r="I3950" s="37"/>
      <c r="K3950" s="37"/>
      <c r="M3950" s="37"/>
      <c r="O3950" s="37"/>
      <c r="R3950" s="37"/>
      <c r="T3950" s="37"/>
      <c r="V3950" s="37"/>
      <c r="X3950" s="37"/>
      <c r="Z3950" s="37"/>
      <c r="AB3950" s="37"/>
      <c r="AD3950" s="37"/>
      <c r="AF3950" s="37"/>
      <c r="AH3950" s="37"/>
      <c r="AN3950" s="37"/>
      <c r="AP3950" s="37"/>
      <c r="AR3950" s="37"/>
      <c r="AT3950" s="37">
        <v>0</v>
      </c>
      <c r="AU3950" s="12">
        <v>0</v>
      </c>
      <c r="AV3950" s="37"/>
      <c r="AX3950" s="37"/>
      <c r="BD3950" s="12">
        <v>0</v>
      </c>
      <c r="CF3950" s="12">
        <v>0</v>
      </c>
      <c r="CG3950" s="12" t="s">
        <v>976</v>
      </c>
      <c r="CH3950" s="12">
        <v>33.911000000000001</v>
      </c>
      <c r="CI3950" s="12" t="s">
        <v>953</v>
      </c>
      <c r="CJ3950" s="12"/>
      <c r="CK3950" s="12" t="s">
        <v>954</v>
      </c>
      <c r="CL3950" s="37">
        <v>706399247</v>
      </c>
      <c r="CN3950" s="12" t="s">
        <v>1513</v>
      </c>
      <c r="CS3950" s="12"/>
      <c r="CT3950" s="36" t="str">
        <f t="shared" si="61"/>
        <v>500mn - 1bn</v>
      </c>
      <c r="CU3950" s="36" t="str">
        <f>VLOOKUP(CK3950,Mapping!B:C,2,FALSE)</f>
        <v>EU</v>
      </c>
    </row>
    <row r="3951" spans="1:99" ht="16" customHeight="1" x14ac:dyDescent="0.35">
      <c r="A3951" s="12" t="s">
        <v>5482</v>
      </c>
      <c r="B3951" s="12" t="s">
        <v>925</v>
      </c>
      <c r="E3951" s="37">
        <v>3159915</v>
      </c>
      <c r="G3951" s="37" t="s">
        <v>1505</v>
      </c>
      <c r="I3951" s="37"/>
      <c r="K3951" s="37"/>
      <c r="M3951" s="37"/>
      <c r="O3951" s="37"/>
      <c r="R3951" s="37"/>
      <c r="T3951" s="37"/>
      <c r="V3951" s="37"/>
      <c r="X3951" s="37"/>
      <c r="Z3951" s="37"/>
      <c r="AB3951" s="37"/>
      <c r="AD3951" s="37"/>
      <c r="AF3951" s="37"/>
      <c r="AH3951" s="37"/>
      <c r="AN3951" s="37">
        <v>3159915</v>
      </c>
      <c r="AO3951" s="12">
        <v>2.35</v>
      </c>
      <c r="AP3951" s="37"/>
      <c r="AR3951" s="37"/>
      <c r="AT3951" s="37"/>
      <c r="AV3951" s="37"/>
      <c r="AX3951" s="37"/>
      <c r="BI3951" s="12">
        <v>15900</v>
      </c>
      <c r="BY3951" s="12">
        <v>0</v>
      </c>
      <c r="CG3951" s="12" t="s">
        <v>940</v>
      </c>
      <c r="CH3951" s="12">
        <v>12.651999999999999</v>
      </c>
      <c r="CI3951" s="12"/>
      <c r="CJ3951" s="12" t="s">
        <v>5158</v>
      </c>
      <c r="CK3951" s="12" t="s">
        <v>1010</v>
      </c>
      <c r="CL3951" s="37">
        <v>141865192</v>
      </c>
      <c r="CN3951" s="12" t="s">
        <v>1506</v>
      </c>
      <c r="CS3951" s="12"/>
      <c r="CT3951" s="36" t="str">
        <f t="shared" si="61"/>
        <v>500mn</v>
      </c>
      <c r="CU3951" s="36" t="str">
        <f>VLOOKUP(CK3951,Mapping!B:C,2,FALSE)</f>
        <v>Africa</v>
      </c>
    </row>
    <row r="3952" spans="1:99" ht="16" customHeight="1" x14ac:dyDescent="0.35">
      <c r="A3952" s="12" t="s">
        <v>5483</v>
      </c>
      <c r="B3952" s="12" t="s">
        <v>925</v>
      </c>
      <c r="E3952" s="37">
        <v>1758900</v>
      </c>
      <c r="G3952" s="37" t="s">
        <v>1505</v>
      </c>
      <c r="I3952" s="37"/>
      <c r="K3952" s="37"/>
      <c r="M3952" s="37"/>
      <c r="O3952" s="37"/>
      <c r="R3952" s="37"/>
      <c r="T3952" s="37"/>
      <c r="V3952" s="37"/>
      <c r="X3952" s="37"/>
      <c r="Z3952" s="37"/>
      <c r="AB3952" s="37"/>
      <c r="AD3952" s="37"/>
      <c r="AF3952" s="37"/>
      <c r="AH3952" s="37"/>
      <c r="AN3952" s="37"/>
      <c r="AP3952" s="37"/>
      <c r="AR3952" s="37"/>
      <c r="AT3952" s="37">
        <v>1758900</v>
      </c>
      <c r="AU3952" s="12">
        <v>0.77</v>
      </c>
      <c r="AV3952" s="37"/>
      <c r="AX3952" s="37"/>
      <c r="BD3952" s="12">
        <v>165000</v>
      </c>
      <c r="CF3952" s="12">
        <v>0.14000000000000001</v>
      </c>
      <c r="CG3952" s="12" t="s">
        <v>976</v>
      </c>
      <c r="CH3952" s="12">
        <v>38.566000000000003</v>
      </c>
      <c r="CI3952" s="12" t="s">
        <v>1549</v>
      </c>
      <c r="CJ3952" s="12" t="s">
        <v>966</v>
      </c>
      <c r="CK3952" s="12" t="s">
        <v>932</v>
      </c>
      <c r="CL3952" s="37">
        <v>228090876</v>
      </c>
      <c r="CN3952" s="12" t="s">
        <v>1513</v>
      </c>
      <c r="CS3952" s="12"/>
      <c r="CT3952" s="36" t="str">
        <f t="shared" si="61"/>
        <v>500mn</v>
      </c>
      <c r="CU3952" s="36" t="str">
        <f>VLOOKUP(CK3952,Mapping!B:C,2,FALSE)</f>
        <v>US/CA</v>
      </c>
    </row>
    <row r="3953" spans="1:99" ht="16" customHeight="1" x14ac:dyDescent="0.35">
      <c r="A3953" s="12" t="s">
        <v>5484</v>
      </c>
      <c r="B3953" s="12" t="s">
        <v>925</v>
      </c>
      <c r="E3953" s="37">
        <v>0</v>
      </c>
      <c r="G3953" s="37" t="s">
        <v>1505</v>
      </c>
      <c r="I3953" s="37"/>
      <c r="K3953" s="37"/>
      <c r="M3953" s="37"/>
      <c r="O3953" s="37"/>
      <c r="R3953" s="37"/>
      <c r="T3953" s="37"/>
      <c r="V3953" s="37"/>
      <c r="X3953" s="37"/>
      <c r="Z3953" s="37"/>
      <c r="AB3953" s="37"/>
      <c r="AD3953" s="37"/>
      <c r="AF3953" s="37"/>
      <c r="AH3953" s="37"/>
      <c r="AN3953" s="37">
        <v>0</v>
      </c>
      <c r="AO3953" s="12">
        <v>0</v>
      </c>
      <c r="AP3953" s="37"/>
      <c r="AR3953" s="37"/>
      <c r="AT3953" s="37"/>
      <c r="AV3953" s="37"/>
      <c r="AX3953" s="37"/>
      <c r="BI3953" s="12">
        <v>0</v>
      </c>
      <c r="BY3953" s="12">
        <v>0</v>
      </c>
      <c r="CG3953" s="12" t="s">
        <v>940</v>
      </c>
      <c r="CH3953" s="12">
        <v>52.353000000000002</v>
      </c>
      <c r="CI3953" s="12" t="s">
        <v>4785</v>
      </c>
      <c r="CJ3953" s="12" t="s">
        <v>993</v>
      </c>
      <c r="CK3953" s="12" t="s">
        <v>932</v>
      </c>
      <c r="CL3953" s="37">
        <v>151239142</v>
      </c>
      <c r="CN3953" s="12" t="s">
        <v>1509</v>
      </c>
      <c r="CS3953" s="12"/>
      <c r="CT3953" s="36" t="str">
        <f t="shared" si="61"/>
        <v>500mn</v>
      </c>
      <c r="CU3953" s="36" t="str">
        <f>VLOOKUP(CK3953,Mapping!B:C,2,FALSE)</f>
        <v>US/CA</v>
      </c>
    </row>
    <row r="3954" spans="1:99" ht="16" customHeight="1" x14ac:dyDescent="0.35">
      <c r="A3954" s="12" t="s">
        <v>5485</v>
      </c>
      <c r="B3954" s="12" t="s">
        <v>925</v>
      </c>
      <c r="E3954" s="37">
        <v>258495</v>
      </c>
      <c r="G3954" s="37" t="s">
        <v>1505</v>
      </c>
      <c r="I3954" s="37"/>
      <c r="K3954" s="37"/>
      <c r="M3954" s="37"/>
      <c r="O3954" s="37"/>
      <c r="Q3954" s="12">
        <v>2047</v>
      </c>
      <c r="R3954" s="37"/>
      <c r="T3954" s="37"/>
      <c r="V3954" s="37"/>
      <c r="X3954" s="37"/>
      <c r="Z3954" s="37"/>
      <c r="AB3954" s="37"/>
      <c r="AD3954" s="37"/>
      <c r="AF3954" s="37"/>
      <c r="AH3954" s="37">
        <v>258495</v>
      </c>
      <c r="AI3954" s="12">
        <v>0.06</v>
      </c>
      <c r="AN3954" s="37"/>
      <c r="AP3954" s="37"/>
      <c r="AR3954" s="37"/>
      <c r="AT3954" s="37"/>
      <c r="AV3954" s="37"/>
      <c r="AX3954" s="37"/>
      <c r="BQ3954" s="12">
        <v>0</v>
      </c>
      <c r="CG3954" s="12" t="s">
        <v>934</v>
      </c>
      <c r="CH3954" s="12">
        <v>52.619</v>
      </c>
      <c r="CI3954" s="12" t="s">
        <v>5486</v>
      </c>
      <c r="CJ3954" s="12" t="s">
        <v>941</v>
      </c>
      <c r="CK3954" s="12" t="s">
        <v>932</v>
      </c>
      <c r="CL3954" s="37">
        <v>409807429</v>
      </c>
      <c r="CN3954" s="12" t="s">
        <v>1509</v>
      </c>
      <c r="CS3954" s="12"/>
      <c r="CT3954" s="36" t="str">
        <f t="shared" si="61"/>
        <v>500mn</v>
      </c>
      <c r="CU3954" s="36" t="str">
        <f>VLOOKUP(CK3954,Mapping!B:C,2,FALSE)</f>
        <v>US/CA</v>
      </c>
    </row>
    <row r="3955" spans="1:99" ht="16" customHeight="1" x14ac:dyDescent="0.35">
      <c r="A3955" s="12" t="s">
        <v>5487</v>
      </c>
      <c r="B3955" s="12" t="s">
        <v>933</v>
      </c>
      <c r="E3955" s="37">
        <v>204001151</v>
      </c>
      <c r="G3955" s="37" t="s">
        <v>1505</v>
      </c>
      <c r="I3955" s="37"/>
      <c r="K3955" s="37"/>
      <c r="M3955" s="37">
        <v>4122114</v>
      </c>
      <c r="N3955" s="12">
        <v>0.01</v>
      </c>
      <c r="O3955" s="37"/>
      <c r="Q3955" s="12">
        <v>2429</v>
      </c>
      <c r="R3955" s="37"/>
      <c r="T3955" s="37">
        <v>790968</v>
      </c>
      <c r="U3955" s="12">
        <v>0</v>
      </c>
      <c r="V3955" s="37"/>
      <c r="X3955" s="37">
        <v>8250218</v>
      </c>
      <c r="Y3955" s="12">
        <v>0.03</v>
      </c>
      <c r="Z3955" s="37">
        <v>646045</v>
      </c>
      <c r="AA3955" s="12">
        <v>0</v>
      </c>
      <c r="AB3955" s="37"/>
      <c r="AD3955" s="37">
        <v>622838</v>
      </c>
      <c r="AE3955" s="12">
        <v>0</v>
      </c>
      <c r="AF3955" s="37"/>
      <c r="AH3955" s="37">
        <v>306734</v>
      </c>
      <c r="AI3955" s="12">
        <v>0</v>
      </c>
      <c r="AN3955" s="37">
        <v>100942422</v>
      </c>
      <c r="AO3955" s="12">
        <v>0.37</v>
      </c>
      <c r="AP3955" s="37">
        <v>88319812</v>
      </c>
      <c r="AQ3955" s="12">
        <v>0.32</v>
      </c>
      <c r="AR3955" s="37"/>
      <c r="AT3955" s="37"/>
      <c r="AV3955" s="37"/>
      <c r="AX3955" s="37"/>
      <c r="BA3955" s="12">
        <v>80742</v>
      </c>
      <c r="BB3955" s="12">
        <v>32856</v>
      </c>
      <c r="BC3955" s="12">
        <v>21848</v>
      </c>
      <c r="BH3955" s="12">
        <v>382519</v>
      </c>
      <c r="BI3955" s="12">
        <v>599375</v>
      </c>
      <c r="BJ3955" s="12">
        <v>5590</v>
      </c>
      <c r="BK3955" s="12">
        <v>7066</v>
      </c>
      <c r="BQ3955" s="12">
        <v>0</v>
      </c>
      <c r="BV3955" s="12">
        <v>0.33</v>
      </c>
      <c r="BY3955" s="12">
        <v>0.08</v>
      </c>
      <c r="BZ3955" s="12">
        <v>0</v>
      </c>
      <c r="CB3955" s="12">
        <v>0</v>
      </c>
      <c r="CC3955" s="12">
        <v>0</v>
      </c>
      <c r="CD3955" s="12">
        <v>0</v>
      </c>
      <c r="CE3955" s="12">
        <v>0</v>
      </c>
      <c r="CG3955" s="12" t="s">
        <v>934</v>
      </c>
      <c r="CH3955" s="12">
        <v>66.287999999999997</v>
      </c>
      <c r="CI3955" s="12" t="s">
        <v>967</v>
      </c>
      <c r="CJ3955" s="12" t="s">
        <v>968</v>
      </c>
      <c r="CK3955" s="12" t="s">
        <v>932</v>
      </c>
      <c r="CL3955" s="37">
        <v>27537528417</v>
      </c>
      <c r="CN3955" s="12" t="s">
        <v>1506</v>
      </c>
      <c r="CS3955" s="12"/>
      <c r="CT3955" s="36" t="str">
        <f t="shared" si="61"/>
        <v>1bn - 50bn</v>
      </c>
      <c r="CU3955" s="36" t="str">
        <f>VLOOKUP(CK3955,Mapping!B:C,2,FALSE)</f>
        <v>US/CA</v>
      </c>
    </row>
    <row r="3956" spans="1:99" ht="16" customHeight="1" x14ac:dyDescent="0.35">
      <c r="A3956" s="12" t="s">
        <v>5488</v>
      </c>
      <c r="B3956" s="12" t="s">
        <v>925</v>
      </c>
      <c r="E3956" s="37">
        <v>325792</v>
      </c>
      <c r="G3956" s="37" t="s">
        <v>1505</v>
      </c>
      <c r="I3956" s="37"/>
      <c r="K3956" s="37"/>
      <c r="M3956" s="37">
        <v>0</v>
      </c>
      <c r="N3956" s="12">
        <v>0</v>
      </c>
      <c r="O3956" s="37"/>
      <c r="R3956" s="37"/>
      <c r="T3956" s="37"/>
      <c r="V3956" s="37"/>
      <c r="X3956" s="37"/>
      <c r="Z3956" s="37"/>
      <c r="AB3956" s="37"/>
      <c r="AD3956" s="37">
        <v>325792</v>
      </c>
      <c r="AE3956" s="12">
        <v>1.79</v>
      </c>
      <c r="AF3956" s="37"/>
      <c r="AH3956" s="37"/>
      <c r="AN3956" s="37"/>
      <c r="AP3956" s="37"/>
      <c r="AR3956" s="37"/>
      <c r="AT3956" s="37"/>
      <c r="AV3956" s="37"/>
      <c r="AX3956" s="37"/>
      <c r="BB3956" s="12">
        <v>0</v>
      </c>
      <c r="BJ3956" s="12">
        <v>2924</v>
      </c>
      <c r="CB3956" s="12">
        <v>0</v>
      </c>
      <c r="CC3956" s="12">
        <v>0</v>
      </c>
      <c r="CG3956" s="12" t="s">
        <v>940</v>
      </c>
      <c r="CH3956" s="12">
        <v>127.292</v>
      </c>
      <c r="CI3956" s="12" t="s">
        <v>5489</v>
      </c>
      <c r="CJ3956" s="12"/>
      <c r="CK3956" s="12" t="s">
        <v>1753</v>
      </c>
      <c r="CL3956" s="37">
        <v>18895150</v>
      </c>
      <c r="CN3956" s="12" t="s">
        <v>1506</v>
      </c>
      <c r="CS3956" s="12"/>
      <c r="CT3956" s="36" t="str">
        <f t="shared" si="61"/>
        <v>500mn</v>
      </c>
      <c r="CU3956" s="36" t="str">
        <f>VLOOKUP(CK3956,Mapping!B:C,2,FALSE)</f>
        <v>LATAM</v>
      </c>
    </row>
    <row r="3957" spans="1:99" ht="16" customHeight="1" x14ac:dyDescent="0.35">
      <c r="A3957" s="12" t="s">
        <v>5490</v>
      </c>
      <c r="B3957" s="12" t="s">
        <v>925</v>
      </c>
      <c r="E3957" s="37">
        <v>299898</v>
      </c>
      <c r="G3957" s="37" t="s">
        <v>1505</v>
      </c>
      <c r="I3957" s="37"/>
      <c r="K3957" s="37"/>
      <c r="M3957" s="37"/>
      <c r="O3957" s="37"/>
      <c r="R3957" s="37"/>
      <c r="T3957" s="37"/>
      <c r="V3957" s="37"/>
      <c r="X3957" s="37"/>
      <c r="Z3957" s="37"/>
      <c r="AB3957" s="37"/>
      <c r="AD3957" s="37"/>
      <c r="AF3957" s="37"/>
      <c r="AH3957" s="37"/>
      <c r="AN3957" s="37">
        <v>299898</v>
      </c>
      <c r="AO3957" s="12">
        <v>0.18</v>
      </c>
      <c r="AP3957" s="37"/>
      <c r="AR3957" s="37"/>
      <c r="AT3957" s="37"/>
      <c r="AV3957" s="37"/>
      <c r="AX3957" s="37"/>
      <c r="BI3957" s="12">
        <v>1400</v>
      </c>
      <c r="BY3957" s="12">
        <v>0</v>
      </c>
      <c r="CG3957" s="12" t="s">
        <v>934</v>
      </c>
      <c r="CH3957" s="12">
        <v>10.664</v>
      </c>
      <c r="CI3957" s="12" t="s">
        <v>5491</v>
      </c>
      <c r="CJ3957" s="12" t="s">
        <v>1017</v>
      </c>
      <c r="CK3957" s="12" t="s">
        <v>932</v>
      </c>
      <c r="CL3957" s="37">
        <v>164555715</v>
      </c>
      <c r="CN3957" s="12" t="s">
        <v>1509</v>
      </c>
      <c r="CS3957" s="12"/>
      <c r="CT3957" s="36" t="str">
        <f t="shared" si="61"/>
        <v>500mn</v>
      </c>
      <c r="CU3957" s="36" t="str">
        <f>VLOOKUP(CK3957,Mapping!B:C,2,FALSE)</f>
        <v>US/CA</v>
      </c>
    </row>
    <row r="3958" spans="1:99" ht="16" customHeight="1" x14ac:dyDescent="0.35">
      <c r="A3958" s="12" t="s">
        <v>5492</v>
      </c>
      <c r="B3958" s="12" t="s">
        <v>925</v>
      </c>
      <c r="E3958" s="37">
        <v>230362</v>
      </c>
      <c r="G3958" s="37" t="s">
        <v>1505</v>
      </c>
      <c r="I3958" s="37"/>
      <c r="K3958" s="37"/>
      <c r="M3958" s="37">
        <v>52693</v>
      </c>
      <c r="N3958" s="12">
        <v>0.5</v>
      </c>
      <c r="O3958" s="37"/>
      <c r="Q3958" s="12">
        <v>970</v>
      </c>
      <c r="R3958" s="37"/>
      <c r="T3958" s="37"/>
      <c r="V3958" s="37"/>
      <c r="X3958" s="37">
        <v>55177</v>
      </c>
      <c r="Y3958" s="12">
        <v>0.52</v>
      </c>
      <c r="Z3958" s="37"/>
      <c r="AB3958" s="37"/>
      <c r="AD3958" s="37"/>
      <c r="AF3958" s="37"/>
      <c r="AH3958" s="37">
        <v>122492</v>
      </c>
      <c r="AI3958" s="12">
        <v>1.1499999999999999</v>
      </c>
      <c r="AN3958" s="37"/>
      <c r="AP3958" s="37"/>
      <c r="AR3958" s="37"/>
      <c r="AT3958" s="37"/>
      <c r="AV3958" s="37"/>
      <c r="AX3958" s="37"/>
      <c r="BA3958" s="12">
        <v>540</v>
      </c>
      <c r="BB3958" s="12">
        <v>420</v>
      </c>
      <c r="BQ3958" s="12">
        <v>0</v>
      </c>
      <c r="BZ3958" s="12">
        <v>0</v>
      </c>
      <c r="CC3958" s="12">
        <v>0</v>
      </c>
      <c r="CG3958" s="12"/>
      <c r="CH3958" s="12">
        <v>41.256999999999998</v>
      </c>
      <c r="CI3958" s="12" t="s">
        <v>1752</v>
      </c>
      <c r="CJ3958" s="12"/>
      <c r="CK3958" s="12" t="s">
        <v>1753</v>
      </c>
      <c r="CL3958" s="37">
        <v>11767487</v>
      </c>
      <c r="CN3958" s="12" t="s">
        <v>1506</v>
      </c>
      <c r="CS3958" s="12"/>
      <c r="CT3958" s="36" t="str">
        <f t="shared" si="61"/>
        <v>500mn</v>
      </c>
      <c r="CU3958" s="36" t="str">
        <f>VLOOKUP(CK3958,Mapping!B:C,2,FALSE)</f>
        <v>LATAM</v>
      </c>
    </row>
    <row r="3959" spans="1:99" ht="16" customHeight="1" x14ac:dyDescent="0.35">
      <c r="A3959" s="12" t="s">
        <v>5493</v>
      </c>
      <c r="B3959" s="12" t="s">
        <v>925</v>
      </c>
      <c r="E3959" s="37">
        <v>0</v>
      </c>
      <c r="G3959" s="37" t="s">
        <v>1505</v>
      </c>
      <c r="I3959" s="37"/>
      <c r="K3959" s="37"/>
      <c r="M3959" s="37"/>
      <c r="O3959" s="37"/>
      <c r="R3959" s="37"/>
      <c r="T3959" s="37"/>
      <c r="V3959" s="37"/>
      <c r="X3959" s="37">
        <v>0</v>
      </c>
      <c r="Y3959" s="12">
        <v>0</v>
      </c>
      <c r="Z3959" s="37"/>
      <c r="AB3959" s="37"/>
      <c r="AD3959" s="37"/>
      <c r="AF3959" s="37"/>
      <c r="AH3959" s="37"/>
      <c r="AN3959" s="37"/>
      <c r="AP3959" s="37"/>
      <c r="AR3959" s="37">
        <v>0</v>
      </c>
      <c r="AS3959" s="12">
        <v>0</v>
      </c>
      <c r="AT3959" s="37"/>
      <c r="AV3959" s="37"/>
      <c r="AX3959" s="37"/>
      <c r="BA3959" s="12">
        <v>0</v>
      </c>
      <c r="BE3959" s="12">
        <v>0</v>
      </c>
      <c r="BM3959" s="12">
        <v>0</v>
      </c>
      <c r="BZ3959" s="12">
        <v>0</v>
      </c>
      <c r="CG3959" s="12" t="s">
        <v>976</v>
      </c>
      <c r="CH3959" s="12">
        <v>132.87299999999999</v>
      </c>
      <c r="CI3959" s="12" t="s">
        <v>950</v>
      </c>
      <c r="CJ3959" s="12"/>
      <c r="CK3959" s="12" t="s">
        <v>951</v>
      </c>
      <c r="CL3959" s="37">
        <v>467216851</v>
      </c>
      <c r="CN3959" s="12" t="s">
        <v>1513</v>
      </c>
      <c r="CS3959" s="12"/>
      <c r="CT3959" s="36" t="str">
        <f t="shared" si="61"/>
        <v>500mn</v>
      </c>
      <c r="CU3959" s="36" t="str">
        <f>VLOOKUP(CK3959,Mapping!B:C,2,FALSE)</f>
        <v>HK</v>
      </c>
    </row>
    <row r="3960" spans="1:99" ht="16" customHeight="1" x14ac:dyDescent="0.35">
      <c r="A3960" s="12" t="s">
        <v>5494</v>
      </c>
      <c r="B3960" s="12" t="s">
        <v>925</v>
      </c>
      <c r="E3960" s="37">
        <v>0</v>
      </c>
      <c r="G3960" s="37" t="s">
        <v>1505</v>
      </c>
      <c r="I3960" s="37"/>
      <c r="K3960" s="37"/>
      <c r="M3960" s="37"/>
      <c r="O3960" s="37"/>
      <c r="R3960" s="37"/>
      <c r="T3960" s="37"/>
      <c r="V3960" s="37"/>
      <c r="X3960" s="37"/>
      <c r="Z3960" s="37"/>
      <c r="AB3960" s="37"/>
      <c r="AD3960" s="37"/>
      <c r="AF3960" s="37"/>
      <c r="AH3960" s="37"/>
      <c r="AN3960" s="37"/>
      <c r="AP3960" s="37"/>
      <c r="AR3960" s="37">
        <v>0</v>
      </c>
      <c r="AS3960" s="12">
        <v>0</v>
      </c>
      <c r="AT3960" s="37"/>
      <c r="AV3960" s="37"/>
      <c r="AX3960" s="37"/>
      <c r="BE3960" s="12">
        <v>0</v>
      </c>
      <c r="BM3960" s="12">
        <v>0</v>
      </c>
      <c r="CG3960" s="12" t="s">
        <v>959</v>
      </c>
      <c r="CH3960" s="12">
        <v>50.83</v>
      </c>
      <c r="CI3960" s="12" t="s">
        <v>1096</v>
      </c>
      <c r="CJ3960" s="12" t="s">
        <v>1097</v>
      </c>
      <c r="CK3960" s="12" t="s">
        <v>932</v>
      </c>
      <c r="CL3960" s="37">
        <v>557926638</v>
      </c>
      <c r="CN3960" s="12" t="s">
        <v>1506</v>
      </c>
      <c r="CS3960" s="12"/>
      <c r="CT3960" s="36" t="str">
        <f t="shared" si="61"/>
        <v>500mn - 1bn</v>
      </c>
      <c r="CU3960" s="36" t="str">
        <f>VLOOKUP(CK3960,Mapping!B:C,2,FALSE)</f>
        <v>US/CA</v>
      </c>
    </row>
    <row r="3961" spans="1:99" ht="16" customHeight="1" x14ac:dyDescent="0.35">
      <c r="A3961" s="12" t="s">
        <v>5495</v>
      </c>
      <c r="B3961" s="12" t="s">
        <v>925</v>
      </c>
      <c r="E3961" s="37">
        <v>713114</v>
      </c>
      <c r="G3961" s="37" t="s">
        <v>1505</v>
      </c>
      <c r="I3961" s="37"/>
      <c r="K3961" s="37"/>
      <c r="M3961" s="37"/>
      <c r="O3961" s="37"/>
      <c r="R3961" s="37"/>
      <c r="T3961" s="37"/>
      <c r="V3961" s="37"/>
      <c r="X3961" s="37">
        <v>713114</v>
      </c>
      <c r="Y3961" s="12">
        <v>0.16</v>
      </c>
      <c r="Z3961" s="37"/>
      <c r="AB3961" s="37"/>
      <c r="AD3961" s="37"/>
      <c r="AF3961" s="37"/>
      <c r="AH3961" s="37"/>
      <c r="AN3961" s="37"/>
      <c r="AP3961" s="37"/>
      <c r="AR3961" s="37"/>
      <c r="AT3961" s="37"/>
      <c r="AV3961" s="37"/>
      <c r="AX3961" s="37"/>
      <c r="BA3961" s="12">
        <v>6979</v>
      </c>
      <c r="BZ3961" s="12">
        <v>0</v>
      </c>
      <c r="CG3961" s="12" t="s">
        <v>934</v>
      </c>
      <c r="CH3961" s="12">
        <v>117.14700000000001</v>
      </c>
      <c r="CI3961" s="12" t="s">
        <v>1615</v>
      </c>
      <c r="CJ3961" s="12" t="s">
        <v>1214</v>
      </c>
      <c r="CK3961" s="12" t="s">
        <v>932</v>
      </c>
      <c r="CL3961" s="37">
        <v>453576176</v>
      </c>
      <c r="CN3961" s="12" t="s">
        <v>1509</v>
      </c>
      <c r="CS3961" s="12"/>
      <c r="CT3961" s="36" t="str">
        <f t="shared" si="61"/>
        <v>500mn</v>
      </c>
      <c r="CU3961" s="36" t="str">
        <f>VLOOKUP(CK3961,Mapping!B:C,2,FALSE)</f>
        <v>US/CA</v>
      </c>
    </row>
    <row r="3962" spans="1:99" ht="16" customHeight="1" x14ac:dyDescent="0.35">
      <c r="A3962" s="12" t="s">
        <v>5496</v>
      </c>
      <c r="B3962" s="12" t="s">
        <v>925</v>
      </c>
      <c r="E3962" s="37">
        <v>1529304</v>
      </c>
      <c r="G3962" s="37" t="s">
        <v>1505</v>
      </c>
      <c r="I3962" s="37"/>
      <c r="K3962" s="37"/>
      <c r="M3962" s="37"/>
      <c r="O3962" s="37"/>
      <c r="R3962" s="37"/>
      <c r="T3962" s="37"/>
      <c r="V3962" s="37"/>
      <c r="X3962" s="37"/>
      <c r="Z3962" s="37"/>
      <c r="AB3962" s="37"/>
      <c r="AD3962" s="37"/>
      <c r="AF3962" s="37"/>
      <c r="AH3962" s="37"/>
      <c r="AN3962" s="37">
        <v>421032</v>
      </c>
      <c r="AO3962" s="12">
        <v>0.1</v>
      </c>
      <c r="AP3962" s="37">
        <v>1108272</v>
      </c>
      <c r="AQ3962" s="12">
        <v>0.26</v>
      </c>
      <c r="AR3962" s="37"/>
      <c r="AT3962" s="37"/>
      <c r="AV3962" s="37"/>
      <c r="AX3962" s="37"/>
      <c r="BH3962" s="12">
        <v>4800</v>
      </c>
      <c r="BI3962" s="12">
        <v>2500</v>
      </c>
      <c r="BV3962" s="12">
        <v>0</v>
      </c>
      <c r="BY3962" s="12">
        <v>0</v>
      </c>
      <c r="CG3962" s="12" t="s">
        <v>959</v>
      </c>
      <c r="CH3962" s="12">
        <v>57.131999999999998</v>
      </c>
      <c r="CI3962" s="12" t="s">
        <v>5497</v>
      </c>
      <c r="CJ3962" s="12" t="s">
        <v>941</v>
      </c>
      <c r="CK3962" s="12" t="s">
        <v>932</v>
      </c>
      <c r="CL3962" s="37">
        <v>425646623</v>
      </c>
      <c r="CN3962" s="12" t="s">
        <v>1506</v>
      </c>
      <c r="CS3962" s="12"/>
      <c r="CT3962" s="36" t="str">
        <f t="shared" si="61"/>
        <v>500mn</v>
      </c>
      <c r="CU3962" s="36" t="str">
        <f>VLOOKUP(CK3962,Mapping!B:C,2,FALSE)</f>
        <v>US/CA</v>
      </c>
    </row>
    <row r="3963" spans="1:99" ht="16" customHeight="1" x14ac:dyDescent="0.35">
      <c r="A3963" s="12" t="s">
        <v>5498</v>
      </c>
      <c r="B3963" s="12" t="s">
        <v>925</v>
      </c>
      <c r="E3963" s="37">
        <v>45894067</v>
      </c>
      <c r="G3963" s="37" t="s">
        <v>1505</v>
      </c>
      <c r="I3963" s="37"/>
      <c r="K3963" s="37"/>
      <c r="M3963" s="37"/>
      <c r="O3963" s="37"/>
      <c r="Q3963" s="12">
        <v>363431</v>
      </c>
      <c r="R3963" s="37"/>
      <c r="T3963" s="37"/>
      <c r="V3963" s="37"/>
      <c r="X3963" s="37"/>
      <c r="Z3963" s="37"/>
      <c r="AB3963" s="37"/>
      <c r="AD3963" s="37"/>
      <c r="AF3963" s="37"/>
      <c r="AH3963" s="37">
        <v>45894067</v>
      </c>
      <c r="AI3963" s="12">
        <v>9.65</v>
      </c>
      <c r="AN3963" s="37"/>
      <c r="AP3963" s="37"/>
      <c r="AR3963" s="37"/>
      <c r="AT3963" s="37"/>
      <c r="AV3963" s="37"/>
      <c r="AX3963" s="37"/>
      <c r="BQ3963" s="12">
        <v>0.09</v>
      </c>
      <c r="CG3963" s="12" t="s">
        <v>996</v>
      </c>
      <c r="CH3963" s="12">
        <v>14.695</v>
      </c>
      <c r="CI3963" s="12" t="s">
        <v>1096</v>
      </c>
      <c r="CJ3963" s="12" t="s">
        <v>1097</v>
      </c>
      <c r="CK3963" s="12" t="s">
        <v>932</v>
      </c>
      <c r="CL3963" s="37">
        <v>474297275</v>
      </c>
      <c r="CN3963" s="12" t="s">
        <v>1509</v>
      </c>
      <c r="CS3963" s="12"/>
      <c r="CT3963" s="36" t="str">
        <f t="shared" si="61"/>
        <v>500mn</v>
      </c>
      <c r="CU3963" s="36" t="str">
        <f>VLOOKUP(CK3963,Mapping!B:C,2,FALSE)</f>
        <v>US/CA</v>
      </c>
    </row>
    <row r="3964" spans="1:99" ht="16" customHeight="1" x14ac:dyDescent="0.35">
      <c r="A3964" s="12" t="s">
        <v>5499</v>
      </c>
      <c r="B3964" s="12" t="s">
        <v>925</v>
      </c>
      <c r="E3964" s="37">
        <v>251701</v>
      </c>
      <c r="G3964" s="37" t="s">
        <v>1505</v>
      </c>
      <c r="I3964" s="37"/>
      <c r="K3964" s="37"/>
      <c r="M3964" s="37"/>
      <c r="O3964" s="37"/>
      <c r="R3964" s="37"/>
      <c r="T3964" s="37"/>
      <c r="V3964" s="37"/>
      <c r="X3964" s="37"/>
      <c r="Z3964" s="37"/>
      <c r="AB3964" s="37"/>
      <c r="AD3964" s="37"/>
      <c r="AF3964" s="37"/>
      <c r="AH3964" s="37"/>
      <c r="AN3964" s="37">
        <v>251701</v>
      </c>
      <c r="AO3964" s="12">
        <v>0.08</v>
      </c>
      <c r="AP3964" s="37"/>
      <c r="AR3964" s="37"/>
      <c r="AT3964" s="37"/>
      <c r="AV3964" s="37"/>
      <c r="AX3964" s="37"/>
      <c r="BI3964" s="12">
        <v>1175</v>
      </c>
      <c r="BY3964" s="12">
        <v>0</v>
      </c>
      <c r="CG3964" s="12" t="s">
        <v>934</v>
      </c>
      <c r="CH3964" s="12">
        <v>37.512999999999998</v>
      </c>
      <c r="CI3964" s="12" t="s">
        <v>2165</v>
      </c>
      <c r="CJ3964" s="12" t="s">
        <v>1616</v>
      </c>
      <c r="CK3964" s="12" t="s">
        <v>932</v>
      </c>
      <c r="CL3964" s="37">
        <v>325709367</v>
      </c>
      <c r="CN3964" s="12" t="s">
        <v>1509</v>
      </c>
      <c r="CS3964" s="12"/>
      <c r="CT3964" s="36" t="str">
        <f t="shared" si="61"/>
        <v>500mn</v>
      </c>
      <c r="CU3964" s="36" t="str">
        <f>VLOOKUP(CK3964,Mapping!B:C,2,FALSE)</f>
        <v>US/CA</v>
      </c>
    </row>
    <row r="3965" spans="1:99" ht="16" customHeight="1" x14ac:dyDescent="0.35">
      <c r="A3965" s="12" t="s">
        <v>5500</v>
      </c>
      <c r="B3965" s="12" t="s">
        <v>925</v>
      </c>
      <c r="E3965" s="37">
        <v>0</v>
      </c>
      <c r="G3965" s="37" t="s">
        <v>1505</v>
      </c>
      <c r="I3965" s="37"/>
      <c r="K3965" s="37"/>
      <c r="M3965" s="37"/>
      <c r="O3965" s="37"/>
      <c r="R3965" s="37"/>
      <c r="T3965" s="37"/>
      <c r="V3965" s="37"/>
      <c r="X3965" s="37"/>
      <c r="Z3965" s="37"/>
      <c r="AB3965" s="37"/>
      <c r="AD3965" s="37"/>
      <c r="AF3965" s="37"/>
      <c r="AH3965" s="37"/>
      <c r="AN3965" s="37">
        <v>0</v>
      </c>
      <c r="AO3965" s="12">
        <v>0</v>
      </c>
      <c r="AP3965" s="37"/>
      <c r="AR3965" s="37"/>
      <c r="AT3965" s="37"/>
      <c r="AV3965" s="37"/>
      <c r="AX3965" s="37"/>
      <c r="BI3965" s="12">
        <v>0</v>
      </c>
      <c r="BY3965" s="12">
        <v>0</v>
      </c>
      <c r="CG3965" s="12" t="s">
        <v>996</v>
      </c>
      <c r="CH3965" s="12">
        <v>43.43</v>
      </c>
      <c r="CI3965" s="12" t="s">
        <v>1772</v>
      </c>
      <c r="CJ3965" s="12" t="s">
        <v>1111</v>
      </c>
      <c r="CK3965" s="12" t="s">
        <v>932</v>
      </c>
      <c r="CL3965" s="37">
        <v>118054967</v>
      </c>
      <c r="CN3965" s="12" t="s">
        <v>1509</v>
      </c>
      <c r="CS3965" s="12"/>
      <c r="CT3965" s="36" t="str">
        <f t="shared" si="61"/>
        <v>500mn</v>
      </c>
      <c r="CU3965" s="36" t="str">
        <f>VLOOKUP(CK3965,Mapping!B:C,2,FALSE)</f>
        <v>US/CA</v>
      </c>
    </row>
    <row r="3966" spans="1:99" ht="16" customHeight="1" x14ac:dyDescent="0.35">
      <c r="A3966" s="12" t="s">
        <v>5501</v>
      </c>
      <c r="B3966" s="12" t="s">
        <v>925</v>
      </c>
      <c r="E3966" s="37">
        <v>71976718</v>
      </c>
      <c r="G3966" s="37" t="s">
        <v>1505</v>
      </c>
      <c r="I3966" s="37"/>
      <c r="K3966" s="37"/>
      <c r="M3966" s="37">
        <v>53012370</v>
      </c>
      <c r="N3966" s="12">
        <v>2.35</v>
      </c>
      <c r="O3966" s="37"/>
      <c r="Q3966" s="12">
        <v>2</v>
      </c>
      <c r="R3966" s="37"/>
      <c r="T3966" s="37"/>
      <c r="V3966" s="37"/>
      <c r="X3966" s="37">
        <v>0</v>
      </c>
      <c r="Y3966" s="12">
        <v>0</v>
      </c>
      <c r="Z3966" s="37">
        <v>5248764</v>
      </c>
      <c r="AA3966" s="12">
        <v>0.23</v>
      </c>
      <c r="AB3966" s="37"/>
      <c r="AD3966" s="37">
        <v>2108401</v>
      </c>
      <c r="AE3966" s="12">
        <v>0.09</v>
      </c>
      <c r="AF3966" s="37"/>
      <c r="AH3966" s="37">
        <v>253</v>
      </c>
      <c r="AI3966" s="12">
        <v>0</v>
      </c>
      <c r="AN3966" s="37">
        <v>7203858</v>
      </c>
      <c r="AO3966" s="12">
        <v>0.32</v>
      </c>
      <c r="AP3966" s="37">
        <v>4403072</v>
      </c>
      <c r="AQ3966" s="12">
        <v>0.2</v>
      </c>
      <c r="AR3966" s="37"/>
      <c r="AT3966" s="37">
        <v>0</v>
      </c>
      <c r="AU3966" s="12">
        <v>0</v>
      </c>
      <c r="AV3966" s="37"/>
      <c r="AX3966" s="37"/>
      <c r="BA3966" s="12">
        <v>0</v>
      </c>
      <c r="BB3966" s="12">
        <v>422544</v>
      </c>
      <c r="BC3966" s="12">
        <v>177503</v>
      </c>
      <c r="BD3966" s="12">
        <v>0</v>
      </c>
      <c r="BH3966" s="12">
        <v>19070</v>
      </c>
      <c r="BI3966" s="12">
        <v>42775</v>
      </c>
      <c r="BJ3966" s="12">
        <v>18923</v>
      </c>
      <c r="BQ3966" s="12">
        <v>0</v>
      </c>
      <c r="BV3966" s="12">
        <v>0.02</v>
      </c>
      <c r="BY3966" s="12">
        <v>0.01</v>
      </c>
      <c r="BZ3966" s="12">
        <v>0</v>
      </c>
      <c r="CB3966" s="12">
        <v>0.01</v>
      </c>
      <c r="CC3966" s="12">
        <v>0.02</v>
      </c>
      <c r="CD3966" s="12">
        <v>0.01</v>
      </c>
      <c r="CF3966" s="12">
        <v>0</v>
      </c>
      <c r="CG3966" s="12" t="s">
        <v>976</v>
      </c>
      <c r="CH3966" s="12">
        <v>230.83199999999999</v>
      </c>
      <c r="CI3966" s="12" t="s">
        <v>938</v>
      </c>
      <c r="CJ3966" s="12" t="s">
        <v>931</v>
      </c>
      <c r="CK3966" s="12" t="s">
        <v>932</v>
      </c>
      <c r="CL3966" s="37">
        <v>2251826683</v>
      </c>
      <c r="CN3966" s="12" t="s">
        <v>1513</v>
      </c>
      <c r="CS3966" s="12"/>
      <c r="CT3966" s="36" t="str">
        <f t="shared" si="61"/>
        <v>1bn - 50bn</v>
      </c>
      <c r="CU3966" s="36" t="str">
        <f>VLOOKUP(CK3966,Mapping!B:C,2,FALSE)</f>
        <v>US/CA</v>
      </c>
    </row>
    <row r="3967" spans="1:99" ht="16" customHeight="1" x14ac:dyDescent="0.35">
      <c r="A3967" s="12" t="s">
        <v>5502</v>
      </c>
      <c r="B3967" s="12" t="s">
        <v>925</v>
      </c>
      <c r="E3967" s="37">
        <v>21873617</v>
      </c>
      <c r="G3967" s="37" t="s">
        <v>1505</v>
      </c>
      <c r="I3967" s="37"/>
      <c r="K3967" s="37"/>
      <c r="M3967" s="37">
        <v>20619978</v>
      </c>
      <c r="N3967" s="12">
        <v>1.32</v>
      </c>
      <c r="O3967" s="37"/>
      <c r="R3967" s="37"/>
      <c r="T3967" s="37"/>
      <c r="V3967" s="37"/>
      <c r="X3967" s="37"/>
      <c r="Z3967" s="37"/>
      <c r="AB3967" s="37"/>
      <c r="AD3967" s="37">
        <v>437212</v>
      </c>
      <c r="AE3967" s="12">
        <v>0.03</v>
      </c>
      <c r="AF3967" s="37"/>
      <c r="AH3967" s="37"/>
      <c r="AN3967" s="37"/>
      <c r="AP3967" s="37">
        <v>816427</v>
      </c>
      <c r="AQ3967" s="12">
        <v>0.05</v>
      </c>
      <c r="AR3967" s="37"/>
      <c r="AT3967" s="37"/>
      <c r="AV3967" s="37"/>
      <c r="AX3967" s="37"/>
      <c r="BB3967" s="12">
        <v>164355</v>
      </c>
      <c r="BH3967" s="12">
        <v>3536</v>
      </c>
      <c r="BJ3967" s="12">
        <v>3924</v>
      </c>
      <c r="BV3967" s="12">
        <v>0</v>
      </c>
      <c r="CB3967" s="12">
        <v>0</v>
      </c>
      <c r="CC3967" s="12">
        <v>0.01</v>
      </c>
      <c r="CG3967" s="12" t="s">
        <v>929</v>
      </c>
      <c r="CH3967" s="12">
        <v>36.661000000000001</v>
      </c>
      <c r="CI3967" s="12" t="s">
        <v>3136</v>
      </c>
      <c r="CJ3967" s="12" t="s">
        <v>1118</v>
      </c>
      <c r="CK3967" s="12" t="s">
        <v>932</v>
      </c>
      <c r="CL3967" s="37">
        <v>1564543370</v>
      </c>
      <c r="CN3967" s="12" t="s">
        <v>1506</v>
      </c>
      <c r="CS3967" s="12"/>
      <c r="CT3967" s="36" t="str">
        <f t="shared" si="61"/>
        <v>1bn - 50bn</v>
      </c>
      <c r="CU3967" s="36" t="str">
        <f>VLOOKUP(CK3967,Mapping!B:C,2,FALSE)</f>
        <v>US/CA</v>
      </c>
    </row>
    <row r="3968" spans="1:99" ht="16" customHeight="1" x14ac:dyDescent="0.35">
      <c r="A3968" s="12" t="s">
        <v>5503</v>
      </c>
      <c r="B3968" s="12" t="s">
        <v>925</v>
      </c>
      <c r="E3968" s="37">
        <v>132297862</v>
      </c>
      <c r="G3968" s="37" t="s">
        <v>1505</v>
      </c>
      <c r="I3968" s="37"/>
      <c r="K3968" s="37"/>
      <c r="M3968" s="37"/>
      <c r="O3968" s="37"/>
      <c r="R3968" s="37"/>
      <c r="T3968" s="37"/>
      <c r="V3968" s="37"/>
      <c r="X3968" s="37">
        <v>132297862</v>
      </c>
      <c r="Y3968" s="12">
        <v>43.51</v>
      </c>
      <c r="Z3968" s="37"/>
      <c r="AB3968" s="37"/>
      <c r="AD3968" s="37"/>
      <c r="AF3968" s="37"/>
      <c r="AH3968" s="37"/>
      <c r="AN3968" s="37"/>
      <c r="AP3968" s="37"/>
      <c r="AR3968" s="37"/>
      <c r="AT3968" s="37"/>
      <c r="AV3968" s="37"/>
      <c r="AX3968" s="37"/>
      <c r="BA3968" s="12">
        <v>1294753</v>
      </c>
      <c r="BZ3968" s="12">
        <v>0.02</v>
      </c>
      <c r="CG3968" s="12"/>
      <c r="CH3968" s="12">
        <v>28.704999999999998</v>
      </c>
      <c r="CI3968" s="12" t="s">
        <v>5504</v>
      </c>
      <c r="CJ3968" s="12"/>
      <c r="CK3968" s="12" t="s">
        <v>3148</v>
      </c>
      <c r="CL3968" s="37">
        <v>304081095</v>
      </c>
      <c r="CN3968" s="12" t="s">
        <v>1509</v>
      </c>
      <c r="CS3968" s="12"/>
      <c r="CT3968" s="36" t="str">
        <f t="shared" si="61"/>
        <v>500mn</v>
      </c>
      <c r="CU3968" s="36" t="str">
        <f>VLOOKUP(CK3968,Mapping!B:C,2,FALSE)</f>
        <v>LATAM</v>
      </c>
    </row>
    <row r="3969" spans="1:99" ht="16" customHeight="1" x14ac:dyDescent="0.35">
      <c r="A3969" s="12" t="s">
        <v>5505</v>
      </c>
      <c r="B3969" s="12" t="s">
        <v>925</v>
      </c>
      <c r="E3969" s="37">
        <v>37893</v>
      </c>
      <c r="G3969" s="37" t="s">
        <v>1505</v>
      </c>
      <c r="I3969" s="37"/>
      <c r="K3969" s="37"/>
      <c r="M3969" s="37"/>
      <c r="O3969" s="37"/>
      <c r="R3969" s="37"/>
      <c r="T3969" s="37"/>
      <c r="V3969" s="37"/>
      <c r="X3969" s="37"/>
      <c r="Z3969" s="37"/>
      <c r="AB3969" s="37"/>
      <c r="AD3969" s="37"/>
      <c r="AF3969" s="37"/>
      <c r="AH3969" s="37"/>
      <c r="AN3969" s="37">
        <v>37893</v>
      </c>
      <c r="AO3969" s="12">
        <v>0</v>
      </c>
      <c r="AP3969" s="37"/>
      <c r="AR3969" s="37"/>
      <c r="AT3969" s="37"/>
      <c r="AV3969" s="37"/>
      <c r="AX3969" s="37"/>
      <c r="BI3969" s="12">
        <v>225</v>
      </c>
      <c r="BY3969" s="12">
        <v>0</v>
      </c>
      <c r="CG3969" s="12" t="s">
        <v>929</v>
      </c>
      <c r="CH3969" s="12">
        <v>25.306000000000001</v>
      </c>
      <c r="CI3969" s="12" t="s">
        <v>960</v>
      </c>
      <c r="CJ3969" s="12"/>
      <c r="CK3969" s="12" t="s">
        <v>961</v>
      </c>
      <c r="CL3969" s="37">
        <v>2425701878</v>
      </c>
      <c r="CN3969" s="12" t="s">
        <v>1506</v>
      </c>
      <c r="CS3969" s="12"/>
      <c r="CT3969" s="36" t="str">
        <f t="shared" si="61"/>
        <v>1bn - 50bn</v>
      </c>
      <c r="CU3969" s="36" t="str">
        <f>VLOOKUP(CK3969,Mapping!B:C,2,FALSE)</f>
        <v>EU</v>
      </c>
    </row>
    <row r="3970" spans="1:99" ht="16" customHeight="1" x14ac:dyDescent="0.35">
      <c r="A3970" s="12" t="s">
        <v>5506</v>
      </c>
      <c r="B3970" s="12" t="s">
        <v>925</v>
      </c>
      <c r="E3970" s="37">
        <v>1830594</v>
      </c>
      <c r="G3970" s="37" t="s">
        <v>1505</v>
      </c>
      <c r="I3970" s="37"/>
      <c r="K3970" s="37"/>
      <c r="M3970" s="37"/>
      <c r="O3970" s="37"/>
      <c r="Q3970" s="12">
        <v>8236</v>
      </c>
      <c r="R3970" s="37"/>
      <c r="T3970" s="37"/>
      <c r="V3970" s="37"/>
      <c r="X3970" s="37"/>
      <c r="Z3970" s="37"/>
      <c r="AB3970" s="37"/>
      <c r="AD3970" s="37"/>
      <c r="AF3970" s="37"/>
      <c r="AH3970" s="37">
        <v>1040042</v>
      </c>
      <c r="AI3970" s="12">
        <v>0.06</v>
      </c>
      <c r="AN3970" s="37">
        <v>303143</v>
      </c>
      <c r="AO3970" s="12">
        <v>0.02</v>
      </c>
      <c r="AP3970" s="37">
        <v>487409</v>
      </c>
      <c r="AQ3970" s="12">
        <v>0.03</v>
      </c>
      <c r="AR3970" s="37"/>
      <c r="AT3970" s="37"/>
      <c r="AV3970" s="37"/>
      <c r="AX3970" s="37"/>
      <c r="BH3970" s="12">
        <v>2111</v>
      </c>
      <c r="BI3970" s="12">
        <v>1800</v>
      </c>
      <c r="BQ3970" s="12">
        <v>0</v>
      </c>
      <c r="BV3970" s="12">
        <v>0</v>
      </c>
      <c r="BY3970" s="12">
        <v>0</v>
      </c>
      <c r="CG3970" s="12" t="s">
        <v>934</v>
      </c>
      <c r="CH3970" s="12">
        <v>37.929000000000002</v>
      </c>
      <c r="CI3970" s="12" t="s">
        <v>1230</v>
      </c>
      <c r="CJ3970" s="12" t="s">
        <v>993</v>
      </c>
      <c r="CK3970" s="12" t="s">
        <v>932</v>
      </c>
      <c r="CL3970" s="37">
        <v>1613214506</v>
      </c>
      <c r="CN3970" s="12" t="s">
        <v>1509</v>
      </c>
      <c r="CS3970" s="12"/>
      <c r="CT3970" s="36" t="str">
        <f t="shared" si="61"/>
        <v>1bn - 50bn</v>
      </c>
      <c r="CU3970" s="36" t="str">
        <f>VLOOKUP(CK3970,Mapping!B:C,2,FALSE)</f>
        <v>US/CA</v>
      </c>
    </row>
    <row r="3971" spans="1:99" ht="16" customHeight="1" x14ac:dyDescent="0.35">
      <c r="A3971" s="12" t="s">
        <v>5507</v>
      </c>
      <c r="B3971" s="12" t="s">
        <v>925</v>
      </c>
      <c r="E3971" s="37">
        <v>1372564</v>
      </c>
      <c r="G3971" s="37" t="s">
        <v>1505</v>
      </c>
      <c r="I3971" s="37"/>
      <c r="K3971" s="37"/>
      <c r="M3971" s="37"/>
      <c r="O3971" s="37"/>
      <c r="R3971" s="37"/>
      <c r="T3971" s="37"/>
      <c r="V3971" s="37"/>
      <c r="X3971" s="37"/>
      <c r="Z3971" s="37"/>
      <c r="AB3971" s="37"/>
      <c r="AD3971" s="37"/>
      <c r="AF3971" s="37"/>
      <c r="AH3971" s="37"/>
      <c r="AN3971" s="37">
        <v>1372564</v>
      </c>
      <c r="AO3971" s="12">
        <v>0.33</v>
      </c>
      <c r="AP3971" s="37"/>
      <c r="AR3971" s="37"/>
      <c r="AT3971" s="37"/>
      <c r="AV3971" s="37"/>
      <c r="AX3971" s="37"/>
      <c r="BI3971" s="12">
        <v>8150</v>
      </c>
      <c r="BY3971" s="12">
        <v>0</v>
      </c>
      <c r="CG3971" s="12" t="s">
        <v>929</v>
      </c>
      <c r="CH3971" s="12">
        <v>15.7</v>
      </c>
      <c r="CI3971" s="12" t="s">
        <v>5508</v>
      </c>
      <c r="CJ3971" s="12" t="s">
        <v>1015</v>
      </c>
      <c r="CK3971" s="12" t="s">
        <v>932</v>
      </c>
      <c r="CL3971" s="37">
        <v>419752212</v>
      </c>
      <c r="CN3971" s="12" t="s">
        <v>1509</v>
      </c>
      <c r="CS3971" s="12"/>
      <c r="CT3971" s="36" t="str">
        <f t="shared" ref="CT3971:CT4034" si="62">IF(CL3971&gt;100000000000, "100bn", IF(CL3971&gt;50000000000, "50bn - 100bn",IF(CL3971&gt;1000000000, "1bn - 50bn", IF(CL3971&gt;500000000, "500mn - 1bn", "500mn"))))</f>
        <v>500mn</v>
      </c>
      <c r="CU3971" s="36" t="str">
        <f>VLOOKUP(CK3971,Mapping!B:C,2,FALSE)</f>
        <v>US/CA</v>
      </c>
    </row>
    <row r="3972" spans="1:99" ht="16" customHeight="1" x14ac:dyDescent="0.35">
      <c r="A3972" s="12" t="s">
        <v>5509</v>
      </c>
      <c r="B3972" s="12" t="s">
        <v>925</v>
      </c>
      <c r="E3972" s="37">
        <v>0</v>
      </c>
      <c r="G3972" s="37" t="s">
        <v>1505</v>
      </c>
      <c r="I3972" s="37"/>
      <c r="K3972" s="37"/>
      <c r="M3972" s="37"/>
      <c r="O3972" s="37"/>
      <c r="R3972" s="37"/>
      <c r="T3972" s="37"/>
      <c r="V3972" s="37"/>
      <c r="X3972" s="37"/>
      <c r="Z3972" s="37"/>
      <c r="AB3972" s="37"/>
      <c r="AD3972" s="37"/>
      <c r="AF3972" s="37"/>
      <c r="AH3972" s="37"/>
      <c r="AN3972" s="37"/>
      <c r="AP3972" s="37">
        <v>0</v>
      </c>
      <c r="AQ3972" s="12">
        <v>0</v>
      </c>
      <c r="AR3972" s="37"/>
      <c r="AT3972" s="37"/>
      <c r="AV3972" s="37"/>
      <c r="AX3972" s="37"/>
      <c r="BH3972" s="12">
        <v>0</v>
      </c>
      <c r="BV3972" s="12">
        <v>0</v>
      </c>
      <c r="CG3972" s="12" t="s">
        <v>934</v>
      </c>
      <c r="CH3972" s="12">
        <v>55.543999999999997</v>
      </c>
      <c r="CI3972" s="12" t="s">
        <v>1267</v>
      </c>
      <c r="CJ3972" s="12" t="s">
        <v>1082</v>
      </c>
      <c r="CK3972" s="12" t="s">
        <v>932</v>
      </c>
      <c r="CL3972" s="37">
        <v>102688975</v>
      </c>
      <c r="CN3972" s="12" t="s">
        <v>1509</v>
      </c>
      <c r="CS3972" s="12"/>
      <c r="CT3972" s="36" t="str">
        <f t="shared" si="62"/>
        <v>500mn</v>
      </c>
      <c r="CU3972" s="36" t="str">
        <f>VLOOKUP(CK3972,Mapping!B:C,2,FALSE)</f>
        <v>US/CA</v>
      </c>
    </row>
    <row r="3973" spans="1:99" ht="16" customHeight="1" x14ac:dyDescent="0.35">
      <c r="A3973" s="12" t="s">
        <v>5510</v>
      </c>
      <c r="B3973" s="12" t="s">
        <v>925</v>
      </c>
      <c r="E3973" s="37">
        <v>203245</v>
      </c>
      <c r="G3973" s="37" t="s">
        <v>1505</v>
      </c>
      <c r="I3973" s="37"/>
      <c r="K3973" s="37"/>
      <c r="M3973" s="37">
        <v>203245</v>
      </c>
      <c r="N3973" s="12">
        <v>0.05</v>
      </c>
      <c r="O3973" s="37"/>
      <c r="R3973" s="37"/>
      <c r="T3973" s="37"/>
      <c r="V3973" s="37"/>
      <c r="X3973" s="37"/>
      <c r="Z3973" s="37"/>
      <c r="AB3973" s="37"/>
      <c r="AD3973" s="37"/>
      <c r="AF3973" s="37"/>
      <c r="AH3973" s="37"/>
      <c r="AN3973" s="37"/>
      <c r="AP3973" s="37"/>
      <c r="AR3973" s="37"/>
      <c r="AT3973" s="37"/>
      <c r="AV3973" s="37"/>
      <c r="AX3973" s="37"/>
      <c r="BB3973" s="12">
        <v>1620</v>
      </c>
      <c r="CC3973" s="12">
        <v>0</v>
      </c>
      <c r="CG3973" s="12" t="s">
        <v>959</v>
      </c>
      <c r="CH3973" s="12">
        <v>46.283999999999999</v>
      </c>
      <c r="CI3973" s="12" t="s">
        <v>1290</v>
      </c>
      <c r="CJ3973" s="12" t="s">
        <v>1114</v>
      </c>
      <c r="CK3973" s="12" t="s">
        <v>932</v>
      </c>
      <c r="CL3973" s="37">
        <v>433872318</v>
      </c>
      <c r="CN3973" s="12" t="s">
        <v>1509</v>
      </c>
      <c r="CS3973" s="12"/>
      <c r="CT3973" s="36" t="str">
        <f t="shared" si="62"/>
        <v>500mn</v>
      </c>
      <c r="CU3973" s="36" t="str">
        <f>VLOOKUP(CK3973,Mapping!B:C,2,FALSE)</f>
        <v>US/CA</v>
      </c>
    </row>
    <row r="3974" spans="1:99" ht="16" customHeight="1" x14ac:dyDescent="0.35">
      <c r="A3974" s="12" t="s">
        <v>5511</v>
      </c>
      <c r="B3974" s="12" t="s">
        <v>925</v>
      </c>
      <c r="E3974" s="37">
        <v>132987</v>
      </c>
      <c r="G3974" s="37" t="s">
        <v>1505</v>
      </c>
      <c r="I3974" s="37"/>
      <c r="K3974" s="37"/>
      <c r="M3974" s="37">
        <v>0</v>
      </c>
      <c r="N3974" s="12">
        <v>0</v>
      </c>
      <c r="O3974" s="37"/>
      <c r="Q3974" s="12">
        <v>200</v>
      </c>
      <c r="R3974" s="37"/>
      <c r="T3974" s="37">
        <v>0</v>
      </c>
      <c r="U3974" s="12">
        <v>0</v>
      </c>
      <c r="V3974" s="37"/>
      <c r="X3974" s="37"/>
      <c r="Z3974" s="37">
        <v>5353</v>
      </c>
      <c r="AA3974" s="12">
        <v>0.01</v>
      </c>
      <c r="AB3974" s="37"/>
      <c r="AD3974" s="37">
        <v>3343</v>
      </c>
      <c r="AE3974" s="12">
        <v>0.01</v>
      </c>
      <c r="AF3974" s="37"/>
      <c r="AH3974" s="37">
        <v>26468</v>
      </c>
      <c r="AI3974" s="12">
        <v>0.04</v>
      </c>
      <c r="AN3974" s="37">
        <v>92628</v>
      </c>
      <c r="AO3974" s="12">
        <v>0.15</v>
      </c>
      <c r="AP3974" s="37"/>
      <c r="AR3974" s="37">
        <v>5195</v>
      </c>
      <c r="AS3974" s="12">
        <v>0.01</v>
      </c>
      <c r="AT3974" s="37"/>
      <c r="AV3974" s="37"/>
      <c r="AX3974" s="37"/>
      <c r="BB3974" s="12">
        <v>0</v>
      </c>
      <c r="BC3974" s="12">
        <v>164</v>
      </c>
      <c r="BE3974" s="12">
        <v>53</v>
      </c>
      <c r="BI3974" s="12">
        <v>400</v>
      </c>
      <c r="BJ3974" s="12">
        <v>30</v>
      </c>
      <c r="BK3974" s="12">
        <v>0</v>
      </c>
      <c r="BM3974" s="12">
        <v>0</v>
      </c>
      <c r="BQ3974" s="12">
        <v>0</v>
      </c>
      <c r="BY3974" s="12">
        <v>0</v>
      </c>
      <c r="CB3974" s="12">
        <v>0</v>
      </c>
      <c r="CC3974" s="12">
        <v>0</v>
      </c>
      <c r="CD3974" s="12">
        <v>0</v>
      </c>
      <c r="CE3974" s="12">
        <v>0</v>
      </c>
      <c r="CG3974" s="12" t="s">
        <v>929</v>
      </c>
      <c r="CH3974" s="12">
        <v>75.62</v>
      </c>
      <c r="CI3974" s="12" t="s">
        <v>4248</v>
      </c>
      <c r="CJ3974" s="12" t="s">
        <v>1021</v>
      </c>
      <c r="CK3974" s="12" t="s">
        <v>932</v>
      </c>
      <c r="CL3974" s="37">
        <v>60341507</v>
      </c>
      <c r="CN3974" s="12" t="s">
        <v>1509</v>
      </c>
      <c r="CS3974" s="12"/>
      <c r="CT3974" s="36" t="str">
        <f t="shared" si="62"/>
        <v>500mn</v>
      </c>
      <c r="CU3974" s="36" t="str">
        <f>VLOOKUP(CK3974,Mapping!B:C,2,FALSE)</f>
        <v>US/CA</v>
      </c>
    </row>
    <row r="3975" spans="1:99" ht="16" customHeight="1" x14ac:dyDescent="0.35">
      <c r="A3975" s="12" t="s">
        <v>5512</v>
      </c>
      <c r="B3975" s="12" t="s">
        <v>933</v>
      </c>
      <c r="E3975" s="37">
        <v>0</v>
      </c>
      <c r="G3975" s="37" t="s">
        <v>1505</v>
      </c>
      <c r="I3975" s="37"/>
      <c r="K3975" s="37"/>
      <c r="M3975" s="37"/>
      <c r="O3975" s="37"/>
      <c r="R3975" s="37"/>
      <c r="T3975" s="37"/>
      <c r="V3975" s="37"/>
      <c r="X3975" s="37"/>
      <c r="Z3975" s="37"/>
      <c r="AB3975" s="37"/>
      <c r="AD3975" s="37"/>
      <c r="AF3975" s="37"/>
      <c r="AH3975" s="37"/>
      <c r="AN3975" s="37">
        <v>0</v>
      </c>
      <c r="AO3975" s="12">
        <v>0</v>
      </c>
      <c r="AP3975" s="37"/>
      <c r="AR3975" s="37"/>
      <c r="AT3975" s="37"/>
      <c r="AV3975" s="37"/>
      <c r="AX3975" s="37"/>
      <c r="BI3975" s="12">
        <v>0</v>
      </c>
      <c r="BY3975" s="12">
        <v>0</v>
      </c>
      <c r="CG3975" s="12" t="s">
        <v>929</v>
      </c>
      <c r="CH3975" s="12">
        <v>33.715000000000003</v>
      </c>
      <c r="CI3975" s="12" t="s">
        <v>938</v>
      </c>
      <c r="CJ3975" s="12" t="s">
        <v>931</v>
      </c>
      <c r="CK3975" s="12" t="s">
        <v>932</v>
      </c>
      <c r="CL3975" s="37">
        <v>34154982391</v>
      </c>
      <c r="CN3975" s="12" t="s">
        <v>1506</v>
      </c>
      <c r="CS3975" s="12"/>
      <c r="CT3975" s="36" t="str">
        <f t="shared" si="62"/>
        <v>1bn - 50bn</v>
      </c>
      <c r="CU3975" s="36" t="str">
        <f>VLOOKUP(CK3975,Mapping!B:C,2,FALSE)</f>
        <v>US/CA</v>
      </c>
    </row>
    <row r="3976" spans="1:99" ht="16" customHeight="1" x14ac:dyDescent="0.35">
      <c r="A3976" s="12" t="s">
        <v>5513</v>
      </c>
      <c r="B3976" s="12" t="s">
        <v>925</v>
      </c>
      <c r="E3976" s="37">
        <v>2229104</v>
      </c>
      <c r="G3976" s="37" t="s">
        <v>1505</v>
      </c>
      <c r="I3976" s="37"/>
      <c r="K3976" s="37"/>
      <c r="M3976" s="37">
        <v>1250836</v>
      </c>
      <c r="N3976" s="12">
        <v>1.1100000000000001</v>
      </c>
      <c r="O3976" s="37"/>
      <c r="R3976" s="37"/>
      <c r="T3976" s="37"/>
      <c r="V3976" s="37"/>
      <c r="X3976" s="37"/>
      <c r="Z3976" s="37"/>
      <c r="AB3976" s="37"/>
      <c r="AD3976" s="37">
        <v>978268</v>
      </c>
      <c r="AE3976" s="12">
        <v>0.87</v>
      </c>
      <c r="AF3976" s="37"/>
      <c r="AH3976" s="37"/>
      <c r="AN3976" s="37"/>
      <c r="AP3976" s="37"/>
      <c r="AR3976" s="37"/>
      <c r="AT3976" s="37"/>
      <c r="AV3976" s="37"/>
      <c r="AX3976" s="37"/>
      <c r="BB3976" s="12">
        <v>9970</v>
      </c>
      <c r="BJ3976" s="12">
        <v>8780</v>
      </c>
      <c r="CB3976" s="12">
        <v>0</v>
      </c>
      <c r="CC3976" s="12">
        <v>0</v>
      </c>
      <c r="CG3976" s="12" t="s">
        <v>940</v>
      </c>
      <c r="CH3976" s="12">
        <v>13.500999999999999</v>
      </c>
      <c r="CI3976" s="12" t="s">
        <v>4083</v>
      </c>
      <c r="CJ3976" s="12" t="s">
        <v>1021</v>
      </c>
      <c r="CK3976" s="12" t="s">
        <v>932</v>
      </c>
      <c r="CL3976" s="37">
        <v>112198243</v>
      </c>
      <c r="CN3976" s="12" t="s">
        <v>1509</v>
      </c>
      <c r="CS3976" s="12"/>
      <c r="CT3976" s="36" t="str">
        <f t="shared" si="62"/>
        <v>500mn</v>
      </c>
      <c r="CU3976" s="36" t="str">
        <f>VLOOKUP(CK3976,Mapping!B:C,2,FALSE)</f>
        <v>US/CA</v>
      </c>
    </row>
    <row r="3977" spans="1:99" ht="16" customHeight="1" x14ac:dyDescent="0.35">
      <c r="A3977" s="12" t="s">
        <v>5514</v>
      </c>
      <c r="B3977" s="12" t="s">
        <v>925</v>
      </c>
      <c r="E3977" s="37">
        <v>4603542</v>
      </c>
      <c r="G3977" s="37" t="s">
        <v>1505</v>
      </c>
      <c r="I3977" s="37"/>
      <c r="K3977" s="37"/>
      <c r="M3977" s="37"/>
      <c r="O3977" s="37"/>
      <c r="R3977" s="37"/>
      <c r="T3977" s="37"/>
      <c r="V3977" s="37"/>
      <c r="X3977" s="37"/>
      <c r="Z3977" s="37">
        <v>502690</v>
      </c>
      <c r="AA3977" s="12">
        <v>0.02</v>
      </c>
      <c r="AB3977" s="37"/>
      <c r="AD3977" s="37"/>
      <c r="AF3977" s="37"/>
      <c r="AH3977" s="37"/>
      <c r="AN3977" s="37">
        <v>4100852</v>
      </c>
      <c r="AO3977" s="12">
        <v>0.19</v>
      </c>
      <c r="AP3977" s="37"/>
      <c r="AR3977" s="37"/>
      <c r="AT3977" s="37"/>
      <c r="AV3977" s="37"/>
      <c r="AX3977" s="37"/>
      <c r="BC3977" s="12">
        <v>17000</v>
      </c>
      <c r="BI3977" s="12">
        <v>24350</v>
      </c>
      <c r="BY3977" s="12">
        <v>0</v>
      </c>
      <c r="CD3977" s="12">
        <v>0</v>
      </c>
      <c r="CG3977" s="12" t="s">
        <v>940</v>
      </c>
      <c r="CH3977" s="12">
        <v>25.885000000000002</v>
      </c>
      <c r="CI3977" s="12" t="s">
        <v>2364</v>
      </c>
      <c r="CJ3977" s="12" t="s">
        <v>995</v>
      </c>
      <c r="CK3977" s="12" t="s">
        <v>932</v>
      </c>
      <c r="CL3977" s="37">
        <v>2188415717</v>
      </c>
      <c r="CN3977" s="12" t="s">
        <v>1509</v>
      </c>
      <c r="CS3977" s="12"/>
      <c r="CT3977" s="36" t="str">
        <f t="shared" si="62"/>
        <v>1bn - 50bn</v>
      </c>
      <c r="CU3977" s="36" t="str">
        <f>VLOOKUP(CK3977,Mapping!B:C,2,FALSE)</f>
        <v>US/CA</v>
      </c>
    </row>
    <row r="3978" spans="1:99" ht="16" customHeight="1" x14ac:dyDescent="0.35">
      <c r="A3978" s="12" t="s">
        <v>5515</v>
      </c>
      <c r="B3978" s="12" t="s">
        <v>925</v>
      </c>
      <c r="E3978" s="37">
        <v>37638</v>
      </c>
      <c r="G3978" s="37" t="s">
        <v>1505</v>
      </c>
      <c r="I3978" s="37"/>
      <c r="K3978" s="37"/>
      <c r="M3978" s="37">
        <v>37638</v>
      </c>
      <c r="N3978" s="12">
        <v>0.02</v>
      </c>
      <c r="O3978" s="37"/>
      <c r="R3978" s="37"/>
      <c r="T3978" s="37"/>
      <c r="V3978" s="37"/>
      <c r="X3978" s="37"/>
      <c r="Z3978" s="37"/>
      <c r="AB3978" s="37"/>
      <c r="AD3978" s="37"/>
      <c r="AF3978" s="37"/>
      <c r="AH3978" s="37"/>
      <c r="AN3978" s="37"/>
      <c r="AP3978" s="37"/>
      <c r="AR3978" s="37"/>
      <c r="AT3978" s="37"/>
      <c r="AV3978" s="37"/>
      <c r="AX3978" s="37"/>
      <c r="BB3978" s="12">
        <v>300</v>
      </c>
      <c r="CC3978" s="12">
        <v>0</v>
      </c>
      <c r="CG3978" s="12" t="s">
        <v>976</v>
      </c>
      <c r="CH3978" s="12">
        <v>7.2409999999999997</v>
      </c>
      <c r="CI3978" s="12" t="s">
        <v>1211</v>
      </c>
      <c r="CJ3978" s="12" t="s">
        <v>1212</v>
      </c>
      <c r="CK3978" s="12" t="s">
        <v>932</v>
      </c>
      <c r="CL3978" s="37">
        <v>157075878</v>
      </c>
      <c r="CN3978" s="12" t="s">
        <v>1513</v>
      </c>
      <c r="CS3978" s="12"/>
      <c r="CT3978" s="36" t="str">
        <f t="shared" si="62"/>
        <v>500mn</v>
      </c>
      <c r="CU3978" s="36" t="str">
        <f>VLOOKUP(CK3978,Mapping!B:C,2,FALSE)</f>
        <v>US/CA</v>
      </c>
    </row>
    <row r="3979" spans="1:99" ht="16" customHeight="1" x14ac:dyDescent="0.35">
      <c r="A3979" s="12" t="s">
        <v>5516</v>
      </c>
      <c r="B3979" s="12" t="s">
        <v>925</v>
      </c>
      <c r="E3979" s="37">
        <v>15986585</v>
      </c>
      <c r="G3979" s="37" t="s">
        <v>1505</v>
      </c>
      <c r="I3979" s="37"/>
      <c r="K3979" s="37"/>
      <c r="M3979" s="37"/>
      <c r="O3979" s="37"/>
      <c r="R3979" s="37"/>
      <c r="T3979" s="37"/>
      <c r="V3979" s="37"/>
      <c r="X3979" s="37"/>
      <c r="Z3979" s="37"/>
      <c r="AB3979" s="37"/>
      <c r="AD3979" s="37"/>
      <c r="AF3979" s="37"/>
      <c r="AH3979" s="37"/>
      <c r="AN3979" s="37">
        <v>15986585</v>
      </c>
      <c r="AO3979" s="12">
        <v>1.79</v>
      </c>
      <c r="AP3979" s="37">
        <v>0</v>
      </c>
      <c r="AQ3979" s="12">
        <v>0</v>
      </c>
      <c r="AR3979" s="37"/>
      <c r="AT3979" s="37"/>
      <c r="AV3979" s="37"/>
      <c r="AX3979" s="37"/>
      <c r="BH3979" s="12">
        <v>0</v>
      </c>
      <c r="BI3979" s="12">
        <v>94925</v>
      </c>
      <c r="BV3979" s="12">
        <v>0</v>
      </c>
      <c r="BY3979" s="12">
        <v>0.01</v>
      </c>
      <c r="CG3979" s="12" t="s">
        <v>940</v>
      </c>
      <c r="CH3979" s="12">
        <v>6.5819999999999999</v>
      </c>
      <c r="CI3979" s="12" t="s">
        <v>2114</v>
      </c>
      <c r="CJ3979" s="12" t="s">
        <v>1616</v>
      </c>
      <c r="CK3979" s="12" t="s">
        <v>932</v>
      </c>
      <c r="CL3979" s="37">
        <v>874707076</v>
      </c>
      <c r="CN3979" s="12" t="s">
        <v>1509</v>
      </c>
      <c r="CS3979" s="12"/>
      <c r="CT3979" s="36" t="str">
        <f t="shared" si="62"/>
        <v>500mn - 1bn</v>
      </c>
      <c r="CU3979" s="36" t="str">
        <f>VLOOKUP(CK3979,Mapping!B:C,2,FALSE)</f>
        <v>US/CA</v>
      </c>
    </row>
    <row r="3980" spans="1:99" ht="16" customHeight="1" x14ac:dyDescent="0.35">
      <c r="A3980" s="12" t="s">
        <v>5517</v>
      </c>
      <c r="B3980" s="12" t="s">
        <v>925</v>
      </c>
      <c r="E3980" s="37">
        <v>14793201</v>
      </c>
      <c r="G3980" s="37" t="s">
        <v>1505</v>
      </c>
      <c r="I3980" s="37"/>
      <c r="K3980" s="37"/>
      <c r="M3980" s="37">
        <v>2820717</v>
      </c>
      <c r="N3980" s="12">
        <v>0.01</v>
      </c>
      <c r="O3980" s="37"/>
      <c r="Q3980" s="12">
        <v>23602</v>
      </c>
      <c r="R3980" s="37"/>
      <c r="T3980" s="37">
        <v>548618</v>
      </c>
      <c r="U3980" s="12">
        <v>0</v>
      </c>
      <c r="V3980" s="37"/>
      <c r="X3980" s="37"/>
      <c r="Z3980" s="37"/>
      <c r="AB3980" s="37"/>
      <c r="AD3980" s="37">
        <v>1427179</v>
      </c>
      <c r="AE3980" s="12">
        <v>0.01</v>
      </c>
      <c r="AF3980" s="37"/>
      <c r="AH3980" s="37">
        <v>2980461</v>
      </c>
      <c r="AI3980" s="12">
        <v>0.01</v>
      </c>
      <c r="AN3980" s="37">
        <v>4900812</v>
      </c>
      <c r="AO3980" s="12">
        <v>0.02</v>
      </c>
      <c r="AP3980" s="37">
        <v>2115414</v>
      </c>
      <c r="AQ3980" s="12">
        <v>0.01</v>
      </c>
      <c r="AR3980" s="37"/>
      <c r="AT3980" s="37"/>
      <c r="AV3980" s="37"/>
      <c r="AX3980" s="37"/>
      <c r="BB3980" s="12">
        <v>22483</v>
      </c>
      <c r="BH3980" s="12">
        <v>9162</v>
      </c>
      <c r="BI3980" s="12">
        <v>29100</v>
      </c>
      <c r="BJ3980" s="12">
        <v>12809</v>
      </c>
      <c r="BK3980" s="12">
        <v>4901</v>
      </c>
      <c r="BQ3980" s="12">
        <v>0.01</v>
      </c>
      <c r="BV3980" s="12">
        <v>0.01</v>
      </c>
      <c r="BY3980" s="12">
        <v>0</v>
      </c>
      <c r="CB3980" s="12">
        <v>0</v>
      </c>
      <c r="CC3980" s="12">
        <v>0</v>
      </c>
      <c r="CE3980" s="12">
        <v>0</v>
      </c>
      <c r="CG3980" s="12" t="s">
        <v>991</v>
      </c>
      <c r="CH3980" s="12">
        <v>38.299999999999997</v>
      </c>
      <c r="CI3980" s="12" t="s">
        <v>3450</v>
      </c>
      <c r="CJ3980" s="12" t="s">
        <v>1248</v>
      </c>
      <c r="CK3980" s="12" t="s">
        <v>932</v>
      </c>
      <c r="CL3980" s="37">
        <v>20212447258</v>
      </c>
      <c r="CN3980" s="12" t="s">
        <v>1534</v>
      </c>
      <c r="CS3980" s="12"/>
      <c r="CT3980" s="36" t="str">
        <f t="shared" si="62"/>
        <v>1bn - 50bn</v>
      </c>
      <c r="CU3980" s="36" t="str">
        <f>VLOOKUP(CK3980,Mapping!B:C,2,FALSE)</f>
        <v>US/CA</v>
      </c>
    </row>
    <row r="3981" spans="1:99" ht="16" customHeight="1" x14ac:dyDescent="0.35">
      <c r="A3981" s="12" t="s">
        <v>5518</v>
      </c>
      <c r="B3981" s="12" t="s">
        <v>925</v>
      </c>
      <c r="E3981" s="37">
        <v>3454188</v>
      </c>
      <c r="G3981" s="37" t="s">
        <v>1505</v>
      </c>
      <c r="I3981" s="37"/>
      <c r="K3981" s="37"/>
      <c r="M3981" s="37"/>
      <c r="O3981" s="37"/>
      <c r="R3981" s="37"/>
      <c r="T3981" s="37"/>
      <c r="V3981" s="37"/>
      <c r="X3981" s="37"/>
      <c r="Z3981" s="37"/>
      <c r="AB3981" s="37"/>
      <c r="AD3981" s="37"/>
      <c r="AF3981" s="37"/>
      <c r="AH3981" s="37"/>
      <c r="AN3981" s="37">
        <v>3454188</v>
      </c>
      <c r="AO3981" s="12">
        <v>1.89</v>
      </c>
      <c r="AP3981" s="37"/>
      <c r="AR3981" s="37"/>
      <c r="AT3981" s="37"/>
      <c r="AV3981" s="37"/>
      <c r="AX3981" s="37"/>
      <c r="BI3981" s="12">
        <v>16125</v>
      </c>
      <c r="BY3981" s="12">
        <v>0</v>
      </c>
      <c r="CG3981" s="12"/>
      <c r="CH3981" s="12">
        <v>69.775000000000006</v>
      </c>
      <c r="CI3981" s="12" t="s">
        <v>5519</v>
      </c>
      <c r="CJ3981" s="12" t="s">
        <v>1797</v>
      </c>
      <c r="CK3981" s="12" t="s">
        <v>932</v>
      </c>
      <c r="CL3981" s="37">
        <v>182574818</v>
      </c>
      <c r="CN3981" s="12" t="s">
        <v>1509</v>
      </c>
      <c r="CS3981" s="12"/>
      <c r="CT3981" s="36" t="str">
        <f t="shared" si="62"/>
        <v>500mn</v>
      </c>
      <c r="CU3981" s="36" t="str">
        <f>VLOOKUP(CK3981,Mapping!B:C,2,FALSE)</f>
        <v>US/CA</v>
      </c>
    </row>
    <row r="3982" spans="1:99" ht="16" customHeight="1" x14ac:dyDescent="0.35">
      <c r="A3982" s="12" t="s">
        <v>5520</v>
      </c>
      <c r="B3982" s="12" t="s">
        <v>925</v>
      </c>
      <c r="E3982" s="37">
        <v>2225852</v>
      </c>
      <c r="G3982" s="37" t="s">
        <v>1505</v>
      </c>
      <c r="I3982" s="37"/>
      <c r="K3982" s="37"/>
      <c r="M3982" s="37"/>
      <c r="O3982" s="37"/>
      <c r="R3982" s="37"/>
      <c r="T3982" s="37"/>
      <c r="V3982" s="37"/>
      <c r="X3982" s="37"/>
      <c r="Z3982" s="37"/>
      <c r="AB3982" s="37"/>
      <c r="AD3982" s="37"/>
      <c r="AF3982" s="37"/>
      <c r="AH3982" s="37"/>
      <c r="AN3982" s="37">
        <v>2225852</v>
      </c>
      <c r="AO3982" s="12">
        <v>0.75</v>
      </c>
      <c r="AP3982" s="37"/>
      <c r="AR3982" s="37"/>
      <c r="AT3982" s="37"/>
      <c r="AV3982" s="37"/>
      <c r="AX3982" s="37"/>
      <c r="BI3982" s="12">
        <v>11200</v>
      </c>
      <c r="BY3982" s="12">
        <v>0</v>
      </c>
      <c r="CG3982" s="12" t="s">
        <v>929</v>
      </c>
      <c r="CH3982" s="12">
        <v>7.976</v>
      </c>
      <c r="CI3982" s="12" t="s">
        <v>1243</v>
      </c>
      <c r="CJ3982" s="12"/>
      <c r="CK3982" s="12" t="s">
        <v>1134</v>
      </c>
      <c r="CL3982" s="37">
        <v>486229989</v>
      </c>
      <c r="CN3982" s="12" t="s">
        <v>1509</v>
      </c>
      <c r="CS3982" s="12"/>
      <c r="CT3982" s="36" t="str">
        <f t="shared" si="62"/>
        <v>500mn</v>
      </c>
      <c r="CU3982" s="36" t="str">
        <f>VLOOKUP(CK3982,Mapping!B:C,2,FALSE)</f>
        <v>Middle East</v>
      </c>
    </row>
    <row r="3983" spans="1:99" ht="16" customHeight="1" x14ac:dyDescent="0.35">
      <c r="A3983" s="12" t="s">
        <v>5521</v>
      </c>
      <c r="B3983" s="12" t="s">
        <v>925</v>
      </c>
      <c r="E3983" s="37">
        <v>854695</v>
      </c>
      <c r="G3983" s="37" t="s">
        <v>1505</v>
      </c>
      <c r="I3983" s="37"/>
      <c r="K3983" s="37"/>
      <c r="M3983" s="37"/>
      <c r="O3983" s="37"/>
      <c r="R3983" s="37"/>
      <c r="T3983" s="37"/>
      <c r="V3983" s="37"/>
      <c r="X3983" s="37"/>
      <c r="Z3983" s="37"/>
      <c r="AB3983" s="37"/>
      <c r="AD3983" s="37"/>
      <c r="AF3983" s="37"/>
      <c r="AH3983" s="37"/>
      <c r="AN3983" s="37">
        <v>854695</v>
      </c>
      <c r="AO3983" s="12">
        <v>0.55000000000000004</v>
      </c>
      <c r="AP3983" s="37"/>
      <c r="AR3983" s="37"/>
      <c r="AT3983" s="37"/>
      <c r="AV3983" s="37"/>
      <c r="AX3983" s="37"/>
      <c r="BI3983" s="12">
        <v>5075</v>
      </c>
      <c r="BY3983" s="12">
        <v>0</v>
      </c>
      <c r="CG3983" s="12" t="s">
        <v>976</v>
      </c>
      <c r="CH3983" s="12">
        <v>20.207999999999998</v>
      </c>
      <c r="CI3983" s="12" t="s">
        <v>1124</v>
      </c>
      <c r="CJ3983" s="12" t="s">
        <v>1072</v>
      </c>
      <c r="CK3983" s="12" t="s">
        <v>932</v>
      </c>
      <c r="CL3983" s="37">
        <v>154299356</v>
      </c>
      <c r="CN3983" s="12" t="s">
        <v>1509</v>
      </c>
      <c r="CS3983" s="12"/>
      <c r="CT3983" s="36" t="str">
        <f t="shared" si="62"/>
        <v>500mn</v>
      </c>
      <c r="CU3983" s="36" t="str">
        <f>VLOOKUP(CK3983,Mapping!B:C,2,FALSE)</f>
        <v>US/CA</v>
      </c>
    </row>
    <row r="3984" spans="1:99" ht="16" customHeight="1" x14ac:dyDescent="0.35">
      <c r="A3984" s="12" t="s">
        <v>5522</v>
      </c>
      <c r="B3984" s="12" t="s">
        <v>925</v>
      </c>
      <c r="E3984" s="37">
        <v>0</v>
      </c>
      <c r="G3984" s="37" t="s">
        <v>1505</v>
      </c>
      <c r="I3984" s="37"/>
      <c r="K3984" s="37"/>
      <c r="M3984" s="37"/>
      <c r="O3984" s="37"/>
      <c r="Q3984" s="12">
        <v>0</v>
      </c>
      <c r="R3984" s="37"/>
      <c r="T3984" s="37"/>
      <c r="V3984" s="37"/>
      <c r="X3984" s="37">
        <v>0</v>
      </c>
      <c r="Y3984" s="12">
        <v>0</v>
      </c>
      <c r="Z3984" s="37"/>
      <c r="AB3984" s="37"/>
      <c r="AD3984" s="37"/>
      <c r="AF3984" s="37"/>
      <c r="AH3984" s="37">
        <v>0</v>
      </c>
      <c r="AI3984" s="12">
        <v>0</v>
      </c>
      <c r="AN3984" s="37"/>
      <c r="AP3984" s="37"/>
      <c r="AR3984" s="37"/>
      <c r="AT3984" s="37"/>
      <c r="AV3984" s="37"/>
      <c r="AX3984" s="37"/>
      <c r="BA3984" s="12">
        <v>0</v>
      </c>
      <c r="BQ3984" s="12">
        <v>0</v>
      </c>
      <c r="BZ3984" s="12">
        <v>0</v>
      </c>
      <c r="CG3984" s="12" t="s">
        <v>1270</v>
      </c>
      <c r="CI3984" s="12" t="s">
        <v>1781</v>
      </c>
      <c r="CJ3984" s="12" t="s">
        <v>931</v>
      </c>
      <c r="CK3984" s="12" t="s">
        <v>932</v>
      </c>
      <c r="CL3984" s="37">
        <v>4297300</v>
      </c>
      <c r="CN3984" s="12" t="s">
        <v>1270</v>
      </c>
      <c r="CS3984" s="12"/>
      <c r="CT3984" s="36" t="str">
        <f t="shared" si="62"/>
        <v>500mn</v>
      </c>
      <c r="CU3984" s="36" t="str">
        <f>VLOOKUP(CK3984,Mapping!B:C,2,FALSE)</f>
        <v>US/CA</v>
      </c>
    </row>
    <row r="3985" spans="1:99" ht="16" customHeight="1" x14ac:dyDescent="0.35">
      <c r="A3985" s="12" t="s">
        <v>5523</v>
      </c>
      <c r="B3985" s="12" t="s">
        <v>925</v>
      </c>
      <c r="E3985" s="37">
        <v>0</v>
      </c>
      <c r="G3985" s="37" t="s">
        <v>1505</v>
      </c>
      <c r="I3985" s="37"/>
      <c r="K3985" s="37"/>
      <c r="M3985" s="37"/>
      <c r="O3985" s="37"/>
      <c r="Q3985" s="12">
        <v>0</v>
      </c>
      <c r="R3985" s="37"/>
      <c r="T3985" s="37"/>
      <c r="V3985" s="37"/>
      <c r="X3985" s="37"/>
      <c r="Z3985" s="37"/>
      <c r="AB3985" s="37"/>
      <c r="AD3985" s="37"/>
      <c r="AF3985" s="37"/>
      <c r="AH3985" s="37">
        <v>0</v>
      </c>
      <c r="AI3985" s="12">
        <v>0</v>
      </c>
      <c r="AN3985" s="37"/>
      <c r="AP3985" s="37"/>
      <c r="AR3985" s="37"/>
      <c r="AT3985" s="37"/>
      <c r="AV3985" s="37"/>
      <c r="AX3985" s="37"/>
      <c r="BQ3985" s="12">
        <v>0</v>
      </c>
      <c r="CG3985" s="12" t="s">
        <v>929</v>
      </c>
      <c r="CH3985" s="12">
        <v>19.341999999999999</v>
      </c>
      <c r="CI3985" s="12" t="s">
        <v>3163</v>
      </c>
      <c r="CJ3985" s="12" t="s">
        <v>2087</v>
      </c>
      <c r="CK3985" s="12" t="s">
        <v>932</v>
      </c>
      <c r="CL3985" s="37">
        <v>353338531</v>
      </c>
      <c r="CN3985" s="12" t="s">
        <v>1509</v>
      </c>
      <c r="CS3985" s="12"/>
      <c r="CT3985" s="36" t="str">
        <f t="shared" si="62"/>
        <v>500mn</v>
      </c>
      <c r="CU3985" s="36" t="str">
        <f>VLOOKUP(CK3985,Mapping!B:C,2,FALSE)</f>
        <v>US/CA</v>
      </c>
    </row>
    <row r="3986" spans="1:99" ht="16" customHeight="1" x14ac:dyDescent="0.35">
      <c r="A3986" s="12" t="s">
        <v>5524</v>
      </c>
      <c r="B3986" s="12" t="s">
        <v>925</v>
      </c>
      <c r="E3986" s="37">
        <v>80121917</v>
      </c>
      <c r="G3986" s="37" t="s">
        <v>1505</v>
      </c>
      <c r="I3986" s="37"/>
      <c r="K3986" s="37"/>
      <c r="M3986" s="37">
        <v>0</v>
      </c>
      <c r="N3986" s="12">
        <v>0</v>
      </c>
      <c r="O3986" s="37"/>
      <c r="R3986" s="37"/>
      <c r="T3986" s="37"/>
      <c r="V3986" s="37"/>
      <c r="X3986" s="37"/>
      <c r="Z3986" s="37">
        <v>41382269</v>
      </c>
      <c r="AA3986" s="12">
        <v>1.54</v>
      </c>
      <c r="AB3986" s="37"/>
      <c r="AD3986" s="37"/>
      <c r="AF3986" s="37"/>
      <c r="AH3986" s="37"/>
      <c r="AN3986" s="37"/>
      <c r="AP3986" s="37">
        <v>38739648</v>
      </c>
      <c r="AQ3986" s="12">
        <v>1.44</v>
      </c>
      <c r="AR3986" s="37"/>
      <c r="AT3986" s="37"/>
      <c r="AV3986" s="37"/>
      <c r="AX3986" s="37"/>
      <c r="BB3986" s="12">
        <v>0</v>
      </c>
      <c r="BC3986" s="12">
        <v>1399468</v>
      </c>
      <c r="BH3986" s="12">
        <v>167784</v>
      </c>
      <c r="BV3986" s="12">
        <v>0.14000000000000001</v>
      </c>
      <c r="CC3986" s="12">
        <v>0</v>
      </c>
      <c r="CD3986" s="12">
        <v>0.11</v>
      </c>
      <c r="CG3986" s="12" t="s">
        <v>976</v>
      </c>
      <c r="CH3986" s="12">
        <v>33.642000000000003</v>
      </c>
      <c r="CI3986" s="12" t="s">
        <v>1147</v>
      </c>
      <c r="CJ3986" s="12" t="s">
        <v>1130</v>
      </c>
      <c r="CK3986" s="12" t="s">
        <v>932</v>
      </c>
      <c r="CL3986" s="37">
        <v>2690175332</v>
      </c>
      <c r="CN3986" s="12" t="s">
        <v>1513</v>
      </c>
      <c r="CS3986" s="12"/>
      <c r="CT3986" s="36" t="str">
        <f t="shared" si="62"/>
        <v>1bn - 50bn</v>
      </c>
      <c r="CU3986" s="36" t="str">
        <f>VLOOKUP(CK3986,Mapping!B:C,2,FALSE)</f>
        <v>US/CA</v>
      </c>
    </row>
    <row r="3987" spans="1:99" ht="16" customHeight="1" x14ac:dyDescent="0.35">
      <c r="A3987" s="12" t="s">
        <v>5525</v>
      </c>
      <c r="B3987" s="12" t="s">
        <v>925</v>
      </c>
      <c r="E3987" s="37">
        <v>0</v>
      </c>
      <c r="G3987" s="37" t="s">
        <v>1505</v>
      </c>
      <c r="I3987" s="37"/>
      <c r="K3987" s="37"/>
      <c r="M3987" s="37"/>
      <c r="O3987" s="37"/>
      <c r="R3987" s="37"/>
      <c r="T3987" s="37"/>
      <c r="V3987" s="37"/>
      <c r="X3987" s="37"/>
      <c r="Z3987" s="37"/>
      <c r="AB3987" s="37"/>
      <c r="AD3987" s="37"/>
      <c r="AF3987" s="37"/>
      <c r="AH3987" s="37"/>
      <c r="AN3987" s="37">
        <v>0</v>
      </c>
      <c r="AO3987" s="12">
        <v>0</v>
      </c>
      <c r="AP3987" s="37"/>
      <c r="AR3987" s="37"/>
      <c r="AT3987" s="37"/>
      <c r="AV3987" s="37"/>
      <c r="AX3987" s="37"/>
      <c r="BI3987" s="12">
        <v>0</v>
      </c>
      <c r="BY3987" s="12">
        <v>0</v>
      </c>
      <c r="CG3987" s="12"/>
      <c r="CH3987" s="12">
        <v>37.564999999999998</v>
      </c>
      <c r="CI3987" s="12"/>
      <c r="CJ3987" s="12" t="s">
        <v>1752</v>
      </c>
      <c r="CK3987" s="12" t="s">
        <v>1753</v>
      </c>
      <c r="CL3987" s="37">
        <v>17072111</v>
      </c>
      <c r="CN3987" s="12" t="s">
        <v>1506</v>
      </c>
      <c r="CS3987" s="12"/>
      <c r="CT3987" s="36" t="str">
        <f t="shared" si="62"/>
        <v>500mn</v>
      </c>
      <c r="CU3987" s="36" t="str">
        <f>VLOOKUP(CK3987,Mapping!B:C,2,FALSE)</f>
        <v>LATAM</v>
      </c>
    </row>
    <row r="3988" spans="1:99" ht="16" customHeight="1" x14ac:dyDescent="0.35">
      <c r="A3988" s="12" t="s">
        <v>5526</v>
      </c>
      <c r="B3988" s="12" t="s">
        <v>925</v>
      </c>
      <c r="E3988" s="37">
        <v>879957</v>
      </c>
      <c r="G3988" s="37" t="s">
        <v>1505</v>
      </c>
      <c r="I3988" s="37"/>
      <c r="K3988" s="37"/>
      <c r="M3988" s="37"/>
      <c r="O3988" s="37"/>
      <c r="Q3988" s="12">
        <v>0</v>
      </c>
      <c r="R3988" s="37"/>
      <c r="T3988" s="37"/>
      <c r="V3988" s="37"/>
      <c r="X3988" s="37"/>
      <c r="Z3988" s="37"/>
      <c r="AB3988" s="37"/>
      <c r="AD3988" s="37"/>
      <c r="AF3988" s="37"/>
      <c r="AH3988" s="37">
        <v>0</v>
      </c>
      <c r="AI3988" s="12">
        <v>0</v>
      </c>
      <c r="AN3988" s="37">
        <v>879957</v>
      </c>
      <c r="AO3988" s="12">
        <v>0.39</v>
      </c>
      <c r="AP3988" s="37"/>
      <c r="AR3988" s="37"/>
      <c r="AT3988" s="37"/>
      <c r="AV3988" s="37"/>
      <c r="AX3988" s="37"/>
      <c r="BI3988" s="12">
        <v>5225</v>
      </c>
      <c r="BQ3988" s="12">
        <v>0</v>
      </c>
      <c r="BY3988" s="12">
        <v>0</v>
      </c>
      <c r="CG3988" s="12" t="s">
        <v>940</v>
      </c>
      <c r="CH3988" s="12">
        <v>18.283999999999999</v>
      </c>
      <c r="CI3988" s="12" t="s">
        <v>1127</v>
      </c>
      <c r="CJ3988" s="12" t="s">
        <v>966</v>
      </c>
      <c r="CK3988" s="12" t="s">
        <v>932</v>
      </c>
      <c r="CL3988" s="37">
        <v>226343376</v>
      </c>
      <c r="CN3988" s="12" t="s">
        <v>1509</v>
      </c>
      <c r="CS3988" s="12"/>
      <c r="CT3988" s="36" t="str">
        <f t="shared" si="62"/>
        <v>500mn</v>
      </c>
      <c r="CU3988" s="36" t="str">
        <f>VLOOKUP(CK3988,Mapping!B:C,2,FALSE)</f>
        <v>US/CA</v>
      </c>
    </row>
    <row r="3989" spans="1:99" ht="16" customHeight="1" x14ac:dyDescent="0.35">
      <c r="A3989" s="12" t="s">
        <v>5527</v>
      </c>
      <c r="B3989" s="12" t="s">
        <v>925</v>
      </c>
      <c r="E3989" s="37">
        <v>0</v>
      </c>
      <c r="G3989" s="37" t="s">
        <v>1505</v>
      </c>
      <c r="I3989" s="37"/>
      <c r="K3989" s="37"/>
      <c r="M3989" s="37">
        <v>0</v>
      </c>
      <c r="N3989" s="12">
        <v>0</v>
      </c>
      <c r="O3989" s="37"/>
      <c r="R3989" s="37"/>
      <c r="T3989" s="37"/>
      <c r="V3989" s="37"/>
      <c r="X3989" s="37"/>
      <c r="Z3989" s="37"/>
      <c r="AB3989" s="37"/>
      <c r="AD3989" s="37"/>
      <c r="AF3989" s="37"/>
      <c r="AH3989" s="37"/>
      <c r="AN3989" s="37"/>
      <c r="AP3989" s="37"/>
      <c r="AR3989" s="37"/>
      <c r="AT3989" s="37"/>
      <c r="AV3989" s="37"/>
      <c r="AX3989" s="37"/>
      <c r="BB3989" s="12">
        <v>0</v>
      </c>
      <c r="CC3989" s="12">
        <v>0</v>
      </c>
      <c r="CG3989" s="12" t="s">
        <v>940</v>
      </c>
      <c r="CH3989" s="12">
        <v>13.43</v>
      </c>
      <c r="CI3989" s="12" t="s">
        <v>1539</v>
      </c>
      <c r="CJ3989" s="12" t="s">
        <v>1248</v>
      </c>
      <c r="CK3989" s="12" t="s">
        <v>932</v>
      </c>
      <c r="CL3989" s="37">
        <v>1656379949</v>
      </c>
      <c r="CN3989" s="12" t="s">
        <v>1509</v>
      </c>
      <c r="CS3989" s="12"/>
      <c r="CT3989" s="36" t="str">
        <f t="shared" si="62"/>
        <v>1bn - 50bn</v>
      </c>
      <c r="CU3989" s="36" t="str">
        <f>VLOOKUP(CK3989,Mapping!B:C,2,FALSE)</f>
        <v>US/CA</v>
      </c>
    </row>
    <row r="3990" spans="1:99" ht="16" customHeight="1" x14ac:dyDescent="0.35">
      <c r="A3990" s="12" t="s">
        <v>5528</v>
      </c>
      <c r="B3990" s="12" t="s">
        <v>925</v>
      </c>
      <c r="E3990" s="37">
        <v>2967737</v>
      </c>
      <c r="G3990" s="37" t="s">
        <v>1505</v>
      </c>
      <c r="I3990" s="37"/>
      <c r="K3990" s="37"/>
      <c r="M3990" s="37"/>
      <c r="O3990" s="37"/>
      <c r="Q3990" s="12">
        <v>1874</v>
      </c>
      <c r="R3990" s="37"/>
      <c r="T3990" s="37"/>
      <c r="V3990" s="37"/>
      <c r="X3990" s="37"/>
      <c r="Z3990" s="37"/>
      <c r="AB3990" s="37"/>
      <c r="AD3990" s="37"/>
      <c r="AF3990" s="37"/>
      <c r="AH3990" s="37">
        <v>236649</v>
      </c>
      <c r="AI3990" s="12">
        <v>0.04</v>
      </c>
      <c r="AN3990" s="37">
        <v>206306</v>
      </c>
      <c r="AO3990" s="12">
        <v>0.04</v>
      </c>
      <c r="AP3990" s="37">
        <v>2524782</v>
      </c>
      <c r="AQ3990" s="12">
        <v>0.43</v>
      </c>
      <c r="AR3990" s="37"/>
      <c r="AT3990" s="37"/>
      <c r="AV3990" s="37"/>
      <c r="AX3990" s="37"/>
      <c r="BH3990" s="12">
        <v>10935</v>
      </c>
      <c r="BI3990" s="12">
        <v>1225</v>
      </c>
      <c r="BQ3990" s="12">
        <v>0</v>
      </c>
      <c r="BV3990" s="12">
        <v>0.01</v>
      </c>
      <c r="BY3990" s="12">
        <v>0</v>
      </c>
      <c r="CG3990" s="12" t="s">
        <v>976</v>
      </c>
      <c r="CH3990" s="12">
        <v>128.97</v>
      </c>
      <c r="CI3990" s="12" t="s">
        <v>1549</v>
      </c>
      <c r="CJ3990" s="12" t="s">
        <v>966</v>
      </c>
      <c r="CK3990" s="12" t="s">
        <v>932</v>
      </c>
      <c r="CL3990" s="37">
        <v>588476073</v>
      </c>
      <c r="CN3990" s="12" t="s">
        <v>1513</v>
      </c>
      <c r="CS3990" s="12"/>
      <c r="CT3990" s="36" t="str">
        <f t="shared" si="62"/>
        <v>500mn - 1bn</v>
      </c>
      <c r="CU3990" s="36" t="str">
        <f>VLOOKUP(CK3990,Mapping!B:C,2,FALSE)</f>
        <v>US/CA</v>
      </c>
    </row>
    <row r="3991" spans="1:99" ht="16" customHeight="1" x14ac:dyDescent="0.35">
      <c r="A3991" s="12" t="s">
        <v>5529</v>
      </c>
      <c r="B3991" s="12" t="s">
        <v>925</v>
      </c>
      <c r="E3991" s="37">
        <v>0</v>
      </c>
      <c r="G3991" s="37" t="s">
        <v>1505</v>
      </c>
      <c r="I3991" s="37"/>
      <c r="K3991" s="37"/>
      <c r="M3991" s="37"/>
      <c r="O3991" s="37"/>
      <c r="R3991" s="37"/>
      <c r="T3991" s="37"/>
      <c r="V3991" s="37"/>
      <c r="X3991" s="37"/>
      <c r="Z3991" s="37"/>
      <c r="AB3991" s="37"/>
      <c r="AD3991" s="37"/>
      <c r="AF3991" s="37"/>
      <c r="AH3991" s="37"/>
      <c r="AN3991" s="37">
        <v>0</v>
      </c>
      <c r="AO3991" s="12">
        <v>0</v>
      </c>
      <c r="AP3991" s="37"/>
      <c r="AR3991" s="37"/>
      <c r="AT3991" s="37"/>
      <c r="AV3991" s="37"/>
      <c r="AX3991" s="37"/>
      <c r="BI3991" s="12">
        <v>0</v>
      </c>
      <c r="BY3991" s="12">
        <v>0</v>
      </c>
      <c r="CG3991" s="12" t="s">
        <v>934</v>
      </c>
      <c r="CH3991" s="12">
        <v>24.292999999999999</v>
      </c>
      <c r="CI3991" s="12" t="s">
        <v>4703</v>
      </c>
      <c r="CJ3991" s="12" t="s">
        <v>1140</v>
      </c>
      <c r="CK3991" s="12" t="s">
        <v>932</v>
      </c>
      <c r="CL3991" s="37">
        <v>224878611</v>
      </c>
      <c r="CN3991" s="12" t="s">
        <v>1509</v>
      </c>
      <c r="CS3991" s="12"/>
      <c r="CT3991" s="36" t="str">
        <f t="shared" si="62"/>
        <v>500mn</v>
      </c>
      <c r="CU3991" s="36" t="str">
        <f>VLOOKUP(CK3991,Mapping!B:C,2,FALSE)</f>
        <v>US/CA</v>
      </c>
    </row>
    <row r="3992" spans="1:99" ht="16" customHeight="1" x14ac:dyDescent="0.35">
      <c r="A3992" s="12" t="s">
        <v>5530</v>
      </c>
      <c r="B3992" s="12" t="s">
        <v>933</v>
      </c>
      <c r="E3992" s="37">
        <v>0</v>
      </c>
      <c r="G3992" s="37" t="s">
        <v>1505</v>
      </c>
      <c r="I3992" s="37"/>
      <c r="K3992" s="37"/>
      <c r="M3992" s="37"/>
      <c r="O3992" s="37"/>
      <c r="R3992" s="37"/>
      <c r="T3992" s="37"/>
      <c r="V3992" s="37"/>
      <c r="X3992" s="37"/>
      <c r="Z3992" s="37"/>
      <c r="AB3992" s="37"/>
      <c r="AD3992" s="37"/>
      <c r="AF3992" s="37"/>
      <c r="AH3992" s="37"/>
      <c r="AN3992" s="37">
        <v>0</v>
      </c>
      <c r="AO3992" s="12">
        <v>0</v>
      </c>
      <c r="AP3992" s="37"/>
      <c r="AR3992" s="37"/>
      <c r="AT3992" s="37"/>
      <c r="AV3992" s="37"/>
      <c r="AX3992" s="37"/>
      <c r="BI3992" s="12">
        <v>0</v>
      </c>
      <c r="BY3992" s="12">
        <v>0</v>
      </c>
      <c r="CG3992" s="12" t="s">
        <v>1058</v>
      </c>
      <c r="CH3992" s="12">
        <v>88.658000000000001</v>
      </c>
      <c r="CI3992" s="12" t="s">
        <v>930</v>
      </c>
      <c r="CJ3992" s="12" t="s">
        <v>931</v>
      </c>
      <c r="CK3992" s="12" t="s">
        <v>932</v>
      </c>
      <c r="CL3992" s="37">
        <v>1451918611</v>
      </c>
      <c r="CN3992" s="12" t="s">
        <v>1506</v>
      </c>
      <c r="CS3992" s="12"/>
      <c r="CT3992" s="36" t="str">
        <f t="shared" si="62"/>
        <v>1bn - 50bn</v>
      </c>
      <c r="CU3992" s="36" t="str">
        <f>VLOOKUP(CK3992,Mapping!B:C,2,FALSE)</f>
        <v>US/CA</v>
      </c>
    </row>
    <row r="3993" spans="1:99" ht="16" customHeight="1" x14ac:dyDescent="0.35">
      <c r="A3993" s="12" t="s">
        <v>5531</v>
      </c>
      <c r="B3993" s="12" t="s">
        <v>933</v>
      </c>
      <c r="E3993" s="37">
        <v>0</v>
      </c>
      <c r="G3993" s="37" t="s">
        <v>1505</v>
      </c>
      <c r="I3993" s="37"/>
      <c r="K3993" s="37"/>
      <c r="M3993" s="37"/>
      <c r="O3993" s="37"/>
      <c r="R3993" s="37"/>
      <c r="T3993" s="37"/>
      <c r="V3993" s="37"/>
      <c r="X3993" s="37"/>
      <c r="Z3993" s="37"/>
      <c r="AB3993" s="37"/>
      <c r="AD3993" s="37"/>
      <c r="AF3993" s="37"/>
      <c r="AH3993" s="37"/>
      <c r="AN3993" s="37">
        <v>0</v>
      </c>
      <c r="AO3993" s="12">
        <v>0</v>
      </c>
      <c r="AP3993" s="37"/>
      <c r="AR3993" s="37"/>
      <c r="AT3993" s="37"/>
      <c r="AV3993" s="37"/>
      <c r="AX3993" s="37"/>
      <c r="BI3993" s="12">
        <v>0</v>
      </c>
      <c r="BY3993" s="12">
        <v>0</v>
      </c>
      <c r="CG3993" s="12" t="s">
        <v>934</v>
      </c>
      <c r="CH3993" s="12">
        <v>74.003</v>
      </c>
      <c r="CI3993" s="12" t="s">
        <v>953</v>
      </c>
      <c r="CJ3993" s="12"/>
      <c r="CK3993" s="12" t="s">
        <v>954</v>
      </c>
      <c r="CL3993" s="37">
        <v>58271253</v>
      </c>
      <c r="CN3993" s="12" t="s">
        <v>1506</v>
      </c>
      <c r="CS3993" s="12"/>
      <c r="CT3993" s="36" t="str">
        <f t="shared" si="62"/>
        <v>500mn</v>
      </c>
      <c r="CU3993" s="36" t="str">
        <f>VLOOKUP(CK3993,Mapping!B:C,2,FALSE)</f>
        <v>EU</v>
      </c>
    </row>
    <row r="3994" spans="1:99" ht="16" customHeight="1" x14ac:dyDescent="0.35">
      <c r="A3994" s="12" t="s">
        <v>5532</v>
      </c>
      <c r="B3994" s="12" t="s">
        <v>925</v>
      </c>
      <c r="E3994" s="37">
        <v>2511049</v>
      </c>
      <c r="G3994" s="37" t="s">
        <v>1505</v>
      </c>
      <c r="I3994" s="37"/>
      <c r="K3994" s="37"/>
      <c r="M3994" s="37">
        <v>1249456</v>
      </c>
      <c r="N3994" s="12">
        <v>0.26</v>
      </c>
      <c r="O3994" s="37"/>
      <c r="R3994" s="37"/>
      <c r="T3994" s="37">
        <v>280298</v>
      </c>
      <c r="U3994" s="12">
        <v>0.06</v>
      </c>
      <c r="V3994" s="37"/>
      <c r="X3994" s="37"/>
      <c r="Z3994" s="37">
        <v>505529</v>
      </c>
      <c r="AA3994" s="12">
        <v>0.1</v>
      </c>
      <c r="AB3994" s="37"/>
      <c r="AD3994" s="37"/>
      <c r="AF3994" s="37"/>
      <c r="AH3994" s="37"/>
      <c r="AN3994" s="37">
        <v>475766</v>
      </c>
      <c r="AO3994" s="12">
        <v>0.1</v>
      </c>
      <c r="AP3994" s="37"/>
      <c r="AR3994" s="37"/>
      <c r="AT3994" s="37"/>
      <c r="AV3994" s="37"/>
      <c r="AX3994" s="37"/>
      <c r="BB3994" s="12">
        <v>9959</v>
      </c>
      <c r="BC3994" s="12">
        <v>17096</v>
      </c>
      <c r="BI3994" s="12">
        <v>2825</v>
      </c>
      <c r="BK3994" s="12">
        <v>2504</v>
      </c>
      <c r="BY3994" s="12">
        <v>0</v>
      </c>
      <c r="CC3994" s="12">
        <v>0</v>
      </c>
      <c r="CD3994" s="12">
        <v>0</v>
      </c>
      <c r="CE3994" s="12">
        <v>0</v>
      </c>
      <c r="CG3994" s="12" t="s">
        <v>934</v>
      </c>
      <c r="CH3994" s="12">
        <v>21.35</v>
      </c>
      <c r="CI3994" s="12" t="s">
        <v>4460</v>
      </c>
      <c r="CJ3994" s="12" t="s">
        <v>1097</v>
      </c>
      <c r="CK3994" s="12" t="s">
        <v>932</v>
      </c>
      <c r="CL3994" s="37">
        <v>485653206</v>
      </c>
      <c r="CN3994" s="12" t="s">
        <v>1509</v>
      </c>
      <c r="CS3994" s="12"/>
      <c r="CT3994" s="36" t="str">
        <f t="shared" si="62"/>
        <v>500mn</v>
      </c>
      <c r="CU3994" s="36" t="str">
        <f>VLOOKUP(CK3994,Mapping!B:C,2,FALSE)</f>
        <v>US/CA</v>
      </c>
    </row>
    <row r="3995" spans="1:99" ht="16" customHeight="1" x14ac:dyDescent="0.35">
      <c r="A3995" s="12" t="s">
        <v>5533</v>
      </c>
      <c r="B3995" s="12" t="s">
        <v>925</v>
      </c>
      <c r="E3995" s="37">
        <v>13838414</v>
      </c>
      <c r="G3995" s="37" t="s">
        <v>1505</v>
      </c>
      <c r="I3995" s="37"/>
      <c r="K3995" s="37"/>
      <c r="M3995" s="37"/>
      <c r="O3995" s="37"/>
      <c r="Q3995" s="12">
        <v>23400</v>
      </c>
      <c r="R3995" s="37"/>
      <c r="T3995" s="37"/>
      <c r="V3995" s="37"/>
      <c r="X3995" s="37"/>
      <c r="Z3995" s="37"/>
      <c r="AB3995" s="37"/>
      <c r="AD3995" s="37"/>
      <c r="AF3995" s="37"/>
      <c r="AH3995" s="37">
        <v>2954952</v>
      </c>
      <c r="AI3995" s="12">
        <v>0.17</v>
      </c>
      <c r="AN3995" s="37"/>
      <c r="AP3995" s="37">
        <v>10883462</v>
      </c>
      <c r="AQ3995" s="12">
        <v>0.64</v>
      </c>
      <c r="AR3995" s="37">
        <v>0</v>
      </c>
      <c r="AS3995" s="12">
        <v>0</v>
      </c>
      <c r="AT3995" s="37"/>
      <c r="AV3995" s="37"/>
      <c r="AX3995" s="37"/>
      <c r="BE3995" s="12">
        <v>0</v>
      </c>
      <c r="BH3995" s="12">
        <v>47137</v>
      </c>
      <c r="BM3995" s="12">
        <v>0</v>
      </c>
      <c r="BQ3995" s="12">
        <v>0.01</v>
      </c>
      <c r="BV3995" s="12">
        <v>0.04</v>
      </c>
      <c r="CG3995" s="12" t="s">
        <v>976</v>
      </c>
      <c r="CH3995" s="12">
        <v>109.041</v>
      </c>
      <c r="CI3995" s="12" t="s">
        <v>941</v>
      </c>
      <c r="CJ3995" s="12" t="s">
        <v>941</v>
      </c>
      <c r="CK3995" s="12" t="s">
        <v>932</v>
      </c>
      <c r="CL3995" s="37">
        <v>1692364755</v>
      </c>
      <c r="CN3995" s="12" t="s">
        <v>1513</v>
      </c>
      <c r="CS3995" s="12"/>
      <c r="CT3995" s="36" t="str">
        <f t="shared" si="62"/>
        <v>1bn - 50bn</v>
      </c>
      <c r="CU3995" s="36" t="str">
        <f>VLOOKUP(CK3995,Mapping!B:C,2,FALSE)</f>
        <v>US/CA</v>
      </c>
    </row>
    <row r="3996" spans="1:99" ht="16" customHeight="1" x14ac:dyDescent="0.35">
      <c r="A3996" s="12" t="s">
        <v>5534</v>
      </c>
      <c r="B3996" s="12" t="s">
        <v>925</v>
      </c>
      <c r="E3996" s="37">
        <v>13039361</v>
      </c>
      <c r="G3996" s="37" t="s">
        <v>1505</v>
      </c>
      <c r="I3996" s="37"/>
      <c r="K3996" s="37"/>
      <c r="M3996" s="37"/>
      <c r="O3996" s="37"/>
      <c r="R3996" s="37"/>
      <c r="T3996" s="37"/>
      <c r="V3996" s="37"/>
      <c r="X3996" s="37"/>
      <c r="Z3996" s="37"/>
      <c r="AB3996" s="37"/>
      <c r="AD3996" s="37"/>
      <c r="AF3996" s="37"/>
      <c r="AH3996" s="37"/>
      <c r="AN3996" s="37">
        <v>13039361</v>
      </c>
      <c r="AO3996" s="12">
        <v>2.29</v>
      </c>
      <c r="AP3996" s="37"/>
      <c r="AR3996" s="37"/>
      <c r="AT3996" s="37"/>
      <c r="AV3996" s="37"/>
      <c r="AX3996" s="37"/>
      <c r="BI3996" s="12">
        <v>77425</v>
      </c>
      <c r="BY3996" s="12">
        <v>0.01</v>
      </c>
      <c r="CG3996" s="12" t="s">
        <v>929</v>
      </c>
      <c r="CH3996" s="12">
        <v>12.906000000000001</v>
      </c>
      <c r="CI3996" s="12" t="s">
        <v>2114</v>
      </c>
      <c r="CJ3996" s="12" t="s">
        <v>1097</v>
      </c>
      <c r="CK3996" s="12" t="s">
        <v>932</v>
      </c>
      <c r="CL3996" s="37">
        <v>566843016</v>
      </c>
      <c r="CN3996" s="12" t="s">
        <v>1509</v>
      </c>
      <c r="CS3996" s="12"/>
      <c r="CT3996" s="36" t="str">
        <f t="shared" si="62"/>
        <v>500mn - 1bn</v>
      </c>
      <c r="CU3996" s="36" t="str">
        <f>VLOOKUP(CK3996,Mapping!B:C,2,FALSE)</f>
        <v>US/CA</v>
      </c>
    </row>
    <row r="3997" spans="1:99" ht="16" customHeight="1" x14ac:dyDescent="0.35">
      <c r="A3997" s="12" t="s">
        <v>5535</v>
      </c>
      <c r="B3997" s="12" t="s">
        <v>925</v>
      </c>
      <c r="E3997" s="37">
        <v>0</v>
      </c>
      <c r="G3997" s="37" t="s">
        <v>1505</v>
      </c>
      <c r="I3997" s="37"/>
      <c r="K3997" s="37"/>
      <c r="M3997" s="37">
        <v>0</v>
      </c>
      <c r="N3997" s="12">
        <v>0</v>
      </c>
      <c r="O3997" s="37"/>
      <c r="R3997" s="37"/>
      <c r="T3997" s="37"/>
      <c r="V3997" s="37"/>
      <c r="X3997" s="37"/>
      <c r="Z3997" s="37"/>
      <c r="AB3997" s="37"/>
      <c r="AD3997" s="37"/>
      <c r="AF3997" s="37"/>
      <c r="AH3997" s="37"/>
      <c r="AN3997" s="37"/>
      <c r="AP3997" s="37"/>
      <c r="AR3997" s="37"/>
      <c r="AT3997" s="37"/>
      <c r="AV3997" s="37"/>
      <c r="AX3997" s="37"/>
      <c r="BB3997" s="12">
        <v>0</v>
      </c>
      <c r="CC3997" s="12">
        <v>0</v>
      </c>
      <c r="CG3997" s="12" t="s">
        <v>940</v>
      </c>
      <c r="CH3997" s="12">
        <v>15.143000000000001</v>
      </c>
      <c r="CI3997" s="12" t="s">
        <v>2102</v>
      </c>
      <c r="CJ3997" s="12" t="s">
        <v>968</v>
      </c>
      <c r="CK3997" s="12" t="s">
        <v>932</v>
      </c>
      <c r="CL3997" s="37">
        <v>393905653</v>
      </c>
      <c r="CN3997" s="12" t="s">
        <v>1509</v>
      </c>
      <c r="CS3997" s="12"/>
      <c r="CT3997" s="36" t="str">
        <f t="shared" si="62"/>
        <v>500mn</v>
      </c>
      <c r="CU3997" s="36" t="str">
        <f>VLOOKUP(CK3997,Mapping!B:C,2,FALSE)</f>
        <v>US/CA</v>
      </c>
    </row>
    <row r="3998" spans="1:99" ht="16" customHeight="1" x14ac:dyDescent="0.35">
      <c r="A3998" s="12" t="s">
        <v>5536</v>
      </c>
      <c r="B3998" s="12" t="s">
        <v>925</v>
      </c>
      <c r="E3998" s="37">
        <v>299213</v>
      </c>
      <c r="G3998" s="37" t="s">
        <v>1505</v>
      </c>
      <c r="I3998" s="37"/>
      <c r="K3998" s="37"/>
      <c r="M3998" s="37">
        <v>195718</v>
      </c>
      <c r="N3998" s="12">
        <v>0.18</v>
      </c>
      <c r="O3998" s="37"/>
      <c r="R3998" s="37"/>
      <c r="T3998" s="37"/>
      <c r="V3998" s="37"/>
      <c r="X3998" s="37"/>
      <c r="Z3998" s="37">
        <v>103495</v>
      </c>
      <c r="AA3998" s="12">
        <v>0.09</v>
      </c>
      <c r="AB3998" s="37"/>
      <c r="AD3998" s="37"/>
      <c r="AF3998" s="37"/>
      <c r="AH3998" s="37"/>
      <c r="AN3998" s="37"/>
      <c r="AP3998" s="37"/>
      <c r="AR3998" s="37"/>
      <c r="AT3998" s="37"/>
      <c r="AV3998" s="37"/>
      <c r="AX3998" s="37"/>
      <c r="BB3998" s="12">
        <v>1560</v>
      </c>
      <c r="BC3998" s="12">
        <v>3500</v>
      </c>
      <c r="CC3998" s="12">
        <v>0</v>
      </c>
      <c r="CD3998" s="12">
        <v>0</v>
      </c>
      <c r="CG3998" s="12" t="s">
        <v>934</v>
      </c>
      <c r="CH3998" s="12">
        <v>63.67</v>
      </c>
      <c r="CI3998" s="12" t="s">
        <v>1250</v>
      </c>
      <c r="CJ3998" s="12" t="s">
        <v>946</v>
      </c>
      <c r="CK3998" s="12" t="s">
        <v>932</v>
      </c>
      <c r="CL3998" s="37">
        <v>108945345</v>
      </c>
      <c r="CN3998" s="12" t="s">
        <v>1506</v>
      </c>
      <c r="CS3998" s="12"/>
      <c r="CT3998" s="36" t="str">
        <f t="shared" si="62"/>
        <v>500mn</v>
      </c>
      <c r="CU3998" s="36" t="str">
        <f>VLOOKUP(CK3998,Mapping!B:C,2,FALSE)</f>
        <v>US/CA</v>
      </c>
    </row>
    <row r="3999" spans="1:99" ht="16" customHeight="1" x14ac:dyDescent="0.35">
      <c r="A3999" s="12" t="s">
        <v>5537</v>
      </c>
      <c r="B3999" s="12" t="s">
        <v>925</v>
      </c>
      <c r="E3999" s="37">
        <v>26526708</v>
      </c>
      <c r="G3999" s="37" t="s">
        <v>1505</v>
      </c>
      <c r="I3999" s="37"/>
      <c r="K3999" s="37"/>
      <c r="M3999" s="37">
        <v>613625</v>
      </c>
      <c r="N3999" s="12">
        <v>0.01</v>
      </c>
      <c r="O3999" s="37"/>
      <c r="Q3999" s="12">
        <v>1589</v>
      </c>
      <c r="R3999" s="37"/>
      <c r="T3999" s="37">
        <v>0</v>
      </c>
      <c r="U3999" s="12">
        <v>0</v>
      </c>
      <c r="V3999" s="37"/>
      <c r="X3999" s="37"/>
      <c r="Z3999" s="37"/>
      <c r="AB3999" s="37"/>
      <c r="AD3999" s="37"/>
      <c r="AF3999" s="37"/>
      <c r="AH3999" s="37">
        <v>200659</v>
      </c>
      <c r="AI3999" s="12">
        <v>0</v>
      </c>
      <c r="AN3999" s="37">
        <v>25712424</v>
      </c>
      <c r="AO3999" s="12">
        <v>0.33</v>
      </c>
      <c r="AP3999" s="37"/>
      <c r="AR3999" s="37"/>
      <c r="AT3999" s="37"/>
      <c r="AV3999" s="37"/>
      <c r="AX3999" s="37"/>
      <c r="BB3999" s="12">
        <v>4891</v>
      </c>
      <c r="BI3999" s="12">
        <v>152675</v>
      </c>
      <c r="BK3999" s="12">
        <v>0</v>
      </c>
      <c r="BQ3999" s="12">
        <v>0</v>
      </c>
      <c r="BY3999" s="12">
        <v>0.02</v>
      </c>
      <c r="CC3999" s="12">
        <v>0</v>
      </c>
      <c r="CE3999" s="12">
        <v>0</v>
      </c>
      <c r="CG3999" s="12" t="s">
        <v>929</v>
      </c>
      <c r="CH3999" s="12">
        <v>10.506</v>
      </c>
      <c r="CI3999" s="12" t="s">
        <v>4963</v>
      </c>
      <c r="CJ3999" s="12" t="s">
        <v>1015</v>
      </c>
      <c r="CK3999" s="12" t="s">
        <v>932</v>
      </c>
      <c r="CL3999" s="37">
        <v>7816598507</v>
      </c>
      <c r="CN3999" s="12" t="s">
        <v>1509</v>
      </c>
      <c r="CS3999" s="12"/>
      <c r="CT3999" s="36" t="str">
        <f t="shared" si="62"/>
        <v>1bn - 50bn</v>
      </c>
      <c r="CU3999" s="36" t="str">
        <f>VLOOKUP(CK3999,Mapping!B:C,2,FALSE)</f>
        <v>US/CA</v>
      </c>
    </row>
    <row r="4000" spans="1:99" ht="16" customHeight="1" x14ac:dyDescent="0.35">
      <c r="A4000" s="12" t="s">
        <v>5538</v>
      </c>
      <c r="B4000" s="12" t="s">
        <v>925</v>
      </c>
      <c r="E4000" s="37">
        <v>1017270</v>
      </c>
      <c r="G4000" s="37" t="s">
        <v>1505</v>
      </c>
      <c r="I4000" s="37"/>
      <c r="K4000" s="37"/>
      <c r="M4000" s="37">
        <v>627300</v>
      </c>
      <c r="N4000" s="12">
        <v>1.96</v>
      </c>
      <c r="O4000" s="37"/>
      <c r="R4000" s="37"/>
      <c r="T4000" s="37"/>
      <c r="V4000" s="37"/>
      <c r="X4000" s="37"/>
      <c r="Z4000" s="37"/>
      <c r="AB4000" s="37"/>
      <c r="AD4000" s="37">
        <v>389970</v>
      </c>
      <c r="AE4000" s="12">
        <v>1.22</v>
      </c>
      <c r="AF4000" s="37"/>
      <c r="AH4000" s="37"/>
      <c r="AN4000" s="37"/>
      <c r="AP4000" s="37"/>
      <c r="AR4000" s="37"/>
      <c r="AT4000" s="37"/>
      <c r="AV4000" s="37"/>
      <c r="AX4000" s="37"/>
      <c r="BB4000" s="12">
        <v>5000</v>
      </c>
      <c r="BJ4000" s="12">
        <v>3500</v>
      </c>
      <c r="CB4000" s="12">
        <v>0</v>
      </c>
      <c r="CC4000" s="12">
        <v>0</v>
      </c>
      <c r="CG4000" s="12" t="s">
        <v>959</v>
      </c>
      <c r="CH4000" s="12">
        <v>104.23399999999999</v>
      </c>
      <c r="CI4000" s="12" t="s">
        <v>1159</v>
      </c>
      <c r="CJ4000" s="12"/>
      <c r="CK4000" s="12" t="s">
        <v>979</v>
      </c>
      <c r="CL4000" s="37">
        <v>32015384</v>
      </c>
      <c r="CN4000" s="12" t="s">
        <v>1506</v>
      </c>
      <c r="CS4000" s="12"/>
      <c r="CT4000" s="36" t="str">
        <f t="shared" si="62"/>
        <v>500mn</v>
      </c>
      <c r="CU4000" s="36" t="str">
        <f>VLOOKUP(CK4000,Mapping!B:C,2,FALSE)</f>
        <v>EU</v>
      </c>
    </row>
    <row r="4001" spans="1:99" ht="16" customHeight="1" x14ac:dyDescent="0.35">
      <c r="A4001" s="12" t="s">
        <v>5539</v>
      </c>
      <c r="B4001" s="12" t="s">
        <v>925</v>
      </c>
      <c r="E4001" s="37">
        <v>2539830</v>
      </c>
      <c r="G4001" s="37" t="s">
        <v>1505</v>
      </c>
      <c r="I4001" s="37"/>
      <c r="K4001" s="37"/>
      <c r="M4001" s="37">
        <v>940950</v>
      </c>
      <c r="N4001" s="12">
        <v>0.91</v>
      </c>
      <c r="O4001" s="37"/>
      <c r="R4001" s="37"/>
      <c r="T4001" s="37">
        <v>400409</v>
      </c>
      <c r="U4001" s="12">
        <v>0.39</v>
      </c>
      <c r="V4001" s="37"/>
      <c r="X4001" s="37">
        <v>525103</v>
      </c>
      <c r="Y4001" s="12">
        <v>0.51</v>
      </c>
      <c r="Z4001" s="37">
        <v>673368</v>
      </c>
      <c r="AA4001" s="12">
        <v>0.65</v>
      </c>
      <c r="AB4001" s="37"/>
      <c r="AD4001" s="37"/>
      <c r="AF4001" s="37"/>
      <c r="AH4001" s="37"/>
      <c r="AN4001" s="37"/>
      <c r="AP4001" s="37"/>
      <c r="AR4001" s="37"/>
      <c r="AT4001" s="37"/>
      <c r="AV4001" s="37"/>
      <c r="AX4001" s="37"/>
      <c r="BA4001" s="12">
        <v>5139</v>
      </c>
      <c r="BB4001" s="12">
        <v>7500</v>
      </c>
      <c r="BC4001" s="12">
        <v>22772</v>
      </c>
      <c r="BK4001" s="12">
        <v>3577</v>
      </c>
      <c r="BZ4001" s="12">
        <v>0</v>
      </c>
      <c r="CC4001" s="12">
        <v>0</v>
      </c>
      <c r="CD4001" s="12">
        <v>0</v>
      </c>
      <c r="CE4001" s="12">
        <v>0</v>
      </c>
      <c r="CG4001" s="12" t="s">
        <v>934</v>
      </c>
      <c r="CH4001" s="12">
        <v>23.763999999999999</v>
      </c>
      <c r="CI4001" s="12" t="s">
        <v>1158</v>
      </c>
      <c r="CJ4001" s="12"/>
      <c r="CK4001" s="12" t="s">
        <v>990</v>
      </c>
      <c r="CL4001" s="37">
        <v>103460819</v>
      </c>
      <c r="CN4001" s="12" t="s">
        <v>1531</v>
      </c>
      <c r="CS4001" s="12"/>
      <c r="CT4001" s="36" t="str">
        <f t="shared" si="62"/>
        <v>500mn</v>
      </c>
      <c r="CU4001" s="36" t="str">
        <f>VLOOKUP(CK4001,Mapping!B:C,2,FALSE)</f>
        <v>EU</v>
      </c>
    </row>
    <row r="4002" spans="1:99" ht="16" customHeight="1" x14ac:dyDescent="0.35">
      <c r="A4002" s="12" t="s">
        <v>5540</v>
      </c>
      <c r="B4002" s="12" t="s">
        <v>933</v>
      </c>
      <c r="E4002" s="37">
        <v>261650</v>
      </c>
      <c r="G4002" s="37" t="s">
        <v>1505</v>
      </c>
      <c r="I4002" s="37"/>
      <c r="K4002" s="37"/>
      <c r="M4002" s="37">
        <v>0</v>
      </c>
      <c r="N4002" s="12">
        <v>0</v>
      </c>
      <c r="O4002" s="37"/>
      <c r="R4002" s="37"/>
      <c r="T4002" s="37"/>
      <c r="V4002" s="37"/>
      <c r="X4002" s="37">
        <v>261650</v>
      </c>
      <c r="Y4002" s="12">
        <v>0.08</v>
      </c>
      <c r="Z4002" s="37"/>
      <c r="AB4002" s="37"/>
      <c r="AD4002" s="37"/>
      <c r="AF4002" s="37"/>
      <c r="AH4002" s="37"/>
      <c r="AN4002" s="37"/>
      <c r="AP4002" s="37"/>
      <c r="AR4002" s="37"/>
      <c r="AT4002" s="37"/>
      <c r="AV4002" s="37"/>
      <c r="AX4002" s="37"/>
      <c r="BA4002" s="12">
        <v>2500</v>
      </c>
      <c r="BB4002" s="12">
        <v>0</v>
      </c>
      <c r="BZ4002" s="12">
        <v>0</v>
      </c>
      <c r="CC4002" s="12">
        <v>0</v>
      </c>
      <c r="CG4002" s="12" t="s">
        <v>940</v>
      </c>
      <c r="CH4002" s="12">
        <v>53.369</v>
      </c>
      <c r="CI4002" s="12" t="s">
        <v>5541</v>
      </c>
      <c r="CJ4002" s="12"/>
      <c r="CK4002" s="12" t="s">
        <v>990</v>
      </c>
      <c r="CL4002" s="37">
        <v>361361096</v>
      </c>
      <c r="CN4002" s="12" t="s">
        <v>1506</v>
      </c>
      <c r="CS4002" s="12"/>
      <c r="CT4002" s="36" t="str">
        <f t="shared" si="62"/>
        <v>500mn</v>
      </c>
      <c r="CU4002" s="36" t="str">
        <f>VLOOKUP(CK4002,Mapping!B:C,2,FALSE)</f>
        <v>EU</v>
      </c>
    </row>
    <row r="4003" spans="1:99" ht="16" customHeight="1" x14ac:dyDescent="0.35">
      <c r="A4003" s="12" t="s">
        <v>5542</v>
      </c>
      <c r="B4003" s="12" t="s">
        <v>925</v>
      </c>
      <c r="E4003" s="37">
        <v>4837629</v>
      </c>
      <c r="G4003" s="37" t="s">
        <v>1505</v>
      </c>
      <c r="I4003" s="37"/>
      <c r="K4003" s="37"/>
      <c r="M4003" s="37">
        <v>537972</v>
      </c>
      <c r="N4003" s="12">
        <v>0.16</v>
      </c>
      <c r="O4003" s="37"/>
      <c r="R4003" s="37"/>
      <c r="T4003" s="37"/>
      <c r="V4003" s="37"/>
      <c r="X4003" s="37"/>
      <c r="Z4003" s="37"/>
      <c r="AB4003" s="37"/>
      <c r="AD4003" s="37">
        <v>4034407</v>
      </c>
      <c r="AE4003" s="12">
        <v>1.21</v>
      </c>
      <c r="AF4003" s="37"/>
      <c r="AH4003" s="37"/>
      <c r="AN4003" s="37">
        <v>265250</v>
      </c>
      <c r="AO4003" s="12">
        <v>0.08</v>
      </c>
      <c r="AP4003" s="37"/>
      <c r="AR4003" s="37"/>
      <c r="AT4003" s="37"/>
      <c r="AV4003" s="37"/>
      <c r="AX4003" s="37"/>
      <c r="BB4003" s="12">
        <v>4288</v>
      </c>
      <c r="BI4003" s="12">
        <v>1575</v>
      </c>
      <c r="BJ4003" s="12">
        <v>36209</v>
      </c>
      <c r="BY4003" s="12">
        <v>0</v>
      </c>
      <c r="CB4003" s="12">
        <v>0.01</v>
      </c>
      <c r="CC4003" s="12">
        <v>0</v>
      </c>
      <c r="CG4003" s="12" t="s">
        <v>929</v>
      </c>
      <c r="CH4003" s="12">
        <v>97.146000000000001</v>
      </c>
      <c r="CI4003" s="12" t="s">
        <v>1229</v>
      </c>
      <c r="CJ4003" s="12"/>
      <c r="CK4003" s="12" t="s">
        <v>1134</v>
      </c>
      <c r="CL4003" s="37">
        <v>332153369</v>
      </c>
      <c r="CN4003" s="12" t="s">
        <v>1509</v>
      </c>
      <c r="CS4003" s="12"/>
      <c r="CT4003" s="36" t="str">
        <f t="shared" si="62"/>
        <v>500mn</v>
      </c>
      <c r="CU4003" s="36" t="str">
        <f>VLOOKUP(CK4003,Mapping!B:C,2,FALSE)</f>
        <v>Middle East</v>
      </c>
    </row>
    <row r="4004" spans="1:99" ht="16" customHeight="1" x14ac:dyDescent="0.35">
      <c r="A4004" s="12" t="s">
        <v>5543</v>
      </c>
      <c r="B4004" s="12" t="s">
        <v>925</v>
      </c>
      <c r="E4004" s="37">
        <v>0</v>
      </c>
      <c r="G4004" s="37" t="s">
        <v>1505</v>
      </c>
      <c r="I4004" s="37"/>
      <c r="K4004" s="37"/>
      <c r="M4004" s="37"/>
      <c r="O4004" s="37"/>
      <c r="R4004" s="37"/>
      <c r="T4004" s="37"/>
      <c r="V4004" s="37"/>
      <c r="X4004" s="37"/>
      <c r="Z4004" s="37"/>
      <c r="AB4004" s="37"/>
      <c r="AD4004" s="37"/>
      <c r="AF4004" s="37"/>
      <c r="AH4004" s="37"/>
      <c r="AN4004" s="37">
        <v>0</v>
      </c>
      <c r="AO4004" s="12">
        <v>0</v>
      </c>
      <c r="AP4004" s="37"/>
      <c r="AR4004" s="37"/>
      <c r="AT4004" s="37"/>
      <c r="AV4004" s="37"/>
      <c r="AX4004" s="37"/>
      <c r="BI4004" s="12">
        <v>0</v>
      </c>
      <c r="BY4004" s="12">
        <v>0</v>
      </c>
      <c r="CG4004" s="12" t="s">
        <v>980</v>
      </c>
      <c r="CH4004" s="12">
        <v>47.78</v>
      </c>
      <c r="CI4004" s="12" t="s">
        <v>1841</v>
      </c>
      <c r="CJ4004" s="12"/>
      <c r="CK4004" s="12" t="s">
        <v>1842</v>
      </c>
      <c r="CL4004" s="37">
        <v>1167714548</v>
      </c>
      <c r="CN4004" s="12" t="s">
        <v>1506</v>
      </c>
      <c r="CS4004" s="12"/>
      <c r="CT4004" s="36" t="str">
        <f t="shared" si="62"/>
        <v>1bn - 50bn</v>
      </c>
      <c r="CU4004" s="36" t="str">
        <f>VLOOKUP(CK4004,Mapping!B:C,2,FALSE)</f>
        <v>EU</v>
      </c>
    </row>
    <row r="4005" spans="1:99" ht="16" customHeight="1" x14ac:dyDescent="0.35">
      <c r="A4005" s="12" t="s">
        <v>5544</v>
      </c>
      <c r="B4005" s="12" t="s">
        <v>925</v>
      </c>
      <c r="E4005" s="37">
        <v>7946090</v>
      </c>
      <c r="G4005" s="37" t="s">
        <v>1505</v>
      </c>
      <c r="I4005" s="37"/>
      <c r="K4005" s="37"/>
      <c r="M4005" s="37">
        <v>2643568</v>
      </c>
      <c r="N4005" s="12">
        <v>0.28000000000000003</v>
      </c>
      <c r="O4005" s="37"/>
      <c r="R4005" s="37"/>
      <c r="T4005" s="37"/>
      <c r="V4005" s="37"/>
      <c r="X4005" s="37"/>
      <c r="Z4005" s="37">
        <v>5302522</v>
      </c>
      <c r="AA4005" s="12">
        <v>0.55000000000000004</v>
      </c>
      <c r="AB4005" s="37"/>
      <c r="AD4005" s="37"/>
      <c r="AF4005" s="37"/>
      <c r="AH4005" s="37"/>
      <c r="AN4005" s="37"/>
      <c r="AP4005" s="37"/>
      <c r="AR4005" s="37">
        <v>0</v>
      </c>
      <c r="AS4005" s="12">
        <v>0</v>
      </c>
      <c r="AT4005" s="37"/>
      <c r="AV4005" s="37"/>
      <c r="AX4005" s="37"/>
      <c r="BB4005" s="12">
        <v>21071</v>
      </c>
      <c r="BC4005" s="12">
        <v>179321</v>
      </c>
      <c r="BE4005" s="12">
        <v>0</v>
      </c>
      <c r="BM4005" s="12">
        <v>0</v>
      </c>
      <c r="CC4005" s="12">
        <v>0</v>
      </c>
      <c r="CD4005" s="12">
        <v>0.01</v>
      </c>
      <c r="CG4005" s="12" t="s">
        <v>929</v>
      </c>
      <c r="CH4005" s="12">
        <v>49.588000000000001</v>
      </c>
      <c r="CI4005" s="12" t="s">
        <v>1016</v>
      </c>
      <c r="CJ4005" s="12" t="s">
        <v>1017</v>
      </c>
      <c r="CK4005" s="12" t="s">
        <v>932</v>
      </c>
      <c r="CL4005" s="37">
        <v>957071016</v>
      </c>
      <c r="CN4005" s="12" t="s">
        <v>1506</v>
      </c>
      <c r="CS4005" s="12"/>
      <c r="CT4005" s="36" t="str">
        <f t="shared" si="62"/>
        <v>500mn - 1bn</v>
      </c>
      <c r="CU4005" s="36" t="str">
        <f>VLOOKUP(CK4005,Mapping!B:C,2,FALSE)</f>
        <v>US/CA</v>
      </c>
    </row>
    <row r="4006" spans="1:99" ht="16" customHeight="1" x14ac:dyDescent="0.35">
      <c r="A4006" s="12" t="s">
        <v>5545</v>
      </c>
      <c r="B4006" s="12" t="s">
        <v>925</v>
      </c>
      <c r="E4006" s="37">
        <v>2809099</v>
      </c>
      <c r="G4006" s="37" t="s">
        <v>1505</v>
      </c>
      <c r="I4006" s="37"/>
      <c r="K4006" s="37"/>
      <c r="M4006" s="37"/>
      <c r="O4006" s="37"/>
      <c r="Q4006" s="12">
        <v>22245</v>
      </c>
      <c r="R4006" s="37"/>
      <c r="T4006" s="37"/>
      <c r="V4006" s="37"/>
      <c r="X4006" s="37"/>
      <c r="Z4006" s="37"/>
      <c r="AB4006" s="37"/>
      <c r="AD4006" s="37"/>
      <c r="AF4006" s="37"/>
      <c r="AH4006" s="37">
        <v>2809099</v>
      </c>
      <c r="AI4006" s="12">
        <v>1.1399999999999999</v>
      </c>
      <c r="AN4006" s="37"/>
      <c r="AP4006" s="37"/>
      <c r="AR4006" s="37"/>
      <c r="AT4006" s="37"/>
      <c r="AV4006" s="37"/>
      <c r="AX4006" s="37"/>
      <c r="BQ4006" s="12">
        <v>0.01</v>
      </c>
      <c r="CG4006" s="12" t="s">
        <v>940</v>
      </c>
      <c r="CH4006" s="12">
        <v>29.364000000000001</v>
      </c>
      <c r="CI4006" s="12" t="s">
        <v>2086</v>
      </c>
      <c r="CJ4006" s="12" t="s">
        <v>2087</v>
      </c>
      <c r="CK4006" s="12" t="s">
        <v>932</v>
      </c>
      <c r="CL4006" s="37">
        <v>247247600</v>
      </c>
      <c r="CN4006" s="12" t="s">
        <v>1509</v>
      </c>
      <c r="CS4006" s="12"/>
      <c r="CT4006" s="36" t="str">
        <f t="shared" si="62"/>
        <v>500mn</v>
      </c>
      <c r="CU4006" s="36" t="str">
        <f>VLOOKUP(CK4006,Mapping!B:C,2,FALSE)</f>
        <v>US/CA</v>
      </c>
    </row>
    <row r="4007" spans="1:99" ht="16" customHeight="1" x14ac:dyDescent="0.35">
      <c r="A4007" s="12" t="s">
        <v>5546</v>
      </c>
      <c r="B4007" s="12" t="s">
        <v>925</v>
      </c>
      <c r="E4007" s="37">
        <v>1130206</v>
      </c>
      <c r="G4007" s="37" t="s">
        <v>1505</v>
      </c>
      <c r="I4007" s="37"/>
      <c r="K4007" s="37"/>
      <c r="M4007" s="37"/>
      <c r="O4007" s="37"/>
      <c r="Q4007" s="12">
        <v>8950</v>
      </c>
      <c r="R4007" s="37"/>
      <c r="T4007" s="37"/>
      <c r="V4007" s="37"/>
      <c r="X4007" s="37"/>
      <c r="Z4007" s="37"/>
      <c r="AB4007" s="37"/>
      <c r="AD4007" s="37"/>
      <c r="AF4007" s="37"/>
      <c r="AH4007" s="37">
        <v>1130206</v>
      </c>
      <c r="AI4007" s="12">
        <v>0.86</v>
      </c>
      <c r="AN4007" s="37"/>
      <c r="AP4007" s="37"/>
      <c r="AR4007" s="37"/>
      <c r="AT4007" s="37"/>
      <c r="AV4007" s="37"/>
      <c r="AX4007" s="37"/>
      <c r="BQ4007" s="12">
        <v>0</v>
      </c>
      <c r="CG4007" s="12" t="s">
        <v>929</v>
      </c>
      <c r="CH4007" s="12">
        <v>23.687000000000001</v>
      </c>
      <c r="CI4007" s="12" t="s">
        <v>941</v>
      </c>
      <c r="CJ4007" s="12" t="s">
        <v>941</v>
      </c>
      <c r="CK4007" s="12" t="s">
        <v>932</v>
      </c>
      <c r="CL4007" s="37">
        <v>132066720</v>
      </c>
      <c r="CN4007" s="12" t="s">
        <v>1509</v>
      </c>
      <c r="CS4007" s="12"/>
      <c r="CT4007" s="36" t="str">
        <f t="shared" si="62"/>
        <v>500mn</v>
      </c>
      <c r="CU4007" s="36" t="str">
        <f>VLOOKUP(CK4007,Mapping!B:C,2,FALSE)</f>
        <v>US/CA</v>
      </c>
    </row>
    <row r="4008" spans="1:99" ht="16" customHeight="1" x14ac:dyDescent="0.35">
      <c r="A4008" s="12" t="s">
        <v>5547</v>
      </c>
      <c r="B4008" s="12" t="s">
        <v>925</v>
      </c>
      <c r="E4008" s="37">
        <v>846792</v>
      </c>
      <c r="G4008" s="37" t="s">
        <v>1505</v>
      </c>
      <c r="I4008" s="37"/>
      <c r="K4008" s="37"/>
      <c r="M4008" s="37"/>
      <c r="O4008" s="37"/>
      <c r="R4008" s="37"/>
      <c r="T4008" s="37"/>
      <c r="V4008" s="37"/>
      <c r="X4008" s="37"/>
      <c r="Z4008" s="37"/>
      <c r="AB4008" s="37"/>
      <c r="AD4008" s="37">
        <v>846792</v>
      </c>
      <c r="AE4008" s="12">
        <v>0.06</v>
      </c>
      <c r="AF4008" s="37"/>
      <c r="AH4008" s="37"/>
      <c r="AN4008" s="37"/>
      <c r="AP4008" s="37"/>
      <c r="AR4008" s="37"/>
      <c r="AT4008" s="37"/>
      <c r="AV4008" s="37"/>
      <c r="AX4008" s="37"/>
      <c r="BJ4008" s="12">
        <v>7600</v>
      </c>
      <c r="CB4008" s="12">
        <v>0</v>
      </c>
      <c r="CG4008" s="12" t="s">
        <v>940</v>
      </c>
      <c r="CH4008" s="12">
        <v>67.813000000000002</v>
      </c>
      <c r="CI4008" s="12" t="s">
        <v>1176</v>
      </c>
      <c r="CJ4008" s="12" t="s">
        <v>1007</v>
      </c>
      <c r="CK4008" s="12" t="s">
        <v>985</v>
      </c>
      <c r="CL4008" s="37">
        <v>1350881294</v>
      </c>
      <c r="CN4008" s="12" t="s">
        <v>1506</v>
      </c>
      <c r="CS4008" s="12"/>
      <c r="CT4008" s="36" t="str">
        <f t="shared" si="62"/>
        <v>1bn - 50bn</v>
      </c>
      <c r="CU4008" s="36" t="str">
        <f>VLOOKUP(CK4008,Mapping!B:C,2,FALSE)</f>
        <v>US/CA</v>
      </c>
    </row>
    <row r="4009" spans="1:99" ht="16" customHeight="1" x14ac:dyDescent="0.35">
      <c r="A4009" s="12" t="s">
        <v>5548</v>
      </c>
      <c r="B4009" s="12" t="s">
        <v>925</v>
      </c>
      <c r="E4009" s="37">
        <v>10594162</v>
      </c>
      <c r="G4009" s="37" t="s">
        <v>1505</v>
      </c>
      <c r="I4009" s="37"/>
      <c r="K4009" s="37">
        <v>5754357</v>
      </c>
      <c r="L4009" s="12">
        <v>0.86</v>
      </c>
      <c r="M4009" s="37"/>
      <c r="O4009" s="37"/>
      <c r="R4009" s="37"/>
      <c r="T4009" s="37"/>
      <c r="V4009" s="37"/>
      <c r="X4009" s="37"/>
      <c r="Z4009" s="37"/>
      <c r="AB4009" s="37"/>
      <c r="AD4009" s="37"/>
      <c r="AF4009" s="37"/>
      <c r="AH4009" s="37"/>
      <c r="AN4009" s="37">
        <v>4839805</v>
      </c>
      <c r="AO4009" s="12">
        <v>0.72</v>
      </c>
      <c r="AP4009" s="37"/>
      <c r="AR4009" s="37"/>
      <c r="AT4009" s="37"/>
      <c r="AV4009" s="37"/>
      <c r="AX4009" s="37"/>
      <c r="BG4009" s="12">
        <v>89800</v>
      </c>
      <c r="BI4009" s="12">
        <v>20900</v>
      </c>
      <c r="BS4009" s="12">
        <v>0</v>
      </c>
      <c r="BY4009" s="12">
        <v>0</v>
      </c>
      <c r="CG4009" s="12" t="s">
        <v>940</v>
      </c>
      <c r="CH4009" s="12">
        <v>30.335999999999999</v>
      </c>
      <c r="CI4009" s="12" t="s">
        <v>1011</v>
      </c>
      <c r="CJ4009" s="12" t="s">
        <v>1012</v>
      </c>
      <c r="CK4009" s="12" t="s">
        <v>1013</v>
      </c>
      <c r="CL4009" s="37">
        <v>608634463</v>
      </c>
      <c r="CN4009" s="12" t="s">
        <v>1506</v>
      </c>
      <c r="CS4009" s="12"/>
      <c r="CT4009" s="36" t="str">
        <f t="shared" si="62"/>
        <v>500mn - 1bn</v>
      </c>
      <c r="CU4009" s="36" t="str">
        <f>VLOOKUP(CK4009,Mapping!B:C,2,FALSE)</f>
        <v>Oceania</v>
      </c>
    </row>
    <row r="4010" spans="1:99" ht="16" customHeight="1" x14ac:dyDescent="0.35">
      <c r="A4010" s="12" t="s">
        <v>5549</v>
      </c>
      <c r="B4010" s="12" t="s">
        <v>933</v>
      </c>
      <c r="E4010" s="37">
        <v>351992040</v>
      </c>
      <c r="G4010" s="37" t="s">
        <v>1505</v>
      </c>
      <c r="I4010" s="37"/>
      <c r="K4010" s="37">
        <v>265536255</v>
      </c>
      <c r="L4010" s="12">
        <v>0.9</v>
      </c>
      <c r="M4010" s="37"/>
      <c r="O4010" s="37">
        <v>50780733</v>
      </c>
      <c r="P4010" s="12">
        <v>0.17</v>
      </c>
      <c r="R4010" s="37">
        <v>32324937</v>
      </c>
      <c r="S4010" s="12">
        <v>0.11</v>
      </c>
      <c r="T4010" s="37"/>
      <c r="V4010" s="37">
        <v>689460</v>
      </c>
      <c r="W4010" s="12">
        <v>0</v>
      </c>
      <c r="X4010" s="37">
        <v>0</v>
      </c>
      <c r="Y4010" s="12">
        <v>0</v>
      </c>
      <c r="Z4010" s="37"/>
      <c r="AB4010" s="37">
        <v>558714</v>
      </c>
      <c r="AC4010" s="12">
        <v>0</v>
      </c>
      <c r="AD4010" s="37"/>
      <c r="AF4010" s="37">
        <v>811160</v>
      </c>
      <c r="AG4010" s="12">
        <v>0</v>
      </c>
      <c r="AH4010" s="37"/>
      <c r="AJ4010" s="12">
        <v>38957</v>
      </c>
      <c r="AK4010" s="12">
        <v>25000</v>
      </c>
      <c r="AL4010" s="12">
        <v>2767141</v>
      </c>
      <c r="AM4010" s="12">
        <v>447600</v>
      </c>
      <c r="AN4010" s="37"/>
      <c r="AP4010" s="37"/>
      <c r="AR4010" s="37"/>
      <c r="AT4010" s="37"/>
      <c r="AV4010" s="37"/>
      <c r="AX4010" s="37">
        <v>1290781</v>
      </c>
      <c r="AY4010" s="12">
        <v>0</v>
      </c>
      <c r="AZ4010" s="12">
        <v>2434994</v>
      </c>
      <c r="BA4010" s="12">
        <v>0</v>
      </c>
      <c r="BF4010" s="12">
        <v>48000</v>
      </c>
      <c r="BG4010" s="12">
        <v>3449511</v>
      </c>
      <c r="BP4010" s="12">
        <v>0</v>
      </c>
      <c r="BR4010" s="12">
        <v>0</v>
      </c>
      <c r="BS4010" s="12">
        <v>0.04</v>
      </c>
      <c r="BT4010" s="12">
        <v>0</v>
      </c>
      <c r="BU4010" s="12">
        <v>0.01</v>
      </c>
      <c r="BW4010" s="12">
        <v>0.02</v>
      </c>
      <c r="BX4010" s="12">
        <v>0.04</v>
      </c>
      <c r="BZ4010" s="12">
        <v>0</v>
      </c>
      <c r="CG4010" s="12" t="s">
        <v>963</v>
      </c>
      <c r="CH4010" s="12">
        <v>44.183</v>
      </c>
      <c r="CI4010" s="12" t="s">
        <v>999</v>
      </c>
      <c r="CJ4010" s="12"/>
      <c r="CK4010" s="12" t="s">
        <v>927</v>
      </c>
      <c r="CL4010" s="37">
        <v>29379828910</v>
      </c>
      <c r="CN4010" s="12" t="s">
        <v>1506</v>
      </c>
      <c r="CS4010" s="12"/>
      <c r="CT4010" s="36" t="str">
        <f t="shared" si="62"/>
        <v>1bn - 50bn</v>
      </c>
      <c r="CU4010" s="36" t="str">
        <f>VLOOKUP(CK4010,Mapping!B:C,2,FALSE)</f>
        <v>CN</v>
      </c>
    </row>
    <row r="4011" spans="1:99" ht="16" customHeight="1" x14ac:dyDescent="0.35">
      <c r="A4011" s="12" t="s">
        <v>5550</v>
      </c>
      <c r="B4011" s="12" t="s">
        <v>925</v>
      </c>
      <c r="E4011" s="37">
        <v>68362080</v>
      </c>
      <c r="G4011" s="37" t="s">
        <v>1505</v>
      </c>
      <c r="I4011" s="37"/>
      <c r="K4011" s="37">
        <v>38512064</v>
      </c>
      <c r="L4011" s="12">
        <v>2.92</v>
      </c>
      <c r="M4011" s="37"/>
      <c r="O4011" s="37">
        <v>17780609</v>
      </c>
      <c r="P4011" s="12">
        <v>1.35</v>
      </c>
      <c r="R4011" s="37">
        <v>12007117</v>
      </c>
      <c r="S4011" s="12">
        <v>0.91</v>
      </c>
      <c r="T4011" s="37"/>
      <c r="V4011" s="37"/>
      <c r="X4011" s="37"/>
      <c r="Z4011" s="37"/>
      <c r="AB4011" s="37"/>
      <c r="AD4011" s="37"/>
      <c r="AF4011" s="37"/>
      <c r="AH4011" s="37"/>
      <c r="AL4011" s="12">
        <v>968900</v>
      </c>
      <c r="AM4011" s="12">
        <v>21600</v>
      </c>
      <c r="AN4011" s="37"/>
      <c r="AP4011" s="37"/>
      <c r="AR4011" s="37"/>
      <c r="AT4011" s="37"/>
      <c r="AV4011" s="37"/>
      <c r="AX4011" s="37">
        <v>62290</v>
      </c>
      <c r="AY4011" s="12">
        <v>0</v>
      </c>
      <c r="AZ4011" s="12">
        <v>904480</v>
      </c>
      <c r="BG4011" s="12">
        <v>500300</v>
      </c>
      <c r="BS4011" s="12">
        <v>0.01</v>
      </c>
      <c r="BU4011" s="12">
        <v>0.01</v>
      </c>
      <c r="BW4011" s="12">
        <v>0</v>
      </c>
      <c r="BX4011" s="12">
        <v>0.02</v>
      </c>
      <c r="CG4011" s="12"/>
      <c r="CH4011" s="12">
        <v>151.946</v>
      </c>
      <c r="CI4011" s="12" t="s">
        <v>964</v>
      </c>
      <c r="CJ4011" s="12"/>
      <c r="CK4011" s="12" t="s">
        <v>927</v>
      </c>
      <c r="CL4011" s="37">
        <v>1320249168</v>
      </c>
      <c r="CN4011" s="12" t="s">
        <v>1506</v>
      </c>
      <c r="CS4011" s="12"/>
      <c r="CT4011" s="36" t="str">
        <f t="shared" si="62"/>
        <v>1bn - 50bn</v>
      </c>
      <c r="CU4011" s="36" t="str">
        <f>VLOOKUP(CK4011,Mapping!B:C,2,FALSE)</f>
        <v>CN</v>
      </c>
    </row>
    <row r="4012" spans="1:99" ht="16" customHeight="1" x14ac:dyDescent="0.35">
      <c r="A4012" s="12" t="s">
        <v>5551</v>
      </c>
      <c r="B4012" s="12" t="s">
        <v>925</v>
      </c>
      <c r="E4012" s="37">
        <v>657793</v>
      </c>
      <c r="G4012" s="37" t="s">
        <v>1505</v>
      </c>
      <c r="I4012" s="37"/>
      <c r="K4012" s="37"/>
      <c r="M4012" s="37"/>
      <c r="O4012" s="37"/>
      <c r="Q4012" s="12">
        <v>5209</v>
      </c>
      <c r="R4012" s="37"/>
      <c r="T4012" s="37"/>
      <c r="V4012" s="37"/>
      <c r="X4012" s="37"/>
      <c r="Z4012" s="37"/>
      <c r="AB4012" s="37"/>
      <c r="AD4012" s="37"/>
      <c r="AF4012" s="37"/>
      <c r="AH4012" s="37">
        <v>657793</v>
      </c>
      <c r="AI4012" s="12">
        <v>0.23</v>
      </c>
      <c r="AN4012" s="37"/>
      <c r="AP4012" s="37"/>
      <c r="AR4012" s="37"/>
      <c r="AT4012" s="37"/>
      <c r="AV4012" s="37"/>
      <c r="AX4012" s="37"/>
      <c r="BQ4012" s="12">
        <v>0</v>
      </c>
      <c r="CG4012" s="12" t="s">
        <v>1270</v>
      </c>
      <c r="CH4012" s="12">
        <v>31.212</v>
      </c>
      <c r="CI4012" s="12" t="s">
        <v>1129</v>
      </c>
      <c r="CJ4012" s="12" t="s">
        <v>1130</v>
      </c>
      <c r="CK4012" s="12" t="s">
        <v>932</v>
      </c>
      <c r="CL4012" s="37">
        <v>291878743</v>
      </c>
      <c r="CN4012" s="12" t="s">
        <v>1270</v>
      </c>
      <c r="CS4012" s="12"/>
      <c r="CT4012" s="36" t="str">
        <f t="shared" si="62"/>
        <v>500mn</v>
      </c>
      <c r="CU4012" s="36" t="str">
        <f>VLOOKUP(CK4012,Mapping!B:C,2,FALSE)</f>
        <v>US/CA</v>
      </c>
    </row>
    <row r="4013" spans="1:99" ht="16" customHeight="1" x14ac:dyDescent="0.35">
      <c r="A4013" s="12" t="s">
        <v>5552</v>
      </c>
      <c r="B4013" s="12" t="s">
        <v>925</v>
      </c>
      <c r="E4013" s="37">
        <v>58065988</v>
      </c>
      <c r="G4013" s="37" t="s">
        <v>1505</v>
      </c>
      <c r="I4013" s="37"/>
      <c r="K4013" s="37"/>
      <c r="M4013" s="37"/>
      <c r="O4013" s="37"/>
      <c r="Q4013" s="12">
        <v>98668</v>
      </c>
      <c r="R4013" s="37"/>
      <c r="T4013" s="37"/>
      <c r="V4013" s="37"/>
      <c r="X4013" s="37">
        <v>5585159</v>
      </c>
      <c r="Y4013" s="12">
        <v>0.03</v>
      </c>
      <c r="Z4013" s="37"/>
      <c r="AB4013" s="37"/>
      <c r="AD4013" s="37"/>
      <c r="AF4013" s="37"/>
      <c r="AH4013" s="37">
        <v>12459795</v>
      </c>
      <c r="AI4013" s="12">
        <v>0.06</v>
      </c>
      <c r="AN4013" s="37">
        <v>31615293</v>
      </c>
      <c r="AO4013" s="12">
        <v>0.15</v>
      </c>
      <c r="AP4013" s="37">
        <v>6293138</v>
      </c>
      <c r="AQ4013" s="12">
        <v>0.03</v>
      </c>
      <c r="AR4013" s="37">
        <v>1810840</v>
      </c>
      <c r="AS4013" s="12">
        <v>0.01</v>
      </c>
      <c r="AT4013" s="37">
        <v>301763</v>
      </c>
      <c r="AU4013" s="12">
        <v>0</v>
      </c>
      <c r="AV4013" s="37"/>
      <c r="AX4013" s="37"/>
      <c r="BA4013" s="12">
        <v>54660</v>
      </c>
      <c r="BD4013" s="12">
        <v>28308</v>
      </c>
      <c r="BE4013" s="12">
        <v>48561</v>
      </c>
      <c r="BH4013" s="12">
        <v>27256</v>
      </c>
      <c r="BI4013" s="12">
        <v>187725</v>
      </c>
      <c r="BM4013" s="12">
        <v>0.05</v>
      </c>
      <c r="BQ4013" s="12">
        <v>0.02</v>
      </c>
      <c r="BV4013" s="12">
        <v>0.02</v>
      </c>
      <c r="BY4013" s="12">
        <v>0.02</v>
      </c>
      <c r="BZ4013" s="12">
        <v>0</v>
      </c>
      <c r="CF4013" s="12">
        <v>0.02</v>
      </c>
      <c r="CG4013" s="12" t="s">
        <v>934</v>
      </c>
      <c r="CH4013" s="12">
        <v>17.37</v>
      </c>
      <c r="CI4013" s="12" t="s">
        <v>3361</v>
      </c>
      <c r="CJ4013" s="12" t="s">
        <v>936</v>
      </c>
      <c r="CK4013" s="12" t="s">
        <v>932</v>
      </c>
      <c r="CL4013" s="37">
        <v>20334676459</v>
      </c>
      <c r="CN4013" s="12" t="s">
        <v>1520</v>
      </c>
      <c r="CS4013" s="12"/>
      <c r="CT4013" s="36" t="str">
        <f t="shared" si="62"/>
        <v>1bn - 50bn</v>
      </c>
      <c r="CU4013" s="36" t="str">
        <f>VLOOKUP(CK4013,Mapping!B:C,2,FALSE)</f>
        <v>US/CA</v>
      </c>
    </row>
    <row r="4014" spans="1:99" ht="16" customHeight="1" x14ac:dyDescent="0.35">
      <c r="A4014" s="12" t="s">
        <v>5553</v>
      </c>
      <c r="B4014" s="12" t="s">
        <v>925</v>
      </c>
      <c r="E4014" s="37">
        <v>2071477</v>
      </c>
      <c r="G4014" s="37" t="s">
        <v>1505</v>
      </c>
      <c r="I4014" s="37"/>
      <c r="K4014" s="37"/>
      <c r="M4014" s="37"/>
      <c r="O4014" s="37"/>
      <c r="R4014" s="37"/>
      <c r="T4014" s="37"/>
      <c r="V4014" s="37"/>
      <c r="X4014" s="37"/>
      <c r="Z4014" s="37"/>
      <c r="AB4014" s="37"/>
      <c r="AD4014" s="37"/>
      <c r="AF4014" s="37"/>
      <c r="AH4014" s="37"/>
      <c r="AN4014" s="37">
        <v>2071477</v>
      </c>
      <c r="AO4014" s="12">
        <v>0.16</v>
      </c>
      <c r="AP4014" s="37"/>
      <c r="AR4014" s="37"/>
      <c r="AT4014" s="37"/>
      <c r="AV4014" s="37"/>
      <c r="AX4014" s="37"/>
      <c r="BI4014" s="12">
        <v>12300</v>
      </c>
      <c r="BY4014" s="12">
        <v>0</v>
      </c>
      <c r="CG4014" s="12" t="s">
        <v>929</v>
      </c>
      <c r="CH4014" s="12">
        <v>11.21</v>
      </c>
      <c r="CI4014" s="12" t="s">
        <v>967</v>
      </c>
      <c r="CJ4014" s="12" t="s">
        <v>968</v>
      </c>
      <c r="CK4014" s="12" t="s">
        <v>932</v>
      </c>
      <c r="CL4014" s="37">
        <v>1278591980</v>
      </c>
      <c r="CN4014" s="12" t="s">
        <v>1509</v>
      </c>
      <c r="CS4014" s="12"/>
      <c r="CT4014" s="36" t="str">
        <f t="shared" si="62"/>
        <v>1bn - 50bn</v>
      </c>
      <c r="CU4014" s="36" t="str">
        <f>VLOOKUP(CK4014,Mapping!B:C,2,FALSE)</f>
        <v>US/CA</v>
      </c>
    </row>
    <row r="4015" spans="1:99" ht="16" customHeight="1" x14ac:dyDescent="0.35">
      <c r="A4015" s="12" t="s">
        <v>5554</v>
      </c>
      <c r="B4015" s="12" t="s">
        <v>925</v>
      </c>
      <c r="E4015" s="37">
        <v>432000</v>
      </c>
      <c r="G4015" s="37" t="s">
        <v>1505</v>
      </c>
      <c r="I4015" s="37"/>
      <c r="K4015" s="37"/>
      <c r="M4015" s="37">
        <v>432000</v>
      </c>
      <c r="N4015" s="12">
        <v>0.34</v>
      </c>
      <c r="O4015" s="37"/>
      <c r="R4015" s="37"/>
      <c r="T4015" s="37"/>
      <c r="V4015" s="37"/>
      <c r="X4015" s="37"/>
      <c r="Z4015" s="37"/>
      <c r="AB4015" s="37"/>
      <c r="AD4015" s="37"/>
      <c r="AF4015" s="37"/>
      <c r="AH4015" s="37"/>
      <c r="AN4015" s="37"/>
      <c r="AP4015" s="37"/>
      <c r="AR4015" s="37"/>
      <c r="AT4015" s="37"/>
      <c r="AV4015" s="37"/>
      <c r="AX4015" s="37"/>
      <c r="BB4015" s="12">
        <v>6000</v>
      </c>
      <c r="CC4015" s="12">
        <v>0</v>
      </c>
      <c r="CG4015" s="12" t="s">
        <v>929</v>
      </c>
      <c r="CH4015" s="12">
        <v>49.497999999999998</v>
      </c>
      <c r="CI4015" s="12" t="s">
        <v>978</v>
      </c>
      <c r="CJ4015" s="12"/>
      <c r="CK4015" s="12" t="s">
        <v>979</v>
      </c>
      <c r="CL4015" s="37">
        <v>125020669</v>
      </c>
      <c r="CN4015" s="12" t="s">
        <v>1509</v>
      </c>
      <c r="CS4015" s="12"/>
      <c r="CT4015" s="36" t="str">
        <f t="shared" si="62"/>
        <v>500mn</v>
      </c>
      <c r="CU4015" s="36" t="str">
        <f>VLOOKUP(CK4015,Mapping!B:C,2,FALSE)</f>
        <v>EU</v>
      </c>
    </row>
    <row r="4016" spans="1:99" ht="16" customHeight="1" x14ac:dyDescent="0.35">
      <c r="A4016" s="12" t="s">
        <v>325</v>
      </c>
      <c r="B4016" s="12" t="s">
        <v>933</v>
      </c>
      <c r="E4016" s="37">
        <v>125049573</v>
      </c>
      <c r="F4016" s="12">
        <v>70726</v>
      </c>
      <c r="G4016" s="37" t="s">
        <v>1505</v>
      </c>
      <c r="I4016" s="37">
        <v>3660600</v>
      </c>
      <c r="J4016" s="12">
        <v>0.04</v>
      </c>
      <c r="K4016" s="37">
        <v>9302084</v>
      </c>
      <c r="L4016" s="12">
        <v>0.09</v>
      </c>
      <c r="M4016" s="37">
        <v>33234479</v>
      </c>
      <c r="N4016" s="12">
        <v>0.32</v>
      </c>
      <c r="O4016" s="37">
        <v>9050369</v>
      </c>
      <c r="P4016" s="12">
        <v>0.09</v>
      </c>
      <c r="Q4016" s="12">
        <v>25007</v>
      </c>
      <c r="R4016" s="37">
        <v>6178633</v>
      </c>
      <c r="S4016" s="12">
        <v>0.06</v>
      </c>
      <c r="T4016" s="37">
        <v>888244</v>
      </c>
      <c r="U4016" s="12">
        <v>0.01</v>
      </c>
      <c r="V4016" s="37">
        <v>3693964</v>
      </c>
      <c r="W4016" s="12">
        <v>0.04</v>
      </c>
      <c r="X4016" s="37">
        <v>687263</v>
      </c>
      <c r="Y4016" s="12">
        <v>0.01</v>
      </c>
      <c r="Z4016" s="37"/>
      <c r="AB4016" s="37">
        <v>5189771</v>
      </c>
      <c r="AC4016" s="12">
        <v>0.05</v>
      </c>
      <c r="AD4016" s="37">
        <v>37193444</v>
      </c>
      <c r="AE4016" s="12">
        <v>0.36</v>
      </c>
      <c r="AF4016" s="37">
        <v>3429992</v>
      </c>
      <c r="AG4016" s="12">
        <v>0.03</v>
      </c>
      <c r="AH4016" s="37">
        <v>3157884</v>
      </c>
      <c r="AI4016" s="12">
        <v>0.03</v>
      </c>
      <c r="AJ4016" s="12">
        <v>316925</v>
      </c>
      <c r="AK4016" s="12">
        <v>155397</v>
      </c>
      <c r="AL4016" s="12">
        <v>533537</v>
      </c>
      <c r="AN4016" s="37">
        <v>3385097</v>
      </c>
      <c r="AO4016" s="12">
        <v>0.03</v>
      </c>
      <c r="AP4016" s="37">
        <v>3457578</v>
      </c>
      <c r="AQ4016" s="12">
        <v>0.03</v>
      </c>
      <c r="AR4016" s="37">
        <v>427679</v>
      </c>
      <c r="AS4016" s="12">
        <v>0</v>
      </c>
      <c r="AT4016" s="37">
        <v>2112492</v>
      </c>
      <c r="AU4016" s="12">
        <v>0.02</v>
      </c>
      <c r="AV4016" s="37"/>
      <c r="AX4016" s="37"/>
      <c r="AZ4016" s="12">
        <v>552185</v>
      </c>
      <c r="BA4016" s="12">
        <v>6726</v>
      </c>
      <c r="BB4016" s="12">
        <v>264901</v>
      </c>
      <c r="BD4016" s="12">
        <v>198170</v>
      </c>
      <c r="BE4016" s="12">
        <v>11469</v>
      </c>
      <c r="BF4016" s="12">
        <v>195293</v>
      </c>
      <c r="BG4016" s="12">
        <v>157424</v>
      </c>
      <c r="BH4016" s="12">
        <v>14975</v>
      </c>
      <c r="BI4016" s="12">
        <v>20100</v>
      </c>
      <c r="BJ4016" s="12">
        <v>333813</v>
      </c>
      <c r="BK4016" s="12">
        <v>7935</v>
      </c>
      <c r="BM4016" s="12">
        <v>0.01</v>
      </c>
      <c r="BO4016" s="12">
        <v>0.01</v>
      </c>
      <c r="BP4016" s="12">
        <v>0.01</v>
      </c>
      <c r="BQ4016" s="12">
        <v>0.01</v>
      </c>
      <c r="BR4016" s="12">
        <v>0.01</v>
      </c>
      <c r="BS4016" s="12">
        <v>0</v>
      </c>
      <c r="BT4016" s="12">
        <v>0</v>
      </c>
      <c r="BU4016" s="12">
        <v>0</v>
      </c>
      <c r="BV4016" s="12">
        <v>0.01</v>
      </c>
      <c r="BX4016" s="12">
        <v>0.01</v>
      </c>
      <c r="BY4016" s="12">
        <v>0</v>
      </c>
      <c r="BZ4016" s="12">
        <v>0</v>
      </c>
      <c r="CB4016" s="12">
        <v>0.11</v>
      </c>
      <c r="CC4016" s="12">
        <v>0.01</v>
      </c>
      <c r="CE4016" s="12">
        <v>0</v>
      </c>
      <c r="CF4016" s="12">
        <v>0.17</v>
      </c>
      <c r="CG4016" s="12" t="s">
        <v>934</v>
      </c>
      <c r="CH4016" s="12">
        <v>58.503999999999998</v>
      </c>
      <c r="CI4016" s="12" t="s">
        <v>938</v>
      </c>
      <c r="CJ4016" s="12" t="s">
        <v>931</v>
      </c>
      <c r="CK4016" s="12" t="s">
        <v>932</v>
      </c>
      <c r="CL4016" s="37">
        <v>10236981912</v>
      </c>
      <c r="CN4016" s="12" t="s">
        <v>1506</v>
      </c>
      <c r="CS4016" s="12"/>
      <c r="CT4016" s="36" t="str">
        <f t="shared" si="62"/>
        <v>1bn - 50bn</v>
      </c>
      <c r="CU4016" s="36" t="str">
        <f>VLOOKUP(CK4016,Mapping!B:C,2,FALSE)</f>
        <v>US/CA</v>
      </c>
    </row>
    <row r="4017" spans="1:99" ht="16" customHeight="1" x14ac:dyDescent="0.35">
      <c r="A4017" s="12" t="s">
        <v>5555</v>
      </c>
      <c r="B4017" s="12" t="s">
        <v>925</v>
      </c>
      <c r="E4017" s="37">
        <v>0</v>
      </c>
      <c r="G4017" s="37" t="s">
        <v>1505</v>
      </c>
      <c r="I4017" s="37"/>
      <c r="K4017" s="37"/>
      <c r="M4017" s="37"/>
      <c r="O4017" s="37"/>
      <c r="R4017" s="37"/>
      <c r="T4017" s="37"/>
      <c r="V4017" s="37"/>
      <c r="X4017" s="37"/>
      <c r="Z4017" s="37"/>
      <c r="AB4017" s="37"/>
      <c r="AD4017" s="37"/>
      <c r="AF4017" s="37"/>
      <c r="AH4017" s="37"/>
      <c r="AN4017" s="37"/>
      <c r="AP4017" s="37">
        <v>0</v>
      </c>
      <c r="AQ4017" s="12">
        <v>0</v>
      </c>
      <c r="AR4017" s="37"/>
      <c r="AT4017" s="37"/>
      <c r="AV4017" s="37"/>
      <c r="AX4017" s="37"/>
      <c r="BH4017" s="12">
        <v>0</v>
      </c>
      <c r="BV4017" s="12">
        <v>0</v>
      </c>
      <c r="CG4017" s="12" t="s">
        <v>991</v>
      </c>
      <c r="CH4017" s="12">
        <v>93.611999999999995</v>
      </c>
      <c r="CI4017" s="12" t="s">
        <v>2838</v>
      </c>
      <c r="CJ4017" s="12"/>
      <c r="CK4017" s="12" t="s">
        <v>954</v>
      </c>
      <c r="CL4017" s="37">
        <v>221569432</v>
      </c>
      <c r="CN4017" s="12" t="s">
        <v>1520</v>
      </c>
      <c r="CS4017" s="12"/>
      <c r="CT4017" s="36" t="str">
        <f t="shared" si="62"/>
        <v>500mn</v>
      </c>
      <c r="CU4017" s="36" t="str">
        <f>VLOOKUP(CK4017,Mapping!B:C,2,FALSE)</f>
        <v>EU</v>
      </c>
    </row>
    <row r="4018" spans="1:99" ht="16" customHeight="1" x14ac:dyDescent="0.35">
      <c r="A4018" s="12" t="s">
        <v>5556</v>
      </c>
      <c r="B4018" s="12" t="s">
        <v>925</v>
      </c>
      <c r="E4018" s="37">
        <v>79200</v>
      </c>
      <c r="G4018" s="37" t="s">
        <v>1505</v>
      </c>
      <c r="I4018" s="37"/>
      <c r="K4018" s="37"/>
      <c r="M4018" s="37">
        <v>79200</v>
      </c>
      <c r="N4018" s="12">
        <v>0.08</v>
      </c>
      <c r="O4018" s="37"/>
      <c r="R4018" s="37"/>
      <c r="T4018" s="37"/>
      <c r="V4018" s="37"/>
      <c r="X4018" s="37"/>
      <c r="Z4018" s="37"/>
      <c r="AB4018" s="37"/>
      <c r="AD4018" s="37"/>
      <c r="AF4018" s="37"/>
      <c r="AH4018" s="37"/>
      <c r="AN4018" s="37"/>
      <c r="AP4018" s="37"/>
      <c r="AR4018" s="37"/>
      <c r="AT4018" s="37"/>
      <c r="AV4018" s="37"/>
      <c r="AX4018" s="37"/>
      <c r="BB4018" s="12">
        <v>1100</v>
      </c>
      <c r="CC4018" s="12">
        <v>0</v>
      </c>
      <c r="CG4018" s="12" t="s">
        <v>929</v>
      </c>
      <c r="CH4018" s="12">
        <v>18.626999999999999</v>
      </c>
      <c r="CI4018" s="12" t="s">
        <v>1107</v>
      </c>
      <c r="CJ4018" s="12"/>
      <c r="CK4018" s="12" t="s">
        <v>979</v>
      </c>
      <c r="CL4018" s="37">
        <v>107064392</v>
      </c>
      <c r="CN4018" s="12" t="s">
        <v>1509</v>
      </c>
      <c r="CS4018" s="12"/>
      <c r="CT4018" s="36" t="str">
        <f t="shared" si="62"/>
        <v>500mn</v>
      </c>
      <c r="CU4018" s="36" t="str">
        <f>VLOOKUP(CK4018,Mapping!B:C,2,FALSE)</f>
        <v>EU</v>
      </c>
    </row>
    <row r="4019" spans="1:99" ht="16" customHeight="1" x14ac:dyDescent="0.35">
      <c r="A4019" s="12" t="s">
        <v>5557</v>
      </c>
      <c r="B4019" s="12" t="s">
        <v>925</v>
      </c>
      <c r="E4019" s="37">
        <v>1526671</v>
      </c>
      <c r="G4019" s="37" t="s">
        <v>1505</v>
      </c>
      <c r="I4019" s="37"/>
      <c r="K4019" s="37"/>
      <c r="M4019" s="37"/>
      <c r="O4019" s="37"/>
      <c r="Q4019" s="12">
        <v>5317</v>
      </c>
      <c r="R4019" s="37"/>
      <c r="T4019" s="37"/>
      <c r="V4019" s="37"/>
      <c r="X4019" s="37"/>
      <c r="Z4019" s="37"/>
      <c r="AB4019" s="37"/>
      <c r="AD4019" s="37"/>
      <c r="AF4019" s="37"/>
      <c r="AH4019" s="37">
        <v>671431</v>
      </c>
      <c r="AI4019" s="12">
        <v>0.17</v>
      </c>
      <c r="AN4019" s="37">
        <v>538921</v>
      </c>
      <c r="AO4019" s="12">
        <v>0.13</v>
      </c>
      <c r="AP4019" s="37">
        <v>316319</v>
      </c>
      <c r="AQ4019" s="12">
        <v>0.08</v>
      </c>
      <c r="AR4019" s="37"/>
      <c r="AT4019" s="37"/>
      <c r="AV4019" s="37"/>
      <c r="AX4019" s="37"/>
      <c r="BH4019" s="12">
        <v>1370</v>
      </c>
      <c r="BI4019" s="12">
        <v>3200</v>
      </c>
      <c r="BQ4019" s="12">
        <v>0</v>
      </c>
      <c r="BV4019" s="12">
        <v>0</v>
      </c>
      <c r="BY4019" s="12">
        <v>0</v>
      </c>
      <c r="CG4019" s="12" t="s">
        <v>976</v>
      </c>
      <c r="CH4019" s="12">
        <v>212.72399999999999</v>
      </c>
      <c r="CI4019" s="12" t="s">
        <v>5457</v>
      </c>
      <c r="CJ4019" s="12"/>
      <c r="CK4019" s="12" t="s">
        <v>954</v>
      </c>
      <c r="CL4019" s="37">
        <v>406371153</v>
      </c>
      <c r="CN4019" s="12" t="s">
        <v>1513</v>
      </c>
      <c r="CS4019" s="12"/>
      <c r="CT4019" s="36" t="str">
        <f t="shared" si="62"/>
        <v>500mn</v>
      </c>
      <c r="CU4019" s="36" t="str">
        <f>VLOOKUP(CK4019,Mapping!B:C,2,FALSE)</f>
        <v>EU</v>
      </c>
    </row>
    <row r="4020" spans="1:99" ht="16" customHeight="1" x14ac:dyDescent="0.35">
      <c r="A4020" s="12" t="s">
        <v>5558</v>
      </c>
      <c r="B4020" s="12" t="s">
        <v>925</v>
      </c>
      <c r="E4020" s="37">
        <v>439110</v>
      </c>
      <c r="G4020" s="37" t="s">
        <v>1505</v>
      </c>
      <c r="I4020" s="37"/>
      <c r="K4020" s="37"/>
      <c r="M4020" s="37">
        <v>439110</v>
      </c>
      <c r="N4020" s="12">
        <v>0.12</v>
      </c>
      <c r="O4020" s="37"/>
      <c r="R4020" s="37"/>
      <c r="T4020" s="37"/>
      <c r="V4020" s="37"/>
      <c r="X4020" s="37"/>
      <c r="Z4020" s="37"/>
      <c r="AB4020" s="37"/>
      <c r="AD4020" s="37"/>
      <c r="AF4020" s="37"/>
      <c r="AH4020" s="37"/>
      <c r="AN4020" s="37"/>
      <c r="AP4020" s="37"/>
      <c r="AR4020" s="37"/>
      <c r="AT4020" s="37"/>
      <c r="AV4020" s="37"/>
      <c r="AX4020" s="37"/>
      <c r="BB4020" s="12">
        <v>3500</v>
      </c>
      <c r="CC4020" s="12">
        <v>0</v>
      </c>
      <c r="CG4020" s="12" t="s">
        <v>940</v>
      </c>
      <c r="CH4020" s="12">
        <v>89.028999999999996</v>
      </c>
      <c r="CI4020" s="12" t="s">
        <v>2107</v>
      </c>
      <c r="CJ4020" s="12" t="s">
        <v>1698</v>
      </c>
      <c r="CK4020" s="12" t="s">
        <v>932</v>
      </c>
      <c r="CL4020" s="37">
        <v>371526542</v>
      </c>
      <c r="CN4020" s="12" t="s">
        <v>1509</v>
      </c>
      <c r="CS4020" s="12"/>
      <c r="CT4020" s="36" t="str">
        <f t="shared" si="62"/>
        <v>500mn</v>
      </c>
      <c r="CU4020" s="36" t="str">
        <f>VLOOKUP(CK4020,Mapping!B:C,2,FALSE)</f>
        <v>US/CA</v>
      </c>
    </row>
    <row r="4021" spans="1:99" ht="16" customHeight="1" x14ac:dyDescent="0.35">
      <c r="A4021" s="12" t="s">
        <v>5559</v>
      </c>
      <c r="B4021" s="12" t="s">
        <v>925</v>
      </c>
      <c r="E4021" s="37">
        <v>25501165</v>
      </c>
      <c r="G4021" s="37" t="s">
        <v>1505</v>
      </c>
      <c r="I4021" s="37"/>
      <c r="K4021" s="37">
        <v>7578760</v>
      </c>
      <c r="L4021" s="12">
        <v>1.33</v>
      </c>
      <c r="M4021" s="37"/>
      <c r="O4021" s="37"/>
      <c r="R4021" s="37">
        <v>2713856</v>
      </c>
      <c r="S4021" s="12">
        <v>0.48</v>
      </c>
      <c r="T4021" s="37"/>
      <c r="V4021" s="37"/>
      <c r="X4021" s="37">
        <v>15208549</v>
      </c>
      <c r="Y4021" s="12">
        <v>2.67</v>
      </c>
      <c r="Z4021" s="37"/>
      <c r="AB4021" s="37"/>
      <c r="AD4021" s="37"/>
      <c r="AF4021" s="37"/>
      <c r="AH4021" s="37"/>
      <c r="AN4021" s="37"/>
      <c r="AP4021" s="37"/>
      <c r="AR4021" s="37"/>
      <c r="AT4021" s="37"/>
      <c r="AV4021" s="37"/>
      <c r="AX4021" s="37"/>
      <c r="AZ4021" s="12">
        <v>190754</v>
      </c>
      <c r="BA4021" s="12">
        <v>114393</v>
      </c>
      <c r="BG4021" s="12">
        <v>158924</v>
      </c>
      <c r="BS4021" s="12">
        <v>0</v>
      </c>
      <c r="BX4021" s="12">
        <v>0</v>
      </c>
      <c r="BZ4021" s="12">
        <v>0</v>
      </c>
      <c r="CG4021" s="12" t="s">
        <v>976</v>
      </c>
      <c r="CH4021" s="12">
        <v>3.1469999999999998</v>
      </c>
      <c r="CI4021" s="12" t="s">
        <v>5560</v>
      </c>
      <c r="CJ4021" s="12"/>
      <c r="CK4021" s="12" t="s">
        <v>1010</v>
      </c>
      <c r="CL4021" s="37">
        <v>624438762</v>
      </c>
      <c r="CN4021" s="12" t="s">
        <v>1513</v>
      </c>
      <c r="CS4021" s="12"/>
      <c r="CT4021" s="36" t="str">
        <f t="shared" si="62"/>
        <v>500mn - 1bn</v>
      </c>
      <c r="CU4021" s="36" t="str">
        <f>VLOOKUP(CK4021,Mapping!B:C,2,FALSE)</f>
        <v>Africa</v>
      </c>
    </row>
    <row r="4022" spans="1:99" ht="16" customHeight="1" x14ac:dyDescent="0.35">
      <c r="A4022" s="12" t="s">
        <v>5561</v>
      </c>
      <c r="B4022" s="12" t="s">
        <v>925</v>
      </c>
      <c r="E4022" s="37">
        <v>218937</v>
      </c>
      <c r="G4022" s="37" t="s">
        <v>1505</v>
      </c>
      <c r="I4022" s="37"/>
      <c r="K4022" s="37"/>
      <c r="M4022" s="37"/>
      <c r="O4022" s="37"/>
      <c r="R4022" s="37"/>
      <c r="T4022" s="37"/>
      <c r="V4022" s="37"/>
      <c r="X4022" s="37"/>
      <c r="Z4022" s="37"/>
      <c r="AB4022" s="37"/>
      <c r="AD4022" s="37"/>
      <c r="AF4022" s="37"/>
      <c r="AH4022" s="37"/>
      <c r="AN4022" s="37">
        <v>218937</v>
      </c>
      <c r="AO4022" s="12">
        <v>0.04</v>
      </c>
      <c r="AP4022" s="37"/>
      <c r="AR4022" s="37"/>
      <c r="AT4022" s="37"/>
      <c r="AV4022" s="37"/>
      <c r="AX4022" s="37"/>
      <c r="BI4022" s="12">
        <v>1300</v>
      </c>
      <c r="BY4022" s="12">
        <v>0</v>
      </c>
      <c r="CG4022" s="12" t="s">
        <v>940</v>
      </c>
      <c r="CH4022" s="12">
        <v>9.5410000000000004</v>
      </c>
      <c r="CI4022" s="12" t="s">
        <v>941</v>
      </c>
      <c r="CJ4022" s="12" t="s">
        <v>941</v>
      </c>
      <c r="CK4022" s="12" t="s">
        <v>932</v>
      </c>
      <c r="CL4022" s="37">
        <v>582584132</v>
      </c>
      <c r="CN4022" s="12" t="s">
        <v>1509</v>
      </c>
      <c r="CS4022" s="12"/>
      <c r="CT4022" s="36" t="str">
        <f t="shared" si="62"/>
        <v>500mn - 1bn</v>
      </c>
      <c r="CU4022" s="36" t="str">
        <f>VLOOKUP(CK4022,Mapping!B:C,2,FALSE)</f>
        <v>US/CA</v>
      </c>
    </row>
    <row r="4023" spans="1:99" ht="16" customHeight="1" x14ac:dyDescent="0.35">
      <c r="A4023" s="12" t="s">
        <v>5562</v>
      </c>
      <c r="B4023" s="12" t="s">
        <v>925</v>
      </c>
      <c r="E4023" s="37">
        <v>739925</v>
      </c>
      <c r="G4023" s="37" t="s">
        <v>1505</v>
      </c>
      <c r="I4023" s="37"/>
      <c r="K4023" s="37"/>
      <c r="M4023" s="37">
        <v>440992</v>
      </c>
      <c r="N4023" s="12">
        <v>0.04</v>
      </c>
      <c r="O4023" s="37"/>
      <c r="R4023" s="37"/>
      <c r="T4023" s="37"/>
      <c r="V4023" s="37"/>
      <c r="X4023" s="37"/>
      <c r="Z4023" s="37"/>
      <c r="AB4023" s="37"/>
      <c r="AD4023" s="37"/>
      <c r="AF4023" s="37"/>
      <c r="AH4023" s="37"/>
      <c r="AN4023" s="37">
        <v>298933</v>
      </c>
      <c r="AO4023" s="12">
        <v>0.02</v>
      </c>
      <c r="AP4023" s="37"/>
      <c r="AR4023" s="37"/>
      <c r="AT4023" s="37"/>
      <c r="AV4023" s="37"/>
      <c r="AX4023" s="37"/>
      <c r="BB4023" s="12">
        <v>3515</v>
      </c>
      <c r="BI4023" s="12">
        <v>1775</v>
      </c>
      <c r="BY4023" s="12">
        <v>0</v>
      </c>
      <c r="CC4023" s="12">
        <v>0</v>
      </c>
      <c r="CG4023" s="12" t="s">
        <v>963</v>
      </c>
      <c r="CH4023" s="12">
        <v>29.896000000000001</v>
      </c>
      <c r="CI4023" s="12" t="s">
        <v>930</v>
      </c>
      <c r="CJ4023" s="12" t="s">
        <v>931</v>
      </c>
      <c r="CK4023" s="12" t="s">
        <v>932</v>
      </c>
      <c r="CL4023" s="37">
        <v>1252906261</v>
      </c>
      <c r="CN4023" s="12" t="s">
        <v>1509</v>
      </c>
      <c r="CS4023" s="12"/>
      <c r="CT4023" s="36" t="str">
        <f t="shared" si="62"/>
        <v>1bn - 50bn</v>
      </c>
      <c r="CU4023" s="36" t="str">
        <f>VLOOKUP(CK4023,Mapping!B:C,2,FALSE)</f>
        <v>US/CA</v>
      </c>
    </row>
    <row r="4024" spans="1:99" ht="16" customHeight="1" x14ac:dyDescent="0.35">
      <c r="A4024" s="12" t="s">
        <v>5563</v>
      </c>
      <c r="B4024" s="12" t="s">
        <v>925</v>
      </c>
      <c r="E4024" s="37">
        <v>0</v>
      </c>
      <c r="G4024" s="37" t="s">
        <v>1505</v>
      </c>
      <c r="I4024" s="37"/>
      <c r="K4024" s="37"/>
      <c r="M4024" s="37">
        <v>0</v>
      </c>
      <c r="N4024" s="12">
        <v>0</v>
      </c>
      <c r="O4024" s="37"/>
      <c r="R4024" s="37"/>
      <c r="T4024" s="37"/>
      <c r="V4024" s="37"/>
      <c r="X4024" s="37"/>
      <c r="Z4024" s="37"/>
      <c r="AB4024" s="37"/>
      <c r="AD4024" s="37"/>
      <c r="AF4024" s="37"/>
      <c r="AH4024" s="37"/>
      <c r="AN4024" s="37"/>
      <c r="AP4024" s="37"/>
      <c r="AR4024" s="37"/>
      <c r="AT4024" s="37"/>
      <c r="AV4024" s="37"/>
      <c r="AX4024" s="37"/>
      <c r="BB4024" s="12">
        <v>0</v>
      </c>
      <c r="CC4024" s="12">
        <v>0</v>
      </c>
      <c r="CG4024" s="12" t="s">
        <v>959</v>
      </c>
      <c r="CH4024" s="12">
        <v>8.26</v>
      </c>
      <c r="CI4024" s="12" t="s">
        <v>5564</v>
      </c>
      <c r="CJ4024" s="12" t="s">
        <v>1017</v>
      </c>
      <c r="CK4024" s="12" t="s">
        <v>932</v>
      </c>
      <c r="CL4024" s="37">
        <v>3446626122</v>
      </c>
      <c r="CN4024" s="12" t="s">
        <v>1509</v>
      </c>
      <c r="CS4024" s="12"/>
      <c r="CT4024" s="36" t="str">
        <f t="shared" si="62"/>
        <v>1bn - 50bn</v>
      </c>
      <c r="CU4024" s="36" t="str">
        <f>VLOOKUP(CK4024,Mapping!B:C,2,FALSE)</f>
        <v>US/CA</v>
      </c>
    </row>
    <row r="4025" spans="1:99" ht="16" customHeight="1" x14ac:dyDescent="0.35">
      <c r="A4025" s="12" t="s">
        <v>5565</v>
      </c>
      <c r="B4025" s="12" t="s">
        <v>925</v>
      </c>
      <c r="E4025" s="37">
        <v>2978958</v>
      </c>
      <c r="G4025" s="37" t="s">
        <v>1505</v>
      </c>
      <c r="I4025" s="37"/>
      <c r="K4025" s="37"/>
      <c r="M4025" s="37">
        <v>226706</v>
      </c>
      <c r="N4025" s="12">
        <v>0</v>
      </c>
      <c r="O4025" s="37"/>
      <c r="Q4025" s="12">
        <v>7453</v>
      </c>
      <c r="R4025" s="37"/>
      <c r="T4025" s="37">
        <v>276940</v>
      </c>
      <c r="U4025" s="12">
        <v>0</v>
      </c>
      <c r="V4025" s="37"/>
      <c r="X4025" s="37"/>
      <c r="Z4025" s="37"/>
      <c r="AB4025" s="37"/>
      <c r="AD4025" s="37"/>
      <c r="AF4025" s="37"/>
      <c r="AH4025" s="37">
        <v>941165</v>
      </c>
      <c r="AI4025" s="12">
        <v>0.01</v>
      </c>
      <c r="AN4025" s="37">
        <v>1279937</v>
      </c>
      <c r="AO4025" s="12">
        <v>0.02</v>
      </c>
      <c r="AP4025" s="37">
        <v>254210</v>
      </c>
      <c r="AQ4025" s="12">
        <v>0</v>
      </c>
      <c r="AR4025" s="37"/>
      <c r="AT4025" s="37"/>
      <c r="AV4025" s="37"/>
      <c r="AX4025" s="37"/>
      <c r="BB4025" s="12">
        <v>1807</v>
      </c>
      <c r="BH4025" s="12">
        <v>1101</v>
      </c>
      <c r="BI4025" s="12">
        <v>7600</v>
      </c>
      <c r="BK4025" s="12">
        <v>2474</v>
      </c>
      <c r="BQ4025" s="12">
        <v>0</v>
      </c>
      <c r="BV4025" s="12">
        <v>0</v>
      </c>
      <c r="BY4025" s="12">
        <v>0</v>
      </c>
      <c r="CC4025" s="12">
        <v>0</v>
      </c>
      <c r="CE4025" s="12">
        <v>0</v>
      </c>
      <c r="CG4025" s="12" t="s">
        <v>940</v>
      </c>
      <c r="CH4025" s="12">
        <v>19.396000000000001</v>
      </c>
      <c r="CI4025" s="12" t="s">
        <v>938</v>
      </c>
      <c r="CJ4025" s="12" t="s">
        <v>931</v>
      </c>
      <c r="CK4025" s="12" t="s">
        <v>932</v>
      </c>
      <c r="CL4025" s="37">
        <v>6278509188</v>
      </c>
      <c r="CN4025" s="12" t="s">
        <v>1509</v>
      </c>
      <c r="CS4025" s="12"/>
      <c r="CT4025" s="36" t="str">
        <f t="shared" si="62"/>
        <v>1bn - 50bn</v>
      </c>
      <c r="CU4025" s="36" t="str">
        <f>VLOOKUP(CK4025,Mapping!B:C,2,FALSE)</f>
        <v>US/CA</v>
      </c>
    </row>
    <row r="4026" spans="1:99" ht="16" customHeight="1" x14ac:dyDescent="0.35">
      <c r="A4026" s="12" t="s">
        <v>5566</v>
      </c>
      <c r="B4026" s="12" t="s">
        <v>925</v>
      </c>
      <c r="E4026" s="37">
        <v>42103</v>
      </c>
      <c r="G4026" s="37" t="s">
        <v>1505</v>
      </c>
      <c r="I4026" s="37"/>
      <c r="K4026" s="37"/>
      <c r="M4026" s="37">
        <v>0</v>
      </c>
      <c r="N4026" s="12">
        <v>0</v>
      </c>
      <c r="O4026" s="37"/>
      <c r="Q4026" s="12">
        <v>0</v>
      </c>
      <c r="R4026" s="37"/>
      <c r="T4026" s="37"/>
      <c r="V4026" s="37"/>
      <c r="X4026" s="37"/>
      <c r="Z4026" s="37"/>
      <c r="AB4026" s="37"/>
      <c r="AD4026" s="37"/>
      <c r="AF4026" s="37"/>
      <c r="AH4026" s="37">
        <v>0</v>
      </c>
      <c r="AI4026" s="12">
        <v>0</v>
      </c>
      <c r="AN4026" s="37">
        <v>42103</v>
      </c>
      <c r="AO4026" s="12">
        <v>0.01</v>
      </c>
      <c r="AP4026" s="37"/>
      <c r="AR4026" s="37"/>
      <c r="AT4026" s="37"/>
      <c r="AV4026" s="37"/>
      <c r="AX4026" s="37"/>
      <c r="BB4026" s="12">
        <v>0</v>
      </c>
      <c r="BI4026" s="12">
        <v>250</v>
      </c>
      <c r="BQ4026" s="12">
        <v>0</v>
      </c>
      <c r="BY4026" s="12">
        <v>0</v>
      </c>
      <c r="CC4026" s="12">
        <v>0</v>
      </c>
      <c r="CG4026" s="12" t="s">
        <v>929</v>
      </c>
      <c r="CH4026" s="12">
        <v>29.733000000000001</v>
      </c>
      <c r="CI4026" s="12" t="s">
        <v>992</v>
      </c>
      <c r="CJ4026" s="12" t="s">
        <v>993</v>
      </c>
      <c r="CK4026" s="12" t="s">
        <v>932</v>
      </c>
      <c r="CL4026" s="37">
        <v>520102603</v>
      </c>
      <c r="CN4026" s="12" t="s">
        <v>1509</v>
      </c>
      <c r="CS4026" s="12"/>
      <c r="CT4026" s="36" t="str">
        <f t="shared" si="62"/>
        <v>500mn - 1bn</v>
      </c>
      <c r="CU4026" s="36" t="str">
        <f>VLOOKUP(CK4026,Mapping!B:C,2,FALSE)</f>
        <v>US/CA</v>
      </c>
    </row>
    <row r="4027" spans="1:99" ht="16" customHeight="1" x14ac:dyDescent="0.35">
      <c r="A4027" s="12" t="s">
        <v>5567</v>
      </c>
      <c r="B4027" s="12" t="s">
        <v>925</v>
      </c>
      <c r="E4027" s="37">
        <v>17778530</v>
      </c>
      <c r="G4027" s="37" t="s">
        <v>1505</v>
      </c>
      <c r="I4027" s="37"/>
      <c r="K4027" s="37"/>
      <c r="M4027" s="37"/>
      <c r="O4027" s="37"/>
      <c r="R4027" s="37"/>
      <c r="T4027" s="37"/>
      <c r="V4027" s="37"/>
      <c r="X4027" s="37"/>
      <c r="Z4027" s="37"/>
      <c r="AB4027" s="37"/>
      <c r="AD4027" s="37"/>
      <c r="AF4027" s="37"/>
      <c r="AH4027" s="37"/>
      <c r="AN4027" s="37"/>
      <c r="AP4027" s="37">
        <v>17778530</v>
      </c>
      <c r="AQ4027" s="12">
        <v>6.06</v>
      </c>
      <c r="AR4027" s="37"/>
      <c r="AT4027" s="37"/>
      <c r="AV4027" s="37"/>
      <c r="AX4027" s="37"/>
      <c r="BH4027" s="12">
        <v>77000</v>
      </c>
      <c r="BV4027" s="12">
        <v>7.0000000000000007E-2</v>
      </c>
      <c r="CG4027" s="12" t="s">
        <v>976</v>
      </c>
      <c r="CH4027" s="12">
        <v>13.593999999999999</v>
      </c>
      <c r="CI4027" s="12" t="s">
        <v>1198</v>
      </c>
      <c r="CJ4027" s="12" t="s">
        <v>936</v>
      </c>
      <c r="CK4027" s="12" t="s">
        <v>932</v>
      </c>
      <c r="CL4027" s="37">
        <v>293535722</v>
      </c>
      <c r="CN4027" s="12" t="s">
        <v>1513</v>
      </c>
      <c r="CS4027" s="12"/>
      <c r="CT4027" s="36" t="str">
        <f t="shared" si="62"/>
        <v>500mn</v>
      </c>
      <c r="CU4027" s="36" t="str">
        <f>VLOOKUP(CK4027,Mapping!B:C,2,FALSE)</f>
        <v>US/CA</v>
      </c>
    </row>
    <row r="4028" spans="1:99" ht="16" customHeight="1" x14ac:dyDescent="0.35">
      <c r="A4028" s="12" t="s">
        <v>5568</v>
      </c>
      <c r="B4028" s="12" t="s">
        <v>933</v>
      </c>
      <c r="E4028" s="37">
        <v>3327671</v>
      </c>
      <c r="G4028" s="37" t="s">
        <v>1505</v>
      </c>
      <c r="I4028" s="37"/>
      <c r="K4028" s="37">
        <v>1376503</v>
      </c>
      <c r="L4028" s="12">
        <v>1.6</v>
      </c>
      <c r="M4028" s="37"/>
      <c r="O4028" s="37">
        <v>1070801</v>
      </c>
      <c r="P4028" s="12">
        <v>1.24</v>
      </c>
      <c r="R4028" s="37"/>
      <c r="T4028" s="37"/>
      <c r="V4028" s="37"/>
      <c r="X4028" s="37"/>
      <c r="Z4028" s="37"/>
      <c r="AB4028" s="37">
        <v>880367</v>
      </c>
      <c r="AC4028" s="12">
        <v>1.02</v>
      </c>
      <c r="AD4028" s="37"/>
      <c r="AF4028" s="37"/>
      <c r="AH4028" s="37"/>
      <c r="AJ4028" s="12">
        <v>59459</v>
      </c>
      <c r="AL4028" s="12">
        <v>66007</v>
      </c>
      <c r="AN4028" s="37"/>
      <c r="AP4028" s="37"/>
      <c r="AR4028" s="37"/>
      <c r="AT4028" s="37"/>
      <c r="AV4028" s="37"/>
      <c r="AX4028" s="37"/>
      <c r="BG4028" s="12">
        <v>23055</v>
      </c>
      <c r="BR4028" s="12">
        <v>0</v>
      </c>
      <c r="BS4028" s="12">
        <v>0</v>
      </c>
      <c r="BU4028" s="12">
        <v>0</v>
      </c>
      <c r="CG4028" s="12" t="s">
        <v>929</v>
      </c>
      <c r="CH4028" s="12">
        <v>34.694000000000003</v>
      </c>
      <c r="CI4028" s="12" t="s">
        <v>1826</v>
      </c>
      <c r="CJ4028" s="12"/>
      <c r="CK4028" s="12" t="s">
        <v>1010</v>
      </c>
      <c r="CL4028" s="37">
        <v>86159289</v>
      </c>
      <c r="CN4028" s="12" t="s">
        <v>1506</v>
      </c>
      <c r="CS4028" s="12"/>
      <c r="CT4028" s="36" t="str">
        <f t="shared" si="62"/>
        <v>500mn</v>
      </c>
      <c r="CU4028" s="36" t="str">
        <f>VLOOKUP(CK4028,Mapping!B:C,2,FALSE)</f>
        <v>Africa</v>
      </c>
    </row>
    <row r="4029" spans="1:99" ht="16" customHeight="1" x14ac:dyDescent="0.35">
      <c r="A4029" s="12" t="s">
        <v>5569</v>
      </c>
      <c r="B4029" s="12" t="s">
        <v>933</v>
      </c>
      <c r="E4029" s="37">
        <v>20344341</v>
      </c>
      <c r="G4029" s="37" t="s">
        <v>1505</v>
      </c>
      <c r="I4029" s="37"/>
      <c r="K4029" s="37"/>
      <c r="M4029" s="37"/>
      <c r="O4029" s="37"/>
      <c r="R4029" s="37"/>
      <c r="T4029" s="37"/>
      <c r="V4029" s="37"/>
      <c r="X4029" s="37"/>
      <c r="Z4029" s="37">
        <v>19982253</v>
      </c>
      <c r="AA4029" s="12">
        <v>0.34</v>
      </c>
      <c r="AB4029" s="37"/>
      <c r="AD4029" s="37"/>
      <c r="AF4029" s="37"/>
      <c r="AH4029" s="37"/>
      <c r="AN4029" s="37">
        <v>362088</v>
      </c>
      <c r="AO4029" s="12">
        <v>0.01</v>
      </c>
      <c r="AP4029" s="37"/>
      <c r="AR4029" s="37"/>
      <c r="AT4029" s="37"/>
      <c r="AV4029" s="37"/>
      <c r="AX4029" s="37"/>
      <c r="BC4029" s="12">
        <v>675761</v>
      </c>
      <c r="BI4029" s="12">
        <v>2150</v>
      </c>
      <c r="BY4029" s="12">
        <v>0</v>
      </c>
      <c r="CD4029" s="12">
        <v>0.05</v>
      </c>
      <c r="CG4029" s="12" t="s">
        <v>940</v>
      </c>
      <c r="CH4029" s="12">
        <v>34.957999999999998</v>
      </c>
      <c r="CI4029" s="12" t="s">
        <v>1011</v>
      </c>
      <c r="CJ4029" s="12" t="s">
        <v>1012</v>
      </c>
      <c r="CK4029" s="12" t="s">
        <v>1013</v>
      </c>
      <c r="CL4029" s="37">
        <v>5229175441</v>
      </c>
      <c r="CN4029" s="12" t="s">
        <v>1506</v>
      </c>
      <c r="CS4029" s="12"/>
      <c r="CT4029" s="36" t="str">
        <f t="shared" si="62"/>
        <v>1bn - 50bn</v>
      </c>
      <c r="CU4029" s="36" t="str">
        <f>VLOOKUP(CK4029,Mapping!B:C,2,FALSE)</f>
        <v>Oceania</v>
      </c>
    </row>
    <row r="4030" spans="1:99" ht="16" customHeight="1" x14ac:dyDescent="0.35">
      <c r="A4030" s="12" t="s">
        <v>5570</v>
      </c>
      <c r="B4030" s="12" t="s">
        <v>925</v>
      </c>
      <c r="E4030" s="37">
        <v>711544</v>
      </c>
      <c r="G4030" s="37" t="s">
        <v>1505</v>
      </c>
      <c r="I4030" s="37"/>
      <c r="K4030" s="37"/>
      <c r="M4030" s="37"/>
      <c r="O4030" s="37"/>
      <c r="R4030" s="37"/>
      <c r="T4030" s="37"/>
      <c r="V4030" s="37"/>
      <c r="X4030" s="37"/>
      <c r="Z4030" s="37"/>
      <c r="AB4030" s="37"/>
      <c r="AD4030" s="37"/>
      <c r="AF4030" s="37"/>
      <c r="AH4030" s="37"/>
      <c r="AN4030" s="37">
        <v>711544</v>
      </c>
      <c r="AO4030" s="12">
        <v>0.56000000000000005</v>
      </c>
      <c r="AP4030" s="37"/>
      <c r="AR4030" s="37"/>
      <c r="AT4030" s="37"/>
      <c r="AV4030" s="37"/>
      <c r="AX4030" s="37"/>
      <c r="BI4030" s="12">
        <v>4225</v>
      </c>
      <c r="BY4030" s="12">
        <v>0</v>
      </c>
      <c r="CG4030" s="12" t="s">
        <v>934</v>
      </c>
      <c r="CH4030" s="12">
        <v>18.138000000000002</v>
      </c>
      <c r="CI4030" s="12" t="s">
        <v>1020</v>
      </c>
      <c r="CJ4030" s="12" t="s">
        <v>1021</v>
      </c>
      <c r="CK4030" s="12" t="s">
        <v>932</v>
      </c>
      <c r="CL4030" s="37">
        <v>127048928</v>
      </c>
      <c r="CN4030" s="12" t="s">
        <v>1509</v>
      </c>
      <c r="CS4030" s="12"/>
      <c r="CT4030" s="36" t="str">
        <f t="shared" si="62"/>
        <v>500mn</v>
      </c>
      <c r="CU4030" s="36" t="str">
        <f>VLOOKUP(CK4030,Mapping!B:C,2,FALSE)</f>
        <v>US/CA</v>
      </c>
    </row>
    <row r="4031" spans="1:99" ht="16" customHeight="1" x14ac:dyDescent="0.35">
      <c r="A4031" s="12" t="s">
        <v>5571</v>
      </c>
      <c r="B4031" s="12" t="s">
        <v>925</v>
      </c>
      <c r="E4031" s="37">
        <v>2185061</v>
      </c>
      <c r="G4031" s="37" t="s">
        <v>1505</v>
      </c>
      <c r="I4031" s="37"/>
      <c r="K4031" s="37"/>
      <c r="M4031" s="37">
        <v>413265</v>
      </c>
      <c r="N4031" s="12">
        <v>0.06</v>
      </c>
      <c r="O4031" s="37"/>
      <c r="Q4031" s="12">
        <v>4266</v>
      </c>
      <c r="R4031" s="37"/>
      <c r="T4031" s="37"/>
      <c r="V4031" s="37"/>
      <c r="X4031" s="37"/>
      <c r="Z4031" s="37"/>
      <c r="AB4031" s="37"/>
      <c r="AD4031" s="37"/>
      <c r="AF4031" s="37"/>
      <c r="AH4031" s="37">
        <v>538710</v>
      </c>
      <c r="AI4031" s="12">
        <v>0.08</v>
      </c>
      <c r="AN4031" s="37">
        <v>404191</v>
      </c>
      <c r="AO4031" s="12">
        <v>0.06</v>
      </c>
      <c r="AP4031" s="37">
        <v>828895</v>
      </c>
      <c r="AQ4031" s="12">
        <v>0.12</v>
      </c>
      <c r="AR4031" s="37"/>
      <c r="AT4031" s="37"/>
      <c r="AV4031" s="37"/>
      <c r="AX4031" s="37"/>
      <c r="BB4031" s="12">
        <v>3294</v>
      </c>
      <c r="BH4031" s="12">
        <v>3590</v>
      </c>
      <c r="BI4031" s="12">
        <v>2400</v>
      </c>
      <c r="BQ4031" s="12">
        <v>0</v>
      </c>
      <c r="BV4031" s="12">
        <v>0</v>
      </c>
      <c r="BY4031" s="12">
        <v>0</v>
      </c>
      <c r="CC4031" s="12">
        <v>0</v>
      </c>
      <c r="CG4031" s="12" t="s">
        <v>940</v>
      </c>
      <c r="CH4031" s="12">
        <v>44.631999999999998</v>
      </c>
      <c r="CI4031" s="12" t="s">
        <v>5572</v>
      </c>
      <c r="CJ4031" s="12" t="s">
        <v>1015</v>
      </c>
      <c r="CK4031" s="12" t="s">
        <v>932</v>
      </c>
      <c r="CL4031" s="37">
        <v>710927545</v>
      </c>
      <c r="CN4031" s="12" t="s">
        <v>1509</v>
      </c>
      <c r="CS4031" s="12"/>
      <c r="CT4031" s="36" t="str">
        <f t="shared" si="62"/>
        <v>500mn - 1bn</v>
      </c>
      <c r="CU4031" s="36" t="str">
        <f>VLOOKUP(CK4031,Mapping!B:C,2,FALSE)</f>
        <v>US/CA</v>
      </c>
    </row>
    <row r="4032" spans="1:99" ht="16" customHeight="1" x14ac:dyDescent="0.35">
      <c r="A4032" s="12" t="s">
        <v>5573</v>
      </c>
      <c r="B4032" s="12" t="s">
        <v>925</v>
      </c>
      <c r="E4032" s="37">
        <v>4803134</v>
      </c>
      <c r="G4032" s="37" t="s">
        <v>1505</v>
      </c>
      <c r="I4032" s="37"/>
      <c r="K4032" s="37"/>
      <c r="M4032" s="37">
        <v>74523</v>
      </c>
      <c r="N4032" s="12">
        <v>0.03</v>
      </c>
      <c r="O4032" s="37"/>
      <c r="Q4032" s="12">
        <v>6348</v>
      </c>
      <c r="R4032" s="37"/>
      <c r="T4032" s="37"/>
      <c r="V4032" s="37"/>
      <c r="X4032" s="37"/>
      <c r="Z4032" s="37"/>
      <c r="AB4032" s="37"/>
      <c r="AD4032" s="37"/>
      <c r="AF4032" s="37"/>
      <c r="AH4032" s="37">
        <v>801625</v>
      </c>
      <c r="AI4032" s="12">
        <v>0.28000000000000003</v>
      </c>
      <c r="AN4032" s="37">
        <v>2303045</v>
      </c>
      <c r="AO4032" s="12">
        <v>0.81</v>
      </c>
      <c r="AP4032" s="37">
        <v>1265739</v>
      </c>
      <c r="AQ4032" s="12">
        <v>0.44</v>
      </c>
      <c r="AR4032" s="37">
        <v>139651</v>
      </c>
      <c r="AS4032" s="12">
        <v>0.05</v>
      </c>
      <c r="AT4032" s="37">
        <v>218551</v>
      </c>
      <c r="AU4032" s="12">
        <v>0.08</v>
      </c>
      <c r="AV4032" s="37"/>
      <c r="AX4032" s="37"/>
      <c r="BB4032" s="12">
        <v>594</v>
      </c>
      <c r="BD4032" s="12">
        <v>20502</v>
      </c>
      <c r="BE4032" s="12">
        <v>3745</v>
      </c>
      <c r="BH4032" s="12">
        <v>5482</v>
      </c>
      <c r="BI4032" s="12">
        <v>13675</v>
      </c>
      <c r="BM4032" s="12">
        <v>0</v>
      </c>
      <c r="BQ4032" s="12">
        <v>0</v>
      </c>
      <c r="BV4032" s="12">
        <v>0</v>
      </c>
      <c r="BY4032" s="12">
        <v>0</v>
      </c>
      <c r="CC4032" s="12">
        <v>0</v>
      </c>
      <c r="CF4032" s="12">
        <v>0.02</v>
      </c>
      <c r="CG4032" s="12" t="s">
        <v>940</v>
      </c>
      <c r="CH4032" s="12">
        <v>141.137</v>
      </c>
      <c r="CI4032" s="12" t="s">
        <v>953</v>
      </c>
      <c r="CJ4032" s="12"/>
      <c r="CK4032" s="12" t="s">
        <v>954</v>
      </c>
      <c r="CL4032" s="37">
        <v>284142960</v>
      </c>
      <c r="CN4032" s="12" t="s">
        <v>1506</v>
      </c>
      <c r="CS4032" s="12"/>
      <c r="CT4032" s="36" t="str">
        <f t="shared" si="62"/>
        <v>500mn</v>
      </c>
      <c r="CU4032" s="36" t="str">
        <f>VLOOKUP(CK4032,Mapping!B:C,2,FALSE)</f>
        <v>EU</v>
      </c>
    </row>
    <row r="4033" spans="1:99" ht="16" customHeight="1" x14ac:dyDescent="0.35">
      <c r="A4033" s="12" t="s">
        <v>5574</v>
      </c>
      <c r="B4033" s="12" t="s">
        <v>925</v>
      </c>
      <c r="E4033" s="37">
        <v>357877</v>
      </c>
      <c r="G4033" s="37" t="s">
        <v>1505</v>
      </c>
      <c r="I4033" s="37"/>
      <c r="K4033" s="37"/>
      <c r="M4033" s="37"/>
      <c r="O4033" s="37"/>
      <c r="R4033" s="37"/>
      <c r="T4033" s="37"/>
      <c r="V4033" s="37"/>
      <c r="X4033" s="37"/>
      <c r="Z4033" s="37"/>
      <c r="AB4033" s="37"/>
      <c r="AD4033" s="37"/>
      <c r="AF4033" s="37"/>
      <c r="AH4033" s="37"/>
      <c r="AN4033" s="37">
        <v>357877</v>
      </c>
      <c r="AO4033" s="12">
        <v>2.06</v>
      </c>
      <c r="AP4033" s="37"/>
      <c r="AR4033" s="37"/>
      <c r="AT4033" s="37"/>
      <c r="AV4033" s="37"/>
      <c r="AX4033" s="37"/>
      <c r="BI4033" s="12">
        <v>2125</v>
      </c>
      <c r="BY4033" s="12">
        <v>0</v>
      </c>
      <c r="CG4033" s="12" t="s">
        <v>940</v>
      </c>
      <c r="CH4033" s="12">
        <v>90.975999999999999</v>
      </c>
      <c r="CI4033" s="12" t="s">
        <v>5575</v>
      </c>
      <c r="CJ4033" s="12"/>
      <c r="CK4033" s="12" t="s">
        <v>990</v>
      </c>
      <c r="CL4033" s="37">
        <v>17352318</v>
      </c>
      <c r="CN4033" s="12" t="s">
        <v>1509</v>
      </c>
      <c r="CS4033" s="12"/>
      <c r="CT4033" s="36" t="str">
        <f t="shared" si="62"/>
        <v>500mn</v>
      </c>
      <c r="CU4033" s="36" t="str">
        <f>VLOOKUP(CK4033,Mapping!B:C,2,FALSE)</f>
        <v>EU</v>
      </c>
    </row>
    <row r="4034" spans="1:99" ht="16" customHeight="1" x14ac:dyDescent="0.35">
      <c r="A4034" s="12" t="s">
        <v>5576</v>
      </c>
      <c r="B4034" s="12" t="s">
        <v>925</v>
      </c>
      <c r="E4034" s="37">
        <v>5490783</v>
      </c>
      <c r="G4034" s="37" t="s">
        <v>1505</v>
      </c>
      <c r="I4034" s="37"/>
      <c r="K4034" s="37"/>
      <c r="M4034" s="37">
        <v>3641978</v>
      </c>
      <c r="N4034" s="12">
        <v>8.35</v>
      </c>
      <c r="O4034" s="37"/>
      <c r="R4034" s="37"/>
      <c r="T4034" s="37"/>
      <c r="V4034" s="37"/>
      <c r="X4034" s="37"/>
      <c r="Z4034" s="37">
        <v>1848805</v>
      </c>
      <c r="AA4034" s="12">
        <v>4.24</v>
      </c>
      <c r="AB4034" s="37"/>
      <c r="AD4034" s="37"/>
      <c r="AF4034" s="37"/>
      <c r="AH4034" s="37"/>
      <c r="AN4034" s="37"/>
      <c r="AP4034" s="37"/>
      <c r="AR4034" s="37"/>
      <c r="AT4034" s="37"/>
      <c r="AV4034" s="37"/>
      <c r="AX4034" s="37"/>
      <c r="BB4034" s="12">
        <v>29029</v>
      </c>
      <c r="BC4034" s="12">
        <v>62523</v>
      </c>
      <c r="CC4034" s="12">
        <v>0</v>
      </c>
      <c r="CD4034" s="12">
        <v>0.01</v>
      </c>
      <c r="CG4034" s="12"/>
      <c r="CH4034" s="12">
        <v>53.210999999999999</v>
      </c>
      <c r="CI4034" s="12"/>
      <c r="CJ4034" s="12"/>
      <c r="CK4034" s="12" t="s">
        <v>1029</v>
      </c>
      <c r="CL4034" s="37">
        <v>43654882</v>
      </c>
      <c r="CN4034" s="12" t="s">
        <v>1506</v>
      </c>
      <c r="CS4034" s="12"/>
      <c r="CT4034" s="36" t="str">
        <f t="shared" si="62"/>
        <v>500mn</v>
      </c>
      <c r="CU4034" s="36" t="str">
        <f>VLOOKUP(CK4034,Mapping!B:C,2,FALSE)</f>
        <v>EU</v>
      </c>
    </row>
    <row r="4035" spans="1:99" ht="16" customHeight="1" x14ac:dyDescent="0.35">
      <c r="A4035" s="12" t="s">
        <v>5577</v>
      </c>
      <c r="B4035" s="12" t="s">
        <v>925</v>
      </c>
      <c r="E4035" s="37">
        <v>32419</v>
      </c>
      <c r="G4035" s="37" t="s">
        <v>1505</v>
      </c>
      <c r="I4035" s="37"/>
      <c r="K4035" s="37"/>
      <c r="M4035" s="37"/>
      <c r="O4035" s="37"/>
      <c r="Q4035" s="12">
        <v>13</v>
      </c>
      <c r="R4035" s="37"/>
      <c r="T4035" s="37"/>
      <c r="V4035" s="37"/>
      <c r="X4035" s="37">
        <v>26567</v>
      </c>
      <c r="Y4035" s="12">
        <v>0.01</v>
      </c>
      <c r="Z4035" s="37"/>
      <c r="AB4035" s="37"/>
      <c r="AD4035" s="37"/>
      <c r="AF4035" s="37"/>
      <c r="AH4035" s="37">
        <v>1642</v>
      </c>
      <c r="AI4035" s="12">
        <v>0</v>
      </c>
      <c r="AN4035" s="37">
        <v>4210</v>
      </c>
      <c r="AO4035" s="12">
        <v>0</v>
      </c>
      <c r="AP4035" s="37"/>
      <c r="AR4035" s="37"/>
      <c r="AT4035" s="37"/>
      <c r="AV4035" s="37"/>
      <c r="AX4035" s="37"/>
      <c r="BA4035" s="12">
        <v>260</v>
      </c>
      <c r="BI4035" s="12">
        <v>25</v>
      </c>
      <c r="BQ4035" s="12">
        <v>0</v>
      </c>
      <c r="BY4035" s="12">
        <v>0</v>
      </c>
      <c r="BZ4035" s="12">
        <v>0</v>
      </c>
      <c r="CG4035" s="12" t="s">
        <v>934</v>
      </c>
      <c r="CH4035" s="12">
        <v>35.368000000000002</v>
      </c>
      <c r="CI4035" s="12" t="s">
        <v>974</v>
      </c>
      <c r="CJ4035" s="12" t="s">
        <v>975</v>
      </c>
      <c r="CK4035" s="12" t="s">
        <v>932</v>
      </c>
      <c r="CL4035" s="37">
        <v>249025596</v>
      </c>
      <c r="CN4035" s="12" t="s">
        <v>1509</v>
      </c>
      <c r="CS4035" s="12"/>
      <c r="CT4035" s="36" t="str">
        <f t="shared" ref="CT4035:CT4098" si="63">IF(CL4035&gt;100000000000, "100bn", IF(CL4035&gt;50000000000, "50bn - 100bn",IF(CL4035&gt;1000000000, "1bn - 50bn", IF(CL4035&gt;500000000, "500mn - 1bn", "500mn"))))</f>
        <v>500mn</v>
      </c>
      <c r="CU4035" s="36" t="str">
        <f>VLOOKUP(CK4035,Mapping!B:C,2,FALSE)</f>
        <v>US/CA</v>
      </c>
    </row>
    <row r="4036" spans="1:99" ht="16" customHeight="1" x14ac:dyDescent="0.35">
      <c r="A4036" s="12" t="s">
        <v>5578</v>
      </c>
      <c r="B4036" s="12" t="s">
        <v>925</v>
      </c>
      <c r="E4036" s="37">
        <v>0</v>
      </c>
      <c r="G4036" s="37" t="s">
        <v>1505</v>
      </c>
      <c r="I4036" s="37"/>
      <c r="K4036" s="37"/>
      <c r="M4036" s="37">
        <v>0</v>
      </c>
      <c r="N4036" s="12">
        <v>0</v>
      </c>
      <c r="O4036" s="37"/>
      <c r="R4036" s="37"/>
      <c r="T4036" s="37"/>
      <c r="V4036" s="37"/>
      <c r="X4036" s="37"/>
      <c r="Z4036" s="37"/>
      <c r="AB4036" s="37"/>
      <c r="AD4036" s="37"/>
      <c r="AF4036" s="37"/>
      <c r="AH4036" s="37"/>
      <c r="AN4036" s="37"/>
      <c r="AP4036" s="37"/>
      <c r="AR4036" s="37"/>
      <c r="AT4036" s="37"/>
      <c r="AV4036" s="37"/>
      <c r="AX4036" s="37"/>
      <c r="BB4036" s="12">
        <v>0</v>
      </c>
      <c r="CC4036" s="12">
        <v>0</v>
      </c>
      <c r="CG4036" s="12" t="s">
        <v>940</v>
      </c>
      <c r="CH4036" s="12">
        <v>17.791</v>
      </c>
      <c r="CI4036" s="12"/>
      <c r="CJ4036" s="12" t="s">
        <v>1111</v>
      </c>
      <c r="CK4036" s="12" t="s">
        <v>932</v>
      </c>
      <c r="CL4036" s="37">
        <v>404719470</v>
      </c>
      <c r="CN4036" s="12" t="s">
        <v>1509</v>
      </c>
      <c r="CS4036" s="12"/>
      <c r="CT4036" s="36" t="str">
        <f t="shared" si="63"/>
        <v>500mn</v>
      </c>
      <c r="CU4036" s="36" t="str">
        <f>VLOOKUP(CK4036,Mapping!B:C,2,FALSE)</f>
        <v>US/CA</v>
      </c>
    </row>
    <row r="4037" spans="1:99" ht="16" customHeight="1" x14ac:dyDescent="0.35">
      <c r="A4037" s="12" t="s">
        <v>5579</v>
      </c>
      <c r="B4037" s="12" t="s">
        <v>925</v>
      </c>
      <c r="E4037" s="37">
        <v>3606412</v>
      </c>
      <c r="G4037" s="37" t="s">
        <v>1505</v>
      </c>
      <c r="I4037" s="37"/>
      <c r="K4037" s="37"/>
      <c r="M4037" s="37"/>
      <c r="O4037" s="37"/>
      <c r="R4037" s="37"/>
      <c r="T4037" s="37"/>
      <c r="V4037" s="37"/>
      <c r="X4037" s="37"/>
      <c r="Z4037" s="37"/>
      <c r="AB4037" s="37"/>
      <c r="AD4037" s="37"/>
      <c r="AF4037" s="37"/>
      <c r="AH4037" s="37"/>
      <c r="AN4037" s="37">
        <v>3305101</v>
      </c>
      <c r="AO4037" s="12">
        <v>0.27</v>
      </c>
      <c r="AP4037" s="37">
        <v>301311</v>
      </c>
      <c r="AQ4037" s="12">
        <v>0.02</v>
      </c>
      <c r="AR4037" s="37"/>
      <c r="AT4037" s="37"/>
      <c r="AV4037" s="37"/>
      <c r="AX4037" s="37"/>
      <c r="BH4037" s="12">
        <v>1305</v>
      </c>
      <c r="BI4037" s="12">
        <v>19625</v>
      </c>
      <c r="BV4037" s="12">
        <v>0</v>
      </c>
      <c r="BY4037" s="12">
        <v>0</v>
      </c>
      <c r="CG4037" s="12" t="s">
        <v>929</v>
      </c>
      <c r="CH4037" s="12">
        <v>8.2330000000000005</v>
      </c>
      <c r="CI4037" s="12" t="s">
        <v>3144</v>
      </c>
      <c r="CJ4037" s="12" t="s">
        <v>936</v>
      </c>
      <c r="CK4037" s="12" t="s">
        <v>932</v>
      </c>
      <c r="CL4037" s="37">
        <v>1221894802</v>
      </c>
      <c r="CN4037" s="12" t="s">
        <v>1509</v>
      </c>
      <c r="CS4037" s="12"/>
      <c r="CT4037" s="36" t="str">
        <f t="shared" si="63"/>
        <v>1bn - 50bn</v>
      </c>
      <c r="CU4037" s="36" t="str">
        <f>VLOOKUP(CK4037,Mapping!B:C,2,FALSE)</f>
        <v>US/CA</v>
      </c>
    </row>
    <row r="4038" spans="1:99" ht="16" customHeight="1" x14ac:dyDescent="0.35">
      <c r="A4038" s="12" t="s">
        <v>5580</v>
      </c>
      <c r="B4038" s="12" t="s">
        <v>925</v>
      </c>
      <c r="E4038" s="37">
        <v>0</v>
      </c>
      <c r="G4038" s="37" t="s">
        <v>1505</v>
      </c>
      <c r="I4038" s="37"/>
      <c r="K4038" s="37"/>
      <c r="M4038" s="37">
        <v>0</v>
      </c>
      <c r="N4038" s="12">
        <v>0</v>
      </c>
      <c r="O4038" s="37"/>
      <c r="R4038" s="37"/>
      <c r="T4038" s="37"/>
      <c r="V4038" s="37"/>
      <c r="X4038" s="37"/>
      <c r="Z4038" s="37"/>
      <c r="AB4038" s="37"/>
      <c r="AD4038" s="37"/>
      <c r="AF4038" s="37"/>
      <c r="AH4038" s="37"/>
      <c r="AN4038" s="37"/>
      <c r="AP4038" s="37">
        <v>0</v>
      </c>
      <c r="AQ4038" s="12">
        <v>0</v>
      </c>
      <c r="AR4038" s="37"/>
      <c r="AT4038" s="37"/>
      <c r="AV4038" s="37"/>
      <c r="AX4038" s="37"/>
      <c r="BB4038" s="12">
        <v>0</v>
      </c>
      <c r="BH4038" s="12">
        <v>0</v>
      </c>
      <c r="BV4038" s="12">
        <v>0</v>
      </c>
      <c r="CC4038" s="12">
        <v>0</v>
      </c>
      <c r="CG4038" s="12" t="s">
        <v>940</v>
      </c>
      <c r="CH4038" s="12">
        <v>57.009</v>
      </c>
      <c r="CI4038" s="12" t="s">
        <v>1227</v>
      </c>
      <c r="CJ4038" s="12" t="s">
        <v>1185</v>
      </c>
      <c r="CK4038" s="12" t="s">
        <v>932</v>
      </c>
      <c r="CL4038" s="37">
        <v>140301213</v>
      </c>
      <c r="CN4038" s="12" t="s">
        <v>1509</v>
      </c>
      <c r="CS4038" s="12"/>
      <c r="CT4038" s="36" t="str">
        <f t="shared" si="63"/>
        <v>500mn</v>
      </c>
      <c r="CU4038" s="36" t="str">
        <f>VLOOKUP(CK4038,Mapping!B:C,2,FALSE)</f>
        <v>US/CA</v>
      </c>
    </row>
    <row r="4039" spans="1:99" ht="16" customHeight="1" x14ac:dyDescent="0.35">
      <c r="A4039" s="12" t="s">
        <v>5581</v>
      </c>
      <c r="B4039" s="12" t="s">
        <v>925</v>
      </c>
      <c r="E4039" s="37">
        <v>0</v>
      </c>
      <c r="G4039" s="37" t="s">
        <v>1505</v>
      </c>
      <c r="I4039" s="37"/>
      <c r="K4039" s="37"/>
      <c r="M4039" s="37"/>
      <c r="O4039" s="37"/>
      <c r="Q4039" s="12">
        <v>0</v>
      </c>
      <c r="R4039" s="37"/>
      <c r="T4039" s="37"/>
      <c r="V4039" s="37"/>
      <c r="X4039" s="37"/>
      <c r="Z4039" s="37"/>
      <c r="AB4039" s="37"/>
      <c r="AD4039" s="37"/>
      <c r="AF4039" s="37"/>
      <c r="AH4039" s="37">
        <v>0</v>
      </c>
      <c r="AI4039" s="12">
        <v>0</v>
      </c>
      <c r="AN4039" s="37"/>
      <c r="AP4039" s="37"/>
      <c r="AR4039" s="37"/>
      <c r="AT4039" s="37"/>
      <c r="AV4039" s="37"/>
      <c r="AX4039" s="37"/>
      <c r="BQ4039" s="12">
        <v>0</v>
      </c>
      <c r="CG4039" s="12" t="s">
        <v>929</v>
      </c>
      <c r="CH4039" s="12">
        <v>60.387999999999998</v>
      </c>
      <c r="CI4039" s="12" t="s">
        <v>1549</v>
      </c>
      <c r="CJ4039" s="12" t="s">
        <v>966</v>
      </c>
      <c r="CK4039" s="12" t="s">
        <v>932</v>
      </c>
      <c r="CL4039" s="37">
        <v>915060589</v>
      </c>
      <c r="CN4039" s="12" t="s">
        <v>1522</v>
      </c>
      <c r="CS4039" s="12"/>
      <c r="CT4039" s="36" t="str">
        <f t="shared" si="63"/>
        <v>500mn - 1bn</v>
      </c>
      <c r="CU4039" s="36" t="str">
        <f>VLOOKUP(CK4039,Mapping!B:C,2,FALSE)</f>
        <v>US/CA</v>
      </c>
    </row>
    <row r="4040" spans="1:99" ht="16" customHeight="1" x14ac:dyDescent="0.35">
      <c r="A4040" s="12" t="s">
        <v>5582</v>
      </c>
      <c r="B4040" s="12" t="s">
        <v>933</v>
      </c>
      <c r="E4040" s="37">
        <v>149904465</v>
      </c>
      <c r="G4040" s="37" t="s">
        <v>1505</v>
      </c>
      <c r="I4040" s="37"/>
      <c r="K4040" s="37">
        <v>194281</v>
      </c>
      <c r="L4040" s="12">
        <v>0</v>
      </c>
      <c r="M4040" s="37"/>
      <c r="O4040" s="37">
        <v>175701</v>
      </c>
      <c r="P4040" s="12">
        <v>0</v>
      </c>
      <c r="Q4040" s="12">
        <v>319819</v>
      </c>
      <c r="R4040" s="37"/>
      <c r="T4040" s="37"/>
      <c r="V4040" s="37"/>
      <c r="X4040" s="37"/>
      <c r="Z4040" s="37"/>
      <c r="AB4040" s="37"/>
      <c r="AD4040" s="37"/>
      <c r="AF4040" s="37"/>
      <c r="AH4040" s="37">
        <v>40386743</v>
      </c>
      <c r="AI4040" s="12">
        <v>0.12</v>
      </c>
      <c r="AL4040" s="12">
        <v>12417</v>
      </c>
      <c r="AN4040" s="37">
        <v>81478113</v>
      </c>
      <c r="AO4040" s="12">
        <v>0.24</v>
      </c>
      <c r="AP4040" s="37">
        <v>27669627</v>
      </c>
      <c r="AQ4040" s="12">
        <v>0.08</v>
      </c>
      <c r="AR4040" s="37"/>
      <c r="AT4040" s="37"/>
      <c r="AV4040" s="37"/>
      <c r="AX4040" s="37"/>
      <c r="BG4040" s="12">
        <v>3397</v>
      </c>
      <c r="BH4040" s="12">
        <v>119839</v>
      </c>
      <c r="BI4040" s="12">
        <v>483800</v>
      </c>
      <c r="BQ4040" s="12">
        <v>0.08</v>
      </c>
      <c r="BS4040" s="12">
        <v>0</v>
      </c>
      <c r="BU4040" s="12">
        <v>0</v>
      </c>
      <c r="BV4040" s="12">
        <v>0.1</v>
      </c>
      <c r="BY4040" s="12">
        <v>0.06</v>
      </c>
      <c r="CG4040" s="12" t="s">
        <v>940</v>
      </c>
      <c r="CH4040" s="12">
        <v>87.820999999999998</v>
      </c>
      <c r="CI4040" s="12" t="s">
        <v>1028</v>
      </c>
      <c r="CJ4040" s="12"/>
      <c r="CK4040" s="12" t="s">
        <v>1029</v>
      </c>
      <c r="CL4040" s="37">
        <v>33612655582</v>
      </c>
      <c r="CN4040" s="12" t="s">
        <v>1525</v>
      </c>
      <c r="CS4040" s="12"/>
      <c r="CT4040" s="36" t="str">
        <f t="shared" si="63"/>
        <v>1bn - 50bn</v>
      </c>
      <c r="CU4040" s="36" t="str">
        <f>VLOOKUP(CK4040,Mapping!B:C,2,FALSE)</f>
        <v>EU</v>
      </c>
    </row>
    <row r="4041" spans="1:99" ht="16" customHeight="1" x14ac:dyDescent="0.35">
      <c r="A4041" s="12" t="s">
        <v>5583</v>
      </c>
      <c r="B4041" s="12" t="s">
        <v>925</v>
      </c>
      <c r="E4041" s="37">
        <v>673651</v>
      </c>
      <c r="G4041" s="37" t="s">
        <v>1505</v>
      </c>
      <c r="I4041" s="37"/>
      <c r="K4041" s="37"/>
      <c r="M4041" s="37"/>
      <c r="O4041" s="37"/>
      <c r="R4041" s="37"/>
      <c r="T4041" s="37"/>
      <c r="V4041" s="37"/>
      <c r="X4041" s="37"/>
      <c r="Z4041" s="37"/>
      <c r="AB4041" s="37"/>
      <c r="AD4041" s="37"/>
      <c r="AF4041" s="37"/>
      <c r="AH4041" s="37"/>
      <c r="AN4041" s="37">
        <v>673651</v>
      </c>
      <c r="AO4041" s="12">
        <v>0.03</v>
      </c>
      <c r="AP4041" s="37"/>
      <c r="AR4041" s="37"/>
      <c r="AT4041" s="37"/>
      <c r="AV4041" s="37"/>
      <c r="AX4041" s="37"/>
      <c r="BI4041" s="12">
        <v>4000</v>
      </c>
      <c r="BY4041" s="12">
        <v>0</v>
      </c>
      <c r="CG4041" s="12" t="s">
        <v>991</v>
      </c>
      <c r="CH4041" s="12">
        <v>79.168000000000006</v>
      </c>
      <c r="CI4041" s="12" t="s">
        <v>4587</v>
      </c>
      <c r="CJ4041" s="12" t="s">
        <v>1246</v>
      </c>
      <c r="CK4041" s="12" t="s">
        <v>932</v>
      </c>
      <c r="CL4041" s="37">
        <v>2053974219</v>
      </c>
      <c r="CN4041" s="12" t="s">
        <v>1509</v>
      </c>
      <c r="CS4041" s="12"/>
      <c r="CT4041" s="36" t="str">
        <f t="shared" si="63"/>
        <v>1bn - 50bn</v>
      </c>
      <c r="CU4041" s="36" t="str">
        <f>VLOOKUP(CK4041,Mapping!B:C,2,FALSE)</f>
        <v>US/CA</v>
      </c>
    </row>
    <row r="4042" spans="1:99" ht="16" customHeight="1" x14ac:dyDescent="0.35">
      <c r="A4042" s="12" t="s">
        <v>5584</v>
      </c>
      <c r="B4042" s="12" t="s">
        <v>925</v>
      </c>
      <c r="E4042" s="37">
        <v>2121159</v>
      </c>
      <c r="G4042" s="37" t="s">
        <v>1505</v>
      </c>
      <c r="I4042" s="37"/>
      <c r="K4042" s="37"/>
      <c r="M4042" s="37">
        <v>1174557</v>
      </c>
      <c r="N4042" s="12">
        <v>0.05</v>
      </c>
      <c r="O4042" s="37"/>
      <c r="Q4042" s="12">
        <v>1606</v>
      </c>
      <c r="R4042" s="37"/>
      <c r="T4042" s="37"/>
      <c r="V4042" s="37"/>
      <c r="X4042" s="37"/>
      <c r="Z4042" s="37"/>
      <c r="AB4042" s="37"/>
      <c r="AD4042" s="37">
        <v>259609</v>
      </c>
      <c r="AE4042" s="12">
        <v>0.01</v>
      </c>
      <c r="AF4042" s="37"/>
      <c r="AH4042" s="37">
        <v>202806</v>
      </c>
      <c r="AI4042" s="12">
        <v>0.01</v>
      </c>
      <c r="AN4042" s="37">
        <v>484187</v>
      </c>
      <c r="AO4042" s="12">
        <v>0.02</v>
      </c>
      <c r="AP4042" s="37"/>
      <c r="AR4042" s="37"/>
      <c r="AT4042" s="37"/>
      <c r="AV4042" s="37"/>
      <c r="AX4042" s="37"/>
      <c r="BB4042" s="12">
        <v>9362</v>
      </c>
      <c r="BI4042" s="12">
        <v>2875</v>
      </c>
      <c r="BJ4042" s="12">
        <v>2330</v>
      </c>
      <c r="BQ4042" s="12">
        <v>0</v>
      </c>
      <c r="BY4042" s="12">
        <v>0</v>
      </c>
      <c r="CB4042" s="12">
        <v>0</v>
      </c>
      <c r="CC4042" s="12">
        <v>0</v>
      </c>
      <c r="CG4042" s="12" t="s">
        <v>929</v>
      </c>
      <c r="CH4042" s="12">
        <v>23.989000000000001</v>
      </c>
      <c r="CI4042" s="12" t="s">
        <v>1184</v>
      </c>
      <c r="CJ4042" s="12" t="s">
        <v>941</v>
      </c>
      <c r="CK4042" s="12" t="s">
        <v>932</v>
      </c>
      <c r="CL4042" s="37">
        <v>2145694273</v>
      </c>
      <c r="CN4042" s="12" t="s">
        <v>1509</v>
      </c>
      <c r="CS4042" s="12"/>
      <c r="CT4042" s="36" t="str">
        <f t="shared" si="63"/>
        <v>1bn - 50bn</v>
      </c>
      <c r="CU4042" s="36" t="str">
        <f>VLOOKUP(CK4042,Mapping!B:C,2,FALSE)</f>
        <v>US/CA</v>
      </c>
    </row>
    <row r="4043" spans="1:99" ht="16" customHeight="1" x14ac:dyDescent="0.35">
      <c r="A4043" s="12" t="s">
        <v>5585</v>
      </c>
      <c r="B4043" s="12" t="s">
        <v>925</v>
      </c>
      <c r="E4043" s="37">
        <v>778909</v>
      </c>
      <c r="G4043" s="37" t="s">
        <v>1505</v>
      </c>
      <c r="I4043" s="37"/>
      <c r="K4043" s="37"/>
      <c r="M4043" s="37"/>
      <c r="O4043" s="37"/>
      <c r="R4043" s="37"/>
      <c r="T4043" s="37"/>
      <c r="V4043" s="37"/>
      <c r="X4043" s="37"/>
      <c r="Z4043" s="37"/>
      <c r="AB4043" s="37"/>
      <c r="AD4043" s="37"/>
      <c r="AF4043" s="37"/>
      <c r="AH4043" s="37"/>
      <c r="AN4043" s="37">
        <v>778909</v>
      </c>
      <c r="AO4043" s="12">
        <v>0.35</v>
      </c>
      <c r="AP4043" s="37"/>
      <c r="AR4043" s="37"/>
      <c r="AT4043" s="37"/>
      <c r="AV4043" s="37"/>
      <c r="AX4043" s="37"/>
      <c r="BI4043" s="12">
        <v>4625</v>
      </c>
      <c r="BY4043" s="12">
        <v>0</v>
      </c>
      <c r="CG4043" s="12" t="s">
        <v>929</v>
      </c>
      <c r="CH4043" s="12">
        <v>13.018000000000001</v>
      </c>
      <c r="CI4043" s="12" t="s">
        <v>1211</v>
      </c>
      <c r="CJ4043" s="12" t="s">
        <v>1212</v>
      </c>
      <c r="CK4043" s="12" t="s">
        <v>932</v>
      </c>
      <c r="CL4043" s="37">
        <v>218195729</v>
      </c>
      <c r="CN4043" s="12" t="s">
        <v>1509</v>
      </c>
      <c r="CS4043" s="12"/>
      <c r="CT4043" s="36" t="str">
        <f t="shared" si="63"/>
        <v>500mn</v>
      </c>
      <c r="CU4043" s="36" t="str">
        <f>VLOOKUP(CK4043,Mapping!B:C,2,FALSE)</f>
        <v>US/CA</v>
      </c>
    </row>
    <row r="4044" spans="1:99" ht="16" customHeight="1" x14ac:dyDescent="0.35">
      <c r="A4044" s="12" t="s">
        <v>5586</v>
      </c>
      <c r="B4044" s="12" t="s">
        <v>925</v>
      </c>
      <c r="E4044" s="37">
        <v>4210</v>
      </c>
      <c r="G4044" s="37" t="s">
        <v>1505</v>
      </c>
      <c r="I4044" s="37"/>
      <c r="K4044" s="37"/>
      <c r="M4044" s="37"/>
      <c r="O4044" s="37"/>
      <c r="R4044" s="37"/>
      <c r="T4044" s="37"/>
      <c r="V4044" s="37"/>
      <c r="X4044" s="37"/>
      <c r="Z4044" s="37"/>
      <c r="AB4044" s="37"/>
      <c r="AD4044" s="37"/>
      <c r="AF4044" s="37"/>
      <c r="AH4044" s="37"/>
      <c r="AN4044" s="37">
        <v>4210</v>
      </c>
      <c r="AO4044" s="12">
        <v>0</v>
      </c>
      <c r="AP4044" s="37"/>
      <c r="AR4044" s="37"/>
      <c r="AT4044" s="37"/>
      <c r="AV4044" s="37"/>
      <c r="AX4044" s="37"/>
      <c r="BI4044" s="12">
        <v>25</v>
      </c>
      <c r="BY4044" s="12">
        <v>0</v>
      </c>
      <c r="CG4044" s="12" t="s">
        <v>934</v>
      </c>
      <c r="CH4044" s="12">
        <v>7.641</v>
      </c>
      <c r="CI4044" s="12" t="s">
        <v>5587</v>
      </c>
      <c r="CJ4044" s="12" t="s">
        <v>1015</v>
      </c>
      <c r="CK4044" s="12" t="s">
        <v>932</v>
      </c>
      <c r="CL4044" s="37">
        <v>220704174</v>
      </c>
      <c r="CN4044" s="12" t="s">
        <v>1509</v>
      </c>
      <c r="CS4044" s="12"/>
      <c r="CT4044" s="36" t="str">
        <f t="shared" si="63"/>
        <v>500mn</v>
      </c>
      <c r="CU4044" s="36" t="str">
        <f>VLOOKUP(CK4044,Mapping!B:C,2,FALSE)</f>
        <v>US/CA</v>
      </c>
    </row>
    <row r="4045" spans="1:99" ht="16" customHeight="1" x14ac:dyDescent="0.35">
      <c r="A4045" s="12" t="s">
        <v>5588</v>
      </c>
      <c r="B4045" s="12" t="s">
        <v>925</v>
      </c>
      <c r="E4045" s="37">
        <v>239806</v>
      </c>
      <c r="G4045" s="37" t="s">
        <v>1505</v>
      </c>
      <c r="I4045" s="37"/>
      <c r="K4045" s="37"/>
      <c r="M4045" s="37"/>
      <c r="O4045" s="37"/>
      <c r="Q4045" s="12">
        <v>1899</v>
      </c>
      <c r="R4045" s="37"/>
      <c r="T4045" s="37"/>
      <c r="V4045" s="37"/>
      <c r="X4045" s="37"/>
      <c r="Z4045" s="37"/>
      <c r="AB4045" s="37"/>
      <c r="AD4045" s="37"/>
      <c r="AF4045" s="37"/>
      <c r="AH4045" s="37">
        <v>239806</v>
      </c>
      <c r="AI4045" s="12">
        <v>0</v>
      </c>
      <c r="AN4045" s="37"/>
      <c r="AP4045" s="37"/>
      <c r="AR4045" s="37"/>
      <c r="AT4045" s="37"/>
      <c r="AV4045" s="37"/>
      <c r="AX4045" s="37"/>
      <c r="BQ4045" s="12">
        <v>0</v>
      </c>
      <c r="CG4045" s="12" t="s">
        <v>934</v>
      </c>
      <c r="CH4045" s="12">
        <v>32.857999999999997</v>
      </c>
      <c r="CI4045" s="12" t="s">
        <v>1152</v>
      </c>
      <c r="CJ4045" s="12" t="s">
        <v>1015</v>
      </c>
      <c r="CK4045" s="12" t="s">
        <v>932</v>
      </c>
      <c r="CL4045" s="37">
        <v>6403810250</v>
      </c>
      <c r="CN4045" s="12" t="s">
        <v>1509</v>
      </c>
      <c r="CS4045" s="12"/>
      <c r="CT4045" s="36" t="str">
        <f t="shared" si="63"/>
        <v>1bn - 50bn</v>
      </c>
      <c r="CU4045" s="36" t="str">
        <f>VLOOKUP(CK4045,Mapping!B:C,2,FALSE)</f>
        <v>US/CA</v>
      </c>
    </row>
    <row r="4046" spans="1:99" ht="16" customHeight="1" x14ac:dyDescent="0.35">
      <c r="A4046" s="12" t="s">
        <v>5589</v>
      </c>
      <c r="B4046" s="12" t="s">
        <v>933</v>
      </c>
      <c r="E4046" s="37">
        <v>679543</v>
      </c>
      <c r="G4046" s="37" t="s">
        <v>1505</v>
      </c>
      <c r="I4046" s="37"/>
      <c r="K4046" s="37"/>
      <c r="M4046" s="37"/>
      <c r="O4046" s="37"/>
      <c r="Q4046" s="12">
        <v>620</v>
      </c>
      <c r="R4046" s="37"/>
      <c r="T4046" s="37">
        <v>212686</v>
      </c>
      <c r="U4046" s="12">
        <v>0</v>
      </c>
      <c r="V4046" s="37"/>
      <c r="X4046" s="37">
        <v>91962</v>
      </c>
      <c r="Y4046" s="12">
        <v>0</v>
      </c>
      <c r="Z4046" s="37"/>
      <c r="AB4046" s="37"/>
      <c r="AD4046" s="37"/>
      <c r="AF4046" s="37"/>
      <c r="AH4046" s="37">
        <v>78294</v>
      </c>
      <c r="AI4046" s="12">
        <v>0</v>
      </c>
      <c r="AN4046" s="37">
        <v>197885</v>
      </c>
      <c r="AO4046" s="12">
        <v>0</v>
      </c>
      <c r="AP4046" s="37">
        <v>39020</v>
      </c>
      <c r="AQ4046" s="12">
        <v>0</v>
      </c>
      <c r="AR4046" s="37"/>
      <c r="AT4046" s="37">
        <v>59696</v>
      </c>
      <c r="AU4046" s="12">
        <v>0</v>
      </c>
      <c r="AV4046" s="37"/>
      <c r="AX4046" s="37"/>
      <c r="BA4046" s="12">
        <v>900</v>
      </c>
      <c r="BD4046" s="12">
        <v>5600</v>
      </c>
      <c r="BH4046" s="12">
        <v>169</v>
      </c>
      <c r="BI4046" s="12">
        <v>1175</v>
      </c>
      <c r="BK4046" s="12">
        <v>1900</v>
      </c>
      <c r="BQ4046" s="12">
        <v>0</v>
      </c>
      <c r="BV4046" s="12">
        <v>0</v>
      </c>
      <c r="BY4046" s="12">
        <v>0</v>
      </c>
      <c r="BZ4046" s="12">
        <v>0</v>
      </c>
      <c r="CE4046" s="12">
        <v>0</v>
      </c>
      <c r="CF4046" s="12">
        <v>0</v>
      </c>
      <c r="CG4046" s="12" t="s">
        <v>996</v>
      </c>
      <c r="CH4046" s="12">
        <v>47.570999999999998</v>
      </c>
      <c r="CI4046" s="12" t="s">
        <v>1152</v>
      </c>
      <c r="CJ4046" s="12" t="s">
        <v>1015</v>
      </c>
      <c r="CK4046" s="12" t="s">
        <v>932</v>
      </c>
      <c r="CL4046" s="37">
        <v>29651458528</v>
      </c>
      <c r="CN4046" s="12" t="s">
        <v>1506</v>
      </c>
      <c r="CS4046" s="12"/>
      <c r="CT4046" s="36" t="str">
        <f t="shared" si="63"/>
        <v>1bn - 50bn</v>
      </c>
      <c r="CU4046" s="36" t="str">
        <f>VLOOKUP(CK4046,Mapping!B:C,2,FALSE)</f>
        <v>US/CA</v>
      </c>
    </row>
    <row r="4047" spans="1:99" ht="16" customHeight="1" x14ac:dyDescent="0.35">
      <c r="A4047" s="12" t="s">
        <v>5590</v>
      </c>
      <c r="B4047" s="12" t="s">
        <v>933</v>
      </c>
      <c r="E4047" s="37">
        <v>11724956</v>
      </c>
      <c r="G4047" s="37" t="s">
        <v>1505</v>
      </c>
      <c r="I4047" s="37"/>
      <c r="K4047" s="37">
        <v>6357573</v>
      </c>
      <c r="L4047" s="12">
        <v>0.34</v>
      </c>
      <c r="M4047" s="37"/>
      <c r="O4047" s="37">
        <v>4518686</v>
      </c>
      <c r="P4047" s="12">
        <v>0.24</v>
      </c>
      <c r="R4047" s="37"/>
      <c r="T4047" s="37"/>
      <c r="V4047" s="37">
        <v>388139</v>
      </c>
      <c r="W4047" s="12">
        <v>0.02</v>
      </c>
      <c r="X4047" s="37"/>
      <c r="Z4047" s="37"/>
      <c r="AB4047" s="37"/>
      <c r="AD4047" s="37"/>
      <c r="AF4047" s="37"/>
      <c r="AH4047" s="37"/>
      <c r="AK4047" s="12">
        <v>14074</v>
      </c>
      <c r="AL4047" s="12">
        <v>246232</v>
      </c>
      <c r="AN4047" s="37">
        <v>460558</v>
      </c>
      <c r="AO4047" s="12">
        <v>0.02</v>
      </c>
      <c r="AP4047" s="37"/>
      <c r="AR4047" s="37"/>
      <c r="AT4047" s="37"/>
      <c r="AV4047" s="37"/>
      <c r="AX4047" s="37"/>
      <c r="BG4047" s="12">
        <v>102927</v>
      </c>
      <c r="BI4047" s="12">
        <v>2150</v>
      </c>
      <c r="BS4047" s="12">
        <v>0</v>
      </c>
      <c r="BT4047" s="12">
        <v>0</v>
      </c>
      <c r="BU4047" s="12">
        <v>0</v>
      </c>
      <c r="BY4047" s="12">
        <v>0</v>
      </c>
      <c r="CG4047" s="12" t="s">
        <v>940</v>
      </c>
      <c r="CH4047" s="12">
        <v>63.567</v>
      </c>
      <c r="CI4047" s="12" t="s">
        <v>1098</v>
      </c>
      <c r="CJ4047" s="12"/>
      <c r="CK4047" s="12" t="s">
        <v>1099</v>
      </c>
      <c r="CL4047" s="37">
        <v>1936515488</v>
      </c>
      <c r="CN4047" s="12" t="s">
        <v>1506</v>
      </c>
      <c r="CS4047" s="12"/>
      <c r="CT4047" s="36" t="str">
        <f t="shared" si="63"/>
        <v>1bn - 50bn</v>
      </c>
      <c r="CU4047" s="36" t="str">
        <f>VLOOKUP(CK4047,Mapping!B:C,2,FALSE)</f>
        <v>Asia</v>
      </c>
    </row>
    <row r="4048" spans="1:99" ht="16" customHeight="1" x14ac:dyDescent="0.35">
      <c r="A4048" s="12" t="s">
        <v>5591</v>
      </c>
      <c r="B4048" s="12" t="s">
        <v>933</v>
      </c>
      <c r="E4048" s="37">
        <v>4585232</v>
      </c>
      <c r="G4048" s="37" t="s">
        <v>1505</v>
      </c>
      <c r="I4048" s="37"/>
      <c r="K4048" s="37">
        <v>1302775</v>
      </c>
      <c r="L4048" s="12">
        <v>0.32</v>
      </c>
      <c r="M4048" s="37"/>
      <c r="O4048" s="37">
        <v>837353</v>
      </c>
      <c r="P4048" s="12">
        <v>0.21</v>
      </c>
      <c r="R4048" s="37">
        <v>136721</v>
      </c>
      <c r="S4048" s="12">
        <v>0.03</v>
      </c>
      <c r="T4048" s="37"/>
      <c r="V4048" s="37">
        <v>303335</v>
      </c>
      <c r="W4048" s="12">
        <v>7.0000000000000007E-2</v>
      </c>
      <c r="X4048" s="37"/>
      <c r="Z4048" s="37"/>
      <c r="AB4048" s="37">
        <v>426396</v>
      </c>
      <c r="AC4048" s="12">
        <v>0.11</v>
      </c>
      <c r="AD4048" s="37">
        <v>97995</v>
      </c>
      <c r="AE4048" s="12">
        <v>0.02</v>
      </c>
      <c r="AF4048" s="37">
        <v>735097</v>
      </c>
      <c r="AG4048" s="12">
        <v>0.18</v>
      </c>
      <c r="AH4048" s="37"/>
      <c r="AJ4048" s="12">
        <v>29731</v>
      </c>
      <c r="AK4048" s="12">
        <v>10999</v>
      </c>
      <c r="AL4048" s="12">
        <v>45629</v>
      </c>
      <c r="AN4048" s="37"/>
      <c r="AP4048" s="37">
        <v>745560</v>
      </c>
      <c r="AQ4048" s="12">
        <v>0.18</v>
      </c>
      <c r="AR4048" s="37"/>
      <c r="AT4048" s="37"/>
      <c r="AV4048" s="37"/>
      <c r="AX4048" s="37"/>
      <c r="AZ4048" s="12">
        <v>10299</v>
      </c>
      <c r="BF4048" s="12">
        <v>43499</v>
      </c>
      <c r="BG4048" s="12">
        <v>16924</v>
      </c>
      <c r="BH4048" s="12">
        <v>3488</v>
      </c>
      <c r="BJ4048" s="12">
        <v>750</v>
      </c>
      <c r="BP4048" s="12">
        <v>0</v>
      </c>
      <c r="BR4048" s="12">
        <v>0</v>
      </c>
      <c r="BS4048" s="12">
        <v>0</v>
      </c>
      <c r="BT4048" s="12">
        <v>0</v>
      </c>
      <c r="BU4048" s="12">
        <v>0</v>
      </c>
      <c r="BV4048" s="12">
        <v>0</v>
      </c>
      <c r="BX4048" s="12">
        <v>0</v>
      </c>
      <c r="CB4048" s="12">
        <v>0</v>
      </c>
      <c r="CG4048" s="12" t="s">
        <v>929</v>
      </c>
      <c r="CH4048" s="12">
        <v>8.2100000000000009</v>
      </c>
      <c r="CI4048" s="12" t="s">
        <v>5592</v>
      </c>
      <c r="CJ4048" s="12"/>
      <c r="CK4048" s="12" t="s">
        <v>979</v>
      </c>
      <c r="CL4048" s="37">
        <v>422425006</v>
      </c>
      <c r="CN4048" s="12" t="s">
        <v>1506</v>
      </c>
      <c r="CS4048" s="12"/>
      <c r="CT4048" s="36" t="str">
        <f t="shared" si="63"/>
        <v>500mn</v>
      </c>
      <c r="CU4048" s="36" t="str">
        <f>VLOOKUP(CK4048,Mapping!B:C,2,FALSE)</f>
        <v>EU</v>
      </c>
    </row>
    <row r="4049" spans="1:99" ht="16" customHeight="1" x14ac:dyDescent="0.35">
      <c r="A4049" s="12" t="s">
        <v>5593</v>
      </c>
      <c r="B4049" s="12" t="s">
        <v>925</v>
      </c>
      <c r="E4049" s="37">
        <v>0</v>
      </c>
      <c r="G4049" s="37" t="s">
        <v>1505</v>
      </c>
      <c r="I4049" s="37"/>
      <c r="K4049" s="37"/>
      <c r="M4049" s="37"/>
      <c r="O4049" s="37"/>
      <c r="Q4049" s="12">
        <v>0</v>
      </c>
      <c r="R4049" s="37"/>
      <c r="T4049" s="37"/>
      <c r="V4049" s="37"/>
      <c r="X4049" s="37"/>
      <c r="Z4049" s="37">
        <v>0</v>
      </c>
      <c r="AA4049" s="12">
        <v>0</v>
      </c>
      <c r="AB4049" s="37"/>
      <c r="AD4049" s="37"/>
      <c r="AF4049" s="37"/>
      <c r="AH4049" s="37">
        <v>0</v>
      </c>
      <c r="AI4049" s="12">
        <v>0</v>
      </c>
      <c r="AN4049" s="37"/>
      <c r="AP4049" s="37"/>
      <c r="AR4049" s="37"/>
      <c r="AT4049" s="37">
        <v>0</v>
      </c>
      <c r="AU4049" s="12">
        <v>0</v>
      </c>
      <c r="AV4049" s="37"/>
      <c r="AX4049" s="37"/>
      <c r="BC4049" s="12">
        <v>0</v>
      </c>
      <c r="BD4049" s="12">
        <v>0</v>
      </c>
      <c r="BQ4049" s="12">
        <v>0</v>
      </c>
      <c r="CD4049" s="12">
        <v>0</v>
      </c>
      <c r="CF4049" s="12">
        <v>0</v>
      </c>
      <c r="CG4049" s="12" t="s">
        <v>976</v>
      </c>
      <c r="CH4049" s="12">
        <v>322.21100000000001</v>
      </c>
      <c r="CI4049" s="12" t="s">
        <v>4035</v>
      </c>
      <c r="CJ4049" s="12" t="s">
        <v>946</v>
      </c>
      <c r="CK4049" s="12" t="s">
        <v>932</v>
      </c>
      <c r="CL4049" s="37">
        <v>9851696</v>
      </c>
      <c r="CN4049" s="12" t="s">
        <v>1513</v>
      </c>
      <c r="CS4049" s="12"/>
      <c r="CT4049" s="36" t="str">
        <f t="shared" si="63"/>
        <v>500mn</v>
      </c>
      <c r="CU4049" s="36" t="str">
        <f>VLOOKUP(CK4049,Mapping!B:C,2,FALSE)</f>
        <v>US/CA</v>
      </c>
    </row>
    <row r="4050" spans="1:99" ht="16" customHeight="1" x14ac:dyDescent="0.35">
      <c r="A4050" s="12" t="s">
        <v>5594</v>
      </c>
      <c r="B4050" s="12" t="s">
        <v>933</v>
      </c>
      <c r="E4050" s="37">
        <v>320430</v>
      </c>
      <c r="G4050" s="37" t="s">
        <v>1505</v>
      </c>
      <c r="I4050" s="37"/>
      <c r="K4050" s="37">
        <v>0</v>
      </c>
      <c r="L4050" s="12">
        <v>0</v>
      </c>
      <c r="M4050" s="37"/>
      <c r="O4050" s="37">
        <v>260589</v>
      </c>
      <c r="P4050" s="12">
        <v>1.04</v>
      </c>
      <c r="R4050" s="37">
        <v>266</v>
      </c>
      <c r="S4050" s="12">
        <v>0</v>
      </c>
      <c r="T4050" s="37"/>
      <c r="V4050" s="37"/>
      <c r="X4050" s="37"/>
      <c r="Z4050" s="37"/>
      <c r="AB4050" s="37">
        <v>8878</v>
      </c>
      <c r="AC4050" s="12">
        <v>0.04</v>
      </c>
      <c r="AD4050" s="37"/>
      <c r="AF4050" s="37">
        <v>50697</v>
      </c>
      <c r="AG4050" s="12">
        <v>0.2</v>
      </c>
      <c r="AH4050" s="37"/>
      <c r="AJ4050" s="12">
        <v>619</v>
      </c>
      <c r="AL4050" s="12">
        <v>14200</v>
      </c>
      <c r="AN4050" s="37"/>
      <c r="AP4050" s="37"/>
      <c r="AR4050" s="37"/>
      <c r="AT4050" s="37"/>
      <c r="AV4050" s="37"/>
      <c r="AX4050" s="37"/>
      <c r="AZ4050" s="12">
        <v>20</v>
      </c>
      <c r="BF4050" s="12">
        <v>3000</v>
      </c>
      <c r="BG4050" s="12">
        <v>0</v>
      </c>
      <c r="BP4050" s="12">
        <v>0</v>
      </c>
      <c r="BR4050" s="12">
        <v>0</v>
      </c>
      <c r="BS4050" s="12">
        <v>0</v>
      </c>
      <c r="BU4050" s="12">
        <v>0</v>
      </c>
      <c r="BX4050" s="12">
        <v>0</v>
      </c>
      <c r="CG4050" s="12" t="s">
        <v>929</v>
      </c>
      <c r="CH4050" s="12">
        <v>42.180999999999997</v>
      </c>
      <c r="CI4050" s="12" t="s">
        <v>1004</v>
      </c>
      <c r="CJ4050" s="12"/>
      <c r="CK4050" s="12" t="s">
        <v>1005</v>
      </c>
      <c r="CL4050" s="37">
        <v>28822862</v>
      </c>
      <c r="CN4050" s="12" t="s">
        <v>1506</v>
      </c>
      <c r="CS4050" s="12"/>
      <c r="CT4050" s="36" t="str">
        <f t="shared" si="63"/>
        <v>500mn</v>
      </c>
      <c r="CU4050" s="36" t="str">
        <f>VLOOKUP(CK4050,Mapping!B:C,2,FALSE)</f>
        <v>Asia</v>
      </c>
    </row>
    <row r="4051" spans="1:99" ht="16" customHeight="1" x14ac:dyDescent="0.35">
      <c r="A4051" s="12" t="s">
        <v>5595</v>
      </c>
      <c r="B4051" s="12" t="s">
        <v>925</v>
      </c>
      <c r="E4051" s="37">
        <v>492607</v>
      </c>
      <c r="G4051" s="37" t="s">
        <v>1505</v>
      </c>
      <c r="I4051" s="37"/>
      <c r="K4051" s="37"/>
      <c r="M4051" s="37"/>
      <c r="O4051" s="37"/>
      <c r="R4051" s="37"/>
      <c r="T4051" s="37"/>
      <c r="V4051" s="37"/>
      <c r="X4051" s="37"/>
      <c r="Z4051" s="37"/>
      <c r="AB4051" s="37"/>
      <c r="AD4051" s="37"/>
      <c r="AF4051" s="37"/>
      <c r="AH4051" s="37"/>
      <c r="AN4051" s="37">
        <v>492607</v>
      </c>
      <c r="AO4051" s="12">
        <v>0.34</v>
      </c>
      <c r="AP4051" s="37"/>
      <c r="AR4051" s="37"/>
      <c r="AT4051" s="37"/>
      <c r="AV4051" s="37"/>
      <c r="AX4051" s="37"/>
      <c r="BI4051" s="12">
        <v>2925</v>
      </c>
      <c r="BY4051" s="12">
        <v>0</v>
      </c>
      <c r="CG4051" s="12" t="s">
        <v>940</v>
      </c>
      <c r="CI4051" s="12" t="s">
        <v>5596</v>
      </c>
      <c r="CJ4051" s="12" t="s">
        <v>1015</v>
      </c>
      <c r="CK4051" s="12" t="s">
        <v>932</v>
      </c>
      <c r="CL4051" s="37">
        <v>145243520</v>
      </c>
      <c r="CN4051" s="12" t="s">
        <v>1506</v>
      </c>
      <c r="CS4051" s="12"/>
      <c r="CT4051" s="36" t="str">
        <f t="shared" si="63"/>
        <v>500mn</v>
      </c>
      <c r="CU4051" s="36" t="str">
        <f>VLOOKUP(CK4051,Mapping!B:C,2,FALSE)</f>
        <v>US/CA</v>
      </c>
    </row>
    <row r="4052" spans="1:99" ht="16" customHeight="1" x14ac:dyDescent="0.35">
      <c r="A4052" s="12" t="s">
        <v>5597</v>
      </c>
      <c r="B4052" s="12" t="s">
        <v>925</v>
      </c>
      <c r="E4052" s="37">
        <v>5715330</v>
      </c>
      <c r="G4052" s="37" t="s">
        <v>1505</v>
      </c>
      <c r="I4052" s="37"/>
      <c r="K4052" s="37"/>
      <c r="M4052" s="37">
        <v>5715330</v>
      </c>
      <c r="N4052" s="12">
        <v>0.66</v>
      </c>
      <c r="O4052" s="37"/>
      <c r="R4052" s="37"/>
      <c r="T4052" s="37"/>
      <c r="V4052" s="37"/>
      <c r="X4052" s="37"/>
      <c r="Z4052" s="37"/>
      <c r="AB4052" s="37"/>
      <c r="AD4052" s="37"/>
      <c r="AF4052" s="37"/>
      <c r="AH4052" s="37"/>
      <c r="AN4052" s="37"/>
      <c r="AP4052" s="37"/>
      <c r="AR4052" s="37"/>
      <c r="AT4052" s="37"/>
      <c r="AV4052" s="37"/>
      <c r="AX4052" s="37"/>
      <c r="BB4052" s="12">
        <v>45555</v>
      </c>
      <c r="CC4052" s="12">
        <v>0</v>
      </c>
      <c r="CG4052" s="12" t="s">
        <v>934</v>
      </c>
      <c r="CH4052" s="12">
        <v>22.38</v>
      </c>
      <c r="CI4052" s="12" t="s">
        <v>1145</v>
      </c>
      <c r="CJ4052" s="12" t="s">
        <v>1021</v>
      </c>
      <c r="CK4052" s="12" t="s">
        <v>932</v>
      </c>
      <c r="CL4052" s="37">
        <v>869721337</v>
      </c>
      <c r="CN4052" s="12" t="s">
        <v>1509</v>
      </c>
      <c r="CS4052" s="12"/>
      <c r="CT4052" s="36" t="str">
        <f t="shared" si="63"/>
        <v>500mn - 1bn</v>
      </c>
      <c r="CU4052" s="36" t="str">
        <f>VLOOKUP(CK4052,Mapping!B:C,2,FALSE)</f>
        <v>US/CA</v>
      </c>
    </row>
    <row r="4053" spans="1:99" ht="16" customHeight="1" x14ac:dyDescent="0.35">
      <c r="A4053" s="12" t="s">
        <v>5598</v>
      </c>
      <c r="B4053" s="12" t="s">
        <v>925</v>
      </c>
      <c r="E4053" s="37">
        <v>68289</v>
      </c>
      <c r="G4053" s="37" t="s">
        <v>1505</v>
      </c>
      <c r="I4053" s="37"/>
      <c r="K4053" s="37"/>
      <c r="M4053" s="37"/>
      <c r="O4053" s="37"/>
      <c r="R4053" s="37"/>
      <c r="T4053" s="37"/>
      <c r="V4053" s="37"/>
      <c r="X4053" s="37"/>
      <c r="Z4053" s="37"/>
      <c r="AB4053" s="37"/>
      <c r="AD4053" s="37"/>
      <c r="AF4053" s="37"/>
      <c r="AH4053" s="37"/>
      <c r="AN4053" s="37">
        <v>67365</v>
      </c>
      <c r="AO4053" s="12">
        <v>0.05</v>
      </c>
      <c r="AP4053" s="37">
        <v>924</v>
      </c>
      <c r="AQ4053" s="12">
        <v>0</v>
      </c>
      <c r="AR4053" s="37"/>
      <c r="AT4053" s="37"/>
      <c r="AV4053" s="37"/>
      <c r="AX4053" s="37"/>
      <c r="BH4053" s="12">
        <v>4</v>
      </c>
      <c r="BI4053" s="12">
        <v>400</v>
      </c>
      <c r="BV4053" s="12">
        <v>0</v>
      </c>
      <c r="BY4053" s="12">
        <v>0</v>
      </c>
      <c r="CG4053" s="12"/>
      <c r="CH4053" s="12">
        <v>371.41300000000001</v>
      </c>
      <c r="CI4053" s="12" t="s">
        <v>1221</v>
      </c>
      <c r="CJ4053" s="12" t="s">
        <v>1185</v>
      </c>
      <c r="CK4053" s="12" t="s">
        <v>932</v>
      </c>
      <c r="CL4053" s="37">
        <v>127038515</v>
      </c>
      <c r="CN4053" s="12" t="s">
        <v>1509</v>
      </c>
      <c r="CS4053" s="12"/>
      <c r="CT4053" s="36" t="str">
        <f t="shared" si="63"/>
        <v>500mn</v>
      </c>
      <c r="CU4053" s="36" t="str">
        <f>VLOOKUP(CK4053,Mapping!B:C,2,FALSE)</f>
        <v>US/CA</v>
      </c>
    </row>
    <row r="4054" spans="1:99" ht="16" customHeight="1" x14ac:dyDescent="0.35">
      <c r="A4054" s="12" t="s">
        <v>5599</v>
      </c>
      <c r="B4054" s="12" t="s">
        <v>925</v>
      </c>
      <c r="E4054" s="37">
        <v>2851274</v>
      </c>
      <c r="G4054" s="37" t="s">
        <v>1505</v>
      </c>
      <c r="I4054" s="37"/>
      <c r="K4054" s="37"/>
      <c r="M4054" s="37">
        <v>2851274</v>
      </c>
      <c r="N4054" s="12">
        <v>3.07</v>
      </c>
      <c r="O4054" s="37"/>
      <c r="R4054" s="37"/>
      <c r="T4054" s="37"/>
      <c r="V4054" s="37"/>
      <c r="X4054" s="37"/>
      <c r="Z4054" s="37"/>
      <c r="AB4054" s="37"/>
      <c r="AD4054" s="37"/>
      <c r="AF4054" s="37"/>
      <c r="AH4054" s="37"/>
      <c r="AN4054" s="37"/>
      <c r="AP4054" s="37"/>
      <c r="AR4054" s="37"/>
      <c r="AT4054" s="37"/>
      <c r="AV4054" s="37"/>
      <c r="AX4054" s="37"/>
      <c r="BB4054" s="12">
        <v>19452</v>
      </c>
      <c r="CC4054" s="12">
        <v>0</v>
      </c>
      <c r="CG4054" s="12" t="s">
        <v>934</v>
      </c>
      <c r="CH4054" s="12">
        <v>108.792</v>
      </c>
      <c r="CI4054" s="12" t="s">
        <v>1855</v>
      </c>
      <c r="CJ4054" s="12"/>
      <c r="CK4054" s="12" t="s">
        <v>1856</v>
      </c>
      <c r="CL4054" s="37">
        <v>92924860</v>
      </c>
      <c r="CN4054" s="12" t="s">
        <v>1506</v>
      </c>
      <c r="CS4054" s="12"/>
      <c r="CT4054" s="36" t="str">
        <f t="shared" si="63"/>
        <v>500mn</v>
      </c>
      <c r="CU4054" s="36" t="str">
        <f>VLOOKUP(CK4054,Mapping!B:C,2,FALSE)</f>
        <v>Middle East</v>
      </c>
    </row>
    <row r="4055" spans="1:99" ht="16" customHeight="1" x14ac:dyDescent="0.35">
      <c r="A4055" s="12" t="s">
        <v>5600</v>
      </c>
      <c r="B4055" s="12" t="s">
        <v>925</v>
      </c>
      <c r="E4055" s="37">
        <v>263445</v>
      </c>
      <c r="G4055" s="37" t="s">
        <v>1505</v>
      </c>
      <c r="I4055" s="37"/>
      <c r="K4055" s="37"/>
      <c r="M4055" s="37"/>
      <c r="O4055" s="37"/>
      <c r="R4055" s="37"/>
      <c r="T4055" s="37"/>
      <c r="V4055" s="37"/>
      <c r="X4055" s="37"/>
      <c r="Z4055" s="37"/>
      <c r="AB4055" s="37"/>
      <c r="AD4055" s="37"/>
      <c r="AF4055" s="37"/>
      <c r="AH4055" s="37"/>
      <c r="AN4055" s="37">
        <v>0</v>
      </c>
      <c r="AO4055" s="12">
        <v>0</v>
      </c>
      <c r="AP4055" s="37">
        <v>263445</v>
      </c>
      <c r="AQ4055" s="12">
        <v>0</v>
      </c>
      <c r="AR4055" s="37"/>
      <c r="AT4055" s="37"/>
      <c r="AV4055" s="37"/>
      <c r="AX4055" s="37"/>
      <c r="BH4055" s="12">
        <v>1141</v>
      </c>
      <c r="BI4055" s="12">
        <v>0</v>
      </c>
      <c r="BV4055" s="12">
        <v>0</v>
      </c>
      <c r="BY4055" s="12">
        <v>0</v>
      </c>
      <c r="CG4055" s="12" t="s">
        <v>940</v>
      </c>
      <c r="CH4055" s="12">
        <v>67.248000000000005</v>
      </c>
      <c r="CI4055" s="12" t="s">
        <v>5601</v>
      </c>
      <c r="CJ4055" s="12"/>
      <c r="CK4055" s="12" t="s">
        <v>1134</v>
      </c>
      <c r="CL4055" s="37">
        <v>12353328204</v>
      </c>
      <c r="CN4055" s="12" t="s">
        <v>1509</v>
      </c>
      <c r="CS4055" s="12"/>
      <c r="CT4055" s="36" t="str">
        <f t="shared" si="63"/>
        <v>1bn - 50bn</v>
      </c>
      <c r="CU4055" s="36" t="str">
        <f>VLOOKUP(CK4055,Mapping!B:C,2,FALSE)</f>
        <v>Middle East</v>
      </c>
    </row>
    <row r="4056" spans="1:99" ht="16" customHeight="1" x14ac:dyDescent="0.35">
      <c r="A4056" s="12" t="s">
        <v>5602</v>
      </c>
      <c r="B4056" s="12" t="s">
        <v>925</v>
      </c>
      <c r="E4056" s="37">
        <v>5483555</v>
      </c>
      <c r="G4056" s="37" t="s">
        <v>1505</v>
      </c>
      <c r="I4056" s="37"/>
      <c r="K4056" s="37">
        <v>2742611</v>
      </c>
      <c r="L4056" s="12">
        <v>9.51</v>
      </c>
      <c r="M4056" s="37"/>
      <c r="O4056" s="37">
        <v>2000280</v>
      </c>
      <c r="P4056" s="12">
        <v>6.94</v>
      </c>
      <c r="R4056" s="37">
        <v>740664</v>
      </c>
      <c r="S4056" s="12">
        <v>2.57</v>
      </c>
      <c r="T4056" s="37"/>
      <c r="V4056" s="37"/>
      <c r="X4056" s="37"/>
      <c r="Z4056" s="37"/>
      <c r="AB4056" s="37"/>
      <c r="AD4056" s="37"/>
      <c r="AF4056" s="37"/>
      <c r="AH4056" s="37"/>
      <c r="AL4056" s="12">
        <v>143000</v>
      </c>
      <c r="AN4056" s="37"/>
      <c r="AP4056" s="37"/>
      <c r="AR4056" s="37"/>
      <c r="AT4056" s="37"/>
      <c r="AV4056" s="37"/>
      <c r="AX4056" s="37"/>
      <c r="AZ4056" s="12">
        <v>46400</v>
      </c>
      <c r="BG4056" s="12">
        <v>42800</v>
      </c>
      <c r="BS4056" s="12">
        <v>0</v>
      </c>
      <c r="BU4056" s="12">
        <v>0</v>
      </c>
      <c r="BX4056" s="12">
        <v>0</v>
      </c>
      <c r="CG4056" s="12" t="s">
        <v>976</v>
      </c>
      <c r="CH4056" s="12">
        <v>152.821</v>
      </c>
      <c r="CI4056" s="12" t="s">
        <v>1095</v>
      </c>
      <c r="CJ4056" s="12"/>
      <c r="CK4056" s="12" t="s">
        <v>951</v>
      </c>
      <c r="CL4056" s="37">
        <v>29065657</v>
      </c>
      <c r="CN4056" s="12" t="s">
        <v>1513</v>
      </c>
      <c r="CS4056" s="12"/>
      <c r="CT4056" s="36" t="str">
        <f t="shared" si="63"/>
        <v>500mn</v>
      </c>
      <c r="CU4056" s="36" t="str">
        <f>VLOOKUP(CK4056,Mapping!B:C,2,FALSE)</f>
        <v>HK</v>
      </c>
    </row>
    <row r="4057" spans="1:99" ht="16" customHeight="1" x14ac:dyDescent="0.35">
      <c r="A4057" s="12" t="s">
        <v>5603</v>
      </c>
      <c r="B4057" s="12" t="s">
        <v>925</v>
      </c>
      <c r="E4057" s="37">
        <v>0</v>
      </c>
      <c r="G4057" s="37" t="s">
        <v>1505</v>
      </c>
      <c r="I4057" s="37"/>
      <c r="K4057" s="37"/>
      <c r="M4057" s="37"/>
      <c r="O4057" s="37"/>
      <c r="R4057" s="37"/>
      <c r="T4057" s="37"/>
      <c r="V4057" s="37"/>
      <c r="X4057" s="37"/>
      <c r="Z4057" s="37"/>
      <c r="AB4057" s="37"/>
      <c r="AD4057" s="37"/>
      <c r="AF4057" s="37"/>
      <c r="AH4057" s="37"/>
      <c r="AN4057" s="37">
        <v>0</v>
      </c>
      <c r="AO4057" s="12">
        <v>0</v>
      </c>
      <c r="AP4057" s="37"/>
      <c r="AR4057" s="37"/>
      <c r="AT4057" s="37"/>
      <c r="AV4057" s="37"/>
      <c r="AX4057" s="37"/>
      <c r="BI4057" s="12">
        <v>0</v>
      </c>
      <c r="BY4057" s="12">
        <v>0</v>
      </c>
      <c r="CG4057" s="12" t="s">
        <v>991</v>
      </c>
      <c r="CH4057" s="12">
        <v>79.847999999999999</v>
      </c>
      <c r="CI4057" s="12" t="s">
        <v>1064</v>
      </c>
      <c r="CJ4057" s="12"/>
      <c r="CK4057" s="12" t="s">
        <v>1064</v>
      </c>
      <c r="CL4057" s="37">
        <v>688138402</v>
      </c>
      <c r="CN4057" s="12" t="s">
        <v>1506</v>
      </c>
      <c r="CS4057" s="12"/>
      <c r="CT4057" s="36" t="str">
        <f t="shared" si="63"/>
        <v>500mn - 1bn</v>
      </c>
      <c r="CU4057" s="36" t="str">
        <f>VLOOKUP(CK4057,Mapping!B:C,2,FALSE)</f>
        <v>EU</v>
      </c>
    </row>
    <row r="4058" spans="1:99" ht="16" customHeight="1" x14ac:dyDescent="0.35">
      <c r="A4058" s="12" t="s">
        <v>5604</v>
      </c>
      <c r="B4058" s="12" t="s">
        <v>933</v>
      </c>
      <c r="E4058" s="37">
        <v>48946674</v>
      </c>
      <c r="G4058" s="37" t="s">
        <v>1505</v>
      </c>
      <c r="I4058" s="37"/>
      <c r="K4058" s="37">
        <v>29336671</v>
      </c>
      <c r="L4058" s="12">
        <v>1.63</v>
      </c>
      <c r="M4058" s="37"/>
      <c r="O4058" s="37">
        <v>19610003</v>
      </c>
      <c r="P4058" s="12">
        <v>1.0900000000000001</v>
      </c>
      <c r="R4058" s="37"/>
      <c r="T4058" s="37"/>
      <c r="V4058" s="37"/>
      <c r="X4058" s="37">
        <v>0</v>
      </c>
      <c r="Y4058" s="12">
        <v>0</v>
      </c>
      <c r="Z4058" s="37"/>
      <c r="AB4058" s="37"/>
      <c r="AD4058" s="37"/>
      <c r="AF4058" s="37"/>
      <c r="AH4058" s="37"/>
      <c r="AL4058" s="12">
        <v>1291261</v>
      </c>
      <c r="AN4058" s="37"/>
      <c r="AP4058" s="37"/>
      <c r="AR4058" s="37"/>
      <c r="AT4058" s="37"/>
      <c r="AV4058" s="37"/>
      <c r="AX4058" s="37"/>
      <c r="BA4058" s="12">
        <v>0</v>
      </c>
      <c r="BG4058" s="12">
        <v>474951</v>
      </c>
      <c r="BS4058" s="12">
        <v>0.01</v>
      </c>
      <c r="BU4058" s="12">
        <v>0.01</v>
      </c>
      <c r="BZ4058" s="12">
        <v>0</v>
      </c>
      <c r="CG4058" s="12" t="s">
        <v>940</v>
      </c>
      <c r="CH4058" s="12">
        <v>96.629000000000005</v>
      </c>
      <c r="CI4058" s="12" t="s">
        <v>950</v>
      </c>
      <c r="CJ4058" s="12"/>
      <c r="CK4058" s="12" t="s">
        <v>951</v>
      </c>
      <c r="CL4058" s="37">
        <v>1801268818</v>
      </c>
      <c r="CN4058" s="12" t="s">
        <v>1509</v>
      </c>
      <c r="CS4058" s="12"/>
      <c r="CT4058" s="36" t="str">
        <f t="shared" si="63"/>
        <v>1bn - 50bn</v>
      </c>
      <c r="CU4058" s="36" t="str">
        <f>VLOOKUP(CK4058,Mapping!B:C,2,FALSE)</f>
        <v>HK</v>
      </c>
    </row>
    <row r="4059" spans="1:99" ht="16" customHeight="1" x14ac:dyDescent="0.35">
      <c r="A4059" s="12" t="s">
        <v>5605</v>
      </c>
      <c r="B4059" s="12" t="s">
        <v>933</v>
      </c>
      <c r="E4059" s="37">
        <v>5652081</v>
      </c>
      <c r="G4059" s="37" t="s">
        <v>1505</v>
      </c>
      <c r="I4059" s="37"/>
      <c r="K4059" s="37"/>
      <c r="M4059" s="37"/>
      <c r="O4059" s="37"/>
      <c r="R4059" s="37"/>
      <c r="T4059" s="37"/>
      <c r="V4059" s="37"/>
      <c r="X4059" s="37"/>
      <c r="Z4059" s="37"/>
      <c r="AB4059" s="37"/>
      <c r="AD4059" s="37">
        <v>0</v>
      </c>
      <c r="AE4059" s="12">
        <v>0</v>
      </c>
      <c r="AF4059" s="37">
        <v>1903350</v>
      </c>
      <c r="AG4059" s="12">
        <v>0.15</v>
      </c>
      <c r="AH4059" s="37"/>
      <c r="AN4059" s="37">
        <v>3748731</v>
      </c>
      <c r="AO4059" s="12">
        <v>0.3</v>
      </c>
      <c r="AP4059" s="37"/>
      <c r="AR4059" s="37"/>
      <c r="AT4059" s="37"/>
      <c r="AV4059" s="37"/>
      <c r="AX4059" s="37"/>
      <c r="BF4059" s="12">
        <v>141100</v>
      </c>
      <c r="BI4059" s="12">
        <v>17500</v>
      </c>
      <c r="BJ4059" s="12">
        <v>0</v>
      </c>
      <c r="BP4059" s="12">
        <v>0.01</v>
      </c>
      <c r="BY4059" s="12">
        <v>0</v>
      </c>
      <c r="CB4059" s="12">
        <v>0</v>
      </c>
      <c r="CG4059" s="12" t="s">
        <v>959</v>
      </c>
      <c r="CH4059" s="12">
        <v>34.003999999999998</v>
      </c>
      <c r="CI4059" s="12" t="s">
        <v>1056</v>
      </c>
      <c r="CJ4059" s="12"/>
      <c r="CK4059" s="12" t="s">
        <v>1057</v>
      </c>
      <c r="CL4059" s="37">
        <v>1225122071</v>
      </c>
      <c r="CN4059" s="12" t="s">
        <v>1506</v>
      </c>
      <c r="CS4059" s="12"/>
      <c r="CT4059" s="36" t="str">
        <f t="shared" si="63"/>
        <v>1bn - 50bn</v>
      </c>
      <c r="CU4059" s="36" t="str">
        <f>VLOOKUP(CK4059,Mapping!B:C,2,FALSE)</f>
        <v>Asia</v>
      </c>
    </row>
    <row r="4060" spans="1:99" ht="16" customHeight="1" x14ac:dyDescent="0.35">
      <c r="A4060" s="12" t="s">
        <v>5606</v>
      </c>
      <c r="B4060" s="12" t="s">
        <v>933</v>
      </c>
      <c r="E4060" s="37">
        <v>4221230</v>
      </c>
      <c r="G4060" s="37" t="s">
        <v>1505</v>
      </c>
      <c r="I4060" s="37"/>
      <c r="K4060" s="37">
        <v>1198295</v>
      </c>
      <c r="L4060" s="12">
        <v>0.08</v>
      </c>
      <c r="M4060" s="37"/>
      <c r="O4060" s="37"/>
      <c r="Q4060" s="12">
        <v>2513</v>
      </c>
      <c r="R4060" s="37"/>
      <c r="T4060" s="37"/>
      <c r="V4060" s="37"/>
      <c r="X4060" s="37"/>
      <c r="Z4060" s="37"/>
      <c r="AB4060" s="37"/>
      <c r="AD4060" s="37"/>
      <c r="AF4060" s="37"/>
      <c r="AH4060" s="37">
        <v>317342</v>
      </c>
      <c r="AI4060" s="12">
        <v>0.02</v>
      </c>
      <c r="AN4060" s="37">
        <v>2597767</v>
      </c>
      <c r="AO4060" s="12">
        <v>0.17</v>
      </c>
      <c r="AP4060" s="37">
        <v>107826</v>
      </c>
      <c r="AQ4060" s="12">
        <v>0.01</v>
      </c>
      <c r="AR4060" s="37"/>
      <c r="AT4060" s="37"/>
      <c r="AV4060" s="37"/>
      <c r="AX4060" s="37"/>
      <c r="BG4060" s="12">
        <v>19400</v>
      </c>
      <c r="BH4060" s="12">
        <v>467</v>
      </c>
      <c r="BI4060" s="12">
        <v>15425</v>
      </c>
      <c r="BQ4060" s="12">
        <v>0</v>
      </c>
      <c r="BS4060" s="12">
        <v>0</v>
      </c>
      <c r="BV4060" s="12">
        <v>0</v>
      </c>
      <c r="BY4060" s="12">
        <v>0</v>
      </c>
      <c r="CG4060" s="12" t="s">
        <v>940</v>
      </c>
      <c r="CH4060" s="12">
        <v>70.528999999999996</v>
      </c>
      <c r="CI4060" s="12" t="s">
        <v>1047</v>
      </c>
      <c r="CJ4060" s="12"/>
      <c r="CK4060" s="12" t="s">
        <v>1048</v>
      </c>
      <c r="CL4060" s="37">
        <v>1496715746</v>
      </c>
      <c r="CN4060" s="12" t="s">
        <v>1509</v>
      </c>
      <c r="CS4060" s="12"/>
      <c r="CT4060" s="36" t="str">
        <f t="shared" si="63"/>
        <v>1bn - 50bn</v>
      </c>
      <c r="CU4060" s="36" t="str">
        <f>VLOOKUP(CK4060,Mapping!B:C,2,FALSE)</f>
        <v>EU</v>
      </c>
    </row>
    <row r="4061" spans="1:99" ht="16" customHeight="1" x14ac:dyDescent="0.35">
      <c r="A4061" s="12" t="s">
        <v>5607</v>
      </c>
      <c r="B4061" s="12" t="s">
        <v>925</v>
      </c>
      <c r="E4061" s="37">
        <v>7269910</v>
      </c>
      <c r="G4061" s="37" t="s">
        <v>1505</v>
      </c>
      <c r="I4061" s="37"/>
      <c r="K4061" s="37">
        <v>1331718</v>
      </c>
      <c r="L4061" s="12">
        <v>0.01</v>
      </c>
      <c r="M4061" s="37">
        <v>1560722</v>
      </c>
      <c r="N4061" s="12">
        <v>0.01</v>
      </c>
      <c r="O4061" s="37"/>
      <c r="Q4061" s="12">
        <v>5865</v>
      </c>
      <c r="R4061" s="37"/>
      <c r="T4061" s="37"/>
      <c r="V4061" s="37"/>
      <c r="X4061" s="37"/>
      <c r="Z4061" s="37"/>
      <c r="AB4061" s="37"/>
      <c r="AD4061" s="37"/>
      <c r="AF4061" s="37"/>
      <c r="AH4061" s="37">
        <v>740632</v>
      </c>
      <c r="AI4061" s="12">
        <v>0.01</v>
      </c>
      <c r="AN4061" s="37">
        <v>884167</v>
      </c>
      <c r="AO4061" s="12">
        <v>0.01</v>
      </c>
      <c r="AP4061" s="37">
        <v>2752671</v>
      </c>
      <c r="AQ4061" s="12">
        <v>0.02</v>
      </c>
      <c r="AR4061" s="37"/>
      <c r="AT4061" s="37"/>
      <c r="AV4061" s="37"/>
      <c r="AX4061" s="37"/>
      <c r="BB4061" s="12">
        <v>12440</v>
      </c>
      <c r="BG4061" s="12">
        <v>17300</v>
      </c>
      <c r="BH4061" s="12">
        <v>11922</v>
      </c>
      <c r="BI4061" s="12">
        <v>5250</v>
      </c>
      <c r="BQ4061" s="12">
        <v>0</v>
      </c>
      <c r="BS4061" s="12">
        <v>0</v>
      </c>
      <c r="BV4061" s="12">
        <v>0.01</v>
      </c>
      <c r="BY4061" s="12">
        <v>0</v>
      </c>
      <c r="CC4061" s="12">
        <v>0</v>
      </c>
      <c r="CG4061" s="12" t="s">
        <v>940</v>
      </c>
      <c r="CH4061" s="12">
        <v>92.606999999999999</v>
      </c>
      <c r="CI4061" s="12" t="s">
        <v>983</v>
      </c>
      <c r="CJ4061" s="12" t="s">
        <v>984</v>
      </c>
      <c r="CK4061" s="12" t="s">
        <v>985</v>
      </c>
      <c r="CL4061" s="37">
        <v>11099871649</v>
      </c>
      <c r="CN4061" s="12" t="s">
        <v>1506</v>
      </c>
      <c r="CS4061" s="12"/>
      <c r="CT4061" s="36" t="str">
        <f t="shared" si="63"/>
        <v>1bn - 50bn</v>
      </c>
      <c r="CU4061" s="36" t="str">
        <f>VLOOKUP(CK4061,Mapping!B:C,2,FALSE)</f>
        <v>US/CA</v>
      </c>
    </row>
    <row r="4062" spans="1:99" ht="16" customHeight="1" x14ac:dyDescent="0.35">
      <c r="A4062" s="12" t="s">
        <v>5608</v>
      </c>
      <c r="B4062" s="12" t="s">
        <v>925</v>
      </c>
      <c r="E4062" s="37">
        <v>138055</v>
      </c>
      <c r="G4062" s="37" t="s">
        <v>1505</v>
      </c>
      <c r="I4062" s="37"/>
      <c r="K4062" s="37"/>
      <c r="M4062" s="37"/>
      <c r="O4062" s="37"/>
      <c r="R4062" s="37"/>
      <c r="T4062" s="37"/>
      <c r="V4062" s="37"/>
      <c r="X4062" s="37"/>
      <c r="Z4062" s="37"/>
      <c r="AB4062" s="37"/>
      <c r="AD4062" s="37"/>
      <c r="AF4062" s="37"/>
      <c r="AH4062" s="37"/>
      <c r="AN4062" s="37">
        <v>138055</v>
      </c>
      <c r="AO4062" s="12">
        <v>0.14000000000000001</v>
      </c>
      <c r="AP4062" s="37"/>
      <c r="AR4062" s="37"/>
      <c r="AT4062" s="37"/>
      <c r="AV4062" s="37"/>
      <c r="AX4062" s="37"/>
      <c r="BI4062" s="12">
        <v>820</v>
      </c>
      <c r="BY4062" s="12">
        <v>0</v>
      </c>
      <c r="CG4062" s="12" t="s">
        <v>929</v>
      </c>
      <c r="CH4062" s="12">
        <v>76.040999999999997</v>
      </c>
      <c r="CI4062" s="12" t="s">
        <v>1122</v>
      </c>
      <c r="CJ4062" s="12" t="s">
        <v>1123</v>
      </c>
      <c r="CK4062" s="12" t="s">
        <v>985</v>
      </c>
      <c r="CL4062" s="37">
        <v>94232155</v>
      </c>
      <c r="CN4062" s="12" t="s">
        <v>1534</v>
      </c>
      <c r="CS4062" s="12"/>
      <c r="CT4062" s="36" t="str">
        <f t="shared" si="63"/>
        <v>500mn</v>
      </c>
      <c r="CU4062" s="36" t="str">
        <f>VLOOKUP(CK4062,Mapping!B:C,2,FALSE)</f>
        <v>US/CA</v>
      </c>
    </row>
    <row r="4063" spans="1:99" ht="16" customHeight="1" x14ac:dyDescent="0.35">
      <c r="A4063" s="12" t="s">
        <v>5609</v>
      </c>
      <c r="B4063" s="12" t="s">
        <v>925</v>
      </c>
      <c r="E4063" s="37">
        <v>0</v>
      </c>
      <c r="G4063" s="37" t="s">
        <v>1505</v>
      </c>
      <c r="I4063" s="37"/>
      <c r="K4063" s="37"/>
      <c r="M4063" s="37"/>
      <c r="O4063" s="37"/>
      <c r="R4063" s="37"/>
      <c r="T4063" s="37"/>
      <c r="V4063" s="37"/>
      <c r="X4063" s="37"/>
      <c r="Z4063" s="37"/>
      <c r="AB4063" s="37"/>
      <c r="AD4063" s="37"/>
      <c r="AF4063" s="37"/>
      <c r="AH4063" s="37"/>
      <c r="AN4063" s="37">
        <v>0</v>
      </c>
      <c r="AO4063" s="12">
        <v>0</v>
      </c>
      <c r="AP4063" s="37">
        <v>0</v>
      </c>
      <c r="AQ4063" s="12">
        <v>0</v>
      </c>
      <c r="AR4063" s="37"/>
      <c r="AT4063" s="37"/>
      <c r="AV4063" s="37"/>
      <c r="AX4063" s="37"/>
      <c r="BH4063" s="12">
        <v>0</v>
      </c>
      <c r="BI4063" s="12">
        <v>0</v>
      </c>
      <c r="BV4063" s="12">
        <v>0</v>
      </c>
      <c r="BY4063" s="12">
        <v>0</v>
      </c>
      <c r="CG4063" s="12" t="s">
        <v>976</v>
      </c>
      <c r="CH4063" s="12">
        <v>145.81100000000001</v>
      </c>
      <c r="CI4063" s="12" t="s">
        <v>938</v>
      </c>
      <c r="CJ4063" s="12" t="s">
        <v>931</v>
      </c>
      <c r="CK4063" s="12" t="s">
        <v>932</v>
      </c>
      <c r="CL4063" s="37">
        <v>439032785</v>
      </c>
      <c r="CN4063" s="12" t="s">
        <v>1513</v>
      </c>
      <c r="CS4063" s="12"/>
      <c r="CT4063" s="36" t="str">
        <f t="shared" si="63"/>
        <v>500mn</v>
      </c>
      <c r="CU4063" s="36" t="str">
        <f>VLOOKUP(CK4063,Mapping!B:C,2,FALSE)</f>
        <v>US/CA</v>
      </c>
    </row>
    <row r="4064" spans="1:99" ht="16" customHeight="1" x14ac:dyDescent="0.35">
      <c r="A4064" s="12" t="s">
        <v>5610</v>
      </c>
      <c r="B4064" s="12" t="s">
        <v>925</v>
      </c>
      <c r="E4064" s="37">
        <v>7259909</v>
      </c>
      <c r="G4064" s="37" t="s">
        <v>1505</v>
      </c>
      <c r="I4064" s="37"/>
      <c r="K4064" s="37">
        <v>2705429</v>
      </c>
      <c r="L4064" s="12">
        <v>0.36</v>
      </c>
      <c r="M4064" s="37">
        <v>815490</v>
      </c>
      <c r="N4064" s="12">
        <v>0.11</v>
      </c>
      <c r="O4064" s="37">
        <v>227801</v>
      </c>
      <c r="P4064" s="12">
        <v>0.03</v>
      </c>
      <c r="R4064" s="37">
        <v>335577</v>
      </c>
      <c r="S4064" s="12">
        <v>0.04</v>
      </c>
      <c r="T4064" s="37">
        <v>0</v>
      </c>
      <c r="U4064" s="12">
        <v>0</v>
      </c>
      <c r="V4064" s="37"/>
      <c r="X4064" s="37"/>
      <c r="Z4064" s="37">
        <v>618516</v>
      </c>
      <c r="AA4064" s="12">
        <v>0.08</v>
      </c>
      <c r="AB4064" s="37">
        <v>548968</v>
      </c>
      <c r="AC4064" s="12">
        <v>7.0000000000000007E-2</v>
      </c>
      <c r="AD4064" s="37">
        <v>908073</v>
      </c>
      <c r="AE4064" s="12">
        <v>0.12</v>
      </c>
      <c r="AF4064" s="37"/>
      <c r="AH4064" s="37"/>
      <c r="AJ4064" s="12">
        <v>38000</v>
      </c>
      <c r="AL4064" s="12">
        <v>15000</v>
      </c>
      <c r="AN4064" s="37">
        <v>0</v>
      </c>
      <c r="AO4064" s="12">
        <v>0</v>
      </c>
      <c r="AP4064" s="37"/>
      <c r="AR4064" s="37">
        <v>1100055</v>
      </c>
      <c r="AS4064" s="12">
        <v>0.15</v>
      </c>
      <c r="AT4064" s="37"/>
      <c r="AV4064" s="37"/>
      <c r="AX4064" s="37"/>
      <c r="AZ4064" s="12">
        <v>31700</v>
      </c>
      <c r="BB4064" s="12">
        <v>6500</v>
      </c>
      <c r="BC4064" s="12">
        <v>20917</v>
      </c>
      <c r="BE4064" s="12">
        <v>29500</v>
      </c>
      <c r="BG4064" s="12">
        <v>43800</v>
      </c>
      <c r="BI4064" s="12">
        <v>0</v>
      </c>
      <c r="BJ4064" s="12">
        <v>8150</v>
      </c>
      <c r="BK4064" s="12">
        <v>0</v>
      </c>
      <c r="BM4064" s="12">
        <v>0.03</v>
      </c>
      <c r="BR4064" s="12">
        <v>0</v>
      </c>
      <c r="BS4064" s="12">
        <v>0</v>
      </c>
      <c r="BU4064" s="12">
        <v>0</v>
      </c>
      <c r="BX4064" s="12">
        <v>0</v>
      </c>
      <c r="BY4064" s="12">
        <v>0</v>
      </c>
      <c r="CB4064" s="12">
        <v>0</v>
      </c>
      <c r="CC4064" s="12">
        <v>0</v>
      </c>
      <c r="CD4064" s="12">
        <v>0</v>
      </c>
      <c r="CE4064" s="12">
        <v>0</v>
      </c>
      <c r="CG4064" s="12" t="s">
        <v>929</v>
      </c>
      <c r="CH4064" s="12">
        <v>29.279</v>
      </c>
      <c r="CI4064" s="12" t="s">
        <v>1023</v>
      </c>
      <c r="CJ4064" s="12"/>
      <c r="CK4064" s="12" t="s">
        <v>979</v>
      </c>
      <c r="CL4064" s="37">
        <v>753772776</v>
      </c>
      <c r="CN4064" s="12" t="s">
        <v>1506</v>
      </c>
      <c r="CS4064" s="12"/>
      <c r="CT4064" s="36" t="str">
        <f t="shared" si="63"/>
        <v>500mn - 1bn</v>
      </c>
      <c r="CU4064" s="36" t="str">
        <f>VLOOKUP(CK4064,Mapping!B:C,2,FALSE)</f>
        <v>EU</v>
      </c>
    </row>
    <row r="4065" spans="1:99" ht="16" customHeight="1" x14ac:dyDescent="0.35">
      <c r="A4065" s="12" t="s">
        <v>5611</v>
      </c>
      <c r="B4065" s="12" t="s">
        <v>925</v>
      </c>
      <c r="E4065" s="37">
        <v>29472</v>
      </c>
      <c r="G4065" s="37" t="s">
        <v>1505</v>
      </c>
      <c r="I4065" s="37"/>
      <c r="K4065" s="37"/>
      <c r="M4065" s="37"/>
      <c r="O4065" s="37"/>
      <c r="Q4065" s="12">
        <v>0</v>
      </c>
      <c r="R4065" s="37"/>
      <c r="T4065" s="37"/>
      <c r="V4065" s="37"/>
      <c r="X4065" s="37"/>
      <c r="Z4065" s="37"/>
      <c r="AB4065" s="37"/>
      <c r="AD4065" s="37"/>
      <c r="AF4065" s="37"/>
      <c r="AH4065" s="37">
        <v>0</v>
      </c>
      <c r="AI4065" s="12">
        <v>0</v>
      </c>
      <c r="AN4065" s="37">
        <v>29472</v>
      </c>
      <c r="AO4065" s="12">
        <v>0.01</v>
      </c>
      <c r="AP4065" s="37"/>
      <c r="AR4065" s="37"/>
      <c r="AT4065" s="37"/>
      <c r="AV4065" s="37"/>
      <c r="AX4065" s="37"/>
      <c r="BI4065" s="12">
        <v>175</v>
      </c>
      <c r="BQ4065" s="12">
        <v>0</v>
      </c>
      <c r="BY4065" s="12">
        <v>0</v>
      </c>
      <c r="CG4065" s="12" t="s">
        <v>976</v>
      </c>
      <c r="CH4065" s="12">
        <v>82.596999999999994</v>
      </c>
      <c r="CI4065" s="12" t="s">
        <v>988</v>
      </c>
      <c r="CJ4065" s="12"/>
      <c r="CK4065" s="12" t="s">
        <v>988</v>
      </c>
      <c r="CL4065" s="37">
        <v>246195000</v>
      </c>
      <c r="CN4065" s="12" t="s">
        <v>1513</v>
      </c>
      <c r="CS4065" s="12"/>
      <c r="CT4065" s="36" t="str">
        <f t="shared" si="63"/>
        <v>500mn</v>
      </c>
      <c r="CU4065" s="36" t="str">
        <f>VLOOKUP(CK4065,Mapping!B:C,2,FALSE)</f>
        <v>SG</v>
      </c>
    </row>
    <row r="4066" spans="1:99" ht="16" customHeight="1" x14ac:dyDescent="0.35">
      <c r="A4066" s="12" t="s">
        <v>5612</v>
      </c>
      <c r="B4066" s="12" t="s">
        <v>925</v>
      </c>
      <c r="E4066" s="37">
        <v>4420</v>
      </c>
      <c r="G4066" s="37" t="s">
        <v>1505</v>
      </c>
      <c r="I4066" s="37"/>
      <c r="K4066" s="37"/>
      <c r="M4066" s="37"/>
      <c r="O4066" s="37"/>
      <c r="Q4066" s="12">
        <v>35</v>
      </c>
      <c r="R4066" s="37"/>
      <c r="T4066" s="37"/>
      <c r="V4066" s="37"/>
      <c r="X4066" s="37"/>
      <c r="Z4066" s="37"/>
      <c r="AB4066" s="37"/>
      <c r="AD4066" s="37"/>
      <c r="AF4066" s="37"/>
      <c r="AH4066" s="37">
        <v>4420</v>
      </c>
      <c r="AI4066" s="12">
        <v>0</v>
      </c>
      <c r="AN4066" s="37"/>
      <c r="AP4066" s="37"/>
      <c r="AR4066" s="37"/>
      <c r="AT4066" s="37"/>
      <c r="AV4066" s="37"/>
      <c r="AX4066" s="37"/>
      <c r="BQ4066" s="12">
        <v>0</v>
      </c>
      <c r="CG4066" s="12" t="s">
        <v>934</v>
      </c>
      <c r="CH4066" s="12">
        <v>8.0589999999999993</v>
      </c>
      <c r="CI4066" s="12" t="s">
        <v>2114</v>
      </c>
      <c r="CJ4066" s="12" t="s">
        <v>1616</v>
      </c>
      <c r="CK4066" s="12" t="s">
        <v>932</v>
      </c>
      <c r="CL4066" s="37">
        <v>171122733</v>
      </c>
      <c r="CN4066" s="12" t="s">
        <v>1509</v>
      </c>
      <c r="CS4066" s="12"/>
      <c r="CT4066" s="36" t="str">
        <f t="shared" si="63"/>
        <v>500mn</v>
      </c>
      <c r="CU4066" s="36" t="str">
        <f>VLOOKUP(CK4066,Mapping!B:C,2,FALSE)</f>
        <v>US/CA</v>
      </c>
    </row>
    <row r="4067" spans="1:99" ht="16" customHeight="1" x14ac:dyDescent="0.35">
      <c r="A4067" s="12" t="s">
        <v>5613</v>
      </c>
      <c r="B4067" s="12" t="s">
        <v>925</v>
      </c>
      <c r="E4067" s="37">
        <v>428082</v>
      </c>
      <c r="G4067" s="37" t="s">
        <v>1505</v>
      </c>
      <c r="I4067" s="37"/>
      <c r="K4067" s="37"/>
      <c r="M4067" s="37">
        <v>428082</v>
      </c>
      <c r="N4067" s="12">
        <v>0.32</v>
      </c>
      <c r="O4067" s="37"/>
      <c r="R4067" s="37"/>
      <c r="T4067" s="37"/>
      <c r="V4067" s="37"/>
      <c r="X4067" s="37"/>
      <c r="Z4067" s="37"/>
      <c r="AB4067" s="37"/>
      <c r="AD4067" s="37"/>
      <c r="AF4067" s="37"/>
      <c r="AH4067" s="37"/>
      <c r="AN4067" s="37"/>
      <c r="AP4067" s="37"/>
      <c r="AR4067" s="37"/>
      <c r="AT4067" s="37"/>
      <c r="AV4067" s="37"/>
      <c r="AX4067" s="37"/>
      <c r="BB4067" s="12">
        <v>3246</v>
      </c>
      <c r="CC4067" s="12">
        <v>0</v>
      </c>
      <c r="CG4067" s="12"/>
      <c r="CH4067" s="12">
        <v>39.389000000000003</v>
      </c>
      <c r="CI4067" s="12" t="s">
        <v>5614</v>
      </c>
      <c r="CJ4067" s="12"/>
      <c r="CK4067" s="12" t="s">
        <v>2049</v>
      </c>
      <c r="CL4067" s="37">
        <v>134422323</v>
      </c>
      <c r="CN4067" s="12" t="s">
        <v>1506</v>
      </c>
      <c r="CS4067" s="12"/>
      <c r="CT4067" s="36" t="str">
        <f t="shared" si="63"/>
        <v>500mn</v>
      </c>
      <c r="CU4067" s="36" t="str">
        <f>VLOOKUP(CK4067,Mapping!B:C,2,FALSE)</f>
        <v>Africa</v>
      </c>
    </row>
    <row r="4068" spans="1:99" ht="16" customHeight="1" x14ac:dyDescent="0.35">
      <c r="A4068" s="12" t="s">
        <v>5615</v>
      </c>
      <c r="B4068" s="12" t="s">
        <v>933</v>
      </c>
      <c r="E4068" s="37">
        <v>1146282</v>
      </c>
      <c r="G4068" s="37" t="s">
        <v>1505</v>
      </c>
      <c r="I4068" s="37"/>
      <c r="K4068" s="37">
        <v>0</v>
      </c>
      <c r="L4068" s="12">
        <v>0</v>
      </c>
      <c r="M4068" s="37"/>
      <c r="O4068" s="37"/>
      <c r="Q4068" s="12">
        <v>1865</v>
      </c>
      <c r="R4068" s="37"/>
      <c r="T4068" s="37"/>
      <c r="V4068" s="37">
        <v>163193</v>
      </c>
      <c r="W4068" s="12">
        <v>0.02</v>
      </c>
      <c r="X4068" s="37">
        <v>0</v>
      </c>
      <c r="Y4068" s="12">
        <v>0</v>
      </c>
      <c r="Z4068" s="37"/>
      <c r="AB4068" s="37"/>
      <c r="AD4068" s="37"/>
      <c r="AF4068" s="37"/>
      <c r="AH4068" s="37">
        <v>235512</v>
      </c>
      <c r="AI4068" s="12">
        <v>0.02</v>
      </c>
      <c r="AK4068" s="12">
        <v>7500</v>
      </c>
      <c r="AM4068" s="12">
        <v>0</v>
      </c>
      <c r="AN4068" s="37">
        <v>623127</v>
      </c>
      <c r="AO4068" s="12">
        <v>0.06</v>
      </c>
      <c r="AP4068" s="37">
        <v>124450</v>
      </c>
      <c r="AQ4068" s="12">
        <v>0.01</v>
      </c>
      <c r="AR4068" s="37"/>
      <c r="AT4068" s="37"/>
      <c r="AV4068" s="37"/>
      <c r="AX4068" s="37">
        <v>0</v>
      </c>
      <c r="AY4068" s="12">
        <v>0</v>
      </c>
      <c r="BA4068" s="12">
        <v>0</v>
      </c>
      <c r="BG4068" s="12">
        <v>0</v>
      </c>
      <c r="BH4068" s="12">
        <v>539</v>
      </c>
      <c r="BI4068" s="12">
        <v>3700</v>
      </c>
      <c r="BQ4068" s="12">
        <v>0</v>
      </c>
      <c r="BS4068" s="12">
        <v>0</v>
      </c>
      <c r="BT4068" s="12">
        <v>0</v>
      </c>
      <c r="BV4068" s="12">
        <v>0</v>
      </c>
      <c r="BW4068" s="12">
        <v>0</v>
      </c>
      <c r="BY4068" s="12">
        <v>0</v>
      </c>
      <c r="BZ4068" s="12">
        <v>0</v>
      </c>
      <c r="CG4068" s="12" t="s">
        <v>980</v>
      </c>
      <c r="CH4068" s="12">
        <v>31.66</v>
      </c>
      <c r="CI4068" s="12" t="s">
        <v>953</v>
      </c>
      <c r="CJ4068" s="12"/>
      <c r="CK4068" s="12" t="s">
        <v>954</v>
      </c>
      <c r="CL4068" s="37">
        <v>998635121</v>
      </c>
      <c r="CN4068" s="12" t="s">
        <v>1506</v>
      </c>
      <c r="CS4068" s="12"/>
      <c r="CT4068" s="36" t="str">
        <f t="shared" si="63"/>
        <v>500mn - 1bn</v>
      </c>
      <c r="CU4068" s="36" t="str">
        <f>VLOOKUP(CK4068,Mapping!B:C,2,FALSE)</f>
        <v>EU</v>
      </c>
    </row>
    <row r="4069" spans="1:99" ht="16" customHeight="1" x14ac:dyDescent="0.35">
      <c r="A4069" s="12" t="s">
        <v>5616</v>
      </c>
      <c r="B4069" s="12" t="s">
        <v>933</v>
      </c>
      <c r="E4069" s="37">
        <v>143100782</v>
      </c>
      <c r="G4069" s="37" t="s">
        <v>1505</v>
      </c>
      <c r="I4069" s="37"/>
      <c r="K4069" s="37">
        <v>519183</v>
      </c>
      <c r="L4069" s="12">
        <v>0</v>
      </c>
      <c r="M4069" s="37"/>
      <c r="O4069" s="37">
        <v>631286</v>
      </c>
      <c r="P4069" s="12">
        <v>0</v>
      </c>
      <c r="Q4069" s="12">
        <v>332696</v>
      </c>
      <c r="R4069" s="37"/>
      <c r="T4069" s="37"/>
      <c r="V4069" s="37">
        <v>8008404</v>
      </c>
      <c r="W4069" s="12">
        <v>0.03</v>
      </c>
      <c r="X4069" s="37">
        <v>435491</v>
      </c>
      <c r="Y4069" s="12">
        <v>0</v>
      </c>
      <c r="Z4069" s="37"/>
      <c r="AB4069" s="37">
        <v>4808088</v>
      </c>
      <c r="AC4069" s="12">
        <v>0.02</v>
      </c>
      <c r="AD4069" s="37"/>
      <c r="AF4069" s="37">
        <v>367538</v>
      </c>
      <c r="AG4069" s="12">
        <v>0</v>
      </c>
      <c r="AH4069" s="37">
        <v>42012851</v>
      </c>
      <c r="AI4069" s="12">
        <v>0.14000000000000001</v>
      </c>
      <c r="AJ4069" s="12">
        <v>335250</v>
      </c>
      <c r="AK4069" s="12">
        <v>299215</v>
      </c>
      <c r="AL4069" s="12">
        <v>34400</v>
      </c>
      <c r="AN4069" s="37">
        <v>66253596</v>
      </c>
      <c r="AO4069" s="12">
        <v>0.22</v>
      </c>
      <c r="AP4069" s="37">
        <v>19385294</v>
      </c>
      <c r="AQ4069" s="12">
        <v>0.06</v>
      </c>
      <c r="AR4069" s="37">
        <v>679051</v>
      </c>
      <c r="AS4069" s="12">
        <v>0</v>
      </c>
      <c r="AT4069" s="37"/>
      <c r="AV4069" s="37"/>
      <c r="AX4069" s="37"/>
      <c r="BA4069" s="12">
        <v>4262</v>
      </c>
      <c r="BE4069" s="12">
        <v>18210</v>
      </c>
      <c r="BF4069" s="12">
        <v>23450</v>
      </c>
      <c r="BG4069" s="12">
        <v>8600</v>
      </c>
      <c r="BH4069" s="12">
        <v>83959</v>
      </c>
      <c r="BI4069" s="12">
        <v>393400</v>
      </c>
      <c r="BM4069" s="12">
        <v>0.02</v>
      </c>
      <c r="BP4069" s="12">
        <v>0</v>
      </c>
      <c r="BQ4069" s="12">
        <v>0.08</v>
      </c>
      <c r="BR4069" s="12">
        <v>0.01</v>
      </c>
      <c r="BS4069" s="12">
        <v>0</v>
      </c>
      <c r="BT4069" s="12">
        <v>0.01</v>
      </c>
      <c r="BU4069" s="12">
        <v>0</v>
      </c>
      <c r="BV4069" s="12">
        <v>7.0000000000000007E-2</v>
      </c>
      <c r="BY4069" s="12">
        <v>0.05</v>
      </c>
      <c r="BZ4069" s="12">
        <v>0</v>
      </c>
      <c r="CG4069" s="12" t="s">
        <v>980</v>
      </c>
      <c r="CH4069" s="12">
        <v>72.353999999999999</v>
      </c>
      <c r="CI4069" s="12" t="s">
        <v>1277</v>
      </c>
      <c r="CJ4069" s="12" t="s">
        <v>931</v>
      </c>
      <c r="CK4069" s="12" t="s">
        <v>932</v>
      </c>
      <c r="CL4069" s="37">
        <v>30558034841</v>
      </c>
      <c r="CN4069" s="12" t="s">
        <v>1506</v>
      </c>
      <c r="CS4069" s="12"/>
      <c r="CT4069" s="36" t="str">
        <f t="shared" si="63"/>
        <v>1bn - 50bn</v>
      </c>
      <c r="CU4069" s="36" t="str">
        <f>VLOOKUP(CK4069,Mapping!B:C,2,FALSE)</f>
        <v>US/CA</v>
      </c>
    </row>
    <row r="4070" spans="1:99" ht="16" customHeight="1" x14ac:dyDescent="0.35">
      <c r="A4070" s="12" t="s">
        <v>144</v>
      </c>
      <c r="B4070" s="12" t="s">
        <v>925</v>
      </c>
      <c r="E4070" s="37">
        <v>739736609</v>
      </c>
      <c r="F4070" s="12">
        <v>512650</v>
      </c>
      <c r="G4070" s="37" t="s">
        <v>1505</v>
      </c>
      <c r="I4070" s="37">
        <v>24913489</v>
      </c>
      <c r="J4070" s="12">
        <v>0.53</v>
      </c>
      <c r="K4070" s="37">
        <v>292482810</v>
      </c>
      <c r="L4070" s="12">
        <v>6.21</v>
      </c>
      <c r="M4070" s="37"/>
      <c r="O4070" s="37">
        <v>252519403</v>
      </c>
      <c r="P4070" s="12">
        <v>5.36</v>
      </c>
      <c r="Q4070" s="12">
        <v>1979</v>
      </c>
      <c r="R4070" s="37">
        <v>55709397</v>
      </c>
      <c r="S4070" s="12">
        <v>1.18</v>
      </c>
      <c r="T4070" s="37"/>
      <c r="V4070" s="37">
        <v>38696393</v>
      </c>
      <c r="W4070" s="12">
        <v>0.82</v>
      </c>
      <c r="X4070" s="37">
        <v>735696</v>
      </c>
      <c r="Y4070" s="12">
        <v>0.02</v>
      </c>
      <c r="Z4070" s="37"/>
      <c r="AB4070" s="37">
        <v>34704862</v>
      </c>
      <c r="AC4070" s="12">
        <v>0.74</v>
      </c>
      <c r="AD4070" s="37"/>
      <c r="AF4070" s="37">
        <v>29854375</v>
      </c>
      <c r="AG4070" s="12">
        <v>0.63</v>
      </c>
      <c r="AH4070" s="37">
        <v>249908</v>
      </c>
      <c r="AI4070" s="12">
        <v>0.01</v>
      </c>
      <c r="AJ4070" s="12">
        <v>2402300</v>
      </c>
      <c r="AK4070" s="12">
        <v>1778400</v>
      </c>
      <c r="AL4070" s="12">
        <v>16627660</v>
      </c>
      <c r="AM4070" s="12">
        <v>4027600</v>
      </c>
      <c r="AN4070" s="37">
        <v>479976</v>
      </c>
      <c r="AO4070" s="12">
        <v>0.01</v>
      </c>
      <c r="AP4070" s="37">
        <v>138303</v>
      </c>
      <c r="AQ4070" s="12">
        <v>0</v>
      </c>
      <c r="AR4070" s="37"/>
      <c r="AT4070" s="37"/>
      <c r="AV4070" s="37"/>
      <c r="AX4070" s="37">
        <v>9251997</v>
      </c>
      <c r="AY4070" s="12">
        <v>0.2</v>
      </c>
      <c r="AZ4070" s="12">
        <v>5262540</v>
      </c>
      <c r="BA4070" s="12">
        <v>7200</v>
      </c>
      <c r="BF4070" s="12">
        <v>2213178</v>
      </c>
      <c r="BG4070" s="12">
        <v>4735200</v>
      </c>
      <c r="BH4070" s="12">
        <v>599</v>
      </c>
      <c r="BI4070" s="12">
        <v>2850</v>
      </c>
      <c r="BO4070" s="12">
        <v>7.0000000000000007E-2</v>
      </c>
      <c r="BP4070" s="12">
        <v>0.1</v>
      </c>
      <c r="BQ4070" s="12">
        <v>0</v>
      </c>
      <c r="BR4070" s="12">
        <v>0.1</v>
      </c>
      <c r="BS4070" s="12">
        <v>0.05</v>
      </c>
      <c r="BT4070" s="12">
        <v>0.06</v>
      </c>
      <c r="BU4070" s="12">
        <v>0.09</v>
      </c>
      <c r="BV4070" s="12">
        <v>0</v>
      </c>
      <c r="BW4070" s="12">
        <v>0.17</v>
      </c>
      <c r="BX4070" s="12">
        <v>0.09</v>
      </c>
      <c r="BY4070" s="12">
        <v>0</v>
      </c>
      <c r="BZ4070" s="12">
        <v>0</v>
      </c>
      <c r="CG4070" s="12" t="s">
        <v>940</v>
      </c>
      <c r="CH4070" s="12">
        <v>56.497</v>
      </c>
      <c r="CI4070" s="12" t="s">
        <v>1031</v>
      </c>
      <c r="CJ4070" s="12"/>
      <c r="CK4070" s="12" t="s">
        <v>951</v>
      </c>
      <c r="CL4070" s="37">
        <v>4708885041</v>
      </c>
      <c r="CN4070" s="12" t="s">
        <v>1506</v>
      </c>
      <c r="CR4070" s="12">
        <v>45987.083333333336</v>
      </c>
      <c r="CS4070" s="12"/>
      <c r="CT4070" s="36" t="str">
        <f t="shared" si="63"/>
        <v>1bn - 50bn</v>
      </c>
      <c r="CU4070" s="36" t="str">
        <f>VLOOKUP(CK4070,Mapping!B:C,2,FALSE)</f>
        <v>HK</v>
      </c>
    </row>
    <row r="4071" spans="1:99" ht="16" customHeight="1" x14ac:dyDescent="0.35">
      <c r="A4071" s="12" t="s">
        <v>5617</v>
      </c>
      <c r="B4071" s="12" t="s">
        <v>925</v>
      </c>
      <c r="E4071" s="37">
        <v>1301110</v>
      </c>
      <c r="G4071" s="37" t="s">
        <v>1505</v>
      </c>
      <c r="I4071" s="37"/>
      <c r="K4071" s="37"/>
      <c r="M4071" s="37"/>
      <c r="O4071" s="37">
        <v>1301110</v>
      </c>
      <c r="P4071" s="12">
        <v>0.44</v>
      </c>
      <c r="R4071" s="37"/>
      <c r="T4071" s="37"/>
      <c r="V4071" s="37"/>
      <c r="X4071" s="37"/>
      <c r="Z4071" s="37"/>
      <c r="AB4071" s="37"/>
      <c r="AD4071" s="37"/>
      <c r="AF4071" s="37"/>
      <c r="AH4071" s="37"/>
      <c r="AL4071" s="12">
        <v>70900</v>
      </c>
      <c r="AN4071" s="37"/>
      <c r="AP4071" s="37"/>
      <c r="AR4071" s="37"/>
      <c r="AT4071" s="37"/>
      <c r="AV4071" s="37"/>
      <c r="AX4071" s="37"/>
      <c r="BU4071" s="12">
        <v>0</v>
      </c>
      <c r="CG4071" s="12" t="s">
        <v>980</v>
      </c>
      <c r="CH4071" s="12">
        <v>24.355</v>
      </c>
      <c r="CI4071" s="12" t="s">
        <v>1056</v>
      </c>
      <c r="CJ4071" s="12"/>
      <c r="CK4071" s="12" t="s">
        <v>1057</v>
      </c>
      <c r="CL4071" s="37">
        <v>306201736</v>
      </c>
      <c r="CN4071" s="12" t="s">
        <v>1506</v>
      </c>
      <c r="CS4071" s="12"/>
      <c r="CT4071" s="36" t="str">
        <f t="shared" si="63"/>
        <v>500mn</v>
      </c>
      <c r="CU4071" s="36" t="str">
        <f>VLOOKUP(CK4071,Mapping!B:C,2,FALSE)</f>
        <v>Asia</v>
      </c>
    </row>
    <row r="4072" spans="1:99" ht="16" customHeight="1" x14ac:dyDescent="0.35">
      <c r="A4072" s="12" t="s">
        <v>5618</v>
      </c>
      <c r="B4072" s="12" t="s">
        <v>933</v>
      </c>
      <c r="E4072" s="37">
        <v>59288871</v>
      </c>
      <c r="F4072" s="12">
        <v>0</v>
      </c>
      <c r="G4072" s="37" t="s">
        <v>1505</v>
      </c>
      <c r="I4072" s="37">
        <v>0</v>
      </c>
      <c r="J4072" s="12">
        <v>0</v>
      </c>
      <c r="K4072" s="37">
        <v>6955785</v>
      </c>
      <c r="L4072" s="12">
        <v>0.05</v>
      </c>
      <c r="M4072" s="37"/>
      <c r="O4072" s="37">
        <v>1647383</v>
      </c>
      <c r="P4072" s="12">
        <v>0.01</v>
      </c>
      <c r="Q4072" s="12">
        <v>115283</v>
      </c>
      <c r="R4072" s="37">
        <v>0</v>
      </c>
      <c r="S4072" s="12">
        <v>0</v>
      </c>
      <c r="T4072" s="37"/>
      <c r="V4072" s="37">
        <v>0</v>
      </c>
      <c r="W4072" s="12">
        <v>0</v>
      </c>
      <c r="X4072" s="37"/>
      <c r="Z4072" s="37"/>
      <c r="AB4072" s="37">
        <v>0</v>
      </c>
      <c r="AC4072" s="12">
        <v>0</v>
      </c>
      <c r="AD4072" s="37"/>
      <c r="AF4072" s="37">
        <v>0</v>
      </c>
      <c r="AG4072" s="12">
        <v>0</v>
      </c>
      <c r="AH4072" s="37">
        <v>14557937</v>
      </c>
      <c r="AI4072" s="12">
        <v>0.11</v>
      </c>
      <c r="AJ4072" s="12">
        <v>0</v>
      </c>
      <c r="AK4072" s="12">
        <v>0</v>
      </c>
      <c r="AL4072" s="12">
        <v>108146</v>
      </c>
      <c r="AM4072" s="12">
        <v>0</v>
      </c>
      <c r="AN4072" s="37">
        <v>25274551</v>
      </c>
      <c r="AO4072" s="12">
        <v>0.19</v>
      </c>
      <c r="AP4072" s="37">
        <v>10853215</v>
      </c>
      <c r="AQ4072" s="12">
        <v>0.08</v>
      </c>
      <c r="AR4072" s="37"/>
      <c r="AT4072" s="37"/>
      <c r="AV4072" s="37"/>
      <c r="AX4072" s="37">
        <v>0</v>
      </c>
      <c r="AY4072" s="12">
        <v>0</v>
      </c>
      <c r="AZ4072" s="12">
        <v>0</v>
      </c>
      <c r="BF4072" s="12">
        <v>0</v>
      </c>
      <c r="BG4072" s="12">
        <v>112887</v>
      </c>
      <c r="BH4072" s="12">
        <v>47006</v>
      </c>
      <c r="BI4072" s="12">
        <v>150075</v>
      </c>
      <c r="BO4072" s="12">
        <v>0</v>
      </c>
      <c r="BP4072" s="12">
        <v>0</v>
      </c>
      <c r="BQ4072" s="12">
        <v>0.03</v>
      </c>
      <c r="BR4072" s="12">
        <v>0</v>
      </c>
      <c r="BS4072" s="12">
        <v>0</v>
      </c>
      <c r="BT4072" s="12">
        <v>0</v>
      </c>
      <c r="BU4072" s="12">
        <v>0</v>
      </c>
      <c r="BV4072" s="12">
        <v>0.04</v>
      </c>
      <c r="BW4072" s="12">
        <v>0</v>
      </c>
      <c r="BX4072" s="12">
        <v>0</v>
      </c>
      <c r="BY4072" s="12">
        <v>0.02</v>
      </c>
      <c r="CG4072" s="12" t="s">
        <v>959</v>
      </c>
      <c r="CH4072" s="12">
        <v>59.872999999999998</v>
      </c>
      <c r="CI4072" s="12" t="s">
        <v>941</v>
      </c>
      <c r="CJ4072" s="12" t="s">
        <v>941</v>
      </c>
      <c r="CK4072" s="12" t="s">
        <v>932</v>
      </c>
      <c r="CL4072" s="37">
        <v>13022315279</v>
      </c>
      <c r="CN4072" s="12" t="s">
        <v>1506</v>
      </c>
      <c r="CS4072" s="12"/>
      <c r="CT4072" s="36" t="str">
        <f t="shared" si="63"/>
        <v>1bn - 50bn</v>
      </c>
      <c r="CU4072" s="36" t="str">
        <f>VLOOKUP(CK4072,Mapping!B:C,2,FALSE)</f>
        <v>US/CA</v>
      </c>
    </row>
    <row r="4073" spans="1:99" ht="16" customHeight="1" x14ac:dyDescent="0.35">
      <c r="A4073" s="12" t="s">
        <v>726</v>
      </c>
      <c r="B4073" s="12" t="s">
        <v>933</v>
      </c>
      <c r="E4073" s="37">
        <v>2397578</v>
      </c>
      <c r="F4073" s="12">
        <v>3003</v>
      </c>
      <c r="G4073" s="37" t="s">
        <v>1505</v>
      </c>
      <c r="I4073" s="37">
        <v>213798</v>
      </c>
      <c r="J4073" s="12">
        <v>0.03</v>
      </c>
      <c r="K4073" s="37">
        <v>1071379</v>
      </c>
      <c r="L4073" s="12">
        <v>0.14000000000000001</v>
      </c>
      <c r="M4073" s="37"/>
      <c r="O4073" s="37">
        <v>507249</v>
      </c>
      <c r="P4073" s="12">
        <v>7.0000000000000007E-2</v>
      </c>
      <c r="R4073" s="37"/>
      <c r="T4073" s="37"/>
      <c r="V4073" s="37"/>
      <c r="X4073" s="37"/>
      <c r="Z4073" s="37"/>
      <c r="AB4073" s="37"/>
      <c r="AD4073" s="37"/>
      <c r="AF4073" s="37"/>
      <c r="AH4073" s="37"/>
      <c r="AL4073" s="12">
        <v>27641</v>
      </c>
      <c r="AN4073" s="37">
        <v>605152</v>
      </c>
      <c r="AO4073" s="12">
        <v>0.08</v>
      </c>
      <c r="AP4073" s="37"/>
      <c r="AR4073" s="37"/>
      <c r="AT4073" s="37"/>
      <c r="AV4073" s="37"/>
      <c r="AX4073" s="37"/>
      <c r="BG4073" s="12">
        <v>13918</v>
      </c>
      <c r="BI4073" s="12">
        <v>2825</v>
      </c>
      <c r="BO4073" s="12">
        <v>0</v>
      </c>
      <c r="BS4073" s="12">
        <v>0</v>
      </c>
      <c r="BU4073" s="12">
        <v>0</v>
      </c>
      <c r="BY4073" s="12">
        <v>0</v>
      </c>
      <c r="CG4073" s="12" t="s">
        <v>940</v>
      </c>
      <c r="CH4073" s="12">
        <v>30.045000000000002</v>
      </c>
      <c r="CI4073" s="12" t="s">
        <v>1098</v>
      </c>
      <c r="CJ4073" s="12"/>
      <c r="CK4073" s="12" t="s">
        <v>1099</v>
      </c>
      <c r="CL4073" s="37">
        <v>734256244</v>
      </c>
      <c r="CN4073" s="12" t="s">
        <v>1506</v>
      </c>
      <c r="CS4073" s="12"/>
      <c r="CT4073" s="36" t="str">
        <f t="shared" si="63"/>
        <v>500mn - 1bn</v>
      </c>
      <c r="CU4073" s="36" t="str">
        <f>VLOOKUP(CK4073,Mapping!B:C,2,FALSE)</f>
        <v>Asia</v>
      </c>
    </row>
    <row r="4074" spans="1:99" ht="16" customHeight="1" x14ac:dyDescent="0.35">
      <c r="A4074" s="12" t="s">
        <v>5619</v>
      </c>
      <c r="B4074" s="12" t="s">
        <v>925</v>
      </c>
      <c r="E4074" s="37">
        <v>223880</v>
      </c>
      <c r="G4074" s="37" t="s">
        <v>1505</v>
      </c>
      <c r="I4074" s="37"/>
      <c r="K4074" s="37"/>
      <c r="M4074" s="37"/>
      <c r="O4074" s="37"/>
      <c r="R4074" s="37"/>
      <c r="T4074" s="37">
        <v>223880</v>
      </c>
      <c r="U4074" s="12">
        <v>0.16</v>
      </c>
      <c r="V4074" s="37"/>
      <c r="X4074" s="37"/>
      <c r="Z4074" s="37"/>
      <c r="AB4074" s="37"/>
      <c r="AD4074" s="37"/>
      <c r="AF4074" s="37"/>
      <c r="AH4074" s="37"/>
      <c r="AN4074" s="37"/>
      <c r="AP4074" s="37"/>
      <c r="AR4074" s="37"/>
      <c r="AT4074" s="37"/>
      <c r="AV4074" s="37"/>
      <c r="AX4074" s="37"/>
      <c r="BK4074" s="12">
        <v>2000</v>
      </c>
      <c r="CE4074" s="12">
        <v>0</v>
      </c>
      <c r="CG4074" s="12" t="s">
        <v>929</v>
      </c>
      <c r="CH4074" s="12">
        <v>7.0060000000000002</v>
      </c>
      <c r="CI4074" s="12" t="s">
        <v>5620</v>
      </c>
      <c r="CJ4074" s="12" t="s">
        <v>968</v>
      </c>
      <c r="CK4074" s="12" t="s">
        <v>932</v>
      </c>
      <c r="CL4074" s="37">
        <v>136023011</v>
      </c>
      <c r="CN4074" s="12" t="s">
        <v>1509</v>
      </c>
      <c r="CS4074" s="12"/>
      <c r="CT4074" s="36" t="str">
        <f t="shared" si="63"/>
        <v>500mn</v>
      </c>
      <c r="CU4074" s="36" t="str">
        <f>VLOOKUP(CK4074,Mapping!B:C,2,FALSE)</f>
        <v>US/CA</v>
      </c>
    </row>
    <row r="4075" spans="1:99" ht="16" customHeight="1" x14ac:dyDescent="0.35">
      <c r="A4075" s="12" t="s">
        <v>5621</v>
      </c>
      <c r="B4075" s="12" t="s">
        <v>925</v>
      </c>
      <c r="E4075" s="37">
        <v>243</v>
      </c>
      <c r="G4075" s="37" t="s">
        <v>1505</v>
      </c>
      <c r="I4075" s="37"/>
      <c r="K4075" s="37"/>
      <c r="M4075" s="37"/>
      <c r="O4075" s="37"/>
      <c r="Q4075" s="12">
        <v>2</v>
      </c>
      <c r="R4075" s="37"/>
      <c r="T4075" s="37"/>
      <c r="V4075" s="37"/>
      <c r="X4075" s="37"/>
      <c r="Z4075" s="37"/>
      <c r="AB4075" s="37"/>
      <c r="AD4075" s="37"/>
      <c r="AF4075" s="37"/>
      <c r="AH4075" s="37">
        <v>243</v>
      </c>
      <c r="AI4075" s="12">
        <v>0</v>
      </c>
      <c r="AN4075" s="37"/>
      <c r="AP4075" s="37"/>
      <c r="AR4075" s="37"/>
      <c r="AT4075" s="37"/>
      <c r="AV4075" s="37"/>
      <c r="AX4075" s="37"/>
      <c r="BQ4075" s="12">
        <v>0</v>
      </c>
      <c r="CG4075" s="12" t="s">
        <v>934</v>
      </c>
      <c r="CH4075" s="12">
        <v>78.73</v>
      </c>
      <c r="CI4075" s="12" t="s">
        <v>5622</v>
      </c>
      <c r="CJ4075" s="12" t="s">
        <v>1046</v>
      </c>
      <c r="CK4075" s="12" t="s">
        <v>932</v>
      </c>
      <c r="CL4075" s="37">
        <v>349759538</v>
      </c>
      <c r="CN4075" s="12" t="s">
        <v>1509</v>
      </c>
      <c r="CS4075" s="12"/>
      <c r="CT4075" s="36" t="str">
        <f t="shared" si="63"/>
        <v>500mn</v>
      </c>
      <c r="CU4075" s="36" t="str">
        <f>VLOOKUP(CK4075,Mapping!B:C,2,FALSE)</f>
        <v>US/CA</v>
      </c>
    </row>
    <row r="4076" spans="1:99" ht="16" customHeight="1" x14ac:dyDescent="0.35">
      <c r="A4076" s="12" t="s">
        <v>5623</v>
      </c>
      <c r="B4076" s="12" t="s">
        <v>925</v>
      </c>
      <c r="E4076" s="37">
        <v>11774701</v>
      </c>
      <c r="G4076" s="37" t="s">
        <v>1505</v>
      </c>
      <c r="I4076" s="37"/>
      <c r="K4076" s="37"/>
      <c r="M4076" s="37">
        <v>1453194</v>
      </c>
      <c r="N4076" s="12">
        <v>7.0000000000000007E-2</v>
      </c>
      <c r="O4076" s="37"/>
      <c r="R4076" s="37"/>
      <c r="T4076" s="37"/>
      <c r="V4076" s="37"/>
      <c r="X4076" s="37"/>
      <c r="Z4076" s="37">
        <v>9397442</v>
      </c>
      <c r="AA4076" s="12">
        <v>0.47</v>
      </c>
      <c r="AB4076" s="37"/>
      <c r="AD4076" s="37"/>
      <c r="AF4076" s="37"/>
      <c r="AH4076" s="37"/>
      <c r="AN4076" s="37">
        <v>348096</v>
      </c>
      <c r="AO4076" s="12">
        <v>0.02</v>
      </c>
      <c r="AP4076" s="37">
        <v>575969</v>
      </c>
      <c r="AQ4076" s="12">
        <v>0.03</v>
      </c>
      <c r="AR4076" s="37"/>
      <c r="AT4076" s="37"/>
      <c r="AV4076" s="37"/>
      <c r="AX4076" s="37"/>
      <c r="BB4076" s="12">
        <v>9914</v>
      </c>
      <c r="BC4076" s="12">
        <v>327437</v>
      </c>
      <c r="BH4076" s="12">
        <v>2033</v>
      </c>
      <c r="BI4076" s="12">
        <v>1625</v>
      </c>
      <c r="BV4076" s="12">
        <v>0</v>
      </c>
      <c r="BY4076" s="12">
        <v>0</v>
      </c>
      <c r="CC4076" s="12">
        <v>0</v>
      </c>
      <c r="CD4076" s="12">
        <v>0.03</v>
      </c>
      <c r="CG4076" s="12" t="s">
        <v>976</v>
      </c>
      <c r="CH4076" s="12">
        <v>33.14</v>
      </c>
      <c r="CI4076" s="12" t="s">
        <v>3814</v>
      </c>
      <c r="CJ4076" s="12" t="s">
        <v>1015</v>
      </c>
      <c r="CK4076" s="12" t="s">
        <v>932</v>
      </c>
      <c r="CL4076" s="37">
        <v>2005683846</v>
      </c>
      <c r="CN4076" s="12" t="s">
        <v>1513</v>
      </c>
      <c r="CS4076" s="12"/>
      <c r="CT4076" s="36" t="str">
        <f t="shared" si="63"/>
        <v>1bn - 50bn</v>
      </c>
      <c r="CU4076" s="36" t="str">
        <f>VLOOKUP(CK4076,Mapping!B:C,2,FALSE)</f>
        <v>US/CA</v>
      </c>
    </row>
    <row r="4077" spans="1:99" ht="16" customHeight="1" x14ac:dyDescent="0.35">
      <c r="A4077" s="12" t="s">
        <v>5624</v>
      </c>
      <c r="B4077" s="12" t="s">
        <v>933</v>
      </c>
      <c r="E4077" s="37">
        <v>177926014</v>
      </c>
      <c r="G4077" s="37" t="s">
        <v>1505</v>
      </c>
      <c r="I4077" s="37"/>
      <c r="K4077" s="37">
        <v>61629155</v>
      </c>
      <c r="L4077" s="12">
        <v>0.71</v>
      </c>
      <c r="M4077" s="37"/>
      <c r="O4077" s="37">
        <v>87055066</v>
      </c>
      <c r="P4077" s="12">
        <v>1</v>
      </c>
      <c r="R4077" s="37">
        <v>27652253</v>
      </c>
      <c r="S4077" s="12">
        <v>0.32</v>
      </c>
      <c r="T4077" s="37"/>
      <c r="V4077" s="37"/>
      <c r="X4077" s="37"/>
      <c r="Z4077" s="37"/>
      <c r="AB4077" s="37"/>
      <c r="AD4077" s="37"/>
      <c r="AF4077" s="37"/>
      <c r="AH4077" s="37"/>
      <c r="AL4077" s="12">
        <v>4743800</v>
      </c>
      <c r="AM4077" s="12">
        <v>551200</v>
      </c>
      <c r="AN4077" s="37"/>
      <c r="AP4077" s="37"/>
      <c r="AR4077" s="37"/>
      <c r="AT4077" s="37"/>
      <c r="AV4077" s="37"/>
      <c r="AX4077" s="37">
        <v>1589540</v>
      </c>
      <c r="AY4077" s="12">
        <v>0.02</v>
      </c>
      <c r="AZ4077" s="12">
        <v>2083007</v>
      </c>
      <c r="BG4077" s="12">
        <v>800608</v>
      </c>
      <c r="BS4077" s="12">
        <v>0.01</v>
      </c>
      <c r="BU4077" s="12">
        <v>0.02</v>
      </c>
      <c r="BW4077" s="12">
        <v>0.02</v>
      </c>
      <c r="BX4077" s="12">
        <v>0.04</v>
      </c>
      <c r="CG4077" s="12" t="s">
        <v>963</v>
      </c>
      <c r="CH4077" s="12">
        <v>70.471000000000004</v>
      </c>
      <c r="CI4077" s="12" t="s">
        <v>999</v>
      </c>
      <c r="CJ4077" s="12"/>
      <c r="CK4077" s="12" t="s">
        <v>927</v>
      </c>
      <c r="CL4077" s="37">
        <v>8770639942</v>
      </c>
      <c r="CN4077" s="12" t="s">
        <v>1506</v>
      </c>
      <c r="CS4077" s="12"/>
      <c r="CT4077" s="36" t="str">
        <f t="shared" si="63"/>
        <v>1bn - 50bn</v>
      </c>
      <c r="CU4077" s="36" t="str">
        <f>VLOOKUP(CK4077,Mapping!B:C,2,FALSE)</f>
        <v>CN</v>
      </c>
    </row>
    <row r="4078" spans="1:99" ht="16" customHeight="1" x14ac:dyDescent="0.35">
      <c r="A4078" s="12" t="s">
        <v>648</v>
      </c>
      <c r="B4078" s="12" t="s">
        <v>925</v>
      </c>
      <c r="E4078" s="37">
        <v>24054411</v>
      </c>
      <c r="F4078" s="12">
        <v>6100</v>
      </c>
      <c r="G4078" s="37" t="s">
        <v>1505</v>
      </c>
      <c r="I4078" s="37">
        <v>296445</v>
      </c>
      <c r="J4078" s="12">
        <v>0</v>
      </c>
      <c r="K4078" s="37">
        <v>9580344</v>
      </c>
      <c r="L4078" s="12">
        <v>0.03</v>
      </c>
      <c r="M4078" s="37">
        <v>96840</v>
      </c>
      <c r="N4078" s="12">
        <v>0</v>
      </c>
      <c r="O4078" s="37">
        <v>8616167</v>
      </c>
      <c r="P4078" s="12">
        <v>0.03</v>
      </c>
      <c r="R4078" s="37">
        <v>3915914</v>
      </c>
      <c r="S4078" s="12">
        <v>0.01</v>
      </c>
      <c r="T4078" s="37"/>
      <c r="V4078" s="37">
        <v>570089</v>
      </c>
      <c r="W4078" s="12">
        <v>0</v>
      </c>
      <c r="X4078" s="37">
        <v>366928</v>
      </c>
      <c r="Y4078" s="12">
        <v>0</v>
      </c>
      <c r="Z4078" s="37"/>
      <c r="AB4078" s="37"/>
      <c r="AD4078" s="37"/>
      <c r="AF4078" s="37">
        <v>518666</v>
      </c>
      <c r="AG4078" s="12">
        <v>0</v>
      </c>
      <c r="AH4078" s="37"/>
      <c r="AK4078" s="12">
        <v>26200</v>
      </c>
      <c r="AL4078" s="12">
        <v>495992</v>
      </c>
      <c r="AN4078" s="37">
        <v>93018</v>
      </c>
      <c r="AO4078" s="12">
        <v>0</v>
      </c>
      <c r="AP4078" s="37"/>
      <c r="AR4078" s="37"/>
      <c r="AT4078" s="37"/>
      <c r="AV4078" s="37"/>
      <c r="AX4078" s="37"/>
      <c r="AZ4078" s="12">
        <v>352944</v>
      </c>
      <c r="BA4078" s="12">
        <v>3591</v>
      </c>
      <c r="BB4078" s="12">
        <v>1345</v>
      </c>
      <c r="BF4078" s="12">
        <v>38450</v>
      </c>
      <c r="BG4078" s="12">
        <v>155372</v>
      </c>
      <c r="BI4078" s="12">
        <v>600</v>
      </c>
      <c r="BO4078" s="12">
        <v>0</v>
      </c>
      <c r="BP4078" s="12">
        <v>0</v>
      </c>
      <c r="BS4078" s="12">
        <v>0</v>
      </c>
      <c r="BT4078" s="12">
        <v>0</v>
      </c>
      <c r="BU4078" s="12">
        <v>0</v>
      </c>
      <c r="BX4078" s="12">
        <v>0.01</v>
      </c>
      <c r="BY4078" s="12">
        <v>0</v>
      </c>
      <c r="BZ4078" s="12">
        <v>0</v>
      </c>
      <c r="CC4078" s="12">
        <v>0</v>
      </c>
      <c r="CG4078" s="12" t="s">
        <v>996</v>
      </c>
      <c r="CH4078" s="12">
        <v>30.536000000000001</v>
      </c>
      <c r="CI4078" s="12" t="s">
        <v>950</v>
      </c>
      <c r="CJ4078" s="12"/>
      <c r="CK4078" s="12" t="s">
        <v>951</v>
      </c>
      <c r="CL4078" s="37">
        <v>35003539206</v>
      </c>
      <c r="CN4078" s="12" t="s">
        <v>1506</v>
      </c>
      <c r="CS4078" s="12"/>
      <c r="CT4078" s="36" t="str">
        <f t="shared" si="63"/>
        <v>1bn - 50bn</v>
      </c>
      <c r="CU4078" s="36" t="str">
        <f>VLOOKUP(CK4078,Mapping!B:C,2,FALSE)</f>
        <v>HK</v>
      </c>
    </row>
    <row r="4079" spans="1:99" ht="16" customHeight="1" x14ac:dyDescent="0.35">
      <c r="A4079" s="12" t="s">
        <v>5625</v>
      </c>
      <c r="B4079" s="12" t="s">
        <v>925</v>
      </c>
      <c r="E4079" s="37">
        <v>9041310</v>
      </c>
      <c r="G4079" s="37" t="s">
        <v>1505</v>
      </c>
      <c r="I4079" s="37"/>
      <c r="K4079" s="37"/>
      <c r="M4079" s="37">
        <v>3261960</v>
      </c>
      <c r="N4079" s="12">
        <v>1.26</v>
      </c>
      <c r="O4079" s="37"/>
      <c r="R4079" s="37"/>
      <c r="T4079" s="37"/>
      <c r="V4079" s="37"/>
      <c r="X4079" s="37">
        <v>2094690</v>
      </c>
      <c r="Y4079" s="12">
        <v>0.81</v>
      </c>
      <c r="Z4079" s="37">
        <v>3016140</v>
      </c>
      <c r="AA4079" s="12">
        <v>1.17</v>
      </c>
      <c r="AB4079" s="37"/>
      <c r="AD4079" s="37">
        <v>668520</v>
      </c>
      <c r="AE4079" s="12">
        <v>0.26</v>
      </c>
      <c r="AF4079" s="37"/>
      <c r="AH4079" s="37"/>
      <c r="AN4079" s="37"/>
      <c r="AP4079" s="37"/>
      <c r="AR4079" s="37"/>
      <c r="AT4079" s="37"/>
      <c r="AV4079" s="37"/>
      <c r="AX4079" s="37"/>
      <c r="BA4079" s="12">
        <v>20500</v>
      </c>
      <c r="BB4079" s="12">
        <v>26000</v>
      </c>
      <c r="BC4079" s="12">
        <v>102000</v>
      </c>
      <c r="BJ4079" s="12">
        <v>6000</v>
      </c>
      <c r="BZ4079" s="12">
        <v>0</v>
      </c>
      <c r="CB4079" s="12">
        <v>0</v>
      </c>
      <c r="CC4079" s="12">
        <v>0</v>
      </c>
      <c r="CD4079" s="12">
        <v>0.01</v>
      </c>
      <c r="CG4079" s="12" t="s">
        <v>976</v>
      </c>
      <c r="CH4079" s="12">
        <v>86.635999999999996</v>
      </c>
      <c r="CI4079" s="12" t="s">
        <v>941</v>
      </c>
      <c r="CJ4079" s="12" t="s">
        <v>941</v>
      </c>
      <c r="CK4079" s="12" t="s">
        <v>932</v>
      </c>
      <c r="CL4079" s="37">
        <v>258515537</v>
      </c>
      <c r="CN4079" s="12" t="s">
        <v>1513</v>
      </c>
      <c r="CS4079" s="12"/>
      <c r="CT4079" s="36" t="str">
        <f t="shared" si="63"/>
        <v>500mn</v>
      </c>
      <c r="CU4079" s="36" t="str">
        <f>VLOOKUP(CK4079,Mapping!B:C,2,FALSE)</f>
        <v>US/CA</v>
      </c>
    </row>
    <row r="4080" spans="1:99" ht="16" customHeight="1" x14ac:dyDescent="0.35">
      <c r="A4080" s="12" t="s">
        <v>5626</v>
      </c>
      <c r="B4080" s="12" t="s">
        <v>925</v>
      </c>
      <c r="E4080" s="37">
        <v>4477542</v>
      </c>
      <c r="G4080" s="37" t="s">
        <v>1505</v>
      </c>
      <c r="I4080" s="37"/>
      <c r="K4080" s="37"/>
      <c r="M4080" s="37">
        <v>4477542</v>
      </c>
      <c r="N4080" s="12">
        <v>2.65</v>
      </c>
      <c r="O4080" s="37"/>
      <c r="R4080" s="37"/>
      <c r="T4080" s="37"/>
      <c r="V4080" s="37"/>
      <c r="X4080" s="37"/>
      <c r="Z4080" s="37"/>
      <c r="AB4080" s="37"/>
      <c r="AD4080" s="37"/>
      <c r="AF4080" s="37"/>
      <c r="AH4080" s="37"/>
      <c r="AN4080" s="37"/>
      <c r="AP4080" s="37"/>
      <c r="AR4080" s="37"/>
      <c r="AT4080" s="37"/>
      <c r="AV4080" s="37"/>
      <c r="AX4080" s="37"/>
      <c r="BB4080" s="12">
        <v>35689</v>
      </c>
      <c r="CC4080" s="12">
        <v>0</v>
      </c>
      <c r="CG4080" s="12" t="s">
        <v>929</v>
      </c>
      <c r="CH4080" s="12">
        <v>20.573</v>
      </c>
      <c r="CI4080" s="12" t="s">
        <v>1549</v>
      </c>
      <c r="CJ4080" s="12" t="s">
        <v>966</v>
      </c>
      <c r="CK4080" s="12" t="s">
        <v>932</v>
      </c>
      <c r="CL4080" s="37">
        <v>168715419</v>
      </c>
      <c r="CN4080" s="12" t="s">
        <v>1509</v>
      </c>
      <c r="CS4080" s="12"/>
      <c r="CT4080" s="36" t="str">
        <f t="shared" si="63"/>
        <v>500mn</v>
      </c>
      <c r="CU4080" s="36" t="str">
        <f>VLOOKUP(CK4080,Mapping!B:C,2,FALSE)</f>
        <v>US/CA</v>
      </c>
    </row>
    <row r="4081" spans="1:99" ht="16" customHeight="1" x14ac:dyDescent="0.35">
      <c r="A4081" s="12" t="s">
        <v>5627</v>
      </c>
      <c r="B4081" s="12" t="s">
        <v>925</v>
      </c>
      <c r="E4081" s="37">
        <v>7989558</v>
      </c>
      <c r="G4081" s="37" t="s">
        <v>1505</v>
      </c>
      <c r="I4081" s="37"/>
      <c r="K4081" s="37"/>
      <c r="M4081" s="37">
        <v>971688</v>
      </c>
      <c r="N4081" s="12">
        <v>0.01</v>
      </c>
      <c r="O4081" s="37"/>
      <c r="Q4081" s="12">
        <v>9231</v>
      </c>
      <c r="R4081" s="37"/>
      <c r="T4081" s="37"/>
      <c r="V4081" s="37"/>
      <c r="X4081" s="37"/>
      <c r="Z4081" s="37"/>
      <c r="AB4081" s="37"/>
      <c r="AD4081" s="37"/>
      <c r="AF4081" s="37"/>
      <c r="AH4081" s="37">
        <v>1165691</v>
      </c>
      <c r="AI4081" s="12">
        <v>0.01</v>
      </c>
      <c r="AN4081" s="37">
        <v>2151474</v>
      </c>
      <c r="AO4081" s="12">
        <v>0.03</v>
      </c>
      <c r="AP4081" s="37">
        <v>3700705</v>
      </c>
      <c r="AQ4081" s="12">
        <v>0.05</v>
      </c>
      <c r="AR4081" s="37">
        <v>0</v>
      </c>
      <c r="AS4081" s="12">
        <v>0</v>
      </c>
      <c r="AT4081" s="37"/>
      <c r="AV4081" s="37"/>
      <c r="AX4081" s="37"/>
      <c r="BB4081" s="12">
        <v>7745</v>
      </c>
      <c r="BE4081" s="12">
        <v>0</v>
      </c>
      <c r="BH4081" s="12">
        <v>16028</v>
      </c>
      <c r="BI4081" s="12">
        <v>12775</v>
      </c>
      <c r="BM4081" s="12">
        <v>0</v>
      </c>
      <c r="BQ4081" s="12">
        <v>0</v>
      </c>
      <c r="BV4081" s="12">
        <v>0.01</v>
      </c>
      <c r="BY4081" s="12">
        <v>0</v>
      </c>
      <c r="CC4081" s="12">
        <v>0</v>
      </c>
      <c r="CG4081" s="12" t="s">
        <v>940</v>
      </c>
      <c r="CH4081" s="12">
        <v>15.536</v>
      </c>
      <c r="CI4081" s="12" t="s">
        <v>941</v>
      </c>
      <c r="CJ4081" s="12" t="s">
        <v>941</v>
      </c>
      <c r="CK4081" s="12" t="s">
        <v>932</v>
      </c>
      <c r="CL4081" s="37">
        <v>7783063791</v>
      </c>
      <c r="CN4081" s="12" t="s">
        <v>1509</v>
      </c>
      <c r="CS4081" s="12"/>
      <c r="CT4081" s="36" t="str">
        <f t="shared" si="63"/>
        <v>1bn - 50bn</v>
      </c>
      <c r="CU4081" s="36" t="str">
        <f>VLOOKUP(CK4081,Mapping!B:C,2,FALSE)</f>
        <v>US/CA</v>
      </c>
    </row>
    <row r="4082" spans="1:99" ht="16" customHeight="1" x14ac:dyDescent="0.35">
      <c r="A4082" s="12" t="s">
        <v>5628</v>
      </c>
      <c r="B4082" s="12" t="s">
        <v>925</v>
      </c>
      <c r="E4082" s="37">
        <v>11582590</v>
      </c>
      <c r="G4082" s="37" t="s">
        <v>1505</v>
      </c>
      <c r="I4082" s="37"/>
      <c r="K4082" s="37"/>
      <c r="M4082" s="37"/>
      <c r="O4082" s="37"/>
      <c r="R4082" s="37"/>
      <c r="T4082" s="37"/>
      <c r="V4082" s="37"/>
      <c r="X4082" s="37"/>
      <c r="Z4082" s="37"/>
      <c r="AB4082" s="37"/>
      <c r="AD4082" s="37"/>
      <c r="AF4082" s="37"/>
      <c r="AH4082" s="37"/>
      <c r="AN4082" s="37">
        <v>11582590</v>
      </c>
      <c r="AO4082" s="12">
        <v>0.27</v>
      </c>
      <c r="AP4082" s="37"/>
      <c r="AR4082" s="37"/>
      <c r="AT4082" s="37"/>
      <c r="AV4082" s="37"/>
      <c r="AX4082" s="37"/>
      <c r="BI4082" s="12">
        <v>68775</v>
      </c>
      <c r="BY4082" s="12">
        <v>0.01</v>
      </c>
      <c r="CG4082" s="12" t="s">
        <v>991</v>
      </c>
      <c r="CH4082" s="12">
        <v>28.023</v>
      </c>
      <c r="CI4082" s="12" t="s">
        <v>3450</v>
      </c>
      <c r="CJ4082" s="12" t="s">
        <v>1248</v>
      </c>
      <c r="CK4082" s="12" t="s">
        <v>932</v>
      </c>
      <c r="CL4082" s="37">
        <v>4265192550</v>
      </c>
      <c r="CN4082" s="12" t="s">
        <v>1534</v>
      </c>
      <c r="CS4082" s="12"/>
      <c r="CT4082" s="36" t="str">
        <f t="shared" si="63"/>
        <v>1bn - 50bn</v>
      </c>
      <c r="CU4082" s="36" t="str">
        <f>VLOOKUP(CK4082,Mapping!B:C,2,FALSE)</f>
        <v>US/CA</v>
      </c>
    </row>
    <row r="4083" spans="1:99" ht="16" customHeight="1" x14ac:dyDescent="0.35">
      <c r="A4083" s="12" t="s">
        <v>5629</v>
      </c>
      <c r="B4083" s="12" t="s">
        <v>925</v>
      </c>
      <c r="E4083" s="37">
        <v>46314</v>
      </c>
      <c r="G4083" s="37" t="s">
        <v>1505</v>
      </c>
      <c r="I4083" s="37"/>
      <c r="K4083" s="37"/>
      <c r="M4083" s="37"/>
      <c r="O4083" s="37"/>
      <c r="R4083" s="37"/>
      <c r="T4083" s="37"/>
      <c r="V4083" s="37"/>
      <c r="X4083" s="37"/>
      <c r="Z4083" s="37"/>
      <c r="AB4083" s="37"/>
      <c r="AD4083" s="37"/>
      <c r="AF4083" s="37"/>
      <c r="AH4083" s="37"/>
      <c r="AN4083" s="37">
        <v>46314</v>
      </c>
      <c r="AO4083" s="12">
        <v>0.01</v>
      </c>
      <c r="AP4083" s="37"/>
      <c r="AR4083" s="37"/>
      <c r="AT4083" s="37"/>
      <c r="AV4083" s="37"/>
      <c r="AX4083" s="37"/>
      <c r="BI4083" s="12">
        <v>275</v>
      </c>
      <c r="BY4083" s="12">
        <v>0</v>
      </c>
      <c r="CG4083" s="12" t="s">
        <v>929</v>
      </c>
      <c r="CH4083" s="12">
        <v>13.494999999999999</v>
      </c>
      <c r="CI4083" s="12" t="s">
        <v>1578</v>
      </c>
      <c r="CJ4083" s="12" t="s">
        <v>1080</v>
      </c>
      <c r="CK4083" s="12" t="s">
        <v>932</v>
      </c>
      <c r="CL4083" s="37">
        <v>307648111</v>
      </c>
      <c r="CN4083" s="12" t="s">
        <v>1509</v>
      </c>
      <c r="CS4083" s="12"/>
      <c r="CT4083" s="36" t="str">
        <f t="shared" si="63"/>
        <v>500mn</v>
      </c>
      <c r="CU4083" s="36" t="str">
        <f>VLOOKUP(CK4083,Mapping!B:C,2,FALSE)</f>
        <v>US/CA</v>
      </c>
    </row>
    <row r="4084" spans="1:99" ht="16" customHeight="1" x14ac:dyDescent="0.35">
      <c r="A4084" s="12" t="s">
        <v>5630</v>
      </c>
      <c r="B4084" s="12" t="s">
        <v>925</v>
      </c>
      <c r="E4084" s="37">
        <v>3389688</v>
      </c>
      <c r="G4084" s="37" t="s">
        <v>1505</v>
      </c>
      <c r="I4084" s="37"/>
      <c r="K4084" s="37"/>
      <c r="M4084" s="37"/>
      <c r="O4084" s="37"/>
      <c r="Q4084" s="12">
        <v>6669</v>
      </c>
      <c r="R4084" s="37"/>
      <c r="T4084" s="37"/>
      <c r="V4084" s="37"/>
      <c r="X4084" s="37"/>
      <c r="Z4084" s="37"/>
      <c r="AB4084" s="37"/>
      <c r="AD4084" s="37"/>
      <c r="AF4084" s="37"/>
      <c r="AH4084" s="37">
        <v>842161</v>
      </c>
      <c r="AI4084" s="12">
        <v>0.06</v>
      </c>
      <c r="AN4084" s="37">
        <v>635758</v>
      </c>
      <c r="AO4084" s="12">
        <v>0.04</v>
      </c>
      <c r="AP4084" s="37">
        <v>1911769</v>
      </c>
      <c r="AQ4084" s="12">
        <v>0.13</v>
      </c>
      <c r="AR4084" s="37"/>
      <c r="AT4084" s="37"/>
      <c r="AV4084" s="37"/>
      <c r="AX4084" s="37"/>
      <c r="BH4084" s="12">
        <v>8280</v>
      </c>
      <c r="BI4084" s="12">
        <v>3775</v>
      </c>
      <c r="BQ4084" s="12">
        <v>0</v>
      </c>
      <c r="BV4084" s="12">
        <v>0.01</v>
      </c>
      <c r="BY4084" s="12">
        <v>0</v>
      </c>
      <c r="CG4084" s="12" t="s">
        <v>940</v>
      </c>
      <c r="CH4084" s="12">
        <v>15.129</v>
      </c>
      <c r="CI4084" s="12" t="s">
        <v>2514</v>
      </c>
      <c r="CJ4084" s="12" t="s">
        <v>1015</v>
      </c>
      <c r="CK4084" s="12" t="s">
        <v>932</v>
      </c>
      <c r="CL4084" s="37">
        <v>1462282236</v>
      </c>
      <c r="CN4084" s="12" t="s">
        <v>1509</v>
      </c>
      <c r="CS4084" s="12"/>
      <c r="CT4084" s="36" t="str">
        <f t="shared" si="63"/>
        <v>1bn - 50bn</v>
      </c>
      <c r="CU4084" s="36" t="str">
        <f>VLOOKUP(CK4084,Mapping!B:C,2,FALSE)</f>
        <v>US/CA</v>
      </c>
    </row>
    <row r="4085" spans="1:99" ht="16" customHeight="1" x14ac:dyDescent="0.35">
      <c r="A4085" s="12" t="s">
        <v>5631</v>
      </c>
      <c r="B4085" s="12" t="s">
        <v>925</v>
      </c>
      <c r="E4085" s="37">
        <v>0</v>
      </c>
      <c r="G4085" s="37" t="s">
        <v>1505</v>
      </c>
      <c r="I4085" s="37"/>
      <c r="K4085" s="37"/>
      <c r="M4085" s="37">
        <v>0</v>
      </c>
      <c r="N4085" s="12">
        <v>0</v>
      </c>
      <c r="O4085" s="37"/>
      <c r="R4085" s="37"/>
      <c r="T4085" s="37"/>
      <c r="V4085" s="37"/>
      <c r="X4085" s="37"/>
      <c r="Z4085" s="37"/>
      <c r="AB4085" s="37"/>
      <c r="AD4085" s="37"/>
      <c r="AF4085" s="37"/>
      <c r="AH4085" s="37"/>
      <c r="AN4085" s="37"/>
      <c r="AP4085" s="37"/>
      <c r="AR4085" s="37"/>
      <c r="AT4085" s="37"/>
      <c r="AV4085" s="37"/>
      <c r="AX4085" s="37"/>
      <c r="BB4085" s="12">
        <v>0</v>
      </c>
      <c r="CC4085" s="12">
        <v>0</v>
      </c>
      <c r="CG4085" s="12" t="s">
        <v>929</v>
      </c>
      <c r="CH4085" s="12">
        <v>27.501999999999999</v>
      </c>
      <c r="CI4085" s="12" t="s">
        <v>1221</v>
      </c>
      <c r="CJ4085" s="12" t="s">
        <v>1140</v>
      </c>
      <c r="CK4085" s="12" t="s">
        <v>932</v>
      </c>
      <c r="CL4085" s="37">
        <v>203697877</v>
      </c>
      <c r="CN4085" s="12" t="s">
        <v>1509</v>
      </c>
      <c r="CS4085" s="12"/>
      <c r="CT4085" s="36" t="str">
        <f t="shared" si="63"/>
        <v>500mn</v>
      </c>
      <c r="CU4085" s="36" t="str">
        <f>VLOOKUP(CK4085,Mapping!B:C,2,FALSE)</f>
        <v>US/CA</v>
      </c>
    </row>
    <row r="4086" spans="1:99" ht="16" customHeight="1" x14ac:dyDescent="0.35">
      <c r="A4086" s="12" t="s">
        <v>5632</v>
      </c>
      <c r="B4086" s="12" t="s">
        <v>925</v>
      </c>
      <c r="E4086" s="37">
        <v>0</v>
      </c>
      <c r="G4086" s="37" t="s">
        <v>1505</v>
      </c>
      <c r="I4086" s="37"/>
      <c r="K4086" s="37"/>
      <c r="M4086" s="37">
        <v>0</v>
      </c>
      <c r="N4086" s="12">
        <v>0</v>
      </c>
      <c r="O4086" s="37"/>
      <c r="R4086" s="37"/>
      <c r="T4086" s="37"/>
      <c r="V4086" s="37"/>
      <c r="X4086" s="37"/>
      <c r="Z4086" s="37"/>
      <c r="AB4086" s="37"/>
      <c r="AD4086" s="37"/>
      <c r="AF4086" s="37"/>
      <c r="AH4086" s="37"/>
      <c r="AN4086" s="37"/>
      <c r="AP4086" s="37"/>
      <c r="AR4086" s="37"/>
      <c r="AT4086" s="37"/>
      <c r="AV4086" s="37"/>
      <c r="AX4086" s="37"/>
      <c r="BB4086" s="12">
        <v>0</v>
      </c>
      <c r="CC4086" s="12">
        <v>0</v>
      </c>
      <c r="CG4086" s="12" t="s">
        <v>976</v>
      </c>
      <c r="CH4086" s="12">
        <v>288.60899999999998</v>
      </c>
      <c r="CI4086" s="12" t="s">
        <v>941</v>
      </c>
      <c r="CJ4086" s="12" t="s">
        <v>941</v>
      </c>
      <c r="CK4086" s="12" t="s">
        <v>932</v>
      </c>
      <c r="CL4086" s="37">
        <v>122428034</v>
      </c>
      <c r="CN4086" s="12" t="s">
        <v>1513</v>
      </c>
      <c r="CS4086" s="12"/>
      <c r="CT4086" s="36" t="str">
        <f t="shared" si="63"/>
        <v>500mn</v>
      </c>
      <c r="CU4086" s="36" t="str">
        <f>VLOOKUP(CK4086,Mapping!B:C,2,FALSE)</f>
        <v>US/CA</v>
      </c>
    </row>
    <row r="4087" spans="1:99" ht="16" customHeight="1" x14ac:dyDescent="0.35">
      <c r="A4087" s="12" t="s">
        <v>5633</v>
      </c>
      <c r="B4087" s="12" t="s">
        <v>925</v>
      </c>
      <c r="E4087" s="37">
        <v>50872</v>
      </c>
      <c r="G4087" s="37" t="s">
        <v>1505</v>
      </c>
      <c r="I4087" s="37"/>
      <c r="K4087" s="37"/>
      <c r="M4087" s="37"/>
      <c r="O4087" s="37"/>
      <c r="Q4087" s="12">
        <v>308</v>
      </c>
      <c r="R4087" s="37"/>
      <c r="T4087" s="37">
        <v>11978</v>
      </c>
      <c r="U4087" s="12">
        <v>0.01</v>
      </c>
      <c r="V4087" s="37"/>
      <c r="X4087" s="37"/>
      <c r="Z4087" s="37"/>
      <c r="AB4087" s="37"/>
      <c r="AD4087" s="37"/>
      <c r="AF4087" s="37"/>
      <c r="AH4087" s="37">
        <v>38894</v>
      </c>
      <c r="AI4087" s="12">
        <v>0.03</v>
      </c>
      <c r="AN4087" s="37">
        <v>0</v>
      </c>
      <c r="AO4087" s="12">
        <v>0</v>
      </c>
      <c r="AP4087" s="37"/>
      <c r="AR4087" s="37"/>
      <c r="AT4087" s="37"/>
      <c r="AV4087" s="37"/>
      <c r="AX4087" s="37"/>
      <c r="BI4087" s="12">
        <v>0</v>
      </c>
      <c r="BK4087" s="12">
        <v>107</v>
      </c>
      <c r="BQ4087" s="12">
        <v>0</v>
      </c>
      <c r="BY4087" s="12">
        <v>0</v>
      </c>
      <c r="CE4087" s="12">
        <v>0</v>
      </c>
      <c r="CG4087" s="12" t="s">
        <v>940</v>
      </c>
      <c r="CH4087" s="12">
        <v>32.597999999999999</v>
      </c>
      <c r="CI4087" s="12" t="s">
        <v>1127</v>
      </c>
      <c r="CJ4087" s="12" t="s">
        <v>966</v>
      </c>
      <c r="CK4087" s="12" t="s">
        <v>932</v>
      </c>
      <c r="CL4087" s="37">
        <v>140709596</v>
      </c>
      <c r="CN4087" s="12" t="s">
        <v>1509</v>
      </c>
      <c r="CS4087" s="12"/>
      <c r="CT4087" s="36" t="str">
        <f t="shared" si="63"/>
        <v>500mn</v>
      </c>
      <c r="CU4087" s="36" t="str">
        <f>VLOOKUP(CK4087,Mapping!B:C,2,FALSE)</f>
        <v>US/CA</v>
      </c>
    </row>
    <row r="4088" spans="1:99" ht="16" customHeight="1" x14ac:dyDescent="0.35">
      <c r="A4088" s="12" t="s">
        <v>5634</v>
      </c>
      <c r="B4088" s="12" t="s">
        <v>925</v>
      </c>
      <c r="E4088" s="37">
        <v>25092</v>
      </c>
      <c r="G4088" s="37" t="s">
        <v>1505</v>
      </c>
      <c r="I4088" s="37"/>
      <c r="K4088" s="37"/>
      <c r="M4088" s="37">
        <v>25092</v>
      </c>
      <c r="N4088" s="12">
        <v>0.02</v>
      </c>
      <c r="O4088" s="37"/>
      <c r="R4088" s="37"/>
      <c r="T4088" s="37"/>
      <c r="V4088" s="37"/>
      <c r="X4088" s="37"/>
      <c r="Z4088" s="37"/>
      <c r="AB4088" s="37"/>
      <c r="AD4088" s="37"/>
      <c r="AF4088" s="37"/>
      <c r="AH4088" s="37"/>
      <c r="AN4088" s="37"/>
      <c r="AP4088" s="37"/>
      <c r="AR4088" s="37"/>
      <c r="AT4088" s="37"/>
      <c r="AV4088" s="37"/>
      <c r="AX4088" s="37"/>
      <c r="BB4088" s="12">
        <v>200</v>
      </c>
      <c r="CC4088" s="12">
        <v>0</v>
      </c>
      <c r="CG4088" s="12"/>
      <c r="CI4088" s="12" t="s">
        <v>5635</v>
      </c>
      <c r="CJ4088" s="12" t="s">
        <v>946</v>
      </c>
      <c r="CK4088" s="12" t="s">
        <v>932</v>
      </c>
      <c r="CL4088" s="37">
        <v>157495578</v>
      </c>
      <c r="CN4088" s="12" t="s">
        <v>1509</v>
      </c>
      <c r="CS4088" s="12"/>
      <c r="CT4088" s="36" t="str">
        <f t="shared" si="63"/>
        <v>500mn</v>
      </c>
      <c r="CU4088" s="36" t="str">
        <f>VLOOKUP(CK4088,Mapping!B:C,2,FALSE)</f>
        <v>US/CA</v>
      </c>
    </row>
    <row r="4089" spans="1:99" ht="16" customHeight="1" x14ac:dyDescent="0.35">
      <c r="A4089" s="12" t="s">
        <v>5636</v>
      </c>
      <c r="B4089" s="12" t="s">
        <v>925</v>
      </c>
      <c r="E4089" s="37">
        <v>1262196</v>
      </c>
      <c r="G4089" s="37" t="s">
        <v>1505</v>
      </c>
      <c r="I4089" s="37"/>
      <c r="K4089" s="37"/>
      <c r="M4089" s="37"/>
      <c r="O4089" s="37"/>
      <c r="Q4089" s="12">
        <v>9300</v>
      </c>
      <c r="R4089" s="37"/>
      <c r="T4089" s="37"/>
      <c r="V4089" s="37"/>
      <c r="X4089" s="37"/>
      <c r="Z4089" s="37"/>
      <c r="AB4089" s="37"/>
      <c r="AD4089" s="37"/>
      <c r="AF4089" s="37"/>
      <c r="AH4089" s="37">
        <v>1262196</v>
      </c>
      <c r="AI4089" s="12">
        <v>0.72</v>
      </c>
      <c r="AN4089" s="37"/>
      <c r="AP4089" s="37"/>
      <c r="AR4089" s="37"/>
      <c r="AT4089" s="37"/>
      <c r="AV4089" s="37"/>
      <c r="AX4089" s="37"/>
      <c r="BQ4089" s="12">
        <v>0</v>
      </c>
      <c r="CG4089" s="12" t="s">
        <v>929</v>
      </c>
      <c r="CH4089" s="12">
        <v>36.024000000000001</v>
      </c>
      <c r="CI4089" s="12" t="s">
        <v>5637</v>
      </c>
      <c r="CJ4089" s="12"/>
      <c r="CK4089" s="12" t="s">
        <v>990</v>
      </c>
      <c r="CL4089" s="37">
        <v>185386072</v>
      </c>
      <c r="CN4089" s="12" t="s">
        <v>1509</v>
      </c>
      <c r="CS4089" s="12"/>
      <c r="CT4089" s="36" t="str">
        <f t="shared" si="63"/>
        <v>500mn</v>
      </c>
      <c r="CU4089" s="36" t="str">
        <f>VLOOKUP(CK4089,Mapping!B:C,2,FALSE)</f>
        <v>EU</v>
      </c>
    </row>
    <row r="4090" spans="1:99" ht="16" customHeight="1" x14ac:dyDescent="0.35">
      <c r="A4090" s="12" t="s">
        <v>259</v>
      </c>
      <c r="B4090" s="12" t="s">
        <v>925</v>
      </c>
      <c r="E4090" s="37">
        <v>15316150</v>
      </c>
      <c r="F4090" s="12">
        <v>141221</v>
      </c>
      <c r="G4090" s="37" t="s">
        <v>1505</v>
      </c>
      <c r="I4090" s="37">
        <v>6862982</v>
      </c>
      <c r="J4090" s="12">
        <v>2.33</v>
      </c>
      <c r="K4090" s="37">
        <v>8453168</v>
      </c>
      <c r="L4090" s="12">
        <v>2.87</v>
      </c>
      <c r="M4090" s="37"/>
      <c r="O4090" s="37"/>
      <c r="R4090" s="37"/>
      <c r="T4090" s="37"/>
      <c r="V4090" s="37"/>
      <c r="X4090" s="37"/>
      <c r="Z4090" s="37"/>
      <c r="AB4090" s="37"/>
      <c r="AD4090" s="37"/>
      <c r="AF4090" s="37"/>
      <c r="AH4090" s="37"/>
      <c r="AN4090" s="37"/>
      <c r="AP4090" s="37"/>
      <c r="AR4090" s="37"/>
      <c r="AT4090" s="37"/>
      <c r="AV4090" s="37"/>
      <c r="AX4090" s="37"/>
      <c r="BG4090" s="12">
        <v>136854</v>
      </c>
      <c r="BO4090" s="12">
        <v>0.02</v>
      </c>
      <c r="BS4090" s="12">
        <v>0</v>
      </c>
      <c r="CG4090" s="12" t="s">
        <v>929</v>
      </c>
      <c r="CH4090" s="12">
        <v>46.612000000000002</v>
      </c>
      <c r="CI4090" s="12" t="s">
        <v>960</v>
      </c>
      <c r="CJ4090" s="12"/>
      <c r="CK4090" s="12" t="s">
        <v>961</v>
      </c>
      <c r="CL4090" s="37">
        <v>294562623</v>
      </c>
      <c r="CN4090" s="12" t="s">
        <v>1506</v>
      </c>
      <c r="CS4090" s="12"/>
      <c r="CT4090" s="36" t="str">
        <f t="shared" si="63"/>
        <v>500mn</v>
      </c>
      <c r="CU4090" s="36" t="str">
        <f>VLOOKUP(CK4090,Mapping!B:C,2,FALSE)</f>
        <v>EU</v>
      </c>
    </row>
    <row r="4091" spans="1:99" ht="16" customHeight="1" x14ac:dyDescent="0.35">
      <c r="A4091" s="12" t="s">
        <v>5638</v>
      </c>
      <c r="B4091" s="12" t="s">
        <v>925</v>
      </c>
      <c r="E4091" s="37">
        <v>37893</v>
      </c>
      <c r="G4091" s="37" t="s">
        <v>1505</v>
      </c>
      <c r="I4091" s="37"/>
      <c r="K4091" s="37"/>
      <c r="M4091" s="37"/>
      <c r="O4091" s="37"/>
      <c r="R4091" s="37"/>
      <c r="T4091" s="37"/>
      <c r="V4091" s="37"/>
      <c r="X4091" s="37"/>
      <c r="Z4091" s="37"/>
      <c r="AB4091" s="37"/>
      <c r="AD4091" s="37"/>
      <c r="AF4091" s="37"/>
      <c r="AH4091" s="37"/>
      <c r="AN4091" s="37">
        <v>37893</v>
      </c>
      <c r="AO4091" s="12">
        <v>0.03</v>
      </c>
      <c r="AP4091" s="37"/>
      <c r="AR4091" s="37"/>
      <c r="AT4091" s="37"/>
      <c r="AV4091" s="37"/>
      <c r="AX4091" s="37"/>
      <c r="BI4091" s="12">
        <v>225</v>
      </c>
      <c r="BY4091" s="12">
        <v>0</v>
      </c>
      <c r="CG4091" s="12" t="s">
        <v>940</v>
      </c>
      <c r="CH4091" s="12">
        <v>11.718</v>
      </c>
      <c r="CI4091" s="12" t="s">
        <v>4009</v>
      </c>
      <c r="CJ4091" s="12" t="s">
        <v>2332</v>
      </c>
      <c r="CK4091" s="12" t="s">
        <v>932</v>
      </c>
      <c r="CL4091" s="37">
        <v>142311459</v>
      </c>
      <c r="CN4091" s="12" t="s">
        <v>1509</v>
      </c>
      <c r="CS4091" s="12"/>
      <c r="CT4091" s="36" t="str">
        <f t="shared" si="63"/>
        <v>500mn</v>
      </c>
      <c r="CU4091" s="36" t="str">
        <f>VLOOKUP(CK4091,Mapping!B:C,2,FALSE)</f>
        <v>US/CA</v>
      </c>
    </row>
    <row r="4092" spans="1:99" ht="16" customHeight="1" x14ac:dyDescent="0.35">
      <c r="A4092" s="12" t="s">
        <v>5639</v>
      </c>
      <c r="B4092" s="12" t="s">
        <v>925</v>
      </c>
      <c r="E4092" s="37">
        <v>499415</v>
      </c>
      <c r="G4092" s="37" t="s">
        <v>1505</v>
      </c>
      <c r="I4092" s="37"/>
      <c r="K4092" s="37"/>
      <c r="M4092" s="37">
        <v>0</v>
      </c>
      <c r="N4092" s="12">
        <v>0</v>
      </c>
      <c r="O4092" s="37"/>
      <c r="R4092" s="37"/>
      <c r="T4092" s="37">
        <v>0</v>
      </c>
      <c r="U4092" s="12">
        <v>0</v>
      </c>
      <c r="V4092" s="37"/>
      <c r="X4092" s="37">
        <v>0</v>
      </c>
      <c r="Y4092" s="12">
        <v>0</v>
      </c>
      <c r="Z4092" s="37"/>
      <c r="AB4092" s="37"/>
      <c r="AD4092" s="37">
        <v>0</v>
      </c>
      <c r="AE4092" s="12">
        <v>0</v>
      </c>
      <c r="AF4092" s="37"/>
      <c r="AH4092" s="37"/>
      <c r="AN4092" s="37">
        <v>0</v>
      </c>
      <c r="AO4092" s="12">
        <v>0</v>
      </c>
      <c r="AP4092" s="37">
        <v>499415</v>
      </c>
      <c r="AQ4092" s="12">
        <v>0.05</v>
      </c>
      <c r="AR4092" s="37"/>
      <c r="AT4092" s="37"/>
      <c r="AV4092" s="37"/>
      <c r="AX4092" s="37"/>
      <c r="BA4092" s="12">
        <v>0</v>
      </c>
      <c r="BB4092" s="12">
        <v>0</v>
      </c>
      <c r="BH4092" s="12">
        <v>2163</v>
      </c>
      <c r="BI4092" s="12">
        <v>0</v>
      </c>
      <c r="BJ4092" s="12">
        <v>0</v>
      </c>
      <c r="BK4092" s="12">
        <v>0</v>
      </c>
      <c r="BV4092" s="12">
        <v>0</v>
      </c>
      <c r="BY4092" s="12">
        <v>0</v>
      </c>
      <c r="BZ4092" s="12">
        <v>0</v>
      </c>
      <c r="CB4092" s="12">
        <v>0</v>
      </c>
      <c r="CC4092" s="12">
        <v>0</v>
      </c>
      <c r="CE4092" s="12">
        <v>0</v>
      </c>
      <c r="CG4092" s="12" t="s">
        <v>940</v>
      </c>
      <c r="CH4092" s="12">
        <v>76.451999999999998</v>
      </c>
      <c r="CI4092" s="12" t="s">
        <v>1018</v>
      </c>
      <c r="CJ4092" s="12" t="s">
        <v>936</v>
      </c>
      <c r="CK4092" s="12" t="s">
        <v>932</v>
      </c>
      <c r="CL4092" s="37">
        <v>1007903926</v>
      </c>
      <c r="CN4092" s="12" t="s">
        <v>1509</v>
      </c>
      <c r="CS4092" s="12"/>
      <c r="CT4092" s="36" t="str">
        <f t="shared" si="63"/>
        <v>1bn - 50bn</v>
      </c>
      <c r="CU4092" s="36" t="str">
        <f>VLOOKUP(CK4092,Mapping!B:C,2,FALSE)</f>
        <v>US/CA</v>
      </c>
    </row>
    <row r="4093" spans="1:99" ht="16" customHeight="1" x14ac:dyDescent="0.35">
      <c r="A4093" s="12" t="s">
        <v>5640</v>
      </c>
      <c r="B4093" s="12" t="s">
        <v>925</v>
      </c>
      <c r="E4093" s="37">
        <v>6158811</v>
      </c>
      <c r="G4093" s="37" t="s">
        <v>1505</v>
      </c>
      <c r="I4093" s="37"/>
      <c r="K4093" s="37"/>
      <c r="M4093" s="37">
        <v>4234275</v>
      </c>
      <c r="N4093" s="12">
        <v>0.17</v>
      </c>
      <c r="O4093" s="37"/>
      <c r="Q4093" s="12">
        <v>70</v>
      </c>
      <c r="R4093" s="37"/>
      <c r="T4093" s="37"/>
      <c r="V4093" s="37"/>
      <c r="X4093" s="37"/>
      <c r="Z4093" s="37"/>
      <c r="AB4093" s="37"/>
      <c r="AD4093" s="37"/>
      <c r="AF4093" s="37"/>
      <c r="AH4093" s="37">
        <v>8840</v>
      </c>
      <c r="AI4093" s="12">
        <v>0</v>
      </c>
      <c r="AN4093" s="37">
        <v>1915696</v>
      </c>
      <c r="AO4093" s="12">
        <v>0.08</v>
      </c>
      <c r="AP4093" s="37">
        <v>0</v>
      </c>
      <c r="AQ4093" s="12">
        <v>0</v>
      </c>
      <c r="AR4093" s="37"/>
      <c r="AT4093" s="37"/>
      <c r="AV4093" s="37"/>
      <c r="AX4093" s="37"/>
      <c r="BB4093" s="12">
        <v>33750</v>
      </c>
      <c r="BH4093" s="12">
        <v>0</v>
      </c>
      <c r="BI4093" s="12">
        <v>11375</v>
      </c>
      <c r="BQ4093" s="12">
        <v>0</v>
      </c>
      <c r="BV4093" s="12">
        <v>0</v>
      </c>
      <c r="BY4093" s="12">
        <v>0</v>
      </c>
      <c r="CC4093" s="12">
        <v>0</v>
      </c>
      <c r="CG4093" s="12" t="s">
        <v>1058</v>
      </c>
      <c r="CH4093" s="12">
        <v>13.513</v>
      </c>
      <c r="CI4093" s="12" t="s">
        <v>1231</v>
      </c>
      <c r="CJ4093" s="12" t="s">
        <v>1212</v>
      </c>
      <c r="CK4093" s="12" t="s">
        <v>932</v>
      </c>
      <c r="CL4093" s="37">
        <v>2512653839</v>
      </c>
      <c r="CN4093" s="12" t="s">
        <v>1509</v>
      </c>
      <c r="CS4093" s="12"/>
      <c r="CT4093" s="36" t="str">
        <f t="shared" si="63"/>
        <v>1bn - 50bn</v>
      </c>
      <c r="CU4093" s="36" t="str">
        <f>VLOOKUP(CK4093,Mapping!B:C,2,FALSE)</f>
        <v>US/CA</v>
      </c>
    </row>
    <row r="4094" spans="1:99" ht="16" customHeight="1" x14ac:dyDescent="0.35">
      <c r="A4094" s="12" t="s">
        <v>5641</v>
      </c>
      <c r="B4094" s="12" t="s">
        <v>925</v>
      </c>
      <c r="E4094" s="37">
        <v>0</v>
      </c>
      <c r="G4094" s="37" t="s">
        <v>1505</v>
      </c>
      <c r="I4094" s="37"/>
      <c r="K4094" s="37"/>
      <c r="M4094" s="37"/>
      <c r="O4094" s="37"/>
      <c r="R4094" s="37"/>
      <c r="T4094" s="37"/>
      <c r="V4094" s="37"/>
      <c r="X4094" s="37">
        <v>0</v>
      </c>
      <c r="Y4094" s="12">
        <v>0</v>
      </c>
      <c r="Z4094" s="37"/>
      <c r="AB4094" s="37"/>
      <c r="AD4094" s="37"/>
      <c r="AF4094" s="37"/>
      <c r="AH4094" s="37"/>
      <c r="AN4094" s="37"/>
      <c r="AP4094" s="37"/>
      <c r="AR4094" s="37"/>
      <c r="AT4094" s="37"/>
      <c r="AV4094" s="37"/>
      <c r="AX4094" s="37"/>
      <c r="BA4094" s="12">
        <v>0</v>
      </c>
      <c r="BZ4094" s="12">
        <v>0</v>
      </c>
      <c r="CG4094" s="12" t="s">
        <v>940</v>
      </c>
      <c r="CH4094" s="12">
        <v>82.994</v>
      </c>
      <c r="CI4094" s="12" t="s">
        <v>1159</v>
      </c>
      <c r="CJ4094" s="12"/>
      <c r="CK4094" s="12" t="s">
        <v>979</v>
      </c>
      <c r="CL4094" s="37">
        <v>329896311</v>
      </c>
      <c r="CN4094" s="12" t="s">
        <v>1506</v>
      </c>
      <c r="CS4094" s="12"/>
      <c r="CT4094" s="36" t="str">
        <f t="shared" si="63"/>
        <v>500mn</v>
      </c>
      <c r="CU4094" s="36" t="str">
        <f>VLOOKUP(CK4094,Mapping!B:C,2,FALSE)</f>
        <v>EU</v>
      </c>
    </row>
    <row r="4095" spans="1:99" ht="16" customHeight="1" x14ac:dyDescent="0.35">
      <c r="A4095" s="12" t="s">
        <v>5642</v>
      </c>
      <c r="B4095" s="12" t="s">
        <v>925</v>
      </c>
      <c r="E4095" s="37">
        <v>8153900</v>
      </c>
      <c r="G4095" s="37" t="s">
        <v>1505</v>
      </c>
      <c r="I4095" s="37"/>
      <c r="K4095" s="37"/>
      <c r="M4095" s="37"/>
      <c r="O4095" s="37"/>
      <c r="Q4095" s="12">
        <v>11000</v>
      </c>
      <c r="R4095" s="37"/>
      <c r="T4095" s="37"/>
      <c r="V4095" s="37"/>
      <c r="X4095" s="37">
        <v>2554500</v>
      </c>
      <c r="Y4095" s="12">
        <v>0.05</v>
      </c>
      <c r="Z4095" s="37"/>
      <c r="AB4095" s="37"/>
      <c r="AD4095" s="37"/>
      <c r="AF4095" s="37"/>
      <c r="AH4095" s="37">
        <v>1389080</v>
      </c>
      <c r="AI4095" s="12">
        <v>0.03</v>
      </c>
      <c r="AN4095" s="37">
        <v>4210320</v>
      </c>
      <c r="AO4095" s="12">
        <v>0.09</v>
      </c>
      <c r="AP4095" s="37"/>
      <c r="AR4095" s="37"/>
      <c r="AT4095" s="37"/>
      <c r="AV4095" s="37"/>
      <c r="AX4095" s="37"/>
      <c r="BA4095" s="12">
        <v>25000</v>
      </c>
      <c r="BI4095" s="12">
        <v>25000</v>
      </c>
      <c r="BQ4095" s="12">
        <v>0</v>
      </c>
      <c r="BY4095" s="12">
        <v>0</v>
      </c>
      <c r="BZ4095" s="12">
        <v>0</v>
      </c>
      <c r="CG4095" s="12" t="s">
        <v>929</v>
      </c>
      <c r="CH4095" s="12">
        <v>25.625</v>
      </c>
      <c r="CI4095" s="12" t="s">
        <v>1841</v>
      </c>
      <c r="CJ4095" s="12"/>
      <c r="CK4095" s="12" t="s">
        <v>1842</v>
      </c>
      <c r="CL4095" s="37">
        <v>4638869356</v>
      </c>
      <c r="CN4095" s="12" t="s">
        <v>1506</v>
      </c>
      <c r="CS4095" s="12"/>
      <c r="CT4095" s="36" t="str">
        <f t="shared" si="63"/>
        <v>1bn - 50bn</v>
      </c>
      <c r="CU4095" s="36" t="str">
        <f>VLOOKUP(CK4095,Mapping!B:C,2,FALSE)</f>
        <v>EU</v>
      </c>
    </row>
    <row r="4096" spans="1:99" ht="16" customHeight="1" x14ac:dyDescent="0.35">
      <c r="A4096" s="12" t="s">
        <v>5643</v>
      </c>
      <c r="B4096" s="12" t="s">
        <v>925</v>
      </c>
      <c r="E4096" s="37">
        <v>839070</v>
      </c>
      <c r="G4096" s="37" t="s">
        <v>1505</v>
      </c>
      <c r="I4096" s="37"/>
      <c r="K4096" s="37"/>
      <c r="M4096" s="37">
        <v>22959</v>
      </c>
      <c r="N4096" s="12">
        <v>0</v>
      </c>
      <c r="O4096" s="37"/>
      <c r="Q4096" s="12">
        <v>0</v>
      </c>
      <c r="R4096" s="37"/>
      <c r="T4096" s="37"/>
      <c r="V4096" s="37"/>
      <c r="X4096" s="37">
        <v>0</v>
      </c>
      <c r="Y4096" s="12">
        <v>0</v>
      </c>
      <c r="Z4096" s="37"/>
      <c r="AB4096" s="37"/>
      <c r="AD4096" s="37">
        <v>0</v>
      </c>
      <c r="AE4096" s="12">
        <v>0</v>
      </c>
      <c r="AF4096" s="37"/>
      <c r="AH4096" s="37">
        <v>0</v>
      </c>
      <c r="AI4096" s="12">
        <v>0</v>
      </c>
      <c r="AN4096" s="37">
        <v>602076</v>
      </c>
      <c r="AO4096" s="12">
        <v>0.13</v>
      </c>
      <c r="AP4096" s="37">
        <v>214035</v>
      </c>
      <c r="AQ4096" s="12">
        <v>0.04</v>
      </c>
      <c r="AR4096" s="37"/>
      <c r="AT4096" s="37"/>
      <c r="AV4096" s="37"/>
      <c r="AX4096" s="37"/>
      <c r="BA4096" s="12">
        <v>0</v>
      </c>
      <c r="BB4096" s="12">
        <v>183</v>
      </c>
      <c r="BH4096" s="12">
        <v>927</v>
      </c>
      <c r="BI4096" s="12">
        <v>3575</v>
      </c>
      <c r="BJ4096" s="12">
        <v>0</v>
      </c>
      <c r="BQ4096" s="12">
        <v>0</v>
      </c>
      <c r="BV4096" s="12">
        <v>0</v>
      </c>
      <c r="BY4096" s="12">
        <v>0</v>
      </c>
      <c r="BZ4096" s="12">
        <v>0</v>
      </c>
      <c r="CB4096" s="12">
        <v>0</v>
      </c>
      <c r="CC4096" s="12">
        <v>0</v>
      </c>
      <c r="CG4096" s="12" t="s">
        <v>929</v>
      </c>
      <c r="CH4096" s="12">
        <v>69.090999999999994</v>
      </c>
      <c r="CI4096" s="12" t="s">
        <v>1549</v>
      </c>
      <c r="CJ4096" s="12" t="s">
        <v>966</v>
      </c>
      <c r="CK4096" s="12" t="s">
        <v>932</v>
      </c>
      <c r="CL4096" s="37">
        <v>479348025</v>
      </c>
      <c r="CN4096" s="12" t="s">
        <v>1535</v>
      </c>
      <c r="CS4096" s="12"/>
      <c r="CT4096" s="36" t="str">
        <f t="shared" si="63"/>
        <v>500mn</v>
      </c>
      <c r="CU4096" s="36" t="str">
        <f>VLOOKUP(CK4096,Mapping!B:C,2,FALSE)</f>
        <v>US/CA</v>
      </c>
    </row>
    <row r="4097" spans="1:99" ht="16" customHeight="1" x14ac:dyDescent="0.35">
      <c r="A4097" s="12" t="s">
        <v>5644</v>
      </c>
      <c r="B4097" s="12" t="s">
        <v>925</v>
      </c>
      <c r="E4097" s="37">
        <v>5368158</v>
      </c>
      <c r="G4097" s="37" t="s">
        <v>1505</v>
      </c>
      <c r="I4097" s="37"/>
      <c r="K4097" s="37"/>
      <c r="M4097" s="37"/>
      <c r="O4097" s="37"/>
      <c r="R4097" s="37"/>
      <c r="T4097" s="37"/>
      <c r="V4097" s="37"/>
      <c r="X4097" s="37"/>
      <c r="Z4097" s="37"/>
      <c r="AB4097" s="37"/>
      <c r="AD4097" s="37"/>
      <c r="AF4097" s="37"/>
      <c r="AH4097" s="37"/>
      <c r="AN4097" s="37">
        <v>5368158</v>
      </c>
      <c r="AO4097" s="12">
        <v>2.5099999999999998</v>
      </c>
      <c r="AP4097" s="37"/>
      <c r="AR4097" s="37"/>
      <c r="AT4097" s="37"/>
      <c r="AV4097" s="37"/>
      <c r="AX4097" s="37"/>
      <c r="BI4097" s="12">
        <v>31875</v>
      </c>
      <c r="BY4097" s="12">
        <v>0</v>
      </c>
      <c r="CG4097" s="12" t="s">
        <v>934</v>
      </c>
      <c r="CH4097" s="12">
        <v>48.438000000000002</v>
      </c>
      <c r="CI4097" s="12" t="s">
        <v>1231</v>
      </c>
      <c r="CJ4097" s="12" t="s">
        <v>1212</v>
      </c>
      <c r="CK4097" s="12" t="s">
        <v>932</v>
      </c>
      <c r="CL4097" s="37">
        <v>213900691</v>
      </c>
      <c r="CN4097" s="12" t="s">
        <v>1509</v>
      </c>
      <c r="CS4097" s="12"/>
      <c r="CT4097" s="36" t="str">
        <f t="shared" si="63"/>
        <v>500mn</v>
      </c>
      <c r="CU4097" s="36" t="str">
        <f>VLOOKUP(CK4097,Mapping!B:C,2,FALSE)</f>
        <v>US/CA</v>
      </c>
    </row>
    <row r="4098" spans="1:99" ht="16" customHeight="1" x14ac:dyDescent="0.35">
      <c r="A4098" s="12" t="s">
        <v>5645</v>
      </c>
      <c r="B4098" s="12" t="s">
        <v>925</v>
      </c>
      <c r="E4098" s="37">
        <v>1085531</v>
      </c>
      <c r="G4098" s="37" t="s">
        <v>1505</v>
      </c>
      <c r="I4098" s="37"/>
      <c r="K4098" s="37"/>
      <c r="M4098" s="37"/>
      <c r="O4098" s="37"/>
      <c r="R4098" s="37"/>
      <c r="T4098" s="37"/>
      <c r="V4098" s="37"/>
      <c r="X4098" s="37"/>
      <c r="Z4098" s="37"/>
      <c r="AB4098" s="37"/>
      <c r="AD4098" s="37"/>
      <c r="AF4098" s="37"/>
      <c r="AH4098" s="37"/>
      <c r="AN4098" s="37">
        <v>850485</v>
      </c>
      <c r="AO4098" s="12">
        <v>0.03</v>
      </c>
      <c r="AP4098" s="37">
        <v>235046</v>
      </c>
      <c r="AQ4098" s="12">
        <v>0.01</v>
      </c>
      <c r="AR4098" s="37"/>
      <c r="AT4098" s="37"/>
      <c r="AV4098" s="37"/>
      <c r="AX4098" s="37"/>
      <c r="BH4098" s="12">
        <v>1018</v>
      </c>
      <c r="BI4098" s="12">
        <v>5050</v>
      </c>
      <c r="BV4098" s="12">
        <v>0</v>
      </c>
      <c r="BY4098" s="12">
        <v>0</v>
      </c>
      <c r="CG4098" s="12" t="s">
        <v>929</v>
      </c>
      <c r="CH4098" s="12">
        <v>13.785</v>
      </c>
      <c r="CI4098" s="12" t="s">
        <v>1084</v>
      </c>
      <c r="CJ4098" s="12" t="s">
        <v>1046</v>
      </c>
      <c r="CK4098" s="12" t="s">
        <v>932</v>
      </c>
      <c r="CL4098" s="37">
        <v>3369626222</v>
      </c>
      <c r="CN4098" s="12" t="s">
        <v>1509</v>
      </c>
      <c r="CS4098" s="12"/>
      <c r="CT4098" s="36" t="str">
        <f t="shared" si="63"/>
        <v>1bn - 50bn</v>
      </c>
      <c r="CU4098" s="36" t="str">
        <f>VLOOKUP(CK4098,Mapping!B:C,2,FALSE)</f>
        <v>US/CA</v>
      </c>
    </row>
    <row r="4099" spans="1:99" ht="16" customHeight="1" x14ac:dyDescent="0.35">
      <c r="A4099" s="12" t="s">
        <v>5646</v>
      </c>
      <c r="B4099" s="12" t="s">
        <v>925</v>
      </c>
      <c r="E4099" s="37">
        <v>206306</v>
      </c>
      <c r="G4099" s="37" t="s">
        <v>1505</v>
      </c>
      <c r="I4099" s="37"/>
      <c r="K4099" s="37"/>
      <c r="M4099" s="37"/>
      <c r="O4099" s="37"/>
      <c r="R4099" s="37"/>
      <c r="T4099" s="37"/>
      <c r="V4099" s="37"/>
      <c r="X4099" s="37"/>
      <c r="Z4099" s="37"/>
      <c r="AB4099" s="37"/>
      <c r="AD4099" s="37"/>
      <c r="AF4099" s="37"/>
      <c r="AH4099" s="37"/>
      <c r="AN4099" s="37">
        <v>206306</v>
      </c>
      <c r="AO4099" s="12">
        <v>0.03</v>
      </c>
      <c r="AP4099" s="37"/>
      <c r="AR4099" s="37"/>
      <c r="AT4099" s="37"/>
      <c r="AV4099" s="37"/>
      <c r="AX4099" s="37"/>
      <c r="BI4099" s="12">
        <v>1225</v>
      </c>
      <c r="BY4099" s="12">
        <v>0</v>
      </c>
      <c r="CG4099" s="12" t="s">
        <v>934</v>
      </c>
      <c r="CH4099" s="12">
        <v>15.728</v>
      </c>
      <c r="CI4099" s="12" t="s">
        <v>1135</v>
      </c>
      <c r="CJ4099" s="12" t="s">
        <v>1140</v>
      </c>
      <c r="CK4099" s="12" t="s">
        <v>932</v>
      </c>
      <c r="CL4099" s="37">
        <v>774751580</v>
      </c>
      <c r="CN4099" s="12" t="s">
        <v>1509</v>
      </c>
      <c r="CS4099" s="12"/>
      <c r="CT4099" s="36" t="str">
        <f t="shared" ref="CT4099:CT4162" si="64">IF(CL4099&gt;100000000000, "100bn", IF(CL4099&gt;50000000000, "50bn - 100bn",IF(CL4099&gt;1000000000, "1bn - 50bn", IF(CL4099&gt;500000000, "500mn - 1bn", "500mn"))))</f>
        <v>500mn - 1bn</v>
      </c>
      <c r="CU4099" s="36" t="str">
        <f>VLOOKUP(CK4099,Mapping!B:C,2,FALSE)</f>
        <v>US/CA</v>
      </c>
    </row>
    <row r="4100" spans="1:99" ht="16" customHeight="1" x14ac:dyDescent="0.35">
      <c r="A4100" s="12" t="s">
        <v>5647</v>
      </c>
      <c r="B4100" s="12" t="s">
        <v>925</v>
      </c>
      <c r="E4100" s="37">
        <v>0</v>
      </c>
      <c r="G4100" s="37" t="s">
        <v>1505</v>
      </c>
      <c r="I4100" s="37"/>
      <c r="K4100" s="37"/>
      <c r="M4100" s="37">
        <v>0</v>
      </c>
      <c r="N4100" s="12">
        <v>0</v>
      </c>
      <c r="O4100" s="37"/>
      <c r="Q4100" s="12">
        <v>0</v>
      </c>
      <c r="R4100" s="37"/>
      <c r="T4100" s="37"/>
      <c r="V4100" s="37"/>
      <c r="X4100" s="37"/>
      <c r="Z4100" s="37"/>
      <c r="AB4100" s="37"/>
      <c r="AD4100" s="37">
        <v>0</v>
      </c>
      <c r="AE4100" s="12">
        <v>0</v>
      </c>
      <c r="AF4100" s="37"/>
      <c r="AH4100" s="37">
        <v>0</v>
      </c>
      <c r="AI4100" s="12">
        <v>0</v>
      </c>
      <c r="AN4100" s="37">
        <v>0</v>
      </c>
      <c r="AO4100" s="12">
        <v>0</v>
      </c>
      <c r="AP4100" s="37"/>
      <c r="AR4100" s="37"/>
      <c r="AT4100" s="37"/>
      <c r="AV4100" s="37"/>
      <c r="AX4100" s="37"/>
      <c r="BB4100" s="12">
        <v>0</v>
      </c>
      <c r="BI4100" s="12">
        <v>0</v>
      </c>
      <c r="BJ4100" s="12">
        <v>0</v>
      </c>
      <c r="BQ4100" s="12">
        <v>0</v>
      </c>
      <c r="BY4100" s="12">
        <v>0</v>
      </c>
      <c r="CB4100" s="12">
        <v>0</v>
      </c>
      <c r="CC4100" s="12">
        <v>0</v>
      </c>
      <c r="CG4100" s="12" t="s">
        <v>991</v>
      </c>
      <c r="CH4100" s="12">
        <v>18.184000000000001</v>
      </c>
      <c r="CI4100" s="12" t="s">
        <v>1139</v>
      </c>
      <c r="CJ4100" s="12" t="s">
        <v>1140</v>
      </c>
      <c r="CK4100" s="12" t="s">
        <v>932</v>
      </c>
      <c r="CL4100" s="37">
        <v>1546036985</v>
      </c>
      <c r="CN4100" s="12" t="s">
        <v>1534</v>
      </c>
      <c r="CS4100" s="12"/>
      <c r="CT4100" s="36" t="str">
        <f t="shared" si="64"/>
        <v>1bn - 50bn</v>
      </c>
      <c r="CU4100" s="36" t="str">
        <f>VLOOKUP(CK4100,Mapping!B:C,2,FALSE)</f>
        <v>US/CA</v>
      </c>
    </row>
    <row r="4101" spans="1:99" ht="16" customHeight="1" x14ac:dyDescent="0.35">
      <c r="A4101" s="12" t="s">
        <v>5648</v>
      </c>
      <c r="B4101" s="12" t="s">
        <v>925</v>
      </c>
      <c r="E4101" s="37">
        <v>20668</v>
      </c>
      <c r="G4101" s="37" t="s">
        <v>1505</v>
      </c>
      <c r="I4101" s="37"/>
      <c r="K4101" s="37"/>
      <c r="M4101" s="37">
        <v>1255</v>
      </c>
      <c r="N4101" s="12">
        <v>0</v>
      </c>
      <c r="O4101" s="37"/>
      <c r="Q4101" s="12">
        <v>66</v>
      </c>
      <c r="R4101" s="37"/>
      <c r="T4101" s="37"/>
      <c r="V4101" s="37"/>
      <c r="X4101" s="37"/>
      <c r="Z4101" s="37"/>
      <c r="AB4101" s="37"/>
      <c r="AD4101" s="37">
        <v>9694</v>
      </c>
      <c r="AE4101" s="12">
        <v>0.01</v>
      </c>
      <c r="AF4101" s="37"/>
      <c r="AH4101" s="37">
        <v>8334</v>
      </c>
      <c r="AI4101" s="12">
        <v>0.01</v>
      </c>
      <c r="AN4101" s="37"/>
      <c r="AP4101" s="37">
        <v>1385</v>
      </c>
      <c r="AQ4101" s="12">
        <v>0</v>
      </c>
      <c r="AR4101" s="37"/>
      <c r="AT4101" s="37"/>
      <c r="AV4101" s="37"/>
      <c r="AX4101" s="37"/>
      <c r="BB4101" s="12">
        <v>10</v>
      </c>
      <c r="BH4101" s="12">
        <v>6</v>
      </c>
      <c r="BJ4101" s="12">
        <v>87</v>
      </c>
      <c r="BQ4101" s="12">
        <v>0</v>
      </c>
      <c r="BV4101" s="12">
        <v>0</v>
      </c>
      <c r="CB4101" s="12">
        <v>0</v>
      </c>
      <c r="CC4101" s="12">
        <v>0</v>
      </c>
      <c r="CG4101" s="12" t="s">
        <v>934</v>
      </c>
      <c r="CI4101" s="12" t="s">
        <v>5649</v>
      </c>
      <c r="CJ4101" s="12" t="s">
        <v>1130</v>
      </c>
      <c r="CK4101" s="12" t="s">
        <v>932</v>
      </c>
      <c r="CL4101" s="37">
        <v>131470589</v>
      </c>
      <c r="CN4101" s="12" t="s">
        <v>1509</v>
      </c>
      <c r="CS4101" s="12"/>
      <c r="CT4101" s="36" t="str">
        <f t="shared" si="64"/>
        <v>500mn</v>
      </c>
      <c r="CU4101" s="36" t="str">
        <f>VLOOKUP(CK4101,Mapping!B:C,2,FALSE)</f>
        <v>US/CA</v>
      </c>
    </row>
    <row r="4102" spans="1:99" ht="16" customHeight="1" x14ac:dyDescent="0.35">
      <c r="A4102" s="12" t="s">
        <v>5650</v>
      </c>
      <c r="B4102" s="12" t="s">
        <v>925</v>
      </c>
      <c r="E4102" s="37">
        <v>1046907</v>
      </c>
      <c r="G4102" s="37" t="s">
        <v>1505</v>
      </c>
      <c r="I4102" s="37"/>
      <c r="K4102" s="37"/>
      <c r="M4102" s="37">
        <v>0</v>
      </c>
      <c r="N4102" s="12">
        <v>0</v>
      </c>
      <c r="O4102" s="37"/>
      <c r="Q4102" s="12">
        <v>2489</v>
      </c>
      <c r="R4102" s="37"/>
      <c r="T4102" s="37"/>
      <c r="V4102" s="37"/>
      <c r="X4102" s="37"/>
      <c r="Z4102" s="37"/>
      <c r="AB4102" s="37"/>
      <c r="AD4102" s="37"/>
      <c r="AF4102" s="37"/>
      <c r="AH4102" s="37">
        <v>314311</v>
      </c>
      <c r="AI4102" s="12">
        <v>0.06</v>
      </c>
      <c r="AN4102" s="37">
        <v>732596</v>
      </c>
      <c r="AO4102" s="12">
        <v>0.14000000000000001</v>
      </c>
      <c r="AP4102" s="37"/>
      <c r="AR4102" s="37"/>
      <c r="AT4102" s="37"/>
      <c r="AV4102" s="37"/>
      <c r="AX4102" s="37"/>
      <c r="BB4102" s="12">
        <v>0</v>
      </c>
      <c r="BI4102" s="12">
        <v>4350</v>
      </c>
      <c r="BQ4102" s="12">
        <v>0</v>
      </c>
      <c r="BY4102" s="12">
        <v>0</v>
      </c>
      <c r="CC4102" s="12">
        <v>0</v>
      </c>
      <c r="CG4102" s="12"/>
      <c r="CH4102" s="12">
        <v>23.478999999999999</v>
      </c>
      <c r="CI4102" s="12" t="s">
        <v>941</v>
      </c>
      <c r="CJ4102" s="12" t="s">
        <v>941</v>
      </c>
      <c r="CK4102" s="12" t="s">
        <v>932</v>
      </c>
      <c r="CL4102" s="37">
        <v>518439868</v>
      </c>
      <c r="CN4102" s="12" t="s">
        <v>1509</v>
      </c>
      <c r="CS4102" s="12"/>
      <c r="CT4102" s="36" t="str">
        <f t="shared" si="64"/>
        <v>500mn - 1bn</v>
      </c>
      <c r="CU4102" s="36" t="str">
        <f>VLOOKUP(CK4102,Mapping!B:C,2,FALSE)</f>
        <v>US/CA</v>
      </c>
    </row>
    <row r="4103" spans="1:99" ht="16" customHeight="1" x14ac:dyDescent="0.35">
      <c r="A4103" s="12" t="s">
        <v>5651</v>
      </c>
      <c r="B4103" s="12" t="s">
        <v>925</v>
      </c>
      <c r="E4103" s="37">
        <v>11696803</v>
      </c>
      <c r="G4103" s="37" t="s">
        <v>1505</v>
      </c>
      <c r="I4103" s="37"/>
      <c r="K4103" s="37"/>
      <c r="M4103" s="37">
        <v>734066</v>
      </c>
      <c r="N4103" s="12">
        <v>0.02</v>
      </c>
      <c r="O4103" s="37"/>
      <c r="Q4103" s="12">
        <v>17798</v>
      </c>
      <c r="R4103" s="37"/>
      <c r="T4103" s="37"/>
      <c r="V4103" s="37"/>
      <c r="X4103" s="37">
        <v>198229</v>
      </c>
      <c r="Y4103" s="12">
        <v>0.01</v>
      </c>
      <c r="Z4103" s="37"/>
      <c r="AB4103" s="37"/>
      <c r="AD4103" s="37"/>
      <c r="AF4103" s="37"/>
      <c r="AH4103" s="37">
        <v>2247531</v>
      </c>
      <c r="AI4103" s="12">
        <v>7.0000000000000007E-2</v>
      </c>
      <c r="AN4103" s="37">
        <v>6151278</v>
      </c>
      <c r="AO4103" s="12">
        <v>0.18</v>
      </c>
      <c r="AP4103" s="37">
        <v>2365699</v>
      </c>
      <c r="AQ4103" s="12">
        <v>7.0000000000000007E-2</v>
      </c>
      <c r="AR4103" s="37"/>
      <c r="AT4103" s="37"/>
      <c r="AV4103" s="37"/>
      <c r="AX4103" s="37"/>
      <c r="BA4103" s="12">
        <v>1940</v>
      </c>
      <c r="BB4103" s="12">
        <v>5851</v>
      </c>
      <c r="BH4103" s="12">
        <v>10246</v>
      </c>
      <c r="BI4103" s="12">
        <v>36525</v>
      </c>
      <c r="BQ4103" s="12">
        <v>0</v>
      </c>
      <c r="BV4103" s="12">
        <v>0.01</v>
      </c>
      <c r="BY4103" s="12">
        <v>0</v>
      </c>
      <c r="BZ4103" s="12">
        <v>0</v>
      </c>
      <c r="CC4103" s="12">
        <v>0</v>
      </c>
      <c r="CG4103" s="12" t="s">
        <v>976</v>
      </c>
      <c r="CH4103" s="12">
        <v>56.335999999999999</v>
      </c>
      <c r="CI4103" s="12" t="s">
        <v>1011</v>
      </c>
      <c r="CJ4103" s="12" t="s">
        <v>1012</v>
      </c>
      <c r="CK4103" s="12" t="s">
        <v>1013</v>
      </c>
      <c r="CL4103" s="37">
        <v>3307497027</v>
      </c>
      <c r="CN4103" s="12" t="s">
        <v>1506</v>
      </c>
      <c r="CS4103" s="12"/>
      <c r="CT4103" s="36" t="str">
        <f t="shared" si="64"/>
        <v>1bn - 50bn</v>
      </c>
      <c r="CU4103" s="36" t="str">
        <f>VLOOKUP(CK4103,Mapping!B:C,2,FALSE)</f>
        <v>Oceania</v>
      </c>
    </row>
    <row r="4104" spans="1:99" ht="16" customHeight="1" x14ac:dyDescent="0.35">
      <c r="A4104" s="12" t="s">
        <v>5652</v>
      </c>
      <c r="B4104" s="12" t="s">
        <v>925</v>
      </c>
      <c r="E4104" s="37">
        <v>1114200</v>
      </c>
      <c r="G4104" s="37" t="s">
        <v>1505</v>
      </c>
      <c r="I4104" s="37"/>
      <c r="K4104" s="37"/>
      <c r="M4104" s="37">
        <v>0</v>
      </c>
      <c r="N4104" s="12">
        <v>0</v>
      </c>
      <c r="O4104" s="37"/>
      <c r="R4104" s="37"/>
      <c r="T4104" s="37"/>
      <c r="V4104" s="37"/>
      <c r="X4104" s="37"/>
      <c r="Z4104" s="37"/>
      <c r="AB4104" s="37"/>
      <c r="AD4104" s="37">
        <v>1114200</v>
      </c>
      <c r="AE4104" s="12">
        <v>0.14000000000000001</v>
      </c>
      <c r="AF4104" s="37"/>
      <c r="AH4104" s="37"/>
      <c r="AN4104" s="37"/>
      <c r="AP4104" s="37"/>
      <c r="AR4104" s="37"/>
      <c r="AT4104" s="37"/>
      <c r="AV4104" s="37"/>
      <c r="AX4104" s="37"/>
      <c r="BB4104" s="12">
        <v>0</v>
      </c>
      <c r="BJ4104" s="12">
        <v>10000</v>
      </c>
      <c r="CB4104" s="12">
        <v>0</v>
      </c>
      <c r="CC4104" s="12">
        <v>0</v>
      </c>
      <c r="CG4104" s="12" t="s">
        <v>976</v>
      </c>
      <c r="CH4104" s="12">
        <v>125.42400000000001</v>
      </c>
      <c r="CI4104" s="12" t="s">
        <v>5653</v>
      </c>
      <c r="CJ4104" s="12"/>
      <c r="CK4104" s="12" t="s">
        <v>2062</v>
      </c>
      <c r="CL4104" s="37">
        <v>801502774</v>
      </c>
      <c r="CN4104" s="12" t="s">
        <v>1513</v>
      </c>
      <c r="CS4104" s="12"/>
      <c r="CT4104" s="36" t="str">
        <f t="shared" si="64"/>
        <v>500mn - 1bn</v>
      </c>
      <c r="CU4104" s="36" t="str">
        <f>VLOOKUP(CK4104,Mapping!B:C,2,FALSE)</f>
        <v>LATAM</v>
      </c>
    </row>
    <row r="4105" spans="1:99" ht="16" customHeight="1" x14ac:dyDescent="0.35">
      <c r="A4105" s="12" t="s">
        <v>5654</v>
      </c>
      <c r="B4105" s="12" t="s">
        <v>925</v>
      </c>
      <c r="E4105" s="37">
        <v>34969645</v>
      </c>
      <c r="G4105" s="37" t="s">
        <v>1505</v>
      </c>
      <c r="I4105" s="37"/>
      <c r="K4105" s="37">
        <v>34969645</v>
      </c>
      <c r="L4105" s="12">
        <v>3.38</v>
      </c>
      <c r="M4105" s="37"/>
      <c r="O4105" s="37"/>
      <c r="R4105" s="37"/>
      <c r="T4105" s="37"/>
      <c r="V4105" s="37"/>
      <c r="X4105" s="37"/>
      <c r="Z4105" s="37"/>
      <c r="AB4105" s="37"/>
      <c r="AD4105" s="37"/>
      <c r="AF4105" s="37"/>
      <c r="AH4105" s="37"/>
      <c r="AN4105" s="37"/>
      <c r="AP4105" s="37"/>
      <c r="AR4105" s="37"/>
      <c r="AT4105" s="37"/>
      <c r="AV4105" s="37"/>
      <c r="AX4105" s="37"/>
      <c r="BG4105" s="12">
        <v>566147</v>
      </c>
      <c r="BS4105" s="12">
        <v>0.01</v>
      </c>
      <c r="CG4105" s="12" t="s">
        <v>940</v>
      </c>
      <c r="CH4105" s="12">
        <v>92.522999999999996</v>
      </c>
      <c r="CI4105" s="12" t="s">
        <v>1047</v>
      </c>
      <c r="CJ4105" s="12"/>
      <c r="CK4105" s="12" t="s">
        <v>1048</v>
      </c>
      <c r="CL4105" s="37">
        <v>1038329763</v>
      </c>
      <c r="CN4105" s="12" t="s">
        <v>1506</v>
      </c>
      <c r="CS4105" s="12"/>
      <c r="CT4105" s="36" t="str">
        <f t="shared" si="64"/>
        <v>1bn - 50bn</v>
      </c>
      <c r="CU4105" s="36" t="str">
        <f>VLOOKUP(CK4105,Mapping!B:C,2,FALSE)</f>
        <v>EU</v>
      </c>
    </row>
    <row r="4106" spans="1:99" ht="16" customHeight="1" x14ac:dyDescent="0.35">
      <c r="A4106" s="12" t="s">
        <v>5655</v>
      </c>
      <c r="B4106" s="12" t="s">
        <v>933</v>
      </c>
      <c r="E4106" s="37">
        <v>0</v>
      </c>
      <c r="G4106" s="37" t="s">
        <v>1505</v>
      </c>
      <c r="I4106" s="37"/>
      <c r="K4106" s="37"/>
      <c r="M4106" s="37"/>
      <c r="O4106" s="37">
        <v>0</v>
      </c>
      <c r="P4106" s="12">
        <v>0</v>
      </c>
      <c r="R4106" s="37"/>
      <c r="T4106" s="37"/>
      <c r="V4106" s="37"/>
      <c r="X4106" s="37"/>
      <c r="Z4106" s="37"/>
      <c r="AB4106" s="37"/>
      <c r="AD4106" s="37"/>
      <c r="AF4106" s="37"/>
      <c r="AH4106" s="37"/>
      <c r="AL4106" s="12">
        <v>0</v>
      </c>
      <c r="AN4106" s="37"/>
      <c r="AP4106" s="37"/>
      <c r="AR4106" s="37"/>
      <c r="AT4106" s="37"/>
      <c r="AV4106" s="37"/>
      <c r="AX4106" s="37"/>
      <c r="BU4106" s="12">
        <v>0</v>
      </c>
      <c r="CG4106" s="12" t="s">
        <v>940</v>
      </c>
      <c r="CH4106" s="12">
        <v>30.803000000000001</v>
      </c>
      <c r="CI4106" s="12" t="s">
        <v>1004</v>
      </c>
      <c r="CJ4106" s="12"/>
      <c r="CK4106" s="12" t="s">
        <v>1005</v>
      </c>
      <c r="CL4106" s="37">
        <v>185928384</v>
      </c>
      <c r="CN4106" s="12" t="s">
        <v>1506</v>
      </c>
      <c r="CS4106" s="12"/>
      <c r="CT4106" s="36" t="str">
        <f t="shared" si="64"/>
        <v>500mn</v>
      </c>
      <c r="CU4106" s="36" t="str">
        <f>VLOOKUP(CK4106,Mapping!B:C,2,FALSE)</f>
        <v>Asia</v>
      </c>
    </row>
    <row r="4107" spans="1:99" ht="16" customHeight="1" x14ac:dyDescent="0.35">
      <c r="A4107" s="12" t="s">
        <v>5656</v>
      </c>
      <c r="B4107" s="12" t="s">
        <v>925</v>
      </c>
      <c r="E4107" s="37">
        <v>2666954</v>
      </c>
      <c r="G4107" s="37" t="s">
        <v>1505</v>
      </c>
      <c r="I4107" s="37"/>
      <c r="K4107" s="37"/>
      <c r="M4107" s="37"/>
      <c r="O4107" s="37"/>
      <c r="R4107" s="37"/>
      <c r="T4107" s="37"/>
      <c r="V4107" s="37"/>
      <c r="X4107" s="37"/>
      <c r="Z4107" s="37"/>
      <c r="AB4107" s="37"/>
      <c r="AD4107" s="37"/>
      <c r="AF4107" s="37"/>
      <c r="AH4107" s="37"/>
      <c r="AN4107" s="37">
        <v>2666954</v>
      </c>
      <c r="AO4107" s="12">
        <v>0.57999999999999996</v>
      </c>
      <c r="AP4107" s="37"/>
      <c r="AR4107" s="37"/>
      <c r="AT4107" s="37"/>
      <c r="AV4107" s="37"/>
      <c r="AX4107" s="37"/>
      <c r="BI4107" s="12">
        <v>12450</v>
      </c>
      <c r="BY4107" s="12">
        <v>0</v>
      </c>
      <c r="CG4107" s="12" t="s">
        <v>959</v>
      </c>
      <c r="CH4107" s="12">
        <v>41.026000000000003</v>
      </c>
      <c r="CI4107" s="12" t="s">
        <v>1180</v>
      </c>
      <c r="CJ4107" s="12"/>
      <c r="CK4107" s="12" t="s">
        <v>979</v>
      </c>
      <c r="CL4107" s="37">
        <v>455555500</v>
      </c>
      <c r="CN4107" s="12" t="s">
        <v>1506</v>
      </c>
      <c r="CS4107" s="12"/>
      <c r="CT4107" s="36" t="str">
        <f t="shared" si="64"/>
        <v>500mn</v>
      </c>
      <c r="CU4107" s="36" t="str">
        <f>VLOOKUP(CK4107,Mapping!B:C,2,FALSE)</f>
        <v>EU</v>
      </c>
    </row>
    <row r="4108" spans="1:99" ht="16" customHeight="1" x14ac:dyDescent="0.35">
      <c r="A4108" s="12" t="s">
        <v>5657</v>
      </c>
      <c r="B4108" s="12" t="s">
        <v>925</v>
      </c>
      <c r="E4108" s="37">
        <v>6044399</v>
      </c>
      <c r="G4108" s="37" t="s">
        <v>1505</v>
      </c>
      <c r="I4108" s="37"/>
      <c r="K4108" s="37"/>
      <c r="M4108" s="37">
        <v>4840247</v>
      </c>
      <c r="N4108" s="12">
        <v>1.02</v>
      </c>
      <c r="O4108" s="37"/>
      <c r="R4108" s="37"/>
      <c r="T4108" s="37"/>
      <c r="V4108" s="37"/>
      <c r="X4108" s="37"/>
      <c r="Z4108" s="37"/>
      <c r="AB4108" s="37"/>
      <c r="AD4108" s="37"/>
      <c r="AF4108" s="37"/>
      <c r="AH4108" s="37"/>
      <c r="AN4108" s="37">
        <v>1204152</v>
      </c>
      <c r="AO4108" s="12">
        <v>0.25</v>
      </c>
      <c r="AP4108" s="37"/>
      <c r="AR4108" s="37"/>
      <c r="AT4108" s="37"/>
      <c r="AV4108" s="37"/>
      <c r="AX4108" s="37"/>
      <c r="BB4108" s="12">
        <v>38580</v>
      </c>
      <c r="BI4108" s="12">
        <v>7150</v>
      </c>
      <c r="BY4108" s="12">
        <v>0</v>
      </c>
      <c r="CC4108" s="12">
        <v>0</v>
      </c>
      <c r="CG4108" s="12" t="s">
        <v>940</v>
      </c>
      <c r="CH4108" s="12">
        <v>25.292999999999999</v>
      </c>
      <c r="CI4108" s="12" t="s">
        <v>1267</v>
      </c>
      <c r="CJ4108" s="12" t="s">
        <v>1082</v>
      </c>
      <c r="CK4108" s="12" t="s">
        <v>932</v>
      </c>
      <c r="CL4108" s="37">
        <v>474519011</v>
      </c>
      <c r="CN4108" s="12" t="s">
        <v>1509</v>
      </c>
      <c r="CS4108" s="12"/>
      <c r="CT4108" s="36" t="str">
        <f t="shared" si="64"/>
        <v>500mn</v>
      </c>
      <c r="CU4108" s="36" t="str">
        <f>VLOOKUP(CK4108,Mapping!B:C,2,FALSE)</f>
        <v>US/CA</v>
      </c>
    </row>
    <row r="4109" spans="1:99" ht="16" customHeight="1" x14ac:dyDescent="0.35">
      <c r="A4109" s="12" t="s">
        <v>5658</v>
      </c>
      <c r="B4109" s="12" t="s">
        <v>925</v>
      </c>
      <c r="E4109" s="37">
        <v>362088</v>
      </c>
      <c r="G4109" s="37" t="s">
        <v>1505</v>
      </c>
      <c r="I4109" s="37"/>
      <c r="K4109" s="37"/>
      <c r="M4109" s="37"/>
      <c r="O4109" s="37"/>
      <c r="R4109" s="37"/>
      <c r="T4109" s="37"/>
      <c r="V4109" s="37"/>
      <c r="X4109" s="37"/>
      <c r="Z4109" s="37"/>
      <c r="AB4109" s="37"/>
      <c r="AD4109" s="37"/>
      <c r="AF4109" s="37"/>
      <c r="AH4109" s="37"/>
      <c r="AN4109" s="37">
        <v>362088</v>
      </c>
      <c r="AO4109" s="12">
        <v>0.28999999999999998</v>
      </c>
      <c r="AP4109" s="37">
        <v>0</v>
      </c>
      <c r="AQ4109" s="12">
        <v>0</v>
      </c>
      <c r="AR4109" s="37"/>
      <c r="AT4109" s="37"/>
      <c r="AV4109" s="37"/>
      <c r="AX4109" s="37"/>
      <c r="BH4109" s="12">
        <v>0</v>
      </c>
      <c r="BI4109" s="12">
        <v>2150</v>
      </c>
      <c r="BV4109" s="12">
        <v>0</v>
      </c>
      <c r="BY4109" s="12">
        <v>0</v>
      </c>
      <c r="CG4109" s="12" t="s">
        <v>934</v>
      </c>
      <c r="CH4109" s="12">
        <v>28.437999999999999</v>
      </c>
      <c r="CI4109" s="12" t="s">
        <v>1282</v>
      </c>
      <c r="CJ4109" s="12" t="s">
        <v>946</v>
      </c>
      <c r="CK4109" s="12" t="s">
        <v>932</v>
      </c>
      <c r="CL4109" s="37">
        <v>126707338</v>
      </c>
      <c r="CN4109" s="12" t="s">
        <v>1509</v>
      </c>
      <c r="CS4109" s="12"/>
      <c r="CT4109" s="36" t="str">
        <f t="shared" si="64"/>
        <v>500mn</v>
      </c>
      <c r="CU4109" s="36" t="str">
        <f>VLOOKUP(CK4109,Mapping!B:C,2,FALSE)</f>
        <v>US/CA</v>
      </c>
    </row>
    <row r="4110" spans="1:99" ht="16" customHeight="1" x14ac:dyDescent="0.35">
      <c r="A4110" s="12" t="s">
        <v>5659</v>
      </c>
      <c r="B4110" s="12" t="s">
        <v>925</v>
      </c>
      <c r="E4110" s="37">
        <v>836042</v>
      </c>
      <c r="G4110" s="37" t="s">
        <v>1505</v>
      </c>
      <c r="I4110" s="37"/>
      <c r="K4110" s="37"/>
      <c r="M4110" s="37"/>
      <c r="O4110" s="37"/>
      <c r="Q4110" s="12">
        <v>2278</v>
      </c>
      <c r="R4110" s="37"/>
      <c r="T4110" s="37"/>
      <c r="V4110" s="37"/>
      <c r="X4110" s="37"/>
      <c r="Z4110" s="37"/>
      <c r="AB4110" s="37"/>
      <c r="AD4110" s="37"/>
      <c r="AF4110" s="37"/>
      <c r="AH4110" s="37">
        <v>276595</v>
      </c>
      <c r="AI4110" s="12">
        <v>0.05</v>
      </c>
      <c r="AN4110" s="37"/>
      <c r="AP4110" s="37"/>
      <c r="AR4110" s="37">
        <v>559447</v>
      </c>
      <c r="AS4110" s="12">
        <v>0.1</v>
      </c>
      <c r="AT4110" s="37"/>
      <c r="AV4110" s="37"/>
      <c r="AX4110" s="37"/>
      <c r="BE4110" s="12">
        <v>5977</v>
      </c>
      <c r="BM4110" s="12">
        <v>0.01</v>
      </c>
      <c r="BQ4110" s="12">
        <v>0</v>
      </c>
      <c r="CG4110" s="12" t="s">
        <v>976</v>
      </c>
      <c r="CH4110" s="12">
        <v>236.74</v>
      </c>
      <c r="CI4110" s="12" t="s">
        <v>988</v>
      </c>
      <c r="CJ4110" s="12"/>
      <c r="CK4110" s="12" t="s">
        <v>988</v>
      </c>
      <c r="CL4110" s="37">
        <v>547699390</v>
      </c>
      <c r="CN4110" s="12" t="s">
        <v>1513</v>
      </c>
      <c r="CS4110" s="12"/>
      <c r="CT4110" s="36" t="str">
        <f t="shared" si="64"/>
        <v>500mn - 1bn</v>
      </c>
      <c r="CU4110" s="36" t="str">
        <f>VLOOKUP(CK4110,Mapping!B:C,2,FALSE)</f>
        <v>SG</v>
      </c>
    </row>
    <row r="4111" spans="1:99" ht="16" customHeight="1" x14ac:dyDescent="0.35">
      <c r="A4111" s="12" t="s">
        <v>5660</v>
      </c>
      <c r="B4111" s="12" t="s">
        <v>925</v>
      </c>
      <c r="E4111" s="37">
        <v>8638832</v>
      </c>
      <c r="G4111" s="37" t="s">
        <v>1505</v>
      </c>
      <c r="I4111" s="37"/>
      <c r="K4111" s="37"/>
      <c r="M4111" s="37"/>
      <c r="O4111" s="37"/>
      <c r="R4111" s="37"/>
      <c r="T4111" s="37"/>
      <c r="V4111" s="37"/>
      <c r="X4111" s="37"/>
      <c r="Z4111" s="37"/>
      <c r="AB4111" s="37"/>
      <c r="AD4111" s="37"/>
      <c r="AF4111" s="37"/>
      <c r="AH4111" s="37"/>
      <c r="AN4111" s="37">
        <v>8638832</v>
      </c>
      <c r="AO4111" s="12">
        <v>0.47</v>
      </c>
      <c r="AP4111" s="37"/>
      <c r="AR4111" s="37"/>
      <c r="AT4111" s="37"/>
      <c r="AV4111" s="37"/>
      <c r="AX4111" s="37"/>
      <c r="BI4111" s="12">
        <v>40000</v>
      </c>
      <c r="BY4111" s="12">
        <v>0.01</v>
      </c>
      <c r="CG4111" s="12" t="s">
        <v>976</v>
      </c>
      <c r="CH4111" s="12">
        <v>207.714</v>
      </c>
      <c r="CI4111" s="12" t="s">
        <v>953</v>
      </c>
      <c r="CJ4111" s="12"/>
      <c r="CK4111" s="12" t="s">
        <v>954</v>
      </c>
      <c r="CL4111" s="37">
        <v>1840497227</v>
      </c>
      <c r="CN4111" s="12" t="s">
        <v>1513</v>
      </c>
      <c r="CS4111" s="12"/>
      <c r="CT4111" s="36" t="str">
        <f t="shared" si="64"/>
        <v>1bn - 50bn</v>
      </c>
      <c r="CU4111" s="36" t="str">
        <f>VLOOKUP(CK4111,Mapping!B:C,2,FALSE)</f>
        <v>EU</v>
      </c>
    </row>
    <row r="4112" spans="1:99" ht="16" customHeight="1" x14ac:dyDescent="0.35">
      <c r="A4112" s="12" t="s">
        <v>5661</v>
      </c>
      <c r="B4112" s="12" t="s">
        <v>925</v>
      </c>
      <c r="E4112" s="37">
        <v>217572678</v>
      </c>
      <c r="G4112" s="37" t="s">
        <v>1505</v>
      </c>
      <c r="I4112" s="37"/>
      <c r="K4112" s="37"/>
      <c r="M4112" s="37"/>
      <c r="O4112" s="37"/>
      <c r="R4112" s="37"/>
      <c r="T4112" s="37">
        <v>8478154</v>
      </c>
      <c r="U4112" s="12">
        <v>0.38</v>
      </c>
      <c r="V4112" s="37"/>
      <c r="X4112" s="37">
        <v>208454955</v>
      </c>
      <c r="Y4112" s="12">
        <v>9.4600000000000009</v>
      </c>
      <c r="Z4112" s="37"/>
      <c r="AB4112" s="37"/>
      <c r="AD4112" s="37"/>
      <c r="AF4112" s="37"/>
      <c r="AH4112" s="37"/>
      <c r="AN4112" s="37"/>
      <c r="AP4112" s="37"/>
      <c r="AR4112" s="37">
        <v>639569</v>
      </c>
      <c r="AS4112" s="12">
        <v>0.03</v>
      </c>
      <c r="AT4112" s="37"/>
      <c r="AV4112" s="37"/>
      <c r="AX4112" s="37"/>
      <c r="BA4112" s="12">
        <v>1577173</v>
      </c>
      <c r="BE4112" s="12">
        <v>6833</v>
      </c>
      <c r="BK4112" s="12">
        <v>55781</v>
      </c>
      <c r="BM4112" s="12">
        <v>0.01</v>
      </c>
      <c r="BZ4112" s="12">
        <v>0.03</v>
      </c>
      <c r="CE4112" s="12">
        <v>0</v>
      </c>
      <c r="CG4112" s="12" t="s">
        <v>976</v>
      </c>
      <c r="CH4112" s="12">
        <v>220.15899999999999</v>
      </c>
      <c r="CI4112" s="12" t="s">
        <v>950</v>
      </c>
      <c r="CJ4112" s="12"/>
      <c r="CK4112" s="12" t="s">
        <v>951</v>
      </c>
      <c r="CL4112" s="37">
        <v>2200933284</v>
      </c>
      <c r="CN4112" s="12" t="s">
        <v>1513</v>
      </c>
      <c r="CR4112" s="12">
        <v>45986.125</v>
      </c>
      <c r="CS4112" s="12"/>
      <c r="CT4112" s="36" t="str">
        <f t="shared" si="64"/>
        <v>1bn - 50bn</v>
      </c>
      <c r="CU4112" s="36" t="str">
        <f>VLOOKUP(CK4112,Mapping!B:C,2,FALSE)</f>
        <v>HK</v>
      </c>
    </row>
    <row r="4113" spans="1:99" ht="16" customHeight="1" x14ac:dyDescent="0.35">
      <c r="A4113" s="12" t="s">
        <v>5662</v>
      </c>
      <c r="B4113" s="12" t="s">
        <v>925</v>
      </c>
      <c r="E4113" s="37">
        <v>1487956</v>
      </c>
      <c r="G4113" s="37" t="s">
        <v>1505</v>
      </c>
      <c r="I4113" s="37"/>
      <c r="K4113" s="37"/>
      <c r="M4113" s="37">
        <v>1487956</v>
      </c>
      <c r="N4113" s="12">
        <v>1.44</v>
      </c>
      <c r="O4113" s="37"/>
      <c r="R4113" s="37"/>
      <c r="T4113" s="37"/>
      <c r="V4113" s="37"/>
      <c r="X4113" s="37"/>
      <c r="Z4113" s="37"/>
      <c r="AB4113" s="37"/>
      <c r="AD4113" s="37"/>
      <c r="AF4113" s="37"/>
      <c r="AH4113" s="37"/>
      <c r="AN4113" s="37"/>
      <c r="AP4113" s="37"/>
      <c r="AR4113" s="37"/>
      <c r="AT4113" s="37"/>
      <c r="AV4113" s="37"/>
      <c r="AX4113" s="37"/>
      <c r="BB4113" s="12">
        <v>11860</v>
      </c>
      <c r="CC4113" s="12">
        <v>0</v>
      </c>
      <c r="CG4113" s="12" t="s">
        <v>976</v>
      </c>
      <c r="CH4113" s="12">
        <v>101.83799999999999</v>
      </c>
      <c r="CI4113" s="12" t="s">
        <v>1073</v>
      </c>
      <c r="CJ4113" s="12" t="s">
        <v>946</v>
      </c>
      <c r="CK4113" s="12" t="s">
        <v>932</v>
      </c>
      <c r="CL4113" s="37">
        <v>120017154</v>
      </c>
      <c r="CN4113" s="12" t="s">
        <v>1513</v>
      </c>
      <c r="CS4113" s="12"/>
      <c r="CT4113" s="36" t="str">
        <f t="shared" si="64"/>
        <v>500mn</v>
      </c>
      <c r="CU4113" s="36" t="str">
        <f>VLOOKUP(CK4113,Mapping!B:C,2,FALSE)</f>
        <v>US/CA</v>
      </c>
    </row>
    <row r="4114" spans="1:99" ht="16" customHeight="1" x14ac:dyDescent="0.35">
      <c r="A4114" s="12" t="s">
        <v>5663</v>
      </c>
      <c r="B4114" s="12" t="s">
        <v>925</v>
      </c>
      <c r="E4114" s="37">
        <v>0</v>
      </c>
      <c r="G4114" s="37" t="s">
        <v>1505</v>
      </c>
      <c r="I4114" s="37"/>
      <c r="K4114" s="37"/>
      <c r="M4114" s="37"/>
      <c r="O4114" s="37"/>
      <c r="R4114" s="37"/>
      <c r="T4114" s="37"/>
      <c r="V4114" s="37"/>
      <c r="X4114" s="37"/>
      <c r="Z4114" s="37"/>
      <c r="AB4114" s="37"/>
      <c r="AD4114" s="37"/>
      <c r="AF4114" s="37"/>
      <c r="AH4114" s="37"/>
      <c r="AN4114" s="37">
        <v>0</v>
      </c>
      <c r="AO4114" s="12">
        <v>0</v>
      </c>
      <c r="AP4114" s="37"/>
      <c r="AR4114" s="37"/>
      <c r="AT4114" s="37"/>
      <c r="AV4114" s="37"/>
      <c r="AX4114" s="37"/>
      <c r="BI4114" s="12">
        <v>0</v>
      </c>
      <c r="BY4114" s="12">
        <v>0</v>
      </c>
      <c r="CG4114" s="12" t="s">
        <v>929</v>
      </c>
      <c r="CH4114" s="12">
        <v>15.278</v>
      </c>
      <c r="CI4114" s="12" t="s">
        <v>5664</v>
      </c>
      <c r="CJ4114" s="12" t="s">
        <v>1140</v>
      </c>
      <c r="CK4114" s="12" t="s">
        <v>932</v>
      </c>
      <c r="CL4114" s="37">
        <v>201935368</v>
      </c>
      <c r="CN4114" s="12" t="s">
        <v>1509</v>
      </c>
      <c r="CS4114" s="12"/>
      <c r="CT4114" s="36" t="str">
        <f t="shared" si="64"/>
        <v>500mn</v>
      </c>
      <c r="CU4114" s="36" t="str">
        <f>VLOOKUP(CK4114,Mapping!B:C,2,FALSE)</f>
        <v>US/CA</v>
      </c>
    </row>
    <row r="4115" spans="1:99" ht="16" customHeight="1" x14ac:dyDescent="0.35">
      <c r="A4115" s="12" t="s">
        <v>5665</v>
      </c>
      <c r="B4115" s="12" t="s">
        <v>925</v>
      </c>
      <c r="E4115" s="37">
        <v>1143829</v>
      </c>
      <c r="G4115" s="37" t="s">
        <v>1505</v>
      </c>
      <c r="I4115" s="37"/>
      <c r="K4115" s="37"/>
      <c r="M4115" s="37"/>
      <c r="O4115" s="37"/>
      <c r="R4115" s="37"/>
      <c r="T4115" s="37">
        <v>0</v>
      </c>
      <c r="U4115" s="12">
        <v>0</v>
      </c>
      <c r="V4115" s="37"/>
      <c r="X4115" s="37"/>
      <c r="Z4115" s="37"/>
      <c r="AB4115" s="37"/>
      <c r="AD4115" s="37"/>
      <c r="AF4115" s="37"/>
      <c r="AH4115" s="37"/>
      <c r="AN4115" s="37"/>
      <c r="AP4115" s="37">
        <v>1143829</v>
      </c>
      <c r="AQ4115" s="12">
        <v>0.75</v>
      </c>
      <c r="AR4115" s="37"/>
      <c r="AT4115" s="37"/>
      <c r="AV4115" s="37"/>
      <c r="AX4115" s="37"/>
      <c r="BH4115" s="12">
        <v>4954</v>
      </c>
      <c r="BK4115" s="12">
        <v>0</v>
      </c>
      <c r="BV4115" s="12">
        <v>0</v>
      </c>
      <c r="CE4115" s="12">
        <v>0</v>
      </c>
      <c r="CG4115" s="12"/>
      <c r="CH4115" s="12">
        <v>209.75299999999999</v>
      </c>
      <c r="CI4115" s="12" t="s">
        <v>5411</v>
      </c>
      <c r="CJ4115" s="12" t="s">
        <v>966</v>
      </c>
      <c r="CK4115" s="12" t="s">
        <v>932</v>
      </c>
      <c r="CL4115" s="37">
        <v>151746728</v>
      </c>
      <c r="CN4115" s="12" t="s">
        <v>1509</v>
      </c>
      <c r="CS4115" s="12"/>
      <c r="CT4115" s="36" t="str">
        <f t="shared" si="64"/>
        <v>500mn</v>
      </c>
      <c r="CU4115" s="36" t="str">
        <f>VLOOKUP(CK4115,Mapping!B:C,2,FALSE)</f>
        <v>US/CA</v>
      </c>
    </row>
    <row r="4116" spans="1:99" ht="16" customHeight="1" x14ac:dyDescent="0.35">
      <c r="A4116" s="12" t="s">
        <v>5666</v>
      </c>
      <c r="B4116" s="12" t="s">
        <v>925</v>
      </c>
      <c r="E4116" s="37">
        <v>0</v>
      </c>
      <c r="G4116" s="37" t="s">
        <v>1505</v>
      </c>
      <c r="I4116" s="37"/>
      <c r="K4116" s="37"/>
      <c r="M4116" s="37"/>
      <c r="O4116" s="37"/>
      <c r="R4116" s="37"/>
      <c r="T4116" s="37"/>
      <c r="V4116" s="37"/>
      <c r="X4116" s="37"/>
      <c r="Z4116" s="37"/>
      <c r="AB4116" s="37"/>
      <c r="AD4116" s="37"/>
      <c r="AF4116" s="37"/>
      <c r="AH4116" s="37"/>
      <c r="AN4116" s="37"/>
      <c r="AP4116" s="37">
        <v>0</v>
      </c>
      <c r="AQ4116" s="12">
        <v>0</v>
      </c>
      <c r="AR4116" s="37"/>
      <c r="AT4116" s="37"/>
      <c r="AV4116" s="37"/>
      <c r="AX4116" s="37"/>
      <c r="BH4116" s="12">
        <v>0</v>
      </c>
      <c r="BV4116" s="12">
        <v>0</v>
      </c>
      <c r="CG4116" s="12" t="s">
        <v>976</v>
      </c>
      <c r="CH4116" s="12">
        <v>147.887</v>
      </c>
      <c r="CI4116" s="12" t="s">
        <v>941</v>
      </c>
      <c r="CJ4116" s="12" t="s">
        <v>941</v>
      </c>
      <c r="CK4116" s="12" t="s">
        <v>932</v>
      </c>
      <c r="CL4116" s="37">
        <v>4306796661</v>
      </c>
      <c r="CN4116" s="12" t="s">
        <v>1513</v>
      </c>
      <c r="CS4116" s="12"/>
      <c r="CT4116" s="36" t="str">
        <f t="shared" si="64"/>
        <v>1bn - 50bn</v>
      </c>
      <c r="CU4116" s="36" t="str">
        <f>VLOOKUP(CK4116,Mapping!B:C,2,FALSE)</f>
        <v>US/CA</v>
      </c>
    </row>
    <row r="4117" spans="1:99" ht="16" customHeight="1" x14ac:dyDescent="0.35">
      <c r="A4117" s="12" t="s">
        <v>5667</v>
      </c>
      <c r="B4117" s="12" t="s">
        <v>925</v>
      </c>
      <c r="E4117" s="37">
        <v>0</v>
      </c>
      <c r="G4117" s="37" t="s">
        <v>1505</v>
      </c>
      <c r="I4117" s="37"/>
      <c r="K4117" s="37"/>
      <c r="M4117" s="37">
        <v>0</v>
      </c>
      <c r="N4117" s="12">
        <v>0</v>
      </c>
      <c r="O4117" s="37"/>
      <c r="Q4117" s="12">
        <v>0</v>
      </c>
      <c r="R4117" s="37"/>
      <c r="T4117" s="37"/>
      <c r="V4117" s="37"/>
      <c r="X4117" s="37"/>
      <c r="Z4117" s="37"/>
      <c r="AB4117" s="37"/>
      <c r="AD4117" s="37"/>
      <c r="AF4117" s="37"/>
      <c r="AH4117" s="37">
        <v>0</v>
      </c>
      <c r="AI4117" s="12">
        <v>0</v>
      </c>
      <c r="AN4117" s="37">
        <v>0</v>
      </c>
      <c r="AO4117" s="12">
        <v>0</v>
      </c>
      <c r="AP4117" s="37">
        <v>0</v>
      </c>
      <c r="AQ4117" s="12">
        <v>0</v>
      </c>
      <c r="AR4117" s="37"/>
      <c r="AT4117" s="37"/>
      <c r="AV4117" s="37"/>
      <c r="AX4117" s="37"/>
      <c r="BB4117" s="12">
        <v>0</v>
      </c>
      <c r="BH4117" s="12">
        <v>0</v>
      </c>
      <c r="BI4117" s="12">
        <v>0</v>
      </c>
      <c r="BQ4117" s="12">
        <v>0</v>
      </c>
      <c r="BV4117" s="12">
        <v>0</v>
      </c>
      <c r="BY4117" s="12">
        <v>0</v>
      </c>
      <c r="CC4117" s="12">
        <v>0</v>
      </c>
      <c r="CG4117" s="12" t="s">
        <v>976</v>
      </c>
      <c r="CH4117" s="12">
        <v>189.411</v>
      </c>
      <c r="CI4117" s="12" t="s">
        <v>983</v>
      </c>
      <c r="CJ4117" s="12" t="s">
        <v>984</v>
      </c>
      <c r="CK4117" s="12" t="s">
        <v>985</v>
      </c>
      <c r="CL4117" s="37">
        <v>3888962573</v>
      </c>
      <c r="CN4117" s="12" t="s">
        <v>1513</v>
      </c>
      <c r="CS4117" s="12"/>
      <c r="CT4117" s="36" t="str">
        <f t="shared" si="64"/>
        <v>1bn - 50bn</v>
      </c>
      <c r="CU4117" s="36" t="str">
        <f>VLOOKUP(CK4117,Mapping!B:C,2,FALSE)</f>
        <v>US/CA</v>
      </c>
    </row>
    <row r="4118" spans="1:99" ht="16" customHeight="1" x14ac:dyDescent="0.35">
      <c r="A4118" s="12" t="s">
        <v>5668</v>
      </c>
      <c r="B4118" s="12" t="s">
        <v>933</v>
      </c>
      <c r="E4118" s="37">
        <v>28312058</v>
      </c>
      <c r="G4118" s="37" t="s">
        <v>1505</v>
      </c>
      <c r="I4118" s="37"/>
      <c r="K4118" s="37"/>
      <c r="M4118" s="37"/>
      <c r="O4118" s="37">
        <v>26922410</v>
      </c>
      <c r="P4118" s="12">
        <v>0.7</v>
      </c>
      <c r="R4118" s="37"/>
      <c r="T4118" s="37"/>
      <c r="V4118" s="37"/>
      <c r="X4118" s="37">
        <v>1389648</v>
      </c>
      <c r="Y4118" s="12">
        <v>0.04</v>
      </c>
      <c r="Z4118" s="37"/>
      <c r="AB4118" s="37"/>
      <c r="AD4118" s="37"/>
      <c r="AF4118" s="37"/>
      <c r="AH4118" s="37"/>
      <c r="AL4118" s="12">
        <v>1763100</v>
      </c>
      <c r="AN4118" s="37"/>
      <c r="AP4118" s="37"/>
      <c r="AR4118" s="37"/>
      <c r="AT4118" s="37"/>
      <c r="AV4118" s="37"/>
      <c r="AX4118" s="37"/>
      <c r="BA4118" s="12">
        <v>13600</v>
      </c>
      <c r="BU4118" s="12">
        <v>0.01</v>
      </c>
      <c r="BZ4118" s="12">
        <v>0</v>
      </c>
      <c r="CG4118" s="12" t="s">
        <v>929</v>
      </c>
      <c r="CH4118" s="12">
        <v>43.252000000000002</v>
      </c>
      <c r="CI4118" s="12" t="s">
        <v>967</v>
      </c>
      <c r="CJ4118" s="12" t="s">
        <v>968</v>
      </c>
      <c r="CK4118" s="12" t="s">
        <v>932</v>
      </c>
      <c r="CL4118" s="37">
        <v>4085846012</v>
      </c>
      <c r="CN4118" s="12" t="s">
        <v>1506</v>
      </c>
      <c r="CS4118" s="12"/>
      <c r="CT4118" s="36" t="str">
        <f t="shared" si="64"/>
        <v>1bn - 50bn</v>
      </c>
      <c r="CU4118" s="36" t="str">
        <f>VLOOKUP(CK4118,Mapping!B:C,2,FALSE)</f>
        <v>US/CA</v>
      </c>
    </row>
    <row r="4119" spans="1:99" ht="16" customHeight="1" x14ac:dyDescent="0.35">
      <c r="A4119" s="12" t="s">
        <v>799</v>
      </c>
      <c r="B4119" s="12" t="s">
        <v>925</v>
      </c>
      <c r="E4119" s="37">
        <v>2361354</v>
      </c>
      <c r="F4119" s="12">
        <v>750</v>
      </c>
      <c r="G4119" s="37" t="s">
        <v>1505</v>
      </c>
      <c r="I4119" s="37">
        <v>36448</v>
      </c>
      <c r="J4119" s="12">
        <v>0.01</v>
      </c>
      <c r="K4119" s="37">
        <v>216187</v>
      </c>
      <c r="L4119" s="12">
        <v>0.06</v>
      </c>
      <c r="M4119" s="37"/>
      <c r="O4119" s="37">
        <v>135162</v>
      </c>
      <c r="P4119" s="12">
        <v>0.04</v>
      </c>
      <c r="Q4119" s="12">
        <v>2908</v>
      </c>
      <c r="R4119" s="37">
        <v>19055</v>
      </c>
      <c r="S4119" s="12">
        <v>0.01</v>
      </c>
      <c r="T4119" s="37"/>
      <c r="V4119" s="37">
        <v>63101</v>
      </c>
      <c r="W4119" s="12">
        <v>0.02</v>
      </c>
      <c r="X4119" s="37">
        <v>467239</v>
      </c>
      <c r="Y4119" s="12">
        <v>0.14000000000000001</v>
      </c>
      <c r="Z4119" s="37"/>
      <c r="AB4119" s="37"/>
      <c r="AD4119" s="37"/>
      <c r="AF4119" s="37">
        <v>47887</v>
      </c>
      <c r="AG4119" s="12">
        <v>0.01</v>
      </c>
      <c r="AH4119" s="37">
        <v>408167</v>
      </c>
      <c r="AI4119" s="12">
        <v>0.12</v>
      </c>
      <c r="AK4119" s="12">
        <v>2900</v>
      </c>
      <c r="AL4119" s="12">
        <v>8900</v>
      </c>
      <c r="AN4119" s="37">
        <v>968108</v>
      </c>
      <c r="AO4119" s="12">
        <v>0.28999999999999998</v>
      </c>
      <c r="AP4119" s="37"/>
      <c r="AR4119" s="37"/>
      <c r="AT4119" s="37"/>
      <c r="AV4119" s="37"/>
      <c r="AX4119" s="37"/>
      <c r="AZ4119" s="12">
        <v>1800</v>
      </c>
      <c r="BA4119" s="12">
        <v>4678</v>
      </c>
      <c r="BF4119" s="12">
        <v>3550</v>
      </c>
      <c r="BG4119" s="12">
        <v>3500</v>
      </c>
      <c r="BI4119" s="12">
        <v>5750</v>
      </c>
      <c r="BO4119" s="12">
        <v>0</v>
      </c>
      <c r="BP4119" s="12">
        <v>0</v>
      </c>
      <c r="BQ4119" s="12">
        <v>0</v>
      </c>
      <c r="BS4119" s="12">
        <v>0</v>
      </c>
      <c r="BT4119" s="12">
        <v>0</v>
      </c>
      <c r="BU4119" s="12">
        <v>0</v>
      </c>
      <c r="BX4119" s="12">
        <v>0</v>
      </c>
      <c r="BY4119" s="12">
        <v>0</v>
      </c>
      <c r="BZ4119" s="12">
        <v>0</v>
      </c>
      <c r="CG4119" s="12" t="s">
        <v>934</v>
      </c>
      <c r="CH4119" s="12">
        <v>95.858999999999995</v>
      </c>
      <c r="CI4119" s="12"/>
      <c r="CJ4119" s="12"/>
      <c r="CK4119" s="12" t="s">
        <v>951</v>
      </c>
      <c r="CL4119" s="37">
        <v>336561171</v>
      </c>
      <c r="CN4119" s="12" t="s">
        <v>1506</v>
      </c>
      <c r="CS4119" s="12"/>
      <c r="CT4119" s="36" t="str">
        <f t="shared" si="64"/>
        <v>500mn</v>
      </c>
      <c r="CU4119" s="36" t="str">
        <f>VLOOKUP(CK4119,Mapping!B:C,2,FALSE)</f>
        <v>HK</v>
      </c>
    </row>
    <row r="4120" spans="1:99" ht="16" customHeight="1" x14ac:dyDescent="0.35">
      <c r="A4120" s="12" t="s">
        <v>5669</v>
      </c>
      <c r="B4120" s="12" t="s">
        <v>933</v>
      </c>
      <c r="E4120" s="37">
        <v>317655286</v>
      </c>
      <c r="G4120" s="37" t="s">
        <v>1505</v>
      </c>
      <c r="I4120" s="37"/>
      <c r="K4120" s="37">
        <v>22567725</v>
      </c>
      <c r="L4120" s="12">
        <v>0.15</v>
      </c>
      <c r="M4120" s="37">
        <v>0</v>
      </c>
      <c r="N4120" s="12">
        <v>0</v>
      </c>
      <c r="O4120" s="37"/>
      <c r="Q4120" s="12">
        <v>2273747</v>
      </c>
      <c r="R4120" s="37"/>
      <c r="T4120" s="37">
        <v>0</v>
      </c>
      <c r="U4120" s="12">
        <v>0</v>
      </c>
      <c r="V4120" s="37"/>
      <c r="X4120" s="37">
        <v>3552395</v>
      </c>
      <c r="Y4120" s="12">
        <v>0.02</v>
      </c>
      <c r="Z4120" s="37"/>
      <c r="AB4120" s="37"/>
      <c r="AD4120" s="37">
        <v>0</v>
      </c>
      <c r="AE4120" s="12">
        <v>0</v>
      </c>
      <c r="AF4120" s="37"/>
      <c r="AH4120" s="37">
        <v>287128771</v>
      </c>
      <c r="AI4120" s="12">
        <v>1.96</v>
      </c>
      <c r="AN4120" s="37"/>
      <c r="AP4120" s="37"/>
      <c r="AR4120" s="37">
        <v>4406395</v>
      </c>
      <c r="AS4120" s="12">
        <v>0.03</v>
      </c>
      <c r="AT4120" s="37"/>
      <c r="AV4120" s="37"/>
      <c r="AX4120" s="37"/>
      <c r="BA4120" s="12">
        <v>31329</v>
      </c>
      <c r="BB4120" s="12">
        <v>0</v>
      </c>
      <c r="BE4120" s="12">
        <v>53658</v>
      </c>
      <c r="BG4120" s="12">
        <v>365364</v>
      </c>
      <c r="BJ4120" s="12">
        <v>0</v>
      </c>
      <c r="BK4120" s="12">
        <v>0</v>
      </c>
      <c r="BM4120" s="12">
        <v>0.06</v>
      </c>
      <c r="BQ4120" s="12">
        <v>0.54</v>
      </c>
      <c r="BS4120" s="12">
        <v>0</v>
      </c>
      <c r="BZ4120" s="12">
        <v>0</v>
      </c>
      <c r="CB4120" s="12">
        <v>0</v>
      </c>
      <c r="CC4120" s="12">
        <v>0</v>
      </c>
      <c r="CE4120" s="12">
        <v>0</v>
      </c>
      <c r="CG4120" s="12" t="s">
        <v>940</v>
      </c>
      <c r="CH4120" s="12">
        <v>65.147999999999996</v>
      </c>
      <c r="CI4120" s="12" t="s">
        <v>4035</v>
      </c>
      <c r="CJ4120" s="12" t="s">
        <v>946</v>
      </c>
      <c r="CK4120" s="12" t="s">
        <v>932</v>
      </c>
      <c r="CL4120" s="37">
        <v>14685782490</v>
      </c>
      <c r="CN4120" s="12" t="s">
        <v>1506</v>
      </c>
      <c r="CS4120" s="12"/>
      <c r="CT4120" s="36" t="str">
        <f t="shared" si="64"/>
        <v>1bn - 50bn</v>
      </c>
      <c r="CU4120" s="36" t="str">
        <f>VLOOKUP(CK4120,Mapping!B:C,2,FALSE)</f>
        <v>US/CA</v>
      </c>
    </row>
    <row r="4121" spans="1:99" ht="16" customHeight="1" x14ac:dyDescent="0.35">
      <c r="A4121" s="12" t="s">
        <v>5670</v>
      </c>
      <c r="B4121" s="12" t="s">
        <v>925</v>
      </c>
      <c r="E4121" s="37">
        <v>78943722</v>
      </c>
      <c r="G4121" s="37" t="s">
        <v>1505</v>
      </c>
      <c r="I4121" s="37"/>
      <c r="K4121" s="37">
        <v>62143334</v>
      </c>
      <c r="L4121" s="12">
        <v>18.649999999999999</v>
      </c>
      <c r="M4121" s="37"/>
      <c r="O4121" s="37">
        <v>448722</v>
      </c>
      <c r="P4121" s="12">
        <v>0.13</v>
      </c>
      <c r="R4121" s="37">
        <v>15080887</v>
      </c>
      <c r="S4121" s="12">
        <v>4.53</v>
      </c>
      <c r="T4121" s="37">
        <v>300149</v>
      </c>
      <c r="U4121" s="12">
        <v>0.09</v>
      </c>
      <c r="V4121" s="37">
        <v>749384</v>
      </c>
      <c r="W4121" s="12">
        <v>0.22</v>
      </c>
      <c r="X4121" s="37">
        <v>213863</v>
      </c>
      <c r="Y4121" s="12">
        <v>0.06</v>
      </c>
      <c r="Z4121" s="37"/>
      <c r="AB4121" s="37"/>
      <c r="AD4121" s="37"/>
      <c r="AF4121" s="37"/>
      <c r="AH4121" s="37"/>
      <c r="AK4121" s="12">
        <v>34440</v>
      </c>
      <c r="AL4121" s="12">
        <v>29547</v>
      </c>
      <c r="AN4121" s="37"/>
      <c r="AP4121" s="37"/>
      <c r="AR4121" s="37">
        <v>7383</v>
      </c>
      <c r="AS4121" s="12">
        <v>0</v>
      </c>
      <c r="AT4121" s="37"/>
      <c r="AV4121" s="37"/>
      <c r="AX4121" s="37"/>
      <c r="AZ4121" s="12">
        <v>944764</v>
      </c>
      <c r="BA4121" s="12">
        <v>2093</v>
      </c>
      <c r="BE4121" s="12">
        <v>198</v>
      </c>
      <c r="BG4121" s="12">
        <v>729514</v>
      </c>
      <c r="BK4121" s="12">
        <v>2181</v>
      </c>
      <c r="BM4121" s="12">
        <v>0</v>
      </c>
      <c r="BS4121" s="12">
        <v>0.01</v>
      </c>
      <c r="BT4121" s="12">
        <v>0</v>
      </c>
      <c r="BU4121" s="12">
        <v>0</v>
      </c>
      <c r="BX4121" s="12">
        <v>0.02</v>
      </c>
      <c r="BZ4121" s="12">
        <v>0</v>
      </c>
      <c r="CE4121" s="12">
        <v>0</v>
      </c>
      <c r="CG4121" s="12" t="s">
        <v>940</v>
      </c>
      <c r="CH4121" s="12">
        <v>45.640999999999998</v>
      </c>
      <c r="CI4121" s="12" t="s">
        <v>953</v>
      </c>
      <c r="CJ4121" s="12"/>
      <c r="CK4121" s="12" t="s">
        <v>954</v>
      </c>
      <c r="CL4121" s="37">
        <v>380527597</v>
      </c>
      <c r="CN4121" s="12" t="s">
        <v>1509</v>
      </c>
      <c r="CS4121" s="12"/>
      <c r="CT4121" s="36" t="str">
        <f t="shared" si="64"/>
        <v>500mn</v>
      </c>
      <c r="CU4121" s="36" t="str">
        <f>VLOOKUP(CK4121,Mapping!B:C,2,FALSE)</f>
        <v>EU</v>
      </c>
    </row>
    <row r="4122" spans="1:99" ht="16" customHeight="1" x14ac:dyDescent="0.35">
      <c r="A4122" s="12" t="s">
        <v>5671</v>
      </c>
      <c r="B4122" s="12" t="s">
        <v>925</v>
      </c>
      <c r="E4122" s="37">
        <v>140360283</v>
      </c>
      <c r="G4122" s="37" t="s">
        <v>1505</v>
      </c>
      <c r="I4122" s="37"/>
      <c r="K4122" s="37"/>
      <c r="M4122" s="37">
        <v>108222298</v>
      </c>
      <c r="N4122" s="12">
        <v>9.98</v>
      </c>
      <c r="O4122" s="37"/>
      <c r="R4122" s="37"/>
      <c r="T4122" s="37"/>
      <c r="V4122" s="37"/>
      <c r="X4122" s="37"/>
      <c r="Z4122" s="37">
        <v>0</v>
      </c>
      <c r="AA4122" s="12">
        <v>0</v>
      </c>
      <c r="AB4122" s="37"/>
      <c r="AD4122" s="37">
        <v>32137985</v>
      </c>
      <c r="AE4122" s="12">
        <v>2.96</v>
      </c>
      <c r="AF4122" s="37"/>
      <c r="AH4122" s="37"/>
      <c r="AN4122" s="37"/>
      <c r="AP4122" s="37"/>
      <c r="AR4122" s="37"/>
      <c r="AT4122" s="37"/>
      <c r="AV4122" s="37"/>
      <c r="AX4122" s="37"/>
      <c r="BB4122" s="12">
        <v>862604</v>
      </c>
      <c r="BC4122" s="12">
        <v>0</v>
      </c>
      <c r="BJ4122" s="12">
        <v>288440</v>
      </c>
      <c r="CB4122" s="12">
        <v>0.1</v>
      </c>
      <c r="CC4122" s="12">
        <v>0.04</v>
      </c>
      <c r="CD4122" s="12">
        <v>0</v>
      </c>
      <c r="CG4122" s="12" t="s">
        <v>929</v>
      </c>
      <c r="CH4122" s="12">
        <v>36.475000000000001</v>
      </c>
      <c r="CI4122" s="12" t="s">
        <v>953</v>
      </c>
      <c r="CJ4122" s="12"/>
      <c r="CK4122" s="12" t="s">
        <v>954</v>
      </c>
      <c r="CL4122" s="37">
        <v>1188818483</v>
      </c>
      <c r="CN4122" s="12" t="s">
        <v>1506</v>
      </c>
      <c r="CS4122" s="12"/>
      <c r="CT4122" s="36" t="str">
        <f t="shared" si="64"/>
        <v>1bn - 50bn</v>
      </c>
      <c r="CU4122" s="36" t="str">
        <f>VLOOKUP(CK4122,Mapping!B:C,2,FALSE)</f>
        <v>EU</v>
      </c>
    </row>
    <row r="4123" spans="1:99" ht="16" customHeight="1" x14ac:dyDescent="0.35">
      <c r="A4123" s="12" t="s">
        <v>5672</v>
      </c>
      <c r="B4123" s="12" t="s">
        <v>925</v>
      </c>
      <c r="E4123" s="37">
        <v>1121180</v>
      </c>
      <c r="G4123" s="37" t="s">
        <v>1505</v>
      </c>
      <c r="I4123" s="37"/>
      <c r="K4123" s="37"/>
      <c r="M4123" s="37">
        <v>0</v>
      </c>
      <c r="N4123" s="12">
        <v>0</v>
      </c>
      <c r="O4123" s="37"/>
      <c r="Q4123" s="12">
        <v>3266</v>
      </c>
      <c r="R4123" s="37"/>
      <c r="T4123" s="37"/>
      <c r="V4123" s="37"/>
      <c r="X4123" s="37"/>
      <c r="Z4123" s="37"/>
      <c r="AB4123" s="37"/>
      <c r="AD4123" s="37"/>
      <c r="AF4123" s="37"/>
      <c r="AH4123" s="37">
        <v>412430</v>
      </c>
      <c r="AI4123" s="12">
        <v>0.06</v>
      </c>
      <c r="AN4123" s="37">
        <v>244199</v>
      </c>
      <c r="AO4123" s="12">
        <v>0.04</v>
      </c>
      <c r="AP4123" s="37">
        <v>464551</v>
      </c>
      <c r="AQ4123" s="12">
        <v>7.0000000000000007E-2</v>
      </c>
      <c r="AR4123" s="37"/>
      <c r="AT4123" s="37"/>
      <c r="AV4123" s="37"/>
      <c r="AX4123" s="37"/>
      <c r="BB4123" s="12">
        <v>0</v>
      </c>
      <c r="BH4123" s="12">
        <v>2012</v>
      </c>
      <c r="BI4123" s="12">
        <v>1450</v>
      </c>
      <c r="BQ4123" s="12">
        <v>0</v>
      </c>
      <c r="BV4123" s="12">
        <v>0</v>
      </c>
      <c r="BY4123" s="12">
        <v>0</v>
      </c>
      <c r="CC4123" s="12">
        <v>0</v>
      </c>
      <c r="CG4123" s="12" t="s">
        <v>976</v>
      </c>
      <c r="CH4123" s="12">
        <v>202.215</v>
      </c>
      <c r="CI4123" s="12" t="s">
        <v>941</v>
      </c>
      <c r="CJ4123" s="12" t="s">
        <v>941</v>
      </c>
      <c r="CK4123" s="12" t="s">
        <v>932</v>
      </c>
      <c r="CL4123" s="37">
        <v>672862723</v>
      </c>
      <c r="CN4123" s="12" t="s">
        <v>1513</v>
      </c>
      <c r="CS4123" s="12"/>
      <c r="CT4123" s="36" t="str">
        <f t="shared" si="64"/>
        <v>500mn - 1bn</v>
      </c>
      <c r="CU4123" s="36" t="str">
        <f>VLOOKUP(CK4123,Mapping!B:C,2,FALSE)</f>
        <v>US/CA</v>
      </c>
    </row>
    <row r="4124" spans="1:99" ht="16" customHeight="1" x14ac:dyDescent="0.35">
      <c r="A4124" s="12" t="s">
        <v>5673</v>
      </c>
      <c r="B4124" s="12" t="s">
        <v>925</v>
      </c>
      <c r="E4124" s="37">
        <v>10213</v>
      </c>
      <c r="G4124" s="37" t="s">
        <v>1505</v>
      </c>
      <c r="I4124" s="37"/>
      <c r="K4124" s="37"/>
      <c r="M4124" s="37"/>
      <c r="O4124" s="37"/>
      <c r="R4124" s="37"/>
      <c r="T4124" s="37"/>
      <c r="V4124" s="37"/>
      <c r="X4124" s="37"/>
      <c r="Z4124" s="37"/>
      <c r="AB4124" s="37"/>
      <c r="AD4124" s="37"/>
      <c r="AF4124" s="37"/>
      <c r="AH4124" s="37"/>
      <c r="AN4124" s="37">
        <v>4210</v>
      </c>
      <c r="AO4124" s="12">
        <v>0.01</v>
      </c>
      <c r="AP4124" s="37">
        <v>6003</v>
      </c>
      <c r="AQ4124" s="12">
        <v>0.01</v>
      </c>
      <c r="AR4124" s="37"/>
      <c r="AT4124" s="37"/>
      <c r="AV4124" s="37"/>
      <c r="AX4124" s="37"/>
      <c r="BH4124" s="12">
        <v>26</v>
      </c>
      <c r="BI4124" s="12">
        <v>25</v>
      </c>
      <c r="BV4124" s="12">
        <v>0</v>
      </c>
      <c r="BY4124" s="12">
        <v>0</v>
      </c>
      <c r="CG4124" s="12" t="s">
        <v>934</v>
      </c>
      <c r="CH4124" s="12">
        <v>168.059</v>
      </c>
      <c r="CI4124" s="12" t="s">
        <v>2397</v>
      </c>
      <c r="CJ4124" s="12" t="s">
        <v>1072</v>
      </c>
      <c r="CK4124" s="12" t="s">
        <v>932</v>
      </c>
      <c r="CL4124" s="37">
        <v>80494498</v>
      </c>
      <c r="CN4124" s="12" t="s">
        <v>1509</v>
      </c>
      <c r="CS4124" s="12"/>
      <c r="CT4124" s="36" t="str">
        <f t="shared" si="64"/>
        <v>500mn</v>
      </c>
      <c r="CU4124" s="36" t="str">
        <f>VLOOKUP(CK4124,Mapping!B:C,2,FALSE)</f>
        <v>US/CA</v>
      </c>
    </row>
    <row r="4125" spans="1:99" ht="16" customHeight="1" x14ac:dyDescent="0.35">
      <c r="A4125" s="12" t="s">
        <v>5674</v>
      </c>
      <c r="B4125" s="12" t="s">
        <v>925</v>
      </c>
      <c r="E4125" s="37">
        <v>0</v>
      </c>
      <c r="G4125" s="37" t="s">
        <v>1505</v>
      </c>
      <c r="I4125" s="37"/>
      <c r="K4125" s="37"/>
      <c r="M4125" s="37"/>
      <c r="O4125" s="37"/>
      <c r="R4125" s="37"/>
      <c r="T4125" s="37"/>
      <c r="V4125" s="37"/>
      <c r="X4125" s="37"/>
      <c r="Z4125" s="37"/>
      <c r="AB4125" s="37"/>
      <c r="AD4125" s="37"/>
      <c r="AF4125" s="37"/>
      <c r="AH4125" s="37"/>
      <c r="AN4125" s="37">
        <v>0</v>
      </c>
      <c r="AO4125" s="12">
        <v>0</v>
      </c>
      <c r="AP4125" s="37"/>
      <c r="AR4125" s="37"/>
      <c r="AT4125" s="37"/>
      <c r="AV4125" s="37"/>
      <c r="AX4125" s="37"/>
      <c r="BI4125" s="12">
        <v>0</v>
      </c>
      <c r="BY4125" s="12">
        <v>0</v>
      </c>
      <c r="CG4125" s="12" t="s">
        <v>940</v>
      </c>
      <c r="CH4125" s="12">
        <v>54.037999999999997</v>
      </c>
      <c r="CI4125" s="12" t="s">
        <v>1701</v>
      </c>
      <c r="CJ4125" s="12" t="s">
        <v>946</v>
      </c>
      <c r="CK4125" s="12" t="s">
        <v>932</v>
      </c>
      <c r="CL4125" s="37">
        <v>124438511</v>
      </c>
      <c r="CN4125" s="12" t="s">
        <v>1509</v>
      </c>
      <c r="CS4125" s="12"/>
      <c r="CT4125" s="36" t="str">
        <f t="shared" si="64"/>
        <v>500mn</v>
      </c>
      <c r="CU4125" s="36" t="str">
        <f>VLOOKUP(CK4125,Mapping!B:C,2,FALSE)</f>
        <v>US/CA</v>
      </c>
    </row>
    <row r="4126" spans="1:99" ht="16" customHeight="1" x14ac:dyDescent="0.35">
      <c r="A4126" s="12" t="s">
        <v>5675</v>
      </c>
      <c r="B4126" s="12" t="s">
        <v>925</v>
      </c>
      <c r="E4126" s="37">
        <v>136035</v>
      </c>
      <c r="G4126" s="37" t="s">
        <v>1505</v>
      </c>
      <c r="I4126" s="37"/>
      <c r="K4126" s="37"/>
      <c r="M4126" s="37"/>
      <c r="O4126" s="37"/>
      <c r="R4126" s="37"/>
      <c r="T4126" s="37"/>
      <c r="V4126" s="37"/>
      <c r="X4126" s="37"/>
      <c r="Z4126" s="37"/>
      <c r="AB4126" s="37"/>
      <c r="AD4126" s="37"/>
      <c r="AF4126" s="37"/>
      <c r="AH4126" s="37"/>
      <c r="AN4126" s="37">
        <v>136035</v>
      </c>
      <c r="AO4126" s="12">
        <v>0.49</v>
      </c>
      <c r="AP4126" s="37"/>
      <c r="AR4126" s="37"/>
      <c r="AT4126" s="37"/>
      <c r="AV4126" s="37"/>
      <c r="AX4126" s="37"/>
      <c r="BI4126" s="12">
        <v>808</v>
      </c>
      <c r="BY4126" s="12">
        <v>0</v>
      </c>
      <c r="CG4126" s="12" t="s">
        <v>940</v>
      </c>
      <c r="CH4126" s="12">
        <v>56.662999999999997</v>
      </c>
      <c r="CI4126" s="12" t="s">
        <v>1009</v>
      </c>
      <c r="CJ4126" s="12"/>
      <c r="CK4126" s="12" t="s">
        <v>1010</v>
      </c>
      <c r="CL4126" s="37">
        <v>27501405</v>
      </c>
      <c r="CN4126" s="12" t="s">
        <v>1506</v>
      </c>
      <c r="CS4126" s="12"/>
      <c r="CT4126" s="36" t="str">
        <f t="shared" si="64"/>
        <v>500mn</v>
      </c>
      <c r="CU4126" s="36" t="str">
        <f>VLOOKUP(CK4126,Mapping!B:C,2,FALSE)</f>
        <v>Africa</v>
      </c>
    </row>
    <row r="4127" spans="1:99" ht="16" customHeight="1" x14ac:dyDescent="0.35">
      <c r="A4127" s="12" t="s">
        <v>5676</v>
      </c>
      <c r="B4127" s="12" t="s">
        <v>925</v>
      </c>
      <c r="E4127" s="37">
        <v>0</v>
      </c>
      <c r="G4127" s="37" t="s">
        <v>1505</v>
      </c>
      <c r="I4127" s="37"/>
      <c r="K4127" s="37"/>
      <c r="M4127" s="37"/>
      <c r="O4127" s="37"/>
      <c r="Q4127" s="12">
        <v>0</v>
      </c>
      <c r="R4127" s="37"/>
      <c r="T4127" s="37"/>
      <c r="V4127" s="37"/>
      <c r="X4127" s="37"/>
      <c r="Z4127" s="37"/>
      <c r="AB4127" s="37"/>
      <c r="AD4127" s="37"/>
      <c r="AF4127" s="37"/>
      <c r="AH4127" s="37">
        <v>0</v>
      </c>
      <c r="AI4127" s="12">
        <v>0</v>
      </c>
      <c r="AN4127" s="37"/>
      <c r="AP4127" s="37"/>
      <c r="AR4127" s="37"/>
      <c r="AT4127" s="37"/>
      <c r="AV4127" s="37"/>
      <c r="AX4127" s="37"/>
      <c r="BQ4127" s="12">
        <v>0</v>
      </c>
      <c r="CG4127" s="12" t="s">
        <v>940</v>
      </c>
      <c r="CH4127" s="12">
        <v>86.558000000000007</v>
      </c>
      <c r="CI4127" s="12" t="s">
        <v>4094</v>
      </c>
      <c r="CJ4127" s="12" t="s">
        <v>931</v>
      </c>
      <c r="CK4127" s="12" t="s">
        <v>932</v>
      </c>
      <c r="CL4127" s="37">
        <v>562083784</v>
      </c>
      <c r="CN4127" s="12" t="s">
        <v>1509</v>
      </c>
      <c r="CS4127" s="12"/>
      <c r="CT4127" s="36" t="str">
        <f t="shared" si="64"/>
        <v>500mn - 1bn</v>
      </c>
      <c r="CU4127" s="36" t="str">
        <f>VLOOKUP(CK4127,Mapping!B:C,2,FALSE)</f>
        <v>US/CA</v>
      </c>
    </row>
    <row r="4128" spans="1:99" ht="16" customHeight="1" x14ac:dyDescent="0.35">
      <c r="A4128" s="12" t="s">
        <v>5677</v>
      </c>
      <c r="B4128" s="12" t="s">
        <v>925</v>
      </c>
      <c r="E4128" s="37">
        <v>40827519</v>
      </c>
      <c r="G4128" s="37" t="s">
        <v>1505</v>
      </c>
      <c r="I4128" s="37"/>
      <c r="K4128" s="37"/>
      <c r="M4128" s="37"/>
      <c r="O4128" s="37"/>
      <c r="R4128" s="37"/>
      <c r="T4128" s="37"/>
      <c r="V4128" s="37"/>
      <c r="X4128" s="37"/>
      <c r="Z4128" s="37"/>
      <c r="AB4128" s="37"/>
      <c r="AD4128" s="37">
        <v>40827519</v>
      </c>
      <c r="AE4128" s="12">
        <v>2.17</v>
      </c>
      <c r="AF4128" s="37"/>
      <c r="AH4128" s="37"/>
      <c r="AN4128" s="37"/>
      <c r="AP4128" s="37"/>
      <c r="AR4128" s="37"/>
      <c r="AT4128" s="37"/>
      <c r="AV4128" s="37"/>
      <c r="AX4128" s="37"/>
      <c r="BJ4128" s="12">
        <v>366429</v>
      </c>
      <c r="CB4128" s="12">
        <v>0.13</v>
      </c>
      <c r="CG4128" s="12" t="s">
        <v>976</v>
      </c>
      <c r="CH4128" s="12">
        <v>141.44900000000001</v>
      </c>
      <c r="CI4128" s="12" t="s">
        <v>967</v>
      </c>
      <c r="CJ4128" s="12" t="s">
        <v>968</v>
      </c>
      <c r="CK4128" s="12" t="s">
        <v>932</v>
      </c>
      <c r="CL4128" s="37">
        <v>1879077308</v>
      </c>
      <c r="CN4128" s="12" t="s">
        <v>1513</v>
      </c>
      <c r="CS4128" s="12"/>
      <c r="CT4128" s="36" t="str">
        <f t="shared" si="64"/>
        <v>1bn - 50bn</v>
      </c>
      <c r="CU4128" s="36" t="str">
        <f>VLOOKUP(CK4128,Mapping!B:C,2,FALSE)</f>
        <v>US/CA</v>
      </c>
    </row>
    <row r="4129" spans="1:99" ht="16" customHeight="1" x14ac:dyDescent="0.35">
      <c r="A4129" s="12" t="s">
        <v>5678</v>
      </c>
      <c r="B4129" s="12" t="s">
        <v>925</v>
      </c>
      <c r="E4129" s="37">
        <v>49046</v>
      </c>
      <c r="G4129" s="37" t="s">
        <v>1505</v>
      </c>
      <c r="I4129" s="37"/>
      <c r="K4129" s="37"/>
      <c r="M4129" s="37"/>
      <c r="O4129" s="37"/>
      <c r="Q4129" s="12">
        <v>118</v>
      </c>
      <c r="R4129" s="37"/>
      <c r="T4129" s="37"/>
      <c r="V4129" s="37"/>
      <c r="X4129" s="37"/>
      <c r="Z4129" s="37"/>
      <c r="AB4129" s="37"/>
      <c r="AD4129" s="37"/>
      <c r="AF4129" s="37"/>
      <c r="AH4129" s="37">
        <v>14901</v>
      </c>
      <c r="AI4129" s="12">
        <v>0.01</v>
      </c>
      <c r="AN4129" s="37">
        <v>33683</v>
      </c>
      <c r="AO4129" s="12">
        <v>0.03</v>
      </c>
      <c r="AP4129" s="37">
        <v>462</v>
      </c>
      <c r="AQ4129" s="12">
        <v>0</v>
      </c>
      <c r="AR4129" s="37"/>
      <c r="AT4129" s="37"/>
      <c r="AV4129" s="37"/>
      <c r="AX4129" s="37"/>
      <c r="BH4129" s="12">
        <v>2</v>
      </c>
      <c r="BI4129" s="12">
        <v>200</v>
      </c>
      <c r="BQ4129" s="12">
        <v>0</v>
      </c>
      <c r="BV4129" s="12">
        <v>0</v>
      </c>
      <c r="BY4129" s="12">
        <v>0</v>
      </c>
      <c r="CG4129" s="12" t="s">
        <v>934</v>
      </c>
      <c r="CH4129" s="12">
        <v>23.61</v>
      </c>
      <c r="CI4129" s="12" t="s">
        <v>1071</v>
      </c>
      <c r="CJ4129" s="12" t="s">
        <v>1072</v>
      </c>
      <c r="CK4129" s="12" t="s">
        <v>932</v>
      </c>
      <c r="CL4129" s="37">
        <v>106204305</v>
      </c>
      <c r="CN4129" s="12" t="s">
        <v>1509</v>
      </c>
      <c r="CS4129" s="12"/>
      <c r="CT4129" s="36" t="str">
        <f t="shared" si="64"/>
        <v>500mn</v>
      </c>
      <c r="CU4129" s="36" t="str">
        <f>VLOOKUP(CK4129,Mapping!B:C,2,FALSE)</f>
        <v>US/CA</v>
      </c>
    </row>
    <row r="4130" spans="1:99" ht="16" customHeight="1" x14ac:dyDescent="0.35">
      <c r="A4130" s="12" t="s">
        <v>5679</v>
      </c>
      <c r="B4130" s="12" t="s">
        <v>925</v>
      </c>
      <c r="E4130" s="37">
        <v>8277489</v>
      </c>
      <c r="G4130" s="37" t="s">
        <v>1505</v>
      </c>
      <c r="I4130" s="37"/>
      <c r="K4130" s="37"/>
      <c r="M4130" s="37"/>
      <c r="O4130" s="37"/>
      <c r="R4130" s="37"/>
      <c r="T4130" s="37"/>
      <c r="V4130" s="37"/>
      <c r="X4130" s="37"/>
      <c r="Z4130" s="37"/>
      <c r="AB4130" s="37"/>
      <c r="AD4130" s="37"/>
      <c r="AF4130" s="37"/>
      <c r="AH4130" s="37"/>
      <c r="AN4130" s="37">
        <v>8277489</v>
      </c>
      <c r="AO4130" s="12">
        <v>3.83</v>
      </c>
      <c r="AP4130" s="37"/>
      <c r="AR4130" s="37"/>
      <c r="AT4130" s="37"/>
      <c r="AV4130" s="37"/>
      <c r="AX4130" s="37"/>
      <c r="BI4130" s="12">
        <v>49150</v>
      </c>
      <c r="BY4130" s="12">
        <v>0.01</v>
      </c>
      <c r="CG4130" s="12" t="s">
        <v>959</v>
      </c>
      <c r="CH4130" s="12">
        <v>2.9009999999999998</v>
      </c>
      <c r="CI4130" s="12" t="s">
        <v>1148</v>
      </c>
      <c r="CJ4130" s="12" t="s">
        <v>1149</v>
      </c>
      <c r="CK4130" s="12" t="s">
        <v>932</v>
      </c>
      <c r="CL4130" s="37">
        <v>216163503</v>
      </c>
      <c r="CN4130" s="12" t="s">
        <v>1509</v>
      </c>
      <c r="CS4130" s="12"/>
      <c r="CT4130" s="36" t="str">
        <f t="shared" si="64"/>
        <v>500mn</v>
      </c>
      <c r="CU4130" s="36" t="str">
        <f>VLOOKUP(CK4130,Mapping!B:C,2,FALSE)</f>
        <v>US/CA</v>
      </c>
    </row>
    <row r="4131" spans="1:99" ht="16" customHeight="1" x14ac:dyDescent="0.35">
      <c r="A4131" s="12" t="s">
        <v>5680</v>
      </c>
      <c r="B4131" s="12" t="s">
        <v>925</v>
      </c>
      <c r="E4131" s="37">
        <v>1354968</v>
      </c>
      <c r="G4131" s="37" t="s">
        <v>1505</v>
      </c>
      <c r="I4131" s="37"/>
      <c r="K4131" s="37"/>
      <c r="M4131" s="37">
        <v>1354968</v>
      </c>
      <c r="N4131" s="12">
        <v>1.18</v>
      </c>
      <c r="O4131" s="37"/>
      <c r="R4131" s="37"/>
      <c r="T4131" s="37"/>
      <c r="V4131" s="37"/>
      <c r="X4131" s="37"/>
      <c r="Z4131" s="37"/>
      <c r="AB4131" s="37"/>
      <c r="AD4131" s="37"/>
      <c r="AF4131" s="37"/>
      <c r="AH4131" s="37"/>
      <c r="AN4131" s="37"/>
      <c r="AP4131" s="37"/>
      <c r="AR4131" s="37"/>
      <c r="AT4131" s="37"/>
      <c r="AV4131" s="37"/>
      <c r="AX4131" s="37"/>
      <c r="BB4131" s="12">
        <v>10800</v>
      </c>
      <c r="CC4131" s="12">
        <v>0</v>
      </c>
      <c r="CG4131" s="12" t="s">
        <v>976</v>
      </c>
      <c r="CH4131" s="12">
        <v>77.941000000000003</v>
      </c>
      <c r="CI4131" s="12" t="s">
        <v>941</v>
      </c>
      <c r="CJ4131" s="12" t="s">
        <v>941</v>
      </c>
      <c r="CK4131" s="12" t="s">
        <v>932</v>
      </c>
      <c r="CL4131" s="37">
        <v>114902528</v>
      </c>
      <c r="CN4131" s="12" t="s">
        <v>1513</v>
      </c>
      <c r="CS4131" s="12"/>
      <c r="CT4131" s="36" t="str">
        <f t="shared" si="64"/>
        <v>500mn</v>
      </c>
      <c r="CU4131" s="36" t="str">
        <f>VLOOKUP(CK4131,Mapping!B:C,2,FALSE)</f>
        <v>US/CA</v>
      </c>
    </row>
    <row r="4132" spans="1:99" ht="16" customHeight="1" x14ac:dyDescent="0.35">
      <c r="A4132" s="12" t="s">
        <v>5681</v>
      </c>
      <c r="B4132" s="12" t="s">
        <v>925</v>
      </c>
      <c r="E4132" s="37">
        <v>729556</v>
      </c>
      <c r="G4132" s="37" t="s">
        <v>1505</v>
      </c>
      <c r="I4132" s="37"/>
      <c r="K4132" s="37"/>
      <c r="M4132" s="37"/>
      <c r="O4132" s="37"/>
      <c r="Q4132" s="12">
        <v>1736</v>
      </c>
      <c r="R4132" s="37"/>
      <c r="T4132" s="37">
        <v>510334</v>
      </c>
      <c r="U4132" s="12">
        <v>0.02</v>
      </c>
      <c r="V4132" s="37"/>
      <c r="X4132" s="37"/>
      <c r="Z4132" s="37"/>
      <c r="AB4132" s="37"/>
      <c r="AD4132" s="37"/>
      <c r="AF4132" s="37"/>
      <c r="AH4132" s="37">
        <v>219222</v>
      </c>
      <c r="AI4132" s="12">
        <v>0.01</v>
      </c>
      <c r="AN4132" s="37"/>
      <c r="AP4132" s="37"/>
      <c r="AR4132" s="37"/>
      <c r="AT4132" s="37"/>
      <c r="AV4132" s="37"/>
      <c r="AX4132" s="37"/>
      <c r="BK4132" s="12">
        <v>4559</v>
      </c>
      <c r="BQ4132" s="12">
        <v>0</v>
      </c>
      <c r="CE4132" s="12">
        <v>0</v>
      </c>
      <c r="CG4132" s="12" t="s">
        <v>934</v>
      </c>
      <c r="CH4132" s="12">
        <v>256.97500000000002</v>
      </c>
      <c r="CI4132" s="12" t="s">
        <v>1073</v>
      </c>
      <c r="CJ4132" s="12" t="s">
        <v>946</v>
      </c>
      <c r="CK4132" s="12" t="s">
        <v>932</v>
      </c>
      <c r="CL4132" s="37">
        <v>2877785320</v>
      </c>
      <c r="CN4132" s="12" t="s">
        <v>1506</v>
      </c>
      <c r="CS4132" s="12"/>
      <c r="CT4132" s="36" t="str">
        <f t="shared" si="64"/>
        <v>1bn - 50bn</v>
      </c>
      <c r="CU4132" s="36" t="str">
        <f>VLOOKUP(CK4132,Mapping!B:C,2,FALSE)</f>
        <v>US/CA</v>
      </c>
    </row>
    <row r="4133" spans="1:99" ht="16" customHeight="1" x14ac:dyDescent="0.35">
      <c r="A4133" s="12" t="s">
        <v>5682</v>
      </c>
      <c r="B4133" s="12" t="s">
        <v>925</v>
      </c>
      <c r="E4133" s="37">
        <v>439110</v>
      </c>
      <c r="G4133" s="37" t="s">
        <v>1505</v>
      </c>
      <c r="I4133" s="37"/>
      <c r="K4133" s="37"/>
      <c r="M4133" s="37">
        <v>439110</v>
      </c>
      <c r="N4133" s="12">
        <v>0.15</v>
      </c>
      <c r="O4133" s="37"/>
      <c r="R4133" s="37"/>
      <c r="T4133" s="37"/>
      <c r="V4133" s="37"/>
      <c r="X4133" s="37"/>
      <c r="Z4133" s="37"/>
      <c r="AB4133" s="37"/>
      <c r="AD4133" s="37"/>
      <c r="AF4133" s="37"/>
      <c r="AH4133" s="37"/>
      <c r="AN4133" s="37"/>
      <c r="AP4133" s="37"/>
      <c r="AR4133" s="37"/>
      <c r="AT4133" s="37"/>
      <c r="AV4133" s="37"/>
      <c r="AX4133" s="37"/>
      <c r="BB4133" s="12">
        <v>3500</v>
      </c>
      <c r="CC4133" s="12">
        <v>0</v>
      </c>
      <c r="CG4133" s="12"/>
      <c r="CH4133" s="12">
        <v>17.138000000000002</v>
      </c>
      <c r="CI4133" s="12" t="s">
        <v>1073</v>
      </c>
      <c r="CJ4133" s="12" t="s">
        <v>946</v>
      </c>
      <c r="CK4133" s="12" t="s">
        <v>932</v>
      </c>
      <c r="CL4133" s="37">
        <v>290052392</v>
      </c>
      <c r="CN4133" s="12" t="s">
        <v>1509</v>
      </c>
      <c r="CS4133" s="12"/>
      <c r="CT4133" s="36" t="str">
        <f t="shared" si="64"/>
        <v>500mn</v>
      </c>
      <c r="CU4133" s="36" t="str">
        <f>VLOOKUP(CK4133,Mapping!B:C,2,FALSE)</f>
        <v>US/CA</v>
      </c>
    </row>
    <row r="4134" spans="1:99" ht="16" customHeight="1" x14ac:dyDescent="0.35">
      <c r="A4134" s="12" t="s">
        <v>5683</v>
      </c>
      <c r="B4134" s="12" t="s">
        <v>925</v>
      </c>
      <c r="E4134" s="37">
        <v>853021</v>
      </c>
      <c r="G4134" s="37" t="s">
        <v>1505</v>
      </c>
      <c r="I4134" s="37"/>
      <c r="K4134" s="37"/>
      <c r="M4134" s="37"/>
      <c r="O4134" s="37"/>
      <c r="Q4134" s="12">
        <v>6755</v>
      </c>
      <c r="R4134" s="37"/>
      <c r="T4134" s="37"/>
      <c r="V4134" s="37"/>
      <c r="X4134" s="37"/>
      <c r="Z4134" s="37"/>
      <c r="AB4134" s="37"/>
      <c r="AD4134" s="37"/>
      <c r="AF4134" s="37"/>
      <c r="AH4134" s="37">
        <v>853021</v>
      </c>
      <c r="AI4134" s="12">
        <v>0.32</v>
      </c>
      <c r="AN4134" s="37"/>
      <c r="AP4134" s="37"/>
      <c r="AR4134" s="37"/>
      <c r="AT4134" s="37"/>
      <c r="AV4134" s="37"/>
      <c r="AX4134" s="37"/>
      <c r="BQ4134" s="12">
        <v>0</v>
      </c>
      <c r="CG4134" s="12" t="s">
        <v>934</v>
      </c>
      <c r="CH4134" s="12">
        <v>22.687000000000001</v>
      </c>
      <c r="CI4134" s="12" t="s">
        <v>5684</v>
      </c>
      <c r="CJ4134" s="12" t="s">
        <v>1021</v>
      </c>
      <c r="CK4134" s="12" t="s">
        <v>932</v>
      </c>
      <c r="CL4134" s="37">
        <v>268458694</v>
      </c>
      <c r="CN4134" s="12" t="s">
        <v>1509</v>
      </c>
      <c r="CS4134" s="12"/>
      <c r="CT4134" s="36" t="str">
        <f t="shared" si="64"/>
        <v>500mn</v>
      </c>
      <c r="CU4134" s="36" t="str">
        <f>VLOOKUP(CK4134,Mapping!B:C,2,FALSE)</f>
        <v>US/CA</v>
      </c>
    </row>
    <row r="4135" spans="1:99" ht="16" customHeight="1" x14ac:dyDescent="0.35">
      <c r="A4135" s="12" t="s">
        <v>5685</v>
      </c>
      <c r="B4135" s="12" t="s">
        <v>933</v>
      </c>
      <c r="E4135" s="37">
        <v>32694989</v>
      </c>
      <c r="G4135" s="37" t="s">
        <v>1505</v>
      </c>
      <c r="I4135" s="37"/>
      <c r="K4135" s="37"/>
      <c r="M4135" s="37"/>
      <c r="O4135" s="37"/>
      <c r="R4135" s="37"/>
      <c r="T4135" s="37"/>
      <c r="V4135" s="37"/>
      <c r="X4135" s="37">
        <v>32480263</v>
      </c>
      <c r="Y4135" s="12">
        <v>0.59</v>
      </c>
      <c r="Z4135" s="37"/>
      <c r="AB4135" s="37"/>
      <c r="AD4135" s="37"/>
      <c r="AF4135" s="37"/>
      <c r="AH4135" s="37"/>
      <c r="AN4135" s="37">
        <v>214726</v>
      </c>
      <c r="AO4135" s="12">
        <v>0</v>
      </c>
      <c r="AP4135" s="37"/>
      <c r="AR4135" s="37"/>
      <c r="AT4135" s="37"/>
      <c r="AV4135" s="37"/>
      <c r="AX4135" s="37"/>
      <c r="BA4135" s="12">
        <v>317873</v>
      </c>
      <c r="BI4135" s="12">
        <v>1275</v>
      </c>
      <c r="BY4135" s="12">
        <v>0</v>
      </c>
      <c r="BZ4135" s="12">
        <v>0.01</v>
      </c>
      <c r="CG4135" s="12" t="s">
        <v>929</v>
      </c>
      <c r="CH4135" s="12">
        <v>81.92</v>
      </c>
      <c r="CI4135" s="12" t="s">
        <v>1016</v>
      </c>
      <c r="CJ4135" s="12" t="s">
        <v>1017</v>
      </c>
      <c r="CK4135" s="12" t="s">
        <v>932</v>
      </c>
      <c r="CL4135" s="37">
        <v>5499442339</v>
      </c>
      <c r="CN4135" s="12" t="s">
        <v>1509</v>
      </c>
      <c r="CS4135" s="12"/>
      <c r="CT4135" s="36" t="str">
        <f t="shared" si="64"/>
        <v>1bn - 50bn</v>
      </c>
      <c r="CU4135" s="36" t="str">
        <f>VLOOKUP(CK4135,Mapping!B:C,2,FALSE)</f>
        <v>US/CA</v>
      </c>
    </row>
    <row r="4136" spans="1:99" ht="16" customHeight="1" x14ac:dyDescent="0.35">
      <c r="A4136" s="12" t="s">
        <v>5686</v>
      </c>
      <c r="B4136" s="12" t="s">
        <v>925</v>
      </c>
      <c r="E4136" s="37">
        <v>4968</v>
      </c>
      <c r="G4136" s="37" t="s">
        <v>1505</v>
      </c>
      <c r="I4136" s="37"/>
      <c r="K4136" s="37"/>
      <c r="M4136" s="37"/>
      <c r="O4136" s="37"/>
      <c r="Q4136" s="12">
        <v>6</v>
      </c>
      <c r="R4136" s="37"/>
      <c r="T4136" s="37"/>
      <c r="V4136" s="37"/>
      <c r="X4136" s="37"/>
      <c r="Z4136" s="37"/>
      <c r="AB4136" s="37"/>
      <c r="AD4136" s="37"/>
      <c r="AF4136" s="37"/>
      <c r="AH4136" s="37">
        <v>758</v>
      </c>
      <c r="AI4136" s="12">
        <v>0</v>
      </c>
      <c r="AN4136" s="37">
        <v>4210</v>
      </c>
      <c r="AO4136" s="12">
        <v>0</v>
      </c>
      <c r="AP4136" s="37"/>
      <c r="AR4136" s="37"/>
      <c r="AT4136" s="37"/>
      <c r="AV4136" s="37"/>
      <c r="AX4136" s="37"/>
      <c r="BI4136" s="12">
        <v>25</v>
      </c>
      <c r="BQ4136" s="12">
        <v>0</v>
      </c>
      <c r="BY4136" s="12">
        <v>0</v>
      </c>
      <c r="CG4136" s="12" t="s">
        <v>934</v>
      </c>
      <c r="CH4136" s="12">
        <v>8.0239999999999991</v>
      </c>
      <c r="CI4136" s="12" t="s">
        <v>1056</v>
      </c>
      <c r="CJ4136" s="12"/>
      <c r="CK4136" s="12" t="s">
        <v>1057</v>
      </c>
      <c r="CL4136" s="37">
        <v>1270601395</v>
      </c>
      <c r="CN4136" s="12" t="s">
        <v>1506</v>
      </c>
      <c r="CS4136" s="12"/>
      <c r="CT4136" s="36" t="str">
        <f t="shared" si="64"/>
        <v>1bn - 50bn</v>
      </c>
      <c r="CU4136" s="36" t="str">
        <f>VLOOKUP(CK4136,Mapping!B:C,2,FALSE)</f>
        <v>Asia</v>
      </c>
    </row>
    <row r="4137" spans="1:99" ht="16" customHeight="1" x14ac:dyDescent="0.35">
      <c r="A4137" s="12" t="s">
        <v>5687</v>
      </c>
      <c r="B4137" s="12" t="s">
        <v>925</v>
      </c>
      <c r="E4137" s="37">
        <v>1887444</v>
      </c>
      <c r="G4137" s="37" t="s">
        <v>1505</v>
      </c>
      <c r="I4137" s="37"/>
      <c r="K4137" s="37">
        <v>1148881</v>
      </c>
      <c r="L4137" s="12">
        <v>0.64</v>
      </c>
      <c r="M4137" s="37"/>
      <c r="O4137" s="37">
        <v>408522</v>
      </c>
      <c r="P4137" s="12">
        <v>0.23</v>
      </c>
      <c r="R4137" s="37"/>
      <c r="T4137" s="37"/>
      <c r="V4137" s="37"/>
      <c r="X4137" s="37"/>
      <c r="Z4137" s="37">
        <v>43739</v>
      </c>
      <c r="AA4137" s="12">
        <v>0.02</v>
      </c>
      <c r="AB4137" s="37"/>
      <c r="AD4137" s="37"/>
      <c r="AF4137" s="37"/>
      <c r="AH4137" s="37"/>
      <c r="AL4137" s="12">
        <v>26900</v>
      </c>
      <c r="AN4137" s="37">
        <v>286302</v>
      </c>
      <c r="AO4137" s="12">
        <v>0.16</v>
      </c>
      <c r="AP4137" s="37"/>
      <c r="AR4137" s="37"/>
      <c r="AT4137" s="37"/>
      <c r="AV4137" s="37"/>
      <c r="AX4137" s="37"/>
      <c r="BC4137" s="12">
        <v>1524</v>
      </c>
      <c r="BG4137" s="12">
        <v>18600</v>
      </c>
      <c r="BI4137" s="12">
        <v>1700</v>
      </c>
      <c r="BS4137" s="12">
        <v>0</v>
      </c>
      <c r="BU4137" s="12">
        <v>0</v>
      </c>
      <c r="BY4137" s="12">
        <v>0</v>
      </c>
      <c r="CD4137" s="12">
        <v>0</v>
      </c>
      <c r="CG4137" s="12" t="s">
        <v>991</v>
      </c>
      <c r="CH4137" s="12">
        <v>44.417000000000002</v>
      </c>
      <c r="CI4137" s="12" t="s">
        <v>4423</v>
      </c>
      <c r="CJ4137" s="12"/>
      <c r="CK4137" s="12" t="s">
        <v>1010</v>
      </c>
      <c r="CL4137" s="37">
        <v>179296533</v>
      </c>
      <c r="CN4137" s="12" t="s">
        <v>1506</v>
      </c>
      <c r="CS4137" s="12"/>
      <c r="CT4137" s="36" t="str">
        <f t="shared" si="64"/>
        <v>500mn</v>
      </c>
      <c r="CU4137" s="36" t="str">
        <f>VLOOKUP(CK4137,Mapping!B:C,2,FALSE)</f>
        <v>Africa</v>
      </c>
    </row>
    <row r="4138" spans="1:99" ht="16" customHeight="1" x14ac:dyDescent="0.35">
      <c r="A4138" s="12" t="s">
        <v>5688</v>
      </c>
      <c r="B4138" s="12" t="s">
        <v>925</v>
      </c>
      <c r="E4138" s="37">
        <v>846274</v>
      </c>
      <c r="G4138" s="37" t="s">
        <v>1505</v>
      </c>
      <c r="I4138" s="37"/>
      <c r="K4138" s="37"/>
      <c r="M4138" s="37"/>
      <c r="O4138" s="37"/>
      <c r="R4138" s="37"/>
      <c r="T4138" s="37"/>
      <c r="V4138" s="37"/>
      <c r="X4138" s="37"/>
      <c r="Z4138" s="37"/>
      <c r="AB4138" s="37"/>
      <c r="AD4138" s="37"/>
      <c r="AF4138" s="37"/>
      <c r="AH4138" s="37"/>
      <c r="AN4138" s="37">
        <v>846274</v>
      </c>
      <c r="AO4138" s="12">
        <v>0.72</v>
      </c>
      <c r="AP4138" s="37"/>
      <c r="AR4138" s="37"/>
      <c r="AT4138" s="37"/>
      <c r="AV4138" s="37"/>
      <c r="AX4138" s="37"/>
      <c r="BI4138" s="12">
        <v>5025</v>
      </c>
      <c r="BY4138" s="12">
        <v>0</v>
      </c>
      <c r="CG4138" s="12" t="s">
        <v>940</v>
      </c>
      <c r="CH4138" s="12">
        <v>39.341999999999999</v>
      </c>
      <c r="CI4138" s="12" t="s">
        <v>1707</v>
      </c>
      <c r="CJ4138" s="12" t="s">
        <v>968</v>
      </c>
      <c r="CK4138" s="12" t="s">
        <v>932</v>
      </c>
      <c r="CL4138" s="37">
        <v>118040282</v>
      </c>
      <c r="CN4138" s="12" t="s">
        <v>1509</v>
      </c>
      <c r="CS4138" s="12"/>
      <c r="CT4138" s="36" t="str">
        <f t="shared" si="64"/>
        <v>500mn</v>
      </c>
      <c r="CU4138" s="36" t="str">
        <f>VLOOKUP(CK4138,Mapping!B:C,2,FALSE)</f>
        <v>US/CA</v>
      </c>
    </row>
    <row r="4139" spans="1:99" ht="16" customHeight="1" x14ac:dyDescent="0.35">
      <c r="A4139" s="12" t="s">
        <v>5689</v>
      </c>
      <c r="B4139" s="12" t="s">
        <v>925</v>
      </c>
      <c r="E4139" s="37">
        <v>0</v>
      </c>
      <c r="G4139" s="37" t="s">
        <v>1505</v>
      </c>
      <c r="I4139" s="37"/>
      <c r="K4139" s="37"/>
      <c r="M4139" s="37"/>
      <c r="O4139" s="37"/>
      <c r="R4139" s="37"/>
      <c r="T4139" s="37"/>
      <c r="V4139" s="37"/>
      <c r="X4139" s="37"/>
      <c r="Z4139" s="37"/>
      <c r="AB4139" s="37"/>
      <c r="AD4139" s="37"/>
      <c r="AF4139" s="37"/>
      <c r="AH4139" s="37"/>
      <c r="AN4139" s="37">
        <v>0</v>
      </c>
      <c r="AO4139" s="12">
        <v>0</v>
      </c>
      <c r="AP4139" s="37"/>
      <c r="AR4139" s="37"/>
      <c r="AT4139" s="37"/>
      <c r="AV4139" s="37"/>
      <c r="AX4139" s="37"/>
      <c r="BI4139" s="12">
        <v>0</v>
      </c>
      <c r="BY4139" s="12">
        <v>0</v>
      </c>
      <c r="CG4139" s="12" t="s">
        <v>934</v>
      </c>
      <c r="CH4139" s="12">
        <v>99.450999999999993</v>
      </c>
      <c r="CI4139" s="12" t="s">
        <v>1084</v>
      </c>
      <c r="CJ4139" s="12" t="s">
        <v>1046</v>
      </c>
      <c r="CK4139" s="12" t="s">
        <v>932</v>
      </c>
      <c r="CL4139" s="37">
        <v>301442273</v>
      </c>
      <c r="CN4139" s="12" t="s">
        <v>1509</v>
      </c>
      <c r="CS4139" s="12"/>
      <c r="CT4139" s="36" t="str">
        <f t="shared" si="64"/>
        <v>500mn</v>
      </c>
      <c r="CU4139" s="36" t="str">
        <f>VLOOKUP(CK4139,Mapping!B:C,2,FALSE)</f>
        <v>US/CA</v>
      </c>
    </row>
    <row r="4140" spans="1:99" ht="16" customHeight="1" x14ac:dyDescent="0.35">
      <c r="A4140" s="12" t="s">
        <v>5690</v>
      </c>
      <c r="B4140" s="12" t="s">
        <v>925</v>
      </c>
      <c r="E4140" s="37">
        <v>594657</v>
      </c>
      <c r="G4140" s="37" t="s">
        <v>1505</v>
      </c>
      <c r="I4140" s="37"/>
      <c r="K4140" s="37">
        <v>80005</v>
      </c>
      <c r="L4140" s="12">
        <v>0.02</v>
      </c>
      <c r="M4140" s="37"/>
      <c r="O4140" s="37">
        <v>92504</v>
      </c>
      <c r="P4140" s="12">
        <v>0.03</v>
      </c>
      <c r="R4140" s="37">
        <v>91920</v>
      </c>
      <c r="S4140" s="12">
        <v>0.03</v>
      </c>
      <c r="T4140" s="37"/>
      <c r="V4140" s="37">
        <v>91703</v>
      </c>
      <c r="W4140" s="12">
        <v>0.03</v>
      </c>
      <c r="X4140" s="37"/>
      <c r="Z4140" s="37"/>
      <c r="AB4140" s="37">
        <v>109265</v>
      </c>
      <c r="AC4140" s="12">
        <v>0.03</v>
      </c>
      <c r="AD4140" s="37"/>
      <c r="AF4140" s="37">
        <v>129260</v>
      </c>
      <c r="AG4140" s="12">
        <v>0.04</v>
      </c>
      <c r="AH4140" s="37"/>
      <c r="AJ4140" s="12">
        <v>7225</v>
      </c>
      <c r="AK4140" s="12">
        <v>3862</v>
      </c>
      <c r="AL4140" s="12">
        <v>5433</v>
      </c>
      <c r="AN4140" s="37"/>
      <c r="AP4140" s="37"/>
      <c r="AR4140" s="37"/>
      <c r="AT4140" s="37"/>
      <c r="AV4140" s="37"/>
      <c r="AX4140" s="37"/>
      <c r="AZ4140" s="12">
        <v>8552</v>
      </c>
      <c r="BF4140" s="12">
        <v>7244</v>
      </c>
      <c r="BG4140" s="12">
        <v>1370</v>
      </c>
      <c r="BP4140" s="12">
        <v>0</v>
      </c>
      <c r="BR4140" s="12">
        <v>0</v>
      </c>
      <c r="BS4140" s="12">
        <v>0</v>
      </c>
      <c r="BT4140" s="12">
        <v>0</v>
      </c>
      <c r="BU4140" s="12">
        <v>0</v>
      </c>
      <c r="BX4140" s="12">
        <v>0</v>
      </c>
      <c r="CG4140" s="12" t="s">
        <v>934</v>
      </c>
      <c r="CH4140" s="12">
        <v>58.970999999999997</v>
      </c>
      <c r="CI4140" s="12" t="s">
        <v>950</v>
      </c>
      <c r="CJ4140" s="12"/>
      <c r="CK4140" s="12" t="s">
        <v>951</v>
      </c>
      <c r="CL4140" s="37">
        <v>333243740</v>
      </c>
      <c r="CN4140" s="12" t="s">
        <v>1506</v>
      </c>
      <c r="CS4140" s="12"/>
      <c r="CT4140" s="36" t="str">
        <f t="shared" si="64"/>
        <v>500mn</v>
      </c>
      <c r="CU4140" s="36" t="str">
        <f>VLOOKUP(CK4140,Mapping!B:C,2,FALSE)</f>
        <v>HK</v>
      </c>
    </row>
    <row r="4141" spans="1:99" ht="16" customHeight="1" x14ac:dyDescent="0.35">
      <c r="A4141" s="12" t="s">
        <v>5691</v>
      </c>
      <c r="B4141" s="12" t="s">
        <v>933</v>
      </c>
      <c r="E4141" s="37">
        <v>30861852</v>
      </c>
      <c r="G4141" s="37" t="s">
        <v>1505</v>
      </c>
      <c r="I4141" s="37"/>
      <c r="K4141" s="37">
        <v>20476020</v>
      </c>
      <c r="L4141" s="12">
        <v>0.37</v>
      </c>
      <c r="M4141" s="37">
        <v>4113332</v>
      </c>
      <c r="N4141" s="12">
        <v>7.0000000000000007E-2</v>
      </c>
      <c r="O4141" s="37"/>
      <c r="R4141" s="37"/>
      <c r="T4141" s="37"/>
      <c r="V4141" s="37"/>
      <c r="X4141" s="37"/>
      <c r="Z4141" s="37"/>
      <c r="AB4141" s="37"/>
      <c r="AD4141" s="37">
        <v>6272500</v>
      </c>
      <c r="AE4141" s="12">
        <v>0.11</v>
      </c>
      <c r="AF4141" s="37"/>
      <c r="AH4141" s="37"/>
      <c r="AN4141" s="37"/>
      <c r="AP4141" s="37"/>
      <c r="AR4141" s="37"/>
      <c r="AT4141" s="37"/>
      <c r="AV4141" s="37"/>
      <c r="AX4141" s="37"/>
      <c r="BB4141" s="12">
        <v>32786</v>
      </c>
      <c r="BG4141" s="12">
        <v>331500</v>
      </c>
      <c r="BJ4141" s="12">
        <v>56296</v>
      </c>
      <c r="BS4141" s="12">
        <v>0</v>
      </c>
      <c r="CB4141" s="12">
        <v>0.02</v>
      </c>
      <c r="CC4141" s="12">
        <v>0</v>
      </c>
      <c r="CG4141" s="12" t="s">
        <v>940</v>
      </c>
      <c r="CH4141" s="12">
        <v>60.765999999999998</v>
      </c>
      <c r="CI4141" s="12" t="s">
        <v>953</v>
      </c>
      <c r="CJ4141" s="12"/>
      <c r="CK4141" s="12" t="s">
        <v>954</v>
      </c>
      <c r="CL4141" s="37">
        <v>5517412950</v>
      </c>
      <c r="CN4141" s="12" t="s">
        <v>1506</v>
      </c>
      <c r="CS4141" s="12"/>
      <c r="CT4141" s="36" t="str">
        <f t="shared" si="64"/>
        <v>1bn - 50bn</v>
      </c>
      <c r="CU4141" s="36" t="str">
        <f>VLOOKUP(CK4141,Mapping!B:C,2,FALSE)</f>
        <v>EU</v>
      </c>
    </row>
    <row r="4142" spans="1:99" ht="16" customHeight="1" x14ac:dyDescent="0.35">
      <c r="A4142" s="12" t="s">
        <v>5692</v>
      </c>
      <c r="B4142" s="12" t="s">
        <v>925</v>
      </c>
      <c r="E4142" s="37">
        <v>1258752</v>
      </c>
      <c r="G4142" s="37" t="s">
        <v>1505</v>
      </c>
      <c r="I4142" s="37"/>
      <c r="K4142" s="37"/>
      <c r="M4142" s="37"/>
      <c r="O4142" s="37"/>
      <c r="Q4142" s="12">
        <v>1666</v>
      </c>
      <c r="R4142" s="37"/>
      <c r="T4142" s="37"/>
      <c r="V4142" s="37"/>
      <c r="X4142" s="37"/>
      <c r="Z4142" s="37"/>
      <c r="AB4142" s="37"/>
      <c r="AD4142" s="37"/>
      <c r="AF4142" s="37"/>
      <c r="AH4142" s="37">
        <v>210382</v>
      </c>
      <c r="AI4142" s="12">
        <v>0.03</v>
      </c>
      <c r="AN4142" s="37">
        <v>1048370</v>
      </c>
      <c r="AO4142" s="12">
        <v>0.14000000000000001</v>
      </c>
      <c r="AP4142" s="37"/>
      <c r="AR4142" s="37"/>
      <c r="AT4142" s="37"/>
      <c r="AV4142" s="37"/>
      <c r="AX4142" s="37"/>
      <c r="BI4142" s="12">
        <v>6225</v>
      </c>
      <c r="BQ4142" s="12">
        <v>0</v>
      </c>
      <c r="BY4142" s="12">
        <v>0</v>
      </c>
      <c r="CG4142" s="12" t="s">
        <v>929</v>
      </c>
      <c r="CH4142" s="12">
        <v>20.885999999999999</v>
      </c>
      <c r="CI4142" s="12" t="s">
        <v>1267</v>
      </c>
      <c r="CJ4142" s="12" t="s">
        <v>1015</v>
      </c>
      <c r="CK4142" s="12" t="s">
        <v>932</v>
      </c>
      <c r="CL4142" s="37">
        <v>767374848</v>
      </c>
      <c r="CN4142" s="12" t="s">
        <v>1509</v>
      </c>
      <c r="CS4142" s="12"/>
      <c r="CT4142" s="36" t="str">
        <f t="shared" si="64"/>
        <v>500mn - 1bn</v>
      </c>
      <c r="CU4142" s="36" t="str">
        <f>VLOOKUP(CK4142,Mapping!B:C,2,FALSE)</f>
        <v>US/CA</v>
      </c>
    </row>
    <row r="4143" spans="1:99" ht="16" customHeight="1" x14ac:dyDescent="0.35">
      <c r="A4143" s="12" t="s">
        <v>5693</v>
      </c>
      <c r="B4143" s="12" t="s">
        <v>925</v>
      </c>
      <c r="E4143" s="37">
        <v>652600</v>
      </c>
      <c r="G4143" s="37" t="s">
        <v>1505</v>
      </c>
      <c r="I4143" s="37"/>
      <c r="K4143" s="37"/>
      <c r="M4143" s="37"/>
      <c r="O4143" s="37"/>
      <c r="R4143" s="37"/>
      <c r="T4143" s="37"/>
      <c r="V4143" s="37"/>
      <c r="X4143" s="37"/>
      <c r="Z4143" s="37"/>
      <c r="AB4143" s="37"/>
      <c r="AD4143" s="37"/>
      <c r="AF4143" s="37"/>
      <c r="AH4143" s="37"/>
      <c r="AN4143" s="37">
        <v>652600</v>
      </c>
      <c r="AO4143" s="12">
        <v>0.15</v>
      </c>
      <c r="AP4143" s="37"/>
      <c r="AR4143" s="37"/>
      <c r="AT4143" s="37"/>
      <c r="AV4143" s="37"/>
      <c r="AX4143" s="37"/>
      <c r="BI4143" s="12">
        <v>3875</v>
      </c>
      <c r="BY4143" s="12">
        <v>0</v>
      </c>
      <c r="CG4143" s="12" t="s">
        <v>934</v>
      </c>
      <c r="CH4143" s="12">
        <v>29.84</v>
      </c>
      <c r="CI4143" s="12" t="s">
        <v>2928</v>
      </c>
      <c r="CJ4143" s="12" t="s">
        <v>941</v>
      </c>
      <c r="CK4143" s="12" t="s">
        <v>932</v>
      </c>
      <c r="CL4143" s="37">
        <v>443140993</v>
      </c>
      <c r="CN4143" s="12" t="s">
        <v>1509</v>
      </c>
      <c r="CS4143" s="12"/>
      <c r="CT4143" s="36" t="str">
        <f t="shared" si="64"/>
        <v>500mn</v>
      </c>
      <c r="CU4143" s="36" t="str">
        <f>VLOOKUP(CK4143,Mapping!B:C,2,FALSE)</f>
        <v>US/CA</v>
      </c>
    </row>
    <row r="4144" spans="1:99" ht="16" customHeight="1" x14ac:dyDescent="0.35">
      <c r="A4144" s="12" t="s">
        <v>5694</v>
      </c>
      <c r="B4144" s="12" t="s">
        <v>933</v>
      </c>
      <c r="E4144" s="37">
        <v>662227</v>
      </c>
      <c r="G4144" s="37" t="s">
        <v>1505</v>
      </c>
      <c r="I4144" s="37"/>
      <c r="K4144" s="37"/>
      <c r="M4144" s="37"/>
      <c r="O4144" s="37"/>
      <c r="Q4144" s="12">
        <v>1910</v>
      </c>
      <c r="R4144" s="37"/>
      <c r="T4144" s="37"/>
      <c r="V4144" s="37"/>
      <c r="X4144" s="37"/>
      <c r="Z4144" s="37"/>
      <c r="AB4144" s="37"/>
      <c r="AD4144" s="37"/>
      <c r="AF4144" s="37"/>
      <c r="AH4144" s="37">
        <v>241195</v>
      </c>
      <c r="AI4144" s="12">
        <v>0.14000000000000001</v>
      </c>
      <c r="AN4144" s="37">
        <v>421032</v>
      </c>
      <c r="AO4144" s="12">
        <v>0.24</v>
      </c>
      <c r="AP4144" s="37"/>
      <c r="AR4144" s="37"/>
      <c r="AT4144" s="37"/>
      <c r="AV4144" s="37"/>
      <c r="AX4144" s="37"/>
      <c r="BI4144" s="12">
        <v>2500</v>
      </c>
      <c r="BQ4144" s="12">
        <v>0</v>
      </c>
      <c r="BY4144" s="12">
        <v>0</v>
      </c>
      <c r="CG4144" s="12" t="s">
        <v>991</v>
      </c>
      <c r="CH4144" s="12">
        <v>27.187999999999999</v>
      </c>
      <c r="CI4144" s="12" t="s">
        <v>5695</v>
      </c>
      <c r="CJ4144" s="12" t="s">
        <v>1797</v>
      </c>
      <c r="CK4144" s="12" t="s">
        <v>932</v>
      </c>
      <c r="CL4144" s="37">
        <v>169862060</v>
      </c>
      <c r="CN4144" s="12" t="s">
        <v>1531</v>
      </c>
      <c r="CS4144" s="12"/>
      <c r="CT4144" s="36" t="str">
        <f t="shared" si="64"/>
        <v>500mn</v>
      </c>
      <c r="CU4144" s="36" t="str">
        <f>VLOOKUP(CK4144,Mapping!B:C,2,FALSE)</f>
        <v>US/CA</v>
      </c>
    </row>
    <row r="4145" spans="1:99" ht="16" customHeight="1" x14ac:dyDescent="0.35">
      <c r="A4145" s="12" t="s">
        <v>5696</v>
      </c>
      <c r="B4145" s="12" t="s">
        <v>925</v>
      </c>
      <c r="E4145" s="37">
        <v>0</v>
      </c>
      <c r="G4145" s="37" t="s">
        <v>1505</v>
      </c>
      <c r="I4145" s="37"/>
      <c r="K4145" s="37"/>
      <c r="M4145" s="37"/>
      <c r="O4145" s="37"/>
      <c r="Q4145" s="12">
        <v>0</v>
      </c>
      <c r="R4145" s="37"/>
      <c r="T4145" s="37"/>
      <c r="V4145" s="37"/>
      <c r="X4145" s="37"/>
      <c r="Z4145" s="37"/>
      <c r="AB4145" s="37"/>
      <c r="AD4145" s="37"/>
      <c r="AF4145" s="37"/>
      <c r="AH4145" s="37">
        <v>0</v>
      </c>
      <c r="AI4145" s="12">
        <v>0</v>
      </c>
      <c r="AN4145" s="37"/>
      <c r="AP4145" s="37"/>
      <c r="AR4145" s="37"/>
      <c r="AT4145" s="37"/>
      <c r="AV4145" s="37"/>
      <c r="AX4145" s="37"/>
      <c r="BQ4145" s="12">
        <v>0</v>
      </c>
      <c r="CG4145" s="12" t="s">
        <v>934</v>
      </c>
      <c r="CH4145" s="12">
        <v>22.891999999999999</v>
      </c>
      <c r="CI4145" s="12" t="s">
        <v>5697</v>
      </c>
      <c r="CJ4145" s="12" t="s">
        <v>936</v>
      </c>
      <c r="CK4145" s="12" t="s">
        <v>932</v>
      </c>
      <c r="CL4145" s="37">
        <v>201509866</v>
      </c>
      <c r="CN4145" s="12" t="s">
        <v>1509</v>
      </c>
      <c r="CS4145" s="12"/>
      <c r="CT4145" s="36" t="str">
        <f t="shared" si="64"/>
        <v>500mn</v>
      </c>
      <c r="CU4145" s="36" t="str">
        <f>VLOOKUP(CK4145,Mapping!B:C,2,FALSE)</f>
        <v>US/CA</v>
      </c>
    </row>
    <row r="4146" spans="1:99" ht="16" customHeight="1" x14ac:dyDescent="0.35">
      <c r="A4146" s="12" t="s">
        <v>5698</v>
      </c>
      <c r="B4146" s="12" t="s">
        <v>925</v>
      </c>
      <c r="E4146" s="37">
        <v>4281604</v>
      </c>
      <c r="G4146" s="37" t="s">
        <v>1505</v>
      </c>
      <c r="I4146" s="37"/>
      <c r="K4146" s="37"/>
      <c r="M4146" s="37">
        <v>2287744</v>
      </c>
      <c r="N4146" s="12">
        <v>0.52</v>
      </c>
      <c r="O4146" s="37"/>
      <c r="R4146" s="37"/>
      <c r="T4146" s="37"/>
      <c r="V4146" s="37"/>
      <c r="X4146" s="37"/>
      <c r="Z4146" s="37">
        <v>1993860</v>
      </c>
      <c r="AA4146" s="12">
        <v>0.45</v>
      </c>
      <c r="AB4146" s="37"/>
      <c r="AD4146" s="37"/>
      <c r="AF4146" s="37"/>
      <c r="AH4146" s="37"/>
      <c r="AN4146" s="37"/>
      <c r="AP4146" s="37"/>
      <c r="AR4146" s="37"/>
      <c r="AT4146" s="37"/>
      <c r="AV4146" s="37"/>
      <c r="AX4146" s="37"/>
      <c r="BB4146" s="12">
        <v>12800</v>
      </c>
      <c r="BC4146" s="12">
        <v>57000</v>
      </c>
      <c r="CC4146" s="12">
        <v>0</v>
      </c>
      <c r="CD4146" s="12">
        <v>0</v>
      </c>
      <c r="CG4146" s="12" t="s">
        <v>934</v>
      </c>
      <c r="CH4146" s="12">
        <v>79.022000000000006</v>
      </c>
      <c r="CI4146" s="12" t="s">
        <v>1009</v>
      </c>
      <c r="CJ4146" s="12"/>
      <c r="CK4146" s="12" t="s">
        <v>1010</v>
      </c>
      <c r="CL4146" s="37">
        <v>443987520</v>
      </c>
      <c r="CN4146" s="12" t="s">
        <v>1506</v>
      </c>
      <c r="CS4146" s="12"/>
      <c r="CT4146" s="36" t="str">
        <f t="shared" si="64"/>
        <v>500mn</v>
      </c>
      <c r="CU4146" s="36" t="str">
        <f>VLOOKUP(CK4146,Mapping!B:C,2,FALSE)</f>
        <v>Africa</v>
      </c>
    </row>
    <row r="4147" spans="1:99" ht="16" customHeight="1" x14ac:dyDescent="0.35">
      <c r="A4147" s="12" t="s">
        <v>5699</v>
      </c>
      <c r="B4147" s="12" t="s">
        <v>925</v>
      </c>
      <c r="E4147" s="37">
        <v>70723</v>
      </c>
      <c r="G4147" s="37" t="s">
        <v>1505</v>
      </c>
      <c r="I4147" s="37"/>
      <c r="K4147" s="37"/>
      <c r="M4147" s="37">
        <v>0</v>
      </c>
      <c r="N4147" s="12">
        <v>0</v>
      </c>
      <c r="O4147" s="37"/>
      <c r="Q4147" s="12">
        <v>73</v>
      </c>
      <c r="R4147" s="37"/>
      <c r="T4147" s="37">
        <v>1119</v>
      </c>
      <c r="U4147" s="12">
        <v>0</v>
      </c>
      <c r="V4147" s="37"/>
      <c r="X4147" s="37"/>
      <c r="Z4147" s="37"/>
      <c r="AB4147" s="37"/>
      <c r="AD4147" s="37">
        <v>16490</v>
      </c>
      <c r="AE4147" s="12">
        <v>0</v>
      </c>
      <c r="AF4147" s="37"/>
      <c r="AH4147" s="37">
        <v>9218</v>
      </c>
      <c r="AI4147" s="12">
        <v>0</v>
      </c>
      <c r="AN4147" s="37">
        <v>37893</v>
      </c>
      <c r="AO4147" s="12">
        <v>0.01</v>
      </c>
      <c r="AP4147" s="37">
        <v>6003</v>
      </c>
      <c r="AQ4147" s="12">
        <v>0</v>
      </c>
      <c r="AR4147" s="37"/>
      <c r="AT4147" s="37"/>
      <c r="AV4147" s="37"/>
      <c r="AX4147" s="37"/>
      <c r="BB4147" s="12">
        <v>0</v>
      </c>
      <c r="BH4147" s="12">
        <v>26</v>
      </c>
      <c r="BI4147" s="12">
        <v>225</v>
      </c>
      <c r="BJ4147" s="12">
        <v>148</v>
      </c>
      <c r="BK4147" s="12">
        <v>10</v>
      </c>
      <c r="BQ4147" s="12">
        <v>0</v>
      </c>
      <c r="BV4147" s="12">
        <v>0</v>
      </c>
      <c r="BY4147" s="12">
        <v>0</v>
      </c>
      <c r="CB4147" s="12">
        <v>0</v>
      </c>
      <c r="CC4147" s="12">
        <v>0</v>
      </c>
      <c r="CE4147" s="12">
        <v>0</v>
      </c>
      <c r="CG4147" s="12" t="s">
        <v>934</v>
      </c>
      <c r="CH4147" s="12">
        <v>31.811</v>
      </c>
      <c r="CI4147" s="12" t="s">
        <v>5700</v>
      </c>
      <c r="CJ4147" s="12" t="s">
        <v>1015</v>
      </c>
      <c r="CK4147" s="12" t="s">
        <v>932</v>
      </c>
      <c r="CL4147" s="37">
        <v>509161543</v>
      </c>
      <c r="CN4147" s="12" t="s">
        <v>1509</v>
      </c>
      <c r="CS4147" s="12"/>
      <c r="CT4147" s="36" t="str">
        <f t="shared" si="64"/>
        <v>500mn - 1bn</v>
      </c>
      <c r="CU4147" s="36" t="str">
        <f>VLOOKUP(CK4147,Mapping!B:C,2,FALSE)</f>
        <v>US/CA</v>
      </c>
    </row>
    <row r="4148" spans="1:99" ht="16" customHeight="1" x14ac:dyDescent="0.35">
      <c r="A4148" s="12" t="s">
        <v>5701</v>
      </c>
      <c r="B4148" s="12" t="s">
        <v>925</v>
      </c>
      <c r="E4148" s="37">
        <v>36545578</v>
      </c>
      <c r="G4148" s="37" t="s">
        <v>1505</v>
      </c>
      <c r="I4148" s="37"/>
      <c r="K4148" s="37"/>
      <c r="M4148" s="37"/>
      <c r="O4148" s="37"/>
      <c r="R4148" s="37"/>
      <c r="T4148" s="37"/>
      <c r="V4148" s="37"/>
      <c r="X4148" s="37"/>
      <c r="Z4148" s="37"/>
      <c r="AB4148" s="37"/>
      <c r="AD4148" s="37"/>
      <c r="AF4148" s="37"/>
      <c r="AH4148" s="37"/>
      <c r="AN4148" s="37">
        <v>36545578</v>
      </c>
      <c r="AO4148" s="12">
        <v>8.4700000000000006</v>
      </c>
      <c r="AP4148" s="37"/>
      <c r="AR4148" s="37"/>
      <c r="AT4148" s="37"/>
      <c r="AV4148" s="37"/>
      <c r="AX4148" s="37"/>
      <c r="BI4148" s="12">
        <v>217000</v>
      </c>
      <c r="BY4148" s="12">
        <v>0.03</v>
      </c>
      <c r="CG4148" s="12" t="s">
        <v>976</v>
      </c>
      <c r="CH4148" s="12">
        <v>49.427</v>
      </c>
      <c r="CI4148" s="12" t="s">
        <v>4229</v>
      </c>
      <c r="CJ4148" s="12"/>
      <c r="CK4148" s="12" t="s">
        <v>4230</v>
      </c>
      <c r="CL4148" s="37">
        <v>431471493</v>
      </c>
      <c r="CN4148" s="12" t="s">
        <v>1513</v>
      </c>
      <c r="CS4148" s="12"/>
      <c r="CT4148" s="36" t="str">
        <f t="shared" si="64"/>
        <v>500mn</v>
      </c>
      <c r="CU4148" s="36" t="str">
        <f>VLOOKUP(CK4148,Mapping!B:C,2,FALSE)</f>
        <v>LATAM</v>
      </c>
    </row>
    <row r="4149" spans="1:99" ht="16" customHeight="1" x14ac:dyDescent="0.35">
      <c r="A4149" s="12" t="s">
        <v>5702</v>
      </c>
      <c r="B4149" s="12" t="s">
        <v>925</v>
      </c>
      <c r="E4149" s="37">
        <v>129098</v>
      </c>
      <c r="G4149" s="37" t="s">
        <v>1505</v>
      </c>
      <c r="I4149" s="37"/>
      <c r="K4149" s="37"/>
      <c r="M4149" s="37">
        <v>61852</v>
      </c>
      <c r="N4149" s="12">
        <v>0.1</v>
      </c>
      <c r="O4149" s="37"/>
      <c r="R4149" s="37"/>
      <c r="T4149" s="37">
        <v>24795</v>
      </c>
      <c r="U4149" s="12">
        <v>0.04</v>
      </c>
      <c r="V4149" s="37"/>
      <c r="X4149" s="37"/>
      <c r="Z4149" s="37">
        <v>14614</v>
      </c>
      <c r="AA4149" s="12">
        <v>0.02</v>
      </c>
      <c r="AB4149" s="37"/>
      <c r="AD4149" s="37">
        <v>27837</v>
      </c>
      <c r="AE4149" s="12">
        <v>0.05</v>
      </c>
      <c r="AF4149" s="37"/>
      <c r="AH4149" s="37"/>
      <c r="AN4149" s="37"/>
      <c r="AP4149" s="37"/>
      <c r="AR4149" s="37"/>
      <c r="AT4149" s="37"/>
      <c r="AV4149" s="37"/>
      <c r="AX4149" s="37"/>
      <c r="BB4149" s="12">
        <v>469</v>
      </c>
      <c r="BC4149" s="12">
        <v>482</v>
      </c>
      <c r="BJ4149" s="12">
        <v>220</v>
      </c>
      <c r="BK4149" s="12">
        <v>211</v>
      </c>
      <c r="CB4149" s="12">
        <v>0</v>
      </c>
      <c r="CC4149" s="12">
        <v>0</v>
      </c>
      <c r="CD4149" s="12">
        <v>0</v>
      </c>
      <c r="CE4149" s="12">
        <v>0</v>
      </c>
      <c r="CG4149" s="12" t="s">
        <v>929</v>
      </c>
      <c r="CH4149" s="12">
        <v>29.491</v>
      </c>
      <c r="CI4149" s="12" t="s">
        <v>1150</v>
      </c>
      <c r="CJ4149" s="12"/>
      <c r="CK4149" s="12" t="s">
        <v>1151</v>
      </c>
      <c r="CL4149" s="37">
        <v>63795962</v>
      </c>
      <c r="CN4149" s="12" t="s">
        <v>1509</v>
      </c>
      <c r="CS4149" s="12"/>
      <c r="CT4149" s="36" t="str">
        <f t="shared" si="64"/>
        <v>500mn</v>
      </c>
      <c r="CU4149" s="36" t="str">
        <f>VLOOKUP(CK4149,Mapping!B:C,2,FALSE)</f>
        <v>EU</v>
      </c>
    </row>
    <row r="4150" spans="1:99" ht="16" customHeight="1" x14ac:dyDescent="0.35">
      <c r="A4150" s="12" t="s">
        <v>5703</v>
      </c>
      <c r="B4150" s="12" t="s">
        <v>925</v>
      </c>
      <c r="E4150" s="37">
        <v>126533</v>
      </c>
      <c r="G4150" s="37" t="s">
        <v>1505</v>
      </c>
      <c r="I4150" s="37"/>
      <c r="K4150" s="37"/>
      <c r="M4150" s="37"/>
      <c r="O4150" s="37"/>
      <c r="Q4150" s="12">
        <v>1002</v>
      </c>
      <c r="R4150" s="37"/>
      <c r="T4150" s="37"/>
      <c r="V4150" s="37"/>
      <c r="X4150" s="37"/>
      <c r="Z4150" s="37"/>
      <c r="AB4150" s="37"/>
      <c r="AD4150" s="37"/>
      <c r="AF4150" s="37"/>
      <c r="AH4150" s="37">
        <v>126533</v>
      </c>
      <c r="AI4150" s="12">
        <v>2.2999999999999998</v>
      </c>
      <c r="AN4150" s="37"/>
      <c r="AP4150" s="37"/>
      <c r="AR4150" s="37"/>
      <c r="AT4150" s="37"/>
      <c r="AV4150" s="37"/>
      <c r="AX4150" s="37"/>
      <c r="BQ4150" s="12">
        <v>0</v>
      </c>
      <c r="CG4150" s="12" t="s">
        <v>940</v>
      </c>
      <c r="CH4150" s="12">
        <v>121.857</v>
      </c>
      <c r="CI4150" s="12" t="s">
        <v>2107</v>
      </c>
      <c r="CJ4150" s="12" t="s">
        <v>1698</v>
      </c>
      <c r="CK4150" s="12" t="s">
        <v>932</v>
      </c>
      <c r="CL4150" s="37">
        <v>5500226</v>
      </c>
      <c r="CN4150" s="12" t="s">
        <v>1509</v>
      </c>
      <c r="CS4150" s="12"/>
      <c r="CT4150" s="36" t="str">
        <f t="shared" si="64"/>
        <v>500mn</v>
      </c>
      <c r="CU4150" s="36" t="str">
        <f>VLOOKUP(CK4150,Mapping!B:C,2,FALSE)</f>
        <v>US/CA</v>
      </c>
    </row>
    <row r="4151" spans="1:99" ht="16" customHeight="1" x14ac:dyDescent="0.35">
      <c r="A4151" s="12" t="s">
        <v>5704</v>
      </c>
      <c r="B4151" s="12" t="s">
        <v>925</v>
      </c>
      <c r="E4151" s="37">
        <v>6265069</v>
      </c>
      <c r="G4151" s="37" t="s">
        <v>1505</v>
      </c>
      <c r="I4151" s="37"/>
      <c r="K4151" s="37"/>
      <c r="M4151" s="37">
        <v>2513340</v>
      </c>
      <c r="N4151" s="12">
        <v>0.03</v>
      </c>
      <c r="O4151" s="37"/>
      <c r="Q4151" s="12">
        <v>3448</v>
      </c>
      <c r="R4151" s="37"/>
      <c r="T4151" s="37"/>
      <c r="V4151" s="37"/>
      <c r="X4151" s="37">
        <v>0</v>
      </c>
      <c r="Y4151" s="12">
        <v>0</v>
      </c>
      <c r="Z4151" s="37">
        <v>0</v>
      </c>
      <c r="AA4151" s="12">
        <v>0</v>
      </c>
      <c r="AB4151" s="37"/>
      <c r="AD4151" s="37">
        <v>789076</v>
      </c>
      <c r="AE4151" s="12">
        <v>0.01</v>
      </c>
      <c r="AF4151" s="37"/>
      <c r="AH4151" s="37">
        <v>435413</v>
      </c>
      <c r="AI4151" s="12">
        <v>0.01</v>
      </c>
      <c r="AN4151" s="37">
        <v>2159894</v>
      </c>
      <c r="AO4151" s="12">
        <v>0.03</v>
      </c>
      <c r="AP4151" s="37">
        <v>367346</v>
      </c>
      <c r="AQ4151" s="12">
        <v>0</v>
      </c>
      <c r="AR4151" s="37"/>
      <c r="AT4151" s="37"/>
      <c r="AV4151" s="37"/>
      <c r="AX4151" s="37"/>
      <c r="BA4151" s="12">
        <v>0</v>
      </c>
      <c r="BB4151" s="12">
        <v>20033</v>
      </c>
      <c r="BC4151" s="12">
        <v>0</v>
      </c>
      <c r="BH4151" s="12">
        <v>1591</v>
      </c>
      <c r="BI4151" s="12">
        <v>12825</v>
      </c>
      <c r="BJ4151" s="12">
        <v>7082</v>
      </c>
      <c r="BQ4151" s="12">
        <v>0</v>
      </c>
      <c r="BV4151" s="12">
        <v>0</v>
      </c>
      <c r="BY4151" s="12">
        <v>0</v>
      </c>
      <c r="BZ4151" s="12">
        <v>0</v>
      </c>
      <c r="CB4151" s="12">
        <v>0</v>
      </c>
      <c r="CC4151" s="12">
        <v>0</v>
      </c>
      <c r="CD4151" s="12">
        <v>0</v>
      </c>
      <c r="CG4151" s="12" t="s">
        <v>996</v>
      </c>
      <c r="CH4151" s="12">
        <v>41.713000000000001</v>
      </c>
      <c r="CI4151" s="12" t="s">
        <v>1148</v>
      </c>
      <c r="CJ4151" s="12" t="s">
        <v>1149</v>
      </c>
      <c r="CK4151" s="12" t="s">
        <v>932</v>
      </c>
      <c r="CL4151" s="37">
        <v>8073577013</v>
      </c>
      <c r="CN4151" s="12" t="s">
        <v>1509</v>
      </c>
      <c r="CS4151" s="12"/>
      <c r="CT4151" s="36" t="str">
        <f t="shared" si="64"/>
        <v>1bn - 50bn</v>
      </c>
      <c r="CU4151" s="36" t="str">
        <f>VLOOKUP(CK4151,Mapping!B:C,2,FALSE)</f>
        <v>US/CA</v>
      </c>
    </row>
    <row r="4152" spans="1:99" ht="16" customHeight="1" x14ac:dyDescent="0.35">
      <c r="A4152" s="12" t="s">
        <v>1392</v>
      </c>
      <c r="B4152" s="12" t="s">
        <v>933</v>
      </c>
      <c r="E4152" s="37">
        <v>199311238</v>
      </c>
      <c r="G4152" s="37" t="s">
        <v>1505</v>
      </c>
      <c r="I4152" s="37"/>
      <c r="K4152" s="37">
        <v>169813090</v>
      </c>
      <c r="L4152" s="12">
        <v>0.3</v>
      </c>
      <c r="M4152" s="37"/>
      <c r="O4152" s="37"/>
      <c r="Q4152" s="12">
        <v>56720</v>
      </c>
      <c r="R4152" s="37"/>
      <c r="T4152" s="37"/>
      <c r="V4152" s="37"/>
      <c r="X4152" s="37"/>
      <c r="Z4152" s="37"/>
      <c r="AB4152" s="37"/>
      <c r="AD4152" s="37"/>
      <c r="AF4152" s="37"/>
      <c r="AH4152" s="37">
        <v>7162602</v>
      </c>
      <c r="AI4152" s="12">
        <v>0.01</v>
      </c>
      <c r="AN4152" s="37">
        <v>18310682</v>
      </c>
      <c r="AO4152" s="12">
        <v>0.03</v>
      </c>
      <c r="AP4152" s="37">
        <v>3522458</v>
      </c>
      <c r="AQ4152" s="12">
        <v>0.01</v>
      </c>
      <c r="AR4152" s="37">
        <v>368015</v>
      </c>
      <c r="AS4152" s="12">
        <v>0</v>
      </c>
      <c r="AT4152" s="37">
        <v>134391</v>
      </c>
      <c r="AU4152" s="12">
        <v>0</v>
      </c>
      <c r="AV4152" s="37"/>
      <c r="AX4152" s="37"/>
      <c r="BD4152" s="12">
        <v>12607</v>
      </c>
      <c r="BE4152" s="12">
        <v>9869</v>
      </c>
      <c r="BG4152" s="12">
        <v>2672811</v>
      </c>
      <c r="BH4152" s="12">
        <v>15256</v>
      </c>
      <c r="BI4152" s="12">
        <v>108725</v>
      </c>
      <c r="BM4152" s="12">
        <v>0.01</v>
      </c>
      <c r="BQ4152" s="12">
        <v>0.01</v>
      </c>
      <c r="BS4152" s="12">
        <v>0.03</v>
      </c>
      <c r="BV4152" s="12">
        <v>0.01</v>
      </c>
      <c r="BY4152" s="12">
        <v>0.01</v>
      </c>
      <c r="CF4152" s="12">
        <v>0.01</v>
      </c>
      <c r="CG4152" s="12" t="s">
        <v>934</v>
      </c>
      <c r="CH4152" s="12">
        <v>10.888</v>
      </c>
      <c r="CI4152" s="12" t="s">
        <v>935</v>
      </c>
      <c r="CJ4152" s="12" t="s">
        <v>936</v>
      </c>
      <c r="CK4152" s="12" t="s">
        <v>932</v>
      </c>
      <c r="CL4152" s="37">
        <v>55612129248</v>
      </c>
      <c r="CN4152" s="12" t="s">
        <v>1509</v>
      </c>
      <c r="CS4152" s="12"/>
      <c r="CT4152" s="36" t="str">
        <f t="shared" si="64"/>
        <v>50bn - 100bn</v>
      </c>
      <c r="CU4152" s="36" t="str">
        <f>VLOOKUP(CK4152,Mapping!B:C,2,FALSE)</f>
        <v>US/CA</v>
      </c>
    </row>
    <row r="4153" spans="1:99" ht="16" customHeight="1" x14ac:dyDescent="0.35">
      <c r="A4153" s="12" t="s">
        <v>5705</v>
      </c>
      <c r="B4153" s="12" t="s">
        <v>925</v>
      </c>
      <c r="E4153" s="37">
        <v>2041297</v>
      </c>
      <c r="G4153" s="37" t="s">
        <v>1505</v>
      </c>
      <c r="I4153" s="37"/>
      <c r="K4153" s="37">
        <v>689259</v>
      </c>
      <c r="L4153" s="12">
        <v>0.62</v>
      </c>
      <c r="M4153" s="37">
        <v>854855</v>
      </c>
      <c r="N4153" s="12">
        <v>0.77</v>
      </c>
      <c r="O4153" s="37"/>
      <c r="Q4153" s="12">
        <v>487</v>
      </c>
      <c r="R4153" s="37"/>
      <c r="T4153" s="37"/>
      <c r="V4153" s="37"/>
      <c r="X4153" s="37">
        <v>96969</v>
      </c>
      <c r="Y4153" s="12">
        <v>0.09</v>
      </c>
      <c r="Z4153" s="37"/>
      <c r="AB4153" s="37"/>
      <c r="AD4153" s="37"/>
      <c r="AF4153" s="37"/>
      <c r="AH4153" s="37">
        <v>61498</v>
      </c>
      <c r="AI4153" s="12">
        <v>0.06</v>
      </c>
      <c r="AN4153" s="37"/>
      <c r="AP4153" s="37">
        <v>338716</v>
      </c>
      <c r="AQ4153" s="12">
        <v>0.3</v>
      </c>
      <c r="AR4153" s="37"/>
      <c r="AT4153" s="37"/>
      <c r="AV4153" s="37"/>
      <c r="AX4153" s="37"/>
      <c r="BA4153" s="12">
        <v>949</v>
      </c>
      <c r="BB4153" s="12">
        <v>6740</v>
      </c>
      <c r="BG4153" s="12">
        <v>11194</v>
      </c>
      <c r="BH4153" s="12">
        <v>1467</v>
      </c>
      <c r="BQ4153" s="12">
        <v>0</v>
      </c>
      <c r="BS4153" s="12">
        <v>0</v>
      </c>
      <c r="BV4153" s="12">
        <v>0</v>
      </c>
      <c r="BZ4153" s="12">
        <v>0</v>
      </c>
      <c r="CC4153" s="12">
        <v>0</v>
      </c>
      <c r="CG4153" s="12" t="s">
        <v>976</v>
      </c>
      <c r="CH4153" s="12">
        <v>59.936</v>
      </c>
      <c r="CI4153" s="12" t="s">
        <v>1188</v>
      </c>
      <c r="CJ4153" s="12"/>
      <c r="CK4153" s="12" t="s">
        <v>1010</v>
      </c>
      <c r="CL4153" s="37">
        <v>111273251</v>
      </c>
      <c r="CN4153" s="12" t="s">
        <v>1506</v>
      </c>
      <c r="CS4153" s="12"/>
      <c r="CT4153" s="36" t="str">
        <f t="shared" si="64"/>
        <v>500mn</v>
      </c>
      <c r="CU4153" s="36" t="str">
        <f>VLOOKUP(CK4153,Mapping!B:C,2,FALSE)</f>
        <v>Africa</v>
      </c>
    </row>
    <row r="4154" spans="1:99" ht="16" customHeight="1" x14ac:dyDescent="0.35">
      <c r="A4154" s="12" t="s">
        <v>5706</v>
      </c>
      <c r="B4154" s="12" t="s">
        <v>925</v>
      </c>
      <c r="E4154" s="37">
        <v>439016</v>
      </c>
      <c r="G4154" s="37" t="s">
        <v>1505</v>
      </c>
      <c r="I4154" s="37"/>
      <c r="K4154" s="37">
        <v>171677</v>
      </c>
      <c r="L4154" s="12">
        <v>0.33</v>
      </c>
      <c r="M4154" s="37"/>
      <c r="O4154" s="37">
        <v>75835</v>
      </c>
      <c r="P4154" s="12">
        <v>0.14000000000000001</v>
      </c>
      <c r="R4154" s="37"/>
      <c r="T4154" s="37">
        <v>138591</v>
      </c>
      <c r="U4154" s="12">
        <v>0.26</v>
      </c>
      <c r="V4154" s="37"/>
      <c r="X4154" s="37"/>
      <c r="Z4154" s="37"/>
      <c r="AB4154" s="37">
        <v>52913</v>
      </c>
      <c r="AC4154" s="12">
        <v>0.1</v>
      </c>
      <c r="AD4154" s="37"/>
      <c r="AF4154" s="37"/>
      <c r="AH4154" s="37"/>
      <c r="AJ4154" s="12">
        <v>4000</v>
      </c>
      <c r="AL4154" s="12">
        <v>8400</v>
      </c>
      <c r="AN4154" s="37"/>
      <c r="AP4154" s="37"/>
      <c r="AR4154" s="37"/>
      <c r="AT4154" s="37"/>
      <c r="AV4154" s="37"/>
      <c r="AX4154" s="37"/>
      <c r="BG4154" s="12">
        <v>3600</v>
      </c>
      <c r="BK4154" s="12">
        <v>1450</v>
      </c>
      <c r="BR4154" s="12">
        <v>0</v>
      </c>
      <c r="BS4154" s="12">
        <v>0</v>
      </c>
      <c r="BU4154" s="12">
        <v>0</v>
      </c>
      <c r="CE4154" s="12">
        <v>0</v>
      </c>
      <c r="CG4154" s="12" t="s">
        <v>940</v>
      </c>
      <c r="CH4154" s="12">
        <v>38.301000000000002</v>
      </c>
      <c r="CI4154" s="12" t="s">
        <v>5707</v>
      </c>
      <c r="CJ4154" s="12"/>
      <c r="CK4154" s="12" t="s">
        <v>1169</v>
      </c>
      <c r="CL4154" s="37">
        <v>52797919</v>
      </c>
      <c r="CN4154" s="12" t="s">
        <v>1506</v>
      </c>
      <c r="CS4154" s="12"/>
      <c r="CT4154" s="36" t="str">
        <f t="shared" si="64"/>
        <v>500mn</v>
      </c>
      <c r="CU4154" s="36" t="str">
        <f>VLOOKUP(CK4154,Mapping!B:C,2,FALSE)</f>
        <v>EU</v>
      </c>
    </row>
    <row r="4155" spans="1:99" ht="16" customHeight="1" x14ac:dyDescent="0.35">
      <c r="A4155" s="12" t="s">
        <v>5708</v>
      </c>
      <c r="B4155" s="12" t="s">
        <v>925</v>
      </c>
      <c r="E4155" s="37">
        <v>3352339</v>
      </c>
      <c r="G4155" s="37" t="s">
        <v>1505</v>
      </c>
      <c r="I4155" s="37"/>
      <c r="K4155" s="37"/>
      <c r="M4155" s="37"/>
      <c r="O4155" s="37"/>
      <c r="Q4155" s="12">
        <v>74</v>
      </c>
      <c r="R4155" s="37"/>
      <c r="T4155" s="37"/>
      <c r="V4155" s="37"/>
      <c r="X4155" s="37"/>
      <c r="Z4155" s="37"/>
      <c r="AB4155" s="37"/>
      <c r="AD4155" s="37"/>
      <c r="AF4155" s="37"/>
      <c r="AH4155" s="37">
        <v>9345</v>
      </c>
      <c r="AI4155" s="12">
        <v>0</v>
      </c>
      <c r="AN4155" s="37">
        <v>3342994</v>
      </c>
      <c r="AO4155" s="12">
        <v>0.54</v>
      </c>
      <c r="AP4155" s="37">
        <v>0</v>
      </c>
      <c r="AQ4155" s="12">
        <v>0</v>
      </c>
      <c r="AR4155" s="37"/>
      <c r="AT4155" s="37"/>
      <c r="AV4155" s="37"/>
      <c r="AX4155" s="37"/>
      <c r="BH4155" s="12">
        <v>0</v>
      </c>
      <c r="BI4155" s="12">
        <v>19850</v>
      </c>
      <c r="BQ4155" s="12">
        <v>0</v>
      </c>
      <c r="BV4155" s="12">
        <v>0</v>
      </c>
      <c r="BY4155" s="12">
        <v>0</v>
      </c>
      <c r="CG4155" s="12" t="s">
        <v>940</v>
      </c>
      <c r="CH4155" s="12">
        <v>21.702000000000002</v>
      </c>
      <c r="CI4155" s="12" t="s">
        <v>3368</v>
      </c>
      <c r="CJ4155" s="12" t="s">
        <v>1015</v>
      </c>
      <c r="CK4155" s="12" t="s">
        <v>932</v>
      </c>
      <c r="CL4155" s="37">
        <v>612988930</v>
      </c>
      <c r="CN4155" s="12" t="s">
        <v>1509</v>
      </c>
      <c r="CS4155" s="12"/>
      <c r="CT4155" s="36" t="str">
        <f t="shared" si="64"/>
        <v>500mn - 1bn</v>
      </c>
      <c r="CU4155" s="36" t="str">
        <f>VLOOKUP(CK4155,Mapping!B:C,2,FALSE)</f>
        <v>US/CA</v>
      </c>
    </row>
    <row r="4156" spans="1:99" ht="16" customHeight="1" x14ac:dyDescent="0.35">
      <c r="A4156" s="12" t="s">
        <v>267</v>
      </c>
      <c r="B4156" s="12" t="s">
        <v>933</v>
      </c>
      <c r="E4156" s="37">
        <v>159023652</v>
      </c>
      <c r="F4156" s="12">
        <v>129820</v>
      </c>
      <c r="G4156" s="37" t="s">
        <v>1505</v>
      </c>
      <c r="I4156" s="37">
        <v>6308923</v>
      </c>
      <c r="J4156" s="12">
        <v>0.2</v>
      </c>
      <c r="K4156" s="37">
        <v>76703296</v>
      </c>
      <c r="L4156" s="12">
        <v>2.44</v>
      </c>
      <c r="M4156" s="37"/>
      <c r="O4156" s="37">
        <v>75395623</v>
      </c>
      <c r="P4156" s="12">
        <v>2.4</v>
      </c>
      <c r="R4156" s="37">
        <v>361195</v>
      </c>
      <c r="S4156" s="12">
        <v>0.01</v>
      </c>
      <c r="T4156" s="37"/>
      <c r="V4156" s="37">
        <v>44389</v>
      </c>
      <c r="W4156" s="12">
        <v>0</v>
      </c>
      <c r="X4156" s="37"/>
      <c r="Z4156" s="37"/>
      <c r="AB4156" s="37">
        <v>44770</v>
      </c>
      <c r="AC4156" s="12">
        <v>0</v>
      </c>
      <c r="AD4156" s="37"/>
      <c r="AF4156" s="37">
        <v>34803</v>
      </c>
      <c r="AG4156" s="12">
        <v>0</v>
      </c>
      <c r="AH4156" s="37"/>
      <c r="AJ4156" s="12">
        <v>3099</v>
      </c>
      <c r="AK4156" s="12">
        <v>2040</v>
      </c>
      <c r="AL4156" s="12">
        <v>4964580</v>
      </c>
      <c r="AN4156" s="37"/>
      <c r="AP4156" s="37"/>
      <c r="AR4156" s="37">
        <v>130653</v>
      </c>
      <c r="AS4156" s="12">
        <v>0</v>
      </c>
      <c r="AT4156" s="37"/>
      <c r="AV4156" s="37"/>
      <c r="AX4156" s="37"/>
      <c r="AZ4156" s="12">
        <v>34120</v>
      </c>
      <c r="BE4156" s="12">
        <v>1591</v>
      </c>
      <c r="BF4156" s="12">
        <v>2580</v>
      </c>
      <c r="BG4156" s="12">
        <v>1241801</v>
      </c>
      <c r="BM4156" s="12">
        <v>0</v>
      </c>
      <c r="BO4156" s="12">
        <v>0.02</v>
      </c>
      <c r="BP4156" s="12">
        <v>0</v>
      </c>
      <c r="BR4156" s="12">
        <v>0</v>
      </c>
      <c r="BS4156" s="12">
        <v>0.01</v>
      </c>
      <c r="BT4156" s="12">
        <v>0</v>
      </c>
      <c r="BU4156" s="12">
        <v>0.03</v>
      </c>
      <c r="BX4156" s="12">
        <v>0</v>
      </c>
      <c r="CG4156" s="12" t="s">
        <v>940</v>
      </c>
      <c r="CH4156" s="12">
        <v>91.052999999999997</v>
      </c>
      <c r="CI4156" s="12" t="s">
        <v>1004</v>
      </c>
      <c r="CJ4156" s="12"/>
      <c r="CK4156" s="12" t="s">
        <v>1005</v>
      </c>
      <c r="CL4156" s="37">
        <v>3138471063</v>
      </c>
      <c r="CN4156" s="12" t="s">
        <v>1506</v>
      </c>
      <c r="CS4156" s="12"/>
      <c r="CT4156" s="36" t="str">
        <f t="shared" si="64"/>
        <v>1bn - 50bn</v>
      </c>
      <c r="CU4156" s="36" t="str">
        <f>VLOOKUP(CK4156,Mapping!B:C,2,FALSE)</f>
        <v>Asia</v>
      </c>
    </row>
    <row r="4157" spans="1:99" ht="16" customHeight="1" x14ac:dyDescent="0.35">
      <c r="A4157" s="12" t="s">
        <v>176</v>
      </c>
      <c r="B4157" s="12" t="s">
        <v>925</v>
      </c>
      <c r="E4157" s="37">
        <v>256311410</v>
      </c>
      <c r="F4157" s="12">
        <v>337150</v>
      </c>
      <c r="G4157" s="37" t="s">
        <v>1505</v>
      </c>
      <c r="I4157" s="37">
        <v>16384635</v>
      </c>
      <c r="J4157" s="12">
        <v>1.27</v>
      </c>
      <c r="K4157" s="37">
        <v>102301965</v>
      </c>
      <c r="L4157" s="12">
        <v>7.93</v>
      </c>
      <c r="M4157" s="37"/>
      <c r="O4157" s="37">
        <v>100756209</v>
      </c>
      <c r="P4157" s="12">
        <v>7.81</v>
      </c>
      <c r="R4157" s="37">
        <v>16356292</v>
      </c>
      <c r="S4157" s="12">
        <v>1.27</v>
      </c>
      <c r="T4157" s="37"/>
      <c r="V4157" s="37">
        <v>20512309</v>
      </c>
      <c r="W4157" s="12">
        <v>1.59</v>
      </c>
      <c r="X4157" s="37"/>
      <c r="Z4157" s="37"/>
      <c r="AB4157" s="37">
        <v>0</v>
      </c>
      <c r="AC4157" s="12">
        <v>0</v>
      </c>
      <c r="AD4157" s="37"/>
      <c r="AF4157" s="37"/>
      <c r="AH4157" s="37"/>
      <c r="AJ4157" s="12">
        <v>0</v>
      </c>
      <c r="AK4157" s="12">
        <v>942700</v>
      </c>
      <c r="AL4157" s="12">
        <v>6634500</v>
      </c>
      <c r="AN4157" s="37"/>
      <c r="AP4157" s="37"/>
      <c r="AR4157" s="37"/>
      <c r="AT4157" s="37"/>
      <c r="AV4157" s="37"/>
      <c r="AX4157" s="37"/>
      <c r="AZ4157" s="12">
        <v>1545083</v>
      </c>
      <c r="BG4157" s="12">
        <v>1656235</v>
      </c>
      <c r="BO4157" s="12">
        <v>0.05</v>
      </c>
      <c r="BR4157" s="12">
        <v>0</v>
      </c>
      <c r="BS4157" s="12">
        <v>0.02</v>
      </c>
      <c r="BT4157" s="12">
        <v>0.03</v>
      </c>
      <c r="BU4157" s="12">
        <v>0.03</v>
      </c>
      <c r="BX4157" s="12">
        <v>0.03</v>
      </c>
      <c r="CG4157" s="12" t="s">
        <v>940</v>
      </c>
      <c r="CH4157" s="12">
        <v>66.3</v>
      </c>
      <c r="CI4157" s="12" t="s">
        <v>1024</v>
      </c>
      <c r="CJ4157" s="12"/>
      <c r="CK4157" s="12" t="s">
        <v>951</v>
      </c>
      <c r="CL4157" s="37">
        <v>1289498831</v>
      </c>
      <c r="CN4157" s="12" t="s">
        <v>1506</v>
      </c>
      <c r="CR4157" s="12">
        <v>45988.083333333336</v>
      </c>
      <c r="CS4157" s="12"/>
      <c r="CT4157" s="36" t="str">
        <f t="shared" si="64"/>
        <v>1bn - 50bn</v>
      </c>
      <c r="CU4157" s="36" t="str">
        <f>VLOOKUP(CK4157,Mapping!B:C,2,FALSE)</f>
        <v>HK</v>
      </c>
    </row>
    <row r="4158" spans="1:99" ht="16" customHeight="1" x14ac:dyDescent="0.35">
      <c r="A4158" s="12" t="s">
        <v>712</v>
      </c>
      <c r="B4158" s="12" t="s">
        <v>925</v>
      </c>
      <c r="E4158" s="37">
        <v>61088205</v>
      </c>
      <c r="F4158" s="12">
        <v>3750</v>
      </c>
      <c r="G4158" s="37" t="s">
        <v>1505</v>
      </c>
      <c r="I4158" s="37">
        <v>182240</v>
      </c>
      <c r="J4158" s="12">
        <v>0.03</v>
      </c>
      <c r="K4158" s="37">
        <v>37628934</v>
      </c>
      <c r="L4158" s="12">
        <v>5.66</v>
      </c>
      <c r="M4158" s="37"/>
      <c r="O4158" s="37">
        <v>23277031</v>
      </c>
      <c r="P4158" s="12">
        <v>3.5</v>
      </c>
      <c r="R4158" s="37"/>
      <c r="T4158" s="37"/>
      <c r="V4158" s="37">
        <v>0</v>
      </c>
      <c r="W4158" s="12">
        <v>0</v>
      </c>
      <c r="X4158" s="37"/>
      <c r="Z4158" s="37"/>
      <c r="AB4158" s="37"/>
      <c r="AD4158" s="37"/>
      <c r="AF4158" s="37"/>
      <c r="AH4158" s="37"/>
      <c r="AK4158" s="12">
        <v>0</v>
      </c>
      <c r="AL4158" s="12">
        <v>1532724</v>
      </c>
      <c r="AN4158" s="37"/>
      <c r="AP4158" s="37"/>
      <c r="AR4158" s="37"/>
      <c r="AT4158" s="37"/>
      <c r="AV4158" s="37"/>
      <c r="AX4158" s="37"/>
      <c r="BG4158" s="12">
        <v>609200</v>
      </c>
      <c r="BO4158" s="12">
        <v>0</v>
      </c>
      <c r="BS4158" s="12">
        <v>0.01</v>
      </c>
      <c r="BT4158" s="12">
        <v>0</v>
      </c>
      <c r="BU4158" s="12">
        <v>0.01</v>
      </c>
      <c r="CG4158" s="12" t="s">
        <v>940</v>
      </c>
      <c r="CH4158" s="12">
        <v>136.86099999999999</v>
      </c>
      <c r="CI4158" s="12"/>
      <c r="CJ4158" s="12"/>
      <c r="CK4158" s="12" t="s">
        <v>988</v>
      </c>
      <c r="CL4158" s="37">
        <v>667836915</v>
      </c>
      <c r="CN4158" s="12" t="s">
        <v>1506</v>
      </c>
      <c r="CR4158" s="12">
        <v>41856.1875</v>
      </c>
      <c r="CS4158" s="12"/>
      <c r="CT4158" s="36" t="str">
        <f t="shared" si="64"/>
        <v>500mn - 1bn</v>
      </c>
      <c r="CU4158" s="36" t="str">
        <f>VLOOKUP(CK4158,Mapping!B:C,2,FALSE)</f>
        <v>SG</v>
      </c>
    </row>
    <row r="4159" spans="1:99" ht="16" customHeight="1" x14ac:dyDescent="0.35">
      <c r="A4159" s="12" t="s">
        <v>866</v>
      </c>
      <c r="B4159" s="12" t="s">
        <v>925</v>
      </c>
      <c r="C4159" s="12">
        <v>515</v>
      </c>
      <c r="D4159" s="12">
        <v>65</v>
      </c>
      <c r="E4159" s="37">
        <v>69510199</v>
      </c>
      <c r="G4159" s="37">
        <v>3236</v>
      </c>
      <c r="H4159" s="12">
        <v>0</v>
      </c>
      <c r="I4159" s="37"/>
      <c r="K4159" s="37"/>
      <c r="M4159" s="37">
        <v>1235405</v>
      </c>
      <c r="N4159" s="12">
        <v>0</v>
      </c>
      <c r="O4159" s="37"/>
      <c r="Q4159" s="12">
        <v>95982</v>
      </c>
      <c r="R4159" s="37"/>
      <c r="T4159" s="37">
        <v>1828876</v>
      </c>
      <c r="U4159" s="12">
        <v>0</v>
      </c>
      <c r="V4159" s="37"/>
      <c r="X4159" s="37">
        <v>431506</v>
      </c>
      <c r="Y4159" s="12">
        <v>0</v>
      </c>
      <c r="Z4159" s="37">
        <v>202229</v>
      </c>
      <c r="AA4159" s="12">
        <v>0</v>
      </c>
      <c r="AB4159" s="37"/>
      <c r="AD4159" s="37"/>
      <c r="AF4159" s="37"/>
      <c r="AH4159" s="37">
        <v>12120607</v>
      </c>
      <c r="AI4159" s="12">
        <v>0.02</v>
      </c>
      <c r="AN4159" s="37">
        <v>44296777</v>
      </c>
      <c r="AO4159" s="12">
        <v>0.08</v>
      </c>
      <c r="AP4159" s="37">
        <v>8172582</v>
      </c>
      <c r="AQ4159" s="12">
        <v>0.01</v>
      </c>
      <c r="AR4159" s="37">
        <v>149</v>
      </c>
      <c r="AS4159" s="12">
        <v>0</v>
      </c>
      <c r="AT4159" s="37">
        <v>1218832</v>
      </c>
      <c r="AU4159" s="12">
        <v>0</v>
      </c>
      <c r="AV4159" s="37"/>
      <c r="AX4159" s="37"/>
      <c r="BA4159" s="12">
        <v>4223</v>
      </c>
      <c r="BB4159" s="12">
        <v>9847</v>
      </c>
      <c r="BC4159" s="12">
        <v>6839</v>
      </c>
      <c r="BD4159" s="12">
        <v>114337</v>
      </c>
      <c r="BE4159" s="12">
        <v>4</v>
      </c>
      <c r="BH4159" s="12">
        <v>35396</v>
      </c>
      <c r="BI4159" s="12">
        <v>263025</v>
      </c>
      <c r="BK4159" s="12">
        <v>16338</v>
      </c>
      <c r="BM4159" s="12">
        <v>0</v>
      </c>
      <c r="BN4159" s="12">
        <v>0</v>
      </c>
      <c r="BQ4159" s="12">
        <v>0.02</v>
      </c>
      <c r="BV4159" s="12">
        <v>0.03</v>
      </c>
      <c r="BY4159" s="12">
        <v>0.03</v>
      </c>
      <c r="BZ4159" s="12">
        <v>0</v>
      </c>
      <c r="CC4159" s="12">
        <v>0</v>
      </c>
      <c r="CD4159" s="12">
        <v>0</v>
      </c>
      <c r="CE4159" s="12">
        <v>0</v>
      </c>
      <c r="CF4159" s="12">
        <v>0.1</v>
      </c>
      <c r="CG4159" s="12" t="s">
        <v>929</v>
      </c>
      <c r="CH4159" s="12">
        <v>34.438000000000002</v>
      </c>
      <c r="CI4159" s="12" t="s">
        <v>1016</v>
      </c>
      <c r="CJ4159" s="12" t="s">
        <v>1017</v>
      </c>
      <c r="CK4159" s="12" t="s">
        <v>932</v>
      </c>
      <c r="CL4159" s="37">
        <v>55374921189</v>
      </c>
      <c r="CM4159" s="12">
        <v>854</v>
      </c>
      <c r="CN4159" s="12" t="s">
        <v>1506</v>
      </c>
      <c r="CO4159" s="12" t="s">
        <v>1507</v>
      </c>
      <c r="CP4159" s="12">
        <v>267122.83813747228</v>
      </c>
      <c r="CQ4159" s="12">
        <v>55</v>
      </c>
      <c r="CS4159" s="12"/>
      <c r="CT4159" s="36" t="str">
        <f t="shared" si="64"/>
        <v>50bn - 100bn</v>
      </c>
      <c r="CU4159" s="36" t="str">
        <f>VLOOKUP(CK4159,Mapping!B:C,2,FALSE)</f>
        <v>US/CA</v>
      </c>
    </row>
    <row r="4160" spans="1:99" ht="16" customHeight="1" x14ac:dyDescent="0.35">
      <c r="A4160" s="12" t="s">
        <v>331</v>
      </c>
      <c r="B4160" s="12" t="s">
        <v>933</v>
      </c>
      <c r="E4160" s="37">
        <v>11707487</v>
      </c>
      <c r="F4160" s="12">
        <v>65600</v>
      </c>
      <c r="G4160" s="37" t="s">
        <v>1505</v>
      </c>
      <c r="I4160" s="37">
        <v>3187994</v>
      </c>
      <c r="J4160" s="12">
        <v>0.42</v>
      </c>
      <c r="K4160" s="37">
        <v>827688</v>
      </c>
      <c r="L4160" s="12">
        <v>0.11</v>
      </c>
      <c r="M4160" s="37"/>
      <c r="O4160" s="37">
        <v>7423262</v>
      </c>
      <c r="P4160" s="12">
        <v>0.98</v>
      </c>
      <c r="R4160" s="37">
        <v>137890</v>
      </c>
      <c r="S4160" s="12">
        <v>0.02</v>
      </c>
      <c r="T4160" s="37"/>
      <c r="V4160" s="37"/>
      <c r="X4160" s="37"/>
      <c r="Z4160" s="37"/>
      <c r="AB4160" s="37"/>
      <c r="AD4160" s="37"/>
      <c r="AF4160" s="37"/>
      <c r="AH4160" s="37"/>
      <c r="AL4160" s="12">
        <v>488800</v>
      </c>
      <c r="AN4160" s="37"/>
      <c r="AP4160" s="37"/>
      <c r="AR4160" s="37">
        <v>130653</v>
      </c>
      <c r="AS4160" s="12">
        <v>0.02</v>
      </c>
      <c r="AT4160" s="37"/>
      <c r="AV4160" s="37"/>
      <c r="AX4160" s="37"/>
      <c r="AZ4160" s="12">
        <v>10270</v>
      </c>
      <c r="BE4160" s="12">
        <v>1591</v>
      </c>
      <c r="BG4160" s="12">
        <v>13400</v>
      </c>
      <c r="BM4160" s="12">
        <v>0</v>
      </c>
      <c r="BO4160" s="12">
        <v>0.01</v>
      </c>
      <c r="BS4160" s="12">
        <v>0</v>
      </c>
      <c r="BU4160" s="12">
        <v>0</v>
      </c>
      <c r="BX4160" s="12">
        <v>0</v>
      </c>
      <c r="CG4160" s="12" t="s">
        <v>940</v>
      </c>
      <c r="CH4160" s="12">
        <v>68.23</v>
      </c>
      <c r="CI4160" s="12" t="s">
        <v>1004</v>
      </c>
      <c r="CJ4160" s="12"/>
      <c r="CK4160" s="12" t="s">
        <v>1005</v>
      </c>
      <c r="CL4160" s="37">
        <v>748393025</v>
      </c>
      <c r="CN4160" s="12" t="s">
        <v>1506</v>
      </c>
      <c r="CS4160" s="12"/>
      <c r="CT4160" s="36" t="str">
        <f t="shared" si="64"/>
        <v>500mn - 1bn</v>
      </c>
      <c r="CU4160" s="36" t="str">
        <f>VLOOKUP(CK4160,Mapping!B:C,2,FALSE)</f>
        <v>Asia</v>
      </c>
    </row>
    <row r="4161" spans="1:99" ht="16" customHeight="1" x14ac:dyDescent="0.35">
      <c r="A4161" s="12" t="s">
        <v>5709</v>
      </c>
      <c r="B4161" s="12" t="s">
        <v>925</v>
      </c>
      <c r="E4161" s="37">
        <v>510396</v>
      </c>
      <c r="G4161" s="37" t="s">
        <v>1505</v>
      </c>
      <c r="I4161" s="37"/>
      <c r="K4161" s="37">
        <v>447241</v>
      </c>
      <c r="L4161" s="12">
        <v>0.24</v>
      </c>
      <c r="M4161" s="37"/>
      <c r="O4161" s="37">
        <v>0</v>
      </c>
      <c r="P4161" s="12">
        <v>0</v>
      </c>
      <c r="R4161" s="37"/>
      <c r="T4161" s="37"/>
      <c r="V4161" s="37"/>
      <c r="X4161" s="37"/>
      <c r="Z4161" s="37"/>
      <c r="AB4161" s="37">
        <v>0</v>
      </c>
      <c r="AC4161" s="12">
        <v>0</v>
      </c>
      <c r="AD4161" s="37"/>
      <c r="AF4161" s="37"/>
      <c r="AH4161" s="37"/>
      <c r="AJ4161" s="12">
        <v>0</v>
      </c>
      <c r="AL4161" s="12">
        <v>0</v>
      </c>
      <c r="AN4161" s="37">
        <v>63155</v>
      </c>
      <c r="AO4161" s="12">
        <v>0.03</v>
      </c>
      <c r="AP4161" s="37"/>
      <c r="AR4161" s="37"/>
      <c r="AT4161" s="37"/>
      <c r="AV4161" s="37"/>
      <c r="AX4161" s="37"/>
      <c r="BG4161" s="12">
        <v>7000</v>
      </c>
      <c r="BI4161" s="12">
        <v>375</v>
      </c>
      <c r="BR4161" s="12">
        <v>0</v>
      </c>
      <c r="BS4161" s="12">
        <v>0</v>
      </c>
      <c r="BU4161" s="12">
        <v>0</v>
      </c>
      <c r="BY4161" s="12">
        <v>0</v>
      </c>
      <c r="CG4161" s="12" t="s">
        <v>940</v>
      </c>
      <c r="CH4161" s="12">
        <v>61.015999999999998</v>
      </c>
      <c r="CI4161" s="12" t="s">
        <v>2044</v>
      </c>
      <c r="CJ4161" s="12"/>
      <c r="CK4161" s="12" t="s">
        <v>1173</v>
      </c>
      <c r="CL4161" s="37">
        <v>180157652</v>
      </c>
      <c r="CN4161" s="12" t="s">
        <v>1506</v>
      </c>
      <c r="CS4161" s="12"/>
      <c r="CT4161" s="36" t="str">
        <f t="shared" si="64"/>
        <v>500mn</v>
      </c>
      <c r="CU4161" s="36" t="str">
        <f>VLOOKUP(CK4161,Mapping!B:C,2,FALSE)</f>
        <v>EU</v>
      </c>
    </row>
    <row r="4162" spans="1:99" ht="16" customHeight="1" x14ac:dyDescent="0.35">
      <c r="A4162" s="12" t="s">
        <v>5710</v>
      </c>
      <c r="B4162" s="12" t="s">
        <v>925</v>
      </c>
      <c r="E4162" s="37">
        <v>11557</v>
      </c>
      <c r="G4162" s="37" t="s">
        <v>1505</v>
      </c>
      <c r="I4162" s="37"/>
      <c r="K4162" s="37"/>
      <c r="M4162" s="37"/>
      <c r="O4162" s="37"/>
      <c r="Q4162" s="12">
        <v>29</v>
      </c>
      <c r="R4162" s="37"/>
      <c r="T4162" s="37"/>
      <c r="V4162" s="37"/>
      <c r="X4162" s="37"/>
      <c r="Z4162" s="37"/>
      <c r="AB4162" s="37"/>
      <c r="AD4162" s="37"/>
      <c r="AF4162" s="37"/>
      <c r="AH4162" s="37">
        <v>3936</v>
      </c>
      <c r="AI4162" s="12">
        <v>0</v>
      </c>
      <c r="AN4162" s="37">
        <v>5355</v>
      </c>
      <c r="AO4162" s="12">
        <v>0</v>
      </c>
      <c r="AP4162" s="37">
        <v>2266</v>
      </c>
      <c r="AQ4162" s="12">
        <v>0</v>
      </c>
      <c r="AR4162" s="37"/>
      <c r="AT4162" s="37"/>
      <c r="AV4162" s="37"/>
      <c r="AX4162" s="37"/>
      <c r="BH4162" s="12">
        <v>8</v>
      </c>
      <c r="BI4162" s="12">
        <v>25</v>
      </c>
      <c r="BQ4162" s="12">
        <v>0</v>
      </c>
      <c r="BV4162" s="12">
        <v>0</v>
      </c>
      <c r="BY4162" s="12">
        <v>0</v>
      </c>
      <c r="CG4162" s="12" t="s">
        <v>934</v>
      </c>
      <c r="CH4162" s="12">
        <v>79.084000000000003</v>
      </c>
      <c r="CI4162" s="12" t="s">
        <v>1549</v>
      </c>
      <c r="CJ4162" s="12" t="s">
        <v>966</v>
      </c>
      <c r="CK4162" s="12" t="s">
        <v>932</v>
      </c>
      <c r="CL4162" s="37">
        <v>157481060</v>
      </c>
      <c r="CN4162" s="12" t="s">
        <v>1509</v>
      </c>
      <c r="CS4162" s="12"/>
      <c r="CT4162" s="36" t="str">
        <f t="shared" si="64"/>
        <v>500mn</v>
      </c>
      <c r="CU4162" s="36" t="str">
        <f>VLOOKUP(CK4162,Mapping!B:C,2,FALSE)</f>
        <v>US/CA</v>
      </c>
    </row>
    <row r="4163" spans="1:99" ht="16" customHeight="1" x14ac:dyDescent="0.35">
      <c r="A4163" s="12" t="s">
        <v>5711</v>
      </c>
      <c r="B4163" s="12" t="s">
        <v>925</v>
      </c>
      <c r="E4163" s="37">
        <v>414198</v>
      </c>
      <c r="G4163" s="37" t="s">
        <v>1505</v>
      </c>
      <c r="I4163" s="37"/>
      <c r="K4163" s="37"/>
      <c r="M4163" s="37"/>
      <c r="O4163" s="37"/>
      <c r="Q4163" s="12">
        <v>3280</v>
      </c>
      <c r="R4163" s="37"/>
      <c r="T4163" s="37"/>
      <c r="V4163" s="37"/>
      <c r="X4163" s="37"/>
      <c r="Z4163" s="37"/>
      <c r="AB4163" s="37"/>
      <c r="AD4163" s="37"/>
      <c r="AF4163" s="37"/>
      <c r="AH4163" s="37">
        <v>414198</v>
      </c>
      <c r="AI4163" s="12">
        <v>0.02</v>
      </c>
      <c r="AN4163" s="37"/>
      <c r="AP4163" s="37"/>
      <c r="AR4163" s="37"/>
      <c r="AT4163" s="37"/>
      <c r="AV4163" s="37"/>
      <c r="AX4163" s="37"/>
      <c r="BQ4163" s="12">
        <v>0</v>
      </c>
      <c r="CG4163" s="12" t="s">
        <v>934</v>
      </c>
      <c r="CH4163" s="12">
        <v>17.192</v>
      </c>
      <c r="CI4163" s="12" t="s">
        <v>1267</v>
      </c>
      <c r="CJ4163" s="12" t="s">
        <v>972</v>
      </c>
      <c r="CK4163" s="12" t="s">
        <v>932</v>
      </c>
      <c r="CL4163" s="37">
        <v>1749389198</v>
      </c>
      <c r="CN4163" s="12" t="s">
        <v>1509</v>
      </c>
      <c r="CS4163" s="12"/>
      <c r="CT4163" s="36" t="str">
        <f t="shared" ref="CT4163:CT4226" si="65">IF(CL4163&gt;100000000000, "100bn", IF(CL4163&gt;50000000000, "50bn - 100bn",IF(CL4163&gt;1000000000, "1bn - 50bn", IF(CL4163&gt;500000000, "500mn - 1bn", "500mn"))))</f>
        <v>1bn - 50bn</v>
      </c>
      <c r="CU4163" s="36" t="str">
        <f>VLOOKUP(CK4163,Mapping!B:C,2,FALSE)</f>
        <v>US/CA</v>
      </c>
    </row>
    <row r="4164" spans="1:99" ht="16" customHeight="1" x14ac:dyDescent="0.35">
      <c r="A4164" s="12" t="s">
        <v>5712</v>
      </c>
      <c r="B4164" s="12" t="s">
        <v>925</v>
      </c>
      <c r="E4164" s="37">
        <v>22278585</v>
      </c>
      <c r="G4164" s="37" t="s">
        <v>1505</v>
      </c>
      <c r="I4164" s="37"/>
      <c r="K4164" s="37"/>
      <c r="M4164" s="37">
        <v>11956571</v>
      </c>
      <c r="N4164" s="12">
        <v>1.5</v>
      </c>
      <c r="O4164" s="37"/>
      <c r="Q4164" s="12">
        <v>26815</v>
      </c>
      <c r="R4164" s="37"/>
      <c r="T4164" s="37"/>
      <c r="V4164" s="37"/>
      <c r="X4164" s="37"/>
      <c r="Z4164" s="37">
        <v>5624277</v>
      </c>
      <c r="AA4164" s="12">
        <v>0.71</v>
      </c>
      <c r="AB4164" s="37"/>
      <c r="AD4164" s="37">
        <v>1002780</v>
      </c>
      <c r="AE4164" s="12">
        <v>0.13</v>
      </c>
      <c r="AF4164" s="37"/>
      <c r="AH4164" s="37">
        <v>3694957</v>
      </c>
      <c r="AI4164" s="12">
        <v>0.46</v>
      </c>
      <c r="AN4164" s="37"/>
      <c r="AP4164" s="37"/>
      <c r="AR4164" s="37"/>
      <c r="AT4164" s="37"/>
      <c r="AV4164" s="37"/>
      <c r="AX4164" s="37"/>
      <c r="BB4164" s="12">
        <v>86920</v>
      </c>
      <c r="BC4164" s="12">
        <v>194985</v>
      </c>
      <c r="BJ4164" s="12">
        <v>9000</v>
      </c>
      <c r="BQ4164" s="12">
        <v>0.01</v>
      </c>
      <c r="CB4164" s="12">
        <v>0</v>
      </c>
      <c r="CC4164" s="12">
        <v>0</v>
      </c>
      <c r="CD4164" s="12">
        <v>0.02</v>
      </c>
      <c r="CG4164" s="12" t="s">
        <v>940</v>
      </c>
      <c r="CH4164" s="12">
        <v>38.332999999999998</v>
      </c>
      <c r="CI4164" s="12" t="s">
        <v>1236</v>
      </c>
      <c r="CJ4164" s="12"/>
      <c r="CK4164" s="12" t="s">
        <v>1151</v>
      </c>
      <c r="CL4164" s="37">
        <v>799365186</v>
      </c>
      <c r="CN4164" s="12" t="s">
        <v>1506</v>
      </c>
      <c r="CS4164" s="12"/>
      <c r="CT4164" s="36" t="str">
        <f t="shared" si="65"/>
        <v>500mn - 1bn</v>
      </c>
      <c r="CU4164" s="36" t="str">
        <f>VLOOKUP(CK4164,Mapping!B:C,2,FALSE)</f>
        <v>EU</v>
      </c>
    </row>
    <row r="4165" spans="1:99" ht="16" customHeight="1" x14ac:dyDescent="0.35">
      <c r="A4165" s="12" t="s">
        <v>728</v>
      </c>
      <c r="B4165" s="12" t="s">
        <v>933</v>
      </c>
      <c r="E4165" s="37">
        <v>12122136</v>
      </c>
      <c r="F4165" s="12">
        <v>3000</v>
      </c>
      <c r="G4165" s="37" t="s">
        <v>1505</v>
      </c>
      <c r="I4165" s="37">
        <v>145792</v>
      </c>
      <c r="J4165" s="12">
        <v>0.06</v>
      </c>
      <c r="K4165" s="37">
        <v>7720973</v>
      </c>
      <c r="L4165" s="12">
        <v>3.38</v>
      </c>
      <c r="M4165" s="37">
        <v>3638340</v>
      </c>
      <c r="N4165" s="12">
        <v>1.59</v>
      </c>
      <c r="O4165" s="37">
        <v>410041</v>
      </c>
      <c r="P4165" s="12">
        <v>0.18</v>
      </c>
      <c r="R4165" s="37"/>
      <c r="T4165" s="37"/>
      <c r="V4165" s="37"/>
      <c r="X4165" s="37">
        <v>0</v>
      </c>
      <c r="Y4165" s="12">
        <v>0</v>
      </c>
      <c r="Z4165" s="37">
        <v>206990</v>
      </c>
      <c r="AA4165" s="12">
        <v>0.09</v>
      </c>
      <c r="AB4165" s="37"/>
      <c r="AD4165" s="37"/>
      <c r="AF4165" s="37"/>
      <c r="AH4165" s="37"/>
      <c r="AL4165" s="12">
        <v>27000</v>
      </c>
      <c r="AN4165" s="37"/>
      <c r="AP4165" s="37"/>
      <c r="AR4165" s="37"/>
      <c r="AT4165" s="37"/>
      <c r="AV4165" s="37"/>
      <c r="AX4165" s="37"/>
      <c r="BA4165" s="12">
        <v>0</v>
      </c>
      <c r="BB4165" s="12">
        <v>29000</v>
      </c>
      <c r="BC4165" s="12">
        <v>7000</v>
      </c>
      <c r="BG4165" s="12">
        <v>125000</v>
      </c>
      <c r="BO4165" s="12">
        <v>0</v>
      </c>
      <c r="BS4165" s="12">
        <v>0</v>
      </c>
      <c r="BU4165" s="12">
        <v>0</v>
      </c>
      <c r="BZ4165" s="12">
        <v>0</v>
      </c>
      <c r="CC4165" s="12">
        <v>0</v>
      </c>
      <c r="CD4165" s="12">
        <v>0</v>
      </c>
      <c r="CG4165" s="12" t="s">
        <v>940</v>
      </c>
      <c r="CH4165" s="12">
        <v>152.17500000000001</v>
      </c>
      <c r="CI4165" s="12" t="s">
        <v>989</v>
      </c>
      <c r="CJ4165" s="12"/>
      <c r="CK4165" s="12" t="s">
        <v>990</v>
      </c>
      <c r="CL4165" s="37">
        <v>228611421</v>
      </c>
      <c r="CN4165" s="12" t="s">
        <v>1506</v>
      </c>
      <c r="CS4165" s="12"/>
      <c r="CT4165" s="36" t="str">
        <f t="shared" si="65"/>
        <v>500mn</v>
      </c>
      <c r="CU4165" s="36" t="str">
        <f>VLOOKUP(CK4165,Mapping!B:C,2,FALSE)</f>
        <v>EU</v>
      </c>
    </row>
    <row r="4166" spans="1:99" ht="16" customHeight="1" x14ac:dyDescent="0.35">
      <c r="A4166" s="12" t="s">
        <v>5713</v>
      </c>
      <c r="B4166" s="12" t="s">
        <v>925</v>
      </c>
      <c r="E4166" s="37">
        <v>126530</v>
      </c>
      <c r="G4166" s="37" t="s">
        <v>1505</v>
      </c>
      <c r="I4166" s="37"/>
      <c r="K4166" s="37"/>
      <c r="M4166" s="37"/>
      <c r="O4166" s="37"/>
      <c r="R4166" s="37"/>
      <c r="T4166" s="37"/>
      <c r="V4166" s="37"/>
      <c r="X4166" s="37">
        <v>0</v>
      </c>
      <c r="Y4166" s="12">
        <v>0</v>
      </c>
      <c r="Z4166" s="37"/>
      <c r="AB4166" s="37"/>
      <c r="AD4166" s="37">
        <v>126530</v>
      </c>
      <c r="AE4166" s="12">
        <v>0.95</v>
      </c>
      <c r="AF4166" s="37"/>
      <c r="AH4166" s="37"/>
      <c r="AN4166" s="37"/>
      <c r="AP4166" s="37"/>
      <c r="AR4166" s="37"/>
      <c r="AT4166" s="37"/>
      <c r="AV4166" s="37"/>
      <c r="AX4166" s="37"/>
      <c r="BA4166" s="12">
        <v>0</v>
      </c>
      <c r="BJ4166" s="12">
        <v>1000</v>
      </c>
      <c r="BZ4166" s="12">
        <v>0</v>
      </c>
      <c r="CB4166" s="12">
        <v>0</v>
      </c>
      <c r="CG4166" s="12" t="s">
        <v>940</v>
      </c>
      <c r="CH4166" s="12">
        <v>86.605999999999995</v>
      </c>
      <c r="CI4166" s="12" t="s">
        <v>2076</v>
      </c>
      <c r="CJ4166" s="12"/>
      <c r="CK4166" s="12" t="s">
        <v>990</v>
      </c>
      <c r="CL4166" s="37">
        <v>13052046</v>
      </c>
      <c r="CN4166" s="12" t="s">
        <v>1506</v>
      </c>
      <c r="CS4166" s="12"/>
      <c r="CT4166" s="36" t="str">
        <f t="shared" si="65"/>
        <v>500mn</v>
      </c>
      <c r="CU4166" s="36" t="str">
        <f>VLOOKUP(CK4166,Mapping!B:C,2,FALSE)</f>
        <v>EU</v>
      </c>
    </row>
    <row r="4167" spans="1:99" ht="16" customHeight="1" x14ac:dyDescent="0.35">
      <c r="A4167" s="12" t="s">
        <v>5714</v>
      </c>
      <c r="B4167" s="12" t="s">
        <v>925</v>
      </c>
      <c r="E4167" s="37">
        <v>328405</v>
      </c>
      <c r="G4167" s="37" t="s">
        <v>1505</v>
      </c>
      <c r="I4167" s="37"/>
      <c r="K4167" s="37"/>
      <c r="M4167" s="37"/>
      <c r="O4167" s="37"/>
      <c r="R4167" s="37"/>
      <c r="T4167" s="37"/>
      <c r="V4167" s="37"/>
      <c r="X4167" s="37"/>
      <c r="Z4167" s="37"/>
      <c r="AB4167" s="37"/>
      <c r="AD4167" s="37"/>
      <c r="AF4167" s="37"/>
      <c r="AH4167" s="37"/>
      <c r="AN4167" s="37">
        <v>328405</v>
      </c>
      <c r="AO4167" s="12">
        <v>1.66</v>
      </c>
      <c r="AP4167" s="37"/>
      <c r="AR4167" s="37"/>
      <c r="AT4167" s="37"/>
      <c r="AV4167" s="37"/>
      <c r="AX4167" s="37"/>
      <c r="BI4167" s="12">
        <v>1950</v>
      </c>
      <c r="BY4167" s="12">
        <v>0</v>
      </c>
      <c r="CG4167" s="12"/>
      <c r="CH4167" s="12">
        <v>30.018999999999998</v>
      </c>
      <c r="CI4167" s="12" t="s">
        <v>5637</v>
      </c>
      <c r="CJ4167" s="12"/>
      <c r="CK4167" s="12" t="s">
        <v>990</v>
      </c>
      <c r="CL4167" s="37">
        <v>19350422</v>
      </c>
      <c r="CN4167" s="12" t="s">
        <v>1506</v>
      </c>
      <c r="CS4167" s="12"/>
      <c r="CT4167" s="36" t="str">
        <f t="shared" si="65"/>
        <v>500mn</v>
      </c>
      <c r="CU4167" s="36" t="str">
        <f>VLOOKUP(CK4167,Mapping!B:C,2,FALSE)</f>
        <v>EU</v>
      </c>
    </row>
    <row r="4168" spans="1:99" ht="16" customHeight="1" x14ac:dyDescent="0.35">
      <c r="A4168" s="12" t="s">
        <v>5715</v>
      </c>
      <c r="B4168" s="12" t="s">
        <v>925</v>
      </c>
      <c r="E4168" s="37">
        <v>37893</v>
      </c>
      <c r="G4168" s="37" t="s">
        <v>1505</v>
      </c>
      <c r="I4168" s="37"/>
      <c r="K4168" s="37"/>
      <c r="M4168" s="37"/>
      <c r="O4168" s="37"/>
      <c r="R4168" s="37"/>
      <c r="T4168" s="37"/>
      <c r="V4168" s="37"/>
      <c r="X4168" s="37"/>
      <c r="Z4168" s="37"/>
      <c r="AB4168" s="37"/>
      <c r="AD4168" s="37"/>
      <c r="AF4168" s="37"/>
      <c r="AH4168" s="37"/>
      <c r="AN4168" s="37">
        <v>37893</v>
      </c>
      <c r="AO4168" s="12">
        <v>0.15</v>
      </c>
      <c r="AP4168" s="37"/>
      <c r="AR4168" s="37"/>
      <c r="AT4168" s="37"/>
      <c r="AV4168" s="37"/>
      <c r="AX4168" s="37"/>
      <c r="BI4168" s="12">
        <v>225</v>
      </c>
      <c r="BY4168" s="12">
        <v>0</v>
      </c>
      <c r="CG4168" s="12" t="s">
        <v>929</v>
      </c>
      <c r="CH4168" s="12">
        <v>22.638000000000002</v>
      </c>
      <c r="CI4168" s="12" t="s">
        <v>1077</v>
      </c>
      <c r="CJ4168" s="12"/>
      <c r="CK4168" s="12" t="s">
        <v>1078</v>
      </c>
      <c r="CL4168" s="37">
        <v>26744367</v>
      </c>
      <c r="CN4168" s="12" t="s">
        <v>1506</v>
      </c>
      <c r="CS4168" s="12"/>
      <c r="CT4168" s="36" t="str">
        <f t="shared" si="65"/>
        <v>500mn</v>
      </c>
      <c r="CU4168" s="36" t="str">
        <f>VLOOKUP(CK4168,Mapping!B:C,2,FALSE)</f>
        <v>EU</v>
      </c>
    </row>
    <row r="4169" spans="1:99" ht="16" customHeight="1" x14ac:dyDescent="0.35">
      <c r="A4169" s="12" t="s">
        <v>5716</v>
      </c>
      <c r="B4169" s="12" t="s">
        <v>925</v>
      </c>
      <c r="E4169" s="37">
        <v>27254811</v>
      </c>
      <c r="G4169" s="37" t="s">
        <v>1505</v>
      </c>
      <c r="I4169" s="37"/>
      <c r="K4169" s="37"/>
      <c r="M4169" s="37">
        <v>8945800</v>
      </c>
      <c r="N4169" s="12">
        <v>0.04</v>
      </c>
      <c r="O4169" s="37"/>
      <c r="Q4169" s="12">
        <v>8024</v>
      </c>
      <c r="R4169" s="37"/>
      <c r="T4169" s="37">
        <v>693580</v>
      </c>
      <c r="U4169" s="12">
        <v>0</v>
      </c>
      <c r="V4169" s="37"/>
      <c r="X4169" s="37">
        <v>1317713</v>
      </c>
      <c r="Y4169" s="12">
        <v>0.01</v>
      </c>
      <c r="Z4169" s="37">
        <v>2739335</v>
      </c>
      <c r="AA4169" s="12">
        <v>0.01</v>
      </c>
      <c r="AB4169" s="37"/>
      <c r="AD4169" s="37">
        <v>1616147</v>
      </c>
      <c r="AE4169" s="12">
        <v>0.01</v>
      </c>
      <c r="AF4169" s="37"/>
      <c r="AH4169" s="37">
        <v>1013271</v>
      </c>
      <c r="AI4169" s="12">
        <v>0</v>
      </c>
      <c r="AN4169" s="37">
        <v>9919514</v>
      </c>
      <c r="AO4169" s="12">
        <v>0.05</v>
      </c>
      <c r="AP4169" s="37">
        <v>1009451</v>
      </c>
      <c r="AQ4169" s="12">
        <v>0</v>
      </c>
      <c r="AR4169" s="37"/>
      <c r="AT4169" s="37"/>
      <c r="AV4169" s="37"/>
      <c r="AX4169" s="37"/>
      <c r="BA4169" s="12">
        <v>12896</v>
      </c>
      <c r="BB4169" s="12">
        <v>71304</v>
      </c>
      <c r="BC4169" s="12">
        <v>92639</v>
      </c>
      <c r="BH4169" s="12">
        <v>4372</v>
      </c>
      <c r="BI4169" s="12">
        <v>58900</v>
      </c>
      <c r="BJ4169" s="12">
        <v>14505</v>
      </c>
      <c r="BK4169" s="12">
        <v>6196</v>
      </c>
      <c r="BQ4169" s="12">
        <v>0</v>
      </c>
      <c r="BV4169" s="12">
        <v>0</v>
      </c>
      <c r="BY4169" s="12">
        <v>0.01</v>
      </c>
      <c r="BZ4169" s="12">
        <v>0</v>
      </c>
      <c r="CB4169" s="12">
        <v>0</v>
      </c>
      <c r="CC4169" s="12">
        <v>0</v>
      </c>
      <c r="CD4169" s="12">
        <v>0.01</v>
      </c>
      <c r="CE4169" s="12">
        <v>0</v>
      </c>
      <c r="CG4169" s="12" t="s">
        <v>929</v>
      </c>
      <c r="CH4169" s="12">
        <v>23.696999999999999</v>
      </c>
      <c r="CI4169" s="12" t="s">
        <v>2399</v>
      </c>
      <c r="CJ4169" s="12" t="s">
        <v>1015</v>
      </c>
      <c r="CK4169" s="12" t="s">
        <v>932</v>
      </c>
      <c r="CL4169" s="37">
        <v>21323706673</v>
      </c>
      <c r="CN4169" s="12" t="s">
        <v>1509</v>
      </c>
      <c r="CS4169" s="12"/>
      <c r="CT4169" s="36" t="str">
        <f t="shared" si="65"/>
        <v>1bn - 50bn</v>
      </c>
      <c r="CU4169" s="36" t="str">
        <f>VLOOKUP(CK4169,Mapping!B:C,2,FALSE)</f>
        <v>US/CA</v>
      </c>
    </row>
    <row r="4170" spans="1:99" ht="16" customHeight="1" x14ac:dyDescent="0.35">
      <c r="A4170" s="12" t="s">
        <v>5717</v>
      </c>
      <c r="B4170" s="12" t="s">
        <v>925</v>
      </c>
      <c r="E4170" s="37">
        <v>32294</v>
      </c>
      <c r="G4170" s="37" t="s">
        <v>1505</v>
      </c>
      <c r="I4170" s="37"/>
      <c r="K4170" s="37"/>
      <c r="M4170" s="37"/>
      <c r="O4170" s="37"/>
      <c r="Q4170" s="12">
        <v>36</v>
      </c>
      <c r="R4170" s="37"/>
      <c r="T4170" s="37"/>
      <c r="V4170" s="37"/>
      <c r="X4170" s="37"/>
      <c r="Z4170" s="37"/>
      <c r="AB4170" s="37"/>
      <c r="AD4170" s="37">
        <v>0</v>
      </c>
      <c r="AE4170" s="12">
        <v>0</v>
      </c>
      <c r="AF4170" s="37"/>
      <c r="AH4170" s="37">
        <v>4546</v>
      </c>
      <c r="AI4170" s="12">
        <v>0</v>
      </c>
      <c r="AN4170" s="37">
        <v>21052</v>
      </c>
      <c r="AO4170" s="12">
        <v>0</v>
      </c>
      <c r="AP4170" s="37">
        <v>6696</v>
      </c>
      <c r="AQ4170" s="12">
        <v>0</v>
      </c>
      <c r="AR4170" s="37"/>
      <c r="AT4170" s="37">
        <v>0</v>
      </c>
      <c r="AU4170" s="12">
        <v>0</v>
      </c>
      <c r="AV4170" s="37"/>
      <c r="AX4170" s="37"/>
      <c r="BD4170" s="12">
        <v>0</v>
      </c>
      <c r="BH4170" s="12">
        <v>29</v>
      </c>
      <c r="BI4170" s="12">
        <v>125</v>
      </c>
      <c r="BJ4170" s="12">
        <v>0</v>
      </c>
      <c r="BQ4170" s="12">
        <v>0</v>
      </c>
      <c r="BV4170" s="12">
        <v>0</v>
      </c>
      <c r="BY4170" s="12">
        <v>0</v>
      </c>
      <c r="CB4170" s="12">
        <v>0</v>
      </c>
      <c r="CF4170" s="12">
        <v>0</v>
      </c>
      <c r="CG4170" s="12" t="s">
        <v>934</v>
      </c>
      <c r="CH4170" s="12">
        <v>104.205</v>
      </c>
      <c r="CI4170" s="12" t="s">
        <v>1096</v>
      </c>
      <c r="CJ4170" s="12" t="s">
        <v>1097</v>
      </c>
      <c r="CK4170" s="12" t="s">
        <v>932</v>
      </c>
      <c r="CL4170" s="37">
        <v>524990673</v>
      </c>
      <c r="CN4170" s="12" t="s">
        <v>1509</v>
      </c>
      <c r="CS4170" s="12"/>
      <c r="CT4170" s="36" t="str">
        <f t="shared" si="65"/>
        <v>500mn - 1bn</v>
      </c>
      <c r="CU4170" s="36" t="str">
        <f>VLOOKUP(CK4170,Mapping!B:C,2,FALSE)</f>
        <v>US/CA</v>
      </c>
    </row>
    <row r="4171" spans="1:99" ht="16" customHeight="1" x14ac:dyDescent="0.35">
      <c r="A4171" s="12" t="s">
        <v>5718</v>
      </c>
      <c r="B4171" s="12" t="s">
        <v>925</v>
      </c>
      <c r="E4171" s="37">
        <v>497198</v>
      </c>
      <c r="G4171" s="37" t="s">
        <v>1505</v>
      </c>
      <c r="I4171" s="37"/>
      <c r="K4171" s="37">
        <v>96049</v>
      </c>
      <c r="L4171" s="12">
        <v>0.28999999999999998</v>
      </c>
      <c r="M4171" s="37">
        <v>121822</v>
      </c>
      <c r="N4171" s="12">
        <v>0.36</v>
      </c>
      <c r="O4171" s="37"/>
      <c r="Q4171" s="12">
        <v>945</v>
      </c>
      <c r="R4171" s="37"/>
      <c r="T4171" s="37"/>
      <c r="V4171" s="37"/>
      <c r="X4171" s="37"/>
      <c r="Z4171" s="37"/>
      <c r="AB4171" s="37"/>
      <c r="AD4171" s="37"/>
      <c r="AF4171" s="37"/>
      <c r="AH4171" s="37">
        <v>119335</v>
      </c>
      <c r="AI4171" s="12">
        <v>0.35</v>
      </c>
      <c r="AN4171" s="37">
        <v>159992</v>
      </c>
      <c r="AO4171" s="12">
        <v>0.48</v>
      </c>
      <c r="AP4171" s="37"/>
      <c r="AR4171" s="37"/>
      <c r="AT4171" s="37"/>
      <c r="AV4171" s="37"/>
      <c r="AX4171" s="37"/>
      <c r="BB4171" s="12">
        <v>971</v>
      </c>
      <c r="BG4171" s="12">
        <v>1555</v>
      </c>
      <c r="BI4171" s="12">
        <v>950</v>
      </c>
      <c r="BQ4171" s="12">
        <v>0</v>
      </c>
      <c r="BS4171" s="12">
        <v>0</v>
      </c>
      <c r="BY4171" s="12">
        <v>0</v>
      </c>
      <c r="CC4171" s="12">
        <v>0</v>
      </c>
      <c r="CG4171" s="12" t="s">
        <v>940</v>
      </c>
      <c r="CH4171" s="12">
        <v>31.844000000000001</v>
      </c>
      <c r="CI4171" s="12" t="s">
        <v>1826</v>
      </c>
      <c r="CJ4171" s="12"/>
      <c r="CK4171" s="12" t="s">
        <v>1010</v>
      </c>
      <c r="CL4171" s="37">
        <v>33675930</v>
      </c>
      <c r="CN4171" s="12" t="s">
        <v>1506</v>
      </c>
      <c r="CS4171" s="12"/>
      <c r="CT4171" s="36" t="str">
        <f t="shared" si="65"/>
        <v>500mn</v>
      </c>
      <c r="CU4171" s="36" t="str">
        <f>VLOOKUP(CK4171,Mapping!B:C,2,FALSE)</f>
        <v>Africa</v>
      </c>
    </row>
    <row r="4172" spans="1:99" ht="16" customHeight="1" x14ac:dyDescent="0.35">
      <c r="A4172" s="12" t="s">
        <v>5719</v>
      </c>
      <c r="B4172" s="12" t="s">
        <v>925</v>
      </c>
      <c r="E4172" s="37">
        <v>0</v>
      </c>
      <c r="G4172" s="37" t="s">
        <v>1505</v>
      </c>
      <c r="I4172" s="37"/>
      <c r="K4172" s="37"/>
      <c r="M4172" s="37"/>
      <c r="O4172" s="37"/>
      <c r="R4172" s="37"/>
      <c r="T4172" s="37"/>
      <c r="V4172" s="37"/>
      <c r="X4172" s="37"/>
      <c r="Z4172" s="37"/>
      <c r="AB4172" s="37"/>
      <c r="AD4172" s="37"/>
      <c r="AF4172" s="37"/>
      <c r="AH4172" s="37"/>
      <c r="AN4172" s="37">
        <v>0</v>
      </c>
      <c r="AO4172" s="12">
        <v>0</v>
      </c>
      <c r="AP4172" s="37"/>
      <c r="AR4172" s="37"/>
      <c r="AT4172" s="37"/>
      <c r="AV4172" s="37"/>
      <c r="AX4172" s="37"/>
      <c r="BI4172" s="12">
        <v>0</v>
      </c>
      <c r="BY4172" s="12">
        <v>0</v>
      </c>
      <c r="CG4172" s="12" t="s">
        <v>998</v>
      </c>
      <c r="CH4172" s="12">
        <v>64.56</v>
      </c>
      <c r="CI4172" s="12" t="s">
        <v>2114</v>
      </c>
      <c r="CJ4172" s="12" t="s">
        <v>1616</v>
      </c>
      <c r="CK4172" s="12" t="s">
        <v>932</v>
      </c>
      <c r="CL4172" s="37">
        <v>334479694</v>
      </c>
      <c r="CN4172" s="12" t="s">
        <v>998</v>
      </c>
      <c r="CS4172" s="12"/>
      <c r="CT4172" s="36" t="str">
        <f t="shared" si="65"/>
        <v>500mn</v>
      </c>
      <c r="CU4172" s="36" t="str">
        <f>VLOOKUP(CK4172,Mapping!B:C,2,FALSE)</f>
        <v>US/CA</v>
      </c>
    </row>
    <row r="4173" spans="1:99" ht="16" customHeight="1" x14ac:dyDescent="0.35">
      <c r="A4173" s="12" t="s">
        <v>5720</v>
      </c>
      <c r="B4173" s="12" t="s">
        <v>925</v>
      </c>
      <c r="E4173" s="37">
        <v>24515511</v>
      </c>
      <c r="G4173" s="37" t="s">
        <v>1505</v>
      </c>
      <c r="I4173" s="37"/>
      <c r="K4173" s="37"/>
      <c r="M4173" s="37">
        <v>24515511</v>
      </c>
      <c r="N4173" s="12">
        <v>0.71</v>
      </c>
      <c r="O4173" s="37"/>
      <c r="R4173" s="37"/>
      <c r="T4173" s="37"/>
      <c r="V4173" s="37"/>
      <c r="X4173" s="37"/>
      <c r="Z4173" s="37"/>
      <c r="AB4173" s="37"/>
      <c r="AD4173" s="37"/>
      <c r="AF4173" s="37"/>
      <c r="AH4173" s="37"/>
      <c r="AN4173" s="37"/>
      <c r="AP4173" s="37"/>
      <c r="AR4173" s="37"/>
      <c r="AT4173" s="37"/>
      <c r="AV4173" s="37"/>
      <c r="AX4173" s="37"/>
      <c r="BB4173" s="12">
        <v>195405</v>
      </c>
      <c r="CC4173" s="12">
        <v>0.01</v>
      </c>
      <c r="CG4173" s="12" t="s">
        <v>929</v>
      </c>
      <c r="CH4173" s="12">
        <v>30.391999999999999</v>
      </c>
      <c r="CI4173" s="12" t="s">
        <v>1781</v>
      </c>
      <c r="CJ4173" s="12" t="s">
        <v>931</v>
      </c>
      <c r="CK4173" s="12" t="s">
        <v>932</v>
      </c>
      <c r="CL4173" s="37">
        <v>3471651189</v>
      </c>
      <c r="CN4173" s="12" t="s">
        <v>1509</v>
      </c>
      <c r="CS4173" s="12"/>
      <c r="CT4173" s="36" t="str">
        <f t="shared" si="65"/>
        <v>1bn - 50bn</v>
      </c>
      <c r="CU4173" s="36" t="str">
        <f>VLOOKUP(CK4173,Mapping!B:C,2,FALSE)</f>
        <v>US/CA</v>
      </c>
    </row>
    <row r="4174" spans="1:99" ht="16" customHeight="1" x14ac:dyDescent="0.35">
      <c r="A4174" s="12" t="s">
        <v>5721</v>
      </c>
      <c r="B4174" s="12" t="s">
        <v>925</v>
      </c>
      <c r="E4174" s="37">
        <v>470288</v>
      </c>
      <c r="G4174" s="37" t="s">
        <v>1505</v>
      </c>
      <c r="I4174" s="37"/>
      <c r="K4174" s="37">
        <v>142066</v>
      </c>
      <c r="L4174" s="12">
        <v>0.56999999999999995</v>
      </c>
      <c r="M4174" s="37">
        <v>271621</v>
      </c>
      <c r="N4174" s="12">
        <v>1.1000000000000001</v>
      </c>
      <c r="O4174" s="37"/>
      <c r="R4174" s="37"/>
      <c r="T4174" s="37"/>
      <c r="V4174" s="37"/>
      <c r="X4174" s="37"/>
      <c r="Z4174" s="37"/>
      <c r="AB4174" s="37"/>
      <c r="AD4174" s="37">
        <v>56601</v>
      </c>
      <c r="AE4174" s="12">
        <v>0.23</v>
      </c>
      <c r="AF4174" s="37"/>
      <c r="AH4174" s="37"/>
      <c r="AN4174" s="37">
        <v>0</v>
      </c>
      <c r="AO4174" s="12">
        <v>0</v>
      </c>
      <c r="AP4174" s="37"/>
      <c r="AR4174" s="37"/>
      <c r="AT4174" s="37"/>
      <c r="AV4174" s="37"/>
      <c r="AX4174" s="37"/>
      <c r="BB4174" s="12">
        <v>2165</v>
      </c>
      <c r="BG4174" s="12">
        <v>2300</v>
      </c>
      <c r="BI4174" s="12">
        <v>0</v>
      </c>
      <c r="BJ4174" s="12">
        <v>508</v>
      </c>
      <c r="BS4174" s="12">
        <v>0</v>
      </c>
      <c r="BY4174" s="12">
        <v>0</v>
      </c>
      <c r="CB4174" s="12">
        <v>0</v>
      </c>
      <c r="CC4174" s="12">
        <v>0</v>
      </c>
      <c r="CG4174" s="12" t="s">
        <v>940</v>
      </c>
      <c r="CH4174" s="12">
        <v>64.405000000000001</v>
      </c>
      <c r="CI4174" s="12" t="s">
        <v>5193</v>
      </c>
      <c r="CJ4174" s="12"/>
      <c r="CK4174" s="12" t="s">
        <v>990</v>
      </c>
      <c r="CL4174" s="37">
        <v>24727752</v>
      </c>
      <c r="CN4174" s="12" t="s">
        <v>1506</v>
      </c>
      <c r="CS4174" s="12"/>
      <c r="CT4174" s="36" t="str">
        <f t="shared" si="65"/>
        <v>500mn</v>
      </c>
      <c r="CU4174" s="36" t="str">
        <f>VLOOKUP(CK4174,Mapping!B:C,2,FALSE)</f>
        <v>EU</v>
      </c>
    </row>
    <row r="4175" spans="1:99" ht="16" customHeight="1" x14ac:dyDescent="0.35">
      <c r="A4175" s="12" t="s">
        <v>5722</v>
      </c>
      <c r="B4175" s="12" t="s">
        <v>925</v>
      </c>
      <c r="E4175" s="37">
        <v>434933</v>
      </c>
      <c r="G4175" s="37" t="s">
        <v>1505</v>
      </c>
      <c r="I4175" s="37"/>
      <c r="K4175" s="37"/>
      <c r="M4175" s="37"/>
      <c r="O4175" s="37"/>
      <c r="Q4175" s="12">
        <v>0</v>
      </c>
      <c r="R4175" s="37"/>
      <c r="T4175" s="37"/>
      <c r="V4175" s="37"/>
      <c r="X4175" s="37"/>
      <c r="Z4175" s="37"/>
      <c r="AB4175" s="37"/>
      <c r="AD4175" s="37"/>
      <c r="AF4175" s="37"/>
      <c r="AH4175" s="37">
        <v>0</v>
      </c>
      <c r="AI4175" s="12">
        <v>0</v>
      </c>
      <c r="AN4175" s="37">
        <v>395770</v>
      </c>
      <c r="AO4175" s="12">
        <v>0.04</v>
      </c>
      <c r="AP4175" s="37">
        <v>38790</v>
      </c>
      <c r="AQ4175" s="12">
        <v>0</v>
      </c>
      <c r="AR4175" s="37">
        <v>373</v>
      </c>
      <c r="AS4175" s="12">
        <v>0</v>
      </c>
      <c r="AT4175" s="37"/>
      <c r="AV4175" s="37"/>
      <c r="AX4175" s="37"/>
      <c r="BE4175" s="12">
        <v>10</v>
      </c>
      <c r="BH4175" s="12">
        <v>168</v>
      </c>
      <c r="BI4175" s="12">
        <v>2350</v>
      </c>
      <c r="BM4175" s="12">
        <v>0</v>
      </c>
      <c r="BQ4175" s="12">
        <v>0</v>
      </c>
      <c r="BV4175" s="12">
        <v>0</v>
      </c>
      <c r="BY4175" s="12">
        <v>0</v>
      </c>
      <c r="CG4175" s="12" t="s">
        <v>929</v>
      </c>
      <c r="CH4175" s="12">
        <v>20.687000000000001</v>
      </c>
      <c r="CI4175" s="12" t="s">
        <v>1211</v>
      </c>
      <c r="CJ4175" s="12" t="s">
        <v>1212</v>
      </c>
      <c r="CK4175" s="12" t="s">
        <v>932</v>
      </c>
      <c r="CL4175" s="37">
        <v>935386830</v>
      </c>
      <c r="CN4175" s="12" t="s">
        <v>1509</v>
      </c>
      <c r="CS4175" s="12"/>
      <c r="CT4175" s="36" t="str">
        <f t="shared" si="65"/>
        <v>500mn - 1bn</v>
      </c>
      <c r="CU4175" s="36" t="str">
        <f>VLOOKUP(CK4175,Mapping!B:C,2,FALSE)</f>
        <v>US/CA</v>
      </c>
    </row>
    <row r="4176" spans="1:99" ht="16" customHeight="1" x14ac:dyDescent="0.35">
      <c r="A4176" s="12" t="s">
        <v>5723</v>
      </c>
      <c r="B4176" s="12" t="s">
        <v>925</v>
      </c>
      <c r="E4176" s="37">
        <v>117110</v>
      </c>
      <c r="G4176" s="37" t="s">
        <v>1505</v>
      </c>
      <c r="I4176" s="37"/>
      <c r="K4176" s="37"/>
      <c r="M4176" s="37">
        <v>6273</v>
      </c>
      <c r="N4176" s="12">
        <v>0</v>
      </c>
      <c r="O4176" s="37"/>
      <c r="R4176" s="37"/>
      <c r="T4176" s="37"/>
      <c r="V4176" s="37"/>
      <c r="X4176" s="37"/>
      <c r="Z4176" s="37"/>
      <c r="AB4176" s="37"/>
      <c r="AD4176" s="37">
        <v>22284</v>
      </c>
      <c r="AE4176" s="12">
        <v>0.01</v>
      </c>
      <c r="AF4176" s="37"/>
      <c r="AH4176" s="37"/>
      <c r="AN4176" s="37">
        <v>63155</v>
      </c>
      <c r="AO4176" s="12">
        <v>0.02</v>
      </c>
      <c r="AP4176" s="37">
        <v>25398</v>
      </c>
      <c r="AQ4176" s="12">
        <v>0.01</v>
      </c>
      <c r="AR4176" s="37"/>
      <c r="AT4176" s="37"/>
      <c r="AV4176" s="37"/>
      <c r="AX4176" s="37"/>
      <c r="BB4176" s="12">
        <v>50</v>
      </c>
      <c r="BH4176" s="12">
        <v>110</v>
      </c>
      <c r="BI4176" s="12">
        <v>375</v>
      </c>
      <c r="BJ4176" s="12">
        <v>200</v>
      </c>
      <c r="BV4176" s="12">
        <v>0</v>
      </c>
      <c r="BY4176" s="12">
        <v>0</v>
      </c>
      <c r="CB4176" s="12">
        <v>0</v>
      </c>
      <c r="CC4176" s="12">
        <v>0</v>
      </c>
      <c r="CG4176" s="12" t="s">
        <v>934</v>
      </c>
      <c r="CH4176" s="12">
        <v>16.992999999999999</v>
      </c>
      <c r="CI4176" s="12" t="s">
        <v>3368</v>
      </c>
      <c r="CJ4176" s="12" t="s">
        <v>1015</v>
      </c>
      <c r="CK4176" s="12" t="s">
        <v>932</v>
      </c>
      <c r="CL4176" s="37">
        <v>380800860</v>
      </c>
      <c r="CN4176" s="12" t="s">
        <v>1509</v>
      </c>
      <c r="CS4176" s="12"/>
      <c r="CT4176" s="36" t="str">
        <f t="shared" si="65"/>
        <v>500mn</v>
      </c>
      <c r="CU4176" s="36" t="str">
        <f>VLOOKUP(CK4176,Mapping!B:C,2,FALSE)</f>
        <v>US/CA</v>
      </c>
    </row>
    <row r="4177" spans="1:99" ht="16" customHeight="1" x14ac:dyDescent="0.35">
      <c r="A4177" s="12" t="s">
        <v>5724</v>
      </c>
      <c r="B4177" s="12" t="s">
        <v>925</v>
      </c>
      <c r="E4177" s="37">
        <v>0</v>
      </c>
      <c r="G4177" s="37" t="s">
        <v>1505</v>
      </c>
      <c r="I4177" s="37"/>
      <c r="K4177" s="37"/>
      <c r="M4177" s="37"/>
      <c r="O4177" s="37"/>
      <c r="R4177" s="37"/>
      <c r="T4177" s="37"/>
      <c r="V4177" s="37"/>
      <c r="X4177" s="37"/>
      <c r="Z4177" s="37"/>
      <c r="AB4177" s="37"/>
      <c r="AD4177" s="37"/>
      <c r="AF4177" s="37"/>
      <c r="AH4177" s="37"/>
      <c r="AN4177" s="37"/>
      <c r="AP4177" s="37"/>
      <c r="AR4177" s="37">
        <v>0</v>
      </c>
      <c r="AS4177" s="12">
        <v>0</v>
      </c>
      <c r="AT4177" s="37"/>
      <c r="AV4177" s="37"/>
      <c r="AX4177" s="37"/>
      <c r="BE4177" s="12">
        <v>0</v>
      </c>
      <c r="BM4177" s="12">
        <v>0</v>
      </c>
      <c r="CG4177" s="12" t="s">
        <v>976</v>
      </c>
      <c r="CH4177" s="12">
        <v>288.44</v>
      </c>
      <c r="CI4177" s="12" t="s">
        <v>953</v>
      </c>
      <c r="CJ4177" s="12"/>
      <c r="CK4177" s="12" t="s">
        <v>954</v>
      </c>
      <c r="CL4177" s="37">
        <v>207326650</v>
      </c>
      <c r="CN4177" s="12" t="s">
        <v>1506</v>
      </c>
      <c r="CS4177" s="12"/>
      <c r="CT4177" s="36" t="str">
        <f t="shared" si="65"/>
        <v>500mn</v>
      </c>
      <c r="CU4177" s="36" t="str">
        <f>VLOOKUP(CK4177,Mapping!B:C,2,FALSE)</f>
        <v>EU</v>
      </c>
    </row>
    <row r="4178" spans="1:99" ht="16" customHeight="1" x14ac:dyDescent="0.35">
      <c r="A4178" s="12" t="s">
        <v>5725</v>
      </c>
      <c r="B4178" s="12" t="s">
        <v>925</v>
      </c>
      <c r="E4178" s="37">
        <v>511375</v>
      </c>
      <c r="G4178" s="37" t="s">
        <v>1505</v>
      </c>
      <c r="I4178" s="37"/>
      <c r="K4178" s="37"/>
      <c r="M4178" s="37">
        <v>511375</v>
      </c>
      <c r="N4178" s="12">
        <v>0.1</v>
      </c>
      <c r="O4178" s="37"/>
      <c r="R4178" s="37"/>
      <c r="T4178" s="37"/>
      <c r="V4178" s="37"/>
      <c r="X4178" s="37"/>
      <c r="Z4178" s="37"/>
      <c r="AB4178" s="37"/>
      <c r="AD4178" s="37"/>
      <c r="AF4178" s="37"/>
      <c r="AH4178" s="37"/>
      <c r="AN4178" s="37"/>
      <c r="AP4178" s="37"/>
      <c r="AR4178" s="37"/>
      <c r="AT4178" s="37"/>
      <c r="AV4178" s="37"/>
      <c r="AX4178" s="37"/>
      <c r="BB4178" s="12">
        <v>4076</v>
      </c>
      <c r="CC4178" s="12">
        <v>0</v>
      </c>
      <c r="CG4178" s="12" t="s">
        <v>934</v>
      </c>
      <c r="CH4178" s="12">
        <v>54.357999999999997</v>
      </c>
      <c r="CI4178" s="12" t="s">
        <v>2460</v>
      </c>
      <c r="CJ4178" s="12" t="s">
        <v>1021</v>
      </c>
      <c r="CK4178" s="12" t="s">
        <v>932</v>
      </c>
      <c r="CL4178" s="37">
        <v>531997382</v>
      </c>
      <c r="CN4178" s="12" t="s">
        <v>1509</v>
      </c>
      <c r="CS4178" s="12"/>
      <c r="CT4178" s="36" t="str">
        <f t="shared" si="65"/>
        <v>500mn - 1bn</v>
      </c>
      <c r="CU4178" s="36" t="str">
        <f>VLOOKUP(CK4178,Mapping!B:C,2,FALSE)</f>
        <v>US/CA</v>
      </c>
    </row>
    <row r="4179" spans="1:99" ht="16" customHeight="1" x14ac:dyDescent="0.35">
      <c r="A4179" s="12" t="s">
        <v>5726</v>
      </c>
      <c r="B4179" s="12" t="s">
        <v>925</v>
      </c>
      <c r="E4179" s="37">
        <v>815490</v>
      </c>
      <c r="G4179" s="37" t="s">
        <v>1505</v>
      </c>
      <c r="I4179" s="37"/>
      <c r="K4179" s="37"/>
      <c r="M4179" s="37">
        <v>815490</v>
      </c>
      <c r="N4179" s="12">
        <v>0.28000000000000003</v>
      </c>
      <c r="O4179" s="37"/>
      <c r="R4179" s="37"/>
      <c r="T4179" s="37"/>
      <c r="V4179" s="37"/>
      <c r="X4179" s="37"/>
      <c r="Z4179" s="37"/>
      <c r="AB4179" s="37"/>
      <c r="AD4179" s="37"/>
      <c r="AF4179" s="37"/>
      <c r="AH4179" s="37"/>
      <c r="AN4179" s="37"/>
      <c r="AP4179" s="37"/>
      <c r="AR4179" s="37"/>
      <c r="AT4179" s="37"/>
      <c r="AV4179" s="37"/>
      <c r="AX4179" s="37"/>
      <c r="BB4179" s="12">
        <v>6500</v>
      </c>
      <c r="CC4179" s="12">
        <v>0</v>
      </c>
      <c r="CG4179" s="12" t="s">
        <v>929</v>
      </c>
      <c r="CH4179" s="12">
        <v>24.501000000000001</v>
      </c>
      <c r="CI4179" s="12" t="s">
        <v>2076</v>
      </c>
      <c r="CJ4179" s="12"/>
      <c r="CK4179" s="12" t="s">
        <v>990</v>
      </c>
      <c r="CL4179" s="37">
        <v>294472677</v>
      </c>
      <c r="CN4179" s="12" t="s">
        <v>1506</v>
      </c>
      <c r="CS4179" s="12"/>
      <c r="CT4179" s="36" t="str">
        <f t="shared" si="65"/>
        <v>500mn</v>
      </c>
      <c r="CU4179" s="36" t="str">
        <f>VLOOKUP(CK4179,Mapping!B:C,2,FALSE)</f>
        <v>EU</v>
      </c>
    </row>
    <row r="4180" spans="1:99" ht="16" customHeight="1" x14ac:dyDescent="0.35">
      <c r="A4180" s="12" t="s">
        <v>5727</v>
      </c>
      <c r="B4180" s="12" t="s">
        <v>925</v>
      </c>
      <c r="E4180" s="37">
        <v>408401</v>
      </c>
      <c r="G4180" s="37" t="s">
        <v>1505</v>
      </c>
      <c r="I4180" s="37"/>
      <c r="K4180" s="37"/>
      <c r="M4180" s="37"/>
      <c r="O4180" s="37"/>
      <c r="R4180" s="37"/>
      <c r="T4180" s="37"/>
      <c r="V4180" s="37"/>
      <c r="X4180" s="37"/>
      <c r="Z4180" s="37"/>
      <c r="AB4180" s="37"/>
      <c r="AD4180" s="37"/>
      <c r="AF4180" s="37"/>
      <c r="AH4180" s="37"/>
      <c r="AN4180" s="37">
        <v>408401</v>
      </c>
      <c r="AO4180" s="12">
        <v>0.06</v>
      </c>
      <c r="AP4180" s="37"/>
      <c r="AR4180" s="37"/>
      <c r="AT4180" s="37"/>
      <c r="AV4180" s="37"/>
      <c r="AX4180" s="37"/>
      <c r="BI4180" s="12">
        <v>2425</v>
      </c>
      <c r="BY4180" s="12">
        <v>0</v>
      </c>
      <c r="CG4180" s="12" t="s">
        <v>940</v>
      </c>
      <c r="CH4180" s="12">
        <v>13.509</v>
      </c>
      <c r="CI4180" s="12" t="s">
        <v>1549</v>
      </c>
      <c r="CJ4180" s="12" t="s">
        <v>966</v>
      </c>
      <c r="CK4180" s="12" t="s">
        <v>932</v>
      </c>
      <c r="CL4180" s="37">
        <v>631245317</v>
      </c>
      <c r="CN4180" s="12" t="s">
        <v>1509</v>
      </c>
      <c r="CS4180" s="12"/>
      <c r="CT4180" s="36" t="str">
        <f t="shared" si="65"/>
        <v>500mn - 1bn</v>
      </c>
      <c r="CU4180" s="36" t="str">
        <f>VLOOKUP(CK4180,Mapping!B:C,2,FALSE)</f>
        <v>US/CA</v>
      </c>
    </row>
    <row r="4181" spans="1:99" ht="16" customHeight="1" x14ac:dyDescent="0.35">
      <c r="A4181" s="12" t="s">
        <v>5728</v>
      </c>
      <c r="B4181" s="12" t="s">
        <v>933</v>
      </c>
      <c r="E4181" s="37">
        <v>926270</v>
      </c>
      <c r="G4181" s="37" t="s">
        <v>1505</v>
      </c>
      <c r="I4181" s="37"/>
      <c r="K4181" s="37"/>
      <c r="M4181" s="37"/>
      <c r="O4181" s="37"/>
      <c r="R4181" s="37"/>
      <c r="T4181" s="37"/>
      <c r="V4181" s="37"/>
      <c r="X4181" s="37"/>
      <c r="Z4181" s="37"/>
      <c r="AB4181" s="37"/>
      <c r="AD4181" s="37"/>
      <c r="AF4181" s="37"/>
      <c r="AH4181" s="37"/>
      <c r="AN4181" s="37">
        <v>926270</v>
      </c>
      <c r="AO4181" s="12">
        <v>0.04</v>
      </c>
      <c r="AP4181" s="37"/>
      <c r="AR4181" s="37"/>
      <c r="AT4181" s="37"/>
      <c r="AV4181" s="37"/>
      <c r="AX4181" s="37"/>
      <c r="BI4181" s="12">
        <v>5500</v>
      </c>
      <c r="BY4181" s="12">
        <v>0</v>
      </c>
      <c r="CG4181" s="12" t="s">
        <v>980</v>
      </c>
      <c r="CH4181" s="12">
        <v>15.093999999999999</v>
      </c>
      <c r="CI4181" s="12" t="s">
        <v>960</v>
      </c>
      <c r="CJ4181" s="12"/>
      <c r="CK4181" s="12" t="s">
        <v>961</v>
      </c>
      <c r="CL4181" s="37">
        <v>2358146036</v>
      </c>
      <c r="CN4181" s="12" t="s">
        <v>1506</v>
      </c>
      <c r="CS4181" s="12"/>
      <c r="CT4181" s="36" t="str">
        <f t="shared" si="65"/>
        <v>1bn - 50bn</v>
      </c>
      <c r="CU4181" s="36" t="str">
        <f>VLOOKUP(CK4181,Mapping!B:C,2,FALSE)</f>
        <v>EU</v>
      </c>
    </row>
    <row r="4182" spans="1:99" ht="16" customHeight="1" x14ac:dyDescent="0.35">
      <c r="A4182" s="12" t="s">
        <v>5729</v>
      </c>
      <c r="B4182" s="12" t="s">
        <v>925</v>
      </c>
      <c r="E4182" s="37">
        <v>0</v>
      </c>
      <c r="G4182" s="37" t="s">
        <v>1505</v>
      </c>
      <c r="I4182" s="37"/>
      <c r="K4182" s="37"/>
      <c r="M4182" s="37"/>
      <c r="O4182" s="37"/>
      <c r="R4182" s="37"/>
      <c r="T4182" s="37"/>
      <c r="V4182" s="37"/>
      <c r="X4182" s="37"/>
      <c r="Z4182" s="37"/>
      <c r="AB4182" s="37"/>
      <c r="AD4182" s="37"/>
      <c r="AF4182" s="37"/>
      <c r="AH4182" s="37"/>
      <c r="AN4182" s="37">
        <v>0</v>
      </c>
      <c r="AO4182" s="12">
        <v>0</v>
      </c>
      <c r="AP4182" s="37"/>
      <c r="AR4182" s="37"/>
      <c r="AT4182" s="37"/>
      <c r="AV4182" s="37"/>
      <c r="AX4182" s="37"/>
      <c r="BI4182" s="12">
        <v>0</v>
      </c>
      <c r="BY4182" s="12">
        <v>0</v>
      </c>
      <c r="CG4182" s="12" t="s">
        <v>940</v>
      </c>
      <c r="CH4182" s="12">
        <v>108.43899999999999</v>
      </c>
      <c r="CI4182" s="12" t="s">
        <v>1277</v>
      </c>
      <c r="CJ4182" s="12" t="s">
        <v>931</v>
      </c>
      <c r="CK4182" s="12" t="s">
        <v>932</v>
      </c>
      <c r="CL4182" s="37">
        <v>65207339</v>
      </c>
      <c r="CN4182" s="12" t="s">
        <v>1509</v>
      </c>
      <c r="CS4182" s="12"/>
      <c r="CT4182" s="36" t="str">
        <f t="shared" si="65"/>
        <v>500mn</v>
      </c>
      <c r="CU4182" s="36" t="str">
        <f>VLOOKUP(CK4182,Mapping!B:C,2,FALSE)</f>
        <v>US/CA</v>
      </c>
    </row>
    <row r="4183" spans="1:99" ht="16" customHeight="1" x14ac:dyDescent="0.35">
      <c r="A4183" s="12" t="s">
        <v>5730</v>
      </c>
      <c r="B4183" s="12" t="s">
        <v>925</v>
      </c>
      <c r="E4183" s="37">
        <v>7865084</v>
      </c>
      <c r="G4183" s="37" t="s">
        <v>1505</v>
      </c>
      <c r="I4183" s="37"/>
      <c r="K4183" s="37"/>
      <c r="M4183" s="37">
        <v>0</v>
      </c>
      <c r="N4183" s="12">
        <v>0</v>
      </c>
      <c r="O4183" s="37"/>
      <c r="Q4183" s="12">
        <v>15142</v>
      </c>
      <c r="R4183" s="37"/>
      <c r="T4183" s="37"/>
      <c r="V4183" s="37"/>
      <c r="X4183" s="37"/>
      <c r="Z4183" s="37"/>
      <c r="AB4183" s="37"/>
      <c r="AD4183" s="37"/>
      <c r="AF4183" s="37"/>
      <c r="AH4183" s="37">
        <v>1912132</v>
      </c>
      <c r="AI4183" s="12">
        <v>0.09</v>
      </c>
      <c r="AN4183" s="37">
        <v>2517771</v>
      </c>
      <c r="AO4183" s="12">
        <v>0.12</v>
      </c>
      <c r="AP4183" s="37">
        <v>3435181</v>
      </c>
      <c r="AQ4183" s="12">
        <v>0.17</v>
      </c>
      <c r="AR4183" s="37"/>
      <c r="AT4183" s="37"/>
      <c r="AV4183" s="37"/>
      <c r="AX4183" s="37"/>
      <c r="BB4183" s="12">
        <v>0</v>
      </c>
      <c r="BH4183" s="12">
        <v>14878</v>
      </c>
      <c r="BI4183" s="12">
        <v>14950</v>
      </c>
      <c r="BQ4183" s="12">
        <v>0</v>
      </c>
      <c r="BV4183" s="12">
        <v>0.01</v>
      </c>
      <c r="BY4183" s="12">
        <v>0</v>
      </c>
      <c r="CC4183" s="12">
        <v>0</v>
      </c>
      <c r="CG4183" s="12" t="s">
        <v>929</v>
      </c>
      <c r="CH4183" s="12">
        <v>48.319000000000003</v>
      </c>
      <c r="CI4183" s="12" t="s">
        <v>2416</v>
      </c>
      <c r="CJ4183" s="12" t="s">
        <v>972</v>
      </c>
      <c r="CK4183" s="12" t="s">
        <v>932</v>
      </c>
      <c r="CL4183" s="37">
        <v>2033784577</v>
      </c>
      <c r="CN4183" s="12" t="s">
        <v>1509</v>
      </c>
      <c r="CS4183" s="12"/>
      <c r="CT4183" s="36" t="str">
        <f t="shared" si="65"/>
        <v>1bn - 50bn</v>
      </c>
      <c r="CU4183" s="36" t="str">
        <f>VLOOKUP(CK4183,Mapping!B:C,2,FALSE)</f>
        <v>US/CA</v>
      </c>
    </row>
    <row r="4184" spans="1:99" ht="16" customHeight="1" x14ac:dyDescent="0.35">
      <c r="A4184" s="12" t="s">
        <v>5731</v>
      </c>
      <c r="B4184" s="12" t="s">
        <v>925</v>
      </c>
      <c r="E4184" s="37">
        <v>24019876</v>
      </c>
      <c r="G4184" s="37" t="s">
        <v>1505</v>
      </c>
      <c r="I4184" s="37"/>
      <c r="K4184" s="37"/>
      <c r="M4184" s="37"/>
      <c r="O4184" s="37"/>
      <c r="R4184" s="37"/>
      <c r="T4184" s="37"/>
      <c r="V4184" s="37"/>
      <c r="X4184" s="37"/>
      <c r="Z4184" s="37"/>
      <c r="AB4184" s="37"/>
      <c r="AD4184" s="37"/>
      <c r="AF4184" s="37"/>
      <c r="AH4184" s="37"/>
      <c r="AN4184" s="37">
        <v>24019876</v>
      </c>
      <c r="AO4184" s="12">
        <v>3.31</v>
      </c>
      <c r="AP4184" s="37"/>
      <c r="AR4184" s="37"/>
      <c r="AT4184" s="37"/>
      <c r="AV4184" s="37"/>
      <c r="AX4184" s="37"/>
      <c r="BI4184" s="12">
        <v>142625</v>
      </c>
      <c r="BY4184" s="12">
        <v>0.02</v>
      </c>
      <c r="CG4184" s="12" t="s">
        <v>940</v>
      </c>
      <c r="CH4184" s="12">
        <v>32.896999999999998</v>
      </c>
      <c r="CI4184" s="12" t="s">
        <v>5732</v>
      </c>
      <c r="CJ4184" s="12" t="s">
        <v>946</v>
      </c>
      <c r="CK4184" s="12" t="s">
        <v>932</v>
      </c>
      <c r="CL4184" s="37">
        <v>724427443</v>
      </c>
      <c r="CN4184" s="12" t="s">
        <v>1509</v>
      </c>
      <c r="CS4184" s="12"/>
      <c r="CT4184" s="36" t="str">
        <f t="shared" si="65"/>
        <v>500mn - 1bn</v>
      </c>
      <c r="CU4184" s="36" t="str">
        <f>VLOOKUP(CK4184,Mapping!B:C,2,FALSE)</f>
        <v>US/CA</v>
      </c>
    </row>
    <row r="4185" spans="1:99" ht="16" customHeight="1" x14ac:dyDescent="0.35">
      <c r="A4185" s="12" t="s">
        <v>5733</v>
      </c>
      <c r="B4185" s="12" t="s">
        <v>925</v>
      </c>
      <c r="E4185" s="37">
        <v>8928</v>
      </c>
      <c r="G4185" s="37" t="s">
        <v>1505</v>
      </c>
      <c r="I4185" s="37"/>
      <c r="K4185" s="37"/>
      <c r="M4185" s="37">
        <v>5771</v>
      </c>
      <c r="N4185" s="12">
        <v>0</v>
      </c>
      <c r="O4185" s="37"/>
      <c r="Q4185" s="12">
        <v>25</v>
      </c>
      <c r="R4185" s="37"/>
      <c r="T4185" s="37">
        <v>0</v>
      </c>
      <c r="U4185" s="12">
        <v>0</v>
      </c>
      <c r="V4185" s="37"/>
      <c r="X4185" s="37"/>
      <c r="Z4185" s="37"/>
      <c r="AB4185" s="37"/>
      <c r="AD4185" s="37"/>
      <c r="AF4185" s="37"/>
      <c r="AH4185" s="37">
        <v>3157</v>
      </c>
      <c r="AI4185" s="12">
        <v>0</v>
      </c>
      <c r="AN4185" s="37"/>
      <c r="AP4185" s="37"/>
      <c r="AR4185" s="37"/>
      <c r="AT4185" s="37"/>
      <c r="AV4185" s="37"/>
      <c r="AX4185" s="37"/>
      <c r="BB4185" s="12">
        <v>46</v>
      </c>
      <c r="BK4185" s="12">
        <v>0</v>
      </c>
      <c r="BQ4185" s="12">
        <v>0</v>
      </c>
      <c r="CC4185" s="12">
        <v>0</v>
      </c>
      <c r="CE4185" s="12">
        <v>0</v>
      </c>
      <c r="CG4185" s="12" t="s">
        <v>991</v>
      </c>
      <c r="CH4185" s="12">
        <v>18.062999999999999</v>
      </c>
      <c r="CI4185" s="12" t="s">
        <v>5734</v>
      </c>
      <c r="CJ4185" s="12" t="s">
        <v>1248</v>
      </c>
      <c r="CK4185" s="12" t="s">
        <v>932</v>
      </c>
      <c r="CL4185" s="37">
        <v>646876044</v>
      </c>
      <c r="CN4185" s="12" t="s">
        <v>1531</v>
      </c>
      <c r="CS4185" s="12"/>
      <c r="CT4185" s="36" t="str">
        <f t="shared" si="65"/>
        <v>500mn - 1bn</v>
      </c>
      <c r="CU4185" s="36" t="str">
        <f>VLOOKUP(CK4185,Mapping!B:C,2,FALSE)</f>
        <v>US/CA</v>
      </c>
    </row>
    <row r="4186" spans="1:99" ht="16" customHeight="1" x14ac:dyDescent="0.35">
      <c r="A4186" s="12" t="s">
        <v>5735</v>
      </c>
      <c r="B4186" s="12" t="s">
        <v>925</v>
      </c>
      <c r="E4186" s="37">
        <v>2098712</v>
      </c>
      <c r="G4186" s="37" t="s">
        <v>1505</v>
      </c>
      <c r="I4186" s="37"/>
      <c r="K4186" s="37"/>
      <c r="M4186" s="37"/>
      <c r="O4186" s="37"/>
      <c r="Q4186" s="12">
        <v>14419</v>
      </c>
      <c r="R4186" s="37"/>
      <c r="T4186" s="37"/>
      <c r="V4186" s="37"/>
      <c r="X4186" s="37"/>
      <c r="Z4186" s="37"/>
      <c r="AB4186" s="37"/>
      <c r="AD4186" s="37"/>
      <c r="AF4186" s="37"/>
      <c r="AH4186" s="37">
        <v>1820831</v>
      </c>
      <c r="AI4186" s="12">
        <v>0.1</v>
      </c>
      <c r="AN4186" s="37">
        <v>277881</v>
      </c>
      <c r="AO4186" s="12">
        <v>0.01</v>
      </c>
      <c r="AP4186" s="37"/>
      <c r="AR4186" s="37"/>
      <c r="AT4186" s="37"/>
      <c r="AV4186" s="37"/>
      <c r="AX4186" s="37"/>
      <c r="BI4186" s="12">
        <v>1650</v>
      </c>
      <c r="BQ4186" s="12">
        <v>0</v>
      </c>
      <c r="BY4186" s="12">
        <v>0</v>
      </c>
      <c r="CG4186" s="12" t="s">
        <v>929</v>
      </c>
      <c r="CH4186" s="12">
        <v>85.546000000000006</v>
      </c>
      <c r="CI4186" s="12" t="s">
        <v>4940</v>
      </c>
      <c r="CJ4186" s="12" t="s">
        <v>968</v>
      </c>
      <c r="CK4186" s="12" t="s">
        <v>932</v>
      </c>
      <c r="CL4186" s="37">
        <v>1910918866</v>
      </c>
      <c r="CN4186" s="12" t="s">
        <v>1270</v>
      </c>
      <c r="CS4186" s="12"/>
      <c r="CT4186" s="36" t="str">
        <f t="shared" si="65"/>
        <v>1bn - 50bn</v>
      </c>
      <c r="CU4186" s="36" t="str">
        <f>VLOOKUP(CK4186,Mapping!B:C,2,FALSE)</f>
        <v>US/CA</v>
      </c>
    </row>
    <row r="4187" spans="1:99" ht="16" customHeight="1" x14ac:dyDescent="0.35">
      <c r="A4187" s="12" t="s">
        <v>5736</v>
      </c>
      <c r="B4187" s="12" t="s">
        <v>925</v>
      </c>
      <c r="E4187" s="37">
        <v>0</v>
      </c>
      <c r="G4187" s="37" t="s">
        <v>1505</v>
      </c>
      <c r="I4187" s="37"/>
      <c r="K4187" s="37"/>
      <c r="M4187" s="37"/>
      <c r="O4187" s="37"/>
      <c r="R4187" s="37"/>
      <c r="T4187" s="37"/>
      <c r="V4187" s="37"/>
      <c r="X4187" s="37"/>
      <c r="Z4187" s="37"/>
      <c r="AB4187" s="37"/>
      <c r="AD4187" s="37"/>
      <c r="AF4187" s="37"/>
      <c r="AH4187" s="37"/>
      <c r="AN4187" s="37">
        <v>0</v>
      </c>
      <c r="AO4187" s="12">
        <v>0</v>
      </c>
      <c r="AP4187" s="37"/>
      <c r="AR4187" s="37"/>
      <c r="AT4187" s="37"/>
      <c r="AV4187" s="37"/>
      <c r="AX4187" s="37"/>
      <c r="BI4187" s="12">
        <v>0</v>
      </c>
      <c r="BY4187" s="12">
        <v>0</v>
      </c>
      <c r="CG4187" s="12" t="s">
        <v>940</v>
      </c>
      <c r="CH4187" s="12">
        <v>16.27</v>
      </c>
      <c r="CI4187" s="12" t="s">
        <v>2789</v>
      </c>
      <c r="CJ4187" s="12" t="s">
        <v>1698</v>
      </c>
      <c r="CK4187" s="12" t="s">
        <v>932</v>
      </c>
      <c r="CL4187" s="37">
        <v>378743180</v>
      </c>
      <c r="CN4187" s="12" t="s">
        <v>1506</v>
      </c>
      <c r="CS4187" s="12"/>
      <c r="CT4187" s="36" t="str">
        <f t="shared" si="65"/>
        <v>500mn</v>
      </c>
      <c r="CU4187" s="36" t="str">
        <f>VLOOKUP(CK4187,Mapping!B:C,2,FALSE)</f>
        <v>US/CA</v>
      </c>
    </row>
    <row r="4188" spans="1:99" ht="16" customHeight="1" x14ac:dyDescent="0.35">
      <c r="A4188" s="12" t="s">
        <v>5737</v>
      </c>
      <c r="B4188" s="12" t="s">
        <v>933</v>
      </c>
      <c r="E4188" s="37">
        <v>2926172</v>
      </c>
      <c r="G4188" s="37" t="s">
        <v>1505</v>
      </c>
      <c r="I4188" s="37"/>
      <c r="K4188" s="37"/>
      <c r="M4188" s="37"/>
      <c r="O4188" s="37"/>
      <c r="R4188" s="37"/>
      <c r="T4188" s="37"/>
      <c r="V4188" s="37"/>
      <c r="X4188" s="37"/>
      <c r="Z4188" s="37"/>
      <c r="AB4188" s="37"/>
      <c r="AD4188" s="37"/>
      <c r="AF4188" s="37"/>
      <c r="AH4188" s="37"/>
      <c r="AN4188" s="37">
        <v>2926172</v>
      </c>
      <c r="AO4188" s="12">
        <v>0.73</v>
      </c>
      <c r="AP4188" s="37"/>
      <c r="AR4188" s="37"/>
      <c r="AT4188" s="37"/>
      <c r="AV4188" s="37"/>
      <c r="AX4188" s="37"/>
      <c r="BI4188" s="12">
        <v>17375</v>
      </c>
      <c r="BY4188" s="12">
        <v>0</v>
      </c>
      <c r="CG4188" s="12" t="s">
        <v>940</v>
      </c>
      <c r="CH4188" s="12">
        <v>39.171999999999997</v>
      </c>
      <c r="CI4188" s="12" t="s">
        <v>967</v>
      </c>
      <c r="CJ4188" s="12" t="s">
        <v>968</v>
      </c>
      <c r="CK4188" s="12" t="s">
        <v>932</v>
      </c>
      <c r="CL4188" s="37">
        <v>402629910</v>
      </c>
      <c r="CN4188" s="12" t="s">
        <v>1509</v>
      </c>
      <c r="CS4188" s="12"/>
      <c r="CT4188" s="36" t="str">
        <f t="shared" si="65"/>
        <v>500mn</v>
      </c>
      <c r="CU4188" s="36" t="str">
        <f>VLOOKUP(CK4188,Mapping!B:C,2,FALSE)</f>
        <v>US/CA</v>
      </c>
    </row>
    <row r="4189" spans="1:99" ht="16" customHeight="1" x14ac:dyDescent="0.35">
      <c r="A4189" s="12" t="s">
        <v>5738</v>
      </c>
      <c r="B4189" s="12" t="s">
        <v>925</v>
      </c>
      <c r="E4189" s="37">
        <v>7451574</v>
      </c>
      <c r="G4189" s="37" t="s">
        <v>1505</v>
      </c>
      <c r="I4189" s="37"/>
      <c r="K4189" s="37"/>
      <c r="M4189" s="37">
        <v>638215</v>
      </c>
      <c r="N4189" s="12">
        <v>0.01</v>
      </c>
      <c r="O4189" s="37"/>
      <c r="Q4189" s="12">
        <v>3478</v>
      </c>
      <c r="R4189" s="37"/>
      <c r="T4189" s="37">
        <v>1137646</v>
      </c>
      <c r="U4189" s="12">
        <v>0.02</v>
      </c>
      <c r="V4189" s="37"/>
      <c r="X4189" s="37"/>
      <c r="Z4189" s="37">
        <v>634631</v>
      </c>
      <c r="AA4189" s="12">
        <v>0.01</v>
      </c>
      <c r="AB4189" s="37"/>
      <c r="AD4189" s="37"/>
      <c r="AF4189" s="37"/>
      <c r="AH4189" s="37">
        <v>439202</v>
      </c>
      <c r="AI4189" s="12">
        <v>0.01</v>
      </c>
      <c r="AN4189" s="37">
        <v>4601880</v>
      </c>
      <c r="AO4189" s="12">
        <v>7.0000000000000007E-2</v>
      </c>
      <c r="AP4189" s="37"/>
      <c r="AR4189" s="37"/>
      <c r="AT4189" s="37"/>
      <c r="AV4189" s="37"/>
      <c r="AX4189" s="37"/>
      <c r="BB4189" s="12">
        <v>5087</v>
      </c>
      <c r="BC4189" s="12">
        <v>21462</v>
      </c>
      <c r="BI4189" s="12">
        <v>27325</v>
      </c>
      <c r="BK4189" s="12">
        <v>10163</v>
      </c>
      <c r="BQ4189" s="12">
        <v>0</v>
      </c>
      <c r="BY4189" s="12">
        <v>0</v>
      </c>
      <c r="CC4189" s="12">
        <v>0</v>
      </c>
      <c r="CD4189" s="12">
        <v>0</v>
      </c>
      <c r="CE4189" s="12">
        <v>0</v>
      </c>
      <c r="CG4189" s="12" t="s">
        <v>929</v>
      </c>
      <c r="CH4189" s="12">
        <v>30.596</v>
      </c>
      <c r="CI4189" s="12" t="s">
        <v>1549</v>
      </c>
      <c r="CJ4189" s="12" t="s">
        <v>966</v>
      </c>
      <c r="CK4189" s="12" t="s">
        <v>932</v>
      </c>
      <c r="CL4189" s="37">
        <v>6207059391</v>
      </c>
      <c r="CN4189" s="12" t="s">
        <v>1509</v>
      </c>
      <c r="CS4189" s="12"/>
      <c r="CT4189" s="36" t="str">
        <f t="shared" si="65"/>
        <v>1bn - 50bn</v>
      </c>
      <c r="CU4189" s="36" t="str">
        <f>VLOOKUP(CK4189,Mapping!B:C,2,FALSE)</f>
        <v>US/CA</v>
      </c>
    </row>
    <row r="4190" spans="1:99" ht="16" customHeight="1" x14ac:dyDescent="0.35">
      <c r="A4190" s="12" t="s">
        <v>5739</v>
      </c>
      <c r="B4190" s="12" t="s">
        <v>925</v>
      </c>
      <c r="E4190" s="37">
        <v>186264</v>
      </c>
      <c r="G4190" s="37" t="s">
        <v>1505</v>
      </c>
      <c r="I4190" s="37"/>
      <c r="K4190" s="37"/>
      <c r="M4190" s="37"/>
      <c r="O4190" s="37"/>
      <c r="Q4190" s="12">
        <v>8</v>
      </c>
      <c r="R4190" s="37"/>
      <c r="T4190" s="37"/>
      <c r="V4190" s="37"/>
      <c r="X4190" s="37"/>
      <c r="Z4190" s="37"/>
      <c r="AB4190" s="37"/>
      <c r="AD4190" s="37"/>
      <c r="AF4190" s="37"/>
      <c r="AH4190" s="37">
        <v>1010</v>
      </c>
      <c r="AI4190" s="12">
        <v>0</v>
      </c>
      <c r="AN4190" s="37">
        <v>185254</v>
      </c>
      <c r="AO4190" s="12">
        <v>0.15</v>
      </c>
      <c r="AP4190" s="37"/>
      <c r="AR4190" s="37"/>
      <c r="AT4190" s="37"/>
      <c r="AV4190" s="37"/>
      <c r="AX4190" s="37"/>
      <c r="BI4190" s="12">
        <v>1100</v>
      </c>
      <c r="BQ4190" s="12">
        <v>0</v>
      </c>
      <c r="BY4190" s="12">
        <v>0</v>
      </c>
      <c r="CG4190" s="12" t="s">
        <v>1668</v>
      </c>
      <c r="CH4190" s="12">
        <v>48.051000000000002</v>
      </c>
      <c r="CI4190" s="12" t="s">
        <v>1127</v>
      </c>
      <c r="CJ4190" s="12" t="s">
        <v>966</v>
      </c>
      <c r="CK4190" s="12" t="s">
        <v>932</v>
      </c>
      <c r="CL4190" s="37">
        <v>124752647</v>
      </c>
      <c r="CN4190" s="12" t="s">
        <v>1536</v>
      </c>
      <c r="CS4190" s="12"/>
      <c r="CT4190" s="36" t="str">
        <f t="shared" si="65"/>
        <v>500mn</v>
      </c>
      <c r="CU4190" s="36" t="str">
        <f>VLOOKUP(CK4190,Mapping!B:C,2,FALSE)</f>
        <v>US/CA</v>
      </c>
    </row>
    <row r="4191" spans="1:99" ht="16" customHeight="1" x14ac:dyDescent="0.35">
      <c r="A4191" s="12" t="s">
        <v>5740</v>
      </c>
      <c r="B4191" s="12" t="s">
        <v>925</v>
      </c>
      <c r="E4191" s="37">
        <v>0</v>
      </c>
      <c r="G4191" s="37" t="s">
        <v>1505</v>
      </c>
      <c r="I4191" s="37"/>
      <c r="K4191" s="37"/>
      <c r="M4191" s="37">
        <v>0</v>
      </c>
      <c r="N4191" s="12">
        <v>0</v>
      </c>
      <c r="O4191" s="37"/>
      <c r="R4191" s="37"/>
      <c r="T4191" s="37"/>
      <c r="V4191" s="37"/>
      <c r="X4191" s="37"/>
      <c r="Z4191" s="37"/>
      <c r="AB4191" s="37"/>
      <c r="AD4191" s="37"/>
      <c r="AF4191" s="37"/>
      <c r="AH4191" s="37"/>
      <c r="AN4191" s="37"/>
      <c r="AP4191" s="37"/>
      <c r="AR4191" s="37"/>
      <c r="AT4191" s="37"/>
      <c r="AV4191" s="37"/>
      <c r="AX4191" s="37"/>
      <c r="BB4191" s="12">
        <v>0</v>
      </c>
      <c r="CC4191" s="12">
        <v>0</v>
      </c>
      <c r="CG4191" s="12" t="s">
        <v>976</v>
      </c>
      <c r="CH4191" s="12">
        <v>34.915999999999997</v>
      </c>
      <c r="CI4191" s="12" t="s">
        <v>5240</v>
      </c>
      <c r="CJ4191" s="12" t="s">
        <v>931</v>
      </c>
      <c r="CK4191" s="12" t="s">
        <v>932</v>
      </c>
      <c r="CL4191" s="37">
        <v>270759653</v>
      </c>
      <c r="CN4191" s="12" t="s">
        <v>1513</v>
      </c>
      <c r="CS4191" s="12"/>
      <c r="CT4191" s="36" t="str">
        <f t="shared" si="65"/>
        <v>500mn</v>
      </c>
      <c r="CU4191" s="36" t="str">
        <f>VLOOKUP(CK4191,Mapping!B:C,2,FALSE)</f>
        <v>US/CA</v>
      </c>
    </row>
    <row r="4192" spans="1:99" ht="16" customHeight="1" x14ac:dyDescent="0.35">
      <c r="A4192" s="12" t="s">
        <v>5741</v>
      </c>
      <c r="B4192" s="12" t="s">
        <v>925</v>
      </c>
      <c r="E4192" s="37">
        <v>0</v>
      </c>
      <c r="G4192" s="37" t="s">
        <v>1505</v>
      </c>
      <c r="I4192" s="37"/>
      <c r="K4192" s="37"/>
      <c r="M4192" s="37"/>
      <c r="O4192" s="37"/>
      <c r="R4192" s="37"/>
      <c r="T4192" s="37">
        <v>0</v>
      </c>
      <c r="U4192" s="12">
        <v>0</v>
      </c>
      <c r="V4192" s="37"/>
      <c r="X4192" s="37"/>
      <c r="Z4192" s="37"/>
      <c r="AB4192" s="37"/>
      <c r="AD4192" s="37"/>
      <c r="AF4192" s="37"/>
      <c r="AH4192" s="37"/>
      <c r="AN4192" s="37"/>
      <c r="AP4192" s="37"/>
      <c r="AR4192" s="37"/>
      <c r="AT4192" s="37"/>
      <c r="AV4192" s="37"/>
      <c r="AX4192" s="37"/>
      <c r="BK4192" s="12">
        <v>0</v>
      </c>
      <c r="CE4192" s="12">
        <v>0</v>
      </c>
      <c r="CG4192" s="12" t="s">
        <v>934</v>
      </c>
      <c r="CH4192" s="12">
        <v>70.542000000000002</v>
      </c>
      <c r="CI4192" s="12" t="s">
        <v>5240</v>
      </c>
      <c r="CJ4192" s="12" t="s">
        <v>931</v>
      </c>
      <c r="CK4192" s="12" t="s">
        <v>932</v>
      </c>
      <c r="CL4192" s="37">
        <v>300436393</v>
      </c>
      <c r="CN4192" s="12" t="s">
        <v>1509</v>
      </c>
      <c r="CS4192" s="12"/>
      <c r="CT4192" s="36" t="str">
        <f t="shared" si="65"/>
        <v>500mn</v>
      </c>
      <c r="CU4192" s="36" t="str">
        <f>VLOOKUP(CK4192,Mapping!B:C,2,FALSE)</f>
        <v>US/CA</v>
      </c>
    </row>
    <row r="4193" spans="1:99" ht="16" customHeight="1" x14ac:dyDescent="0.35">
      <c r="A4193" s="12" t="s">
        <v>5742</v>
      </c>
      <c r="B4193" s="12" t="s">
        <v>925</v>
      </c>
      <c r="E4193" s="37">
        <v>27727</v>
      </c>
      <c r="G4193" s="37" t="s">
        <v>1505</v>
      </c>
      <c r="I4193" s="37"/>
      <c r="K4193" s="37"/>
      <c r="M4193" s="37">
        <v>27727</v>
      </c>
      <c r="N4193" s="12">
        <v>0</v>
      </c>
      <c r="O4193" s="37"/>
      <c r="R4193" s="37"/>
      <c r="T4193" s="37"/>
      <c r="V4193" s="37"/>
      <c r="X4193" s="37"/>
      <c r="Z4193" s="37">
        <v>0</v>
      </c>
      <c r="AA4193" s="12">
        <v>0</v>
      </c>
      <c r="AB4193" s="37"/>
      <c r="AD4193" s="37"/>
      <c r="AF4193" s="37"/>
      <c r="AH4193" s="37"/>
      <c r="AN4193" s="37"/>
      <c r="AP4193" s="37"/>
      <c r="AR4193" s="37"/>
      <c r="AT4193" s="37"/>
      <c r="AV4193" s="37"/>
      <c r="AX4193" s="37"/>
      <c r="BB4193" s="12">
        <v>221</v>
      </c>
      <c r="BC4193" s="12">
        <v>0</v>
      </c>
      <c r="CC4193" s="12">
        <v>0</v>
      </c>
      <c r="CD4193" s="12">
        <v>0</v>
      </c>
      <c r="CG4193" s="12" t="s">
        <v>940</v>
      </c>
      <c r="CH4193" s="12">
        <v>27.155999999999999</v>
      </c>
      <c r="CI4193" s="12" t="s">
        <v>1529</v>
      </c>
      <c r="CJ4193" s="12" t="s">
        <v>946</v>
      </c>
      <c r="CK4193" s="12" t="s">
        <v>932</v>
      </c>
      <c r="CL4193" s="37">
        <v>944518053</v>
      </c>
      <c r="CN4193" s="12" t="s">
        <v>1509</v>
      </c>
      <c r="CS4193" s="12"/>
      <c r="CT4193" s="36" t="str">
        <f t="shared" si="65"/>
        <v>500mn - 1bn</v>
      </c>
      <c r="CU4193" s="36" t="str">
        <f>VLOOKUP(CK4193,Mapping!B:C,2,FALSE)</f>
        <v>US/CA</v>
      </c>
    </row>
    <row r="4194" spans="1:99" ht="16" customHeight="1" x14ac:dyDescent="0.35">
      <c r="A4194" s="12" t="s">
        <v>5743</v>
      </c>
      <c r="B4194" s="12" t="s">
        <v>925</v>
      </c>
      <c r="E4194" s="37">
        <v>301809</v>
      </c>
      <c r="G4194" s="37" t="s">
        <v>1505</v>
      </c>
      <c r="I4194" s="37"/>
      <c r="K4194" s="37"/>
      <c r="M4194" s="37"/>
      <c r="O4194" s="37"/>
      <c r="Q4194" s="12">
        <v>2390</v>
      </c>
      <c r="R4194" s="37"/>
      <c r="T4194" s="37"/>
      <c r="V4194" s="37"/>
      <c r="X4194" s="37"/>
      <c r="Z4194" s="37"/>
      <c r="AB4194" s="37"/>
      <c r="AD4194" s="37"/>
      <c r="AF4194" s="37"/>
      <c r="AH4194" s="37">
        <v>301809</v>
      </c>
      <c r="AI4194" s="12">
        <v>0.48</v>
      </c>
      <c r="AN4194" s="37"/>
      <c r="AP4194" s="37"/>
      <c r="AR4194" s="37"/>
      <c r="AT4194" s="37"/>
      <c r="AV4194" s="37"/>
      <c r="AX4194" s="37"/>
      <c r="BQ4194" s="12">
        <v>0</v>
      </c>
      <c r="CG4194" s="12" t="s">
        <v>991</v>
      </c>
      <c r="CH4194" s="12">
        <v>66.385000000000005</v>
      </c>
      <c r="CI4194" s="12"/>
      <c r="CJ4194" s="12" t="s">
        <v>5744</v>
      </c>
      <c r="CK4194" s="12" t="s">
        <v>1134</v>
      </c>
      <c r="CL4194" s="37">
        <v>63399497</v>
      </c>
      <c r="CN4194" s="12" t="s">
        <v>1525</v>
      </c>
      <c r="CS4194" s="12"/>
      <c r="CT4194" s="36" t="str">
        <f t="shared" si="65"/>
        <v>500mn</v>
      </c>
      <c r="CU4194" s="36" t="str">
        <f>VLOOKUP(CK4194,Mapping!B:C,2,FALSE)</f>
        <v>Middle East</v>
      </c>
    </row>
    <row r="4195" spans="1:99" ht="16" customHeight="1" x14ac:dyDescent="0.35">
      <c r="A4195" s="12" t="s">
        <v>5745</v>
      </c>
      <c r="B4195" s="12" t="s">
        <v>925</v>
      </c>
      <c r="E4195" s="37">
        <v>43522078</v>
      </c>
      <c r="G4195" s="37" t="s">
        <v>1505</v>
      </c>
      <c r="I4195" s="37"/>
      <c r="K4195" s="37"/>
      <c r="M4195" s="37"/>
      <c r="O4195" s="37"/>
      <c r="R4195" s="37"/>
      <c r="T4195" s="37"/>
      <c r="V4195" s="37"/>
      <c r="X4195" s="37"/>
      <c r="Z4195" s="37"/>
      <c r="AB4195" s="37"/>
      <c r="AD4195" s="37"/>
      <c r="AF4195" s="37"/>
      <c r="AH4195" s="37"/>
      <c r="AN4195" s="37">
        <v>43522078</v>
      </c>
      <c r="AO4195" s="12">
        <v>4.32</v>
      </c>
      <c r="AP4195" s="37"/>
      <c r="AR4195" s="37"/>
      <c r="AT4195" s="37"/>
      <c r="AV4195" s="37"/>
      <c r="AX4195" s="37"/>
      <c r="BI4195" s="12">
        <v>258425</v>
      </c>
      <c r="BY4195" s="12">
        <v>0.03</v>
      </c>
      <c r="CG4195" s="12" t="s">
        <v>959</v>
      </c>
      <c r="CH4195" s="12">
        <v>35.095999999999997</v>
      </c>
      <c r="CI4195" s="12" t="s">
        <v>5746</v>
      </c>
      <c r="CJ4195" s="12" t="s">
        <v>1140</v>
      </c>
      <c r="CK4195" s="12" t="s">
        <v>932</v>
      </c>
      <c r="CL4195" s="37">
        <v>1007071332</v>
      </c>
      <c r="CN4195" s="12" t="s">
        <v>1509</v>
      </c>
      <c r="CS4195" s="12"/>
      <c r="CT4195" s="36" t="str">
        <f t="shared" si="65"/>
        <v>1bn - 50bn</v>
      </c>
      <c r="CU4195" s="36" t="str">
        <f>VLOOKUP(CK4195,Mapping!B:C,2,FALSE)</f>
        <v>US/CA</v>
      </c>
    </row>
    <row r="4196" spans="1:99" ht="16" customHeight="1" x14ac:dyDescent="0.35">
      <c r="A4196" s="12" t="s">
        <v>5747</v>
      </c>
      <c r="B4196" s="12" t="s">
        <v>925</v>
      </c>
      <c r="E4196" s="37">
        <v>14612075</v>
      </c>
      <c r="G4196" s="37" t="s">
        <v>1505</v>
      </c>
      <c r="I4196" s="37"/>
      <c r="K4196" s="37"/>
      <c r="M4196" s="37"/>
      <c r="O4196" s="37"/>
      <c r="Q4196" s="12">
        <v>3152</v>
      </c>
      <c r="R4196" s="37"/>
      <c r="T4196" s="37"/>
      <c r="V4196" s="37"/>
      <c r="X4196" s="37"/>
      <c r="Z4196" s="37"/>
      <c r="AB4196" s="37"/>
      <c r="AD4196" s="37"/>
      <c r="AF4196" s="37"/>
      <c r="AH4196" s="37">
        <v>398035</v>
      </c>
      <c r="AI4196" s="12">
        <v>0.03</v>
      </c>
      <c r="AN4196" s="37">
        <v>14214040</v>
      </c>
      <c r="AO4196" s="12">
        <v>1.02</v>
      </c>
      <c r="AP4196" s="37"/>
      <c r="AR4196" s="37"/>
      <c r="AT4196" s="37"/>
      <c r="AV4196" s="37"/>
      <c r="AX4196" s="37"/>
      <c r="BI4196" s="12">
        <v>84400</v>
      </c>
      <c r="BQ4196" s="12">
        <v>0</v>
      </c>
      <c r="BY4196" s="12">
        <v>0.01</v>
      </c>
      <c r="CG4196" s="12" t="s">
        <v>929</v>
      </c>
      <c r="CH4196" s="12">
        <v>9.0060000000000002</v>
      </c>
      <c r="CI4196" s="12" t="s">
        <v>3142</v>
      </c>
      <c r="CJ4196" s="12" t="s">
        <v>946</v>
      </c>
      <c r="CK4196" s="12" t="s">
        <v>932</v>
      </c>
      <c r="CL4196" s="37">
        <v>1390443039</v>
      </c>
      <c r="CN4196" s="12" t="s">
        <v>1509</v>
      </c>
      <c r="CS4196" s="12"/>
      <c r="CT4196" s="36" t="str">
        <f t="shared" si="65"/>
        <v>1bn - 50bn</v>
      </c>
      <c r="CU4196" s="36" t="str">
        <f>VLOOKUP(CK4196,Mapping!B:C,2,FALSE)</f>
        <v>US/CA</v>
      </c>
    </row>
    <row r="4197" spans="1:99" ht="16" customHeight="1" x14ac:dyDescent="0.35">
      <c r="A4197" s="12" t="s">
        <v>5748</v>
      </c>
      <c r="B4197" s="12" t="s">
        <v>925</v>
      </c>
      <c r="E4197" s="37">
        <v>1764124</v>
      </c>
      <c r="G4197" s="37" t="s">
        <v>1505</v>
      </c>
      <c r="I4197" s="37"/>
      <c r="K4197" s="37"/>
      <c r="M4197" s="37"/>
      <c r="O4197" s="37"/>
      <c r="R4197" s="37"/>
      <c r="T4197" s="37"/>
      <c r="V4197" s="37"/>
      <c r="X4197" s="37"/>
      <c r="Z4197" s="37"/>
      <c r="AB4197" s="37"/>
      <c r="AD4197" s="37"/>
      <c r="AF4197" s="37"/>
      <c r="AH4197" s="37"/>
      <c r="AN4197" s="37">
        <v>1764124</v>
      </c>
      <c r="AO4197" s="12">
        <v>0.53</v>
      </c>
      <c r="AP4197" s="37"/>
      <c r="AR4197" s="37"/>
      <c r="AT4197" s="37"/>
      <c r="AV4197" s="37"/>
      <c r="AX4197" s="37"/>
      <c r="BI4197" s="12">
        <v>10475</v>
      </c>
      <c r="BY4197" s="12">
        <v>0</v>
      </c>
      <c r="CG4197" s="12" t="s">
        <v>929</v>
      </c>
      <c r="CH4197" s="12">
        <v>41.408999999999999</v>
      </c>
      <c r="CI4197" s="12" t="s">
        <v>2658</v>
      </c>
      <c r="CJ4197" s="12" t="s">
        <v>1017</v>
      </c>
      <c r="CK4197" s="12" t="s">
        <v>932</v>
      </c>
      <c r="CL4197" s="37">
        <v>330331302</v>
      </c>
      <c r="CN4197" s="12" t="s">
        <v>1509</v>
      </c>
      <c r="CS4197" s="12"/>
      <c r="CT4197" s="36" t="str">
        <f t="shared" si="65"/>
        <v>500mn</v>
      </c>
      <c r="CU4197" s="36" t="str">
        <f>VLOOKUP(CK4197,Mapping!B:C,2,FALSE)</f>
        <v>US/CA</v>
      </c>
    </row>
    <row r="4198" spans="1:99" ht="16" customHeight="1" x14ac:dyDescent="0.35">
      <c r="A4198" s="12" t="s">
        <v>5749</v>
      </c>
      <c r="B4198" s="12" t="s">
        <v>925</v>
      </c>
      <c r="E4198" s="37">
        <v>42715</v>
      </c>
      <c r="G4198" s="37" t="s">
        <v>1505</v>
      </c>
      <c r="I4198" s="37"/>
      <c r="K4198" s="37"/>
      <c r="M4198" s="37">
        <v>0</v>
      </c>
      <c r="N4198" s="12">
        <v>0</v>
      </c>
      <c r="O4198" s="37"/>
      <c r="Q4198" s="12">
        <v>0</v>
      </c>
      <c r="R4198" s="37"/>
      <c r="T4198" s="37"/>
      <c r="V4198" s="37"/>
      <c r="X4198" s="37"/>
      <c r="Z4198" s="37"/>
      <c r="AB4198" s="37"/>
      <c r="AD4198" s="37"/>
      <c r="AF4198" s="37"/>
      <c r="AH4198" s="37">
        <v>0</v>
      </c>
      <c r="AI4198" s="12">
        <v>0</v>
      </c>
      <c r="AN4198" s="37"/>
      <c r="AP4198" s="37">
        <v>42715</v>
      </c>
      <c r="AQ4198" s="12">
        <v>0.01</v>
      </c>
      <c r="AR4198" s="37"/>
      <c r="AT4198" s="37"/>
      <c r="AV4198" s="37"/>
      <c r="AX4198" s="37"/>
      <c r="BB4198" s="12">
        <v>0</v>
      </c>
      <c r="BH4198" s="12">
        <v>185</v>
      </c>
      <c r="BQ4198" s="12">
        <v>0</v>
      </c>
      <c r="BV4198" s="12">
        <v>0</v>
      </c>
      <c r="CC4198" s="12">
        <v>0</v>
      </c>
      <c r="CG4198" s="12" t="s">
        <v>934</v>
      </c>
      <c r="CH4198" s="12">
        <v>95.978999999999999</v>
      </c>
      <c r="CI4198" s="12" t="s">
        <v>2114</v>
      </c>
      <c r="CJ4198" s="12" t="s">
        <v>1097</v>
      </c>
      <c r="CK4198" s="12" t="s">
        <v>932</v>
      </c>
      <c r="CL4198" s="37">
        <v>297568667</v>
      </c>
      <c r="CN4198" s="12" t="s">
        <v>1509</v>
      </c>
      <c r="CS4198" s="12"/>
      <c r="CT4198" s="36" t="str">
        <f t="shared" si="65"/>
        <v>500mn</v>
      </c>
      <c r="CU4198" s="36" t="str">
        <f>VLOOKUP(CK4198,Mapping!B:C,2,FALSE)</f>
        <v>US/CA</v>
      </c>
    </row>
    <row r="4199" spans="1:99" ht="16" customHeight="1" x14ac:dyDescent="0.35">
      <c r="A4199" s="12" t="s">
        <v>5750</v>
      </c>
      <c r="B4199" s="12" t="s">
        <v>925</v>
      </c>
      <c r="E4199" s="37">
        <v>1332500</v>
      </c>
      <c r="G4199" s="37" t="s">
        <v>1505</v>
      </c>
      <c r="I4199" s="37"/>
      <c r="K4199" s="37"/>
      <c r="M4199" s="37"/>
      <c r="O4199" s="37"/>
      <c r="R4199" s="37"/>
      <c r="T4199" s="37"/>
      <c r="V4199" s="37"/>
      <c r="X4199" s="37"/>
      <c r="Z4199" s="37"/>
      <c r="AB4199" s="37"/>
      <c r="AD4199" s="37"/>
      <c r="AF4199" s="37"/>
      <c r="AH4199" s="37"/>
      <c r="AN4199" s="37"/>
      <c r="AP4199" s="37"/>
      <c r="AR4199" s="37"/>
      <c r="AT4199" s="37">
        <v>1332500</v>
      </c>
      <c r="AU4199" s="12">
        <v>1.1200000000000001</v>
      </c>
      <c r="AV4199" s="37"/>
      <c r="AX4199" s="37"/>
      <c r="BD4199" s="12">
        <v>125000</v>
      </c>
      <c r="CF4199" s="12">
        <v>0.11</v>
      </c>
      <c r="CG4199" s="12" t="s">
        <v>976</v>
      </c>
      <c r="CH4199" s="12">
        <v>152.79900000000001</v>
      </c>
      <c r="CI4199" s="12" t="s">
        <v>941</v>
      </c>
      <c r="CJ4199" s="12" t="s">
        <v>941</v>
      </c>
      <c r="CK4199" s="12" t="s">
        <v>932</v>
      </c>
      <c r="CL4199" s="37">
        <v>117528838</v>
      </c>
      <c r="CN4199" s="12" t="s">
        <v>1513</v>
      </c>
      <c r="CS4199" s="12"/>
      <c r="CT4199" s="36" t="str">
        <f t="shared" si="65"/>
        <v>500mn</v>
      </c>
      <c r="CU4199" s="36" t="str">
        <f>VLOOKUP(CK4199,Mapping!B:C,2,FALSE)</f>
        <v>US/CA</v>
      </c>
    </row>
    <row r="4200" spans="1:99" ht="16" customHeight="1" x14ac:dyDescent="0.35">
      <c r="A4200" s="12" t="s">
        <v>5751</v>
      </c>
      <c r="B4200" s="12" t="s">
        <v>925</v>
      </c>
      <c r="E4200" s="37">
        <v>9756000</v>
      </c>
      <c r="G4200" s="37" t="s">
        <v>1505</v>
      </c>
      <c r="I4200" s="37"/>
      <c r="K4200" s="37"/>
      <c r="M4200" s="37"/>
      <c r="O4200" s="37"/>
      <c r="R4200" s="37"/>
      <c r="T4200" s="37"/>
      <c r="V4200" s="37"/>
      <c r="X4200" s="37"/>
      <c r="Z4200" s="37"/>
      <c r="AB4200" s="37"/>
      <c r="AD4200" s="37"/>
      <c r="AF4200" s="37"/>
      <c r="AH4200" s="37"/>
      <c r="AN4200" s="37"/>
      <c r="AP4200" s="37"/>
      <c r="AR4200" s="37"/>
      <c r="AT4200" s="37">
        <v>9756000</v>
      </c>
      <c r="AU4200" s="12">
        <v>0.37</v>
      </c>
      <c r="AV4200" s="37"/>
      <c r="AX4200" s="37"/>
      <c r="BD4200" s="12">
        <v>600000</v>
      </c>
      <c r="CF4200" s="12">
        <v>0.52</v>
      </c>
      <c r="CG4200" s="12" t="s">
        <v>929</v>
      </c>
      <c r="CH4200" s="12">
        <v>35.689</v>
      </c>
      <c r="CI4200" s="12" t="s">
        <v>1209</v>
      </c>
      <c r="CJ4200" s="12"/>
      <c r="CK4200" s="12" t="s">
        <v>1010</v>
      </c>
      <c r="CL4200" s="37">
        <v>3037713002</v>
      </c>
      <c r="CN4200" s="12" t="s">
        <v>1506</v>
      </c>
      <c r="CS4200" s="12"/>
      <c r="CT4200" s="36" t="str">
        <f t="shared" si="65"/>
        <v>1bn - 50bn</v>
      </c>
      <c r="CU4200" s="36" t="str">
        <f>VLOOKUP(CK4200,Mapping!B:C,2,FALSE)</f>
        <v>Africa</v>
      </c>
    </row>
    <row r="4201" spans="1:99" ht="16" customHeight="1" x14ac:dyDescent="0.35">
      <c r="A4201" s="12" t="s">
        <v>5752</v>
      </c>
      <c r="B4201" s="12" t="s">
        <v>925</v>
      </c>
      <c r="E4201" s="37">
        <v>55710</v>
      </c>
      <c r="G4201" s="37" t="s">
        <v>1505</v>
      </c>
      <c r="I4201" s="37"/>
      <c r="K4201" s="37"/>
      <c r="M4201" s="37"/>
      <c r="O4201" s="37"/>
      <c r="R4201" s="37"/>
      <c r="T4201" s="37"/>
      <c r="V4201" s="37"/>
      <c r="X4201" s="37"/>
      <c r="Z4201" s="37">
        <v>0</v>
      </c>
      <c r="AA4201" s="12">
        <v>0</v>
      </c>
      <c r="AB4201" s="37"/>
      <c r="AD4201" s="37">
        <v>55710</v>
      </c>
      <c r="AE4201" s="12">
        <v>0.47</v>
      </c>
      <c r="AF4201" s="37">
        <v>0</v>
      </c>
      <c r="AG4201" s="12">
        <v>0</v>
      </c>
      <c r="AH4201" s="37"/>
      <c r="AN4201" s="37"/>
      <c r="AP4201" s="37"/>
      <c r="AR4201" s="37"/>
      <c r="AT4201" s="37"/>
      <c r="AV4201" s="37"/>
      <c r="AX4201" s="37"/>
      <c r="BC4201" s="12">
        <v>0</v>
      </c>
      <c r="BF4201" s="12">
        <v>0</v>
      </c>
      <c r="BJ4201" s="12">
        <v>500</v>
      </c>
      <c r="BP4201" s="12">
        <v>0</v>
      </c>
      <c r="CB4201" s="12">
        <v>0</v>
      </c>
      <c r="CD4201" s="12">
        <v>0</v>
      </c>
      <c r="CG4201" s="12" t="s">
        <v>929</v>
      </c>
      <c r="CH4201" s="12">
        <v>59.451000000000001</v>
      </c>
      <c r="CI4201" s="12" t="s">
        <v>5753</v>
      </c>
      <c r="CJ4201" s="12"/>
      <c r="CK4201" s="12" t="s">
        <v>990</v>
      </c>
      <c r="CL4201" s="37">
        <v>11804624</v>
      </c>
      <c r="CN4201" s="12" t="s">
        <v>1506</v>
      </c>
      <c r="CS4201" s="12"/>
      <c r="CT4201" s="36" t="str">
        <f t="shared" si="65"/>
        <v>500mn</v>
      </c>
      <c r="CU4201" s="36" t="str">
        <f>VLOOKUP(CK4201,Mapping!B:C,2,FALSE)</f>
        <v>EU</v>
      </c>
    </row>
    <row r="4202" spans="1:99" ht="16" customHeight="1" x14ac:dyDescent="0.35">
      <c r="A4202" s="12" t="s">
        <v>5754</v>
      </c>
      <c r="B4202" s="12" t="s">
        <v>933</v>
      </c>
      <c r="E4202" s="37">
        <v>123690725</v>
      </c>
      <c r="G4202" s="37" t="s">
        <v>1505</v>
      </c>
      <c r="I4202" s="37"/>
      <c r="K4202" s="37"/>
      <c r="M4202" s="37"/>
      <c r="O4202" s="37"/>
      <c r="Q4202" s="12">
        <v>67284</v>
      </c>
      <c r="R4202" s="37"/>
      <c r="T4202" s="37"/>
      <c r="V4202" s="37"/>
      <c r="X4202" s="37">
        <v>42520163</v>
      </c>
      <c r="Y4202" s="12">
        <v>0.13</v>
      </c>
      <c r="Z4202" s="37"/>
      <c r="AB4202" s="37"/>
      <c r="AD4202" s="37"/>
      <c r="AF4202" s="37"/>
      <c r="AH4202" s="37">
        <v>8496624</v>
      </c>
      <c r="AI4202" s="12">
        <v>0.03</v>
      </c>
      <c r="AN4202" s="37">
        <v>63954761</v>
      </c>
      <c r="AO4202" s="12">
        <v>0.19</v>
      </c>
      <c r="AP4202" s="37">
        <v>4353662</v>
      </c>
      <c r="AQ4202" s="12">
        <v>0.01</v>
      </c>
      <c r="AR4202" s="37"/>
      <c r="AT4202" s="37">
        <v>4365515</v>
      </c>
      <c r="AU4202" s="12">
        <v>0.01</v>
      </c>
      <c r="AV4202" s="37"/>
      <c r="AX4202" s="37"/>
      <c r="BA4202" s="12">
        <v>416130</v>
      </c>
      <c r="BD4202" s="12">
        <v>409523</v>
      </c>
      <c r="BH4202" s="12">
        <v>18856</v>
      </c>
      <c r="BI4202" s="12">
        <v>379750</v>
      </c>
      <c r="BQ4202" s="12">
        <v>0.02</v>
      </c>
      <c r="BV4202" s="12">
        <v>0.02</v>
      </c>
      <c r="BY4202" s="12">
        <v>0.05</v>
      </c>
      <c r="BZ4202" s="12">
        <v>0.01</v>
      </c>
      <c r="CF4202" s="12">
        <v>0.35</v>
      </c>
      <c r="CG4202" s="12" t="s">
        <v>929</v>
      </c>
      <c r="CH4202" s="12">
        <v>60.984999999999999</v>
      </c>
      <c r="CI4202" s="12" t="s">
        <v>1122</v>
      </c>
      <c r="CJ4202" s="12" t="s">
        <v>1123</v>
      </c>
      <c r="CK4202" s="12" t="s">
        <v>985</v>
      </c>
      <c r="CL4202" s="37">
        <v>33597466769</v>
      </c>
      <c r="CN4202" s="12" t="s">
        <v>1520</v>
      </c>
      <c r="CS4202" s="12"/>
      <c r="CT4202" s="36" t="str">
        <f t="shared" si="65"/>
        <v>1bn - 50bn</v>
      </c>
      <c r="CU4202" s="36" t="str">
        <f>VLOOKUP(CK4202,Mapping!B:C,2,FALSE)</f>
        <v>US/CA</v>
      </c>
    </row>
    <row r="4203" spans="1:99" ht="16" customHeight="1" x14ac:dyDescent="0.35">
      <c r="A4203" s="12" t="s">
        <v>5755</v>
      </c>
      <c r="B4203" s="12" t="s">
        <v>925</v>
      </c>
      <c r="E4203" s="37">
        <v>501840</v>
      </c>
      <c r="G4203" s="37" t="s">
        <v>1505</v>
      </c>
      <c r="I4203" s="37"/>
      <c r="K4203" s="37"/>
      <c r="M4203" s="37">
        <v>501840</v>
      </c>
      <c r="N4203" s="12">
        <v>1.9</v>
      </c>
      <c r="O4203" s="37"/>
      <c r="R4203" s="37"/>
      <c r="T4203" s="37"/>
      <c r="V4203" s="37"/>
      <c r="X4203" s="37"/>
      <c r="Z4203" s="37"/>
      <c r="AB4203" s="37"/>
      <c r="AD4203" s="37"/>
      <c r="AF4203" s="37"/>
      <c r="AH4203" s="37"/>
      <c r="AN4203" s="37"/>
      <c r="AP4203" s="37"/>
      <c r="AR4203" s="37"/>
      <c r="AT4203" s="37"/>
      <c r="AV4203" s="37"/>
      <c r="AX4203" s="37"/>
      <c r="BB4203" s="12">
        <v>4000</v>
      </c>
      <c r="CC4203" s="12">
        <v>0</v>
      </c>
      <c r="CG4203" s="12" t="s">
        <v>1058</v>
      </c>
      <c r="CH4203" s="12">
        <v>27.497</v>
      </c>
      <c r="CI4203" s="12" t="s">
        <v>5756</v>
      </c>
      <c r="CJ4203" s="12"/>
      <c r="CK4203" s="12" t="s">
        <v>990</v>
      </c>
      <c r="CL4203" s="37">
        <v>26345648</v>
      </c>
      <c r="CN4203" s="12" t="s">
        <v>1506</v>
      </c>
      <c r="CS4203" s="12"/>
      <c r="CT4203" s="36" t="str">
        <f t="shared" si="65"/>
        <v>500mn</v>
      </c>
      <c r="CU4203" s="36" t="str">
        <f>VLOOKUP(CK4203,Mapping!B:C,2,FALSE)</f>
        <v>EU</v>
      </c>
    </row>
    <row r="4204" spans="1:99" ht="16" customHeight="1" x14ac:dyDescent="0.35">
      <c r="A4204" s="12" t="s">
        <v>5757</v>
      </c>
      <c r="B4204" s="12" t="s">
        <v>925</v>
      </c>
      <c r="E4204" s="37">
        <v>0</v>
      </c>
      <c r="G4204" s="37" t="s">
        <v>1505</v>
      </c>
      <c r="I4204" s="37"/>
      <c r="K4204" s="37">
        <v>0</v>
      </c>
      <c r="L4204" s="12">
        <v>0</v>
      </c>
      <c r="M4204" s="37"/>
      <c r="O4204" s="37"/>
      <c r="R4204" s="37"/>
      <c r="T4204" s="37"/>
      <c r="V4204" s="37"/>
      <c r="X4204" s="37"/>
      <c r="Z4204" s="37"/>
      <c r="AB4204" s="37"/>
      <c r="AD4204" s="37"/>
      <c r="AF4204" s="37"/>
      <c r="AH4204" s="37"/>
      <c r="AN4204" s="37"/>
      <c r="AP4204" s="37"/>
      <c r="AR4204" s="37"/>
      <c r="AT4204" s="37"/>
      <c r="AV4204" s="37"/>
      <c r="AX4204" s="37"/>
      <c r="BG4204" s="12">
        <v>0</v>
      </c>
      <c r="BS4204" s="12">
        <v>0</v>
      </c>
      <c r="CG4204" s="12" t="s">
        <v>940</v>
      </c>
      <c r="CH4204" s="12">
        <v>121.05200000000001</v>
      </c>
      <c r="CI4204" s="12" t="s">
        <v>953</v>
      </c>
      <c r="CJ4204" s="12"/>
      <c r="CK4204" s="12" t="s">
        <v>954</v>
      </c>
      <c r="CL4204" s="37">
        <v>20438869</v>
      </c>
      <c r="CN4204" s="12" t="s">
        <v>1509</v>
      </c>
      <c r="CS4204" s="12"/>
      <c r="CT4204" s="36" t="str">
        <f t="shared" si="65"/>
        <v>500mn</v>
      </c>
      <c r="CU4204" s="36" t="str">
        <f>VLOOKUP(CK4204,Mapping!B:C,2,FALSE)</f>
        <v>EU</v>
      </c>
    </row>
    <row r="4205" spans="1:99" ht="16" customHeight="1" x14ac:dyDescent="0.35">
      <c r="A4205" s="12" t="s">
        <v>5758</v>
      </c>
      <c r="B4205" s="12" t="s">
        <v>925</v>
      </c>
      <c r="E4205" s="37">
        <v>1033238</v>
      </c>
      <c r="G4205" s="37" t="s">
        <v>1505</v>
      </c>
      <c r="I4205" s="37"/>
      <c r="K4205" s="37"/>
      <c r="M4205" s="37">
        <v>1033238</v>
      </c>
      <c r="N4205" s="12">
        <v>2.5499999999999998</v>
      </c>
      <c r="O4205" s="37"/>
      <c r="R4205" s="37"/>
      <c r="T4205" s="37"/>
      <c r="V4205" s="37"/>
      <c r="X4205" s="37"/>
      <c r="Z4205" s="37"/>
      <c r="AB4205" s="37"/>
      <c r="AD4205" s="37"/>
      <c r="AF4205" s="37"/>
      <c r="AH4205" s="37"/>
      <c r="AN4205" s="37"/>
      <c r="AP4205" s="37"/>
      <c r="AR4205" s="37"/>
      <c r="AT4205" s="37"/>
      <c r="AV4205" s="37"/>
      <c r="AX4205" s="37"/>
      <c r="BB4205" s="12">
        <v>5781</v>
      </c>
      <c r="CC4205" s="12">
        <v>0</v>
      </c>
      <c r="CG4205" s="12" t="s">
        <v>934</v>
      </c>
      <c r="CH4205" s="12">
        <v>95.891000000000005</v>
      </c>
      <c r="CI4205" s="12" t="s">
        <v>1016</v>
      </c>
      <c r="CJ4205" s="12" t="s">
        <v>1017</v>
      </c>
      <c r="CK4205" s="12" t="s">
        <v>932</v>
      </c>
      <c r="CL4205" s="37">
        <v>35446280</v>
      </c>
      <c r="CN4205" s="12" t="s">
        <v>1506</v>
      </c>
      <c r="CS4205" s="12"/>
      <c r="CT4205" s="36" t="str">
        <f t="shared" si="65"/>
        <v>500mn</v>
      </c>
      <c r="CU4205" s="36" t="str">
        <f>VLOOKUP(CK4205,Mapping!B:C,2,FALSE)</f>
        <v>US/CA</v>
      </c>
    </row>
    <row r="4206" spans="1:99" ht="16" customHeight="1" x14ac:dyDescent="0.35">
      <c r="A4206" s="12" t="s">
        <v>5759</v>
      </c>
      <c r="B4206" s="12" t="s">
        <v>925</v>
      </c>
      <c r="E4206" s="37">
        <v>163071</v>
      </c>
      <c r="G4206" s="37" t="s">
        <v>1505</v>
      </c>
      <c r="I4206" s="37"/>
      <c r="K4206" s="37"/>
      <c r="M4206" s="37"/>
      <c r="O4206" s="37">
        <v>84910</v>
      </c>
      <c r="P4206" s="12">
        <v>0.76</v>
      </c>
      <c r="R4206" s="37">
        <v>78161</v>
      </c>
      <c r="S4206" s="12">
        <v>0.7</v>
      </c>
      <c r="T4206" s="37"/>
      <c r="V4206" s="37"/>
      <c r="X4206" s="37"/>
      <c r="Z4206" s="37"/>
      <c r="AB4206" s="37"/>
      <c r="AD4206" s="37"/>
      <c r="AF4206" s="37"/>
      <c r="AH4206" s="37"/>
      <c r="AL4206" s="12">
        <v>8000</v>
      </c>
      <c r="AN4206" s="37"/>
      <c r="AP4206" s="37"/>
      <c r="AR4206" s="37"/>
      <c r="AT4206" s="37"/>
      <c r="AV4206" s="37"/>
      <c r="AX4206" s="37"/>
      <c r="AZ4206" s="12">
        <v>4000</v>
      </c>
      <c r="BU4206" s="12">
        <v>0</v>
      </c>
      <c r="BX4206" s="12">
        <v>0</v>
      </c>
      <c r="CG4206" s="12" t="s">
        <v>929</v>
      </c>
      <c r="CH4206" s="12">
        <v>142.459</v>
      </c>
      <c r="CI4206" s="12" t="s">
        <v>5760</v>
      </c>
      <c r="CJ4206" s="12"/>
      <c r="CK4206" s="12" t="s">
        <v>5761</v>
      </c>
      <c r="CL4206" s="37">
        <v>11167209</v>
      </c>
      <c r="CN4206" s="12" t="s">
        <v>1506</v>
      </c>
      <c r="CS4206" s="12"/>
      <c r="CT4206" s="36" t="str">
        <f t="shared" si="65"/>
        <v>500mn</v>
      </c>
      <c r="CU4206" s="36" t="str">
        <f>VLOOKUP(CK4206,Mapping!B:C,2,FALSE)</f>
        <v>Asia</v>
      </c>
    </row>
    <row r="4207" spans="1:99" ht="16" customHeight="1" x14ac:dyDescent="0.35">
      <c r="A4207" s="12" t="s">
        <v>105</v>
      </c>
      <c r="B4207" s="12" t="s">
        <v>933</v>
      </c>
      <c r="E4207" s="37">
        <v>856780492</v>
      </c>
      <c r="F4207" s="12">
        <v>955315</v>
      </c>
      <c r="G4207" s="37" t="s">
        <v>1505</v>
      </c>
      <c r="I4207" s="37">
        <v>46425885</v>
      </c>
      <c r="J4207" s="12">
        <v>0.28000000000000003</v>
      </c>
      <c r="K4207" s="37">
        <v>292984302</v>
      </c>
      <c r="L4207" s="12">
        <v>1.79</v>
      </c>
      <c r="M4207" s="37"/>
      <c r="O4207" s="37">
        <v>398748015</v>
      </c>
      <c r="P4207" s="12">
        <v>2.44</v>
      </c>
      <c r="R4207" s="37">
        <v>46343483</v>
      </c>
      <c r="S4207" s="12">
        <v>0.28000000000000003</v>
      </c>
      <c r="T4207" s="37"/>
      <c r="V4207" s="37">
        <v>10585805</v>
      </c>
      <c r="W4207" s="12">
        <v>0.06</v>
      </c>
      <c r="X4207" s="37"/>
      <c r="Z4207" s="37">
        <v>4148155</v>
      </c>
      <c r="AA4207" s="12">
        <v>0.03</v>
      </c>
      <c r="AB4207" s="37">
        <v>5938962</v>
      </c>
      <c r="AC4207" s="12">
        <v>0.04</v>
      </c>
      <c r="AD4207" s="37"/>
      <c r="AF4207" s="37">
        <v>35708897</v>
      </c>
      <c r="AG4207" s="12">
        <v>0.22</v>
      </c>
      <c r="AH4207" s="37"/>
      <c r="AJ4207" s="12">
        <v>411100</v>
      </c>
      <c r="AK4207" s="12">
        <v>486500</v>
      </c>
      <c r="AL4207" s="12">
        <v>26256384</v>
      </c>
      <c r="AM4207" s="12">
        <v>0</v>
      </c>
      <c r="AN4207" s="37"/>
      <c r="AP4207" s="37"/>
      <c r="AR4207" s="37">
        <v>15896988</v>
      </c>
      <c r="AS4207" s="12">
        <v>0.1</v>
      </c>
      <c r="AT4207" s="37"/>
      <c r="AV4207" s="37"/>
      <c r="AX4207" s="37">
        <v>0</v>
      </c>
      <c r="AY4207" s="12">
        <v>0</v>
      </c>
      <c r="AZ4207" s="12">
        <v>4377797</v>
      </c>
      <c r="BC4207" s="12">
        <v>144535</v>
      </c>
      <c r="BE4207" s="12">
        <v>426307</v>
      </c>
      <c r="BF4207" s="12">
        <v>2647188</v>
      </c>
      <c r="BG4207" s="12">
        <v>4743319</v>
      </c>
      <c r="BM4207" s="12">
        <v>0.48</v>
      </c>
      <c r="BO4207" s="12">
        <v>0.14000000000000001</v>
      </c>
      <c r="BP4207" s="12">
        <v>0.11</v>
      </c>
      <c r="BR4207" s="12">
        <v>0.02</v>
      </c>
      <c r="BS4207" s="12">
        <v>0.05</v>
      </c>
      <c r="BT4207" s="12">
        <v>0.02</v>
      </c>
      <c r="BU4207" s="12">
        <v>0.14000000000000001</v>
      </c>
      <c r="BW4207" s="12">
        <v>0</v>
      </c>
      <c r="BX4207" s="12">
        <v>0.08</v>
      </c>
      <c r="CD4207" s="12">
        <v>0.01</v>
      </c>
      <c r="CG4207" s="12" t="s">
        <v>940</v>
      </c>
      <c r="CH4207" s="12">
        <v>34.088000000000001</v>
      </c>
      <c r="CI4207" s="12" t="s">
        <v>1004</v>
      </c>
      <c r="CJ4207" s="12"/>
      <c r="CK4207" s="12" t="s">
        <v>1005</v>
      </c>
      <c r="CL4207" s="37">
        <v>16343943823</v>
      </c>
      <c r="CN4207" s="12" t="s">
        <v>1506</v>
      </c>
      <c r="CS4207" s="12"/>
      <c r="CT4207" s="36" t="str">
        <f t="shared" si="65"/>
        <v>1bn - 50bn</v>
      </c>
      <c r="CU4207" s="36" t="str">
        <f>VLOOKUP(CK4207,Mapping!B:C,2,FALSE)</f>
        <v>Asia</v>
      </c>
    </row>
    <row r="4208" spans="1:99" ht="16" customHeight="1" x14ac:dyDescent="0.35">
      <c r="A4208" s="12" t="s">
        <v>5762</v>
      </c>
      <c r="B4208" s="12" t="s">
        <v>925</v>
      </c>
      <c r="E4208" s="37">
        <v>42405109</v>
      </c>
      <c r="G4208" s="37" t="s">
        <v>1505</v>
      </c>
      <c r="I4208" s="37"/>
      <c r="K4208" s="37"/>
      <c r="M4208" s="37"/>
      <c r="O4208" s="37"/>
      <c r="R4208" s="37"/>
      <c r="T4208" s="37"/>
      <c r="V4208" s="37"/>
      <c r="X4208" s="37">
        <v>42405109</v>
      </c>
      <c r="Y4208" s="12">
        <v>15.2</v>
      </c>
      <c r="Z4208" s="37"/>
      <c r="AB4208" s="37"/>
      <c r="AD4208" s="37"/>
      <c r="AF4208" s="37"/>
      <c r="AH4208" s="37"/>
      <c r="AN4208" s="37"/>
      <c r="AP4208" s="37"/>
      <c r="AR4208" s="37"/>
      <c r="AT4208" s="37"/>
      <c r="AV4208" s="37"/>
      <c r="AX4208" s="37"/>
      <c r="BA4208" s="12">
        <v>415004</v>
      </c>
      <c r="BZ4208" s="12">
        <v>0.01</v>
      </c>
      <c r="CG4208" s="12" t="s">
        <v>976</v>
      </c>
      <c r="CH4208" s="12">
        <v>27.184999999999999</v>
      </c>
      <c r="CI4208" s="12" t="s">
        <v>1701</v>
      </c>
      <c r="CJ4208" s="12" t="s">
        <v>946</v>
      </c>
      <c r="CK4208" s="12" t="s">
        <v>932</v>
      </c>
      <c r="CL4208" s="37">
        <v>279010195</v>
      </c>
      <c r="CN4208" s="12" t="s">
        <v>1513</v>
      </c>
      <c r="CS4208" s="12"/>
      <c r="CT4208" s="36" t="str">
        <f t="shared" si="65"/>
        <v>500mn</v>
      </c>
      <c r="CU4208" s="36" t="str">
        <f>VLOOKUP(CK4208,Mapping!B:C,2,FALSE)</f>
        <v>US/CA</v>
      </c>
    </row>
    <row r="4209" spans="1:99" ht="16" customHeight="1" x14ac:dyDescent="0.35">
      <c r="A4209" s="12" t="s">
        <v>5763</v>
      </c>
      <c r="B4209" s="12" t="s">
        <v>925</v>
      </c>
      <c r="E4209" s="37">
        <v>1577560</v>
      </c>
      <c r="G4209" s="37" t="s">
        <v>1505</v>
      </c>
      <c r="I4209" s="37"/>
      <c r="K4209" s="37"/>
      <c r="M4209" s="37">
        <v>878220</v>
      </c>
      <c r="N4209" s="12">
        <v>0.23</v>
      </c>
      <c r="O4209" s="37"/>
      <c r="R4209" s="37"/>
      <c r="T4209" s="37"/>
      <c r="V4209" s="37"/>
      <c r="X4209" s="37">
        <v>355844</v>
      </c>
      <c r="Y4209" s="12">
        <v>0.09</v>
      </c>
      <c r="Z4209" s="37"/>
      <c r="AB4209" s="37"/>
      <c r="AD4209" s="37"/>
      <c r="AF4209" s="37"/>
      <c r="AH4209" s="37"/>
      <c r="AN4209" s="37"/>
      <c r="AP4209" s="37">
        <v>343496</v>
      </c>
      <c r="AQ4209" s="12">
        <v>0.09</v>
      </c>
      <c r="AR4209" s="37"/>
      <c r="AT4209" s="37"/>
      <c r="AV4209" s="37"/>
      <c r="AX4209" s="37"/>
      <c r="BA4209" s="12">
        <v>3400</v>
      </c>
      <c r="BB4209" s="12">
        <v>7000</v>
      </c>
      <c r="BH4209" s="12">
        <v>1383</v>
      </c>
      <c r="BV4209" s="12">
        <v>0</v>
      </c>
      <c r="BZ4209" s="12">
        <v>0</v>
      </c>
      <c r="CC4209" s="12">
        <v>0</v>
      </c>
      <c r="CG4209" s="12" t="s">
        <v>929</v>
      </c>
      <c r="CH4209" s="12">
        <v>21.92</v>
      </c>
      <c r="CI4209" s="12" t="s">
        <v>1162</v>
      </c>
      <c r="CJ4209" s="12"/>
      <c r="CK4209" s="12" t="s">
        <v>1064</v>
      </c>
      <c r="CL4209" s="37">
        <v>393154077</v>
      </c>
      <c r="CN4209" s="12" t="s">
        <v>1506</v>
      </c>
      <c r="CS4209" s="12"/>
      <c r="CT4209" s="36" t="str">
        <f t="shared" si="65"/>
        <v>500mn</v>
      </c>
      <c r="CU4209" s="36" t="str">
        <f>VLOOKUP(CK4209,Mapping!B:C,2,FALSE)</f>
        <v>EU</v>
      </c>
    </row>
    <row r="4210" spans="1:99" ht="16" customHeight="1" x14ac:dyDescent="0.35">
      <c r="A4210" s="12" t="s">
        <v>5764</v>
      </c>
      <c r="B4210" s="12" t="s">
        <v>925</v>
      </c>
      <c r="E4210" s="37">
        <v>1051631</v>
      </c>
      <c r="G4210" s="37" t="s">
        <v>1505</v>
      </c>
      <c r="I4210" s="37"/>
      <c r="K4210" s="37"/>
      <c r="M4210" s="37"/>
      <c r="O4210" s="37"/>
      <c r="R4210" s="37"/>
      <c r="T4210" s="37"/>
      <c r="V4210" s="37"/>
      <c r="X4210" s="37"/>
      <c r="Z4210" s="37"/>
      <c r="AB4210" s="37"/>
      <c r="AD4210" s="37"/>
      <c r="AF4210" s="37"/>
      <c r="AH4210" s="37"/>
      <c r="AN4210" s="37">
        <v>799961</v>
      </c>
      <c r="AO4210" s="12">
        <v>0.01</v>
      </c>
      <c r="AP4210" s="37">
        <v>251670</v>
      </c>
      <c r="AQ4210" s="12">
        <v>0</v>
      </c>
      <c r="AR4210" s="37"/>
      <c r="AT4210" s="37"/>
      <c r="AV4210" s="37"/>
      <c r="AX4210" s="37"/>
      <c r="BH4210" s="12">
        <v>1090</v>
      </c>
      <c r="BI4210" s="12">
        <v>4750</v>
      </c>
      <c r="BV4210" s="12">
        <v>0</v>
      </c>
      <c r="BY4210" s="12">
        <v>0</v>
      </c>
      <c r="CG4210" s="12" t="s">
        <v>929</v>
      </c>
      <c r="CH4210" s="12">
        <v>14.252000000000001</v>
      </c>
      <c r="CI4210" s="12" t="s">
        <v>1584</v>
      </c>
      <c r="CJ4210" s="12" t="s">
        <v>931</v>
      </c>
      <c r="CK4210" s="12" t="s">
        <v>932</v>
      </c>
      <c r="CL4210" s="37">
        <v>6901485931</v>
      </c>
      <c r="CN4210" s="12" t="s">
        <v>1509</v>
      </c>
      <c r="CS4210" s="12"/>
      <c r="CT4210" s="36" t="str">
        <f t="shared" si="65"/>
        <v>1bn - 50bn</v>
      </c>
      <c r="CU4210" s="36" t="str">
        <f>VLOOKUP(CK4210,Mapping!B:C,2,FALSE)</f>
        <v>US/CA</v>
      </c>
    </row>
    <row r="4211" spans="1:99" ht="16" customHeight="1" x14ac:dyDescent="0.35">
      <c r="A4211" s="12" t="s">
        <v>5765</v>
      </c>
      <c r="B4211" s="12" t="s">
        <v>925</v>
      </c>
      <c r="E4211" s="37">
        <v>15605986</v>
      </c>
      <c r="G4211" s="37" t="s">
        <v>1505</v>
      </c>
      <c r="I4211" s="37"/>
      <c r="K4211" s="37">
        <v>12855316</v>
      </c>
      <c r="L4211" s="12">
        <v>2.5299999999999998</v>
      </c>
      <c r="M4211" s="37"/>
      <c r="O4211" s="37">
        <v>2745360</v>
      </c>
      <c r="P4211" s="12">
        <v>0.54</v>
      </c>
      <c r="R4211" s="37">
        <v>5310</v>
      </c>
      <c r="S4211" s="12">
        <v>0</v>
      </c>
      <c r="T4211" s="37"/>
      <c r="V4211" s="37"/>
      <c r="X4211" s="37"/>
      <c r="Z4211" s="37"/>
      <c r="AB4211" s="37"/>
      <c r="AD4211" s="37"/>
      <c r="AF4211" s="37"/>
      <c r="AH4211" s="37"/>
      <c r="AL4211" s="12">
        <v>149600</v>
      </c>
      <c r="AN4211" s="37"/>
      <c r="AP4211" s="37"/>
      <c r="AR4211" s="37"/>
      <c r="AT4211" s="37"/>
      <c r="AV4211" s="37"/>
      <c r="AX4211" s="37"/>
      <c r="AZ4211" s="12">
        <v>400</v>
      </c>
      <c r="BG4211" s="12">
        <v>167000</v>
      </c>
      <c r="BS4211" s="12">
        <v>0</v>
      </c>
      <c r="BU4211" s="12">
        <v>0</v>
      </c>
      <c r="BX4211" s="12">
        <v>0</v>
      </c>
      <c r="CG4211" s="12" t="s">
        <v>929</v>
      </c>
      <c r="CH4211" s="12">
        <v>237.977</v>
      </c>
      <c r="CI4211" s="12"/>
      <c r="CJ4211" s="12" t="s">
        <v>977</v>
      </c>
      <c r="CK4211" s="12" t="s">
        <v>927</v>
      </c>
      <c r="CL4211" s="37">
        <v>505796555</v>
      </c>
      <c r="CN4211" s="12" t="s">
        <v>1506</v>
      </c>
      <c r="CS4211" s="12"/>
      <c r="CT4211" s="36" t="str">
        <f t="shared" si="65"/>
        <v>500mn - 1bn</v>
      </c>
      <c r="CU4211" s="36" t="str">
        <f>VLOOKUP(CK4211,Mapping!B:C,2,FALSE)</f>
        <v>CN</v>
      </c>
    </row>
    <row r="4212" spans="1:99" ht="16" customHeight="1" x14ac:dyDescent="0.35">
      <c r="A4212" s="12" t="s">
        <v>5766</v>
      </c>
      <c r="B4212" s="12" t="s">
        <v>925</v>
      </c>
      <c r="E4212" s="37">
        <v>10806066</v>
      </c>
      <c r="G4212" s="37" t="s">
        <v>1505</v>
      </c>
      <c r="I4212" s="37"/>
      <c r="K4212" s="37">
        <v>3879929</v>
      </c>
      <c r="L4212" s="12">
        <v>0.08</v>
      </c>
      <c r="M4212" s="37">
        <v>2657117</v>
      </c>
      <c r="N4212" s="12">
        <v>0.06</v>
      </c>
      <c r="O4212" s="37">
        <v>3215516</v>
      </c>
      <c r="P4212" s="12">
        <v>7.0000000000000007E-2</v>
      </c>
      <c r="R4212" s="37"/>
      <c r="T4212" s="37"/>
      <c r="V4212" s="37"/>
      <c r="X4212" s="37"/>
      <c r="Z4212" s="37"/>
      <c r="AB4212" s="37"/>
      <c r="AD4212" s="37"/>
      <c r="AF4212" s="37"/>
      <c r="AH4212" s="37"/>
      <c r="AL4212" s="12">
        <v>200000</v>
      </c>
      <c r="AN4212" s="37">
        <v>1052580</v>
      </c>
      <c r="AO4212" s="12">
        <v>0.02</v>
      </c>
      <c r="AP4212" s="37">
        <v>924</v>
      </c>
      <c r="AQ4212" s="12">
        <v>0</v>
      </c>
      <c r="AR4212" s="37"/>
      <c r="AT4212" s="37"/>
      <c r="AV4212" s="37"/>
      <c r="AX4212" s="37"/>
      <c r="BB4212" s="12">
        <v>21179</v>
      </c>
      <c r="BG4212" s="12">
        <v>65000</v>
      </c>
      <c r="BH4212" s="12">
        <v>4</v>
      </c>
      <c r="BI4212" s="12">
        <v>6250</v>
      </c>
      <c r="BS4212" s="12">
        <v>0</v>
      </c>
      <c r="BU4212" s="12">
        <v>0</v>
      </c>
      <c r="BV4212" s="12">
        <v>0</v>
      </c>
      <c r="BY4212" s="12">
        <v>0</v>
      </c>
      <c r="CC4212" s="12">
        <v>0</v>
      </c>
      <c r="CG4212" s="12" t="s">
        <v>929</v>
      </c>
      <c r="CH4212" s="12">
        <v>61.911999999999999</v>
      </c>
      <c r="CI4212" s="12" t="s">
        <v>983</v>
      </c>
      <c r="CJ4212" s="12" t="s">
        <v>984</v>
      </c>
      <c r="CK4212" s="12" t="s">
        <v>985</v>
      </c>
      <c r="CL4212" s="37">
        <v>4767137242</v>
      </c>
      <c r="CN4212" s="12" t="s">
        <v>1509</v>
      </c>
      <c r="CS4212" s="12"/>
      <c r="CT4212" s="36" t="str">
        <f t="shared" si="65"/>
        <v>1bn - 50bn</v>
      </c>
      <c r="CU4212" s="36" t="str">
        <f>VLOOKUP(CK4212,Mapping!B:C,2,FALSE)</f>
        <v>US/CA</v>
      </c>
    </row>
    <row r="4213" spans="1:99" ht="16" customHeight="1" x14ac:dyDescent="0.35">
      <c r="A4213" s="12" t="s">
        <v>529</v>
      </c>
      <c r="B4213" s="12" t="s">
        <v>933</v>
      </c>
      <c r="C4213" s="12">
        <v>547</v>
      </c>
      <c r="D4213" s="12">
        <v>0</v>
      </c>
      <c r="E4213" s="37">
        <v>138281370</v>
      </c>
      <c r="F4213" s="12">
        <v>16035</v>
      </c>
      <c r="G4213" s="37">
        <v>0</v>
      </c>
      <c r="H4213" s="12">
        <v>0</v>
      </c>
      <c r="I4213" s="37">
        <v>972071</v>
      </c>
      <c r="J4213" s="12">
        <v>0</v>
      </c>
      <c r="K4213" s="37">
        <v>17390386</v>
      </c>
      <c r="L4213" s="12">
        <v>0.03</v>
      </c>
      <c r="M4213" s="37">
        <v>671336</v>
      </c>
      <c r="N4213" s="12">
        <v>0</v>
      </c>
      <c r="O4213" s="37">
        <v>11746332</v>
      </c>
      <c r="P4213" s="12">
        <v>0.02</v>
      </c>
      <c r="Q4213" s="12">
        <v>177656</v>
      </c>
      <c r="R4213" s="37">
        <v>2062950</v>
      </c>
      <c r="S4213" s="12">
        <v>0</v>
      </c>
      <c r="T4213" s="37"/>
      <c r="V4213" s="37">
        <v>1978849</v>
      </c>
      <c r="W4213" s="12">
        <v>0</v>
      </c>
      <c r="X4213" s="37">
        <v>15703533</v>
      </c>
      <c r="Y4213" s="12">
        <v>0.03</v>
      </c>
      <c r="Z4213" s="37"/>
      <c r="AB4213" s="37">
        <v>902294</v>
      </c>
      <c r="AC4213" s="12">
        <v>0</v>
      </c>
      <c r="AD4213" s="37"/>
      <c r="AF4213" s="37">
        <v>907866</v>
      </c>
      <c r="AG4213" s="12">
        <v>0</v>
      </c>
      <c r="AH4213" s="37">
        <v>22434400</v>
      </c>
      <c r="AI4213" s="12">
        <v>0.04</v>
      </c>
      <c r="AJ4213" s="12">
        <v>61846</v>
      </c>
      <c r="AK4213" s="12">
        <v>75883</v>
      </c>
      <c r="AL4213" s="12">
        <v>637934</v>
      </c>
      <c r="AM4213" s="12">
        <v>33369</v>
      </c>
      <c r="AN4213" s="37">
        <v>56729852</v>
      </c>
      <c r="AO4213" s="12">
        <v>0.1</v>
      </c>
      <c r="AP4213" s="37">
        <v>6654250</v>
      </c>
      <c r="AQ4213" s="12">
        <v>0.01</v>
      </c>
      <c r="AR4213" s="37"/>
      <c r="AT4213" s="37">
        <v>43574</v>
      </c>
      <c r="AU4213" s="12">
        <v>0</v>
      </c>
      <c r="AV4213" s="37"/>
      <c r="AX4213" s="37">
        <v>83677</v>
      </c>
      <c r="AY4213" s="12">
        <v>0</v>
      </c>
      <c r="AZ4213" s="12">
        <v>172399</v>
      </c>
      <c r="BA4213" s="12">
        <v>153685</v>
      </c>
      <c r="BB4213" s="12">
        <v>5351</v>
      </c>
      <c r="BD4213" s="12">
        <v>3915</v>
      </c>
      <c r="BF4213" s="12">
        <v>57627</v>
      </c>
      <c r="BG4213" s="12">
        <v>243119</v>
      </c>
      <c r="BH4213" s="12">
        <v>28820</v>
      </c>
      <c r="BI4213" s="12">
        <v>336850</v>
      </c>
      <c r="BN4213" s="12">
        <v>0</v>
      </c>
      <c r="BO4213" s="12">
        <v>0</v>
      </c>
      <c r="BP4213" s="12">
        <v>0</v>
      </c>
      <c r="BQ4213" s="12">
        <v>0.04</v>
      </c>
      <c r="BR4213" s="12">
        <v>0</v>
      </c>
      <c r="BS4213" s="12">
        <v>0</v>
      </c>
      <c r="BT4213" s="12">
        <v>0</v>
      </c>
      <c r="BU4213" s="12">
        <v>0</v>
      </c>
      <c r="BV4213" s="12">
        <v>0.02</v>
      </c>
      <c r="BW4213" s="12">
        <v>0</v>
      </c>
      <c r="BX4213" s="12">
        <v>0</v>
      </c>
      <c r="BY4213" s="12">
        <v>0.04</v>
      </c>
      <c r="BZ4213" s="12">
        <v>0</v>
      </c>
      <c r="CC4213" s="12">
        <v>0</v>
      </c>
      <c r="CF4213" s="12">
        <v>0</v>
      </c>
      <c r="CG4213" s="12" t="s">
        <v>940</v>
      </c>
      <c r="CH4213" s="12">
        <v>29.178000000000001</v>
      </c>
      <c r="CI4213" s="12" t="s">
        <v>983</v>
      </c>
      <c r="CJ4213" s="12" t="s">
        <v>984</v>
      </c>
      <c r="CK4213" s="12" t="s">
        <v>985</v>
      </c>
      <c r="CL4213" s="37">
        <v>55220358570</v>
      </c>
      <c r="CM4213" s="12">
        <v>353</v>
      </c>
      <c r="CN4213" s="12" t="s">
        <v>1506</v>
      </c>
      <c r="CO4213" s="12" t="s">
        <v>1507</v>
      </c>
      <c r="CP4213" s="12">
        <v>1064451.3404555533</v>
      </c>
      <c r="CQ4213" s="12">
        <v>67</v>
      </c>
      <c r="CS4213" s="12"/>
      <c r="CT4213" s="36" t="str">
        <f t="shared" si="65"/>
        <v>50bn - 100bn</v>
      </c>
      <c r="CU4213" s="36" t="str">
        <f>VLOOKUP(CK4213,Mapping!B:C,2,FALSE)</f>
        <v>US/CA</v>
      </c>
    </row>
    <row r="4214" spans="1:99" ht="16" customHeight="1" x14ac:dyDescent="0.35">
      <c r="A4214" s="12" t="s">
        <v>5767</v>
      </c>
      <c r="B4214" s="12" t="s">
        <v>925</v>
      </c>
      <c r="E4214" s="37">
        <v>60996167</v>
      </c>
      <c r="G4214" s="37" t="s">
        <v>1505</v>
      </c>
      <c r="I4214" s="37"/>
      <c r="K4214" s="37">
        <v>36265632</v>
      </c>
      <c r="L4214" s="12">
        <v>5.0199999999999996</v>
      </c>
      <c r="M4214" s="37"/>
      <c r="O4214" s="37">
        <v>24730535</v>
      </c>
      <c r="P4214" s="12">
        <v>3.42</v>
      </c>
      <c r="R4214" s="37"/>
      <c r="T4214" s="37"/>
      <c r="V4214" s="37"/>
      <c r="X4214" s="37"/>
      <c r="Z4214" s="37"/>
      <c r="AB4214" s="37"/>
      <c r="AD4214" s="37"/>
      <c r="AF4214" s="37"/>
      <c r="AH4214" s="37"/>
      <c r="AL4214" s="12">
        <v>1538200</v>
      </c>
      <c r="AN4214" s="37"/>
      <c r="AP4214" s="37"/>
      <c r="AR4214" s="37"/>
      <c r="AT4214" s="37"/>
      <c r="AV4214" s="37"/>
      <c r="AX4214" s="37"/>
      <c r="BG4214" s="12">
        <v>607554</v>
      </c>
      <c r="BS4214" s="12">
        <v>0.01</v>
      </c>
      <c r="BU4214" s="12">
        <v>0.01</v>
      </c>
      <c r="CG4214" s="12"/>
      <c r="CH4214" s="12">
        <v>64.195999999999998</v>
      </c>
      <c r="CI4214" s="12"/>
      <c r="CJ4214" s="12" t="s">
        <v>1007</v>
      </c>
      <c r="CK4214" s="12" t="s">
        <v>985</v>
      </c>
      <c r="CL4214" s="37">
        <v>723032914</v>
      </c>
      <c r="CN4214" s="12" t="s">
        <v>1506</v>
      </c>
      <c r="CS4214" s="12"/>
      <c r="CT4214" s="36" t="str">
        <f t="shared" si="65"/>
        <v>500mn - 1bn</v>
      </c>
      <c r="CU4214" s="36" t="str">
        <f>VLOOKUP(CK4214,Mapping!B:C,2,FALSE)</f>
        <v>US/CA</v>
      </c>
    </row>
    <row r="4215" spans="1:99" ht="16" customHeight="1" x14ac:dyDescent="0.35">
      <c r="A4215" s="12" t="s">
        <v>5768</v>
      </c>
      <c r="B4215" s="12" t="s">
        <v>933</v>
      </c>
      <c r="E4215" s="37">
        <v>16381151</v>
      </c>
      <c r="G4215" s="37" t="s">
        <v>1505</v>
      </c>
      <c r="I4215" s="37"/>
      <c r="K4215" s="37">
        <v>124088</v>
      </c>
      <c r="L4215" s="12">
        <v>0.01</v>
      </c>
      <c r="M4215" s="37"/>
      <c r="O4215" s="37">
        <v>16020199</v>
      </c>
      <c r="P4215" s="12">
        <v>1.44</v>
      </c>
      <c r="Q4215" s="12">
        <v>1570</v>
      </c>
      <c r="R4215" s="37"/>
      <c r="T4215" s="37"/>
      <c r="V4215" s="37"/>
      <c r="X4215" s="37"/>
      <c r="Z4215" s="37"/>
      <c r="AB4215" s="37"/>
      <c r="AD4215" s="37"/>
      <c r="AF4215" s="37"/>
      <c r="AH4215" s="37">
        <v>220365</v>
      </c>
      <c r="AI4215" s="12">
        <v>0.02</v>
      </c>
      <c r="AL4215" s="12">
        <v>1052500</v>
      </c>
      <c r="AN4215" s="37">
        <v>16499</v>
      </c>
      <c r="AO4215" s="12">
        <v>0</v>
      </c>
      <c r="AP4215" s="37"/>
      <c r="AR4215" s="37">
        <v>0</v>
      </c>
      <c r="AS4215" s="12">
        <v>0</v>
      </c>
      <c r="AT4215" s="37"/>
      <c r="AV4215" s="37"/>
      <c r="AX4215" s="37"/>
      <c r="BE4215" s="12">
        <v>0</v>
      </c>
      <c r="BG4215" s="12">
        <v>2100</v>
      </c>
      <c r="BI4215" s="12">
        <v>98</v>
      </c>
      <c r="BM4215" s="12">
        <v>0</v>
      </c>
      <c r="BQ4215" s="12">
        <v>0</v>
      </c>
      <c r="BS4215" s="12">
        <v>0</v>
      </c>
      <c r="BU4215" s="12">
        <v>0.01</v>
      </c>
      <c r="BY4215" s="12">
        <v>0</v>
      </c>
      <c r="CG4215" s="12" t="s">
        <v>1058</v>
      </c>
      <c r="CH4215" s="12">
        <v>75.415999999999997</v>
      </c>
      <c r="CI4215" s="12" t="s">
        <v>953</v>
      </c>
      <c r="CJ4215" s="12"/>
      <c r="CK4215" s="12" t="s">
        <v>954</v>
      </c>
      <c r="CL4215" s="37">
        <v>1112499365</v>
      </c>
      <c r="CN4215" s="12" t="s">
        <v>1506</v>
      </c>
      <c r="CS4215" s="12"/>
      <c r="CT4215" s="36" t="str">
        <f t="shared" si="65"/>
        <v>1bn - 50bn</v>
      </c>
      <c r="CU4215" s="36" t="str">
        <f>VLOOKUP(CK4215,Mapping!B:C,2,FALSE)</f>
        <v>EU</v>
      </c>
    </row>
    <row r="4216" spans="1:99" ht="16" customHeight="1" x14ac:dyDescent="0.35">
      <c r="A4216" s="12" t="s">
        <v>5769</v>
      </c>
      <c r="B4216" s="12" t="s">
        <v>925</v>
      </c>
      <c r="E4216" s="37">
        <v>27064697</v>
      </c>
      <c r="G4216" s="37" t="s">
        <v>1505</v>
      </c>
      <c r="I4216" s="37"/>
      <c r="K4216" s="37"/>
      <c r="M4216" s="37"/>
      <c r="O4216" s="37"/>
      <c r="R4216" s="37"/>
      <c r="T4216" s="37"/>
      <c r="V4216" s="37"/>
      <c r="X4216" s="37"/>
      <c r="Z4216" s="37"/>
      <c r="AB4216" s="37"/>
      <c r="AD4216" s="37"/>
      <c r="AF4216" s="37"/>
      <c r="AH4216" s="37"/>
      <c r="AN4216" s="37">
        <v>27064697</v>
      </c>
      <c r="AO4216" s="12">
        <v>4.3600000000000003</v>
      </c>
      <c r="AP4216" s="37"/>
      <c r="AR4216" s="37"/>
      <c r="AT4216" s="37"/>
      <c r="AV4216" s="37"/>
      <c r="AX4216" s="37"/>
      <c r="BI4216" s="12">
        <v>116875</v>
      </c>
      <c r="BY4216" s="12">
        <v>0.02</v>
      </c>
      <c r="CG4216" s="12" t="s">
        <v>929</v>
      </c>
      <c r="CH4216" s="12">
        <v>154.773</v>
      </c>
      <c r="CI4216" s="12" t="s">
        <v>1037</v>
      </c>
      <c r="CJ4216" s="12"/>
      <c r="CK4216" s="12" t="s">
        <v>1038</v>
      </c>
      <c r="CL4216" s="37">
        <v>621363115</v>
      </c>
      <c r="CN4216" s="12" t="s">
        <v>1528</v>
      </c>
      <c r="CS4216" s="12"/>
      <c r="CT4216" s="36" t="str">
        <f t="shared" si="65"/>
        <v>500mn - 1bn</v>
      </c>
      <c r="CU4216" s="36" t="str">
        <f>VLOOKUP(CK4216,Mapping!B:C,2,FALSE)</f>
        <v>EU</v>
      </c>
    </row>
    <row r="4217" spans="1:99" ht="16" customHeight="1" x14ac:dyDescent="0.35">
      <c r="A4217" s="12" t="s">
        <v>5770</v>
      </c>
      <c r="B4217" s="12" t="s">
        <v>925</v>
      </c>
      <c r="E4217" s="37">
        <v>0</v>
      </c>
      <c r="G4217" s="37" t="s">
        <v>1505</v>
      </c>
      <c r="I4217" s="37"/>
      <c r="K4217" s="37"/>
      <c r="M4217" s="37">
        <v>0</v>
      </c>
      <c r="N4217" s="12">
        <v>0</v>
      </c>
      <c r="O4217" s="37"/>
      <c r="R4217" s="37"/>
      <c r="T4217" s="37"/>
      <c r="V4217" s="37"/>
      <c r="X4217" s="37"/>
      <c r="Z4217" s="37">
        <v>0</v>
      </c>
      <c r="AA4217" s="12">
        <v>0</v>
      </c>
      <c r="AB4217" s="37"/>
      <c r="AD4217" s="37"/>
      <c r="AF4217" s="37"/>
      <c r="AH4217" s="37"/>
      <c r="AN4217" s="37"/>
      <c r="AP4217" s="37"/>
      <c r="AR4217" s="37"/>
      <c r="AT4217" s="37"/>
      <c r="AV4217" s="37"/>
      <c r="AX4217" s="37"/>
      <c r="BB4217" s="12">
        <v>0</v>
      </c>
      <c r="BC4217" s="12">
        <v>0</v>
      </c>
      <c r="CC4217" s="12">
        <v>0</v>
      </c>
      <c r="CD4217" s="12">
        <v>0</v>
      </c>
      <c r="CG4217" s="12" t="s">
        <v>934</v>
      </c>
      <c r="CH4217" s="12">
        <v>53.667999999999999</v>
      </c>
      <c r="CI4217" s="12"/>
      <c r="CJ4217" s="12"/>
      <c r="CK4217" s="12" t="s">
        <v>1010</v>
      </c>
      <c r="CL4217" s="37">
        <v>160424344</v>
      </c>
      <c r="CN4217" s="12" t="s">
        <v>1506</v>
      </c>
      <c r="CS4217" s="12"/>
      <c r="CT4217" s="36" t="str">
        <f t="shared" si="65"/>
        <v>500mn</v>
      </c>
      <c r="CU4217" s="36" t="str">
        <f>VLOOKUP(CK4217,Mapping!B:C,2,FALSE)</f>
        <v>Africa</v>
      </c>
    </row>
    <row r="4218" spans="1:99" ht="16" customHeight="1" x14ac:dyDescent="0.35">
      <c r="A4218" s="12" t="s">
        <v>5771</v>
      </c>
      <c r="B4218" s="12" t="s">
        <v>933</v>
      </c>
      <c r="E4218" s="37">
        <v>1068427</v>
      </c>
      <c r="G4218" s="37" t="s">
        <v>1505</v>
      </c>
      <c r="I4218" s="37"/>
      <c r="K4218" s="37">
        <v>154419</v>
      </c>
      <c r="L4218" s="12">
        <v>0.17</v>
      </c>
      <c r="M4218" s="37"/>
      <c r="O4218" s="37">
        <v>607468</v>
      </c>
      <c r="P4218" s="12">
        <v>0.65</v>
      </c>
      <c r="R4218" s="37">
        <v>0</v>
      </c>
      <c r="S4218" s="12">
        <v>0</v>
      </c>
      <c r="T4218" s="37"/>
      <c r="V4218" s="37"/>
      <c r="X4218" s="37">
        <v>306540</v>
      </c>
      <c r="Y4218" s="12">
        <v>0.33</v>
      </c>
      <c r="Z4218" s="37"/>
      <c r="AB4218" s="37"/>
      <c r="AD4218" s="37"/>
      <c r="AF4218" s="37"/>
      <c r="AH4218" s="37"/>
      <c r="AL4218" s="12">
        <v>40000</v>
      </c>
      <c r="AN4218" s="37"/>
      <c r="AP4218" s="37"/>
      <c r="AR4218" s="37"/>
      <c r="AT4218" s="37"/>
      <c r="AV4218" s="37"/>
      <c r="AX4218" s="37"/>
      <c r="AZ4218" s="12">
        <v>0</v>
      </c>
      <c r="BA4218" s="12">
        <v>3000</v>
      </c>
      <c r="BG4218" s="12">
        <v>2500</v>
      </c>
      <c r="BS4218" s="12">
        <v>0</v>
      </c>
      <c r="BU4218" s="12">
        <v>0</v>
      </c>
      <c r="BX4218" s="12">
        <v>0</v>
      </c>
      <c r="BZ4218" s="12">
        <v>0</v>
      </c>
      <c r="CG4218" s="12" t="s">
        <v>929</v>
      </c>
      <c r="CH4218" s="12">
        <v>114.33199999999999</v>
      </c>
      <c r="CI4218" s="12" t="s">
        <v>989</v>
      </c>
      <c r="CJ4218" s="12"/>
      <c r="CK4218" s="12" t="s">
        <v>990</v>
      </c>
      <c r="CL4218" s="37">
        <v>93030506</v>
      </c>
      <c r="CN4218" s="12" t="s">
        <v>1506</v>
      </c>
      <c r="CS4218" s="12"/>
      <c r="CT4218" s="36" t="str">
        <f t="shared" si="65"/>
        <v>500mn</v>
      </c>
      <c r="CU4218" s="36" t="str">
        <f>VLOOKUP(CK4218,Mapping!B:C,2,FALSE)</f>
        <v>EU</v>
      </c>
    </row>
    <row r="4219" spans="1:99" ht="16" customHeight="1" x14ac:dyDescent="0.35">
      <c r="A4219" s="12" t="s">
        <v>5772</v>
      </c>
      <c r="B4219" s="12" t="s">
        <v>925</v>
      </c>
      <c r="E4219" s="37">
        <v>755145</v>
      </c>
      <c r="G4219" s="37" t="s">
        <v>1505</v>
      </c>
      <c r="I4219" s="37"/>
      <c r="K4219" s="37"/>
      <c r="M4219" s="37">
        <v>755145</v>
      </c>
      <c r="N4219" s="12">
        <v>0.05</v>
      </c>
      <c r="O4219" s="37"/>
      <c r="R4219" s="37"/>
      <c r="T4219" s="37"/>
      <c r="V4219" s="37"/>
      <c r="X4219" s="37"/>
      <c r="Z4219" s="37"/>
      <c r="AB4219" s="37"/>
      <c r="AD4219" s="37"/>
      <c r="AF4219" s="37"/>
      <c r="AH4219" s="37"/>
      <c r="AN4219" s="37"/>
      <c r="AP4219" s="37"/>
      <c r="AR4219" s="37"/>
      <c r="AT4219" s="37"/>
      <c r="AV4219" s="37"/>
      <c r="AX4219" s="37"/>
      <c r="BB4219" s="12">
        <v>5726</v>
      </c>
      <c r="CC4219" s="12">
        <v>0</v>
      </c>
      <c r="CG4219" s="12" t="s">
        <v>940</v>
      </c>
      <c r="CH4219" s="12">
        <v>34.311</v>
      </c>
      <c r="CI4219" s="12" t="s">
        <v>953</v>
      </c>
      <c r="CJ4219" s="12"/>
      <c r="CK4219" s="12" t="s">
        <v>954</v>
      </c>
      <c r="CL4219" s="37">
        <v>1470870702</v>
      </c>
      <c r="CN4219" s="12" t="s">
        <v>1506</v>
      </c>
      <c r="CS4219" s="12"/>
      <c r="CT4219" s="36" t="str">
        <f t="shared" si="65"/>
        <v>1bn - 50bn</v>
      </c>
      <c r="CU4219" s="36" t="str">
        <f>VLOOKUP(CK4219,Mapping!B:C,2,FALSE)</f>
        <v>EU</v>
      </c>
    </row>
    <row r="4220" spans="1:99" ht="16" customHeight="1" x14ac:dyDescent="0.35">
      <c r="A4220" s="12" t="s">
        <v>5773</v>
      </c>
      <c r="B4220" s="12" t="s">
        <v>925</v>
      </c>
      <c r="E4220" s="37">
        <v>92627</v>
      </c>
      <c r="G4220" s="37" t="s">
        <v>1505</v>
      </c>
      <c r="I4220" s="37"/>
      <c r="K4220" s="37"/>
      <c r="M4220" s="37"/>
      <c r="O4220" s="37"/>
      <c r="R4220" s="37"/>
      <c r="T4220" s="37"/>
      <c r="V4220" s="37"/>
      <c r="X4220" s="37"/>
      <c r="Z4220" s="37"/>
      <c r="AB4220" s="37"/>
      <c r="AD4220" s="37"/>
      <c r="AF4220" s="37"/>
      <c r="AH4220" s="37"/>
      <c r="AN4220" s="37">
        <v>92627</v>
      </c>
      <c r="AO4220" s="12">
        <v>0.83</v>
      </c>
      <c r="AP4220" s="37"/>
      <c r="AR4220" s="37"/>
      <c r="AT4220" s="37"/>
      <c r="AV4220" s="37"/>
      <c r="AX4220" s="37"/>
      <c r="BI4220" s="12">
        <v>550</v>
      </c>
      <c r="BY4220" s="12">
        <v>0</v>
      </c>
      <c r="CG4220" s="12" t="s">
        <v>940</v>
      </c>
      <c r="CH4220" s="12">
        <v>46.945999999999998</v>
      </c>
      <c r="CI4220" s="12" t="s">
        <v>5774</v>
      </c>
      <c r="CJ4220" s="12"/>
      <c r="CK4220" s="12" t="s">
        <v>1010</v>
      </c>
      <c r="CL4220" s="37">
        <v>11197562</v>
      </c>
      <c r="CN4220" s="12" t="s">
        <v>1506</v>
      </c>
      <c r="CS4220" s="12"/>
      <c r="CT4220" s="36" t="str">
        <f t="shared" si="65"/>
        <v>500mn</v>
      </c>
      <c r="CU4220" s="36" t="str">
        <f>VLOOKUP(CK4220,Mapping!B:C,2,FALSE)</f>
        <v>Africa</v>
      </c>
    </row>
    <row r="4221" spans="1:99" ht="16" customHeight="1" x14ac:dyDescent="0.35">
      <c r="A4221" s="12" t="s">
        <v>5775</v>
      </c>
      <c r="B4221" s="12" t="s">
        <v>933</v>
      </c>
      <c r="E4221" s="37">
        <v>411664793</v>
      </c>
      <c r="G4221" s="37" t="s">
        <v>1505</v>
      </c>
      <c r="I4221" s="37"/>
      <c r="K4221" s="37">
        <v>156293686</v>
      </c>
      <c r="L4221" s="12">
        <v>0.36</v>
      </c>
      <c r="M4221" s="37">
        <v>3567455</v>
      </c>
      <c r="N4221" s="12">
        <v>0.01</v>
      </c>
      <c r="O4221" s="37">
        <v>168132990</v>
      </c>
      <c r="P4221" s="12">
        <v>0.39</v>
      </c>
      <c r="R4221" s="37"/>
      <c r="T4221" s="37"/>
      <c r="V4221" s="37"/>
      <c r="X4221" s="37"/>
      <c r="Z4221" s="37"/>
      <c r="AB4221" s="37"/>
      <c r="AD4221" s="37">
        <v>5433619</v>
      </c>
      <c r="AE4221" s="12">
        <v>0.01</v>
      </c>
      <c r="AF4221" s="37">
        <v>78237043</v>
      </c>
      <c r="AG4221" s="12">
        <v>0.18</v>
      </c>
      <c r="AH4221" s="37"/>
      <c r="AL4221" s="12">
        <v>10518744</v>
      </c>
      <c r="AN4221" s="37"/>
      <c r="AP4221" s="37"/>
      <c r="AR4221" s="37"/>
      <c r="AT4221" s="37"/>
      <c r="AV4221" s="37"/>
      <c r="AX4221" s="37"/>
      <c r="BB4221" s="12">
        <v>28435</v>
      </c>
      <c r="BF4221" s="12">
        <v>5258890</v>
      </c>
      <c r="BG4221" s="12">
        <v>2438754</v>
      </c>
      <c r="BJ4221" s="12">
        <v>48767</v>
      </c>
      <c r="BP4221" s="12">
        <v>0.23</v>
      </c>
      <c r="BS4221" s="12">
        <v>0.03</v>
      </c>
      <c r="BU4221" s="12">
        <v>0.05</v>
      </c>
      <c r="CB4221" s="12">
        <v>0.02</v>
      </c>
      <c r="CC4221" s="12">
        <v>0</v>
      </c>
      <c r="CG4221" s="12" t="s">
        <v>980</v>
      </c>
      <c r="CH4221" s="12">
        <v>29.876999999999999</v>
      </c>
      <c r="CI4221" s="12" t="s">
        <v>941</v>
      </c>
      <c r="CJ4221" s="12" t="s">
        <v>941</v>
      </c>
      <c r="CK4221" s="12" t="s">
        <v>932</v>
      </c>
      <c r="CL4221" s="37">
        <v>42468132642</v>
      </c>
      <c r="CN4221" s="12" t="s">
        <v>1506</v>
      </c>
      <c r="CS4221" s="12"/>
      <c r="CT4221" s="36" t="str">
        <f t="shared" si="65"/>
        <v>1bn - 50bn</v>
      </c>
      <c r="CU4221" s="36" t="str">
        <f>VLOOKUP(CK4221,Mapping!B:C,2,FALSE)</f>
        <v>US/CA</v>
      </c>
    </row>
    <row r="4222" spans="1:99" ht="16" customHeight="1" x14ac:dyDescent="0.35">
      <c r="A4222" s="12" t="s">
        <v>5776</v>
      </c>
      <c r="B4222" s="12" t="s">
        <v>933</v>
      </c>
      <c r="E4222" s="37">
        <v>312412</v>
      </c>
      <c r="G4222" s="37" t="s">
        <v>1505</v>
      </c>
      <c r="I4222" s="37"/>
      <c r="K4222" s="37"/>
      <c r="M4222" s="37"/>
      <c r="O4222" s="37"/>
      <c r="R4222" s="37"/>
      <c r="T4222" s="37"/>
      <c r="V4222" s="37"/>
      <c r="X4222" s="37"/>
      <c r="Z4222" s="37"/>
      <c r="AB4222" s="37"/>
      <c r="AD4222" s="37"/>
      <c r="AF4222" s="37"/>
      <c r="AH4222" s="37"/>
      <c r="AM4222" s="12">
        <v>136000</v>
      </c>
      <c r="AN4222" s="37">
        <v>0</v>
      </c>
      <c r="AO4222" s="12">
        <v>0</v>
      </c>
      <c r="AP4222" s="37"/>
      <c r="AR4222" s="37"/>
      <c r="AT4222" s="37"/>
      <c r="AV4222" s="37"/>
      <c r="AX4222" s="37">
        <v>312412</v>
      </c>
      <c r="AY4222" s="12">
        <v>0.02</v>
      </c>
      <c r="BI4222" s="12">
        <v>0</v>
      </c>
      <c r="BW4222" s="12">
        <v>0.01</v>
      </c>
      <c r="BY4222" s="12">
        <v>0</v>
      </c>
      <c r="CG4222" s="12" t="s">
        <v>976</v>
      </c>
      <c r="CH4222" s="12">
        <v>151.547</v>
      </c>
      <c r="CI4222" s="12" t="s">
        <v>1028</v>
      </c>
      <c r="CJ4222" s="12"/>
      <c r="CK4222" s="12" t="s">
        <v>1029</v>
      </c>
      <c r="CL4222" s="37">
        <v>1691172225</v>
      </c>
      <c r="CN4222" s="12" t="s">
        <v>1513</v>
      </c>
      <c r="CS4222" s="12"/>
      <c r="CT4222" s="36" t="str">
        <f t="shared" si="65"/>
        <v>1bn - 50bn</v>
      </c>
      <c r="CU4222" s="36" t="str">
        <f>VLOOKUP(CK4222,Mapping!B:C,2,FALSE)</f>
        <v>EU</v>
      </c>
    </row>
    <row r="4223" spans="1:99" ht="16" customHeight="1" x14ac:dyDescent="0.35">
      <c r="A4223" s="12" t="s">
        <v>5777</v>
      </c>
      <c r="B4223" s="12" t="s">
        <v>925</v>
      </c>
      <c r="E4223" s="37">
        <v>256939</v>
      </c>
      <c r="G4223" s="37" t="s">
        <v>1505</v>
      </c>
      <c r="I4223" s="37"/>
      <c r="K4223" s="37"/>
      <c r="M4223" s="37"/>
      <c r="O4223" s="37"/>
      <c r="R4223" s="37"/>
      <c r="T4223" s="37"/>
      <c r="V4223" s="37"/>
      <c r="X4223" s="37"/>
      <c r="Z4223" s="37"/>
      <c r="AB4223" s="37"/>
      <c r="AD4223" s="37"/>
      <c r="AF4223" s="37"/>
      <c r="AH4223" s="37"/>
      <c r="AN4223" s="37">
        <v>256939</v>
      </c>
      <c r="AO4223" s="12">
        <v>7.07</v>
      </c>
      <c r="AP4223" s="37"/>
      <c r="AR4223" s="37"/>
      <c r="AT4223" s="37"/>
      <c r="AV4223" s="37"/>
      <c r="AX4223" s="37"/>
      <c r="BI4223" s="12">
        <v>1525</v>
      </c>
      <c r="BY4223" s="12">
        <v>0</v>
      </c>
      <c r="CG4223" s="12" t="s">
        <v>976</v>
      </c>
      <c r="CH4223" s="12">
        <v>358.84800000000001</v>
      </c>
      <c r="CI4223" s="12" t="s">
        <v>1127</v>
      </c>
      <c r="CJ4223" s="12" t="s">
        <v>966</v>
      </c>
      <c r="CK4223" s="12" t="s">
        <v>932</v>
      </c>
      <c r="CL4223" s="37">
        <v>3632659</v>
      </c>
      <c r="CN4223" s="12" t="s">
        <v>1513</v>
      </c>
      <c r="CS4223" s="12"/>
      <c r="CT4223" s="36" t="str">
        <f t="shared" si="65"/>
        <v>500mn</v>
      </c>
      <c r="CU4223" s="36" t="str">
        <f>VLOOKUP(CK4223,Mapping!B:C,2,FALSE)</f>
        <v>US/CA</v>
      </c>
    </row>
    <row r="4224" spans="1:99" ht="16" customHeight="1" x14ac:dyDescent="0.35">
      <c r="A4224" s="12" t="s">
        <v>5778</v>
      </c>
      <c r="B4224" s="12" t="s">
        <v>925</v>
      </c>
      <c r="E4224" s="37">
        <v>408720</v>
      </c>
      <c r="G4224" s="37" t="s">
        <v>1505</v>
      </c>
      <c r="I4224" s="37"/>
      <c r="K4224" s="37"/>
      <c r="M4224" s="37"/>
      <c r="O4224" s="37"/>
      <c r="R4224" s="37"/>
      <c r="T4224" s="37"/>
      <c r="V4224" s="37"/>
      <c r="X4224" s="37">
        <v>408720</v>
      </c>
      <c r="Y4224" s="12">
        <v>0.91</v>
      </c>
      <c r="Z4224" s="37"/>
      <c r="AB4224" s="37"/>
      <c r="AD4224" s="37"/>
      <c r="AF4224" s="37"/>
      <c r="AH4224" s="37"/>
      <c r="AN4224" s="37"/>
      <c r="AP4224" s="37"/>
      <c r="AR4224" s="37"/>
      <c r="AT4224" s="37"/>
      <c r="AV4224" s="37"/>
      <c r="AX4224" s="37"/>
      <c r="BA4224" s="12">
        <v>4000</v>
      </c>
      <c r="BZ4224" s="12">
        <v>0</v>
      </c>
      <c r="CG4224" s="12" t="s">
        <v>976</v>
      </c>
      <c r="CH4224" s="12">
        <v>270.95299999999997</v>
      </c>
      <c r="CI4224" s="12"/>
      <c r="CJ4224" s="12"/>
      <c r="CK4224" s="12" t="s">
        <v>951</v>
      </c>
      <c r="CL4224" s="37">
        <v>42407136</v>
      </c>
      <c r="CN4224" s="12" t="s">
        <v>1513</v>
      </c>
      <c r="CS4224" s="12"/>
      <c r="CT4224" s="36" t="str">
        <f t="shared" si="65"/>
        <v>500mn</v>
      </c>
      <c r="CU4224" s="36" t="str">
        <f>VLOOKUP(CK4224,Mapping!B:C,2,FALSE)</f>
        <v>HK</v>
      </c>
    </row>
    <row r="4225" spans="1:99" ht="16" customHeight="1" x14ac:dyDescent="0.35">
      <c r="A4225" s="12" t="s">
        <v>5779</v>
      </c>
      <c r="B4225" s="12" t="s">
        <v>925</v>
      </c>
      <c r="E4225" s="37">
        <v>0</v>
      </c>
      <c r="G4225" s="37" t="s">
        <v>1505</v>
      </c>
      <c r="I4225" s="37"/>
      <c r="K4225" s="37"/>
      <c r="M4225" s="37"/>
      <c r="O4225" s="37"/>
      <c r="R4225" s="37">
        <v>0</v>
      </c>
      <c r="S4225" s="12">
        <v>0</v>
      </c>
      <c r="T4225" s="37"/>
      <c r="V4225" s="37"/>
      <c r="X4225" s="37"/>
      <c r="Z4225" s="37"/>
      <c r="AB4225" s="37"/>
      <c r="AD4225" s="37"/>
      <c r="AF4225" s="37"/>
      <c r="AH4225" s="37"/>
      <c r="AN4225" s="37"/>
      <c r="AP4225" s="37"/>
      <c r="AR4225" s="37"/>
      <c r="AT4225" s="37"/>
      <c r="AV4225" s="37"/>
      <c r="AX4225" s="37"/>
      <c r="AZ4225" s="12">
        <v>0</v>
      </c>
      <c r="BX4225" s="12">
        <v>0</v>
      </c>
      <c r="CG4225" s="12" t="s">
        <v>940</v>
      </c>
      <c r="CH4225" s="12">
        <v>103.056</v>
      </c>
      <c r="CI4225" s="12" t="s">
        <v>999</v>
      </c>
      <c r="CJ4225" s="12"/>
      <c r="CK4225" s="12" t="s">
        <v>927</v>
      </c>
      <c r="CL4225" s="37">
        <v>128868206</v>
      </c>
      <c r="CN4225" s="12" t="s">
        <v>1506</v>
      </c>
      <c r="CS4225" s="12"/>
      <c r="CT4225" s="36" t="str">
        <f t="shared" si="65"/>
        <v>500mn</v>
      </c>
      <c r="CU4225" s="36" t="str">
        <f>VLOOKUP(CK4225,Mapping!B:C,2,FALSE)</f>
        <v>CN</v>
      </c>
    </row>
    <row r="4226" spans="1:99" ht="16" customHeight="1" x14ac:dyDescent="0.35">
      <c r="A4226" s="12" t="s">
        <v>5780</v>
      </c>
      <c r="B4226" s="12" t="s">
        <v>933</v>
      </c>
      <c r="E4226" s="37">
        <v>243228008</v>
      </c>
      <c r="G4226" s="37" t="s">
        <v>1505</v>
      </c>
      <c r="I4226" s="37"/>
      <c r="K4226" s="37">
        <v>148267212</v>
      </c>
      <c r="L4226" s="12">
        <v>1.74</v>
      </c>
      <c r="M4226" s="37"/>
      <c r="O4226" s="37">
        <v>93556815</v>
      </c>
      <c r="P4226" s="12">
        <v>1.1000000000000001</v>
      </c>
      <c r="R4226" s="37">
        <v>1403981</v>
      </c>
      <c r="S4226" s="12">
        <v>0.02</v>
      </c>
      <c r="T4226" s="37"/>
      <c r="V4226" s="37"/>
      <c r="X4226" s="37"/>
      <c r="Z4226" s="37"/>
      <c r="AB4226" s="37"/>
      <c r="AD4226" s="37"/>
      <c r="AF4226" s="37"/>
      <c r="AH4226" s="37"/>
      <c r="AL4226" s="12">
        <v>5098093</v>
      </c>
      <c r="AN4226" s="37"/>
      <c r="AP4226" s="37"/>
      <c r="AR4226" s="37"/>
      <c r="AT4226" s="37"/>
      <c r="AV4226" s="37"/>
      <c r="AX4226" s="37"/>
      <c r="AZ4226" s="12">
        <v>105760</v>
      </c>
      <c r="BG4226" s="12">
        <v>1926100</v>
      </c>
      <c r="BS4226" s="12">
        <v>0.02</v>
      </c>
      <c r="BU4226" s="12">
        <v>0.03</v>
      </c>
      <c r="BX4226" s="12">
        <v>0</v>
      </c>
      <c r="CG4226" s="12" t="s">
        <v>940</v>
      </c>
      <c r="CH4226" s="12">
        <v>63.779000000000003</v>
      </c>
      <c r="CI4226" s="12" t="s">
        <v>999</v>
      </c>
      <c r="CJ4226" s="12"/>
      <c r="CK4226" s="12" t="s">
        <v>927</v>
      </c>
      <c r="CL4226" s="37">
        <v>8409200140</v>
      </c>
      <c r="CN4226" s="12" t="s">
        <v>1506</v>
      </c>
      <c r="CS4226" s="12"/>
      <c r="CT4226" s="36" t="str">
        <f t="shared" si="65"/>
        <v>1bn - 50bn</v>
      </c>
      <c r="CU4226" s="36" t="str">
        <f>VLOOKUP(CK4226,Mapping!B:C,2,FALSE)</f>
        <v>CN</v>
      </c>
    </row>
    <row r="4227" spans="1:99" ht="16" customHeight="1" x14ac:dyDescent="0.35">
      <c r="A4227" s="12" t="s">
        <v>5781</v>
      </c>
      <c r="B4227" s="12" t="s">
        <v>925</v>
      </c>
      <c r="E4227" s="37">
        <v>4087</v>
      </c>
      <c r="G4227" s="37" t="s">
        <v>1505</v>
      </c>
      <c r="I4227" s="37"/>
      <c r="K4227" s="37"/>
      <c r="M4227" s="37"/>
      <c r="O4227" s="37"/>
      <c r="R4227" s="37"/>
      <c r="T4227" s="37"/>
      <c r="V4227" s="37"/>
      <c r="X4227" s="37">
        <v>4087</v>
      </c>
      <c r="Y4227" s="12">
        <v>0</v>
      </c>
      <c r="Z4227" s="37"/>
      <c r="AB4227" s="37"/>
      <c r="AD4227" s="37"/>
      <c r="AF4227" s="37"/>
      <c r="AH4227" s="37"/>
      <c r="AN4227" s="37"/>
      <c r="AP4227" s="37"/>
      <c r="AR4227" s="37"/>
      <c r="AT4227" s="37"/>
      <c r="AV4227" s="37"/>
      <c r="AX4227" s="37"/>
      <c r="BA4227" s="12">
        <v>40</v>
      </c>
      <c r="BZ4227" s="12">
        <v>0</v>
      </c>
      <c r="CG4227" s="12" t="s">
        <v>929</v>
      </c>
      <c r="CH4227" s="12">
        <v>78.825999999999993</v>
      </c>
      <c r="CI4227" s="12" t="s">
        <v>1855</v>
      </c>
      <c r="CJ4227" s="12"/>
      <c r="CK4227" s="12" t="s">
        <v>1856</v>
      </c>
      <c r="CL4227" s="37">
        <v>809047679</v>
      </c>
      <c r="CN4227" s="12" t="s">
        <v>1506</v>
      </c>
      <c r="CS4227" s="12"/>
      <c r="CT4227" s="36" t="str">
        <f t="shared" ref="CT4227:CT4290" si="66">IF(CL4227&gt;100000000000, "100bn", IF(CL4227&gt;50000000000, "50bn - 100bn",IF(CL4227&gt;1000000000, "1bn - 50bn", IF(CL4227&gt;500000000, "500mn - 1bn", "500mn"))))</f>
        <v>500mn - 1bn</v>
      </c>
      <c r="CU4227" s="36" t="str">
        <f>VLOOKUP(CK4227,Mapping!B:C,2,FALSE)</f>
        <v>Middle East</v>
      </c>
    </row>
    <row r="4228" spans="1:99" ht="16" customHeight="1" x14ac:dyDescent="0.35">
      <c r="A4228" s="12" t="s">
        <v>5782</v>
      </c>
      <c r="B4228" s="12" t="s">
        <v>925</v>
      </c>
      <c r="E4228" s="37">
        <v>5652338</v>
      </c>
      <c r="G4228" s="37" t="s">
        <v>1505</v>
      </c>
      <c r="I4228" s="37"/>
      <c r="K4228" s="37"/>
      <c r="M4228" s="37"/>
      <c r="O4228" s="37"/>
      <c r="Q4228" s="12">
        <v>28731</v>
      </c>
      <c r="R4228" s="37"/>
      <c r="T4228" s="37"/>
      <c r="V4228" s="37"/>
      <c r="X4228" s="37"/>
      <c r="Z4228" s="37"/>
      <c r="AB4228" s="37"/>
      <c r="AD4228" s="37"/>
      <c r="AF4228" s="37"/>
      <c r="AH4228" s="37">
        <v>3628151</v>
      </c>
      <c r="AI4228" s="12">
        <v>0.28000000000000003</v>
      </c>
      <c r="AN4228" s="37">
        <v>1625184</v>
      </c>
      <c r="AO4228" s="12">
        <v>0.12</v>
      </c>
      <c r="AP4228" s="37">
        <v>0</v>
      </c>
      <c r="AQ4228" s="12">
        <v>0</v>
      </c>
      <c r="AR4228" s="37">
        <v>399003</v>
      </c>
      <c r="AS4228" s="12">
        <v>0.03</v>
      </c>
      <c r="AT4228" s="37"/>
      <c r="AV4228" s="37"/>
      <c r="AX4228" s="37"/>
      <c r="BE4228" s="12">
        <v>10700</v>
      </c>
      <c r="BH4228" s="12">
        <v>0</v>
      </c>
      <c r="BI4228" s="12">
        <v>9650</v>
      </c>
      <c r="BM4228" s="12">
        <v>0.01</v>
      </c>
      <c r="BQ4228" s="12">
        <v>0.01</v>
      </c>
      <c r="BV4228" s="12">
        <v>0</v>
      </c>
      <c r="BY4228" s="12">
        <v>0</v>
      </c>
      <c r="CG4228" s="12" t="s">
        <v>976</v>
      </c>
      <c r="CH4228" s="12">
        <v>264.42599999999999</v>
      </c>
      <c r="CI4228" s="12" t="s">
        <v>941</v>
      </c>
      <c r="CJ4228" s="12" t="s">
        <v>941</v>
      </c>
      <c r="CK4228" s="12" t="s">
        <v>932</v>
      </c>
      <c r="CL4228" s="37">
        <v>1307806268</v>
      </c>
      <c r="CN4228" s="12" t="s">
        <v>1513</v>
      </c>
      <c r="CS4228" s="12"/>
      <c r="CT4228" s="36" t="str">
        <f t="shared" si="66"/>
        <v>1bn - 50bn</v>
      </c>
      <c r="CU4228" s="36" t="str">
        <f>VLOOKUP(CK4228,Mapping!B:C,2,FALSE)</f>
        <v>US/CA</v>
      </c>
    </row>
    <row r="4229" spans="1:99" ht="16" customHeight="1" x14ac:dyDescent="0.35">
      <c r="A4229" s="12" t="s">
        <v>5783</v>
      </c>
      <c r="B4229" s="12" t="s">
        <v>925</v>
      </c>
      <c r="E4229" s="37">
        <v>13815825</v>
      </c>
      <c r="G4229" s="37" t="s">
        <v>1505</v>
      </c>
      <c r="I4229" s="37"/>
      <c r="K4229" s="37"/>
      <c r="M4229" s="37"/>
      <c r="O4229" s="37"/>
      <c r="Q4229" s="12">
        <v>5311</v>
      </c>
      <c r="R4229" s="37"/>
      <c r="T4229" s="37"/>
      <c r="V4229" s="37"/>
      <c r="X4229" s="37"/>
      <c r="Z4229" s="37"/>
      <c r="AB4229" s="37"/>
      <c r="AD4229" s="37"/>
      <c r="AF4229" s="37"/>
      <c r="AH4229" s="37">
        <v>670673</v>
      </c>
      <c r="AI4229" s="12">
        <v>0.28000000000000003</v>
      </c>
      <c r="AN4229" s="37">
        <v>12630960</v>
      </c>
      <c r="AO4229" s="12">
        <v>5.29</v>
      </c>
      <c r="AP4229" s="37">
        <v>514192</v>
      </c>
      <c r="AQ4229" s="12">
        <v>0.22</v>
      </c>
      <c r="AR4229" s="37"/>
      <c r="AT4229" s="37"/>
      <c r="AV4229" s="37"/>
      <c r="AX4229" s="37"/>
      <c r="BH4229" s="12">
        <v>2227</v>
      </c>
      <c r="BI4229" s="12">
        <v>75000</v>
      </c>
      <c r="BQ4229" s="12">
        <v>0</v>
      </c>
      <c r="BV4229" s="12">
        <v>0</v>
      </c>
      <c r="BY4229" s="12">
        <v>0.01</v>
      </c>
      <c r="CG4229" s="12" t="s">
        <v>940</v>
      </c>
      <c r="CH4229" s="12">
        <v>50.7</v>
      </c>
      <c r="CI4229" s="12" t="s">
        <v>4186</v>
      </c>
      <c r="CJ4229" s="12" t="s">
        <v>946</v>
      </c>
      <c r="CK4229" s="12" t="s">
        <v>932</v>
      </c>
      <c r="CL4229" s="37">
        <v>237971557</v>
      </c>
      <c r="CN4229" s="12" t="s">
        <v>1509</v>
      </c>
      <c r="CS4229" s="12"/>
      <c r="CT4229" s="36" t="str">
        <f t="shared" si="66"/>
        <v>500mn</v>
      </c>
      <c r="CU4229" s="36" t="str">
        <f>VLOOKUP(CK4229,Mapping!B:C,2,FALSE)</f>
        <v>US/CA</v>
      </c>
    </row>
    <row r="4230" spans="1:99" ht="16" customHeight="1" x14ac:dyDescent="0.35">
      <c r="A4230" s="12" t="s">
        <v>5784</v>
      </c>
      <c r="B4230" s="12" t="s">
        <v>925</v>
      </c>
      <c r="E4230" s="37">
        <v>2272035</v>
      </c>
      <c r="G4230" s="37" t="s">
        <v>1505</v>
      </c>
      <c r="I4230" s="37"/>
      <c r="K4230" s="37"/>
      <c r="M4230" s="37"/>
      <c r="O4230" s="37"/>
      <c r="Q4230" s="12">
        <v>5447</v>
      </c>
      <c r="R4230" s="37"/>
      <c r="T4230" s="37"/>
      <c r="V4230" s="37"/>
      <c r="X4230" s="37"/>
      <c r="Z4230" s="37"/>
      <c r="AB4230" s="37"/>
      <c r="AD4230" s="37"/>
      <c r="AF4230" s="37"/>
      <c r="AH4230" s="37">
        <v>687847</v>
      </c>
      <c r="AI4230" s="12">
        <v>0.08</v>
      </c>
      <c r="AN4230" s="37">
        <v>433663</v>
      </c>
      <c r="AO4230" s="12">
        <v>0.05</v>
      </c>
      <c r="AP4230" s="37">
        <v>1150525</v>
      </c>
      <c r="AQ4230" s="12">
        <v>0.13</v>
      </c>
      <c r="AR4230" s="37"/>
      <c r="AT4230" s="37"/>
      <c r="AV4230" s="37"/>
      <c r="AX4230" s="37"/>
      <c r="BH4230" s="12">
        <v>4983</v>
      </c>
      <c r="BI4230" s="12">
        <v>2575</v>
      </c>
      <c r="BQ4230" s="12">
        <v>0</v>
      </c>
      <c r="BV4230" s="12">
        <v>0</v>
      </c>
      <c r="BY4230" s="12">
        <v>0</v>
      </c>
      <c r="CG4230" s="12" t="s">
        <v>929</v>
      </c>
      <c r="CH4230" s="12">
        <v>21.024999999999999</v>
      </c>
      <c r="CI4230" s="12" t="s">
        <v>4880</v>
      </c>
      <c r="CJ4230" s="12" t="s">
        <v>966</v>
      </c>
      <c r="CK4230" s="12" t="s">
        <v>932</v>
      </c>
      <c r="CL4230" s="37">
        <v>877443335</v>
      </c>
      <c r="CN4230" s="12" t="s">
        <v>1509</v>
      </c>
      <c r="CS4230" s="12"/>
      <c r="CT4230" s="36" t="str">
        <f t="shared" si="66"/>
        <v>500mn - 1bn</v>
      </c>
      <c r="CU4230" s="36" t="str">
        <f>VLOOKUP(CK4230,Mapping!B:C,2,FALSE)</f>
        <v>US/CA</v>
      </c>
    </row>
    <row r="4231" spans="1:99" ht="16" customHeight="1" x14ac:dyDescent="0.35">
      <c r="A4231" s="12" t="s">
        <v>5785</v>
      </c>
      <c r="B4231" s="12" t="s">
        <v>925</v>
      </c>
      <c r="E4231" s="37">
        <v>2442020</v>
      </c>
      <c r="G4231" s="37" t="s">
        <v>1505</v>
      </c>
      <c r="I4231" s="37"/>
      <c r="K4231" s="37"/>
      <c r="M4231" s="37">
        <v>1477417</v>
      </c>
      <c r="N4231" s="12">
        <v>0.23</v>
      </c>
      <c r="O4231" s="37"/>
      <c r="R4231" s="37"/>
      <c r="T4231" s="37"/>
      <c r="V4231" s="37"/>
      <c r="X4231" s="37"/>
      <c r="Z4231" s="37">
        <v>964603</v>
      </c>
      <c r="AA4231" s="12">
        <v>0.15</v>
      </c>
      <c r="AB4231" s="37"/>
      <c r="AD4231" s="37"/>
      <c r="AF4231" s="37"/>
      <c r="AH4231" s="37"/>
      <c r="AN4231" s="37"/>
      <c r="AP4231" s="37"/>
      <c r="AR4231" s="37"/>
      <c r="AT4231" s="37"/>
      <c r="AV4231" s="37"/>
      <c r="AX4231" s="37"/>
      <c r="BB4231" s="12">
        <v>11776</v>
      </c>
      <c r="BC4231" s="12">
        <v>32621</v>
      </c>
      <c r="CC4231" s="12">
        <v>0</v>
      </c>
      <c r="CD4231" s="12">
        <v>0</v>
      </c>
      <c r="CG4231" s="12" t="s">
        <v>940</v>
      </c>
      <c r="CH4231" s="12">
        <v>31.222999999999999</v>
      </c>
      <c r="CI4231" s="12" t="s">
        <v>4946</v>
      </c>
      <c r="CJ4231" s="12" t="s">
        <v>936</v>
      </c>
      <c r="CK4231" s="12" t="s">
        <v>932</v>
      </c>
      <c r="CL4231" s="37">
        <v>645910305</v>
      </c>
      <c r="CN4231" s="12" t="s">
        <v>1509</v>
      </c>
      <c r="CS4231" s="12"/>
      <c r="CT4231" s="36" t="str">
        <f t="shared" si="66"/>
        <v>500mn - 1bn</v>
      </c>
      <c r="CU4231" s="36" t="str">
        <f>VLOOKUP(CK4231,Mapping!B:C,2,FALSE)</f>
        <v>US/CA</v>
      </c>
    </row>
    <row r="4232" spans="1:99" ht="16" customHeight="1" x14ac:dyDescent="0.35">
      <c r="A4232" s="12" t="s">
        <v>5786</v>
      </c>
      <c r="B4232" s="12" t="s">
        <v>925</v>
      </c>
      <c r="E4232" s="37">
        <v>181456</v>
      </c>
      <c r="G4232" s="37" t="s">
        <v>1505</v>
      </c>
      <c r="I4232" s="37"/>
      <c r="K4232" s="37"/>
      <c r="M4232" s="37">
        <v>181456</v>
      </c>
      <c r="N4232" s="12">
        <v>0.28999999999999998</v>
      </c>
      <c r="O4232" s="37"/>
      <c r="R4232" s="37"/>
      <c r="T4232" s="37"/>
      <c r="V4232" s="37"/>
      <c r="X4232" s="37"/>
      <c r="Z4232" s="37"/>
      <c r="AB4232" s="37"/>
      <c r="AD4232" s="37"/>
      <c r="AF4232" s="37"/>
      <c r="AH4232" s="37"/>
      <c r="AN4232" s="37"/>
      <c r="AP4232" s="37"/>
      <c r="AR4232" s="37"/>
      <c r="AT4232" s="37"/>
      <c r="AV4232" s="37"/>
      <c r="AX4232" s="37"/>
      <c r="BB4232" s="12">
        <v>1600</v>
      </c>
      <c r="CC4232" s="12">
        <v>0</v>
      </c>
      <c r="CG4232" s="12" t="s">
        <v>980</v>
      </c>
      <c r="CH4232" s="12">
        <v>77.576999999999998</v>
      </c>
      <c r="CI4232" s="12" t="s">
        <v>1150</v>
      </c>
      <c r="CJ4232" s="12"/>
      <c r="CK4232" s="12" t="s">
        <v>1151</v>
      </c>
      <c r="CL4232" s="37">
        <v>73722727</v>
      </c>
      <c r="CN4232" s="12" t="s">
        <v>1506</v>
      </c>
      <c r="CS4232" s="12"/>
      <c r="CT4232" s="36" t="str">
        <f t="shared" si="66"/>
        <v>500mn</v>
      </c>
      <c r="CU4232" s="36" t="str">
        <f>VLOOKUP(CK4232,Mapping!B:C,2,FALSE)</f>
        <v>EU</v>
      </c>
    </row>
    <row r="4233" spans="1:99" ht="16" customHeight="1" x14ac:dyDescent="0.35">
      <c r="A4233" s="12" t="s">
        <v>5787</v>
      </c>
      <c r="B4233" s="12" t="s">
        <v>925</v>
      </c>
      <c r="E4233" s="37">
        <v>130576</v>
      </c>
      <c r="G4233" s="37" t="s">
        <v>1505</v>
      </c>
      <c r="I4233" s="37"/>
      <c r="K4233" s="37"/>
      <c r="M4233" s="37"/>
      <c r="O4233" s="37"/>
      <c r="R4233" s="37"/>
      <c r="T4233" s="37"/>
      <c r="V4233" s="37"/>
      <c r="X4233" s="37"/>
      <c r="Z4233" s="37"/>
      <c r="AB4233" s="37"/>
      <c r="AD4233" s="37"/>
      <c r="AF4233" s="37"/>
      <c r="AH4233" s="37"/>
      <c r="AN4233" s="37">
        <v>130576</v>
      </c>
      <c r="AO4233" s="12">
        <v>0.05</v>
      </c>
      <c r="AP4233" s="37"/>
      <c r="AR4233" s="37"/>
      <c r="AT4233" s="37"/>
      <c r="AV4233" s="37"/>
      <c r="AX4233" s="37"/>
      <c r="BI4233" s="12">
        <v>775</v>
      </c>
      <c r="BY4233" s="12">
        <v>0</v>
      </c>
      <c r="CG4233" s="12" t="s">
        <v>940</v>
      </c>
      <c r="CH4233" s="12">
        <v>17.521000000000001</v>
      </c>
      <c r="CI4233" s="12" t="s">
        <v>1023</v>
      </c>
      <c r="CJ4233" s="12"/>
      <c r="CK4233" s="12" t="s">
        <v>979</v>
      </c>
      <c r="CL4233" s="37">
        <v>162784729</v>
      </c>
      <c r="CN4233" s="12" t="s">
        <v>1506</v>
      </c>
      <c r="CS4233" s="12"/>
      <c r="CT4233" s="36" t="str">
        <f t="shared" si="66"/>
        <v>500mn</v>
      </c>
      <c r="CU4233" s="36" t="str">
        <f>VLOOKUP(CK4233,Mapping!B:C,2,FALSE)</f>
        <v>EU</v>
      </c>
    </row>
    <row r="4234" spans="1:99" ht="16" customHeight="1" x14ac:dyDescent="0.35">
      <c r="A4234" s="12" t="s">
        <v>5788</v>
      </c>
      <c r="B4234" s="12" t="s">
        <v>925</v>
      </c>
      <c r="E4234" s="37">
        <v>11821662</v>
      </c>
      <c r="G4234" s="37" t="s">
        <v>1505</v>
      </c>
      <c r="I4234" s="37"/>
      <c r="K4234" s="37"/>
      <c r="M4234" s="37"/>
      <c r="O4234" s="37"/>
      <c r="R4234" s="37"/>
      <c r="T4234" s="37"/>
      <c r="V4234" s="37"/>
      <c r="X4234" s="37"/>
      <c r="Z4234" s="37"/>
      <c r="AB4234" s="37"/>
      <c r="AD4234" s="37">
        <v>11821662</v>
      </c>
      <c r="AE4234" s="12">
        <v>2.89</v>
      </c>
      <c r="AF4234" s="37"/>
      <c r="AH4234" s="37"/>
      <c r="AN4234" s="37"/>
      <c r="AP4234" s="37"/>
      <c r="AR4234" s="37"/>
      <c r="AT4234" s="37"/>
      <c r="AV4234" s="37"/>
      <c r="AX4234" s="37"/>
      <c r="BJ4234" s="12">
        <v>106100</v>
      </c>
      <c r="CB4234" s="12">
        <v>0.04</v>
      </c>
      <c r="CG4234" s="12" t="s">
        <v>976</v>
      </c>
      <c r="CH4234" s="12">
        <v>61.000999999999998</v>
      </c>
      <c r="CI4234" s="12" t="s">
        <v>5789</v>
      </c>
      <c r="CJ4234" s="12" t="s">
        <v>936</v>
      </c>
      <c r="CK4234" s="12" t="s">
        <v>932</v>
      </c>
      <c r="CL4234" s="37">
        <v>408865848</v>
      </c>
      <c r="CN4234" s="12" t="s">
        <v>1513</v>
      </c>
      <c r="CS4234" s="12"/>
      <c r="CT4234" s="36" t="str">
        <f t="shared" si="66"/>
        <v>500mn</v>
      </c>
      <c r="CU4234" s="36" t="str">
        <f>VLOOKUP(CK4234,Mapping!B:C,2,FALSE)</f>
        <v>US/CA</v>
      </c>
    </row>
    <row r="4235" spans="1:99" ht="16" customHeight="1" x14ac:dyDescent="0.35">
      <c r="A4235" s="12" t="s">
        <v>5790</v>
      </c>
      <c r="B4235" s="12" t="s">
        <v>925</v>
      </c>
      <c r="E4235" s="37">
        <v>135039</v>
      </c>
      <c r="G4235" s="37" t="s">
        <v>1505</v>
      </c>
      <c r="I4235" s="37"/>
      <c r="K4235" s="37"/>
      <c r="M4235" s="37"/>
      <c r="O4235" s="37"/>
      <c r="Q4235" s="12">
        <v>11</v>
      </c>
      <c r="R4235" s="37"/>
      <c r="T4235" s="37"/>
      <c r="V4235" s="37"/>
      <c r="X4235" s="37"/>
      <c r="Z4235" s="37">
        <v>36756</v>
      </c>
      <c r="AA4235" s="12">
        <v>0.01</v>
      </c>
      <c r="AB4235" s="37"/>
      <c r="AD4235" s="37">
        <v>3343</v>
      </c>
      <c r="AE4235" s="12">
        <v>0</v>
      </c>
      <c r="AF4235" s="37"/>
      <c r="AH4235" s="37">
        <v>1389</v>
      </c>
      <c r="AI4235" s="12">
        <v>0</v>
      </c>
      <c r="AN4235" s="37">
        <v>92627</v>
      </c>
      <c r="AO4235" s="12">
        <v>0.03</v>
      </c>
      <c r="AP4235" s="37">
        <v>924</v>
      </c>
      <c r="AQ4235" s="12">
        <v>0</v>
      </c>
      <c r="AR4235" s="37">
        <v>0</v>
      </c>
      <c r="AS4235" s="12">
        <v>0</v>
      </c>
      <c r="AT4235" s="37"/>
      <c r="AV4235" s="37"/>
      <c r="AX4235" s="37"/>
      <c r="BC4235" s="12">
        <v>1243</v>
      </c>
      <c r="BE4235" s="12">
        <v>0</v>
      </c>
      <c r="BH4235" s="12">
        <v>4</v>
      </c>
      <c r="BI4235" s="12">
        <v>550</v>
      </c>
      <c r="BJ4235" s="12">
        <v>30</v>
      </c>
      <c r="BM4235" s="12">
        <v>0</v>
      </c>
      <c r="BQ4235" s="12">
        <v>0</v>
      </c>
      <c r="BV4235" s="12">
        <v>0</v>
      </c>
      <c r="BY4235" s="12">
        <v>0</v>
      </c>
      <c r="CB4235" s="12">
        <v>0</v>
      </c>
      <c r="CD4235" s="12">
        <v>0</v>
      </c>
      <c r="CG4235" s="12" t="s">
        <v>934</v>
      </c>
      <c r="CH4235" s="12">
        <v>54.189</v>
      </c>
      <c r="CI4235" s="12" t="s">
        <v>5791</v>
      </c>
      <c r="CJ4235" s="12" t="s">
        <v>1015</v>
      </c>
      <c r="CK4235" s="12" t="s">
        <v>932</v>
      </c>
      <c r="CL4235" s="37">
        <v>320316130</v>
      </c>
      <c r="CN4235" s="12" t="s">
        <v>1509</v>
      </c>
      <c r="CS4235" s="12"/>
      <c r="CT4235" s="36" t="str">
        <f t="shared" si="66"/>
        <v>500mn</v>
      </c>
      <c r="CU4235" s="36" t="str">
        <f>VLOOKUP(CK4235,Mapping!B:C,2,FALSE)</f>
        <v>US/CA</v>
      </c>
    </row>
    <row r="4236" spans="1:99" ht="16" customHeight="1" x14ac:dyDescent="0.35">
      <c r="A4236" s="12" t="s">
        <v>5792</v>
      </c>
      <c r="B4236" s="12" t="s">
        <v>925</v>
      </c>
      <c r="E4236" s="37">
        <v>530178</v>
      </c>
      <c r="G4236" s="37" t="s">
        <v>1505</v>
      </c>
      <c r="I4236" s="37"/>
      <c r="K4236" s="37"/>
      <c r="M4236" s="37"/>
      <c r="O4236" s="37"/>
      <c r="R4236" s="37"/>
      <c r="T4236" s="37"/>
      <c r="V4236" s="37"/>
      <c r="X4236" s="37"/>
      <c r="Z4236" s="37"/>
      <c r="AB4236" s="37"/>
      <c r="AD4236" s="37"/>
      <c r="AF4236" s="37"/>
      <c r="AH4236" s="37"/>
      <c r="AN4236" s="37">
        <v>530178</v>
      </c>
      <c r="AO4236" s="12">
        <v>0.33</v>
      </c>
      <c r="AP4236" s="37"/>
      <c r="AR4236" s="37"/>
      <c r="AT4236" s="37"/>
      <c r="AV4236" s="37"/>
      <c r="AX4236" s="37"/>
      <c r="BI4236" s="12">
        <v>2475</v>
      </c>
      <c r="BY4236" s="12">
        <v>0</v>
      </c>
      <c r="CG4236" s="12" t="s">
        <v>940</v>
      </c>
      <c r="CH4236" s="12">
        <v>80.015000000000001</v>
      </c>
      <c r="CI4236" s="12"/>
      <c r="CJ4236" s="12"/>
      <c r="CK4236" s="12" t="s">
        <v>1064</v>
      </c>
      <c r="CL4236" s="37">
        <v>167741542</v>
      </c>
      <c r="CN4236" s="12" t="s">
        <v>1506</v>
      </c>
      <c r="CS4236" s="12"/>
      <c r="CT4236" s="36" t="str">
        <f t="shared" si="66"/>
        <v>500mn</v>
      </c>
      <c r="CU4236" s="36" t="str">
        <f>VLOOKUP(CK4236,Mapping!B:C,2,FALSE)</f>
        <v>EU</v>
      </c>
    </row>
    <row r="4237" spans="1:99" ht="16" customHeight="1" x14ac:dyDescent="0.35">
      <c r="A4237" s="12" t="s">
        <v>602</v>
      </c>
      <c r="B4237" s="12" t="s">
        <v>925</v>
      </c>
      <c r="E4237" s="37">
        <v>5379561</v>
      </c>
      <c r="F4237" s="12">
        <v>9200</v>
      </c>
      <c r="G4237" s="37" t="s">
        <v>1505</v>
      </c>
      <c r="I4237" s="37">
        <v>639918</v>
      </c>
      <c r="J4237" s="12">
        <v>1.28</v>
      </c>
      <c r="K4237" s="37">
        <v>1922921</v>
      </c>
      <c r="L4237" s="12">
        <v>3.84</v>
      </c>
      <c r="M4237" s="37"/>
      <c r="O4237" s="37">
        <v>1253486</v>
      </c>
      <c r="P4237" s="12">
        <v>2.5</v>
      </c>
      <c r="R4237" s="37">
        <v>691722</v>
      </c>
      <c r="S4237" s="12">
        <v>1.38</v>
      </c>
      <c r="T4237" s="37"/>
      <c r="V4237" s="37"/>
      <c r="X4237" s="37"/>
      <c r="Z4237" s="37"/>
      <c r="AB4237" s="37">
        <v>871514</v>
      </c>
      <c r="AC4237" s="12">
        <v>1.74</v>
      </c>
      <c r="AD4237" s="37"/>
      <c r="AF4237" s="37"/>
      <c r="AH4237" s="37"/>
      <c r="AJ4237" s="12">
        <v>49750</v>
      </c>
      <c r="AL4237" s="12">
        <v>118100</v>
      </c>
      <c r="AN4237" s="37"/>
      <c r="AP4237" s="37"/>
      <c r="AR4237" s="37"/>
      <c r="AT4237" s="37"/>
      <c r="AV4237" s="37"/>
      <c r="AX4237" s="37"/>
      <c r="AZ4237" s="12">
        <v>35400</v>
      </c>
      <c r="BG4237" s="12">
        <v>35800</v>
      </c>
      <c r="BO4237" s="12">
        <v>0</v>
      </c>
      <c r="BR4237" s="12">
        <v>0</v>
      </c>
      <c r="BS4237" s="12">
        <v>0</v>
      </c>
      <c r="BU4237" s="12">
        <v>0</v>
      </c>
      <c r="BX4237" s="12">
        <v>0</v>
      </c>
      <c r="CG4237" s="12" t="s">
        <v>976</v>
      </c>
      <c r="CH4237" s="12">
        <v>1.0089999999999999</v>
      </c>
      <c r="CI4237" s="12" t="s">
        <v>950</v>
      </c>
      <c r="CJ4237" s="12"/>
      <c r="CK4237" s="12" t="s">
        <v>951</v>
      </c>
      <c r="CL4237" s="37">
        <v>52845675</v>
      </c>
      <c r="CN4237" s="12" t="s">
        <v>1513</v>
      </c>
      <c r="CS4237" s="12"/>
      <c r="CT4237" s="36" t="str">
        <f t="shared" si="66"/>
        <v>500mn</v>
      </c>
      <c r="CU4237" s="36" t="str">
        <f>VLOOKUP(CK4237,Mapping!B:C,2,FALSE)</f>
        <v>HK</v>
      </c>
    </row>
    <row r="4238" spans="1:99" ht="16" customHeight="1" x14ac:dyDescent="0.35">
      <c r="A4238" s="12" t="s">
        <v>5793</v>
      </c>
      <c r="B4238" s="12" t="s">
        <v>925</v>
      </c>
      <c r="E4238" s="37">
        <v>366148095</v>
      </c>
      <c r="G4238" s="37" t="s">
        <v>1505</v>
      </c>
      <c r="I4238" s="37"/>
      <c r="K4238" s="37">
        <v>193699593</v>
      </c>
      <c r="L4238" s="12">
        <v>7.61</v>
      </c>
      <c r="M4238" s="37"/>
      <c r="O4238" s="37">
        <v>116852129</v>
      </c>
      <c r="P4238" s="12">
        <v>4.59</v>
      </c>
      <c r="R4238" s="37">
        <v>55596373</v>
      </c>
      <c r="S4238" s="12">
        <v>2.1800000000000002</v>
      </c>
      <c r="T4238" s="37"/>
      <c r="V4238" s="37"/>
      <c r="X4238" s="37"/>
      <c r="Z4238" s="37"/>
      <c r="AB4238" s="37"/>
      <c r="AD4238" s="37"/>
      <c r="AF4238" s="37"/>
      <c r="AH4238" s="37"/>
      <c r="AL4238" s="12">
        <v>6367500</v>
      </c>
      <c r="AN4238" s="37"/>
      <c r="AP4238" s="37"/>
      <c r="AR4238" s="37"/>
      <c r="AT4238" s="37"/>
      <c r="AV4238" s="37"/>
      <c r="AX4238" s="37"/>
      <c r="AZ4238" s="12">
        <v>4188000</v>
      </c>
      <c r="BG4238" s="12">
        <v>2516300</v>
      </c>
      <c r="BS4238" s="12">
        <v>0.03</v>
      </c>
      <c r="BU4238" s="12">
        <v>0.03</v>
      </c>
      <c r="BX4238" s="12">
        <v>7.0000000000000007E-2</v>
      </c>
      <c r="CG4238" s="12" t="s">
        <v>929</v>
      </c>
      <c r="CH4238" s="12">
        <v>58.832999999999998</v>
      </c>
      <c r="CI4238" s="12" t="s">
        <v>977</v>
      </c>
      <c r="CJ4238" s="12"/>
      <c r="CK4238" s="12" t="s">
        <v>927</v>
      </c>
      <c r="CL4238" s="37">
        <v>2703640860</v>
      </c>
      <c r="CN4238" s="12" t="s">
        <v>1509</v>
      </c>
      <c r="CS4238" s="12"/>
      <c r="CT4238" s="36" t="str">
        <f t="shared" si="66"/>
        <v>1bn - 50bn</v>
      </c>
      <c r="CU4238" s="36" t="str">
        <f>VLOOKUP(CK4238,Mapping!B:C,2,FALSE)</f>
        <v>CN</v>
      </c>
    </row>
    <row r="4239" spans="1:99" ht="16" customHeight="1" x14ac:dyDescent="0.35">
      <c r="A4239" s="12" t="s">
        <v>5794</v>
      </c>
      <c r="B4239" s="12" t="s">
        <v>925</v>
      </c>
      <c r="E4239" s="37">
        <v>0</v>
      </c>
      <c r="G4239" s="37" t="s">
        <v>1505</v>
      </c>
      <c r="I4239" s="37"/>
      <c r="K4239" s="37"/>
      <c r="M4239" s="37"/>
      <c r="O4239" s="37"/>
      <c r="R4239" s="37"/>
      <c r="T4239" s="37"/>
      <c r="V4239" s="37"/>
      <c r="X4239" s="37"/>
      <c r="Z4239" s="37"/>
      <c r="AB4239" s="37"/>
      <c r="AD4239" s="37"/>
      <c r="AF4239" s="37"/>
      <c r="AH4239" s="37"/>
      <c r="AN4239" s="37"/>
      <c r="AP4239" s="37">
        <v>0</v>
      </c>
      <c r="AQ4239" s="12">
        <v>0</v>
      </c>
      <c r="AR4239" s="37"/>
      <c r="AT4239" s="37">
        <v>0</v>
      </c>
      <c r="AU4239" s="12">
        <v>0</v>
      </c>
      <c r="AV4239" s="37"/>
      <c r="AX4239" s="37"/>
      <c r="BD4239" s="12">
        <v>0</v>
      </c>
      <c r="BH4239" s="12">
        <v>0</v>
      </c>
      <c r="BV4239" s="12">
        <v>0</v>
      </c>
      <c r="CF4239" s="12">
        <v>0</v>
      </c>
      <c r="CG4239" s="12" t="s">
        <v>976</v>
      </c>
      <c r="CH4239" s="12">
        <v>170.40100000000001</v>
      </c>
      <c r="CI4239" s="12" t="s">
        <v>988</v>
      </c>
      <c r="CJ4239" s="12"/>
      <c r="CK4239" s="12" t="s">
        <v>988</v>
      </c>
      <c r="CL4239" s="37">
        <v>182808677</v>
      </c>
      <c r="CN4239" s="12" t="s">
        <v>1513</v>
      </c>
      <c r="CS4239" s="12"/>
      <c r="CT4239" s="36" t="str">
        <f t="shared" si="66"/>
        <v>500mn</v>
      </c>
      <c r="CU4239" s="36" t="str">
        <f>VLOOKUP(CK4239,Mapping!B:C,2,FALSE)</f>
        <v>SG</v>
      </c>
    </row>
    <row r="4240" spans="1:99" ht="16" customHeight="1" x14ac:dyDescent="0.35">
      <c r="A4240" s="12" t="s">
        <v>5795</v>
      </c>
      <c r="B4240" s="12" t="s">
        <v>925</v>
      </c>
      <c r="E4240" s="37">
        <v>0</v>
      </c>
      <c r="G4240" s="37" t="s">
        <v>1505</v>
      </c>
      <c r="I4240" s="37"/>
      <c r="K4240" s="37"/>
      <c r="M4240" s="37"/>
      <c r="O4240" s="37"/>
      <c r="R4240" s="37"/>
      <c r="T4240" s="37"/>
      <c r="V4240" s="37"/>
      <c r="X4240" s="37"/>
      <c r="Z4240" s="37"/>
      <c r="AB4240" s="37"/>
      <c r="AD4240" s="37"/>
      <c r="AF4240" s="37"/>
      <c r="AH4240" s="37"/>
      <c r="AN4240" s="37"/>
      <c r="AP4240" s="37"/>
      <c r="AR4240" s="37">
        <v>0</v>
      </c>
      <c r="AS4240" s="12">
        <v>0</v>
      </c>
      <c r="AT4240" s="37"/>
      <c r="AV4240" s="37"/>
      <c r="AX4240" s="37"/>
      <c r="BE4240" s="12">
        <v>0</v>
      </c>
      <c r="BM4240" s="12">
        <v>0</v>
      </c>
      <c r="CG4240" s="12" t="s">
        <v>976</v>
      </c>
      <c r="CH4240" s="12">
        <v>360.49700000000001</v>
      </c>
      <c r="CI4240" s="12" t="s">
        <v>941</v>
      </c>
      <c r="CJ4240" s="12" t="s">
        <v>941</v>
      </c>
      <c r="CK4240" s="12" t="s">
        <v>932</v>
      </c>
      <c r="CL4240" s="37">
        <v>20535874</v>
      </c>
      <c r="CN4240" s="12" t="s">
        <v>1513</v>
      </c>
      <c r="CS4240" s="12"/>
      <c r="CT4240" s="36" t="str">
        <f t="shared" si="66"/>
        <v>500mn</v>
      </c>
      <c r="CU4240" s="36" t="str">
        <f>VLOOKUP(CK4240,Mapping!B:C,2,FALSE)</f>
        <v>US/CA</v>
      </c>
    </row>
    <row r="4241" spans="1:99" ht="16" customHeight="1" x14ac:dyDescent="0.35">
      <c r="A4241" s="12" t="s">
        <v>5796</v>
      </c>
      <c r="B4241" s="12" t="s">
        <v>933</v>
      </c>
      <c r="E4241" s="37">
        <v>55558800</v>
      </c>
      <c r="G4241" s="37" t="s">
        <v>1505</v>
      </c>
      <c r="I4241" s="37"/>
      <c r="K4241" s="37"/>
      <c r="M4241" s="37"/>
      <c r="O4241" s="37"/>
      <c r="R4241" s="37"/>
      <c r="T4241" s="37"/>
      <c r="V4241" s="37"/>
      <c r="X4241" s="37"/>
      <c r="Z4241" s="37"/>
      <c r="AB4241" s="37"/>
      <c r="AD4241" s="37"/>
      <c r="AF4241" s="37"/>
      <c r="AH4241" s="37"/>
      <c r="AN4241" s="37">
        <v>55558800</v>
      </c>
      <c r="AO4241" s="12">
        <v>2.29</v>
      </c>
      <c r="AP4241" s="37"/>
      <c r="AR4241" s="37"/>
      <c r="AT4241" s="37"/>
      <c r="AV4241" s="37"/>
      <c r="AX4241" s="37"/>
      <c r="BI4241" s="12">
        <v>330000</v>
      </c>
      <c r="BY4241" s="12">
        <v>0.04</v>
      </c>
      <c r="CG4241" s="12" t="s">
        <v>929</v>
      </c>
      <c r="CH4241" s="12">
        <v>82.057000000000002</v>
      </c>
      <c r="CI4241" s="12" t="s">
        <v>5379</v>
      </c>
      <c r="CJ4241" s="12"/>
      <c r="CK4241" s="12" t="s">
        <v>979</v>
      </c>
      <c r="CL4241" s="37">
        <v>2424538141</v>
      </c>
      <c r="CN4241" s="12" t="s">
        <v>1506</v>
      </c>
      <c r="CS4241" s="12"/>
      <c r="CT4241" s="36" t="str">
        <f t="shared" si="66"/>
        <v>1bn - 50bn</v>
      </c>
      <c r="CU4241" s="36" t="str">
        <f>VLOOKUP(CK4241,Mapping!B:C,2,FALSE)</f>
        <v>EU</v>
      </c>
    </row>
    <row r="4242" spans="1:99" ht="16" customHeight="1" x14ac:dyDescent="0.35">
      <c r="A4242" s="12" t="s">
        <v>5797</v>
      </c>
      <c r="B4242" s="12" t="s">
        <v>925</v>
      </c>
      <c r="E4242" s="37">
        <v>26487123</v>
      </c>
      <c r="G4242" s="37" t="s">
        <v>1505</v>
      </c>
      <c r="I4242" s="37"/>
      <c r="K4242" s="37"/>
      <c r="M4242" s="37"/>
      <c r="O4242" s="37"/>
      <c r="R4242" s="37"/>
      <c r="T4242" s="37"/>
      <c r="V4242" s="37"/>
      <c r="X4242" s="37"/>
      <c r="Z4242" s="37"/>
      <c r="AB4242" s="37"/>
      <c r="AD4242" s="37"/>
      <c r="AF4242" s="37"/>
      <c r="AH4242" s="37"/>
      <c r="AN4242" s="37">
        <v>26487123</v>
      </c>
      <c r="AO4242" s="12">
        <v>3.39</v>
      </c>
      <c r="AP4242" s="37"/>
      <c r="AR4242" s="37"/>
      <c r="AT4242" s="37"/>
      <c r="AV4242" s="37"/>
      <c r="AX4242" s="37"/>
      <c r="BI4242" s="12">
        <v>157275</v>
      </c>
      <c r="BY4242" s="12">
        <v>0.02</v>
      </c>
      <c r="CG4242" s="12" t="s">
        <v>976</v>
      </c>
      <c r="CH4242" s="12">
        <v>39.908999999999999</v>
      </c>
      <c r="CI4242" s="12" t="s">
        <v>2785</v>
      </c>
      <c r="CJ4242" s="12" t="s">
        <v>1015</v>
      </c>
      <c r="CK4242" s="12" t="s">
        <v>932</v>
      </c>
      <c r="CL4242" s="37">
        <v>781447542</v>
      </c>
      <c r="CN4242" s="12" t="s">
        <v>1513</v>
      </c>
      <c r="CS4242" s="12"/>
      <c r="CT4242" s="36" t="str">
        <f t="shared" si="66"/>
        <v>500mn - 1bn</v>
      </c>
      <c r="CU4242" s="36" t="str">
        <f>VLOOKUP(CK4242,Mapping!B:C,2,FALSE)</f>
        <v>US/CA</v>
      </c>
    </row>
    <row r="4243" spans="1:99" ht="16" customHeight="1" x14ac:dyDescent="0.35">
      <c r="A4243" s="12" t="s">
        <v>5798</v>
      </c>
      <c r="B4243" s="12" t="s">
        <v>925</v>
      </c>
      <c r="E4243" s="37">
        <v>210516</v>
      </c>
      <c r="G4243" s="37" t="s">
        <v>1505</v>
      </c>
      <c r="I4243" s="37"/>
      <c r="K4243" s="37"/>
      <c r="M4243" s="37"/>
      <c r="O4243" s="37"/>
      <c r="R4243" s="37"/>
      <c r="T4243" s="37"/>
      <c r="V4243" s="37"/>
      <c r="X4243" s="37"/>
      <c r="Z4243" s="37"/>
      <c r="AB4243" s="37"/>
      <c r="AD4243" s="37"/>
      <c r="AF4243" s="37"/>
      <c r="AH4243" s="37"/>
      <c r="AN4243" s="37">
        <v>210516</v>
      </c>
      <c r="AO4243" s="12">
        <v>0.02</v>
      </c>
      <c r="AP4243" s="37"/>
      <c r="AR4243" s="37"/>
      <c r="AT4243" s="37"/>
      <c r="AV4243" s="37"/>
      <c r="AX4243" s="37"/>
      <c r="BI4243" s="12">
        <v>1250</v>
      </c>
      <c r="BY4243" s="12">
        <v>0</v>
      </c>
      <c r="CG4243" s="12" t="s">
        <v>934</v>
      </c>
      <c r="CH4243" s="12">
        <v>21.533000000000001</v>
      </c>
      <c r="CI4243" s="12" t="s">
        <v>1193</v>
      </c>
      <c r="CJ4243" s="12" t="s">
        <v>931</v>
      </c>
      <c r="CK4243" s="12" t="s">
        <v>932</v>
      </c>
      <c r="CL4243" s="37">
        <v>881376214</v>
      </c>
      <c r="CN4243" s="12" t="s">
        <v>1509</v>
      </c>
      <c r="CS4243" s="12"/>
      <c r="CT4243" s="36" t="str">
        <f t="shared" si="66"/>
        <v>500mn - 1bn</v>
      </c>
      <c r="CU4243" s="36" t="str">
        <f>VLOOKUP(CK4243,Mapping!B:C,2,FALSE)</f>
        <v>US/CA</v>
      </c>
    </row>
    <row r="4244" spans="1:99" ht="16" customHeight="1" x14ac:dyDescent="0.35">
      <c r="A4244" s="12" t="s">
        <v>5799</v>
      </c>
      <c r="B4244" s="12" t="s">
        <v>925</v>
      </c>
      <c r="E4244" s="37">
        <v>0</v>
      </c>
      <c r="G4244" s="37" t="s">
        <v>1505</v>
      </c>
      <c r="I4244" s="37"/>
      <c r="K4244" s="37"/>
      <c r="M4244" s="37"/>
      <c r="O4244" s="37"/>
      <c r="R4244" s="37"/>
      <c r="T4244" s="37"/>
      <c r="V4244" s="37"/>
      <c r="X4244" s="37"/>
      <c r="Z4244" s="37"/>
      <c r="AB4244" s="37"/>
      <c r="AD4244" s="37"/>
      <c r="AF4244" s="37"/>
      <c r="AH4244" s="37"/>
      <c r="AN4244" s="37">
        <v>0</v>
      </c>
      <c r="AO4244" s="12">
        <v>0</v>
      </c>
      <c r="AP4244" s="37"/>
      <c r="AR4244" s="37"/>
      <c r="AT4244" s="37"/>
      <c r="AV4244" s="37"/>
      <c r="AX4244" s="37"/>
      <c r="BI4244" s="12">
        <v>0</v>
      </c>
      <c r="BY4244" s="12">
        <v>0</v>
      </c>
      <c r="CG4244" s="12" t="s">
        <v>934</v>
      </c>
      <c r="CH4244" s="12">
        <v>32.906999999999996</v>
      </c>
      <c r="CI4244" s="12" t="s">
        <v>4785</v>
      </c>
      <c r="CJ4244" s="12" t="s">
        <v>993</v>
      </c>
      <c r="CK4244" s="12" t="s">
        <v>932</v>
      </c>
      <c r="CL4244" s="37">
        <v>278393421</v>
      </c>
      <c r="CN4244" s="12" t="s">
        <v>1509</v>
      </c>
      <c r="CS4244" s="12"/>
      <c r="CT4244" s="36" t="str">
        <f t="shared" si="66"/>
        <v>500mn</v>
      </c>
      <c r="CU4244" s="36" t="str">
        <f>VLOOKUP(CK4244,Mapping!B:C,2,FALSE)</f>
        <v>US/CA</v>
      </c>
    </row>
    <row r="4245" spans="1:99" ht="16" customHeight="1" x14ac:dyDescent="0.35">
      <c r="A4245" s="12" t="s">
        <v>5800</v>
      </c>
      <c r="B4245" s="12" t="s">
        <v>925</v>
      </c>
      <c r="E4245" s="37">
        <v>334642</v>
      </c>
      <c r="G4245" s="37" t="s">
        <v>1505</v>
      </c>
      <c r="I4245" s="37"/>
      <c r="K4245" s="37"/>
      <c r="M4245" s="37"/>
      <c r="O4245" s="37"/>
      <c r="Q4245" s="12">
        <v>2650</v>
      </c>
      <c r="R4245" s="37"/>
      <c r="T4245" s="37"/>
      <c r="V4245" s="37"/>
      <c r="X4245" s="37"/>
      <c r="Z4245" s="37"/>
      <c r="AB4245" s="37"/>
      <c r="AD4245" s="37"/>
      <c r="AF4245" s="37"/>
      <c r="AH4245" s="37">
        <v>334642</v>
      </c>
      <c r="AI4245" s="12">
        <v>0.1</v>
      </c>
      <c r="AN4245" s="37"/>
      <c r="AP4245" s="37"/>
      <c r="AR4245" s="37"/>
      <c r="AT4245" s="37"/>
      <c r="AV4245" s="37"/>
      <c r="AX4245" s="37"/>
      <c r="BQ4245" s="12">
        <v>0</v>
      </c>
      <c r="CG4245" s="12" t="s">
        <v>929</v>
      </c>
      <c r="CH4245" s="12">
        <v>11.208</v>
      </c>
      <c r="CI4245" s="12" t="s">
        <v>1250</v>
      </c>
      <c r="CJ4245" s="12" t="s">
        <v>946</v>
      </c>
      <c r="CK4245" s="12" t="s">
        <v>932</v>
      </c>
      <c r="CL4245" s="37">
        <v>323712445</v>
      </c>
      <c r="CN4245" s="12" t="s">
        <v>1509</v>
      </c>
      <c r="CS4245" s="12"/>
      <c r="CT4245" s="36" t="str">
        <f t="shared" si="66"/>
        <v>500mn</v>
      </c>
      <c r="CU4245" s="36" t="str">
        <f>VLOOKUP(CK4245,Mapping!B:C,2,FALSE)</f>
        <v>US/CA</v>
      </c>
    </row>
    <row r="4246" spans="1:99" ht="16" customHeight="1" x14ac:dyDescent="0.35">
      <c r="A4246" s="12" t="s">
        <v>5801</v>
      </c>
      <c r="B4246" s="12" t="s">
        <v>925</v>
      </c>
      <c r="E4246" s="37">
        <v>298933</v>
      </c>
      <c r="G4246" s="37" t="s">
        <v>1505</v>
      </c>
      <c r="I4246" s="37"/>
      <c r="K4246" s="37"/>
      <c r="M4246" s="37"/>
      <c r="O4246" s="37"/>
      <c r="R4246" s="37"/>
      <c r="T4246" s="37"/>
      <c r="V4246" s="37"/>
      <c r="X4246" s="37"/>
      <c r="Z4246" s="37"/>
      <c r="AB4246" s="37"/>
      <c r="AD4246" s="37"/>
      <c r="AF4246" s="37"/>
      <c r="AH4246" s="37"/>
      <c r="AN4246" s="37">
        <v>298933</v>
      </c>
      <c r="AO4246" s="12">
        <v>0.12</v>
      </c>
      <c r="AP4246" s="37"/>
      <c r="AR4246" s="37"/>
      <c r="AT4246" s="37"/>
      <c r="AV4246" s="37"/>
      <c r="AX4246" s="37"/>
      <c r="BI4246" s="12">
        <v>1775</v>
      </c>
      <c r="BY4246" s="12">
        <v>0</v>
      </c>
      <c r="CG4246" s="12" t="s">
        <v>940</v>
      </c>
      <c r="CH4246" s="12">
        <v>59.737000000000002</v>
      </c>
      <c r="CI4246" s="12" t="s">
        <v>1803</v>
      </c>
      <c r="CJ4246" s="12" t="s">
        <v>941</v>
      </c>
      <c r="CK4246" s="12" t="s">
        <v>932</v>
      </c>
      <c r="CL4246" s="37">
        <v>258824511</v>
      </c>
      <c r="CN4246" s="12" t="s">
        <v>1509</v>
      </c>
      <c r="CS4246" s="12"/>
      <c r="CT4246" s="36" t="str">
        <f t="shared" si="66"/>
        <v>500mn</v>
      </c>
      <c r="CU4246" s="36" t="str">
        <f>VLOOKUP(CK4246,Mapping!B:C,2,FALSE)</f>
        <v>US/CA</v>
      </c>
    </row>
    <row r="4247" spans="1:99" ht="16" customHeight="1" x14ac:dyDescent="0.35">
      <c r="A4247" s="12" t="s">
        <v>5802</v>
      </c>
      <c r="B4247" s="12" t="s">
        <v>925</v>
      </c>
      <c r="E4247" s="37">
        <v>837171</v>
      </c>
      <c r="G4247" s="37" t="s">
        <v>1505</v>
      </c>
      <c r="I4247" s="37"/>
      <c r="K4247" s="37">
        <v>16114</v>
      </c>
      <c r="L4247" s="12">
        <v>7.0000000000000007E-2</v>
      </c>
      <c r="M4247" s="37">
        <v>47482</v>
      </c>
      <c r="N4247" s="12">
        <v>0.21</v>
      </c>
      <c r="O4247" s="37">
        <v>771621</v>
      </c>
      <c r="P4247" s="12">
        <v>3.44</v>
      </c>
      <c r="R4247" s="37">
        <v>1954</v>
      </c>
      <c r="S4247" s="12">
        <v>0.01</v>
      </c>
      <c r="T4247" s="37"/>
      <c r="V4247" s="37"/>
      <c r="X4247" s="37"/>
      <c r="Z4247" s="37"/>
      <c r="AB4247" s="37"/>
      <c r="AD4247" s="37"/>
      <c r="AF4247" s="37"/>
      <c r="AH4247" s="37"/>
      <c r="AL4247" s="12">
        <v>72700</v>
      </c>
      <c r="AN4247" s="37"/>
      <c r="AP4247" s="37"/>
      <c r="AR4247" s="37"/>
      <c r="AT4247" s="37"/>
      <c r="AV4247" s="37"/>
      <c r="AX4247" s="37"/>
      <c r="AZ4247" s="12">
        <v>100</v>
      </c>
      <c r="BB4247" s="12">
        <v>560</v>
      </c>
      <c r="BG4247" s="12">
        <v>300</v>
      </c>
      <c r="BS4247" s="12">
        <v>0</v>
      </c>
      <c r="BU4247" s="12">
        <v>0</v>
      </c>
      <c r="BX4247" s="12">
        <v>0</v>
      </c>
      <c r="CC4247" s="12">
        <v>0</v>
      </c>
      <c r="CG4247" s="12" t="s">
        <v>929</v>
      </c>
      <c r="CH4247" s="12">
        <v>21.573</v>
      </c>
      <c r="CI4247" s="12"/>
      <c r="CJ4247" s="12"/>
      <c r="CK4247" s="12" t="s">
        <v>988</v>
      </c>
      <c r="CL4247" s="37">
        <v>22919639</v>
      </c>
      <c r="CN4247" s="12" t="s">
        <v>1506</v>
      </c>
      <c r="CS4247" s="12"/>
      <c r="CT4247" s="36" t="str">
        <f t="shared" si="66"/>
        <v>500mn</v>
      </c>
      <c r="CU4247" s="36" t="str">
        <f>VLOOKUP(CK4247,Mapping!B:C,2,FALSE)</f>
        <v>SG</v>
      </c>
    </row>
    <row r="4248" spans="1:99" ht="16" customHeight="1" x14ac:dyDescent="0.35">
      <c r="A4248" s="12" t="s">
        <v>5803</v>
      </c>
      <c r="B4248" s="12" t="s">
        <v>925</v>
      </c>
      <c r="E4248" s="37">
        <v>0</v>
      </c>
      <c r="G4248" s="37" t="s">
        <v>1505</v>
      </c>
      <c r="I4248" s="37"/>
      <c r="K4248" s="37"/>
      <c r="M4248" s="37"/>
      <c r="O4248" s="37"/>
      <c r="Q4248" s="12">
        <v>0</v>
      </c>
      <c r="R4248" s="37"/>
      <c r="T4248" s="37"/>
      <c r="V4248" s="37"/>
      <c r="X4248" s="37"/>
      <c r="Z4248" s="37"/>
      <c r="AB4248" s="37"/>
      <c r="AD4248" s="37">
        <v>0</v>
      </c>
      <c r="AE4248" s="12">
        <v>0</v>
      </c>
      <c r="AF4248" s="37"/>
      <c r="AH4248" s="37">
        <v>0</v>
      </c>
      <c r="AI4248" s="12">
        <v>0</v>
      </c>
      <c r="AN4248" s="37">
        <v>0</v>
      </c>
      <c r="AO4248" s="12">
        <v>0</v>
      </c>
      <c r="AP4248" s="37">
        <v>0</v>
      </c>
      <c r="AQ4248" s="12">
        <v>0</v>
      </c>
      <c r="AR4248" s="37"/>
      <c r="AT4248" s="37"/>
      <c r="AV4248" s="37"/>
      <c r="AX4248" s="37"/>
      <c r="BH4248" s="12">
        <v>0</v>
      </c>
      <c r="BI4248" s="12">
        <v>0</v>
      </c>
      <c r="BJ4248" s="12">
        <v>0</v>
      </c>
      <c r="BQ4248" s="12">
        <v>0</v>
      </c>
      <c r="BV4248" s="12">
        <v>0</v>
      </c>
      <c r="BY4248" s="12">
        <v>0</v>
      </c>
      <c r="CB4248" s="12">
        <v>0</v>
      </c>
      <c r="CG4248" s="12" t="s">
        <v>959</v>
      </c>
      <c r="CH4248" s="12">
        <v>38.424999999999997</v>
      </c>
      <c r="CI4248" s="12" t="s">
        <v>1059</v>
      </c>
      <c r="CJ4248" s="12" t="s">
        <v>936</v>
      </c>
      <c r="CK4248" s="12" t="s">
        <v>932</v>
      </c>
      <c r="CL4248" s="37">
        <v>115379642</v>
      </c>
      <c r="CN4248" s="12" t="s">
        <v>1509</v>
      </c>
      <c r="CS4248" s="12"/>
      <c r="CT4248" s="36" t="str">
        <f t="shared" si="66"/>
        <v>500mn</v>
      </c>
      <c r="CU4248" s="36" t="str">
        <f>VLOOKUP(CK4248,Mapping!B:C,2,FALSE)</f>
        <v>US/CA</v>
      </c>
    </row>
    <row r="4249" spans="1:99" ht="16" customHeight="1" x14ac:dyDescent="0.35">
      <c r="A4249" s="12" t="s">
        <v>5804</v>
      </c>
      <c r="B4249" s="12" t="s">
        <v>933</v>
      </c>
      <c r="E4249" s="37">
        <v>3459190</v>
      </c>
      <c r="G4249" s="37" t="s">
        <v>1505</v>
      </c>
      <c r="I4249" s="37"/>
      <c r="K4249" s="37"/>
      <c r="M4249" s="37"/>
      <c r="O4249" s="37"/>
      <c r="R4249" s="37"/>
      <c r="T4249" s="37"/>
      <c r="V4249" s="37"/>
      <c r="X4249" s="37"/>
      <c r="Z4249" s="37"/>
      <c r="AB4249" s="37"/>
      <c r="AD4249" s="37"/>
      <c r="AF4249" s="37"/>
      <c r="AH4249" s="37"/>
      <c r="AN4249" s="37">
        <v>3459190</v>
      </c>
      <c r="AO4249" s="12">
        <v>0.3</v>
      </c>
      <c r="AP4249" s="37"/>
      <c r="AR4249" s="37"/>
      <c r="AT4249" s="37"/>
      <c r="AV4249" s="37"/>
      <c r="AX4249" s="37"/>
      <c r="BI4249" s="12">
        <v>19450</v>
      </c>
      <c r="BY4249" s="12">
        <v>0</v>
      </c>
      <c r="CG4249" s="12" t="s">
        <v>929</v>
      </c>
      <c r="CH4249" s="12">
        <v>17.974</v>
      </c>
      <c r="CI4249" s="12" t="s">
        <v>1194</v>
      </c>
      <c r="CJ4249" s="12"/>
      <c r="CK4249" s="12" t="s">
        <v>1154</v>
      </c>
      <c r="CL4249" s="37">
        <v>1141851071</v>
      </c>
      <c r="CN4249" s="12" t="s">
        <v>1506</v>
      </c>
      <c r="CS4249" s="12"/>
      <c r="CT4249" s="36" t="str">
        <f t="shared" si="66"/>
        <v>1bn - 50bn</v>
      </c>
      <c r="CU4249" s="36" t="str">
        <f>VLOOKUP(CK4249,Mapping!B:C,2,FALSE)</f>
        <v>Oceania</v>
      </c>
    </row>
    <row r="4250" spans="1:99" ht="16" customHeight="1" x14ac:dyDescent="0.35">
      <c r="A4250" s="12" t="s">
        <v>5805</v>
      </c>
      <c r="B4250" s="12" t="s">
        <v>925</v>
      </c>
      <c r="E4250" s="37">
        <v>1267665</v>
      </c>
      <c r="G4250" s="37" t="s">
        <v>1505</v>
      </c>
      <c r="I4250" s="37"/>
      <c r="K4250" s="37"/>
      <c r="M4250" s="37">
        <v>1255</v>
      </c>
      <c r="N4250" s="12">
        <v>0</v>
      </c>
      <c r="O4250" s="37"/>
      <c r="Q4250" s="12">
        <v>801</v>
      </c>
      <c r="R4250" s="37"/>
      <c r="T4250" s="37"/>
      <c r="V4250" s="37"/>
      <c r="X4250" s="37"/>
      <c r="Z4250" s="37"/>
      <c r="AB4250" s="37"/>
      <c r="AD4250" s="37"/>
      <c r="AF4250" s="37"/>
      <c r="AH4250" s="37">
        <v>101150</v>
      </c>
      <c r="AI4250" s="12">
        <v>0.01</v>
      </c>
      <c r="AN4250" s="37">
        <v>711544</v>
      </c>
      <c r="AO4250" s="12">
        <v>0.05</v>
      </c>
      <c r="AP4250" s="37">
        <v>133916</v>
      </c>
      <c r="AQ4250" s="12">
        <v>0.01</v>
      </c>
      <c r="AR4250" s="37"/>
      <c r="AT4250" s="37">
        <v>319800</v>
      </c>
      <c r="AU4250" s="12">
        <v>0.02</v>
      </c>
      <c r="AV4250" s="37"/>
      <c r="AX4250" s="37"/>
      <c r="BB4250" s="12">
        <v>10</v>
      </c>
      <c r="BD4250" s="12">
        <v>30000</v>
      </c>
      <c r="BH4250" s="12">
        <v>580</v>
      </c>
      <c r="BI4250" s="12">
        <v>4225</v>
      </c>
      <c r="BQ4250" s="12">
        <v>0</v>
      </c>
      <c r="BV4250" s="12">
        <v>0</v>
      </c>
      <c r="BY4250" s="12">
        <v>0</v>
      </c>
      <c r="CC4250" s="12">
        <v>0</v>
      </c>
      <c r="CF4250" s="12">
        <v>0.03</v>
      </c>
      <c r="CG4250" s="12" t="s">
        <v>976</v>
      </c>
      <c r="CH4250" s="12">
        <v>24.018000000000001</v>
      </c>
      <c r="CI4250" s="12" t="s">
        <v>941</v>
      </c>
      <c r="CJ4250" s="12" t="s">
        <v>941</v>
      </c>
      <c r="CK4250" s="12" t="s">
        <v>932</v>
      </c>
      <c r="CL4250" s="37">
        <v>1409583056</v>
      </c>
      <c r="CN4250" s="12" t="s">
        <v>1513</v>
      </c>
      <c r="CS4250" s="12"/>
      <c r="CT4250" s="36" t="str">
        <f t="shared" si="66"/>
        <v>1bn - 50bn</v>
      </c>
      <c r="CU4250" s="36" t="str">
        <f>VLOOKUP(CK4250,Mapping!B:C,2,FALSE)</f>
        <v>US/CA</v>
      </c>
    </row>
    <row r="4251" spans="1:99" ht="16" customHeight="1" x14ac:dyDescent="0.35">
      <c r="A4251" s="12" t="s">
        <v>5806</v>
      </c>
      <c r="B4251" s="12" t="s">
        <v>925</v>
      </c>
      <c r="E4251" s="37">
        <v>1019148</v>
      </c>
      <c r="G4251" s="37" t="s">
        <v>1505</v>
      </c>
      <c r="I4251" s="37"/>
      <c r="K4251" s="37"/>
      <c r="M4251" s="37"/>
      <c r="O4251" s="37"/>
      <c r="R4251" s="37"/>
      <c r="T4251" s="37"/>
      <c r="V4251" s="37"/>
      <c r="X4251" s="37"/>
      <c r="Z4251" s="37"/>
      <c r="AB4251" s="37"/>
      <c r="AD4251" s="37">
        <v>1019148</v>
      </c>
      <c r="AE4251" s="12">
        <v>0.31</v>
      </c>
      <c r="AF4251" s="37"/>
      <c r="AH4251" s="37"/>
      <c r="AN4251" s="37"/>
      <c r="AP4251" s="37"/>
      <c r="AR4251" s="37"/>
      <c r="AT4251" s="37"/>
      <c r="AV4251" s="37"/>
      <c r="AX4251" s="37"/>
      <c r="BJ4251" s="12">
        <v>7800</v>
      </c>
      <c r="CB4251" s="12">
        <v>0</v>
      </c>
      <c r="CG4251" s="12" t="s">
        <v>929</v>
      </c>
      <c r="CH4251" s="12">
        <v>91.402000000000001</v>
      </c>
      <c r="CI4251" s="12" t="s">
        <v>1841</v>
      </c>
      <c r="CJ4251" s="12"/>
      <c r="CK4251" s="12" t="s">
        <v>1842</v>
      </c>
      <c r="CL4251" s="37">
        <v>325325549</v>
      </c>
      <c r="CN4251" s="12" t="s">
        <v>1506</v>
      </c>
      <c r="CS4251" s="12"/>
      <c r="CT4251" s="36" t="str">
        <f t="shared" si="66"/>
        <v>500mn</v>
      </c>
      <c r="CU4251" s="36" t="str">
        <f>VLOOKUP(CK4251,Mapping!B:C,2,FALSE)</f>
        <v>EU</v>
      </c>
    </row>
    <row r="4252" spans="1:99" ht="16" customHeight="1" x14ac:dyDescent="0.35">
      <c r="A4252" s="12" t="s">
        <v>5807</v>
      </c>
      <c r="B4252" s="12" t="s">
        <v>925</v>
      </c>
      <c r="E4252" s="37">
        <v>28425</v>
      </c>
      <c r="G4252" s="37" t="s">
        <v>1505</v>
      </c>
      <c r="I4252" s="37"/>
      <c r="K4252" s="37"/>
      <c r="M4252" s="37">
        <v>15055</v>
      </c>
      <c r="N4252" s="12">
        <v>0.01</v>
      </c>
      <c r="O4252" s="37"/>
      <c r="R4252" s="37"/>
      <c r="T4252" s="37"/>
      <c r="V4252" s="37"/>
      <c r="X4252" s="37"/>
      <c r="Z4252" s="37"/>
      <c r="AB4252" s="37"/>
      <c r="AD4252" s="37">
        <v>13370</v>
      </c>
      <c r="AE4252" s="12">
        <v>0.01</v>
      </c>
      <c r="AF4252" s="37"/>
      <c r="AH4252" s="37"/>
      <c r="AN4252" s="37"/>
      <c r="AP4252" s="37"/>
      <c r="AR4252" s="37"/>
      <c r="AT4252" s="37"/>
      <c r="AV4252" s="37"/>
      <c r="AX4252" s="37"/>
      <c r="BB4252" s="12">
        <v>120</v>
      </c>
      <c r="BJ4252" s="12">
        <v>120</v>
      </c>
      <c r="CB4252" s="12">
        <v>0</v>
      </c>
      <c r="CC4252" s="12">
        <v>0</v>
      </c>
      <c r="CG4252" s="12" t="s">
        <v>934</v>
      </c>
      <c r="CH4252" s="12">
        <v>30.015000000000001</v>
      </c>
      <c r="CI4252" s="12" t="s">
        <v>5808</v>
      </c>
      <c r="CJ4252" s="12" t="s">
        <v>1072</v>
      </c>
      <c r="CK4252" s="12" t="s">
        <v>932</v>
      </c>
      <c r="CL4252" s="37">
        <v>114083184</v>
      </c>
      <c r="CN4252" s="12" t="s">
        <v>1509</v>
      </c>
      <c r="CS4252" s="12"/>
      <c r="CT4252" s="36" t="str">
        <f t="shared" si="66"/>
        <v>500mn</v>
      </c>
      <c r="CU4252" s="36" t="str">
        <f>VLOOKUP(CK4252,Mapping!B:C,2,FALSE)</f>
        <v>US/CA</v>
      </c>
    </row>
    <row r="4253" spans="1:99" ht="16" customHeight="1" x14ac:dyDescent="0.35">
      <c r="A4253" s="12" t="s">
        <v>5809</v>
      </c>
      <c r="B4253" s="12" t="s">
        <v>925</v>
      </c>
      <c r="E4253" s="37">
        <v>3098796</v>
      </c>
      <c r="G4253" s="37" t="s">
        <v>1505</v>
      </c>
      <c r="I4253" s="37"/>
      <c r="K4253" s="37"/>
      <c r="M4253" s="37"/>
      <c r="O4253" s="37"/>
      <c r="R4253" s="37"/>
      <c r="T4253" s="37"/>
      <c r="V4253" s="37"/>
      <c r="X4253" s="37"/>
      <c r="Z4253" s="37"/>
      <c r="AB4253" s="37"/>
      <c r="AD4253" s="37"/>
      <c r="AF4253" s="37"/>
      <c r="AH4253" s="37"/>
      <c r="AN4253" s="37">
        <v>3098796</v>
      </c>
      <c r="AO4253" s="12">
        <v>0.36</v>
      </c>
      <c r="AP4253" s="37"/>
      <c r="AR4253" s="37"/>
      <c r="AT4253" s="37"/>
      <c r="AV4253" s="37"/>
      <c r="AX4253" s="37"/>
      <c r="BI4253" s="12">
        <v>18400</v>
      </c>
      <c r="BY4253" s="12">
        <v>0</v>
      </c>
      <c r="CG4253" s="12" t="s">
        <v>940</v>
      </c>
      <c r="CH4253" s="12">
        <v>43.487000000000002</v>
      </c>
      <c r="CI4253" s="12" t="s">
        <v>2789</v>
      </c>
      <c r="CJ4253" s="12" t="s">
        <v>1698</v>
      </c>
      <c r="CK4253" s="12" t="s">
        <v>932</v>
      </c>
      <c r="CL4253" s="37">
        <v>856755272</v>
      </c>
      <c r="CN4253" s="12" t="s">
        <v>1506</v>
      </c>
      <c r="CS4253" s="12"/>
      <c r="CT4253" s="36" t="str">
        <f t="shared" si="66"/>
        <v>500mn - 1bn</v>
      </c>
      <c r="CU4253" s="36" t="str">
        <f>VLOOKUP(CK4253,Mapping!B:C,2,FALSE)</f>
        <v>US/CA</v>
      </c>
    </row>
    <row r="4254" spans="1:99" ht="16" customHeight="1" x14ac:dyDescent="0.35">
      <c r="A4254" s="12" t="s">
        <v>5810</v>
      </c>
      <c r="B4254" s="12" t="s">
        <v>933</v>
      </c>
      <c r="E4254" s="37">
        <v>6625014</v>
      </c>
      <c r="G4254" s="37" t="s">
        <v>1505</v>
      </c>
      <c r="I4254" s="37"/>
      <c r="K4254" s="37">
        <v>596912</v>
      </c>
      <c r="L4254" s="12">
        <v>0</v>
      </c>
      <c r="M4254" s="37">
        <v>6028102</v>
      </c>
      <c r="N4254" s="12">
        <v>0.04</v>
      </c>
      <c r="O4254" s="37"/>
      <c r="R4254" s="37"/>
      <c r="T4254" s="37"/>
      <c r="V4254" s="37"/>
      <c r="X4254" s="37"/>
      <c r="Z4254" s="37"/>
      <c r="AB4254" s="37"/>
      <c r="AD4254" s="37"/>
      <c r="AF4254" s="37"/>
      <c r="AH4254" s="37"/>
      <c r="AN4254" s="37">
        <v>0</v>
      </c>
      <c r="AO4254" s="12">
        <v>0</v>
      </c>
      <c r="AP4254" s="37"/>
      <c r="AR4254" s="37"/>
      <c r="AT4254" s="37"/>
      <c r="AV4254" s="37"/>
      <c r="AX4254" s="37"/>
      <c r="BB4254" s="12">
        <v>48048</v>
      </c>
      <c r="BG4254" s="12">
        <v>10000</v>
      </c>
      <c r="BI4254" s="12">
        <v>0</v>
      </c>
      <c r="BS4254" s="12">
        <v>0</v>
      </c>
      <c r="BY4254" s="12">
        <v>0</v>
      </c>
      <c r="CC4254" s="12">
        <v>0</v>
      </c>
      <c r="CG4254" s="12" t="s">
        <v>929</v>
      </c>
      <c r="CH4254" s="12">
        <v>18.486999999999998</v>
      </c>
      <c r="CI4254" s="12" t="s">
        <v>953</v>
      </c>
      <c r="CJ4254" s="12"/>
      <c r="CK4254" s="12" t="s">
        <v>954</v>
      </c>
      <c r="CL4254" s="37">
        <v>14444941202</v>
      </c>
      <c r="CN4254" s="12" t="s">
        <v>1506</v>
      </c>
      <c r="CS4254" s="12"/>
      <c r="CT4254" s="36" t="str">
        <f t="shared" si="66"/>
        <v>1bn - 50bn</v>
      </c>
      <c r="CU4254" s="36" t="str">
        <f>VLOOKUP(CK4254,Mapping!B:C,2,FALSE)</f>
        <v>EU</v>
      </c>
    </row>
    <row r="4255" spans="1:99" ht="16" customHeight="1" x14ac:dyDescent="0.35">
      <c r="A4255" s="12" t="s">
        <v>5811</v>
      </c>
      <c r="B4255" s="12" t="s">
        <v>925</v>
      </c>
      <c r="E4255" s="37">
        <v>71557852</v>
      </c>
      <c r="G4255" s="37" t="s">
        <v>1505</v>
      </c>
      <c r="I4255" s="37"/>
      <c r="K4255" s="37"/>
      <c r="M4255" s="37"/>
      <c r="O4255" s="37"/>
      <c r="Q4255" s="12">
        <v>500000</v>
      </c>
      <c r="R4255" s="37"/>
      <c r="T4255" s="37"/>
      <c r="V4255" s="37"/>
      <c r="X4255" s="37"/>
      <c r="Z4255" s="37"/>
      <c r="AB4255" s="37"/>
      <c r="AD4255" s="37">
        <v>4249670</v>
      </c>
      <c r="AE4255" s="12">
        <v>0.22</v>
      </c>
      <c r="AF4255" s="37"/>
      <c r="AH4255" s="37">
        <v>63140000</v>
      </c>
      <c r="AI4255" s="12">
        <v>3.34</v>
      </c>
      <c r="AN4255" s="37">
        <v>3368256</v>
      </c>
      <c r="AO4255" s="12">
        <v>0.18</v>
      </c>
      <c r="AP4255" s="37">
        <v>0</v>
      </c>
      <c r="AQ4255" s="12">
        <v>0</v>
      </c>
      <c r="AR4255" s="37"/>
      <c r="AT4255" s="37">
        <v>799926</v>
      </c>
      <c r="AU4255" s="12">
        <v>0.04</v>
      </c>
      <c r="AV4255" s="37"/>
      <c r="AX4255" s="37"/>
      <c r="BD4255" s="12">
        <v>75040</v>
      </c>
      <c r="BH4255" s="12">
        <v>0</v>
      </c>
      <c r="BI4255" s="12">
        <v>20000</v>
      </c>
      <c r="BJ4255" s="12">
        <v>38141</v>
      </c>
      <c r="BQ4255" s="12">
        <v>0.12</v>
      </c>
      <c r="BV4255" s="12">
        <v>0</v>
      </c>
      <c r="BY4255" s="12">
        <v>0</v>
      </c>
      <c r="CB4255" s="12">
        <v>0.01</v>
      </c>
      <c r="CF4255" s="12">
        <v>0.06</v>
      </c>
      <c r="CG4255" s="12" t="s">
        <v>976</v>
      </c>
      <c r="CH4255" s="12">
        <v>129.68299999999999</v>
      </c>
      <c r="CI4255" s="12" t="s">
        <v>1138</v>
      </c>
      <c r="CJ4255" s="12" t="s">
        <v>1109</v>
      </c>
      <c r="CK4255" s="12" t="s">
        <v>932</v>
      </c>
      <c r="CL4255" s="37">
        <v>1889253580</v>
      </c>
      <c r="CN4255" s="12" t="s">
        <v>1513</v>
      </c>
      <c r="CS4255" s="12"/>
      <c r="CT4255" s="36" t="str">
        <f t="shared" si="66"/>
        <v>1bn - 50bn</v>
      </c>
      <c r="CU4255" s="36" t="str">
        <f>VLOOKUP(CK4255,Mapping!B:C,2,FALSE)</f>
        <v>US/CA</v>
      </c>
    </row>
    <row r="4256" spans="1:99" ht="16" customHeight="1" x14ac:dyDescent="0.35">
      <c r="A4256" s="12" t="s">
        <v>5812</v>
      </c>
      <c r="B4256" s="12" t="s">
        <v>925</v>
      </c>
      <c r="E4256" s="37">
        <v>189795</v>
      </c>
      <c r="G4256" s="37" t="s">
        <v>1505</v>
      </c>
      <c r="I4256" s="37"/>
      <c r="K4256" s="37"/>
      <c r="M4256" s="37">
        <v>0</v>
      </c>
      <c r="N4256" s="12">
        <v>0</v>
      </c>
      <c r="O4256" s="37"/>
      <c r="R4256" s="37"/>
      <c r="T4256" s="37"/>
      <c r="V4256" s="37"/>
      <c r="X4256" s="37"/>
      <c r="Z4256" s="37"/>
      <c r="AB4256" s="37"/>
      <c r="AD4256" s="37">
        <v>189795</v>
      </c>
      <c r="AE4256" s="12">
        <v>0.28000000000000003</v>
      </c>
      <c r="AF4256" s="37"/>
      <c r="AH4256" s="37"/>
      <c r="AN4256" s="37"/>
      <c r="AP4256" s="37"/>
      <c r="AR4256" s="37"/>
      <c r="AT4256" s="37"/>
      <c r="AV4256" s="37"/>
      <c r="AX4256" s="37"/>
      <c r="BB4256" s="12">
        <v>0</v>
      </c>
      <c r="BJ4256" s="12">
        <v>1500</v>
      </c>
      <c r="CB4256" s="12">
        <v>0</v>
      </c>
      <c r="CC4256" s="12">
        <v>0</v>
      </c>
      <c r="CG4256" s="12" t="s">
        <v>929</v>
      </c>
      <c r="CH4256" s="12">
        <v>72.111999999999995</v>
      </c>
      <c r="CI4256" s="12" t="s">
        <v>1150</v>
      </c>
      <c r="CJ4256" s="12"/>
      <c r="CK4256" s="12" t="s">
        <v>1151</v>
      </c>
      <c r="CL4256" s="37">
        <v>70110233</v>
      </c>
      <c r="CN4256" s="12" t="s">
        <v>1506</v>
      </c>
      <c r="CS4256" s="12"/>
      <c r="CT4256" s="36" t="str">
        <f t="shared" si="66"/>
        <v>500mn</v>
      </c>
      <c r="CU4256" s="36" t="str">
        <f>VLOOKUP(CK4256,Mapping!B:C,2,FALSE)</f>
        <v>EU</v>
      </c>
    </row>
    <row r="4257" spans="1:99" ht="16" customHeight="1" x14ac:dyDescent="0.35">
      <c r="A4257" s="12" t="s">
        <v>5813</v>
      </c>
      <c r="B4257" s="12" t="s">
        <v>933</v>
      </c>
      <c r="E4257" s="37">
        <v>8555872</v>
      </c>
      <c r="G4257" s="37" t="s">
        <v>1505</v>
      </c>
      <c r="I4257" s="37"/>
      <c r="K4257" s="37"/>
      <c r="M4257" s="37">
        <v>7394361</v>
      </c>
      <c r="N4257" s="12">
        <v>0.15</v>
      </c>
      <c r="O4257" s="37"/>
      <c r="R4257" s="37"/>
      <c r="T4257" s="37"/>
      <c r="V4257" s="37"/>
      <c r="X4257" s="37"/>
      <c r="Z4257" s="37">
        <v>231030</v>
      </c>
      <c r="AA4257" s="12">
        <v>0</v>
      </c>
      <c r="AB4257" s="37"/>
      <c r="AD4257" s="37"/>
      <c r="AF4257" s="37"/>
      <c r="AH4257" s="37"/>
      <c r="AN4257" s="37">
        <v>930481</v>
      </c>
      <c r="AO4257" s="12">
        <v>0.02</v>
      </c>
      <c r="AP4257" s="37"/>
      <c r="AR4257" s="37"/>
      <c r="AT4257" s="37"/>
      <c r="AV4257" s="37"/>
      <c r="AX4257" s="37"/>
      <c r="BB4257" s="12">
        <v>58938</v>
      </c>
      <c r="BC4257" s="12">
        <v>7813</v>
      </c>
      <c r="BI4257" s="12">
        <v>5525</v>
      </c>
      <c r="BY4257" s="12">
        <v>0</v>
      </c>
      <c r="CC4257" s="12">
        <v>0</v>
      </c>
      <c r="CD4257" s="12">
        <v>0</v>
      </c>
      <c r="CG4257" s="12" t="s">
        <v>940</v>
      </c>
      <c r="CH4257" s="12">
        <v>46.582000000000001</v>
      </c>
      <c r="CI4257" s="12" t="s">
        <v>1064</v>
      </c>
      <c r="CJ4257" s="12"/>
      <c r="CK4257" s="12" t="s">
        <v>1064</v>
      </c>
      <c r="CL4257" s="37">
        <v>4931418184</v>
      </c>
      <c r="CN4257" s="12" t="s">
        <v>1509</v>
      </c>
      <c r="CS4257" s="12"/>
      <c r="CT4257" s="36" t="str">
        <f t="shared" si="66"/>
        <v>1bn - 50bn</v>
      </c>
      <c r="CU4257" s="36" t="str">
        <f>VLOOKUP(CK4257,Mapping!B:C,2,FALSE)</f>
        <v>EU</v>
      </c>
    </row>
    <row r="4258" spans="1:99" ht="16" customHeight="1" x14ac:dyDescent="0.35">
      <c r="A4258" s="12" t="s">
        <v>5814</v>
      </c>
      <c r="B4258" s="12" t="s">
        <v>933</v>
      </c>
      <c r="E4258" s="37">
        <v>37453571</v>
      </c>
      <c r="G4258" s="37" t="s">
        <v>1505</v>
      </c>
      <c r="I4258" s="37"/>
      <c r="K4258" s="37">
        <v>10397989</v>
      </c>
      <c r="L4258" s="12">
        <v>0.14000000000000001</v>
      </c>
      <c r="M4258" s="37"/>
      <c r="O4258" s="37">
        <v>4571670</v>
      </c>
      <c r="P4258" s="12">
        <v>0.06</v>
      </c>
      <c r="Q4258" s="12">
        <v>26586</v>
      </c>
      <c r="R4258" s="37"/>
      <c r="T4258" s="37"/>
      <c r="V4258" s="37">
        <v>330869</v>
      </c>
      <c r="W4258" s="12">
        <v>0</v>
      </c>
      <c r="X4258" s="37">
        <v>2376809</v>
      </c>
      <c r="Y4258" s="12">
        <v>0.03</v>
      </c>
      <c r="Z4258" s="37"/>
      <c r="AB4258" s="37"/>
      <c r="AD4258" s="37"/>
      <c r="AF4258" s="37"/>
      <c r="AH4258" s="37">
        <v>3357280</v>
      </c>
      <c r="AI4258" s="12">
        <v>0.04</v>
      </c>
      <c r="AK4258" s="12">
        <v>15206</v>
      </c>
      <c r="AL4258" s="12">
        <v>301031</v>
      </c>
      <c r="AN4258" s="37">
        <v>2176735</v>
      </c>
      <c r="AO4258" s="12">
        <v>0.03</v>
      </c>
      <c r="AP4258" s="37">
        <v>14242219</v>
      </c>
      <c r="AQ4258" s="12">
        <v>0.19</v>
      </c>
      <c r="AR4258" s="37"/>
      <c r="AT4258" s="37"/>
      <c r="AV4258" s="37"/>
      <c r="AX4258" s="37"/>
      <c r="BA4258" s="12">
        <v>23261</v>
      </c>
      <c r="BG4258" s="12">
        <v>168340</v>
      </c>
      <c r="BH4258" s="12">
        <v>61684</v>
      </c>
      <c r="BI4258" s="12">
        <v>12925</v>
      </c>
      <c r="BQ4258" s="12">
        <v>0.01</v>
      </c>
      <c r="BS4258" s="12">
        <v>0</v>
      </c>
      <c r="BT4258" s="12">
        <v>0</v>
      </c>
      <c r="BU4258" s="12">
        <v>0</v>
      </c>
      <c r="BV4258" s="12">
        <v>0.05</v>
      </c>
      <c r="BY4258" s="12">
        <v>0</v>
      </c>
      <c r="BZ4258" s="12">
        <v>0</v>
      </c>
      <c r="CG4258" s="12" t="s">
        <v>929</v>
      </c>
      <c r="CH4258" s="12">
        <v>83.072000000000003</v>
      </c>
      <c r="CI4258" s="12" t="s">
        <v>989</v>
      </c>
      <c r="CJ4258" s="12"/>
      <c r="CK4258" s="12" t="s">
        <v>990</v>
      </c>
      <c r="CL4258" s="37">
        <v>7571281159</v>
      </c>
      <c r="CN4258" s="12" t="s">
        <v>1506</v>
      </c>
      <c r="CS4258" s="12"/>
      <c r="CT4258" s="36" t="str">
        <f t="shared" si="66"/>
        <v>1bn - 50bn</v>
      </c>
      <c r="CU4258" s="36" t="str">
        <f>VLOOKUP(CK4258,Mapping!B:C,2,FALSE)</f>
        <v>EU</v>
      </c>
    </row>
    <row r="4259" spans="1:99" ht="16" customHeight="1" x14ac:dyDescent="0.35">
      <c r="A4259" s="12" t="s">
        <v>5815</v>
      </c>
      <c r="B4259" s="12" t="s">
        <v>933</v>
      </c>
      <c r="E4259" s="37">
        <v>402360</v>
      </c>
      <c r="G4259" s="37" t="s">
        <v>1505</v>
      </c>
      <c r="I4259" s="37"/>
      <c r="K4259" s="37"/>
      <c r="M4259" s="37">
        <v>313650</v>
      </c>
      <c r="N4259" s="12">
        <v>0.23</v>
      </c>
      <c r="O4259" s="37"/>
      <c r="R4259" s="37"/>
      <c r="T4259" s="37"/>
      <c r="V4259" s="37"/>
      <c r="X4259" s="37"/>
      <c r="Z4259" s="37">
        <v>88710</v>
      </c>
      <c r="AA4259" s="12">
        <v>0.06</v>
      </c>
      <c r="AB4259" s="37"/>
      <c r="AD4259" s="37"/>
      <c r="AF4259" s="37"/>
      <c r="AH4259" s="37"/>
      <c r="AN4259" s="37"/>
      <c r="AP4259" s="37"/>
      <c r="AR4259" s="37"/>
      <c r="AT4259" s="37"/>
      <c r="AV4259" s="37"/>
      <c r="AX4259" s="37"/>
      <c r="BB4259" s="12">
        <v>2500</v>
      </c>
      <c r="BC4259" s="12">
        <v>3000</v>
      </c>
      <c r="CC4259" s="12">
        <v>0</v>
      </c>
      <c r="CD4259" s="12">
        <v>0</v>
      </c>
      <c r="CG4259" s="12" t="s">
        <v>940</v>
      </c>
      <c r="CH4259" s="12">
        <v>70.423000000000002</v>
      </c>
      <c r="CI4259" s="12" t="s">
        <v>1172</v>
      </c>
      <c r="CJ4259" s="12"/>
      <c r="CK4259" s="12" t="s">
        <v>1173</v>
      </c>
      <c r="CL4259" s="37">
        <v>139062589</v>
      </c>
      <c r="CN4259" s="12" t="s">
        <v>1506</v>
      </c>
      <c r="CS4259" s="12"/>
      <c r="CT4259" s="36" t="str">
        <f t="shared" si="66"/>
        <v>500mn</v>
      </c>
      <c r="CU4259" s="36" t="str">
        <f>VLOOKUP(CK4259,Mapping!B:C,2,FALSE)</f>
        <v>EU</v>
      </c>
    </row>
    <row r="4260" spans="1:99" ht="16" customHeight="1" x14ac:dyDescent="0.35">
      <c r="A4260" s="12" t="s">
        <v>5816</v>
      </c>
      <c r="B4260" s="12" t="s">
        <v>925</v>
      </c>
      <c r="E4260" s="37">
        <v>913321</v>
      </c>
      <c r="G4260" s="37" t="s">
        <v>1505</v>
      </c>
      <c r="I4260" s="37"/>
      <c r="K4260" s="37"/>
      <c r="M4260" s="37">
        <v>226079</v>
      </c>
      <c r="N4260" s="12">
        <v>0.01</v>
      </c>
      <c r="O4260" s="37"/>
      <c r="Q4260" s="12">
        <v>1708</v>
      </c>
      <c r="R4260" s="37"/>
      <c r="T4260" s="37"/>
      <c r="V4260" s="37"/>
      <c r="X4260" s="37"/>
      <c r="Z4260" s="37"/>
      <c r="AB4260" s="37"/>
      <c r="AD4260" s="37"/>
      <c r="AF4260" s="37"/>
      <c r="AH4260" s="37">
        <v>215686</v>
      </c>
      <c r="AI4260" s="12">
        <v>0.01</v>
      </c>
      <c r="AN4260" s="37">
        <v>471556</v>
      </c>
      <c r="AO4260" s="12">
        <v>0.01</v>
      </c>
      <c r="AP4260" s="37"/>
      <c r="AR4260" s="37"/>
      <c r="AT4260" s="37"/>
      <c r="AV4260" s="37"/>
      <c r="AX4260" s="37"/>
      <c r="BB4260" s="12">
        <v>1802</v>
      </c>
      <c r="BI4260" s="12">
        <v>2800</v>
      </c>
      <c r="BQ4260" s="12">
        <v>0</v>
      </c>
      <c r="BY4260" s="12">
        <v>0</v>
      </c>
      <c r="CC4260" s="12">
        <v>0</v>
      </c>
      <c r="CG4260" s="12" t="s">
        <v>934</v>
      </c>
      <c r="CH4260" s="12">
        <v>28.555</v>
      </c>
      <c r="CI4260" s="12" t="s">
        <v>1549</v>
      </c>
      <c r="CJ4260" s="12" t="s">
        <v>966</v>
      </c>
      <c r="CK4260" s="12" t="s">
        <v>932</v>
      </c>
      <c r="CL4260" s="37">
        <v>3799688872</v>
      </c>
      <c r="CN4260" s="12" t="s">
        <v>1509</v>
      </c>
      <c r="CS4260" s="12"/>
      <c r="CT4260" s="36" t="str">
        <f t="shared" si="66"/>
        <v>1bn - 50bn</v>
      </c>
      <c r="CU4260" s="36" t="str">
        <f>VLOOKUP(CK4260,Mapping!B:C,2,FALSE)</f>
        <v>US/CA</v>
      </c>
    </row>
    <row r="4261" spans="1:99" ht="16" customHeight="1" x14ac:dyDescent="0.35">
      <c r="A4261" s="12" t="s">
        <v>352</v>
      </c>
      <c r="B4261" s="12" t="s">
        <v>925</v>
      </c>
      <c r="E4261" s="37">
        <v>14842139</v>
      </c>
      <c r="F4261" s="12">
        <v>54370</v>
      </c>
      <c r="G4261" s="37" t="s">
        <v>1505</v>
      </c>
      <c r="I4261" s="37">
        <v>2770128</v>
      </c>
      <c r="J4261" s="12">
        <v>0.1</v>
      </c>
      <c r="K4261" s="37">
        <v>6006396</v>
      </c>
      <c r="L4261" s="12">
        <v>0.21</v>
      </c>
      <c r="M4261" s="37">
        <v>6065615</v>
      </c>
      <c r="N4261" s="12">
        <v>0.22</v>
      </c>
      <c r="O4261" s="37"/>
      <c r="R4261" s="37"/>
      <c r="T4261" s="37"/>
      <c r="V4261" s="37"/>
      <c r="X4261" s="37"/>
      <c r="Z4261" s="37"/>
      <c r="AB4261" s="37"/>
      <c r="AD4261" s="37"/>
      <c r="AF4261" s="37"/>
      <c r="AH4261" s="37"/>
      <c r="AN4261" s="37"/>
      <c r="AP4261" s="37"/>
      <c r="AR4261" s="37"/>
      <c r="AT4261" s="37"/>
      <c r="AV4261" s="37"/>
      <c r="AX4261" s="37"/>
      <c r="BB4261" s="12">
        <v>48347</v>
      </c>
      <c r="BG4261" s="12">
        <v>98900</v>
      </c>
      <c r="BO4261" s="12">
        <v>0.01</v>
      </c>
      <c r="BS4261" s="12">
        <v>0</v>
      </c>
      <c r="CC4261" s="12">
        <v>0</v>
      </c>
      <c r="CG4261" s="12" t="s">
        <v>929</v>
      </c>
      <c r="CH4261" s="12">
        <v>27.443999999999999</v>
      </c>
      <c r="CI4261" s="12" t="s">
        <v>1115</v>
      </c>
      <c r="CJ4261" s="12" t="s">
        <v>1116</v>
      </c>
      <c r="CK4261" s="12" t="s">
        <v>985</v>
      </c>
      <c r="CL4261" s="37">
        <v>2847424430</v>
      </c>
      <c r="CN4261" s="12" t="s">
        <v>1506</v>
      </c>
      <c r="CS4261" s="12"/>
      <c r="CT4261" s="36" t="str">
        <f t="shared" si="66"/>
        <v>1bn - 50bn</v>
      </c>
      <c r="CU4261" s="36" t="str">
        <f>VLOOKUP(CK4261,Mapping!B:C,2,FALSE)</f>
        <v>US/CA</v>
      </c>
    </row>
    <row r="4262" spans="1:99" ht="16" customHeight="1" x14ac:dyDescent="0.35">
      <c r="A4262" s="12" t="s">
        <v>5817</v>
      </c>
      <c r="B4262" s="12" t="s">
        <v>925</v>
      </c>
      <c r="E4262" s="37">
        <v>3932</v>
      </c>
      <c r="G4262" s="37" t="s">
        <v>1505</v>
      </c>
      <c r="I4262" s="37"/>
      <c r="K4262" s="37"/>
      <c r="M4262" s="37"/>
      <c r="O4262" s="37"/>
      <c r="Q4262" s="12">
        <v>22</v>
      </c>
      <c r="R4262" s="37"/>
      <c r="T4262" s="37"/>
      <c r="V4262" s="37"/>
      <c r="X4262" s="37"/>
      <c r="Z4262" s="37"/>
      <c r="AB4262" s="37"/>
      <c r="AD4262" s="37"/>
      <c r="AF4262" s="37"/>
      <c r="AH4262" s="37">
        <v>2778</v>
      </c>
      <c r="AI4262" s="12">
        <v>0</v>
      </c>
      <c r="AN4262" s="37"/>
      <c r="AP4262" s="37">
        <v>1154</v>
      </c>
      <c r="AQ4262" s="12">
        <v>0</v>
      </c>
      <c r="AR4262" s="37"/>
      <c r="AT4262" s="37"/>
      <c r="AV4262" s="37"/>
      <c r="AX4262" s="37"/>
      <c r="BH4262" s="12">
        <v>5</v>
      </c>
      <c r="BQ4262" s="12">
        <v>0</v>
      </c>
      <c r="BV4262" s="12">
        <v>0</v>
      </c>
      <c r="CG4262" s="12" t="s">
        <v>934</v>
      </c>
      <c r="CH4262" s="12">
        <v>7.2489999999999997</v>
      </c>
      <c r="CI4262" s="12" t="s">
        <v>5818</v>
      </c>
      <c r="CJ4262" s="12" t="s">
        <v>1140</v>
      </c>
      <c r="CK4262" s="12" t="s">
        <v>932</v>
      </c>
      <c r="CL4262" s="37">
        <v>190313792</v>
      </c>
      <c r="CN4262" s="12" t="s">
        <v>1509</v>
      </c>
      <c r="CS4262" s="12"/>
      <c r="CT4262" s="36" t="str">
        <f t="shared" si="66"/>
        <v>500mn</v>
      </c>
      <c r="CU4262" s="36" t="str">
        <f>VLOOKUP(CK4262,Mapping!B:C,2,FALSE)</f>
        <v>US/CA</v>
      </c>
    </row>
    <row r="4263" spans="1:99" ht="16" customHeight="1" x14ac:dyDescent="0.35">
      <c r="A4263" s="12" t="s">
        <v>5819</v>
      </c>
      <c r="B4263" s="12" t="s">
        <v>925</v>
      </c>
      <c r="E4263" s="37">
        <v>2223049</v>
      </c>
      <c r="G4263" s="37" t="s">
        <v>1505</v>
      </c>
      <c r="I4263" s="37"/>
      <c r="K4263" s="37"/>
      <c r="M4263" s="37"/>
      <c r="O4263" s="37"/>
      <c r="R4263" s="37"/>
      <c r="T4263" s="37"/>
      <c r="V4263" s="37"/>
      <c r="X4263" s="37"/>
      <c r="Z4263" s="37"/>
      <c r="AB4263" s="37"/>
      <c r="AD4263" s="37"/>
      <c r="AF4263" s="37"/>
      <c r="AH4263" s="37"/>
      <c r="AN4263" s="37">
        <v>2223049</v>
      </c>
      <c r="AO4263" s="12">
        <v>0.33</v>
      </c>
      <c r="AP4263" s="37"/>
      <c r="AR4263" s="37"/>
      <c r="AT4263" s="37"/>
      <c r="AV4263" s="37"/>
      <c r="AX4263" s="37"/>
      <c r="BI4263" s="12">
        <v>13200</v>
      </c>
      <c r="BY4263" s="12">
        <v>0</v>
      </c>
      <c r="CG4263" s="12" t="s">
        <v>929</v>
      </c>
      <c r="CH4263" s="12">
        <v>9.7870000000000008</v>
      </c>
      <c r="CI4263" s="12" t="s">
        <v>2520</v>
      </c>
      <c r="CJ4263" s="12" t="s">
        <v>936</v>
      </c>
      <c r="CK4263" s="12" t="s">
        <v>932</v>
      </c>
      <c r="CL4263" s="37">
        <v>675877720</v>
      </c>
      <c r="CN4263" s="12" t="s">
        <v>1509</v>
      </c>
      <c r="CS4263" s="12"/>
      <c r="CT4263" s="36" t="str">
        <f t="shared" si="66"/>
        <v>500mn - 1bn</v>
      </c>
      <c r="CU4263" s="36" t="str">
        <f>VLOOKUP(CK4263,Mapping!B:C,2,FALSE)</f>
        <v>US/CA</v>
      </c>
    </row>
    <row r="4264" spans="1:99" ht="16" customHeight="1" x14ac:dyDescent="0.35">
      <c r="A4264" s="12" t="s">
        <v>5820</v>
      </c>
      <c r="B4264" s="12" t="s">
        <v>925</v>
      </c>
      <c r="E4264" s="37">
        <v>2509</v>
      </c>
      <c r="G4264" s="37" t="s">
        <v>1505</v>
      </c>
      <c r="I4264" s="37"/>
      <c r="K4264" s="37"/>
      <c r="M4264" s="37">
        <v>2509</v>
      </c>
      <c r="N4264" s="12">
        <v>0</v>
      </c>
      <c r="O4264" s="37"/>
      <c r="R4264" s="37"/>
      <c r="T4264" s="37"/>
      <c r="V4264" s="37"/>
      <c r="X4264" s="37"/>
      <c r="Z4264" s="37"/>
      <c r="AB4264" s="37"/>
      <c r="AD4264" s="37"/>
      <c r="AF4264" s="37"/>
      <c r="AH4264" s="37"/>
      <c r="AN4264" s="37"/>
      <c r="AP4264" s="37"/>
      <c r="AR4264" s="37"/>
      <c r="AT4264" s="37"/>
      <c r="AV4264" s="37"/>
      <c r="AX4264" s="37"/>
      <c r="BB4264" s="12">
        <v>20</v>
      </c>
      <c r="CC4264" s="12">
        <v>0</v>
      </c>
      <c r="CG4264" s="12" t="s">
        <v>929</v>
      </c>
      <c r="CH4264" s="12">
        <v>9.7319999999999993</v>
      </c>
      <c r="CI4264" s="12" t="s">
        <v>3822</v>
      </c>
      <c r="CJ4264" s="12" t="s">
        <v>984</v>
      </c>
      <c r="CK4264" s="12" t="s">
        <v>985</v>
      </c>
      <c r="CL4264" s="37">
        <v>236197359</v>
      </c>
      <c r="CN4264" s="12" t="s">
        <v>1509</v>
      </c>
      <c r="CS4264" s="12"/>
      <c r="CT4264" s="36" t="str">
        <f t="shared" si="66"/>
        <v>500mn</v>
      </c>
      <c r="CU4264" s="36" t="str">
        <f>VLOOKUP(CK4264,Mapping!B:C,2,FALSE)</f>
        <v>US/CA</v>
      </c>
    </row>
    <row r="4265" spans="1:99" ht="16" customHeight="1" x14ac:dyDescent="0.35">
      <c r="A4265" s="12" t="s">
        <v>5821</v>
      </c>
      <c r="B4265" s="12" t="s">
        <v>925</v>
      </c>
      <c r="E4265" s="37">
        <v>52166026</v>
      </c>
      <c r="G4265" s="37" t="s">
        <v>1505</v>
      </c>
      <c r="I4265" s="37"/>
      <c r="K4265" s="37"/>
      <c r="M4265" s="37"/>
      <c r="O4265" s="37"/>
      <c r="Q4265" s="12">
        <v>126958</v>
      </c>
      <c r="R4265" s="37"/>
      <c r="T4265" s="37"/>
      <c r="V4265" s="37"/>
      <c r="X4265" s="37">
        <v>12096171</v>
      </c>
      <c r="Y4265" s="12">
        <v>0.05</v>
      </c>
      <c r="Z4265" s="37"/>
      <c r="AB4265" s="37"/>
      <c r="AD4265" s="37"/>
      <c r="AF4265" s="37"/>
      <c r="AH4265" s="37">
        <v>16032256</v>
      </c>
      <c r="AI4265" s="12">
        <v>7.0000000000000007E-2</v>
      </c>
      <c r="AN4265" s="37">
        <v>22028394</v>
      </c>
      <c r="AO4265" s="12">
        <v>0.09</v>
      </c>
      <c r="AP4265" s="37">
        <v>2009205</v>
      </c>
      <c r="AQ4265" s="12">
        <v>0.01</v>
      </c>
      <c r="AR4265" s="37"/>
      <c r="AT4265" s="37"/>
      <c r="AV4265" s="37"/>
      <c r="AX4265" s="37"/>
      <c r="BA4265" s="12">
        <v>118381</v>
      </c>
      <c r="BH4265" s="12">
        <v>8702</v>
      </c>
      <c r="BI4265" s="12">
        <v>130800</v>
      </c>
      <c r="BQ4265" s="12">
        <v>0.03</v>
      </c>
      <c r="BV4265" s="12">
        <v>0.01</v>
      </c>
      <c r="BY4265" s="12">
        <v>0.02</v>
      </c>
      <c r="BZ4265" s="12">
        <v>0</v>
      </c>
      <c r="CG4265" s="12" t="s">
        <v>934</v>
      </c>
      <c r="CH4265" s="12">
        <v>40.094999999999999</v>
      </c>
      <c r="CI4265" s="12" t="s">
        <v>941</v>
      </c>
      <c r="CJ4265" s="12" t="s">
        <v>941</v>
      </c>
      <c r="CK4265" s="12" t="s">
        <v>932</v>
      </c>
      <c r="CL4265" s="37">
        <v>24619568600</v>
      </c>
      <c r="CN4265" s="12" t="s">
        <v>1506</v>
      </c>
      <c r="CS4265" s="12"/>
      <c r="CT4265" s="36" t="str">
        <f t="shared" si="66"/>
        <v>1bn - 50bn</v>
      </c>
      <c r="CU4265" s="36" t="str">
        <f>VLOOKUP(CK4265,Mapping!B:C,2,FALSE)</f>
        <v>US/CA</v>
      </c>
    </row>
    <row r="4266" spans="1:99" ht="16" customHeight="1" x14ac:dyDescent="0.35">
      <c r="A4266" s="12" t="s">
        <v>5822</v>
      </c>
      <c r="B4266" s="12" t="s">
        <v>925</v>
      </c>
      <c r="E4266" s="37">
        <v>126310</v>
      </c>
      <c r="G4266" s="37" t="s">
        <v>1505</v>
      </c>
      <c r="I4266" s="37"/>
      <c r="K4266" s="37"/>
      <c r="M4266" s="37"/>
      <c r="O4266" s="37"/>
      <c r="R4266" s="37"/>
      <c r="T4266" s="37"/>
      <c r="V4266" s="37"/>
      <c r="X4266" s="37"/>
      <c r="Z4266" s="37"/>
      <c r="AB4266" s="37"/>
      <c r="AD4266" s="37"/>
      <c r="AF4266" s="37"/>
      <c r="AH4266" s="37"/>
      <c r="AN4266" s="37">
        <v>126310</v>
      </c>
      <c r="AO4266" s="12">
        <v>2.1</v>
      </c>
      <c r="AP4266" s="37"/>
      <c r="AR4266" s="37"/>
      <c r="AT4266" s="37"/>
      <c r="AV4266" s="37"/>
      <c r="AX4266" s="37"/>
      <c r="BI4266" s="12">
        <v>750</v>
      </c>
      <c r="BY4266" s="12">
        <v>0</v>
      </c>
      <c r="CG4266" s="12" t="s">
        <v>929</v>
      </c>
      <c r="CH4266" s="12">
        <v>123.774</v>
      </c>
      <c r="CI4266" s="12" t="s">
        <v>987</v>
      </c>
      <c r="CJ4266" s="12"/>
      <c r="CK4266" s="12" t="s">
        <v>979</v>
      </c>
      <c r="CL4266" s="37">
        <v>5946076</v>
      </c>
      <c r="CN4266" s="12" t="s">
        <v>1506</v>
      </c>
      <c r="CS4266" s="12"/>
      <c r="CT4266" s="36" t="str">
        <f t="shared" si="66"/>
        <v>500mn</v>
      </c>
      <c r="CU4266" s="36" t="str">
        <f>VLOOKUP(CK4266,Mapping!B:C,2,FALSE)</f>
        <v>EU</v>
      </c>
    </row>
    <row r="4267" spans="1:99" ht="16" customHeight="1" x14ac:dyDescent="0.35">
      <c r="A4267" s="12" t="s">
        <v>5823</v>
      </c>
      <c r="B4267" s="12" t="s">
        <v>925</v>
      </c>
      <c r="E4267" s="37">
        <v>0</v>
      </c>
      <c r="G4267" s="37" t="s">
        <v>1505</v>
      </c>
      <c r="I4267" s="37"/>
      <c r="K4267" s="37"/>
      <c r="M4267" s="37"/>
      <c r="O4267" s="37"/>
      <c r="R4267" s="37"/>
      <c r="T4267" s="37"/>
      <c r="V4267" s="37"/>
      <c r="X4267" s="37"/>
      <c r="Z4267" s="37">
        <v>0</v>
      </c>
      <c r="AA4267" s="12">
        <v>0</v>
      </c>
      <c r="AB4267" s="37"/>
      <c r="AD4267" s="37"/>
      <c r="AF4267" s="37"/>
      <c r="AH4267" s="37"/>
      <c r="AN4267" s="37"/>
      <c r="AP4267" s="37"/>
      <c r="AR4267" s="37"/>
      <c r="AT4267" s="37"/>
      <c r="AV4267" s="37"/>
      <c r="AX4267" s="37"/>
      <c r="BC4267" s="12">
        <v>0</v>
      </c>
      <c r="CD4267" s="12">
        <v>0</v>
      </c>
      <c r="CG4267" s="12" t="s">
        <v>940</v>
      </c>
      <c r="CH4267" s="12">
        <v>20.713000000000001</v>
      </c>
      <c r="CI4267" s="12" t="s">
        <v>5824</v>
      </c>
      <c r="CJ4267" s="12" t="s">
        <v>966</v>
      </c>
      <c r="CK4267" s="12" t="s">
        <v>932</v>
      </c>
      <c r="CL4267" s="37">
        <v>136106984</v>
      </c>
      <c r="CN4267" s="12" t="s">
        <v>1509</v>
      </c>
      <c r="CS4267" s="12"/>
      <c r="CT4267" s="36" t="str">
        <f t="shared" si="66"/>
        <v>500mn</v>
      </c>
      <c r="CU4267" s="36" t="str">
        <f>VLOOKUP(CK4267,Mapping!B:C,2,FALSE)</f>
        <v>US/CA</v>
      </c>
    </row>
    <row r="4268" spans="1:99" ht="16" customHeight="1" x14ac:dyDescent="0.35">
      <c r="A4268" s="12" t="s">
        <v>5825</v>
      </c>
      <c r="B4268" s="12" t="s">
        <v>925</v>
      </c>
      <c r="E4268" s="37">
        <v>1434816</v>
      </c>
      <c r="G4268" s="37" t="s">
        <v>1505</v>
      </c>
      <c r="I4268" s="37"/>
      <c r="K4268" s="37"/>
      <c r="M4268" s="37">
        <v>1434816</v>
      </c>
      <c r="N4268" s="12">
        <v>1.35</v>
      </c>
      <c r="O4268" s="37"/>
      <c r="R4268" s="37"/>
      <c r="T4268" s="37"/>
      <c r="V4268" s="37"/>
      <c r="X4268" s="37"/>
      <c r="Z4268" s="37"/>
      <c r="AB4268" s="37"/>
      <c r="AD4268" s="37"/>
      <c r="AF4268" s="37"/>
      <c r="AH4268" s="37"/>
      <c r="AN4268" s="37"/>
      <c r="AP4268" s="37"/>
      <c r="AR4268" s="37"/>
      <c r="AT4268" s="37"/>
      <c r="AV4268" s="37"/>
      <c r="AX4268" s="37"/>
      <c r="BB4268" s="12">
        <v>19928</v>
      </c>
      <c r="CC4268" s="12">
        <v>0</v>
      </c>
      <c r="CG4268" s="12" t="s">
        <v>940</v>
      </c>
      <c r="CH4268" s="12">
        <v>107.38500000000001</v>
      </c>
      <c r="CI4268" s="12" t="s">
        <v>4218</v>
      </c>
      <c r="CJ4268" s="12"/>
      <c r="CK4268" s="12" t="s">
        <v>4219</v>
      </c>
      <c r="CL4268" s="37">
        <v>106522191</v>
      </c>
      <c r="CN4268" s="12" t="s">
        <v>1506</v>
      </c>
      <c r="CS4268" s="12"/>
      <c r="CT4268" s="36" t="str">
        <f t="shared" si="66"/>
        <v>500mn</v>
      </c>
      <c r="CU4268" s="36" t="str">
        <f>VLOOKUP(CK4268,Mapping!B:C,2,FALSE)</f>
        <v>EU</v>
      </c>
    </row>
    <row r="4269" spans="1:99" ht="16" customHeight="1" x14ac:dyDescent="0.35">
      <c r="A4269" s="12" t="s">
        <v>5826</v>
      </c>
      <c r="B4269" s="12" t="s">
        <v>925</v>
      </c>
      <c r="E4269" s="37">
        <v>2931510</v>
      </c>
      <c r="G4269" s="37" t="s">
        <v>1505</v>
      </c>
      <c r="I4269" s="37"/>
      <c r="K4269" s="37"/>
      <c r="M4269" s="37"/>
      <c r="O4269" s="37"/>
      <c r="R4269" s="37"/>
      <c r="T4269" s="37"/>
      <c r="V4269" s="37"/>
      <c r="X4269" s="37"/>
      <c r="Z4269" s="37"/>
      <c r="AB4269" s="37"/>
      <c r="AD4269" s="37"/>
      <c r="AF4269" s="37"/>
      <c r="AH4269" s="37"/>
      <c r="AN4269" s="37">
        <v>2931510</v>
      </c>
      <c r="AO4269" s="12">
        <v>0.67</v>
      </c>
      <c r="AP4269" s="37"/>
      <c r="AR4269" s="37"/>
      <c r="AT4269" s="37"/>
      <c r="AV4269" s="37"/>
      <c r="AX4269" s="37"/>
      <c r="BI4269" s="12">
        <v>18500</v>
      </c>
      <c r="BY4269" s="12">
        <v>0</v>
      </c>
      <c r="CG4269" s="12" t="s">
        <v>940</v>
      </c>
      <c r="CH4269" s="12">
        <v>35.433</v>
      </c>
      <c r="CI4269" s="12" t="s">
        <v>1886</v>
      </c>
      <c r="CJ4269" s="12"/>
      <c r="CK4269" s="12" t="s">
        <v>1887</v>
      </c>
      <c r="CL4269" s="37">
        <v>436902841</v>
      </c>
      <c r="CN4269" s="12" t="s">
        <v>1506</v>
      </c>
      <c r="CS4269" s="12"/>
      <c r="CT4269" s="36" t="str">
        <f t="shared" si="66"/>
        <v>500mn</v>
      </c>
      <c r="CU4269" s="36" t="str">
        <f>VLOOKUP(CK4269,Mapping!B:C,2,FALSE)</f>
        <v>EU</v>
      </c>
    </row>
    <row r="4270" spans="1:99" ht="16" customHeight="1" x14ac:dyDescent="0.35">
      <c r="A4270" s="12" t="s">
        <v>255</v>
      </c>
      <c r="B4270" s="12" t="s">
        <v>933</v>
      </c>
      <c r="E4270" s="37">
        <v>206422278</v>
      </c>
      <c r="F4270" s="12">
        <v>147950</v>
      </c>
      <c r="G4270" s="37" t="s">
        <v>1505</v>
      </c>
      <c r="I4270" s="37">
        <v>7189995</v>
      </c>
      <c r="J4270" s="12">
        <v>0.05</v>
      </c>
      <c r="K4270" s="37">
        <v>67137195</v>
      </c>
      <c r="L4270" s="12">
        <v>0.5</v>
      </c>
      <c r="M4270" s="37">
        <v>16359984</v>
      </c>
      <c r="N4270" s="12">
        <v>0.12</v>
      </c>
      <c r="O4270" s="37">
        <v>55845737</v>
      </c>
      <c r="P4270" s="12">
        <v>0.41</v>
      </c>
      <c r="Q4270" s="12">
        <v>15140</v>
      </c>
      <c r="R4270" s="37">
        <v>5068696</v>
      </c>
      <c r="S4270" s="12">
        <v>0.04</v>
      </c>
      <c r="T4270" s="37"/>
      <c r="V4270" s="37">
        <v>4732605</v>
      </c>
      <c r="W4270" s="12">
        <v>0.04</v>
      </c>
      <c r="X4270" s="37">
        <v>581098</v>
      </c>
      <c r="Y4270" s="12">
        <v>0</v>
      </c>
      <c r="Z4270" s="37"/>
      <c r="AB4270" s="37">
        <v>4160596</v>
      </c>
      <c r="AC4270" s="12">
        <v>0.03</v>
      </c>
      <c r="AD4270" s="37"/>
      <c r="AF4270" s="37"/>
      <c r="AH4270" s="37">
        <v>1911879</v>
      </c>
      <c r="AI4270" s="12">
        <v>0.01</v>
      </c>
      <c r="AJ4270" s="12">
        <v>288000</v>
      </c>
      <c r="AK4270" s="12">
        <v>217500</v>
      </c>
      <c r="AL4270" s="12">
        <v>3673840</v>
      </c>
      <c r="AM4270" s="12">
        <v>0</v>
      </c>
      <c r="AN4270" s="37">
        <v>42907371</v>
      </c>
      <c r="AO4270" s="12">
        <v>0.32</v>
      </c>
      <c r="AP4270" s="37">
        <v>527122</v>
      </c>
      <c r="AQ4270" s="12">
        <v>0</v>
      </c>
      <c r="AR4270" s="37"/>
      <c r="AT4270" s="37"/>
      <c r="AV4270" s="37"/>
      <c r="AX4270" s="37">
        <v>0</v>
      </c>
      <c r="AY4270" s="12">
        <v>0</v>
      </c>
      <c r="AZ4270" s="12">
        <v>478810</v>
      </c>
      <c r="BA4270" s="12">
        <v>5687</v>
      </c>
      <c r="BB4270" s="12">
        <v>130400</v>
      </c>
      <c r="BG4270" s="12">
        <v>1086929</v>
      </c>
      <c r="BH4270" s="12">
        <v>2283</v>
      </c>
      <c r="BI4270" s="12">
        <v>254775</v>
      </c>
      <c r="BO4270" s="12">
        <v>0.02</v>
      </c>
      <c r="BQ4270" s="12">
        <v>0</v>
      </c>
      <c r="BR4270" s="12">
        <v>0.01</v>
      </c>
      <c r="BS4270" s="12">
        <v>0.01</v>
      </c>
      <c r="BT4270" s="12">
        <v>0.01</v>
      </c>
      <c r="BU4270" s="12">
        <v>0.02</v>
      </c>
      <c r="BV4270" s="12">
        <v>0</v>
      </c>
      <c r="BW4270" s="12">
        <v>0</v>
      </c>
      <c r="BX4270" s="12">
        <v>0.01</v>
      </c>
      <c r="BY4270" s="12">
        <v>0.03</v>
      </c>
      <c r="BZ4270" s="12">
        <v>0</v>
      </c>
      <c r="CC4270" s="12">
        <v>0.01</v>
      </c>
      <c r="CG4270" s="12" t="s">
        <v>959</v>
      </c>
      <c r="CH4270" s="12">
        <v>36.65</v>
      </c>
      <c r="CI4270" s="12" t="s">
        <v>1077</v>
      </c>
      <c r="CJ4270" s="12"/>
      <c r="CK4270" s="12" t="s">
        <v>1078</v>
      </c>
      <c r="CL4270" s="37">
        <v>13422498145</v>
      </c>
      <c r="CN4270" s="12" t="s">
        <v>1506</v>
      </c>
      <c r="CS4270" s="12"/>
      <c r="CT4270" s="36" t="str">
        <f t="shared" si="66"/>
        <v>1bn - 50bn</v>
      </c>
      <c r="CU4270" s="36" t="str">
        <f>VLOOKUP(CK4270,Mapping!B:C,2,FALSE)</f>
        <v>EU</v>
      </c>
    </row>
    <row r="4271" spans="1:99" ht="16" customHeight="1" x14ac:dyDescent="0.35">
      <c r="A4271" s="12" t="s">
        <v>5827</v>
      </c>
      <c r="B4271" s="12" t="s">
        <v>933</v>
      </c>
      <c r="E4271" s="37">
        <v>109648264</v>
      </c>
      <c r="G4271" s="37" t="s">
        <v>1505</v>
      </c>
      <c r="I4271" s="37"/>
      <c r="K4271" s="37"/>
      <c r="M4271" s="37"/>
      <c r="O4271" s="37"/>
      <c r="R4271" s="37"/>
      <c r="T4271" s="37"/>
      <c r="V4271" s="37"/>
      <c r="X4271" s="37"/>
      <c r="Z4271" s="37"/>
      <c r="AB4271" s="37"/>
      <c r="AD4271" s="37"/>
      <c r="AF4271" s="37"/>
      <c r="AH4271" s="37"/>
      <c r="AN4271" s="37">
        <v>48300791</v>
      </c>
      <c r="AO4271" s="12">
        <v>0.65</v>
      </c>
      <c r="AP4271" s="37">
        <v>61347473</v>
      </c>
      <c r="AQ4271" s="12">
        <v>0.83</v>
      </c>
      <c r="AR4271" s="37"/>
      <c r="AT4271" s="37"/>
      <c r="AV4271" s="37"/>
      <c r="AX4271" s="37"/>
      <c r="BH4271" s="12">
        <v>265700</v>
      </c>
      <c r="BI4271" s="12">
        <v>286800</v>
      </c>
      <c r="BV4271" s="12">
        <v>0.23</v>
      </c>
      <c r="BY4271" s="12">
        <v>0.04</v>
      </c>
      <c r="CG4271" s="12" t="s">
        <v>929</v>
      </c>
      <c r="CH4271" s="12">
        <v>67.947999999999993</v>
      </c>
      <c r="CI4271" s="12" t="s">
        <v>953</v>
      </c>
      <c r="CJ4271" s="12"/>
      <c r="CK4271" s="12" t="s">
        <v>954</v>
      </c>
      <c r="CL4271" s="37">
        <v>7398683322</v>
      </c>
      <c r="CN4271" s="12" t="s">
        <v>1509</v>
      </c>
      <c r="CS4271" s="12"/>
      <c r="CT4271" s="36" t="str">
        <f t="shared" si="66"/>
        <v>1bn - 50bn</v>
      </c>
      <c r="CU4271" s="36" t="str">
        <f>VLOOKUP(CK4271,Mapping!B:C,2,FALSE)</f>
        <v>EU</v>
      </c>
    </row>
    <row r="4272" spans="1:99" ht="16" customHeight="1" x14ac:dyDescent="0.35">
      <c r="A4272" s="12" t="s">
        <v>5828</v>
      </c>
      <c r="B4272" s="12" t="s">
        <v>925</v>
      </c>
      <c r="E4272" s="37">
        <v>618016</v>
      </c>
      <c r="G4272" s="37" t="s">
        <v>1505</v>
      </c>
      <c r="I4272" s="37"/>
      <c r="K4272" s="37"/>
      <c r="M4272" s="37">
        <v>618016</v>
      </c>
      <c r="N4272" s="12">
        <v>0.1</v>
      </c>
      <c r="O4272" s="37"/>
      <c r="R4272" s="37"/>
      <c r="T4272" s="37"/>
      <c r="V4272" s="37"/>
      <c r="X4272" s="37"/>
      <c r="Z4272" s="37"/>
      <c r="AB4272" s="37"/>
      <c r="AD4272" s="37"/>
      <c r="AF4272" s="37"/>
      <c r="AH4272" s="37"/>
      <c r="AN4272" s="37"/>
      <c r="AP4272" s="37"/>
      <c r="AR4272" s="37"/>
      <c r="AT4272" s="37"/>
      <c r="AV4272" s="37"/>
      <c r="AX4272" s="37"/>
      <c r="BB4272" s="12">
        <v>4926</v>
      </c>
      <c r="CC4272" s="12">
        <v>0</v>
      </c>
      <c r="CG4272" s="12" t="s">
        <v>940</v>
      </c>
      <c r="CH4272" s="12">
        <v>11.246</v>
      </c>
      <c r="CI4272" s="12" t="s">
        <v>5829</v>
      </c>
      <c r="CJ4272" s="12" t="s">
        <v>946</v>
      </c>
      <c r="CK4272" s="12" t="s">
        <v>932</v>
      </c>
      <c r="CL4272" s="37">
        <v>615592238</v>
      </c>
      <c r="CN4272" s="12" t="s">
        <v>1509</v>
      </c>
      <c r="CS4272" s="12"/>
      <c r="CT4272" s="36" t="str">
        <f t="shared" si="66"/>
        <v>500mn - 1bn</v>
      </c>
      <c r="CU4272" s="36" t="str">
        <f>VLOOKUP(CK4272,Mapping!B:C,2,FALSE)</f>
        <v>US/CA</v>
      </c>
    </row>
    <row r="4273" spans="1:99" ht="16" customHeight="1" x14ac:dyDescent="0.35">
      <c r="A4273" s="12" t="s">
        <v>5830</v>
      </c>
      <c r="B4273" s="12" t="s">
        <v>925</v>
      </c>
      <c r="E4273" s="37">
        <v>11302325</v>
      </c>
      <c r="G4273" s="37" t="s">
        <v>1505</v>
      </c>
      <c r="I4273" s="37"/>
      <c r="K4273" s="37"/>
      <c r="M4273" s="37"/>
      <c r="O4273" s="37"/>
      <c r="Q4273" s="12">
        <v>0</v>
      </c>
      <c r="R4273" s="37"/>
      <c r="T4273" s="37"/>
      <c r="V4273" s="37"/>
      <c r="X4273" s="37">
        <v>7292689</v>
      </c>
      <c r="Y4273" s="12">
        <v>0.02</v>
      </c>
      <c r="Z4273" s="37"/>
      <c r="AB4273" s="37"/>
      <c r="AD4273" s="37"/>
      <c r="AF4273" s="37"/>
      <c r="AH4273" s="37">
        <v>0</v>
      </c>
      <c r="AI4273" s="12">
        <v>0</v>
      </c>
      <c r="AN4273" s="37">
        <v>0</v>
      </c>
      <c r="AO4273" s="12">
        <v>0</v>
      </c>
      <c r="AP4273" s="37">
        <v>4009636</v>
      </c>
      <c r="AQ4273" s="12">
        <v>0.01</v>
      </c>
      <c r="AR4273" s="37"/>
      <c r="AT4273" s="37"/>
      <c r="AV4273" s="37"/>
      <c r="AX4273" s="37"/>
      <c r="BA4273" s="12">
        <v>71371</v>
      </c>
      <c r="BH4273" s="12">
        <v>17366</v>
      </c>
      <c r="BI4273" s="12">
        <v>0</v>
      </c>
      <c r="BQ4273" s="12">
        <v>0</v>
      </c>
      <c r="BV4273" s="12">
        <v>0.01</v>
      </c>
      <c r="BY4273" s="12">
        <v>0</v>
      </c>
      <c r="BZ4273" s="12">
        <v>0</v>
      </c>
      <c r="CG4273" s="12" t="s">
        <v>934</v>
      </c>
      <c r="CH4273" s="12">
        <v>32.475999999999999</v>
      </c>
      <c r="CI4273" s="12" t="s">
        <v>1056</v>
      </c>
      <c r="CJ4273" s="12"/>
      <c r="CK4273" s="12" t="s">
        <v>1057</v>
      </c>
      <c r="CL4273" s="37">
        <v>29279394249</v>
      </c>
      <c r="CN4273" s="12" t="s">
        <v>1506</v>
      </c>
      <c r="CS4273" s="12"/>
      <c r="CT4273" s="36" t="str">
        <f t="shared" si="66"/>
        <v>1bn - 50bn</v>
      </c>
      <c r="CU4273" s="36" t="str">
        <f>VLOOKUP(CK4273,Mapping!B:C,2,FALSE)</f>
        <v>Asia</v>
      </c>
    </row>
    <row r="4274" spans="1:99" ht="16" customHeight="1" x14ac:dyDescent="0.35">
      <c r="A4274" s="12" t="s">
        <v>5831</v>
      </c>
      <c r="B4274" s="12" t="s">
        <v>925</v>
      </c>
      <c r="E4274" s="37">
        <v>7618</v>
      </c>
      <c r="G4274" s="37" t="s">
        <v>1505</v>
      </c>
      <c r="I4274" s="37"/>
      <c r="K4274" s="37"/>
      <c r="M4274" s="37">
        <v>251</v>
      </c>
      <c r="N4274" s="12">
        <v>0</v>
      </c>
      <c r="O4274" s="37"/>
      <c r="Q4274" s="12">
        <v>25</v>
      </c>
      <c r="R4274" s="37"/>
      <c r="T4274" s="37"/>
      <c r="V4274" s="37"/>
      <c r="X4274" s="37"/>
      <c r="Z4274" s="37"/>
      <c r="AB4274" s="37"/>
      <c r="AD4274" s="37"/>
      <c r="AF4274" s="37"/>
      <c r="AH4274" s="37">
        <v>3157</v>
      </c>
      <c r="AI4274" s="12">
        <v>0</v>
      </c>
      <c r="AN4274" s="37">
        <v>4210</v>
      </c>
      <c r="AO4274" s="12">
        <v>0</v>
      </c>
      <c r="AP4274" s="37"/>
      <c r="AR4274" s="37"/>
      <c r="AT4274" s="37"/>
      <c r="AV4274" s="37"/>
      <c r="AX4274" s="37"/>
      <c r="BB4274" s="12">
        <v>2</v>
      </c>
      <c r="BI4274" s="12">
        <v>25</v>
      </c>
      <c r="BQ4274" s="12">
        <v>0</v>
      </c>
      <c r="BY4274" s="12">
        <v>0</v>
      </c>
      <c r="CC4274" s="12">
        <v>0</v>
      </c>
      <c r="CG4274" s="12" t="s">
        <v>934</v>
      </c>
      <c r="CH4274" s="12">
        <v>55.33</v>
      </c>
      <c r="CI4274" s="12" t="s">
        <v>5832</v>
      </c>
      <c r="CJ4274" s="12" t="s">
        <v>1072</v>
      </c>
      <c r="CK4274" s="12" t="s">
        <v>932</v>
      </c>
      <c r="CL4274" s="37">
        <v>289837708</v>
      </c>
      <c r="CN4274" s="12" t="s">
        <v>1509</v>
      </c>
      <c r="CS4274" s="12"/>
      <c r="CT4274" s="36" t="str">
        <f t="shared" si="66"/>
        <v>500mn</v>
      </c>
      <c r="CU4274" s="36" t="str">
        <f>VLOOKUP(CK4274,Mapping!B:C,2,FALSE)</f>
        <v>US/CA</v>
      </c>
    </row>
    <row r="4275" spans="1:99" ht="16" customHeight="1" x14ac:dyDescent="0.35">
      <c r="A4275" s="12" t="s">
        <v>372</v>
      </c>
      <c r="B4275" s="12" t="s">
        <v>933</v>
      </c>
      <c r="E4275" s="37">
        <v>47607377</v>
      </c>
      <c r="F4275" s="12">
        <v>45900</v>
      </c>
      <c r="G4275" s="37" t="s">
        <v>1505</v>
      </c>
      <c r="I4275" s="37">
        <v>2230624</v>
      </c>
      <c r="J4275" s="12">
        <v>0.15</v>
      </c>
      <c r="K4275" s="37">
        <v>24249970</v>
      </c>
      <c r="L4275" s="12">
        <v>1.67</v>
      </c>
      <c r="M4275" s="37">
        <v>313650</v>
      </c>
      <c r="N4275" s="12">
        <v>0.02</v>
      </c>
      <c r="O4275" s="37">
        <v>7910179</v>
      </c>
      <c r="P4275" s="12">
        <v>0.54</v>
      </c>
      <c r="R4275" s="37">
        <v>847348</v>
      </c>
      <c r="S4275" s="12">
        <v>0.06</v>
      </c>
      <c r="T4275" s="37"/>
      <c r="V4275" s="37">
        <v>8919819</v>
      </c>
      <c r="W4275" s="12">
        <v>0.61</v>
      </c>
      <c r="X4275" s="37"/>
      <c r="Z4275" s="37"/>
      <c r="AB4275" s="37">
        <v>1063263</v>
      </c>
      <c r="AC4275" s="12">
        <v>7.0000000000000007E-2</v>
      </c>
      <c r="AD4275" s="37"/>
      <c r="AF4275" s="37">
        <v>0</v>
      </c>
      <c r="AG4275" s="12">
        <v>0</v>
      </c>
      <c r="AH4275" s="37"/>
      <c r="AJ4275" s="12">
        <v>73600</v>
      </c>
      <c r="AK4275" s="12">
        <v>409935</v>
      </c>
      <c r="AL4275" s="12">
        <v>520862</v>
      </c>
      <c r="AM4275" s="12">
        <v>209400</v>
      </c>
      <c r="AN4275" s="37">
        <v>1591501</v>
      </c>
      <c r="AO4275" s="12">
        <v>0.11</v>
      </c>
      <c r="AP4275" s="37"/>
      <c r="AR4275" s="37"/>
      <c r="AT4275" s="37"/>
      <c r="AV4275" s="37"/>
      <c r="AX4275" s="37">
        <v>481023</v>
      </c>
      <c r="AY4275" s="12">
        <v>0.03</v>
      </c>
      <c r="AZ4275" s="12">
        <v>80044</v>
      </c>
      <c r="BB4275" s="12">
        <v>2500</v>
      </c>
      <c r="BF4275" s="12">
        <v>0</v>
      </c>
      <c r="BG4275" s="12">
        <v>392599</v>
      </c>
      <c r="BI4275" s="12">
        <v>9450</v>
      </c>
      <c r="BO4275" s="12">
        <v>0.01</v>
      </c>
      <c r="BP4275" s="12">
        <v>0</v>
      </c>
      <c r="BR4275" s="12">
        <v>0</v>
      </c>
      <c r="BS4275" s="12">
        <v>0</v>
      </c>
      <c r="BT4275" s="12">
        <v>0.01</v>
      </c>
      <c r="BU4275" s="12">
        <v>0</v>
      </c>
      <c r="BW4275" s="12">
        <v>0.01</v>
      </c>
      <c r="BX4275" s="12">
        <v>0</v>
      </c>
      <c r="BY4275" s="12">
        <v>0</v>
      </c>
      <c r="CC4275" s="12">
        <v>0</v>
      </c>
      <c r="CG4275" s="12" t="s">
        <v>929</v>
      </c>
      <c r="CH4275" s="12">
        <v>105.742</v>
      </c>
      <c r="CI4275" s="12" t="s">
        <v>1023</v>
      </c>
      <c r="CJ4275" s="12"/>
      <c r="CK4275" s="12" t="s">
        <v>979</v>
      </c>
      <c r="CL4275" s="37">
        <v>1453419584</v>
      </c>
      <c r="CN4275" s="12" t="s">
        <v>1506</v>
      </c>
      <c r="CS4275" s="12"/>
      <c r="CT4275" s="36" t="str">
        <f t="shared" si="66"/>
        <v>1bn - 50bn</v>
      </c>
      <c r="CU4275" s="36" t="str">
        <f>VLOOKUP(CK4275,Mapping!B:C,2,FALSE)</f>
        <v>EU</v>
      </c>
    </row>
    <row r="4276" spans="1:99" ht="16" customHeight="1" x14ac:dyDescent="0.35">
      <c r="A4276" s="12" t="s">
        <v>5833</v>
      </c>
      <c r="B4276" s="12" t="s">
        <v>925</v>
      </c>
      <c r="E4276" s="37">
        <v>770701</v>
      </c>
      <c r="G4276" s="37" t="s">
        <v>1505</v>
      </c>
      <c r="I4276" s="37"/>
      <c r="K4276" s="37"/>
      <c r="M4276" s="37">
        <v>770701</v>
      </c>
      <c r="N4276" s="12">
        <v>0.28000000000000003</v>
      </c>
      <c r="O4276" s="37"/>
      <c r="R4276" s="37"/>
      <c r="T4276" s="37"/>
      <c r="V4276" s="37"/>
      <c r="X4276" s="37"/>
      <c r="Z4276" s="37">
        <v>0</v>
      </c>
      <c r="AA4276" s="12">
        <v>0</v>
      </c>
      <c r="AB4276" s="37"/>
      <c r="AD4276" s="37"/>
      <c r="AF4276" s="37"/>
      <c r="AH4276" s="37"/>
      <c r="AN4276" s="37"/>
      <c r="AP4276" s="37"/>
      <c r="AR4276" s="37"/>
      <c r="AT4276" s="37"/>
      <c r="AV4276" s="37"/>
      <c r="AX4276" s="37"/>
      <c r="BB4276" s="12">
        <v>6143</v>
      </c>
      <c r="BC4276" s="12">
        <v>0</v>
      </c>
      <c r="CC4276" s="12">
        <v>0</v>
      </c>
      <c r="CD4276" s="12">
        <v>0</v>
      </c>
      <c r="CG4276" s="12" t="s">
        <v>929</v>
      </c>
      <c r="CH4276" s="12">
        <v>15.125999999999999</v>
      </c>
      <c r="CI4276" s="12" t="s">
        <v>2116</v>
      </c>
      <c r="CJ4276" s="12" t="s">
        <v>946</v>
      </c>
      <c r="CK4276" s="12" t="s">
        <v>932</v>
      </c>
      <c r="CL4276" s="37">
        <v>273440077</v>
      </c>
      <c r="CN4276" s="12" t="s">
        <v>1509</v>
      </c>
      <c r="CS4276" s="12"/>
      <c r="CT4276" s="36" t="str">
        <f t="shared" si="66"/>
        <v>500mn</v>
      </c>
      <c r="CU4276" s="36" t="str">
        <f>VLOOKUP(CK4276,Mapping!B:C,2,FALSE)</f>
        <v>US/CA</v>
      </c>
    </row>
    <row r="4277" spans="1:99" ht="16" customHeight="1" x14ac:dyDescent="0.35">
      <c r="A4277" s="12" t="s">
        <v>5834</v>
      </c>
      <c r="B4277" s="12" t="s">
        <v>925</v>
      </c>
      <c r="E4277" s="37">
        <v>8299857</v>
      </c>
      <c r="G4277" s="37" t="s">
        <v>1505</v>
      </c>
      <c r="I4277" s="37"/>
      <c r="K4277" s="37"/>
      <c r="M4277" s="37"/>
      <c r="O4277" s="37"/>
      <c r="R4277" s="37"/>
      <c r="T4277" s="37">
        <v>1438877</v>
      </c>
      <c r="U4277" s="12">
        <v>0.48</v>
      </c>
      <c r="V4277" s="37"/>
      <c r="X4277" s="37">
        <v>367439</v>
      </c>
      <c r="Y4277" s="12">
        <v>0.12</v>
      </c>
      <c r="Z4277" s="37">
        <v>0</v>
      </c>
      <c r="AA4277" s="12">
        <v>0</v>
      </c>
      <c r="AB4277" s="37"/>
      <c r="AD4277" s="37"/>
      <c r="AF4277" s="37"/>
      <c r="AH4277" s="37"/>
      <c r="AN4277" s="37">
        <v>3561931</v>
      </c>
      <c r="AO4277" s="12">
        <v>1.19</v>
      </c>
      <c r="AP4277" s="37">
        <v>2931610</v>
      </c>
      <c r="AQ4277" s="12">
        <v>0.98</v>
      </c>
      <c r="AR4277" s="37"/>
      <c r="AT4277" s="37"/>
      <c r="AV4277" s="37"/>
      <c r="AX4277" s="37"/>
      <c r="BA4277" s="12">
        <v>3596</v>
      </c>
      <c r="BC4277" s="12">
        <v>0</v>
      </c>
      <c r="BH4277" s="12">
        <v>12697</v>
      </c>
      <c r="BI4277" s="12">
        <v>21150</v>
      </c>
      <c r="BK4277" s="12">
        <v>12854</v>
      </c>
      <c r="BV4277" s="12">
        <v>0.01</v>
      </c>
      <c r="BY4277" s="12">
        <v>0</v>
      </c>
      <c r="BZ4277" s="12">
        <v>0</v>
      </c>
      <c r="CD4277" s="12">
        <v>0</v>
      </c>
      <c r="CE4277" s="12">
        <v>0</v>
      </c>
      <c r="CG4277" s="12" t="s">
        <v>934</v>
      </c>
      <c r="CH4277" s="12">
        <v>58.640999999999998</v>
      </c>
      <c r="CI4277" s="12" t="s">
        <v>5835</v>
      </c>
      <c r="CJ4277" s="12" t="s">
        <v>1698</v>
      </c>
      <c r="CK4277" s="12" t="s">
        <v>932</v>
      </c>
      <c r="CL4277" s="37">
        <v>297972027</v>
      </c>
      <c r="CN4277" s="12" t="s">
        <v>1509</v>
      </c>
      <c r="CS4277" s="12"/>
      <c r="CT4277" s="36" t="str">
        <f t="shared" si="66"/>
        <v>500mn</v>
      </c>
      <c r="CU4277" s="36" t="str">
        <f>VLOOKUP(CK4277,Mapping!B:C,2,FALSE)</f>
        <v>US/CA</v>
      </c>
    </row>
    <row r="4278" spans="1:99" ht="16" customHeight="1" x14ac:dyDescent="0.35">
      <c r="A4278" s="12" t="s">
        <v>5836</v>
      </c>
      <c r="B4278" s="12" t="s">
        <v>925</v>
      </c>
      <c r="E4278" s="37">
        <v>2025400</v>
      </c>
      <c r="G4278" s="37" t="s">
        <v>1505</v>
      </c>
      <c r="I4278" s="37"/>
      <c r="K4278" s="37"/>
      <c r="M4278" s="37"/>
      <c r="O4278" s="37"/>
      <c r="R4278" s="37"/>
      <c r="T4278" s="37"/>
      <c r="V4278" s="37"/>
      <c r="X4278" s="37"/>
      <c r="Z4278" s="37"/>
      <c r="AB4278" s="37"/>
      <c r="AD4278" s="37"/>
      <c r="AF4278" s="37"/>
      <c r="AH4278" s="37"/>
      <c r="AN4278" s="37"/>
      <c r="AP4278" s="37"/>
      <c r="AR4278" s="37"/>
      <c r="AT4278" s="37">
        <v>2025400</v>
      </c>
      <c r="AU4278" s="12">
        <v>1.72</v>
      </c>
      <c r="AV4278" s="37"/>
      <c r="AX4278" s="37"/>
      <c r="BD4278" s="12">
        <v>190000</v>
      </c>
      <c r="CF4278" s="12">
        <v>0.16</v>
      </c>
      <c r="CG4278" s="12" t="s">
        <v>976</v>
      </c>
      <c r="CH4278" s="12">
        <v>122.476</v>
      </c>
      <c r="CI4278" s="12" t="s">
        <v>3926</v>
      </c>
      <c r="CJ4278" s="12" t="s">
        <v>972</v>
      </c>
      <c r="CK4278" s="12" t="s">
        <v>932</v>
      </c>
      <c r="CL4278" s="37">
        <v>114680053</v>
      </c>
      <c r="CN4278" s="12" t="s">
        <v>1513</v>
      </c>
      <c r="CS4278" s="12"/>
      <c r="CT4278" s="36" t="str">
        <f t="shared" si="66"/>
        <v>500mn</v>
      </c>
      <c r="CU4278" s="36" t="str">
        <f>VLOOKUP(CK4278,Mapping!B:C,2,FALSE)</f>
        <v>US/CA</v>
      </c>
    </row>
    <row r="4279" spans="1:99" ht="16" customHeight="1" x14ac:dyDescent="0.35">
      <c r="A4279" s="12" t="s">
        <v>5837</v>
      </c>
      <c r="B4279" s="12" t="s">
        <v>925</v>
      </c>
      <c r="E4279" s="37">
        <v>1364144</v>
      </c>
      <c r="G4279" s="37" t="s">
        <v>1505</v>
      </c>
      <c r="I4279" s="37"/>
      <c r="K4279" s="37"/>
      <c r="M4279" s="37"/>
      <c r="O4279" s="37"/>
      <c r="R4279" s="37"/>
      <c r="T4279" s="37"/>
      <c r="V4279" s="37"/>
      <c r="X4279" s="37"/>
      <c r="Z4279" s="37"/>
      <c r="AB4279" s="37"/>
      <c r="AD4279" s="37"/>
      <c r="AF4279" s="37"/>
      <c r="AH4279" s="37"/>
      <c r="AN4279" s="37">
        <v>1364144</v>
      </c>
      <c r="AO4279" s="12">
        <v>2.92</v>
      </c>
      <c r="AP4279" s="37"/>
      <c r="AR4279" s="37"/>
      <c r="AT4279" s="37"/>
      <c r="AV4279" s="37"/>
      <c r="AX4279" s="37"/>
      <c r="BI4279" s="12">
        <v>8100</v>
      </c>
      <c r="BY4279" s="12">
        <v>0</v>
      </c>
      <c r="CG4279" s="12" t="s">
        <v>976</v>
      </c>
      <c r="CH4279" s="12">
        <v>330.22199999999998</v>
      </c>
      <c r="CI4279" s="12" t="s">
        <v>2102</v>
      </c>
      <c r="CJ4279" s="12" t="s">
        <v>968</v>
      </c>
      <c r="CK4279" s="12" t="s">
        <v>932</v>
      </c>
      <c r="CL4279" s="37">
        <v>46696690</v>
      </c>
      <c r="CN4279" s="12" t="s">
        <v>1513</v>
      </c>
      <c r="CS4279" s="12"/>
      <c r="CT4279" s="36" t="str">
        <f t="shared" si="66"/>
        <v>500mn</v>
      </c>
      <c r="CU4279" s="36" t="str">
        <f>VLOOKUP(CK4279,Mapping!B:C,2,FALSE)</f>
        <v>US/CA</v>
      </c>
    </row>
    <row r="4280" spans="1:99" ht="16" customHeight="1" x14ac:dyDescent="0.35">
      <c r="A4280" s="12" t="s">
        <v>5838</v>
      </c>
      <c r="B4280" s="12" t="s">
        <v>925</v>
      </c>
      <c r="E4280" s="37">
        <v>66131987</v>
      </c>
      <c r="G4280" s="37" t="s">
        <v>1505</v>
      </c>
      <c r="I4280" s="37"/>
      <c r="K4280" s="37"/>
      <c r="M4280" s="37"/>
      <c r="O4280" s="37"/>
      <c r="R4280" s="37"/>
      <c r="T4280" s="37"/>
      <c r="V4280" s="37"/>
      <c r="X4280" s="37"/>
      <c r="Z4280" s="37"/>
      <c r="AB4280" s="37">
        <v>36116287</v>
      </c>
      <c r="AC4280" s="12">
        <v>1.62</v>
      </c>
      <c r="AD4280" s="37"/>
      <c r="AF4280" s="37"/>
      <c r="AH4280" s="37"/>
      <c r="AJ4280" s="12">
        <v>2500000</v>
      </c>
      <c r="AN4280" s="37"/>
      <c r="AP4280" s="37">
        <v>30015700</v>
      </c>
      <c r="AQ4280" s="12">
        <v>1.35</v>
      </c>
      <c r="AR4280" s="37"/>
      <c r="AT4280" s="37"/>
      <c r="AV4280" s="37"/>
      <c r="AX4280" s="37"/>
      <c r="BH4280" s="12">
        <v>130000</v>
      </c>
      <c r="BR4280" s="12">
        <v>0.1</v>
      </c>
      <c r="BV4280" s="12">
        <v>0.11</v>
      </c>
      <c r="CG4280" s="12" t="s">
        <v>929</v>
      </c>
      <c r="CH4280" s="12">
        <v>122.46299999999999</v>
      </c>
      <c r="CI4280" s="12" t="s">
        <v>5839</v>
      </c>
      <c r="CJ4280" s="12"/>
      <c r="CK4280" s="12" t="s">
        <v>954</v>
      </c>
      <c r="CL4280" s="37">
        <v>2236487399</v>
      </c>
      <c r="CN4280" s="12" t="s">
        <v>1506</v>
      </c>
      <c r="CS4280" s="12"/>
      <c r="CT4280" s="36" t="str">
        <f t="shared" si="66"/>
        <v>1bn - 50bn</v>
      </c>
      <c r="CU4280" s="36" t="str">
        <f>VLOOKUP(CK4280,Mapping!B:C,2,FALSE)</f>
        <v>EU</v>
      </c>
    </row>
    <row r="4281" spans="1:99" ht="16" customHeight="1" x14ac:dyDescent="0.35">
      <c r="A4281" s="12" t="s">
        <v>5840</v>
      </c>
      <c r="B4281" s="12" t="s">
        <v>925</v>
      </c>
      <c r="E4281" s="37">
        <v>14658</v>
      </c>
      <c r="G4281" s="37" t="s">
        <v>1505</v>
      </c>
      <c r="I4281" s="37"/>
      <c r="K4281" s="37"/>
      <c r="M4281" s="37">
        <v>14658</v>
      </c>
      <c r="N4281" s="12">
        <v>0.01</v>
      </c>
      <c r="O4281" s="37"/>
      <c r="R4281" s="37"/>
      <c r="T4281" s="37"/>
      <c r="V4281" s="37"/>
      <c r="X4281" s="37"/>
      <c r="Z4281" s="37"/>
      <c r="AB4281" s="37"/>
      <c r="AD4281" s="37"/>
      <c r="AF4281" s="37"/>
      <c r="AH4281" s="37"/>
      <c r="AN4281" s="37"/>
      <c r="AP4281" s="37"/>
      <c r="AR4281" s="37"/>
      <c r="AT4281" s="37"/>
      <c r="AV4281" s="37"/>
      <c r="AX4281" s="37"/>
      <c r="BB4281" s="12">
        <v>100</v>
      </c>
      <c r="CC4281" s="12">
        <v>0</v>
      </c>
      <c r="CG4281" s="12" t="s">
        <v>940</v>
      </c>
      <c r="CH4281" s="12">
        <v>17.492000000000001</v>
      </c>
      <c r="CI4281" s="12" t="s">
        <v>2364</v>
      </c>
      <c r="CJ4281" s="12" t="s">
        <v>995</v>
      </c>
      <c r="CK4281" s="12" t="s">
        <v>932</v>
      </c>
      <c r="CL4281" s="37">
        <v>253905966</v>
      </c>
      <c r="CN4281" s="12" t="s">
        <v>1509</v>
      </c>
      <c r="CS4281" s="12"/>
      <c r="CT4281" s="36" t="str">
        <f t="shared" si="66"/>
        <v>500mn</v>
      </c>
      <c r="CU4281" s="36" t="str">
        <f>VLOOKUP(CK4281,Mapping!B:C,2,FALSE)</f>
        <v>US/CA</v>
      </c>
    </row>
    <row r="4282" spans="1:99" ht="16" customHeight="1" x14ac:dyDescent="0.35">
      <c r="A4282" s="12" t="s">
        <v>5841</v>
      </c>
      <c r="B4282" s="12" t="s">
        <v>925</v>
      </c>
      <c r="E4282" s="37">
        <v>1165150</v>
      </c>
      <c r="G4282" s="37" t="s">
        <v>1505</v>
      </c>
      <c r="I4282" s="37"/>
      <c r="K4282" s="37"/>
      <c r="M4282" s="37"/>
      <c r="O4282" s="37"/>
      <c r="R4282" s="37"/>
      <c r="T4282" s="37"/>
      <c r="V4282" s="37"/>
      <c r="X4282" s="37"/>
      <c r="Z4282" s="37"/>
      <c r="AB4282" s="37"/>
      <c r="AD4282" s="37"/>
      <c r="AF4282" s="37"/>
      <c r="AH4282" s="37"/>
      <c r="AN4282" s="37">
        <v>328405</v>
      </c>
      <c r="AO4282" s="12">
        <v>0.21</v>
      </c>
      <c r="AP4282" s="37">
        <v>836745</v>
      </c>
      <c r="AQ4282" s="12">
        <v>0.54</v>
      </c>
      <c r="AR4282" s="37"/>
      <c r="AT4282" s="37"/>
      <c r="AV4282" s="37"/>
      <c r="AX4282" s="37"/>
      <c r="BH4282" s="12">
        <v>3624</v>
      </c>
      <c r="BI4282" s="12">
        <v>1950</v>
      </c>
      <c r="BV4282" s="12">
        <v>0</v>
      </c>
      <c r="BY4282" s="12">
        <v>0</v>
      </c>
      <c r="CG4282" s="12" t="s">
        <v>929</v>
      </c>
      <c r="CH4282" s="12">
        <v>48.664999999999999</v>
      </c>
      <c r="CI4282" s="12" t="s">
        <v>1230</v>
      </c>
      <c r="CJ4282" s="12" t="s">
        <v>993</v>
      </c>
      <c r="CK4282" s="12" t="s">
        <v>932</v>
      </c>
      <c r="CL4282" s="37">
        <v>154367994</v>
      </c>
      <c r="CN4282" s="12" t="s">
        <v>1509</v>
      </c>
      <c r="CS4282" s="12"/>
      <c r="CT4282" s="36" t="str">
        <f t="shared" si="66"/>
        <v>500mn</v>
      </c>
      <c r="CU4282" s="36" t="str">
        <f>VLOOKUP(CK4282,Mapping!B:C,2,FALSE)</f>
        <v>US/CA</v>
      </c>
    </row>
    <row r="4283" spans="1:99" ht="16" customHeight="1" x14ac:dyDescent="0.35">
      <c r="A4283" s="12" t="s">
        <v>148</v>
      </c>
      <c r="B4283" s="12" t="s">
        <v>933</v>
      </c>
      <c r="C4283" s="12">
        <v>212</v>
      </c>
      <c r="D4283" s="12">
        <v>30350</v>
      </c>
      <c r="E4283" s="37">
        <v>1634002343</v>
      </c>
      <c r="F4283" s="12">
        <v>452600</v>
      </c>
      <c r="G4283" s="37">
        <v>2083831</v>
      </c>
      <c r="H4283" s="12">
        <v>0</v>
      </c>
      <c r="I4283" s="37">
        <v>23793980</v>
      </c>
      <c r="J4283" s="12">
        <v>0.04</v>
      </c>
      <c r="K4283" s="37">
        <v>757011777</v>
      </c>
      <c r="L4283" s="12">
        <v>1.27</v>
      </c>
      <c r="M4283" s="37">
        <v>99194447</v>
      </c>
      <c r="N4283" s="12">
        <v>0.17</v>
      </c>
      <c r="O4283" s="37">
        <v>390680652</v>
      </c>
      <c r="P4283" s="12">
        <v>0.66</v>
      </c>
      <c r="R4283" s="37">
        <v>74802082</v>
      </c>
      <c r="S4283" s="12">
        <v>0.13</v>
      </c>
      <c r="T4283" s="37">
        <v>0</v>
      </c>
      <c r="U4283" s="12">
        <v>0</v>
      </c>
      <c r="V4283" s="37">
        <v>155998361</v>
      </c>
      <c r="W4283" s="12">
        <v>0.26</v>
      </c>
      <c r="X4283" s="37"/>
      <c r="Z4283" s="37"/>
      <c r="AB4283" s="37"/>
      <c r="AD4283" s="37"/>
      <c r="AF4283" s="37"/>
      <c r="AH4283" s="37"/>
      <c r="AK4283" s="12">
        <v>7169337</v>
      </c>
      <c r="AL4283" s="12">
        <v>25466217</v>
      </c>
      <c r="AN4283" s="37"/>
      <c r="AP4283" s="37"/>
      <c r="AR4283" s="37">
        <v>130437213</v>
      </c>
      <c r="AS4283" s="12">
        <v>0.22</v>
      </c>
      <c r="AT4283" s="37"/>
      <c r="AV4283" s="37"/>
      <c r="AX4283" s="37"/>
      <c r="AZ4283" s="12">
        <v>7062918</v>
      </c>
      <c r="BB4283" s="12">
        <v>790646</v>
      </c>
      <c r="BE4283" s="12">
        <v>3497914</v>
      </c>
      <c r="BG4283" s="12">
        <v>12268939</v>
      </c>
      <c r="BK4283" s="12">
        <v>0</v>
      </c>
      <c r="BM4283" s="12">
        <v>3.91</v>
      </c>
      <c r="BN4283" s="12">
        <v>0</v>
      </c>
      <c r="BO4283" s="12">
        <v>7.0000000000000007E-2</v>
      </c>
      <c r="BS4283" s="12">
        <v>0.13</v>
      </c>
      <c r="BT4283" s="12">
        <v>0.22</v>
      </c>
      <c r="BU4283" s="12">
        <v>0.13</v>
      </c>
      <c r="BX4283" s="12">
        <v>0.13</v>
      </c>
      <c r="CC4283" s="12">
        <v>0.03</v>
      </c>
      <c r="CE4283" s="12">
        <v>0</v>
      </c>
      <c r="CG4283" s="12" t="s">
        <v>940</v>
      </c>
      <c r="CH4283" s="12">
        <v>51.651000000000003</v>
      </c>
      <c r="CI4283" s="12" t="s">
        <v>953</v>
      </c>
      <c r="CJ4283" s="12"/>
      <c r="CK4283" s="12" t="s">
        <v>954</v>
      </c>
      <c r="CL4283" s="37">
        <v>59487509782</v>
      </c>
      <c r="CM4283" s="12">
        <v>60</v>
      </c>
      <c r="CN4283" s="12" t="s">
        <v>1506</v>
      </c>
      <c r="CO4283" s="12" t="s">
        <v>1510</v>
      </c>
      <c r="CP4283" s="12">
        <v>1874765.2287845192</v>
      </c>
      <c r="CQ4283" s="12">
        <v>96</v>
      </c>
      <c r="CS4283" s="12"/>
      <c r="CT4283" s="36" t="str">
        <f t="shared" si="66"/>
        <v>50bn - 100bn</v>
      </c>
      <c r="CU4283" s="36" t="str">
        <f>VLOOKUP(CK4283,Mapping!B:C,2,FALSE)</f>
        <v>EU</v>
      </c>
    </row>
    <row r="4284" spans="1:99" ht="16" customHeight="1" x14ac:dyDescent="0.35">
      <c r="A4284" s="12" t="s">
        <v>5842</v>
      </c>
      <c r="B4284" s="12" t="s">
        <v>933</v>
      </c>
      <c r="E4284" s="37">
        <v>209939841</v>
      </c>
      <c r="G4284" s="37" t="s">
        <v>1505</v>
      </c>
      <c r="I4284" s="37"/>
      <c r="K4284" s="37"/>
      <c r="M4284" s="37">
        <v>9239627</v>
      </c>
      <c r="N4284" s="12">
        <v>0.03</v>
      </c>
      <c r="O4284" s="37"/>
      <c r="Q4284" s="12">
        <v>9136</v>
      </c>
      <c r="R4284" s="37"/>
      <c r="T4284" s="37">
        <v>0</v>
      </c>
      <c r="U4284" s="12">
        <v>0</v>
      </c>
      <c r="V4284" s="37"/>
      <c r="X4284" s="37"/>
      <c r="Z4284" s="37"/>
      <c r="AB4284" s="37"/>
      <c r="AD4284" s="37">
        <v>368912</v>
      </c>
      <c r="AE4284" s="12">
        <v>0</v>
      </c>
      <c r="AF4284" s="37"/>
      <c r="AH4284" s="37">
        <v>1153694</v>
      </c>
      <c r="AI4284" s="12">
        <v>0</v>
      </c>
      <c r="AN4284" s="37">
        <v>199177608</v>
      </c>
      <c r="AO4284" s="12">
        <v>0.72</v>
      </c>
      <c r="AP4284" s="37"/>
      <c r="AR4284" s="37"/>
      <c r="AT4284" s="37"/>
      <c r="AV4284" s="37"/>
      <c r="AX4284" s="37"/>
      <c r="BB4284" s="12">
        <v>73646</v>
      </c>
      <c r="BI4284" s="12">
        <v>1182675</v>
      </c>
      <c r="BJ4284" s="12">
        <v>3311</v>
      </c>
      <c r="BK4284" s="12">
        <v>0</v>
      </c>
      <c r="BQ4284" s="12">
        <v>0</v>
      </c>
      <c r="BY4284" s="12">
        <v>0.15</v>
      </c>
      <c r="CB4284" s="12">
        <v>0</v>
      </c>
      <c r="CC4284" s="12">
        <v>0</v>
      </c>
      <c r="CE4284" s="12">
        <v>0</v>
      </c>
      <c r="CG4284" s="12" t="s">
        <v>940</v>
      </c>
      <c r="CH4284" s="12">
        <v>18.786000000000001</v>
      </c>
      <c r="CI4284" s="12" t="s">
        <v>953</v>
      </c>
      <c r="CJ4284" s="12"/>
      <c r="CK4284" s="12" t="s">
        <v>954</v>
      </c>
      <c r="CL4284" s="37">
        <v>26685981841</v>
      </c>
      <c r="CN4284" s="12" t="s">
        <v>1506</v>
      </c>
      <c r="CS4284" s="12"/>
      <c r="CT4284" s="36" t="str">
        <f t="shared" si="66"/>
        <v>1bn - 50bn</v>
      </c>
      <c r="CU4284" s="36" t="str">
        <f>VLOOKUP(CK4284,Mapping!B:C,2,FALSE)</f>
        <v>EU</v>
      </c>
    </row>
    <row r="4285" spans="1:99" ht="16" customHeight="1" x14ac:dyDescent="0.35">
      <c r="A4285" s="12" t="s">
        <v>5843</v>
      </c>
      <c r="B4285" s="12" t="s">
        <v>925</v>
      </c>
      <c r="E4285" s="37">
        <v>2169203</v>
      </c>
      <c r="G4285" s="37" t="s">
        <v>1505</v>
      </c>
      <c r="I4285" s="37"/>
      <c r="K4285" s="37"/>
      <c r="M4285" s="37">
        <v>2169203</v>
      </c>
      <c r="N4285" s="12">
        <v>0.22</v>
      </c>
      <c r="O4285" s="37"/>
      <c r="R4285" s="37"/>
      <c r="T4285" s="37"/>
      <c r="V4285" s="37"/>
      <c r="X4285" s="37"/>
      <c r="Z4285" s="37"/>
      <c r="AB4285" s="37"/>
      <c r="AD4285" s="37"/>
      <c r="AF4285" s="37"/>
      <c r="AH4285" s="37"/>
      <c r="AN4285" s="37">
        <v>0</v>
      </c>
      <c r="AO4285" s="12">
        <v>0</v>
      </c>
      <c r="AP4285" s="37">
        <v>0</v>
      </c>
      <c r="AQ4285" s="12">
        <v>0</v>
      </c>
      <c r="AR4285" s="37"/>
      <c r="AT4285" s="37"/>
      <c r="AV4285" s="37"/>
      <c r="AX4285" s="37"/>
      <c r="BB4285" s="12">
        <v>17290</v>
      </c>
      <c r="BH4285" s="12">
        <v>0</v>
      </c>
      <c r="BI4285" s="12">
        <v>0</v>
      </c>
      <c r="BV4285" s="12">
        <v>0</v>
      </c>
      <c r="BY4285" s="12">
        <v>0</v>
      </c>
      <c r="CC4285" s="12">
        <v>0</v>
      </c>
      <c r="CG4285" s="12" t="s">
        <v>1058</v>
      </c>
      <c r="CH4285" s="12">
        <v>52.125</v>
      </c>
      <c r="CI4285" s="12"/>
      <c r="CJ4285" s="12"/>
      <c r="CK4285" s="12" t="s">
        <v>932</v>
      </c>
      <c r="CL4285" s="37">
        <v>978962688</v>
      </c>
      <c r="CN4285" s="12" t="s">
        <v>1506</v>
      </c>
      <c r="CS4285" s="12"/>
      <c r="CT4285" s="36" t="str">
        <f t="shared" si="66"/>
        <v>500mn - 1bn</v>
      </c>
      <c r="CU4285" s="36" t="str">
        <f>VLOOKUP(CK4285,Mapping!B:C,2,FALSE)</f>
        <v>US/CA</v>
      </c>
    </row>
    <row r="4286" spans="1:99" ht="16" customHeight="1" x14ac:dyDescent="0.35">
      <c r="A4286" s="12" t="s">
        <v>5844</v>
      </c>
      <c r="B4286" s="12" t="s">
        <v>925</v>
      </c>
      <c r="E4286" s="37">
        <v>476372</v>
      </c>
      <c r="G4286" s="37" t="s">
        <v>1505</v>
      </c>
      <c r="I4286" s="37"/>
      <c r="K4286" s="37"/>
      <c r="M4286" s="37">
        <v>476372</v>
      </c>
      <c r="N4286" s="12">
        <v>0.28000000000000003</v>
      </c>
      <c r="O4286" s="37"/>
      <c r="R4286" s="37"/>
      <c r="T4286" s="37"/>
      <c r="V4286" s="37"/>
      <c r="X4286" s="37"/>
      <c r="Z4286" s="37"/>
      <c r="AB4286" s="37"/>
      <c r="AD4286" s="37"/>
      <c r="AF4286" s="37"/>
      <c r="AH4286" s="37"/>
      <c r="AN4286" s="37"/>
      <c r="AP4286" s="37"/>
      <c r="AR4286" s="37"/>
      <c r="AT4286" s="37"/>
      <c r="AV4286" s="37"/>
      <c r="AX4286" s="37"/>
      <c r="BB4286" s="12">
        <v>3797</v>
      </c>
      <c r="CC4286" s="12">
        <v>0</v>
      </c>
      <c r="CG4286" s="12" t="s">
        <v>980</v>
      </c>
      <c r="CH4286" s="12">
        <v>18.263000000000002</v>
      </c>
      <c r="CI4286" s="12" t="s">
        <v>3450</v>
      </c>
      <c r="CJ4286" s="12" t="s">
        <v>1248</v>
      </c>
      <c r="CK4286" s="12" t="s">
        <v>932</v>
      </c>
      <c r="CL4286" s="37">
        <v>169746622</v>
      </c>
      <c r="CN4286" s="12" t="s">
        <v>1509</v>
      </c>
      <c r="CS4286" s="12"/>
      <c r="CT4286" s="36" t="str">
        <f t="shared" si="66"/>
        <v>500mn</v>
      </c>
      <c r="CU4286" s="36" t="str">
        <f>VLOOKUP(CK4286,Mapping!B:C,2,FALSE)</f>
        <v>US/CA</v>
      </c>
    </row>
    <row r="4287" spans="1:99" ht="16" customHeight="1" x14ac:dyDescent="0.35">
      <c r="A4287" s="12" t="s">
        <v>5845</v>
      </c>
      <c r="B4287" s="12" t="s">
        <v>925</v>
      </c>
      <c r="E4287" s="37">
        <v>1431509</v>
      </c>
      <c r="G4287" s="37" t="s">
        <v>1505</v>
      </c>
      <c r="I4287" s="37"/>
      <c r="K4287" s="37"/>
      <c r="M4287" s="37"/>
      <c r="O4287" s="37"/>
      <c r="R4287" s="37"/>
      <c r="T4287" s="37"/>
      <c r="V4287" s="37"/>
      <c r="X4287" s="37"/>
      <c r="Z4287" s="37"/>
      <c r="AB4287" s="37"/>
      <c r="AD4287" s="37"/>
      <c r="AF4287" s="37"/>
      <c r="AH4287" s="37"/>
      <c r="AN4287" s="37">
        <v>1431509</v>
      </c>
      <c r="AO4287" s="12">
        <v>0.3</v>
      </c>
      <c r="AP4287" s="37"/>
      <c r="AR4287" s="37"/>
      <c r="AT4287" s="37"/>
      <c r="AV4287" s="37"/>
      <c r="AX4287" s="37"/>
      <c r="BI4287" s="12">
        <v>8500</v>
      </c>
      <c r="BY4287" s="12">
        <v>0</v>
      </c>
      <c r="CG4287" s="12" t="s">
        <v>940</v>
      </c>
      <c r="CH4287" s="12">
        <v>9.3230000000000004</v>
      </c>
      <c r="CI4287" s="12" t="s">
        <v>2190</v>
      </c>
      <c r="CJ4287" s="12" t="s">
        <v>2112</v>
      </c>
      <c r="CK4287" s="12" t="s">
        <v>932</v>
      </c>
      <c r="CL4287" s="37">
        <v>470216517</v>
      </c>
      <c r="CN4287" s="12" t="s">
        <v>1509</v>
      </c>
      <c r="CS4287" s="12"/>
      <c r="CT4287" s="36" t="str">
        <f t="shared" si="66"/>
        <v>500mn</v>
      </c>
      <c r="CU4287" s="36" t="str">
        <f>VLOOKUP(CK4287,Mapping!B:C,2,FALSE)</f>
        <v>US/CA</v>
      </c>
    </row>
    <row r="4288" spans="1:99" ht="16" customHeight="1" x14ac:dyDescent="0.35">
      <c r="A4288" s="12" t="s">
        <v>5846</v>
      </c>
      <c r="B4288" s="12" t="s">
        <v>925</v>
      </c>
      <c r="E4288" s="37">
        <v>11756320</v>
      </c>
      <c r="G4288" s="37" t="s">
        <v>1505</v>
      </c>
      <c r="I4288" s="37"/>
      <c r="K4288" s="37"/>
      <c r="M4288" s="37">
        <v>0</v>
      </c>
      <c r="N4288" s="12">
        <v>0</v>
      </c>
      <c r="O4288" s="37"/>
      <c r="R4288" s="37"/>
      <c r="T4288" s="37"/>
      <c r="V4288" s="37"/>
      <c r="X4288" s="37">
        <v>11756320</v>
      </c>
      <c r="Y4288" s="12">
        <v>1.18</v>
      </c>
      <c r="Z4288" s="37"/>
      <c r="AB4288" s="37"/>
      <c r="AD4288" s="37">
        <v>0</v>
      </c>
      <c r="AE4288" s="12">
        <v>0</v>
      </c>
      <c r="AF4288" s="37"/>
      <c r="AH4288" s="37"/>
      <c r="AN4288" s="37"/>
      <c r="AP4288" s="37"/>
      <c r="AR4288" s="37"/>
      <c r="AT4288" s="37"/>
      <c r="AV4288" s="37"/>
      <c r="AX4288" s="37"/>
      <c r="BA4288" s="12">
        <v>115055</v>
      </c>
      <c r="BB4288" s="12">
        <v>0</v>
      </c>
      <c r="BJ4288" s="12">
        <v>0</v>
      </c>
      <c r="BZ4288" s="12">
        <v>0</v>
      </c>
      <c r="CB4288" s="12">
        <v>0</v>
      </c>
      <c r="CC4288" s="12">
        <v>0</v>
      </c>
      <c r="CG4288" s="12" t="s">
        <v>991</v>
      </c>
      <c r="CH4288" s="12">
        <v>19.03</v>
      </c>
      <c r="CI4288" s="12" t="s">
        <v>2682</v>
      </c>
      <c r="CJ4288" s="12"/>
      <c r="CK4288" s="12" t="s">
        <v>2683</v>
      </c>
      <c r="CL4288" s="37">
        <v>994600459</v>
      </c>
      <c r="CN4288" s="12" t="s">
        <v>1506</v>
      </c>
      <c r="CS4288" s="12"/>
      <c r="CT4288" s="36" t="str">
        <f t="shared" si="66"/>
        <v>500mn - 1bn</v>
      </c>
      <c r="CU4288" s="36" t="str">
        <f>VLOOKUP(CK4288,Mapping!B:C,2,FALSE)</f>
        <v>EU</v>
      </c>
    </row>
    <row r="4289" spans="1:99" ht="16" customHeight="1" x14ac:dyDescent="0.35">
      <c r="A4289" s="12" t="s">
        <v>5847</v>
      </c>
      <c r="B4289" s="12" t="s">
        <v>925</v>
      </c>
      <c r="E4289" s="37">
        <v>23507158</v>
      </c>
      <c r="G4289" s="37" t="s">
        <v>1505</v>
      </c>
      <c r="I4289" s="37"/>
      <c r="K4289" s="37"/>
      <c r="M4289" s="37">
        <v>0</v>
      </c>
      <c r="N4289" s="12">
        <v>0</v>
      </c>
      <c r="O4289" s="37"/>
      <c r="Q4289" s="12">
        <v>37000</v>
      </c>
      <c r="R4289" s="37"/>
      <c r="T4289" s="37"/>
      <c r="V4289" s="37"/>
      <c r="X4289" s="37">
        <v>2043600</v>
      </c>
      <c r="Y4289" s="12">
        <v>0.11</v>
      </c>
      <c r="Z4289" s="37">
        <v>1478500</v>
      </c>
      <c r="AA4289" s="12">
        <v>0.08</v>
      </c>
      <c r="AB4289" s="37"/>
      <c r="AD4289" s="37">
        <v>0</v>
      </c>
      <c r="AE4289" s="12">
        <v>0</v>
      </c>
      <c r="AF4289" s="37"/>
      <c r="AH4289" s="37">
        <v>4672360</v>
      </c>
      <c r="AI4289" s="12">
        <v>0.25</v>
      </c>
      <c r="AN4289" s="37">
        <v>6315480</v>
      </c>
      <c r="AO4289" s="12">
        <v>0.33</v>
      </c>
      <c r="AP4289" s="37">
        <v>923560</v>
      </c>
      <c r="AQ4289" s="12">
        <v>0.05</v>
      </c>
      <c r="AR4289" s="37">
        <v>8073658</v>
      </c>
      <c r="AS4289" s="12">
        <v>0.42</v>
      </c>
      <c r="AT4289" s="37"/>
      <c r="AV4289" s="37"/>
      <c r="AX4289" s="37"/>
      <c r="BA4289" s="12">
        <v>20000</v>
      </c>
      <c r="BB4289" s="12">
        <v>0</v>
      </c>
      <c r="BC4289" s="12">
        <v>50000</v>
      </c>
      <c r="BE4289" s="12">
        <v>216510</v>
      </c>
      <c r="BH4289" s="12">
        <v>4000</v>
      </c>
      <c r="BI4289" s="12">
        <v>37500</v>
      </c>
      <c r="BJ4289" s="12">
        <v>0</v>
      </c>
      <c r="BM4289" s="12">
        <v>0.24</v>
      </c>
      <c r="BQ4289" s="12">
        <v>0.01</v>
      </c>
      <c r="BV4289" s="12">
        <v>0</v>
      </c>
      <c r="BY4289" s="12">
        <v>0</v>
      </c>
      <c r="BZ4289" s="12">
        <v>0</v>
      </c>
      <c r="CB4289" s="12">
        <v>0</v>
      </c>
      <c r="CC4289" s="12">
        <v>0</v>
      </c>
      <c r="CD4289" s="12">
        <v>0</v>
      </c>
      <c r="CG4289" s="12" t="s">
        <v>976</v>
      </c>
      <c r="CH4289" s="12">
        <v>24.152000000000001</v>
      </c>
      <c r="CI4289" s="12" t="s">
        <v>938</v>
      </c>
      <c r="CJ4289" s="12" t="s">
        <v>931</v>
      </c>
      <c r="CK4289" s="12" t="s">
        <v>932</v>
      </c>
      <c r="CL4289" s="37">
        <v>1902692239</v>
      </c>
      <c r="CN4289" s="12" t="s">
        <v>1513</v>
      </c>
      <c r="CS4289" s="12"/>
      <c r="CT4289" s="36" t="str">
        <f t="shared" si="66"/>
        <v>1bn - 50bn</v>
      </c>
      <c r="CU4289" s="36" t="str">
        <f>VLOOKUP(CK4289,Mapping!B:C,2,FALSE)</f>
        <v>US/CA</v>
      </c>
    </row>
    <row r="4290" spans="1:99" ht="16" customHeight="1" x14ac:dyDescent="0.35">
      <c r="A4290" s="12" t="s">
        <v>5848</v>
      </c>
      <c r="B4290" s="12" t="s">
        <v>925</v>
      </c>
      <c r="E4290" s="37">
        <v>438672</v>
      </c>
      <c r="G4290" s="37" t="s">
        <v>1505</v>
      </c>
      <c r="I4290" s="37"/>
      <c r="K4290" s="37"/>
      <c r="M4290" s="37">
        <v>223946</v>
      </c>
      <c r="N4290" s="12">
        <v>0.06</v>
      </c>
      <c r="O4290" s="37"/>
      <c r="R4290" s="37"/>
      <c r="T4290" s="37"/>
      <c r="V4290" s="37"/>
      <c r="X4290" s="37"/>
      <c r="Z4290" s="37"/>
      <c r="AB4290" s="37"/>
      <c r="AD4290" s="37"/>
      <c r="AF4290" s="37"/>
      <c r="AH4290" s="37"/>
      <c r="AN4290" s="37">
        <v>214726</v>
      </c>
      <c r="AO4290" s="12">
        <v>0.05</v>
      </c>
      <c r="AP4290" s="37"/>
      <c r="AR4290" s="37"/>
      <c r="AT4290" s="37"/>
      <c r="AV4290" s="37"/>
      <c r="AX4290" s="37"/>
      <c r="BB4290" s="12">
        <v>1785</v>
      </c>
      <c r="BI4290" s="12">
        <v>1275</v>
      </c>
      <c r="BY4290" s="12">
        <v>0</v>
      </c>
      <c r="CC4290" s="12">
        <v>0</v>
      </c>
      <c r="CG4290" s="12" t="s">
        <v>934</v>
      </c>
      <c r="CH4290" s="12">
        <v>30.539000000000001</v>
      </c>
      <c r="CI4290" s="12" t="s">
        <v>1171</v>
      </c>
      <c r="CJ4290" s="12" t="s">
        <v>975</v>
      </c>
      <c r="CK4290" s="12" t="s">
        <v>932</v>
      </c>
      <c r="CL4290" s="37">
        <v>399621771</v>
      </c>
      <c r="CN4290" s="12" t="s">
        <v>1509</v>
      </c>
      <c r="CS4290" s="12"/>
      <c r="CT4290" s="36" t="str">
        <f t="shared" si="66"/>
        <v>500mn</v>
      </c>
      <c r="CU4290" s="36" t="str">
        <f>VLOOKUP(CK4290,Mapping!B:C,2,FALSE)</f>
        <v>US/CA</v>
      </c>
    </row>
    <row r="4291" spans="1:99" ht="16" customHeight="1" x14ac:dyDescent="0.35">
      <c r="A4291" s="12" t="s">
        <v>5849</v>
      </c>
      <c r="B4291" s="12" t="s">
        <v>925</v>
      </c>
      <c r="E4291" s="37">
        <v>5177575</v>
      </c>
      <c r="G4291" s="37" t="s">
        <v>1505</v>
      </c>
      <c r="I4291" s="37"/>
      <c r="K4291" s="37"/>
      <c r="M4291" s="37">
        <v>3117681</v>
      </c>
      <c r="N4291" s="12">
        <v>3.54</v>
      </c>
      <c r="O4291" s="37"/>
      <c r="Q4291" s="12">
        <v>6770</v>
      </c>
      <c r="R4291" s="37"/>
      <c r="T4291" s="37"/>
      <c r="V4291" s="37"/>
      <c r="X4291" s="37">
        <v>0</v>
      </c>
      <c r="Y4291" s="12">
        <v>0</v>
      </c>
      <c r="Z4291" s="37">
        <v>1204978</v>
      </c>
      <c r="AA4291" s="12">
        <v>1.37</v>
      </c>
      <c r="AB4291" s="37"/>
      <c r="AD4291" s="37"/>
      <c r="AF4291" s="37"/>
      <c r="AH4291" s="37">
        <v>854916</v>
      </c>
      <c r="AI4291" s="12">
        <v>0.97</v>
      </c>
      <c r="AN4291" s="37"/>
      <c r="AP4291" s="37"/>
      <c r="AR4291" s="37"/>
      <c r="AT4291" s="37"/>
      <c r="AV4291" s="37"/>
      <c r="AX4291" s="37"/>
      <c r="BA4291" s="12">
        <v>0</v>
      </c>
      <c r="BB4291" s="12">
        <v>24850</v>
      </c>
      <c r="BC4291" s="12">
        <v>40750</v>
      </c>
      <c r="BQ4291" s="12">
        <v>0</v>
      </c>
      <c r="BZ4291" s="12">
        <v>0</v>
      </c>
      <c r="CC4291" s="12">
        <v>0</v>
      </c>
      <c r="CD4291" s="12">
        <v>0</v>
      </c>
      <c r="CG4291" s="12"/>
      <c r="CH4291" s="12">
        <v>195.523</v>
      </c>
      <c r="CI4291" s="12" t="s">
        <v>1143</v>
      </c>
      <c r="CJ4291" s="12"/>
      <c r="CK4291" s="12" t="s">
        <v>1144</v>
      </c>
      <c r="CL4291" s="37">
        <v>88134990</v>
      </c>
      <c r="CN4291" s="12" t="s">
        <v>1509</v>
      </c>
      <c r="CS4291" s="12"/>
      <c r="CT4291" s="36" t="str">
        <f t="shared" ref="CT4291:CT4354" si="67">IF(CL4291&gt;100000000000, "100bn", IF(CL4291&gt;50000000000, "50bn - 100bn",IF(CL4291&gt;1000000000, "1bn - 50bn", IF(CL4291&gt;500000000, "500mn - 1bn", "500mn"))))</f>
        <v>500mn</v>
      </c>
      <c r="CU4291" s="36" t="str">
        <f>VLOOKUP(CK4291,Mapping!B:C,2,FALSE)</f>
        <v>Middle East</v>
      </c>
    </row>
    <row r="4292" spans="1:99" ht="16" customHeight="1" x14ac:dyDescent="0.35">
      <c r="A4292" s="12" t="s">
        <v>5850</v>
      </c>
      <c r="B4292" s="12" t="s">
        <v>925</v>
      </c>
      <c r="E4292" s="37">
        <v>0</v>
      </c>
      <c r="G4292" s="37" t="s">
        <v>1505</v>
      </c>
      <c r="I4292" s="37"/>
      <c r="K4292" s="37"/>
      <c r="M4292" s="37">
        <v>0</v>
      </c>
      <c r="N4292" s="12">
        <v>0</v>
      </c>
      <c r="O4292" s="37"/>
      <c r="R4292" s="37"/>
      <c r="T4292" s="37"/>
      <c r="V4292" s="37"/>
      <c r="X4292" s="37"/>
      <c r="Z4292" s="37"/>
      <c r="AB4292" s="37"/>
      <c r="AD4292" s="37"/>
      <c r="AF4292" s="37"/>
      <c r="AH4292" s="37"/>
      <c r="AN4292" s="37"/>
      <c r="AP4292" s="37"/>
      <c r="AR4292" s="37"/>
      <c r="AT4292" s="37"/>
      <c r="AV4292" s="37"/>
      <c r="AX4292" s="37"/>
      <c r="BB4292" s="12">
        <v>0</v>
      </c>
      <c r="CC4292" s="12">
        <v>0</v>
      </c>
      <c r="CG4292" s="12" t="s">
        <v>929</v>
      </c>
      <c r="CH4292" s="12">
        <v>120.289</v>
      </c>
      <c r="CI4292" s="12" t="s">
        <v>2005</v>
      </c>
      <c r="CJ4292" s="12"/>
      <c r="CK4292" s="12" t="s">
        <v>1753</v>
      </c>
      <c r="CL4292" s="37">
        <v>73968927</v>
      </c>
      <c r="CN4292" s="12" t="s">
        <v>1509</v>
      </c>
      <c r="CS4292" s="12"/>
      <c r="CT4292" s="36" t="str">
        <f t="shared" si="67"/>
        <v>500mn</v>
      </c>
      <c r="CU4292" s="36" t="str">
        <f>VLOOKUP(CK4292,Mapping!B:C,2,FALSE)</f>
        <v>LATAM</v>
      </c>
    </row>
    <row r="4293" spans="1:99" ht="16" customHeight="1" x14ac:dyDescent="0.35">
      <c r="A4293" s="12" t="s">
        <v>1393</v>
      </c>
      <c r="B4293" s="12" t="s">
        <v>925</v>
      </c>
      <c r="E4293" s="37">
        <v>191126706</v>
      </c>
      <c r="G4293" s="37" t="s">
        <v>1505</v>
      </c>
      <c r="I4293" s="37"/>
      <c r="K4293" s="37"/>
      <c r="M4293" s="37"/>
      <c r="O4293" s="37"/>
      <c r="Q4293" s="12">
        <v>368202</v>
      </c>
      <c r="R4293" s="37"/>
      <c r="T4293" s="37"/>
      <c r="V4293" s="37"/>
      <c r="X4293" s="37"/>
      <c r="Z4293" s="37"/>
      <c r="AB4293" s="37"/>
      <c r="AD4293" s="37"/>
      <c r="AF4293" s="37"/>
      <c r="AH4293" s="37">
        <v>46496549</v>
      </c>
      <c r="AI4293" s="12">
        <v>0.08</v>
      </c>
      <c r="AN4293" s="37">
        <v>120461466</v>
      </c>
      <c r="AO4293" s="12">
        <v>0.22</v>
      </c>
      <c r="AP4293" s="37">
        <v>23827848</v>
      </c>
      <c r="AQ4293" s="12">
        <v>0.04</v>
      </c>
      <c r="AR4293" s="37"/>
      <c r="AT4293" s="37">
        <v>340843</v>
      </c>
      <c r="AU4293" s="12">
        <v>0</v>
      </c>
      <c r="AV4293" s="37"/>
      <c r="AX4293" s="37"/>
      <c r="BD4293" s="12">
        <v>31974</v>
      </c>
      <c r="BH4293" s="12">
        <v>103200</v>
      </c>
      <c r="BI4293" s="12">
        <v>715275</v>
      </c>
      <c r="BQ4293" s="12">
        <v>0.09</v>
      </c>
      <c r="BV4293" s="12">
        <v>0.09</v>
      </c>
      <c r="BY4293" s="12">
        <v>0.09</v>
      </c>
      <c r="CF4293" s="12">
        <v>0.03</v>
      </c>
      <c r="CG4293" s="12" t="s">
        <v>934</v>
      </c>
      <c r="CH4293" s="12">
        <v>7.2869999999999999</v>
      </c>
      <c r="CI4293" s="12" t="s">
        <v>5851</v>
      </c>
      <c r="CJ4293" s="12" t="s">
        <v>946</v>
      </c>
      <c r="CK4293" s="12" t="s">
        <v>932</v>
      </c>
      <c r="CL4293" s="37">
        <v>55206667719</v>
      </c>
      <c r="CN4293" s="12" t="s">
        <v>1520</v>
      </c>
      <c r="CS4293" s="12"/>
      <c r="CT4293" s="36" t="str">
        <f t="shared" si="67"/>
        <v>50bn - 100bn</v>
      </c>
      <c r="CU4293" s="36" t="str">
        <f>VLOOKUP(CK4293,Mapping!B:C,2,FALSE)</f>
        <v>US/CA</v>
      </c>
    </row>
    <row r="4294" spans="1:99" ht="16" customHeight="1" x14ac:dyDescent="0.35">
      <c r="A4294" s="12" t="s">
        <v>5852</v>
      </c>
      <c r="B4294" s="12" t="s">
        <v>925</v>
      </c>
      <c r="E4294" s="37">
        <v>335273</v>
      </c>
      <c r="G4294" s="37" t="s">
        <v>1505</v>
      </c>
      <c r="I4294" s="37"/>
      <c r="K4294" s="37"/>
      <c r="M4294" s="37"/>
      <c r="O4294" s="37"/>
      <c r="Q4294" s="12">
        <v>2655</v>
      </c>
      <c r="R4294" s="37"/>
      <c r="T4294" s="37"/>
      <c r="V4294" s="37"/>
      <c r="X4294" s="37"/>
      <c r="Z4294" s="37"/>
      <c r="AB4294" s="37"/>
      <c r="AD4294" s="37"/>
      <c r="AF4294" s="37"/>
      <c r="AH4294" s="37">
        <v>335273</v>
      </c>
      <c r="AI4294" s="12">
        <v>0.32</v>
      </c>
      <c r="AN4294" s="37"/>
      <c r="AP4294" s="37"/>
      <c r="AR4294" s="37"/>
      <c r="AT4294" s="37"/>
      <c r="AV4294" s="37"/>
      <c r="AX4294" s="37"/>
      <c r="BQ4294" s="12">
        <v>0</v>
      </c>
      <c r="CG4294" s="12"/>
      <c r="CH4294" s="12">
        <v>24.577000000000002</v>
      </c>
      <c r="CI4294" s="12" t="s">
        <v>1247</v>
      </c>
      <c r="CJ4294" s="12" t="s">
        <v>1248</v>
      </c>
      <c r="CK4294" s="12" t="s">
        <v>932</v>
      </c>
      <c r="CL4294" s="37">
        <v>106065985</v>
      </c>
      <c r="CN4294" s="12" t="s">
        <v>1509</v>
      </c>
      <c r="CS4294" s="12"/>
      <c r="CT4294" s="36" t="str">
        <f t="shared" si="67"/>
        <v>500mn</v>
      </c>
      <c r="CU4294" s="36" t="str">
        <f>VLOOKUP(CK4294,Mapping!B:C,2,FALSE)</f>
        <v>US/CA</v>
      </c>
    </row>
    <row r="4295" spans="1:99" ht="16" customHeight="1" x14ac:dyDescent="0.35">
      <c r="A4295" s="12" t="s">
        <v>5853</v>
      </c>
      <c r="B4295" s="12" t="s">
        <v>925</v>
      </c>
      <c r="E4295" s="37">
        <v>884</v>
      </c>
      <c r="G4295" s="37" t="s">
        <v>1505</v>
      </c>
      <c r="I4295" s="37"/>
      <c r="K4295" s="37"/>
      <c r="M4295" s="37"/>
      <c r="O4295" s="37"/>
      <c r="Q4295" s="12">
        <v>7</v>
      </c>
      <c r="R4295" s="37"/>
      <c r="T4295" s="37"/>
      <c r="V4295" s="37"/>
      <c r="X4295" s="37"/>
      <c r="Z4295" s="37"/>
      <c r="AB4295" s="37"/>
      <c r="AD4295" s="37"/>
      <c r="AF4295" s="37"/>
      <c r="AH4295" s="37">
        <v>884</v>
      </c>
      <c r="AI4295" s="12">
        <v>0</v>
      </c>
      <c r="AN4295" s="37"/>
      <c r="AP4295" s="37"/>
      <c r="AR4295" s="37"/>
      <c r="AT4295" s="37"/>
      <c r="AV4295" s="37"/>
      <c r="AX4295" s="37"/>
      <c r="BQ4295" s="12">
        <v>0</v>
      </c>
      <c r="CG4295" s="12" t="s">
        <v>934</v>
      </c>
      <c r="CH4295" s="12">
        <v>22.672999999999998</v>
      </c>
      <c r="CI4295" s="12" t="s">
        <v>965</v>
      </c>
      <c r="CJ4295" s="12" t="s">
        <v>966</v>
      </c>
      <c r="CK4295" s="12" t="s">
        <v>932</v>
      </c>
      <c r="CL4295" s="37">
        <v>506699132</v>
      </c>
      <c r="CN4295" s="12" t="s">
        <v>1509</v>
      </c>
      <c r="CS4295" s="12"/>
      <c r="CT4295" s="36" t="str">
        <f t="shared" si="67"/>
        <v>500mn - 1bn</v>
      </c>
      <c r="CU4295" s="36" t="str">
        <f>VLOOKUP(CK4295,Mapping!B:C,2,FALSE)</f>
        <v>US/CA</v>
      </c>
    </row>
    <row r="4296" spans="1:99" ht="16" customHeight="1" x14ac:dyDescent="0.35">
      <c r="A4296" s="12" t="s">
        <v>5854</v>
      </c>
      <c r="B4296" s="12" t="s">
        <v>925</v>
      </c>
      <c r="E4296" s="37">
        <v>362088</v>
      </c>
      <c r="G4296" s="37" t="s">
        <v>1505</v>
      </c>
      <c r="I4296" s="37"/>
      <c r="K4296" s="37"/>
      <c r="M4296" s="37"/>
      <c r="O4296" s="37"/>
      <c r="R4296" s="37"/>
      <c r="T4296" s="37"/>
      <c r="V4296" s="37"/>
      <c r="X4296" s="37"/>
      <c r="Z4296" s="37"/>
      <c r="AB4296" s="37"/>
      <c r="AD4296" s="37"/>
      <c r="AF4296" s="37"/>
      <c r="AH4296" s="37"/>
      <c r="AN4296" s="37">
        <v>362088</v>
      </c>
      <c r="AO4296" s="12">
        <v>0.04</v>
      </c>
      <c r="AP4296" s="37"/>
      <c r="AR4296" s="37"/>
      <c r="AT4296" s="37"/>
      <c r="AV4296" s="37"/>
      <c r="AX4296" s="37"/>
      <c r="BI4296" s="12">
        <v>2150</v>
      </c>
      <c r="BY4296" s="12">
        <v>0</v>
      </c>
      <c r="CG4296" s="12" t="s">
        <v>940</v>
      </c>
      <c r="CH4296" s="12">
        <v>20.337</v>
      </c>
      <c r="CI4296" s="12" t="s">
        <v>1261</v>
      </c>
      <c r="CJ4296" s="12" t="s">
        <v>1248</v>
      </c>
      <c r="CK4296" s="12" t="s">
        <v>932</v>
      </c>
      <c r="CL4296" s="37">
        <v>961465615</v>
      </c>
      <c r="CN4296" s="12" t="s">
        <v>1509</v>
      </c>
      <c r="CS4296" s="12"/>
      <c r="CT4296" s="36" t="str">
        <f t="shared" si="67"/>
        <v>500mn - 1bn</v>
      </c>
      <c r="CU4296" s="36" t="str">
        <f>VLOOKUP(CK4296,Mapping!B:C,2,FALSE)</f>
        <v>US/CA</v>
      </c>
    </row>
    <row r="4297" spans="1:99" ht="16" customHeight="1" x14ac:dyDescent="0.35">
      <c r="A4297" s="12" t="s">
        <v>483</v>
      </c>
      <c r="B4297" s="12" t="s">
        <v>925</v>
      </c>
      <c r="E4297" s="37">
        <v>14236630</v>
      </c>
      <c r="F4297" s="12">
        <v>22350</v>
      </c>
      <c r="G4297" s="37" t="s">
        <v>1505</v>
      </c>
      <c r="I4297" s="37">
        <v>1711477</v>
      </c>
      <c r="J4297" s="12">
        <v>3.23</v>
      </c>
      <c r="K4297" s="37">
        <v>5434775</v>
      </c>
      <c r="L4297" s="12">
        <v>10.26</v>
      </c>
      <c r="M4297" s="37"/>
      <c r="O4297" s="37">
        <v>3206563</v>
      </c>
      <c r="P4297" s="12">
        <v>6.06</v>
      </c>
      <c r="R4297" s="37"/>
      <c r="T4297" s="37"/>
      <c r="V4297" s="37"/>
      <c r="X4297" s="37">
        <v>3883815</v>
      </c>
      <c r="Y4297" s="12">
        <v>7.34</v>
      </c>
      <c r="Z4297" s="37"/>
      <c r="AB4297" s="37"/>
      <c r="AD4297" s="37"/>
      <c r="AF4297" s="37"/>
      <c r="AH4297" s="37"/>
      <c r="AL4297" s="12">
        <v>141000</v>
      </c>
      <c r="AN4297" s="37"/>
      <c r="AP4297" s="37"/>
      <c r="AR4297" s="37"/>
      <c r="AT4297" s="37"/>
      <c r="AV4297" s="37"/>
      <c r="AX4297" s="37"/>
      <c r="BA4297" s="12">
        <v>29385</v>
      </c>
      <c r="BG4297" s="12">
        <v>63800</v>
      </c>
      <c r="BO4297" s="12">
        <v>0</v>
      </c>
      <c r="BS4297" s="12">
        <v>0</v>
      </c>
      <c r="BU4297" s="12">
        <v>0</v>
      </c>
      <c r="BZ4297" s="12">
        <v>0</v>
      </c>
      <c r="CG4297" s="12" t="s">
        <v>976</v>
      </c>
      <c r="CH4297" s="12">
        <v>66.08</v>
      </c>
      <c r="CI4297" s="12" t="s">
        <v>977</v>
      </c>
      <c r="CJ4297" s="12"/>
      <c r="CK4297" s="12" t="s">
        <v>927</v>
      </c>
      <c r="CL4297" s="37">
        <v>52946244</v>
      </c>
      <c r="CN4297" s="12" t="s">
        <v>1513</v>
      </c>
      <c r="CS4297" s="12"/>
      <c r="CT4297" s="36" t="str">
        <f t="shared" si="67"/>
        <v>500mn</v>
      </c>
      <c r="CU4297" s="36" t="str">
        <f>VLOOKUP(CK4297,Mapping!B:C,2,FALSE)</f>
        <v>CN</v>
      </c>
    </row>
    <row r="4298" spans="1:99" ht="16" customHeight="1" x14ac:dyDescent="0.35">
      <c r="A4298" s="12" t="s">
        <v>5855</v>
      </c>
      <c r="B4298" s="12" t="s">
        <v>925</v>
      </c>
      <c r="E4298" s="37">
        <v>2534613</v>
      </c>
      <c r="G4298" s="37" t="s">
        <v>1505</v>
      </c>
      <c r="I4298" s="37"/>
      <c r="K4298" s="37"/>
      <c r="M4298" s="37"/>
      <c r="O4298" s="37"/>
      <c r="R4298" s="37"/>
      <c r="T4298" s="37"/>
      <c r="V4298" s="37"/>
      <c r="X4298" s="37"/>
      <c r="Z4298" s="37"/>
      <c r="AB4298" s="37"/>
      <c r="AD4298" s="37"/>
      <c r="AF4298" s="37"/>
      <c r="AH4298" s="37"/>
      <c r="AN4298" s="37">
        <v>2534613</v>
      </c>
      <c r="AO4298" s="12">
        <v>0.69</v>
      </c>
      <c r="AP4298" s="37"/>
      <c r="AR4298" s="37"/>
      <c r="AT4298" s="37"/>
      <c r="AV4298" s="37"/>
      <c r="AX4298" s="37"/>
      <c r="BI4298" s="12">
        <v>15050</v>
      </c>
      <c r="BY4298" s="12">
        <v>0</v>
      </c>
      <c r="CG4298" s="12" t="s">
        <v>940</v>
      </c>
      <c r="CH4298" s="12">
        <v>16.635000000000002</v>
      </c>
      <c r="CI4298" s="12" t="s">
        <v>1108</v>
      </c>
      <c r="CJ4298" s="12" t="s">
        <v>1109</v>
      </c>
      <c r="CK4298" s="12" t="s">
        <v>932</v>
      </c>
      <c r="CL4298" s="37">
        <v>366262936</v>
      </c>
      <c r="CN4298" s="12" t="s">
        <v>1509</v>
      </c>
      <c r="CS4298" s="12"/>
      <c r="CT4298" s="36" t="str">
        <f t="shared" si="67"/>
        <v>500mn</v>
      </c>
      <c r="CU4298" s="36" t="str">
        <f>VLOOKUP(CK4298,Mapping!B:C,2,FALSE)</f>
        <v>US/CA</v>
      </c>
    </row>
    <row r="4299" spans="1:99" ht="16" customHeight="1" x14ac:dyDescent="0.35">
      <c r="A4299" s="12" t="s">
        <v>5856</v>
      </c>
      <c r="B4299" s="12" t="s">
        <v>925</v>
      </c>
      <c r="E4299" s="37">
        <v>0</v>
      </c>
      <c r="G4299" s="37" t="s">
        <v>1505</v>
      </c>
      <c r="I4299" s="37"/>
      <c r="K4299" s="37"/>
      <c r="M4299" s="37"/>
      <c r="O4299" s="37"/>
      <c r="R4299" s="37"/>
      <c r="T4299" s="37"/>
      <c r="V4299" s="37"/>
      <c r="X4299" s="37"/>
      <c r="Z4299" s="37"/>
      <c r="AB4299" s="37"/>
      <c r="AD4299" s="37"/>
      <c r="AF4299" s="37"/>
      <c r="AH4299" s="37"/>
      <c r="AN4299" s="37">
        <v>0</v>
      </c>
      <c r="AO4299" s="12">
        <v>0</v>
      </c>
      <c r="AP4299" s="37"/>
      <c r="AR4299" s="37"/>
      <c r="AT4299" s="37"/>
      <c r="AV4299" s="37"/>
      <c r="AX4299" s="37"/>
      <c r="BI4299" s="12">
        <v>0</v>
      </c>
      <c r="BY4299" s="12">
        <v>0</v>
      </c>
      <c r="CG4299" s="12" t="s">
        <v>929</v>
      </c>
      <c r="CH4299" s="12">
        <v>46.085999999999999</v>
      </c>
      <c r="CI4299" s="12" t="s">
        <v>1016</v>
      </c>
      <c r="CJ4299" s="12" t="s">
        <v>1017</v>
      </c>
      <c r="CK4299" s="12" t="s">
        <v>932</v>
      </c>
      <c r="CL4299" s="37">
        <v>65377302</v>
      </c>
      <c r="CN4299" s="12" t="s">
        <v>1509</v>
      </c>
      <c r="CS4299" s="12"/>
      <c r="CT4299" s="36" t="str">
        <f t="shared" si="67"/>
        <v>500mn</v>
      </c>
      <c r="CU4299" s="36" t="str">
        <f>VLOOKUP(CK4299,Mapping!B:C,2,FALSE)</f>
        <v>US/CA</v>
      </c>
    </row>
    <row r="4300" spans="1:99" ht="16" customHeight="1" x14ac:dyDescent="0.35">
      <c r="A4300" s="12" t="s">
        <v>5857</v>
      </c>
      <c r="B4300" s="12" t="s">
        <v>925</v>
      </c>
      <c r="E4300" s="37">
        <v>75418</v>
      </c>
      <c r="G4300" s="37" t="s">
        <v>1505</v>
      </c>
      <c r="I4300" s="37"/>
      <c r="K4300" s="37">
        <v>75418</v>
      </c>
      <c r="L4300" s="12">
        <v>1.1000000000000001</v>
      </c>
      <c r="M4300" s="37"/>
      <c r="O4300" s="37"/>
      <c r="R4300" s="37"/>
      <c r="T4300" s="37"/>
      <c r="V4300" s="37"/>
      <c r="X4300" s="37"/>
      <c r="Z4300" s="37"/>
      <c r="AB4300" s="37"/>
      <c r="AD4300" s="37"/>
      <c r="AF4300" s="37"/>
      <c r="AH4300" s="37"/>
      <c r="AN4300" s="37"/>
      <c r="AP4300" s="37"/>
      <c r="AR4300" s="37"/>
      <c r="AT4300" s="37"/>
      <c r="AV4300" s="37"/>
      <c r="AX4300" s="37"/>
      <c r="BG4300" s="12">
        <v>1221</v>
      </c>
      <c r="BS4300" s="12">
        <v>0</v>
      </c>
      <c r="CG4300" s="12" t="s">
        <v>991</v>
      </c>
      <c r="CH4300" s="12">
        <v>79.287000000000006</v>
      </c>
      <c r="CI4300" s="12"/>
      <c r="CJ4300" s="12"/>
      <c r="CK4300" s="12" t="s">
        <v>1010</v>
      </c>
      <c r="CL4300" s="37">
        <v>6865847</v>
      </c>
      <c r="CN4300" s="12" t="s">
        <v>1531</v>
      </c>
      <c r="CS4300" s="12"/>
      <c r="CT4300" s="36" t="str">
        <f t="shared" si="67"/>
        <v>500mn</v>
      </c>
      <c r="CU4300" s="36" t="str">
        <f>VLOOKUP(CK4300,Mapping!B:C,2,FALSE)</f>
        <v>Africa</v>
      </c>
    </row>
    <row r="4301" spans="1:99" ht="16" customHeight="1" x14ac:dyDescent="0.35">
      <c r="A4301" s="12" t="s">
        <v>5858</v>
      </c>
      <c r="B4301" s="12" t="s">
        <v>925</v>
      </c>
      <c r="E4301" s="37">
        <v>2199671</v>
      </c>
      <c r="G4301" s="37" t="s">
        <v>1505</v>
      </c>
      <c r="I4301" s="37"/>
      <c r="K4301" s="37"/>
      <c r="M4301" s="37"/>
      <c r="O4301" s="37"/>
      <c r="Q4301" s="12">
        <v>17419</v>
      </c>
      <c r="R4301" s="37"/>
      <c r="T4301" s="37"/>
      <c r="V4301" s="37"/>
      <c r="X4301" s="37"/>
      <c r="Z4301" s="37"/>
      <c r="AB4301" s="37"/>
      <c r="AD4301" s="37"/>
      <c r="AF4301" s="37"/>
      <c r="AH4301" s="37">
        <v>2199671</v>
      </c>
      <c r="AI4301" s="12">
        <v>0.9</v>
      </c>
      <c r="AN4301" s="37"/>
      <c r="AP4301" s="37"/>
      <c r="AR4301" s="37"/>
      <c r="AT4301" s="37"/>
      <c r="AV4301" s="37"/>
      <c r="AX4301" s="37"/>
      <c r="BQ4301" s="12">
        <v>0</v>
      </c>
      <c r="CG4301" s="12" t="s">
        <v>940</v>
      </c>
      <c r="CH4301" s="12">
        <v>20.396000000000001</v>
      </c>
      <c r="CI4301" s="12" t="s">
        <v>1070</v>
      </c>
      <c r="CJ4301" s="12" t="s">
        <v>936</v>
      </c>
      <c r="CK4301" s="12" t="s">
        <v>932</v>
      </c>
      <c r="CL4301" s="37">
        <v>243545984</v>
      </c>
      <c r="CN4301" s="12" t="s">
        <v>1509</v>
      </c>
      <c r="CS4301" s="12"/>
      <c r="CT4301" s="36" t="str">
        <f t="shared" si="67"/>
        <v>500mn</v>
      </c>
      <c r="CU4301" s="36" t="str">
        <f>VLOOKUP(CK4301,Mapping!B:C,2,FALSE)</f>
        <v>US/CA</v>
      </c>
    </row>
    <row r="4302" spans="1:99" ht="16" customHeight="1" x14ac:dyDescent="0.35">
      <c r="A4302" s="12" t="s">
        <v>5859</v>
      </c>
      <c r="B4302" s="12" t="s">
        <v>925</v>
      </c>
      <c r="E4302" s="37">
        <v>0</v>
      </c>
      <c r="G4302" s="37" t="s">
        <v>1505</v>
      </c>
      <c r="I4302" s="37"/>
      <c r="K4302" s="37"/>
      <c r="M4302" s="37"/>
      <c r="O4302" s="37"/>
      <c r="R4302" s="37"/>
      <c r="T4302" s="37"/>
      <c r="V4302" s="37"/>
      <c r="X4302" s="37"/>
      <c r="Z4302" s="37"/>
      <c r="AB4302" s="37"/>
      <c r="AD4302" s="37"/>
      <c r="AF4302" s="37"/>
      <c r="AH4302" s="37"/>
      <c r="AN4302" s="37">
        <v>0</v>
      </c>
      <c r="AO4302" s="12">
        <v>0</v>
      </c>
      <c r="AP4302" s="37"/>
      <c r="AR4302" s="37"/>
      <c r="AT4302" s="37"/>
      <c r="AV4302" s="37"/>
      <c r="AX4302" s="37"/>
      <c r="BI4302" s="12">
        <v>0</v>
      </c>
      <c r="BY4302" s="12">
        <v>0</v>
      </c>
      <c r="CG4302" s="12" t="s">
        <v>934</v>
      </c>
      <c r="CH4302" s="12">
        <v>11.162000000000001</v>
      </c>
      <c r="CI4302" s="12" t="s">
        <v>5860</v>
      </c>
      <c r="CJ4302" s="12" t="s">
        <v>936</v>
      </c>
      <c r="CK4302" s="12" t="s">
        <v>932</v>
      </c>
      <c r="CL4302" s="37">
        <v>334595257</v>
      </c>
      <c r="CN4302" s="12" t="s">
        <v>1509</v>
      </c>
      <c r="CS4302" s="12"/>
      <c r="CT4302" s="36" t="str">
        <f t="shared" si="67"/>
        <v>500mn</v>
      </c>
      <c r="CU4302" s="36" t="str">
        <f>VLOOKUP(CK4302,Mapping!B:C,2,FALSE)</f>
        <v>US/CA</v>
      </c>
    </row>
    <row r="4303" spans="1:99" ht="16" customHeight="1" x14ac:dyDescent="0.35">
      <c r="A4303" s="12" t="s">
        <v>5861</v>
      </c>
      <c r="B4303" s="12" t="s">
        <v>925</v>
      </c>
      <c r="E4303" s="37">
        <v>1056790</v>
      </c>
      <c r="G4303" s="37" t="s">
        <v>1505</v>
      </c>
      <c r="I4303" s="37"/>
      <c r="K4303" s="37"/>
      <c r="M4303" s="37"/>
      <c r="O4303" s="37"/>
      <c r="Q4303" s="12">
        <v>0</v>
      </c>
      <c r="R4303" s="37"/>
      <c r="T4303" s="37"/>
      <c r="V4303" s="37"/>
      <c r="X4303" s="37">
        <v>0</v>
      </c>
      <c r="Y4303" s="12">
        <v>0</v>
      </c>
      <c r="Z4303" s="37"/>
      <c r="AB4303" s="37"/>
      <c r="AD4303" s="37"/>
      <c r="AF4303" s="37"/>
      <c r="AH4303" s="37">
        <v>0</v>
      </c>
      <c r="AI4303" s="12">
        <v>0</v>
      </c>
      <c r="AN4303" s="37">
        <v>1056790</v>
      </c>
      <c r="AO4303" s="12">
        <v>0.12</v>
      </c>
      <c r="AP4303" s="37">
        <v>0</v>
      </c>
      <c r="AQ4303" s="12">
        <v>0</v>
      </c>
      <c r="AR4303" s="37"/>
      <c r="AT4303" s="37"/>
      <c r="AV4303" s="37"/>
      <c r="AX4303" s="37"/>
      <c r="BA4303" s="12">
        <v>0</v>
      </c>
      <c r="BH4303" s="12">
        <v>0</v>
      </c>
      <c r="BI4303" s="12">
        <v>6275</v>
      </c>
      <c r="BQ4303" s="12">
        <v>0</v>
      </c>
      <c r="BV4303" s="12">
        <v>0</v>
      </c>
      <c r="BY4303" s="12">
        <v>0</v>
      </c>
      <c r="BZ4303" s="12">
        <v>0</v>
      </c>
      <c r="CG4303" s="12" t="s">
        <v>934</v>
      </c>
      <c r="CH4303" s="12">
        <v>83.587999999999994</v>
      </c>
      <c r="CI4303" s="12" t="s">
        <v>1245</v>
      </c>
      <c r="CJ4303" s="12" t="s">
        <v>1246</v>
      </c>
      <c r="CK4303" s="12" t="s">
        <v>932</v>
      </c>
      <c r="CL4303" s="37">
        <v>879549753</v>
      </c>
      <c r="CN4303" s="12" t="s">
        <v>1506</v>
      </c>
      <c r="CS4303" s="12"/>
      <c r="CT4303" s="36" t="str">
        <f t="shared" si="67"/>
        <v>500mn - 1bn</v>
      </c>
      <c r="CU4303" s="36" t="str">
        <f>VLOOKUP(CK4303,Mapping!B:C,2,FALSE)</f>
        <v>US/CA</v>
      </c>
    </row>
    <row r="4304" spans="1:99" ht="16" customHeight="1" x14ac:dyDescent="0.35">
      <c r="A4304" s="12" t="s">
        <v>5862</v>
      </c>
      <c r="B4304" s="12" t="s">
        <v>933</v>
      </c>
      <c r="E4304" s="37">
        <v>7592765</v>
      </c>
      <c r="G4304" s="37" t="s">
        <v>1505</v>
      </c>
      <c r="I4304" s="37"/>
      <c r="K4304" s="37">
        <v>6946343</v>
      </c>
      <c r="L4304" s="12">
        <v>1.62</v>
      </c>
      <c r="M4304" s="37"/>
      <c r="O4304" s="37">
        <v>646422</v>
      </c>
      <c r="P4304" s="12">
        <v>0.15</v>
      </c>
      <c r="R4304" s="37"/>
      <c r="T4304" s="37"/>
      <c r="V4304" s="37"/>
      <c r="X4304" s="37"/>
      <c r="Z4304" s="37"/>
      <c r="AB4304" s="37"/>
      <c r="AD4304" s="37"/>
      <c r="AF4304" s="37"/>
      <c r="AH4304" s="37"/>
      <c r="AL4304" s="12">
        <v>42565</v>
      </c>
      <c r="AN4304" s="37"/>
      <c r="AP4304" s="37"/>
      <c r="AR4304" s="37"/>
      <c r="AT4304" s="37"/>
      <c r="AV4304" s="37"/>
      <c r="AX4304" s="37"/>
      <c r="BG4304" s="12">
        <v>112459</v>
      </c>
      <c r="BS4304" s="12">
        <v>0</v>
      </c>
      <c r="BU4304" s="12">
        <v>0</v>
      </c>
      <c r="CG4304" s="12" t="s">
        <v>940</v>
      </c>
      <c r="CH4304" s="12">
        <v>39.854999999999997</v>
      </c>
      <c r="CI4304" s="12" t="s">
        <v>967</v>
      </c>
      <c r="CJ4304" s="12" t="s">
        <v>968</v>
      </c>
      <c r="CK4304" s="12" t="s">
        <v>932</v>
      </c>
      <c r="CL4304" s="37">
        <v>428879269</v>
      </c>
      <c r="CN4304" s="12" t="s">
        <v>1509</v>
      </c>
      <c r="CS4304" s="12"/>
      <c r="CT4304" s="36" t="str">
        <f t="shared" si="67"/>
        <v>500mn</v>
      </c>
      <c r="CU4304" s="36" t="str">
        <f>VLOOKUP(CK4304,Mapping!B:C,2,FALSE)</f>
        <v>US/CA</v>
      </c>
    </row>
    <row r="4305" spans="1:99" ht="16" customHeight="1" x14ac:dyDescent="0.35">
      <c r="A4305" s="12" t="s">
        <v>5863</v>
      </c>
      <c r="B4305" s="12" t="s">
        <v>925</v>
      </c>
      <c r="E4305" s="37">
        <v>101663</v>
      </c>
      <c r="G4305" s="37" t="s">
        <v>1505</v>
      </c>
      <c r="I4305" s="37"/>
      <c r="K4305" s="37"/>
      <c r="M4305" s="37">
        <v>80671</v>
      </c>
      <c r="N4305" s="12">
        <v>0.06</v>
      </c>
      <c r="O4305" s="37"/>
      <c r="Q4305" s="12">
        <v>3</v>
      </c>
      <c r="R4305" s="37"/>
      <c r="T4305" s="37"/>
      <c r="V4305" s="37"/>
      <c r="X4305" s="37"/>
      <c r="Z4305" s="37"/>
      <c r="AB4305" s="37"/>
      <c r="AD4305" s="37">
        <v>20613</v>
      </c>
      <c r="AE4305" s="12">
        <v>0.02</v>
      </c>
      <c r="AF4305" s="37"/>
      <c r="AH4305" s="37">
        <v>379</v>
      </c>
      <c r="AI4305" s="12">
        <v>0</v>
      </c>
      <c r="AN4305" s="37"/>
      <c r="AP4305" s="37"/>
      <c r="AR4305" s="37"/>
      <c r="AT4305" s="37"/>
      <c r="AV4305" s="37"/>
      <c r="AX4305" s="37"/>
      <c r="BB4305" s="12">
        <v>643</v>
      </c>
      <c r="BJ4305" s="12">
        <v>185</v>
      </c>
      <c r="BQ4305" s="12">
        <v>0</v>
      </c>
      <c r="CB4305" s="12">
        <v>0</v>
      </c>
      <c r="CC4305" s="12">
        <v>0</v>
      </c>
      <c r="CG4305" s="12" t="s">
        <v>934</v>
      </c>
      <c r="CH4305" s="12">
        <v>12.02</v>
      </c>
      <c r="CI4305" s="12" t="s">
        <v>4708</v>
      </c>
      <c r="CJ4305" s="12" t="s">
        <v>931</v>
      </c>
      <c r="CK4305" s="12" t="s">
        <v>932</v>
      </c>
      <c r="CL4305" s="37">
        <v>135174163</v>
      </c>
      <c r="CN4305" s="12" t="s">
        <v>1509</v>
      </c>
      <c r="CS4305" s="12"/>
      <c r="CT4305" s="36" t="str">
        <f t="shared" si="67"/>
        <v>500mn</v>
      </c>
      <c r="CU4305" s="36" t="str">
        <f>VLOOKUP(CK4305,Mapping!B:C,2,FALSE)</f>
        <v>US/CA</v>
      </c>
    </row>
    <row r="4306" spans="1:99" ht="16" customHeight="1" x14ac:dyDescent="0.35">
      <c r="A4306" s="12" t="s">
        <v>5864</v>
      </c>
      <c r="B4306" s="12" t="s">
        <v>933</v>
      </c>
      <c r="E4306" s="37">
        <v>430854</v>
      </c>
      <c r="G4306" s="37" t="s">
        <v>1505</v>
      </c>
      <c r="I4306" s="37"/>
      <c r="K4306" s="37"/>
      <c r="M4306" s="37">
        <v>21987</v>
      </c>
      <c r="N4306" s="12">
        <v>0.02</v>
      </c>
      <c r="O4306" s="37"/>
      <c r="Q4306" s="12">
        <v>661</v>
      </c>
      <c r="R4306" s="37"/>
      <c r="T4306" s="37"/>
      <c r="V4306" s="37"/>
      <c r="X4306" s="37"/>
      <c r="Z4306" s="37"/>
      <c r="AB4306" s="37"/>
      <c r="AD4306" s="37"/>
      <c r="AF4306" s="37"/>
      <c r="AH4306" s="37">
        <v>89711</v>
      </c>
      <c r="AI4306" s="12">
        <v>0.06</v>
      </c>
      <c r="AN4306" s="37">
        <v>246345</v>
      </c>
      <c r="AO4306" s="12">
        <v>0.17</v>
      </c>
      <c r="AP4306" s="37">
        <v>72811</v>
      </c>
      <c r="AQ4306" s="12">
        <v>0.05</v>
      </c>
      <c r="AR4306" s="37"/>
      <c r="AT4306" s="37"/>
      <c r="AV4306" s="37"/>
      <c r="AX4306" s="37"/>
      <c r="BB4306" s="12">
        <v>150</v>
      </c>
      <c r="BH4306" s="12">
        <v>257</v>
      </c>
      <c r="BI4306" s="12">
        <v>1150</v>
      </c>
      <c r="BQ4306" s="12">
        <v>0</v>
      </c>
      <c r="BV4306" s="12">
        <v>0</v>
      </c>
      <c r="BY4306" s="12">
        <v>0</v>
      </c>
      <c r="CC4306" s="12">
        <v>0</v>
      </c>
      <c r="CG4306" s="12" t="s">
        <v>934</v>
      </c>
      <c r="CH4306" s="12">
        <v>32.985999999999997</v>
      </c>
      <c r="CI4306" s="12" t="s">
        <v>5865</v>
      </c>
      <c r="CJ4306" s="12" t="s">
        <v>1118</v>
      </c>
      <c r="CK4306" s="12" t="s">
        <v>932</v>
      </c>
      <c r="CL4306" s="37">
        <v>140452693</v>
      </c>
      <c r="CN4306" s="12" t="s">
        <v>1506</v>
      </c>
      <c r="CS4306" s="12"/>
      <c r="CT4306" s="36" t="str">
        <f t="shared" si="67"/>
        <v>500mn</v>
      </c>
      <c r="CU4306" s="36" t="str">
        <f>VLOOKUP(CK4306,Mapping!B:C,2,FALSE)</f>
        <v>US/CA</v>
      </c>
    </row>
    <row r="4307" spans="1:99" ht="16" customHeight="1" x14ac:dyDescent="0.35">
      <c r="A4307" s="12" t="s">
        <v>5866</v>
      </c>
      <c r="B4307" s="12" t="s">
        <v>925</v>
      </c>
      <c r="E4307" s="37">
        <v>1540628</v>
      </c>
      <c r="G4307" s="37" t="s">
        <v>1505</v>
      </c>
      <c r="I4307" s="37"/>
      <c r="K4307" s="37"/>
      <c r="M4307" s="37">
        <v>240256</v>
      </c>
      <c r="N4307" s="12">
        <v>0.01</v>
      </c>
      <c r="O4307" s="37"/>
      <c r="R4307" s="37"/>
      <c r="T4307" s="37"/>
      <c r="V4307" s="37"/>
      <c r="X4307" s="37"/>
      <c r="Z4307" s="37"/>
      <c r="AB4307" s="37"/>
      <c r="AD4307" s="37"/>
      <c r="AF4307" s="37"/>
      <c r="AH4307" s="37"/>
      <c r="AN4307" s="37"/>
      <c r="AP4307" s="37">
        <v>1300372</v>
      </c>
      <c r="AQ4307" s="12">
        <v>7.0000000000000007E-2</v>
      </c>
      <c r="AR4307" s="37"/>
      <c r="AT4307" s="37"/>
      <c r="AV4307" s="37"/>
      <c r="AX4307" s="37"/>
      <c r="BB4307" s="12">
        <v>1915</v>
      </c>
      <c r="BH4307" s="12">
        <v>5632</v>
      </c>
      <c r="BV4307" s="12">
        <v>0</v>
      </c>
      <c r="CC4307" s="12">
        <v>0</v>
      </c>
      <c r="CG4307" s="12" t="s">
        <v>996</v>
      </c>
      <c r="CH4307" s="12">
        <v>27.649000000000001</v>
      </c>
      <c r="CI4307" s="12" t="s">
        <v>4927</v>
      </c>
      <c r="CJ4307" s="12" t="s">
        <v>1140</v>
      </c>
      <c r="CK4307" s="12" t="s">
        <v>932</v>
      </c>
      <c r="CL4307" s="37">
        <v>1732168456</v>
      </c>
      <c r="CN4307" s="12" t="s">
        <v>1506</v>
      </c>
      <c r="CS4307" s="12"/>
      <c r="CT4307" s="36" t="str">
        <f t="shared" si="67"/>
        <v>1bn - 50bn</v>
      </c>
      <c r="CU4307" s="36" t="str">
        <f>VLOOKUP(CK4307,Mapping!B:C,2,FALSE)</f>
        <v>US/CA</v>
      </c>
    </row>
    <row r="4308" spans="1:99" ht="16" customHeight="1" x14ac:dyDescent="0.35">
      <c r="A4308" s="12" t="s">
        <v>5867</v>
      </c>
      <c r="B4308" s="12" t="s">
        <v>925</v>
      </c>
      <c r="E4308" s="37">
        <v>5459992</v>
      </c>
      <c r="G4308" s="37" t="s">
        <v>1505</v>
      </c>
      <c r="I4308" s="37"/>
      <c r="K4308" s="37"/>
      <c r="M4308" s="37"/>
      <c r="O4308" s="37"/>
      <c r="Q4308" s="12">
        <v>16831</v>
      </c>
      <c r="R4308" s="37"/>
      <c r="T4308" s="37"/>
      <c r="V4308" s="37"/>
      <c r="X4308" s="37"/>
      <c r="Z4308" s="37"/>
      <c r="AB4308" s="37"/>
      <c r="AD4308" s="37"/>
      <c r="AF4308" s="37"/>
      <c r="AH4308" s="37">
        <v>2125419</v>
      </c>
      <c r="AI4308" s="12">
        <v>0.32</v>
      </c>
      <c r="AN4308" s="37">
        <v>3334573</v>
      </c>
      <c r="AO4308" s="12">
        <v>0.5</v>
      </c>
      <c r="AP4308" s="37"/>
      <c r="AR4308" s="37"/>
      <c r="AT4308" s="37"/>
      <c r="AV4308" s="37"/>
      <c r="AX4308" s="37"/>
      <c r="BI4308" s="12">
        <v>19800</v>
      </c>
      <c r="BQ4308" s="12">
        <v>0</v>
      </c>
      <c r="BY4308" s="12">
        <v>0</v>
      </c>
      <c r="CG4308" s="12" t="s">
        <v>991</v>
      </c>
      <c r="CH4308" s="12">
        <v>18.071000000000002</v>
      </c>
      <c r="CI4308" s="12" t="s">
        <v>3677</v>
      </c>
      <c r="CJ4308" s="12" t="s">
        <v>931</v>
      </c>
      <c r="CK4308" s="12" t="s">
        <v>932</v>
      </c>
      <c r="CL4308" s="37">
        <v>660764990</v>
      </c>
      <c r="CN4308" s="12" t="s">
        <v>1531</v>
      </c>
      <c r="CS4308" s="12"/>
      <c r="CT4308" s="36" t="str">
        <f t="shared" si="67"/>
        <v>500mn - 1bn</v>
      </c>
      <c r="CU4308" s="36" t="str">
        <f>VLOOKUP(CK4308,Mapping!B:C,2,FALSE)</f>
        <v>US/CA</v>
      </c>
    </row>
    <row r="4309" spans="1:99" ht="16" customHeight="1" x14ac:dyDescent="0.35">
      <c r="A4309" s="12" t="s">
        <v>5868</v>
      </c>
      <c r="B4309" s="12" t="s">
        <v>925</v>
      </c>
      <c r="E4309" s="37">
        <v>504520</v>
      </c>
      <c r="G4309" s="37" t="s">
        <v>1505</v>
      </c>
      <c r="I4309" s="37"/>
      <c r="K4309" s="37"/>
      <c r="M4309" s="37"/>
      <c r="O4309" s="37"/>
      <c r="R4309" s="37"/>
      <c r="T4309" s="37"/>
      <c r="V4309" s="37"/>
      <c r="X4309" s="37"/>
      <c r="Z4309" s="37"/>
      <c r="AB4309" s="37"/>
      <c r="AD4309" s="37"/>
      <c r="AF4309" s="37"/>
      <c r="AH4309" s="37"/>
      <c r="AN4309" s="37">
        <v>252619</v>
      </c>
      <c r="AO4309" s="12">
        <v>0.05</v>
      </c>
      <c r="AP4309" s="37">
        <v>251901</v>
      </c>
      <c r="AQ4309" s="12">
        <v>0.05</v>
      </c>
      <c r="AR4309" s="37"/>
      <c r="AT4309" s="37"/>
      <c r="AV4309" s="37"/>
      <c r="AX4309" s="37"/>
      <c r="BH4309" s="12">
        <v>1091</v>
      </c>
      <c r="BI4309" s="12">
        <v>1500</v>
      </c>
      <c r="BV4309" s="12">
        <v>0</v>
      </c>
      <c r="BY4309" s="12">
        <v>0</v>
      </c>
      <c r="CG4309" s="12" t="s">
        <v>934</v>
      </c>
      <c r="CH4309" s="12">
        <v>16.196000000000002</v>
      </c>
      <c r="CI4309" s="12" t="s">
        <v>1020</v>
      </c>
      <c r="CJ4309" s="12" t="s">
        <v>1021</v>
      </c>
      <c r="CK4309" s="12" t="s">
        <v>932</v>
      </c>
      <c r="CL4309" s="37">
        <v>497344322</v>
      </c>
      <c r="CN4309" s="12" t="s">
        <v>1509</v>
      </c>
      <c r="CS4309" s="12"/>
      <c r="CT4309" s="36" t="str">
        <f t="shared" si="67"/>
        <v>500mn</v>
      </c>
      <c r="CU4309" s="36" t="str">
        <f>VLOOKUP(CK4309,Mapping!B:C,2,FALSE)</f>
        <v>US/CA</v>
      </c>
    </row>
    <row r="4310" spans="1:99" ht="16" customHeight="1" x14ac:dyDescent="0.35">
      <c r="A4310" s="12" t="s">
        <v>5869</v>
      </c>
      <c r="B4310" s="12" t="s">
        <v>925</v>
      </c>
      <c r="E4310" s="37">
        <v>3707613</v>
      </c>
      <c r="G4310" s="37" t="s">
        <v>1505</v>
      </c>
      <c r="I4310" s="37"/>
      <c r="K4310" s="37"/>
      <c r="M4310" s="37"/>
      <c r="O4310" s="37"/>
      <c r="Q4310" s="12">
        <v>6038</v>
      </c>
      <c r="R4310" s="37"/>
      <c r="T4310" s="37">
        <v>377462</v>
      </c>
      <c r="U4310" s="12">
        <v>0</v>
      </c>
      <c r="V4310" s="37"/>
      <c r="X4310" s="37"/>
      <c r="Z4310" s="37"/>
      <c r="AB4310" s="37"/>
      <c r="AD4310" s="37"/>
      <c r="AF4310" s="37"/>
      <c r="AH4310" s="37">
        <v>762479</v>
      </c>
      <c r="AI4310" s="12">
        <v>0</v>
      </c>
      <c r="AN4310" s="37">
        <v>2340938</v>
      </c>
      <c r="AO4310" s="12">
        <v>0.02</v>
      </c>
      <c r="AP4310" s="37">
        <v>226734</v>
      </c>
      <c r="AQ4310" s="12">
        <v>0</v>
      </c>
      <c r="AR4310" s="37">
        <v>0</v>
      </c>
      <c r="AS4310" s="12">
        <v>0</v>
      </c>
      <c r="AT4310" s="37"/>
      <c r="AV4310" s="37"/>
      <c r="AX4310" s="37"/>
      <c r="BE4310" s="12">
        <v>0</v>
      </c>
      <c r="BH4310" s="12">
        <v>982</v>
      </c>
      <c r="BI4310" s="12">
        <v>13900</v>
      </c>
      <c r="BK4310" s="12">
        <v>3372</v>
      </c>
      <c r="BM4310" s="12">
        <v>0</v>
      </c>
      <c r="BQ4310" s="12">
        <v>0</v>
      </c>
      <c r="BV4310" s="12">
        <v>0</v>
      </c>
      <c r="BY4310" s="12">
        <v>0</v>
      </c>
      <c r="CE4310" s="12">
        <v>0</v>
      </c>
      <c r="CG4310" s="12" t="s">
        <v>929</v>
      </c>
      <c r="CH4310" s="12">
        <v>13.739000000000001</v>
      </c>
      <c r="CI4310" s="12" t="s">
        <v>1135</v>
      </c>
      <c r="CJ4310" s="12" t="s">
        <v>1183</v>
      </c>
      <c r="CK4310" s="12" t="s">
        <v>932</v>
      </c>
      <c r="CL4310" s="37">
        <v>15400203687</v>
      </c>
      <c r="CN4310" s="12" t="s">
        <v>1506</v>
      </c>
      <c r="CS4310" s="12"/>
      <c r="CT4310" s="36" t="str">
        <f t="shared" si="67"/>
        <v>1bn - 50bn</v>
      </c>
      <c r="CU4310" s="36" t="str">
        <f>VLOOKUP(CK4310,Mapping!B:C,2,FALSE)</f>
        <v>US/CA</v>
      </c>
    </row>
    <row r="4311" spans="1:99" ht="16" customHeight="1" x14ac:dyDescent="0.35">
      <c r="A4311" s="12" t="s">
        <v>5870</v>
      </c>
      <c r="B4311" s="12" t="s">
        <v>925</v>
      </c>
      <c r="E4311" s="37">
        <v>3301920</v>
      </c>
      <c r="G4311" s="37" t="s">
        <v>1505</v>
      </c>
      <c r="I4311" s="37"/>
      <c r="K4311" s="37"/>
      <c r="M4311" s="37">
        <v>992514</v>
      </c>
      <c r="N4311" s="12">
        <v>0.05</v>
      </c>
      <c r="O4311" s="37"/>
      <c r="R4311" s="37"/>
      <c r="T4311" s="37">
        <v>290932</v>
      </c>
      <c r="U4311" s="12">
        <v>0.02</v>
      </c>
      <c r="V4311" s="37"/>
      <c r="X4311" s="37">
        <v>205075</v>
      </c>
      <c r="Y4311" s="12">
        <v>0.01</v>
      </c>
      <c r="Z4311" s="37">
        <v>200632</v>
      </c>
      <c r="AA4311" s="12">
        <v>0.01</v>
      </c>
      <c r="AB4311" s="37"/>
      <c r="AD4311" s="37"/>
      <c r="AF4311" s="37"/>
      <c r="AH4311" s="37"/>
      <c r="AN4311" s="37"/>
      <c r="AP4311" s="37">
        <v>1612767</v>
      </c>
      <c r="AQ4311" s="12">
        <v>0.08</v>
      </c>
      <c r="AR4311" s="37"/>
      <c r="AT4311" s="37"/>
      <c r="AV4311" s="37"/>
      <c r="AX4311" s="37"/>
      <c r="BA4311" s="12">
        <v>2007</v>
      </c>
      <c r="BB4311" s="12">
        <v>7911</v>
      </c>
      <c r="BC4311" s="12">
        <v>6785</v>
      </c>
      <c r="BH4311" s="12">
        <v>6985</v>
      </c>
      <c r="BK4311" s="12">
        <v>2599</v>
      </c>
      <c r="BV4311" s="12">
        <v>0.01</v>
      </c>
      <c r="BZ4311" s="12">
        <v>0</v>
      </c>
      <c r="CC4311" s="12">
        <v>0</v>
      </c>
      <c r="CD4311" s="12">
        <v>0</v>
      </c>
      <c r="CE4311" s="12">
        <v>0</v>
      </c>
      <c r="CG4311" s="12" t="s">
        <v>996</v>
      </c>
      <c r="CH4311" s="12">
        <v>22.271999999999998</v>
      </c>
      <c r="CI4311" s="12" t="s">
        <v>5871</v>
      </c>
      <c r="CJ4311" s="12" t="s">
        <v>1140</v>
      </c>
      <c r="CK4311" s="12" t="s">
        <v>932</v>
      </c>
      <c r="CL4311" s="37">
        <v>1921805231</v>
      </c>
      <c r="CN4311" s="12" t="s">
        <v>1509</v>
      </c>
      <c r="CS4311" s="12"/>
      <c r="CT4311" s="36" t="str">
        <f t="shared" si="67"/>
        <v>1bn - 50bn</v>
      </c>
      <c r="CU4311" s="36" t="str">
        <f>VLOOKUP(CK4311,Mapping!B:C,2,FALSE)</f>
        <v>US/CA</v>
      </c>
    </row>
    <row r="4312" spans="1:99" ht="16" customHeight="1" x14ac:dyDescent="0.35">
      <c r="A4312" s="12" t="s">
        <v>5872</v>
      </c>
      <c r="B4312" s="12" t="s">
        <v>925</v>
      </c>
      <c r="E4312" s="37">
        <v>14041675</v>
      </c>
      <c r="G4312" s="37" t="s">
        <v>1505</v>
      </c>
      <c r="I4312" s="37"/>
      <c r="K4312" s="37"/>
      <c r="M4312" s="37"/>
      <c r="O4312" s="37"/>
      <c r="R4312" s="37"/>
      <c r="T4312" s="37"/>
      <c r="V4312" s="37"/>
      <c r="X4312" s="37"/>
      <c r="Z4312" s="37"/>
      <c r="AB4312" s="37"/>
      <c r="AD4312" s="37"/>
      <c r="AF4312" s="37"/>
      <c r="AH4312" s="37"/>
      <c r="AN4312" s="37">
        <v>14041675</v>
      </c>
      <c r="AO4312" s="12">
        <v>1.1200000000000001</v>
      </c>
      <c r="AP4312" s="37"/>
      <c r="AR4312" s="37"/>
      <c r="AT4312" s="37"/>
      <c r="AV4312" s="37"/>
      <c r="AX4312" s="37"/>
      <c r="BI4312" s="12">
        <v>65550</v>
      </c>
      <c r="BY4312" s="12">
        <v>0.01</v>
      </c>
      <c r="CG4312" s="12" t="s">
        <v>940</v>
      </c>
      <c r="CH4312" s="12">
        <v>29.564</v>
      </c>
      <c r="CI4312" s="12" t="s">
        <v>4820</v>
      </c>
      <c r="CJ4312" s="12"/>
      <c r="CK4312" s="12" t="s">
        <v>979</v>
      </c>
      <c r="CL4312" s="37">
        <v>1251605880</v>
      </c>
      <c r="CN4312" s="12" t="s">
        <v>1506</v>
      </c>
      <c r="CS4312" s="12"/>
      <c r="CT4312" s="36" t="str">
        <f t="shared" si="67"/>
        <v>1bn - 50bn</v>
      </c>
      <c r="CU4312" s="36" t="str">
        <f>VLOOKUP(CK4312,Mapping!B:C,2,FALSE)</f>
        <v>EU</v>
      </c>
    </row>
    <row r="4313" spans="1:99" ht="16" customHeight="1" x14ac:dyDescent="0.35">
      <c r="A4313" s="12" t="s">
        <v>5873</v>
      </c>
      <c r="B4313" s="12" t="s">
        <v>925</v>
      </c>
      <c r="E4313" s="37">
        <v>1292568</v>
      </c>
      <c r="G4313" s="37" t="s">
        <v>1505</v>
      </c>
      <c r="I4313" s="37"/>
      <c r="K4313" s="37"/>
      <c r="M4313" s="37"/>
      <c r="O4313" s="37"/>
      <c r="R4313" s="37"/>
      <c r="T4313" s="37"/>
      <c r="V4313" s="37"/>
      <c r="X4313" s="37"/>
      <c r="Z4313" s="37"/>
      <c r="AB4313" s="37"/>
      <c r="AD4313" s="37"/>
      <c r="AF4313" s="37"/>
      <c r="AH4313" s="37"/>
      <c r="AN4313" s="37">
        <v>1292568</v>
      </c>
      <c r="AO4313" s="12">
        <v>0.56999999999999995</v>
      </c>
      <c r="AP4313" s="37"/>
      <c r="AR4313" s="37"/>
      <c r="AT4313" s="37"/>
      <c r="AV4313" s="37"/>
      <c r="AX4313" s="37"/>
      <c r="BI4313" s="12">
        <v>7675</v>
      </c>
      <c r="BY4313" s="12">
        <v>0</v>
      </c>
      <c r="CG4313" s="12" t="s">
        <v>2038</v>
      </c>
      <c r="CH4313" s="12">
        <v>74.671000000000006</v>
      </c>
      <c r="CI4313" s="12" t="s">
        <v>1158</v>
      </c>
      <c r="CJ4313" s="12"/>
      <c r="CK4313" s="12" t="s">
        <v>990</v>
      </c>
      <c r="CL4313" s="37">
        <v>226914746</v>
      </c>
      <c r="CN4313" s="12" t="s">
        <v>2038</v>
      </c>
      <c r="CS4313" s="12"/>
      <c r="CT4313" s="36" t="str">
        <f t="shared" si="67"/>
        <v>500mn</v>
      </c>
      <c r="CU4313" s="36" t="str">
        <f>VLOOKUP(CK4313,Mapping!B:C,2,FALSE)</f>
        <v>EU</v>
      </c>
    </row>
    <row r="4314" spans="1:99" ht="16" customHeight="1" x14ac:dyDescent="0.35">
      <c r="A4314" s="12" t="s">
        <v>5874</v>
      </c>
      <c r="B4314" s="12" t="s">
        <v>925</v>
      </c>
      <c r="E4314" s="37">
        <v>415163</v>
      </c>
      <c r="G4314" s="37" t="s">
        <v>1505</v>
      </c>
      <c r="I4314" s="37"/>
      <c r="K4314" s="37"/>
      <c r="M4314" s="37"/>
      <c r="O4314" s="37"/>
      <c r="Q4314" s="12">
        <v>2738</v>
      </c>
      <c r="R4314" s="37"/>
      <c r="T4314" s="37"/>
      <c r="V4314" s="37"/>
      <c r="X4314" s="37"/>
      <c r="Z4314" s="37"/>
      <c r="AB4314" s="37"/>
      <c r="AD4314" s="37"/>
      <c r="AF4314" s="37"/>
      <c r="AH4314" s="37">
        <v>415163</v>
      </c>
      <c r="AI4314" s="12">
        <v>0.03</v>
      </c>
      <c r="AN4314" s="37"/>
      <c r="AP4314" s="37"/>
      <c r="AR4314" s="37"/>
      <c r="AT4314" s="37"/>
      <c r="AV4314" s="37"/>
      <c r="AX4314" s="37"/>
      <c r="BQ4314" s="12">
        <v>0</v>
      </c>
      <c r="CG4314" s="12" t="s">
        <v>929</v>
      </c>
      <c r="CH4314" s="12">
        <v>4.9279999999999999</v>
      </c>
      <c r="CI4314" s="12" t="s">
        <v>1020</v>
      </c>
      <c r="CJ4314" s="12" t="s">
        <v>1021</v>
      </c>
      <c r="CK4314" s="12" t="s">
        <v>932</v>
      </c>
      <c r="CL4314" s="37">
        <v>1280887711</v>
      </c>
      <c r="CN4314" s="12" t="s">
        <v>1509</v>
      </c>
      <c r="CS4314" s="12"/>
      <c r="CT4314" s="36" t="str">
        <f t="shared" si="67"/>
        <v>1bn - 50bn</v>
      </c>
      <c r="CU4314" s="36" t="str">
        <f>VLOOKUP(CK4314,Mapping!B:C,2,FALSE)</f>
        <v>US/CA</v>
      </c>
    </row>
    <row r="4315" spans="1:99" ht="16" customHeight="1" x14ac:dyDescent="0.35">
      <c r="A4315" s="12" t="s">
        <v>5875</v>
      </c>
      <c r="B4315" s="12" t="s">
        <v>925</v>
      </c>
      <c r="E4315" s="37">
        <v>0</v>
      </c>
      <c r="G4315" s="37" t="s">
        <v>1505</v>
      </c>
      <c r="I4315" s="37"/>
      <c r="K4315" s="37"/>
      <c r="M4315" s="37"/>
      <c r="O4315" s="37"/>
      <c r="R4315" s="37"/>
      <c r="T4315" s="37"/>
      <c r="V4315" s="37"/>
      <c r="X4315" s="37"/>
      <c r="Z4315" s="37"/>
      <c r="AB4315" s="37"/>
      <c r="AD4315" s="37"/>
      <c r="AF4315" s="37"/>
      <c r="AH4315" s="37"/>
      <c r="AN4315" s="37">
        <v>0</v>
      </c>
      <c r="AO4315" s="12">
        <v>0</v>
      </c>
      <c r="AP4315" s="37"/>
      <c r="AR4315" s="37"/>
      <c r="AT4315" s="37"/>
      <c r="AV4315" s="37"/>
      <c r="AX4315" s="37"/>
      <c r="BI4315" s="12">
        <v>0</v>
      </c>
      <c r="BY4315" s="12">
        <v>0</v>
      </c>
      <c r="CG4315" s="12" t="s">
        <v>976</v>
      </c>
      <c r="CH4315" s="12">
        <v>34.112000000000002</v>
      </c>
      <c r="CI4315" s="12" t="s">
        <v>1261</v>
      </c>
      <c r="CJ4315" s="12" t="s">
        <v>1248</v>
      </c>
      <c r="CK4315" s="12" t="s">
        <v>932</v>
      </c>
      <c r="CL4315" s="37">
        <v>207488511</v>
      </c>
      <c r="CN4315" s="12" t="s">
        <v>1513</v>
      </c>
      <c r="CS4315" s="12"/>
      <c r="CT4315" s="36" t="str">
        <f t="shared" si="67"/>
        <v>500mn</v>
      </c>
      <c r="CU4315" s="36" t="str">
        <f>VLOOKUP(CK4315,Mapping!B:C,2,FALSE)</f>
        <v>US/CA</v>
      </c>
    </row>
    <row r="4316" spans="1:99" ht="16" customHeight="1" x14ac:dyDescent="0.35">
      <c r="A4316" s="12" t="s">
        <v>5876</v>
      </c>
      <c r="B4316" s="12" t="s">
        <v>925</v>
      </c>
      <c r="E4316" s="37">
        <v>214726</v>
      </c>
      <c r="G4316" s="37" t="s">
        <v>1505</v>
      </c>
      <c r="I4316" s="37"/>
      <c r="K4316" s="37"/>
      <c r="M4316" s="37"/>
      <c r="O4316" s="37"/>
      <c r="R4316" s="37"/>
      <c r="T4316" s="37"/>
      <c r="V4316" s="37"/>
      <c r="X4316" s="37"/>
      <c r="Z4316" s="37"/>
      <c r="AB4316" s="37"/>
      <c r="AD4316" s="37"/>
      <c r="AF4316" s="37"/>
      <c r="AH4316" s="37"/>
      <c r="AN4316" s="37">
        <v>214726</v>
      </c>
      <c r="AO4316" s="12">
        <v>0.02</v>
      </c>
      <c r="AP4316" s="37"/>
      <c r="AR4316" s="37"/>
      <c r="AT4316" s="37"/>
      <c r="AV4316" s="37"/>
      <c r="AX4316" s="37"/>
      <c r="BI4316" s="12">
        <v>1275</v>
      </c>
      <c r="BY4316" s="12">
        <v>0</v>
      </c>
      <c r="CG4316" s="12" t="s">
        <v>934</v>
      </c>
      <c r="CH4316" s="12">
        <v>16.893999999999998</v>
      </c>
      <c r="CI4316" s="12" t="s">
        <v>971</v>
      </c>
      <c r="CJ4316" s="12" t="s">
        <v>972</v>
      </c>
      <c r="CK4316" s="12" t="s">
        <v>932</v>
      </c>
      <c r="CL4316" s="37">
        <v>994584653</v>
      </c>
      <c r="CN4316" s="12" t="s">
        <v>1509</v>
      </c>
      <c r="CS4316" s="12"/>
      <c r="CT4316" s="36" t="str">
        <f t="shared" si="67"/>
        <v>500mn - 1bn</v>
      </c>
      <c r="CU4316" s="36" t="str">
        <f>VLOOKUP(CK4316,Mapping!B:C,2,FALSE)</f>
        <v>US/CA</v>
      </c>
    </row>
    <row r="4317" spans="1:99" ht="16" customHeight="1" x14ac:dyDescent="0.35">
      <c r="A4317" s="12" t="s">
        <v>5877</v>
      </c>
      <c r="B4317" s="12" t="s">
        <v>925</v>
      </c>
      <c r="E4317" s="37">
        <v>131194</v>
      </c>
      <c r="G4317" s="37" t="s">
        <v>1505</v>
      </c>
      <c r="I4317" s="37"/>
      <c r="K4317" s="37"/>
      <c r="M4317" s="37">
        <v>86818</v>
      </c>
      <c r="N4317" s="12">
        <v>0.03</v>
      </c>
      <c r="O4317" s="37"/>
      <c r="Q4317" s="12">
        <v>18</v>
      </c>
      <c r="R4317" s="37"/>
      <c r="T4317" s="37"/>
      <c r="V4317" s="37"/>
      <c r="X4317" s="37"/>
      <c r="Z4317" s="37"/>
      <c r="AB4317" s="37"/>
      <c r="AD4317" s="37"/>
      <c r="AF4317" s="37"/>
      <c r="AH4317" s="37">
        <v>2273</v>
      </c>
      <c r="AI4317" s="12">
        <v>0</v>
      </c>
      <c r="AN4317" s="37">
        <v>42103</v>
      </c>
      <c r="AO4317" s="12">
        <v>0.01</v>
      </c>
      <c r="AP4317" s="37"/>
      <c r="AR4317" s="37"/>
      <c r="AT4317" s="37"/>
      <c r="AV4317" s="37"/>
      <c r="AX4317" s="37"/>
      <c r="BB4317" s="12">
        <v>692</v>
      </c>
      <c r="BI4317" s="12">
        <v>250</v>
      </c>
      <c r="BQ4317" s="12">
        <v>0</v>
      </c>
      <c r="BY4317" s="12">
        <v>0</v>
      </c>
      <c r="CC4317" s="12">
        <v>0</v>
      </c>
      <c r="CG4317" s="12" t="s">
        <v>934</v>
      </c>
      <c r="CH4317" s="12">
        <v>14.845000000000001</v>
      </c>
      <c r="CI4317" s="12" t="s">
        <v>1077</v>
      </c>
      <c r="CJ4317" s="12" t="s">
        <v>1109</v>
      </c>
      <c r="CK4317" s="12" t="s">
        <v>932</v>
      </c>
      <c r="CL4317" s="37">
        <v>332296111</v>
      </c>
      <c r="CN4317" s="12" t="s">
        <v>1509</v>
      </c>
      <c r="CS4317" s="12"/>
      <c r="CT4317" s="36" t="str">
        <f t="shared" si="67"/>
        <v>500mn</v>
      </c>
      <c r="CU4317" s="36" t="str">
        <f>VLOOKUP(CK4317,Mapping!B:C,2,FALSE)</f>
        <v>US/CA</v>
      </c>
    </row>
    <row r="4318" spans="1:99" ht="16" customHeight="1" x14ac:dyDescent="0.35">
      <c r="A4318" s="12" t="s">
        <v>5878</v>
      </c>
      <c r="B4318" s="12" t="s">
        <v>925</v>
      </c>
      <c r="E4318" s="37">
        <v>9378630</v>
      </c>
      <c r="G4318" s="37" t="s">
        <v>1505</v>
      </c>
      <c r="I4318" s="37"/>
      <c r="K4318" s="37"/>
      <c r="M4318" s="37">
        <v>6129348</v>
      </c>
      <c r="N4318" s="12">
        <v>0.26</v>
      </c>
      <c r="O4318" s="37"/>
      <c r="R4318" s="37"/>
      <c r="T4318" s="37">
        <v>3249282</v>
      </c>
      <c r="U4318" s="12">
        <v>0.14000000000000001</v>
      </c>
      <c r="V4318" s="37"/>
      <c r="X4318" s="37"/>
      <c r="Z4318" s="37"/>
      <c r="AB4318" s="37"/>
      <c r="AD4318" s="37"/>
      <c r="AF4318" s="37"/>
      <c r="AH4318" s="37"/>
      <c r="AN4318" s="37"/>
      <c r="AP4318" s="37"/>
      <c r="AR4318" s="37"/>
      <c r="AT4318" s="37"/>
      <c r="AV4318" s="37"/>
      <c r="AX4318" s="37"/>
      <c r="BB4318" s="12">
        <v>48855</v>
      </c>
      <c r="BK4318" s="12">
        <v>29027</v>
      </c>
      <c r="CC4318" s="12">
        <v>0</v>
      </c>
      <c r="CE4318" s="12">
        <v>0</v>
      </c>
      <c r="CG4318" s="12" t="s">
        <v>940</v>
      </c>
      <c r="CH4318" s="12">
        <v>55.79</v>
      </c>
      <c r="CI4318" s="12" t="s">
        <v>1615</v>
      </c>
      <c r="CJ4318" s="12" t="s">
        <v>1616</v>
      </c>
      <c r="CK4318" s="12" t="s">
        <v>932</v>
      </c>
      <c r="CL4318" s="37">
        <v>2389255195</v>
      </c>
      <c r="CN4318" s="12" t="s">
        <v>1506</v>
      </c>
      <c r="CS4318" s="12"/>
      <c r="CT4318" s="36" t="str">
        <f t="shared" si="67"/>
        <v>1bn - 50bn</v>
      </c>
      <c r="CU4318" s="36" t="str">
        <f>VLOOKUP(CK4318,Mapping!B:C,2,FALSE)</f>
        <v>US/CA</v>
      </c>
    </row>
    <row r="4319" spans="1:99" ht="16" customHeight="1" x14ac:dyDescent="0.35">
      <c r="A4319" s="12" t="s">
        <v>5879</v>
      </c>
      <c r="B4319" s="12" t="s">
        <v>925</v>
      </c>
      <c r="E4319" s="37">
        <v>10917360</v>
      </c>
      <c r="G4319" s="37" t="s">
        <v>1505</v>
      </c>
      <c r="I4319" s="37"/>
      <c r="K4319" s="37"/>
      <c r="M4319" s="37"/>
      <c r="O4319" s="37"/>
      <c r="R4319" s="37"/>
      <c r="T4319" s="37"/>
      <c r="V4319" s="37"/>
      <c r="X4319" s="37"/>
      <c r="Z4319" s="37"/>
      <c r="AB4319" s="37"/>
      <c r="AD4319" s="37"/>
      <c r="AF4319" s="37"/>
      <c r="AH4319" s="37"/>
      <c r="AN4319" s="37">
        <v>10917360</v>
      </c>
      <c r="AO4319" s="12">
        <v>2.34</v>
      </c>
      <c r="AP4319" s="37"/>
      <c r="AR4319" s="37"/>
      <c r="AT4319" s="37"/>
      <c r="AV4319" s="37"/>
      <c r="AX4319" s="37"/>
      <c r="BI4319" s="12">
        <v>64825</v>
      </c>
      <c r="BY4319" s="12">
        <v>0.01</v>
      </c>
      <c r="CG4319" s="12" t="s">
        <v>940</v>
      </c>
      <c r="CH4319" s="12">
        <v>10.473000000000001</v>
      </c>
      <c r="CI4319" s="12" t="s">
        <v>5880</v>
      </c>
      <c r="CJ4319" s="12" t="s">
        <v>968</v>
      </c>
      <c r="CK4319" s="12" t="s">
        <v>932</v>
      </c>
      <c r="CL4319" s="37">
        <v>465461101</v>
      </c>
      <c r="CN4319" s="12" t="s">
        <v>1509</v>
      </c>
      <c r="CS4319" s="12"/>
      <c r="CT4319" s="36" t="str">
        <f t="shared" si="67"/>
        <v>500mn</v>
      </c>
      <c r="CU4319" s="36" t="str">
        <f>VLOOKUP(CK4319,Mapping!B:C,2,FALSE)</f>
        <v>US/CA</v>
      </c>
    </row>
    <row r="4320" spans="1:99" ht="16" customHeight="1" x14ac:dyDescent="0.35">
      <c r="A4320" s="12" t="s">
        <v>5881</v>
      </c>
      <c r="B4320" s="12" t="s">
        <v>933</v>
      </c>
      <c r="E4320" s="37">
        <v>12322345</v>
      </c>
      <c r="G4320" s="37" t="s">
        <v>1505</v>
      </c>
      <c r="I4320" s="37"/>
      <c r="K4320" s="37">
        <v>2797293</v>
      </c>
      <c r="L4320" s="12">
        <v>0.19</v>
      </c>
      <c r="M4320" s="37">
        <v>2848648</v>
      </c>
      <c r="N4320" s="12">
        <v>0.2</v>
      </c>
      <c r="O4320" s="37">
        <v>1579195</v>
      </c>
      <c r="P4320" s="12">
        <v>0.11</v>
      </c>
      <c r="Q4320" s="12">
        <v>5325</v>
      </c>
      <c r="R4320" s="37">
        <v>174828</v>
      </c>
      <c r="S4320" s="12">
        <v>0.01</v>
      </c>
      <c r="T4320" s="37"/>
      <c r="V4320" s="37">
        <v>426478</v>
      </c>
      <c r="W4320" s="12">
        <v>0.03</v>
      </c>
      <c r="X4320" s="37">
        <v>0</v>
      </c>
      <c r="Y4320" s="12">
        <v>0</v>
      </c>
      <c r="Z4320" s="37">
        <v>453604</v>
      </c>
      <c r="AA4320" s="12">
        <v>0.03</v>
      </c>
      <c r="AB4320" s="37">
        <v>374280</v>
      </c>
      <c r="AC4320" s="12">
        <v>0.03</v>
      </c>
      <c r="AD4320" s="37">
        <v>445680</v>
      </c>
      <c r="AE4320" s="12">
        <v>0.03</v>
      </c>
      <c r="AF4320" s="37"/>
      <c r="AH4320" s="37">
        <v>672441</v>
      </c>
      <c r="AI4320" s="12">
        <v>0.05</v>
      </c>
      <c r="AJ4320" s="12">
        <v>25908</v>
      </c>
      <c r="AK4320" s="12">
        <v>19600</v>
      </c>
      <c r="AL4320" s="12">
        <v>101234</v>
      </c>
      <c r="AN4320" s="37">
        <v>2549898</v>
      </c>
      <c r="AO4320" s="12">
        <v>0.18</v>
      </c>
      <c r="AP4320" s="37"/>
      <c r="AR4320" s="37"/>
      <c r="AT4320" s="37"/>
      <c r="AV4320" s="37"/>
      <c r="AX4320" s="37"/>
      <c r="AZ4320" s="12">
        <v>16515</v>
      </c>
      <c r="BA4320" s="12">
        <v>0</v>
      </c>
      <c r="BB4320" s="12">
        <v>21796</v>
      </c>
      <c r="BC4320" s="12">
        <v>15340</v>
      </c>
      <c r="BG4320" s="12">
        <v>45255</v>
      </c>
      <c r="BI4320" s="12">
        <v>15075</v>
      </c>
      <c r="BJ4320" s="12">
        <v>4000</v>
      </c>
      <c r="BQ4320" s="12">
        <v>0</v>
      </c>
      <c r="BR4320" s="12">
        <v>0</v>
      </c>
      <c r="BS4320" s="12">
        <v>0</v>
      </c>
      <c r="BT4320" s="12">
        <v>0</v>
      </c>
      <c r="BU4320" s="12">
        <v>0</v>
      </c>
      <c r="BX4320" s="12">
        <v>0</v>
      </c>
      <c r="BY4320" s="12">
        <v>0</v>
      </c>
      <c r="BZ4320" s="12">
        <v>0</v>
      </c>
      <c r="CB4320" s="12">
        <v>0</v>
      </c>
      <c r="CC4320" s="12">
        <v>0</v>
      </c>
      <c r="CD4320" s="12">
        <v>0</v>
      </c>
      <c r="CG4320" s="12" t="s">
        <v>940</v>
      </c>
      <c r="CH4320" s="12">
        <v>42.965000000000003</v>
      </c>
      <c r="CI4320" s="12" t="s">
        <v>1150</v>
      </c>
      <c r="CJ4320" s="12"/>
      <c r="CK4320" s="12" t="s">
        <v>1151</v>
      </c>
      <c r="CL4320" s="37">
        <v>1452647896</v>
      </c>
      <c r="CN4320" s="12" t="s">
        <v>1506</v>
      </c>
      <c r="CS4320" s="12"/>
      <c r="CT4320" s="36" t="str">
        <f t="shared" si="67"/>
        <v>1bn - 50bn</v>
      </c>
      <c r="CU4320" s="36" t="str">
        <f>VLOOKUP(CK4320,Mapping!B:C,2,FALSE)</f>
        <v>EU</v>
      </c>
    </row>
    <row r="4321" spans="1:99" ht="16" customHeight="1" x14ac:dyDescent="0.35">
      <c r="A4321" s="12" t="s">
        <v>5882</v>
      </c>
      <c r="B4321" s="12" t="s">
        <v>925</v>
      </c>
      <c r="E4321" s="37">
        <v>2993415</v>
      </c>
      <c r="G4321" s="37" t="s">
        <v>1505</v>
      </c>
      <c r="I4321" s="37"/>
      <c r="K4321" s="37">
        <v>1297926</v>
      </c>
      <c r="L4321" s="12">
        <v>0.05</v>
      </c>
      <c r="M4321" s="37">
        <v>897048</v>
      </c>
      <c r="N4321" s="12">
        <v>0.04</v>
      </c>
      <c r="O4321" s="37">
        <v>77976</v>
      </c>
      <c r="P4321" s="12">
        <v>0</v>
      </c>
      <c r="R4321" s="37">
        <v>291147</v>
      </c>
      <c r="S4321" s="12">
        <v>0.01</v>
      </c>
      <c r="T4321" s="37"/>
      <c r="V4321" s="37"/>
      <c r="X4321" s="37"/>
      <c r="Z4321" s="37"/>
      <c r="AB4321" s="37"/>
      <c r="AD4321" s="37"/>
      <c r="AF4321" s="37"/>
      <c r="AH4321" s="37"/>
      <c r="AL4321" s="12">
        <v>4850</v>
      </c>
      <c r="AN4321" s="37">
        <v>429318</v>
      </c>
      <c r="AO4321" s="12">
        <v>0.02</v>
      </c>
      <c r="AP4321" s="37"/>
      <c r="AR4321" s="37"/>
      <c r="AT4321" s="37"/>
      <c r="AV4321" s="37"/>
      <c r="AX4321" s="37"/>
      <c r="AZ4321" s="12">
        <v>27408</v>
      </c>
      <c r="BB4321" s="12">
        <v>6802</v>
      </c>
      <c r="BG4321" s="12">
        <v>21744</v>
      </c>
      <c r="BI4321" s="12">
        <v>2550</v>
      </c>
      <c r="BS4321" s="12">
        <v>0</v>
      </c>
      <c r="BU4321" s="12">
        <v>0</v>
      </c>
      <c r="BX4321" s="12">
        <v>0</v>
      </c>
      <c r="BY4321" s="12">
        <v>0</v>
      </c>
      <c r="CC4321" s="12">
        <v>0</v>
      </c>
      <c r="CG4321" s="12" t="s">
        <v>929</v>
      </c>
      <c r="CH4321" s="12">
        <v>30.728000000000002</v>
      </c>
      <c r="CI4321" s="12" t="s">
        <v>1150</v>
      </c>
      <c r="CJ4321" s="12"/>
      <c r="CK4321" s="12" t="s">
        <v>1151</v>
      </c>
      <c r="CL4321" s="37">
        <v>2415292141</v>
      </c>
      <c r="CN4321" s="12" t="s">
        <v>1525</v>
      </c>
      <c r="CS4321" s="12"/>
      <c r="CT4321" s="36" t="str">
        <f t="shared" si="67"/>
        <v>1bn - 50bn</v>
      </c>
      <c r="CU4321" s="36" t="str">
        <f>VLOOKUP(CK4321,Mapping!B:C,2,FALSE)</f>
        <v>EU</v>
      </c>
    </row>
    <row r="4322" spans="1:99" ht="16" customHeight="1" x14ac:dyDescent="0.35">
      <c r="A4322" s="12" t="s">
        <v>5883</v>
      </c>
      <c r="B4322" s="12" t="s">
        <v>925</v>
      </c>
      <c r="E4322" s="37">
        <v>22307700</v>
      </c>
      <c r="G4322" s="37" t="s">
        <v>1505</v>
      </c>
      <c r="I4322" s="37"/>
      <c r="K4322" s="37"/>
      <c r="M4322" s="37"/>
      <c r="O4322" s="37"/>
      <c r="R4322" s="37"/>
      <c r="T4322" s="37"/>
      <c r="V4322" s="37"/>
      <c r="X4322" s="37">
        <v>22307700</v>
      </c>
      <c r="Y4322" s="12">
        <v>1.62</v>
      </c>
      <c r="Z4322" s="37"/>
      <c r="AB4322" s="37"/>
      <c r="AD4322" s="37"/>
      <c r="AF4322" s="37"/>
      <c r="AH4322" s="37"/>
      <c r="AN4322" s="37"/>
      <c r="AP4322" s="37"/>
      <c r="AR4322" s="37"/>
      <c r="AT4322" s="37"/>
      <c r="AV4322" s="37"/>
      <c r="AX4322" s="37"/>
      <c r="BA4322" s="12">
        <v>230000</v>
      </c>
      <c r="BZ4322" s="12">
        <v>0</v>
      </c>
      <c r="CG4322" s="12" t="s">
        <v>929</v>
      </c>
      <c r="CH4322" s="12">
        <v>26.283999999999999</v>
      </c>
      <c r="CI4322" s="12" t="s">
        <v>1258</v>
      </c>
      <c r="CJ4322" s="12"/>
      <c r="CK4322" s="12" t="s">
        <v>990</v>
      </c>
      <c r="CL4322" s="37">
        <v>1373929030</v>
      </c>
      <c r="CN4322" s="12" t="s">
        <v>1514</v>
      </c>
      <c r="CS4322" s="12"/>
      <c r="CT4322" s="36" t="str">
        <f t="shared" si="67"/>
        <v>1bn - 50bn</v>
      </c>
      <c r="CU4322" s="36" t="str">
        <f>VLOOKUP(CK4322,Mapping!B:C,2,FALSE)</f>
        <v>EU</v>
      </c>
    </row>
    <row r="4323" spans="1:99" ht="16" customHeight="1" x14ac:dyDescent="0.35">
      <c r="A4323" s="12" t="s">
        <v>5884</v>
      </c>
      <c r="B4323" s="12" t="s">
        <v>925</v>
      </c>
      <c r="E4323" s="37">
        <v>263815</v>
      </c>
      <c r="G4323" s="37" t="s">
        <v>1505</v>
      </c>
      <c r="I4323" s="37"/>
      <c r="K4323" s="37"/>
      <c r="M4323" s="37">
        <v>0</v>
      </c>
      <c r="N4323" s="12">
        <v>0</v>
      </c>
      <c r="O4323" s="37"/>
      <c r="R4323" s="37"/>
      <c r="T4323" s="37"/>
      <c r="V4323" s="37"/>
      <c r="X4323" s="37"/>
      <c r="Z4323" s="37"/>
      <c r="AB4323" s="37"/>
      <c r="AD4323" s="37">
        <v>263815</v>
      </c>
      <c r="AE4323" s="12">
        <v>0.16</v>
      </c>
      <c r="AF4323" s="37"/>
      <c r="AH4323" s="37"/>
      <c r="AN4323" s="37"/>
      <c r="AP4323" s="37"/>
      <c r="AR4323" s="37"/>
      <c r="AT4323" s="37"/>
      <c r="AV4323" s="37"/>
      <c r="AX4323" s="37"/>
      <c r="BB4323" s="12">
        <v>0</v>
      </c>
      <c r="BJ4323" s="12">
        <v>2085</v>
      </c>
      <c r="CB4323" s="12">
        <v>0</v>
      </c>
      <c r="CC4323" s="12">
        <v>0</v>
      </c>
      <c r="CG4323" s="12" t="s">
        <v>2038</v>
      </c>
      <c r="CH4323" s="12">
        <v>53.348999999999997</v>
      </c>
      <c r="CI4323" s="12" t="s">
        <v>5885</v>
      </c>
      <c r="CJ4323" s="12"/>
      <c r="CK4323" s="12" t="s">
        <v>1856</v>
      </c>
      <c r="CL4323" s="37">
        <v>239247560</v>
      </c>
      <c r="CN4323" s="12" t="s">
        <v>2038</v>
      </c>
      <c r="CS4323" s="12"/>
      <c r="CT4323" s="36" t="str">
        <f t="shared" si="67"/>
        <v>500mn</v>
      </c>
      <c r="CU4323" s="36" t="str">
        <f>VLOOKUP(CK4323,Mapping!B:C,2,FALSE)</f>
        <v>Middle East</v>
      </c>
    </row>
    <row r="4324" spans="1:99" ht="16" customHeight="1" x14ac:dyDescent="0.35">
      <c r="A4324" s="12" t="s">
        <v>5886</v>
      </c>
      <c r="B4324" s="12" t="s">
        <v>925</v>
      </c>
      <c r="E4324" s="37">
        <v>0</v>
      </c>
      <c r="G4324" s="37" t="s">
        <v>1505</v>
      </c>
      <c r="I4324" s="37"/>
      <c r="K4324" s="37"/>
      <c r="M4324" s="37"/>
      <c r="O4324" s="37"/>
      <c r="Q4324" s="12">
        <v>0</v>
      </c>
      <c r="R4324" s="37"/>
      <c r="T4324" s="37"/>
      <c r="V4324" s="37"/>
      <c r="X4324" s="37"/>
      <c r="Z4324" s="37"/>
      <c r="AB4324" s="37"/>
      <c r="AD4324" s="37"/>
      <c r="AF4324" s="37"/>
      <c r="AH4324" s="37">
        <v>0</v>
      </c>
      <c r="AI4324" s="12">
        <v>0</v>
      </c>
      <c r="AN4324" s="37">
        <v>0</v>
      </c>
      <c r="AO4324" s="12">
        <v>0</v>
      </c>
      <c r="AP4324" s="37">
        <v>0</v>
      </c>
      <c r="AQ4324" s="12">
        <v>0</v>
      </c>
      <c r="AR4324" s="37"/>
      <c r="AT4324" s="37"/>
      <c r="AV4324" s="37"/>
      <c r="AX4324" s="37"/>
      <c r="BH4324" s="12">
        <v>0</v>
      </c>
      <c r="BI4324" s="12">
        <v>0</v>
      </c>
      <c r="BQ4324" s="12">
        <v>0</v>
      </c>
      <c r="BV4324" s="12">
        <v>0</v>
      </c>
      <c r="BY4324" s="12">
        <v>0</v>
      </c>
      <c r="CG4324" s="12" t="s">
        <v>929</v>
      </c>
      <c r="CH4324" s="12">
        <v>80.781999999999996</v>
      </c>
      <c r="CI4324" s="12" t="s">
        <v>1549</v>
      </c>
      <c r="CJ4324" s="12" t="s">
        <v>966</v>
      </c>
      <c r="CK4324" s="12" t="s">
        <v>932</v>
      </c>
      <c r="CL4324" s="37">
        <v>535668516</v>
      </c>
      <c r="CN4324" s="12" t="s">
        <v>1509</v>
      </c>
      <c r="CS4324" s="12"/>
      <c r="CT4324" s="36" t="str">
        <f t="shared" si="67"/>
        <v>500mn - 1bn</v>
      </c>
      <c r="CU4324" s="36" t="str">
        <f>VLOOKUP(CK4324,Mapping!B:C,2,FALSE)</f>
        <v>US/CA</v>
      </c>
    </row>
    <row r="4325" spans="1:99" ht="16" customHeight="1" x14ac:dyDescent="0.35">
      <c r="A4325" s="12" t="s">
        <v>5887</v>
      </c>
      <c r="B4325" s="12" t="s">
        <v>925</v>
      </c>
      <c r="E4325" s="37">
        <v>323671</v>
      </c>
      <c r="G4325" s="37" t="s">
        <v>1505</v>
      </c>
      <c r="I4325" s="37"/>
      <c r="K4325" s="37">
        <v>98828</v>
      </c>
      <c r="L4325" s="12">
        <v>0.12</v>
      </c>
      <c r="M4325" s="37"/>
      <c r="O4325" s="37">
        <v>104788</v>
      </c>
      <c r="P4325" s="12">
        <v>0.13</v>
      </c>
      <c r="R4325" s="37"/>
      <c r="T4325" s="37"/>
      <c r="V4325" s="37"/>
      <c r="X4325" s="37"/>
      <c r="Z4325" s="37"/>
      <c r="AB4325" s="37"/>
      <c r="AD4325" s="37"/>
      <c r="AF4325" s="37">
        <v>120055</v>
      </c>
      <c r="AG4325" s="12">
        <v>0.15</v>
      </c>
      <c r="AH4325" s="37"/>
      <c r="AL4325" s="12">
        <v>6900</v>
      </c>
      <c r="AN4325" s="37"/>
      <c r="AP4325" s="37"/>
      <c r="AR4325" s="37"/>
      <c r="AT4325" s="37"/>
      <c r="AV4325" s="37"/>
      <c r="AX4325" s="37"/>
      <c r="BF4325" s="12">
        <v>8900</v>
      </c>
      <c r="BG4325" s="12">
        <v>1600</v>
      </c>
      <c r="BP4325" s="12">
        <v>0</v>
      </c>
      <c r="BS4325" s="12">
        <v>0</v>
      </c>
      <c r="BU4325" s="12">
        <v>0</v>
      </c>
      <c r="CG4325" s="12" t="s">
        <v>929</v>
      </c>
      <c r="CH4325" s="12">
        <v>29.686</v>
      </c>
      <c r="CI4325" s="12" t="s">
        <v>1023</v>
      </c>
      <c r="CJ4325" s="12"/>
      <c r="CK4325" s="12" t="s">
        <v>979</v>
      </c>
      <c r="CL4325" s="37">
        <v>80794527</v>
      </c>
      <c r="CN4325" s="12" t="s">
        <v>1509</v>
      </c>
      <c r="CS4325" s="12"/>
      <c r="CT4325" s="36" t="str">
        <f t="shared" si="67"/>
        <v>500mn</v>
      </c>
      <c r="CU4325" s="36" t="str">
        <f>VLOOKUP(CK4325,Mapping!B:C,2,FALSE)</f>
        <v>EU</v>
      </c>
    </row>
    <row r="4326" spans="1:99" ht="16" customHeight="1" x14ac:dyDescent="0.35">
      <c r="A4326" s="12" t="s">
        <v>5888</v>
      </c>
      <c r="B4326" s="12" t="s">
        <v>925</v>
      </c>
      <c r="E4326" s="37">
        <v>108380749</v>
      </c>
      <c r="G4326" s="37" t="s">
        <v>1505</v>
      </c>
      <c r="I4326" s="37"/>
      <c r="K4326" s="37"/>
      <c r="M4326" s="37"/>
      <c r="O4326" s="37">
        <v>94353392</v>
      </c>
      <c r="P4326" s="12">
        <v>2.79</v>
      </c>
      <c r="R4326" s="37"/>
      <c r="T4326" s="37"/>
      <c r="V4326" s="37"/>
      <c r="X4326" s="37"/>
      <c r="Z4326" s="37"/>
      <c r="AB4326" s="37">
        <v>2832506</v>
      </c>
      <c r="AC4326" s="12">
        <v>0.08</v>
      </c>
      <c r="AD4326" s="37"/>
      <c r="AF4326" s="37">
        <v>11194851</v>
      </c>
      <c r="AG4326" s="12">
        <v>0.33</v>
      </c>
      <c r="AH4326" s="37"/>
      <c r="AJ4326" s="12">
        <v>197500</v>
      </c>
      <c r="AL4326" s="12">
        <v>5141500</v>
      </c>
      <c r="AN4326" s="37"/>
      <c r="AP4326" s="37"/>
      <c r="AR4326" s="37"/>
      <c r="AT4326" s="37"/>
      <c r="AV4326" s="37"/>
      <c r="AX4326" s="37"/>
      <c r="BF4326" s="12">
        <v>662450</v>
      </c>
      <c r="BP4326" s="12">
        <v>0.03</v>
      </c>
      <c r="BR4326" s="12">
        <v>0.01</v>
      </c>
      <c r="BU4326" s="12">
        <v>0.03</v>
      </c>
      <c r="CG4326" s="12" t="s">
        <v>934</v>
      </c>
      <c r="CH4326" s="12">
        <v>46.442999999999998</v>
      </c>
      <c r="CI4326" s="12" t="s">
        <v>1277</v>
      </c>
      <c r="CJ4326" s="12" t="s">
        <v>931</v>
      </c>
      <c r="CK4326" s="12" t="s">
        <v>932</v>
      </c>
      <c r="CL4326" s="37">
        <v>3523405776</v>
      </c>
      <c r="CN4326" s="12" t="s">
        <v>1506</v>
      </c>
      <c r="CS4326" s="12"/>
      <c r="CT4326" s="36" t="str">
        <f t="shared" si="67"/>
        <v>1bn - 50bn</v>
      </c>
      <c r="CU4326" s="36" t="str">
        <f>VLOOKUP(CK4326,Mapping!B:C,2,FALSE)</f>
        <v>US/CA</v>
      </c>
    </row>
    <row r="4327" spans="1:99" ht="16" customHeight="1" x14ac:dyDescent="0.35">
      <c r="A4327" s="12" t="s">
        <v>5889</v>
      </c>
      <c r="B4327" s="12" t="s">
        <v>925</v>
      </c>
      <c r="E4327" s="37">
        <v>771446</v>
      </c>
      <c r="G4327" s="37" t="s">
        <v>1505</v>
      </c>
      <c r="I4327" s="37"/>
      <c r="K4327" s="37"/>
      <c r="M4327" s="37">
        <v>250920</v>
      </c>
      <c r="N4327" s="12">
        <v>0.1</v>
      </c>
      <c r="O4327" s="37"/>
      <c r="Q4327" s="12">
        <v>4122</v>
      </c>
      <c r="R4327" s="37"/>
      <c r="T4327" s="37"/>
      <c r="V4327" s="37"/>
      <c r="X4327" s="37"/>
      <c r="Z4327" s="37"/>
      <c r="AB4327" s="37"/>
      <c r="AD4327" s="37"/>
      <c r="AF4327" s="37"/>
      <c r="AH4327" s="37">
        <v>520526</v>
      </c>
      <c r="AI4327" s="12">
        <v>0.22</v>
      </c>
      <c r="AN4327" s="37"/>
      <c r="AP4327" s="37"/>
      <c r="AR4327" s="37"/>
      <c r="AT4327" s="37"/>
      <c r="AV4327" s="37"/>
      <c r="AX4327" s="37"/>
      <c r="BB4327" s="12">
        <v>2000</v>
      </c>
      <c r="BQ4327" s="12">
        <v>0</v>
      </c>
      <c r="CC4327" s="12">
        <v>0</v>
      </c>
      <c r="CG4327" s="12" t="s">
        <v>934</v>
      </c>
      <c r="CH4327" s="12">
        <v>56.122999999999998</v>
      </c>
      <c r="CI4327" s="12" t="s">
        <v>938</v>
      </c>
      <c r="CJ4327" s="12" t="s">
        <v>931</v>
      </c>
      <c r="CK4327" s="12" t="s">
        <v>932</v>
      </c>
      <c r="CL4327" s="37">
        <v>241729589</v>
      </c>
      <c r="CN4327" s="12" t="s">
        <v>1509</v>
      </c>
      <c r="CS4327" s="12"/>
      <c r="CT4327" s="36" t="str">
        <f t="shared" si="67"/>
        <v>500mn</v>
      </c>
      <c r="CU4327" s="36" t="str">
        <f>VLOOKUP(CK4327,Mapping!B:C,2,FALSE)</f>
        <v>US/CA</v>
      </c>
    </row>
    <row r="4328" spans="1:99" ht="16" customHeight="1" x14ac:dyDescent="0.35">
      <c r="A4328" s="12" t="s">
        <v>5890</v>
      </c>
      <c r="B4328" s="12" t="s">
        <v>925</v>
      </c>
      <c r="E4328" s="37">
        <v>0</v>
      </c>
      <c r="G4328" s="37" t="s">
        <v>1505</v>
      </c>
      <c r="I4328" s="37"/>
      <c r="K4328" s="37"/>
      <c r="M4328" s="37">
        <v>0</v>
      </c>
      <c r="N4328" s="12">
        <v>0</v>
      </c>
      <c r="O4328" s="37"/>
      <c r="R4328" s="37"/>
      <c r="T4328" s="37"/>
      <c r="V4328" s="37"/>
      <c r="X4328" s="37"/>
      <c r="Z4328" s="37"/>
      <c r="AB4328" s="37"/>
      <c r="AD4328" s="37"/>
      <c r="AF4328" s="37"/>
      <c r="AH4328" s="37"/>
      <c r="AN4328" s="37"/>
      <c r="AP4328" s="37"/>
      <c r="AR4328" s="37"/>
      <c r="AT4328" s="37"/>
      <c r="AV4328" s="37"/>
      <c r="AX4328" s="37"/>
      <c r="BB4328" s="12">
        <v>0</v>
      </c>
      <c r="CC4328" s="12">
        <v>0</v>
      </c>
      <c r="CG4328" s="12" t="s">
        <v>976</v>
      </c>
      <c r="CH4328" s="12">
        <v>213.32300000000001</v>
      </c>
      <c r="CI4328" s="12" t="s">
        <v>1096</v>
      </c>
      <c r="CJ4328" s="12" t="s">
        <v>1097</v>
      </c>
      <c r="CK4328" s="12" t="s">
        <v>932</v>
      </c>
      <c r="CL4328" s="37">
        <v>189963506</v>
      </c>
      <c r="CN4328" s="12" t="s">
        <v>1513</v>
      </c>
      <c r="CS4328" s="12"/>
      <c r="CT4328" s="36" t="str">
        <f t="shared" si="67"/>
        <v>500mn</v>
      </c>
      <c r="CU4328" s="36" t="str">
        <f>VLOOKUP(CK4328,Mapping!B:C,2,FALSE)</f>
        <v>US/CA</v>
      </c>
    </row>
    <row r="4329" spans="1:99" ht="16" customHeight="1" x14ac:dyDescent="0.35">
      <c r="A4329" s="12" t="s">
        <v>482</v>
      </c>
      <c r="B4329" s="12" t="s">
        <v>925</v>
      </c>
      <c r="E4329" s="37">
        <v>116983418</v>
      </c>
      <c r="F4329" s="12">
        <v>22500</v>
      </c>
      <c r="G4329" s="37" t="s">
        <v>1505</v>
      </c>
      <c r="I4329" s="37">
        <v>1093443</v>
      </c>
      <c r="J4329" s="12">
        <v>0</v>
      </c>
      <c r="K4329" s="37">
        <v>14268358</v>
      </c>
      <c r="L4329" s="12">
        <v>0.06</v>
      </c>
      <c r="M4329" s="37"/>
      <c r="O4329" s="37">
        <v>9403609</v>
      </c>
      <c r="P4329" s="12">
        <v>0.04</v>
      </c>
      <c r="Q4329" s="12">
        <v>130151</v>
      </c>
      <c r="R4329" s="37">
        <v>1898075</v>
      </c>
      <c r="S4329" s="12">
        <v>0.01</v>
      </c>
      <c r="T4329" s="37"/>
      <c r="V4329" s="37">
        <v>1375175</v>
      </c>
      <c r="W4329" s="12">
        <v>0.01</v>
      </c>
      <c r="X4329" s="37">
        <v>18717230</v>
      </c>
      <c r="Y4329" s="12">
        <v>0.08</v>
      </c>
      <c r="Z4329" s="37"/>
      <c r="AB4329" s="37">
        <v>1239511</v>
      </c>
      <c r="AC4329" s="12">
        <v>0</v>
      </c>
      <c r="AD4329" s="37"/>
      <c r="AF4329" s="37">
        <v>1087243</v>
      </c>
      <c r="AG4329" s="12">
        <v>0</v>
      </c>
      <c r="AH4329" s="37">
        <v>16435468</v>
      </c>
      <c r="AI4329" s="12">
        <v>7.0000000000000007E-2</v>
      </c>
      <c r="AJ4329" s="12">
        <v>85800</v>
      </c>
      <c r="AK4329" s="12">
        <v>63200</v>
      </c>
      <c r="AL4329" s="12">
        <v>619200</v>
      </c>
      <c r="AM4329" s="12">
        <v>45200</v>
      </c>
      <c r="AN4329" s="37">
        <v>43181042</v>
      </c>
      <c r="AO4329" s="12">
        <v>0.17</v>
      </c>
      <c r="AP4329" s="37">
        <v>8180433</v>
      </c>
      <c r="AQ4329" s="12">
        <v>0.03</v>
      </c>
      <c r="AR4329" s="37"/>
      <c r="AT4329" s="37"/>
      <c r="AV4329" s="37"/>
      <c r="AX4329" s="37">
        <v>103831</v>
      </c>
      <c r="AY4329" s="12">
        <v>0</v>
      </c>
      <c r="AZ4329" s="12">
        <v>179300</v>
      </c>
      <c r="BA4329" s="12">
        <v>183179</v>
      </c>
      <c r="BF4329" s="12">
        <v>80600</v>
      </c>
      <c r="BG4329" s="12">
        <v>231000</v>
      </c>
      <c r="BH4329" s="12">
        <v>35430</v>
      </c>
      <c r="BI4329" s="12">
        <v>256400</v>
      </c>
      <c r="BO4329" s="12">
        <v>0</v>
      </c>
      <c r="BP4329" s="12">
        <v>0</v>
      </c>
      <c r="BQ4329" s="12">
        <v>0.03</v>
      </c>
      <c r="BR4329" s="12">
        <v>0</v>
      </c>
      <c r="BS4329" s="12">
        <v>0</v>
      </c>
      <c r="BT4329" s="12">
        <v>0</v>
      </c>
      <c r="BU4329" s="12">
        <v>0</v>
      </c>
      <c r="BV4329" s="12">
        <v>0.03</v>
      </c>
      <c r="BW4329" s="12">
        <v>0</v>
      </c>
      <c r="BX4329" s="12">
        <v>0</v>
      </c>
      <c r="BY4329" s="12">
        <v>0.03</v>
      </c>
      <c r="BZ4329" s="12">
        <v>0</v>
      </c>
      <c r="CG4329" s="12" t="s">
        <v>940</v>
      </c>
      <c r="CH4329" s="12">
        <v>12.259</v>
      </c>
      <c r="CI4329" s="12" t="s">
        <v>1056</v>
      </c>
      <c r="CJ4329" s="12"/>
      <c r="CK4329" s="12" t="s">
        <v>1057</v>
      </c>
      <c r="CL4329" s="37">
        <v>24881526221</v>
      </c>
      <c r="CN4329" s="12" t="s">
        <v>1506</v>
      </c>
      <c r="CS4329" s="12"/>
      <c r="CT4329" s="36" t="str">
        <f t="shared" si="67"/>
        <v>1bn - 50bn</v>
      </c>
      <c r="CU4329" s="36" t="str">
        <f>VLOOKUP(CK4329,Mapping!B:C,2,FALSE)</f>
        <v>Asia</v>
      </c>
    </row>
    <row r="4330" spans="1:99" ht="16" customHeight="1" x14ac:dyDescent="0.35">
      <c r="A4330" s="12" t="s">
        <v>5891</v>
      </c>
      <c r="B4330" s="12" t="s">
        <v>925</v>
      </c>
      <c r="E4330" s="37">
        <v>4287016</v>
      </c>
      <c r="G4330" s="37" t="s">
        <v>1505</v>
      </c>
      <c r="I4330" s="37"/>
      <c r="K4330" s="37"/>
      <c r="M4330" s="37">
        <v>816619</v>
      </c>
      <c r="N4330" s="12">
        <v>0.04</v>
      </c>
      <c r="O4330" s="37"/>
      <c r="R4330" s="37"/>
      <c r="T4330" s="37"/>
      <c r="V4330" s="37"/>
      <c r="X4330" s="37">
        <v>253713</v>
      </c>
      <c r="Y4330" s="12">
        <v>0.01</v>
      </c>
      <c r="Z4330" s="37"/>
      <c r="AB4330" s="37"/>
      <c r="AD4330" s="37"/>
      <c r="AF4330" s="37"/>
      <c r="AH4330" s="37"/>
      <c r="AN4330" s="37">
        <v>3216684</v>
      </c>
      <c r="AO4330" s="12">
        <v>0.17</v>
      </c>
      <c r="AP4330" s="37"/>
      <c r="AR4330" s="37"/>
      <c r="AT4330" s="37"/>
      <c r="AV4330" s="37"/>
      <c r="AX4330" s="37"/>
      <c r="BA4330" s="12">
        <v>2483</v>
      </c>
      <c r="BB4330" s="12">
        <v>6509</v>
      </c>
      <c r="BI4330" s="12">
        <v>19100</v>
      </c>
      <c r="BY4330" s="12">
        <v>0</v>
      </c>
      <c r="BZ4330" s="12">
        <v>0</v>
      </c>
      <c r="CC4330" s="12">
        <v>0</v>
      </c>
      <c r="CG4330" s="12" t="s">
        <v>934</v>
      </c>
      <c r="CH4330" s="12">
        <v>24.428999999999998</v>
      </c>
      <c r="CI4330" s="12" t="s">
        <v>1267</v>
      </c>
      <c r="CJ4330" s="12" t="s">
        <v>1082</v>
      </c>
      <c r="CK4330" s="12" t="s">
        <v>932</v>
      </c>
      <c r="CL4330" s="37">
        <v>1903424618</v>
      </c>
      <c r="CN4330" s="12" t="s">
        <v>1509</v>
      </c>
      <c r="CS4330" s="12"/>
      <c r="CT4330" s="36" t="str">
        <f t="shared" si="67"/>
        <v>1bn - 50bn</v>
      </c>
      <c r="CU4330" s="36" t="str">
        <f>VLOOKUP(CK4330,Mapping!B:C,2,FALSE)</f>
        <v>US/CA</v>
      </c>
    </row>
    <row r="4331" spans="1:99" ht="16" customHeight="1" x14ac:dyDescent="0.35">
      <c r="A4331" s="12" t="s">
        <v>5892</v>
      </c>
      <c r="B4331" s="12" t="s">
        <v>925</v>
      </c>
      <c r="E4331" s="37">
        <v>0</v>
      </c>
      <c r="G4331" s="37" t="s">
        <v>1505</v>
      </c>
      <c r="I4331" s="37"/>
      <c r="K4331" s="37"/>
      <c r="M4331" s="37"/>
      <c r="O4331" s="37"/>
      <c r="R4331" s="37"/>
      <c r="T4331" s="37"/>
      <c r="V4331" s="37"/>
      <c r="X4331" s="37"/>
      <c r="Z4331" s="37"/>
      <c r="AB4331" s="37"/>
      <c r="AD4331" s="37"/>
      <c r="AF4331" s="37"/>
      <c r="AH4331" s="37"/>
      <c r="AN4331" s="37"/>
      <c r="AP4331" s="37">
        <v>0</v>
      </c>
      <c r="AQ4331" s="12">
        <v>0</v>
      </c>
      <c r="AR4331" s="37"/>
      <c r="AT4331" s="37"/>
      <c r="AV4331" s="37"/>
      <c r="AX4331" s="37"/>
      <c r="BH4331" s="12">
        <v>0</v>
      </c>
      <c r="BV4331" s="12">
        <v>0</v>
      </c>
      <c r="CG4331" s="12" t="s">
        <v>934</v>
      </c>
      <c r="CH4331" s="12">
        <v>218.28100000000001</v>
      </c>
      <c r="CI4331" s="12" t="s">
        <v>5871</v>
      </c>
      <c r="CJ4331" s="12" t="s">
        <v>1140</v>
      </c>
      <c r="CK4331" s="12" t="s">
        <v>932</v>
      </c>
      <c r="CL4331" s="37">
        <v>71995091</v>
      </c>
      <c r="CN4331" s="12" t="s">
        <v>1506</v>
      </c>
      <c r="CS4331" s="12"/>
      <c r="CT4331" s="36" t="str">
        <f t="shared" si="67"/>
        <v>500mn</v>
      </c>
      <c r="CU4331" s="36" t="str">
        <f>VLOOKUP(CK4331,Mapping!B:C,2,FALSE)</f>
        <v>US/CA</v>
      </c>
    </row>
    <row r="4332" spans="1:99" ht="16" customHeight="1" x14ac:dyDescent="0.35">
      <c r="A4332" s="12" t="s">
        <v>5893</v>
      </c>
      <c r="B4332" s="12" t="s">
        <v>925</v>
      </c>
      <c r="E4332" s="37">
        <v>116476308</v>
      </c>
      <c r="G4332" s="37" t="s">
        <v>1505</v>
      </c>
      <c r="I4332" s="37"/>
      <c r="K4332" s="37"/>
      <c r="M4332" s="37"/>
      <c r="O4332" s="37"/>
      <c r="Q4332" s="12">
        <v>89949</v>
      </c>
      <c r="R4332" s="37"/>
      <c r="T4332" s="37"/>
      <c r="V4332" s="37"/>
      <c r="X4332" s="37"/>
      <c r="Z4332" s="37"/>
      <c r="AB4332" s="37"/>
      <c r="AD4332" s="37"/>
      <c r="AF4332" s="37"/>
      <c r="AH4332" s="37">
        <v>11358760</v>
      </c>
      <c r="AI4332" s="12">
        <v>0.04</v>
      </c>
      <c r="AN4332" s="37">
        <v>99380393</v>
      </c>
      <c r="AO4332" s="12">
        <v>0.33</v>
      </c>
      <c r="AP4332" s="37">
        <v>5737155</v>
      </c>
      <c r="AQ4332" s="12">
        <v>0.02</v>
      </c>
      <c r="AR4332" s="37"/>
      <c r="AT4332" s="37"/>
      <c r="AV4332" s="37"/>
      <c r="AX4332" s="37"/>
      <c r="BH4332" s="12">
        <v>24848</v>
      </c>
      <c r="BI4332" s="12">
        <v>590100</v>
      </c>
      <c r="BQ4332" s="12">
        <v>0.02</v>
      </c>
      <c r="BV4332" s="12">
        <v>0.02</v>
      </c>
      <c r="BY4332" s="12">
        <v>0.08</v>
      </c>
      <c r="CG4332" s="12" t="s">
        <v>940</v>
      </c>
      <c r="CH4332" s="12">
        <v>11.948</v>
      </c>
      <c r="CI4332" s="12" t="s">
        <v>4444</v>
      </c>
      <c r="CJ4332" s="12" t="s">
        <v>1183</v>
      </c>
      <c r="CK4332" s="12" t="s">
        <v>932</v>
      </c>
      <c r="CL4332" s="37">
        <v>30072953129</v>
      </c>
      <c r="CN4332" s="12" t="s">
        <v>1520</v>
      </c>
      <c r="CS4332" s="12"/>
      <c r="CT4332" s="36" t="str">
        <f t="shared" si="67"/>
        <v>1bn - 50bn</v>
      </c>
      <c r="CU4332" s="36" t="str">
        <f>VLOOKUP(CK4332,Mapping!B:C,2,FALSE)</f>
        <v>US/CA</v>
      </c>
    </row>
    <row r="4333" spans="1:99" ht="16" customHeight="1" x14ac:dyDescent="0.35">
      <c r="A4333" s="12" t="s">
        <v>5894</v>
      </c>
      <c r="B4333" s="12" t="s">
        <v>925</v>
      </c>
      <c r="E4333" s="37">
        <v>2187</v>
      </c>
      <c r="G4333" s="37" t="s">
        <v>1505</v>
      </c>
      <c r="I4333" s="37"/>
      <c r="K4333" s="37"/>
      <c r="M4333" s="37"/>
      <c r="O4333" s="37"/>
      <c r="Q4333" s="12">
        <v>10</v>
      </c>
      <c r="R4333" s="37"/>
      <c r="T4333" s="37"/>
      <c r="V4333" s="37"/>
      <c r="X4333" s="37"/>
      <c r="Z4333" s="37"/>
      <c r="AB4333" s="37"/>
      <c r="AD4333" s="37"/>
      <c r="AF4333" s="37"/>
      <c r="AH4333" s="37">
        <v>1263</v>
      </c>
      <c r="AI4333" s="12">
        <v>0</v>
      </c>
      <c r="AN4333" s="37"/>
      <c r="AP4333" s="37">
        <v>924</v>
      </c>
      <c r="AQ4333" s="12">
        <v>0</v>
      </c>
      <c r="AR4333" s="37"/>
      <c r="AT4333" s="37"/>
      <c r="AV4333" s="37"/>
      <c r="AX4333" s="37"/>
      <c r="BH4333" s="12">
        <v>4</v>
      </c>
      <c r="BQ4333" s="12">
        <v>0</v>
      </c>
      <c r="BV4333" s="12">
        <v>0</v>
      </c>
      <c r="CG4333" s="12" t="s">
        <v>934</v>
      </c>
      <c r="CH4333" s="12">
        <v>22.727</v>
      </c>
      <c r="CI4333" s="12" t="s">
        <v>5895</v>
      </c>
      <c r="CJ4333" s="12" t="s">
        <v>1082</v>
      </c>
      <c r="CK4333" s="12" t="s">
        <v>932</v>
      </c>
      <c r="CL4333" s="37">
        <v>158606096</v>
      </c>
      <c r="CN4333" s="12" t="s">
        <v>1509</v>
      </c>
      <c r="CS4333" s="12"/>
      <c r="CT4333" s="36" t="str">
        <f t="shared" si="67"/>
        <v>500mn</v>
      </c>
      <c r="CU4333" s="36" t="str">
        <f>VLOOKUP(CK4333,Mapping!B:C,2,FALSE)</f>
        <v>US/CA</v>
      </c>
    </row>
    <row r="4334" spans="1:99" ht="16" customHeight="1" x14ac:dyDescent="0.35">
      <c r="A4334" s="12" t="s">
        <v>5896</v>
      </c>
      <c r="B4334" s="12" t="s">
        <v>925</v>
      </c>
      <c r="E4334" s="37">
        <v>900863</v>
      </c>
      <c r="G4334" s="37" t="s">
        <v>1505</v>
      </c>
      <c r="I4334" s="37"/>
      <c r="K4334" s="37"/>
      <c r="M4334" s="37">
        <v>584644</v>
      </c>
      <c r="N4334" s="12">
        <v>0.66</v>
      </c>
      <c r="O4334" s="37"/>
      <c r="R4334" s="37"/>
      <c r="T4334" s="37"/>
      <c r="V4334" s="37"/>
      <c r="X4334" s="37">
        <v>0</v>
      </c>
      <c r="Y4334" s="12">
        <v>0</v>
      </c>
      <c r="Z4334" s="37"/>
      <c r="AB4334" s="37"/>
      <c r="AD4334" s="37"/>
      <c r="AF4334" s="37"/>
      <c r="AH4334" s="37"/>
      <c r="AN4334" s="37"/>
      <c r="AP4334" s="37"/>
      <c r="AR4334" s="37">
        <v>316219</v>
      </c>
      <c r="AS4334" s="12">
        <v>0.36</v>
      </c>
      <c r="AT4334" s="37"/>
      <c r="AV4334" s="37"/>
      <c r="AX4334" s="37"/>
      <c r="BA4334" s="12">
        <v>0</v>
      </c>
      <c r="BB4334" s="12">
        <v>4660</v>
      </c>
      <c r="BE4334" s="12">
        <v>8480</v>
      </c>
      <c r="BM4334" s="12">
        <v>0.01</v>
      </c>
      <c r="BZ4334" s="12">
        <v>0</v>
      </c>
      <c r="CC4334" s="12">
        <v>0</v>
      </c>
      <c r="CG4334" s="12" t="s">
        <v>940</v>
      </c>
      <c r="CH4334" s="12">
        <v>68.284999999999997</v>
      </c>
      <c r="CI4334" s="12" t="s">
        <v>989</v>
      </c>
      <c r="CJ4334" s="12"/>
      <c r="CK4334" s="12" t="s">
        <v>990</v>
      </c>
      <c r="CL4334" s="37">
        <v>88089470</v>
      </c>
      <c r="CN4334" s="12" t="s">
        <v>1506</v>
      </c>
      <c r="CS4334" s="12"/>
      <c r="CT4334" s="36" t="str">
        <f t="shared" si="67"/>
        <v>500mn</v>
      </c>
      <c r="CU4334" s="36" t="str">
        <f>VLOOKUP(CK4334,Mapping!B:C,2,FALSE)</f>
        <v>EU</v>
      </c>
    </row>
    <row r="4335" spans="1:99" ht="16" customHeight="1" x14ac:dyDescent="0.35">
      <c r="A4335" s="12" t="s">
        <v>5897</v>
      </c>
      <c r="B4335" s="12" t="s">
        <v>925</v>
      </c>
      <c r="E4335" s="37">
        <v>345123</v>
      </c>
      <c r="G4335" s="37" t="s">
        <v>1505</v>
      </c>
      <c r="I4335" s="37"/>
      <c r="K4335" s="37"/>
      <c r="M4335" s="37"/>
      <c r="O4335" s="37"/>
      <c r="Q4335" s="12">
        <v>2733</v>
      </c>
      <c r="R4335" s="37"/>
      <c r="T4335" s="37"/>
      <c r="V4335" s="37"/>
      <c r="X4335" s="37"/>
      <c r="Z4335" s="37"/>
      <c r="AB4335" s="37"/>
      <c r="AD4335" s="37"/>
      <c r="AF4335" s="37"/>
      <c r="AH4335" s="37">
        <v>345123</v>
      </c>
      <c r="AI4335" s="12">
        <v>0.05</v>
      </c>
      <c r="AN4335" s="37"/>
      <c r="AP4335" s="37"/>
      <c r="AR4335" s="37"/>
      <c r="AT4335" s="37"/>
      <c r="AV4335" s="37"/>
      <c r="AX4335" s="37"/>
      <c r="BQ4335" s="12">
        <v>0</v>
      </c>
      <c r="CG4335" s="12" t="s">
        <v>934</v>
      </c>
      <c r="CH4335" s="12">
        <v>59.156999999999996</v>
      </c>
      <c r="CI4335" s="12" t="s">
        <v>1079</v>
      </c>
      <c r="CJ4335" s="12" t="s">
        <v>1080</v>
      </c>
      <c r="CK4335" s="12" t="s">
        <v>932</v>
      </c>
      <c r="CL4335" s="37">
        <v>697037368</v>
      </c>
      <c r="CN4335" s="12" t="s">
        <v>1509</v>
      </c>
      <c r="CS4335" s="12"/>
      <c r="CT4335" s="36" t="str">
        <f t="shared" si="67"/>
        <v>500mn - 1bn</v>
      </c>
      <c r="CU4335" s="36" t="str">
        <f>VLOOKUP(CK4335,Mapping!B:C,2,FALSE)</f>
        <v>US/CA</v>
      </c>
    </row>
    <row r="4336" spans="1:99" ht="16" customHeight="1" x14ac:dyDescent="0.35">
      <c r="A4336" s="12" t="s">
        <v>5898</v>
      </c>
      <c r="B4336" s="12" t="s">
        <v>925</v>
      </c>
      <c r="E4336" s="37">
        <v>0</v>
      </c>
      <c r="G4336" s="37" t="s">
        <v>1505</v>
      </c>
      <c r="I4336" s="37"/>
      <c r="K4336" s="37"/>
      <c r="M4336" s="37">
        <v>0</v>
      </c>
      <c r="N4336" s="12">
        <v>0</v>
      </c>
      <c r="O4336" s="37"/>
      <c r="R4336" s="37"/>
      <c r="T4336" s="37"/>
      <c r="V4336" s="37"/>
      <c r="X4336" s="37"/>
      <c r="Z4336" s="37"/>
      <c r="AB4336" s="37"/>
      <c r="AD4336" s="37"/>
      <c r="AF4336" s="37"/>
      <c r="AH4336" s="37"/>
      <c r="AN4336" s="37"/>
      <c r="AP4336" s="37"/>
      <c r="AR4336" s="37"/>
      <c r="AT4336" s="37"/>
      <c r="AV4336" s="37"/>
      <c r="AX4336" s="37"/>
      <c r="BB4336" s="12">
        <v>0</v>
      </c>
      <c r="CC4336" s="12">
        <v>0</v>
      </c>
      <c r="CG4336" s="12" t="s">
        <v>934</v>
      </c>
      <c r="CH4336" s="12">
        <v>180.73699999999999</v>
      </c>
      <c r="CI4336" s="12" t="s">
        <v>5899</v>
      </c>
      <c r="CJ4336" s="12" t="s">
        <v>966</v>
      </c>
      <c r="CK4336" s="12" t="s">
        <v>932</v>
      </c>
      <c r="CL4336" s="37">
        <v>195220683</v>
      </c>
      <c r="CN4336" s="12" t="s">
        <v>1509</v>
      </c>
      <c r="CS4336" s="12"/>
      <c r="CT4336" s="36" t="str">
        <f t="shared" si="67"/>
        <v>500mn</v>
      </c>
      <c r="CU4336" s="36" t="str">
        <f>VLOOKUP(CK4336,Mapping!B:C,2,FALSE)</f>
        <v>US/CA</v>
      </c>
    </row>
    <row r="4337" spans="1:99" ht="16" customHeight="1" x14ac:dyDescent="0.35">
      <c r="A4337" s="12" t="s">
        <v>5900</v>
      </c>
      <c r="B4337" s="12" t="s">
        <v>933</v>
      </c>
      <c r="E4337" s="37">
        <v>1509153</v>
      </c>
      <c r="G4337" s="37" t="s">
        <v>1505</v>
      </c>
      <c r="I4337" s="37"/>
      <c r="K4337" s="37"/>
      <c r="M4337" s="37"/>
      <c r="O4337" s="37"/>
      <c r="R4337" s="37"/>
      <c r="T4337" s="37"/>
      <c r="V4337" s="37"/>
      <c r="X4337" s="37"/>
      <c r="Z4337" s="37">
        <v>233426</v>
      </c>
      <c r="AA4337" s="12">
        <v>0.06</v>
      </c>
      <c r="AB4337" s="37"/>
      <c r="AD4337" s="37"/>
      <c r="AF4337" s="37"/>
      <c r="AH4337" s="37"/>
      <c r="AN4337" s="37">
        <v>1275727</v>
      </c>
      <c r="AO4337" s="12">
        <v>0.35</v>
      </c>
      <c r="AP4337" s="37"/>
      <c r="AR4337" s="37"/>
      <c r="AT4337" s="37"/>
      <c r="AV4337" s="37"/>
      <c r="AX4337" s="37"/>
      <c r="BC4337" s="12">
        <v>7894</v>
      </c>
      <c r="BI4337" s="12">
        <v>7575</v>
      </c>
      <c r="BY4337" s="12">
        <v>0</v>
      </c>
      <c r="CD4337" s="12">
        <v>0</v>
      </c>
      <c r="CG4337" s="12" t="s">
        <v>934</v>
      </c>
      <c r="CH4337" s="12">
        <v>41.167000000000002</v>
      </c>
      <c r="CI4337" s="12" t="s">
        <v>1171</v>
      </c>
      <c r="CJ4337" s="12" t="s">
        <v>1114</v>
      </c>
      <c r="CK4337" s="12" t="s">
        <v>932</v>
      </c>
      <c r="CL4337" s="37">
        <v>362063078</v>
      </c>
      <c r="CN4337" s="12" t="s">
        <v>1509</v>
      </c>
      <c r="CS4337" s="12"/>
      <c r="CT4337" s="36" t="str">
        <f t="shared" si="67"/>
        <v>500mn</v>
      </c>
      <c r="CU4337" s="36" t="str">
        <f>VLOOKUP(CK4337,Mapping!B:C,2,FALSE)</f>
        <v>US/CA</v>
      </c>
    </row>
    <row r="4338" spans="1:99" ht="16" customHeight="1" x14ac:dyDescent="0.35">
      <c r="A4338" s="12" t="s">
        <v>5901</v>
      </c>
      <c r="B4338" s="12" t="s">
        <v>925</v>
      </c>
      <c r="E4338" s="37">
        <v>0</v>
      </c>
      <c r="G4338" s="37" t="s">
        <v>1505</v>
      </c>
      <c r="I4338" s="37"/>
      <c r="K4338" s="37"/>
      <c r="M4338" s="37"/>
      <c r="O4338" s="37"/>
      <c r="R4338" s="37"/>
      <c r="T4338" s="37"/>
      <c r="V4338" s="37"/>
      <c r="X4338" s="37"/>
      <c r="Z4338" s="37"/>
      <c r="AB4338" s="37"/>
      <c r="AD4338" s="37"/>
      <c r="AF4338" s="37"/>
      <c r="AH4338" s="37"/>
      <c r="AN4338" s="37">
        <v>0</v>
      </c>
      <c r="AO4338" s="12">
        <v>0</v>
      </c>
      <c r="AP4338" s="37"/>
      <c r="AR4338" s="37"/>
      <c r="AT4338" s="37"/>
      <c r="AV4338" s="37"/>
      <c r="AX4338" s="37"/>
      <c r="BI4338" s="12">
        <v>0</v>
      </c>
      <c r="BY4338" s="12">
        <v>0</v>
      </c>
      <c r="CG4338" s="12" t="s">
        <v>934</v>
      </c>
      <c r="CH4338" s="12">
        <v>14.888999999999999</v>
      </c>
      <c r="CI4338" s="12" t="s">
        <v>5902</v>
      </c>
      <c r="CJ4338" s="12" t="s">
        <v>1015</v>
      </c>
      <c r="CK4338" s="12" t="s">
        <v>932</v>
      </c>
      <c r="CL4338" s="37">
        <v>769621069</v>
      </c>
      <c r="CN4338" s="12" t="s">
        <v>1509</v>
      </c>
      <c r="CS4338" s="12"/>
      <c r="CT4338" s="36" t="str">
        <f t="shared" si="67"/>
        <v>500mn - 1bn</v>
      </c>
      <c r="CU4338" s="36" t="str">
        <f>VLOOKUP(CK4338,Mapping!B:C,2,FALSE)</f>
        <v>US/CA</v>
      </c>
    </row>
    <row r="4339" spans="1:99" ht="16" customHeight="1" x14ac:dyDescent="0.35">
      <c r="A4339" s="12" t="s">
        <v>5903</v>
      </c>
      <c r="B4339" s="12" t="s">
        <v>925</v>
      </c>
      <c r="E4339" s="37">
        <v>8871</v>
      </c>
      <c r="G4339" s="37" t="s">
        <v>1505</v>
      </c>
      <c r="I4339" s="37"/>
      <c r="K4339" s="37"/>
      <c r="M4339" s="37"/>
      <c r="O4339" s="37"/>
      <c r="R4339" s="37"/>
      <c r="T4339" s="37"/>
      <c r="V4339" s="37"/>
      <c r="X4339" s="37"/>
      <c r="Z4339" s="37">
        <v>8871</v>
      </c>
      <c r="AA4339" s="12">
        <v>0.01</v>
      </c>
      <c r="AB4339" s="37"/>
      <c r="AD4339" s="37"/>
      <c r="AF4339" s="37"/>
      <c r="AH4339" s="37"/>
      <c r="AN4339" s="37"/>
      <c r="AP4339" s="37"/>
      <c r="AR4339" s="37"/>
      <c r="AT4339" s="37"/>
      <c r="AV4339" s="37"/>
      <c r="AX4339" s="37"/>
      <c r="BC4339" s="12">
        <v>300</v>
      </c>
      <c r="CD4339" s="12">
        <v>0</v>
      </c>
      <c r="CG4339" s="12" t="s">
        <v>940</v>
      </c>
      <c r="CH4339" s="12">
        <v>12.016</v>
      </c>
      <c r="CI4339" s="12" t="s">
        <v>5904</v>
      </c>
      <c r="CJ4339" s="12" t="s">
        <v>966</v>
      </c>
      <c r="CK4339" s="12" t="s">
        <v>932</v>
      </c>
      <c r="CL4339" s="37">
        <v>139986554</v>
      </c>
      <c r="CN4339" s="12" t="s">
        <v>1509</v>
      </c>
      <c r="CS4339" s="12"/>
      <c r="CT4339" s="36" t="str">
        <f t="shared" si="67"/>
        <v>500mn</v>
      </c>
      <c r="CU4339" s="36" t="str">
        <f>VLOOKUP(CK4339,Mapping!B:C,2,FALSE)</f>
        <v>US/CA</v>
      </c>
    </row>
    <row r="4340" spans="1:99" ht="16" customHeight="1" x14ac:dyDescent="0.35">
      <c r="A4340" s="12" t="s">
        <v>5905</v>
      </c>
      <c r="B4340" s="12" t="s">
        <v>925</v>
      </c>
      <c r="E4340" s="37">
        <v>255450</v>
      </c>
      <c r="G4340" s="37" t="s">
        <v>1505</v>
      </c>
      <c r="I4340" s="37"/>
      <c r="K4340" s="37"/>
      <c r="M4340" s="37"/>
      <c r="O4340" s="37"/>
      <c r="R4340" s="37"/>
      <c r="T4340" s="37"/>
      <c r="V4340" s="37"/>
      <c r="X4340" s="37">
        <v>255450</v>
      </c>
      <c r="Y4340" s="12">
        <v>2.41</v>
      </c>
      <c r="Z4340" s="37"/>
      <c r="AB4340" s="37"/>
      <c r="AD4340" s="37"/>
      <c r="AF4340" s="37"/>
      <c r="AH4340" s="37"/>
      <c r="AN4340" s="37"/>
      <c r="AP4340" s="37"/>
      <c r="AR4340" s="37"/>
      <c r="AT4340" s="37"/>
      <c r="AV4340" s="37"/>
      <c r="AX4340" s="37"/>
      <c r="BA4340" s="12">
        <v>2500</v>
      </c>
      <c r="BZ4340" s="12">
        <v>0</v>
      </c>
      <c r="CG4340" s="12" t="s">
        <v>940</v>
      </c>
      <c r="CH4340" s="12">
        <v>56.78</v>
      </c>
      <c r="CI4340" s="12" t="s">
        <v>1686</v>
      </c>
      <c r="CJ4340" s="12"/>
      <c r="CK4340" s="12" t="s">
        <v>1010</v>
      </c>
      <c r="CL4340" s="37">
        <v>10591512</v>
      </c>
      <c r="CN4340" s="12" t="s">
        <v>1509</v>
      </c>
      <c r="CS4340" s="12"/>
      <c r="CT4340" s="36" t="str">
        <f t="shared" si="67"/>
        <v>500mn</v>
      </c>
      <c r="CU4340" s="36" t="str">
        <f>VLOOKUP(CK4340,Mapping!B:C,2,FALSE)</f>
        <v>Africa</v>
      </c>
    </row>
    <row r="4341" spans="1:99" ht="16" customHeight="1" x14ac:dyDescent="0.35">
      <c r="A4341" s="12" t="s">
        <v>5906</v>
      </c>
      <c r="B4341" s="12" t="s">
        <v>925</v>
      </c>
      <c r="E4341" s="37">
        <v>79888</v>
      </c>
      <c r="G4341" s="37" t="s">
        <v>1505</v>
      </c>
      <c r="I4341" s="37"/>
      <c r="K4341" s="37"/>
      <c r="M4341" s="37"/>
      <c r="O4341" s="37"/>
      <c r="R4341" s="37"/>
      <c r="T4341" s="37">
        <v>0</v>
      </c>
      <c r="U4341" s="12">
        <v>0</v>
      </c>
      <c r="V4341" s="37"/>
      <c r="X4341" s="37"/>
      <c r="Z4341" s="37"/>
      <c r="AB4341" s="37"/>
      <c r="AD4341" s="37"/>
      <c r="AF4341" s="37"/>
      <c r="AH4341" s="37"/>
      <c r="AN4341" s="37"/>
      <c r="AP4341" s="37">
        <v>79888</v>
      </c>
      <c r="AQ4341" s="12">
        <v>7.0000000000000007E-2</v>
      </c>
      <c r="AR4341" s="37"/>
      <c r="AT4341" s="37"/>
      <c r="AV4341" s="37"/>
      <c r="AX4341" s="37"/>
      <c r="BH4341" s="12">
        <v>346</v>
      </c>
      <c r="BK4341" s="12">
        <v>0</v>
      </c>
      <c r="BV4341" s="12">
        <v>0</v>
      </c>
      <c r="CE4341" s="12">
        <v>0</v>
      </c>
      <c r="CG4341" s="12" t="s">
        <v>934</v>
      </c>
      <c r="CH4341" s="12">
        <v>176.11500000000001</v>
      </c>
      <c r="CI4341" s="12" t="s">
        <v>1584</v>
      </c>
      <c r="CJ4341" s="12" t="s">
        <v>931</v>
      </c>
      <c r="CK4341" s="12" t="s">
        <v>932</v>
      </c>
      <c r="CL4341" s="37">
        <v>122358029</v>
      </c>
      <c r="CN4341" s="12" t="s">
        <v>1509</v>
      </c>
      <c r="CS4341" s="12"/>
      <c r="CT4341" s="36" t="str">
        <f t="shared" si="67"/>
        <v>500mn</v>
      </c>
      <c r="CU4341" s="36" t="str">
        <f>VLOOKUP(CK4341,Mapping!B:C,2,FALSE)</f>
        <v>US/CA</v>
      </c>
    </row>
    <row r="4342" spans="1:99" ht="16" customHeight="1" x14ac:dyDescent="0.35">
      <c r="A4342" s="12" t="s">
        <v>5907</v>
      </c>
      <c r="B4342" s="12" t="s">
        <v>933</v>
      </c>
      <c r="E4342" s="37">
        <v>19567046</v>
      </c>
      <c r="G4342" s="37" t="s">
        <v>1505</v>
      </c>
      <c r="I4342" s="37"/>
      <c r="K4342" s="37"/>
      <c r="M4342" s="37"/>
      <c r="O4342" s="37"/>
      <c r="Q4342" s="12">
        <v>147748</v>
      </c>
      <c r="R4342" s="37"/>
      <c r="T4342" s="37"/>
      <c r="V4342" s="37"/>
      <c r="X4342" s="37"/>
      <c r="Z4342" s="37"/>
      <c r="AB4342" s="37"/>
      <c r="AD4342" s="37"/>
      <c r="AF4342" s="37"/>
      <c r="AH4342" s="37">
        <v>18657617</v>
      </c>
      <c r="AI4342" s="12">
        <v>0.93</v>
      </c>
      <c r="AN4342" s="37">
        <v>909429</v>
      </c>
      <c r="AO4342" s="12">
        <v>0.05</v>
      </c>
      <c r="AP4342" s="37"/>
      <c r="AR4342" s="37"/>
      <c r="AT4342" s="37"/>
      <c r="AV4342" s="37"/>
      <c r="AX4342" s="37"/>
      <c r="BI4342" s="12">
        <v>5400</v>
      </c>
      <c r="BQ4342" s="12">
        <v>0.04</v>
      </c>
      <c r="BY4342" s="12">
        <v>0</v>
      </c>
      <c r="CG4342" s="12" t="s">
        <v>980</v>
      </c>
      <c r="CH4342" s="12">
        <v>16.704999999999998</v>
      </c>
      <c r="CI4342" s="12" t="s">
        <v>967</v>
      </c>
      <c r="CJ4342" s="12" t="s">
        <v>968</v>
      </c>
      <c r="CK4342" s="12" t="s">
        <v>932</v>
      </c>
      <c r="CL4342" s="37">
        <v>1994327470</v>
      </c>
      <c r="CN4342" s="12" t="s">
        <v>1506</v>
      </c>
      <c r="CS4342" s="12"/>
      <c r="CT4342" s="36" t="str">
        <f t="shared" si="67"/>
        <v>1bn - 50bn</v>
      </c>
      <c r="CU4342" s="36" t="str">
        <f>VLOOKUP(CK4342,Mapping!B:C,2,FALSE)</f>
        <v>US/CA</v>
      </c>
    </row>
    <row r="4343" spans="1:99" ht="16" customHeight="1" x14ac:dyDescent="0.35">
      <c r="A4343" s="12" t="s">
        <v>5908</v>
      </c>
      <c r="B4343" s="12" t="s">
        <v>925</v>
      </c>
      <c r="E4343" s="37">
        <v>1773733</v>
      </c>
      <c r="G4343" s="37" t="s">
        <v>1505</v>
      </c>
      <c r="I4343" s="37"/>
      <c r="K4343" s="37"/>
      <c r="M4343" s="37">
        <v>0</v>
      </c>
      <c r="N4343" s="12">
        <v>0</v>
      </c>
      <c r="O4343" s="37"/>
      <c r="Q4343" s="12">
        <v>350</v>
      </c>
      <c r="R4343" s="37"/>
      <c r="T4343" s="37">
        <v>0</v>
      </c>
      <c r="U4343" s="12">
        <v>0</v>
      </c>
      <c r="V4343" s="37"/>
      <c r="X4343" s="37">
        <v>0</v>
      </c>
      <c r="Y4343" s="12">
        <v>0</v>
      </c>
      <c r="Z4343" s="37">
        <v>0</v>
      </c>
      <c r="AA4343" s="12">
        <v>0</v>
      </c>
      <c r="AB4343" s="37"/>
      <c r="AD4343" s="37">
        <v>0</v>
      </c>
      <c r="AE4343" s="12">
        <v>0</v>
      </c>
      <c r="AF4343" s="37"/>
      <c r="AH4343" s="37">
        <v>47502</v>
      </c>
      <c r="AI4343" s="12">
        <v>0.11</v>
      </c>
      <c r="AN4343" s="37">
        <v>1726231</v>
      </c>
      <c r="AO4343" s="12">
        <v>4.1399999999999997</v>
      </c>
      <c r="AP4343" s="37">
        <v>0</v>
      </c>
      <c r="AQ4343" s="12">
        <v>0</v>
      </c>
      <c r="AR4343" s="37"/>
      <c r="AT4343" s="37"/>
      <c r="AV4343" s="37"/>
      <c r="AX4343" s="37"/>
      <c r="BA4343" s="12">
        <v>0</v>
      </c>
      <c r="BB4343" s="12">
        <v>0</v>
      </c>
      <c r="BC4343" s="12">
        <v>0</v>
      </c>
      <c r="BH4343" s="12">
        <v>0</v>
      </c>
      <c r="BI4343" s="12">
        <v>10250</v>
      </c>
      <c r="BJ4343" s="12">
        <v>0</v>
      </c>
      <c r="BK4343" s="12">
        <v>0</v>
      </c>
      <c r="BQ4343" s="12">
        <v>0</v>
      </c>
      <c r="BV4343" s="12">
        <v>0</v>
      </c>
      <c r="BY4343" s="12">
        <v>0</v>
      </c>
      <c r="BZ4343" s="12">
        <v>0</v>
      </c>
      <c r="CB4343" s="12">
        <v>0</v>
      </c>
      <c r="CC4343" s="12">
        <v>0</v>
      </c>
      <c r="CD4343" s="12">
        <v>0</v>
      </c>
      <c r="CE4343" s="12">
        <v>0</v>
      </c>
      <c r="CG4343" s="12" t="s">
        <v>940</v>
      </c>
      <c r="CH4343" s="12">
        <v>101.026</v>
      </c>
      <c r="CI4343" s="12" t="s">
        <v>2111</v>
      </c>
      <c r="CJ4343" s="12" t="s">
        <v>2112</v>
      </c>
      <c r="CK4343" s="12" t="s">
        <v>932</v>
      </c>
      <c r="CL4343" s="37">
        <v>41640666</v>
      </c>
      <c r="CN4343" s="12" t="s">
        <v>1506</v>
      </c>
      <c r="CS4343" s="12"/>
      <c r="CT4343" s="36" t="str">
        <f t="shared" si="67"/>
        <v>500mn</v>
      </c>
      <c r="CU4343" s="36" t="str">
        <f>VLOOKUP(CK4343,Mapping!B:C,2,FALSE)</f>
        <v>US/CA</v>
      </c>
    </row>
    <row r="4344" spans="1:99" ht="16" customHeight="1" x14ac:dyDescent="0.35">
      <c r="A4344" s="12" t="s">
        <v>5909</v>
      </c>
      <c r="B4344" s="12" t="s">
        <v>925</v>
      </c>
      <c r="E4344" s="37">
        <v>1247752</v>
      </c>
      <c r="G4344" s="37" t="s">
        <v>1505</v>
      </c>
      <c r="I4344" s="37"/>
      <c r="K4344" s="37"/>
      <c r="M4344" s="37"/>
      <c r="O4344" s="37"/>
      <c r="R4344" s="37"/>
      <c r="T4344" s="37"/>
      <c r="V4344" s="37"/>
      <c r="X4344" s="37"/>
      <c r="Z4344" s="37"/>
      <c r="AB4344" s="37"/>
      <c r="AD4344" s="37"/>
      <c r="AF4344" s="37"/>
      <c r="AH4344" s="37"/>
      <c r="AN4344" s="37">
        <v>568636</v>
      </c>
      <c r="AO4344" s="12">
        <v>0.18</v>
      </c>
      <c r="AP4344" s="37">
        <v>679116</v>
      </c>
      <c r="AQ4344" s="12">
        <v>0.22</v>
      </c>
      <c r="AR4344" s="37"/>
      <c r="AT4344" s="37"/>
      <c r="AV4344" s="37"/>
      <c r="AX4344" s="37"/>
      <c r="BH4344" s="12">
        <v>4588</v>
      </c>
      <c r="BI4344" s="12">
        <v>3375</v>
      </c>
      <c r="BV4344" s="12">
        <v>0</v>
      </c>
      <c r="BY4344" s="12">
        <v>0</v>
      </c>
      <c r="CG4344" s="12" t="s">
        <v>929</v>
      </c>
      <c r="CH4344" s="12">
        <v>120.611</v>
      </c>
      <c r="CI4344" s="12" t="s">
        <v>1188</v>
      </c>
      <c r="CJ4344" s="12"/>
      <c r="CK4344" s="12" t="s">
        <v>1010</v>
      </c>
      <c r="CL4344" s="37">
        <v>307890543</v>
      </c>
      <c r="CN4344" s="12" t="s">
        <v>1506</v>
      </c>
      <c r="CS4344" s="12"/>
      <c r="CT4344" s="36" t="str">
        <f t="shared" si="67"/>
        <v>500mn</v>
      </c>
      <c r="CU4344" s="36" t="str">
        <f>VLOOKUP(CK4344,Mapping!B:C,2,FALSE)</f>
        <v>Africa</v>
      </c>
    </row>
    <row r="4345" spans="1:99" ht="16" customHeight="1" x14ac:dyDescent="0.35">
      <c r="A4345" s="12" t="s">
        <v>5910</v>
      </c>
      <c r="B4345" s="12" t="s">
        <v>925</v>
      </c>
      <c r="E4345" s="37">
        <v>360947</v>
      </c>
      <c r="F4345" s="12">
        <v>0</v>
      </c>
      <c r="G4345" s="37" t="s">
        <v>1505</v>
      </c>
      <c r="I4345" s="37">
        <v>0</v>
      </c>
      <c r="J4345" s="12">
        <v>0</v>
      </c>
      <c r="K4345" s="37">
        <v>185303</v>
      </c>
      <c r="L4345" s="12">
        <v>1.04</v>
      </c>
      <c r="M4345" s="37">
        <v>175644</v>
      </c>
      <c r="N4345" s="12">
        <v>0.99</v>
      </c>
      <c r="O4345" s="37"/>
      <c r="R4345" s="37"/>
      <c r="T4345" s="37"/>
      <c r="V4345" s="37"/>
      <c r="X4345" s="37"/>
      <c r="Z4345" s="37"/>
      <c r="AB4345" s="37"/>
      <c r="AD4345" s="37"/>
      <c r="AF4345" s="37"/>
      <c r="AH4345" s="37"/>
      <c r="AN4345" s="37"/>
      <c r="AP4345" s="37"/>
      <c r="AR4345" s="37"/>
      <c r="AT4345" s="37"/>
      <c r="AV4345" s="37"/>
      <c r="AX4345" s="37"/>
      <c r="BB4345" s="12">
        <v>1400</v>
      </c>
      <c r="BG4345" s="12">
        <v>3000</v>
      </c>
      <c r="BO4345" s="12">
        <v>0</v>
      </c>
      <c r="BS4345" s="12">
        <v>0</v>
      </c>
      <c r="CC4345" s="12">
        <v>0</v>
      </c>
      <c r="CG4345" s="12" t="s">
        <v>996</v>
      </c>
      <c r="CH4345" s="12">
        <v>89.924000000000007</v>
      </c>
      <c r="CI4345" s="12" t="s">
        <v>5911</v>
      </c>
      <c r="CJ4345" s="12"/>
      <c r="CK4345" s="12" t="s">
        <v>990</v>
      </c>
      <c r="CL4345" s="37">
        <v>17746977</v>
      </c>
      <c r="CN4345" s="12" t="s">
        <v>1506</v>
      </c>
      <c r="CS4345" s="12"/>
      <c r="CT4345" s="36" t="str">
        <f t="shared" si="67"/>
        <v>500mn</v>
      </c>
      <c r="CU4345" s="36" t="str">
        <f>VLOOKUP(CK4345,Mapping!B:C,2,FALSE)</f>
        <v>EU</v>
      </c>
    </row>
    <row r="4346" spans="1:99" ht="16" customHeight="1" x14ac:dyDescent="0.35">
      <c r="A4346" s="12" t="s">
        <v>5912</v>
      </c>
      <c r="B4346" s="12" t="s">
        <v>925</v>
      </c>
      <c r="E4346" s="37">
        <v>2971545</v>
      </c>
      <c r="G4346" s="37" t="s">
        <v>1505</v>
      </c>
      <c r="I4346" s="37"/>
      <c r="K4346" s="37"/>
      <c r="M4346" s="37">
        <v>372742</v>
      </c>
      <c r="N4346" s="12">
        <v>0.01</v>
      </c>
      <c r="O4346" s="37"/>
      <c r="Q4346" s="12">
        <v>2021</v>
      </c>
      <c r="R4346" s="37"/>
      <c r="T4346" s="37"/>
      <c r="V4346" s="37"/>
      <c r="X4346" s="37"/>
      <c r="Z4346" s="37"/>
      <c r="AB4346" s="37"/>
      <c r="AD4346" s="37"/>
      <c r="AF4346" s="37"/>
      <c r="AH4346" s="37">
        <v>255212</v>
      </c>
      <c r="AI4346" s="12">
        <v>0</v>
      </c>
      <c r="AN4346" s="37">
        <v>1633604</v>
      </c>
      <c r="AO4346" s="12">
        <v>0.03</v>
      </c>
      <c r="AP4346" s="37">
        <v>709987</v>
      </c>
      <c r="AQ4346" s="12">
        <v>0.01</v>
      </c>
      <c r="AR4346" s="37"/>
      <c r="AT4346" s="37"/>
      <c r="AV4346" s="37"/>
      <c r="AX4346" s="37"/>
      <c r="BB4346" s="12">
        <v>2971</v>
      </c>
      <c r="BH4346" s="12">
        <v>3075</v>
      </c>
      <c r="BI4346" s="12">
        <v>9700</v>
      </c>
      <c r="BQ4346" s="12">
        <v>0</v>
      </c>
      <c r="BV4346" s="12">
        <v>0</v>
      </c>
      <c r="BY4346" s="12">
        <v>0</v>
      </c>
      <c r="CC4346" s="12">
        <v>0</v>
      </c>
      <c r="CG4346" s="12" t="s">
        <v>934</v>
      </c>
      <c r="CH4346" s="12">
        <v>71.789000000000001</v>
      </c>
      <c r="CI4346" s="12" t="s">
        <v>5913</v>
      </c>
      <c r="CJ4346" s="12" t="s">
        <v>1183</v>
      </c>
      <c r="CK4346" s="12" t="s">
        <v>932</v>
      </c>
      <c r="CL4346" s="37">
        <v>5442787536</v>
      </c>
      <c r="CN4346" s="12" t="s">
        <v>1509</v>
      </c>
      <c r="CS4346" s="12"/>
      <c r="CT4346" s="36" t="str">
        <f t="shared" si="67"/>
        <v>1bn - 50bn</v>
      </c>
      <c r="CU4346" s="36" t="str">
        <f>VLOOKUP(CK4346,Mapping!B:C,2,FALSE)</f>
        <v>US/CA</v>
      </c>
    </row>
    <row r="4347" spans="1:99" ht="16" customHeight="1" x14ac:dyDescent="0.35">
      <c r="A4347" s="12" t="s">
        <v>5914</v>
      </c>
      <c r="B4347" s="12" t="s">
        <v>933</v>
      </c>
      <c r="E4347" s="37">
        <v>6930388</v>
      </c>
      <c r="G4347" s="37" t="s">
        <v>1505</v>
      </c>
      <c r="I4347" s="37"/>
      <c r="K4347" s="37"/>
      <c r="M4347" s="37">
        <v>392063</v>
      </c>
      <c r="N4347" s="12">
        <v>0.09</v>
      </c>
      <c r="O4347" s="37"/>
      <c r="R4347" s="37"/>
      <c r="T4347" s="37"/>
      <c r="V4347" s="37">
        <v>828428</v>
      </c>
      <c r="W4347" s="12">
        <v>0.19</v>
      </c>
      <c r="X4347" s="37"/>
      <c r="Z4347" s="37"/>
      <c r="AB4347" s="37"/>
      <c r="AD4347" s="37"/>
      <c r="AF4347" s="37"/>
      <c r="AH4347" s="37"/>
      <c r="AK4347" s="12">
        <v>36530</v>
      </c>
      <c r="AM4347" s="12">
        <v>106995</v>
      </c>
      <c r="AN4347" s="37">
        <v>5467564</v>
      </c>
      <c r="AO4347" s="12">
        <v>1.28</v>
      </c>
      <c r="AP4347" s="37"/>
      <c r="AR4347" s="37"/>
      <c r="AT4347" s="37"/>
      <c r="AV4347" s="37"/>
      <c r="AX4347" s="37">
        <v>242333</v>
      </c>
      <c r="AY4347" s="12">
        <v>0.06</v>
      </c>
      <c r="BB4347" s="12">
        <v>3125</v>
      </c>
      <c r="BI4347" s="12">
        <v>29625</v>
      </c>
      <c r="BT4347" s="12">
        <v>0</v>
      </c>
      <c r="BW4347" s="12">
        <v>0</v>
      </c>
      <c r="BY4347" s="12">
        <v>0</v>
      </c>
      <c r="CC4347" s="12">
        <v>0</v>
      </c>
      <c r="CG4347" s="12" t="s">
        <v>929</v>
      </c>
      <c r="CH4347" s="12">
        <v>79.548000000000002</v>
      </c>
      <c r="CI4347" s="12" t="s">
        <v>1123</v>
      </c>
      <c r="CJ4347" s="12" t="s">
        <v>1123</v>
      </c>
      <c r="CK4347" s="12" t="s">
        <v>985</v>
      </c>
      <c r="CL4347" s="37">
        <v>427936363</v>
      </c>
      <c r="CN4347" s="12" t="s">
        <v>1506</v>
      </c>
      <c r="CS4347" s="12"/>
      <c r="CT4347" s="36" t="str">
        <f t="shared" si="67"/>
        <v>500mn</v>
      </c>
      <c r="CU4347" s="36" t="str">
        <f>VLOOKUP(CK4347,Mapping!B:C,2,FALSE)</f>
        <v>US/CA</v>
      </c>
    </row>
    <row r="4348" spans="1:99" ht="16" customHeight="1" x14ac:dyDescent="0.35">
      <c r="A4348" s="12" t="s">
        <v>5915</v>
      </c>
      <c r="B4348" s="12" t="s">
        <v>933</v>
      </c>
      <c r="E4348" s="37">
        <v>375375</v>
      </c>
      <c r="G4348" s="37" t="s">
        <v>1505</v>
      </c>
      <c r="I4348" s="37"/>
      <c r="K4348" s="37">
        <v>172950</v>
      </c>
      <c r="L4348" s="12">
        <v>3.07</v>
      </c>
      <c r="M4348" s="37"/>
      <c r="O4348" s="37">
        <v>89602</v>
      </c>
      <c r="P4348" s="12">
        <v>1.59</v>
      </c>
      <c r="R4348" s="37"/>
      <c r="T4348" s="37"/>
      <c r="V4348" s="37">
        <v>67453</v>
      </c>
      <c r="W4348" s="12">
        <v>1.2</v>
      </c>
      <c r="X4348" s="37">
        <v>0</v>
      </c>
      <c r="Y4348" s="12">
        <v>0</v>
      </c>
      <c r="Z4348" s="37">
        <v>45370</v>
      </c>
      <c r="AA4348" s="12">
        <v>0.81</v>
      </c>
      <c r="AB4348" s="37"/>
      <c r="AD4348" s="37"/>
      <c r="AF4348" s="37">
        <v>0</v>
      </c>
      <c r="AG4348" s="12">
        <v>0</v>
      </c>
      <c r="AH4348" s="37"/>
      <c r="AK4348" s="12">
        <v>3100</v>
      </c>
      <c r="AL4348" s="12">
        <v>5900</v>
      </c>
      <c r="AN4348" s="37"/>
      <c r="AP4348" s="37"/>
      <c r="AR4348" s="37"/>
      <c r="AT4348" s="37"/>
      <c r="AV4348" s="37"/>
      <c r="AX4348" s="37"/>
      <c r="BA4348" s="12">
        <v>0</v>
      </c>
      <c r="BC4348" s="12">
        <v>1390</v>
      </c>
      <c r="BF4348" s="12">
        <v>0</v>
      </c>
      <c r="BG4348" s="12">
        <v>2800</v>
      </c>
      <c r="BP4348" s="12">
        <v>0</v>
      </c>
      <c r="BS4348" s="12">
        <v>0</v>
      </c>
      <c r="BT4348" s="12">
        <v>0</v>
      </c>
      <c r="BU4348" s="12">
        <v>0</v>
      </c>
      <c r="BZ4348" s="12">
        <v>0</v>
      </c>
      <c r="CD4348" s="12">
        <v>0</v>
      </c>
      <c r="CG4348" s="12" t="s">
        <v>976</v>
      </c>
      <c r="CH4348" s="12">
        <v>102.535</v>
      </c>
      <c r="CI4348" s="12" t="s">
        <v>988</v>
      </c>
      <c r="CJ4348" s="12"/>
      <c r="CK4348" s="12" t="s">
        <v>988</v>
      </c>
      <c r="CL4348" s="37">
        <v>5636411</v>
      </c>
      <c r="CN4348" s="12" t="s">
        <v>1513</v>
      </c>
      <c r="CS4348" s="12"/>
      <c r="CT4348" s="36" t="str">
        <f t="shared" si="67"/>
        <v>500mn</v>
      </c>
      <c r="CU4348" s="36" t="str">
        <f>VLOOKUP(CK4348,Mapping!B:C,2,FALSE)</f>
        <v>SG</v>
      </c>
    </row>
    <row r="4349" spans="1:99" ht="16" customHeight="1" x14ac:dyDescent="0.35">
      <c r="A4349" s="12" t="s">
        <v>5916</v>
      </c>
      <c r="B4349" s="12" t="s">
        <v>933</v>
      </c>
      <c r="E4349" s="37">
        <v>55780184</v>
      </c>
      <c r="F4349" s="12">
        <v>0</v>
      </c>
      <c r="G4349" s="37" t="s">
        <v>1505</v>
      </c>
      <c r="I4349" s="37">
        <v>0</v>
      </c>
      <c r="J4349" s="12">
        <v>0</v>
      </c>
      <c r="K4349" s="37">
        <v>20345270</v>
      </c>
      <c r="L4349" s="12">
        <v>6.31</v>
      </c>
      <c r="M4349" s="37"/>
      <c r="O4349" s="37">
        <v>18158647</v>
      </c>
      <c r="P4349" s="12">
        <v>5.64</v>
      </c>
      <c r="R4349" s="37">
        <v>2303240</v>
      </c>
      <c r="S4349" s="12">
        <v>0.71</v>
      </c>
      <c r="T4349" s="37"/>
      <c r="V4349" s="37">
        <v>68946</v>
      </c>
      <c r="W4349" s="12">
        <v>0.02</v>
      </c>
      <c r="X4349" s="37">
        <v>5542730</v>
      </c>
      <c r="Y4349" s="12">
        <v>1.72</v>
      </c>
      <c r="Z4349" s="37">
        <v>0</v>
      </c>
      <c r="AA4349" s="12">
        <v>0</v>
      </c>
      <c r="AB4349" s="37">
        <v>0</v>
      </c>
      <c r="AC4349" s="12">
        <v>0</v>
      </c>
      <c r="AD4349" s="37">
        <v>0</v>
      </c>
      <c r="AE4349" s="12">
        <v>0</v>
      </c>
      <c r="AF4349" s="37">
        <v>9281021</v>
      </c>
      <c r="AG4349" s="12">
        <v>2.88</v>
      </c>
      <c r="AH4349" s="37"/>
      <c r="AJ4349" s="12">
        <v>0</v>
      </c>
      <c r="AK4349" s="12">
        <v>2500</v>
      </c>
      <c r="AL4349" s="12">
        <v>989500</v>
      </c>
      <c r="AN4349" s="37">
        <v>80330</v>
      </c>
      <c r="AO4349" s="12">
        <v>0.02</v>
      </c>
      <c r="AP4349" s="37"/>
      <c r="AR4349" s="37"/>
      <c r="AT4349" s="37"/>
      <c r="AV4349" s="37"/>
      <c r="AX4349" s="37"/>
      <c r="AZ4349" s="12">
        <v>173500</v>
      </c>
      <c r="BA4349" s="12">
        <v>48882</v>
      </c>
      <c r="BC4349" s="12">
        <v>0</v>
      </c>
      <c r="BF4349" s="12">
        <v>549200</v>
      </c>
      <c r="BG4349" s="12">
        <v>264300</v>
      </c>
      <c r="BI4349" s="12">
        <v>375</v>
      </c>
      <c r="BJ4349" s="12">
        <v>0</v>
      </c>
      <c r="BO4349" s="12">
        <v>0</v>
      </c>
      <c r="BP4349" s="12">
        <v>0.02</v>
      </c>
      <c r="BR4349" s="12">
        <v>0</v>
      </c>
      <c r="BS4349" s="12">
        <v>0</v>
      </c>
      <c r="BT4349" s="12">
        <v>0</v>
      </c>
      <c r="BU4349" s="12">
        <v>0.01</v>
      </c>
      <c r="BX4349" s="12">
        <v>0</v>
      </c>
      <c r="BY4349" s="12">
        <v>0</v>
      </c>
      <c r="BZ4349" s="12">
        <v>0</v>
      </c>
      <c r="CB4349" s="12">
        <v>0</v>
      </c>
      <c r="CD4349" s="12">
        <v>0</v>
      </c>
      <c r="CG4349" s="12" t="s">
        <v>940</v>
      </c>
      <c r="CH4349" s="12">
        <v>59.921999999999997</v>
      </c>
      <c r="CI4349" s="12" t="s">
        <v>5917</v>
      </c>
      <c r="CJ4349" s="12"/>
      <c r="CK4349" s="12" t="s">
        <v>1005</v>
      </c>
      <c r="CL4349" s="37">
        <v>302415626</v>
      </c>
      <c r="CN4349" s="12" t="s">
        <v>1506</v>
      </c>
      <c r="CS4349" s="12"/>
      <c r="CT4349" s="36" t="str">
        <f t="shared" si="67"/>
        <v>500mn</v>
      </c>
      <c r="CU4349" s="36" t="str">
        <f>VLOOKUP(CK4349,Mapping!B:C,2,FALSE)</f>
        <v>Asia</v>
      </c>
    </row>
    <row r="4350" spans="1:99" ht="16" customHeight="1" x14ac:dyDescent="0.35">
      <c r="A4350" s="12" t="s">
        <v>5918</v>
      </c>
      <c r="B4350" s="12" t="s">
        <v>933</v>
      </c>
      <c r="E4350" s="37">
        <v>29472</v>
      </c>
      <c r="G4350" s="37" t="s">
        <v>1505</v>
      </c>
      <c r="I4350" s="37"/>
      <c r="K4350" s="37"/>
      <c r="M4350" s="37"/>
      <c r="O4350" s="37"/>
      <c r="R4350" s="37"/>
      <c r="T4350" s="37"/>
      <c r="V4350" s="37"/>
      <c r="X4350" s="37"/>
      <c r="Z4350" s="37"/>
      <c r="AB4350" s="37"/>
      <c r="AD4350" s="37"/>
      <c r="AF4350" s="37"/>
      <c r="AH4350" s="37"/>
      <c r="AN4350" s="37">
        <v>29472</v>
      </c>
      <c r="AO4350" s="12">
        <v>0.03</v>
      </c>
      <c r="AP4350" s="37"/>
      <c r="AR4350" s="37"/>
      <c r="AT4350" s="37"/>
      <c r="AV4350" s="37"/>
      <c r="AX4350" s="37"/>
      <c r="BI4350" s="12">
        <v>175</v>
      </c>
      <c r="BY4350" s="12">
        <v>0</v>
      </c>
      <c r="CG4350" s="12" t="s">
        <v>940</v>
      </c>
      <c r="CH4350" s="12">
        <v>91.061999999999998</v>
      </c>
      <c r="CI4350" s="12" t="s">
        <v>1004</v>
      </c>
      <c r="CJ4350" s="12"/>
      <c r="CK4350" s="12" t="s">
        <v>1005</v>
      </c>
      <c r="CL4350" s="37">
        <v>114267965</v>
      </c>
      <c r="CN4350" s="12" t="s">
        <v>1506</v>
      </c>
      <c r="CS4350" s="12"/>
      <c r="CT4350" s="36" t="str">
        <f t="shared" si="67"/>
        <v>500mn</v>
      </c>
      <c r="CU4350" s="36" t="str">
        <f>VLOOKUP(CK4350,Mapping!B:C,2,FALSE)</f>
        <v>Asia</v>
      </c>
    </row>
    <row r="4351" spans="1:99" ht="16" customHeight="1" x14ac:dyDescent="0.35">
      <c r="A4351" s="12" t="s">
        <v>5919</v>
      </c>
      <c r="B4351" s="12" t="s">
        <v>925</v>
      </c>
      <c r="E4351" s="37">
        <v>274881</v>
      </c>
      <c r="G4351" s="37" t="s">
        <v>1505</v>
      </c>
      <c r="I4351" s="37"/>
      <c r="K4351" s="37">
        <v>169244</v>
      </c>
      <c r="L4351" s="12">
        <v>0.38</v>
      </c>
      <c r="M4351" s="37">
        <v>105637</v>
      </c>
      <c r="N4351" s="12">
        <v>0.24</v>
      </c>
      <c r="O4351" s="37"/>
      <c r="R4351" s="37"/>
      <c r="T4351" s="37"/>
      <c r="V4351" s="37"/>
      <c r="X4351" s="37"/>
      <c r="Z4351" s="37"/>
      <c r="AB4351" s="37"/>
      <c r="AD4351" s="37"/>
      <c r="AF4351" s="37"/>
      <c r="AH4351" s="37"/>
      <c r="AN4351" s="37"/>
      <c r="AP4351" s="37"/>
      <c r="AR4351" s="37"/>
      <c r="AT4351" s="37"/>
      <c r="AV4351" s="37"/>
      <c r="AX4351" s="37"/>
      <c r="BB4351" s="12">
        <v>842</v>
      </c>
      <c r="BG4351" s="12">
        <v>2740</v>
      </c>
      <c r="BS4351" s="12">
        <v>0</v>
      </c>
      <c r="CC4351" s="12">
        <v>0</v>
      </c>
      <c r="CG4351" s="12" t="s">
        <v>940</v>
      </c>
      <c r="CH4351" s="12">
        <v>23.611000000000001</v>
      </c>
      <c r="CI4351" s="12" t="s">
        <v>1172</v>
      </c>
      <c r="CJ4351" s="12"/>
      <c r="CK4351" s="12" t="s">
        <v>1173</v>
      </c>
      <c r="CL4351" s="37">
        <v>44531648</v>
      </c>
      <c r="CN4351" s="12" t="s">
        <v>1506</v>
      </c>
      <c r="CS4351" s="12"/>
      <c r="CT4351" s="36" t="str">
        <f t="shared" si="67"/>
        <v>500mn</v>
      </c>
      <c r="CU4351" s="36" t="str">
        <f>VLOOKUP(CK4351,Mapping!B:C,2,FALSE)</f>
        <v>EU</v>
      </c>
    </row>
    <row r="4352" spans="1:99" ht="16" customHeight="1" x14ac:dyDescent="0.35">
      <c r="A4352" s="12" t="s">
        <v>5920</v>
      </c>
      <c r="B4352" s="12" t="s">
        <v>925</v>
      </c>
      <c r="E4352" s="37">
        <v>56156940</v>
      </c>
      <c r="G4352" s="37" t="s">
        <v>1505</v>
      </c>
      <c r="I4352" s="37"/>
      <c r="K4352" s="37">
        <v>0</v>
      </c>
      <c r="L4352" s="12">
        <v>0</v>
      </c>
      <c r="M4352" s="37">
        <v>16937100</v>
      </c>
      <c r="N4352" s="12">
        <v>0.21</v>
      </c>
      <c r="O4352" s="37"/>
      <c r="R4352" s="37"/>
      <c r="T4352" s="37"/>
      <c r="V4352" s="37"/>
      <c r="X4352" s="37"/>
      <c r="Z4352" s="37"/>
      <c r="AB4352" s="37"/>
      <c r="AD4352" s="37">
        <v>39219840</v>
      </c>
      <c r="AE4352" s="12">
        <v>0.48</v>
      </c>
      <c r="AF4352" s="37"/>
      <c r="AH4352" s="37"/>
      <c r="AN4352" s="37"/>
      <c r="AP4352" s="37"/>
      <c r="AR4352" s="37">
        <v>0</v>
      </c>
      <c r="AS4352" s="12">
        <v>0</v>
      </c>
      <c r="AT4352" s="37"/>
      <c r="AV4352" s="37"/>
      <c r="AX4352" s="37"/>
      <c r="BB4352" s="12">
        <v>135000</v>
      </c>
      <c r="BE4352" s="12">
        <v>0</v>
      </c>
      <c r="BG4352" s="12">
        <v>0</v>
      </c>
      <c r="BJ4352" s="12">
        <v>352000</v>
      </c>
      <c r="BM4352" s="12">
        <v>0</v>
      </c>
      <c r="BS4352" s="12">
        <v>0</v>
      </c>
      <c r="CB4352" s="12">
        <v>0.12</v>
      </c>
      <c r="CC4352" s="12">
        <v>0.01</v>
      </c>
      <c r="CG4352" s="12" t="s">
        <v>959</v>
      </c>
      <c r="CH4352" s="12">
        <v>69.188999999999993</v>
      </c>
      <c r="CI4352" s="12" t="s">
        <v>1056</v>
      </c>
      <c r="CJ4352" s="12"/>
      <c r="CK4352" s="12" t="s">
        <v>1057</v>
      </c>
      <c r="CL4352" s="37">
        <v>8185947810</v>
      </c>
      <c r="CN4352" s="12" t="s">
        <v>1506</v>
      </c>
      <c r="CS4352" s="12"/>
      <c r="CT4352" s="36" t="str">
        <f t="shared" si="67"/>
        <v>1bn - 50bn</v>
      </c>
      <c r="CU4352" s="36" t="str">
        <f>VLOOKUP(CK4352,Mapping!B:C,2,FALSE)</f>
        <v>Asia</v>
      </c>
    </row>
    <row r="4353" spans="1:99" ht="16" customHeight="1" x14ac:dyDescent="0.35">
      <c r="A4353" s="12" t="s">
        <v>5921</v>
      </c>
      <c r="B4353" s="12" t="s">
        <v>925</v>
      </c>
      <c r="E4353" s="37">
        <v>12628</v>
      </c>
      <c r="G4353" s="37" t="s">
        <v>1505</v>
      </c>
      <c r="I4353" s="37"/>
      <c r="K4353" s="37"/>
      <c r="M4353" s="37"/>
      <c r="O4353" s="37"/>
      <c r="Q4353" s="12">
        <v>100</v>
      </c>
      <c r="R4353" s="37"/>
      <c r="T4353" s="37"/>
      <c r="V4353" s="37"/>
      <c r="X4353" s="37"/>
      <c r="Z4353" s="37"/>
      <c r="AB4353" s="37"/>
      <c r="AD4353" s="37"/>
      <c r="AF4353" s="37"/>
      <c r="AH4353" s="37">
        <v>12628</v>
      </c>
      <c r="AI4353" s="12">
        <v>0.01</v>
      </c>
      <c r="AN4353" s="37"/>
      <c r="AP4353" s="37"/>
      <c r="AR4353" s="37"/>
      <c r="AT4353" s="37"/>
      <c r="AV4353" s="37"/>
      <c r="AX4353" s="37"/>
      <c r="BQ4353" s="12">
        <v>0</v>
      </c>
      <c r="CG4353" s="12" t="s">
        <v>934</v>
      </c>
      <c r="CH4353" s="12">
        <v>206.17</v>
      </c>
      <c r="CI4353" s="12" t="s">
        <v>5922</v>
      </c>
      <c r="CJ4353" s="12" t="s">
        <v>1140</v>
      </c>
      <c r="CK4353" s="12" t="s">
        <v>932</v>
      </c>
      <c r="CL4353" s="37">
        <v>117159523</v>
      </c>
      <c r="CN4353" s="12" t="s">
        <v>1509</v>
      </c>
      <c r="CS4353" s="12"/>
      <c r="CT4353" s="36" t="str">
        <f t="shared" si="67"/>
        <v>500mn</v>
      </c>
      <c r="CU4353" s="36" t="str">
        <f>VLOOKUP(CK4353,Mapping!B:C,2,FALSE)</f>
        <v>US/CA</v>
      </c>
    </row>
    <row r="4354" spans="1:99" ht="16" customHeight="1" x14ac:dyDescent="0.35">
      <c r="A4354" s="12" t="s">
        <v>5923</v>
      </c>
      <c r="B4354" s="12" t="s">
        <v>925</v>
      </c>
      <c r="E4354" s="37">
        <v>457976</v>
      </c>
      <c r="G4354" s="37" t="s">
        <v>1505</v>
      </c>
      <c r="I4354" s="37"/>
      <c r="K4354" s="37"/>
      <c r="M4354" s="37"/>
      <c r="O4354" s="37"/>
      <c r="R4354" s="37"/>
      <c r="T4354" s="37"/>
      <c r="V4354" s="37"/>
      <c r="X4354" s="37"/>
      <c r="Z4354" s="37"/>
      <c r="AB4354" s="37"/>
      <c r="AD4354" s="37"/>
      <c r="AF4354" s="37"/>
      <c r="AH4354" s="37"/>
      <c r="AN4354" s="37">
        <v>206306</v>
      </c>
      <c r="AO4354" s="12">
        <v>0.1</v>
      </c>
      <c r="AP4354" s="37">
        <v>251670</v>
      </c>
      <c r="AQ4354" s="12">
        <v>0.12</v>
      </c>
      <c r="AR4354" s="37"/>
      <c r="AT4354" s="37"/>
      <c r="AV4354" s="37"/>
      <c r="AX4354" s="37"/>
      <c r="BH4354" s="12">
        <v>1090</v>
      </c>
      <c r="BI4354" s="12">
        <v>1225</v>
      </c>
      <c r="BV4354" s="12">
        <v>0</v>
      </c>
      <c r="BY4354" s="12">
        <v>0</v>
      </c>
      <c r="CG4354" s="12" t="s">
        <v>934</v>
      </c>
      <c r="CH4354" s="12">
        <v>38.506</v>
      </c>
      <c r="CI4354" s="12" t="s">
        <v>938</v>
      </c>
      <c r="CJ4354" s="12" t="s">
        <v>931</v>
      </c>
      <c r="CK4354" s="12" t="s">
        <v>932</v>
      </c>
      <c r="CL4354" s="37">
        <v>211059595</v>
      </c>
      <c r="CN4354" s="12" t="s">
        <v>1509</v>
      </c>
      <c r="CS4354" s="12"/>
      <c r="CT4354" s="36" t="str">
        <f t="shared" si="67"/>
        <v>500mn</v>
      </c>
      <c r="CU4354" s="36" t="str">
        <f>VLOOKUP(CK4354,Mapping!B:C,2,FALSE)</f>
        <v>US/CA</v>
      </c>
    </row>
    <row r="4355" spans="1:99" ht="16" customHeight="1" x14ac:dyDescent="0.35">
      <c r="A4355" s="12" t="s">
        <v>5924</v>
      </c>
      <c r="B4355" s="12" t="s">
        <v>925</v>
      </c>
      <c r="E4355" s="37">
        <v>254070</v>
      </c>
      <c r="G4355" s="37" t="s">
        <v>1505</v>
      </c>
      <c r="I4355" s="37"/>
      <c r="K4355" s="37"/>
      <c r="M4355" s="37">
        <v>224699</v>
      </c>
      <c r="N4355" s="12">
        <v>0.05</v>
      </c>
      <c r="O4355" s="37"/>
      <c r="Q4355" s="12">
        <v>16</v>
      </c>
      <c r="R4355" s="37"/>
      <c r="T4355" s="37"/>
      <c r="V4355" s="37"/>
      <c r="X4355" s="37"/>
      <c r="Z4355" s="37"/>
      <c r="AB4355" s="37"/>
      <c r="AD4355" s="37"/>
      <c r="AF4355" s="37"/>
      <c r="AH4355" s="37">
        <v>2020</v>
      </c>
      <c r="AI4355" s="12">
        <v>0</v>
      </c>
      <c r="AN4355" s="37">
        <v>25262</v>
      </c>
      <c r="AO4355" s="12">
        <v>0.01</v>
      </c>
      <c r="AP4355" s="37">
        <v>2078</v>
      </c>
      <c r="AQ4355" s="12">
        <v>0</v>
      </c>
      <c r="AR4355" s="37"/>
      <c r="AT4355" s="37">
        <v>11</v>
      </c>
      <c r="AU4355" s="12">
        <v>0</v>
      </c>
      <c r="AV4355" s="37"/>
      <c r="AX4355" s="37"/>
      <c r="BB4355" s="12">
        <v>1791</v>
      </c>
      <c r="BD4355" s="12">
        <v>1</v>
      </c>
      <c r="BH4355" s="12">
        <v>9</v>
      </c>
      <c r="BI4355" s="12">
        <v>150</v>
      </c>
      <c r="BQ4355" s="12">
        <v>0</v>
      </c>
      <c r="BV4355" s="12">
        <v>0</v>
      </c>
      <c r="BY4355" s="12">
        <v>0</v>
      </c>
      <c r="CC4355" s="12">
        <v>0</v>
      </c>
      <c r="CF4355" s="12">
        <v>0</v>
      </c>
      <c r="CG4355" s="12" t="s">
        <v>934</v>
      </c>
      <c r="CH4355" s="12">
        <v>27.382000000000001</v>
      </c>
      <c r="CI4355" s="12" t="s">
        <v>2641</v>
      </c>
      <c r="CJ4355" s="12" t="s">
        <v>941</v>
      </c>
      <c r="CK4355" s="12" t="s">
        <v>932</v>
      </c>
      <c r="CL4355" s="37">
        <v>445252615</v>
      </c>
      <c r="CN4355" s="12" t="s">
        <v>1509</v>
      </c>
      <c r="CS4355" s="12"/>
      <c r="CT4355" s="36" t="str">
        <f t="shared" ref="CT4355:CT4418" si="68">IF(CL4355&gt;100000000000, "100bn", IF(CL4355&gt;50000000000, "50bn - 100bn",IF(CL4355&gt;1000000000, "1bn - 50bn", IF(CL4355&gt;500000000, "500mn - 1bn", "500mn"))))</f>
        <v>500mn</v>
      </c>
      <c r="CU4355" s="36" t="str">
        <f>VLOOKUP(CK4355,Mapping!B:C,2,FALSE)</f>
        <v>US/CA</v>
      </c>
    </row>
    <row r="4356" spans="1:99" ht="16" customHeight="1" x14ac:dyDescent="0.35">
      <c r="A4356" s="12" t="s">
        <v>5925</v>
      </c>
      <c r="B4356" s="12" t="s">
        <v>925</v>
      </c>
      <c r="E4356" s="37">
        <v>1663076</v>
      </c>
      <c r="G4356" s="37" t="s">
        <v>1505</v>
      </c>
      <c r="I4356" s="37"/>
      <c r="K4356" s="37"/>
      <c r="M4356" s="37"/>
      <c r="O4356" s="37"/>
      <c r="Q4356" s="12">
        <v>0</v>
      </c>
      <c r="R4356" s="37"/>
      <c r="T4356" s="37"/>
      <c r="V4356" s="37"/>
      <c r="X4356" s="37"/>
      <c r="Z4356" s="37"/>
      <c r="AB4356" s="37"/>
      <c r="AD4356" s="37"/>
      <c r="AF4356" s="37"/>
      <c r="AH4356" s="37">
        <v>0</v>
      </c>
      <c r="AI4356" s="12">
        <v>0</v>
      </c>
      <c r="AN4356" s="37">
        <v>1663076</v>
      </c>
      <c r="AO4356" s="12">
        <v>0.05</v>
      </c>
      <c r="AP4356" s="37"/>
      <c r="AR4356" s="37"/>
      <c r="AT4356" s="37"/>
      <c r="AV4356" s="37"/>
      <c r="AX4356" s="37"/>
      <c r="BI4356" s="12">
        <v>9875</v>
      </c>
      <c r="BQ4356" s="12">
        <v>0</v>
      </c>
      <c r="BY4356" s="12">
        <v>0</v>
      </c>
      <c r="CG4356" s="12" t="s">
        <v>959</v>
      </c>
      <c r="CH4356" s="12">
        <v>100.98399999999999</v>
      </c>
      <c r="CI4356" s="12" t="s">
        <v>941</v>
      </c>
      <c r="CJ4356" s="12" t="s">
        <v>941</v>
      </c>
      <c r="CK4356" s="12" t="s">
        <v>932</v>
      </c>
      <c r="CL4356" s="37">
        <v>3458218637</v>
      </c>
      <c r="CN4356" s="12" t="s">
        <v>1506</v>
      </c>
      <c r="CS4356" s="12"/>
      <c r="CT4356" s="36" t="str">
        <f t="shared" si="68"/>
        <v>1bn - 50bn</v>
      </c>
      <c r="CU4356" s="36" t="str">
        <f>VLOOKUP(CK4356,Mapping!B:C,2,FALSE)</f>
        <v>US/CA</v>
      </c>
    </row>
    <row r="4357" spans="1:99" ht="16" customHeight="1" x14ac:dyDescent="0.35">
      <c r="A4357" s="12" t="s">
        <v>5926</v>
      </c>
      <c r="B4357" s="12" t="s">
        <v>925</v>
      </c>
      <c r="E4357" s="37">
        <v>3137</v>
      </c>
      <c r="G4357" s="37" t="s">
        <v>1505</v>
      </c>
      <c r="I4357" s="37"/>
      <c r="K4357" s="37"/>
      <c r="M4357" s="37">
        <v>3137</v>
      </c>
      <c r="N4357" s="12">
        <v>0</v>
      </c>
      <c r="O4357" s="37"/>
      <c r="R4357" s="37"/>
      <c r="T4357" s="37"/>
      <c r="V4357" s="37"/>
      <c r="X4357" s="37"/>
      <c r="Z4357" s="37"/>
      <c r="AB4357" s="37"/>
      <c r="AD4357" s="37"/>
      <c r="AF4357" s="37"/>
      <c r="AH4357" s="37"/>
      <c r="AN4357" s="37"/>
      <c r="AP4357" s="37"/>
      <c r="AR4357" s="37"/>
      <c r="AT4357" s="37"/>
      <c r="AV4357" s="37"/>
      <c r="AX4357" s="37"/>
      <c r="BB4357" s="12">
        <v>25</v>
      </c>
      <c r="CC4357" s="12">
        <v>0</v>
      </c>
      <c r="CG4357" s="12" t="s">
        <v>929</v>
      </c>
      <c r="CH4357" s="12">
        <v>40.408000000000001</v>
      </c>
      <c r="CI4357" s="12" t="s">
        <v>5927</v>
      </c>
      <c r="CJ4357" s="12" t="s">
        <v>931</v>
      </c>
      <c r="CK4357" s="12" t="s">
        <v>932</v>
      </c>
      <c r="CL4357" s="37">
        <v>121878510</v>
      </c>
      <c r="CN4357" s="12" t="s">
        <v>1509</v>
      </c>
      <c r="CS4357" s="12"/>
      <c r="CT4357" s="36" t="str">
        <f t="shared" si="68"/>
        <v>500mn</v>
      </c>
      <c r="CU4357" s="36" t="str">
        <f>VLOOKUP(CK4357,Mapping!B:C,2,FALSE)</f>
        <v>US/CA</v>
      </c>
    </row>
    <row r="4358" spans="1:99" ht="16" customHeight="1" x14ac:dyDescent="0.35">
      <c r="A4358" s="12" t="s">
        <v>5928</v>
      </c>
      <c r="B4358" s="12" t="s">
        <v>925</v>
      </c>
      <c r="E4358" s="37">
        <v>2133</v>
      </c>
      <c r="G4358" s="37" t="s">
        <v>1505</v>
      </c>
      <c r="I4358" s="37"/>
      <c r="K4358" s="37"/>
      <c r="M4358" s="37">
        <v>2133</v>
      </c>
      <c r="N4358" s="12">
        <v>0</v>
      </c>
      <c r="O4358" s="37"/>
      <c r="R4358" s="37"/>
      <c r="T4358" s="37"/>
      <c r="V4358" s="37"/>
      <c r="X4358" s="37"/>
      <c r="Z4358" s="37"/>
      <c r="AB4358" s="37"/>
      <c r="AD4358" s="37"/>
      <c r="AF4358" s="37"/>
      <c r="AH4358" s="37"/>
      <c r="AN4358" s="37"/>
      <c r="AP4358" s="37"/>
      <c r="AR4358" s="37"/>
      <c r="AT4358" s="37"/>
      <c r="AV4358" s="37"/>
      <c r="AX4358" s="37"/>
      <c r="BB4358" s="12">
        <v>17</v>
      </c>
      <c r="CC4358" s="12">
        <v>0</v>
      </c>
      <c r="CG4358" s="12" t="s">
        <v>959</v>
      </c>
      <c r="CH4358" s="12">
        <v>44.322000000000003</v>
      </c>
      <c r="CI4358" s="12" t="s">
        <v>5929</v>
      </c>
      <c r="CJ4358" s="12" t="s">
        <v>1082</v>
      </c>
      <c r="CK4358" s="12" t="s">
        <v>932</v>
      </c>
      <c r="CL4358" s="37">
        <v>207148820</v>
      </c>
      <c r="CN4358" s="12" t="s">
        <v>1509</v>
      </c>
      <c r="CS4358" s="12"/>
      <c r="CT4358" s="36" t="str">
        <f t="shared" si="68"/>
        <v>500mn</v>
      </c>
      <c r="CU4358" s="36" t="str">
        <f>VLOOKUP(CK4358,Mapping!B:C,2,FALSE)</f>
        <v>US/CA</v>
      </c>
    </row>
    <row r="4359" spans="1:99" ht="16" customHeight="1" x14ac:dyDescent="0.35">
      <c r="A4359" s="12" t="s">
        <v>5930</v>
      </c>
      <c r="B4359" s="12" t="s">
        <v>925</v>
      </c>
      <c r="E4359" s="37">
        <v>105642</v>
      </c>
      <c r="G4359" s="37" t="s">
        <v>1505</v>
      </c>
      <c r="I4359" s="37"/>
      <c r="K4359" s="37"/>
      <c r="M4359" s="37">
        <v>0</v>
      </c>
      <c r="N4359" s="12">
        <v>0</v>
      </c>
      <c r="O4359" s="37"/>
      <c r="Q4359" s="12">
        <v>535</v>
      </c>
      <c r="R4359" s="37"/>
      <c r="T4359" s="37">
        <v>0</v>
      </c>
      <c r="U4359" s="12">
        <v>0</v>
      </c>
      <c r="V4359" s="37"/>
      <c r="X4359" s="37"/>
      <c r="Z4359" s="37"/>
      <c r="AB4359" s="37"/>
      <c r="AD4359" s="37">
        <v>33872</v>
      </c>
      <c r="AE4359" s="12">
        <v>0.02</v>
      </c>
      <c r="AF4359" s="37"/>
      <c r="AH4359" s="37">
        <v>67560</v>
      </c>
      <c r="AI4359" s="12">
        <v>0.04</v>
      </c>
      <c r="AN4359" s="37">
        <v>4210</v>
      </c>
      <c r="AO4359" s="12">
        <v>0</v>
      </c>
      <c r="AP4359" s="37"/>
      <c r="AR4359" s="37"/>
      <c r="AT4359" s="37"/>
      <c r="AV4359" s="37"/>
      <c r="AX4359" s="37"/>
      <c r="BB4359" s="12">
        <v>0</v>
      </c>
      <c r="BI4359" s="12">
        <v>25</v>
      </c>
      <c r="BJ4359" s="12">
        <v>304</v>
      </c>
      <c r="BK4359" s="12">
        <v>0</v>
      </c>
      <c r="BQ4359" s="12">
        <v>0</v>
      </c>
      <c r="BY4359" s="12">
        <v>0</v>
      </c>
      <c r="CB4359" s="12">
        <v>0</v>
      </c>
      <c r="CC4359" s="12">
        <v>0</v>
      </c>
      <c r="CE4359" s="12">
        <v>0</v>
      </c>
      <c r="CG4359" s="12" t="s">
        <v>991</v>
      </c>
      <c r="CH4359" s="12">
        <v>30.449000000000002</v>
      </c>
      <c r="CI4359" s="12" t="s">
        <v>5931</v>
      </c>
      <c r="CJ4359" s="12" t="s">
        <v>968</v>
      </c>
      <c r="CK4359" s="12" t="s">
        <v>932</v>
      </c>
      <c r="CL4359" s="37">
        <v>159766039</v>
      </c>
      <c r="CN4359" s="12" t="s">
        <v>1534</v>
      </c>
      <c r="CS4359" s="12"/>
      <c r="CT4359" s="36" t="str">
        <f t="shared" si="68"/>
        <v>500mn</v>
      </c>
      <c r="CU4359" s="36" t="str">
        <f>VLOOKUP(CK4359,Mapping!B:C,2,FALSE)</f>
        <v>US/CA</v>
      </c>
    </row>
    <row r="4360" spans="1:99" ht="16" customHeight="1" x14ac:dyDescent="0.35">
      <c r="A4360" s="12" t="s">
        <v>5932</v>
      </c>
      <c r="B4360" s="12" t="s">
        <v>925</v>
      </c>
      <c r="E4360" s="37">
        <v>1270032</v>
      </c>
      <c r="G4360" s="37" t="s">
        <v>1505</v>
      </c>
      <c r="I4360" s="37"/>
      <c r="K4360" s="37"/>
      <c r="M4360" s="37">
        <v>1270032</v>
      </c>
      <c r="N4360" s="12">
        <v>0.43</v>
      </c>
      <c r="O4360" s="37"/>
      <c r="R4360" s="37"/>
      <c r="T4360" s="37"/>
      <c r="V4360" s="37"/>
      <c r="X4360" s="37"/>
      <c r="Z4360" s="37"/>
      <c r="AB4360" s="37"/>
      <c r="AD4360" s="37"/>
      <c r="AF4360" s="37"/>
      <c r="AH4360" s="37"/>
      <c r="AN4360" s="37"/>
      <c r="AP4360" s="37"/>
      <c r="AR4360" s="37"/>
      <c r="AT4360" s="37"/>
      <c r="AV4360" s="37"/>
      <c r="AX4360" s="37"/>
      <c r="BB4360" s="12">
        <v>10123</v>
      </c>
      <c r="CC4360" s="12">
        <v>0</v>
      </c>
      <c r="CG4360" s="12" t="s">
        <v>934</v>
      </c>
      <c r="CH4360" s="12">
        <v>27.539000000000001</v>
      </c>
      <c r="CI4360" s="12" t="s">
        <v>5746</v>
      </c>
      <c r="CJ4360" s="12" t="s">
        <v>1140</v>
      </c>
      <c r="CK4360" s="12" t="s">
        <v>932</v>
      </c>
      <c r="CL4360" s="37">
        <v>297117312</v>
      </c>
      <c r="CN4360" s="12" t="s">
        <v>1509</v>
      </c>
      <c r="CS4360" s="12"/>
      <c r="CT4360" s="36" t="str">
        <f t="shared" si="68"/>
        <v>500mn</v>
      </c>
      <c r="CU4360" s="36" t="str">
        <f>VLOOKUP(CK4360,Mapping!B:C,2,FALSE)</f>
        <v>US/CA</v>
      </c>
    </row>
    <row r="4361" spans="1:99" ht="16" customHeight="1" x14ac:dyDescent="0.35">
      <c r="A4361" s="12" t="s">
        <v>5933</v>
      </c>
      <c r="B4361" s="12" t="s">
        <v>925</v>
      </c>
      <c r="E4361" s="37">
        <v>0</v>
      </c>
      <c r="G4361" s="37" t="s">
        <v>1505</v>
      </c>
      <c r="I4361" s="37"/>
      <c r="K4361" s="37"/>
      <c r="M4361" s="37"/>
      <c r="O4361" s="37"/>
      <c r="R4361" s="37"/>
      <c r="T4361" s="37"/>
      <c r="V4361" s="37"/>
      <c r="X4361" s="37"/>
      <c r="Z4361" s="37"/>
      <c r="AB4361" s="37"/>
      <c r="AD4361" s="37"/>
      <c r="AF4361" s="37"/>
      <c r="AH4361" s="37"/>
      <c r="AN4361" s="37"/>
      <c r="AP4361" s="37">
        <v>0</v>
      </c>
      <c r="AQ4361" s="12">
        <v>0</v>
      </c>
      <c r="AR4361" s="37"/>
      <c r="AT4361" s="37"/>
      <c r="AV4361" s="37"/>
      <c r="AX4361" s="37"/>
      <c r="BH4361" s="12">
        <v>0</v>
      </c>
      <c r="BV4361" s="12">
        <v>0</v>
      </c>
      <c r="CG4361" s="12" t="s">
        <v>991</v>
      </c>
      <c r="CH4361" s="12">
        <v>4.4489999999999998</v>
      </c>
      <c r="CI4361" s="12" t="s">
        <v>4553</v>
      </c>
      <c r="CJ4361" s="12" t="s">
        <v>1021</v>
      </c>
      <c r="CK4361" s="12" t="s">
        <v>932</v>
      </c>
      <c r="CL4361" s="37">
        <v>131701733</v>
      </c>
      <c r="CN4361" s="12" t="s">
        <v>1509</v>
      </c>
      <c r="CS4361" s="12"/>
      <c r="CT4361" s="36" t="str">
        <f t="shared" si="68"/>
        <v>500mn</v>
      </c>
      <c r="CU4361" s="36" t="str">
        <f>VLOOKUP(CK4361,Mapping!B:C,2,FALSE)</f>
        <v>US/CA</v>
      </c>
    </row>
    <row r="4362" spans="1:99" ht="16" customHeight="1" x14ac:dyDescent="0.35">
      <c r="A4362" s="12" t="s">
        <v>5934</v>
      </c>
      <c r="B4362" s="12" t="s">
        <v>925</v>
      </c>
      <c r="E4362" s="37">
        <v>333020</v>
      </c>
      <c r="G4362" s="37" t="s">
        <v>1505</v>
      </c>
      <c r="I4362" s="37"/>
      <c r="K4362" s="37">
        <v>333020</v>
      </c>
      <c r="L4362" s="12">
        <v>1.3</v>
      </c>
      <c r="M4362" s="37"/>
      <c r="O4362" s="37"/>
      <c r="R4362" s="37"/>
      <c r="T4362" s="37"/>
      <c r="V4362" s="37"/>
      <c r="X4362" s="37"/>
      <c r="Z4362" s="37"/>
      <c r="AB4362" s="37"/>
      <c r="AD4362" s="37"/>
      <c r="AF4362" s="37"/>
      <c r="AH4362" s="37"/>
      <c r="AN4362" s="37"/>
      <c r="AP4362" s="37"/>
      <c r="AR4362" s="37"/>
      <c r="AT4362" s="37"/>
      <c r="AV4362" s="37"/>
      <c r="AX4362" s="37"/>
      <c r="BG4362" s="12">
        <v>6200</v>
      </c>
      <c r="BS4362" s="12">
        <v>0</v>
      </c>
      <c r="CG4362" s="12" t="s">
        <v>940</v>
      </c>
      <c r="CI4362" s="12" t="s">
        <v>987</v>
      </c>
      <c r="CJ4362" s="12"/>
      <c r="CK4362" s="12" t="s">
        <v>979</v>
      </c>
      <c r="CL4362" s="37">
        <v>25569815</v>
      </c>
      <c r="CN4362" s="12" t="s">
        <v>1509</v>
      </c>
      <c r="CS4362" s="12"/>
      <c r="CT4362" s="36" t="str">
        <f t="shared" si="68"/>
        <v>500mn</v>
      </c>
      <c r="CU4362" s="36" t="str">
        <f>VLOOKUP(CK4362,Mapping!B:C,2,FALSE)</f>
        <v>EU</v>
      </c>
    </row>
    <row r="4363" spans="1:99" ht="16" customHeight="1" x14ac:dyDescent="0.35">
      <c r="A4363" s="12" t="s">
        <v>5935</v>
      </c>
      <c r="B4363" s="12" t="s">
        <v>925</v>
      </c>
      <c r="E4363" s="37">
        <v>3801635</v>
      </c>
      <c r="G4363" s="37" t="s">
        <v>1505</v>
      </c>
      <c r="I4363" s="37"/>
      <c r="K4363" s="37"/>
      <c r="M4363" s="37">
        <v>428948</v>
      </c>
      <c r="N4363" s="12">
        <v>0.18</v>
      </c>
      <c r="O4363" s="37"/>
      <c r="R4363" s="37"/>
      <c r="T4363" s="37">
        <v>921042</v>
      </c>
      <c r="U4363" s="12">
        <v>0.38</v>
      </c>
      <c r="V4363" s="37"/>
      <c r="X4363" s="37"/>
      <c r="Z4363" s="37">
        <v>1549143</v>
      </c>
      <c r="AA4363" s="12">
        <v>0.63</v>
      </c>
      <c r="AB4363" s="37"/>
      <c r="AD4363" s="37">
        <v>902502</v>
      </c>
      <c r="AE4363" s="12">
        <v>0.37</v>
      </c>
      <c r="AF4363" s="37"/>
      <c r="AH4363" s="37"/>
      <c r="AN4363" s="37"/>
      <c r="AP4363" s="37"/>
      <c r="AR4363" s="37"/>
      <c r="AT4363" s="37"/>
      <c r="AV4363" s="37"/>
      <c r="AX4363" s="37"/>
      <c r="BB4363" s="12">
        <v>3419</v>
      </c>
      <c r="BC4363" s="12">
        <v>52389</v>
      </c>
      <c r="BJ4363" s="12">
        <v>8100</v>
      </c>
      <c r="BK4363" s="12">
        <v>8228</v>
      </c>
      <c r="CB4363" s="12">
        <v>0</v>
      </c>
      <c r="CC4363" s="12">
        <v>0</v>
      </c>
      <c r="CD4363" s="12">
        <v>0</v>
      </c>
      <c r="CE4363" s="12">
        <v>0</v>
      </c>
      <c r="CG4363" s="12" t="s">
        <v>929</v>
      </c>
      <c r="CH4363" s="12">
        <v>43.984000000000002</v>
      </c>
      <c r="CI4363" s="12" t="s">
        <v>1164</v>
      </c>
      <c r="CJ4363" s="12" t="s">
        <v>1015</v>
      </c>
      <c r="CK4363" s="12" t="s">
        <v>932</v>
      </c>
      <c r="CL4363" s="37">
        <v>244488794</v>
      </c>
      <c r="CN4363" s="12" t="s">
        <v>1509</v>
      </c>
      <c r="CS4363" s="12"/>
      <c r="CT4363" s="36" t="str">
        <f t="shared" si="68"/>
        <v>500mn</v>
      </c>
      <c r="CU4363" s="36" t="str">
        <f>VLOOKUP(CK4363,Mapping!B:C,2,FALSE)</f>
        <v>US/CA</v>
      </c>
    </row>
    <row r="4364" spans="1:99" ht="16" customHeight="1" x14ac:dyDescent="0.35">
      <c r="A4364" s="12" t="s">
        <v>5936</v>
      </c>
      <c r="B4364" s="12" t="s">
        <v>933</v>
      </c>
      <c r="E4364" s="37">
        <v>4905836</v>
      </c>
      <c r="G4364" s="37" t="s">
        <v>1505</v>
      </c>
      <c r="I4364" s="37"/>
      <c r="K4364" s="37"/>
      <c r="M4364" s="37"/>
      <c r="O4364" s="37"/>
      <c r="R4364" s="37">
        <v>506014</v>
      </c>
      <c r="S4364" s="12">
        <v>0.41</v>
      </c>
      <c r="T4364" s="37"/>
      <c r="V4364" s="37"/>
      <c r="X4364" s="37"/>
      <c r="Z4364" s="37"/>
      <c r="AB4364" s="37"/>
      <c r="AD4364" s="37"/>
      <c r="AF4364" s="37"/>
      <c r="AH4364" s="37"/>
      <c r="AN4364" s="37">
        <v>4399822</v>
      </c>
      <c r="AO4364" s="12">
        <v>3.57</v>
      </c>
      <c r="AP4364" s="37"/>
      <c r="AR4364" s="37"/>
      <c r="AT4364" s="37"/>
      <c r="AV4364" s="37"/>
      <c r="AX4364" s="37"/>
      <c r="AZ4364" s="12">
        <v>31700</v>
      </c>
      <c r="BI4364" s="12">
        <v>19000</v>
      </c>
      <c r="BX4364" s="12">
        <v>0</v>
      </c>
      <c r="BY4364" s="12">
        <v>0</v>
      </c>
      <c r="CG4364" s="12" t="s">
        <v>929</v>
      </c>
      <c r="CH4364" s="12">
        <v>110.58799999999999</v>
      </c>
      <c r="CI4364" s="12" t="s">
        <v>2296</v>
      </c>
      <c r="CJ4364" s="12"/>
      <c r="CK4364" s="12" t="s">
        <v>979</v>
      </c>
      <c r="CL4364" s="37">
        <v>123170996</v>
      </c>
      <c r="CN4364" s="12" t="s">
        <v>1506</v>
      </c>
      <c r="CS4364" s="12"/>
      <c r="CT4364" s="36" t="str">
        <f t="shared" si="68"/>
        <v>500mn</v>
      </c>
      <c r="CU4364" s="36" t="str">
        <f>VLOOKUP(CK4364,Mapping!B:C,2,FALSE)</f>
        <v>EU</v>
      </c>
    </row>
    <row r="4365" spans="1:99" ht="16" customHeight="1" x14ac:dyDescent="0.35">
      <c r="A4365" s="12" t="s">
        <v>5937</v>
      </c>
      <c r="B4365" s="12" t="s">
        <v>925</v>
      </c>
      <c r="E4365" s="37">
        <v>0</v>
      </c>
      <c r="G4365" s="37" t="s">
        <v>1505</v>
      </c>
      <c r="I4365" s="37"/>
      <c r="K4365" s="37"/>
      <c r="M4365" s="37"/>
      <c r="O4365" s="37"/>
      <c r="Q4365" s="12">
        <v>0</v>
      </c>
      <c r="R4365" s="37"/>
      <c r="T4365" s="37"/>
      <c r="V4365" s="37"/>
      <c r="X4365" s="37"/>
      <c r="Z4365" s="37"/>
      <c r="AB4365" s="37"/>
      <c r="AD4365" s="37"/>
      <c r="AF4365" s="37"/>
      <c r="AH4365" s="37">
        <v>0</v>
      </c>
      <c r="AI4365" s="12">
        <v>0</v>
      </c>
      <c r="AN4365" s="37"/>
      <c r="AP4365" s="37"/>
      <c r="AR4365" s="37"/>
      <c r="AT4365" s="37"/>
      <c r="AV4365" s="37"/>
      <c r="AX4365" s="37"/>
      <c r="BQ4365" s="12">
        <v>0</v>
      </c>
      <c r="CG4365" s="12" t="s">
        <v>929</v>
      </c>
      <c r="CH4365" s="12">
        <v>10.029</v>
      </c>
      <c r="CI4365" s="12" t="s">
        <v>3883</v>
      </c>
      <c r="CJ4365" s="12" t="s">
        <v>931</v>
      </c>
      <c r="CK4365" s="12" t="s">
        <v>932</v>
      </c>
      <c r="CL4365" s="37">
        <v>182784109</v>
      </c>
      <c r="CN4365" s="12" t="s">
        <v>1509</v>
      </c>
      <c r="CS4365" s="12"/>
      <c r="CT4365" s="36" t="str">
        <f t="shared" si="68"/>
        <v>500mn</v>
      </c>
      <c r="CU4365" s="36" t="str">
        <f>VLOOKUP(CK4365,Mapping!B:C,2,FALSE)</f>
        <v>US/CA</v>
      </c>
    </row>
    <row r="4366" spans="1:99" ht="16" customHeight="1" x14ac:dyDescent="0.35">
      <c r="A4366" s="12" t="s">
        <v>5938</v>
      </c>
      <c r="B4366" s="12" t="s">
        <v>925</v>
      </c>
      <c r="E4366" s="37">
        <v>0</v>
      </c>
      <c r="G4366" s="37" t="s">
        <v>1505</v>
      </c>
      <c r="I4366" s="37"/>
      <c r="K4366" s="37"/>
      <c r="M4366" s="37">
        <v>0</v>
      </c>
      <c r="N4366" s="12">
        <v>0</v>
      </c>
      <c r="O4366" s="37"/>
      <c r="R4366" s="37"/>
      <c r="T4366" s="37"/>
      <c r="V4366" s="37"/>
      <c r="X4366" s="37"/>
      <c r="Z4366" s="37"/>
      <c r="AB4366" s="37"/>
      <c r="AD4366" s="37"/>
      <c r="AF4366" s="37"/>
      <c r="AH4366" s="37"/>
      <c r="AN4366" s="37"/>
      <c r="AP4366" s="37"/>
      <c r="AR4366" s="37"/>
      <c r="AT4366" s="37"/>
      <c r="AV4366" s="37"/>
      <c r="AX4366" s="37"/>
      <c r="BB4366" s="12">
        <v>0</v>
      </c>
      <c r="CC4366" s="12">
        <v>0</v>
      </c>
      <c r="CG4366" s="12" t="s">
        <v>976</v>
      </c>
      <c r="CH4366" s="12">
        <v>11.45</v>
      </c>
      <c r="CI4366" s="12" t="s">
        <v>1016</v>
      </c>
      <c r="CJ4366" s="12" t="s">
        <v>1017</v>
      </c>
      <c r="CK4366" s="12" t="s">
        <v>932</v>
      </c>
      <c r="CL4366" s="37">
        <v>186100250</v>
      </c>
      <c r="CN4366" s="12" t="s">
        <v>1513</v>
      </c>
      <c r="CS4366" s="12"/>
      <c r="CT4366" s="36" t="str">
        <f t="shared" si="68"/>
        <v>500mn</v>
      </c>
      <c r="CU4366" s="36" t="str">
        <f>VLOOKUP(CK4366,Mapping!B:C,2,FALSE)</f>
        <v>US/CA</v>
      </c>
    </row>
    <row r="4367" spans="1:99" ht="16" customHeight="1" x14ac:dyDescent="0.35">
      <c r="A4367" s="12" t="s">
        <v>5939</v>
      </c>
      <c r="B4367" s="12" t="s">
        <v>925</v>
      </c>
      <c r="E4367" s="37">
        <v>285149</v>
      </c>
      <c r="G4367" s="37" t="s">
        <v>1505</v>
      </c>
      <c r="I4367" s="37"/>
      <c r="K4367" s="37"/>
      <c r="M4367" s="37"/>
      <c r="O4367" s="37"/>
      <c r="R4367" s="37"/>
      <c r="T4367" s="37"/>
      <c r="V4367" s="37"/>
      <c r="X4367" s="37"/>
      <c r="Z4367" s="37"/>
      <c r="AB4367" s="37"/>
      <c r="AD4367" s="37"/>
      <c r="AF4367" s="37"/>
      <c r="AH4367" s="37"/>
      <c r="AN4367" s="37"/>
      <c r="AP4367" s="37">
        <v>285149</v>
      </c>
      <c r="AQ4367" s="12">
        <v>7.0000000000000007E-2</v>
      </c>
      <c r="AR4367" s="37"/>
      <c r="AT4367" s="37"/>
      <c r="AV4367" s="37"/>
      <c r="AX4367" s="37"/>
      <c r="BH4367" s="12">
        <v>1235</v>
      </c>
      <c r="BV4367" s="12">
        <v>0</v>
      </c>
      <c r="CG4367" s="12" t="s">
        <v>934</v>
      </c>
      <c r="CH4367" s="12">
        <v>29.524999999999999</v>
      </c>
      <c r="CI4367" s="12" t="s">
        <v>1584</v>
      </c>
      <c r="CJ4367" s="12" t="s">
        <v>931</v>
      </c>
      <c r="CK4367" s="12" t="s">
        <v>932</v>
      </c>
      <c r="CL4367" s="37">
        <v>390963518</v>
      </c>
      <c r="CN4367" s="12" t="s">
        <v>1509</v>
      </c>
      <c r="CS4367" s="12"/>
      <c r="CT4367" s="36" t="str">
        <f t="shared" si="68"/>
        <v>500mn</v>
      </c>
      <c r="CU4367" s="36" t="str">
        <f>VLOOKUP(CK4367,Mapping!B:C,2,FALSE)</f>
        <v>US/CA</v>
      </c>
    </row>
    <row r="4368" spans="1:99" ht="16" customHeight="1" x14ac:dyDescent="0.35">
      <c r="A4368" s="12" t="s">
        <v>5940</v>
      </c>
      <c r="B4368" s="12" t="s">
        <v>925</v>
      </c>
      <c r="E4368" s="37">
        <v>0</v>
      </c>
      <c r="G4368" s="37" t="s">
        <v>1505</v>
      </c>
      <c r="I4368" s="37"/>
      <c r="K4368" s="37"/>
      <c r="M4368" s="37"/>
      <c r="O4368" s="37"/>
      <c r="Q4368" s="12">
        <v>0</v>
      </c>
      <c r="R4368" s="37"/>
      <c r="T4368" s="37"/>
      <c r="V4368" s="37"/>
      <c r="X4368" s="37"/>
      <c r="Z4368" s="37"/>
      <c r="AB4368" s="37"/>
      <c r="AD4368" s="37"/>
      <c r="AF4368" s="37"/>
      <c r="AH4368" s="37">
        <v>0</v>
      </c>
      <c r="AI4368" s="12">
        <v>0</v>
      </c>
      <c r="AN4368" s="37">
        <v>0</v>
      </c>
      <c r="AO4368" s="12">
        <v>0</v>
      </c>
      <c r="AP4368" s="37">
        <v>0</v>
      </c>
      <c r="AQ4368" s="12">
        <v>0</v>
      </c>
      <c r="AR4368" s="37"/>
      <c r="AT4368" s="37"/>
      <c r="AV4368" s="37"/>
      <c r="AX4368" s="37"/>
      <c r="BH4368" s="12">
        <v>0</v>
      </c>
      <c r="BI4368" s="12">
        <v>0</v>
      </c>
      <c r="BQ4368" s="12">
        <v>0</v>
      </c>
      <c r="BV4368" s="12">
        <v>0</v>
      </c>
      <c r="BY4368" s="12">
        <v>0</v>
      </c>
      <c r="CG4368" s="12" t="s">
        <v>934</v>
      </c>
      <c r="CH4368" s="12">
        <v>52.320999999999998</v>
      </c>
      <c r="CI4368" s="12" t="s">
        <v>2928</v>
      </c>
      <c r="CJ4368" s="12" t="s">
        <v>941</v>
      </c>
      <c r="CK4368" s="12" t="s">
        <v>932</v>
      </c>
      <c r="CL4368" s="37">
        <v>282720956</v>
      </c>
      <c r="CN4368" s="12" t="s">
        <v>1509</v>
      </c>
      <c r="CS4368" s="12"/>
      <c r="CT4368" s="36" t="str">
        <f t="shared" si="68"/>
        <v>500mn</v>
      </c>
      <c r="CU4368" s="36" t="str">
        <f>VLOOKUP(CK4368,Mapping!B:C,2,FALSE)</f>
        <v>US/CA</v>
      </c>
    </row>
    <row r="4369" spans="1:99" ht="16" customHeight="1" x14ac:dyDescent="0.35">
      <c r="A4369" s="12" t="s">
        <v>5941</v>
      </c>
      <c r="B4369" s="12" t="s">
        <v>925</v>
      </c>
      <c r="E4369" s="37">
        <v>1513882</v>
      </c>
      <c r="G4369" s="37" t="s">
        <v>1505</v>
      </c>
      <c r="I4369" s="37"/>
      <c r="K4369" s="37"/>
      <c r="M4369" s="37">
        <v>29232</v>
      </c>
      <c r="N4369" s="12">
        <v>0</v>
      </c>
      <c r="O4369" s="37"/>
      <c r="Q4369" s="12">
        <v>1395</v>
      </c>
      <c r="R4369" s="37"/>
      <c r="T4369" s="37"/>
      <c r="V4369" s="37"/>
      <c r="X4369" s="37"/>
      <c r="Z4369" s="37"/>
      <c r="AB4369" s="37"/>
      <c r="AD4369" s="37">
        <v>5014</v>
      </c>
      <c r="AE4369" s="12">
        <v>0</v>
      </c>
      <c r="AF4369" s="37"/>
      <c r="AH4369" s="37">
        <v>176161</v>
      </c>
      <c r="AI4369" s="12">
        <v>0.03</v>
      </c>
      <c r="AN4369" s="37">
        <v>1296779</v>
      </c>
      <c r="AO4369" s="12">
        <v>0.22</v>
      </c>
      <c r="AP4369" s="37">
        <v>6696</v>
      </c>
      <c r="AQ4369" s="12">
        <v>0</v>
      </c>
      <c r="AR4369" s="37"/>
      <c r="AT4369" s="37"/>
      <c r="AV4369" s="37"/>
      <c r="AX4369" s="37"/>
      <c r="BB4369" s="12">
        <v>233</v>
      </c>
      <c r="BH4369" s="12">
        <v>29</v>
      </c>
      <c r="BI4369" s="12">
        <v>7700</v>
      </c>
      <c r="BJ4369" s="12">
        <v>45</v>
      </c>
      <c r="BQ4369" s="12">
        <v>0</v>
      </c>
      <c r="BV4369" s="12">
        <v>0</v>
      </c>
      <c r="BY4369" s="12">
        <v>0</v>
      </c>
      <c r="CB4369" s="12">
        <v>0</v>
      </c>
      <c r="CC4369" s="12">
        <v>0</v>
      </c>
      <c r="CG4369" s="12" t="s">
        <v>934</v>
      </c>
      <c r="CH4369" s="12">
        <v>14.412000000000001</v>
      </c>
      <c r="CI4369" s="12" t="s">
        <v>1137</v>
      </c>
      <c r="CJ4369" s="12" t="s">
        <v>1114</v>
      </c>
      <c r="CK4369" s="12" t="s">
        <v>932</v>
      </c>
      <c r="CL4369" s="37">
        <v>589407280</v>
      </c>
      <c r="CN4369" s="12" t="s">
        <v>1509</v>
      </c>
      <c r="CS4369" s="12"/>
      <c r="CT4369" s="36" t="str">
        <f t="shared" si="68"/>
        <v>500mn - 1bn</v>
      </c>
      <c r="CU4369" s="36" t="str">
        <f>VLOOKUP(CK4369,Mapping!B:C,2,FALSE)</f>
        <v>US/CA</v>
      </c>
    </row>
    <row r="4370" spans="1:99" ht="16" customHeight="1" x14ac:dyDescent="0.35">
      <c r="A4370" s="12" t="s">
        <v>5942</v>
      </c>
      <c r="B4370" s="12" t="s">
        <v>925</v>
      </c>
      <c r="E4370" s="37">
        <v>492453</v>
      </c>
      <c r="G4370" s="37" t="s">
        <v>1505</v>
      </c>
      <c r="I4370" s="37"/>
      <c r="K4370" s="37"/>
      <c r="M4370" s="37"/>
      <c r="O4370" s="37"/>
      <c r="R4370" s="37"/>
      <c r="T4370" s="37"/>
      <c r="V4370" s="37"/>
      <c r="X4370" s="37"/>
      <c r="Z4370" s="37"/>
      <c r="AB4370" s="37"/>
      <c r="AD4370" s="37"/>
      <c r="AF4370" s="37"/>
      <c r="AH4370" s="37"/>
      <c r="AN4370" s="37">
        <v>492453</v>
      </c>
      <c r="AO4370" s="12">
        <v>3.81</v>
      </c>
      <c r="AP4370" s="37"/>
      <c r="AR4370" s="37"/>
      <c r="AT4370" s="37"/>
      <c r="AV4370" s="37"/>
      <c r="AX4370" s="37"/>
      <c r="BI4370" s="12">
        <v>2925</v>
      </c>
      <c r="BY4370" s="12">
        <v>0</v>
      </c>
      <c r="CG4370" s="12" t="s">
        <v>940</v>
      </c>
      <c r="CH4370" s="12">
        <v>23.506</v>
      </c>
      <c r="CI4370" s="12" t="s">
        <v>5943</v>
      </c>
      <c r="CJ4370" s="12"/>
      <c r="CK4370" s="12" t="s">
        <v>961</v>
      </c>
      <c r="CL4370" s="37">
        <v>12932923</v>
      </c>
      <c r="CN4370" s="12" t="s">
        <v>1509</v>
      </c>
      <c r="CS4370" s="12"/>
      <c r="CT4370" s="36" t="str">
        <f t="shared" si="68"/>
        <v>500mn</v>
      </c>
      <c r="CU4370" s="36" t="str">
        <f>VLOOKUP(CK4370,Mapping!B:C,2,FALSE)</f>
        <v>EU</v>
      </c>
    </row>
    <row r="4371" spans="1:99" ht="16" customHeight="1" x14ac:dyDescent="0.35">
      <c r="A4371" s="12" t="s">
        <v>5944</v>
      </c>
      <c r="B4371" s="12" t="s">
        <v>925</v>
      </c>
      <c r="E4371" s="37">
        <v>905219</v>
      </c>
      <c r="G4371" s="37" t="s">
        <v>1505</v>
      </c>
      <c r="I4371" s="37"/>
      <c r="K4371" s="37"/>
      <c r="M4371" s="37"/>
      <c r="O4371" s="37"/>
      <c r="R4371" s="37"/>
      <c r="T4371" s="37"/>
      <c r="V4371" s="37"/>
      <c r="X4371" s="37"/>
      <c r="Z4371" s="37"/>
      <c r="AB4371" s="37"/>
      <c r="AD4371" s="37"/>
      <c r="AF4371" s="37"/>
      <c r="AH4371" s="37"/>
      <c r="AN4371" s="37">
        <v>905219</v>
      </c>
      <c r="AO4371" s="12">
        <v>0.56000000000000005</v>
      </c>
      <c r="AP4371" s="37"/>
      <c r="AR4371" s="37"/>
      <c r="AT4371" s="37"/>
      <c r="AV4371" s="37"/>
      <c r="AX4371" s="37"/>
      <c r="BI4371" s="12">
        <v>5375</v>
      </c>
      <c r="BY4371" s="12">
        <v>0</v>
      </c>
      <c r="CG4371" s="12" t="s">
        <v>934</v>
      </c>
      <c r="CH4371" s="12">
        <v>21.742999999999999</v>
      </c>
      <c r="CI4371" s="12" t="s">
        <v>2747</v>
      </c>
      <c r="CJ4371" s="12" t="s">
        <v>1118</v>
      </c>
      <c r="CK4371" s="12" t="s">
        <v>932</v>
      </c>
      <c r="CL4371" s="37">
        <v>160809044</v>
      </c>
      <c r="CN4371" s="12" t="s">
        <v>1509</v>
      </c>
      <c r="CS4371" s="12"/>
      <c r="CT4371" s="36" t="str">
        <f t="shared" si="68"/>
        <v>500mn</v>
      </c>
      <c r="CU4371" s="36" t="str">
        <f>VLOOKUP(CK4371,Mapping!B:C,2,FALSE)</f>
        <v>US/CA</v>
      </c>
    </row>
    <row r="4372" spans="1:99" ht="16" customHeight="1" x14ac:dyDescent="0.35">
      <c r="A4372" s="12" t="s">
        <v>5945</v>
      </c>
      <c r="B4372" s="12" t="s">
        <v>925</v>
      </c>
      <c r="E4372" s="37">
        <v>1189514</v>
      </c>
      <c r="G4372" s="37" t="s">
        <v>1505</v>
      </c>
      <c r="I4372" s="37"/>
      <c r="K4372" s="37">
        <v>600428</v>
      </c>
      <c r="L4372" s="12">
        <v>1.21</v>
      </c>
      <c r="M4372" s="37"/>
      <c r="O4372" s="37"/>
      <c r="R4372" s="37"/>
      <c r="T4372" s="37"/>
      <c r="V4372" s="37"/>
      <c r="X4372" s="37"/>
      <c r="Z4372" s="37"/>
      <c r="AB4372" s="37"/>
      <c r="AD4372" s="37"/>
      <c r="AF4372" s="37"/>
      <c r="AH4372" s="37"/>
      <c r="AN4372" s="37">
        <v>589086</v>
      </c>
      <c r="AO4372" s="12">
        <v>1.18</v>
      </c>
      <c r="AP4372" s="37"/>
      <c r="AR4372" s="37"/>
      <c r="AT4372" s="37"/>
      <c r="AV4372" s="37"/>
      <c r="AX4372" s="37"/>
      <c r="BG4372" s="12">
        <v>7800</v>
      </c>
      <c r="BI4372" s="12">
        <v>2750</v>
      </c>
      <c r="BS4372" s="12">
        <v>0</v>
      </c>
      <c r="BY4372" s="12">
        <v>0</v>
      </c>
      <c r="CG4372" s="12" t="s">
        <v>929</v>
      </c>
      <c r="CH4372" s="12">
        <v>7.484</v>
      </c>
      <c r="CI4372" s="12" t="s">
        <v>953</v>
      </c>
      <c r="CJ4372" s="12"/>
      <c r="CK4372" s="12" t="s">
        <v>954</v>
      </c>
      <c r="CL4372" s="37">
        <v>51398525</v>
      </c>
      <c r="CN4372" s="12" t="s">
        <v>1506</v>
      </c>
      <c r="CS4372" s="12"/>
      <c r="CT4372" s="36" t="str">
        <f t="shared" si="68"/>
        <v>500mn</v>
      </c>
      <c r="CU4372" s="36" t="str">
        <f>VLOOKUP(CK4372,Mapping!B:C,2,FALSE)</f>
        <v>EU</v>
      </c>
    </row>
    <row r="4373" spans="1:99" ht="16" customHeight="1" x14ac:dyDescent="0.35">
      <c r="A4373" s="12" t="s">
        <v>5946</v>
      </c>
      <c r="B4373" s="12" t="s">
        <v>925</v>
      </c>
      <c r="E4373" s="37">
        <v>4522744</v>
      </c>
      <c r="G4373" s="37" t="s">
        <v>1505</v>
      </c>
      <c r="I4373" s="37"/>
      <c r="K4373" s="37">
        <v>2611514</v>
      </c>
      <c r="L4373" s="12">
        <v>0.04</v>
      </c>
      <c r="M4373" s="37"/>
      <c r="O4373" s="37">
        <v>1719298</v>
      </c>
      <c r="P4373" s="12">
        <v>0.03</v>
      </c>
      <c r="R4373" s="37">
        <v>191932</v>
      </c>
      <c r="S4373" s="12">
        <v>0</v>
      </c>
      <c r="T4373" s="37"/>
      <c r="V4373" s="37"/>
      <c r="X4373" s="37"/>
      <c r="Z4373" s="37"/>
      <c r="AB4373" s="37"/>
      <c r="AD4373" s="37"/>
      <c r="AF4373" s="37"/>
      <c r="AH4373" s="37"/>
      <c r="AL4373" s="12">
        <v>101356</v>
      </c>
      <c r="AN4373" s="37"/>
      <c r="AP4373" s="37"/>
      <c r="AR4373" s="37"/>
      <c r="AT4373" s="37"/>
      <c r="AV4373" s="37"/>
      <c r="AX4373" s="37"/>
      <c r="AZ4373" s="12">
        <v>17153</v>
      </c>
      <c r="BG4373" s="12">
        <v>44196</v>
      </c>
      <c r="BS4373" s="12">
        <v>0</v>
      </c>
      <c r="BU4373" s="12">
        <v>0</v>
      </c>
      <c r="BX4373" s="12">
        <v>0</v>
      </c>
      <c r="CG4373" s="12" t="s">
        <v>940</v>
      </c>
      <c r="CH4373" s="12">
        <v>33.1</v>
      </c>
      <c r="CI4373" s="12" t="s">
        <v>1108</v>
      </c>
      <c r="CJ4373" s="12" t="s">
        <v>1109</v>
      </c>
      <c r="CK4373" s="12" t="s">
        <v>932</v>
      </c>
      <c r="CL4373" s="37">
        <v>6683418771</v>
      </c>
      <c r="CN4373" s="12" t="s">
        <v>1506</v>
      </c>
      <c r="CS4373" s="12"/>
      <c r="CT4373" s="36" t="str">
        <f t="shared" si="68"/>
        <v>1bn - 50bn</v>
      </c>
      <c r="CU4373" s="36" t="str">
        <f>VLOOKUP(CK4373,Mapping!B:C,2,FALSE)</f>
        <v>US/CA</v>
      </c>
    </row>
    <row r="4374" spans="1:99" ht="16" customHeight="1" x14ac:dyDescent="0.35">
      <c r="A4374" s="12" t="s">
        <v>557</v>
      </c>
      <c r="B4374" s="12" t="s">
        <v>925</v>
      </c>
      <c r="E4374" s="37">
        <v>11632299</v>
      </c>
      <c r="F4374" s="12">
        <v>13121</v>
      </c>
      <c r="G4374" s="37" t="s">
        <v>1505</v>
      </c>
      <c r="I4374" s="37">
        <v>637647</v>
      </c>
      <c r="J4374" s="12">
        <v>0.03</v>
      </c>
      <c r="K4374" s="37">
        <v>2022463</v>
      </c>
      <c r="L4374" s="12">
        <v>0.1</v>
      </c>
      <c r="M4374" s="37"/>
      <c r="O4374" s="37">
        <v>3231898</v>
      </c>
      <c r="P4374" s="12">
        <v>0.16</v>
      </c>
      <c r="R4374" s="37">
        <v>941172</v>
      </c>
      <c r="S4374" s="12">
        <v>0.05</v>
      </c>
      <c r="T4374" s="37"/>
      <c r="V4374" s="37"/>
      <c r="X4374" s="37"/>
      <c r="Z4374" s="37"/>
      <c r="AB4374" s="37">
        <v>771126</v>
      </c>
      <c r="AC4374" s="12">
        <v>0.04</v>
      </c>
      <c r="AD4374" s="37"/>
      <c r="AF4374" s="37">
        <v>1978810</v>
      </c>
      <c r="AG4374" s="12">
        <v>0.1</v>
      </c>
      <c r="AH4374" s="37"/>
      <c r="AJ4374" s="12">
        <v>53378</v>
      </c>
      <c r="AL4374" s="12">
        <v>212811</v>
      </c>
      <c r="AN4374" s="37">
        <v>1654656</v>
      </c>
      <c r="AO4374" s="12">
        <v>0.08</v>
      </c>
      <c r="AP4374" s="37"/>
      <c r="AR4374" s="37"/>
      <c r="AT4374" s="37">
        <v>394527</v>
      </c>
      <c r="AU4374" s="12">
        <v>0.02</v>
      </c>
      <c r="AV4374" s="37"/>
      <c r="AX4374" s="37"/>
      <c r="AZ4374" s="12">
        <v>88907</v>
      </c>
      <c r="BD4374" s="12">
        <v>37010</v>
      </c>
      <c r="BF4374" s="12">
        <v>146694</v>
      </c>
      <c r="BG4374" s="12">
        <v>32743</v>
      </c>
      <c r="BI4374" s="12">
        <v>9825</v>
      </c>
      <c r="BO4374" s="12">
        <v>0</v>
      </c>
      <c r="BP4374" s="12">
        <v>0.01</v>
      </c>
      <c r="BR4374" s="12">
        <v>0</v>
      </c>
      <c r="BS4374" s="12">
        <v>0</v>
      </c>
      <c r="BU4374" s="12">
        <v>0</v>
      </c>
      <c r="BX4374" s="12">
        <v>0</v>
      </c>
      <c r="BY4374" s="12">
        <v>0</v>
      </c>
      <c r="CF4374" s="12">
        <v>0.03</v>
      </c>
      <c r="CG4374" s="12" t="s">
        <v>940</v>
      </c>
      <c r="CH4374" s="12">
        <v>50.618000000000002</v>
      </c>
      <c r="CI4374" s="12" t="s">
        <v>953</v>
      </c>
      <c r="CJ4374" s="12"/>
      <c r="CK4374" s="12" t="s">
        <v>954</v>
      </c>
      <c r="CL4374" s="37">
        <v>1883819550</v>
      </c>
      <c r="CN4374" s="12" t="s">
        <v>1506</v>
      </c>
      <c r="CS4374" s="12"/>
      <c r="CT4374" s="36" t="str">
        <f t="shared" si="68"/>
        <v>1bn - 50bn</v>
      </c>
      <c r="CU4374" s="36" t="str">
        <f>VLOOKUP(CK4374,Mapping!B:C,2,FALSE)</f>
        <v>EU</v>
      </c>
    </row>
    <row r="4375" spans="1:99" ht="16" customHeight="1" x14ac:dyDescent="0.35">
      <c r="A4375" s="12" t="s">
        <v>5947</v>
      </c>
      <c r="B4375" s="12" t="s">
        <v>925</v>
      </c>
      <c r="E4375" s="37">
        <v>1642025</v>
      </c>
      <c r="G4375" s="37" t="s">
        <v>1505</v>
      </c>
      <c r="I4375" s="37"/>
      <c r="K4375" s="37"/>
      <c r="M4375" s="37"/>
      <c r="O4375" s="37"/>
      <c r="R4375" s="37"/>
      <c r="T4375" s="37"/>
      <c r="V4375" s="37"/>
      <c r="X4375" s="37"/>
      <c r="Z4375" s="37"/>
      <c r="AB4375" s="37"/>
      <c r="AD4375" s="37"/>
      <c r="AF4375" s="37"/>
      <c r="AH4375" s="37"/>
      <c r="AN4375" s="37">
        <v>1642025</v>
      </c>
      <c r="AO4375" s="12">
        <v>2.2599999999999998</v>
      </c>
      <c r="AP4375" s="37"/>
      <c r="AR4375" s="37"/>
      <c r="AT4375" s="37"/>
      <c r="AV4375" s="37"/>
      <c r="AX4375" s="37"/>
      <c r="BI4375" s="12">
        <v>9750</v>
      </c>
      <c r="BY4375" s="12">
        <v>0</v>
      </c>
      <c r="CG4375" s="12" t="s">
        <v>940</v>
      </c>
      <c r="CH4375" s="12">
        <v>36.762</v>
      </c>
      <c r="CI4375" s="12" t="s">
        <v>941</v>
      </c>
      <c r="CJ4375" s="12" t="s">
        <v>941</v>
      </c>
      <c r="CK4375" s="12" t="s">
        <v>932</v>
      </c>
      <c r="CL4375" s="37">
        <v>72788002</v>
      </c>
      <c r="CN4375" s="12" t="s">
        <v>1506</v>
      </c>
      <c r="CS4375" s="12"/>
      <c r="CT4375" s="36" t="str">
        <f t="shared" si="68"/>
        <v>500mn</v>
      </c>
      <c r="CU4375" s="36" t="str">
        <f>VLOOKUP(CK4375,Mapping!B:C,2,FALSE)</f>
        <v>US/CA</v>
      </c>
    </row>
    <row r="4376" spans="1:99" ht="16" customHeight="1" x14ac:dyDescent="0.35">
      <c r="A4376" s="12" t="s">
        <v>5948</v>
      </c>
      <c r="B4376" s="12" t="s">
        <v>925</v>
      </c>
      <c r="E4376" s="37">
        <v>32656209</v>
      </c>
      <c r="G4376" s="37" t="s">
        <v>1505</v>
      </c>
      <c r="I4376" s="37"/>
      <c r="K4376" s="37"/>
      <c r="M4376" s="37"/>
      <c r="O4376" s="37"/>
      <c r="R4376" s="37"/>
      <c r="T4376" s="37"/>
      <c r="V4376" s="37"/>
      <c r="X4376" s="37"/>
      <c r="Z4376" s="37"/>
      <c r="AB4376" s="37"/>
      <c r="AD4376" s="37"/>
      <c r="AF4376" s="37"/>
      <c r="AH4376" s="37"/>
      <c r="AN4376" s="37"/>
      <c r="AP4376" s="37">
        <v>8726257</v>
      </c>
      <c r="AQ4376" s="12">
        <v>0.1</v>
      </c>
      <c r="AR4376" s="37"/>
      <c r="AT4376" s="37">
        <v>23929952</v>
      </c>
      <c r="AU4376" s="12">
        <v>0.27</v>
      </c>
      <c r="AV4376" s="37"/>
      <c r="AX4376" s="37"/>
      <c r="BD4376" s="12">
        <v>2244836</v>
      </c>
      <c r="BH4376" s="12">
        <v>37794</v>
      </c>
      <c r="BV4376" s="12">
        <v>0.03</v>
      </c>
      <c r="CF4376" s="12">
        <v>1.93</v>
      </c>
      <c r="CG4376" s="12" t="s">
        <v>929</v>
      </c>
      <c r="CH4376" s="12">
        <v>61.664999999999999</v>
      </c>
      <c r="CI4376" s="12" t="s">
        <v>2114</v>
      </c>
      <c r="CJ4376" s="12" t="s">
        <v>1616</v>
      </c>
      <c r="CK4376" s="12" t="s">
        <v>932</v>
      </c>
      <c r="CL4376" s="37">
        <v>8925102112</v>
      </c>
      <c r="CN4376" s="12" t="s">
        <v>1506</v>
      </c>
      <c r="CS4376" s="12"/>
      <c r="CT4376" s="36" t="str">
        <f t="shared" si="68"/>
        <v>1bn - 50bn</v>
      </c>
      <c r="CU4376" s="36" t="str">
        <f>VLOOKUP(CK4376,Mapping!B:C,2,FALSE)</f>
        <v>US/CA</v>
      </c>
    </row>
    <row r="4377" spans="1:99" ht="16" customHeight="1" x14ac:dyDescent="0.35">
      <c r="A4377" s="12" t="s">
        <v>5949</v>
      </c>
      <c r="B4377" s="12" t="s">
        <v>925</v>
      </c>
      <c r="E4377" s="37">
        <v>1885557</v>
      </c>
      <c r="G4377" s="37" t="s">
        <v>1505</v>
      </c>
      <c r="I4377" s="37"/>
      <c r="K4377" s="37"/>
      <c r="M4377" s="37">
        <v>548762</v>
      </c>
      <c r="N4377" s="12">
        <v>0.09</v>
      </c>
      <c r="O4377" s="37"/>
      <c r="Q4377" s="12">
        <v>3049</v>
      </c>
      <c r="R4377" s="37"/>
      <c r="T4377" s="37"/>
      <c r="V4377" s="37"/>
      <c r="X4377" s="37"/>
      <c r="Z4377" s="37"/>
      <c r="AB4377" s="37"/>
      <c r="AD4377" s="37"/>
      <c r="AF4377" s="37"/>
      <c r="AH4377" s="37">
        <v>385028</v>
      </c>
      <c r="AI4377" s="12">
        <v>0.06</v>
      </c>
      <c r="AN4377" s="37">
        <v>378929</v>
      </c>
      <c r="AO4377" s="12">
        <v>0.06</v>
      </c>
      <c r="AP4377" s="37">
        <v>572838</v>
      </c>
      <c r="AQ4377" s="12">
        <v>0.09</v>
      </c>
      <c r="AR4377" s="37"/>
      <c r="AT4377" s="37"/>
      <c r="AV4377" s="37"/>
      <c r="AX4377" s="37"/>
      <c r="BB4377" s="12">
        <v>4374</v>
      </c>
      <c r="BH4377" s="12">
        <v>2481</v>
      </c>
      <c r="BI4377" s="12">
        <v>2250</v>
      </c>
      <c r="BQ4377" s="12">
        <v>0</v>
      </c>
      <c r="BV4377" s="12">
        <v>0</v>
      </c>
      <c r="BY4377" s="12">
        <v>0</v>
      </c>
      <c r="CC4377" s="12">
        <v>0</v>
      </c>
      <c r="CG4377" s="12" t="s">
        <v>934</v>
      </c>
      <c r="CH4377" s="12">
        <v>43.042000000000002</v>
      </c>
      <c r="CI4377" s="12" t="s">
        <v>1124</v>
      </c>
      <c r="CJ4377" s="12" t="s">
        <v>1125</v>
      </c>
      <c r="CK4377" s="12" t="s">
        <v>932</v>
      </c>
      <c r="CL4377" s="37">
        <v>617724721</v>
      </c>
      <c r="CN4377" s="12" t="s">
        <v>1509</v>
      </c>
      <c r="CS4377" s="12"/>
      <c r="CT4377" s="36" t="str">
        <f t="shared" si="68"/>
        <v>500mn - 1bn</v>
      </c>
      <c r="CU4377" s="36" t="str">
        <f>VLOOKUP(CK4377,Mapping!B:C,2,FALSE)</f>
        <v>US/CA</v>
      </c>
    </row>
    <row r="4378" spans="1:99" ht="16" customHeight="1" x14ac:dyDescent="0.35">
      <c r="A4378" s="12" t="s">
        <v>5950</v>
      </c>
      <c r="B4378" s="12" t="s">
        <v>925</v>
      </c>
      <c r="E4378" s="37">
        <v>0</v>
      </c>
      <c r="G4378" s="37" t="s">
        <v>1505</v>
      </c>
      <c r="I4378" s="37"/>
      <c r="K4378" s="37"/>
      <c r="M4378" s="37"/>
      <c r="O4378" s="37"/>
      <c r="Q4378" s="12">
        <v>0</v>
      </c>
      <c r="R4378" s="37"/>
      <c r="T4378" s="37"/>
      <c r="V4378" s="37"/>
      <c r="X4378" s="37"/>
      <c r="Z4378" s="37"/>
      <c r="AB4378" s="37"/>
      <c r="AD4378" s="37"/>
      <c r="AF4378" s="37"/>
      <c r="AH4378" s="37">
        <v>0</v>
      </c>
      <c r="AI4378" s="12">
        <v>0</v>
      </c>
      <c r="AN4378" s="37"/>
      <c r="AP4378" s="37"/>
      <c r="AR4378" s="37"/>
      <c r="AT4378" s="37"/>
      <c r="AV4378" s="37"/>
      <c r="AX4378" s="37"/>
      <c r="BQ4378" s="12">
        <v>0</v>
      </c>
      <c r="CG4378" s="12" t="s">
        <v>929</v>
      </c>
      <c r="CH4378" s="12">
        <v>35.146999999999998</v>
      </c>
      <c r="CI4378" s="12" t="s">
        <v>967</v>
      </c>
      <c r="CJ4378" s="12" t="s">
        <v>968</v>
      </c>
      <c r="CK4378" s="12" t="s">
        <v>932</v>
      </c>
      <c r="CL4378" s="37">
        <v>300154801</v>
      </c>
      <c r="CN4378" s="12" t="s">
        <v>1509</v>
      </c>
      <c r="CS4378" s="12"/>
      <c r="CT4378" s="36" t="str">
        <f t="shared" si="68"/>
        <v>500mn</v>
      </c>
      <c r="CU4378" s="36" t="str">
        <f>VLOOKUP(CK4378,Mapping!B:C,2,FALSE)</f>
        <v>US/CA</v>
      </c>
    </row>
    <row r="4379" spans="1:99" ht="16" customHeight="1" x14ac:dyDescent="0.35">
      <c r="A4379" s="12" t="s">
        <v>5951</v>
      </c>
      <c r="B4379" s="12" t="s">
        <v>933</v>
      </c>
      <c r="E4379" s="37">
        <v>934691</v>
      </c>
      <c r="G4379" s="37" t="s">
        <v>1505</v>
      </c>
      <c r="I4379" s="37"/>
      <c r="K4379" s="37"/>
      <c r="M4379" s="37"/>
      <c r="O4379" s="37"/>
      <c r="R4379" s="37"/>
      <c r="T4379" s="37"/>
      <c r="V4379" s="37"/>
      <c r="X4379" s="37"/>
      <c r="Z4379" s="37"/>
      <c r="AB4379" s="37"/>
      <c r="AD4379" s="37"/>
      <c r="AF4379" s="37"/>
      <c r="AH4379" s="37"/>
      <c r="AN4379" s="37">
        <v>934691</v>
      </c>
      <c r="AO4379" s="12">
        <v>0.31</v>
      </c>
      <c r="AP4379" s="37"/>
      <c r="AR4379" s="37"/>
      <c r="AT4379" s="37"/>
      <c r="AV4379" s="37"/>
      <c r="AX4379" s="37"/>
      <c r="BI4379" s="12">
        <v>5550</v>
      </c>
      <c r="BY4379" s="12">
        <v>0</v>
      </c>
      <c r="CG4379" s="12" t="s">
        <v>929</v>
      </c>
      <c r="CH4379" s="12">
        <v>45.875</v>
      </c>
      <c r="CI4379" s="12" t="s">
        <v>1081</v>
      </c>
      <c r="CJ4379" s="12" t="s">
        <v>1082</v>
      </c>
      <c r="CK4379" s="12" t="s">
        <v>932</v>
      </c>
      <c r="CL4379" s="37">
        <v>299555669</v>
      </c>
      <c r="CN4379" s="12" t="s">
        <v>1509</v>
      </c>
      <c r="CS4379" s="12"/>
      <c r="CT4379" s="36" t="str">
        <f t="shared" si="68"/>
        <v>500mn</v>
      </c>
      <c r="CU4379" s="36" t="str">
        <f>VLOOKUP(CK4379,Mapping!B:C,2,FALSE)</f>
        <v>US/CA</v>
      </c>
    </row>
    <row r="4380" spans="1:99" ht="16" customHeight="1" x14ac:dyDescent="0.35">
      <c r="A4380" s="12" t="s">
        <v>5952</v>
      </c>
      <c r="B4380" s="12" t="s">
        <v>925</v>
      </c>
      <c r="E4380" s="37">
        <v>17985</v>
      </c>
      <c r="G4380" s="37" t="s">
        <v>1505</v>
      </c>
      <c r="I4380" s="37"/>
      <c r="K4380" s="37"/>
      <c r="M4380" s="37">
        <v>3764</v>
      </c>
      <c r="N4380" s="12">
        <v>0</v>
      </c>
      <c r="O4380" s="37"/>
      <c r="Q4380" s="12">
        <v>15</v>
      </c>
      <c r="R4380" s="37"/>
      <c r="T4380" s="37"/>
      <c r="V4380" s="37"/>
      <c r="X4380" s="37"/>
      <c r="Z4380" s="37"/>
      <c r="AB4380" s="37"/>
      <c r="AD4380" s="37"/>
      <c r="AF4380" s="37"/>
      <c r="AH4380" s="37">
        <v>1894</v>
      </c>
      <c r="AI4380" s="12">
        <v>0</v>
      </c>
      <c r="AN4380" s="37">
        <v>4210</v>
      </c>
      <c r="AO4380" s="12">
        <v>0</v>
      </c>
      <c r="AP4380" s="37">
        <v>7850</v>
      </c>
      <c r="AQ4380" s="12">
        <v>0</v>
      </c>
      <c r="AR4380" s="37"/>
      <c r="AT4380" s="37">
        <v>267</v>
      </c>
      <c r="AU4380" s="12">
        <v>0</v>
      </c>
      <c r="AV4380" s="37"/>
      <c r="AX4380" s="37"/>
      <c r="BB4380" s="12">
        <v>30</v>
      </c>
      <c r="BD4380" s="12">
        <v>25</v>
      </c>
      <c r="BH4380" s="12">
        <v>34</v>
      </c>
      <c r="BI4380" s="12">
        <v>25</v>
      </c>
      <c r="BQ4380" s="12">
        <v>0</v>
      </c>
      <c r="BV4380" s="12">
        <v>0</v>
      </c>
      <c r="BY4380" s="12">
        <v>0</v>
      </c>
      <c r="CC4380" s="12">
        <v>0</v>
      </c>
      <c r="CF4380" s="12">
        <v>0</v>
      </c>
      <c r="CG4380" s="12" t="s">
        <v>929</v>
      </c>
      <c r="CH4380" s="12">
        <v>56.161999999999999</v>
      </c>
      <c r="CI4380" s="12" t="s">
        <v>5953</v>
      </c>
      <c r="CJ4380" s="12" t="s">
        <v>1082</v>
      </c>
      <c r="CK4380" s="12" t="s">
        <v>932</v>
      </c>
      <c r="CL4380" s="37">
        <v>797495348</v>
      </c>
      <c r="CN4380" s="12" t="s">
        <v>1509</v>
      </c>
      <c r="CS4380" s="12"/>
      <c r="CT4380" s="36" t="str">
        <f t="shared" si="68"/>
        <v>500mn - 1bn</v>
      </c>
      <c r="CU4380" s="36" t="str">
        <f>VLOOKUP(CK4380,Mapping!B:C,2,FALSE)</f>
        <v>US/CA</v>
      </c>
    </row>
    <row r="4381" spans="1:99" ht="16" customHeight="1" x14ac:dyDescent="0.35">
      <c r="A4381" s="12" t="s">
        <v>5954</v>
      </c>
      <c r="B4381" s="12" t="s">
        <v>925</v>
      </c>
      <c r="E4381" s="37">
        <v>810291</v>
      </c>
      <c r="G4381" s="37" t="s">
        <v>1505</v>
      </c>
      <c r="I4381" s="37"/>
      <c r="K4381" s="37"/>
      <c r="M4381" s="37">
        <v>271370</v>
      </c>
      <c r="N4381" s="12">
        <v>0.02</v>
      </c>
      <c r="O4381" s="37"/>
      <c r="R4381" s="37"/>
      <c r="T4381" s="37"/>
      <c r="V4381" s="37"/>
      <c r="X4381" s="37"/>
      <c r="Z4381" s="37"/>
      <c r="AB4381" s="37"/>
      <c r="AD4381" s="37"/>
      <c r="AF4381" s="37"/>
      <c r="AH4381" s="37"/>
      <c r="AN4381" s="37">
        <v>538921</v>
      </c>
      <c r="AO4381" s="12">
        <v>0.04</v>
      </c>
      <c r="AP4381" s="37"/>
      <c r="AR4381" s="37"/>
      <c r="AT4381" s="37"/>
      <c r="AV4381" s="37"/>
      <c r="AX4381" s="37"/>
      <c r="BB4381" s="12">
        <v>2163</v>
      </c>
      <c r="BI4381" s="12">
        <v>3200</v>
      </c>
      <c r="BY4381" s="12">
        <v>0</v>
      </c>
      <c r="CC4381" s="12">
        <v>0</v>
      </c>
      <c r="CG4381" s="12" t="s">
        <v>940</v>
      </c>
      <c r="CH4381" s="12">
        <v>20.100000000000001</v>
      </c>
      <c r="CI4381" s="12" t="s">
        <v>4071</v>
      </c>
      <c r="CJ4381" s="12" t="s">
        <v>1015</v>
      </c>
      <c r="CK4381" s="12" t="s">
        <v>932</v>
      </c>
      <c r="CL4381" s="37">
        <v>1269832817</v>
      </c>
      <c r="CN4381" s="12" t="s">
        <v>1509</v>
      </c>
      <c r="CS4381" s="12"/>
      <c r="CT4381" s="36" t="str">
        <f t="shared" si="68"/>
        <v>1bn - 50bn</v>
      </c>
      <c r="CU4381" s="36" t="str">
        <f>VLOOKUP(CK4381,Mapping!B:C,2,FALSE)</f>
        <v>US/CA</v>
      </c>
    </row>
    <row r="4382" spans="1:99" ht="16" customHeight="1" x14ac:dyDescent="0.35">
      <c r="A4382" s="12" t="s">
        <v>5955</v>
      </c>
      <c r="B4382" s="12" t="s">
        <v>925</v>
      </c>
      <c r="E4382" s="37">
        <v>8020223</v>
      </c>
      <c r="G4382" s="37" t="s">
        <v>1505</v>
      </c>
      <c r="I4382" s="37"/>
      <c r="K4382" s="37"/>
      <c r="M4382" s="37"/>
      <c r="O4382" s="37"/>
      <c r="R4382" s="37"/>
      <c r="T4382" s="37"/>
      <c r="V4382" s="37"/>
      <c r="X4382" s="37"/>
      <c r="Z4382" s="37"/>
      <c r="AB4382" s="37"/>
      <c r="AD4382" s="37"/>
      <c r="AF4382" s="37"/>
      <c r="AH4382" s="37"/>
      <c r="AN4382" s="37"/>
      <c r="AP4382" s="37">
        <v>8020223</v>
      </c>
      <c r="AQ4382" s="12">
        <v>0.37</v>
      </c>
      <c r="AR4382" s="37"/>
      <c r="AT4382" s="37"/>
      <c r="AV4382" s="37"/>
      <c r="AX4382" s="37"/>
      <c r="BH4382" s="12">
        <v>28309</v>
      </c>
      <c r="BV4382" s="12">
        <v>0.02</v>
      </c>
      <c r="CG4382" s="12" t="s">
        <v>929</v>
      </c>
      <c r="CH4382" s="12">
        <v>14.994999999999999</v>
      </c>
      <c r="CI4382" s="12" t="s">
        <v>930</v>
      </c>
      <c r="CJ4382" s="12" t="s">
        <v>931</v>
      </c>
      <c r="CK4382" s="12" t="s">
        <v>932</v>
      </c>
      <c r="CL4382" s="37">
        <v>2196076770</v>
      </c>
      <c r="CN4382" s="12" t="s">
        <v>1506</v>
      </c>
      <c r="CS4382" s="12"/>
      <c r="CT4382" s="36" t="str">
        <f t="shared" si="68"/>
        <v>1bn - 50bn</v>
      </c>
      <c r="CU4382" s="36" t="str">
        <f>VLOOKUP(CK4382,Mapping!B:C,2,FALSE)</f>
        <v>US/CA</v>
      </c>
    </row>
    <row r="4383" spans="1:99" ht="16" customHeight="1" x14ac:dyDescent="0.35">
      <c r="A4383" s="12" t="s">
        <v>5956</v>
      </c>
      <c r="B4383" s="12" t="s">
        <v>925</v>
      </c>
      <c r="E4383" s="37">
        <v>446</v>
      </c>
      <c r="G4383" s="37" t="s">
        <v>1505</v>
      </c>
      <c r="I4383" s="37"/>
      <c r="K4383" s="37"/>
      <c r="M4383" s="37"/>
      <c r="O4383" s="37"/>
      <c r="R4383" s="37"/>
      <c r="T4383" s="37"/>
      <c r="V4383" s="37"/>
      <c r="X4383" s="37"/>
      <c r="Z4383" s="37"/>
      <c r="AB4383" s="37"/>
      <c r="AD4383" s="37">
        <v>446</v>
      </c>
      <c r="AE4383" s="12">
        <v>0</v>
      </c>
      <c r="AF4383" s="37"/>
      <c r="AH4383" s="37"/>
      <c r="AN4383" s="37"/>
      <c r="AP4383" s="37"/>
      <c r="AR4383" s="37"/>
      <c r="AT4383" s="37"/>
      <c r="AV4383" s="37"/>
      <c r="AX4383" s="37"/>
      <c r="BJ4383" s="12">
        <v>4</v>
      </c>
      <c r="CB4383" s="12">
        <v>0</v>
      </c>
      <c r="CG4383" s="12" t="s">
        <v>940</v>
      </c>
      <c r="CH4383" s="12">
        <v>28.661999999999999</v>
      </c>
      <c r="CI4383" s="12" t="s">
        <v>4011</v>
      </c>
      <c r="CJ4383" s="12" t="s">
        <v>2332</v>
      </c>
      <c r="CK4383" s="12" t="s">
        <v>932</v>
      </c>
      <c r="CL4383" s="37">
        <v>225822624</v>
      </c>
      <c r="CN4383" s="12" t="s">
        <v>1509</v>
      </c>
      <c r="CS4383" s="12"/>
      <c r="CT4383" s="36" t="str">
        <f t="shared" si="68"/>
        <v>500mn</v>
      </c>
      <c r="CU4383" s="36" t="str">
        <f>VLOOKUP(CK4383,Mapping!B:C,2,FALSE)</f>
        <v>US/CA</v>
      </c>
    </row>
    <row r="4384" spans="1:99" ht="16" customHeight="1" x14ac:dyDescent="0.35">
      <c r="A4384" s="12" t="s">
        <v>404</v>
      </c>
      <c r="B4384" s="12" t="s">
        <v>933</v>
      </c>
      <c r="E4384" s="37">
        <v>137941472</v>
      </c>
      <c r="F4384" s="12">
        <v>37500</v>
      </c>
      <c r="G4384" s="37" t="s">
        <v>1505</v>
      </c>
      <c r="I4384" s="37">
        <v>1822405</v>
      </c>
      <c r="J4384" s="12">
        <v>0.06</v>
      </c>
      <c r="K4384" s="37">
        <v>57098139</v>
      </c>
      <c r="L4384" s="12">
        <v>2.0299999999999998</v>
      </c>
      <c r="M4384" s="37"/>
      <c r="O4384" s="37">
        <v>59037352</v>
      </c>
      <c r="P4384" s="12">
        <v>2.1</v>
      </c>
      <c r="R4384" s="37">
        <v>2755331</v>
      </c>
      <c r="S4384" s="12">
        <v>0.1</v>
      </c>
      <c r="T4384" s="37"/>
      <c r="V4384" s="37">
        <v>3016356</v>
      </c>
      <c r="W4384" s="12">
        <v>0.11</v>
      </c>
      <c r="X4384" s="37">
        <v>4597283</v>
      </c>
      <c r="Y4384" s="12">
        <v>0.16</v>
      </c>
      <c r="Z4384" s="37"/>
      <c r="AB4384" s="37">
        <v>632035</v>
      </c>
      <c r="AC4384" s="12">
        <v>0.02</v>
      </c>
      <c r="AD4384" s="37"/>
      <c r="AF4384" s="37">
        <v>8982571</v>
      </c>
      <c r="AG4384" s="12">
        <v>0.32</v>
      </c>
      <c r="AH4384" s="37"/>
      <c r="AJ4384" s="12">
        <v>43750</v>
      </c>
      <c r="AK4384" s="12">
        <v>138625</v>
      </c>
      <c r="AL4384" s="12">
        <v>3887436</v>
      </c>
      <c r="AN4384" s="37"/>
      <c r="AP4384" s="37"/>
      <c r="AR4384" s="37"/>
      <c r="AT4384" s="37"/>
      <c r="AV4384" s="37"/>
      <c r="AX4384" s="37"/>
      <c r="AZ4384" s="12">
        <v>260280</v>
      </c>
      <c r="BA4384" s="12">
        <v>44992</v>
      </c>
      <c r="BF4384" s="12">
        <v>665900</v>
      </c>
      <c r="BG4384" s="12">
        <v>924400</v>
      </c>
      <c r="BO4384" s="12">
        <v>0.01</v>
      </c>
      <c r="BP4384" s="12">
        <v>0.03</v>
      </c>
      <c r="BR4384" s="12">
        <v>0</v>
      </c>
      <c r="BS4384" s="12">
        <v>0.01</v>
      </c>
      <c r="BT4384" s="12">
        <v>0</v>
      </c>
      <c r="BU4384" s="12">
        <v>0.02</v>
      </c>
      <c r="BX4384" s="12">
        <v>0</v>
      </c>
      <c r="BZ4384" s="12">
        <v>0</v>
      </c>
      <c r="CG4384" s="12" t="s">
        <v>940</v>
      </c>
      <c r="CH4384" s="12">
        <v>41.497</v>
      </c>
      <c r="CI4384" s="12" t="s">
        <v>950</v>
      </c>
      <c r="CJ4384" s="12"/>
      <c r="CK4384" s="12" t="s">
        <v>951</v>
      </c>
      <c r="CL4384" s="37">
        <v>2819191852</v>
      </c>
      <c r="CN4384" s="12" t="s">
        <v>1506</v>
      </c>
      <c r="CS4384" s="12"/>
      <c r="CT4384" s="36" t="str">
        <f t="shared" si="68"/>
        <v>1bn - 50bn</v>
      </c>
      <c r="CU4384" s="36" t="str">
        <f>VLOOKUP(CK4384,Mapping!B:C,2,FALSE)</f>
        <v>HK</v>
      </c>
    </row>
    <row r="4385" spans="1:99" ht="16" customHeight="1" x14ac:dyDescent="0.35">
      <c r="A4385" s="12" t="s">
        <v>5957</v>
      </c>
      <c r="B4385" s="12" t="s">
        <v>933</v>
      </c>
      <c r="E4385" s="37">
        <v>9228485</v>
      </c>
      <c r="G4385" s="37" t="s">
        <v>1505</v>
      </c>
      <c r="I4385" s="37"/>
      <c r="K4385" s="37">
        <v>3242809</v>
      </c>
      <c r="L4385" s="12">
        <v>0.7</v>
      </c>
      <c r="M4385" s="37">
        <v>2644600</v>
      </c>
      <c r="N4385" s="12">
        <v>0.56999999999999995</v>
      </c>
      <c r="O4385" s="37">
        <v>3341076</v>
      </c>
      <c r="P4385" s="12">
        <v>0.72</v>
      </c>
      <c r="R4385" s="37"/>
      <c r="T4385" s="37"/>
      <c r="V4385" s="37"/>
      <c r="X4385" s="37"/>
      <c r="Z4385" s="37"/>
      <c r="AB4385" s="37"/>
      <c r="AD4385" s="37"/>
      <c r="AF4385" s="37"/>
      <c r="AH4385" s="37"/>
      <c r="AL4385" s="12">
        <v>220000</v>
      </c>
      <c r="AN4385" s="37"/>
      <c r="AP4385" s="37"/>
      <c r="AR4385" s="37"/>
      <c r="AT4385" s="37"/>
      <c r="AV4385" s="37"/>
      <c r="AX4385" s="37"/>
      <c r="BB4385" s="12">
        <v>20000</v>
      </c>
      <c r="BG4385" s="12">
        <v>52500</v>
      </c>
      <c r="BS4385" s="12">
        <v>0</v>
      </c>
      <c r="BU4385" s="12">
        <v>0</v>
      </c>
      <c r="CC4385" s="12">
        <v>0</v>
      </c>
      <c r="CG4385" s="12" t="s">
        <v>940</v>
      </c>
      <c r="CH4385" s="12">
        <v>71.454999999999998</v>
      </c>
      <c r="CI4385" s="12" t="s">
        <v>5958</v>
      </c>
      <c r="CJ4385" s="12"/>
      <c r="CK4385" s="12" t="s">
        <v>990</v>
      </c>
      <c r="CL4385" s="37">
        <v>462253394</v>
      </c>
      <c r="CN4385" s="12" t="s">
        <v>1506</v>
      </c>
      <c r="CS4385" s="12"/>
      <c r="CT4385" s="36" t="str">
        <f t="shared" si="68"/>
        <v>500mn</v>
      </c>
      <c r="CU4385" s="36" t="str">
        <f>VLOOKUP(CK4385,Mapping!B:C,2,FALSE)</f>
        <v>EU</v>
      </c>
    </row>
    <row r="4386" spans="1:99" ht="16" customHeight="1" x14ac:dyDescent="0.35">
      <c r="A4386" s="12" t="s">
        <v>5959</v>
      </c>
      <c r="B4386" s="12" t="s">
        <v>925</v>
      </c>
      <c r="E4386" s="37">
        <v>7549104</v>
      </c>
      <c r="G4386" s="37" t="s">
        <v>1505</v>
      </c>
      <c r="I4386" s="37"/>
      <c r="K4386" s="37"/>
      <c r="M4386" s="37"/>
      <c r="O4386" s="37"/>
      <c r="R4386" s="37"/>
      <c r="T4386" s="37"/>
      <c r="V4386" s="37"/>
      <c r="X4386" s="37"/>
      <c r="Z4386" s="37"/>
      <c r="AB4386" s="37"/>
      <c r="AD4386" s="37"/>
      <c r="AF4386" s="37"/>
      <c r="AH4386" s="37"/>
      <c r="AN4386" s="37">
        <v>7549104</v>
      </c>
      <c r="AO4386" s="12">
        <v>1.81</v>
      </c>
      <c r="AP4386" s="37"/>
      <c r="AR4386" s="37"/>
      <c r="AT4386" s="37"/>
      <c r="AV4386" s="37"/>
      <c r="AX4386" s="37"/>
      <c r="BI4386" s="12">
        <v>44825</v>
      </c>
      <c r="BY4386" s="12">
        <v>0.01</v>
      </c>
      <c r="CG4386" s="12" t="s">
        <v>940</v>
      </c>
      <c r="CH4386" s="12">
        <v>6.8860000000000001</v>
      </c>
      <c r="CI4386" s="12" t="s">
        <v>1530</v>
      </c>
      <c r="CJ4386" s="12" t="s">
        <v>931</v>
      </c>
      <c r="CK4386" s="12" t="s">
        <v>932</v>
      </c>
      <c r="CL4386" s="37">
        <v>416894015</v>
      </c>
      <c r="CN4386" s="12" t="s">
        <v>1509</v>
      </c>
      <c r="CS4386" s="12"/>
      <c r="CT4386" s="36" t="str">
        <f t="shared" si="68"/>
        <v>500mn</v>
      </c>
      <c r="CU4386" s="36" t="str">
        <f>VLOOKUP(CK4386,Mapping!B:C,2,FALSE)</f>
        <v>US/CA</v>
      </c>
    </row>
    <row r="4387" spans="1:99" ht="16" customHeight="1" x14ac:dyDescent="0.35">
      <c r="A4387" s="12" t="s">
        <v>5960</v>
      </c>
      <c r="B4387" s="12" t="s">
        <v>925</v>
      </c>
      <c r="E4387" s="37">
        <v>2692151</v>
      </c>
      <c r="G4387" s="37" t="s">
        <v>1505</v>
      </c>
      <c r="I4387" s="37"/>
      <c r="K4387" s="37">
        <v>1328007</v>
      </c>
      <c r="L4387" s="12">
        <v>2.2400000000000002</v>
      </c>
      <c r="M4387" s="37"/>
      <c r="O4387" s="37"/>
      <c r="R4387" s="37"/>
      <c r="T4387" s="37"/>
      <c r="V4387" s="37"/>
      <c r="X4387" s="37"/>
      <c r="Z4387" s="37"/>
      <c r="AB4387" s="37"/>
      <c r="AD4387" s="37"/>
      <c r="AF4387" s="37"/>
      <c r="AH4387" s="37"/>
      <c r="AN4387" s="37">
        <v>1364144</v>
      </c>
      <c r="AO4387" s="12">
        <v>2.2999999999999998</v>
      </c>
      <c r="AP4387" s="37"/>
      <c r="AR4387" s="37"/>
      <c r="AT4387" s="37"/>
      <c r="AV4387" s="37"/>
      <c r="AX4387" s="37"/>
      <c r="BG4387" s="12">
        <v>21500</v>
      </c>
      <c r="BI4387" s="12">
        <v>8100</v>
      </c>
      <c r="BS4387" s="12">
        <v>0</v>
      </c>
      <c r="BY4387" s="12">
        <v>0</v>
      </c>
      <c r="CG4387" s="12" t="s">
        <v>929</v>
      </c>
      <c r="CH4387" s="12">
        <v>47.960999999999999</v>
      </c>
      <c r="CI4387" s="12" t="s">
        <v>1188</v>
      </c>
      <c r="CJ4387" s="12"/>
      <c r="CK4387" s="12" t="s">
        <v>1010</v>
      </c>
      <c r="CL4387" s="37">
        <v>58841178</v>
      </c>
      <c r="CN4387" s="12" t="s">
        <v>1506</v>
      </c>
      <c r="CS4387" s="12"/>
      <c r="CT4387" s="36" t="str">
        <f t="shared" si="68"/>
        <v>500mn</v>
      </c>
      <c r="CU4387" s="36" t="str">
        <f>VLOOKUP(CK4387,Mapping!B:C,2,FALSE)</f>
        <v>Africa</v>
      </c>
    </row>
    <row r="4388" spans="1:99" ht="16" customHeight="1" x14ac:dyDescent="0.35">
      <c r="A4388" s="12" t="s">
        <v>5961</v>
      </c>
      <c r="B4388" s="12" t="s">
        <v>925</v>
      </c>
      <c r="E4388" s="37">
        <v>2321194</v>
      </c>
      <c r="G4388" s="37" t="s">
        <v>1505</v>
      </c>
      <c r="I4388" s="37"/>
      <c r="K4388" s="37"/>
      <c r="M4388" s="37"/>
      <c r="O4388" s="37"/>
      <c r="R4388" s="37"/>
      <c r="T4388" s="37"/>
      <c r="V4388" s="37"/>
      <c r="X4388" s="37"/>
      <c r="Z4388" s="37"/>
      <c r="AB4388" s="37"/>
      <c r="AD4388" s="37"/>
      <c r="AF4388" s="37"/>
      <c r="AH4388" s="37"/>
      <c r="AN4388" s="37">
        <v>1633604</v>
      </c>
      <c r="AO4388" s="12">
        <v>0.45</v>
      </c>
      <c r="AP4388" s="37">
        <v>687590</v>
      </c>
      <c r="AQ4388" s="12">
        <v>0.19</v>
      </c>
      <c r="AR4388" s="37"/>
      <c r="AT4388" s="37"/>
      <c r="AV4388" s="37"/>
      <c r="AX4388" s="37"/>
      <c r="BH4388" s="12">
        <v>2978</v>
      </c>
      <c r="BI4388" s="12">
        <v>9700</v>
      </c>
      <c r="BV4388" s="12">
        <v>0</v>
      </c>
      <c r="BY4388" s="12">
        <v>0</v>
      </c>
      <c r="CG4388" s="12" t="s">
        <v>959</v>
      </c>
      <c r="CH4388" s="12">
        <v>12.016</v>
      </c>
      <c r="CI4388" s="12" t="s">
        <v>1876</v>
      </c>
      <c r="CJ4388" s="12" t="s">
        <v>1017</v>
      </c>
      <c r="CK4388" s="12" t="s">
        <v>932</v>
      </c>
      <c r="CL4388" s="37">
        <v>363927917</v>
      </c>
      <c r="CN4388" s="12" t="s">
        <v>1509</v>
      </c>
      <c r="CS4388" s="12"/>
      <c r="CT4388" s="36" t="str">
        <f t="shared" si="68"/>
        <v>500mn</v>
      </c>
      <c r="CU4388" s="36" t="str">
        <f>VLOOKUP(CK4388,Mapping!B:C,2,FALSE)</f>
        <v>US/CA</v>
      </c>
    </row>
    <row r="4389" spans="1:99" ht="16" customHeight="1" x14ac:dyDescent="0.35">
      <c r="A4389" s="12" t="s">
        <v>5962</v>
      </c>
      <c r="B4389" s="12" t="s">
        <v>925</v>
      </c>
      <c r="E4389" s="37">
        <v>1183930</v>
      </c>
      <c r="G4389" s="37" t="s">
        <v>1505</v>
      </c>
      <c r="I4389" s="37"/>
      <c r="K4389" s="37"/>
      <c r="M4389" s="37"/>
      <c r="O4389" s="37"/>
      <c r="R4389" s="37"/>
      <c r="T4389" s="37"/>
      <c r="V4389" s="37"/>
      <c r="X4389" s="37">
        <v>409231</v>
      </c>
      <c r="Y4389" s="12">
        <v>0.01</v>
      </c>
      <c r="Z4389" s="37"/>
      <c r="AB4389" s="37"/>
      <c r="AD4389" s="37"/>
      <c r="AF4389" s="37"/>
      <c r="AH4389" s="37"/>
      <c r="AN4389" s="37">
        <v>774699</v>
      </c>
      <c r="AO4389" s="12">
        <v>0.02</v>
      </c>
      <c r="AP4389" s="37"/>
      <c r="AR4389" s="37"/>
      <c r="AT4389" s="37"/>
      <c r="AV4389" s="37"/>
      <c r="AX4389" s="37"/>
      <c r="BA4389" s="12">
        <v>4005</v>
      </c>
      <c r="BI4389" s="12">
        <v>4600</v>
      </c>
      <c r="BY4389" s="12">
        <v>0</v>
      </c>
      <c r="BZ4389" s="12">
        <v>0</v>
      </c>
      <c r="CG4389" s="12" t="s">
        <v>934</v>
      </c>
      <c r="CH4389" s="12">
        <v>45.524000000000001</v>
      </c>
      <c r="CI4389" s="12" t="s">
        <v>938</v>
      </c>
      <c r="CJ4389" s="12" t="s">
        <v>931</v>
      </c>
      <c r="CK4389" s="12" t="s">
        <v>932</v>
      </c>
      <c r="CL4389" s="37">
        <v>3568778541</v>
      </c>
      <c r="CN4389" s="12" t="s">
        <v>1509</v>
      </c>
      <c r="CS4389" s="12"/>
      <c r="CT4389" s="36" t="str">
        <f t="shared" si="68"/>
        <v>1bn - 50bn</v>
      </c>
      <c r="CU4389" s="36" t="str">
        <f>VLOOKUP(CK4389,Mapping!B:C,2,FALSE)</f>
        <v>US/CA</v>
      </c>
    </row>
    <row r="4390" spans="1:99" ht="16" customHeight="1" x14ac:dyDescent="0.35">
      <c r="A4390" s="12" t="s">
        <v>5963</v>
      </c>
      <c r="B4390" s="12" t="s">
        <v>925</v>
      </c>
      <c r="E4390" s="37">
        <v>148840860</v>
      </c>
      <c r="G4390" s="37" t="s">
        <v>1505</v>
      </c>
      <c r="I4390" s="37"/>
      <c r="K4390" s="37"/>
      <c r="M4390" s="37">
        <v>88733843</v>
      </c>
      <c r="N4390" s="12">
        <v>0.21</v>
      </c>
      <c r="O4390" s="37"/>
      <c r="Q4390" s="12">
        <v>31812</v>
      </c>
      <c r="R4390" s="37"/>
      <c r="T4390" s="37"/>
      <c r="V4390" s="37"/>
      <c r="X4390" s="37"/>
      <c r="Z4390" s="37"/>
      <c r="AB4390" s="37"/>
      <c r="AD4390" s="37"/>
      <c r="AF4390" s="37"/>
      <c r="AH4390" s="37">
        <v>4017219</v>
      </c>
      <c r="AI4390" s="12">
        <v>0.01</v>
      </c>
      <c r="AN4390" s="37">
        <v>24950356</v>
      </c>
      <c r="AO4390" s="12">
        <v>0.06</v>
      </c>
      <c r="AP4390" s="37">
        <v>31139442</v>
      </c>
      <c r="AQ4390" s="12">
        <v>7.0000000000000007E-2</v>
      </c>
      <c r="AR4390" s="37"/>
      <c r="AT4390" s="37"/>
      <c r="AV4390" s="37"/>
      <c r="AX4390" s="37"/>
      <c r="BB4390" s="12">
        <v>707268</v>
      </c>
      <c r="BH4390" s="12">
        <v>134867</v>
      </c>
      <c r="BI4390" s="12">
        <v>148150</v>
      </c>
      <c r="BQ4390" s="12">
        <v>0.01</v>
      </c>
      <c r="BV4390" s="12">
        <v>0.12</v>
      </c>
      <c r="BY4390" s="12">
        <v>0.02</v>
      </c>
      <c r="CC4390" s="12">
        <v>0.03</v>
      </c>
      <c r="CG4390" s="12" t="s">
        <v>940</v>
      </c>
      <c r="CH4390" s="12">
        <v>17.457000000000001</v>
      </c>
      <c r="CI4390" s="12" t="s">
        <v>1081</v>
      </c>
      <c r="CJ4390" s="12" t="s">
        <v>1082</v>
      </c>
      <c r="CK4390" s="12" t="s">
        <v>932</v>
      </c>
      <c r="CL4390" s="37">
        <v>42115736676</v>
      </c>
      <c r="CN4390" s="12" t="s">
        <v>1506</v>
      </c>
      <c r="CS4390" s="12"/>
      <c r="CT4390" s="36" t="str">
        <f t="shared" si="68"/>
        <v>1bn - 50bn</v>
      </c>
      <c r="CU4390" s="36" t="str">
        <f>VLOOKUP(CK4390,Mapping!B:C,2,FALSE)</f>
        <v>US/CA</v>
      </c>
    </row>
    <row r="4391" spans="1:99" ht="16" customHeight="1" x14ac:dyDescent="0.35">
      <c r="A4391" s="12" t="s">
        <v>5964</v>
      </c>
      <c r="B4391" s="12" t="s">
        <v>925</v>
      </c>
      <c r="E4391" s="37">
        <v>25262</v>
      </c>
      <c r="G4391" s="37" t="s">
        <v>1505</v>
      </c>
      <c r="I4391" s="37"/>
      <c r="K4391" s="37"/>
      <c r="M4391" s="37"/>
      <c r="O4391" s="37"/>
      <c r="R4391" s="37"/>
      <c r="T4391" s="37"/>
      <c r="V4391" s="37"/>
      <c r="X4391" s="37"/>
      <c r="Z4391" s="37"/>
      <c r="AB4391" s="37"/>
      <c r="AD4391" s="37"/>
      <c r="AF4391" s="37"/>
      <c r="AH4391" s="37"/>
      <c r="AN4391" s="37">
        <v>25262</v>
      </c>
      <c r="AO4391" s="12">
        <v>0</v>
      </c>
      <c r="AP4391" s="37"/>
      <c r="AR4391" s="37"/>
      <c r="AT4391" s="37"/>
      <c r="AV4391" s="37"/>
      <c r="AX4391" s="37"/>
      <c r="BI4391" s="12">
        <v>150</v>
      </c>
      <c r="BY4391" s="12">
        <v>0</v>
      </c>
      <c r="CG4391" s="12" t="s">
        <v>934</v>
      </c>
      <c r="CH4391" s="12">
        <v>18.265999999999998</v>
      </c>
      <c r="CI4391" s="12" t="s">
        <v>5965</v>
      </c>
      <c r="CJ4391" s="12" t="s">
        <v>936</v>
      </c>
      <c r="CK4391" s="12" t="s">
        <v>932</v>
      </c>
      <c r="CL4391" s="37">
        <v>786520942</v>
      </c>
      <c r="CN4391" s="12" t="s">
        <v>1509</v>
      </c>
      <c r="CS4391" s="12"/>
      <c r="CT4391" s="36" t="str">
        <f t="shared" si="68"/>
        <v>500mn - 1bn</v>
      </c>
      <c r="CU4391" s="36" t="str">
        <f>VLOOKUP(CK4391,Mapping!B:C,2,FALSE)</f>
        <v>US/CA</v>
      </c>
    </row>
    <row r="4392" spans="1:99" ht="16" customHeight="1" x14ac:dyDescent="0.35">
      <c r="A4392" s="12" t="s">
        <v>5966</v>
      </c>
      <c r="B4392" s="12" t="s">
        <v>925</v>
      </c>
      <c r="E4392" s="37">
        <v>2263092</v>
      </c>
      <c r="G4392" s="37" t="s">
        <v>1505</v>
      </c>
      <c r="I4392" s="37"/>
      <c r="K4392" s="37"/>
      <c r="M4392" s="37">
        <v>242138</v>
      </c>
      <c r="N4392" s="12">
        <v>0.11</v>
      </c>
      <c r="O4392" s="37"/>
      <c r="R4392" s="37"/>
      <c r="T4392" s="37"/>
      <c r="V4392" s="37"/>
      <c r="X4392" s="37"/>
      <c r="Z4392" s="37"/>
      <c r="AB4392" s="37"/>
      <c r="AD4392" s="37"/>
      <c r="AF4392" s="37"/>
      <c r="AH4392" s="37"/>
      <c r="AN4392" s="37">
        <v>2020954</v>
      </c>
      <c r="AO4392" s="12">
        <v>0.93</v>
      </c>
      <c r="AP4392" s="37"/>
      <c r="AR4392" s="37"/>
      <c r="AT4392" s="37"/>
      <c r="AV4392" s="37"/>
      <c r="AX4392" s="37"/>
      <c r="BB4392" s="12">
        <v>1930</v>
      </c>
      <c r="BI4392" s="12">
        <v>12000</v>
      </c>
      <c r="BY4392" s="12">
        <v>0</v>
      </c>
      <c r="CC4392" s="12">
        <v>0</v>
      </c>
      <c r="CG4392" s="12" t="s">
        <v>959</v>
      </c>
      <c r="CH4392" s="12">
        <v>28.189</v>
      </c>
      <c r="CI4392" s="12" t="s">
        <v>5967</v>
      </c>
      <c r="CJ4392" s="12" t="s">
        <v>968</v>
      </c>
      <c r="CK4392" s="12" t="s">
        <v>932</v>
      </c>
      <c r="CL4392" s="37">
        <v>217963072</v>
      </c>
      <c r="CN4392" s="12" t="s">
        <v>1509</v>
      </c>
      <c r="CS4392" s="12"/>
      <c r="CT4392" s="36" t="str">
        <f t="shared" si="68"/>
        <v>500mn</v>
      </c>
      <c r="CU4392" s="36" t="str">
        <f>VLOOKUP(CK4392,Mapping!B:C,2,FALSE)</f>
        <v>US/CA</v>
      </c>
    </row>
    <row r="4393" spans="1:99" ht="16" customHeight="1" x14ac:dyDescent="0.35">
      <c r="A4393" s="12" t="s">
        <v>5968</v>
      </c>
      <c r="B4393" s="12" t="s">
        <v>925</v>
      </c>
      <c r="E4393" s="37">
        <v>421032</v>
      </c>
      <c r="G4393" s="37" t="s">
        <v>1505</v>
      </c>
      <c r="I4393" s="37"/>
      <c r="K4393" s="37"/>
      <c r="M4393" s="37"/>
      <c r="O4393" s="37"/>
      <c r="R4393" s="37"/>
      <c r="T4393" s="37"/>
      <c r="V4393" s="37"/>
      <c r="X4393" s="37"/>
      <c r="Z4393" s="37"/>
      <c r="AB4393" s="37"/>
      <c r="AD4393" s="37"/>
      <c r="AF4393" s="37"/>
      <c r="AH4393" s="37"/>
      <c r="AN4393" s="37">
        <v>421032</v>
      </c>
      <c r="AO4393" s="12">
        <v>0.02</v>
      </c>
      <c r="AP4393" s="37"/>
      <c r="AR4393" s="37"/>
      <c r="AT4393" s="37"/>
      <c r="AV4393" s="37"/>
      <c r="AX4393" s="37"/>
      <c r="BI4393" s="12">
        <v>2500</v>
      </c>
      <c r="BY4393" s="12">
        <v>0</v>
      </c>
      <c r="CG4393" s="12" t="s">
        <v>940</v>
      </c>
      <c r="CH4393" s="12">
        <v>26.657</v>
      </c>
      <c r="CI4393" s="12" t="s">
        <v>5969</v>
      </c>
      <c r="CJ4393" s="12" t="s">
        <v>968</v>
      </c>
      <c r="CK4393" s="12" t="s">
        <v>932</v>
      </c>
      <c r="CL4393" s="37">
        <v>2522920756</v>
      </c>
      <c r="CN4393" s="12" t="s">
        <v>1509</v>
      </c>
      <c r="CS4393" s="12"/>
      <c r="CT4393" s="36" t="str">
        <f t="shared" si="68"/>
        <v>1bn - 50bn</v>
      </c>
      <c r="CU4393" s="36" t="str">
        <f>VLOOKUP(CK4393,Mapping!B:C,2,FALSE)</f>
        <v>US/CA</v>
      </c>
    </row>
    <row r="4394" spans="1:99" ht="16" customHeight="1" x14ac:dyDescent="0.35">
      <c r="A4394" s="12" t="s">
        <v>5970</v>
      </c>
      <c r="B4394" s="12" t="s">
        <v>925</v>
      </c>
      <c r="E4394" s="37">
        <v>0</v>
      </c>
      <c r="G4394" s="37" t="s">
        <v>1505</v>
      </c>
      <c r="I4394" s="37"/>
      <c r="K4394" s="37"/>
      <c r="M4394" s="37"/>
      <c r="O4394" s="37"/>
      <c r="R4394" s="37"/>
      <c r="T4394" s="37"/>
      <c r="V4394" s="37"/>
      <c r="X4394" s="37"/>
      <c r="Z4394" s="37"/>
      <c r="AB4394" s="37"/>
      <c r="AD4394" s="37"/>
      <c r="AF4394" s="37"/>
      <c r="AH4394" s="37"/>
      <c r="AN4394" s="37">
        <v>0</v>
      </c>
      <c r="AO4394" s="12">
        <v>0</v>
      </c>
      <c r="AP4394" s="37"/>
      <c r="AR4394" s="37"/>
      <c r="AT4394" s="37"/>
      <c r="AV4394" s="37"/>
      <c r="AX4394" s="37"/>
      <c r="BI4394" s="12">
        <v>0</v>
      </c>
      <c r="BY4394" s="12">
        <v>0</v>
      </c>
      <c r="CG4394" s="12" t="s">
        <v>929</v>
      </c>
      <c r="CH4394" s="12">
        <v>33.915999999999997</v>
      </c>
      <c r="CI4394" s="12" t="s">
        <v>1697</v>
      </c>
      <c r="CJ4394" s="12" t="s">
        <v>1698</v>
      </c>
      <c r="CK4394" s="12" t="s">
        <v>932</v>
      </c>
      <c r="CL4394" s="37">
        <v>190245809</v>
      </c>
      <c r="CN4394" s="12" t="s">
        <v>1509</v>
      </c>
      <c r="CS4394" s="12"/>
      <c r="CT4394" s="36" t="str">
        <f t="shared" si="68"/>
        <v>500mn</v>
      </c>
      <c r="CU4394" s="36" t="str">
        <f>VLOOKUP(CK4394,Mapping!B:C,2,FALSE)</f>
        <v>US/CA</v>
      </c>
    </row>
    <row r="4395" spans="1:99" ht="16" customHeight="1" x14ac:dyDescent="0.35">
      <c r="A4395" s="12" t="s">
        <v>5971</v>
      </c>
      <c r="B4395" s="12" t="s">
        <v>925</v>
      </c>
      <c r="E4395" s="37">
        <v>39653389</v>
      </c>
      <c r="G4395" s="37" t="s">
        <v>1505</v>
      </c>
      <c r="I4395" s="37"/>
      <c r="K4395" s="37"/>
      <c r="M4395" s="37">
        <v>39653389</v>
      </c>
      <c r="N4395" s="12">
        <v>0.7</v>
      </c>
      <c r="O4395" s="37"/>
      <c r="R4395" s="37"/>
      <c r="T4395" s="37"/>
      <c r="V4395" s="37"/>
      <c r="X4395" s="37"/>
      <c r="Z4395" s="37"/>
      <c r="AB4395" s="37"/>
      <c r="AD4395" s="37"/>
      <c r="AF4395" s="37"/>
      <c r="AH4395" s="37"/>
      <c r="AN4395" s="37"/>
      <c r="AP4395" s="37"/>
      <c r="AR4395" s="37"/>
      <c r="AT4395" s="37"/>
      <c r="AV4395" s="37"/>
      <c r="AX4395" s="37"/>
      <c r="BB4395" s="12">
        <v>316064</v>
      </c>
      <c r="CC4395" s="12">
        <v>0.01</v>
      </c>
      <c r="CG4395" s="12" t="s">
        <v>976</v>
      </c>
      <c r="CH4395" s="12">
        <v>162.11099999999999</v>
      </c>
      <c r="CI4395" s="12" t="s">
        <v>953</v>
      </c>
      <c r="CJ4395" s="12"/>
      <c r="CK4395" s="12" t="s">
        <v>954</v>
      </c>
      <c r="CL4395" s="37">
        <v>5624879242</v>
      </c>
      <c r="CN4395" s="12" t="s">
        <v>1513</v>
      </c>
      <c r="CS4395" s="12"/>
      <c r="CT4395" s="36" t="str">
        <f t="shared" si="68"/>
        <v>1bn - 50bn</v>
      </c>
      <c r="CU4395" s="36" t="str">
        <f>VLOOKUP(CK4395,Mapping!B:C,2,FALSE)</f>
        <v>EU</v>
      </c>
    </row>
    <row r="4396" spans="1:99" ht="16" customHeight="1" x14ac:dyDescent="0.35">
      <c r="A4396" s="12" t="s">
        <v>5972</v>
      </c>
      <c r="B4396" s="12" t="s">
        <v>925</v>
      </c>
      <c r="E4396" s="37">
        <v>2486723</v>
      </c>
      <c r="G4396" s="37" t="s">
        <v>1505</v>
      </c>
      <c r="I4396" s="37"/>
      <c r="K4396" s="37">
        <v>11938</v>
      </c>
      <c r="L4396" s="12">
        <v>0.03</v>
      </c>
      <c r="M4396" s="37"/>
      <c r="O4396" s="37"/>
      <c r="Q4396" s="12">
        <v>5</v>
      </c>
      <c r="R4396" s="37">
        <v>666255</v>
      </c>
      <c r="S4396" s="12">
        <v>1.89</v>
      </c>
      <c r="T4396" s="37"/>
      <c r="V4396" s="37"/>
      <c r="X4396" s="37">
        <v>1807828</v>
      </c>
      <c r="Y4396" s="12">
        <v>5.14</v>
      </c>
      <c r="Z4396" s="37"/>
      <c r="AB4396" s="37"/>
      <c r="AD4396" s="37"/>
      <c r="AF4396" s="37"/>
      <c r="AH4396" s="37">
        <v>702</v>
      </c>
      <c r="AI4396" s="12">
        <v>0</v>
      </c>
      <c r="AN4396" s="37"/>
      <c r="AP4396" s="37"/>
      <c r="AR4396" s="37"/>
      <c r="AT4396" s="37"/>
      <c r="AV4396" s="37"/>
      <c r="AX4396" s="37"/>
      <c r="AZ4396" s="12">
        <v>62720</v>
      </c>
      <c r="BA4396" s="12">
        <v>18100</v>
      </c>
      <c r="BG4396" s="12">
        <v>200</v>
      </c>
      <c r="BQ4396" s="12">
        <v>0</v>
      </c>
      <c r="BS4396" s="12">
        <v>0</v>
      </c>
      <c r="BX4396" s="12">
        <v>0</v>
      </c>
      <c r="BZ4396" s="12">
        <v>0</v>
      </c>
      <c r="CG4396" s="12" t="s">
        <v>929</v>
      </c>
      <c r="CH4396" s="12">
        <v>40.704999999999998</v>
      </c>
      <c r="CI4396" s="12" t="s">
        <v>1150</v>
      </c>
      <c r="CJ4396" s="12"/>
      <c r="CK4396" s="12" t="s">
        <v>1151</v>
      </c>
      <c r="CL4396" s="37">
        <v>35168071</v>
      </c>
      <c r="CN4396" s="12" t="s">
        <v>1506</v>
      </c>
      <c r="CS4396" s="12"/>
      <c r="CT4396" s="36" t="str">
        <f t="shared" si="68"/>
        <v>500mn</v>
      </c>
      <c r="CU4396" s="36" t="str">
        <f>VLOOKUP(CK4396,Mapping!B:C,2,FALSE)</f>
        <v>EU</v>
      </c>
    </row>
    <row r="4397" spans="1:99" ht="16" customHeight="1" x14ac:dyDescent="0.35">
      <c r="A4397" s="12" t="s">
        <v>5973</v>
      </c>
      <c r="B4397" s="12" t="s">
        <v>925</v>
      </c>
      <c r="E4397" s="37">
        <v>491334</v>
      </c>
      <c r="G4397" s="37" t="s">
        <v>1505</v>
      </c>
      <c r="I4397" s="37"/>
      <c r="K4397" s="37"/>
      <c r="M4397" s="37"/>
      <c r="O4397" s="37"/>
      <c r="R4397" s="37"/>
      <c r="T4397" s="37"/>
      <c r="V4397" s="37"/>
      <c r="X4397" s="37"/>
      <c r="Z4397" s="37"/>
      <c r="AB4397" s="37"/>
      <c r="AD4397" s="37"/>
      <c r="AF4397" s="37"/>
      <c r="AH4397" s="37"/>
      <c r="AN4397" s="37"/>
      <c r="AP4397" s="37">
        <v>491334</v>
      </c>
      <c r="AQ4397" s="12">
        <v>0.14000000000000001</v>
      </c>
      <c r="AR4397" s="37"/>
      <c r="AT4397" s="37"/>
      <c r="AV4397" s="37"/>
      <c r="AX4397" s="37"/>
      <c r="BH4397" s="12">
        <v>2128</v>
      </c>
      <c r="BV4397" s="12">
        <v>0</v>
      </c>
      <c r="CG4397" s="12" t="s">
        <v>1058</v>
      </c>
      <c r="CH4397" s="12">
        <v>31.154</v>
      </c>
      <c r="CI4397" s="12" t="s">
        <v>2935</v>
      </c>
      <c r="CJ4397" s="12" t="s">
        <v>1046</v>
      </c>
      <c r="CK4397" s="12" t="s">
        <v>932</v>
      </c>
      <c r="CL4397" s="37">
        <v>354073308</v>
      </c>
      <c r="CN4397" s="12" t="s">
        <v>1509</v>
      </c>
      <c r="CS4397" s="12"/>
      <c r="CT4397" s="36" t="str">
        <f t="shared" si="68"/>
        <v>500mn</v>
      </c>
      <c r="CU4397" s="36" t="str">
        <f>VLOOKUP(CK4397,Mapping!B:C,2,FALSE)</f>
        <v>US/CA</v>
      </c>
    </row>
    <row r="4398" spans="1:99" ht="16" customHeight="1" x14ac:dyDescent="0.35">
      <c r="A4398" s="12" t="s">
        <v>5974</v>
      </c>
      <c r="B4398" s="12" t="s">
        <v>925</v>
      </c>
      <c r="E4398" s="37">
        <v>0</v>
      </c>
      <c r="G4398" s="37" t="s">
        <v>1505</v>
      </c>
      <c r="I4398" s="37"/>
      <c r="K4398" s="37"/>
      <c r="M4398" s="37"/>
      <c r="O4398" s="37"/>
      <c r="R4398" s="37"/>
      <c r="T4398" s="37"/>
      <c r="V4398" s="37"/>
      <c r="X4398" s="37"/>
      <c r="Z4398" s="37">
        <v>0</v>
      </c>
      <c r="AA4398" s="12">
        <v>0</v>
      </c>
      <c r="AB4398" s="37"/>
      <c r="AD4398" s="37"/>
      <c r="AF4398" s="37"/>
      <c r="AH4398" s="37"/>
      <c r="AN4398" s="37"/>
      <c r="AP4398" s="37"/>
      <c r="AR4398" s="37"/>
      <c r="AT4398" s="37"/>
      <c r="AV4398" s="37"/>
      <c r="AX4398" s="37"/>
      <c r="BC4398" s="12">
        <v>0</v>
      </c>
      <c r="CD4398" s="12">
        <v>0</v>
      </c>
      <c r="CG4398" s="12" t="s">
        <v>934</v>
      </c>
      <c r="CH4398" s="12">
        <v>35.265000000000001</v>
      </c>
      <c r="CI4398" s="12" t="s">
        <v>5975</v>
      </c>
      <c r="CJ4398" s="12" t="s">
        <v>1017</v>
      </c>
      <c r="CK4398" s="12" t="s">
        <v>932</v>
      </c>
      <c r="CL4398" s="37">
        <v>382658390</v>
      </c>
      <c r="CN4398" s="12" t="s">
        <v>1509</v>
      </c>
      <c r="CS4398" s="12"/>
      <c r="CT4398" s="36" t="str">
        <f t="shared" si="68"/>
        <v>500mn</v>
      </c>
      <c r="CU4398" s="36" t="str">
        <f>VLOOKUP(CK4398,Mapping!B:C,2,FALSE)</f>
        <v>US/CA</v>
      </c>
    </row>
    <row r="4399" spans="1:99" ht="16" customHeight="1" x14ac:dyDescent="0.35">
      <c r="A4399" s="12" t="s">
        <v>5976</v>
      </c>
      <c r="B4399" s="12" t="s">
        <v>925</v>
      </c>
      <c r="E4399" s="37">
        <v>276250</v>
      </c>
      <c r="G4399" s="37" t="s">
        <v>1505</v>
      </c>
      <c r="I4399" s="37"/>
      <c r="K4399" s="37"/>
      <c r="M4399" s="37">
        <v>7653</v>
      </c>
      <c r="N4399" s="12">
        <v>0</v>
      </c>
      <c r="O4399" s="37"/>
      <c r="Q4399" s="12">
        <v>0</v>
      </c>
      <c r="R4399" s="37"/>
      <c r="T4399" s="37">
        <v>175970</v>
      </c>
      <c r="U4399" s="12">
        <v>0.04</v>
      </c>
      <c r="V4399" s="37"/>
      <c r="X4399" s="37"/>
      <c r="Z4399" s="37">
        <v>0</v>
      </c>
      <c r="AA4399" s="12">
        <v>0</v>
      </c>
      <c r="AB4399" s="37"/>
      <c r="AD4399" s="37"/>
      <c r="AF4399" s="37"/>
      <c r="AH4399" s="37">
        <v>0</v>
      </c>
      <c r="AI4399" s="12">
        <v>0</v>
      </c>
      <c r="AN4399" s="37">
        <v>92627</v>
      </c>
      <c r="AO4399" s="12">
        <v>0.02</v>
      </c>
      <c r="AP4399" s="37"/>
      <c r="AR4399" s="37"/>
      <c r="AT4399" s="37"/>
      <c r="AV4399" s="37"/>
      <c r="AX4399" s="37"/>
      <c r="BB4399" s="12">
        <v>61</v>
      </c>
      <c r="BC4399" s="12">
        <v>0</v>
      </c>
      <c r="BI4399" s="12">
        <v>550</v>
      </c>
      <c r="BK4399" s="12">
        <v>1572</v>
      </c>
      <c r="BQ4399" s="12">
        <v>0</v>
      </c>
      <c r="BY4399" s="12">
        <v>0</v>
      </c>
      <c r="CC4399" s="12">
        <v>0</v>
      </c>
      <c r="CD4399" s="12">
        <v>0</v>
      </c>
      <c r="CE4399" s="12">
        <v>0</v>
      </c>
      <c r="CG4399" s="12" t="s">
        <v>934</v>
      </c>
      <c r="CH4399" s="12">
        <v>13.824</v>
      </c>
      <c r="CI4399" s="12" t="s">
        <v>1954</v>
      </c>
      <c r="CJ4399" s="12" t="s">
        <v>1097</v>
      </c>
      <c r="CK4399" s="12" t="s">
        <v>932</v>
      </c>
      <c r="CL4399" s="37">
        <v>487986549</v>
      </c>
      <c r="CN4399" s="12" t="s">
        <v>1509</v>
      </c>
      <c r="CS4399" s="12"/>
      <c r="CT4399" s="36" t="str">
        <f t="shared" si="68"/>
        <v>500mn</v>
      </c>
      <c r="CU4399" s="36" t="str">
        <f>VLOOKUP(CK4399,Mapping!B:C,2,FALSE)</f>
        <v>US/CA</v>
      </c>
    </row>
    <row r="4400" spans="1:99" ht="16" customHeight="1" x14ac:dyDescent="0.35">
      <c r="A4400" s="12" t="s">
        <v>5977</v>
      </c>
      <c r="B4400" s="12" t="s">
        <v>933</v>
      </c>
      <c r="E4400" s="37">
        <v>167225303</v>
      </c>
      <c r="G4400" s="37" t="s">
        <v>1505</v>
      </c>
      <c r="I4400" s="37"/>
      <c r="K4400" s="37">
        <v>99878879</v>
      </c>
      <c r="L4400" s="12">
        <v>7.01</v>
      </c>
      <c r="M4400" s="37"/>
      <c r="O4400" s="37">
        <v>49792679</v>
      </c>
      <c r="P4400" s="12">
        <v>3.5</v>
      </c>
      <c r="R4400" s="37">
        <v>17553745</v>
      </c>
      <c r="S4400" s="12">
        <v>1.23</v>
      </c>
      <c r="T4400" s="37"/>
      <c r="V4400" s="37"/>
      <c r="X4400" s="37"/>
      <c r="Z4400" s="37"/>
      <c r="AB4400" s="37"/>
      <c r="AD4400" s="37"/>
      <c r="AF4400" s="37"/>
      <c r="AH4400" s="37"/>
      <c r="AL4400" s="12">
        <v>2713300</v>
      </c>
      <c r="AN4400" s="37"/>
      <c r="AP4400" s="37"/>
      <c r="AR4400" s="37"/>
      <c r="AT4400" s="37"/>
      <c r="AV4400" s="37"/>
      <c r="AX4400" s="37"/>
      <c r="AZ4400" s="12">
        <v>1322300</v>
      </c>
      <c r="BG4400" s="12">
        <v>1297500</v>
      </c>
      <c r="BS4400" s="12">
        <v>0.01</v>
      </c>
      <c r="BU4400" s="12">
        <v>0.01</v>
      </c>
      <c r="BX4400" s="12">
        <v>0.02</v>
      </c>
      <c r="CG4400" s="12" t="s">
        <v>940</v>
      </c>
      <c r="CH4400" s="12">
        <v>79.995000000000005</v>
      </c>
      <c r="CI4400" s="12"/>
      <c r="CJ4400" s="12" t="s">
        <v>977</v>
      </c>
      <c r="CK4400" s="12" t="s">
        <v>927</v>
      </c>
      <c r="CL4400" s="37">
        <v>1450745911</v>
      </c>
      <c r="CN4400" s="12" t="s">
        <v>1506</v>
      </c>
      <c r="CS4400" s="12"/>
      <c r="CT4400" s="36" t="str">
        <f t="shared" si="68"/>
        <v>1bn - 50bn</v>
      </c>
      <c r="CU4400" s="36" t="str">
        <f>VLOOKUP(CK4400,Mapping!B:C,2,FALSE)</f>
        <v>CN</v>
      </c>
    </row>
    <row r="4401" spans="1:99" ht="16" customHeight="1" x14ac:dyDescent="0.35">
      <c r="A4401" s="12" t="s">
        <v>5978</v>
      </c>
      <c r="B4401" s="12" t="s">
        <v>925</v>
      </c>
      <c r="E4401" s="37">
        <v>269376</v>
      </c>
      <c r="G4401" s="37" t="s">
        <v>1505</v>
      </c>
      <c r="I4401" s="37"/>
      <c r="K4401" s="37"/>
      <c r="M4401" s="37"/>
      <c r="O4401" s="37"/>
      <c r="R4401" s="37"/>
      <c r="T4401" s="37"/>
      <c r="V4401" s="37"/>
      <c r="X4401" s="37"/>
      <c r="Z4401" s="37"/>
      <c r="AB4401" s="37"/>
      <c r="AD4401" s="37"/>
      <c r="AF4401" s="37"/>
      <c r="AH4401" s="37"/>
      <c r="AN4401" s="37">
        <v>269376</v>
      </c>
      <c r="AO4401" s="12">
        <v>0.5</v>
      </c>
      <c r="AP4401" s="37"/>
      <c r="AR4401" s="37"/>
      <c r="AT4401" s="37"/>
      <c r="AV4401" s="37"/>
      <c r="AX4401" s="37"/>
      <c r="BI4401" s="12">
        <v>1600</v>
      </c>
      <c r="BY4401" s="12">
        <v>0</v>
      </c>
      <c r="CG4401" s="12" t="s">
        <v>929</v>
      </c>
      <c r="CH4401" s="12">
        <v>55.832000000000001</v>
      </c>
      <c r="CI4401" s="12" t="s">
        <v>5979</v>
      </c>
      <c r="CJ4401" s="12"/>
      <c r="CK4401" s="12" t="s">
        <v>990</v>
      </c>
      <c r="CL4401" s="37">
        <v>53878436</v>
      </c>
      <c r="CN4401" s="12" t="s">
        <v>1506</v>
      </c>
      <c r="CS4401" s="12"/>
      <c r="CT4401" s="36" t="str">
        <f t="shared" si="68"/>
        <v>500mn</v>
      </c>
      <c r="CU4401" s="36" t="str">
        <f>VLOOKUP(CK4401,Mapping!B:C,2,FALSE)</f>
        <v>EU</v>
      </c>
    </row>
    <row r="4402" spans="1:99" ht="16" customHeight="1" x14ac:dyDescent="0.35">
      <c r="A4402" s="12" t="s">
        <v>5980</v>
      </c>
      <c r="B4402" s="12" t="s">
        <v>925</v>
      </c>
      <c r="E4402" s="37">
        <v>1140997</v>
      </c>
      <c r="G4402" s="37" t="s">
        <v>1505</v>
      </c>
      <c r="I4402" s="37"/>
      <c r="K4402" s="37"/>
      <c r="M4402" s="37"/>
      <c r="O4402" s="37"/>
      <c r="R4402" s="37"/>
      <c r="T4402" s="37"/>
      <c r="V4402" s="37"/>
      <c r="X4402" s="37"/>
      <c r="Z4402" s="37"/>
      <c r="AB4402" s="37"/>
      <c r="AD4402" s="37"/>
      <c r="AF4402" s="37"/>
      <c r="AH4402" s="37"/>
      <c r="AN4402" s="37">
        <v>1140997</v>
      </c>
      <c r="AO4402" s="12">
        <v>0.1</v>
      </c>
      <c r="AP4402" s="37"/>
      <c r="AR4402" s="37"/>
      <c r="AT4402" s="37"/>
      <c r="AV4402" s="37"/>
      <c r="AX4402" s="37"/>
      <c r="BI4402" s="12">
        <v>6775</v>
      </c>
      <c r="BY4402" s="12">
        <v>0</v>
      </c>
      <c r="CG4402" s="12" t="s">
        <v>929</v>
      </c>
      <c r="CH4402" s="12">
        <v>14.358000000000001</v>
      </c>
      <c r="CI4402" s="12" t="s">
        <v>4903</v>
      </c>
      <c r="CJ4402" s="12" t="s">
        <v>972</v>
      </c>
      <c r="CK4402" s="12" t="s">
        <v>932</v>
      </c>
      <c r="CL4402" s="37">
        <v>1133891858</v>
      </c>
      <c r="CN4402" s="12" t="s">
        <v>1509</v>
      </c>
      <c r="CS4402" s="12"/>
      <c r="CT4402" s="36" t="str">
        <f t="shared" si="68"/>
        <v>1bn - 50bn</v>
      </c>
      <c r="CU4402" s="36" t="str">
        <f>VLOOKUP(CK4402,Mapping!B:C,2,FALSE)</f>
        <v>US/CA</v>
      </c>
    </row>
    <row r="4403" spans="1:99" ht="16" customHeight="1" x14ac:dyDescent="0.35">
      <c r="A4403" s="12" t="s">
        <v>5981</v>
      </c>
      <c r="B4403" s="12" t="s">
        <v>925</v>
      </c>
      <c r="E4403" s="37">
        <v>0</v>
      </c>
      <c r="G4403" s="37" t="s">
        <v>1505</v>
      </c>
      <c r="I4403" s="37"/>
      <c r="K4403" s="37"/>
      <c r="M4403" s="37"/>
      <c r="O4403" s="37"/>
      <c r="R4403" s="37"/>
      <c r="T4403" s="37"/>
      <c r="V4403" s="37"/>
      <c r="X4403" s="37"/>
      <c r="Z4403" s="37"/>
      <c r="AB4403" s="37"/>
      <c r="AD4403" s="37"/>
      <c r="AF4403" s="37"/>
      <c r="AH4403" s="37"/>
      <c r="AN4403" s="37">
        <v>0</v>
      </c>
      <c r="AO4403" s="12">
        <v>0</v>
      </c>
      <c r="AP4403" s="37"/>
      <c r="AR4403" s="37"/>
      <c r="AT4403" s="37"/>
      <c r="AV4403" s="37"/>
      <c r="AX4403" s="37"/>
      <c r="BI4403" s="12">
        <v>0</v>
      </c>
      <c r="BY4403" s="12">
        <v>0</v>
      </c>
      <c r="CG4403" s="12" t="s">
        <v>976</v>
      </c>
      <c r="CH4403" s="12">
        <v>33.947000000000003</v>
      </c>
      <c r="CI4403" s="12" t="s">
        <v>941</v>
      </c>
      <c r="CJ4403" s="12" t="s">
        <v>941</v>
      </c>
      <c r="CK4403" s="12" t="s">
        <v>932</v>
      </c>
      <c r="CL4403" s="37">
        <v>405783836</v>
      </c>
      <c r="CN4403" s="12" t="s">
        <v>1513</v>
      </c>
      <c r="CS4403" s="12"/>
      <c r="CT4403" s="36" t="str">
        <f t="shared" si="68"/>
        <v>500mn</v>
      </c>
      <c r="CU4403" s="36" t="str">
        <f>VLOOKUP(CK4403,Mapping!B:C,2,FALSE)</f>
        <v>US/CA</v>
      </c>
    </row>
    <row r="4404" spans="1:99" ht="16" customHeight="1" x14ac:dyDescent="0.35">
      <c r="A4404" s="12" t="s">
        <v>5982</v>
      </c>
      <c r="B4404" s="12" t="s">
        <v>925</v>
      </c>
      <c r="E4404" s="37">
        <v>29899854</v>
      </c>
      <c r="G4404" s="37" t="s">
        <v>1505</v>
      </c>
      <c r="I4404" s="37"/>
      <c r="K4404" s="37">
        <v>24624942</v>
      </c>
      <c r="L4404" s="12">
        <v>1.26</v>
      </c>
      <c r="M4404" s="37"/>
      <c r="O4404" s="37"/>
      <c r="R4404" s="37"/>
      <c r="T4404" s="37"/>
      <c r="V4404" s="37"/>
      <c r="X4404" s="37"/>
      <c r="Z4404" s="37"/>
      <c r="AB4404" s="37"/>
      <c r="AD4404" s="37"/>
      <c r="AF4404" s="37"/>
      <c r="AH4404" s="37"/>
      <c r="AN4404" s="37">
        <v>5274912</v>
      </c>
      <c r="AO4404" s="12">
        <v>0.27</v>
      </c>
      <c r="AP4404" s="37"/>
      <c r="AR4404" s="37"/>
      <c r="AT4404" s="37"/>
      <c r="AV4404" s="37"/>
      <c r="AX4404" s="37"/>
      <c r="BG4404" s="12">
        <v>458455</v>
      </c>
      <c r="BI4404" s="12">
        <v>28625</v>
      </c>
      <c r="BS4404" s="12">
        <v>0.01</v>
      </c>
      <c r="BY4404" s="12">
        <v>0</v>
      </c>
      <c r="CG4404" s="12" t="s">
        <v>940</v>
      </c>
      <c r="CH4404" s="12">
        <v>13.395</v>
      </c>
      <c r="CI4404" s="12" t="s">
        <v>987</v>
      </c>
      <c r="CJ4404" s="12"/>
      <c r="CK4404" s="12" t="s">
        <v>979</v>
      </c>
      <c r="CL4404" s="37">
        <v>1841757841</v>
      </c>
      <c r="CN4404" s="12" t="s">
        <v>1506</v>
      </c>
      <c r="CS4404" s="12"/>
      <c r="CT4404" s="36" t="str">
        <f t="shared" si="68"/>
        <v>1bn - 50bn</v>
      </c>
      <c r="CU4404" s="36" t="str">
        <f>VLOOKUP(CK4404,Mapping!B:C,2,FALSE)</f>
        <v>EU</v>
      </c>
    </row>
    <row r="4405" spans="1:99" ht="16" customHeight="1" x14ac:dyDescent="0.35">
      <c r="A4405" s="12" t="s">
        <v>5983</v>
      </c>
      <c r="B4405" s="12" t="s">
        <v>925</v>
      </c>
      <c r="E4405" s="37">
        <v>11189541</v>
      </c>
      <c r="G4405" s="37" t="s">
        <v>1505</v>
      </c>
      <c r="I4405" s="37"/>
      <c r="K4405" s="37">
        <v>397294</v>
      </c>
      <c r="L4405" s="12">
        <v>0.06</v>
      </c>
      <c r="M4405" s="37">
        <v>369264</v>
      </c>
      <c r="N4405" s="12">
        <v>0.06</v>
      </c>
      <c r="O4405" s="37"/>
      <c r="Q4405" s="12">
        <v>4000</v>
      </c>
      <c r="R4405" s="37"/>
      <c r="T4405" s="37"/>
      <c r="V4405" s="37"/>
      <c r="X4405" s="37"/>
      <c r="Z4405" s="37"/>
      <c r="AB4405" s="37"/>
      <c r="AD4405" s="37"/>
      <c r="AF4405" s="37"/>
      <c r="AH4405" s="37">
        <v>525640</v>
      </c>
      <c r="AI4405" s="12">
        <v>0.08</v>
      </c>
      <c r="AN4405" s="37">
        <v>9897343</v>
      </c>
      <c r="AO4405" s="12">
        <v>1.57</v>
      </c>
      <c r="AP4405" s="37"/>
      <c r="AR4405" s="37"/>
      <c r="AT4405" s="37"/>
      <c r="AV4405" s="37"/>
      <c r="AX4405" s="37"/>
      <c r="BB4405" s="12">
        <v>2800</v>
      </c>
      <c r="BG4405" s="12">
        <v>6200</v>
      </c>
      <c r="BI4405" s="12">
        <v>55500</v>
      </c>
      <c r="BQ4405" s="12">
        <v>0</v>
      </c>
      <c r="BS4405" s="12">
        <v>0</v>
      </c>
      <c r="BY4405" s="12">
        <v>0.01</v>
      </c>
      <c r="CC4405" s="12">
        <v>0</v>
      </c>
      <c r="CG4405" s="12" t="s">
        <v>959</v>
      </c>
      <c r="CH4405" s="12">
        <v>57.02</v>
      </c>
      <c r="CI4405" s="12" t="s">
        <v>989</v>
      </c>
      <c r="CJ4405" s="12"/>
      <c r="CK4405" s="12" t="s">
        <v>990</v>
      </c>
      <c r="CL4405" s="37">
        <v>632441313</v>
      </c>
      <c r="CN4405" s="12" t="s">
        <v>1506</v>
      </c>
      <c r="CS4405" s="12"/>
      <c r="CT4405" s="36" t="str">
        <f t="shared" si="68"/>
        <v>500mn - 1bn</v>
      </c>
      <c r="CU4405" s="36" t="str">
        <f>VLOOKUP(CK4405,Mapping!B:C,2,FALSE)</f>
        <v>EU</v>
      </c>
    </row>
    <row r="4406" spans="1:99" ht="16" customHeight="1" x14ac:dyDescent="0.35">
      <c r="A4406" s="12" t="s">
        <v>5984</v>
      </c>
      <c r="B4406" s="12" t="s">
        <v>925</v>
      </c>
      <c r="E4406" s="37">
        <v>723754008</v>
      </c>
      <c r="G4406" s="37" t="s">
        <v>1505</v>
      </c>
      <c r="I4406" s="37"/>
      <c r="K4406" s="37"/>
      <c r="M4406" s="37"/>
      <c r="O4406" s="37"/>
      <c r="R4406" s="37"/>
      <c r="T4406" s="37"/>
      <c r="V4406" s="37"/>
      <c r="X4406" s="37"/>
      <c r="Z4406" s="37"/>
      <c r="AB4406" s="37"/>
      <c r="AD4406" s="37"/>
      <c r="AF4406" s="37"/>
      <c r="AH4406" s="37"/>
      <c r="AN4406" s="37">
        <v>723754008</v>
      </c>
      <c r="AO4406" s="12">
        <v>6.86</v>
      </c>
      <c r="AP4406" s="37"/>
      <c r="AR4406" s="37"/>
      <c r="AT4406" s="37"/>
      <c r="AV4406" s="37"/>
      <c r="AX4406" s="37"/>
      <c r="BI4406" s="12">
        <v>4297500</v>
      </c>
      <c r="BY4406" s="12">
        <v>0.55000000000000004</v>
      </c>
      <c r="CG4406" s="12" t="s">
        <v>940</v>
      </c>
      <c r="CH4406" s="12">
        <v>17.355</v>
      </c>
      <c r="CI4406" s="12" t="s">
        <v>953</v>
      </c>
      <c r="CJ4406" s="12"/>
      <c r="CK4406" s="12" t="s">
        <v>954</v>
      </c>
      <c r="CL4406" s="37">
        <v>9994570228</v>
      </c>
      <c r="CN4406" s="12" t="s">
        <v>1506</v>
      </c>
      <c r="CR4406" s="12">
        <v>45988.375</v>
      </c>
      <c r="CS4406" s="12"/>
      <c r="CT4406" s="36" t="str">
        <f t="shared" si="68"/>
        <v>1bn - 50bn</v>
      </c>
      <c r="CU4406" s="36" t="str">
        <f>VLOOKUP(CK4406,Mapping!B:C,2,FALSE)</f>
        <v>EU</v>
      </c>
    </row>
    <row r="4407" spans="1:99" ht="16" customHeight="1" x14ac:dyDescent="0.35">
      <c r="A4407" s="12" t="s">
        <v>5985</v>
      </c>
      <c r="B4407" s="12" t="s">
        <v>925</v>
      </c>
      <c r="E4407" s="37">
        <v>2743967</v>
      </c>
      <c r="G4407" s="37" t="s">
        <v>1505</v>
      </c>
      <c r="I4407" s="37"/>
      <c r="K4407" s="37"/>
      <c r="M4407" s="37">
        <v>345391</v>
      </c>
      <c r="N4407" s="12">
        <v>0.02</v>
      </c>
      <c r="O4407" s="37"/>
      <c r="Q4407" s="12">
        <v>8955</v>
      </c>
      <c r="R4407" s="37"/>
      <c r="T4407" s="37"/>
      <c r="V4407" s="37"/>
      <c r="X4407" s="37"/>
      <c r="Z4407" s="37"/>
      <c r="AB4407" s="37"/>
      <c r="AD4407" s="37"/>
      <c r="AF4407" s="37"/>
      <c r="AH4407" s="37">
        <v>1130837</v>
      </c>
      <c r="AI4407" s="12">
        <v>0.06</v>
      </c>
      <c r="AN4407" s="37">
        <v>762068</v>
      </c>
      <c r="AO4407" s="12">
        <v>0.04</v>
      </c>
      <c r="AP4407" s="37">
        <v>494105</v>
      </c>
      <c r="AQ4407" s="12">
        <v>0.03</v>
      </c>
      <c r="AR4407" s="37"/>
      <c r="AT4407" s="37">
        <v>11566</v>
      </c>
      <c r="AU4407" s="12">
        <v>0</v>
      </c>
      <c r="AV4407" s="37"/>
      <c r="AX4407" s="37"/>
      <c r="BB4407" s="12">
        <v>2753</v>
      </c>
      <c r="BD4407" s="12">
        <v>1085</v>
      </c>
      <c r="BH4407" s="12">
        <v>2140</v>
      </c>
      <c r="BI4407" s="12">
        <v>4525</v>
      </c>
      <c r="BQ4407" s="12">
        <v>0</v>
      </c>
      <c r="BV4407" s="12">
        <v>0</v>
      </c>
      <c r="BY4407" s="12">
        <v>0</v>
      </c>
      <c r="CC4407" s="12">
        <v>0</v>
      </c>
      <c r="CF4407" s="12">
        <v>0</v>
      </c>
      <c r="CG4407" s="12" t="s">
        <v>940</v>
      </c>
      <c r="CH4407" s="12">
        <v>35.960999999999999</v>
      </c>
      <c r="CI4407" s="12" t="s">
        <v>1016</v>
      </c>
      <c r="CJ4407" s="12" t="s">
        <v>1017</v>
      </c>
      <c r="CK4407" s="12" t="s">
        <v>932</v>
      </c>
      <c r="CL4407" s="37">
        <v>1912953673</v>
      </c>
      <c r="CN4407" s="12" t="s">
        <v>1509</v>
      </c>
      <c r="CS4407" s="12"/>
      <c r="CT4407" s="36" t="str">
        <f t="shared" si="68"/>
        <v>1bn - 50bn</v>
      </c>
      <c r="CU4407" s="36" t="str">
        <f>VLOOKUP(CK4407,Mapping!B:C,2,FALSE)</f>
        <v>US/CA</v>
      </c>
    </row>
    <row r="4408" spans="1:99" ht="16" customHeight="1" x14ac:dyDescent="0.35">
      <c r="A4408" s="12" t="s">
        <v>5986</v>
      </c>
      <c r="B4408" s="12" t="s">
        <v>925</v>
      </c>
      <c r="E4408" s="37">
        <v>2194797</v>
      </c>
      <c r="G4408" s="37" t="s">
        <v>1505</v>
      </c>
      <c r="I4408" s="37"/>
      <c r="K4408" s="37"/>
      <c r="M4408" s="37"/>
      <c r="O4408" s="37"/>
      <c r="Q4408" s="12">
        <v>8131</v>
      </c>
      <c r="R4408" s="37"/>
      <c r="T4408" s="37"/>
      <c r="V4408" s="37"/>
      <c r="X4408" s="37"/>
      <c r="Z4408" s="37"/>
      <c r="AB4408" s="37"/>
      <c r="AD4408" s="37"/>
      <c r="AF4408" s="37"/>
      <c r="AH4408" s="37">
        <v>1026783</v>
      </c>
      <c r="AI4408" s="12">
        <v>0.09</v>
      </c>
      <c r="AN4408" s="37">
        <v>783120</v>
      </c>
      <c r="AO4408" s="12">
        <v>7.0000000000000007E-2</v>
      </c>
      <c r="AP4408" s="37">
        <v>384894</v>
      </c>
      <c r="AQ4408" s="12">
        <v>0.03</v>
      </c>
      <c r="AR4408" s="37"/>
      <c r="AT4408" s="37"/>
      <c r="AV4408" s="37"/>
      <c r="AX4408" s="37"/>
      <c r="BH4408" s="12">
        <v>1667</v>
      </c>
      <c r="BI4408" s="12">
        <v>4650</v>
      </c>
      <c r="BQ4408" s="12">
        <v>0</v>
      </c>
      <c r="BV4408" s="12">
        <v>0</v>
      </c>
      <c r="BY4408" s="12">
        <v>0</v>
      </c>
      <c r="CG4408" s="12" t="s">
        <v>934</v>
      </c>
      <c r="CH4408" s="12">
        <v>71.91</v>
      </c>
      <c r="CI4408" s="12" t="s">
        <v>4318</v>
      </c>
      <c r="CJ4408" s="12" t="s">
        <v>1017</v>
      </c>
      <c r="CK4408" s="12" t="s">
        <v>932</v>
      </c>
      <c r="CL4408" s="37">
        <v>1108138143</v>
      </c>
      <c r="CN4408" s="12" t="s">
        <v>1509</v>
      </c>
      <c r="CS4408" s="12"/>
      <c r="CT4408" s="36" t="str">
        <f t="shared" si="68"/>
        <v>1bn - 50bn</v>
      </c>
      <c r="CU4408" s="36" t="str">
        <f>VLOOKUP(CK4408,Mapping!B:C,2,FALSE)</f>
        <v>US/CA</v>
      </c>
    </row>
    <row r="4409" spans="1:99" ht="16" customHeight="1" x14ac:dyDescent="0.35">
      <c r="A4409" s="12" t="s">
        <v>5987</v>
      </c>
      <c r="B4409" s="12" t="s">
        <v>925</v>
      </c>
      <c r="E4409" s="37">
        <v>0</v>
      </c>
      <c r="G4409" s="37" t="s">
        <v>1505</v>
      </c>
      <c r="I4409" s="37"/>
      <c r="K4409" s="37"/>
      <c r="M4409" s="37"/>
      <c r="O4409" s="37"/>
      <c r="R4409" s="37"/>
      <c r="T4409" s="37"/>
      <c r="V4409" s="37"/>
      <c r="X4409" s="37"/>
      <c r="Z4409" s="37"/>
      <c r="AB4409" s="37"/>
      <c r="AD4409" s="37"/>
      <c r="AF4409" s="37"/>
      <c r="AH4409" s="37"/>
      <c r="AN4409" s="37">
        <v>0</v>
      </c>
      <c r="AO4409" s="12">
        <v>0</v>
      </c>
      <c r="AP4409" s="37"/>
      <c r="AR4409" s="37"/>
      <c r="AT4409" s="37"/>
      <c r="AV4409" s="37"/>
      <c r="AX4409" s="37"/>
      <c r="BI4409" s="12">
        <v>0</v>
      </c>
      <c r="BY4409" s="12">
        <v>0</v>
      </c>
      <c r="CG4409" s="12" t="s">
        <v>934</v>
      </c>
      <c r="CH4409" s="12">
        <v>30.718</v>
      </c>
      <c r="CI4409" s="12" t="s">
        <v>5988</v>
      </c>
      <c r="CJ4409" s="12" t="s">
        <v>972</v>
      </c>
      <c r="CK4409" s="12" t="s">
        <v>932</v>
      </c>
      <c r="CL4409" s="37">
        <v>653582369</v>
      </c>
      <c r="CN4409" s="12" t="s">
        <v>1509</v>
      </c>
      <c r="CS4409" s="12"/>
      <c r="CT4409" s="36" t="str">
        <f t="shared" si="68"/>
        <v>500mn - 1bn</v>
      </c>
      <c r="CU4409" s="36" t="str">
        <f>VLOOKUP(CK4409,Mapping!B:C,2,FALSE)</f>
        <v>US/CA</v>
      </c>
    </row>
    <row r="4410" spans="1:99" ht="16" customHeight="1" x14ac:dyDescent="0.35">
      <c r="A4410" s="12" t="s">
        <v>5989</v>
      </c>
      <c r="B4410" s="12" t="s">
        <v>925</v>
      </c>
      <c r="E4410" s="37">
        <v>2858807</v>
      </c>
      <c r="G4410" s="37" t="s">
        <v>1505</v>
      </c>
      <c r="I4410" s="37"/>
      <c r="K4410" s="37"/>
      <c r="M4410" s="37"/>
      <c r="O4410" s="37"/>
      <c r="R4410" s="37"/>
      <c r="T4410" s="37"/>
      <c r="V4410" s="37"/>
      <c r="X4410" s="37"/>
      <c r="Z4410" s="37"/>
      <c r="AB4410" s="37"/>
      <c r="AD4410" s="37"/>
      <c r="AF4410" s="37"/>
      <c r="AH4410" s="37"/>
      <c r="AN4410" s="37">
        <v>2858807</v>
      </c>
      <c r="AO4410" s="12">
        <v>0.18</v>
      </c>
      <c r="AP4410" s="37"/>
      <c r="AR4410" s="37"/>
      <c r="AT4410" s="37"/>
      <c r="AV4410" s="37"/>
      <c r="AX4410" s="37"/>
      <c r="BI4410" s="12">
        <v>16975</v>
      </c>
      <c r="BY4410" s="12">
        <v>0</v>
      </c>
      <c r="CG4410" s="12" t="s">
        <v>929</v>
      </c>
      <c r="CH4410" s="12">
        <v>12.007999999999999</v>
      </c>
      <c r="CI4410" s="12" t="s">
        <v>3368</v>
      </c>
      <c r="CJ4410" s="12" t="s">
        <v>1015</v>
      </c>
      <c r="CK4410" s="12" t="s">
        <v>932</v>
      </c>
      <c r="CL4410" s="37">
        <v>1605325248</v>
      </c>
      <c r="CN4410" s="12" t="s">
        <v>1509</v>
      </c>
      <c r="CS4410" s="12"/>
      <c r="CT4410" s="36" t="str">
        <f t="shared" si="68"/>
        <v>1bn - 50bn</v>
      </c>
      <c r="CU4410" s="36" t="str">
        <f>VLOOKUP(CK4410,Mapping!B:C,2,FALSE)</f>
        <v>US/CA</v>
      </c>
    </row>
    <row r="4411" spans="1:99" ht="16" customHeight="1" x14ac:dyDescent="0.35">
      <c r="A4411" s="12" t="s">
        <v>5990</v>
      </c>
      <c r="B4411" s="12" t="s">
        <v>925</v>
      </c>
      <c r="E4411" s="37">
        <v>17081730</v>
      </c>
      <c r="G4411" s="37" t="s">
        <v>1505</v>
      </c>
      <c r="I4411" s="37"/>
      <c r="K4411" s="37"/>
      <c r="M4411" s="37">
        <v>11726400</v>
      </c>
      <c r="N4411" s="12">
        <v>1.48</v>
      </c>
      <c r="O4411" s="37"/>
      <c r="R4411" s="37"/>
      <c r="T4411" s="37"/>
      <c r="V4411" s="37"/>
      <c r="X4411" s="37"/>
      <c r="Z4411" s="37"/>
      <c r="AB4411" s="37"/>
      <c r="AD4411" s="37"/>
      <c r="AF4411" s="37"/>
      <c r="AH4411" s="37"/>
      <c r="AN4411" s="37">
        <v>5355330</v>
      </c>
      <c r="AO4411" s="12">
        <v>0.67</v>
      </c>
      <c r="AP4411" s="37"/>
      <c r="AR4411" s="37"/>
      <c r="AT4411" s="37"/>
      <c r="AV4411" s="37"/>
      <c r="AX4411" s="37"/>
      <c r="BB4411" s="12">
        <v>80000</v>
      </c>
      <c r="BI4411" s="12">
        <v>25000</v>
      </c>
      <c r="BY4411" s="12">
        <v>0</v>
      </c>
      <c r="CC4411" s="12">
        <v>0</v>
      </c>
      <c r="CG4411" s="12"/>
      <c r="CH4411" s="12">
        <v>36.152999999999999</v>
      </c>
      <c r="CI4411" s="12"/>
      <c r="CJ4411" s="12"/>
      <c r="CK4411" s="12" t="s">
        <v>3148</v>
      </c>
      <c r="CL4411" s="37">
        <v>930616382</v>
      </c>
      <c r="CN4411" s="12" t="s">
        <v>1509</v>
      </c>
      <c r="CS4411" s="12"/>
      <c r="CT4411" s="36" t="str">
        <f t="shared" si="68"/>
        <v>500mn - 1bn</v>
      </c>
      <c r="CU4411" s="36" t="str">
        <f>VLOOKUP(CK4411,Mapping!B:C,2,FALSE)</f>
        <v>LATAM</v>
      </c>
    </row>
    <row r="4412" spans="1:99" ht="16" customHeight="1" x14ac:dyDescent="0.35">
      <c r="A4412" s="12" t="s">
        <v>5991</v>
      </c>
      <c r="B4412" s="12" t="s">
        <v>925</v>
      </c>
      <c r="E4412" s="37">
        <v>210909</v>
      </c>
      <c r="G4412" s="37" t="s">
        <v>1505</v>
      </c>
      <c r="I4412" s="37"/>
      <c r="K4412" s="37"/>
      <c r="M4412" s="37"/>
      <c r="O4412" s="37"/>
      <c r="Q4412" s="12">
        <v>1554</v>
      </c>
      <c r="R4412" s="37"/>
      <c r="T4412" s="37"/>
      <c r="V4412" s="37"/>
      <c r="X4412" s="37"/>
      <c r="Z4412" s="37"/>
      <c r="AB4412" s="37"/>
      <c r="AD4412" s="37"/>
      <c r="AF4412" s="37"/>
      <c r="AH4412" s="37">
        <v>210909</v>
      </c>
      <c r="AI4412" s="12">
        <v>0.06</v>
      </c>
      <c r="AN4412" s="37"/>
      <c r="AP4412" s="37"/>
      <c r="AR4412" s="37"/>
      <c r="AT4412" s="37"/>
      <c r="AV4412" s="37"/>
      <c r="AX4412" s="37"/>
      <c r="BQ4412" s="12">
        <v>0</v>
      </c>
      <c r="CG4412" s="12" t="s">
        <v>934</v>
      </c>
      <c r="CH4412" s="12">
        <v>53.545999999999999</v>
      </c>
      <c r="CI4412" s="12" t="s">
        <v>3216</v>
      </c>
      <c r="CJ4412" s="12" t="s">
        <v>1246</v>
      </c>
      <c r="CK4412" s="12" t="s">
        <v>932</v>
      </c>
      <c r="CL4412" s="37">
        <v>376643102</v>
      </c>
      <c r="CN4412" s="12" t="s">
        <v>1509</v>
      </c>
      <c r="CS4412" s="12"/>
      <c r="CT4412" s="36" t="str">
        <f t="shared" si="68"/>
        <v>500mn</v>
      </c>
      <c r="CU4412" s="36" t="str">
        <f>VLOOKUP(CK4412,Mapping!B:C,2,FALSE)</f>
        <v>US/CA</v>
      </c>
    </row>
    <row r="4413" spans="1:99" ht="16" customHeight="1" x14ac:dyDescent="0.35">
      <c r="A4413" s="12" t="s">
        <v>5992</v>
      </c>
      <c r="B4413" s="12" t="s">
        <v>925</v>
      </c>
      <c r="E4413" s="37">
        <v>94045</v>
      </c>
      <c r="G4413" s="37" t="s">
        <v>1505</v>
      </c>
      <c r="I4413" s="37"/>
      <c r="K4413" s="37"/>
      <c r="M4413" s="37"/>
      <c r="O4413" s="37"/>
      <c r="Q4413" s="12">
        <v>478</v>
      </c>
      <c r="R4413" s="37"/>
      <c r="T4413" s="37"/>
      <c r="V4413" s="37"/>
      <c r="X4413" s="37"/>
      <c r="Z4413" s="37"/>
      <c r="AB4413" s="37"/>
      <c r="AD4413" s="37"/>
      <c r="AF4413" s="37"/>
      <c r="AH4413" s="37">
        <v>60362</v>
      </c>
      <c r="AI4413" s="12">
        <v>0.05</v>
      </c>
      <c r="AN4413" s="37">
        <v>33683</v>
      </c>
      <c r="AO4413" s="12">
        <v>0.03</v>
      </c>
      <c r="AP4413" s="37"/>
      <c r="AR4413" s="37"/>
      <c r="AT4413" s="37"/>
      <c r="AV4413" s="37"/>
      <c r="AX4413" s="37"/>
      <c r="BI4413" s="12">
        <v>200</v>
      </c>
      <c r="BQ4413" s="12">
        <v>0</v>
      </c>
      <c r="BY4413" s="12">
        <v>0</v>
      </c>
      <c r="CG4413" s="12" t="s">
        <v>929</v>
      </c>
      <c r="CH4413" s="12">
        <v>10.974</v>
      </c>
      <c r="CI4413" s="12" t="s">
        <v>5993</v>
      </c>
      <c r="CJ4413" s="12" t="s">
        <v>1015</v>
      </c>
      <c r="CK4413" s="12" t="s">
        <v>932</v>
      </c>
      <c r="CL4413" s="37">
        <v>111217195</v>
      </c>
      <c r="CN4413" s="12" t="s">
        <v>1509</v>
      </c>
      <c r="CS4413" s="12"/>
      <c r="CT4413" s="36" t="str">
        <f t="shared" si="68"/>
        <v>500mn</v>
      </c>
      <c r="CU4413" s="36" t="str">
        <f>VLOOKUP(CK4413,Mapping!B:C,2,FALSE)</f>
        <v>US/CA</v>
      </c>
    </row>
    <row r="4414" spans="1:99" ht="16" customHeight="1" x14ac:dyDescent="0.35">
      <c r="A4414" s="12" t="s">
        <v>5994</v>
      </c>
      <c r="B4414" s="12" t="s">
        <v>925</v>
      </c>
      <c r="E4414" s="37">
        <v>223880</v>
      </c>
      <c r="G4414" s="37" t="s">
        <v>1505</v>
      </c>
      <c r="I4414" s="37"/>
      <c r="K4414" s="37"/>
      <c r="M4414" s="37"/>
      <c r="O4414" s="37"/>
      <c r="R4414" s="37"/>
      <c r="T4414" s="37">
        <v>223880</v>
      </c>
      <c r="U4414" s="12">
        <v>0.14000000000000001</v>
      </c>
      <c r="V4414" s="37"/>
      <c r="X4414" s="37"/>
      <c r="Z4414" s="37"/>
      <c r="AB4414" s="37"/>
      <c r="AD4414" s="37"/>
      <c r="AF4414" s="37"/>
      <c r="AH4414" s="37"/>
      <c r="AN4414" s="37"/>
      <c r="AP4414" s="37"/>
      <c r="AR4414" s="37"/>
      <c r="AT4414" s="37"/>
      <c r="AV4414" s="37"/>
      <c r="AX4414" s="37"/>
      <c r="BK4414" s="12">
        <v>2000</v>
      </c>
      <c r="CE4414" s="12">
        <v>0</v>
      </c>
      <c r="CG4414" s="12" t="s">
        <v>929</v>
      </c>
      <c r="CH4414" s="12">
        <v>3.7679999999999998</v>
      </c>
      <c r="CI4414" s="12" t="s">
        <v>1051</v>
      </c>
      <c r="CJ4414" s="12" t="s">
        <v>2087</v>
      </c>
      <c r="CK4414" s="12" t="s">
        <v>932</v>
      </c>
      <c r="CL4414" s="37">
        <v>160619948</v>
      </c>
      <c r="CN4414" s="12" t="s">
        <v>1509</v>
      </c>
      <c r="CS4414" s="12"/>
      <c r="CT4414" s="36" t="str">
        <f t="shared" si="68"/>
        <v>500mn</v>
      </c>
      <c r="CU4414" s="36" t="str">
        <f>VLOOKUP(CK4414,Mapping!B:C,2,FALSE)</f>
        <v>US/CA</v>
      </c>
    </row>
    <row r="4415" spans="1:99" ht="16" customHeight="1" x14ac:dyDescent="0.35">
      <c r="A4415" s="12" t="s">
        <v>5995</v>
      </c>
      <c r="B4415" s="12" t="s">
        <v>925</v>
      </c>
      <c r="E4415" s="37">
        <v>0</v>
      </c>
      <c r="G4415" s="37" t="s">
        <v>1505</v>
      </c>
      <c r="I4415" s="37"/>
      <c r="K4415" s="37"/>
      <c r="M4415" s="37"/>
      <c r="O4415" s="37"/>
      <c r="R4415" s="37"/>
      <c r="T4415" s="37"/>
      <c r="V4415" s="37"/>
      <c r="X4415" s="37"/>
      <c r="Z4415" s="37">
        <v>0</v>
      </c>
      <c r="AA4415" s="12">
        <v>0</v>
      </c>
      <c r="AB4415" s="37"/>
      <c r="AD4415" s="37"/>
      <c r="AF4415" s="37"/>
      <c r="AH4415" s="37"/>
      <c r="AN4415" s="37"/>
      <c r="AP4415" s="37"/>
      <c r="AR4415" s="37"/>
      <c r="AT4415" s="37"/>
      <c r="AV4415" s="37"/>
      <c r="AX4415" s="37"/>
      <c r="BC4415" s="12">
        <v>0</v>
      </c>
      <c r="CD4415" s="12">
        <v>0</v>
      </c>
      <c r="CG4415" s="12" t="s">
        <v>1058</v>
      </c>
      <c r="CH4415" s="12">
        <v>84.873000000000005</v>
      </c>
      <c r="CI4415" s="12" t="s">
        <v>5996</v>
      </c>
      <c r="CJ4415" s="12" t="s">
        <v>946</v>
      </c>
      <c r="CK4415" s="12" t="s">
        <v>932</v>
      </c>
      <c r="CL4415" s="37">
        <v>1050043128</v>
      </c>
      <c r="CN4415" s="12" t="s">
        <v>1509</v>
      </c>
      <c r="CS4415" s="12"/>
      <c r="CT4415" s="36" t="str">
        <f t="shared" si="68"/>
        <v>1bn - 50bn</v>
      </c>
      <c r="CU4415" s="36" t="str">
        <f>VLOOKUP(CK4415,Mapping!B:C,2,FALSE)</f>
        <v>US/CA</v>
      </c>
    </row>
    <row r="4416" spans="1:99" ht="16" customHeight="1" x14ac:dyDescent="0.35">
      <c r="A4416" s="12" t="s">
        <v>159</v>
      </c>
      <c r="B4416" s="12" t="s">
        <v>933</v>
      </c>
      <c r="C4416" s="12">
        <v>104</v>
      </c>
      <c r="D4416" s="12">
        <v>172562</v>
      </c>
      <c r="E4416" s="37">
        <v>394510705</v>
      </c>
      <c r="F4416" s="12">
        <v>226081</v>
      </c>
      <c r="G4416" s="37">
        <v>8591862</v>
      </c>
      <c r="H4416" s="12">
        <v>0.01</v>
      </c>
      <c r="I4416" s="37">
        <v>13133527</v>
      </c>
      <c r="J4416" s="12">
        <v>0.02</v>
      </c>
      <c r="K4416" s="37">
        <v>21032879</v>
      </c>
      <c r="L4416" s="12">
        <v>0.04</v>
      </c>
      <c r="M4416" s="37">
        <v>94471</v>
      </c>
      <c r="N4416" s="12">
        <v>0</v>
      </c>
      <c r="O4416" s="37">
        <v>79226164</v>
      </c>
      <c r="P4416" s="12">
        <v>0.14000000000000001</v>
      </c>
      <c r="Q4416" s="12">
        <v>108847</v>
      </c>
      <c r="R4416" s="37">
        <v>29496469</v>
      </c>
      <c r="S4416" s="12">
        <v>0.05</v>
      </c>
      <c r="T4416" s="37">
        <v>4832562</v>
      </c>
      <c r="U4416" s="12">
        <v>0.01</v>
      </c>
      <c r="V4416" s="37">
        <v>13938376</v>
      </c>
      <c r="W4416" s="12">
        <v>0.02</v>
      </c>
      <c r="X4416" s="37">
        <v>49160637</v>
      </c>
      <c r="Y4416" s="12">
        <v>0.08</v>
      </c>
      <c r="Z4416" s="37">
        <v>13581974</v>
      </c>
      <c r="AA4416" s="12">
        <v>0.02</v>
      </c>
      <c r="AB4416" s="37">
        <v>16114967</v>
      </c>
      <c r="AC4416" s="12">
        <v>0.03</v>
      </c>
      <c r="AD4416" s="37">
        <v>1765784</v>
      </c>
      <c r="AE4416" s="12">
        <v>0</v>
      </c>
      <c r="AF4416" s="37"/>
      <c r="AH4416" s="37">
        <v>13745199</v>
      </c>
      <c r="AI4416" s="12">
        <v>0.02</v>
      </c>
      <c r="AJ4416" s="12">
        <v>989023</v>
      </c>
      <c r="AK4416" s="12">
        <v>518534</v>
      </c>
      <c r="AL4416" s="12">
        <v>5663877</v>
      </c>
      <c r="AM4416" s="12">
        <v>412246</v>
      </c>
      <c r="AN4416" s="37">
        <v>65984135</v>
      </c>
      <c r="AO4416" s="12">
        <v>0.11</v>
      </c>
      <c r="AP4416" s="37">
        <v>62733506</v>
      </c>
      <c r="AQ4416" s="12">
        <v>0.11</v>
      </c>
      <c r="AR4416" s="37"/>
      <c r="AT4416" s="37">
        <v>49889</v>
      </c>
      <c r="AU4416" s="12">
        <v>0</v>
      </c>
      <c r="AV4416" s="37"/>
      <c r="AX4416" s="37">
        <v>1028304</v>
      </c>
      <c r="AY4416" s="12">
        <v>0</v>
      </c>
      <c r="AZ4416" s="12">
        <v>1847849</v>
      </c>
      <c r="BA4416" s="12">
        <v>481118</v>
      </c>
      <c r="BB4416" s="12">
        <v>753</v>
      </c>
      <c r="BC4416" s="12">
        <v>459316</v>
      </c>
      <c r="BD4416" s="12">
        <v>4680</v>
      </c>
      <c r="BG4416" s="12">
        <v>328230</v>
      </c>
      <c r="BH4416" s="12">
        <v>271703</v>
      </c>
      <c r="BI4416" s="12">
        <v>391800</v>
      </c>
      <c r="BJ4416" s="12">
        <v>15848</v>
      </c>
      <c r="BK4416" s="12">
        <v>43171</v>
      </c>
      <c r="BN4416" s="12">
        <v>0.03</v>
      </c>
      <c r="BO4416" s="12">
        <v>0.03</v>
      </c>
      <c r="BQ4416" s="12">
        <v>0.03</v>
      </c>
      <c r="BR4416" s="12">
        <v>0.04</v>
      </c>
      <c r="BS4416" s="12">
        <v>0</v>
      </c>
      <c r="BT4416" s="12">
        <v>0.02</v>
      </c>
      <c r="BU4416" s="12">
        <v>0.03</v>
      </c>
      <c r="BV4416" s="12">
        <v>0.23</v>
      </c>
      <c r="BW4416" s="12">
        <v>0.02</v>
      </c>
      <c r="BX4416" s="12">
        <v>0.03</v>
      </c>
      <c r="BY4416" s="12">
        <v>0.05</v>
      </c>
      <c r="BZ4416" s="12">
        <v>0.01</v>
      </c>
      <c r="CB4416" s="12">
        <v>0.01</v>
      </c>
      <c r="CC4416" s="12">
        <v>0</v>
      </c>
      <c r="CD4416" s="12">
        <v>0.04</v>
      </c>
      <c r="CE4416" s="12">
        <v>0</v>
      </c>
      <c r="CF4416" s="12">
        <v>0</v>
      </c>
      <c r="CG4416" s="12" t="s">
        <v>940</v>
      </c>
      <c r="CH4416" s="12">
        <v>32.488</v>
      </c>
      <c r="CI4416" s="12" t="s">
        <v>1037</v>
      </c>
      <c r="CJ4416" s="12"/>
      <c r="CK4416" s="12" t="s">
        <v>1038</v>
      </c>
      <c r="CL4416" s="37">
        <v>58442590412</v>
      </c>
      <c r="CM4416" s="12">
        <v>499</v>
      </c>
      <c r="CN4416" s="12" t="s">
        <v>1506</v>
      </c>
      <c r="CO4416" s="12" t="s">
        <v>1515</v>
      </c>
      <c r="CP4416" s="12">
        <v>255270.79217899617</v>
      </c>
      <c r="CQ4416" s="12">
        <v>77</v>
      </c>
      <c r="CS4416" s="12"/>
      <c r="CT4416" s="36" t="str">
        <f t="shared" si="68"/>
        <v>50bn - 100bn</v>
      </c>
      <c r="CU4416" s="36" t="str">
        <f>VLOOKUP(CK4416,Mapping!B:C,2,FALSE)</f>
        <v>EU</v>
      </c>
    </row>
    <row r="4417" spans="1:99" ht="16" customHeight="1" x14ac:dyDescent="0.35">
      <c r="A4417" s="12" t="s">
        <v>5997</v>
      </c>
      <c r="B4417" s="12" t="s">
        <v>933</v>
      </c>
      <c r="E4417" s="37">
        <v>931130</v>
      </c>
      <c r="G4417" s="37" t="s">
        <v>1505</v>
      </c>
      <c r="I4417" s="37"/>
      <c r="K4417" s="37"/>
      <c r="M4417" s="37"/>
      <c r="O4417" s="37"/>
      <c r="R4417" s="37"/>
      <c r="T4417" s="37"/>
      <c r="V4417" s="37"/>
      <c r="X4417" s="37"/>
      <c r="Z4417" s="37"/>
      <c r="AB4417" s="37"/>
      <c r="AD4417" s="37"/>
      <c r="AF4417" s="37"/>
      <c r="AH4417" s="37"/>
      <c r="AN4417" s="37"/>
      <c r="AP4417" s="37"/>
      <c r="AR4417" s="37"/>
      <c r="AT4417" s="37">
        <v>931130</v>
      </c>
      <c r="AU4417" s="12">
        <v>0.01</v>
      </c>
      <c r="AV4417" s="37"/>
      <c r="AX4417" s="37"/>
      <c r="BD4417" s="12">
        <v>87348</v>
      </c>
      <c r="CF4417" s="12">
        <v>0.08</v>
      </c>
      <c r="CG4417" s="12" t="s">
        <v>929</v>
      </c>
      <c r="CH4417" s="12">
        <v>44.683999999999997</v>
      </c>
      <c r="CI4417" s="12" t="s">
        <v>941</v>
      </c>
      <c r="CJ4417" s="12" t="s">
        <v>941</v>
      </c>
      <c r="CK4417" s="12" t="s">
        <v>932</v>
      </c>
      <c r="CL4417" s="37">
        <v>10823385636</v>
      </c>
      <c r="CN4417" s="12" t="s">
        <v>1506</v>
      </c>
      <c r="CS4417" s="12"/>
      <c r="CT4417" s="36" t="str">
        <f t="shared" si="68"/>
        <v>1bn - 50bn</v>
      </c>
      <c r="CU4417" s="36" t="str">
        <f>VLOOKUP(CK4417,Mapping!B:C,2,FALSE)</f>
        <v>US/CA</v>
      </c>
    </row>
    <row r="4418" spans="1:99" ht="16" customHeight="1" x14ac:dyDescent="0.35">
      <c r="A4418" s="12" t="s">
        <v>5998</v>
      </c>
      <c r="B4418" s="12" t="s">
        <v>925</v>
      </c>
      <c r="E4418" s="37">
        <v>2615208</v>
      </c>
      <c r="G4418" s="37" t="s">
        <v>1505</v>
      </c>
      <c r="I4418" s="37"/>
      <c r="K4418" s="37"/>
      <c r="M4418" s="37"/>
      <c r="O4418" s="37"/>
      <c r="R4418" s="37"/>
      <c r="T4418" s="37"/>
      <c r="V4418" s="37"/>
      <c r="X4418" s="37"/>
      <c r="Z4418" s="37"/>
      <c r="AB4418" s="37">
        <v>2615208</v>
      </c>
      <c r="AC4418" s="12">
        <v>3.82</v>
      </c>
      <c r="AD4418" s="37"/>
      <c r="AF4418" s="37"/>
      <c r="AH4418" s="37"/>
      <c r="AJ4418" s="12">
        <v>160503</v>
      </c>
      <c r="AN4418" s="37"/>
      <c r="AP4418" s="37"/>
      <c r="AR4418" s="37"/>
      <c r="AT4418" s="37"/>
      <c r="AV4418" s="37"/>
      <c r="AX4418" s="37"/>
      <c r="BR4418" s="12">
        <v>0.01</v>
      </c>
      <c r="CG4418" s="12" t="s">
        <v>976</v>
      </c>
      <c r="CH4418" s="12">
        <v>2.5819999999999999</v>
      </c>
      <c r="CI4418" s="12" t="s">
        <v>1009</v>
      </c>
      <c r="CJ4418" s="12"/>
      <c r="CK4418" s="12" t="s">
        <v>1010</v>
      </c>
      <c r="CL4418" s="37">
        <v>74945334</v>
      </c>
      <c r="CN4418" s="12" t="s">
        <v>1513</v>
      </c>
      <c r="CS4418" s="12"/>
      <c r="CT4418" s="36" t="str">
        <f t="shared" si="68"/>
        <v>500mn</v>
      </c>
      <c r="CU4418" s="36" t="str">
        <f>VLOOKUP(CK4418,Mapping!B:C,2,FALSE)</f>
        <v>Africa</v>
      </c>
    </row>
    <row r="4419" spans="1:99" ht="16" customHeight="1" x14ac:dyDescent="0.35">
      <c r="A4419" s="12" t="s">
        <v>5999</v>
      </c>
      <c r="B4419" s="12" t="s">
        <v>925</v>
      </c>
      <c r="E4419" s="37">
        <v>2536676</v>
      </c>
      <c r="G4419" s="37" t="s">
        <v>1505</v>
      </c>
      <c r="I4419" s="37"/>
      <c r="K4419" s="37"/>
      <c r="M4419" s="37">
        <v>2536676</v>
      </c>
      <c r="N4419" s="12">
        <v>0.56000000000000005</v>
      </c>
      <c r="O4419" s="37"/>
      <c r="R4419" s="37"/>
      <c r="T4419" s="37"/>
      <c r="V4419" s="37"/>
      <c r="X4419" s="37"/>
      <c r="Z4419" s="37"/>
      <c r="AB4419" s="37"/>
      <c r="AD4419" s="37"/>
      <c r="AF4419" s="37"/>
      <c r="AH4419" s="37"/>
      <c r="AN4419" s="37"/>
      <c r="AP4419" s="37"/>
      <c r="AR4419" s="37"/>
      <c r="AT4419" s="37"/>
      <c r="AV4419" s="37"/>
      <c r="AX4419" s="37"/>
      <c r="BB4419" s="12">
        <v>20219</v>
      </c>
      <c r="CC4419" s="12">
        <v>0</v>
      </c>
      <c r="CG4419" s="12" t="s">
        <v>934</v>
      </c>
      <c r="CH4419" s="12">
        <v>56.15</v>
      </c>
      <c r="CI4419" s="12" t="s">
        <v>1283</v>
      </c>
      <c r="CJ4419" s="12" t="s">
        <v>968</v>
      </c>
      <c r="CK4419" s="12" t="s">
        <v>932</v>
      </c>
      <c r="CL4419" s="37">
        <v>451371364</v>
      </c>
      <c r="CN4419" s="12" t="s">
        <v>1509</v>
      </c>
      <c r="CS4419" s="12"/>
      <c r="CT4419" s="36" t="str">
        <f t="shared" ref="CT4419:CT4482" si="69">IF(CL4419&gt;100000000000, "100bn", IF(CL4419&gt;50000000000, "50bn - 100bn",IF(CL4419&gt;1000000000, "1bn - 50bn", IF(CL4419&gt;500000000, "500mn - 1bn", "500mn"))))</f>
        <v>500mn</v>
      </c>
      <c r="CU4419" s="36" t="str">
        <f>VLOOKUP(CK4419,Mapping!B:C,2,FALSE)</f>
        <v>US/CA</v>
      </c>
    </row>
    <row r="4420" spans="1:99" ht="16" customHeight="1" x14ac:dyDescent="0.35">
      <c r="A4420" s="12" t="s">
        <v>6000</v>
      </c>
      <c r="B4420" s="12" t="s">
        <v>933</v>
      </c>
      <c r="E4420" s="37">
        <v>37893</v>
      </c>
      <c r="G4420" s="37" t="s">
        <v>1505</v>
      </c>
      <c r="I4420" s="37"/>
      <c r="K4420" s="37"/>
      <c r="M4420" s="37"/>
      <c r="O4420" s="37"/>
      <c r="R4420" s="37"/>
      <c r="T4420" s="37"/>
      <c r="V4420" s="37"/>
      <c r="X4420" s="37"/>
      <c r="Z4420" s="37"/>
      <c r="AB4420" s="37"/>
      <c r="AD4420" s="37"/>
      <c r="AF4420" s="37"/>
      <c r="AH4420" s="37"/>
      <c r="AN4420" s="37">
        <v>37893</v>
      </c>
      <c r="AO4420" s="12">
        <v>0.13</v>
      </c>
      <c r="AP4420" s="37"/>
      <c r="AR4420" s="37"/>
      <c r="AT4420" s="37"/>
      <c r="AV4420" s="37"/>
      <c r="AX4420" s="37"/>
      <c r="BI4420" s="12">
        <v>225</v>
      </c>
      <c r="BY4420" s="12">
        <v>0</v>
      </c>
      <c r="CG4420" s="12" t="s">
        <v>991</v>
      </c>
      <c r="CH4420" s="12">
        <v>76.483000000000004</v>
      </c>
      <c r="CI4420" s="12" t="s">
        <v>1112</v>
      </c>
      <c r="CJ4420" s="12"/>
      <c r="CK4420" s="12" t="s">
        <v>990</v>
      </c>
      <c r="CL4420" s="37">
        <v>28511638</v>
      </c>
      <c r="CN4420" s="12" t="s">
        <v>1506</v>
      </c>
      <c r="CS4420" s="12"/>
      <c r="CT4420" s="36" t="str">
        <f t="shared" si="69"/>
        <v>500mn</v>
      </c>
      <c r="CU4420" s="36" t="str">
        <f>VLOOKUP(CK4420,Mapping!B:C,2,FALSE)</f>
        <v>EU</v>
      </c>
    </row>
    <row r="4421" spans="1:99" ht="16" customHeight="1" x14ac:dyDescent="0.35">
      <c r="A4421" s="12" t="s">
        <v>6001</v>
      </c>
      <c r="B4421" s="12" t="s">
        <v>925</v>
      </c>
      <c r="E4421" s="37">
        <v>5122116</v>
      </c>
      <c r="G4421" s="37" t="s">
        <v>1505</v>
      </c>
      <c r="I4421" s="37"/>
      <c r="K4421" s="37"/>
      <c r="M4421" s="37">
        <v>4197172</v>
      </c>
      <c r="N4421" s="12">
        <v>2.5</v>
      </c>
      <c r="O4421" s="37"/>
      <c r="R4421" s="37"/>
      <c r="T4421" s="37"/>
      <c r="V4421" s="37"/>
      <c r="X4421" s="37"/>
      <c r="Z4421" s="37">
        <v>924944</v>
      </c>
      <c r="AA4421" s="12">
        <v>0.55000000000000004</v>
      </c>
      <c r="AB4421" s="37"/>
      <c r="AD4421" s="37"/>
      <c r="AF4421" s="37"/>
      <c r="AH4421" s="37"/>
      <c r="AN4421" s="37"/>
      <c r="AP4421" s="37"/>
      <c r="AR4421" s="37"/>
      <c r="AT4421" s="37"/>
      <c r="AV4421" s="37"/>
      <c r="AX4421" s="37"/>
      <c r="BB4421" s="12">
        <v>28634</v>
      </c>
      <c r="BC4421" s="12">
        <v>32228</v>
      </c>
      <c r="CC4421" s="12">
        <v>0</v>
      </c>
      <c r="CD4421" s="12">
        <v>0</v>
      </c>
      <c r="CG4421" s="12" t="s">
        <v>940</v>
      </c>
      <c r="CH4421" s="12">
        <v>35.448</v>
      </c>
      <c r="CI4421" s="12" t="s">
        <v>1886</v>
      </c>
      <c r="CJ4421" s="12"/>
      <c r="CK4421" s="12" t="s">
        <v>1887</v>
      </c>
      <c r="CL4421" s="37">
        <v>167273030</v>
      </c>
      <c r="CN4421" s="12" t="s">
        <v>1506</v>
      </c>
      <c r="CS4421" s="12"/>
      <c r="CT4421" s="36" t="str">
        <f t="shared" si="69"/>
        <v>500mn</v>
      </c>
      <c r="CU4421" s="36" t="str">
        <f>VLOOKUP(CK4421,Mapping!B:C,2,FALSE)</f>
        <v>EU</v>
      </c>
    </row>
    <row r="4422" spans="1:99" ht="16" customHeight="1" x14ac:dyDescent="0.35">
      <c r="A4422" s="12" t="s">
        <v>6002</v>
      </c>
      <c r="B4422" s="12" t="s">
        <v>925</v>
      </c>
      <c r="E4422" s="37">
        <v>698913</v>
      </c>
      <c r="G4422" s="37" t="s">
        <v>1505</v>
      </c>
      <c r="I4422" s="37"/>
      <c r="K4422" s="37"/>
      <c r="M4422" s="37"/>
      <c r="O4422" s="37"/>
      <c r="R4422" s="37"/>
      <c r="T4422" s="37"/>
      <c r="V4422" s="37"/>
      <c r="X4422" s="37"/>
      <c r="Z4422" s="37"/>
      <c r="AB4422" s="37"/>
      <c r="AD4422" s="37"/>
      <c r="AF4422" s="37"/>
      <c r="AH4422" s="37"/>
      <c r="AN4422" s="37">
        <v>698913</v>
      </c>
      <c r="AO4422" s="12">
        <v>0.4</v>
      </c>
      <c r="AP4422" s="37"/>
      <c r="AR4422" s="37"/>
      <c r="AT4422" s="37"/>
      <c r="AV4422" s="37"/>
      <c r="AX4422" s="37"/>
      <c r="BI4422" s="12">
        <v>4150</v>
      </c>
      <c r="BY4422" s="12">
        <v>0</v>
      </c>
      <c r="CG4422" s="12"/>
      <c r="CH4422" s="12">
        <v>232.423</v>
      </c>
      <c r="CI4422" s="12" t="s">
        <v>950</v>
      </c>
      <c r="CJ4422" s="12"/>
      <c r="CK4422" s="12" t="s">
        <v>951</v>
      </c>
      <c r="CL4422" s="37">
        <v>175694284</v>
      </c>
      <c r="CN4422" s="12" t="s">
        <v>1509</v>
      </c>
      <c r="CS4422" s="12"/>
      <c r="CT4422" s="36" t="str">
        <f t="shared" si="69"/>
        <v>500mn</v>
      </c>
      <c r="CU4422" s="36" t="str">
        <f>VLOOKUP(CK4422,Mapping!B:C,2,FALSE)</f>
        <v>HK</v>
      </c>
    </row>
    <row r="4423" spans="1:99" ht="16" customHeight="1" x14ac:dyDescent="0.35">
      <c r="A4423" s="12" t="s">
        <v>6003</v>
      </c>
      <c r="B4423" s="12" t="s">
        <v>925</v>
      </c>
      <c r="E4423" s="37">
        <v>1940958</v>
      </c>
      <c r="G4423" s="37" t="s">
        <v>1505</v>
      </c>
      <c r="I4423" s="37"/>
      <c r="K4423" s="37"/>
      <c r="M4423" s="37"/>
      <c r="O4423" s="37"/>
      <c r="R4423" s="37"/>
      <c r="T4423" s="37"/>
      <c r="V4423" s="37"/>
      <c r="X4423" s="37"/>
      <c r="Z4423" s="37"/>
      <c r="AB4423" s="37"/>
      <c r="AD4423" s="37"/>
      <c r="AF4423" s="37"/>
      <c r="AH4423" s="37"/>
      <c r="AN4423" s="37">
        <v>1940958</v>
      </c>
      <c r="AO4423" s="12">
        <v>0.96</v>
      </c>
      <c r="AP4423" s="37"/>
      <c r="AR4423" s="37"/>
      <c r="AT4423" s="37"/>
      <c r="AV4423" s="37"/>
      <c r="AX4423" s="37"/>
      <c r="BI4423" s="12">
        <v>11525</v>
      </c>
      <c r="BY4423" s="12">
        <v>0</v>
      </c>
      <c r="CG4423" s="12" t="s">
        <v>940</v>
      </c>
      <c r="CH4423" s="12">
        <v>12.821999999999999</v>
      </c>
      <c r="CI4423" s="12" t="s">
        <v>1020</v>
      </c>
      <c r="CJ4423" s="12" t="s">
        <v>1021</v>
      </c>
      <c r="CK4423" s="12" t="s">
        <v>932</v>
      </c>
      <c r="CL4423" s="37">
        <v>200738761</v>
      </c>
      <c r="CN4423" s="12" t="s">
        <v>1509</v>
      </c>
      <c r="CS4423" s="12"/>
      <c r="CT4423" s="36" t="str">
        <f t="shared" si="69"/>
        <v>500mn</v>
      </c>
      <c r="CU4423" s="36" t="str">
        <f>VLOOKUP(CK4423,Mapping!B:C,2,FALSE)</f>
        <v>US/CA</v>
      </c>
    </row>
    <row r="4424" spans="1:99" ht="16" customHeight="1" x14ac:dyDescent="0.35">
      <c r="A4424" s="12" t="s">
        <v>6004</v>
      </c>
      <c r="B4424" s="12" t="s">
        <v>925</v>
      </c>
      <c r="E4424" s="37">
        <v>875293787</v>
      </c>
      <c r="G4424" s="37" t="s">
        <v>1505</v>
      </c>
      <c r="I4424" s="37"/>
      <c r="K4424" s="37">
        <v>595485957</v>
      </c>
      <c r="L4424" s="12">
        <v>9.07</v>
      </c>
      <c r="M4424" s="37"/>
      <c r="O4424" s="37">
        <v>246619928</v>
      </c>
      <c r="P4424" s="12">
        <v>3.76</v>
      </c>
      <c r="R4424" s="37">
        <v>33187902</v>
      </c>
      <c r="S4424" s="12">
        <v>0.51</v>
      </c>
      <c r="T4424" s="37"/>
      <c r="V4424" s="37"/>
      <c r="X4424" s="37"/>
      <c r="Z4424" s="37"/>
      <c r="AB4424" s="37"/>
      <c r="AD4424" s="37"/>
      <c r="AF4424" s="37"/>
      <c r="AH4424" s="37"/>
      <c r="AL4424" s="12">
        <v>13438800</v>
      </c>
      <c r="AN4424" s="37"/>
      <c r="AP4424" s="37"/>
      <c r="AR4424" s="37"/>
      <c r="AT4424" s="37"/>
      <c r="AV4424" s="37"/>
      <c r="AX4424" s="37"/>
      <c r="AZ4424" s="12">
        <v>2500000</v>
      </c>
      <c r="BG4424" s="12">
        <v>7735800</v>
      </c>
      <c r="BS4424" s="12">
        <v>0.08</v>
      </c>
      <c r="BU4424" s="12">
        <v>7.0000000000000007E-2</v>
      </c>
      <c r="BX4424" s="12">
        <v>0.04</v>
      </c>
      <c r="CG4424" s="12" t="s">
        <v>929</v>
      </c>
      <c r="CH4424" s="12">
        <v>45.378999999999998</v>
      </c>
      <c r="CI4424" s="12" t="s">
        <v>977</v>
      </c>
      <c r="CJ4424" s="12"/>
      <c r="CK4424" s="12" t="s">
        <v>927</v>
      </c>
      <c r="CL4424" s="37">
        <v>6806037122</v>
      </c>
      <c r="CN4424" s="12" t="s">
        <v>1506</v>
      </c>
      <c r="CS4424" s="12"/>
      <c r="CT4424" s="36" t="str">
        <f t="shared" si="69"/>
        <v>1bn - 50bn</v>
      </c>
      <c r="CU4424" s="36" t="str">
        <f>VLOOKUP(CK4424,Mapping!B:C,2,FALSE)</f>
        <v>CN</v>
      </c>
    </row>
    <row r="4425" spans="1:99" ht="16" customHeight="1" x14ac:dyDescent="0.35">
      <c r="A4425" s="12" t="s">
        <v>6005</v>
      </c>
      <c r="B4425" s="12" t="s">
        <v>925</v>
      </c>
      <c r="E4425" s="37">
        <v>0</v>
      </c>
      <c r="G4425" s="37" t="s">
        <v>1505</v>
      </c>
      <c r="I4425" s="37"/>
      <c r="K4425" s="37"/>
      <c r="M4425" s="37"/>
      <c r="O4425" s="37"/>
      <c r="R4425" s="37"/>
      <c r="T4425" s="37"/>
      <c r="V4425" s="37"/>
      <c r="X4425" s="37"/>
      <c r="Z4425" s="37"/>
      <c r="AB4425" s="37"/>
      <c r="AD4425" s="37"/>
      <c r="AF4425" s="37"/>
      <c r="AH4425" s="37"/>
      <c r="AN4425" s="37">
        <v>0</v>
      </c>
      <c r="AO4425" s="12">
        <v>0</v>
      </c>
      <c r="AP4425" s="37"/>
      <c r="AR4425" s="37"/>
      <c r="AT4425" s="37"/>
      <c r="AV4425" s="37"/>
      <c r="AX4425" s="37"/>
      <c r="BI4425" s="12">
        <v>0</v>
      </c>
      <c r="BY4425" s="12">
        <v>0</v>
      </c>
      <c r="CG4425" s="12" t="s">
        <v>940</v>
      </c>
      <c r="CH4425" s="12">
        <v>157.18299999999999</v>
      </c>
      <c r="CI4425" s="12" t="s">
        <v>1053</v>
      </c>
      <c r="CJ4425" s="12" t="s">
        <v>1114</v>
      </c>
      <c r="CK4425" s="12" t="s">
        <v>932</v>
      </c>
      <c r="CL4425" s="37">
        <v>116344905</v>
      </c>
      <c r="CN4425" s="12" t="s">
        <v>1509</v>
      </c>
      <c r="CS4425" s="12"/>
      <c r="CT4425" s="36" t="str">
        <f t="shared" si="69"/>
        <v>500mn</v>
      </c>
      <c r="CU4425" s="36" t="str">
        <f>VLOOKUP(CK4425,Mapping!B:C,2,FALSE)</f>
        <v>US/CA</v>
      </c>
    </row>
    <row r="4426" spans="1:99" ht="16" customHeight="1" x14ac:dyDescent="0.35">
      <c r="A4426" s="12" t="s">
        <v>774</v>
      </c>
      <c r="B4426" s="12" t="s">
        <v>933</v>
      </c>
      <c r="E4426" s="37">
        <v>3027492</v>
      </c>
      <c r="F4426" s="12">
        <v>1244</v>
      </c>
      <c r="G4426" s="37" t="s">
        <v>1505</v>
      </c>
      <c r="I4426" s="37">
        <v>66319</v>
      </c>
      <c r="J4426" s="12">
        <v>0.01</v>
      </c>
      <c r="K4426" s="37">
        <v>952579</v>
      </c>
      <c r="L4426" s="12">
        <v>0.1</v>
      </c>
      <c r="M4426" s="37"/>
      <c r="O4426" s="37">
        <v>634357</v>
      </c>
      <c r="P4426" s="12">
        <v>7.0000000000000007E-2</v>
      </c>
      <c r="Q4426" s="12">
        <v>2399</v>
      </c>
      <c r="R4426" s="37">
        <v>161985</v>
      </c>
      <c r="S4426" s="12">
        <v>0.02</v>
      </c>
      <c r="T4426" s="37"/>
      <c r="V4426" s="37">
        <v>92756</v>
      </c>
      <c r="W4426" s="12">
        <v>0.01</v>
      </c>
      <c r="X4426" s="37">
        <v>160807</v>
      </c>
      <c r="Y4426" s="12">
        <v>0.02</v>
      </c>
      <c r="Z4426" s="37"/>
      <c r="AB4426" s="37">
        <v>163196</v>
      </c>
      <c r="AC4426" s="12">
        <v>0.02</v>
      </c>
      <c r="AD4426" s="37"/>
      <c r="AF4426" s="37">
        <v>86227</v>
      </c>
      <c r="AG4426" s="12">
        <v>0.01</v>
      </c>
      <c r="AH4426" s="37">
        <v>336724</v>
      </c>
      <c r="AI4426" s="12">
        <v>0.03</v>
      </c>
      <c r="AJ4426" s="12">
        <v>11036</v>
      </c>
      <c r="AK4426" s="12">
        <v>4068</v>
      </c>
      <c r="AL4426" s="12">
        <v>39456</v>
      </c>
      <c r="AN4426" s="37">
        <v>300018</v>
      </c>
      <c r="AO4426" s="12">
        <v>0.03</v>
      </c>
      <c r="AP4426" s="37">
        <v>72524</v>
      </c>
      <c r="AQ4426" s="12">
        <v>0.01</v>
      </c>
      <c r="AR4426" s="37"/>
      <c r="AT4426" s="37"/>
      <c r="AV4426" s="37"/>
      <c r="AX4426" s="37"/>
      <c r="AZ4426" s="12">
        <v>15249</v>
      </c>
      <c r="BA4426" s="12">
        <v>1610</v>
      </c>
      <c r="BF4426" s="12">
        <v>5693</v>
      </c>
      <c r="BG4426" s="12">
        <v>15954</v>
      </c>
      <c r="BH4426" s="12">
        <v>292</v>
      </c>
      <c r="BI4426" s="12">
        <v>1782</v>
      </c>
      <c r="BO4426" s="12">
        <v>0</v>
      </c>
      <c r="BP4426" s="12">
        <v>0</v>
      </c>
      <c r="BQ4426" s="12">
        <v>0</v>
      </c>
      <c r="BR4426" s="12">
        <v>0</v>
      </c>
      <c r="BS4426" s="12">
        <v>0</v>
      </c>
      <c r="BT4426" s="12">
        <v>0</v>
      </c>
      <c r="BU4426" s="12">
        <v>0</v>
      </c>
      <c r="BV4426" s="12">
        <v>0</v>
      </c>
      <c r="BX4426" s="12">
        <v>0</v>
      </c>
      <c r="BY4426" s="12">
        <v>0</v>
      </c>
      <c r="BZ4426" s="12">
        <v>0</v>
      </c>
      <c r="CG4426" s="12" t="s">
        <v>1058</v>
      </c>
      <c r="CH4426" s="12">
        <v>67.790999999999997</v>
      </c>
      <c r="CI4426" s="12" t="s">
        <v>1011</v>
      </c>
      <c r="CJ4426" s="12" t="s">
        <v>1012</v>
      </c>
      <c r="CK4426" s="12" t="s">
        <v>1013</v>
      </c>
      <c r="CL4426" s="37">
        <v>965905803</v>
      </c>
      <c r="CN4426" s="12" t="s">
        <v>1506</v>
      </c>
      <c r="CS4426" s="12"/>
      <c r="CT4426" s="36" t="str">
        <f t="shared" si="69"/>
        <v>500mn - 1bn</v>
      </c>
      <c r="CU4426" s="36" t="str">
        <f>VLOOKUP(CK4426,Mapping!B:C,2,FALSE)</f>
        <v>Oceania</v>
      </c>
    </row>
    <row r="4427" spans="1:99" ht="16" customHeight="1" x14ac:dyDescent="0.35">
      <c r="A4427" s="12" t="s">
        <v>6006</v>
      </c>
      <c r="B4427" s="12" t="s">
        <v>925</v>
      </c>
      <c r="E4427" s="37">
        <v>30717</v>
      </c>
      <c r="G4427" s="37" t="s">
        <v>1505</v>
      </c>
      <c r="I4427" s="37"/>
      <c r="K4427" s="37"/>
      <c r="M4427" s="37"/>
      <c r="O4427" s="37"/>
      <c r="R4427" s="37">
        <v>15879</v>
      </c>
      <c r="S4427" s="12">
        <v>0.02</v>
      </c>
      <c r="T4427" s="37"/>
      <c r="V4427" s="37"/>
      <c r="X4427" s="37"/>
      <c r="Z4427" s="37"/>
      <c r="AB4427" s="37"/>
      <c r="AD4427" s="37"/>
      <c r="AF4427" s="37">
        <v>14838</v>
      </c>
      <c r="AG4427" s="12">
        <v>0.02</v>
      </c>
      <c r="AH4427" s="37"/>
      <c r="AN4427" s="37"/>
      <c r="AP4427" s="37"/>
      <c r="AR4427" s="37"/>
      <c r="AT4427" s="37"/>
      <c r="AV4427" s="37"/>
      <c r="AX4427" s="37"/>
      <c r="AZ4427" s="12">
        <v>1500</v>
      </c>
      <c r="BF4427" s="12">
        <v>1100</v>
      </c>
      <c r="BP4427" s="12">
        <v>0</v>
      </c>
      <c r="BX4427" s="12">
        <v>0</v>
      </c>
      <c r="CG4427" s="12" t="s">
        <v>991</v>
      </c>
      <c r="CH4427" s="12">
        <v>57.6</v>
      </c>
      <c r="CI4427" s="12" t="s">
        <v>983</v>
      </c>
      <c r="CJ4427" s="12" t="s">
        <v>984</v>
      </c>
      <c r="CK4427" s="12" t="s">
        <v>985</v>
      </c>
      <c r="CL4427" s="37">
        <v>80909578</v>
      </c>
      <c r="CN4427" s="12" t="s">
        <v>1506</v>
      </c>
      <c r="CS4427" s="12"/>
      <c r="CT4427" s="36" t="str">
        <f t="shared" si="69"/>
        <v>500mn</v>
      </c>
      <c r="CU4427" s="36" t="str">
        <f>VLOOKUP(CK4427,Mapping!B:C,2,FALSE)</f>
        <v>US/CA</v>
      </c>
    </row>
    <row r="4428" spans="1:99" ht="16" customHeight="1" x14ac:dyDescent="0.35">
      <c r="A4428" s="12" t="s">
        <v>6007</v>
      </c>
      <c r="B4428" s="12" t="s">
        <v>933</v>
      </c>
      <c r="E4428" s="37">
        <v>536663</v>
      </c>
      <c r="G4428" s="37" t="s">
        <v>1505</v>
      </c>
      <c r="I4428" s="37"/>
      <c r="K4428" s="37">
        <v>536663</v>
      </c>
      <c r="L4428" s="12">
        <v>0.12</v>
      </c>
      <c r="M4428" s="37"/>
      <c r="O4428" s="37"/>
      <c r="R4428" s="37"/>
      <c r="T4428" s="37"/>
      <c r="V4428" s="37"/>
      <c r="X4428" s="37"/>
      <c r="Z4428" s="37"/>
      <c r="AB4428" s="37"/>
      <c r="AD4428" s="37"/>
      <c r="AF4428" s="37"/>
      <c r="AH4428" s="37"/>
      <c r="AN4428" s="37"/>
      <c r="AP4428" s="37"/>
      <c r="AR4428" s="37"/>
      <c r="AT4428" s="37"/>
      <c r="AV4428" s="37"/>
      <c r="AX4428" s="37"/>
      <c r="BG4428" s="12">
        <v>6300</v>
      </c>
      <c r="BS4428" s="12">
        <v>0</v>
      </c>
      <c r="CG4428" s="12" t="s">
        <v>959</v>
      </c>
      <c r="CH4428" s="12">
        <v>20.312000000000001</v>
      </c>
      <c r="CI4428" s="12" t="s">
        <v>1056</v>
      </c>
      <c r="CJ4428" s="12"/>
      <c r="CK4428" s="12" t="s">
        <v>1057</v>
      </c>
      <c r="CL4428" s="37">
        <v>496569298</v>
      </c>
      <c r="CN4428" s="12" t="s">
        <v>1509</v>
      </c>
      <c r="CS4428" s="12"/>
      <c r="CT4428" s="36" t="str">
        <f t="shared" si="69"/>
        <v>500mn</v>
      </c>
      <c r="CU4428" s="36" t="str">
        <f>VLOOKUP(CK4428,Mapping!B:C,2,FALSE)</f>
        <v>Asia</v>
      </c>
    </row>
    <row r="4429" spans="1:99" ht="16" customHeight="1" x14ac:dyDescent="0.35">
      <c r="A4429" s="12" t="s">
        <v>6008</v>
      </c>
      <c r="B4429" s="12" t="s">
        <v>933</v>
      </c>
      <c r="E4429" s="37">
        <v>0</v>
      </c>
      <c r="G4429" s="37" t="s">
        <v>1505</v>
      </c>
      <c r="I4429" s="37"/>
      <c r="K4429" s="37"/>
      <c r="M4429" s="37"/>
      <c r="O4429" s="37"/>
      <c r="R4429" s="37"/>
      <c r="T4429" s="37"/>
      <c r="V4429" s="37"/>
      <c r="X4429" s="37"/>
      <c r="Z4429" s="37"/>
      <c r="AB4429" s="37"/>
      <c r="AD4429" s="37"/>
      <c r="AF4429" s="37"/>
      <c r="AH4429" s="37"/>
      <c r="AN4429" s="37">
        <v>0</v>
      </c>
      <c r="AO4429" s="12">
        <v>0</v>
      </c>
      <c r="AP4429" s="37"/>
      <c r="AR4429" s="37"/>
      <c r="AT4429" s="37"/>
      <c r="AV4429" s="37"/>
      <c r="AX4429" s="37"/>
      <c r="BI4429" s="12">
        <v>0</v>
      </c>
      <c r="BY4429" s="12">
        <v>0</v>
      </c>
      <c r="CG4429" s="12" t="s">
        <v>940</v>
      </c>
      <c r="CH4429" s="12">
        <v>105.467</v>
      </c>
      <c r="CI4429" s="12" t="s">
        <v>1026</v>
      </c>
      <c r="CJ4429" s="12"/>
      <c r="CK4429" s="12" t="s">
        <v>1027</v>
      </c>
      <c r="CL4429" s="37">
        <v>1246620278</v>
      </c>
      <c r="CN4429" s="12" t="s">
        <v>1506</v>
      </c>
      <c r="CS4429" s="12"/>
      <c r="CT4429" s="36" t="str">
        <f t="shared" si="69"/>
        <v>1bn - 50bn</v>
      </c>
      <c r="CU4429" s="36" t="str">
        <f>VLOOKUP(CK4429,Mapping!B:C,2,FALSE)</f>
        <v>EU</v>
      </c>
    </row>
    <row r="4430" spans="1:99" ht="16" customHeight="1" x14ac:dyDescent="0.35">
      <c r="A4430" s="12" t="s">
        <v>6009</v>
      </c>
      <c r="B4430" s="12" t="s">
        <v>925</v>
      </c>
      <c r="E4430" s="37">
        <v>0</v>
      </c>
      <c r="G4430" s="37" t="s">
        <v>1505</v>
      </c>
      <c r="I4430" s="37"/>
      <c r="K4430" s="37"/>
      <c r="M4430" s="37"/>
      <c r="O4430" s="37"/>
      <c r="R4430" s="37"/>
      <c r="T4430" s="37"/>
      <c r="V4430" s="37"/>
      <c r="X4430" s="37">
        <v>0</v>
      </c>
      <c r="Y4430" s="12">
        <v>0</v>
      </c>
      <c r="Z4430" s="37"/>
      <c r="AB4430" s="37"/>
      <c r="AD4430" s="37"/>
      <c r="AF4430" s="37"/>
      <c r="AH4430" s="37"/>
      <c r="AN4430" s="37"/>
      <c r="AP4430" s="37"/>
      <c r="AR4430" s="37"/>
      <c r="AT4430" s="37"/>
      <c r="AV4430" s="37"/>
      <c r="AX4430" s="37"/>
      <c r="BA4430" s="12">
        <v>0</v>
      </c>
      <c r="BZ4430" s="12">
        <v>0</v>
      </c>
      <c r="CG4430" s="12" t="s">
        <v>976</v>
      </c>
      <c r="CH4430" s="12">
        <v>25.074999999999999</v>
      </c>
      <c r="CI4430" s="12" t="s">
        <v>6010</v>
      </c>
      <c r="CJ4430" s="12"/>
      <c r="CK4430" s="12" t="s">
        <v>979</v>
      </c>
      <c r="CL4430" s="37">
        <v>381801262</v>
      </c>
      <c r="CN4430" s="12" t="s">
        <v>1513</v>
      </c>
      <c r="CS4430" s="12"/>
      <c r="CT4430" s="36" t="str">
        <f t="shared" si="69"/>
        <v>500mn</v>
      </c>
      <c r="CU4430" s="36" t="str">
        <f>VLOOKUP(CK4430,Mapping!B:C,2,FALSE)</f>
        <v>EU</v>
      </c>
    </row>
    <row r="4431" spans="1:99" ht="16" customHeight="1" x14ac:dyDescent="0.35">
      <c r="A4431" s="12" t="s">
        <v>6011</v>
      </c>
      <c r="B4431" s="12" t="s">
        <v>933</v>
      </c>
      <c r="E4431" s="37">
        <v>11778273</v>
      </c>
      <c r="G4431" s="37" t="s">
        <v>1505</v>
      </c>
      <c r="I4431" s="37"/>
      <c r="K4431" s="37"/>
      <c r="M4431" s="37">
        <v>7071929</v>
      </c>
      <c r="N4431" s="12">
        <v>0.08</v>
      </c>
      <c r="O4431" s="37"/>
      <c r="Q4431" s="12">
        <v>28372</v>
      </c>
      <c r="R4431" s="37"/>
      <c r="T4431" s="37"/>
      <c r="V4431" s="37"/>
      <c r="X4431" s="37"/>
      <c r="Z4431" s="37"/>
      <c r="AB4431" s="37"/>
      <c r="AD4431" s="37">
        <v>264623</v>
      </c>
      <c r="AE4431" s="12">
        <v>0</v>
      </c>
      <c r="AF4431" s="37"/>
      <c r="AH4431" s="37">
        <v>3582816</v>
      </c>
      <c r="AI4431" s="12">
        <v>0.04</v>
      </c>
      <c r="AN4431" s="37">
        <v>858905</v>
      </c>
      <c r="AO4431" s="12">
        <v>0.01</v>
      </c>
      <c r="AP4431" s="37"/>
      <c r="AR4431" s="37"/>
      <c r="AT4431" s="37"/>
      <c r="AV4431" s="37"/>
      <c r="AX4431" s="37"/>
      <c r="BB4431" s="12">
        <v>56368</v>
      </c>
      <c r="BI4431" s="12">
        <v>5100</v>
      </c>
      <c r="BJ4431" s="12">
        <v>2375</v>
      </c>
      <c r="BQ4431" s="12">
        <v>0.01</v>
      </c>
      <c r="BY4431" s="12">
        <v>0</v>
      </c>
      <c r="CB4431" s="12">
        <v>0</v>
      </c>
      <c r="CC4431" s="12">
        <v>0</v>
      </c>
      <c r="CG4431" s="12" t="s">
        <v>940</v>
      </c>
      <c r="CH4431" s="12">
        <v>28.291</v>
      </c>
      <c r="CI4431" s="12" t="s">
        <v>4940</v>
      </c>
      <c r="CJ4431" s="12" t="s">
        <v>968</v>
      </c>
      <c r="CK4431" s="12" t="s">
        <v>932</v>
      </c>
      <c r="CL4431" s="37">
        <v>9140343235</v>
      </c>
      <c r="CN4431" s="12" t="s">
        <v>1509</v>
      </c>
      <c r="CS4431" s="12"/>
      <c r="CT4431" s="36" t="str">
        <f t="shared" si="69"/>
        <v>1bn - 50bn</v>
      </c>
      <c r="CU4431" s="36" t="str">
        <f>VLOOKUP(CK4431,Mapping!B:C,2,FALSE)</f>
        <v>US/CA</v>
      </c>
    </row>
    <row r="4432" spans="1:99" ht="16" customHeight="1" x14ac:dyDescent="0.35">
      <c r="A4432" s="12" t="s">
        <v>6012</v>
      </c>
      <c r="B4432" s="12" t="s">
        <v>925</v>
      </c>
      <c r="E4432" s="37">
        <v>124742203</v>
      </c>
      <c r="F4432" s="12">
        <v>0</v>
      </c>
      <c r="G4432" s="37" t="s">
        <v>1505</v>
      </c>
      <c r="I4432" s="37">
        <v>0</v>
      </c>
      <c r="J4432" s="12">
        <v>0</v>
      </c>
      <c r="K4432" s="37">
        <v>46871448</v>
      </c>
      <c r="L4432" s="12">
        <v>2.77</v>
      </c>
      <c r="M4432" s="37">
        <v>25492217</v>
      </c>
      <c r="N4432" s="12">
        <v>1.51</v>
      </c>
      <c r="O4432" s="37">
        <v>50362833</v>
      </c>
      <c r="P4432" s="12">
        <v>2.97</v>
      </c>
      <c r="R4432" s="37"/>
      <c r="T4432" s="37"/>
      <c r="V4432" s="37"/>
      <c r="X4432" s="37">
        <v>2015705</v>
      </c>
      <c r="Y4432" s="12">
        <v>0.12</v>
      </c>
      <c r="Z4432" s="37"/>
      <c r="AB4432" s="37"/>
      <c r="AD4432" s="37"/>
      <c r="AF4432" s="37"/>
      <c r="AH4432" s="37"/>
      <c r="AL4432" s="12">
        <v>3287759</v>
      </c>
      <c r="AN4432" s="37"/>
      <c r="AP4432" s="37"/>
      <c r="AR4432" s="37"/>
      <c r="AT4432" s="37"/>
      <c r="AV4432" s="37"/>
      <c r="AX4432" s="37"/>
      <c r="BA4432" s="12">
        <v>19727</v>
      </c>
      <c r="BB4432" s="12">
        <v>203190</v>
      </c>
      <c r="BG4432" s="12">
        <v>761529</v>
      </c>
      <c r="BO4432" s="12">
        <v>0</v>
      </c>
      <c r="BS4432" s="12">
        <v>0.01</v>
      </c>
      <c r="BU4432" s="12">
        <v>0.02</v>
      </c>
      <c r="BZ4432" s="12">
        <v>0</v>
      </c>
      <c r="CC4432" s="12">
        <v>0.01</v>
      </c>
      <c r="CG4432" s="12" t="s">
        <v>976</v>
      </c>
      <c r="CH4432" s="12">
        <v>93.751000000000005</v>
      </c>
      <c r="CI4432" s="12" t="s">
        <v>1073</v>
      </c>
      <c r="CJ4432" s="12" t="s">
        <v>946</v>
      </c>
      <c r="CK4432" s="12" t="s">
        <v>932</v>
      </c>
      <c r="CL4432" s="37">
        <v>1691749325</v>
      </c>
      <c r="CN4432" s="12" t="s">
        <v>1506</v>
      </c>
      <c r="CS4432" s="12"/>
      <c r="CT4432" s="36" t="str">
        <f t="shared" si="69"/>
        <v>1bn - 50bn</v>
      </c>
      <c r="CU4432" s="36" t="str">
        <f>VLOOKUP(CK4432,Mapping!B:C,2,FALSE)</f>
        <v>US/CA</v>
      </c>
    </row>
    <row r="4433" spans="1:99" ht="16" customHeight="1" x14ac:dyDescent="0.35">
      <c r="A4433" s="12" t="s">
        <v>6013</v>
      </c>
      <c r="B4433" s="12" t="s">
        <v>925</v>
      </c>
      <c r="E4433" s="37">
        <v>3090732</v>
      </c>
      <c r="G4433" s="37" t="s">
        <v>1505</v>
      </c>
      <c r="I4433" s="37"/>
      <c r="K4433" s="37">
        <v>759744</v>
      </c>
      <c r="L4433" s="12">
        <v>4.88</v>
      </c>
      <c r="M4433" s="37"/>
      <c r="O4433" s="37">
        <v>1245310</v>
      </c>
      <c r="P4433" s="12">
        <v>7.99</v>
      </c>
      <c r="R4433" s="37">
        <v>334518</v>
      </c>
      <c r="S4433" s="12">
        <v>2.15</v>
      </c>
      <c r="T4433" s="37"/>
      <c r="V4433" s="37"/>
      <c r="X4433" s="37">
        <v>116485</v>
      </c>
      <c r="Y4433" s="12">
        <v>0.75</v>
      </c>
      <c r="Z4433" s="37"/>
      <c r="AB4433" s="37"/>
      <c r="AD4433" s="37"/>
      <c r="AF4433" s="37">
        <v>634675</v>
      </c>
      <c r="AG4433" s="12">
        <v>4.07</v>
      </c>
      <c r="AH4433" s="37"/>
      <c r="AL4433" s="12">
        <v>82000</v>
      </c>
      <c r="AN4433" s="37"/>
      <c r="AP4433" s="37"/>
      <c r="AR4433" s="37"/>
      <c r="AT4433" s="37"/>
      <c r="AV4433" s="37"/>
      <c r="AX4433" s="37"/>
      <c r="AZ4433" s="12">
        <v>31600</v>
      </c>
      <c r="BA4433" s="12">
        <v>1140</v>
      </c>
      <c r="BF4433" s="12">
        <v>47050</v>
      </c>
      <c r="BG4433" s="12">
        <v>12300</v>
      </c>
      <c r="BP4433" s="12">
        <v>0</v>
      </c>
      <c r="BS4433" s="12">
        <v>0</v>
      </c>
      <c r="BU4433" s="12">
        <v>0</v>
      </c>
      <c r="BX4433" s="12">
        <v>0</v>
      </c>
      <c r="BZ4433" s="12">
        <v>0</v>
      </c>
      <c r="CG4433" s="12" t="s">
        <v>976</v>
      </c>
      <c r="CH4433" s="12">
        <v>123.18300000000001</v>
      </c>
      <c r="CI4433" s="12" t="s">
        <v>988</v>
      </c>
      <c r="CJ4433" s="12"/>
      <c r="CK4433" s="12" t="s">
        <v>988</v>
      </c>
      <c r="CL4433" s="37">
        <v>15582842</v>
      </c>
      <c r="CN4433" s="12" t="s">
        <v>1513</v>
      </c>
      <c r="CS4433" s="12"/>
      <c r="CT4433" s="36" t="str">
        <f t="shared" si="69"/>
        <v>500mn</v>
      </c>
      <c r="CU4433" s="36" t="str">
        <f>VLOOKUP(CK4433,Mapping!B:C,2,FALSE)</f>
        <v>SG</v>
      </c>
    </row>
    <row r="4434" spans="1:99" ht="16" customHeight="1" x14ac:dyDescent="0.35">
      <c r="A4434" s="12" t="s">
        <v>6014</v>
      </c>
      <c r="B4434" s="12" t="s">
        <v>925</v>
      </c>
      <c r="E4434" s="37">
        <v>0</v>
      </c>
      <c r="G4434" s="37" t="s">
        <v>1505</v>
      </c>
      <c r="I4434" s="37"/>
      <c r="K4434" s="37"/>
      <c r="M4434" s="37">
        <v>0</v>
      </c>
      <c r="N4434" s="12">
        <v>0</v>
      </c>
      <c r="O4434" s="37"/>
      <c r="R4434" s="37"/>
      <c r="T4434" s="37"/>
      <c r="V4434" s="37"/>
      <c r="X4434" s="37"/>
      <c r="Z4434" s="37"/>
      <c r="AB4434" s="37"/>
      <c r="AD4434" s="37"/>
      <c r="AF4434" s="37"/>
      <c r="AH4434" s="37"/>
      <c r="AN4434" s="37"/>
      <c r="AP4434" s="37"/>
      <c r="AR4434" s="37"/>
      <c r="AT4434" s="37"/>
      <c r="AV4434" s="37"/>
      <c r="AX4434" s="37"/>
      <c r="BB4434" s="12">
        <v>0</v>
      </c>
      <c r="CC4434" s="12">
        <v>0</v>
      </c>
      <c r="CG4434" s="12" t="s">
        <v>929</v>
      </c>
      <c r="CH4434" s="12">
        <v>139.48699999999999</v>
      </c>
      <c r="CI4434" s="12" t="s">
        <v>2222</v>
      </c>
      <c r="CJ4434" s="12" t="s">
        <v>946</v>
      </c>
      <c r="CK4434" s="12" t="s">
        <v>932</v>
      </c>
      <c r="CL4434" s="37">
        <v>153439887</v>
      </c>
      <c r="CN4434" s="12" t="s">
        <v>1509</v>
      </c>
      <c r="CS4434" s="12"/>
      <c r="CT4434" s="36" t="str">
        <f t="shared" si="69"/>
        <v>500mn</v>
      </c>
      <c r="CU4434" s="36" t="str">
        <f>VLOOKUP(CK4434,Mapping!B:C,2,FALSE)</f>
        <v>US/CA</v>
      </c>
    </row>
    <row r="4435" spans="1:99" ht="16" customHeight="1" x14ac:dyDescent="0.35">
      <c r="A4435" s="12" t="s">
        <v>6015</v>
      </c>
      <c r="B4435" s="12" t="s">
        <v>925</v>
      </c>
      <c r="E4435" s="37">
        <v>271216542</v>
      </c>
      <c r="G4435" s="37" t="s">
        <v>1505</v>
      </c>
      <c r="I4435" s="37"/>
      <c r="K4435" s="37"/>
      <c r="M4435" s="37">
        <v>271216542</v>
      </c>
      <c r="N4435" s="12">
        <v>19.850000000000001</v>
      </c>
      <c r="O4435" s="37"/>
      <c r="R4435" s="37"/>
      <c r="T4435" s="37"/>
      <c r="V4435" s="37"/>
      <c r="X4435" s="37"/>
      <c r="Z4435" s="37"/>
      <c r="AB4435" s="37"/>
      <c r="AD4435" s="37"/>
      <c r="AF4435" s="37"/>
      <c r="AH4435" s="37"/>
      <c r="AN4435" s="37"/>
      <c r="AP4435" s="37"/>
      <c r="AR4435" s="37"/>
      <c r="AT4435" s="37"/>
      <c r="AV4435" s="37"/>
      <c r="AX4435" s="37"/>
      <c r="BB4435" s="12">
        <v>2161777</v>
      </c>
      <c r="CC4435" s="12">
        <v>0.09</v>
      </c>
      <c r="CG4435" s="12" t="s">
        <v>929</v>
      </c>
      <c r="CH4435" s="12">
        <v>33.659999999999997</v>
      </c>
      <c r="CI4435" s="12" t="s">
        <v>6016</v>
      </c>
      <c r="CJ4435" s="12" t="s">
        <v>931</v>
      </c>
      <c r="CK4435" s="12" t="s">
        <v>932</v>
      </c>
      <c r="CL4435" s="37">
        <v>1366390817</v>
      </c>
      <c r="CN4435" s="12" t="s">
        <v>1509</v>
      </c>
      <c r="CS4435" s="12"/>
      <c r="CT4435" s="36" t="str">
        <f t="shared" si="69"/>
        <v>1bn - 50bn</v>
      </c>
      <c r="CU4435" s="36" t="str">
        <f>VLOOKUP(CK4435,Mapping!B:C,2,FALSE)</f>
        <v>US/CA</v>
      </c>
    </row>
    <row r="4436" spans="1:99" ht="16" customHeight="1" x14ac:dyDescent="0.35">
      <c r="A4436" s="12" t="s">
        <v>6017</v>
      </c>
      <c r="B4436" s="12" t="s">
        <v>925</v>
      </c>
      <c r="E4436" s="37">
        <v>17575460</v>
      </c>
      <c r="G4436" s="37" t="s">
        <v>1505</v>
      </c>
      <c r="I4436" s="37"/>
      <c r="K4436" s="37"/>
      <c r="M4436" s="37">
        <v>12275383</v>
      </c>
      <c r="N4436" s="12">
        <v>0.25</v>
      </c>
      <c r="O4436" s="37"/>
      <c r="Q4436" s="12">
        <v>0</v>
      </c>
      <c r="R4436" s="37"/>
      <c r="T4436" s="37"/>
      <c r="V4436" s="37"/>
      <c r="X4436" s="37">
        <v>5300077</v>
      </c>
      <c r="Y4436" s="12">
        <v>0.11</v>
      </c>
      <c r="Z4436" s="37"/>
      <c r="AB4436" s="37"/>
      <c r="AD4436" s="37">
        <v>0</v>
      </c>
      <c r="AE4436" s="12">
        <v>0</v>
      </c>
      <c r="AF4436" s="37"/>
      <c r="AH4436" s="37">
        <v>0</v>
      </c>
      <c r="AI4436" s="12">
        <v>0</v>
      </c>
      <c r="AN4436" s="37"/>
      <c r="AP4436" s="37"/>
      <c r="AR4436" s="37"/>
      <c r="AT4436" s="37"/>
      <c r="AV4436" s="37"/>
      <c r="AX4436" s="37"/>
      <c r="BA4436" s="12">
        <v>51870</v>
      </c>
      <c r="BB4436" s="12">
        <v>97843</v>
      </c>
      <c r="BJ4436" s="12">
        <v>0</v>
      </c>
      <c r="BQ4436" s="12">
        <v>0</v>
      </c>
      <c r="BZ4436" s="12">
        <v>0</v>
      </c>
      <c r="CB4436" s="12">
        <v>0</v>
      </c>
      <c r="CC4436" s="12">
        <v>0</v>
      </c>
      <c r="CG4436" s="12" t="s">
        <v>976</v>
      </c>
      <c r="CH4436" s="12">
        <v>56.451000000000001</v>
      </c>
      <c r="CI4436" s="12" t="s">
        <v>941</v>
      </c>
      <c r="CJ4436" s="12" t="s">
        <v>941</v>
      </c>
      <c r="CK4436" s="12" t="s">
        <v>932</v>
      </c>
      <c r="CL4436" s="37">
        <v>4789880377</v>
      </c>
      <c r="CN4436" s="12" t="s">
        <v>1513</v>
      </c>
      <c r="CS4436" s="12"/>
      <c r="CT4436" s="36" t="str">
        <f t="shared" si="69"/>
        <v>1bn - 50bn</v>
      </c>
      <c r="CU4436" s="36" t="str">
        <f>VLOOKUP(CK4436,Mapping!B:C,2,FALSE)</f>
        <v>US/CA</v>
      </c>
    </row>
    <row r="4437" spans="1:99" ht="16" customHeight="1" x14ac:dyDescent="0.35">
      <c r="A4437" s="12" t="s">
        <v>508</v>
      </c>
      <c r="B4437" s="12" t="s">
        <v>933</v>
      </c>
      <c r="E4437" s="37">
        <v>25574968</v>
      </c>
      <c r="F4437" s="12">
        <v>19000</v>
      </c>
      <c r="G4437" s="37" t="s">
        <v>1505</v>
      </c>
      <c r="I4437" s="37">
        <v>923352</v>
      </c>
      <c r="J4437" s="12">
        <v>0.05</v>
      </c>
      <c r="K4437" s="37">
        <v>10698180</v>
      </c>
      <c r="L4437" s="12">
        <v>0.54</v>
      </c>
      <c r="M4437" s="37">
        <v>2016208</v>
      </c>
      <c r="N4437" s="12">
        <v>0.1</v>
      </c>
      <c r="O4437" s="37">
        <v>4220386</v>
      </c>
      <c r="P4437" s="12">
        <v>0.21</v>
      </c>
      <c r="Q4437" s="12">
        <v>6949</v>
      </c>
      <c r="R4437" s="37">
        <v>1183941</v>
      </c>
      <c r="S4437" s="12">
        <v>0.06</v>
      </c>
      <c r="T4437" s="37">
        <v>727459</v>
      </c>
      <c r="U4437" s="12">
        <v>0.04</v>
      </c>
      <c r="V4437" s="37">
        <v>996567</v>
      </c>
      <c r="W4437" s="12">
        <v>0.05</v>
      </c>
      <c r="X4437" s="37">
        <v>1214001</v>
      </c>
      <c r="Y4437" s="12">
        <v>0.06</v>
      </c>
      <c r="Z4437" s="37">
        <v>96690</v>
      </c>
      <c r="AA4437" s="12">
        <v>0</v>
      </c>
      <c r="AB4437" s="37">
        <v>508171</v>
      </c>
      <c r="AC4437" s="12">
        <v>0.03</v>
      </c>
      <c r="AD4437" s="37"/>
      <c r="AF4437" s="37">
        <v>677166</v>
      </c>
      <c r="AG4437" s="12">
        <v>0.03</v>
      </c>
      <c r="AH4437" s="37">
        <v>877520</v>
      </c>
      <c r="AI4437" s="12">
        <v>0.04</v>
      </c>
      <c r="AJ4437" s="12">
        <v>35176</v>
      </c>
      <c r="AK4437" s="12">
        <v>45800</v>
      </c>
      <c r="AL4437" s="12">
        <v>277900</v>
      </c>
      <c r="AN4437" s="37">
        <v>551552</v>
      </c>
      <c r="AO4437" s="12">
        <v>0.03</v>
      </c>
      <c r="AP4437" s="37"/>
      <c r="AR4437" s="37">
        <v>883775</v>
      </c>
      <c r="AS4437" s="12">
        <v>0.05</v>
      </c>
      <c r="AT4437" s="37"/>
      <c r="AV4437" s="37"/>
      <c r="AX4437" s="37"/>
      <c r="AZ4437" s="12">
        <v>111840</v>
      </c>
      <c r="BA4437" s="12">
        <v>11881</v>
      </c>
      <c r="BB4437" s="12">
        <v>13755</v>
      </c>
      <c r="BC4437" s="12">
        <v>3369</v>
      </c>
      <c r="BE4437" s="12">
        <v>10762</v>
      </c>
      <c r="BF4437" s="12">
        <v>50200</v>
      </c>
      <c r="BG4437" s="12">
        <v>173200</v>
      </c>
      <c r="BI4437" s="12">
        <v>3275</v>
      </c>
      <c r="BK4437" s="12">
        <v>5286</v>
      </c>
      <c r="BM4437" s="12">
        <v>0.01</v>
      </c>
      <c r="BO4437" s="12">
        <v>0</v>
      </c>
      <c r="BP4437" s="12">
        <v>0</v>
      </c>
      <c r="BQ4437" s="12">
        <v>0</v>
      </c>
      <c r="BR4437" s="12">
        <v>0</v>
      </c>
      <c r="BS4437" s="12">
        <v>0</v>
      </c>
      <c r="BT4437" s="12">
        <v>0</v>
      </c>
      <c r="BU4437" s="12">
        <v>0</v>
      </c>
      <c r="BX4437" s="12">
        <v>0</v>
      </c>
      <c r="BY4437" s="12">
        <v>0</v>
      </c>
      <c r="BZ4437" s="12">
        <v>0</v>
      </c>
      <c r="CC4437" s="12">
        <v>0</v>
      </c>
      <c r="CD4437" s="12">
        <v>0</v>
      </c>
      <c r="CE4437" s="12">
        <v>0</v>
      </c>
      <c r="CG4437" s="12" t="s">
        <v>940</v>
      </c>
      <c r="CH4437" s="12">
        <v>55.015000000000001</v>
      </c>
      <c r="CI4437" s="12" t="s">
        <v>1174</v>
      </c>
      <c r="CJ4437" s="12"/>
      <c r="CK4437" s="12" t="s">
        <v>1151</v>
      </c>
      <c r="CL4437" s="37">
        <v>1965122947</v>
      </c>
      <c r="CN4437" s="12" t="s">
        <v>1506</v>
      </c>
      <c r="CS4437" s="12"/>
      <c r="CT4437" s="36" t="str">
        <f t="shared" si="69"/>
        <v>1bn - 50bn</v>
      </c>
      <c r="CU4437" s="36" t="str">
        <f>VLOOKUP(CK4437,Mapping!B:C,2,FALSE)</f>
        <v>EU</v>
      </c>
    </row>
    <row r="4438" spans="1:99" ht="16" customHeight="1" x14ac:dyDescent="0.35">
      <c r="A4438" s="12" t="s">
        <v>6018</v>
      </c>
      <c r="B4438" s="12" t="s">
        <v>925</v>
      </c>
      <c r="E4438" s="37">
        <v>1563638</v>
      </c>
      <c r="G4438" s="37" t="s">
        <v>1505</v>
      </c>
      <c r="I4438" s="37"/>
      <c r="K4438" s="37"/>
      <c r="M4438" s="37"/>
      <c r="O4438" s="37"/>
      <c r="Q4438" s="12">
        <v>0</v>
      </c>
      <c r="R4438" s="37"/>
      <c r="T4438" s="37"/>
      <c r="V4438" s="37"/>
      <c r="X4438" s="37">
        <v>287637</v>
      </c>
      <c r="Y4438" s="12">
        <v>0.14000000000000001</v>
      </c>
      <c r="Z4438" s="37"/>
      <c r="AB4438" s="37"/>
      <c r="AD4438" s="37"/>
      <c r="AF4438" s="37"/>
      <c r="AH4438" s="37">
        <v>0</v>
      </c>
      <c r="AI4438" s="12">
        <v>0</v>
      </c>
      <c r="AN4438" s="37">
        <v>1010477</v>
      </c>
      <c r="AO4438" s="12">
        <v>0.49</v>
      </c>
      <c r="AP4438" s="37">
        <v>265524</v>
      </c>
      <c r="AQ4438" s="12">
        <v>0.13</v>
      </c>
      <c r="AR4438" s="37"/>
      <c r="AT4438" s="37"/>
      <c r="AV4438" s="37"/>
      <c r="AX4438" s="37"/>
      <c r="BA4438" s="12">
        <v>2815</v>
      </c>
      <c r="BH4438" s="12">
        <v>1150</v>
      </c>
      <c r="BI4438" s="12">
        <v>6000</v>
      </c>
      <c r="BQ4438" s="12">
        <v>0</v>
      </c>
      <c r="BV4438" s="12">
        <v>0</v>
      </c>
      <c r="BY4438" s="12">
        <v>0</v>
      </c>
      <c r="BZ4438" s="12">
        <v>0</v>
      </c>
      <c r="CG4438" s="12" t="s">
        <v>996</v>
      </c>
      <c r="CH4438" s="12">
        <v>19.04</v>
      </c>
      <c r="CI4438" s="12" t="s">
        <v>930</v>
      </c>
      <c r="CJ4438" s="12" t="s">
        <v>931</v>
      </c>
      <c r="CK4438" s="12" t="s">
        <v>932</v>
      </c>
      <c r="CL4438" s="37">
        <v>205522410</v>
      </c>
      <c r="CN4438" s="12" t="s">
        <v>1270</v>
      </c>
      <c r="CS4438" s="12"/>
      <c r="CT4438" s="36" t="str">
        <f t="shared" si="69"/>
        <v>500mn</v>
      </c>
      <c r="CU4438" s="36" t="str">
        <f>VLOOKUP(CK4438,Mapping!B:C,2,FALSE)</f>
        <v>US/CA</v>
      </c>
    </row>
    <row r="4439" spans="1:99" ht="16" customHeight="1" x14ac:dyDescent="0.35">
      <c r="A4439" s="12" t="s">
        <v>6019</v>
      </c>
      <c r="B4439" s="12" t="s">
        <v>925</v>
      </c>
      <c r="E4439" s="37">
        <v>58144</v>
      </c>
      <c r="G4439" s="37" t="s">
        <v>1505</v>
      </c>
      <c r="I4439" s="37"/>
      <c r="K4439" s="37"/>
      <c r="M4439" s="37"/>
      <c r="O4439" s="37"/>
      <c r="Q4439" s="12">
        <v>74</v>
      </c>
      <c r="R4439" s="37"/>
      <c r="T4439" s="37"/>
      <c r="V4439" s="37"/>
      <c r="X4439" s="37"/>
      <c r="Z4439" s="37"/>
      <c r="AB4439" s="37"/>
      <c r="AD4439" s="37"/>
      <c r="AF4439" s="37"/>
      <c r="AH4439" s="37">
        <v>9345</v>
      </c>
      <c r="AI4439" s="12">
        <v>0.01</v>
      </c>
      <c r="AN4439" s="37">
        <v>42103</v>
      </c>
      <c r="AO4439" s="12">
        <v>0.02</v>
      </c>
      <c r="AP4439" s="37">
        <v>6696</v>
      </c>
      <c r="AQ4439" s="12">
        <v>0</v>
      </c>
      <c r="AR4439" s="37"/>
      <c r="AT4439" s="37">
        <v>0</v>
      </c>
      <c r="AU4439" s="12">
        <v>0</v>
      </c>
      <c r="AV4439" s="37"/>
      <c r="AX4439" s="37"/>
      <c r="BD4439" s="12">
        <v>0</v>
      </c>
      <c r="BH4439" s="12">
        <v>29</v>
      </c>
      <c r="BI4439" s="12">
        <v>250</v>
      </c>
      <c r="BQ4439" s="12">
        <v>0</v>
      </c>
      <c r="BV4439" s="12">
        <v>0</v>
      </c>
      <c r="BY4439" s="12">
        <v>0</v>
      </c>
      <c r="CF4439" s="12">
        <v>0</v>
      </c>
      <c r="CG4439" s="12" t="s">
        <v>929</v>
      </c>
      <c r="CH4439" s="12">
        <v>34.398000000000003</v>
      </c>
      <c r="CI4439" s="12" t="s">
        <v>3710</v>
      </c>
      <c r="CJ4439" s="12" t="s">
        <v>968</v>
      </c>
      <c r="CK4439" s="12" t="s">
        <v>932</v>
      </c>
      <c r="CL4439" s="37">
        <v>184402838</v>
      </c>
      <c r="CN4439" s="12" t="s">
        <v>1509</v>
      </c>
      <c r="CS4439" s="12"/>
      <c r="CT4439" s="36" t="str">
        <f t="shared" si="69"/>
        <v>500mn</v>
      </c>
      <c r="CU4439" s="36" t="str">
        <f>VLOOKUP(CK4439,Mapping!B:C,2,FALSE)</f>
        <v>US/CA</v>
      </c>
    </row>
    <row r="4440" spans="1:99" ht="16" customHeight="1" x14ac:dyDescent="0.35">
      <c r="A4440" s="12" t="s">
        <v>6020</v>
      </c>
      <c r="B4440" s="12" t="s">
        <v>925</v>
      </c>
      <c r="E4440" s="37">
        <v>0</v>
      </c>
      <c r="G4440" s="37" t="s">
        <v>1505</v>
      </c>
      <c r="I4440" s="37"/>
      <c r="K4440" s="37"/>
      <c r="M4440" s="37"/>
      <c r="O4440" s="37"/>
      <c r="R4440" s="37"/>
      <c r="T4440" s="37"/>
      <c r="V4440" s="37"/>
      <c r="X4440" s="37"/>
      <c r="Z4440" s="37"/>
      <c r="AB4440" s="37"/>
      <c r="AD4440" s="37"/>
      <c r="AF4440" s="37"/>
      <c r="AH4440" s="37"/>
      <c r="AN4440" s="37">
        <v>0</v>
      </c>
      <c r="AO4440" s="12">
        <v>0</v>
      </c>
      <c r="AP4440" s="37"/>
      <c r="AR4440" s="37"/>
      <c r="AT4440" s="37"/>
      <c r="AV4440" s="37"/>
      <c r="AX4440" s="37"/>
      <c r="BI4440" s="12">
        <v>0</v>
      </c>
      <c r="BY4440" s="12">
        <v>0</v>
      </c>
      <c r="CG4440" s="12"/>
      <c r="CH4440" s="12">
        <v>139.44800000000001</v>
      </c>
      <c r="CI4440" s="12" t="s">
        <v>6021</v>
      </c>
      <c r="CJ4440" s="12"/>
      <c r="CK4440" s="12" t="s">
        <v>990</v>
      </c>
      <c r="CL4440" s="37">
        <v>19447432</v>
      </c>
      <c r="CN4440" s="12" t="s">
        <v>1506</v>
      </c>
      <c r="CS4440" s="12"/>
      <c r="CT4440" s="36" t="str">
        <f t="shared" si="69"/>
        <v>500mn</v>
      </c>
      <c r="CU4440" s="36" t="str">
        <f>VLOOKUP(CK4440,Mapping!B:C,2,FALSE)</f>
        <v>EU</v>
      </c>
    </row>
    <row r="4441" spans="1:99" ht="16" customHeight="1" x14ac:dyDescent="0.35">
      <c r="A4441" s="12" t="s">
        <v>6022</v>
      </c>
      <c r="B4441" s="12" t="s">
        <v>925</v>
      </c>
      <c r="E4441" s="37">
        <v>378929</v>
      </c>
      <c r="G4441" s="37" t="s">
        <v>1505</v>
      </c>
      <c r="I4441" s="37"/>
      <c r="K4441" s="37"/>
      <c r="M4441" s="37"/>
      <c r="O4441" s="37"/>
      <c r="R4441" s="37"/>
      <c r="T4441" s="37"/>
      <c r="V4441" s="37"/>
      <c r="X4441" s="37"/>
      <c r="Z4441" s="37"/>
      <c r="AB4441" s="37"/>
      <c r="AD4441" s="37"/>
      <c r="AF4441" s="37"/>
      <c r="AH4441" s="37"/>
      <c r="AN4441" s="37">
        <v>378929</v>
      </c>
      <c r="AO4441" s="12">
        <v>0.06</v>
      </c>
      <c r="AP4441" s="37"/>
      <c r="AR4441" s="37"/>
      <c r="AT4441" s="37"/>
      <c r="AV4441" s="37"/>
      <c r="AX4441" s="37"/>
      <c r="BI4441" s="12">
        <v>2250</v>
      </c>
      <c r="BY4441" s="12">
        <v>0</v>
      </c>
      <c r="CG4441" s="12" t="s">
        <v>934</v>
      </c>
      <c r="CH4441" s="12">
        <v>39.884999999999998</v>
      </c>
      <c r="CI4441" s="12" t="s">
        <v>6023</v>
      </c>
      <c r="CJ4441" s="12" t="s">
        <v>1248</v>
      </c>
      <c r="CK4441" s="12" t="s">
        <v>932</v>
      </c>
      <c r="CL4441" s="37">
        <v>646253454</v>
      </c>
      <c r="CN4441" s="12" t="s">
        <v>1509</v>
      </c>
      <c r="CS4441" s="12"/>
      <c r="CT4441" s="36" t="str">
        <f t="shared" si="69"/>
        <v>500mn - 1bn</v>
      </c>
      <c r="CU4441" s="36" t="str">
        <f>VLOOKUP(CK4441,Mapping!B:C,2,FALSE)</f>
        <v>US/CA</v>
      </c>
    </row>
    <row r="4442" spans="1:99" ht="16" customHeight="1" x14ac:dyDescent="0.35">
      <c r="A4442" s="12" t="s">
        <v>6024</v>
      </c>
      <c r="B4442" s="12" t="s">
        <v>925</v>
      </c>
      <c r="E4442" s="37">
        <v>325569</v>
      </c>
      <c r="G4442" s="37" t="s">
        <v>1505</v>
      </c>
      <c r="I4442" s="37"/>
      <c r="K4442" s="37"/>
      <c r="M4442" s="37">
        <v>325569</v>
      </c>
      <c r="N4442" s="12">
        <v>0.36</v>
      </c>
      <c r="O4442" s="37"/>
      <c r="R4442" s="37"/>
      <c r="T4442" s="37"/>
      <c r="V4442" s="37"/>
      <c r="X4442" s="37"/>
      <c r="Z4442" s="37"/>
      <c r="AB4442" s="37"/>
      <c r="AD4442" s="37"/>
      <c r="AF4442" s="37"/>
      <c r="AH4442" s="37"/>
      <c r="AN4442" s="37"/>
      <c r="AP4442" s="37"/>
      <c r="AR4442" s="37"/>
      <c r="AT4442" s="37"/>
      <c r="AV4442" s="37"/>
      <c r="AX4442" s="37"/>
      <c r="BB4442" s="12">
        <v>2595</v>
      </c>
      <c r="CC4442" s="12">
        <v>0</v>
      </c>
      <c r="CG4442" s="12" t="s">
        <v>940</v>
      </c>
      <c r="CH4442" s="12">
        <v>21.058</v>
      </c>
      <c r="CI4442" s="12" t="s">
        <v>1247</v>
      </c>
      <c r="CJ4442" s="12" t="s">
        <v>1248</v>
      </c>
      <c r="CK4442" s="12" t="s">
        <v>932</v>
      </c>
      <c r="CL4442" s="37">
        <v>90140906</v>
      </c>
      <c r="CN4442" s="12" t="s">
        <v>1509</v>
      </c>
      <c r="CS4442" s="12"/>
      <c r="CT4442" s="36" t="str">
        <f t="shared" si="69"/>
        <v>500mn</v>
      </c>
      <c r="CU4442" s="36" t="str">
        <f>VLOOKUP(CK4442,Mapping!B:C,2,FALSE)</f>
        <v>US/CA</v>
      </c>
    </row>
    <row r="4443" spans="1:99" ht="16" customHeight="1" x14ac:dyDescent="0.35">
      <c r="A4443" s="12" t="s">
        <v>6025</v>
      </c>
      <c r="B4443" s="12" t="s">
        <v>925</v>
      </c>
      <c r="E4443" s="37">
        <v>0</v>
      </c>
      <c r="G4443" s="37" t="s">
        <v>1505</v>
      </c>
      <c r="I4443" s="37"/>
      <c r="K4443" s="37"/>
      <c r="M4443" s="37"/>
      <c r="O4443" s="37"/>
      <c r="Q4443" s="12">
        <v>0</v>
      </c>
      <c r="R4443" s="37"/>
      <c r="T4443" s="37"/>
      <c r="V4443" s="37"/>
      <c r="X4443" s="37"/>
      <c r="Z4443" s="37"/>
      <c r="AB4443" s="37"/>
      <c r="AD4443" s="37"/>
      <c r="AF4443" s="37"/>
      <c r="AH4443" s="37">
        <v>0</v>
      </c>
      <c r="AI4443" s="12">
        <v>0</v>
      </c>
      <c r="AN4443" s="37">
        <v>0</v>
      </c>
      <c r="AO4443" s="12">
        <v>0</v>
      </c>
      <c r="AP4443" s="37">
        <v>0</v>
      </c>
      <c r="AQ4443" s="12">
        <v>0</v>
      </c>
      <c r="AR4443" s="37"/>
      <c r="AT4443" s="37"/>
      <c r="AV4443" s="37"/>
      <c r="AX4443" s="37"/>
      <c r="BH4443" s="12">
        <v>0</v>
      </c>
      <c r="BI4443" s="12">
        <v>0</v>
      </c>
      <c r="BQ4443" s="12">
        <v>0</v>
      </c>
      <c r="BV4443" s="12">
        <v>0</v>
      </c>
      <c r="BY4443" s="12">
        <v>0</v>
      </c>
      <c r="CG4443" s="12" t="s">
        <v>991</v>
      </c>
      <c r="CH4443" s="12">
        <v>33.734000000000002</v>
      </c>
      <c r="CI4443" s="12" t="s">
        <v>1020</v>
      </c>
      <c r="CJ4443" s="12" t="s">
        <v>1021</v>
      </c>
      <c r="CK4443" s="12" t="s">
        <v>932</v>
      </c>
      <c r="CL4443" s="37">
        <v>1428883083</v>
      </c>
      <c r="CN4443" s="12" t="s">
        <v>1509</v>
      </c>
      <c r="CS4443" s="12"/>
      <c r="CT4443" s="36" t="str">
        <f t="shared" si="69"/>
        <v>1bn - 50bn</v>
      </c>
      <c r="CU4443" s="36" t="str">
        <f>VLOOKUP(CK4443,Mapping!B:C,2,FALSE)</f>
        <v>US/CA</v>
      </c>
    </row>
    <row r="4444" spans="1:99" ht="16" customHeight="1" x14ac:dyDescent="0.35">
      <c r="A4444" s="12" t="s">
        <v>6026</v>
      </c>
      <c r="B4444" s="12" t="s">
        <v>925</v>
      </c>
      <c r="E4444" s="37">
        <v>1899585</v>
      </c>
      <c r="G4444" s="37" t="s">
        <v>1505</v>
      </c>
      <c r="I4444" s="37"/>
      <c r="K4444" s="37"/>
      <c r="M4444" s="37"/>
      <c r="O4444" s="37"/>
      <c r="Q4444" s="12">
        <v>10875</v>
      </c>
      <c r="R4444" s="37"/>
      <c r="T4444" s="37"/>
      <c r="V4444" s="37"/>
      <c r="X4444" s="37"/>
      <c r="Z4444" s="37"/>
      <c r="AB4444" s="37"/>
      <c r="AD4444" s="37"/>
      <c r="AF4444" s="37"/>
      <c r="AH4444" s="37">
        <v>1373295</v>
      </c>
      <c r="AI4444" s="12">
        <v>0.26</v>
      </c>
      <c r="AN4444" s="37">
        <v>526290</v>
      </c>
      <c r="AO4444" s="12">
        <v>0.1</v>
      </c>
      <c r="AP4444" s="37"/>
      <c r="AR4444" s="37"/>
      <c r="AT4444" s="37"/>
      <c r="AV4444" s="37"/>
      <c r="AX4444" s="37"/>
      <c r="BI4444" s="12">
        <v>3125</v>
      </c>
      <c r="BQ4444" s="12">
        <v>0</v>
      </c>
      <c r="BY4444" s="12">
        <v>0</v>
      </c>
      <c r="CG4444" s="12" t="s">
        <v>934</v>
      </c>
      <c r="CH4444" s="12">
        <v>21.385000000000002</v>
      </c>
      <c r="CI4444" s="12" t="s">
        <v>1146</v>
      </c>
      <c r="CJ4444" s="12" t="s">
        <v>931</v>
      </c>
      <c r="CK4444" s="12" t="s">
        <v>932</v>
      </c>
      <c r="CL4444" s="37">
        <v>534026120</v>
      </c>
      <c r="CN4444" s="12" t="s">
        <v>1509</v>
      </c>
      <c r="CS4444" s="12"/>
      <c r="CT4444" s="36" t="str">
        <f t="shared" si="69"/>
        <v>500mn - 1bn</v>
      </c>
      <c r="CU4444" s="36" t="str">
        <f>VLOOKUP(CK4444,Mapping!B:C,2,FALSE)</f>
        <v>US/CA</v>
      </c>
    </row>
    <row r="4445" spans="1:99" ht="16" customHeight="1" x14ac:dyDescent="0.35">
      <c r="A4445" s="12" t="s">
        <v>6027</v>
      </c>
      <c r="B4445" s="12" t="s">
        <v>925</v>
      </c>
      <c r="E4445" s="37">
        <v>4507494</v>
      </c>
      <c r="G4445" s="37" t="s">
        <v>1505</v>
      </c>
      <c r="I4445" s="37"/>
      <c r="K4445" s="37"/>
      <c r="M4445" s="37">
        <v>1225870</v>
      </c>
      <c r="N4445" s="12">
        <v>0.02</v>
      </c>
      <c r="O4445" s="37"/>
      <c r="Q4445" s="12">
        <v>7074</v>
      </c>
      <c r="R4445" s="37"/>
      <c r="T4445" s="37">
        <v>0</v>
      </c>
      <c r="U4445" s="12">
        <v>0</v>
      </c>
      <c r="V4445" s="37"/>
      <c r="X4445" s="37">
        <v>368461</v>
      </c>
      <c r="Y4445" s="12">
        <v>0.01</v>
      </c>
      <c r="Z4445" s="37"/>
      <c r="AB4445" s="37"/>
      <c r="AD4445" s="37"/>
      <c r="AF4445" s="37"/>
      <c r="AH4445" s="37">
        <v>893305</v>
      </c>
      <c r="AI4445" s="12">
        <v>0.02</v>
      </c>
      <c r="AN4445" s="37">
        <v>1380985</v>
      </c>
      <c r="AO4445" s="12">
        <v>0.03</v>
      </c>
      <c r="AP4445" s="37">
        <v>638873</v>
      </c>
      <c r="AQ4445" s="12">
        <v>0.01</v>
      </c>
      <c r="AR4445" s="37"/>
      <c r="AT4445" s="37"/>
      <c r="AV4445" s="37"/>
      <c r="AX4445" s="37"/>
      <c r="BA4445" s="12">
        <v>3606</v>
      </c>
      <c r="BB4445" s="12">
        <v>9771</v>
      </c>
      <c r="BH4445" s="12">
        <v>2767</v>
      </c>
      <c r="BI4445" s="12">
        <v>8200</v>
      </c>
      <c r="BK4445" s="12">
        <v>0</v>
      </c>
      <c r="BQ4445" s="12">
        <v>0</v>
      </c>
      <c r="BV4445" s="12">
        <v>0</v>
      </c>
      <c r="BY4445" s="12">
        <v>0</v>
      </c>
      <c r="BZ4445" s="12">
        <v>0</v>
      </c>
      <c r="CC4445" s="12">
        <v>0</v>
      </c>
      <c r="CE4445" s="12">
        <v>0</v>
      </c>
      <c r="CG4445" s="12" t="s">
        <v>934</v>
      </c>
      <c r="CH4445" s="12">
        <v>43.216999999999999</v>
      </c>
      <c r="CI4445" s="12" t="s">
        <v>1247</v>
      </c>
      <c r="CJ4445" s="12" t="s">
        <v>1248</v>
      </c>
      <c r="CK4445" s="12" t="s">
        <v>932</v>
      </c>
      <c r="CL4445" s="37">
        <v>5485793542</v>
      </c>
      <c r="CN4445" s="12" t="s">
        <v>1509</v>
      </c>
      <c r="CS4445" s="12"/>
      <c r="CT4445" s="36" t="str">
        <f t="shared" si="69"/>
        <v>1bn - 50bn</v>
      </c>
      <c r="CU4445" s="36" t="str">
        <f>VLOOKUP(CK4445,Mapping!B:C,2,FALSE)</f>
        <v>US/CA</v>
      </c>
    </row>
    <row r="4446" spans="1:99" ht="16" customHeight="1" x14ac:dyDescent="0.35">
      <c r="A4446" s="12" t="s">
        <v>6028</v>
      </c>
      <c r="B4446" s="12" t="s">
        <v>925</v>
      </c>
      <c r="E4446" s="37">
        <v>273671</v>
      </c>
      <c r="G4446" s="37" t="s">
        <v>1505</v>
      </c>
      <c r="I4446" s="37"/>
      <c r="K4446" s="37"/>
      <c r="M4446" s="37"/>
      <c r="O4446" s="37"/>
      <c r="R4446" s="37"/>
      <c r="T4446" s="37"/>
      <c r="V4446" s="37"/>
      <c r="X4446" s="37"/>
      <c r="Z4446" s="37"/>
      <c r="AB4446" s="37"/>
      <c r="AD4446" s="37"/>
      <c r="AF4446" s="37"/>
      <c r="AH4446" s="37"/>
      <c r="AN4446" s="37">
        <v>273671</v>
      </c>
      <c r="AO4446" s="12">
        <v>0.09</v>
      </c>
      <c r="AP4446" s="37"/>
      <c r="AR4446" s="37"/>
      <c r="AT4446" s="37"/>
      <c r="AV4446" s="37"/>
      <c r="AX4446" s="37"/>
      <c r="BI4446" s="12">
        <v>1625</v>
      </c>
      <c r="BY4446" s="12">
        <v>0</v>
      </c>
      <c r="CG4446" s="12" t="s">
        <v>929</v>
      </c>
      <c r="CH4446" s="12">
        <v>50.371000000000002</v>
      </c>
      <c r="CI4446" s="12" t="s">
        <v>941</v>
      </c>
      <c r="CJ4446" s="12" t="s">
        <v>941</v>
      </c>
      <c r="CK4446" s="12" t="s">
        <v>932</v>
      </c>
      <c r="CL4446" s="37">
        <v>318104236</v>
      </c>
      <c r="CN4446" s="12" t="s">
        <v>1509</v>
      </c>
      <c r="CS4446" s="12"/>
      <c r="CT4446" s="36" t="str">
        <f t="shared" si="69"/>
        <v>500mn</v>
      </c>
      <c r="CU4446" s="36" t="str">
        <f>VLOOKUP(CK4446,Mapping!B:C,2,FALSE)</f>
        <v>US/CA</v>
      </c>
    </row>
    <row r="4447" spans="1:99" ht="16" customHeight="1" x14ac:dyDescent="0.35">
      <c r="A4447" s="12" t="s">
        <v>6029</v>
      </c>
      <c r="B4447" s="12" t="s">
        <v>925</v>
      </c>
      <c r="E4447" s="37">
        <v>0</v>
      </c>
      <c r="G4447" s="37" t="s">
        <v>1505</v>
      </c>
      <c r="I4447" s="37"/>
      <c r="K4447" s="37"/>
      <c r="M4447" s="37"/>
      <c r="O4447" s="37"/>
      <c r="R4447" s="37"/>
      <c r="T4447" s="37"/>
      <c r="V4447" s="37"/>
      <c r="X4447" s="37"/>
      <c r="Z4447" s="37"/>
      <c r="AB4447" s="37"/>
      <c r="AD4447" s="37"/>
      <c r="AF4447" s="37"/>
      <c r="AH4447" s="37"/>
      <c r="AN4447" s="37">
        <v>0</v>
      </c>
      <c r="AO4447" s="12">
        <v>0</v>
      </c>
      <c r="AP4447" s="37"/>
      <c r="AR4447" s="37"/>
      <c r="AT4447" s="37"/>
      <c r="AV4447" s="37"/>
      <c r="AX4447" s="37"/>
      <c r="BI4447" s="12">
        <v>0</v>
      </c>
      <c r="BY4447" s="12">
        <v>0</v>
      </c>
      <c r="CG4447" s="12" t="s">
        <v>929</v>
      </c>
      <c r="CH4447" s="12">
        <v>28.721</v>
      </c>
      <c r="CI4447" s="12" t="s">
        <v>1592</v>
      </c>
      <c r="CJ4447" s="12" t="s">
        <v>936</v>
      </c>
      <c r="CK4447" s="12" t="s">
        <v>932</v>
      </c>
      <c r="CL4447" s="37">
        <v>2452476245</v>
      </c>
      <c r="CN4447" s="12" t="s">
        <v>1514</v>
      </c>
      <c r="CS4447" s="12"/>
      <c r="CT4447" s="36" t="str">
        <f t="shared" si="69"/>
        <v>1bn - 50bn</v>
      </c>
      <c r="CU4447" s="36" t="str">
        <f>VLOOKUP(CK4447,Mapping!B:C,2,FALSE)</f>
        <v>US/CA</v>
      </c>
    </row>
    <row r="4448" spans="1:99" ht="16" customHeight="1" x14ac:dyDescent="0.35">
      <c r="A4448" s="12" t="s">
        <v>543</v>
      </c>
      <c r="B4448" s="12" t="s">
        <v>925</v>
      </c>
      <c r="E4448" s="37">
        <v>4473517</v>
      </c>
      <c r="F4448" s="12">
        <v>14250</v>
      </c>
      <c r="G4448" s="37" t="s">
        <v>1505</v>
      </c>
      <c r="I4448" s="37">
        <v>1014528</v>
      </c>
      <c r="J4448" s="12">
        <v>1.06</v>
      </c>
      <c r="K4448" s="37">
        <v>2155382</v>
      </c>
      <c r="L4448" s="12">
        <v>2.2599999999999998</v>
      </c>
      <c r="M4448" s="37"/>
      <c r="O4448" s="37">
        <v>954269</v>
      </c>
      <c r="P4448" s="12">
        <v>1</v>
      </c>
      <c r="R4448" s="37">
        <v>0</v>
      </c>
      <c r="S4448" s="12">
        <v>0</v>
      </c>
      <c r="T4448" s="37"/>
      <c r="V4448" s="37"/>
      <c r="X4448" s="37"/>
      <c r="Z4448" s="37"/>
      <c r="AB4448" s="37"/>
      <c r="AD4448" s="37"/>
      <c r="AF4448" s="37"/>
      <c r="AH4448" s="37"/>
      <c r="AL4448" s="12">
        <v>52000</v>
      </c>
      <c r="AN4448" s="37"/>
      <c r="AP4448" s="37"/>
      <c r="AR4448" s="37">
        <v>349338</v>
      </c>
      <c r="AS4448" s="12">
        <v>0.37</v>
      </c>
      <c r="AT4448" s="37"/>
      <c r="AV4448" s="37"/>
      <c r="AX4448" s="37"/>
      <c r="AZ4448" s="12">
        <v>0</v>
      </c>
      <c r="BE4448" s="12">
        <v>4254</v>
      </c>
      <c r="BG4448" s="12">
        <v>28000</v>
      </c>
      <c r="BM4448" s="12">
        <v>0</v>
      </c>
      <c r="BO4448" s="12">
        <v>0</v>
      </c>
      <c r="BS4448" s="12">
        <v>0</v>
      </c>
      <c r="BU4448" s="12">
        <v>0</v>
      </c>
      <c r="BX4448" s="12">
        <v>0</v>
      </c>
      <c r="CG4448" s="12" t="s">
        <v>940</v>
      </c>
      <c r="CH4448" s="12">
        <v>78.98</v>
      </c>
      <c r="CI4448" s="12" t="s">
        <v>1182</v>
      </c>
      <c r="CJ4448" s="12"/>
      <c r="CK4448" s="12" t="s">
        <v>1005</v>
      </c>
      <c r="CL4448" s="37">
        <v>99055458</v>
      </c>
      <c r="CN4448" s="12" t="s">
        <v>1506</v>
      </c>
      <c r="CS4448" s="12"/>
      <c r="CT4448" s="36" t="str">
        <f t="shared" si="69"/>
        <v>500mn</v>
      </c>
      <c r="CU4448" s="36" t="str">
        <f>VLOOKUP(CK4448,Mapping!B:C,2,FALSE)</f>
        <v>Asia</v>
      </c>
    </row>
    <row r="4449" spans="1:99" ht="16" customHeight="1" x14ac:dyDescent="0.35">
      <c r="A4449" s="12" t="s">
        <v>6030</v>
      </c>
      <c r="B4449" s="12" t="s">
        <v>933</v>
      </c>
      <c r="E4449" s="37">
        <v>848069</v>
      </c>
      <c r="G4449" s="37" t="s">
        <v>1505</v>
      </c>
      <c r="I4449" s="37"/>
      <c r="K4449" s="37">
        <v>298456</v>
      </c>
      <c r="L4449" s="12">
        <v>0.03</v>
      </c>
      <c r="M4449" s="37"/>
      <c r="O4449" s="37">
        <v>321552</v>
      </c>
      <c r="P4449" s="12">
        <v>0.03</v>
      </c>
      <c r="R4449" s="37"/>
      <c r="T4449" s="37"/>
      <c r="V4449" s="37"/>
      <c r="X4449" s="37"/>
      <c r="Z4449" s="37"/>
      <c r="AB4449" s="37">
        <v>105378</v>
      </c>
      <c r="AC4449" s="12">
        <v>0.01</v>
      </c>
      <c r="AD4449" s="37"/>
      <c r="AF4449" s="37">
        <v>122683</v>
      </c>
      <c r="AG4449" s="12">
        <v>0.01</v>
      </c>
      <c r="AH4449" s="37"/>
      <c r="AJ4449" s="12">
        <v>7101</v>
      </c>
      <c r="AL4449" s="12">
        <v>20000</v>
      </c>
      <c r="AN4449" s="37"/>
      <c r="AP4449" s="37"/>
      <c r="AR4449" s="37"/>
      <c r="AT4449" s="37"/>
      <c r="AV4449" s="37"/>
      <c r="AX4449" s="37"/>
      <c r="BF4449" s="12">
        <v>8100</v>
      </c>
      <c r="BG4449" s="12">
        <v>5000</v>
      </c>
      <c r="BP4449" s="12">
        <v>0</v>
      </c>
      <c r="BR4449" s="12">
        <v>0</v>
      </c>
      <c r="BS4449" s="12">
        <v>0</v>
      </c>
      <c r="BU4449" s="12">
        <v>0</v>
      </c>
      <c r="CG4449" s="12" t="s">
        <v>980</v>
      </c>
      <c r="CH4449" s="12">
        <v>8.3829999999999991</v>
      </c>
      <c r="CI4449" s="12" t="s">
        <v>6031</v>
      </c>
      <c r="CJ4449" s="12"/>
      <c r="CK4449" s="12" t="s">
        <v>961</v>
      </c>
      <c r="CL4449" s="37">
        <v>1086179070</v>
      </c>
      <c r="CN4449" s="12" t="s">
        <v>1506</v>
      </c>
      <c r="CS4449" s="12"/>
      <c r="CT4449" s="36" t="str">
        <f t="shared" si="69"/>
        <v>1bn - 50bn</v>
      </c>
      <c r="CU4449" s="36" t="str">
        <f>VLOOKUP(CK4449,Mapping!B:C,2,FALSE)</f>
        <v>EU</v>
      </c>
    </row>
    <row r="4450" spans="1:99" ht="16" customHeight="1" x14ac:dyDescent="0.35">
      <c r="A4450" s="12" t="s">
        <v>6032</v>
      </c>
      <c r="B4450" s="12" t="s">
        <v>933</v>
      </c>
      <c r="E4450" s="37">
        <v>1860187</v>
      </c>
      <c r="G4450" s="37" t="s">
        <v>1505</v>
      </c>
      <c r="I4450" s="37"/>
      <c r="K4450" s="37">
        <v>979081</v>
      </c>
      <c r="L4450" s="12">
        <v>1.7</v>
      </c>
      <c r="M4450" s="37">
        <v>881106</v>
      </c>
      <c r="N4450" s="12">
        <v>1.53</v>
      </c>
      <c r="O4450" s="37"/>
      <c r="R4450" s="37"/>
      <c r="T4450" s="37"/>
      <c r="V4450" s="37"/>
      <c r="X4450" s="37"/>
      <c r="Z4450" s="37"/>
      <c r="AB4450" s="37"/>
      <c r="AD4450" s="37"/>
      <c r="AF4450" s="37"/>
      <c r="AH4450" s="37"/>
      <c r="AN4450" s="37"/>
      <c r="AP4450" s="37"/>
      <c r="AR4450" s="37"/>
      <c r="AT4450" s="37"/>
      <c r="AV4450" s="37"/>
      <c r="AX4450" s="37"/>
      <c r="BB4450" s="12">
        <v>7023</v>
      </c>
      <c r="BG4450" s="12">
        <v>15851</v>
      </c>
      <c r="BS4450" s="12">
        <v>0</v>
      </c>
      <c r="CC4450" s="12">
        <v>0</v>
      </c>
      <c r="CG4450" s="12" t="s">
        <v>996</v>
      </c>
      <c r="CH4450" s="12">
        <v>96.224999999999994</v>
      </c>
      <c r="CI4450" s="12" t="s">
        <v>6033</v>
      </c>
      <c r="CJ4450" s="12"/>
      <c r="CK4450" s="12" t="s">
        <v>990</v>
      </c>
      <c r="CL4450" s="37">
        <v>57594860</v>
      </c>
      <c r="CN4450" s="12" t="s">
        <v>1506</v>
      </c>
      <c r="CS4450" s="12"/>
      <c r="CT4450" s="36" t="str">
        <f t="shared" si="69"/>
        <v>500mn</v>
      </c>
      <c r="CU4450" s="36" t="str">
        <f>VLOOKUP(CK4450,Mapping!B:C,2,FALSE)</f>
        <v>EU</v>
      </c>
    </row>
    <row r="4451" spans="1:99" ht="16" customHeight="1" x14ac:dyDescent="0.35">
      <c r="A4451" s="12" t="s">
        <v>6034</v>
      </c>
      <c r="B4451" s="12" t="s">
        <v>925</v>
      </c>
      <c r="E4451" s="37">
        <v>119753</v>
      </c>
      <c r="G4451" s="37" t="s">
        <v>1505</v>
      </c>
      <c r="I4451" s="37"/>
      <c r="K4451" s="37"/>
      <c r="M4451" s="37">
        <v>3137</v>
      </c>
      <c r="N4451" s="12">
        <v>0</v>
      </c>
      <c r="O4451" s="37"/>
      <c r="Q4451" s="12">
        <v>245</v>
      </c>
      <c r="R4451" s="37"/>
      <c r="T4451" s="37">
        <v>336</v>
      </c>
      <c r="U4451" s="12">
        <v>0</v>
      </c>
      <c r="V4451" s="37"/>
      <c r="X4451" s="37"/>
      <c r="Z4451" s="37"/>
      <c r="AB4451" s="37"/>
      <c r="AD4451" s="37"/>
      <c r="AF4451" s="37"/>
      <c r="AH4451" s="37">
        <v>30939</v>
      </c>
      <c r="AI4451" s="12">
        <v>0</v>
      </c>
      <c r="AN4451" s="37">
        <v>46314</v>
      </c>
      <c r="AO4451" s="12">
        <v>0</v>
      </c>
      <c r="AP4451" s="37">
        <v>18933</v>
      </c>
      <c r="AQ4451" s="12">
        <v>0</v>
      </c>
      <c r="AR4451" s="37"/>
      <c r="AT4451" s="37">
        <v>20094</v>
      </c>
      <c r="AU4451" s="12">
        <v>0</v>
      </c>
      <c r="AV4451" s="37"/>
      <c r="AX4451" s="37"/>
      <c r="BB4451" s="12">
        <v>25</v>
      </c>
      <c r="BD4451" s="12">
        <v>1885</v>
      </c>
      <c r="BH4451" s="12">
        <v>82</v>
      </c>
      <c r="BI4451" s="12">
        <v>275</v>
      </c>
      <c r="BK4451" s="12">
        <v>3</v>
      </c>
      <c r="BQ4451" s="12">
        <v>0</v>
      </c>
      <c r="BV4451" s="12">
        <v>0</v>
      </c>
      <c r="BY4451" s="12">
        <v>0</v>
      </c>
      <c r="CC4451" s="12">
        <v>0</v>
      </c>
      <c r="CE4451" s="12">
        <v>0</v>
      </c>
      <c r="CF4451" s="12">
        <v>0</v>
      </c>
      <c r="CG4451" s="12" t="s">
        <v>934</v>
      </c>
      <c r="CH4451" s="12">
        <v>10.871</v>
      </c>
      <c r="CI4451" s="12" t="s">
        <v>1108</v>
      </c>
      <c r="CJ4451" s="12" t="s">
        <v>1109</v>
      </c>
      <c r="CK4451" s="12" t="s">
        <v>932</v>
      </c>
      <c r="CL4451" s="37">
        <v>1112760036</v>
      </c>
      <c r="CN4451" s="12" t="s">
        <v>1509</v>
      </c>
      <c r="CS4451" s="12"/>
      <c r="CT4451" s="36" t="str">
        <f t="shared" si="69"/>
        <v>1bn - 50bn</v>
      </c>
      <c r="CU4451" s="36" t="str">
        <f>VLOOKUP(CK4451,Mapping!B:C,2,FALSE)</f>
        <v>US/CA</v>
      </c>
    </row>
    <row r="4452" spans="1:99" ht="16" customHeight="1" x14ac:dyDescent="0.35">
      <c r="A4452" s="12" t="s">
        <v>6035</v>
      </c>
      <c r="B4452" s="12" t="s">
        <v>925</v>
      </c>
      <c r="E4452" s="37">
        <v>1974628</v>
      </c>
      <c r="G4452" s="37" t="s">
        <v>1505</v>
      </c>
      <c r="I4452" s="37"/>
      <c r="K4452" s="37">
        <v>515752</v>
      </c>
      <c r="L4452" s="12">
        <v>3.15</v>
      </c>
      <c r="M4452" s="37"/>
      <c r="O4452" s="37"/>
      <c r="R4452" s="37"/>
      <c r="T4452" s="37"/>
      <c r="V4452" s="37"/>
      <c r="X4452" s="37">
        <v>1458876</v>
      </c>
      <c r="Y4452" s="12">
        <v>8.91</v>
      </c>
      <c r="Z4452" s="37"/>
      <c r="AB4452" s="37"/>
      <c r="AD4452" s="37">
        <v>0</v>
      </c>
      <c r="AE4452" s="12">
        <v>0</v>
      </c>
      <c r="AF4452" s="37"/>
      <c r="AH4452" s="37"/>
      <c r="AN4452" s="37"/>
      <c r="AP4452" s="37"/>
      <c r="AR4452" s="37"/>
      <c r="AT4452" s="37"/>
      <c r="AV4452" s="37"/>
      <c r="AX4452" s="37"/>
      <c r="BA4452" s="12">
        <v>12866</v>
      </c>
      <c r="BG4452" s="12">
        <v>6700</v>
      </c>
      <c r="BJ4452" s="12">
        <v>0</v>
      </c>
      <c r="BS4452" s="12">
        <v>0</v>
      </c>
      <c r="BZ4452" s="12">
        <v>0</v>
      </c>
      <c r="CB4452" s="12">
        <v>0</v>
      </c>
      <c r="CG4452" s="12" t="s">
        <v>940</v>
      </c>
      <c r="CH4452" s="12">
        <v>91.33</v>
      </c>
      <c r="CI4452" s="12" t="s">
        <v>1686</v>
      </c>
      <c r="CJ4452" s="12"/>
      <c r="CK4452" s="12" t="s">
        <v>1010</v>
      </c>
      <c r="CL4452" s="37">
        <v>16380207</v>
      </c>
      <c r="CN4452" s="12" t="s">
        <v>1509</v>
      </c>
      <c r="CS4452" s="12"/>
      <c r="CT4452" s="36" t="str">
        <f t="shared" si="69"/>
        <v>500mn</v>
      </c>
      <c r="CU4452" s="36" t="str">
        <f>VLOOKUP(CK4452,Mapping!B:C,2,FALSE)</f>
        <v>Africa</v>
      </c>
    </row>
    <row r="4453" spans="1:99" ht="16" customHeight="1" x14ac:dyDescent="0.35">
      <c r="A4453" s="12" t="s">
        <v>6036</v>
      </c>
      <c r="B4453" s="12" t="s">
        <v>925</v>
      </c>
      <c r="E4453" s="37">
        <v>69551</v>
      </c>
      <c r="G4453" s="37" t="s">
        <v>1505</v>
      </c>
      <c r="I4453" s="37"/>
      <c r="K4453" s="37">
        <v>69551</v>
      </c>
      <c r="L4453" s="12">
        <v>0.21</v>
      </c>
      <c r="M4453" s="37"/>
      <c r="O4453" s="37"/>
      <c r="R4453" s="37"/>
      <c r="T4453" s="37"/>
      <c r="V4453" s="37"/>
      <c r="X4453" s="37"/>
      <c r="Z4453" s="37"/>
      <c r="AB4453" s="37"/>
      <c r="AD4453" s="37"/>
      <c r="AF4453" s="37"/>
      <c r="AH4453" s="37"/>
      <c r="AN4453" s="37"/>
      <c r="AP4453" s="37"/>
      <c r="AR4453" s="37"/>
      <c r="AT4453" s="37"/>
      <c r="AV4453" s="37"/>
      <c r="AX4453" s="37"/>
      <c r="BG4453" s="12">
        <v>1126</v>
      </c>
      <c r="BS4453" s="12">
        <v>0</v>
      </c>
      <c r="CG4453" s="12" t="s">
        <v>976</v>
      </c>
      <c r="CH4453" s="12">
        <v>52.99</v>
      </c>
      <c r="CI4453" s="12" t="s">
        <v>6037</v>
      </c>
      <c r="CJ4453" s="12"/>
      <c r="CK4453" s="12" t="s">
        <v>1010</v>
      </c>
      <c r="CL4453" s="37">
        <v>33064599</v>
      </c>
      <c r="CN4453" s="12" t="s">
        <v>1513</v>
      </c>
      <c r="CS4453" s="12"/>
      <c r="CT4453" s="36" t="str">
        <f t="shared" si="69"/>
        <v>500mn</v>
      </c>
      <c r="CU4453" s="36" t="str">
        <f>VLOOKUP(CK4453,Mapping!B:C,2,FALSE)</f>
        <v>Africa</v>
      </c>
    </row>
    <row r="4454" spans="1:99" ht="16" customHeight="1" x14ac:dyDescent="0.35">
      <c r="A4454" s="12" t="s">
        <v>6038</v>
      </c>
      <c r="B4454" s="12" t="s">
        <v>925</v>
      </c>
      <c r="E4454" s="37">
        <v>4288258</v>
      </c>
      <c r="G4454" s="37" t="s">
        <v>1505</v>
      </c>
      <c r="I4454" s="37"/>
      <c r="K4454" s="37"/>
      <c r="M4454" s="37"/>
      <c r="O4454" s="37"/>
      <c r="Q4454" s="12">
        <v>2651</v>
      </c>
      <c r="R4454" s="37"/>
      <c r="T4454" s="37"/>
      <c r="V4454" s="37"/>
      <c r="X4454" s="37"/>
      <c r="Z4454" s="37"/>
      <c r="AB4454" s="37"/>
      <c r="AD4454" s="37"/>
      <c r="AF4454" s="37"/>
      <c r="AH4454" s="37">
        <v>334768</v>
      </c>
      <c r="AI4454" s="12">
        <v>0.19</v>
      </c>
      <c r="AN4454" s="37">
        <v>3953490</v>
      </c>
      <c r="AO4454" s="12">
        <v>2.29</v>
      </c>
      <c r="AP4454" s="37"/>
      <c r="AR4454" s="37"/>
      <c r="AT4454" s="37"/>
      <c r="AV4454" s="37"/>
      <c r="AX4454" s="37"/>
      <c r="BI4454" s="12">
        <v>23475</v>
      </c>
      <c r="BQ4454" s="12">
        <v>0</v>
      </c>
      <c r="BY4454" s="12">
        <v>0</v>
      </c>
      <c r="CG4454" s="12" t="s">
        <v>959</v>
      </c>
      <c r="CH4454" s="12">
        <v>22.959</v>
      </c>
      <c r="CI4454" s="12" t="s">
        <v>2514</v>
      </c>
      <c r="CJ4454" s="12" t="s">
        <v>1015</v>
      </c>
      <c r="CK4454" s="12" t="s">
        <v>932</v>
      </c>
      <c r="CL4454" s="37">
        <v>171967814</v>
      </c>
      <c r="CN4454" s="12" t="s">
        <v>1509</v>
      </c>
      <c r="CS4454" s="12"/>
      <c r="CT4454" s="36" t="str">
        <f t="shared" si="69"/>
        <v>500mn</v>
      </c>
      <c r="CU4454" s="36" t="str">
        <f>VLOOKUP(CK4454,Mapping!B:C,2,FALSE)</f>
        <v>US/CA</v>
      </c>
    </row>
    <row r="4455" spans="1:99" ht="16" customHeight="1" x14ac:dyDescent="0.35">
      <c r="A4455" s="12" t="s">
        <v>6039</v>
      </c>
      <c r="B4455" s="12" t="s">
        <v>925</v>
      </c>
      <c r="E4455" s="37">
        <v>208263</v>
      </c>
      <c r="G4455" s="37" t="s">
        <v>1505</v>
      </c>
      <c r="I4455" s="37"/>
      <c r="K4455" s="37"/>
      <c r="M4455" s="37"/>
      <c r="O4455" s="37"/>
      <c r="R4455" s="37"/>
      <c r="T4455" s="37"/>
      <c r="V4455" s="37"/>
      <c r="X4455" s="37"/>
      <c r="Z4455" s="37"/>
      <c r="AB4455" s="37"/>
      <c r="AD4455" s="37"/>
      <c r="AF4455" s="37"/>
      <c r="AH4455" s="37"/>
      <c r="AN4455" s="37"/>
      <c r="AP4455" s="37">
        <v>208263</v>
      </c>
      <c r="AQ4455" s="12">
        <v>7.0000000000000007E-2</v>
      </c>
      <c r="AR4455" s="37"/>
      <c r="AT4455" s="37"/>
      <c r="AV4455" s="37"/>
      <c r="AX4455" s="37"/>
      <c r="BH4455" s="12">
        <v>902</v>
      </c>
      <c r="BV4455" s="12">
        <v>0</v>
      </c>
      <c r="CG4455" s="12" t="s">
        <v>940</v>
      </c>
      <c r="CH4455" s="12">
        <v>26.943000000000001</v>
      </c>
      <c r="CI4455" s="12" t="s">
        <v>6040</v>
      </c>
      <c r="CJ4455" s="12" t="s">
        <v>941</v>
      </c>
      <c r="CK4455" s="12" t="s">
        <v>932</v>
      </c>
      <c r="CL4455" s="37">
        <v>282019112</v>
      </c>
      <c r="CN4455" s="12" t="s">
        <v>1509</v>
      </c>
      <c r="CS4455" s="12"/>
      <c r="CT4455" s="36" t="str">
        <f t="shared" si="69"/>
        <v>500mn</v>
      </c>
      <c r="CU4455" s="36" t="str">
        <f>VLOOKUP(CK4455,Mapping!B:C,2,FALSE)</f>
        <v>US/CA</v>
      </c>
    </row>
    <row r="4456" spans="1:99" ht="16" customHeight="1" x14ac:dyDescent="0.35">
      <c r="A4456" s="12" t="s">
        <v>6041</v>
      </c>
      <c r="B4456" s="12" t="s">
        <v>925</v>
      </c>
      <c r="E4456" s="37">
        <v>1225203</v>
      </c>
      <c r="G4456" s="37" t="s">
        <v>1505</v>
      </c>
      <c r="I4456" s="37"/>
      <c r="K4456" s="37"/>
      <c r="M4456" s="37"/>
      <c r="O4456" s="37"/>
      <c r="R4456" s="37"/>
      <c r="T4456" s="37"/>
      <c r="V4456" s="37"/>
      <c r="X4456" s="37"/>
      <c r="Z4456" s="37"/>
      <c r="AB4456" s="37"/>
      <c r="AD4456" s="37"/>
      <c r="AF4456" s="37"/>
      <c r="AH4456" s="37"/>
      <c r="AN4456" s="37">
        <v>1225203</v>
      </c>
      <c r="AO4456" s="12">
        <v>1.27</v>
      </c>
      <c r="AP4456" s="37"/>
      <c r="AR4456" s="37"/>
      <c r="AT4456" s="37"/>
      <c r="AV4456" s="37"/>
      <c r="AX4456" s="37"/>
      <c r="BI4456" s="12">
        <v>7275</v>
      </c>
      <c r="BY4456" s="12">
        <v>0</v>
      </c>
      <c r="CG4456" s="12"/>
      <c r="CI4456" s="12" t="s">
        <v>2525</v>
      </c>
      <c r="CJ4456" s="12" t="s">
        <v>1698</v>
      </c>
      <c r="CK4456" s="12" t="s">
        <v>932</v>
      </c>
      <c r="CL4456" s="37">
        <v>96463152</v>
      </c>
      <c r="CN4456" s="12" t="s">
        <v>1509</v>
      </c>
      <c r="CS4456" s="12"/>
      <c r="CT4456" s="36" t="str">
        <f t="shared" si="69"/>
        <v>500mn</v>
      </c>
      <c r="CU4456" s="36" t="str">
        <f>VLOOKUP(CK4456,Mapping!B:C,2,FALSE)</f>
        <v>US/CA</v>
      </c>
    </row>
    <row r="4457" spans="1:99" ht="16" customHeight="1" x14ac:dyDescent="0.35">
      <c r="A4457" s="12" t="s">
        <v>6042</v>
      </c>
      <c r="B4457" s="12" t="s">
        <v>933</v>
      </c>
      <c r="E4457" s="37">
        <v>2908665</v>
      </c>
      <c r="G4457" s="37" t="s">
        <v>1505</v>
      </c>
      <c r="I4457" s="37"/>
      <c r="K4457" s="37"/>
      <c r="M4457" s="37">
        <v>2908665</v>
      </c>
      <c r="N4457" s="12">
        <v>0.11</v>
      </c>
      <c r="O4457" s="37"/>
      <c r="R4457" s="37"/>
      <c r="T4457" s="37"/>
      <c r="V4457" s="37"/>
      <c r="X4457" s="37"/>
      <c r="Z4457" s="37"/>
      <c r="AB4457" s="37"/>
      <c r="AD4457" s="37"/>
      <c r="AF4457" s="37"/>
      <c r="AH4457" s="37"/>
      <c r="AN4457" s="37">
        <v>0</v>
      </c>
      <c r="AO4457" s="12">
        <v>0</v>
      </c>
      <c r="AP4457" s="37"/>
      <c r="AR4457" s="37"/>
      <c r="AT4457" s="37"/>
      <c r="AV4457" s="37"/>
      <c r="AX4457" s="37"/>
      <c r="BB4457" s="12">
        <v>23184</v>
      </c>
      <c r="BI4457" s="12">
        <v>0</v>
      </c>
      <c r="BY4457" s="12">
        <v>0</v>
      </c>
      <c r="CC4457" s="12">
        <v>0</v>
      </c>
      <c r="CG4457" s="12" t="s">
        <v>940</v>
      </c>
      <c r="CH4457" s="12">
        <v>38.234000000000002</v>
      </c>
      <c r="CI4457" s="12" t="s">
        <v>1251</v>
      </c>
      <c r="CJ4457" s="12"/>
      <c r="CK4457" s="12" t="s">
        <v>1252</v>
      </c>
      <c r="CL4457" s="37">
        <v>2738364649</v>
      </c>
      <c r="CN4457" s="12" t="s">
        <v>1506</v>
      </c>
      <c r="CS4457" s="12"/>
      <c r="CT4457" s="36" t="str">
        <f t="shared" si="69"/>
        <v>1bn - 50bn</v>
      </c>
      <c r="CU4457" s="36" t="str">
        <f>VLOOKUP(CK4457,Mapping!B:C,2,FALSE)</f>
        <v>LATAM</v>
      </c>
    </row>
    <row r="4458" spans="1:99" ht="16" customHeight="1" x14ac:dyDescent="0.35">
      <c r="A4458" s="12" t="s">
        <v>6043</v>
      </c>
      <c r="B4458" s="12" t="s">
        <v>925</v>
      </c>
      <c r="E4458" s="37">
        <v>220612</v>
      </c>
      <c r="G4458" s="37" t="s">
        <v>1505</v>
      </c>
      <c r="I4458" s="37"/>
      <c r="K4458" s="37"/>
      <c r="M4458" s="37">
        <v>0</v>
      </c>
      <c r="N4458" s="12">
        <v>0</v>
      </c>
      <c r="O4458" s="37"/>
      <c r="R4458" s="37"/>
      <c r="T4458" s="37"/>
      <c r="V4458" s="37"/>
      <c r="X4458" s="37"/>
      <c r="Z4458" s="37"/>
      <c r="AB4458" s="37"/>
      <c r="AD4458" s="37">
        <v>220612</v>
      </c>
      <c r="AE4458" s="12">
        <v>0.02</v>
      </c>
      <c r="AF4458" s="37"/>
      <c r="AH4458" s="37"/>
      <c r="AN4458" s="37"/>
      <c r="AP4458" s="37"/>
      <c r="AR4458" s="37"/>
      <c r="AT4458" s="37"/>
      <c r="AV4458" s="37"/>
      <c r="AX4458" s="37"/>
      <c r="BB4458" s="12">
        <v>0</v>
      </c>
      <c r="BJ4458" s="12">
        <v>1980</v>
      </c>
      <c r="CB4458" s="12">
        <v>0</v>
      </c>
      <c r="CC4458" s="12">
        <v>0</v>
      </c>
      <c r="CG4458" s="12" t="s">
        <v>940</v>
      </c>
      <c r="CH4458" s="12">
        <v>108.3</v>
      </c>
      <c r="CI4458" s="12" t="s">
        <v>1042</v>
      </c>
      <c r="CJ4458" s="12"/>
      <c r="CK4458" s="12" t="s">
        <v>1043</v>
      </c>
      <c r="CL4458" s="37">
        <v>890708811</v>
      </c>
      <c r="CN4458" s="12" t="s">
        <v>1506</v>
      </c>
      <c r="CS4458" s="12"/>
      <c r="CT4458" s="36" t="str">
        <f t="shared" si="69"/>
        <v>500mn - 1bn</v>
      </c>
      <c r="CU4458" s="36" t="str">
        <f>VLOOKUP(CK4458,Mapping!B:C,2,FALSE)</f>
        <v>Asia</v>
      </c>
    </row>
    <row r="4459" spans="1:99" ht="16" customHeight="1" x14ac:dyDescent="0.35">
      <c r="A4459" s="12" t="s">
        <v>269</v>
      </c>
      <c r="B4459" s="12" t="s">
        <v>933</v>
      </c>
      <c r="E4459" s="37">
        <v>5953011955</v>
      </c>
      <c r="F4459" s="12">
        <v>129000</v>
      </c>
      <c r="G4459" s="37" t="s">
        <v>1505</v>
      </c>
      <c r="I4459" s="37">
        <v>9184149</v>
      </c>
      <c r="J4459" s="12">
        <v>0.02</v>
      </c>
      <c r="K4459" s="37">
        <v>2325615989</v>
      </c>
      <c r="L4459" s="12">
        <v>4.07</v>
      </c>
      <c r="M4459" s="37"/>
      <c r="O4459" s="37">
        <v>1916426576</v>
      </c>
      <c r="P4459" s="12">
        <v>3.35</v>
      </c>
      <c r="Q4459" s="12">
        <v>6148</v>
      </c>
      <c r="R4459" s="37">
        <v>1424354953</v>
      </c>
      <c r="S4459" s="12">
        <v>2.4900000000000002</v>
      </c>
      <c r="T4459" s="37">
        <v>0</v>
      </c>
      <c r="U4459" s="12">
        <v>0</v>
      </c>
      <c r="V4459" s="37">
        <v>2868154</v>
      </c>
      <c r="W4459" s="12">
        <v>0.01</v>
      </c>
      <c r="X4459" s="37">
        <v>17990004</v>
      </c>
      <c r="Y4459" s="12">
        <v>0.03</v>
      </c>
      <c r="Z4459" s="37"/>
      <c r="AB4459" s="37"/>
      <c r="AD4459" s="37">
        <v>0</v>
      </c>
      <c r="AE4459" s="12">
        <v>0</v>
      </c>
      <c r="AF4459" s="37"/>
      <c r="AH4459" s="37">
        <v>834407</v>
      </c>
      <c r="AI4459" s="12">
        <v>0</v>
      </c>
      <c r="AK4459" s="12">
        <v>104000</v>
      </c>
      <c r="AL4459" s="12">
        <v>104429815</v>
      </c>
      <c r="AM4459" s="12">
        <v>87816000</v>
      </c>
      <c r="AN4459" s="37">
        <v>2495584</v>
      </c>
      <c r="AO4459" s="12">
        <v>0</v>
      </c>
      <c r="AP4459" s="37"/>
      <c r="AR4459" s="37"/>
      <c r="AT4459" s="37"/>
      <c r="AV4459" s="37"/>
      <c r="AX4459" s="37">
        <v>253242139</v>
      </c>
      <c r="AY4459" s="12">
        <v>0.44</v>
      </c>
      <c r="AZ4459" s="12">
        <v>107294742</v>
      </c>
      <c r="BA4459" s="12">
        <v>158656</v>
      </c>
      <c r="BG4459" s="12">
        <v>30211460</v>
      </c>
      <c r="BI4459" s="12">
        <v>11650</v>
      </c>
      <c r="BJ4459" s="12">
        <v>0</v>
      </c>
      <c r="BK4459" s="12">
        <v>0</v>
      </c>
      <c r="BO4459" s="12">
        <v>0.02</v>
      </c>
      <c r="BQ4459" s="12">
        <v>0</v>
      </c>
      <c r="BS4459" s="12">
        <v>0.33</v>
      </c>
      <c r="BT4459" s="12">
        <v>0</v>
      </c>
      <c r="BU4459" s="12">
        <v>0.54</v>
      </c>
      <c r="BW4459" s="12">
        <v>3.73</v>
      </c>
      <c r="BX4459" s="12">
        <v>1.92</v>
      </c>
      <c r="BY4459" s="12">
        <v>0</v>
      </c>
      <c r="BZ4459" s="12">
        <v>0</v>
      </c>
      <c r="CB4459" s="12">
        <v>0</v>
      </c>
      <c r="CE4459" s="12">
        <v>0</v>
      </c>
      <c r="CG4459" s="12" t="s">
        <v>940</v>
      </c>
      <c r="CH4459" s="12">
        <v>48.960999999999999</v>
      </c>
      <c r="CI4459" s="12" t="s">
        <v>977</v>
      </c>
      <c r="CJ4459" s="12"/>
      <c r="CK4459" s="12" t="s">
        <v>927</v>
      </c>
      <c r="CL4459" s="37">
        <v>55826226046</v>
      </c>
      <c r="CN4459" s="12" t="s">
        <v>1506</v>
      </c>
      <c r="CS4459" s="12"/>
      <c r="CT4459" s="36" t="str">
        <f t="shared" si="69"/>
        <v>50bn - 100bn</v>
      </c>
      <c r="CU4459" s="36" t="str">
        <f>VLOOKUP(CK4459,Mapping!B:C,2,FALSE)</f>
        <v>CN</v>
      </c>
    </row>
    <row r="4460" spans="1:99" ht="16" customHeight="1" x14ac:dyDescent="0.35">
      <c r="A4460" s="12" t="s">
        <v>566</v>
      </c>
      <c r="B4460" s="12" t="s">
        <v>925</v>
      </c>
      <c r="E4460" s="37">
        <v>9852254</v>
      </c>
      <c r="F4460" s="12">
        <v>12111</v>
      </c>
      <c r="G4460" s="37" t="s">
        <v>1505</v>
      </c>
      <c r="I4460" s="37">
        <v>631104</v>
      </c>
      <c r="J4460" s="12">
        <v>0.28999999999999998</v>
      </c>
      <c r="K4460" s="37">
        <v>2027151</v>
      </c>
      <c r="L4460" s="12">
        <v>0.95</v>
      </c>
      <c r="M4460" s="37"/>
      <c r="O4460" s="37">
        <v>2187490</v>
      </c>
      <c r="P4460" s="12">
        <v>1.02</v>
      </c>
      <c r="R4460" s="37">
        <v>1133583</v>
      </c>
      <c r="S4460" s="12">
        <v>0.53</v>
      </c>
      <c r="T4460" s="37"/>
      <c r="V4460" s="37">
        <v>737845</v>
      </c>
      <c r="W4460" s="12">
        <v>0.34</v>
      </c>
      <c r="X4460" s="37">
        <v>1456866</v>
      </c>
      <c r="Y4460" s="12">
        <v>0.68</v>
      </c>
      <c r="Z4460" s="37"/>
      <c r="AB4460" s="37">
        <v>832236</v>
      </c>
      <c r="AC4460" s="12">
        <v>0.39</v>
      </c>
      <c r="AD4460" s="37"/>
      <c r="AF4460" s="37">
        <v>778919</v>
      </c>
      <c r="AG4460" s="12">
        <v>0.36</v>
      </c>
      <c r="AH4460" s="37"/>
      <c r="AJ4460" s="12">
        <v>56481</v>
      </c>
      <c r="AK4460" s="12">
        <v>36338</v>
      </c>
      <c r="AL4460" s="12">
        <v>130831</v>
      </c>
      <c r="AM4460" s="12">
        <v>23950</v>
      </c>
      <c r="AN4460" s="37"/>
      <c r="AP4460" s="37"/>
      <c r="AR4460" s="37"/>
      <c r="AT4460" s="37"/>
      <c r="AV4460" s="37"/>
      <c r="AX4460" s="37">
        <v>67060</v>
      </c>
      <c r="AY4460" s="12">
        <v>0.03</v>
      </c>
      <c r="AZ4460" s="12">
        <v>106824</v>
      </c>
      <c r="BA4460" s="12">
        <v>14908</v>
      </c>
      <c r="BF4460" s="12">
        <v>50755</v>
      </c>
      <c r="BG4460" s="12">
        <v>33300</v>
      </c>
      <c r="BO4460" s="12">
        <v>0</v>
      </c>
      <c r="BP4460" s="12">
        <v>0</v>
      </c>
      <c r="BR4460" s="12">
        <v>0</v>
      </c>
      <c r="BS4460" s="12">
        <v>0</v>
      </c>
      <c r="BT4460" s="12">
        <v>0</v>
      </c>
      <c r="BU4460" s="12">
        <v>0</v>
      </c>
      <c r="BW4460" s="12">
        <v>0</v>
      </c>
      <c r="BX4460" s="12">
        <v>0</v>
      </c>
      <c r="BZ4460" s="12">
        <v>0</v>
      </c>
      <c r="CG4460" s="12" t="s">
        <v>940</v>
      </c>
      <c r="CH4460" s="12">
        <v>91.215999999999994</v>
      </c>
      <c r="CI4460" s="12" t="s">
        <v>950</v>
      </c>
      <c r="CJ4460" s="12"/>
      <c r="CK4460" s="12" t="s">
        <v>951</v>
      </c>
      <c r="CL4460" s="37">
        <v>220671072</v>
      </c>
      <c r="CN4460" s="12" t="s">
        <v>1506</v>
      </c>
      <c r="CS4460" s="12"/>
      <c r="CT4460" s="36" t="str">
        <f t="shared" si="69"/>
        <v>500mn</v>
      </c>
      <c r="CU4460" s="36" t="str">
        <f>VLOOKUP(CK4460,Mapping!B:C,2,FALSE)</f>
        <v>HK</v>
      </c>
    </row>
    <row r="4461" spans="1:99" ht="16" customHeight="1" x14ac:dyDescent="0.35">
      <c r="A4461" s="12" t="s">
        <v>6044</v>
      </c>
      <c r="B4461" s="12" t="s">
        <v>925</v>
      </c>
      <c r="E4461" s="37">
        <v>3758696</v>
      </c>
      <c r="G4461" s="37" t="s">
        <v>1505</v>
      </c>
      <c r="I4461" s="37"/>
      <c r="K4461" s="37"/>
      <c r="M4461" s="37"/>
      <c r="O4461" s="37"/>
      <c r="R4461" s="37"/>
      <c r="T4461" s="37"/>
      <c r="V4461" s="37"/>
      <c r="X4461" s="37"/>
      <c r="Z4461" s="37"/>
      <c r="AB4461" s="37"/>
      <c r="AD4461" s="37"/>
      <c r="AF4461" s="37"/>
      <c r="AH4461" s="37"/>
      <c r="AN4461" s="37"/>
      <c r="AP4461" s="37">
        <v>3758696</v>
      </c>
      <c r="AQ4461" s="12">
        <v>2.71</v>
      </c>
      <c r="AR4461" s="37"/>
      <c r="AT4461" s="37"/>
      <c r="AV4461" s="37"/>
      <c r="AX4461" s="37"/>
      <c r="BH4461" s="12">
        <v>22283</v>
      </c>
      <c r="BV4461" s="12">
        <v>0.02</v>
      </c>
      <c r="CG4461" s="12" t="s">
        <v>991</v>
      </c>
      <c r="CH4461" s="12">
        <v>405.55599999999998</v>
      </c>
      <c r="CI4461" s="12" t="s">
        <v>1085</v>
      </c>
      <c r="CJ4461" s="12" t="s">
        <v>966</v>
      </c>
      <c r="CK4461" s="12" t="s">
        <v>932</v>
      </c>
      <c r="CL4461" s="37">
        <v>138708462</v>
      </c>
      <c r="CN4461" s="12" t="s">
        <v>1520</v>
      </c>
      <c r="CS4461" s="12"/>
      <c r="CT4461" s="36" t="str">
        <f t="shared" si="69"/>
        <v>500mn</v>
      </c>
      <c r="CU4461" s="36" t="str">
        <f>VLOOKUP(CK4461,Mapping!B:C,2,FALSE)</f>
        <v>US/CA</v>
      </c>
    </row>
    <row r="4462" spans="1:99" ht="16" customHeight="1" x14ac:dyDescent="0.35">
      <c r="A4462" s="12" t="s">
        <v>6045</v>
      </c>
      <c r="B4462" s="12" t="s">
        <v>925</v>
      </c>
      <c r="E4462" s="37">
        <v>75192982</v>
      </c>
      <c r="G4462" s="37" t="s">
        <v>1505</v>
      </c>
      <c r="I4462" s="37"/>
      <c r="K4462" s="37">
        <v>31189618</v>
      </c>
      <c r="L4462" s="12">
        <v>4.6399999999999997</v>
      </c>
      <c r="M4462" s="37"/>
      <c r="O4462" s="37">
        <v>19478994</v>
      </c>
      <c r="P4462" s="12">
        <v>2.9</v>
      </c>
      <c r="Q4462" s="12">
        <v>106</v>
      </c>
      <c r="R4462" s="37">
        <v>8861203</v>
      </c>
      <c r="S4462" s="12">
        <v>1.32</v>
      </c>
      <c r="T4462" s="37"/>
      <c r="V4462" s="37">
        <v>3020141</v>
      </c>
      <c r="W4462" s="12">
        <v>0.45</v>
      </c>
      <c r="X4462" s="37">
        <v>7748879</v>
      </c>
      <c r="Y4462" s="12">
        <v>1.1499999999999999</v>
      </c>
      <c r="Z4462" s="37"/>
      <c r="AB4462" s="37">
        <v>4563442</v>
      </c>
      <c r="AC4462" s="12">
        <v>0.68</v>
      </c>
      <c r="AD4462" s="37"/>
      <c r="AF4462" s="37"/>
      <c r="AH4462" s="37">
        <v>13442</v>
      </c>
      <c r="AI4462" s="12">
        <v>0</v>
      </c>
      <c r="AJ4462" s="12">
        <v>212300</v>
      </c>
      <c r="AK4462" s="12">
        <v>156000</v>
      </c>
      <c r="AL4462" s="12">
        <v>1376600</v>
      </c>
      <c r="AM4462" s="12">
        <v>108800</v>
      </c>
      <c r="AN4462" s="37">
        <v>37909</v>
      </c>
      <c r="AO4462" s="12">
        <v>0.01</v>
      </c>
      <c r="AP4462" s="37"/>
      <c r="AR4462" s="37"/>
      <c r="AT4462" s="37"/>
      <c r="AV4462" s="37"/>
      <c r="AX4462" s="37">
        <v>279354</v>
      </c>
      <c r="AY4462" s="12">
        <v>0.04</v>
      </c>
      <c r="AZ4462" s="12">
        <v>400496</v>
      </c>
      <c r="BA4462" s="12">
        <v>57480</v>
      </c>
      <c r="BG4462" s="12">
        <v>545349</v>
      </c>
      <c r="BI4462" s="12">
        <v>225</v>
      </c>
      <c r="BQ4462" s="12">
        <v>0</v>
      </c>
      <c r="BR4462" s="12">
        <v>0.01</v>
      </c>
      <c r="BS4462" s="12">
        <v>0.01</v>
      </c>
      <c r="BT4462" s="12">
        <v>0</v>
      </c>
      <c r="BU4462" s="12">
        <v>0.01</v>
      </c>
      <c r="BW4462" s="12">
        <v>0</v>
      </c>
      <c r="BX4462" s="12">
        <v>0.01</v>
      </c>
      <c r="BY4462" s="12">
        <v>0</v>
      </c>
      <c r="BZ4462" s="12">
        <v>0</v>
      </c>
      <c r="CG4462" s="12" t="s">
        <v>934</v>
      </c>
      <c r="CH4462" s="12">
        <v>24.582999999999998</v>
      </c>
      <c r="CI4462" s="12" t="s">
        <v>953</v>
      </c>
      <c r="CJ4462" s="12"/>
      <c r="CK4462" s="12" t="s">
        <v>954</v>
      </c>
      <c r="CL4462" s="37">
        <v>671933836</v>
      </c>
      <c r="CN4462" s="12" t="s">
        <v>1506</v>
      </c>
      <c r="CS4462" s="12"/>
      <c r="CT4462" s="36" t="str">
        <f t="shared" si="69"/>
        <v>500mn - 1bn</v>
      </c>
      <c r="CU4462" s="36" t="str">
        <f>VLOOKUP(CK4462,Mapping!B:C,2,FALSE)</f>
        <v>EU</v>
      </c>
    </row>
    <row r="4463" spans="1:99" ht="16" customHeight="1" x14ac:dyDescent="0.35">
      <c r="A4463" s="12" t="s">
        <v>6046</v>
      </c>
      <c r="B4463" s="12" t="s">
        <v>925</v>
      </c>
      <c r="E4463" s="37">
        <v>455484</v>
      </c>
      <c r="G4463" s="37" t="s">
        <v>1505</v>
      </c>
      <c r="I4463" s="37"/>
      <c r="K4463" s="37"/>
      <c r="M4463" s="37"/>
      <c r="O4463" s="37"/>
      <c r="R4463" s="37"/>
      <c r="T4463" s="37">
        <v>455484</v>
      </c>
      <c r="U4463" s="12">
        <v>0.28000000000000003</v>
      </c>
      <c r="V4463" s="37"/>
      <c r="X4463" s="37"/>
      <c r="Z4463" s="37"/>
      <c r="AB4463" s="37"/>
      <c r="AD4463" s="37"/>
      <c r="AF4463" s="37"/>
      <c r="AH4463" s="37"/>
      <c r="AN4463" s="37"/>
      <c r="AP4463" s="37"/>
      <c r="AR4463" s="37"/>
      <c r="AT4463" s="37"/>
      <c r="AV4463" s="37"/>
      <c r="AX4463" s="37"/>
      <c r="BK4463" s="12">
        <v>4069</v>
      </c>
      <c r="CE4463" s="12">
        <v>0</v>
      </c>
      <c r="CG4463" s="12" t="s">
        <v>934</v>
      </c>
      <c r="CI4463" s="12" t="s">
        <v>2190</v>
      </c>
      <c r="CJ4463" s="12" t="s">
        <v>2112</v>
      </c>
      <c r="CK4463" s="12" t="s">
        <v>932</v>
      </c>
      <c r="CL4463" s="37">
        <v>159642981</v>
      </c>
      <c r="CN4463" s="12" t="s">
        <v>1509</v>
      </c>
      <c r="CS4463" s="12"/>
      <c r="CT4463" s="36" t="str">
        <f t="shared" si="69"/>
        <v>500mn</v>
      </c>
      <c r="CU4463" s="36" t="str">
        <f>VLOOKUP(CK4463,Mapping!B:C,2,FALSE)</f>
        <v>US/CA</v>
      </c>
    </row>
    <row r="4464" spans="1:99" ht="16" customHeight="1" x14ac:dyDescent="0.35">
      <c r="A4464" s="12" t="s">
        <v>6047</v>
      </c>
      <c r="B4464" s="12" t="s">
        <v>925</v>
      </c>
      <c r="E4464" s="37">
        <v>1418263</v>
      </c>
      <c r="G4464" s="37" t="s">
        <v>1505</v>
      </c>
      <c r="I4464" s="37"/>
      <c r="K4464" s="37"/>
      <c r="M4464" s="37">
        <v>755018</v>
      </c>
      <c r="N4464" s="12">
        <v>0.12</v>
      </c>
      <c r="O4464" s="37"/>
      <c r="R4464" s="37"/>
      <c r="T4464" s="37">
        <v>663245</v>
      </c>
      <c r="U4464" s="12">
        <v>0.11</v>
      </c>
      <c r="V4464" s="37"/>
      <c r="X4464" s="37"/>
      <c r="Z4464" s="37"/>
      <c r="AB4464" s="37"/>
      <c r="AD4464" s="37"/>
      <c r="AF4464" s="37"/>
      <c r="AH4464" s="37"/>
      <c r="AN4464" s="37"/>
      <c r="AP4464" s="37"/>
      <c r="AR4464" s="37"/>
      <c r="AT4464" s="37"/>
      <c r="AV4464" s="37"/>
      <c r="AX4464" s="37"/>
      <c r="BB4464" s="12">
        <v>6018</v>
      </c>
      <c r="BK4464" s="12">
        <v>5925</v>
      </c>
      <c r="CC4464" s="12">
        <v>0</v>
      </c>
      <c r="CE4464" s="12">
        <v>0</v>
      </c>
      <c r="CG4464" s="12" t="s">
        <v>998</v>
      </c>
      <c r="CH4464" s="12">
        <v>112.261</v>
      </c>
      <c r="CI4464" s="12" t="s">
        <v>1127</v>
      </c>
      <c r="CJ4464" s="12" t="s">
        <v>966</v>
      </c>
      <c r="CK4464" s="12" t="s">
        <v>932</v>
      </c>
      <c r="CL4464" s="37">
        <v>628168934</v>
      </c>
      <c r="CN4464" s="12" t="s">
        <v>998</v>
      </c>
      <c r="CS4464" s="12"/>
      <c r="CT4464" s="36" t="str">
        <f t="shared" si="69"/>
        <v>500mn - 1bn</v>
      </c>
      <c r="CU4464" s="36" t="str">
        <f>VLOOKUP(CK4464,Mapping!B:C,2,FALSE)</f>
        <v>US/CA</v>
      </c>
    </row>
    <row r="4465" spans="1:99" ht="16" customHeight="1" x14ac:dyDescent="0.35">
      <c r="A4465" s="12" t="s">
        <v>6048</v>
      </c>
      <c r="B4465" s="12" t="s">
        <v>925</v>
      </c>
      <c r="E4465" s="37">
        <v>5784980</v>
      </c>
      <c r="G4465" s="37" t="s">
        <v>1505</v>
      </c>
      <c r="I4465" s="37"/>
      <c r="K4465" s="37"/>
      <c r="M4465" s="37"/>
      <c r="O4465" s="37"/>
      <c r="Q4465" s="12">
        <v>0</v>
      </c>
      <c r="R4465" s="37"/>
      <c r="T4465" s="37"/>
      <c r="V4465" s="37"/>
      <c r="X4465" s="37"/>
      <c r="Z4465" s="37"/>
      <c r="AB4465" s="37"/>
      <c r="AD4465" s="37"/>
      <c r="AF4465" s="37"/>
      <c r="AH4465" s="37">
        <v>0</v>
      </c>
      <c r="AI4465" s="12">
        <v>0</v>
      </c>
      <c r="AN4465" s="37">
        <v>5784980</v>
      </c>
      <c r="AO4465" s="12">
        <v>0.19</v>
      </c>
      <c r="AP4465" s="37"/>
      <c r="AR4465" s="37"/>
      <c r="AT4465" s="37"/>
      <c r="AV4465" s="37"/>
      <c r="AX4465" s="37"/>
      <c r="BI4465" s="12">
        <v>34350</v>
      </c>
      <c r="BQ4465" s="12">
        <v>0</v>
      </c>
      <c r="BY4465" s="12">
        <v>0</v>
      </c>
      <c r="CG4465" s="12" t="s">
        <v>996</v>
      </c>
      <c r="CH4465" s="12">
        <v>18.266999999999999</v>
      </c>
      <c r="CI4465" s="12" t="s">
        <v>1191</v>
      </c>
      <c r="CJ4465" s="12" t="s">
        <v>931</v>
      </c>
      <c r="CK4465" s="12" t="s">
        <v>932</v>
      </c>
      <c r="CL4465" s="37">
        <v>2971896830</v>
      </c>
      <c r="CN4465" s="12" t="s">
        <v>1509</v>
      </c>
      <c r="CS4465" s="12"/>
      <c r="CT4465" s="36" t="str">
        <f t="shared" si="69"/>
        <v>1bn - 50bn</v>
      </c>
      <c r="CU4465" s="36" t="str">
        <f>VLOOKUP(CK4465,Mapping!B:C,2,FALSE)</f>
        <v>US/CA</v>
      </c>
    </row>
    <row r="4466" spans="1:99" ht="16" customHeight="1" x14ac:dyDescent="0.35">
      <c r="A4466" s="12" t="s">
        <v>6049</v>
      </c>
      <c r="B4466" s="12" t="s">
        <v>925</v>
      </c>
      <c r="E4466" s="37">
        <v>23207284</v>
      </c>
      <c r="G4466" s="37" t="s">
        <v>1505</v>
      </c>
      <c r="I4466" s="37"/>
      <c r="K4466" s="37"/>
      <c r="M4466" s="37"/>
      <c r="O4466" s="37"/>
      <c r="R4466" s="37"/>
      <c r="T4466" s="37"/>
      <c r="V4466" s="37"/>
      <c r="X4466" s="37"/>
      <c r="Z4466" s="37"/>
      <c r="AB4466" s="37"/>
      <c r="AD4466" s="37"/>
      <c r="AF4466" s="37"/>
      <c r="AH4466" s="37"/>
      <c r="AN4466" s="37">
        <v>23207284</v>
      </c>
      <c r="AO4466" s="12">
        <v>1.99</v>
      </c>
      <c r="AP4466" s="37"/>
      <c r="AR4466" s="37"/>
      <c r="AT4466" s="37"/>
      <c r="AV4466" s="37"/>
      <c r="AX4466" s="37"/>
      <c r="BI4466" s="12">
        <v>137800</v>
      </c>
      <c r="BY4466" s="12">
        <v>0.02</v>
      </c>
      <c r="CG4466" s="12" t="s">
        <v>940</v>
      </c>
      <c r="CH4466" s="12">
        <v>42.284999999999997</v>
      </c>
      <c r="CI4466" s="12" t="s">
        <v>6050</v>
      </c>
      <c r="CJ4466" s="12" t="s">
        <v>941</v>
      </c>
      <c r="CK4466" s="12" t="s">
        <v>932</v>
      </c>
      <c r="CL4466" s="37">
        <v>1162627667</v>
      </c>
      <c r="CN4466" s="12" t="s">
        <v>1509</v>
      </c>
      <c r="CS4466" s="12"/>
      <c r="CT4466" s="36" t="str">
        <f t="shared" si="69"/>
        <v>1bn - 50bn</v>
      </c>
      <c r="CU4466" s="36" t="str">
        <f>VLOOKUP(CK4466,Mapping!B:C,2,FALSE)</f>
        <v>US/CA</v>
      </c>
    </row>
    <row r="4467" spans="1:99" ht="16" customHeight="1" x14ac:dyDescent="0.35">
      <c r="A4467" s="12" t="s">
        <v>6051</v>
      </c>
      <c r="B4467" s="12" t="s">
        <v>925</v>
      </c>
      <c r="E4467" s="37">
        <v>450441</v>
      </c>
      <c r="G4467" s="37" t="s">
        <v>1505</v>
      </c>
      <c r="I4467" s="37"/>
      <c r="K4467" s="37"/>
      <c r="M4467" s="37">
        <v>0</v>
      </c>
      <c r="N4467" s="12">
        <v>0</v>
      </c>
      <c r="O4467" s="37"/>
      <c r="Q4467" s="12">
        <v>3567</v>
      </c>
      <c r="R4467" s="37"/>
      <c r="T4467" s="37"/>
      <c r="V4467" s="37"/>
      <c r="X4467" s="37"/>
      <c r="Z4467" s="37"/>
      <c r="AB4467" s="37"/>
      <c r="AD4467" s="37"/>
      <c r="AF4467" s="37"/>
      <c r="AH4467" s="37">
        <v>450441</v>
      </c>
      <c r="AI4467" s="12">
        <v>0.31</v>
      </c>
      <c r="AN4467" s="37"/>
      <c r="AP4467" s="37"/>
      <c r="AR4467" s="37"/>
      <c r="AT4467" s="37"/>
      <c r="AV4467" s="37"/>
      <c r="AX4467" s="37"/>
      <c r="BB4467" s="12">
        <v>0</v>
      </c>
      <c r="BQ4467" s="12">
        <v>0</v>
      </c>
      <c r="CC4467" s="12">
        <v>0</v>
      </c>
      <c r="CG4467" s="12" t="s">
        <v>976</v>
      </c>
      <c r="CH4467" s="12">
        <v>189.06100000000001</v>
      </c>
      <c r="CI4467" s="12" t="s">
        <v>941</v>
      </c>
      <c r="CJ4467" s="12" t="s">
        <v>941</v>
      </c>
      <c r="CK4467" s="12" t="s">
        <v>932</v>
      </c>
      <c r="CL4467" s="37">
        <v>147167606</v>
      </c>
      <c r="CN4467" s="12" t="s">
        <v>1513</v>
      </c>
      <c r="CS4467" s="12"/>
      <c r="CT4467" s="36" t="str">
        <f t="shared" si="69"/>
        <v>500mn</v>
      </c>
      <c r="CU4467" s="36" t="str">
        <f>VLOOKUP(CK4467,Mapping!B:C,2,FALSE)</f>
        <v>US/CA</v>
      </c>
    </row>
    <row r="4468" spans="1:99" ht="16" customHeight="1" x14ac:dyDescent="0.35">
      <c r="A4468" s="12" t="s">
        <v>6052</v>
      </c>
      <c r="B4468" s="12" t="s">
        <v>933</v>
      </c>
      <c r="E4468" s="37">
        <v>300055741</v>
      </c>
      <c r="G4468" s="37" t="s">
        <v>1505</v>
      </c>
      <c r="I4468" s="37"/>
      <c r="K4468" s="37">
        <v>183833356</v>
      </c>
      <c r="L4468" s="12">
        <v>0.62</v>
      </c>
      <c r="M4468" s="37">
        <v>977710</v>
      </c>
      <c r="N4468" s="12">
        <v>0</v>
      </c>
      <c r="O4468" s="37">
        <v>90024813</v>
      </c>
      <c r="P4468" s="12">
        <v>0.3</v>
      </c>
      <c r="R4468" s="37">
        <v>25219862</v>
      </c>
      <c r="S4468" s="12">
        <v>0.08</v>
      </c>
      <c r="T4468" s="37"/>
      <c r="V4468" s="37"/>
      <c r="X4468" s="37"/>
      <c r="Z4468" s="37"/>
      <c r="AB4468" s="37"/>
      <c r="AD4468" s="37"/>
      <c r="AF4468" s="37"/>
      <c r="AH4468" s="37"/>
      <c r="AL4468" s="12">
        <v>5920601</v>
      </c>
      <c r="AN4468" s="37"/>
      <c r="AP4468" s="37"/>
      <c r="AR4468" s="37"/>
      <c r="AT4468" s="37"/>
      <c r="AV4468" s="37"/>
      <c r="AX4468" s="37"/>
      <c r="AZ4468" s="12">
        <v>2382200</v>
      </c>
      <c r="BB4468" s="12">
        <v>7793</v>
      </c>
      <c r="BG4468" s="12">
        <v>2978292</v>
      </c>
      <c r="BS4468" s="12">
        <v>0.03</v>
      </c>
      <c r="BU4468" s="12">
        <v>0.03</v>
      </c>
      <c r="BX4468" s="12">
        <v>0.04</v>
      </c>
      <c r="CC4468" s="12">
        <v>0</v>
      </c>
      <c r="CG4468" s="12" t="s">
        <v>963</v>
      </c>
      <c r="CH4468" s="12">
        <v>39.776000000000003</v>
      </c>
      <c r="CI4468" s="12" t="s">
        <v>3505</v>
      </c>
      <c r="CJ4468" s="12" t="s">
        <v>1109</v>
      </c>
      <c r="CK4468" s="12" t="s">
        <v>932</v>
      </c>
      <c r="CL4468" s="37">
        <v>29775082952</v>
      </c>
      <c r="CN4468" s="12" t="s">
        <v>1506</v>
      </c>
      <c r="CR4468" s="12">
        <v>46003.041666666664</v>
      </c>
      <c r="CS4468" s="12"/>
      <c r="CT4468" s="36" t="str">
        <f t="shared" si="69"/>
        <v>1bn - 50bn</v>
      </c>
      <c r="CU4468" s="36" t="str">
        <f>VLOOKUP(CK4468,Mapping!B:C,2,FALSE)</f>
        <v>US/CA</v>
      </c>
    </row>
    <row r="4469" spans="1:99" ht="16" customHeight="1" x14ac:dyDescent="0.35">
      <c r="A4469" s="12" t="s">
        <v>6053</v>
      </c>
      <c r="B4469" s="12" t="s">
        <v>925</v>
      </c>
      <c r="E4469" s="37">
        <v>341496</v>
      </c>
      <c r="G4469" s="37" t="s">
        <v>1505</v>
      </c>
      <c r="I4469" s="37"/>
      <c r="K4469" s="37"/>
      <c r="M4469" s="37"/>
      <c r="O4469" s="37"/>
      <c r="Q4469" s="12">
        <v>2433</v>
      </c>
      <c r="R4469" s="37"/>
      <c r="T4469" s="37"/>
      <c r="V4469" s="37"/>
      <c r="X4469" s="37"/>
      <c r="Z4469" s="37"/>
      <c r="AB4469" s="37"/>
      <c r="AD4469" s="37"/>
      <c r="AF4469" s="37"/>
      <c r="AH4469" s="37">
        <v>341496</v>
      </c>
      <c r="AI4469" s="12">
        <v>0.56000000000000005</v>
      </c>
      <c r="AN4469" s="37">
        <v>0</v>
      </c>
      <c r="AO4469" s="12">
        <v>0</v>
      </c>
      <c r="AP4469" s="37"/>
      <c r="AR4469" s="37"/>
      <c r="AT4469" s="37"/>
      <c r="AV4469" s="37"/>
      <c r="AX4469" s="37"/>
      <c r="BI4469" s="12">
        <v>0</v>
      </c>
      <c r="BQ4469" s="12">
        <v>0</v>
      </c>
      <c r="BY4469" s="12">
        <v>0</v>
      </c>
      <c r="CG4469" s="12" t="s">
        <v>929</v>
      </c>
      <c r="CH4469" s="12">
        <v>105.78100000000001</v>
      </c>
      <c r="CI4469" s="12" t="s">
        <v>2313</v>
      </c>
      <c r="CJ4469" s="12"/>
      <c r="CK4469" s="12" t="s">
        <v>990</v>
      </c>
      <c r="CL4469" s="37">
        <v>60587340</v>
      </c>
      <c r="CN4469" s="12" t="s">
        <v>1509</v>
      </c>
      <c r="CS4469" s="12"/>
      <c r="CT4469" s="36" t="str">
        <f t="shared" si="69"/>
        <v>500mn</v>
      </c>
      <c r="CU4469" s="36" t="str">
        <f>VLOOKUP(CK4469,Mapping!B:C,2,FALSE)</f>
        <v>EU</v>
      </c>
    </row>
    <row r="4470" spans="1:99" ht="16" customHeight="1" x14ac:dyDescent="0.35">
      <c r="A4470" s="12" t="s">
        <v>6054</v>
      </c>
      <c r="B4470" s="12" t="s">
        <v>925</v>
      </c>
      <c r="E4470" s="37">
        <v>333488</v>
      </c>
      <c r="G4470" s="37" t="s">
        <v>1505</v>
      </c>
      <c r="I4470" s="37"/>
      <c r="K4470" s="37"/>
      <c r="M4470" s="37">
        <v>72516</v>
      </c>
      <c r="N4470" s="12">
        <v>0.06</v>
      </c>
      <c r="O4470" s="37"/>
      <c r="Q4470" s="12">
        <v>46</v>
      </c>
      <c r="R4470" s="37"/>
      <c r="T4470" s="37"/>
      <c r="V4470" s="37"/>
      <c r="X4470" s="37">
        <v>160831</v>
      </c>
      <c r="Y4470" s="12">
        <v>0.13</v>
      </c>
      <c r="Z4470" s="37">
        <v>1360</v>
      </c>
      <c r="AA4470" s="12">
        <v>0</v>
      </c>
      <c r="AB4470" s="37"/>
      <c r="AD4470" s="37">
        <v>34095</v>
      </c>
      <c r="AE4470" s="12">
        <v>0.03</v>
      </c>
      <c r="AF4470" s="37"/>
      <c r="AH4470" s="37">
        <v>5809</v>
      </c>
      <c r="AI4470" s="12">
        <v>0</v>
      </c>
      <c r="AN4470" s="37"/>
      <c r="AP4470" s="37">
        <v>58877</v>
      </c>
      <c r="AQ4470" s="12">
        <v>0.05</v>
      </c>
      <c r="AR4470" s="37"/>
      <c r="AT4470" s="37"/>
      <c r="AV4470" s="37"/>
      <c r="AX4470" s="37"/>
      <c r="BA4470" s="12">
        <v>1574</v>
      </c>
      <c r="BB4470" s="12">
        <v>578</v>
      </c>
      <c r="BC4470" s="12">
        <v>46</v>
      </c>
      <c r="BH4470" s="12">
        <v>255</v>
      </c>
      <c r="BJ4470" s="12">
        <v>306</v>
      </c>
      <c r="BQ4470" s="12">
        <v>0</v>
      </c>
      <c r="BV4470" s="12">
        <v>0</v>
      </c>
      <c r="BZ4470" s="12">
        <v>0</v>
      </c>
      <c r="CB4470" s="12">
        <v>0</v>
      </c>
      <c r="CC4470" s="12">
        <v>0</v>
      </c>
      <c r="CD4470" s="12">
        <v>0</v>
      </c>
      <c r="CG4470" s="12" t="s">
        <v>934</v>
      </c>
      <c r="CH4470" s="12">
        <v>14.952999999999999</v>
      </c>
      <c r="CI4470" s="12" t="s">
        <v>6055</v>
      </c>
      <c r="CJ4470" s="12" t="s">
        <v>1097</v>
      </c>
      <c r="CK4470" s="12" t="s">
        <v>932</v>
      </c>
      <c r="CL4470" s="37">
        <v>123911806</v>
      </c>
      <c r="CN4470" s="12" t="s">
        <v>1509</v>
      </c>
      <c r="CS4470" s="12"/>
      <c r="CT4470" s="36" t="str">
        <f t="shared" si="69"/>
        <v>500mn</v>
      </c>
      <c r="CU4470" s="36" t="str">
        <f>VLOOKUP(CK4470,Mapping!B:C,2,FALSE)</f>
        <v>US/CA</v>
      </c>
    </row>
    <row r="4471" spans="1:99" ht="16" customHeight="1" x14ac:dyDescent="0.35">
      <c r="A4471" s="12" t="s">
        <v>6056</v>
      </c>
      <c r="B4471" s="12" t="s">
        <v>925</v>
      </c>
      <c r="E4471" s="37">
        <v>1124112</v>
      </c>
      <c r="G4471" s="37" t="s">
        <v>1505</v>
      </c>
      <c r="I4471" s="37"/>
      <c r="K4471" s="37">
        <v>1124112</v>
      </c>
      <c r="L4471" s="12">
        <v>1.1299999999999999</v>
      </c>
      <c r="M4471" s="37"/>
      <c r="O4471" s="37"/>
      <c r="R4471" s="37"/>
      <c r="T4471" s="37"/>
      <c r="V4471" s="37"/>
      <c r="X4471" s="37"/>
      <c r="Z4471" s="37"/>
      <c r="AB4471" s="37"/>
      <c r="AD4471" s="37"/>
      <c r="AF4471" s="37"/>
      <c r="AH4471" s="37"/>
      <c r="AN4471" s="37"/>
      <c r="AP4471" s="37"/>
      <c r="AR4471" s="37"/>
      <c r="AT4471" s="37"/>
      <c r="AV4471" s="37"/>
      <c r="AX4471" s="37"/>
      <c r="BG4471" s="12">
        <v>18199</v>
      </c>
      <c r="BS4471" s="12">
        <v>0</v>
      </c>
      <c r="CG4471" s="12"/>
      <c r="CH4471" s="12">
        <v>30.795999999999999</v>
      </c>
      <c r="CI4471" s="12" t="s">
        <v>1133</v>
      </c>
      <c r="CJ4471" s="12"/>
      <c r="CK4471" s="12" t="s">
        <v>1010</v>
      </c>
      <c r="CL4471" s="37">
        <v>99613908</v>
      </c>
      <c r="CN4471" s="12" t="s">
        <v>1509</v>
      </c>
      <c r="CS4471" s="12"/>
      <c r="CT4471" s="36" t="str">
        <f t="shared" si="69"/>
        <v>500mn</v>
      </c>
      <c r="CU4471" s="36" t="str">
        <f>VLOOKUP(CK4471,Mapping!B:C,2,FALSE)</f>
        <v>Africa</v>
      </c>
    </row>
    <row r="4472" spans="1:99" ht="16" customHeight="1" x14ac:dyDescent="0.35">
      <c r="A4472" s="12" t="s">
        <v>575</v>
      </c>
      <c r="B4472" s="12" t="s">
        <v>933</v>
      </c>
      <c r="E4472" s="37">
        <v>54854430</v>
      </c>
      <c r="F4472" s="12">
        <v>11050</v>
      </c>
      <c r="G4472" s="37" t="s">
        <v>1505</v>
      </c>
      <c r="I4472" s="37">
        <v>768597</v>
      </c>
      <c r="J4472" s="12">
        <v>7.0000000000000007E-2</v>
      </c>
      <c r="K4472" s="37">
        <v>23973127</v>
      </c>
      <c r="L4472" s="12">
        <v>2.3199999999999998</v>
      </c>
      <c r="M4472" s="37">
        <v>13800600</v>
      </c>
      <c r="N4472" s="12">
        <v>1.34</v>
      </c>
      <c r="O4472" s="37"/>
      <c r="R4472" s="37">
        <v>273562</v>
      </c>
      <c r="S4472" s="12">
        <v>0.03</v>
      </c>
      <c r="T4472" s="37">
        <v>15111900</v>
      </c>
      <c r="U4472" s="12">
        <v>1.46</v>
      </c>
      <c r="V4472" s="37">
        <v>489510</v>
      </c>
      <c r="W4472" s="12">
        <v>0.05</v>
      </c>
      <c r="X4472" s="37">
        <v>437134</v>
      </c>
      <c r="Y4472" s="12">
        <v>0.04</v>
      </c>
      <c r="Z4472" s="37"/>
      <c r="AB4472" s="37"/>
      <c r="AD4472" s="37"/>
      <c r="AF4472" s="37"/>
      <c r="AH4472" s="37"/>
      <c r="AK4472" s="12">
        <v>24100</v>
      </c>
      <c r="AN4472" s="37"/>
      <c r="AP4472" s="37"/>
      <c r="AR4472" s="37"/>
      <c r="AT4472" s="37"/>
      <c r="AV4472" s="37"/>
      <c r="AX4472" s="37"/>
      <c r="AZ4472" s="12">
        <v>14000</v>
      </c>
      <c r="BA4472" s="12">
        <v>4507</v>
      </c>
      <c r="BB4472" s="12">
        <v>110000</v>
      </c>
      <c r="BG4472" s="12">
        <v>388117</v>
      </c>
      <c r="BK4472" s="12">
        <v>135000</v>
      </c>
      <c r="BO4472" s="12">
        <v>0</v>
      </c>
      <c r="BS4472" s="12">
        <v>0</v>
      </c>
      <c r="BT4472" s="12">
        <v>0</v>
      </c>
      <c r="BX4472" s="12">
        <v>0</v>
      </c>
      <c r="BZ4472" s="12">
        <v>0</v>
      </c>
      <c r="CC4472" s="12">
        <v>0</v>
      </c>
      <c r="CE4472" s="12">
        <v>0</v>
      </c>
      <c r="CG4472" s="12" t="s">
        <v>929</v>
      </c>
      <c r="CH4472" s="12">
        <v>34.582000000000001</v>
      </c>
      <c r="CI4472" s="12" t="s">
        <v>953</v>
      </c>
      <c r="CJ4472" s="12"/>
      <c r="CK4472" s="12" t="s">
        <v>954</v>
      </c>
      <c r="CL4472" s="37">
        <v>1034555129</v>
      </c>
      <c r="CN4472" s="12" t="s">
        <v>1506</v>
      </c>
      <c r="CS4472" s="12"/>
      <c r="CT4472" s="36" t="str">
        <f t="shared" si="69"/>
        <v>1bn - 50bn</v>
      </c>
      <c r="CU4472" s="36" t="str">
        <f>VLOOKUP(CK4472,Mapping!B:C,2,FALSE)</f>
        <v>EU</v>
      </c>
    </row>
    <row r="4473" spans="1:99" ht="16" customHeight="1" x14ac:dyDescent="0.35">
      <c r="A4473" s="12" t="s">
        <v>6057</v>
      </c>
      <c r="B4473" s="12" t="s">
        <v>933</v>
      </c>
      <c r="E4473" s="37">
        <v>4968</v>
      </c>
      <c r="G4473" s="37" t="s">
        <v>1505</v>
      </c>
      <c r="I4473" s="37"/>
      <c r="K4473" s="37"/>
      <c r="M4473" s="37"/>
      <c r="O4473" s="37"/>
      <c r="Q4473" s="12">
        <v>6</v>
      </c>
      <c r="R4473" s="37"/>
      <c r="T4473" s="37"/>
      <c r="V4473" s="37"/>
      <c r="X4473" s="37"/>
      <c r="Z4473" s="37"/>
      <c r="AB4473" s="37"/>
      <c r="AD4473" s="37"/>
      <c r="AF4473" s="37"/>
      <c r="AH4473" s="37">
        <v>758</v>
      </c>
      <c r="AI4473" s="12">
        <v>0</v>
      </c>
      <c r="AN4473" s="37">
        <v>4210</v>
      </c>
      <c r="AO4473" s="12">
        <v>0</v>
      </c>
      <c r="AP4473" s="37">
        <v>0</v>
      </c>
      <c r="AQ4473" s="12">
        <v>0</v>
      </c>
      <c r="AR4473" s="37"/>
      <c r="AT4473" s="37"/>
      <c r="AV4473" s="37"/>
      <c r="AX4473" s="37"/>
      <c r="BH4473" s="12">
        <v>0</v>
      </c>
      <c r="BI4473" s="12">
        <v>25</v>
      </c>
      <c r="BQ4473" s="12">
        <v>0</v>
      </c>
      <c r="BV4473" s="12">
        <v>0</v>
      </c>
      <c r="BY4473" s="12">
        <v>0</v>
      </c>
      <c r="CG4473" s="12" t="s">
        <v>929</v>
      </c>
      <c r="CH4473" s="12">
        <v>10.15</v>
      </c>
      <c r="CI4473" s="12" t="s">
        <v>960</v>
      </c>
      <c r="CJ4473" s="12"/>
      <c r="CK4473" s="12" t="s">
        <v>961</v>
      </c>
      <c r="CL4473" s="37">
        <v>220788274</v>
      </c>
      <c r="CN4473" s="12" t="s">
        <v>1506</v>
      </c>
      <c r="CS4473" s="12"/>
      <c r="CT4473" s="36" t="str">
        <f t="shared" si="69"/>
        <v>500mn</v>
      </c>
      <c r="CU4473" s="36" t="str">
        <f>VLOOKUP(CK4473,Mapping!B:C,2,FALSE)</f>
        <v>EU</v>
      </c>
    </row>
    <row r="4474" spans="1:99" ht="16" customHeight="1" x14ac:dyDescent="0.35">
      <c r="A4474" s="12" t="s">
        <v>6058</v>
      </c>
      <c r="B4474" s="12" t="s">
        <v>933</v>
      </c>
      <c r="E4474" s="37">
        <v>25378414</v>
      </c>
      <c r="G4474" s="37" t="s">
        <v>1505</v>
      </c>
      <c r="I4474" s="37"/>
      <c r="K4474" s="37"/>
      <c r="M4474" s="37">
        <v>4551438</v>
      </c>
      <c r="N4474" s="12">
        <v>0.02</v>
      </c>
      <c r="O4474" s="37"/>
      <c r="Q4474" s="12">
        <v>2378</v>
      </c>
      <c r="R4474" s="37"/>
      <c r="T4474" s="37"/>
      <c r="V4474" s="37"/>
      <c r="X4474" s="37">
        <v>1372277</v>
      </c>
      <c r="Y4474" s="12">
        <v>0</v>
      </c>
      <c r="Z4474" s="37"/>
      <c r="AB4474" s="37"/>
      <c r="AD4474" s="37"/>
      <c r="AF4474" s="37"/>
      <c r="AH4474" s="37">
        <v>300294</v>
      </c>
      <c r="AI4474" s="12">
        <v>0</v>
      </c>
      <c r="AN4474" s="37">
        <v>18887496</v>
      </c>
      <c r="AO4474" s="12">
        <v>0.06</v>
      </c>
      <c r="AP4474" s="37">
        <v>266909</v>
      </c>
      <c r="AQ4474" s="12">
        <v>0</v>
      </c>
      <c r="AR4474" s="37">
        <v>0</v>
      </c>
      <c r="AS4474" s="12">
        <v>0</v>
      </c>
      <c r="AT4474" s="37"/>
      <c r="AV4474" s="37"/>
      <c r="AX4474" s="37"/>
      <c r="BA4474" s="12">
        <v>13430</v>
      </c>
      <c r="BB4474" s="12">
        <v>36278</v>
      </c>
      <c r="BE4474" s="12">
        <v>0</v>
      </c>
      <c r="BH4474" s="12">
        <v>1156</v>
      </c>
      <c r="BI4474" s="12">
        <v>112150</v>
      </c>
      <c r="BM4474" s="12">
        <v>0</v>
      </c>
      <c r="BQ4474" s="12">
        <v>0</v>
      </c>
      <c r="BV4474" s="12">
        <v>0</v>
      </c>
      <c r="BY4474" s="12">
        <v>0.01</v>
      </c>
      <c r="BZ4474" s="12">
        <v>0</v>
      </c>
      <c r="CC4474" s="12">
        <v>0</v>
      </c>
      <c r="CG4474" s="12" t="s">
        <v>959</v>
      </c>
      <c r="CH4474" s="12">
        <v>36.588000000000001</v>
      </c>
      <c r="CI4474" s="12" t="s">
        <v>1150</v>
      </c>
      <c r="CJ4474" s="12"/>
      <c r="CK4474" s="12" t="s">
        <v>1151</v>
      </c>
      <c r="CL4474" s="37">
        <v>30027282100</v>
      </c>
      <c r="CN4474" s="12" t="s">
        <v>1506</v>
      </c>
      <c r="CS4474" s="12"/>
      <c r="CT4474" s="36" t="str">
        <f t="shared" si="69"/>
        <v>1bn - 50bn</v>
      </c>
      <c r="CU4474" s="36" t="str">
        <f>VLOOKUP(CK4474,Mapping!B:C,2,FALSE)</f>
        <v>EU</v>
      </c>
    </row>
    <row r="4475" spans="1:99" ht="16" customHeight="1" x14ac:dyDescent="0.35">
      <c r="A4475" s="12" t="s">
        <v>6059</v>
      </c>
      <c r="B4475" s="12" t="s">
        <v>925</v>
      </c>
      <c r="E4475" s="37">
        <v>5201535</v>
      </c>
      <c r="G4475" s="37" t="s">
        <v>1505</v>
      </c>
      <c r="I4475" s="37"/>
      <c r="K4475" s="37"/>
      <c r="M4475" s="37">
        <v>2359041</v>
      </c>
      <c r="N4475" s="12">
        <v>0.2</v>
      </c>
      <c r="O4475" s="37">
        <v>139754</v>
      </c>
      <c r="P4475" s="12">
        <v>0.01</v>
      </c>
      <c r="Q4475" s="12">
        <v>144</v>
      </c>
      <c r="R4475" s="37"/>
      <c r="T4475" s="37"/>
      <c r="V4475" s="37"/>
      <c r="X4475" s="37"/>
      <c r="Z4475" s="37">
        <v>1261904</v>
      </c>
      <c r="AA4475" s="12">
        <v>0.11</v>
      </c>
      <c r="AB4475" s="37"/>
      <c r="AD4475" s="37">
        <v>761806</v>
      </c>
      <c r="AE4475" s="12">
        <v>0.06</v>
      </c>
      <c r="AF4475" s="37"/>
      <c r="AH4475" s="37">
        <v>19057</v>
      </c>
      <c r="AI4475" s="12">
        <v>0</v>
      </c>
      <c r="AL4475" s="12">
        <v>9991</v>
      </c>
      <c r="AN4475" s="37">
        <v>659973</v>
      </c>
      <c r="AO4475" s="12">
        <v>0.06</v>
      </c>
      <c r="AP4475" s="37"/>
      <c r="AR4475" s="37"/>
      <c r="AT4475" s="37"/>
      <c r="AV4475" s="37"/>
      <c r="AX4475" s="37"/>
      <c r="BB4475" s="12">
        <v>20801</v>
      </c>
      <c r="BC4475" s="12">
        <v>36075</v>
      </c>
      <c r="BI4475" s="12">
        <v>2850</v>
      </c>
      <c r="BJ4475" s="12">
        <v>8883</v>
      </c>
      <c r="BQ4475" s="12">
        <v>0</v>
      </c>
      <c r="BU4475" s="12">
        <v>0</v>
      </c>
      <c r="BY4475" s="12">
        <v>0</v>
      </c>
      <c r="CB4475" s="12">
        <v>0</v>
      </c>
      <c r="CC4475" s="12">
        <v>0</v>
      </c>
      <c r="CD4475" s="12">
        <v>0</v>
      </c>
      <c r="CG4475" s="12" t="s">
        <v>929</v>
      </c>
      <c r="CH4475" s="12">
        <v>60.006</v>
      </c>
      <c r="CI4475" s="12" t="s">
        <v>1150</v>
      </c>
      <c r="CJ4475" s="12"/>
      <c r="CK4475" s="12" t="s">
        <v>1151</v>
      </c>
      <c r="CL4475" s="37">
        <v>1274773233</v>
      </c>
      <c r="CN4475" s="12" t="s">
        <v>1506</v>
      </c>
      <c r="CS4475" s="12"/>
      <c r="CT4475" s="36" t="str">
        <f t="shared" si="69"/>
        <v>1bn - 50bn</v>
      </c>
      <c r="CU4475" s="36" t="str">
        <f>VLOOKUP(CK4475,Mapping!B:C,2,FALSE)</f>
        <v>EU</v>
      </c>
    </row>
    <row r="4476" spans="1:99" ht="16" customHeight="1" x14ac:dyDescent="0.35">
      <c r="A4476" s="12" t="s">
        <v>6060</v>
      </c>
      <c r="B4476" s="12" t="s">
        <v>925</v>
      </c>
      <c r="E4476" s="37">
        <v>2190785</v>
      </c>
      <c r="G4476" s="37" t="s">
        <v>1505</v>
      </c>
      <c r="I4476" s="37"/>
      <c r="K4476" s="37"/>
      <c r="M4476" s="37">
        <v>2190785</v>
      </c>
      <c r="N4476" s="12">
        <v>0.14000000000000001</v>
      </c>
      <c r="O4476" s="37"/>
      <c r="R4476" s="37"/>
      <c r="T4476" s="37"/>
      <c r="V4476" s="37"/>
      <c r="X4476" s="37"/>
      <c r="Z4476" s="37"/>
      <c r="AB4476" s="37"/>
      <c r="AD4476" s="37"/>
      <c r="AF4476" s="37"/>
      <c r="AH4476" s="37"/>
      <c r="AN4476" s="37"/>
      <c r="AP4476" s="37"/>
      <c r="AR4476" s="37"/>
      <c r="AT4476" s="37"/>
      <c r="AV4476" s="37"/>
      <c r="AX4476" s="37"/>
      <c r="BB4476" s="12">
        <v>14946</v>
      </c>
      <c r="CC4476" s="12">
        <v>0</v>
      </c>
      <c r="CG4476" s="12" t="s">
        <v>959</v>
      </c>
      <c r="CH4476" s="12">
        <v>56.728000000000002</v>
      </c>
      <c r="CI4476" s="12" t="s">
        <v>2763</v>
      </c>
      <c r="CJ4476" s="12"/>
      <c r="CK4476" s="12" t="s">
        <v>1842</v>
      </c>
      <c r="CL4476" s="37">
        <v>1525619707</v>
      </c>
      <c r="CN4476" s="12" t="s">
        <v>1506</v>
      </c>
      <c r="CS4476" s="12"/>
      <c r="CT4476" s="36" t="str">
        <f t="shared" si="69"/>
        <v>1bn - 50bn</v>
      </c>
      <c r="CU4476" s="36" t="str">
        <f>VLOOKUP(CK4476,Mapping!B:C,2,FALSE)</f>
        <v>EU</v>
      </c>
    </row>
    <row r="4477" spans="1:99" ht="16" customHeight="1" x14ac:dyDescent="0.35">
      <c r="A4477" s="12" t="s">
        <v>6061</v>
      </c>
      <c r="B4477" s="12" t="s">
        <v>925</v>
      </c>
      <c r="E4477" s="37">
        <v>41849482</v>
      </c>
      <c r="G4477" s="37" t="s">
        <v>1505</v>
      </c>
      <c r="I4477" s="37"/>
      <c r="K4477" s="37"/>
      <c r="M4477" s="37"/>
      <c r="O4477" s="37"/>
      <c r="Q4477" s="12">
        <v>0</v>
      </c>
      <c r="R4477" s="37"/>
      <c r="T4477" s="37"/>
      <c r="V4477" s="37"/>
      <c r="X4477" s="37"/>
      <c r="Z4477" s="37"/>
      <c r="AB4477" s="37"/>
      <c r="AD4477" s="37"/>
      <c r="AF4477" s="37"/>
      <c r="AH4477" s="37">
        <v>0</v>
      </c>
      <c r="AI4477" s="12">
        <v>0</v>
      </c>
      <c r="AN4477" s="37">
        <v>26870262</v>
      </c>
      <c r="AO4477" s="12">
        <v>0.4</v>
      </c>
      <c r="AP4477" s="37">
        <v>14979220</v>
      </c>
      <c r="AQ4477" s="12">
        <v>0.23</v>
      </c>
      <c r="AR4477" s="37"/>
      <c r="AT4477" s="37"/>
      <c r="AV4477" s="37"/>
      <c r="AX4477" s="37"/>
      <c r="BH4477" s="12">
        <v>64876</v>
      </c>
      <c r="BI4477" s="12">
        <v>159550</v>
      </c>
      <c r="BQ4477" s="12">
        <v>0</v>
      </c>
      <c r="BV4477" s="12">
        <v>0.06</v>
      </c>
      <c r="BY4477" s="12">
        <v>0.02</v>
      </c>
      <c r="CG4477" s="12" t="s">
        <v>940</v>
      </c>
      <c r="CH4477" s="12">
        <v>27.344000000000001</v>
      </c>
      <c r="CI4477" s="12" t="s">
        <v>2086</v>
      </c>
      <c r="CJ4477" s="12" t="s">
        <v>2087</v>
      </c>
      <c r="CK4477" s="12" t="s">
        <v>932</v>
      </c>
      <c r="CL4477" s="37">
        <v>6643599165</v>
      </c>
      <c r="CN4477" s="12" t="s">
        <v>1506</v>
      </c>
      <c r="CS4477" s="12"/>
      <c r="CT4477" s="36" t="str">
        <f t="shared" si="69"/>
        <v>1bn - 50bn</v>
      </c>
      <c r="CU4477" s="36" t="str">
        <f>VLOOKUP(CK4477,Mapping!B:C,2,FALSE)</f>
        <v>US/CA</v>
      </c>
    </row>
    <row r="4478" spans="1:99" ht="16" customHeight="1" x14ac:dyDescent="0.35">
      <c r="A4478" s="12" t="s">
        <v>6062</v>
      </c>
      <c r="B4478" s="12" t="s">
        <v>925</v>
      </c>
      <c r="E4478" s="37">
        <v>2022252</v>
      </c>
      <c r="G4478" s="37" t="s">
        <v>1505</v>
      </c>
      <c r="I4478" s="37"/>
      <c r="K4478" s="37"/>
      <c r="M4478" s="37">
        <v>109401</v>
      </c>
      <c r="N4478" s="12">
        <v>0.23</v>
      </c>
      <c r="O4478" s="37"/>
      <c r="R4478" s="37"/>
      <c r="T4478" s="37"/>
      <c r="V4478" s="37"/>
      <c r="X4478" s="37"/>
      <c r="Z4478" s="37">
        <v>68277</v>
      </c>
      <c r="AA4478" s="12">
        <v>0.14000000000000001</v>
      </c>
      <c r="AB4478" s="37"/>
      <c r="AD4478" s="37"/>
      <c r="AF4478" s="37"/>
      <c r="AH4478" s="37"/>
      <c r="AN4478" s="37"/>
      <c r="AP4478" s="37"/>
      <c r="AR4478" s="37"/>
      <c r="AT4478" s="37">
        <v>1844574</v>
      </c>
      <c r="AU4478" s="12">
        <v>3.9</v>
      </c>
      <c r="AV4478" s="37"/>
      <c r="AX4478" s="37"/>
      <c r="BB4478" s="12">
        <v>872</v>
      </c>
      <c r="BC4478" s="12">
        <v>2309</v>
      </c>
      <c r="BD4478" s="12">
        <v>173037</v>
      </c>
      <c r="CC4478" s="12">
        <v>0</v>
      </c>
      <c r="CD4478" s="12">
        <v>0</v>
      </c>
      <c r="CF4478" s="12">
        <v>0.15</v>
      </c>
      <c r="CG4478" s="12"/>
      <c r="CH4478" s="12">
        <v>50.902000000000001</v>
      </c>
      <c r="CI4478" s="12" t="s">
        <v>1150</v>
      </c>
      <c r="CJ4478" s="12"/>
      <c r="CK4478" s="12" t="s">
        <v>1151</v>
      </c>
      <c r="CL4478" s="37">
        <v>47265902</v>
      </c>
      <c r="CN4478" s="12" t="s">
        <v>1506</v>
      </c>
      <c r="CS4478" s="12"/>
      <c r="CT4478" s="36" t="str">
        <f t="shared" si="69"/>
        <v>500mn</v>
      </c>
      <c r="CU4478" s="36" t="str">
        <f>VLOOKUP(CK4478,Mapping!B:C,2,FALSE)</f>
        <v>EU</v>
      </c>
    </row>
    <row r="4479" spans="1:99" ht="16" customHeight="1" x14ac:dyDescent="0.35">
      <c r="A4479" s="12" t="s">
        <v>6063</v>
      </c>
      <c r="B4479" s="12" t="s">
        <v>925</v>
      </c>
      <c r="E4479" s="37">
        <v>739712</v>
      </c>
      <c r="G4479" s="37" t="s">
        <v>1505</v>
      </c>
      <c r="I4479" s="37"/>
      <c r="K4479" s="37">
        <v>0</v>
      </c>
      <c r="L4479" s="12">
        <v>0</v>
      </c>
      <c r="M4479" s="37">
        <v>739712</v>
      </c>
      <c r="N4479" s="12">
        <v>0.28999999999999998</v>
      </c>
      <c r="O4479" s="37">
        <v>0</v>
      </c>
      <c r="P4479" s="12">
        <v>0</v>
      </c>
      <c r="R4479" s="37"/>
      <c r="T4479" s="37"/>
      <c r="V4479" s="37"/>
      <c r="X4479" s="37"/>
      <c r="Z4479" s="37">
        <v>0</v>
      </c>
      <c r="AA4479" s="12">
        <v>0</v>
      </c>
      <c r="AB4479" s="37"/>
      <c r="AD4479" s="37"/>
      <c r="AF4479" s="37"/>
      <c r="AH4479" s="37"/>
      <c r="AL4479" s="12">
        <v>0</v>
      </c>
      <c r="AN4479" s="37"/>
      <c r="AP4479" s="37"/>
      <c r="AR4479" s="37"/>
      <c r="AT4479" s="37"/>
      <c r="AV4479" s="37"/>
      <c r="AX4479" s="37"/>
      <c r="BB4479" s="12">
        <v>5896</v>
      </c>
      <c r="BC4479" s="12">
        <v>0</v>
      </c>
      <c r="BG4479" s="12">
        <v>0</v>
      </c>
      <c r="BS4479" s="12">
        <v>0</v>
      </c>
      <c r="BU4479" s="12">
        <v>0</v>
      </c>
      <c r="CC4479" s="12">
        <v>0</v>
      </c>
      <c r="CD4479" s="12">
        <v>0</v>
      </c>
      <c r="CG4479" s="12" t="s">
        <v>940</v>
      </c>
      <c r="CH4479" s="12">
        <v>94.724000000000004</v>
      </c>
      <c r="CI4479" s="12" t="s">
        <v>953</v>
      </c>
      <c r="CJ4479" s="12"/>
      <c r="CK4479" s="12" t="s">
        <v>954</v>
      </c>
      <c r="CL4479" s="37">
        <v>254384872</v>
      </c>
      <c r="CN4479" s="12" t="s">
        <v>1509</v>
      </c>
      <c r="CS4479" s="12"/>
      <c r="CT4479" s="36" t="str">
        <f t="shared" si="69"/>
        <v>500mn</v>
      </c>
      <c r="CU4479" s="36" t="str">
        <f>VLOOKUP(CK4479,Mapping!B:C,2,FALSE)</f>
        <v>EU</v>
      </c>
    </row>
    <row r="4480" spans="1:99" ht="16" customHeight="1" x14ac:dyDescent="0.35">
      <c r="A4480" s="12" t="s">
        <v>6064</v>
      </c>
      <c r="B4480" s="12" t="s">
        <v>933</v>
      </c>
      <c r="E4480" s="37">
        <v>81999452</v>
      </c>
      <c r="G4480" s="37" t="s">
        <v>1505</v>
      </c>
      <c r="I4480" s="37"/>
      <c r="K4480" s="37">
        <v>76123132</v>
      </c>
      <c r="L4480" s="12">
        <v>0.53</v>
      </c>
      <c r="M4480" s="37"/>
      <c r="O4480" s="37"/>
      <c r="Q4480" s="12">
        <v>10759</v>
      </c>
      <c r="R4480" s="37"/>
      <c r="T4480" s="37"/>
      <c r="V4480" s="37"/>
      <c r="X4480" s="37"/>
      <c r="Z4480" s="37"/>
      <c r="AB4480" s="37"/>
      <c r="AD4480" s="37"/>
      <c r="AF4480" s="37"/>
      <c r="AH4480" s="37">
        <v>1358647</v>
      </c>
      <c r="AI4480" s="12">
        <v>0.01</v>
      </c>
      <c r="AN4480" s="37">
        <v>4517673</v>
      </c>
      <c r="AO4480" s="12">
        <v>0.03</v>
      </c>
      <c r="AP4480" s="37"/>
      <c r="AR4480" s="37"/>
      <c r="AT4480" s="37"/>
      <c r="AV4480" s="37"/>
      <c r="AX4480" s="37"/>
      <c r="BG4480" s="12">
        <v>1180500</v>
      </c>
      <c r="BI4480" s="12">
        <v>26825</v>
      </c>
      <c r="BQ4480" s="12">
        <v>0</v>
      </c>
      <c r="BS4480" s="12">
        <v>0.01</v>
      </c>
      <c r="BY4480" s="12">
        <v>0</v>
      </c>
      <c r="CG4480" s="12" t="s">
        <v>940</v>
      </c>
      <c r="CH4480" s="12">
        <v>35.055</v>
      </c>
      <c r="CI4480" s="12" t="s">
        <v>953</v>
      </c>
      <c r="CJ4480" s="12"/>
      <c r="CK4480" s="12" t="s">
        <v>954</v>
      </c>
      <c r="CL4480" s="37">
        <v>14286846424</v>
      </c>
      <c r="CN4480" s="12" t="s">
        <v>1506</v>
      </c>
      <c r="CS4480" s="12"/>
      <c r="CT4480" s="36" t="str">
        <f t="shared" si="69"/>
        <v>1bn - 50bn</v>
      </c>
      <c r="CU4480" s="36" t="str">
        <f>VLOOKUP(CK4480,Mapping!B:C,2,FALSE)</f>
        <v>EU</v>
      </c>
    </row>
    <row r="4481" spans="1:99" ht="16" customHeight="1" x14ac:dyDescent="0.35">
      <c r="A4481" s="12" t="s">
        <v>6065</v>
      </c>
      <c r="B4481" s="12" t="s">
        <v>925</v>
      </c>
      <c r="E4481" s="37">
        <v>43407</v>
      </c>
      <c r="G4481" s="37" t="s">
        <v>1505</v>
      </c>
      <c r="I4481" s="37"/>
      <c r="K4481" s="37"/>
      <c r="M4481" s="37"/>
      <c r="O4481" s="37"/>
      <c r="R4481" s="37"/>
      <c r="T4481" s="37"/>
      <c r="V4481" s="37"/>
      <c r="X4481" s="37"/>
      <c r="Z4481" s="37"/>
      <c r="AB4481" s="37"/>
      <c r="AD4481" s="37"/>
      <c r="AF4481" s="37"/>
      <c r="AH4481" s="37"/>
      <c r="AN4481" s="37"/>
      <c r="AP4481" s="37">
        <v>43407</v>
      </c>
      <c r="AQ4481" s="12">
        <v>0.03</v>
      </c>
      <c r="AR4481" s="37"/>
      <c r="AT4481" s="37"/>
      <c r="AV4481" s="37"/>
      <c r="AX4481" s="37"/>
      <c r="BH4481" s="12">
        <v>188</v>
      </c>
      <c r="BV4481" s="12">
        <v>0</v>
      </c>
      <c r="CG4481" s="12" t="s">
        <v>980</v>
      </c>
      <c r="CH4481" s="12">
        <v>32.604999999999997</v>
      </c>
      <c r="CI4481" s="12" t="s">
        <v>1045</v>
      </c>
      <c r="CJ4481" s="12" t="s">
        <v>1046</v>
      </c>
      <c r="CK4481" s="12" t="s">
        <v>932</v>
      </c>
      <c r="CL4481" s="37">
        <v>162353316</v>
      </c>
      <c r="CN4481" s="12" t="s">
        <v>1509</v>
      </c>
      <c r="CS4481" s="12"/>
      <c r="CT4481" s="36" t="str">
        <f t="shared" si="69"/>
        <v>500mn</v>
      </c>
      <c r="CU4481" s="36" t="str">
        <f>VLOOKUP(CK4481,Mapping!B:C,2,FALSE)</f>
        <v>US/CA</v>
      </c>
    </row>
    <row r="4482" spans="1:99" ht="16" customHeight="1" x14ac:dyDescent="0.35">
      <c r="A4482" s="12" t="s">
        <v>6066</v>
      </c>
      <c r="B4482" s="12" t="s">
        <v>933</v>
      </c>
      <c r="E4482" s="37">
        <v>6621063</v>
      </c>
      <c r="G4482" s="37" t="s">
        <v>1505</v>
      </c>
      <c r="I4482" s="37"/>
      <c r="K4482" s="37"/>
      <c r="M4482" s="37"/>
      <c r="O4482" s="37"/>
      <c r="Q4482" s="12">
        <v>12246</v>
      </c>
      <c r="R4482" s="37"/>
      <c r="T4482" s="37"/>
      <c r="V4482" s="37"/>
      <c r="X4482" s="37"/>
      <c r="Z4482" s="37"/>
      <c r="AB4482" s="37"/>
      <c r="AD4482" s="37"/>
      <c r="AF4482" s="37"/>
      <c r="AH4482" s="37">
        <v>1662027</v>
      </c>
      <c r="AI4482" s="12">
        <v>0.04</v>
      </c>
      <c r="AN4482" s="37">
        <v>4959036</v>
      </c>
      <c r="AO4482" s="12">
        <v>0.11</v>
      </c>
      <c r="AP4482" s="37"/>
      <c r="AR4482" s="37"/>
      <c r="AT4482" s="37"/>
      <c r="AV4482" s="37"/>
      <c r="AX4482" s="37"/>
      <c r="BI4482" s="12">
        <v>23150</v>
      </c>
      <c r="BQ4482" s="12">
        <v>0</v>
      </c>
      <c r="BY4482" s="12">
        <v>0</v>
      </c>
      <c r="CG4482" s="12" t="s">
        <v>934</v>
      </c>
      <c r="CH4482" s="12">
        <v>17.698</v>
      </c>
      <c r="CI4482" s="12" t="s">
        <v>6067</v>
      </c>
      <c r="CJ4482" s="12"/>
      <c r="CK4482" s="12" t="s">
        <v>1010</v>
      </c>
      <c r="CL4482" s="37">
        <v>4396465672</v>
      </c>
      <c r="CN4482" s="12" t="s">
        <v>1506</v>
      </c>
      <c r="CS4482" s="12"/>
      <c r="CT4482" s="36" t="str">
        <f t="shared" si="69"/>
        <v>1bn - 50bn</v>
      </c>
      <c r="CU4482" s="36" t="str">
        <f>VLOOKUP(CK4482,Mapping!B:C,2,FALSE)</f>
        <v>Africa</v>
      </c>
    </row>
    <row r="4483" spans="1:99" ht="16" customHeight="1" x14ac:dyDescent="0.35">
      <c r="A4483" s="12" t="s">
        <v>6068</v>
      </c>
      <c r="B4483" s="12" t="s">
        <v>925</v>
      </c>
      <c r="E4483" s="37">
        <v>49988103</v>
      </c>
      <c r="G4483" s="37" t="s">
        <v>1505</v>
      </c>
      <c r="I4483" s="37"/>
      <c r="K4483" s="37"/>
      <c r="M4483" s="37">
        <v>41974650</v>
      </c>
      <c r="N4483" s="12">
        <v>0.56000000000000005</v>
      </c>
      <c r="O4483" s="37"/>
      <c r="Q4483" s="12">
        <v>15885</v>
      </c>
      <c r="R4483" s="37"/>
      <c r="T4483" s="37"/>
      <c r="V4483" s="37"/>
      <c r="X4483" s="37"/>
      <c r="Z4483" s="37"/>
      <c r="AB4483" s="37"/>
      <c r="AD4483" s="37"/>
      <c r="AF4483" s="37"/>
      <c r="AH4483" s="37">
        <v>2005958</v>
      </c>
      <c r="AI4483" s="12">
        <v>0.03</v>
      </c>
      <c r="AN4483" s="37">
        <v>5010281</v>
      </c>
      <c r="AO4483" s="12">
        <v>7.0000000000000007E-2</v>
      </c>
      <c r="AP4483" s="37">
        <v>997214</v>
      </c>
      <c r="AQ4483" s="12">
        <v>0.01</v>
      </c>
      <c r="AR4483" s="37"/>
      <c r="AT4483" s="37"/>
      <c r="AV4483" s="37"/>
      <c r="AX4483" s="37"/>
      <c r="BB4483" s="12">
        <v>334566</v>
      </c>
      <c r="BH4483" s="12">
        <v>4319</v>
      </c>
      <c r="BI4483" s="12">
        <v>29750</v>
      </c>
      <c r="BQ4483" s="12">
        <v>0</v>
      </c>
      <c r="BV4483" s="12">
        <v>0</v>
      </c>
      <c r="BY4483" s="12">
        <v>0</v>
      </c>
      <c r="CC4483" s="12">
        <v>0.01</v>
      </c>
      <c r="CG4483" s="12" t="s">
        <v>991</v>
      </c>
      <c r="CH4483" s="12">
        <v>57.773000000000003</v>
      </c>
      <c r="CI4483" s="12" t="s">
        <v>6069</v>
      </c>
      <c r="CJ4483" s="12"/>
      <c r="CK4483" s="12" t="s">
        <v>6070</v>
      </c>
      <c r="CL4483" s="37">
        <v>7405817222</v>
      </c>
      <c r="CN4483" s="12" t="s">
        <v>1521</v>
      </c>
      <c r="CS4483" s="12"/>
      <c r="CT4483" s="36" t="str">
        <f t="shared" ref="CT4483:CT4546" si="70">IF(CL4483&gt;100000000000, "100bn", IF(CL4483&gt;50000000000, "50bn - 100bn",IF(CL4483&gt;1000000000, "1bn - 50bn", IF(CL4483&gt;500000000, "500mn - 1bn", "500mn"))))</f>
        <v>1bn - 50bn</v>
      </c>
      <c r="CU4483" s="36" t="str">
        <f>VLOOKUP(CK4483,Mapping!B:C,2,FALSE)</f>
        <v>Middle East</v>
      </c>
    </row>
    <row r="4484" spans="1:99" ht="16" customHeight="1" x14ac:dyDescent="0.35">
      <c r="A4484" s="12" t="s">
        <v>6071</v>
      </c>
      <c r="B4484" s="12" t="s">
        <v>925</v>
      </c>
      <c r="E4484" s="37">
        <v>25473239</v>
      </c>
      <c r="G4484" s="37" t="s">
        <v>1505</v>
      </c>
      <c r="I4484" s="37"/>
      <c r="K4484" s="37">
        <v>8667286</v>
      </c>
      <c r="L4484" s="12">
        <v>0.92</v>
      </c>
      <c r="M4484" s="37">
        <v>125460</v>
      </c>
      <c r="N4484" s="12">
        <v>0.01</v>
      </c>
      <c r="O4484" s="37">
        <v>6761467</v>
      </c>
      <c r="P4484" s="12">
        <v>0.71</v>
      </c>
      <c r="R4484" s="37">
        <v>437693</v>
      </c>
      <c r="S4484" s="12">
        <v>0.05</v>
      </c>
      <c r="T4484" s="37"/>
      <c r="V4484" s="37">
        <v>822913</v>
      </c>
      <c r="W4484" s="12">
        <v>0.09</v>
      </c>
      <c r="X4484" s="37">
        <v>572208</v>
      </c>
      <c r="Y4484" s="12">
        <v>0.06</v>
      </c>
      <c r="Z4484" s="37"/>
      <c r="AB4484" s="37">
        <v>898483</v>
      </c>
      <c r="AC4484" s="12">
        <v>0.09</v>
      </c>
      <c r="AD4484" s="37">
        <v>155988</v>
      </c>
      <c r="AE4484" s="12">
        <v>0.02</v>
      </c>
      <c r="AF4484" s="37">
        <v>842227</v>
      </c>
      <c r="AG4484" s="12">
        <v>0.09</v>
      </c>
      <c r="AH4484" s="37"/>
      <c r="AJ4484" s="12">
        <v>67922</v>
      </c>
      <c r="AK4484" s="12">
        <v>43100</v>
      </c>
      <c r="AL4484" s="12">
        <v>748950</v>
      </c>
      <c r="AN4484" s="37">
        <v>5987075</v>
      </c>
      <c r="AO4484" s="12">
        <v>0.63</v>
      </c>
      <c r="AP4484" s="37">
        <v>34634</v>
      </c>
      <c r="AQ4484" s="12">
        <v>0</v>
      </c>
      <c r="AR4484" s="37">
        <v>167805</v>
      </c>
      <c r="AS4484" s="12">
        <v>0.02</v>
      </c>
      <c r="AT4484" s="37"/>
      <c r="AV4484" s="37"/>
      <c r="AX4484" s="37"/>
      <c r="AZ4484" s="12">
        <v>30765</v>
      </c>
      <c r="BA4484" s="12">
        <v>5600</v>
      </c>
      <c r="BB4484" s="12">
        <v>1000</v>
      </c>
      <c r="BE4484" s="12">
        <v>4500</v>
      </c>
      <c r="BF4484" s="12">
        <v>77150</v>
      </c>
      <c r="BG4484" s="12">
        <v>181750</v>
      </c>
      <c r="BH4484" s="12">
        <v>150</v>
      </c>
      <c r="BI4484" s="12">
        <v>35550</v>
      </c>
      <c r="BJ4484" s="12">
        <v>1400</v>
      </c>
      <c r="BM4484" s="12">
        <v>0.01</v>
      </c>
      <c r="BP4484" s="12">
        <v>0</v>
      </c>
      <c r="BR4484" s="12">
        <v>0</v>
      </c>
      <c r="BS4484" s="12">
        <v>0</v>
      </c>
      <c r="BT4484" s="12">
        <v>0</v>
      </c>
      <c r="BU4484" s="12">
        <v>0</v>
      </c>
      <c r="BV4484" s="12">
        <v>0</v>
      </c>
      <c r="BX4484" s="12">
        <v>0</v>
      </c>
      <c r="BY4484" s="12">
        <v>0</v>
      </c>
      <c r="BZ4484" s="12">
        <v>0</v>
      </c>
      <c r="CB4484" s="12">
        <v>0</v>
      </c>
      <c r="CC4484" s="12">
        <v>0</v>
      </c>
      <c r="CG4484" s="12" t="s">
        <v>929</v>
      </c>
      <c r="CH4484" s="12">
        <v>17.283999999999999</v>
      </c>
      <c r="CI4484" s="12" t="s">
        <v>6072</v>
      </c>
      <c r="CJ4484" s="12"/>
      <c r="CK4484" s="12" t="s">
        <v>1169</v>
      </c>
      <c r="CL4484" s="37">
        <v>991332941</v>
      </c>
      <c r="CN4484" s="12" t="s">
        <v>1506</v>
      </c>
      <c r="CS4484" s="12"/>
      <c r="CT4484" s="36" t="str">
        <f t="shared" si="70"/>
        <v>500mn - 1bn</v>
      </c>
      <c r="CU4484" s="36" t="str">
        <f>VLOOKUP(CK4484,Mapping!B:C,2,FALSE)</f>
        <v>EU</v>
      </c>
    </row>
    <row r="4485" spans="1:99" ht="16" customHeight="1" x14ac:dyDescent="0.35">
      <c r="A4485" s="12" t="s">
        <v>6073</v>
      </c>
      <c r="B4485" s="12" t="s">
        <v>925</v>
      </c>
      <c r="E4485" s="37">
        <v>6784081</v>
      </c>
      <c r="G4485" s="37" t="s">
        <v>1505</v>
      </c>
      <c r="I4485" s="37"/>
      <c r="K4485" s="37"/>
      <c r="M4485" s="37">
        <v>1414687</v>
      </c>
      <c r="N4485" s="12">
        <v>0.01</v>
      </c>
      <c r="O4485" s="37"/>
      <c r="Q4485" s="12">
        <v>4489</v>
      </c>
      <c r="R4485" s="37"/>
      <c r="T4485" s="37">
        <v>435782</v>
      </c>
      <c r="U4485" s="12">
        <v>0</v>
      </c>
      <c r="V4485" s="37"/>
      <c r="X4485" s="37">
        <v>497106</v>
      </c>
      <c r="Y4485" s="12">
        <v>0</v>
      </c>
      <c r="Z4485" s="37">
        <v>216837</v>
      </c>
      <c r="AA4485" s="12">
        <v>0</v>
      </c>
      <c r="AB4485" s="37"/>
      <c r="AD4485" s="37">
        <v>207910</v>
      </c>
      <c r="AE4485" s="12">
        <v>0</v>
      </c>
      <c r="AF4485" s="37"/>
      <c r="AH4485" s="37">
        <v>566871</v>
      </c>
      <c r="AI4485" s="12">
        <v>0</v>
      </c>
      <c r="AN4485" s="37">
        <v>2829335</v>
      </c>
      <c r="AO4485" s="12">
        <v>0.01</v>
      </c>
      <c r="AP4485" s="37">
        <v>615553</v>
      </c>
      <c r="AQ4485" s="12">
        <v>0</v>
      </c>
      <c r="AR4485" s="37"/>
      <c r="AT4485" s="37"/>
      <c r="AV4485" s="37"/>
      <c r="AX4485" s="37"/>
      <c r="BA4485" s="12">
        <v>4865</v>
      </c>
      <c r="BB4485" s="12">
        <v>11276</v>
      </c>
      <c r="BC4485" s="12">
        <v>7333</v>
      </c>
      <c r="BH4485" s="12">
        <v>2666</v>
      </c>
      <c r="BI4485" s="12">
        <v>16800</v>
      </c>
      <c r="BJ4485" s="12">
        <v>1866</v>
      </c>
      <c r="BK4485" s="12">
        <v>3893</v>
      </c>
      <c r="BQ4485" s="12">
        <v>0</v>
      </c>
      <c r="BV4485" s="12">
        <v>0</v>
      </c>
      <c r="BY4485" s="12">
        <v>0</v>
      </c>
      <c r="BZ4485" s="12">
        <v>0</v>
      </c>
      <c r="CB4485" s="12">
        <v>0</v>
      </c>
      <c r="CC4485" s="12">
        <v>0</v>
      </c>
      <c r="CD4485" s="12">
        <v>0</v>
      </c>
      <c r="CE4485" s="12">
        <v>0</v>
      </c>
      <c r="CG4485" s="12" t="s">
        <v>929</v>
      </c>
      <c r="CH4485" s="12">
        <v>18.256</v>
      </c>
      <c r="CI4485" s="12" t="s">
        <v>2868</v>
      </c>
      <c r="CJ4485" s="12" t="s">
        <v>1017</v>
      </c>
      <c r="CK4485" s="12" t="s">
        <v>932</v>
      </c>
      <c r="CL4485" s="37">
        <v>20692872149</v>
      </c>
      <c r="CN4485" s="12" t="s">
        <v>1509</v>
      </c>
      <c r="CS4485" s="12"/>
      <c r="CT4485" s="36" t="str">
        <f t="shared" si="70"/>
        <v>1bn - 50bn</v>
      </c>
      <c r="CU4485" s="36" t="str">
        <f>VLOOKUP(CK4485,Mapping!B:C,2,FALSE)</f>
        <v>US/CA</v>
      </c>
    </row>
    <row r="4486" spans="1:99" ht="16" customHeight="1" x14ac:dyDescent="0.35">
      <c r="A4486" s="12" t="s">
        <v>6074</v>
      </c>
      <c r="B4486" s="12" t="s">
        <v>925</v>
      </c>
      <c r="E4486" s="37">
        <v>3445049</v>
      </c>
      <c r="G4486" s="37" t="s">
        <v>1505</v>
      </c>
      <c r="I4486" s="37"/>
      <c r="K4486" s="37"/>
      <c r="M4486" s="37">
        <v>717004</v>
      </c>
      <c r="N4486" s="12">
        <v>0.02</v>
      </c>
      <c r="O4486" s="37"/>
      <c r="Q4486" s="12">
        <v>4097</v>
      </c>
      <c r="R4486" s="37"/>
      <c r="T4486" s="37"/>
      <c r="V4486" s="37"/>
      <c r="X4486" s="37"/>
      <c r="Z4486" s="37"/>
      <c r="AB4486" s="37"/>
      <c r="AD4486" s="37">
        <v>394315</v>
      </c>
      <c r="AE4486" s="12">
        <v>0.01</v>
      </c>
      <c r="AF4486" s="37"/>
      <c r="AH4486" s="37">
        <v>517369</v>
      </c>
      <c r="AI4486" s="12">
        <v>0.01</v>
      </c>
      <c r="AN4486" s="37">
        <v>1553608</v>
      </c>
      <c r="AO4486" s="12">
        <v>0.04</v>
      </c>
      <c r="AP4486" s="37">
        <v>262753</v>
      </c>
      <c r="AQ4486" s="12">
        <v>0.01</v>
      </c>
      <c r="AR4486" s="37"/>
      <c r="AT4486" s="37"/>
      <c r="AV4486" s="37"/>
      <c r="AX4486" s="37"/>
      <c r="BB4486" s="12">
        <v>5715</v>
      </c>
      <c r="BH4486" s="12">
        <v>1138</v>
      </c>
      <c r="BI4486" s="12">
        <v>9225</v>
      </c>
      <c r="BJ4486" s="12">
        <v>3539</v>
      </c>
      <c r="BQ4486" s="12">
        <v>0</v>
      </c>
      <c r="BV4486" s="12">
        <v>0</v>
      </c>
      <c r="BY4486" s="12">
        <v>0</v>
      </c>
      <c r="CB4486" s="12">
        <v>0</v>
      </c>
      <c r="CC4486" s="12">
        <v>0</v>
      </c>
      <c r="CG4486" s="12" t="s">
        <v>934</v>
      </c>
      <c r="CH4486" s="12">
        <v>67.954999999999998</v>
      </c>
      <c r="CI4486" s="12" t="s">
        <v>941</v>
      </c>
      <c r="CJ4486" s="12" t="s">
        <v>941</v>
      </c>
      <c r="CK4486" s="12" t="s">
        <v>932</v>
      </c>
      <c r="CL4486" s="37">
        <v>3727051678</v>
      </c>
      <c r="CN4486" s="12" t="s">
        <v>1509</v>
      </c>
      <c r="CS4486" s="12"/>
      <c r="CT4486" s="36" t="str">
        <f t="shared" si="70"/>
        <v>1bn - 50bn</v>
      </c>
      <c r="CU4486" s="36" t="str">
        <f>VLOOKUP(CK4486,Mapping!B:C,2,FALSE)</f>
        <v>US/CA</v>
      </c>
    </row>
    <row r="4487" spans="1:99" ht="16" customHeight="1" x14ac:dyDescent="0.35">
      <c r="A4487" s="12" t="s">
        <v>6075</v>
      </c>
      <c r="B4487" s="12" t="s">
        <v>925</v>
      </c>
      <c r="E4487" s="37">
        <v>50524</v>
      </c>
      <c r="G4487" s="37" t="s">
        <v>1505</v>
      </c>
      <c r="I4487" s="37"/>
      <c r="K4487" s="37"/>
      <c r="M4487" s="37"/>
      <c r="O4487" s="37"/>
      <c r="R4487" s="37"/>
      <c r="T4487" s="37"/>
      <c r="V4487" s="37"/>
      <c r="X4487" s="37"/>
      <c r="Z4487" s="37"/>
      <c r="AB4487" s="37"/>
      <c r="AD4487" s="37"/>
      <c r="AF4487" s="37"/>
      <c r="AH4487" s="37"/>
      <c r="AN4487" s="37">
        <v>50524</v>
      </c>
      <c r="AO4487" s="12">
        <v>0.05</v>
      </c>
      <c r="AP4487" s="37"/>
      <c r="AR4487" s="37"/>
      <c r="AT4487" s="37"/>
      <c r="AV4487" s="37"/>
      <c r="AX4487" s="37"/>
      <c r="BI4487" s="12">
        <v>300</v>
      </c>
      <c r="BY4487" s="12">
        <v>0</v>
      </c>
      <c r="CG4487" s="12" t="s">
        <v>934</v>
      </c>
      <c r="CH4487" s="12">
        <v>4.1669999999999998</v>
      </c>
      <c r="CI4487" s="12" t="s">
        <v>4668</v>
      </c>
      <c r="CJ4487" s="12" t="s">
        <v>1017</v>
      </c>
      <c r="CK4487" s="12" t="s">
        <v>932</v>
      </c>
      <c r="CL4487" s="37">
        <v>107812568</v>
      </c>
      <c r="CN4487" s="12" t="s">
        <v>1509</v>
      </c>
      <c r="CS4487" s="12"/>
      <c r="CT4487" s="36" t="str">
        <f t="shared" si="70"/>
        <v>500mn</v>
      </c>
      <c r="CU4487" s="36" t="str">
        <f>VLOOKUP(CK4487,Mapping!B:C,2,FALSE)</f>
        <v>US/CA</v>
      </c>
    </row>
    <row r="4488" spans="1:99" ht="16" customHeight="1" x14ac:dyDescent="0.35">
      <c r="A4488" s="12" t="s">
        <v>6076</v>
      </c>
      <c r="B4488" s="12" t="s">
        <v>925</v>
      </c>
      <c r="E4488" s="37">
        <v>362088</v>
      </c>
      <c r="G4488" s="37" t="s">
        <v>1505</v>
      </c>
      <c r="I4488" s="37"/>
      <c r="K4488" s="37"/>
      <c r="M4488" s="37"/>
      <c r="O4488" s="37"/>
      <c r="R4488" s="37"/>
      <c r="T4488" s="37"/>
      <c r="V4488" s="37"/>
      <c r="X4488" s="37"/>
      <c r="Z4488" s="37"/>
      <c r="AB4488" s="37"/>
      <c r="AD4488" s="37"/>
      <c r="AF4488" s="37"/>
      <c r="AH4488" s="37"/>
      <c r="AN4488" s="37">
        <v>362088</v>
      </c>
      <c r="AO4488" s="12">
        <v>0.02</v>
      </c>
      <c r="AP4488" s="37"/>
      <c r="AR4488" s="37"/>
      <c r="AT4488" s="37"/>
      <c r="AV4488" s="37"/>
      <c r="AX4488" s="37"/>
      <c r="BI4488" s="12">
        <v>2150</v>
      </c>
      <c r="BY4488" s="12">
        <v>0</v>
      </c>
      <c r="CG4488" s="12" t="s">
        <v>934</v>
      </c>
      <c r="CH4488" s="12">
        <v>24.109000000000002</v>
      </c>
      <c r="CI4488" s="12" t="s">
        <v>1767</v>
      </c>
      <c r="CJ4488" s="12" t="s">
        <v>1015</v>
      </c>
      <c r="CK4488" s="12" t="s">
        <v>932</v>
      </c>
      <c r="CL4488" s="37">
        <v>2035841899</v>
      </c>
      <c r="CN4488" s="12" t="s">
        <v>1509</v>
      </c>
      <c r="CS4488" s="12"/>
      <c r="CT4488" s="36" t="str">
        <f t="shared" si="70"/>
        <v>1bn - 50bn</v>
      </c>
      <c r="CU4488" s="36" t="str">
        <f>VLOOKUP(CK4488,Mapping!B:C,2,FALSE)</f>
        <v>US/CA</v>
      </c>
    </row>
    <row r="4489" spans="1:99" ht="16" customHeight="1" x14ac:dyDescent="0.35">
      <c r="A4489" s="12" t="s">
        <v>6077</v>
      </c>
      <c r="B4489" s="12" t="s">
        <v>933</v>
      </c>
      <c r="E4489" s="37">
        <v>575881</v>
      </c>
      <c r="G4489" s="37" t="s">
        <v>1505</v>
      </c>
      <c r="I4489" s="37"/>
      <c r="K4489" s="37">
        <v>365254</v>
      </c>
      <c r="L4489" s="12">
        <v>0</v>
      </c>
      <c r="M4489" s="37"/>
      <c r="O4489" s="37">
        <v>125892</v>
      </c>
      <c r="P4489" s="12">
        <v>0</v>
      </c>
      <c r="R4489" s="37">
        <v>78217</v>
      </c>
      <c r="S4489" s="12">
        <v>0</v>
      </c>
      <c r="T4489" s="37"/>
      <c r="V4489" s="37"/>
      <c r="X4489" s="37"/>
      <c r="Z4489" s="37"/>
      <c r="AB4489" s="37">
        <v>6518</v>
      </c>
      <c r="AC4489" s="12">
        <v>0</v>
      </c>
      <c r="AD4489" s="37"/>
      <c r="AF4489" s="37"/>
      <c r="AH4489" s="37"/>
      <c r="AJ4489" s="12">
        <v>400</v>
      </c>
      <c r="AL4489" s="12">
        <v>9000</v>
      </c>
      <c r="AN4489" s="37"/>
      <c r="AP4489" s="37"/>
      <c r="AR4489" s="37"/>
      <c r="AT4489" s="37"/>
      <c r="AV4489" s="37"/>
      <c r="AX4489" s="37"/>
      <c r="AZ4489" s="12">
        <v>4900</v>
      </c>
      <c r="BG4489" s="12">
        <v>5700</v>
      </c>
      <c r="BR4489" s="12">
        <v>0</v>
      </c>
      <c r="BS4489" s="12">
        <v>0</v>
      </c>
      <c r="BU4489" s="12">
        <v>0</v>
      </c>
      <c r="BX4489" s="12">
        <v>0</v>
      </c>
      <c r="CG4489" s="12" t="s">
        <v>959</v>
      </c>
      <c r="CH4489" s="12">
        <v>7.7539999999999996</v>
      </c>
      <c r="CI4489" s="12" t="s">
        <v>1056</v>
      </c>
      <c r="CJ4489" s="12"/>
      <c r="CK4489" s="12" t="s">
        <v>1057</v>
      </c>
      <c r="CL4489" s="37">
        <v>19753867517</v>
      </c>
      <c r="CN4489" s="12" t="s">
        <v>1506</v>
      </c>
      <c r="CS4489" s="12"/>
      <c r="CT4489" s="36" t="str">
        <f t="shared" si="70"/>
        <v>1bn - 50bn</v>
      </c>
      <c r="CU4489" s="36" t="str">
        <f>VLOOKUP(CK4489,Mapping!B:C,2,FALSE)</f>
        <v>Asia</v>
      </c>
    </row>
    <row r="4490" spans="1:99" ht="16" customHeight="1" x14ac:dyDescent="0.35">
      <c r="A4490" s="12" t="s">
        <v>804</v>
      </c>
      <c r="B4490" s="12" t="s">
        <v>925</v>
      </c>
      <c r="E4490" s="37">
        <v>3612108</v>
      </c>
      <c r="F4490" s="12">
        <v>700</v>
      </c>
      <c r="G4490" s="37" t="s">
        <v>1505</v>
      </c>
      <c r="I4490" s="37">
        <v>53603</v>
      </c>
      <c r="J4490" s="12">
        <v>0</v>
      </c>
      <c r="K4490" s="37">
        <v>851846</v>
      </c>
      <c r="L4490" s="12">
        <v>0.02</v>
      </c>
      <c r="M4490" s="37"/>
      <c r="O4490" s="37">
        <v>955146</v>
      </c>
      <c r="P4490" s="12">
        <v>0.02</v>
      </c>
      <c r="Q4490" s="12">
        <v>439</v>
      </c>
      <c r="R4490" s="37">
        <v>402796</v>
      </c>
      <c r="S4490" s="12">
        <v>0.01</v>
      </c>
      <c r="T4490" s="37"/>
      <c r="V4490" s="37"/>
      <c r="X4490" s="37"/>
      <c r="Z4490" s="37"/>
      <c r="AB4490" s="37">
        <v>160155</v>
      </c>
      <c r="AC4490" s="12">
        <v>0</v>
      </c>
      <c r="AD4490" s="37"/>
      <c r="AF4490" s="37">
        <v>68456</v>
      </c>
      <c r="AG4490" s="12">
        <v>0</v>
      </c>
      <c r="AH4490" s="37">
        <v>55437</v>
      </c>
      <c r="AI4490" s="12">
        <v>0</v>
      </c>
      <c r="AJ4490" s="12">
        <v>9000</v>
      </c>
      <c r="AL4490" s="12">
        <v>42000</v>
      </c>
      <c r="AN4490" s="37">
        <v>879957</v>
      </c>
      <c r="AO4490" s="12">
        <v>0.02</v>
      </c>
      <c r="AP4490" s="37">
        <v>184712</v>
      </c>
      <c r="AQ4490" s="12">
        <v>0</v>
      </c>
      <c r="AR4490" s="37"/>
      <c r="AT4490" s="37"/>
      <c r="AV4490" s="37"/>
      <c r="AX4490" s="37"/>
      <c r="AZ4490" s="12">
        <v>30000</v>
      </c>
      <c r="BF4490" s="12">
        <v>4000</v>
      </c>
      <c r="BG4490" s="12">
        <v>10000</v>
      </c>
      <c r="BH4490" s="12">
        <v>800</v>
      </c>
      <c r="BI4490" s="12">
        <v>5225</v>
      </c>
      <c r="BO4490" s="12">
        <v>0</v>
      </c>
      <c r="BP4490" s="12">
        <v>0</v>
      </c>
      <c r="BQ4490" s="12">
        <v>0</v>
      </c>
      <c r="BR4490" s="12">
        <v>0</v>
      </c>
      <c r="BS4490" s="12">
        <v>0</v>
      </c>
      <c r="BU4490" s="12">
        <v>0</v>
      </c>
      <c r="BV4490" s="12">
        <v>0</v>
      </c>
      <c r="BX4490" s="12">
        <v>0</v>
      </c>
      <c r="BY4490" s="12">
        <v>0</v>
      </c>
      <c r="CG4490" s="12" t="s">
        <v>929</v>
      </c>
      <c r="CH4490" s="12">
        <v>50.39</v>
      </c>
      <c r="CI4490" s="12" t="s">
        <v>1056</v>
      </c>
      <c r="CJ4490" s="12"/>
      <c r="CK4490" s="12" t="s">
        <v>1057</v>
      </c>
      <c r="CL4490" s="37">
        <v>4730758847</v>
      </c>
      <c r="CN4490" s="12" t="s">
        <v>1506</v>
      </c>
      <c r="CS4490" s="12"/>
      <c r="CT4490" s="36" t="str">
        <f t="shared" si="70"/>
        <v>1bn - 50bn</v>
      </c>
      <c r="CU4490" s="36" t="str">
        <f>VLOOKUP(CK4490,Mapping!B:C,2,FALSE)</f>
        <v>Asia</v>
      </c>
    </row>
    <row r="4491" spans="1:99" ht="16" customHeight="1" x14ac:dyDescent="0.35">
      <c r="A4491" s="12" t="s">
        <v>6078</v>
      </c>
      <c r="B4491" s="12" t="s">
        <v>925</v>
      </c>
      <c r="E4491" s="37">
        <v>12090</v>
      </c>
      <c r="G4491" s="37" t="s">
        <v>1505</v>
      </c>
      <c r="I4491" s="37"/>
      <c r="K4491" s="37"/>
      <c r="M4491" s="37">
        <v>5018</v>
      </c>
      <c r="N4491" s="12">
        <v>0</v>
      </c>
      <c r="O4491" s="37"/>
      <c r="Q4491" s="12">
        <v>56</v>
      </c>
      <c r="R4491" s="37"/>
      <c r="T4491" s="37"/>
      <c r="V4491" s="37"/>
      <c r="X4491" s="37"/>
      <c r="Z4491" s="37"/>
      <c r="AB4491" s="37"/>
      <c r="AD4491" s="37"/>
      <c r="AF4491" s="37"/>
      <c r="AH4491" s="37">
        <v>7072</v>
      </c>
      <c r="AI4491" s="12">
        <v>0</v>
      </c>
      <c r="AN4491" s="37"/>
      <c r="AP4491" s="37"/>
      <c r="AR4491" s="37"/>
      <c r="AT4491" s="37"/>
      <c r="AV4491" s="37"/>
      <c r="AX4491" s="37"/>
      <c r="BB4491" s="12">
        <v>40</v>
      </c>
      <c r="BQ4491" s="12">
        <v>0</v>
      </c>
      <c r="CC4491" s="12">
        <v>0</v>
      </c>
      <c r="CG4491" s="12" t="s">
        <v>934</v>
      </c>
      <c r="CH4491" s="12">
        <v>87.619</v>
      </c>
      <c r="CI4491" s="12" t="s">
        <v>1684</v>
      </c>
      <c r="CJ4491" s="12" t="s">
        <v>1130</v>
      </c>
      <c r="CK4491" s="12" t="s">
        <v>932</v>
      </c>
      <c r="CL4491" s="37">
        <v>913410571</v>
      </c>
      <c r="CN4491" s="12" t="s">
        <v>1509</v>
      </c>
      <c r="CS4491" s="12"/>
      <c r="CT4491" s="36" t="str">
        <f t="shared" si="70"/>
        <v>500mn - 1bn</v>
      </c>
      <c r="CU4491" s="36" t="str">
        <f>VLOOKUP(CK4491,Mapping!B:C,2,FALSE)</f>
        <v>US/CA</v>
      </c>
    </row>
    <row r="4492" spans="1:99" ht="16" customHeight="1" x14ac:dyDescent="0.35">
      <c r="A4492" s="12" t="s">
        <v>710</v>
      </c>
      <c r="B4492" s="12" t="s">
        <v>933</v>
      </c>
      <c r="E4492" s="37">
        <v>7848740</v>
      </c>
      <c r="F4492" s="12">
        <v>3800</v>
      </c>
      <c r="G4492" s="37" t="s">
        <v>1505</v>
      </c>
      <c r="I4492" s="37">
        <v>270541</v>
      </c>
      <c r="J4492" s="12">
        <v>0</v>
      </c>
      <c r="K4492" s="37">
        <v>2686530</v>
      </c>
      <c r="L4492" s="12">
        <v>0.04</v>
      </c>
      <c r="M4492" s="37"/>
      <c r="O4492" s="37">
        <v>1411218</v>
      </c>
      <c r="P4492" s="12">
        <v>0.02</v>
      </c>
      <c r="R4492" s="37">
        <v>143372</v>
      </c>
      <c r="S4492" s="12">
        <v>0</v>
      </c>
      <c r="T4492" s="37"/>
      <c r="V4492" s="37">
        <v>879751</v>
      </c>
      <c r="W4492" s="12">
        <v>0.01</v>
      </c>
      <c r="X4492" s="37">
        <v>250932</v>
      </c>
      <c r="Y4492" s="12">
        <v>0</v>
      </c>
      <c r="Z4492" s="37"/>
      <c r="AB4492" s="37"/>
      <c r="AD4492" s="37"/>
      <c r="AF4492" s="37"/>
      <c r="AH4492" s="37"/>
      <c r="AK4492" s="12">
        <v>31900</v>
      </c>
      <c r="AL4492" s="12">
        <v>76900</v>
      </c>
      <c r="AM4492" s="12">
        <v>0</v>
      </c>
      <c r="AN4492" s="37">
        <v>2206396</v>
      </c>
      <c r="AO4492" s="12">
        <v>0.03</v>
      </c>
      <c r="AP4492" s="37"/>
      <c r="AR4492" s="37"/>
      <c r="AT4492" s="37"/>
      <c r="AV4492" s="37"/>
      <c r="AX4492" s="37">
        <v>0</v>
      </c>
      <c r="AY4492" s="12">
        <v>0</v>
      </c>
      <c r="AZ4492" s="12">
        <v>10800</v>
      </c>
      <c r="BA4492" s="12">
        <v>2213</v>
      </c>
      <c r="BG4492" s="12">
        <v>34900</v>
      </c>
      <c r="BI4492" s="12">
        <v>10300</v>
      </c>
      <c r="BO4492" s="12">
        <v>0</v>
      </c>
      <c r="BS4492" s="12">
        <v>0</v>
      </c>
      <c r="BT4492" s="12">
        <v>0</v>
      </c>
      <c r="BU4492" s="12">
        <v>0</v>
      </c>
      <c r="BW4492" s="12">
        <v>0</v>
      </c>
      <c r="BX4492" s="12">
        <v>0</v>
      </c>
      <c r="BY4492" s="12">
        <v>0</v>
      </c>
      <c r="BZ4492" s="12">
        <v>0</v>
      </c>
      <c r="CG4492" s="12" t="s">
        <v>940</v>
      </c>
      <c r="CH4492" s="12">
        <v>18.355</v>
      </c>
      <c r="CI4492" s="12" t="s">
        <v>1131</v>
      </c>
      <c r="CJ4492" s="12"/>
      <c r="CK4492" s="12" t="s">
        <v>1132</v>
      </c>
      <c r="CL4492" s="37">
        <v>7309521200</v>
      </c>
      <c r="CN4492" s="12" t="s">
        <v>1506</v>
      </c>
      <c r="CS4492" s="12"/>
      <c r="CT4492" s="36" t="str">
        <f t="shared" si="70"/>
        <v>1bn - 50bn</v>
      </c>
      <c r="CU4492" s="36" t="str">
        <f>VLOOKUP(CK4492,Mapping!B:C,2,FALSE)</f>
        <v>Asia</v>
      </c>
    </row>
    <row r="4493" spans="1:99" ht="16" customHeight="1" x14ac:dyDescent="0.35">
      <c r="A4493" s="12" t="s">
        <v>6079</v>
      </c>
      <c r="B4493" s="12" t="s">
        <v>933</v>
      </c>
      <c r="E4493" s="37">
        <v>6051948</v>
      </c>
      <c r="F4493" s="12">
        <v>0</v>
      </c>
      <c r="G4493" s="37" t="s">
        <v>1505</v>
      </c>
      <c r="I4493" s="37">
        <v>0</v>
      </c>
      <c r="J4493" s="12">
        <v>0</v>
      </c>
      <c r="K4493" s="37">
        <v>4592104</v>
      </c>
      <c r="L4493" s="12">
        <v>1.32</v>
      </c>
      <c r="M4493" s="37"/>
      <c r="O4493" s="37">
        <v>1459844</v>
      </c>
      <c r="P4493" s="12">
        <v>0.42</v>
      </c>
      <c r="R4493" s="37"/>
      <c r="T4493" s="37"/>
      <c r="V4493" s="37"/>
      <c r="X4493" s="37"/>
      <c r="Z4493" s="37"/>
      <c r="AB4493" s="37"/>
      <c r="AD4493" s="37"/>
      <c r="AF4493" s="37"/>
      <c r="AH4493" s="37"/>
      <c r="AL4493" s="12">
        <v>90800</v>
      </c>
      <c r="AN4493" s="37"/>
      <c r="AP4493" s="37"/>
      <c r="AR4493" s="37"/>
      <c r="AT4493" s="37"/>
      <c r="AV4493" s="37"/>
      <c r="AX4493" s="37"/>
      <c r="BG4493" s="12">
        <v>76931</v>
      </c>
      <c r="BO4493" s="12">
        <v>0</v>
      </c>
      <c r="BS4493" s="12">
        <v>0</v>
      </c>
      <c r="BU4493" s="12">
        <v>0</v>
      </c>
      <c r="CG4493" s="12" t="s">
        <v>980</v>
      </c>
      <c r="CH4493" s="12">
        <v>57.777999999999999</v>
      </c>
      <c r="CI4493" s="12" t="s">
        <v>941</v>
      </c>
      <c r="CJ4493" s="12" t="s">
        <v>941</v>
      </c>
      <c r="CK4493" s="12" t="s">
        <v>932</v>
      </c>
      <c r="CL4493" s="37">
        <v>346899384</v>
      </c>
      <c r="CN4493" s="12" t="s">
        <v>1506</v>
      </c>
      <c r="CS4493" s="12"/>
      <c r="CT4493" s="36" t="str">
        <f t="shared" si="70"/>
        <v>500mn</v>
      </c>
      <c r="CU4493" s="36" t="str">
        <f>VLOOKUP(CK4493,Mapping!B:C,2,FALSE)</f>
        <v>US/CA</v>
      </c>
    </row>
    <row r="4494" spans="1:99" ht="16" customHeight="1" x14ac:dyDescent="0.35">
      <c r="A4494" s="12" t="s">
        <v>6080</v>
      </c>
      <c r="B4494" s="12" t="s">
        <v>925</v>
      </c>
      <c r="E4494" s="37">
        <v>2521982</v>
      </c>
      <c r="G4494" s="37" t="s">
        <v>1505</v>
      </c>
      <c r="I4494" s="37"/>
      <c r="K4494" s="37"/>
      <c r="M4494" s="37"/>
      <c r="O4494" s="37"/>
      <c r="R4494" s="37"/>
      <c r="T4494" s="37"/>
      <c r="V4494" s="37"/>
      <c r="X4494" s="37"/>
      <c r="Z4494" s="37"/>
      <c r="AB4494" s="37"/>
      <c r="AD4494" s="37"/>
      <c r="AF4494" s="37"/>
      <c r="AH4494" s="37"/>
      <c r="AN4494" s="37">
        <v>2521982</v>
      </c>
      <c r="AO4494" s="12">
        <v>0.19</v>
      </c>
      <c r="AP4494" s="37"/>
      <c r="AR4494" s="37"/>
      <c r="AT4494" s="37"/>
      <c r="AV4494" s="37"/>
      <c r="AX4494" s="37"/>
      <c r="BI4494" s="12">
        <v>14975</v>
      </c>
      <c r="BY4494" s="12">
        <v>0</v>
      </c>
      <c r="CG4494" s="12" t="s">
        <v>940</v>
      </c>
      <c r="CH4494" s="12">
        <v>6.9660000000000002</v>
      </c>
      <c r="CI4494" s="12" t="s">
        <v>4701</v>
      </c>
      <c r="CJ4494" s="12" t="s">
        <v>1082</v>
      </c>
      <c r="CK4494" s="12" t="s">
        <v>932</v>
      </c>
      <c r="CL4494" s="37">
        <v>1308507611</v>
      </c>
      <c r="CN4494" s="12" t="s">
        <v>1509</v>
      </c>
      <c r="CS4494" s="12"/>
      <c r="CT4494" s="36" t="str">
        <f t="shared" si="70"/>
        <v>1bn - 50bn</v>
      </c>
      <c r="CU4494" s="36" t="str">
        <f>VLOOKUP(CK4494,Mapping!B:C,2,FALSE)</f>
        <v>US/CA</v>
      </c>
    </row>
    <row r="4495" spans="1:99" ht="16" customHeight="1" x14ac:dyDescent="0.35">
      <c r="A4495" s="12" t="s">
        <v>6081</v>
      </c>
      <c r="B4495" s="12" t="s">
        <v>925</v>
      </c>
      <c r="E4495" s="37">
        <v>107331317</v>
      </c>
      <c r="G4495" s="37" t="s">
        <v>1505</v>
      </c>
      <c r="I4495" s="37"/>
      <c r="K4495" s="37">
        <v>173656</v>
      </c>
      <c r="L4495" s="12">
        <v>0.01</v>
      </c>
      <c r="M4495" s="37"/>
      <c r="O4495" s="37"/>
      <c r="Q4495" s="12">
        <v>9742</v>
      </c>
      <c r="R4495" s="37"/>
      <c r="T4495" s="37"/>
      <c r="V4495" s="37"/>
      <c r="X4495" s="37"/>
      <c r="Z4495" s="37"/>
      <c r="AB4495" s="37"/>
      <c r="AD4495" s="37"/>
      <c r="AF4495" s="37"/>
      <c r="AH4495" s="37">
        <v>1230220</v>
      </c>
      <c r="AI4495" s="12">
        <v>0.04</v>
      </c>
      <c r="AN4495" s="37">
        <v>105927441</v>
      </c>
      <c r="AO4495" s="12">
        <v>3.14</v>
      </c>
      <c r="AP4495" s="37"/>
      <c r="AR4495" s="37"/>
      <c r="AT4495" s="37"/>
      <c r="AV4495" s="37"/>
      <c r="AX4495" s="37"/>
      <c r="BG4495" s="12">
        <v>2710</v>
      </c>
      <c r="BI4495" s="12">
        <v>628975</v>
      </c>
      <c r="BQ4495" s="12">
        <v>0</v>
      </c>
      <c r="BS4495" s="12">
        <v>0</v>
      </c>
      <c r="BY4495" s="12">
        <v>0.08</v>
      </c>
      <c r="CG4495" s="12" t="s">
        <v>929</v>
      </c>
      <c r="CH4495" s="12">
        <v>55.856999999999999</v>
      </c>
      <c r="CI4495" s="12" t="s">
        <v>3003</v>
      </c>
      <c r="CJ4495" s="12" t="s">
        <v>931</v>
      </c>
      <c r="CK4495" s="12" t="s">
        <v>932</v>
      </c>
      <c r="CL4495" s="37">
        <v>3369209878</v>
      </c>
      <c r="CN4495" s="12" t="s">
        <v>1506</v>
      </c>
      <c r="CS4495" s="12"/>
      <c r="CT4495" s="36" t="str">
        <f t="shared" si="70"/>
        <v>1bn - 50bn</v>
      </c>
      <c r="CU4495" s="36" t="str">
        <f>VLOOKUP(CK4495,Mapping!B:C,2,FALSE)</f>
        <v>US/CA</v>
      </c>
    </row>
    <row r="4496" spans="1:99" ht="16" customHeight="1" x14ac:dyDescent="0.35">
      <c r="A4496" s="12" t="s">
        <v>6082</v>
      </c>
      <c r="B4496" s="12" t="s">
        <v>925</v>
      </c>
      <c r="E4496" s="37">
        <v>261040</v>
      </c>
      <c r="G4496" s="37" t="s">
        <v>1505</v>
      </c>
      <c r="I4496" s="37"/>
      <c r="K4496" s="37"/>
      <c r="M4496" s="37"/>
      <c r="O4496" s="37"/>
      <c r="R4496" s="37"/>
      <c r="T4496" s="37"/>
      <c r="V4496" s="37"/>
      <c r="X4496" s="37"/>
      <c r="Z4496" s="37"/>
      <c r="AB4496" s="37"/>
      <c r="AD4496" s="37"/>
      <c r="AF4496" s="37"/>
      <c r="AH4496" s="37"/>
      <c r="AN4496" s="37">
        <v>261040</v>
      </c>
      <c r="AO4496" s="12">
        <v>0.02</v>
      </c>
      <c r="AP4496" s="37"/>
      <c r="AR4496" s="37"/>
      <c r="AT4496" s="37"/>
      <c r="AV4496" s="37"/>
      <c r="AX4496" s="37"/>
      <c r="BI4496" s="12">
        <v>1550</v>
      </c>
      <c r="BY4496" s="12">
        <v>0</v>
      </c>
      <c r="CG4496" s="12" t="s">
        <v>980</v>
      </c>
      <c r="CH4496" s="12">
        <v>32.402000000000001</v>
      </c>
      <c r="CI4496" s="12" t="s">
        <v>983</v>
      </c>
      <c r="CJ4496" s="12" t="s">
        <v>984</v>
      </c>
      <c r="CK4496" s="12" t="s">
        <v>985</v>
      </c>
      <c r="CL4496" s="37">
        <v>1589256687</v>
      </c>
      <c r="CN4496" s="12" t="s">
        <v>1506</v>
      </c>
      <c r="CS4496" s="12"/>
      <c r="CT4496" s="36" t="str">
        <f t="shared" si="70"/>
        <v>1bn - 50bn</v>
      </c>
      <c r="CU4496" s="36" t="str">
        <f>VLOOKUP(CK4496,Mapping!B:C,2,FALSE)</f>
        <v>US/CA</v>
      </c>
    </row>
    <row r="4497" spans="1:99" ht="16" customHeight="1" x14ac:dyDescent="0.35">
      <c r="A4497" s="12" t="s">
        <v>6083</v>
      </c>
      <c r="B4497" s="12" t="s">
        <v>925</v>
      </c>
      <c r="E4497" s="37">
        <v>24627</v>
      </c>
      <c r="G4497" s="37" t="s">
        <v>1505</v>
      </c>
      <c r="I4497" s="37"/>
      <c r="K4497" s="37"/>
      <c r="M4497" s="37"/>
      <c r="O4497" s="37"/>
      <c r="R4497" s="37"/>
      <c r="T4497" s="37">
        <v>24627</v>
      </c>
      <c r="U4497" s="12">
        <v>0.27</v>
      </c>
      <c r="V4497" s="37"/>
      <c r="X4497" s="37"/>
      <c r="Z4497" s="37"/>
      <c r="AB4497" s="37"/>
      <c r="AD4497" s="37"/>
      <c r="AF4497" s="37"/>
      <c r="AH4497" s="37"/>
      <c r="AN4497" s="37"/>
      <c r="AP4497" s="37"/>
      <c r="AR4497" s="37"/>
      <c r="AT4497" s="37"/>
      <c r="AV4497" s="37"/>
      <c r="AX4497" s="37"/>
      <c r="BK4497" s="12">
        <v>220</v>
      </c>
      <c r="CE4497" s="12">
        <v>0</v>
      </c>
      <c r="CG4497" s="12" t="s">
        <v>996</v>
      </c>
      <c r="CH4497" s="12">
        <v>70.947000000000003</v>
      </c>
      <c r="CI4497" s="12" t="s">
        <v>1077</v>
      </c>
      <c r="CJ4497" s="12"/>
      <c r="CK4497" s="12" t="s">
        <v>1078</v>
      </c>
      <c r="CL4497" s="37">
        <v>9460529</v>
      </c>
      <c r="CN4497" s="12" t="s">
        <v>1506</v>
      </c>
      <c r="CS4497" s="12"/>
      <c r="CT4497" s="36" t="str">
        <f t="shared" si="70"/>
        <v>500mn</v>
      </c>
      <c r="CU4497" s="36" t="str">
        <f>VLOOKUP(CK4497,Mapping!B:C,2,FALSE)</f>
        <v>EU</v>
      </c>
    </row>
    <row r="4498" spans="1:99" ht="16" customHeight="1" x14ac:dyDescent="0.35">
      <c r="A4498" s="12" t="s">
        <v>6084</v>
      </c>
      <c r="B4498" s="12" t="s">
        <v>925</v>
      </c>
      <c r="E4498" s="37">
        <v>617678</v>
      </c>
      <c r="G4498" s="37" t="s">
        <v>1505</v>
      </c>
      <c r="I4498" s="37"/>
      <c r="K4498" s="37">
        <v>617678</v>
      </c>
      <c r="L4498" s="12">
        <v>2.17</v>
      </c>
      <c r="M4498" s="37"/>
      <c r="O4498" s="37"/>
      <c r="R4498" s="37"/>
      <c r="T4498" s="37"/>
      <c r="V4498" s="37"/>
      <c r="X4498" s="37"/>
      <c r="Z4498" s="37"/>
      <c r="AB4498" s="37"/>
      <c r="AD4498" s="37"/>
      <c r="AF4498" s="37"/>
      <c r="AH4498" s="37"/>
      <c r="AN4498" s="37"/>
      <c r="AP4498" s="37"/>
      <c r="AR4498" s="37"/>
      <c r="AT4498" s="37"/>
      <c r="AV4498" s="37"/>
      <c r="AX4498" s="37"/>
      <c r="BG4498" s="12">
        <v>10000</v>
      </c>
      <c r="BS4498" s="12">
        <v>0</v>
      </c>
      <c r="CG4498" s="12" t="s">
        <v>940</v>
      </c>
      <c r="CH4498" s="12">
        <v>14.881</v>
      </c>
      <c r="CI4498" s="12" t="s">
        <v>6085</v>
      </c>
      <c r="CJ4498" s="12"/>
      <c r="CK4498" s="12" t="s">
        <v>979</v>
      </c>
      <c r="CL4498" s="37">
        <v>28444938</v>
      </c>
      <c r="CN4498" s="12" t="s">
        <v>1506</v>
      </c>
      <c r="CS4498" s="12"/>
      <c r="CT4498" s="36" t="str">
        <f t="shared" si="70"/>
        <v>500mn</v>
      </c>
      <c r="CU4498" s="36" t="str">
        <f>VLOOKUP(CK4498,Mapping!B:C,2,FALSE)</f>
        <v>EU</v>
      </c>
    </row>
    <row r="4499" spans="1:99" ht="16" customHeight="1" x14ac:dyDescent="0.35">
      <c r="A4499" s="12" t="s">
        <v>6086</v>
      </c>
      <c r="B4499" s="12" t="s">
        <v>925</v>
      </c>
      <c r="E4499" s="37">
        <v>387349</v>
      </c>
      <c r="G4499" s="37" t="s">
        <v>1505</v>
      </c>
      <c r="I4499" s="37"/>
      <c r="K4499" s="37"/>
      <c r="M4499" s="37"/>
      <c r="O4499" s="37"/>
      <c r="R4499" s="37"/>
      <c r="T4499" s="37"/>
      <c r="V4499" s="37"/>
      <c r="X4499" s="37"/>
      <c r="Z4499" s="37"/>
      <c r="AB4499" s="37"/>
      <c r="AD4499" s="37"/>
      <c r="AF4499" s="37"/>
      <c r="AH4499" s="37"/>
      <c r="AN4499" s="37">
        <v>387349</v>
      </c>
      <c r="AO4499" s="12">
        <v>0.06</v>
      </c>
      <c r="AP4499" s="37"/>
      <c r="AR4499" s="37"/>
      <c r="AT4499" s="37"/>
      <c r="AV4499" s="37"/>
      <c r="AX4499" s="37"/>
      <c r="BI4499" s="12">
        <v>2300</v>
      </c>
      <c r="BY4499" s="12">
        <v>0</v>
      </c>
      <c r="CG4499" s="12" t="s">
        <v>940</v>
      </c>
      <c r="CH4499" s="12">
        <v>20.03</v>
      </c>
      <c r="CI4499" s="12" t="s">
        <v>1530</v>
      </c>
      <c r="CJ4499" s="12" t="s">
        <v>931</v>
      </c>
      <c r="CK4499" s="12" t="s">
        <v>932</v>
      </c>
      <c r="CL4499" s="37">
        <v>627935155</v>
      </c>
      <c r="CN4499" s="12" t="s">
        <v>1509</v>
      </c>
      <c r="CS4499" s="12"/>
      <c r="CT4499" s="36" t="str">
        <f t="shared" si="70"/>
        <v>500mn - 1bn</v>
      </c>
      <c r="CU4499" s="36" t="str">
        <f>VLOOKUP(CK4499,Mapping!B:C,2,FALSE)</f>
        <v>US/CA</v>
      </c>
    </row>
    <row r="4500" spans="1:99" ht="16" customHeight="1" x14ac:dyDescent="0.35">
      <c r="A4500" s="12" t="s">
        <v>6087</v>
      </c>
      <c r="B4500" s="12" t="s">
        <v>933</v>
      </c>
      <c r="E4500" s="37">
        <v>31245399</v>
      </c>
      <c r="G4500" s="37" t="s">
        <v>1505</v>
      </c>
      <c r="I4500" s="37"/>
      <c r="K4500" s="37"/>
      <c r="M4500" s="37"/>
      <c r="O4500" s="37">
        <v>8961643</v>
      </c>
      <c r="P4500" s="12">
        <v>0.28999999999999998</v>
      </c>
      <c r="R4500" s="37"/>
      <c r="T4500" s="37"/>
      <c r="V4500" s="37"/>
      <c r="X4500" s="37"/>
      <c r="Z4500" s="37"/>
      <c r="AB4500" s="37"/>
      <c r="AD4500" s="37"/>
      <c r="AF4500" s="37"/>
      <c r="AH4500" s="37"/>
      <c r="AL4500" s="12">
        <v>557400</v>
      </c>
      <c r="AN4500" s="37"/>
      <c r="AP4500" s="37">
        <v>22283756</v>
      </c>
      <c r="AQ4500" s="12">
        <v>0.73</v>
      </c>
      <c r="AR4500" s="37"/>
      <c r="AT4500" s="37"/>
      <c r="AV4500" s="37"/>
      <c r="AX4500" s="37"/>
      <c r="BH4500" s="12">
        <v>89720</v>
      </c>
      <c r="BU4500" s="12">
        <v>0</v>
      </c>
      <c r="BV4500" s="12">
        <v>0.08</v>
      </c>
      <c r="CG4500" s="12" t="s">
        <v>940</v>
      </c>
      <c r="CH4500" s="12">
        <v>41.884</v>
      </c>
      <c r="CI4500" s="12" t="s">
        <v>1077</v>
      </c>
      <c r="CJ4500" s="12"/>
      <c r="CK4500" s="12" t="s">
        <v>1078</v>
      </c>
      <c r="CL4500" s="37">
        <v>3072482623</v>
      </c>
      <c r="CN4500" s="12" t="s">
        <v>1506</v>
      </c>
      <c r="CS4500" s="12"/>
      <c r="CT4500" s="36" t="str">
        <f t="shared" si="70"/>
        <v>1bn - 50bn</v>
      </c>
      <c r="CU4500" s="36" t="str">
        <f>VLOOKUP(CK4500,Mapping!B:C,2,FALSE)</f>
        <v>EU</v>
      </c>
    </row>
    <row r="4501" spans="1:99" ht="16" customHeight="1" x14ac:dyDescent="0.35">
      <c r="A4501" s="12" t="s">
        <v>6088</v>
      </c>
      <c r="B4501" s="12" t="s">
        <v>925</v>
      </c>
      <c r="E4501" s="37">
        <v>0</v>
      </c>
      <c r="G4501" s="37" t="s">
        <v>1505</v>
      </c>
      <c r="I4501" s="37"/>
      <c r="K4501" s="37"/>
      <c r="M4501" s="37"/>
      <c r="O4501" s="37"/>
      <c r="R4501" s="37"/>
      <c r="T4501" s="37">
        <v>0</v>
      </c>
      <c r="U4501" s="12">
        <v>0</v>
      </c>
      <c r="V4501" s="37"/>
      <c r="X4501" s="37"/>
      <c r="Z4501" s="37"/>
      <c r="AB4501" s="37"/>
      <c r="AD4501" s="37"/>
      <c r="AF4501" s="37"/>
      <c r="AH4501" s="37"/>
      <c r="AN4501" s="37"/>
      <c r="AP4501" s="37"/>
      <c r="AR4501" s="37"/>
      <c r="AT4501" s="37"/>
      <c r="AV4501" s="37"/>
      <c r="AX4501" s="37"/>
      <c r="BK4501" s="12">
        <v>0</v>
      </c>
      <c r="CE4501" s="12">
        <v>0</v>
      </c>
      <c r="CG4501" s="12" t="s">
        <v>959</v>
      </c>
      <c r="CH4501" s="12">
        <v>15.856</v>
      </c>
      <c r="CI4501" s="12" t="s">
        <v>987</v>
      </c>
      <c r="CJ4501" s="12"/>
      <c r="CK4501" s="12" t="s">
        <v>979</v>
      </c>
      <c r="CL4501" s="37">
        <v>4607969873</v>
      </c>
      <c r="CN4501" s="12" t="s">
        <v>1506</v>
      </c>
      <c r="CS4501" s="12"/>
      <c r="CT4501" s="36" t="str">
        <f t="shared" si="70"/>
        <v>1bn - 50bn</v>
      </c>
      <c r="CU4501" s="36" t="str">
        <f>VLOOKUP(CK4501,Mapping!B:C,2,FALSE)</f>
        <v>EU</v>
      </c>
    </row>
    <row r="4502" spans="1:99" ht="16" customHeight="1" x14ac:dyDescent="0.35">
      <c r="A4502" s="12" t="s">
        <v>6089</v>
      </c>
      <c r="B4502" s="12" t="s">
        <v>925</v>
      </c>
      <c r="E4502" s="37">
        <v>3976680</v>
      </c>
      <c r="G4502" s="37" t="s">
        <v>1505</v>
      </c>
      <c r="I4502" s="37"/>
      <c r="K4502" s="37">
        <v>1778190</v>
      </c>
      <c r="L4502" s="12">
        <v>3.04</v>
      </c>
      <c r="M4502" s="37"/>
      <c r="O4502" s="37">
        <v>2198490</v>
      </c>
      <c r="P4502" s="12">
        <v>3.76</v>
      </c>
      <c r="R4502" s="37"/>
      <c r="T4502" s="37"/>
      <c r="V4502" s="37"/>
      <c r="X4502" s="37"/>
      <c r="Z4502" s="37"/>
      <c r="AB4502" s="37"/>
      <c r="AD4502" s="37"/>
      <c r="AF4502" s="37"/>
      <c r="AH4502" s="37"/>
      <c r="AL4502" s="12">
        <v>119800</v>
      </c>
      <c r="AN4502" s="37"/>
      <c r="AP4502" s="37"/>
      <c r="AR4502" s="37"/>
      <c r="AT4502" s="37"/>
      <c r="AV4502" s="37"/>
      <c r="AX4502" s="37"/>
      <c r="BG4502" s="12">
        <v>23100</v>
      </c>
      <c r="BS4502" s="12">
        <v>0</v>
      </c>
      <c r="BU4502" s="12">
        <v>0</v>
      </c>
      <c r="CG4502" s="12" t="s">
        <v>940</v>
      </c>
      <c r="CH4502" s="12">
        <v>227.46299999999999</v>
      </c>
      <c r="CI4502" s="12"/>
      <c r="CJ4502" s="12"/>
      <c r="CK4502" s="12" t="s">
        <v>927</v>
      </c>
      <c r="CL4502" s="37">
        <v>58511400</v>
      </c>
      <c r="CN4502" s="12" t="s">
        <v>1506</v>
      </c>
      <c r="CS4502" s="12"/>
      <c r="CT4502" s="36" t="str">
        <f t="shared" si="70"/>
        <v>500mn</v>
      </c>
      <c r="CU4502" s="36" t="str">
        <f>VLOOKUP(CK4502,Mapping!B:C,2,FALSE)</f>
        <v>CN</v>
      </c>
    </row>
    <row r="4503" spans="1:99" ht="16" customHeight="1" x14ac:dyDescent="0.35">
      <c r="A4503" s="12" t="s">
        <v>6090</v>
      </c>
      <c r="B4503" s="12" t="s">
        <v>933</v>
      </c>
      <c r="E4503" s="37">
        <v>9387058</v>
      </c>
      <c r="F4503" s="12">
        <v>0</v>
      </c>
      <c r="G4503" s="37" t="s">
        <v>1505</v>
      </c>
      <c r="I4503" s="37">
        <v>0</v>
      </c>
      <c r="J4503" s="12">
        <v>0</v>
      </c>
      <c r="K4503" s="37">
        <v>6596799</v>
      </c>
      <c r="L4503" s="12">
        <v>0.26</v>
      </c>
      <c r="M4503" s="37"/>
      <c r="O4503" s="37">
        <v>537474</v>
      </c>
      <c r="P4503" s="12">
        <v>0.02</v>
      </c>
      <c r="R4503" s="37">
        <v>268012</v>
      </c>
      <c r="S4503" s="12">
        <v>0.01</v>
      </c>
      <c r="T4503" s="37"/>
      <c r="V4503" s="37">
        <v>174335</v>
      </c>
      <c r="W4503" s="12">
        <v>0.01</v>
      </c>
      <c r="X4503" s="37"/>
      <c r="Z4503" s="37"/>
      <c r="AB4503" s="37"/>
      <c r="AD4503" s="37"/>
      <c r="AF4503" s="37"/>
      <c r="AH4503" s="37"/>
      <c r="AK4503" s="12">
        <v>5730</v>
      </c>
      <c r="AL4503" s="12">
        <v>38424</v>
      </c>
      <c r="AN4503" s="37">
        <v>1810438</v>
      </c>
      <c r="AO4503" s="12">
        <v>7.0000000000000007E-2</v>
      </c>
      <c r="AP4503" s="37"/>
      <c r="AR4503" s="37"/>
      <c r="AT4503" s="37"/>
      <c r="AV4503" s="37"/>
      <c r="AX4503" s="37"/>
      <c r="AZ4503" s="12">
        <v>16790</v>
      </c>
      <c r="BG4503" s="12">
        <v>106800</v>
      </c>
      <c r="BI4503" s="12">
        <v>10750</v>
      </c>
      <c r="BO4503" s="12">
        <v>0</v>
      </c>
      <c r="BS4503" s="12">
        <v>0</v>
      </c>
      <c r="BT4503" s="12">
        <v>0</v>
      </c>
      <c r="BU4503" s="12">
        <v>0</v>
      </c>
      <c r="BX4503" s="12">
        <v>0</v>
      </c>
      <c r="BY4503" s="12">
        <v>0</v>
      </c>
      <c r="CG4503" s="12" t="s">
        <v>959</v>
      </c>
      <c r="CH4503" s="12">
        <v>50.927999999999997</v>
      </c>
      <c r="CI4503" s="12" t="s">
        <v>1011</v>
      </c>
      <c r="CJ4503" s="12" t="s">
        <v>1012</v>
      </c>
      <c r="CK4503" s="12" t="s">
        <v>1013</v>
      </c>
      <c r="CL4503" s="37">
        <v>2581759839</v>
      </c>
      <c r="CN4503" s="12" t="s">
        <v>1506</v>
      </c>
      <c r="CS4503" s="12"/>
      <c r="CT4503" s="36" t="str">
        <f t="shared" si="70"/>
        <v>1bn - 50bn</v>
      </c>
      <c r="CU4503" s="36" t="str">
        <f>VLOOKUP(CK4503,Mapping!B:C,2,FALSE)</f>
        <v>Oceania</v>
      </c>
    </row>
    <row r="4504" spans="1:99" ht="16" customHeight="1" x14ac:dyDescent="0.35">
      <c r="A4504" s="12" t="s">
        <v>6091</v>
      </c>
      <c r="B4504" s="12" t="s">
        <v>925</v>
      </c>
      <c r="E4504" s="37">
        <v>181044</v>
      </c>
      <c r="G4504" s="37" t="s">
        <v>1505</v>
      </c>
      <c r="I4504" s="37"/>
      <c r="K4504" s="37"/>
      <c r="M4504" s="37"/>
      <c r="O4504" s="37"/>
      <c r="R4504" s="37"/>
      <c r="T4504" s="37"/>
      <c r="V4504" s="37"/>
      <c r="X4504" s="37"/>
      <c r="Z4504" s="37"/>
      <c r="AB4504" s="37"/>
      <c r="AD4504" s="37"/>
      <c r="AF4504" s="37"/>
      <c r="AH4504" s="37"/>
      <c r="AN4504" s="37">
        <v>181044</v>
      </c>
      <c r="AO4504" s="12">
        <v>0.02</v>
      </c>
      <c r="AP4504" s="37"/>
      <c r="AR4504" s="37"/>
      <c r="AT4504" s="37"/>
      <c r="AV4504" s="37"/>
      <c r="AX4504" s="37"/>
      <c r="BI4504" s="12">
        <v>1075</v>
      </c>
      <c r="BY4504" s="12">
        <v>0</v>
      </c>
      <c r="CG4504" s="12" t="s">
        <v>959</v>
      </c>
      <c r="CH4504" s="12">
        <v>14.77</v>
      </c>
      <c r="CI4504" s="12" t="s">
        <v>2682</v>
      </c>
      <c r="CJ4504" s="12"/>
      <c r="CK4504" s="12" t="s">
        <v>2683</v>
      </c>
      <c r="CL4504" s="37">
        <v>1092371447</v>
      </c>
      <c r="CN4504" s="12" t="s">
        <v>1506</v>
      </c>
      <c r="CS4504" s="12"/>
      <c r="CT4504" s="36" t="str">
        <f t="shared" si="70"/>
        <v>1bn - 50bn</v>
      </c>
      <c r="CU4504" s="36" t="str">
        <f>VLOOKUP(CK4504,Mapping!B:C,2,FALSE)</f>
        <v>EU</v>
      </c>
    </row>
    <row r="4505" spans="1:99" ht="16" customHeight="1" x14ac:dyDescent="0.35">
      <c r="A4505" s="12" t="s">
        <v>733</v>
      </c>
      <c r="B4505" s="12" t="s">
        <v>925</v>
      </c>
      <c r="E4505" s="37">
        <v>541469</v>
      </c>
      <c r="F4505" s="12">
        <v>2901</v>
      </c>
      <c r="G4505" s="37" t="s">
        <v>1505</v>
      </c>
      <c r="I4505" s="37">
        <v>168525</v>
      </c>
      <c r="J4505" s="12">
        <v>0.55000000000000004</v>
      </c>
      <c r="K4505" s="37">
        <v>372944</v>
      </c>
      <c r="L4505" s="12">
        <v>1.22</v>
      </c>
      <c r="M4505" s="37"/>
      <c r="O4505" s="37"/>
      <c r="R4505" s="37"/>
      <c r="T4505" s="37"/>
      <c r="V4505" s="37"/>
      <c r="X4505" s="37"/>
      <c r="Z4505" s="37"/>
      <c r="AB4505" s="37"/>
      <c r="AD4505" s="37"/>
      <c r="AF4505" s="37"/>
      <c r="AH4505" s="37"/>
      <c r="AN4505" s="37"/>
      <c r="AP4505" s="37"/>
      <c r="AR4505" s="37"/>
      <c r="AT4505" s="37"/>
      <c r="AV4505" s="37"/>
      <c r="AX4505" s="37"/>
      <c r="BG4505" s="12">
        <v>5820</v>
      </c>
      <c r="BO4505" s="12">
        <v>0</v>
      </c>
      <c r="BS4505" s="12">
        <v>0</v>
      </c>
      <c r="CG4505" s="12"/>
      <c r="CH4505" s="12">
        <v>40.511000000000003</v>
      </c>
      <c r="CI4505" s="12" t="s">
        <v>953</v>
      </c>
      <c r="CJ4505" s="12"/>
      <c r="CK4505" s="12" t="s">
        <v>954</v>
      </c>
      <c r="CL4505" s="37">
        <v>35029545</v>
      </c>
      <c r="CN4505" s="12" t="s">
        <v>1506</v>
      </c>
      <c r="CS4505" s="12"/>
      <c r="CT4505" s="36" t="str">
        <f t="shared" si="70"/>
        <v>500mn</v>
      </c>
      <c r="CU4505" s="36" t="str">
        <f>VLOOKUP(CK4505,Mapping!B:C,2,FALSE)</f>
        <v>EU</v>
      </c>
    </row>
    <row r="4506" spans="1:99" ht="16" customHeight="1" x14ac:dyDescent="0.35">
      <c r="A4506" s="12" t="s">
        <v>6092</v>
      </c>
      <c r="B4506" s="12" t="s">
        <v>925</v>
      </c>
      <c r="E4506" s="37">
        <v>16841280</v>
      </c>
      <c r="G4506" s="37" t="s">
        <v>1505</v>
      </c>
      <c r="I4506" s="37"/>
      <c r="K4506" s="37"/>
      <c r="M4506" s="37"/>
      <c r="O4506" s="37"/>
      <c r="R4506" s="37"/>
      <c r="T4506" s="37"/>
      <c r="V4506" s="37"/>
      <c r="X4506" s="37"/>
      <c r="Z4506" s="37"/>
      <c r="AB4506" s="37"/>
      <c r="AD4506" s="37"/>
      <c r="AF4506" s="37"/>
      <c r="AH4506" s="37"/>
      <c r="AN4506" s="37">
        <v>16841280</v>
      </c>
      <c r="AO4506" s="12">
        <v>0.57999999999999996</v>
      </c>
      <c r="AP4506" s="37"/>
      <c r="AR4506" s="37"/>
      <c r="AT4506" s="37"/>
      <c r="AV4506" s="37"/>
      <c r="AX4506" s="37"/>
      <c r="BI4506" s="12">
        <v>100000</v>
      </c>
      <c r="BY4506" s="12">
        <v>0.01</v>
      </c>
      <c r="CG4506" s="12" t="s">
        <v>929</v>
      </c>
      <c r="CH4506" s="12">
        <v>26.434999999999999</v>
      </c>
      <c r="CI4506" s="12" t="s">
        <v>1221</v>
      </c>
      <c r="CJ4506" s="12" t="s">
        <v>1140</v>
      </c>
      <c r="CK4506" s="12" t="s">
        <v>932</v>
      </c>
      <c r="CL4506" s="37">
        <v>2892608707</v>
      </c>
      <c r="CN4506" s="12" t="s">
        <v>1506</v>
      </c>
      <c r="CS4506" s="12"/>
      <c r="CT4506" s="36" t="str">
        <f t="shared" si="70"/>
        <v>1bn - 50bn</v>
      </c>
      <c r="CU4506" s="36" t="str">
        <f>VLOOKUP(CK4506,Mapping!B:C,2,FALSE)</f>
        <v>US/CA</v>
      </c>
    </row>
    <row r="4507" spans="1:99" ht="16" customHeight="1" x14ac:dyDescent="0.35">
      <c r="A4507" s="12" t="s">
        <v>6093</v>
      </c>
      <c r="B4507" s="12" t="s">
        <v>925</v>
      </c>
      <c r="E4507" s="37">
        <v>766278</v>
      </c>
      <c r="G4507" s="37" t="s">
        <v>1505</v>
      </c>
      <c r="I4507" s="37"/>
      <c r="K4507" s="37"/>
      <c r="M4507" s="37"/>
      <c r="O4507" s="37"/>
      <c r="R4507" s="37"/>
      <c r="T4507" s="37"/>
      <c r="V4507" s="37"/>
      <c r="X4507" s="37"/>
      <c r="Z4507" s="37"/>
      <c r="AB4507" s="37"/>
      <c r="AD4507" s="37"/>
      <c r="AF4507" s="37"/>
      <c r="AH4507" s="37"/>
      <c r="AN4507" s="37">
        <v>766278</v>
      </c>
      <c r="AO4507" s="12">
        <v>0.16</v>
      </c>
      <c r="AP4507" s="37"/>
      <c r="AR4507" s="37"/>
      <c r="AT4507" s="37"/>
      <c r="AV4507" s="37"/>
      <c r="AX4507" s="37"/>
      <c r="BI4507" s="12">
        <v>4550</v>
      </c>
      <c r="BY4507" s="12">
        <v>0</v>
      </c>
      <c r="CG4507" s="12" t="s">
        <v>929</v>
      </c>
      <c r="CH4507" s="12">
        <v>9.1270000000000007</v>
      </c>
      <c r="CI4507" s="12" t="s">
        <v>1189</v>
      </c>
      <c r="CJ4507" s="12" t="s">
        <v>1185</v>
      </c>
      <c r="CK4507" s="12" t="s">
        <v>932</v>
      </c>
      <c r="CL4507" s="37">
        <v>481770450</v>
      </c>
      <c r="CN4507" s="12" t="s">
        <v>1509</v>
      </c>
      <c r="CS4507" s="12"/>
      <c r="CT4507" s="36" t="str">
        <f t="shared" si="70"/>
        <v>500mn</v>
      </c>
      <c r="CU4507" s="36" t="str">
        <f>VLOOKUP(CK4507,Mapping!B:C,2,FALSE)</f>
        <v>US/CA</v>
      </c>
    </row>
    <row r="4508" spans="1:99" ht="16" customHeight="1" x14ac:dyDescent="0.35">
      <c r="A4508" s="12" t="s">
        <v>6094</v>
      </c>
      <c r="B4508" s="12" t="s">
        <v>933</v>
      </c>
      <c r="E4508" s="37">
        <v>15788700</v>
      </c>
      <c r="G4508" s="37" t="s">
        <v>1505</v>
      </c>
      <c r="I4508" s="37"/>
      <c r="K4508" s="37"/>
      <c r="M4508" s="37"/>
      <c r="O4508" s="37"/>
      <c r="R4508" s="37"/>
      <c r="T4508" s="37"/>
      <c r="V4508" s="37"/>
      <c r="X4508" s="37"/>
      <c r="Z4508" s="37"/>
      <c r="AB4508" s="37"/>
      <c r="AD4508" s="37"/>
      <c r="AF4508" s="37"/>
      <c r="AH4508" s="37"/>
      <c r="AN4508" s="37">
        <v>15788700</v>
      </c>
      <c r="AO4508" s="12">
        <v>0.41</v>
      </c>
      <c r="AP4508" s="37"/>
      <c r="AR4508" s="37"/>
      <c r="AT4508" s="37"/>
      <c r="AV4508" s="37"/>
      <c r="AX4508" s="37"/>
      <c r="BI4508" s="12">
        <v>93750</v>
      </c>
      <c r="BY4508" s="12">
        <v>0.01</v>
      </c>
      <c r="CG4508" s="12" t="s">
        <v>1058</v>
      </c>
      <c r="CH4508" s="12">
        <v>31.646999999999998</v>
      </c>
      <c r="CI4508" s="12" t="s">
        <v>5379</v>
      </c>
      <c r="CJ4508" s="12"/>
      <c r="CK4508" s="12" t="s">
        <v>979</v>
      </c>
      <c r="CL4508" s="37">
        <v>3825182748</v>
      </c>
      <c r="CN4508" s="12" t="s">
        <v>1506</v>
      </c>
      <c r="CS4508" s="12"/>
      <c r="CT4508" s="36" t="str">
        <f t="shared" si="70"/>
        <v>1bn - 50bn</v>
      </c>
      <c r="CU4508" s="36" t="str">
        <f>VLOOKUP(CK4508,Mapping!B:C,2,FALSE)</f>
        <v>EU</v>
      </c>
    </row>
    <row r="4509" spans="1:99" ht="16" customHeight="1" x14ac:dyDescent="0.35">
      <c r="A4509" s="12" t="s">
        <v>422</v>
      </c>
      <c r="B4509" s="12" t="s">
        <v>933</v>
      </c>
      <c r="E4509" s="37">
        <v>302129856</v>
      </c>
      <c r="F4509" s="12">
        <v>33306</v>
      </c>
      <c r="G4509" s="37" t="s">
        <v>1505</v>
      </c>
      <c r="I4509" s="37">
        <v>1618587</v>
      </c>
      <c r="J4509" s="12">
        <v>0</v>
      </c>
      <c r="K4509" s="37">
        <v>46663691</v>
      </c>
      <c r="L4509" s="12">
        <v>0.08</v>
      </c>
      <c r="M4509" s="37"/>
      <c r="O4509" s="37">
        <v>47058974</v>
      </c>
      <c r="P4509" s="12">
        <v>0.08</v>
      </c>
      <c r="Q4509" s="12">
        <v>233457</v>
      </c>
      <c r="R4509" s="37">
        <v>5278638</v>
      </c>
      <c r="S4509" s="12">
        <v>0.01</v>
      </c>
      <c r="T4509" s="37"/>
      <c r="V4509" s="37">
        <v>4062447</v>
      </c>
      <c r="W4509" s="12">
        <v>0.01</v>
      </c>
      <c r="X4509" s="37">
        <v>12007376</v>
      </c>
      <c r="Y4509" s="12">
        <v>0.02</v>
      </c>
      <c r="Z4509" s="37">
        <v>473</v>
      </c>
      <c r="AA4509" s="12">
        <v>0</v>
      </c>
      <c r="AB4509" s="37">
        <v>1961504</v>
      </c>
      <c r="AC4509" s="12">
        <v>0</v>
      </c>
      <c r="AD4509" s="37"/>
      <c r="AF4509" s="37">
        <v>3095540</v>
      </c>
      <c r="AG4509" s="12">
        <v>0.01</v>
      </c>
      <c r="AH4509" s="37">
        <v>29480950</v>
      </c>
      <c r="AI4509" s="12">
        <v>0.05</v>
      </c>
      <c r="AJ4509" s="12">
        <v>135777</v>
      </c>
      <c r="AK4509" s="12">
        <v>186701</v>
      </c>
      <c r="AL4509" s="12">
        <v>3098695</v>
      </c>
      <c r="AM4509" s="12">
        <v>49930</v>
      </c>
      <c r="AN4509" s="37">
        <v>124629682</v>
      </c>
      <c r="AO4509" s="12">
        <v>0.21</v>
      </c>
      <c r="AP4509" s="37">
        <v>26157297</v>
      </c>
      <c r="AQ4509" s="12">
        <v>0.04</v>
      </c>
      <c r="AR4509" s="37"/>
      <c r="AT4509" s="37">
        <v>0</v>
      </c>
      <c r="AU4509" s="12">
        <v>0</v>
      </c>
      <c r="AV4509" s="37"/>
      <c r="AX4509" s="37">
        <v>114697</v>
      </c>
      <c r="AY4509" s="12">
        <v>0</v>
      </c>
      <c r="AZ4509" s="12">
        <v>498642</v>
      </c>
      <c r="BA4509" s="12">
        <v>117512</v>
      </c>
      <c r="BC4509" s="12">
        <v>16</v>
      </c>
      <c r="BD4509" s="12">
        <v>0</v>
      </c>
      <c r="BF4509" s="12">
        <v>229480</v>
      </c>
      <c r="BG4509" s="12">
        <v>708803</v>
      </c>
      <c r="BH4509" s="12">
        <v>113289</v>
      </c>
      <c r="BI4509" s="12">
        <v>740025</v>
      </c>
      <c r="BO4509" s="12">
        <v>0</v>
      </c>
      <c r="BP4509" s="12">
        <v>0.01</v>
      </c>
      <c r="BQ4509" s="12">
        <v>0.06</v>
      </c>
      <c r="BR4509" s="12">
        <v>0.01</v>
      </c>
      <c r="BS4509" s="12">
        <v>0.01</v>
      </c>
      <c r="BT4509" s="12">
        <v>0.01</v>
      </c>
      <c r="BU4509" s="12">
        <v>0.02</v>
      </c>
      <c r="BV4509" s="12">
        <v>0.1</v>
      </c>
      <c r="BW4509" s="12">
        <v>0</v>
      </c>
      <c r="BX4509" s="12">
        <v>0.01</v>
      </c>
      <c r="BY4509" s="12">
        <v>0.1</v>
      </c>
      <c r="BZ4509" s="12">
        <v>0</v>
      </c>
      <c r="CD4509" s="12">
        <v>0</v>
      </c>
      <c r="CF4509" s="12">
        <v>0</v>
      </c>
      <c r="CG4509" s="12" t="s">
        <v>940</v>
      </c>
      <c r="CH4509" s="12">
        <v>33.564999999999998</v>
      </c>
      <c r="CI4509" s="12" t="s">
        <v>1028</v>
      </c>
      <c r="CJ4509" s="12"/>
      <c r="CK4509" s="12" t="s">
        <v>1029</v>
      </c>
      <c r="CL4509" s="37">
        <v>58296310924</v>
      </c>
      <c r="CN4509" s="12" t="s">
        <v>1506</v>
      </c>
      <c r="CS4509" s="12"/>
      <c r="CT4509" s="36" t="str">
        <f t="shared" si="70"/>
        <v>50bn - 100bn</v>
      </c>
      <c r="CU4509" s="36" t="str">
        <f>VLOOKUP(CK4509,Mapping!B:C,2,FALSE)</f>
        <v>EU</v>
      </c>
    </row>
    <row r="4510" spans="1:99" ht="16" customHeight="1" x14ac:dyDescent="0.35">
      <c r="A4510" s="12" t="s">
        <v>6095</v>
      </c>
      <c r="B4510" s="12" t="s">
        <v>925</v>
      </c>
      <c r="E4510" s="37">
        <v>0</v>
      </c>
      <c r="G4510" s="37" t="s">
        <v>1505</v>
      </c>
      <c r="I4510" s="37"/>
      <c r="K4510" s="37"/>
      <c r="M4510" s="37"/>
      <c r="O4510" s="37"/>
      <c r="Q4510" s="12">
        <v>0</v>
      </c>
      <c r="R4510" s="37"/>
      <c r="T4510" s="37"/>
      <c r="V4510" s="37"/>
      <c r="X4510" s="37"/>
      <c r="Z4510" s="37"/>
      <c r="AB4510" s="37"/>
      <c r="AD4510" s="37"/>
      <c r="AF4510" s="37"/>
      <c r="AH4510" s="37">
        <v>0</v>
      </c>
      <c r="AI4510" s="12">
        <v>0</v>
      </c>
      <c r="AN4510" s="37"/>
      <c r="AP4510" s="37">
        <v>0</v>
      </c>
      <c r="AQ4510" s="12">
        <v>0</v>
      </c>
      <c r="AR4510" s="37"/>
      <c r="AT4510" s="37"/>
      <c r="AV4510" s="37"/>
      <c r="AX4510" s="37"/>
      <c r="BH4510" s="12">
        <v>0</v>
      </c>
      <c r="BQ4510" s="12">
        <v>0</v>
      </c>
      <c r="BV4510" s="12">
        <v>0</v>
      </c>
      <c r="CG4510" s="12" t="s">
        <v>976</v>
      </c>
      <c r="CH4510" s="12">
        <v>272.49700000000001</v>
      </c>
      <c r="CI4510" s="12" t="s">
        <v>3368</v>
      </c>
      <c r="CJ4510" s="12" t="s">
        <v>1015</v>
      </c>
      <c r="CK4510" s="12" t="s">
        <v>932</v>
      </c>
      <c r="CL4510" s="37">
        <v>784915364</v>
      </c>
      <c r="CN4510" s="12" t="s">
        <v>1513</v>
      </c>
      <c r="CS4510" s="12"/>
      <c r="CT4510" s="36" t="str">
        <f t="shared" si="70"/>
        <v>500mn - 1bn</v>
      </c>
      <c r="CU4510" s="36" t="str">
        <f>VLOOKUP(CK4510,Mapping!B:C,2,FALSE)</f>
        <v>US/CA</v>
      </c>
    </row>
    <row r="4511" spans="1:99" ht="16" customHeight="1" x14ac:dyDescent="0.35">
      <c r="A4511" s="12" t="s">
        <v>6096</v>
      </c>
      <c r="B4511" s="12" t="s">
        <v>925</v>
      </c>
      <c r="E4511" s="37">
        <v>1627382</v>
      </c>
      <c r="G4511" s="37" t="s">
        <v>1505</v>
      </c>
      <c r="I4511" s="37"/>
      <c r="K4511" s="37"/>
      <c r="M4511" s="37">
        <v>506106</v>
      </c>
      <c r="N4511" s="12">
        <v>0.42</v>
      </c>
      <c r="O4511" s="37"/>
      <c r="R4511" s="37"/>
      <c r="T4511" s="37"/>
      <c r="V4511" s="37"/>
      <c r="X4511" s="37">
        <v>320436</v>
      </c>
      <c r="Y4511" s="12">
        <v>0.27</v>
      </c>
      <c r="Z4511" s="37"/>
      <c r="AB4511" s="37"/>
      <c r="AD4511" s="37"/>
      <c r="AF4511" s="37"/>
      <c r="AH4511" s="37"/>
      <c r="AN4511" s="37"/>
      <c r="AP4511" s="37">
        <v>0</v>
      </c>
      <c r="AQ4511" s="12">
        <v>0</v>
      </c>
      <c r="AR4511" s="37">
        <v>800840</v>
      </c>
      <c r="AS4511" s="12">
        <v>0.67</v>
      </c>
      <c r="AT4511" s="37"/>
      <c r="AV4511" s="37"/>
      <c r="AX4511" s="37"/>
      <c r="BA4511" s="12">
        <v>3136</v>
      </c>
      <c r="BB4511" s="12">
        <v>4034</v>
      </c>
      <c r="BE4511" s="12">
        <v>21476</v>
      </c>
      <c r="BH4511" s="12">
        <v>0</v>
      </c>
      <c r="BM4511" s="12">
        <v>0.02</v>
      </c>
      <c r="BV4511" s="12">
        <v>0</v>
      </c>
      <c r="BZ4511" s="12">
        <v>0</v>
      </c>
      <c r="CC4511" s="12">
        <v>0</v>
      </c>
      <c r="CG4511" s="12" t="s">
        <v>976</v>
      </c>
      <c r="CH4511" s="12">
        <v>309.64999999999998</v>
      </c>
      <c r="CI4511" s="12" t="s">
        <v>1036</v>
      </c>
      <c r="CJ4511" s="12" t="s">
        <v>1015</v>
      </c>
      <c r="CK4511" s="12" t="s">
        <v>932</v>
      </c>
      <c r="CL4511" s="37">
        <v>119434789</v>
      </c>
      <c r="CN4511" s="12" t="s">
        <v>1522</v>
      </c>
      <c r="CS4511" s="12"/>
      <c r="CT4511" s="36" t="str">
        <f t="shared" si="70"/>
        <v>500mn</v>
      </c>
      <c r="CU4511" s="36" t="str">
        <f>VLOOKUP(CK4511,Mapping!B:C,2,FALSE)</f>
        <v>US/CA</v>
      </c>
    </row>
    <row r="4512" spans="1:99" ht="16" customHeight="1" x14ac:dyDescent="0.35">
      <c r="A4512" s="12" t="s">
        <v>6097</v>
      </c>
      <c r="B4512" s="12" t="s">
        <v>925</v>
      </c>
      <c r="E4512" s="37">
        <v>11634233</v>
      </c>
      <c r="G4512" s="37" t="s">
        <v>1505</v>
      </c>
      <c r="I4512" s="37"/>
      <c r="K4512" s="37"/>
      <c r="M4512" s="37"/>
      <c r="O4512" s="37"/>
      <c r="Q4512" s="12">
        <v>62355</v>
      </c>
      <c r="R4512" s="37"/>
      <c r="T4512" s="37"/>
      <c r="V4512" s="37"/>
      <c r="X4512" s="37"/>
      <c r="Z4512" s="37"/>
      <c r="AB4512" s="37"/>
      <c r="AD4512" s="37"/>
      <c r="AF4512" s="37"/>
      <c r="AH4512" s="37">
        <v>7874189</v>
      </c>
      <c r="AI4512" s="12">
        <v>0.49</v>
      </c>
      <c r="AN4512" s="37"/>
      <c r="AP4512" s="37">
        <v>3760044</v>
      </c>
      <c r="AQ4512" s="12">
        <v>0.23</v>
      </c>
      <c r="AR4512" s="37"/>
      <c r="AT4512" s="37"/>
      <c r="AV4512" s="37"/>
      <c r="AX4512" s="37"/>
      <c r="BH4512" s="12">
        <v>16285</v>
      </c>
      <c r="BQ4512" s="12">
        <v>0.01</v>
      </c>
      <c r="BV4512" s="12">
        <v>0.01</v>
      </c>
      <c r="CG4512" s="12" t="s">
        <v>959</v>
      </c>
      <c r="CH4512" s="12">
        <v>9.8800000000000008</v>
      </c>
      <c r="CI4512" s="12" t="s">
        <v>967</v>
      </c>
      <c r="CJ4512" s="12" t="s">
        <v>968</v>
      </c>
      <c r="CK4512" s="12" t="s">
        <v>932</v>
      </c>
      <c r="CL4512" s="37">
        <v>1612491449</v>
      </c>
      <c r="CN4512" s="12" t="s">
        <v>1509</v>
      </c>
      <c r="CS4512" s="12"/>
      <c r="CT4512" s="36" t="str">
        <f t="shared" si="70"/>
        <v>1bn - 50bn</v>
      </c>
      <c r="CU4512" s="36" t="str">
        <f>VLOOKUP(CK4512,Mapping!B:C,2,FALSE)</f>
        <v>US/CA</v>
      </c>
    </row>
    <row r="4513" spans="1:99" ht="16" customHeight="1" x14ac:dyDescent="0.35">
      <c r="A4513" s="12" t="s">
        <v>6098</v>
      </c>
      <c r="B4513" s="12" t="s">
        <v>925</v>
      </c>
      <c r="E4513" s="37">
        <v>7425264</v>
      </c>
      <c r="G4513" s="37" t="s">
        <v>1505</v>
      </c>
      <c r="I4513" s="37"/>
      <c r="K4513" s="37"/>
      <c r="M4513" s="37"/>
      <c r="O4513" s="37"/>
      <c r="Q4513" s="12">
        <v>58800</v>
      </c>
      <c r="R4513" s="37"/>
      <c r="T4513" s="37"/>
      <c r="V4513" s="37"/>
      <c r="X4513" s="37"/>
      <c r="Z4513" s="37"/>
      <c r="AB4513" s="37"/>
      <c r="AD4513" s="37"/>
      <c r="AF4513" s="37"/>
      <c r="AH4513" s="37">
        <v>7425264</v>
      </c>
      <c r="AI4513" s="12">
        <v>0.23</v>
      </c>
      <c r="AN4513" s="37">
        <v>0</v>
      </c>
      <c r="AO4513" s="12">
        <v>0</v>
      </c>
      <c r="AP4513" s="37"/>
      <c r="AR4513" s="37"/>
      <c r="AT4513" s="37"/>
      <c r="AV4513" s="37"/>
      <c r="AX4513" s="37"/>
      <c r="BI4513" s="12">
        <v>0</v>
      </c>
      <c r="BQ4513" s="12">
        <v>0.01</v>
      </c>
      <c r="BY4513" s="12">
        <v>0</v>
      </c>
      <c r="CG4513" s="12" t="s">
        <v>976</v>
      </c>
      <c r="CH4513" s="12">
        <v>161.501</v>
      </c>
      <c r="CI4513" s="12" t="s">
        <v>941</v>
      </c>
      <c r="CJ4513" s="12" t="s">
        <v>941</v>
      </c>
      <c r="CK4513" s="12" t="s">
        <v>932</v>
      </c>
      <c r="CL4513" s="37">
        <v>3187047005</v>
      </c>
      <c r="CN4513" s="12" t="s">
        <v>1513</v>
      </c>
      <c r="CS4513" s="12"/>
      <c r="CT4513" s="36" t="str">
        <f t="shared" si="70"/>
        <v>1bn - 50bn</v>
      </c>
      <c r="CU4513" s="36" t="str">
        <f>VLOOKUP(CK4513,Mapping!B:C,2,FALSE)</f>
        <v>US/CA</v>
      </c>
    </row>
    <row r="4514" spans="1:99" ht="16" customHeight="1" x14ac:dyDescent="0.35">
      <c r="A4514" s="12" t="s">
        <v>6099</v>
      </c>
      <c r="B4514" s="12" t="s">
        <v>925</v>
      </c>
      <c r="E4514" s="37">
        <v>0</v>
      </c>
      <c r="G4514" s="37" t="s">
        <v>1505</v>
      </c>
      <c r="I4514" s="37"/>
      <c r="K4514" s="37"/>
      <c r="M4514" s="37"/>
      <c r="O4514" s="37"/>
      <c r="R4514" s="37"/>
      <c r="T4514" s="37"/>
      <c r="V4514" s="37"/>
      <c r="X4514" s="37"/>
      <c r="Z4514" s="37"/>
      <c r="AB4514" s="37"/>
      <c r="AD4514" s="37"/>
      <c r="AF4514" s="37"/>
      <c r="AH4514" s="37"/>
      <c r="AN4514" s="37">
        <v>0</v>
      </c>
      <c r="AO4514" s="12">
        <v>0</v>
      </c>
      <c r="AP4514" s="37"/>
      <c r="AR4514" s="37"/>
      <c r="AT4514" s="37"/>
      <c r="AV4514" s="37"/>
      <c r="AX4514" s="37"/>
      <c r="BI4514" s="12">
        <v>0</v>
      </c>
      <c r="BY4514" s="12">
        <v>0</v>
      </c>
      <c r="CG4514" s="12" t="s">
        <v>940</v>
      </c>
      <c r="CH4514" s="12">
        <v>77.228999999999999</v>
      </c>
      <c r="CI4514" s="12" t="s">
        <v>1807</v>
      </c>
      <c r="CJ4514" s="12"/>
      <c r="CK4514" s="12" t="s">
        <v>1808</v>
      </c>
      <c r="CL4514" s="37">
        <v>442510507</v>
      </c>
      <c r="CN4514" s="12" t="s">
        <v>1506</v>
      </c>
      <c r="CS4514" s="12"/>
      <c r="CT4514" s="36" t="str">
        <f t="shared" si="70"/>
        <v>500mn</v>
      </c>
      <c r="CU4514" s="36" t="str">
        <f>VLOOKUP(CK4514,Mapping!B:C,2,FALSE)</f>
        <v>LATAM</v>
      </c>
    </row>
    <row r="4515" spans="1:99" ht="16" customHeight="1" x14ac:dyDescent="0.35">
      <c r="A4515" s="12" t="s">
        <v>245</v>
      </c>
      <c r="B4515" s="12" t="s">
        <v>933</v>
      </c>
      <c r="C4515" s="12">
        <v>547</v>
      </c>
      <c r="D4515" s="12">
        <v>0</v>
      </c>
      <c r="E4515" s="37">
        <v>272519973</v>
      </c>
      <c r="F4515" s="12">
        <v>162489</v>
      </c>
      <c r="G4515" s="37">
        <v>0</v>
      </c>
      <c r="H4515" s="12">
        <v>0</v>
      </c>
      <c r="I4515" s="37">
        <v>8304003</v>
      </c>
      <c r="J4515" s="12">
        <v>0.02</v>
      </c>
      <c r="K4515" s="37">
        <v>57585403</v>
      </c>
      <c r="L4515" s="12">
        <v>0.11</v>
      </c>
      <c r="M4515" s="37">
        <v>188190</v>
      </c>
      <c r="N4515" s="12">
        <v>0</v>
      </c>
      <c r="O4515" s="37">
        <v>38553544</v>
      </c>
      <c r="P4515" s="12">
        <v>7.0000000000000007E-2</v>
      </c>
      <c r="Q4515" s="12">
        <v>281152</v>
      </c>
      <c r="R4515" s="37">
        <v>9888017</v>
      </c>
      <c r="S4515" s="12">
        <v>0.02</v>
      </c>
      <c r="T4515" s="37">
        <v>4906890</v>
      </c>
      <c r="U4515" s="12">
        <v>0.01</v>
      </c>
      <c r="V4515" s="37">
        <v>7937731</v>
      </c>
      <c r="W4515" s="12">
        <v>0.01</v>
      </c>
      <c r="X4515" s="37">
        <v>13840179</v>
      </c>
      <c r="Y4515" s="12">
        <v>0.03</v>
      </c>
      <c r="Z4515" s="37"/>
      <c r="AB4515" s="37">
        <v>0</v>
      </c>
      <c r="AC4515" s="12">
        <v>0</v>
      </c>
      <c r="AD4515" s="37">
        <v>568242</v>
      </c>
      <c r="AE4515" s="12">
        <v>0</v>
      </c>
      <c r="AF4515" s="37"/>
      <c r="AH4515" s="37">
        <v>35503875</v>
      </c>
      <c r="AI4515" s="12">
        <v>7.0000000000000007E-2</v>
      </c>
      <c r="AJ4515" s="12">
        <v>0</v>
      </c>
      <c r="AK4515" s="12">
        <v>333923</v>
      </c>
      <c r="AL4515" s="12">
        <v>2300043</v>
      </c>
      <c r="AN4515" s="37">
        <v>82248601</v>
      </c>
      <c r="AO4515" s="12">
        <v>0.15</v>
      </c>
      <c r="AP4515" s="37">
        <v>12913909</v>
      </c>
      <c r="AQ4515" s="12">
        <v>0.02</v>
      </c>
      <c r="AR4515" s="37">
        <v>0</v>
      </c>
      <c r="AS4515" s="12">
        <v>0</v>
      </c>
      <c r="AT4515" s="37">
        <v>81389</v>
      </c>
      <c r="AU4515" s="12">
        <v>0</v>
      </c>
      <c r="AV4515" s="37"/>
      <c r="AX4515" s="37"/>
      <c r="AZ4515" s="12">
        <v>883693</v>
      </c>
      <c r="BA4515" s="12">
        <v>135449</v>
      </c>
      <c r="BB4515" s="12">
        <v>1500</v>
      </c>
      <c r="BD4515" s="12">
        <v>7635</v>
      </c>
      <c r="BE4515" s="12">
        <v>0</v>
      </c>
      <c r="BG4515" s="12">
        <v>966792</v>
      </c>
      <c r="BH4515" s="12">
        <v>55931</v>
      </c>
      <c r="BI4515" s="12">
        <v>488375</v>
      </c>
      <c r="BJ4515" s="12">
        <v>5100</v>
      </c>
      <c r="BK4515" s="12">
        <v>43835</v>
      </c>
      <c r="BM4515" s="12">
        <v>0</v>
      </c>
      <c r="BN4515" s="12">
        <v>0</v>
      </c>
      <c r="BO4515" s="12">
        <v>0.02</v>
      </c>
      <c r="BQ4515" s="12">
        <v>7.0000000000000007E-2</v>
      </c>
      <c r="BR4515" s="12">
        <v>0</v>
      </c>
      <c r="BS4515" s="12">
        <v>0.01</v>
      </c>
      <c r="BT4515" s="12">
        <v>0.01</v>
      </c>
      <c r="BU4515" s="12">
        <v>0.01</v>
      </c>
      <c r="BV4515" s="12">
        <v>0.05</v>
      </c>
      <c r="BX4515" s="12">
        <v>0.02</v>
      </c>
      <c r="BY4515" s="12">
        <v>0.06</v>
      </c>
      <c r="BZ4515" s="12">
        <v>0</v>
      </c>
      <c r="CB4515" s="12">
        <v>0</v>
      </c>
      <c r="CC4515" s="12">
        <v>0</v>
      </c>
      <c r="CE4515" s="12">
        <v>0</v>
      </c>
      <c r="CF4515" s="12">
        <v>0.01</v>
      </c>
      <c r="CG4515" s="12" t="s">
        <v>940</v>
      </c>
      <c r="CH4515" s="12">
        <v>21.273</v>
      </c>
      <c r="CI4515" s="12" t="s">
        <v>941</v>
      </c>
      <c r="CJ4515" s="12" t="s">
        <v>941</v>
      </c>
      <c r="CK4515" s="12" t="s">
        <v>932</v>
      </c>
      <c r="CL4515" s="37">
        <v>54156379975</v>
      </c>
      <c r="CM4515" s="12">
        <v>525</v>
      </c>
      <c r="CN4515" s="12" t="s">
        <v>1506</v>
      </c>
      <c r="CO4515" s="12" t="s">
        <v>1507</v>
      </c>
      <c r="CP4515" s="12">
        <v>559647.9943559767</v>
      </c>
      <c r="CQ4515" s="12">
        <v>59</v>
      </c>
      <c r="CS4515" s="12"/>
      <c r="CT4515" s="36" t="str">
        <f t="shared" si="70"/>
        <v>50bn - 100bn</v>
      </c>
      <c r="CU4515" s="36" t="str">
        <f>VLOOKUP(CK4515,Mapping!B:C,2,FALSE)</f>
        <v>US/CA</v>
      </c>
    </row>
    <row r="4516" spans="1:99" ht="16" customHeight="1" x14ac:dyDescent="0.35">
      <c r="A4516" s="12" t="s">
        <v>6100</v>
      </c>
      <c r="B4516" s="12" t="s">
        <v>925</v>
      </c>
      <c r="E4516" s="37">
        <v>65383982</v>
      </c>
      <c r="G4516" s="37" t="s">
        <v>1505</v>
      </c>
      <c r="I4516" s="37"/>
      <c r="K4516" s="37"/>
      <c r="M4516" s="37">
        <v>10136541</v>
      </c>
      <c r="N4516" s="12">
        <v>0.04</v>
      </c>
      <c r="O4516" s="37"/>
      <c r="Q4516" s="12">
        <v>103660</v>
      </c>
      <c r="R4516" s="37"/>
      <c r="T4516" s="37"/>
      <c r="V4516" s="37"/>
      <c r="X4516" s="37"/>
      <c r="Z4516" s="37">
        <v>0</v>
      </c>
      <c r="AA4516" s="12">
        <v>0</v>
      </c>
      <c r="AB4516" s="37"/>
      <c r="AD4516" s="37"/>
      <c r="AF4516" s="37"/>
      <c r="AH4516" s="37">
        <v>13090185</v>
      </c>
      <c r="AI4516" s="12">
        <v>0.05</v>
      </c>
      <c r="AN4516" s="37">
        <v>29430137</v>
      </c>
      <c r="AO4516" s="12">
        <v>0.12</v>
      </c>
      <c r="AP4516" s="37">
        <v>12727119</v>
      </c>
      <c r="AQ4516" s="12">
        <v>0.05</v>
      </c>
      <c r="AR4516" s="37"/>
      <c r="AT4516" s="37"/>
      <c r="AV4516" s="37"/>
      <c r="AX4516" s="37"/>
      <c r="BB4516" s="12">
        <v>80795</v>
      </c>
      <c r="BC4516" s="12">
        <v>0</v>
      </c>
      <c r="BH4516" s="12">
        <v>55122</v>
      </c>
      <c r="BI4516" s="12">
        <v>174750</v>
      </c>
      <c r="BQ4516" s="12">
        <v>0.02</v>
      </c>
      <c r="BV4516" s="12">
        <v>0.05</v>
      </c>
      <c r="BY4516" s="12">
        <v>0.02</v>
      </c>
      <c r="CC4516" s="12">
        <v>0</v>
      </c>
      <c r="CD4516" s="12">
        <v>0</v>
      </c>
      <c r="CG4516" s="12" t="s">
        <v>998</v>
      </c>
      <c r="CH4516" s="12">
        <v>14.471</v>
      </c>
      <c r="CI4516" s="12" t="s">
        <v>983</v>
      </c>
      <c r="CJ4516" s="12" t="s">
        <v>984</v>
      </c>
      <c r="CK4516" s="12" t="s">
        <v>985</v>
      </c>
      <c r="CL4516" s="37">
        <v>24386116854</v>
      </c>
      <c r="CN4516" s="12" t="s">
        <v>998</v>
      </c>
      <c r="CS4516" s="12"/>
      <c r="CT4516" s="36" t="str">
        <f t="shared" si="70"/>
        <v>1bn - 50bn</v>
      </c>
      <c r="CU4516" s="36" t="str">
        <f>VLOOKUP(CK4516,Mapping!B:C,2,FALSE)</f>
        <v>US/CA</v>
      </c>
    </row>
    <row r="4517" spans="1:99" ht="16" customHeight="1" x14ac:dyDescent="0.35">
      <c r="A4517" s="12" t="s">
        <v>6101</v>
      </c>
      <c r="B4517" s="12" t="s">
        <v>933</v>
      </c>
      <c r="E4517" s="37">
        <v>1184936</v>
      </c>
      <c r="G4517" s="37" t="s">
        <v>1505</v>
      </c>
      <c r="I4517" s="37"/>
      <c r="K4517" s="37"/>
      <c r="M4517" s="37">
        <v>848110</v>
      </c>
      <c r="N4517" s="12">
        <v>0.02</v>
      </c>
      <c r="O4517" s="37"/>
      <c r="R4517" s="37"/>
      <c r="T4517" s="37"/>
      <c r="V4517" s="37"/>
      <c r="X4517" s="37"/>
      <c r="Z4517" s="37"/>
      <c r="AB4517" s="37"/>
      <c r="AD4517" s="37"/>
      <c r="AF4517" s="37"/>
      <c r="AH4517" s="37"/>
      <c r="AN4517" s="37">
        <v>336826</v>
      </c>
      <c r="AO4517" s="12">
        <v>0.01</v>
      </c>
      <c r="AP4517" s="37"/>
      <c r="AR4517" s="37"/>
      <c r="AT4517" s="37"/>
      <c r="AV4517" s="37"/>
      <c r="AX4517" s="37"/>
      <c r="BB4517" s="12">
        <v>6760</v>
      </c>
      <c r="BI4517" s="12">
        <v>2000</v>
      </c>
      <c r="BY4517" s="12">
        <v>0</v>
      </c>
      <c r="CC4517" s="12">
        <v>0</v>
      </c>
      <c r="CG4517" s="12" t="s">
        <v>934</v>
      </c>
      <c r="CH4517" s="12">
        <v>48.585000000000001</v>
      </c>
      <c r="CI4517" s="12" t="s">
        <v>1251</v>
      </c>
      <c r="CJ4517" s="12"/>
      <c r="CK4517" s="12" t="s">
        <v>1252</v>
      </c>
      <c r="CL4517" s="37">
        <v>3430729501</v>
      </c>
      <c r="CN4517" s="12" t="s">
        <v>1506</v>
      </c>
      <c r="CS4517" s="12"/>
      <c r="CT4517" s="36" t="str">
        <f t="shared" si="70"/>
        <v>1bn - 50bn</v>
      </c>
      <c r="CU4517" s="36" t="str">
        <f>VLOOKUP(CK4517,Mapping!B:C,2,FALSE)</f>
        <v>LATAM</v>
      </c>
    </row>
    <row r="4518" spans="1:99" ht="16" customHeight="1" x14ac:dyDescent="0.35">
      <c r="A4518" s="12" t="s">
        <v>6102</v>
      </c>
      <c r="B4518" s="12" t="s">
        <v>925</v>
      </c>
      <c r="E4518" s="37">
        <v>1898260</v>
      </c>
      <c r="G4518" s="37" t="s">
        <v>1505</v>
      </c>
      <c r="I4518" s="37"/>
      <c r="K4518" s="37"/>
      <c r="M4518" s="37"/>
      <c r="O4518" s="37"/>
      <c r="Q4518" s="12">
        <v>12594</v>
      </c>
      <c r="R4518" s="37"/>
      <c r="T4518" s="37"/>
      <c r="V4518" s="37"/>
      <c r="X4518" s="37"/>
      <c r="Z4518" s="37"/>
      <c r="AB4518" s="37"/>
      <c r="AD4518" s="37"/>
      <c r="AF4518" s="37"/>
      <c r="AH4518" s="37">
        <v>1666690</v>
      </c>
      <c r="AI4518" s="12">
        <v>0.62</v>
      </c>
      <c r="AN4518" s="37">
        <v>231570</v>
      </c>
      <c r="AO4518" s="12">
        <v>0.09</v>
      </c>
      <c r="AP4518" s="37"/>
      <c r="AR4518" s="37"/>
      <c r="AT4518" s="37"/>
      <c r="AV4518" s="37"/>
      <c r="AX4518" s="37"/>
      <c r="BI4518" s="12">
        <v>1000</v>
      </c>
      <c r="BQ4518" s="12">
        <v>0</v>
      </c>
      <c r="BY4518" s="12">
        <v>0</v>
      </c>
      <c r="CG4518" s="12" t="s">
        <v>959</v>
      </c>
      <c r="CI4518" s="12" t="s">
        <v>1110</v>
      </c>
      <c r="CJ4518" s="12" t="s">
        <v>1111</v>
      </c>
      <c r="CK4518" s="12" t="s">
        <v>932</v>
      </c>
      <c r="CL4518" s="37">
        <v>269611710</v>
      </c>
      <c r="CN4518" s="12" t="s">
        <v>1509</v>
      </c>
      <c r="CS4518" s="12"/>
      <c r="CT4518" s="36" t="str">
        <f t="shared" si="70"/>
        <v>500mn</v>
      </c>
      <c r="CU4518" s="36" t="str">
        <f>VLOOKUP(CK4518,Mapping!B:C,2,FALSE)</f>
        <v>US/CA</v>
      </c>
    </row>
    <row r="4519" spans="1:99" ht="16" customHeight="1" x14ac:dyDescent="0.35">
      <c r="A4519" s="12" t="s">
        <v>6103</v>
      </c>
      <c r="B4519" s="12" t="s">
        <v>925</v>
      </c>
      <c r="E4519" s="37">
        <v>2811372</v>
      </c>
      <c r="G4519" s="37" t="s">
        <v>1505</v>
      </c>
      <c r="I4519" s="37"/>
      <c r="K4519" s="37"/>
      <c r="M4519" s="37"/>
      <c r="O4519" s="37"/>
      <c r="Q4519" s="12">
        <v>22263</v>
      </c>
      <c r="R4519" s="37"/>
      <c r="T4519" s="37"/>
      <c r="V4519" s="37"/>
      <c r="X4519" s="37"/>
      <c r="Z4519" s="37"/>
      <c r="AB4519" s="37"/>
      <c r="AD4519" s="37"/>
      <c r="AF4519" s="37"/>
      <c r="AH4519" s="37">
        <v>2811372</v>
      </c>
      <c r="AI4519" s="12">
        <v>0.72</v>
      </c>
      <c r="AN4519" s="37"/>
      <c r="AP4519" s="37"/>
      <c r="AR4519" s="37"/>
      <c r="AT4519" s="37"/>
      <c r="AV4519" s="37"/>
      <c r="AX4519" s="37"/>
      <c r="BQ4519" s="12">
        <v>0.01</v>
      </c>
      <c r="CG4519" s="12" t="s">
        <v>929</v>
      </c>
      <c r="CH4519" s="12">
        <v>12.356999999999999</v>
      </c>
      <c r="CI4519" s="12" t="s">
        <v>1127</v>
      </c>
      <c r="CJ4519" s="12" t="s">
        <v>966</v>
      </c>
      <c r="CK4519" s="12" t="s">
        <v>932</v>
      </c>
      <c r="CL4519" s="37">
        <v>387317924</v>
      </c>
      <c r="CN4519" s="12" t="s">
        <v>1509</v>
      </c>
      <c r="CS4519" s="12"/>
      <c r="CT4519" s="36" t="str">
        <f t="shared" si="70"/>
        <v>500mn</v>
      </c>
      <c r="CU4519" s="36" t="str">
        <f>VLOOKUP(CK4519,Mapping!B:C,2,FALSE)</f>
        <v>US/CA</v>
      </c>
    </row>
    <row r="4520" spans="1:99" ht="16" customHeight="1" x14ac:dyDescent="0.35">
      <c r="A4520" s="12" t="s">
        <v>6104</v>
      </c>
      <c r="B4520" s="12" t="s">
        <v>925</v>
      </c>
      <c r="E4520" s="37">
        <v>10130560</v>
      </c>
      <c r="G4520" s="37" t="s">
        <v>1505</v>
      </c>
      <c r="I4520" s="37"/>
      <c r="K4520" s="37"/>
      <c r="M4520" s="37">
        <v>0</v>
      </c>
      <c r="N4520" s="12">
        <v>0</v>
      </c>
      <c r="O4520" s="37"/>
      <c r="Q4520" s="12">
        <v>80223</v>
      </c>
      <c r="R4520" s="37"/>
      <c r="T4520" s="37"/>
      <c r="V4520" s="37"/>
      <c r="X4520" s="37"/>
      <c r="Z4520" s="37">
        <v>0</v>
      </c>
      <c r="AA4520" s="12">
        <v>0</v>
      </c>
      <c r="AB4520" s="37"/>
      <c r="AD4520" s="37"/>
      <c r="AF4520" s="37"/>
      <c r="AH4520" s="37">
        <v>10130560</v>
      </c>
      <c r="AI4520" s="12">
        <v>0.11</v>
      </c>
      <c r="AN4520" s="37">
        <v>0</v>
      </c>
      <c r="AO4520" s="12">
        <v>0</v>
      </c>
      <c r="AP4520" s="37"/>
      <c r="AR4520" s="37"/>
      <c r="AT4520" s="37"/>
      <c r="AV4520" s="37"/>
      <c r="AX4520" s="37"/>
      <c r="BB4520" s="12">
        <v>0</v>
      </c>
      <c r="BC4520" s="12">
        <v>0</v>
      </c>
      <c r="BI4520" s="12">
        <v>0</v>
      </c>
      <c r="BQ4520" s="12">
        <v>0.02</v>
      </c>
      <c r="BY4520" s="12">
        <v>0</v>
      </c>
      <c r="CC4520" s="12">
        <v>0</v>
      </c>
      <c r="CD4520" s="12">
        <v>0</v>
      </c>
      <c r="CG4520" s="12" t="s">
        <v>934</v>
      </c>
      <c r="CH4520" s="12">
        <v>21.263000000000002</v>
      </c>
      <c r="CI4520" s="12" t="s">
        <v>967</v>
      </c>
      <c r="CJ4520" s="12" t="s">
        <v>968</v>
      </c>
      <c r="CK4520" s="12" t="s">
        <v>932</v>
      </c>
      <c r="CL4520" s="37">
        <v>9466591090</v>
      </c>
      <c r="CN4520" s="12" t="s">
        <v>1509</v>
      </c>
      <c r="CS4520" s="12"/>
      <c r="CT4520" s="36" t="str">
        <f t="shared" si="70"/>
        <v>1bn - 50bn</v>
      </c>
      <c r="CU4520" s="36" t="str">
        <f>VLOOKUP(CK4520,Mapping!B:C,2,FALSE)</f>
        <v>US/CA</v>
      </c>
    </row>
    <row r="4521" spans="1:99" ht="16" customHeight="1" x14ac:dyDescent="0.35">
      <c r="A4521" s="12" t="s">
        <v>6105</v>
      </c>
      <c r="B4521" s="12" t="s">
        <v>925</v>
      </c>
      <c r="E4521" s="37">
        <v>421032</v>
      </c>
      <c r="G4521" s="37" t="s">
        <v>1505</v>
      </c>
      <c r="I4521" s="37"/>
      <c r="K4521" s="37"/>
      <c r="M4521" s="37">
        <v>0</v>
      </c>
      <c r="N4521" s="12">
        <v>0</v>
      </c>
      <c r="O4521" s="37"/>
      <c r="R4521" s="37"/>
      <c r="T4521" s="37"/>
      <c r="V4521" s="37"/>
      <c r="X4521" s="37"/>
      <c r="Z4521" s="37"/>
      <c r="AB4521" s="37"/>
      <c r="AD4521" s="37"/>
      <c r="AF4521" s="37"/>
      <c r="AH4521" s="37"/>
      <c r="AN4521" s="37">
        <v>421032</v>
      </c>
      <c r="AO4521" s="12">
        <v>0.16</v>
      </c>
      <c r="AP4521" s="37"/>
      <c r="AR4521" s="37"/>
      <c r="AT4521" s="37"/>
      <c r="AV4521" s="37"/>
      <c r="AX4521" s="37"/>
      <c r="BB4521" s="12">
        <v>0</v>
      </c>
      <c r="BI4521" s="12">
        <v>2500</v>
      </c>
      <c r="BY4521" s="12">
        <v>0</v>
      </c>
      <c r="CC4521" s="12">
        <v>0</v>
      </c>
      <c r="CG4521" s="12" t="s">
        <v>940</v>
      </c>
      <c r="CH4521" s="12">
        <v>31.907</v>
      </c>
      <c r="CI4521" s="12" t="s">
        <v>1192</v>
      </c>
      <c r="CJ4521" s="12" t="s">
        <v>1140</v>
      </c>
      <c r="CK4521" s="12" t="s">
        <v>932</v>
      </c>
      <c r="CL4521" s="37">
        <v>270877163</v>
      </c>
      <c r="CN4521" s="12" t="s">
        <v>1509</v>
      </c>
      <c r="CS4521" s="12"/>
      <c r="CT4521" s="36" t="str">
        <f t="shared" si="70"/>
        <v>500mn</v>
      </c>
      <c r="CU4521" s="36" t="str">
        <f>VLOOKUP(CK4521,Mapping!B:C,2,FALSE)</f>
        <v>US/CA</v>
      </c>
    </row>
    <row r="4522" spans="1:99" ht="16" customHeight="1" x14ac:dyDescent="0.35">
      <c r="A4522" s="12" t="s">
        <v>6106</v>
      </c>
      <c r="B4522" s="12" t="s">
        <v>925</v>
      </c>
      <c r="E4522" s="37">
        <v>34539138</v>
      </c>
      <c r="G4522" s="37" t="s">
        <v>1505</v>
      </c>
      <c r="I4522" s="37"/>
      <c r="K4522" s="37"/>
      <c r="M4522" s="37">
        <v>34539138</v>
      </c>
      <c r="N4522" s="12">
        <v>0.39</v>
      </c>
      <c r="O4522" s="37"/>
      <c r="R4522" s="37"/>
      <c r="T4522" s="37"/>
      <c r="V4522" s="37"/>
      <c r="X4522" s="37"/>
      <c r="Z4522" s="37"/>
      <c r="AB4522" s="37"/>
      <c r="AD4522" s="37"/>
      <c r="AF4522" s="37"/>
      <c r="AH4522" s="37"/>
      <c r="AN4522" s="37"/>
      <c r="AP4522" s="37"/>
      <c r="AR4522" s="37"/>
      <c r="AT4522" s="37"/>
      <c r="AV4522" s="37"/>
      <c r="AX4522" s="37"/>
      <c r="BB4522" s="12">
        <v>275300</v>
      </c>
      <c r="CC4522" s="12">
        <v>0.01</v>
      </c>
      <c r="CG4522" s="12" t="s">
        <v>976</v>
      </c>
      <c r="CH4522" s="12">
        <v>91.978999999999999</v>
      </c>
      <c r="CI4522" s="12" t="s">
        <v>941</v>
      </c>
      <c r="CJ4522" s="12" t="s">
        <v>941</v>
      </c>
      <c r="CK4522" s="12" t="s">
        <v>932</v>
      </c>
      <c r="CL4522" s="37">
        <v>8964237366</v>
      </c>
      <c r="CN4522" s="12" t="s">
        <v>1513</v>
      </c>
      <c r="CS4522" s="12"/>
      <c r="CT4522" s="36" t="str">
        <f t="shared" si="70"/>
        <v>1bn - 50bn</v>
      </c>
      <c r="CU4522" s="36" t="str">
        <f>VLOOKUP(CK4522,Mapping!B:C,2,FALSE)</f>
        <v>US/CA</v>
      </c>
    </row>
    <row r="4523" spans="1:99" ht="16" customHeight="1" x14ac:dyDescent="0.35">
      <c r="A4523" s="12" t="s">
        <v>6107</v>
      </c>
      <c r="B4523" s="12" t="s">
        <v>925</v>
      </c>
      <c r="E4523" s="37">
        <v>8129987</v>
      </c>
      <c r="G4523" s="37" t="s">
        <v>1505</v>
      </c>
      <c r="I4523" s="37"/>
      <c r="K4523" s="37"/>
      <c r="M4523" s="37">
        <v>4820675</v>
      </c>
      <c r="N4523" s="12">
        <v>0.81</v>
      </c>
      <c r="O4523" s="37"/>
      <c r="R4523" s="37"/>
      <c r="T4523" s="37"/>
      <c r="V4523" s="37"/>
      <c r="X4523" s="37"/>
      <c r="Z4523" s="37"/>
      <c r="AB4523" s="37"/>
      <c r="AD4523" s="37"/>
      <c r="AF4523" s="37"/>
      <c r="AH4523" s="37"/>
      <c r="AN4523" s="37">
        <v>3309312</v>
      </c>
      <c r="AO4523" s="12">
        <v>0.56000000000000005</v>
      </c>
      <c r="AP4523" s="37"/>
      <c r="AR4523" s="37"/>
      <c r="AT4523" s="37"/>
      <c r="AV4523" s="37"/>
      <c r="AX4523" s="37"/>
      <c r="BB4523" s="12">
        <v>38424</v>
      </c>
      <c r="BI4523" s="12">
        <v>19650</v>
      </c>
      <c r="BY4523" s="12">
        <v>0</v>
      </c>
      <c r="CC4523" s="12">
        <v>0</v>
      </c>
      <c r="CG4523" s="12" t="s">
        <v>940</v>
      </c>
      <c r="CH4523" s="12">
        <v>41.728999999999999</v>
      </c>
      <c r="CI4523" s="12" t="s">
        <v>2883</v>
      </c>
      <c r="CJ4523" s="12" t="s">
        <v>1015</v>
      </c>
      <c r="CK4523" s="12" t="s">
        <v>932</v>
      </c>
      <c r="CL4523" s="37">
        <v>591061281</v>
      </c>
      <c r="CN4523" s="12" t="s">
        <v>1506</v>
      </c>
      <c r="CS4523" s="12"/>
      <c r="CT4523" s="36" t="str">
        <f t="shared" si="70"/>
        <v>500mn - 1bn</v>
      </c>
      <c r="CU4523" s="36" t="str">
        <f>VLOOKUP(CK4523,Mapping!B:C,2,FALSE)</f>
        <v>US/CA</v>
      </c>
    </row>
    <row r="4524" spans="1:99" ht="16" customHeight="1" x14ac:dyDescent="0.35">
      <c r="A4524" s="12" t="s">
        <v>6108</v>
      </c>
      <c r="B4524" s="12" t="s">
        <v>925</v>
      </c>
      <c r="E4524" s="37">
        <v>0</v>
      </c>
      <c r="G4524" s="37" t="s">
        <v>1505</v>
      </c>
      <c r="I4524" s="37"/>
      <c r="K4524" s="37"/>
      <c r="M4524" s="37">
        <v>0</v>
      </c>
      <c r="N4524" s="12">
        <v>0</v>
      </c>
      <c r="O4524" s="37"/>
      <c r="R4524" s="37"/>
      <c r="T4524" s="37"/>
      <c r="V4524" s="37"/>
      <c r="X4524" s="37"/>
      <c r="Z4524" s="37"/>
      <c r="AB4524" s="37"/>
      <c r="AD4524" s="37"/>
      <c r="AF4524" s="37"/>
      <c r="AH4524" s="37"/>
      <c r="AN4524" s="37">
        <v>0</v>
      </c>
      <c r="AO4524" s="12">
        <v>0</v>
      </c>
      <c r="AP4524" s="37"/>
      <c r="AR4524" s="37"/>
      <c r="AT4524" s="37"/>
      <c r="AV4524" s="37"/>
      <c r="AX4524" s="37"/>
      <c r="BB4524" s="12">
        <v>0</v>
      </c>
      <c r="BI4524" s="12">
        <v>0</v>
      </c>
      <c r="BY4524" s="12">
        <v>0</v>
      </c>
      <c r="CC4524" s="12">
        <v>0</v>
      </c>
      <c r="CG4524" s="12" t="s">
        <v>940</v>
      </c>
      <c r="CH4524" s="12">
        <v>27.538</v>
      </c>
      <c r="CI4524" s="12" t="s">
        <v>1957</v>
      </c>
      <c r="CJ4524" s="12" t="s">
        <v>941</v>
      </c>
      <c r="CK4524" s="12" t="s">
        <v>932</v>
      </c>
      <c r="CL4524" s="37">
        <v>934990636</v>
      </c>
      <c r="CN4524" s="12" t="s">
        <v>1509</v>
      </c>
      <c r="CS4524" s="12"/>
      <c r="CT4524" s="36" t="str">
        <f t="shared" si="70"/>
        <v>500mn - 1bn</v>
      </c>
      <c r="CU4524" s="36" t="str">
        <f>VLOOKUP(CK4524,Mapping!B:C,2,FALSE)</f>
        <v>US/CA</v>
      </c>
    </row>
    <row r="4525" spans="1:99" ht="16" customHeight="1" x14ac:dyDescent="0.35">
      <c r="A4525" s="12" t="s">
        <v>6109</v>
      </c>
      <c r="B4525" s="12" t="s">
        <v>925</v>
      </c>
      <c r="E4525" s="37">
        <v>37883241</v>
      </c>
      <c r="G4525" s="37" t="s">
        <v>1505</v>
      </c>
      <c r="I4525" s="37"/>
      <c r="K4525" s="37"/>
      <c r="M4525" s="37"/>
      <c r="O4525" s="37">
        <v>37883241</v>
      </c>
      <c r="P4525" s="12">
        <v>1.0900000000000001</v>
      </c>
      <c r="R4525" s="37"/>
      <c r="T4525" s="37"/>
      <c r="V4525" s="37"/>
      <c r="X4525" s="37"/>
      <c r="Z4525" s="37"/>
      <c r="AB4525" s="37"/>
      <c r="AD4525" s="37"/>
      <c r="AF4525" s="37"/>
      <c r="AH4525" s="37"/>
      <c r="AL4525" s="12">
        <v>2494500</v>
      </c>
      <c r="AN4525" s="37"/>
      <c r="AP4525" s="37"/>
      <c r="AR4525" s="37"/>
      <c r="AT4525" s="37"/>
      <c r="AV4525" s="37"/>
      <c r="AX4525" s="37"/>
      <c r="BU4525" s="12">
        <v>0.01</v>
      </c>
      <c r="CG4525" s="12" t="s">
        <v>1058</v>
      </c>
      <c r="CH4525" s="12">
        <v>26.07</v>
      </c>
      <c r="CI4525" s="12" t="s">
        <v>6110</v>
      </c>
      <c r="CJ4525" s="12" t="s">
        <v>931</v>
      </c>
      <c r="CK4525" s="12" t="s">
        <v>932</v>
      </c>
      <c r="CL4525" s="37">
        <v>3438772918</v>
      </c>
      <c r="CN4525" s="12" t="s">
        <v>1506</v>
      </c>
      <c r="CS4525" s="12"/>
      <c r="CT4525" s="36" t="str">
        <f t="shared" si="70"/>
        <v>1bn - 50bn</v>
      </c>
      <c r="CU4525" s="36" t="str">
        <f>VLOOKUP(CK4525,Mapping!B:C,2,FALSE)</f>
        <v>US/CA</v>
      </c>
    </row>
    <row r="4526" spans="1:99" ht="16" customHeight="1" x14ac:dyDescent="0.35">
      <c r="A4526" s="12" t="s">
        <v>6111</v>
      </c>
      <c r="B4526" s="12" t="s">
        <v>925</v>
      </c>
      <c r="E4526" s="37">
        <v>354180</v>
      </c>
      <c r="G4526" s="37" t="s">
        <v>1505</v>
      </c>
      <c r="I4526" s="37"/>
      <c r="K4526" s="37"/>
      <c r="M4526" s="37"/>
      <c r="O4526" s="37"/>
      <c r="Q4526" s="12">
        <v>2793</v>
      </c>
      <c r="R4526" s="37"/>
      <c r="T4526" s="37"/>
      <c r="V4526" s="37"/>
      <c r="X4526" s="37"/>
      <c r="Z4526" s="37"/>
      <c r="AB4526" s="37"/>
      <c r="AD4526" s="37"/>
      <c r="AF4526" s="37"/>
      <c r="AH4526" s="37">
        <v>354180</v>
      </c>
      <c r="AI4526" s="12">
        <v>1.1200000000000001</v>
      </c>
      <c r="AN4526" s="37"/>
      <c r="AP4526" s="37"/>
      <c r="AR4526" s="37"/>
      <c r="AT4526" s="37"/>
      <c r="AV4526" s="37"/>
      <c r="AX4526" s="37"/>
      <c r="BQ4526" s="12">
        <v>0</v>
      </c>
      <c r="CG4526" s="12" t="s">
        <v>991</v>
      </c>
      <c r="CH4526" s="12">
        <v>162.61600000000001</v>
      </c>
      <c r="CI4526" s="12" t="s">
        <v>967</v>
      </c>
      <c r="CJ4526" s="12" t="s">
        <v>968</v>
      </c>
      <c r="CK4526" s="12" t="s">
        <v>932</v>
      </c>
      <c r="CL4526" s="37">
        <v>31654455</v>
      </c>
      <c r="CN4526" s="12" t="s">
        <v>1509</v>
      </c>
      <c r="CS4526" s="12"/>
      <c r="CT4526" s="36" t="str">
        <f t="shared" si="70"/>
        <v>500mn</v>
      </c>
      <c r="CU4526" s="36" t="str">
        <f>VLOOKUP(CK4526,Mapping!B:C,2,FALSE)</f>
        <v>US/CA</v>
      </c>
    </row>
    <row r="4527" spans="1:99" ht="16" customHeight="1" x14ac:dyDescent="0.35">
      <c r="A4527" s="12" t="s">
        <v>6112</v>
      </c>
      <c r="B4527" s="12" t="s">
        <v>925</v>
      </c>
      <c r="E4527" s="37">
        <v>4210320</v>
      </c>
      <c r="G4527" s="37" t="s">
        <v>1505</v>
      </c>
      <c r="I4527" s="37"/>
      <c r="K4527" s="37"/>
      <c r="M4527" s="37"/>
      <c r="O4527" s="37"/>
      <c r="R4527" s="37"/>
      <c r="T4527" s="37"/>
      <c r="V4527" s="37"/>
      <c r="X4527" s="37"/>
      <c r="Z4527" s="37"/>
      <c r="AB4527" s="37"/>
      <c r="AD4527" s="37"/>
      <c r="AF4527" s="37"/>
      <c r="AH4527" s="37"/>
      <c r="AN4527" s="37">
        <v>4210320</v>
      </c>
      <c r="AO4527" s="12">
        <v>1.21</v>
      </c>
      <c r="AP4527" s="37"/>
      <c r="AR4527" s="37"/>
      <c r="AT4527" s="37"/>
      <c r="AV4527" s="37"/>
      <c r="AX4527" s="37"/>
      <c r="BI4527" s="12">
        <v>25000</v>
      </c>
      <c r="BY4527" s="12">
        <v>0</v>
      </c>
      <c r="CG4527" s="12" t="s">
        <v>940</v>
      </c>
      <c r="CH4527" s="12">
        <v>18.716999999999999</v>
      </c>
      <c r="CI4527" s="12" t="s">
        <v>4009</v>
      </c>
      <c r="CJ4527" s="12" t="s">
        <v>2332</v>
      </c>
      <c r="CK4527" s="12" t="s">
        <v>932</v>
      </c>
      <c r="CL4527" s="37">
        <v>347215247</v>
      </c>
      <c r="CN4527" s="12" t="s">
        <v>1506</v>
      </c>
      <c r="CS4527" s="12"/>
      <c r="CT4527" s="36" t="str">
        <f t="shared" si="70"/>
        <v>500mn</v>
      </c>
      <c r="CU4527" s="36" t="str">
        <f>VLOOKUP(CK4527,Mapping!B:C,2,FALSE)</f>
        <v>US/CA</v>
      </c>
    </row>
    <row r="4528" spans="1:99" ht="16" customHeight="1" x14ac:dyDescent="0.35">
      <c r="A4528" s="12" t="s">
        <v>6113</v>
      </c>
      <c r="B4528" s="12" t="s">
        <v>925</v>
      </c>
      <c r="E4528" s="37">
        <v>507021</v>
      </c>
      <c r="G4528" s="37" t="s">
        <v>1505</v>
      </c>
      <c r="I4528" s="37"/>
      <c r="K4528" s="37"/>
      <c r="M4528" s="37">
        <v>108296</v>
      </c>
      <c r="N4528" s="12">
        <v>0.02</v>
      </c>
      <c r="O4528" s="37"/>
      <c r="Q4528" s="12">
        <v>176</v>
      </c>
      <c r="R4528" s="37"/>
      <c r="T4528" s="37"/>
      <c r="V4528" s="37"/>
      <c r="X4528" s="37"/>
      <c r="Z4528" s="37"/>
      <c r="AB4528" s="37"/>
      <c r="AD4528" s="37"/>
      <c r="AF4528" s="37"/>
      <c r="AH4528" s="37">
        <v>23887</v>
      </c>
      <c r="AI4528" s="12">
        <v>0</v>
      </c>
      <c r="AN4528" s="37">
        <v>326675</v>
      </c>
      <c r="AO4528" s="12">
        <v>0.06</v>
      </c>
      <c r="AP4528" s="37">
        <v>48163</v>
      </c>
      <c r="AQ4528" s="12">
        <v>0.01</v>
      </c>
      <c r="AR4528" s="37"/>
      <c r="AT4528" s="37"/>
      <c r="AV4528" s="37"/>
      <c r="AX4528" s="37"/>
      <c r="BB4528" s="12">
        <v>819</v>
      </c>
      <c r="BH4528" s="12">
        <v>170</v>
      </c>
      <c r="BI4528" s="12">
        <v>1525</v>
      </c>
      <c r="BQ4528" s="12">
        <v>0</v>
      </c>
      <c r="BV4528" s="12">
        <v>0</v>
      </c>
      <c r="BY4528" s="12">
        <v>0</v>
      </c>
      <c r="CC4528" s="12">
        <v>0</v>
      </c>
      <c r="CG4528" s="12" t="s">
        <v>934</v>
      </c>
      <c r="CH4528" s="12">
        <v>16.954000000000001</v>
      </c>
      <c r="CI4528" s="12" t="s">
        <v>941</v>
      </c>
      <c r="CJ4528" s="12" t="s">
        <v>941</v>
      </c>
      <c r="CK4528" s="12" t="s">
        <v>932</v>
      </c>
      <c r="CL4528" s="37">
        <v>584942739</v>
      </c>
      <c r="CN4528" s="12" t="s">
        <v>1509</v>
      </c>
      <c r="CS4528" s="12"/>
      <c r="CT4528" s="36" t="str">
        <f t="shared" si="70"/>
        <v>500mn - 1bn</v>
      </c>
      <c r="CU4528" s="36" t="str">
        <f>VLOOKUP(CK4528,Mapping!B:C,2,FALSE)</f>
        <v>US/CA</v>
      </c>
    </row>
    <row r="4529" spans="1:99" ht="16" customHeight="1" x14ac:dyDescent="0.35">
      <c r="A4529" s="12" t="s">
        <v>6114</v>
      </c>
      <c r="B4529" s="12" t="s">
        <v>925</v>
      </c>
      <c r="E4529" s="37">
        <v>0</v>
      </c>
      <c r="G4529" s="37" t="s">
        <v>1505</v>
      </c>
      <c r="I4529" s="37"/>
      <c r="K4529" s="37"/>
      <c r="M4529" s="37"/>
      <c r="O4529" s="37"/>
      <c r="R4529" s="37"/>
      <c r="T4529" s="37"/>
      <c r="V4529" s="37"/>
      <c r="X4529" s="37"/>
      <c r="Z4529" s="37"/>
      <c r="AB4529" s="37"/>
      <c r="AD4529" s="37"/>
      <c r="AF4529" s="37"/>
      <c r="AH4529" s="37"/>
      <c r="AN4529" s="37"/>
      <c r="AP4529" s="37"/>
      <c r="AR4529" s="37">
        <v>0</v>
      </c>
      <c r="AS4529" s="12">
        <v>0</v>
      </c>
      <c r="AT4529" s="37"/>
      <c r="AV4529" s="37"/>
      <c r="AX4529" s="37"/>
      <c r="BE4529" s="12">
        <v>0</v>
      </c>
      <c r="BM4529" s="12">
        <v>0</v>
      </c>
      <c r="CG4529" s="12" t="s">
        <v>929</v>
      </c>
      <c r="CH4529" s="12">
        <v>122.178</v>
      </c>
      <c r="CI4529" s="12" t="s">
        <v>988</v>
      </c>
      <c r="CJ4529" s="12"/>
      <c r="CK4529" s="12" t="s">
        <v>988</v>
      </c>
      <c r="CL4529" s="37">
        <v>163552952</v>
      </c>
      <c r="CN4529" s="12" t="s">
        <v>1506</v>
      </c>
      <c r="CR4529" s="12">
        <v>41856.1875</v>
      </c>
      <c r="CS4529" s="12"/>
      <c r="CT4529" s="36" t="str">
        <f t="shared" si="70"/>
        <v>500mn</v>
      </c>
      <c r="CU4529" s="36" t="str">
        <f>VLOOKUP(CK4529,Mapping!B:C,2,FALSE)</f>
        <v>SG</v>
      </c>
    </row>
    <row r="4530" spans="1:99" ht="16" customHeight="1" x14ac:dyDescent="0.35">
      <c r="A4530" s="12" t="s">
        <v>1404</v>
      </c>
      <c r="B4530" s="12" t="s">
        <v>933</v>
      </c>
      <c r="E4530" s="37">
        <v>57919121</v>
      </c>
      <c r="G4530" s="37" t="s">
        <v>1505</v>
      </c>
      <c r="I4530" s="37"/>
      <c r="K4530" s="37"/>
      <c r="M4530" s="37"/>
      <c r="O4530" s="37">
        <v>57919121</v>
      </c>
      <c r="P4530" s="12">
        <v>0.1</v>
      </c>
      <c r="R4530" s="37"/>
      <c r="T4530" s="37"/>
      <c r="V4530" s="37"/>
      <c r="X4530" s="37"/>
      <c r="Z4530" s="37"/>
      <c r="AB4530" s="37"/>
      <c r="AD4530" s="37"/>
      <c r="AF4530" s="37"/>
      <c r="AH4530" s="37"/>
      <c r="AL4530" s="12">
        <v>3614723</v>
      </c>
      <c r="AN4530" s="37">
        <v>0</v>
      </c>
      <c r="AO4530" s="12">
        <v>0</v>
      </c>
      <c r="AP4530" s="37"/>
      <c r="AR4530" s="37"/>
      <c r="AT4530" s="37"/>
      <c r="AV4530" s="37"/>
      <c r="AX4530" s="37"/>
      <c r="BI4530" s="12">
        <v>0</v>
      </c>
      <c r="BU4530" s="12">
        <v>0.02</v>
      </c>
      <c r="BY4530" s="12">
        <v>0</v>
      </c>
      <c r="CG4530" s="12" t="s">
        <v>1058</v>
      </c>
      <c r="CH4530" s="12">
        <v>23.216000000000001</v>
      </c>
      <c r="CI4530" s="12" t="s">
        <v>953</v>
      </c>
      <c r="CJ4530" s="12"/>
      <c r="CK4530" s="12" t="s">
        <v>954</v>
      </c>
      <c r="CL4530" s="37">
        <v>56016143098</v>
      </c>
      <c r="CN4530" s="12" t="s">
        <v>1506</v>
      </c>
      <c r="CS4530" s="12"/>
      <c r="CT4530" s="36" t="str">
        <f t="shared" si="70"/>
        <v>50bn - 100bn</v>
      </c>
      <c r="CU4530" s="36" t="str">
        <f>VLOOKUP(CK4530,Mapping!B:C,2,FALSE)</f>
        <v>EU</v>
      </c>
    </row>
    <row r="4531" spans="1:99" ht="16" customHeight="1" x14ac:dyDescent="0.35">
      <c r="A4531" s="12" t="s">
        <v>6115</v>
      </c>
      <c r="B4531" s="12" t="s">
        <v>925</v>
      </c>
      <c r="E4531" s="37">
        <v>226330</v>
      </c>
      <c r="G4531" s="37" t="s">
        <v>1505</v>
      </c>
      <c r="I4531" s="37"/>
      <c r="K4531" s="37"/>
      <c r="M4531" s="37">
        <v>226330</v>
      </c>
      <c r="N4531" s="12">
        <v>0.04</v>
      </c>
      <c r="O4531" s="37"/>
      <c r="R4531" s="37"/>
      <c r="T4531" s="37"/>
      <c r="V4531" s="37"/>
      <c r="X4531" s="37"/>
      <c r="Z4531" s="37"/>
      <c r="AB4531" s="37"/>
      <c r="AD4531" s="37"/>
      <c r="AF4531" s="37"/>
      <c r="AH4531" s="37"/>
      <c r="AN4531" s="37"/>
      <c r="AP4531" s="37"/>
      <c r="AR4531" s="37"/>
      <c r="AT4531" s="37"/>
      <c r="AV4531" s="37"/>
      <c r="AX4531" s="37"/>
      <c r="BB4531" s="12">
        <v>1804</v>
      </c>
      <c r="CC4531" s="12">
        <v>0</v>
      </c>
      <c r="CG4531" s="12"/>
      <c r="CH4531" s="12">
        <v>53.168999999999997</v>
      </c>
      <c r="CI4531" s="12" t="s">
        <v>2362</v>
      </c>
      <c r="CJ4531" s="12" t="s">
        <v>1140</v>
      </c>
      <c r="CK4531" s="12" t="s">
        <v>932</v>
      </c>
      <c r="CL4531" s="37">
        <v>631189965</v>
      </c>
      <c r="CN4531" s="12" t="s">
        <v>1509</v>
      </c>
      <c r="CS4531" s="12"/>
      <c r="CT4531" s="36" t="str">
        <f t="shared" si="70"/>
        <v>500mn - 1bn</v>
      </c>
      <c r="CU4531" s="36" t="str">
        <f>VLOOKUP(CK4531,Mapping!B:C,2,FALSE)</f>
        <v>US/CA</v>
      </c>
    </row>
    <row r="4532" spans="1:99" ht="16" customHeight="1" x14ac:dyDescent="0.35">
      <c r="A4532" s="12" t="s">
        <v>6116</v>
      </c>
      <c r="B4532" s="12" t="s">
        <v>925</v>
      </c>
      <c r="E4532" s="37">
        <v>1140639</v>
      </c>
      <c r="G4532" s="37" t="s">
        <v>1505</v>
      </c>
      <c r="I4532" s="37"/>
      <c r="K4532" s="37"/>
      <c r="M4532" s="37"/>
      <c r="O4532" s="37"/>
      <c r="R4532" s="37"/>
      <c r="T4532" s="37"/>
      <c r="V4532" s="37"/>
      <c r="X4532" s="37"/>
      <c r="Z4532" s="37"/>
      <c r="AB4532" s="37"/>
      <c r="AD4532" s="37"/>
      <c r="AF4532" s="37"/>
      <c r="AH4532" s="37"/>
      <c r="AN4532" s="37">
        <v>1140639</v>
      </c>
      <c r="AO4532" s="12">
        <v>2.94</v>
      </c>
      <c r="AP4532" s="37"/>
      <c r="AR4532" s="37"/>
      <c r="AT4532" s="37"/>
      <c r="AV4532" s="37"/>
      <c r="AX4532" s="37"/>
      <c r="BI4532" s="12">
        <v>6775</v>
      </c>
      <c r="BY4532" s="12">
        <v>0</v>
      </c>
      <c r="CG4532" s="12" t="s">
        <v>940</v>
      </c>
      <c r="CH4532" s="12">
        <v>92.894999999999996</v>
      </c>
      <c r="CI4532" s="12" t="s">
        <v>6117</v>
      </c>
      <c r="CJ4532" s="12"/>
      <c r="CK4532" s="12" t="s">
        <v>1029</v>
      </c>
      <c r="CL4532" s="37">
        <v>38839406</v>
      </c>
      <c r="CN4532" s="12" t="s">
        <v>1514</v>
      </c>
      <c r="CS4532" s="12"/>
      <c r="CT4532" s="36" t="str">
        <f t="shared" si="70"/>
        <v>500mn</v>
      </c>
      <c r="CU4532" s="36" t="str">
        <f>VLOOKUP(CK4532,Mapping!B:C,2,FALSE)</f>
        <v>EU</v>
      </c>
    </row>
    <row r="4533" spans="1:99" ht="16" customHeight="1" x14ac:dyDescent="0.35">
      <c r="A4533" s="12" t="s">
        <v>6118</v>
      </c>
      <c r="B4533" s="12" t="s">
        <v>925</v>
      </c>
      <c r="E4533" s="37">
        <v>5874817</v>
      </c>
      <c r="G4533" s="37" t="s">
        <v>1505</v>
      </c>
      <c r="I4533" s="37"/>
      <c r="K4533" s="37"/>
      <c r="M4533" s="37"/>
      <c r="O4533" s="37"/>
      <c r="Q4533" s="12">
        <v>11464</v>
      </c>
      <c r="R4533" s="37"/>
      <c r="T4533" s="37"/>
      <c r="V4533" s="37"/>
      <c r="X4533" s="37"/>
      <c r="Z4533" s="37"/>
      <c r="AB4533" s="37"/>
      <c r="AD4533" s="37"/>
      <c r="AF4533" s="37"/>
      <c r="AH4533" s="37">
        <v>1447674</v>
      </c>
      <c r="AI4533" s="12">
        <v>0.06</v>
      </c>
      <c r="AN4533" s="37">
        <v>3692451</v>
      </c>
      <c r="AO4533" s="12">
        <v>0.15</v>
      </c>
      <c r="AP4533" s="37">
        <v>734692</v>
      </c>
      <c r="AQ4533" s="12">
        <v>0.03</v>
      </c>
      <c r="AR4533" s="37"/>
      <c r="AT4533" s="37"/>
      <c r="AV4533" s="37"/>
      <c r="AX4533" s="37"/>
      <c r="BH4533" s="12">
        <v>3182</v>
      </c>
      <c r="BI4533" s="12">
        <v>21925</v>
      </c>
      <c r="BQ4533" s="12">
        <v>0</v>
      </c>
      <c r="BV4533" s="12">
        <v>0</v>
      </c>
      <c r="BY4533" s="12">
        <v>0</v>
      </c>
      <c r="CG4533" s="12" t="s">
        <v>934</v>
      </c>
      <c r="CH4533" s="12">
        <v>32.408000000000001</v>
      </c>
      <c r="CI4533" s="12" t="s">
        <v>1256</v>
      </c>
      <c r="CJ4533" s="12" t="s">
        <v>1185</v>
      </c>
      <c r="CK4533" s="12" t="s">
        <v>932</v>
      </c>
      <c r="CL4533" s="37">
        <v>2525823976</v>
      </c>
      <c r="CN4533" s="12" t="s">
        <v>1506</v>
      </c>
      <c r="CS4533" s="12"/>
      <c r="CT4533" s="36" t="str">
        <f t="shared" si="70"/>
        <v>1bn - 50bn</v>
      </c>
      <c r="CU4533" s="36" t="str">
        <f>VLOOKUP(CK4533,Mapping!B:C,2,FALSE)</f>
        <v>US/CA</v>
      </c>
    </row>
    <row r="4534" spans="1:99" ht="16" customHeight="1" x14ac:dyDescent="0.35">
      <c r="A4534" s="12" t="s">
        <v>6119</v>
      </c>
      <c r="B4534" s="12" t="s">
        <v>925</v>
      </c>
      <c r="E4534" s="37">
        <v>168413</v>
      </c>
      <c r="G4534" s="37" t="s">
        <v>1505</v>
      </c>
      <c r="I4534" s="37"/>
      <c r="K4534" s="37"/>
      <c r="M4534" s="37"/>
      <c r="O4534" s="37"/>
      <c r="R4534" s="37"/>
      <c r="T4534" s="37"/>
      <c r="V4534" s="37"/>
      <c r="X4534" s="37"/>
      <c r="Z4534" s="37"/>
      <c r="AB4534" s="37"/>
      <c r="AD4534" s="37"/>
      <c r="AF4534" s="37"/>
      <c r="AH4534" s="37"/>
      <c r="AN4534" s="37">
        <v>168413</v>
      </c>
      <c r="AO4534" s="12">
        <v>0.02</v>
      </c>
      <c r="AP4534" s="37"/>
      <c r="AR4534" s="37"/>
      <c r="AT4534" s="37"/>
      <c r="AV4534" s="37"/>
      <c r="AX4534" s="37"/>
      <c r="BI4534" s="12">
        <v>1000</v>
      </c>
      <c r="BY4534" s="12">
        <v>0</v>
      </c>
      <c r="CG4534" s="12" t="s">
        <v>940</v>
      </c>
      <c r="CH4534" s="12">
        <v>18.228000000000002</v>
      </c>
      <c r="CI4534" s="12" t="s">
        <v>1211</v>
      </c>
      <c r="CJ4534" s="12" t="s">
        <v>1212</v>
      </c>
      <c r="CK4534" s="12" t="s">
        <v>932</v>
      </c>
      <c r="CL4534" s="37">
        <v>686649976</v>
      </c>
      <c r="CN4534" s="12" t="s">
        <v>1509</v>
      </c>
      <c r="CS4534" s="12"/>
      <c r="CT4534" s="36" t="str">
        <f t="shared" si="70"/>
        <v>500mn - 1bn</v>
      </c>
      <c r="CU4534" s="36" t="str">
        <f>VLOOKUP(CK4534,Mapping!B:C,2,FALSE)</f>
        <v>US/CA</v>
      </c>
    </row>
    <row r="4535" spans="1:99" ht="16" customHeight="1" x14ac:dyDescent="0.35">
      <c r="A4535" s="12" t="s">
        <v>6120</v>
      </c>
      <c r="B4535" s="12" t="s">
        <v>925</v>
      </c>
      <c r="E4535" s="37">
        <v>2130975</v>
      </c>
      <c r="G4535" s="37" t="s">
        <v>1505</v>
      </c>
      <c r="I4535" s="37"/>
      <c r="K4535" s="37"/>
      <c r="M4535" s="37"/>
      <c r="O4535" s="37"/>
      <c r="Q4535" s="12">
        <v>16875</v>
      </c>
      <c r="R4535" s="37"/>
      <c r="T4535" s="37"/>
      <c r="V4535" s="37"/>
      <c r="X4535" s="37"/>
      <c r="Z4535" s="37"/>
      <c r="AB4535" s="37"/>
      <c r="AD4535" s="37"/>
      <c r="AF4535" s="37"/>
      <c r="AH4535" s="37">
        <v>2130975</v>
      </c>
      <c r="AI4535" s="12">
        <v>0.4</v>
      </c>
      <c r="AN4535" s="37"/>
      <c r="AP4535" s="37"/>
      <c r="AR4535" s="37"/>
      <c r="AT4535" s="37"/>
      <c r="AV4535" s="37"/>
      <c r="AX4535" s="37"/>
      <c r="BQ4535" s="12">
        <v>0</v>
      </c>
      <c r="CG4535" s="12" t="s">
        <v>991</v>
      </c>
      <c r="CH4535" s="12">
        <v>11.103</v>
      </c>
      <c r="CI4535" s="12" t="s">
        <v>6121</v>
      </c>
      <c r="CJ4535" s="12" t="s">
        <v>946</v>
      </c>
      <c r="CK4535" s="12" t="s">
        <v>932</v>
      </c>
      <c r="CL4535" s="37">
        <v>530113130</v>
      </c>
      <c r="CN4535" s="12" t="s">
        <v>4170</v>
      </c>
      <c r="CS4535" s="12"/>
      <c r="CT4535" s="36" t="str">
        <f t="shared" si="70"/>
        <v>500mn - 1bn</v>
      </c>
      <c r="CU4535" s="36" t="str">
        <f>VLOOKUP(CK4535,Mapping!B:C,2,FALSE)</f>
        <v>US/CA</v>
      </c>
    </row>
    <row r="4536" spans="1:99" ht="16" customHeight="1" x14ac:dyDescent="0.35">
      <c r="A4536" s="12" t="s">
        <v>6122</v>
      </c>
      <c r="B4536" s="12" t="s">
        <v>925</v>
      </c>
      <c r="E4536" s="37">
        <v>0</v>
      </c>
      <c r="G4536" s="37" t="s">
        <v>1505</v>
      </c>
      <c r="I4536" s="37"/>
      <c r="K4536" s="37"/>
      <c r="M4536" s="37"/>
      <c r="O4536" s="37"/>
      <c r="R4536" s="37"/>
      <c r="T4536" s="37"/>
      <c r="V4536" s="37"/>
      <c r="X4536" s="37"/>
      <c r="Z4536" s="37"/>
      <c r="AB4536" s="37"/>
      <c r="AD4536" s="37"/>
      <c r="AF4536" s="37"/>
      <c r="AH4536" s="37"/>
      <c r="AN4536" s="37"/>
      <c r="AP4536" s="37">
        <v>0</v>
      </c>
      <c r="AQ4536" s="12">
        <v>0</v>
      </c>
      <c r="AR4536" s="37"/>
      <c r="AT4536" s="37"/>
      <c r="AV4536" s="37"/>
      <c r="AX4536" s="37"/>
      <c r="BH4536" s="12">
        <v>0</v>
      </c>
      <c r="BV4536" s="12">
        <v>0</v>
      </c>
      <c r="CG4536" s="12" t="s">
        <v>934</v>
      </c>
      <c r="CH4536" s="12">
        <v>49.61</v>
      </c>
      <c r="CI4536" s="12" t="s">
        <v>1232</v>
      </c>
      <c r="CJ4536" s="12" t="s">
        <v>1017</v>
      </c>
      <c r="CK4536" s="12" t="s">
        <v>932</v>
      </c>
      <c r="CL4536" s="37">
        <v>145375903</v>
      </c>
      <c r="CN4536" s="12" t="s">
        <v>1509</v>
      </c>
      <c r="CS4536" s="12"/>
      <c r="CT4536" s="36" t="str">
        <f t="shared" si="70"/>
        <v>500mn</v>
      </c>
      <c r="CU4536" s="36" t="str">
        <f>VLOOKUP(CK4536,Mapping!B:C,2,FALSE)</f>
        <v>US/CA</v>
      </c>
    </row>
    <row r="4537" spans="1:99" ht="16" customHeight="1" x14ac:dyDescent="0.35">
      <c r="A4537" s="12" t="s">
        <v>6123</v>
      </c>
      <c r="B4537" s="12" t="s">
        <v>933</v>
      </c>
      <c r="E4537" s="37">
        <v>5332376</v>
      </c>
      <c r="G4537" s="37" t="s">
        <v>1505</v>
      </c>
      <c r="I4537" s="37"/>
      <c r="K4537" s="37">
        <v>2798081</v>
      </c>
      <c r="L4537" s="12">
        <v>0.04</v>
      </c>
      <c r="M4537" s="37">
        <v>2471813</v>
      </c>
      <c r="N4537" s="12">
        <v>0.04</v>
      </c>
      <c r="O4537" s="37"/>
      <c r="R4537" s="37"/>
      <c r="T4537" s="37"/>
      <c r="V4537" s="37"/>
      <c r="X4537" s="37"/>
      <c r="Z4537" s="37"/>
      <c r="AB4537" s="37"/>
      <c r="AD4537" s="37"/>
      <c r="AF4537" s="37"/>
      <c r="AH4537" s="37"/>
      <c r="AM4537" s="12">
        <v>27200</v>
      </c>
      <c r="AN4537" s="37"/>
      <c r="AP4537" s="37"/>
      <c r="AR4537" s="37"/>
      <c r="AT4537" s="37"/>
      <c r="AV4537" s="37"/>
      <c r="AX4537" s="37">
        <v>62482</v>
      </c>
      <c r="AY4537" s="12">
        <v>0</v>
      </c>
      <c r="BB4537" s="12">
        <v>19702</v>
      </c>
      <c r="BG4537" s="12">
        <v>45300</v>
      </c>
      <c r="BS4537" s="12">
        <v>0</v>
      </c>
      <c r="BW4537" s="12">
        <v>0</v>
      </c>
      <c r="CC4537" s="12">
        <v>0</v>
      </c>
      <c r="CG4537" s="12" t="s">
        <v>959</v>
      </c>
      <c r="CH4537" s="12">
        <v>84.718000000000004</v>
      </c>
      <c r="CI4537" s="12" t="s">
        <v>1016</v>
      </c>
      <c r="CJ4537" s="12" t="s">
        <v>1017</v>
      </c>
      <c r="CK4537" s="12" t="s">
        <v>932</v>
      </c>
      <c r="CL4537" s="37">
        <v>6257174039</v>
      </c>
      <c r="CN4537" s="12" t="s">
        <v>1506</v>
      </c>
      <c r="CS4537" s="12"/>
      <c r="CT4537" s="36" t="str">
        <f t="shared" si="70"/>
        <v>1bn - 50bn</v>
      </c>
      <c r="CU4537" s="36" t="str">
        <f>VLOOKUP(CK4537,Mapping!B:C,2,FALSE)</f>
        <v>US/CA</v>
      </c>
    </row>
    <row r="4538" spans="1:99" ht="16" customHeight="1" x14ac:dyDescent="0.35">
      <c r="A4538" s="12" t="s">
        <v>6124</v>
      </c>
      <c r="B4538" s="12" t="s">
        <v>925</v>
      </c>
      <c r="E4538" s="37">
        <v>2144821</v>
      </c>
      <c r="G4538" s="37" t="s">
        <v>1505</v>
      </c>
      <c r="I4538" s="37"/>
      <c r="K4538" s="37"/>
      <c r="M4538" s="37"/>
      <c r="O4538" s="37"/>
      <c r="R4538" s="37"/>
      <c r="T4538" s="37"/>
      <c r="V4538" s="37"/>
      <c r="X4538" s="37"/>
      <c r="Z4538" s="37"/>
      <c r="AB4538" s="37"/>
      <c r="AD4538" s="37"/>
      <c r="AF4538" s="37"/>
      <c r="AH4538" s="37"/>
      <c r="AN4538" s="37">
        <v>1814648</v>
      </c>
      <c r="AO4538" s="12">
        <v>0.11</v>
      </c>
      <c r="AP4538" s="37">
        <v>330173</v>
      </c>
      <c r="AQ4538" s="12">
        <v>0.02</v>
      </c>
      <c r="AR4538" s="37"/>
      <c r="AT4538" s="37"/>
      <c r="AV4538" s="37"/>
      <c r="AX4538" s="37"/>
      <c r="BH4538" s="12">
        <v>1430</v>
      </c>
      <c r="BI4538" s="12">
        <v>10775</v>
      </c>
      <c r="BV4538" s="12">
        <v>0</v>
      </c>
      <c r="BY4538" s="12">
        <v>0</v>
      </c>
      <c r="CG4538" s="12" t="s">
        <v>1058</v>
      </c>
      <c r="CH4538" s="12">
        <v>17.495999999999999</v>
      </c>
      <c r="CI4538" s="12" t="s">
        <v>1127</v>
      </c>
      <c r="CJ4538" s="12" t="s">
        <v>966</v>
      </c>
      <c r="CK4538" s="12" t="s">
        <v>932</v>
      </c>
      <c r="CL4538" s="37">
        <v>1704350697</v>
      </c>
      <c r="CN4538" s="12" t="s">
        <v>1509</v>
      </c>
      <c r="CS4538" s="12"/>
      <c r="CT4538" s="36" t="str">
        <f t="shared" si="70"/>
        <v>1bn - 50bn</v>
      </c>
      <c r="CU4538" s="36" t="str">
        <f>VLOOKUP(CK4538,Mapping!B:C,2,FALSE)</f>
        <v>US/CA</v>
      </c>
    </row>
    <row r="4539" spans="1:99" ht="16" customHeight="1" x14ac:dyDescent="0.35">
      <c r="A4539" s="12" t="s">
        <v>6125</v>
      </c>
      <c r="B4539" s="12" t="s">
        <v>925</v>
      </c>
      <c r="E4539" s="37">
        <v>2315676</v>
      </c>
      <c r="G4539" s="37" t="s">
        <v>1505</v>
      </c>
      <c r="I4539" s="37"/>
      <c r="K4539" s="37"/>
      <c r="M4539" s="37"/>
      <c r="O4539" s="37"/>
      <c r="R4539" s="37"/>
      <c r="T4539" s="37"/>
      <c r="V4539" s="37"/>
      <c r="X4539" s="37"/>
      <c r="Z4539" s="37"/>
      <c r="AB4539" s="37"/>
      <c r="AD4539" s="37"/>
      <c r="AF4539" s="37"/>
      <c r="AH4539" s="37"/>
      <c r="AN4539" s="37">
        <v>2315676</v>
      </c>
      <c r="AO4539" s="12">
        <v>0.82</v>
      </c>
      <c r="AP4539" s="37"/>
      <c r="AR4539" s="37"/>
      <c r="AT4539" s="37"/>
      <c r="AV4539" s="37"/>
      <c r="AX4539" s="37"/>
      <c r="BI4539" s="12">
        <v>13750</v>
      </c>
      <c r="BY4539" s="12">
        <v>0</v>
      </c>
      <c r="CG4539" s="12" t="s">
        <v>940</v>
      </c>
      <c r="CH4539" s="12">
        <v>60.493000000000002</v>
      </c>
      <c r="CI4539" s="12" t="s">
        <v>953</v>
      </c>
      <c r="CJ4539" s="12"/>
      <c r="CK4539" s="12" t="s">
        <v>954</v>
      </c>
      <c r="CL4539" s="37">
        <v>226188991</v>
      </c>
      <c r="CN4539" s="12" t="s">
        <v>1534</v>
      </c>
      <c r="CS4539" s="12"/>
      <c r="CT4539" s="36" t="str">
        <f t="shared" si="70"/>
        <v>500mn</v>
      </c>
      <c r="CU4539" s="36" t="str">
        <f>VLOOKUP(CK4539,Mapping!B:C,2,FALSE)</f>
        <v>EU</v>
      </c>
    </row>
    <row r="4540" spans="1:99" ht="16" customHeight="1" x14ac:dyDescent="0.35">
      <c r="A4540" s="12" t="s">
        <v>6126</v>
      </c>
      <c r="B4540" s="12" t="s">
        <v>933</v>
      </c>
      <c r="E4540" s="37">
        <v>2446196</v>
      </c>
      <c r="G4540" s="37" t="s">
        <v>1505</v>
      </c>
      <c r="I4540" s="37"/>
      <c r="K4540" s="37"/>
      <c r="M4540" s="37"/>
      <c r="O4540" s="37"/>
      <c r="R4540" s="37"/>
      <c r="T4540" s="37"/>
      <c r="V4540" s="37"/>
      <c r="X4540" s="37"/>
      <c r="Z4540" s="37"/>
      <c r="AB4540" s="37"/>
      <c r="AD4540" s="37"/>
      <c r="AF4540" s="37"/>
      <c r="AH4540" s="37"/>
      <c r="AN4540" s="37">
        <v>2446196</v>
      </c>
      <c r="AO4540" s="12">
        <v>0.16</v>
      </c>
      <c r="AP4540" s="37"/>
      <c r="AR4540" s="37"/>
      <c r="AT4540" s="37"/>
      <c r="AV4540" s="37"/>
      <c r="AX4540" s="37"/>
      <c r="BI4540" s="12">
        <v>14525</v>
      </c>
      <c r="BY4540" s="12">
        <v>0</v>
      </c>
      <c r="CG4540" s="12" t="s">
        <v>940</v>
      </c>
      <c r="CH4540" s="12">
        <v>31.655999999999999</v>
      </c>
      <c r="CI4540" s="12" t="s">
        <v>953</v>
      </c>
      <c r="CJ4540" s="12"/>
      <c r="CK4540" s="12" t="s">
        <v>954</v>
      </c>
      <c r="CL4540" s="37">
        <v>1489435795</v>
      </c>
      <c r="CN4540" s="12" t="s">
        <v>1506</v>
      </c>
      <c r="CS4540" s="12"/>
      <c r="CT4540" s="36" t="str">
        <f t="shared" si="70"/>
        <v>1bn - 50bn</v>
      </c>
      <c r="CU4540" s="36" t="str">
        <f>VLOOKUP(CK4540,Mapping!B:C,2,FALSE)</f>
        <v>EU</v>
      </c>
    </row>
    <row r="4541" spans="1:99" ht="16" customHeight="1" x14ac:dyDescent="0.35">
      <c r="A4541" s="12" t="s">
        <v>6127</v>
      </c>
      <c r="B4541" s="12" t="s">
        <v>925</v>
      </c>
      <c r="E4541" s="37">
        <v>59336190</v>
      </c>
      <c r="G4541" s="37" t="s">
        <v>1505</v>
      </c>
      <c r="I4541" s="37"/>
      <c r="K4541" s="37"/>
      <c r="M4541" s="37"/>
      <c r="O4541" s="37"/>
      <c r="R4541" s="37"/>
      <c r="T4541" s="37"/>
      <c r="V4541" s="37"/>
      <c r="X4541" s="37"/>
      <c r="Z4541" s="37"/>
      <c r="AB4541" s="37"/>
      <c r="AD4541" s="37"/>
      <c r="AF4541" s="37"/>
      <c r="AH4541" s="37"/>
      <c r="AN4541" s="37"/>
      <c r="AP4541" s="37">
        <v>59336190</v>
      </c>
      <c r="AQ4541" s="12">
        <v>2.73</v>
      </c>
      <c r="AR4541" s="37"/>
      <c r="AT4541" s="37"/>
      <c r="AV4541" s="37"/>
      <c r="AX4541" s="37"/>
      <c r="BH4541" s="12">
        <v>256989</v>
      </c>
      <c r="BV4541" s="12">
        <v>0.22</v>
      </c>
      <c r="CG4541" s="12" t="s">
        <v>929</v>
      </c>
      <c r="CH4541" s="12">
        <v>38.776000000000003</v>
      </c>
      <c r="CI4541" s="12" t="s">
        <v>1135</v>
      </c>
      <c r="CJ4541" s="12" t="s">
        <v>1140</v>
      </c>
      <c r="CK4541" s="12" t="s">
        <v>932</v>
      </c>
      <c r="CL4541" s="37">
        <v>2173064524</v>
      </c>
      <c r="CN4541" s="12" t="s">
        <v>1506</v>
      </c>
      <c r="CS4541" s="12"/>
      <c r="CT4541" s="36" t="str">
        <f t="shared" si="70"/>
        <v>1bn - 50bn</v>
      </c>
      <c r="CU4541" s="36" t="str">
        <f>VLOOKUP(CK4541,Mapping!B:C,2,FALSE)</f>
        <v>US/CA</v>
      </c>
    </row>
    <row r="4542" spans="1:99" ht="16" customHeight="1" x14ac:dyDescent="0.35">
      <c r="A4542" s="12" t="s">
        <v>6128</v>
      </c>
      <c r="B4542" s="12" t="s">
        <v>925</v>
      </c>
      <c r="E4542" s="37">
        <v>5166119</v>
      </c>
      <c r="G4542" s="37" t="s">
        <v>1505</v>
      </c>
      <c r="I4542" s="37"/>
      <c r="K4542" s="37"/>
      <c r="M4542" s="37"/>
      <c r="O4542" s="37"/>
      <c r="R4542" s="37"/>
      <c r="T4542" s="37">
        <v>0</v>
      </c>
      <c r="U4542" s="12">
        <v>0</v>
      </c>
      <c r="V4542" s="37"/>
      <c r="X4542" s="37">
        <v>5166119</v>
      </c>
      <c r="Y4542" s="12">
        <v>1.9</v>
      </c>
      <c r="Z4542" s="37"/>
      <c r="AB4542" s="37"/>
      <c r="AD4542" s="37"/>
      <c r="AF4542" s="37"/>
      <c r="AH4542" s="37"/>
      <c r="AN4542" s="37"/>
      <c r="AP4542" s="37"/>
      <c r="AR4542" s="37"/>
      <c r="AT4542" s="37"/>
      <c r="AV4542" s="37"/>
      <c r="AX4542" s="37"/>
      <c r="BA4542" s="12">
        <v>50559</v>
      </c>
      <c r="BK4542" s="12">
        <v>0</v>
      </c>
      <c r="BZ4542" s="12">
        <v>0</v>
      </c>
      <c r="CE4542" s="12">
        <v>0</v>
      </c>
      <c r="CG4542" s="12" t="s">
        <v>976</v>
      </c>
      <c r="CH4542" s="12">
        <v>73.599000000000004</v>
      </c>
      <c r="CI4542" s="12" t="s">
        <v>938</v>
      </c>
      <c r="CJ4542" s="12" t="s">
        <v>931</v>
      </c>
      <c r="CK4542" s="12" t="s">
        <v>932</v>
      </c>
      <c r="CL4542" s="37">
        <v>271997800</v>
      </c>
      <c r="CN4542" s="12" t="s">
        <v>1513</v>
      </c>
      <c r="CS4542" s="12"/>
      <c r="CT4542" s="36" t="str">
        <f t="shared" si="70"/>
        <v>500mn</v>
      </c>
      <c r="CU4542" s="36" t="str">
        <f>VLOOKUP(CK4542,Mapping!B:C,2,FALSE)</f>
        <v>US/CA</v>
      </c>
    </row>
    <row r="4543" spans="1:99" ht="16" customHeight="1" x14ac:dyDescent="0.35">
      <c r="A4543" s="12" t="s">
        <v>6129</v>
      </c>
      <c r="B4543" s="12" t="s">
        <v>925</v>
      </c>
      <c r="E4543" s="37">
        <v>0</v>
      </c>
      <c r="G4543" s="37" t="s">
        <v>1505</v>
      </c>
      <c r="I4543" s="37"/>
      <c r="K4543" s="37"/>
      <c r="M4543" s="37">
        <v>0</v>
      </c>
      <c r="N4543" s="12">
        <v>0</v>
      </c>
      <c r="O4543" s="37"/>
      <c r="R4543" s="37"/>
      <c r="T4543" s="37"/>
      <c r="V4543" s="37"/>
      <c r="X4543" s="37"/>
      <c r="Z4543" s="37"/>
      <c r="AB4543" s="37"/>
      <c r="AD4543" s="37"/>
      <c r="AF4543" s="37"/>
      <c r="AH4543" s="37"/>
      <c r="AN4543" s="37"/>
      <c r="AP4543" s="37"/>
      <c r="AR4543" s="37"/>
      <c r="AT4543" s="37"/>
      <c r="AV4543" s="37"/>
      <c r="AX4543" s="37"/>
      <c r="BB4543" s="12">
        <v>0</v>
      </c>
      <c r="CC4543" s="12">
        <v>0</v>
      </c>
      <c r="CG4543" s="12" t="s">
        <v>934</v>
      </c>
      <c r="CH4543" s="12">
        <v>26.684000000000001</v>
      </c>
      <c r="CI4543" s="12" t="s">
        <v>6130</v>
      </c>
      <c r="CJ4543" s="12" t="s">
        <v>1109</v>
      </c>
      <c r="CK4543" s="12" t="s">
        <v>932</v>
      </c>
      <c r="CL4543" s="37">
        <v>332889381</v>
      </c>
      <c r="CN4543" s="12" t="s">
        <v>1509</v>
      </c>
      <c r="CS4543" s="12"/>
      <c r="CT4543" s="36" t="str">
        <f t="shared" si="70"/>
        <v>500mn</v>
      </c>
      <c r="CU4543" s="36" t="str">
        <f>VLOOKUP(CK4543,Mapping!B:C,2,FALSE)</f>
        <v>US/CA</v>
      </c>
    </row>
    <row r="4544" spans="1:99" ht="16" customHeight="1" x14ac:dyDescent="0.35">
      <c r="A4544" s="12" t="s">
        <v>452</v>
      </c>
      <c r="B4544" s="12" t="s">
        <v>933</v>
      </c>
      <c r="E4544" s="37">
        <v>58410962</v>
      </c>
      <c r="F4544" s="12">
        <v>26950</v>
      </c>
      <c r="G4544" s="37" t="s">
        <v>1505</v>
      </c>
      <c r="I4544" s="37">
        <v>1309702</v>
      </c>
      <c r="J4544" s="12">
        <v>0.02</v>
      </c>
      <c r="K4544" s="37"/>
      <c r="M4544" s="37"/>
      <c r="O4544" s="37">
        <v>11906378</v>
      </c>
      <c r="P4544" s="12">
        <v>0.22</v>
      </c>
      <c r="Q4544" s="12">
        <v>230230</v>
      </c>
      <c r="R4544" s="37">
        <v>2650741</v>
      </c>
      <c r="S4544" s="12">
        <v>0.05</v>
      </c>
      <c r="T4544" s="37"/>
      <c r="V4544" s="37">
        <v>2413085</v>
      </c>
      <c r="W4544" s="12">
        <v>0.04</v>
      </c>
      <c r="X4544" s="37"/>
      <c r="Z4544" s="37">
        <v>909600</v>
      </c>
      <c r="AA4544" s="12">
        <v>0.02</v>
      </c>
      <c r="AB4544" s="37">
        <v>1846987</v>
      </c>
      <c r="AC4544" s="12">
        <v>0.03</v>
      </c>
      <c r="AD4544" s="37"/>
      <c r="AF4544" s="37"/>
      <c r="AH4544" s="37">
        <v>32315083</v>
      </c>
      <c r="AI4544" s="12">
        <v>0.6</v>
      </c>
      <c r="AJ4544" s="12">
        <v>127850</v>
      </c>
      <c r="AK4544" s="12">
        <v>110900</v>
      </c>
      <c r="AL4544" s="12">
        <v>784000</v>
      </c>
      <c r="AN4544" s="37">
        <v>5059386</v>
      </c>
      <c r="AO4544" s="12">
        <v>0.09</v>
      </c>
      <c r="AP4544" s="37"/>
      <c r="AR4544" s="37"/>
      <c r="AT4544" s="37"/>
      <c r="AV4544" s="37"/>
      <c r="AX4544" s="37"/>
      <c r="AZ4544" s="12">
        <v>250400</v>
      </c>
      <c r="BC4544" s="12">
        <v>30000</v>
      </c>
      <c r="BI4544" s="12">
        <v>30051</v>
      </c>
      <c r="BO4544" s="12">
        <v>0</v>
      </c>
      <c r="BQ4544" s="12">
        <v>0.05</v>
      </c>
      <c r="BR4544" s="12">
        <v>0.01</v>
      </c>
      <c r="BT4544" s="12">
        <v>0</v>
      </c>
      <c r="BU4544" s="12">
        <v>0</v>
      </c>
      <c r="BX4544" s="12">
        <v>0</v>
      </c>
      <c r="BY4544" s="12">
        <v>0</v>
      </c>
      <c r="CD4544" s="12">
        <v>0</v>
      </c>
      <c r="CG4544" s="12" t="s">
        <v>940</v>
      </c>
      <c r="CH4544" s="12">
        <v>35.451000000000001</v>
      </c>
      <c r="CI4544" s="12" t="s">
        <v>1120</v>
      </c>
      <c r="CJ4544" s="12"/>
      <c r="CK4544" s="12" t="s">
        <v>1121</v>
      </c>
      <c r="CL4544" s="37">
        <v>5377453161</v>
      </c>
      <c r="CN4544" s="12" t="s">
        <v>1506</v>
      </c>
      <c r="CS4544" s="12"/>
      <c r="CT4544" s="36" t="str">
        <f t="shared" si="70"/>
        <v>1bn - 50bn</v>
      </c>
      <c r="CU4544" s="36" t="str">
        <f>VLOOKUP(CK4544,Mapping!B:C,2,FALSE)</f>
        <v>EU</v>
      </c>
    </row>
    <row r="4545" spans="1:99" ht="16" customHeight="1" x14ac:dyDescent="0.35">
      <c r="A4545" s="12" t="s">
        <v>6131</v>
      </c>
      <c r="B4545" s="12" t="s">
        <v>933</v>
      </c>
      <c r="E4545" s="37">
        <v>1161684</v>
      </c>
      <c r="G4545" s="37" t="s">
        <v>1505</v>
      </c>
      <c r="I4545" s="37"/>
      <c r="K4545" s="37"/>
      <c r="M4545" s="37"/>
      <c r="O4545" s="37"/>
      <c r="R4545" s="37"/>
      <c r="T4545" s="37"/>
      <c r="V4545" s="37"/>
      <c r="X4545" s="37"/>
      <c r="Z4545" s="37"/>
      <c r="AB4545" s="37"/>
      <c r="AD4545" s="37"/>
      <c r="AF4545" s="37"/>
      <c r="AH4545" s="37"/>
      <c r="AN4545" s="37">
        <v>1161684</v>
      </c>
      <c r="AO4545" s="12">
        <v>0.1</v>
      </c>
      <c r="AP4545" s="37"/>
      <c r="AR4545" s="37"/>
      <c r="AT4545" s="37"/>
      <c r="AV4545" s="37"/>
      <c r="AX4545" s="37"/>
      <c r="BI4545" s="12">
        <v>6900</v>
      </c>
      <c r="BY4545" s="12">
        <v>0</v>
      </c>
      <c r="CG4545" s="12" t="s">
        <v>980</v>
      </c>
      <c r="CH4545" s="12">
        <v>65.38</v>
      </c>
      <c r="CI4545" s="12" t="s">
        <v>1047</v>
      </c>
      <c r="CJ4545" s="12"/>
      <c r="CK4545" s="12" t="s">
        <v>1048</v>
      </c>
      <c r="CL4545" s="37">
        <v>1136105096</v>
      </c>
      <c r="CN4545" s="12" t="s">
        <v>1506</v>
      </c>
      <c r="CS4545" s="12"/>
      <c r="CT4545" s="36" t="str">
        <f t="shared" si="70"/>
        <v>1bn - 50bn</v>
      </c>
      <c r="CU4545" s="36" t="str">
        <f>VLOOKUP(CK4545,Mapping!B:C,2,FALSE)</f>
        <v>EU</v>
      </c>
    </row>
    <row r="4546" spans="1:99" ht="16" customHeight="1" x14ac:dyDescent="0.35">
      <c r="A4546" s="12" t="s">
        <v>6132</v>
      </c>
      <c r="B4546" s="12" t="s">
        <v>925</v>
      </c>
      <c r="E4546" s="37">
        <v>7294442</v>
      </c>
      <c r="G4546" s="37" t="s">
        <v>1505</v>
      </c>
      <c r="I4546" s="37"/>
      <c r="K4546" s="37"/>
      <c r="M4546" s="37"/>
      <c r="O4546" s="37"/>
      <c r="R4546" s="37"/>
      <c r="T4546" s="37"/>
      <c r="V4546" s="37"/>
      <c r="X4546" s="37"/>
      <c r="Z4546" s="37"/>
      <c r="AB4546" s="37"/>
      <c r="AD4546" s="37"/>
      <c r="AF4546" s="37"/>
      <c r="AH4546" s="37"/>
      <c r="AN4546" s="37">
        <v>7294442</v>
      </c>
      <c r="AO4546" s="12">
        <v>1.9</v>
      </c>
      <c r="AP4546" s="37"/>
      <c r="AR4546" s="37"/>
      <c r="AT4546" s="37"/>
      <c r="AV4546" s="37"/>
      <c r="AX4546" s="37"/>
      <c r="BI4546" s="12">
        <v>31500</v>
      </c>
      <c r="BY4546" s="12">
        <v>0</v>
      </c>
      <c r="CG4546" s="12" t="s">
        <v>934</v>
      </c>
      <c r="CH4546" s="12">
        <v>27.099</v>
      </c>
      <c r="CI4546" s="12" t="s">
        <v>1254</v>
      </c>
      <c r="CJ4546" s="12" t="s">
        <v>1072</v>
      </c>
      <c r="CK4546" s="12" t="s">
        <v>932</v>
      </c>
      <c r="CL4546" s="37">
        <v>384074210</v>
      </c>
      <c r="CN4546" s="12" t="s">
        <v>1509</v>
      </c>
      <c r="CS4546" s="12"/>
      <c r="CT4546" s="36" t="str">
        <f t="shared" si="70"/>
        <v>500mn</v>
      </c>
      <c r="CU4546" s="36" t="str">
        <f>VLOOKUP(CK4546,Mapping!B:C,2,FALSE)</f>
        <v>US/CA</v>
      </c>
    </row>
    <row r="4547" spans="1:99" ht="16" customHeight="1" x14ac:dyDescent="0.35">
      <c r="A4547" s="12" t="s">
        <v>6133</v>
      </c>
      <c r="B4547" s="12" t="s">
        <v>925</v>
      </c>
      <c r="E4547" s="37">
        <v>432000</v>
      </c>
      <c r="G4547" s="37" t="s">
        <v>1505</v>
      </c>
      <c r="I4547" s="37"/>
      <c r="K4547" s="37"/>
      <c r="M4547" s="37">
        <v>432000</v>
      </c>
      <c r="N4547" s="12">
        <v>2.04</v>
      </c>
      <c r="O4547" s="37"/>
      <c r="R4547" s="37"/>
      <c r="T4547" s="37"/>
      <c r="V4547" s="37"/>
      <c r="X4547" s="37"/>
      <c r="Z4547" s="37"/>
      <c r="AB4547" s="37"/>
      <c r="AD4547" s="37"/>
      <c r="AF4547" s="37"/>
      <c r="AH4547" s="37"/>
      <c r="AN4547" s="37"/>
      <c r="AP4547" s="37"/>
      <c r="AR4547" s="37"/>
      <c r="AT4547" s="37"/>
      <c r="AV4547" s="37"/>
      <c r="AX4547" s="37"/>
      <c r="BB4547" s="12">
        <v>6000</v>
      </c>
      <c r="CC4547" s="12">
        <v>0</v>
      </c>
      <c r="CG4547" s="12" t="s">
        <v>959</v>
      </c>
      <c r="CH4547" s="12">
        <v>192.88900000000001</v>
      </c>
      <c r="CI4547" s="12" t="s">
        <v>1047</v>
      </c>
      <c r="CJ4547" s="12"/>
      <c r="CK4547" s="12" t="s">
        <v>1048</v>
      </c>
      <c r="CL4547" s="37">
        <v>21178431</v>
      </c>
      <c r="CN4547" s="12" t="s">
        <v>1509</v>
      </c>
      <c r="CS4547" s="12"/>
      <c r="CT4547" s="36" t="str">
        <f t="shared" ref="CT4547:CT4610" si="71">IF(CL4547&gt;100000000000, "100bn", IF(CL4547&gt;50000000000, "50bn - 100bn",IF(CL4547&gt;1000000000, "1bn - 50bn", IF(CL4547&gt;500000000, "500mn - 1bn", "500mn"))))</f>
        <v>500mn</v>
      </c>
      <c r="CU4547" s="36" t="str">
        <f>VLOOKUP(CK4547,Mapping!B:C,2,FALSE)</f>
        <v>EU</v>
      </c>
    </row>
    <row r="4548" spans="1:99" ht="16" customHeight="1" x14ac:dyDescent="0.35">
      <c r="A4548" s="12" t="s">
        <v>6134</v>
      </c>
      <c r="B4548" s="12" t="s">
        <v>925</v>
      </c>
      <c r="E4548" s="37">
        <v>0</v>
      </c>
      <c r="G4548" s="37" t="s">
        <v>1505</v>
      </c>
      <c r="I4548" s="37"/>
      <c r="K4548" s="37"/>
      <c r="M4548" s="37">
        <v>0</v>
      </c>
      <c r="N4548" s="12">
        <v>0</v>
      </c>
      <c r="O4548" s="37"/>
      <c r="R4548" s="37"/>
      <c r="T4548" s="37"/>
      <c r="V4548" s="37"/>
      <c r="X4548" s="37"/>
      <c r="Z4548" s="37">
        <v>0</v>
      </c>
      <c r="AA4548" s="12">
        <v>0</v>
      </c>
      <c r="AB4548" s="37"/>
      <c r="AD4548" s="37">
        <v>0</v>
      </c>
      <c r="AE4548" s="12">
        <v>0</v>
      </c>
      <c r="AF4548" s="37"/>
      <c r="AH4548" s="37"/>
      <c r="AN4548" s="37"/>
      <c r="AP4548" s="37"/>
      <c r="AR4548" s="37"/>
      <c r="AT4548" s="37"/>
      <c r="AV4548" s="37"/>
      <c r="AX4548" s="37"/>
      <c r="BB4548" s="12">
        <v>0</v>
      </c>
      <c r="BC4548" s="12">
        <v>0</v>
      </c>
      <c r="BJ4548" s="12">
        <v>0</v>
      </c>
      <c r="CB4548" s="12">
        <v>0</v>
      </c>
      <c r="CC4548" s="12">
        <v>0</v>
      </c>
      <c r="CD4548" s="12">
        <v>0</v>
      </c>
      <c r="CG4548" s="12" t="s">
        <v>976</v>
      </c>
      <c r="CH4548" s="12">
        <v>226.50200000000001</v>
      </c>
      <c r="CI4548" s="12" t="s">
        <v>941</v>
      </c>
      <c r="CJ4548" s="12" t="s">
        <v>941</v>
      </c>
      <c r="CK4548" s="12" t="s">
        <v>932</v>
      </c>
      <c r="CL4548" s="37">
        <v>136996693</v>
      </c>
      <c r="CN4548" s="12" t="s">
        <v>1513</v>
      </c>
      <c r="CS4548" s="12"/>
      <c r="CT4548" s="36" t="str">
        <f t="shared" si="71"/>
        <v>500mn</v>
      </c>
      <c r="CU4548" s="36" t="str">
        <f>VLOOKUP(CK4548,Mapping!B:C,2,FALSE)</f>
        <v>US/CA</v>
      </c>
    </row>
    <row r="4549" spans="1:99" ht="16" customHeight="1" x14ac:dyDescent="0.35">
      <c r="A4549" s="12" t="s">
        <v>6135</v>
      </c>
      <c r="B4549" s="12" t="s">
        <v>925</v>
      </c>
      <c r="E4549" s="37">
        <v>9397510</v>
      </c>
      <c r="G4549" s="37" t="s">
        <v>1505</v>
      </c>
      <c r="I4549" s="37"/>
      <c r="K4549" s="37"/>
      <c r="M4549" s="37"/>
      <c r="O4549" s="37"/>
      <c r="Q4549" s="12">
        <v>52913</v>
      </c>
      <c r="R4549" s="37"/>
      <c r="T4549" s="37"/>
      <c r="V4549" s="37"/>
      <c r="X4549" s="37"/>
      <c r="Z4549" s="37"/>
      <c r="AB4549" s="37"/>
      <c r="AD4549" s="37"/>
      <c r="AF4549" s="37"/>
      <c r="AH4549" s="37">
        <v>6681854</v>
      </c>
      <c r="AI4549" s="12">
        <v>0.74</v>
      </c>
      <c r="AN4549" s="37">
        <v>2715656</v>
      </c>
      <c r="AO4549" s="12">
        <v>0.3</v>
      </c>
      <c r="AP4549" s="37"/>
      <c r="AR4549" s="37"/>
      <c r="AT4549" s="37"/>
      <c r="AV4549" s="37"/>
      <c r="AX4549" s="37"/>
      <c r="BI4549" s="12">
        <v>16125</v>
      </c>
      <c r="BQ4549" s="12">
        <v>0.01</v>
      </c>
      <c r="BY4549" s="12">
        <v>0</v>
      </c>
      <c r="CG4549" s="12" t="s">
        <v>959</v>
      </c>
      <c r="CH4549" s="12">
        <v>29.312000000000001</v>
      </c>
      <c r="CI4549" s="12" t="s">
        <v>1085</v>
      </c>
      <c r="CJ4549" s="12" t="s">
        <v>966</v>
      </c>
      <c r="CK4549" s="12" t="s">
        <v>932</v>
      </c>
      <c r="CL4549" s="37">
        <v>904080524</v>
      </c>
      <c r="CN4549" s="12" t="s">
        <v>1509</v>
      </c>
      <c r="CS4549" s="12"/>
      <c r="CT4549" s="36" t="str">
        <f t="shared" si="71"/>
        <v>500mn - 1bn</v>
      </c>
      <c r="CU4549" s="36" t="str">
        <f>VLOOKUP(CK4549,Mapping!B:C,2,FALSE)</f>
        <v>US/CA</v>
      </c>
    </row>
    <row r="4550" spans="1:99" ht="16" customHeight="1" x14ac:dyDescent="0.35">
      <c r="A4550" s="12" t="s">
        <v>6136</v>
      </c>
      <c r="B4550" s="12" t="s">
        <v>925</v>
      </c>
      <c r="E4550" s="37">
        <v>5408</v>
      </c>
      <c r="G4550" s="37" t="s">
        <v>1505</v>
      </c>
      <c r="I4550" s="37"/>
      <c r="K4550" s="37"/>
      <c r="M4550" s="37"/>
      <c r="O4550" s="37"/>
      <c r="Q4550" s="12">
        <v>4</v>
      </c>
      <c r="R4550" s="37"/>
      <c r="T4550" s="37"/>
      <c r="V4550" s="37"/>
      <c r="X4550" s="37"/>
      <c r="Z4550" s="37"/>
      <c r="AB4550" s="37"/>
      <c r="AD4550" s="37"/>
      <c r="AF4550" s="37"/>
      <c r="AH4550" s="37">
        <v>505</v>
      </c>
      <c r="AI4550" s="12">
        <v>0</v>
      </c>
      <c r="AN4550" s="37">
        <v>4210</v>
      </c>
      <c r="AO4550" s="12">
        <v>0</v>
      </c>
      <c r="AP4550" s="37">
        <v>693</v>
      </c>
      <c r="AQ4550" s="12">
        <v>0</v>
      </c>
      <c r="AR4550" s="37"/>
      <c r="AT4550" s="37"/>
      <c r="AV4550" s="37"/>
      <c r="AX4550" s="37"/>
      <c r="BH4550" s="12">
        <v>3</v>
      </c>
      <c r="BI4550" s="12">
        <v>25</v>
      </c>
      <c r="BQ4550" s="12">
        <v>0</v>
      </c>
      <c r="BV4550" s="12">
        <v>0</v>
      </c>
      <c r="BY4550" s="12">
        <v>0</v>
      </c>
      <c r="CG4550" s="12" t="s">
        <v>934</v>
      </c>
      <c r="CH4550" s="12">
        <v>13.208</v>
      </c>
      <c r="CI4550" s="12" t="s">
        <v>3993</v>
      </c>
      <c r="CJ4550" s="12" t="s">
        <v>993</v>
      </c>
      <c r="CK4550" s="12" t="s">
        <v>932</v>
      </c>
      <c r="CL4550" s="37">
        <v>134690108</v>
      </c>
      <c r="CN4550" s="12" t="s">
        <v>1509</v>
      </c>
      <c r="CS4550" s="12"/>
      <c r="CT4550" s="36" t="str">
        <f t="shared" si="71"/>
        <v>500mn</v>
      </c>
      <c r="CU4550" s="36" t="str">
        <f>VLOOKUP(CK4550,Mapping!B:C,2,FALSE)</f>
        <v>US/CA</v>
      </c>
    </row>
    <row r="4551" spans="1:99" ht="16" customHeight="1" x14ac:dyDescent="0.35">
      <c r="A4551" s="12" t="s">
        <v>6137</v>
      </c>
      <c r="B4551" s="12" t="s">
        <v>925</v>
      </c>
      <c r="E4551" s="37">
        <v>0</v>
      </c>
      <c r="G4551" s="37" t="s">
        <v>1505</v>
      </c>
      <c r="I4551" s="37"/>
      <c r="K4551" s="37"/>
      <c r="M4551" s="37"/>
      <c r="O4551" s="37">
        <v>0</v>
      </c>
      <c r="P4551" s="12">
        <v>0</v>
      </c>
      <c r="R4551" s="37"/>
      <c r="T4551" s="37"/>
      <c r="V4551" s="37"/>
      <c r="X4551" s="37"/>
      <c r="Z4551" s="37"/>
      <c r="AB4551" s="37"/>
      <c r="AD4551" s="37"/>
      <c r="AF4551" s="37"/>
      <c r="AH4551" s="37"/>
      <c r="AL4551" s="12">
        <v>0</v>
      </c>
      <c r="AN4551" s="37"/>
      <c r="AP4551" s="37"/>
      <c r="AR4551" s="37"/>
      <c r="AT4551" s="37"/>
      <c r="AV4551" s="37"/>
      <c r="AX4551" s="37"/>
      <c r="BU4551" s="12">
        <v>0</v>
      </c>
      <c r="CG4551" s="12" t="s">
        <v>976</v>
      </c>
      <c r="CH4551" s="12">
        <v>43.654000000000003</v>
      </c>
      <c r="CI4551" s="12" t="s">
        <v>6138</v>
      </c>
      <c r="CJ4551" s="12"/>
      <c r="CK4551" s="12" t="s">
        <v>1010</v>
      </c>
      <c r="CL4551" s="37">
        <v>59026668</v>
      </c>
      <c r="CN4551" s="12" t="s">
        <v>1513</v>
      </c>
      <c r="CS4551" s="12"/>
      <c r="CT4551" s="36" t="str">
        <f t="shared" si="71"/>
        <v>500mn</v>
      </c>
      <c r="CU4551" s="36" t="str">
        <f>VLOOKUP(CK4551,Mapping!B:C,2,FALSE)</f>
        <v>Africa</v>
      </c>
    </row>
    <row r="4552" spans="1:99" ht="16" customHeight="1" x14ac:dyDescent="0.35">
      <c r="A4552" s="12" t="s">
        <v>6139</v>
      </c>
      <c r="B4552" s="12" t="s">
        <v>925</v>
      </c>
      <c r="E4552" s="37">
        <v>748727</v>
      </c>
      <c r="G4552" s="37" t="s">
        <v>1505</v>
      </c>
      <c r="I4552" s="37"/>
      <c r="K4552" s="37"/>
      <c r="M4552" s="37">
        <v>46759</v>
      </c>
      <c r="N4552" s="12">
        <v>0.03</v>
      </c>
      <c r="O4552" s="37"/>
      <c r="Q4552" s="12">
        <v>1398</v>
      </c>
      <c r="R4552" s="37"/>
      <c r="T4552" s="37"/>
      <c r="V4552" s="37"/>
      <c r="X4552" s="37"/>
      <c r="Z4552" s="37"/>
      <c r="AB4552" s="37"/>
      <c r="AD4552" s="37"/>
      <c r="AF4552" s="37"/>
      <c r="AH4552" s="37">
        <v>189737</v>
      </c>
      <c r="AI4552" s="12">
        <v>0.12</v>
      </c>
      <c r="AN4552" s="37">
        <v>439137</v>
      </c>
      <c r="AO4552" s="12">
        <v>0.28999999999999998</v>
      </c>
      <c r="AP4552" s="37">
        <v>73094</v>
      </c>
      <c r="AQ4552" s="12">
        <v>0.05</v>
      </c>
      <c r="AR4552" s="37"/>
      <c r="AT4552" s="37"/>
      <c r="AV4552" s="37"/>
      <c r="AX4552" s="37"/>
      <c r="BB4552" s="12">
        <v>319</v>
      </c>
      <c r="BH4552" s="12">
        <v>258</v>
      </c>
      <c r="BI4552" s="12">
        <v>2050</v>
      </c>
      <c r="BQ4552" s="12">
        <v>0</v>
      </c>
      <c r="BV4552" s="12">
        <v>0</v>
      </c>
      <c r="BY4552" s="12">
        <v>0</v>
      </c>
      <c r="CC4552" s="12">
        <v>0</v>
      </c>
      <c r="CG4552" s="12" t="s">
        <v>929</v>
      </c>
      <c r="CH4552" s="12">
        <v>41.923000000000002</v>
      </c>
      <c r="CI4552" s="12" t="s">
        <v>6140</v>
      </c>
      <c r="CJ4552" s="12" t="s">
        <v>1082</v>
      </c>
      <c r="CK4552" s="12" t="s">
        <v>932</v>
      </c>
      <c r="CL4552" s="37">
        <v>152190749</v>
      </c>
      <c r="CN4552" s="12" t="s">
        <v>1528</v>
      </c>
      <c r="CS4552" s="12"/>
      <c r="CT4552" s="36" t="str">
        <f t="shared" si="71"/>
        <v>500mn</v>
      </c>
      <c r="CU4552" s="36" t="str">
        <f>VLOOKUP(CK4552,Mapping!B:C,2,FALSE)</f>
        <v>US/CA</v>
      </c>
    </row>
    <row r="4553" spans="1:99" ht="16" customHeight="1" x14ac:dyDescent="0.35">
      <c r="A4553" s="12" t="s">
        <v>6141</v>
      </c>
      <c r="B4553" s="12" t="s">
        <v>925</v>
      </c>
      <c r="E4553" s="37">
        <v>263090</v>
      </c>
      <c r="G4553" s="37" t="s">
        <v>1505</v>
      </c>
      <c r="I4553" s="37"/>
      <c r="K4553" s="37"/>
      <c r="M4553" s="37">
        <v>263090</v>
      </c>
      <c r="N4553" s="12">
        <v>0.01</v>
      </c>
      <c r="O4553" s="37"/>
      <c r="R4553" s="37"/>
      <c r="T4553" s="37"/>
      <c r="V4553" s="37"/>
      <c r="X4553" s="37"/>
      <c r="Z4553" s="37"/>
      <c r="AB4553" s="37"/>
      <c r="AD4553" s="37"/>
      <c r="AF4553" s="37"/>
      <c r="AH4553" s="37"/>
      <c r="AN4553" s="37">
        <v>0</v>
      </c>
      <c r="AO4553" s="12">
        <v>0</v>
      </c>
      <c r="AP4553" s="37"/>
      <c r="AR4553" s="37"/>
      <c r="AT4553" s="37"/>
      <c r="AV4553" s="37"/>
      <c r="AX4553" s="37"/>
      <c r="BB4553" s="12">
        <v>2097</v>
      </c>
      <c r="BI4553" s="12">
        <v>0</v>
      </c>
      <c r="BY4553" s="12">
        <v>0</v>
      </c>
      <c r="CC4553" s="12">
        <v>0</v>
      </c>
      <c r="CG4553" s="12" t="s">
        <v>976</v>
      </c>
      <c r="CH4553" s="12">
        <v>33.485999999999997</v>
      </c>
      <c r="CI4553" s="12" t="s">
        <v>1110</v>
      </c>
      <c r="CJ4553" s="12" t="s">
        <v>1111</v>
      </c>
      <c r="CK4553" s="12" t="s">
        <v>932</v>
      </c>
      <c r="CL4553" s="37">
        <v>1841256997</v>
      </c>
      <c r="CN4553" s="12" t="s">
        <v>1513</v>
      </c>
      <c r="CS4553" s="12"/>
      <c r="CT4553" s="36" t="str">
        <f t="shared" si="71"/>
        <v>1bn - 50bn</v>
      </c>
      <c r="CU4553" s="36" t="str">
        <f>VLOOKUP(CK4553,Mapping!B:C,2,FALSE)</f>
        <v>US/CA</v>
      </c>
    </row>
    <row r="4554" spans="1:99" ht="16" customHeight="1" x14ac:dyDescent="0.35">
      <c r="A4554" s="12" t="s">
        <v>6142</v>
      </c>
      <c r="B4554" s="12" t="s">
        <v>925</v>
      </c>
      <c r="E4554" s="37">
        <v>967919138</v>
      </c>
      <c r="G4554" s="37" t="s">
        <v>1505</v>
      </c>
      <c r="I4554" s="37"/>
      <c r="K4554" s="37"/>
      <c r="M4554" s="37"/>
      <c r="O4554" s="37"/>
      <c r="Q4554" s="12">
        <v>510666</v>
      </c>
      <c r="R4554" s="37"/>
      <c r="T4554" s="37"/>
      <c r="V4554" s="37"/>
      <c r="X4554" s="37">
        <v>903432236</v>
      </c>
      <c r="Y4554" s="12">
        <v>6.93</v>
      </c>
      <c r="Z4554" s="37"/>
      <c r="AB4554" s="37"/>
      <c r="AD4554" s="37"/>
      <c r="AF4554" s="37"/>
      <c r="AH4554" s="37">
        <v>64486902</v>
      </c>
      <c r="AI4554" s="12">
        <v>0.49</v>
      </c>
      <c r="AN4554" s="37"/>
      <c r="AP4554" s="37"/>
      <c r="AR4554" s="37"/>
      <c r="AT4554" s="37"/>
      <c r="AV4554" s="37"/>
      <c r="AX4554" s="37"/>
      <c r="BA4554" s="12">
        <v>8841576</v>
      </c>
      <c r="BQ4554" s="12">
        <v>0.12</v>
      </c>
      <c r="BZ4554" s="12">
        <v>0.16</v>
      </c>
      <c r="CG4554" s="12" t="s">
        <v>976</v>
      </c>
      <c r="CH4554" s="12">
        <v>31.29</v>
      </c>
      <c r="CI4554" s="12" t="s">
        <v>1146</v>
      </c>
      <c r="CJ4554" s="12" t="s">
        <v>931</v>
      </c>
      <c r="CK4554" s="12" t="s">
        <v>932</v>
      </c>
      <c r="CL4554" s="37">
        <v>12965385430</v>
      </c>
      <c r="CN4554" s="12" t="s">
        <v>1513</v>
      </c>
      <c r="CR4554" s="12">
        <v>45987.083333333336</v>
      </c>
      <c r="CS4554" s="12"/>
      <c r="CT4554" s="36" t="str">
        <f t="shared" si="71"/>
        <v>1bn - 50bn</v>
      </c>
      <c r="CU4554" s="36" t="str">
        <f>VLOOKUP(CK4554,Mapping!B:C,2,FALSE)</f>
        <v>US/CA</v>
      </c>
    </row>
    <row r="4555" spans="1:99" ht="16" customHeight="1" x14ac:dyDescent="0.35">
      <c r="A4555" s="12" t="s">
        <v>6143</v>
      </c>
      <c r="B4555" s="12" t="s">
        <v>925</v>
      </c>
      <c r="E4555" s="37">
        <v>45567000</v>
      </c>
      <c r="G4555" s="37" t="s">
        <v>1505</v>
      </c>
      <c r="I4555" s="37"/>
      <c r="K4555" s="37"/>
      <c r="M4555" s="37">
        <v>8782200</v>
      </c>
      <c r="N4555" s="12">
        <v>2.09</v>
      </c>
      <c r="O4555" s="37"/>
      <c r="R4555" s="37"/>
      <c r="T4555" s="37"/>
      <c r="V4555" s="37"/>
      <c r="X4555" s="37">
        <v>36784800</v>
      </c>
      <c r="Y4555" s="12">
        <v>8.74</v>
      </c>
      <c r="Z4555" s="37"/>
      <c r="AB4555" s="37"/>
      <c r="AD4555" s="37"/>
      <c r="AF4555" s="37"/>
      <c r="AH4555" s="37"/>
      <c r="AN4555" s="37"/>
      <c r="AP4555" s="37"/>
      <c r="AR4555" s="37"/>
      <c r="AT4555" s="37"/>
      <c r="AV4555" s="37"/>
      <c r="AX4555" s="37"/>
      <c r="BA4555" s="12">
        <v>360000</v>
      </c>
      <c r="BB4555" s="12">
        <v>70000</v>
      </c>
      <c r="BZ4555" s="12">
        <v>0.01</v>
      </c>
      <c r="CC4555" s="12">
        <v>0</v>
      </c>
      <c r="CG4555" s="12" t="s">
        <v>976</v>
      </c>
      <c r="CH4555" s="12">
        <v>74.796999999999997</v>
      </c>
      <c r="CI4555" s="12" t="s">
        <v>988</v>
      </c>
      <c r="CJ4555" s="12"/>
      <c r="CK4555" s="12" t="s">
        <v>988</v>
      </c>
      <c r="CL4555" s="37">
        <v>426572329</v>
      </c>
      <c r="CN4555" s="12" t="s">
        <v>1509</v>
      </c>
      <c r="CS4555" s="12"/>
      <c r="CT4555" s="36" t="str">
        <f t="shared" si="71"/>
        <v>500mn</v>
      </c>
      <c r="CU4555" s="36" t="str">
        <f>VLOOKUP(CK4555,Mapping!B:C,2,FALSE)</f>
        <v>SG</v>
      </c>
    </row>
    <row r="4556" spans="1:99" ht="16" customHeight="1" x14ac:dyDescent="0.35">
      <c r="A4556" s="12" t="s">
        <v>6144</v>
      </c>
      <c r="B4556" s="12" t="s">
        <v>925</v>
      </c>
      <c r="E4556" s="37">
        <v>6516</v>
      </c>
      <c r="G4556" s="37" t="s">
        <v>1505</v>
      </c>
      <c r="I4556" s="37"/>
      <c r="K4556" s="37"/>
      <c r="M4556" s="37"/>
      <c r="O4556" s="37"/>
      <c r="R4556" s="37"/>
      <c r="T4556" s="37"/>
      <c r="V4556" s="37"/>
      <c r="X4556" s="37"/>
      <c r="Z4556" s="37"/>
      <c r="AB4556" s="37"/>
      <c r="AD4556" s="37"/>
      <c r="AF4556" s="37"/>
      <c r="AH4556" s="37"/>
      <c r="AN4556" s="37"/>
      <c r="AP4556" s="37">
        <v>6516</v>
      </c>
      <c r="AQ4556" s="12">
        <v>0.01</v>
      </c>
      <c r="AR4556" s="37"/>
      <c r="AT4556" s="37"/>
      <c r="AV4556" s="37"/>
      <c r="AX4556" s="37"/>
      <c r="BH4556" s="12">
        <v>23</v>
      </c>
      <c r="BV4556" s="12">
        <v>0</v>
      </c>
      <c r="CG4556" s="12" t="s">
        <v>976</v>
      </c>
      <c r="CH4556" s="12">
        <v>48.96</v>
      </c>
      <c r="CI4556" s="12" t="s">
        <v>960</v>
      </c>
      <c r="CJ4556" s="12"/>
      <c r="CK4556" s="12" t="s">
        <v>961</v>
      </c>
      <c r="CL4556" s="37">
        <v>59532756</v>
      </c>
      <c r="CN4556" s="12" t="s">
        <v>1513</v>
      </c>
      <c r="CS4556" s="12"/>
      <c r="CT4556" s="36" t="str">
        <f t="shared" si="71"/>
        <v>500mn</v>
      </c>
      <c r="CU4556" s="36" t="str">
        <f>VLOOKUP(CK4556,Mapping!B:C,2,FALSE)</f>
        <v>EU</v>
      </c>
    </row>
    <row r="4557" spans="1:99" ht="16" customHeight="1" x14ac:dyDescent="0.35">
      <c r="A4557" s="12" t="s">
        <v>6145</v>
      </c>
      <c r="B4557" s="12" t="s">
        <v>925</v>
      </c>
      <c r="E4557" s="37">
        <v>0</v>
      </c>
      <c r="G4557" s="37" t="s">
        <v>1505</v>
      </c>
      <c r="I4557" s="37"/>
      <c r="K4557" s="37"/>
      <c r="M4557" s="37"/>
      <c r="O4557" s="37"/>
      <c r="R4557" s="37"/>
      <c r="T4557" s="37"/>
      <c r="V4557" s="37"/>
      <c r="X4557" s="37"/>
      <c r="Z4557" s="37"/>
      <c r="AB4557" s="37"/>
      <c r="AD4557" s="37"/>
      <c r="AF4557" s="37"/>
      <c r="AH4557" s="37"/>
      <c r="AN4557" s="37"/>
      <c r="AP4557" s="37"/>
      <c r="AR4557" s="37">
        <v>0</v>
      </c>
      <c r="AS4557" s="12">
        <v>0</v>
      </c>
      <c r="AT4557" s="37"/>
      <c r="AV4557" s="37"/>
      <c r="AX4557" s="37"/>
      <c r="BE4557" s="12">
        <v>0</v>
      </c>
      <c r="BM4557" s="12">
        <v>0</v>
      </c>
      <c r="CG4557" s="12" t="s">
        <v>976</v>
      </c>
      <c r="CH4557" s="12">
        <v>194.58799999999999</v>
      </c>
      <c r="CI4557" s="12" t="s">
        <v>6146</v>
      </c>
      <c r="CJ4557" s="12" t="s">
        <v>941</v>
      </c>
      <c r="CK4557" s="12" t="s">
        <v>932</v>
      </c>
      <c r="CL4557" s="37">
        <v>1496541303</v>
      </c>
      <c r="CN4557" s="12" t="s">
        <v>1513</v>
      </c>
      <c r="CS4557" s="12"/>
      <c r="CT4557" s="36" t="str">
        <f t="shared" si="71"/>
        <v>1bn - 50bn</v>
      </c>
      <c r="CU4557" s="36" t="str">
        <f>VLOOKUP(CK4557,Mapping!B:C,2,FALSE)</f>
        <v>US/CA</v>
      </c>
    </row>
    <row r="4558" spans="1:99" ht="16" customHeight="1" x14ac:dyDescent="0.35">
      <c r="A4558" s="12" t="s">
        <v>6147</v>
      </c>
      <c r="B4558" s="12" t="s">
        <v>925</v>
      </c>
      <c r="E4558" s="37">
        <v>202095</v>
      </c>
      <c r="G4558" s="37" t="s">
        <v>1505</v>
      </c>
      <c r="I4558" s="37"/>
      <c r="K4558" s="37"/>
      <c r="M4558" s="37"/>
      <c r="O4558" s="37"/>
      <c r="R4558" s="37"/>
      <c r="T4558" s="37"/>
      <c r="V4558" s="37"/>
      <c r="X4558" s="37"/>
      <c r="Z4558" s="37"/>
      <c r="AB4558" s="37"/>
      <c r="AD4558" s="37"/>
      <c r="AF4558" s="37"/>
      <c r="AH4558" s="37"/>
      <c r="AN4558" s="37">
        <v>202095</v>
      </c>
      <c r="AO4558" s="12">
        <v>0.15</v>
      </c>
      <c r="AP4558" s="37"/>
      <c r="AR4558" s="37"/>
      <c r="AT4558" s="37"/>
      <c r="AV4558" s="37"/>
      <c r="AX4558" s="37"/>
      <c r="BI4558" s="12">
        <v>1200</v>
      </c>
      <c r="BY4558" s="12">
        <v>0</v>
      </c>
      <c r="CG4558" s="12" t="s">
        <v>940</v>
      </c>
      <c r="CH4558" s="12">
        <v>130.72999999999999</v>
      </c>
      <c r="CI4558" s="12" t="s">
        <v>6148</v>
      </c>
      <c r="CJ4558" s="12" t="s">
        <v>1015</v>
      </c>
      <c r="CK4558" s="12" t="s">
        <v>932</v>
      </c>
      <c r="CL4558" s="37">
        <v>138284855</v>
      </c>
      <c r="CN4558" s="12" t="s">
        <v>1514</v>
      </c>
      <c r="CS4558" s="12"/>
      <c r="CT4558" s="36" t="str">
        <f t="shared" si="71"/>
        <v>500mn</v>
      </c>
      <c r="CU4558" s="36" t="str">
        <f>VLOOKUP(CK4558,Mapping!B:C,2,FALSE)</f>
        <v>US/CA</v>
      </c>
    </row>
    <row r="4559" spans="1:99" ht="16" customHeight="1" x14ac:dyDescent="0.35">
      <c r="A4559" s="12" t="s">
        <v>6149</v>
      </c>
      <c r="B4559" s="12" t="s">
        <v>925</v>
      </c>
      <c r="E4559" s="37">
        <v>0</v>
      </c>
      <c r="G4559" s="37" t="s">
        <v>1505</v>
      </c>
      <c r="I4559" s="37"/>
      <c r="K4559" s="37"/>
      <c r="M4559" s="37">
        <v>0</v>
      </c>
      <c r="N4559" s="12">
        <v>0</v>
      </c>
      <c r="O4559" s="37"/>
      <c r="R4559" s="37"/>
      <c r="T4559" s="37"/>
      <c r="V4559" s="37"/>
      <c r="X4559" s="37">
        <v>0</v>
      </c>
      <c r="Y4559" s="12">
        <v>0</v>
      </c>
      <c r="Z4559" s="37"/>
      <c r="AB4559" s="37"/>
      <c r="AD4559" s="37"/>
      <c r="AF4559" s="37"/>
      <c r="AH4559" s="37"/>
      <c r="AN4559" s="37"/>
      <c r="AP4559" s="37"/>
      <c r="AR4559" s="37"/>
      <c r="AT4559" s="37"/>
      <c r="AV4559" s="37"/>
      <c r="AX4559" s="37"/>
      <c r="BA4559" s="12">
        <v>0</v>
      </c>
      <c r="BB4559" s="12">
        <v>0</v>
      </c>
      <c r="BZ4559" s="12">
        <v>0</v>
      </c>
      <c r="CC4559" s="12">
        <v>0</v>
      </c>
      <c r="CG4559" s="12" t="s">
        <v>940</v>
      </c>
      <c r="CH4559" s="12">
        <v>81.897000000000006</v>
      </c>
      <c r="CI4559" s="12" t="s">
        <v>1274</v>
      </c>
      <c r="CJ4559" s="12" t="s">
        <v>1046</v>
      </c>
      <c r="CK4559" s="12" t="s">
        <v>932</v>
      </c>
      <c r="CL4559" s="37">
        <v>116489285</v>
      </c>
      <c r="CN4559" s="12" t="s">
        <v>1509</v>
      </c>
      <c r="CS4559" s="12"/>
      <c r="CT4559" s="36" t="str">
        <f t="shared" si="71"/>
        <v>500mn</v>
      </c>
      <c r="CU4559" s="36" t="str">
        <f>VLOOKUP(CK4559,Mapping!B:C,2,FALSE)</f>
        <v>US/CA</v>
      </c>
    </row>
    <row r="4560" spans="1:99" ht="16" customHeight="1" x14ac:dyDescent="0.35">
      <c r="A4560" s="12" t="s">
        <v>6150</v>
      </c>
      <c r="B4560" s="12" t="s">
        <v>925</v>
      </c>
      <c r="E4560" s="37">
        <v>143212</v>
      </c>
      <c r="G4560" s="37" t="s">
        <v>1505</v>
      </c>
      <c r="I4560" s="37"/>
      <c r="K4560" s="37"/>
      <c r="M4560" s="37"/>
      <c r="O4560" s="37"/>
      <c r="R4560" s="37"/>
      <c r="T4560" s="37"/>
      <c r="V4560" s="37"/>
      <c r="X4560" s="37"/>
      <c r="Z4560" s="37"/>
      <c r="AB4560" s="37"/>
      <c r="AD4560" s="37"/>
      <c r="AF4560" s="37"/>
      <c r="AH4560" s="37"/>
      <c r="AN4560" s="37">
        <v>143212</v>
      </c>
      <c r="AO4560" s="12">
        <v>0.65</v>
      </c>
      <c r="AP4560" s="37"/>
      <c r="AR4560" s="37"/>
      <c r="AT4560" s="37"/>
      <c r="AV4560" s="37"/>
      <c r="AX4560" s="37"/>
      <c r="BI4560" s="12">
        <v>850</v>
      </c>
      <c r="BY4560" s="12">
        <v>0</v>
      </c>
      <c r="CG4560" s="12" t="s">
        <v>940</v>
      </c>
      <c r="CH4560" s="12">
        <v>0.745</v>
      </c>
      <c r="CI4560" s="12" t="s">
        <v>5753</v>
      </c>
      <c r="CJ4560" s="12"/>
      <c r="CK4560" s="12" t="s">
        <v>990</v>
      </c>
      <c r="CL4560" s="37">
        <v>22967675</v>
      </c>
      <c r="CN4560" s="12" t="s">
        <v>1506</v>
      </c>
      <c r="CS4560" s="12"/>
      <c r="CT4560" s="36" t="str">
        <f t="shared" si="71"/>
        <v>500mn</v>
      </c>
      <c r="CU4560" s="36" t="str">
        <f>VLOOKUP(CK4560,Mapping!B:C,2,FALSE)</f>
        <v>EU</v>
      </c>
    </row>
    <row r="4561" spans="1:99" ht="16" customHeight="1" x14ac:dyDescent="0.35">
      <c r="A4561" s="12" t="s">
        <v>6151</v>
      </c>
      <c r="B4561" s="12" t="s">
        <v>925</v>
      </c>
      <c r="E4561" s="37">
        <v>2898362</v>
      </c>
      <c r="G4561" s="37" t="s">
        <v>1505</v>
      </c>
      <c r="I4561" s="37"/>
      <c r="K4561" s="37"/>
      <c r="M4561" s="37"/>
      <c r="O4561" s="37"/>
      <c r="R4561" s="37"/>
      <c r="T4561" s="37"/>
      <c r="V4561" s="37"/>
      <c r="X4561" s="37"/>
      <c r="Z4561" s="37"/>
      <c r="AB4561" s="37"/>
      <c r="AD4561" s="37"/>
      <c r="AF4561" s="37"/>
      <c r="AH4561" s="37"/>
      <c r="AN4561" s="37">
        <v>0</v>
      </c>
      <c r="AO4561" s="12">
        <v>0</v>
      </c>
      <c r="AP4561" s="37">
        <v>2898362</v>
      </c>
      <c r="AQ4561" s="12">
        <v>0.46</v>
      </c>
      <c r="AR4561" s="37"/>
      <c r="AT4561" s="37"/>
      <c r="AV4561" s="37"/>
      <c r="AX4561" s="37"/>
      <c r="BH4561" s="12">
        <v>12553</v>
      </c>
      <c r="BI4561" s="12">
        <v>0</v>
      </c>
      <c r="BV4561" s="12">
        <v>0.01</v>
      </c>
      <c r="BY4561" s="12">
        <v>0</v>
      </c>
      <c r="CG4561" s="12" t="s">
        <v>976</v>
      </c>
      <c r="CH4561" s="12">
        <v>19.963999999999999</v>
      </c>
      <c r="CI4561" s="12" t="s">
        <v>930</v>
      </c>
      <c r="CJ4561" s="12" t="s">
        <v>931</v>
      </c>
      <c r="CK4561" s="12" t="s">
        <v>932</v>
      </c>
      <c r="CL4561" s="37">
        <v>624213215</v>
      </c>
      <c r="CN4561" s="12" t="s">
        <v>1513</v>
      </c>
      <c r="CS4561" s="12"/>
      <c r="CT4561" s="36" t="str">
        <f t="shared" si="71"/>
        <v>500mn - 1bn</v>
      </c>
      <c r="CU4561" s="36" t="str">
        <f>VLOOKUP(CK4561,Mapping!B:C,2,FALSE)</f>
        <v>US/CA</v>
      </c>
    </row>
    <row r="4562" spans="1:99" ht="16" customHeight="1" x14ac:dyDescent="0.35">
      <c r="A4562" s="12" t="s">
        <v>6152</v>
      </c>
      <c r="B4562" s="12" t="s">
        <v>925</v>
      </c>
      <c r="E4562" s="37">
        <v>100368</v>
      </c>
      <c r="G4562" s="37" t="s">
        <v>1505</v>
      </c>
      <c r="I4562" s="37"/>
      <c r="K4562" s="37"/>
      <c r="M4562" s="37">
        <v>100368</v>
      </c>
      <c r="N4562" s="12">
        <v>0.01</v>
      </c>
      <c r="O4562" s="37"/>
      <c r="R4562" s="37"/>
      <c r="T4562" s="37"/>
      <c r="V4562" s="37"/>
      <c r="X4562" s="37"/>
      <c r="Z4562" s="37"/>
      <c r="AB4562" s="37"/>
      <c r="AD4562" s="37"/>
      <c r="AF4562" s="37"/>
      <c r="AH4562" s="37"/>
      <c r="AN4562" s="37"/>
      <c r="AP4562" s="37"/>
      <c r="AR4562" s="37"/>
      <c r="AT4562" s="37"/>
      <c r="AV4562" s="37"/>
      <c r="AX4562" s="37"/>
      <c r="BB4562" s="12">
        <v>800</v>
      </c>
      <c r="CC4562" s="12">
        <v>0</v>
      </c>
      <c r="CG4562" s="12"/>
      <c r="CI4562" s="12" t="s">
        <v>2326</v>
      </c>
      <c r="CJ4562" s="12" t="s">
        <v>2327</v>
      </c>
      <c r="CK4562" s="12" t="s">
        <v>932</v>
      </c>
      <c r="CL4562" s="37">
        <v>1876533384</v>
      </c>
      <c r="CN4562" s="12" t="s">
        <v>4170</v>
      </c>
      <c r="CS4562" s="12"/>
      <c r="CT4562" s="36" t="str">
        <f t="shared" si="71"/>
        <v>1bn - 50bn</v>
      </c>
      <c r="CU4562" s="36" t="str">
        <f>VLOOKUP(CK4562,Mapping!B:C,2,FALSE)</f>
        <v>US/CA</v>
      </c>
    </row>
    <row r="4563" spans="1:99" ht="16" customHeight="1" x14ac:dyDescent="0.35">
      <c r="A4563" s="12" t="s">
        <v>6153</v>
      </c>
      <c r="B4563" s="12" t="s">
        <v>925</v>
      </c>
      <c r="E4563" s="37">
        <v>3481312</v>
      </c>
      <c r="G4563" s="37" t="s">
        <v>1505</v>
      </c>
      <c r="I4563" s="37"/>
      <c r="K4563" s="37"/>
      <c r="M4563" s="37"/>
      <c r="O4563" s="37"/>
      <c r="Q4563" s="12">
        <v>1752</v>
      </c>
      <c r="R4563" s="37"/>
      <c r="T4563" s="37">
        <v>490891</v>
      </c>
      <c r="U4563" s="12">
        <v>0.11</v>
      </c>
      <c r="V4563" s="37"/>
      <c r="X4563" s="37"/>
      <c r="Z4563" s="37"/>
      <c r="AB4563" s="37"/>
      <c r="AD4563" s="37"/>
      <c r="AF4563" s="37"/>
      <c r="AH4563" s="37">
        <v>237781</v>
      </c>
      <c r="AI4563" s="12">
        <v>0.05</v>
      </c>
      <c r="AN4563" s="37">
        <v>2752640</v>
      </c>
      <c r="AO4563" s="12">
        <v>0.64</v>
      </c>
      <c r="AP4563" s="37"/>
      <c r="AR4563" s="37"/>
      <c r="AT4563" s="37"/>
      <c r="AV4563" s="37"/>
      <c r="AX4563" s="37"/>
      <c r="BI4563" s="12">
        <v>12850</v>
      </c>
      <c r="BK4563" s="12">
        <v>3567</v>
      </c>
      <c r="BQ4563" s="12">
        <v>0</v>
      </c>
      <c r="BY4563" s="12">
        <v>0</v>
      </c>
      <c r="CE4563" s="12">
        <v>0</v>
      </c>
      <c r="CG4563" s="12"/>
      <c r="CI4563" s="12" t="s">
        <v>6154</v>
      </c>
      <c r="CJ4563" s="12" t="s">
        <v>1111</v>
      </c>
      <c r="CK4563" s="12" t="s">
        <v>932</v>
      </c>
      <c r="CL4563" s="37">
        <v>430848262</v>
      </c>
      <c r="CN4563" s="12" t="s">
        <v>1509</v>
      </c>
      <c r="CS4563" s="12"/>
      <c r="CT4563" s="36" t="str">
        <f t="shared" si="71"/>
        <v>500mn</v>
      </c>
      <c r="CU4563" s="36" t="str">
        <f>VLOOKUP(CK4563,Mapping!B:C,2,FALSE)</f>
        <v>US/CA</v>
      </c>
    </row>
    <row r="4564" spans="1:99" ht="16" customHeight="1" x14ac:dyDescent="0.35">
      <c r="A4564" s="12" t="s">
        <v>6155</v>
      </c>
      <c r="B4564" s="12" t="s">
        <v>925</v>
      </c>
      <c r="E4564" s="37">
        <v>1420659</v>
      </c>
      <c r="G4564" s="37" t="s">
        <v>1505</v>
      </c>
      <c r="I4564" s="37"/>
      <c r="K4564" s="37">
        <v>1420659</v>
      </c>
      <c r="L4564" s="12">
        <v>0.14000000000000001</v>
      </c>
      <c r="M4564" s="37"/>
      <c r="O4564" s="37"/>
      <c r="R4564" s="37"/>
      <c r="T4564" s="37"/>
      <c r="V4564" s="37"/>
      <c r="X4564" s="37"/>
      <c r="Z4564" s="37"/>
      <c r="AB4564" s="37"/>
      <c r="AD4564" s="37"/>
      <c r="AF4564" s="37"/>
      <c r="AH4564" s="37"/>
      <c r="AN4564" s="37"/>
      <c r="AP4564" s="37"/>
      <c r="AR4564" s="37"/>
      <c r="AT4564" s="37"/>
      <c r="AV4564" s="37"/>
      <c r="AX4564" s="37"/>
      <c r="BG4564" s="12">
        <v>23000</v>
      </c>
      <c r="BS4564" s="12">
        <v>0</v>
      </c>
      <c r="CG4564" s="12"/>
      <c r="CH4564" s="12">
        <v>80.569000000000003</v>
      </c>
      <c r="CI4564" s="12" t="s">
        <v>6156</v>
      </c>
      <c r="CJ4564" s="12"/>
      <c r="CK4564" s="12" t="s">
        <v>954</v>
      </c>
      <c r="CL4564" s="37">
        <v>1025087357</v>
      </c>
      <c r="CN4564" s="12" t="s">
        <v>1506</v>
      </c>
      <c r="CS4564" s="12"/>
      <c r="CT4564" s="36" t="str">
        <f t="shared" si="71"/>
        <v>1bn - 50bn</v>
      </c>
      <c r="CU4564" s="36" t="str">
        <f>VLOOKUP(CK4564,Mapping!B:C,2,FALSE)</f>
        <v>EU</v>
      </c>
    </row>
    <row r="4565" spans="1:99" ht="16" customHeight="1" x14ac:dyDescent="0.35">
      <c r="A4565" s="12" t="s">
        <v>6157</v>
      </c>
      <c r="B4565" s="12" t="s">
        <v>925</v>
      </c>
      <c r="E4565" s="37">
        <v>0</v>
      </c>
      <c r="G4565" s="37" t="s">
        <v>1505</v>
      </c>
      <c r="I4565" s="37"/>
      <c r="K4565" s="37"/>
      <c r="M4565" s="37"/>
      <c r="O4565" s="37"/>
      <c r="R4565" s="37"/>
      <c r="T4565" s="37"/>
      <c r="V4565" s="37"/>
      <c r="X4565" s="37"/>
      <c r="Z4565" s="37"/>
      <c r="AB4565" s="37"/>
      <c r="AD4565" s="37">
        <v>0</v>
      </c>
      <c r="AE4565" s="12">
        <v>0</v>
      </c>
      <c r="AF4565" s="37"/>
      <c r="AH4565" s="37"/>
      <c r="AN4565" s="37"/>
      <c r="AP4565" s="37"/>
      <c r="AR4565" s="37"/>
      <c r="AT4565" s="37"/>
      <c r="AV4565" s="37"/>
      <c r="AX4565" s="37"/>
      <c r="BJ4565" s="12">
        <v>0</v>
      </c>
      <c r="CB4565" s="12">
        <v>0</v>
      </c>
      <c r="CG4565" s="12" t="s">
        <v>976</v>
      </c>
      <c r="CH4565" s="12">
        <v>19.103999999999999</v>
      </c>
      <c r="CI4565" s="12" t="s">
        <v>2397</v>
      </c>
      <c r="CJ4565" s="12" t="s">
        <v>1072</v>
      </c>
      <c r="CK4565" s="12" t="s">
        <v>932</v>
      </c>
      <c r="CL4565" s="37">
        <v>537534351</v>
      </c>
      <c r="CN4565" s="12" t="s">
        <v>1513</v>
      </c>
      <c r="CS4565" s="12"/>
      <c r="CT4565" s="36" t="str">
        <f t="shared" si="71"/>
        <v>500mn - 1bn</v>
      </c>
      <c r="CU4565" s="36" t="str">
        <f>VLOOKUP(CK4565,Mapping!B:C,2,FALSE)</f>
        <v>US/CA</v>
      </c>
    </row>
    <row r="4566" spans="1:99" ht="16" customHeight="1" x14ac:dyDescent="0.35">
      <c r="A4566" s="12" t="s">
        <v>6158</v>
      </c>
      <c r="B4566" s="12" t="s">
        <v>925</v>
      </c>
      <c r="E4566" s="37">
        <v>1018897</v>
      </c>
      <c r="G4566" s="37" t="s">
        <v>1505</v>
      </c>
      <c r="I4566" s="37"/>
      <c r="K4566" s="37"/>
      <c r="M4566" s="37"/>
      <c r="O4566" s="37"/>
      <c r="R4566" s="37"/>
      <c r="T4566" s="37"/>
      <c r="V4566" s="37"/>
      <c r="X4566" s="37"/>
      <c r="Z4566" s="37"/>
      <c r="AB4566" s="37"/>
      <c r="AD4566" s="37"/>
      <c r="AF4566" s="37"/>
      <c r="AH4566" s="37"/>
      <c r="AN4566" s="37">
        <v>1018897</v>
      </c>
      <c r="AO4566" s="12">
        <v>0.46</v>
      </c>
      <c r="AP4566" s="37"/>
      <c r="AR4566" s="37"/>
      <c r="AT4566" s="37"/>
      <c r="AV4566" s="37"/>
      <c r="AX4566" s="37"/>
      <c r="BI4566" s="12">
        <v>6050</v>
      </c>
      <c r="BY4566" s="12">
        <v>0</v>
      </c>
      <c r="CG4566" s="12" t="s">
        <v>940</v>
      </c>
      <c r="CH4566" s="12">
        <v>59.045999999999999</v>
      </c>
      <c r="CI4566" s="12" t="s">
        <v>2707</v>
      </c>
      <c r="CJ4566" s="12" t="s">
        <v>1114</v>
      </c>
      <c r="CK4566" s="12" t="s">
        <v>932</v>
      </c>
      <c r="CL4566" s="37">
        <v>219804490</v>
      </c>
      <c r="CN4566" s="12" t="s">
        <v>1506</v>
      </c>
      <c r="CS4566" s="12"/>
      <c r="CT4566" s="36" t="str">
        <f t="shared" si="71"/>
        <v>500mn</v>
      </c>
      <c r="CU4566" s="36" t="str">
        <f>VLOOKUP(CK4566,Mapping!B:C,2,FALSE)</f>
        <v>US/CA</v>
      </c>
    </row>
    <row r="4567" spans="1:99" ht="16" customHeight="1" x14ac:dyDescent="0.35">
      <c r="A4567" s="12" t="s">
        <v>748</v>
      </c>
      <c r="B4567" s="12" t="s">
        <v>925</v>
      </c>
      <c r="E4567" s="37">
        <v>6628560</v>
      </c>
      <c r="F4567" s="12">
        <v>1986</v>
      </c>
      <c r="G4567" s="37" t="s">
        <v>1505</v>
      </c>
      <c r="I4567" s="37">
        <v>115371</v>
      </c>
      <c r="J4567" s="12">
        <v>0.1</v>
      </c>
      <c r="K4567" s="37">
        <v>2021074</v>
      </c>
      <c r="L4567" s="12">
        <v>1.77</v>
      </c>
      <c r="M4567" s="37"/>
      <c r="O4567" s="37">
        <v>1361128</v>
      </c>
      <c r="P4567" s="12">
        <v>1.19</v>
      </c>
      <c r="R4567" s="37">
        <v>1235760</v>
      </c>
      <c r="S4567" s="12">
        <v>1.08</v>
      </c>
      <c r="T4567" s="37"/>
      <c r="V4567" s="37">
        <v>1198272</v>
      </c>
      <c r="W4567" s="12">
        <v>1.05</v>
      </c>
      <c r="X4567" s="37"/>
      <c r="Z4567" s="37"/>
      <c r="AB4567" s="37">
        <v>601275</v>
      </c>
      <c r="AC4567" s="12">
        <v>0.53</v>
      </c>
      <c r="AD4567" s="37"/>
      <c r="AF4567" s="37">
        <v>95680</v>
      </c>
      <c r="AG4567" s="12">
        <v>0.08</v>
      </c>
      <c r="AH4567" s="37"/>
      <c r="AJ4567" s="12">
        <v>36902</v>
      </c>
      <c r="AK4567" s="12">
        <v>44578</v>
      </c>
      <c r="AL4567" s="12">
        <v>97307</v>
      </c>
      <c r="AN4567" s="37"/>
      <c r="AP4567" s="37"/>
      <c r="AR4567" s="37"/>
      <c r="AT4567" s="37"/>
      <c r="AV4567" s="37"/>
      <c r="AX4567" s="37"/>
      <c r="AZ4567" s="12">
        <v>77416</v>
      </c>
      <c r="BF4567" s="12">
        <v>9000</v>
      </c>
      <c r="BG4567" s="12">
        <v>31540</v>
      </c>
      <c r="BO4567" s="12">
        <v>0</v>
      </c>
      <c r="BP4567" s="12">
        <v>0</v>
      </c>
      <c r="BR4567" s="12">
        <v>0</v>
      </c>
      <c r="BS4567" s="12">
        <v>0</v>
      </c>
      <c r="BT4567" s="12">
        <v>0</v>
      </c>
      <c r="BU4567" s="12">
        <v>0</v>
      </c>
      <c r="BX4567" s="12">
        <v>0</v>
      </c>
      <c r="CG4567" s="12" t="s">
        <v>940</v>
      </c>
      <c r="CH4567" s="12">
        <v>154.72499999999999</v>
      </c>
      <c r="CI4567" s="12" t="s">
        <v>977</v>
      </c>
      <c r="CJ4567" s="12"/>
      <c r="CK4567" s="12" t="s">
        <v>927</v>
      </c>
      <c r="CL4567" s="37">
        <v>119001737</v>
      </c>
      <c r="CN4567" s="12" t="s">
        <v>1506</v>
      </c>
      <c r="CS4567" s="12"/>
      <c r="CT4567" s="36" t="str">
        <f t="shared" si="71"/>
        <v>500mn</v>
      </c>
      <c r="CU4567" s="36" t="str">
        <f>VLOOKUP(CK4567,Mapping!B:C,2,FALSE)</f>
        <v>CN</v>
      </c>
    </row>
    <row r="4568" spans="1:99" ht="16" customHeight="1" x14ac:dyDescent="0.35">
      <c r="A4568" s="12" t="s">
        <v>6159</v>
      </c>
      <c r="B4568" s="12" t="s">
        <v>925</v>
      </c>
      <c r="E4568" s="37">
        <v>5884349</v>
      </c>
      <c r="G4568" s="37" t="s">
        <v>1505</v>
      </c>
      <c r="I4568" s="37"/>
      <c r="K4568" s="37">
        <v>1688742</v>
      </c>
      <c r="L4568" s="12">
        <v>0.03</v>
      </c>
      <c r="M4568" s="37"/>
      <c r="O4568" s="37">
        <v>1494826</v>
      </c>
      <c r="P4568" s="12">
        <v>0.03</v>
      </c>
      <c r="R4568" s="37">
        <v>958652</v>
      </c>
      <c r="S4568" s="12">
        <v>0.02</v>
      </c>
      <c r="T4568" s="37"/>
      <c r="V4568" s="37">
        <v>641115</v>
      </c>
      <c r="W4568" s="12">
        <v>0.01</v>
      </c>
      <c r="X4568" s="37"/>
      <c r="Z4568" s="37"/>
      <c r="AB4568" s="37">
        <v>535838</v>
      </c>
      <c r="AC4568" s="12">
        <v>0.01</v>
      </c>
      <c r="AD4568" s="37"/>
      <c r="AF4568" s="37">
        <v>565176</v>
      </c>
      <c r="AG4568" s="12">
        <v>0.01</v>
      </c>
      <c r="AH4568" s="37"/>
      <c r="AJ4568" s="12">
        <v>37362</v>
      </c>
      <c r="AK4568" s="12">
        <v>23247</v>
      </c>
      <c r="AL4568" s="12">
        <v>81456</v>
      </c>
      <c r="AN4568" s="37"/>
      <c r="AP4568" s="37"/>
      <c r="AR4568" s="37"/>
      <c r="AT4568" s="37"/>
      <c r="AV4568" s="37"/>
      <c r="AX4568" s="37"/>
      <c r="AZ4568" s="12">
        <v>72214</v>
      </c>
      <c r="BF4568" s="12">
        <v>33444</v>
      </c>
      <c r="BG4568" s="12">
        <v>21938</v>
      </c>
      <c r="BP4568" s="12">
        <v>0</v>
      </c>
      <c r="BR4568" s="12">
        <v>0</v>
      </c>
      <c r="BS4568" s="12">
        <v>0</v>
      </c>
      <c r="BT4568" s="12">
        <v>0</v>
      </c>
      <c r="BU4568" s="12">
        <v>0</v>
      </c>
      <c r="BX4568" s="12">
        <v>0</v>
      </c>
      <c r="CG4568" s="12" t="s">
        <v>929</v>
      </c>
      <c r="CH4568" s="12">
        <v>44.420999999999999</v>
      </c>
      <c r="CI4568" s="12" t="s">
        <v>977</v>
      </c>
      <c r="CJ4568" s="12"/>
      <c r="CK4568" s="12" t="s">
        <v>927</v>
      </c>
      <c r="CL4568" s="37">
        <v>4131080879</v>
      </c>
      <c r="CN4568" s="12" t="s">
        <v>1506</v>
      </c>
      <c r="CS4568" s="12"/>
      <c r="CT4568" s="36" t="str">
        <f t="shared" si="71"/>
        <v>1bn - 50bn</v>
      </c>
      <c r="CU4568" s="36" t="str">
        <f>VLOOKUP(CK4568,Mapping!B:C,2,FALSE)</f>
        <v>CN</v>
      </c>
    </row>
    <row r="4569" spans="1:99" ht="16" customHeight="1" x14ac:dyDescent="0.35">
      <c r="A4569" s="12" t="s">
        <v>6160</v>
      </c>
      <c r="B4569" s="12" t="s">
        <v>925</v>
      </c>
      <c r="E4569" s="37">
        <v>3461813</v>
      </c>
      <c r="G4569" s="37" t="s">
        <v>1505</v>
      </c>
      <c r="I4569" s="37"/>
      <c r="K4569" s="37">
        <v>1992879</v>
      </c>
      <c r="L4569" s="12">
        <v>0.89</v>
      </c>
      <c r="M4569" s="37"/>
      <c r="O4569" s="37">
        <v>1467338</v>
      </c>
      <c r="P4569" s="12">
        <v>0.66</v>
      </c>
      <c r="R4569" s="37">
        <v>1596</v>
      </c>
      <c r="S4569" s="12">
        <v>0</v>
      </c>
      <c r="T4569" s="37"/>
      <c r="V4569" s="37"/>
      <c r="X4569" s="37"/>
      <c r="Z4569" s="37"/>
      <c r="AB4569" s="37"/>
      <c r="AD4569" s="37"/>
      <c r="AF4569" s="37"/>
      <c r="AH4569" s="37"/>
      <c r="AL4569" s="12">
        <v>104900</v>
      </c>
      <c r="AN4569" s="37"/>
      <c r="AP4569" s="37"/>
      <c r="AR4569" s="37"/>
      <c r="AT4569" s="37"/>
      <c r="AV4569" s="37"/>
      <c r="AX4569" s="37"/>
      <c r="AZ4569" s="12">
        <v>100</v>
      </c>
      <c r="BG4569" s="12">
        <v>31100</v>
      </c>
      <c r="BS4569" s="12">
        <v>0</v>
      </c>
      <c r="BU4569" s="12">
        <v>0</v>
      </c>
      <c r="BX4569" s="12">
        <v>0</v>
      </c>
      <c r="CG4569" s="12" t="s">
        <v>940</v>
      </c>
      <c r="CH4569" s="12">
        <v>45.363999999999997</v>
      </c>
      <c r="CI4569" s="12" t="s">
        <v>977</v>
      </c>
      <c r="CJ4569" s="12"/>
      <c r="CK4569" s="12" t="s">
        <v>927</v>
      </c>
      <c r="CL4569" s="37">
        <v>217658916</v>
      </c>
      <c r="CN4569" s="12" t="s">
        <v>1506</v>
      </c>
      <c r="CS4569" s="12"/>
      <c r="CT4569" s="36" t="str">
        <f t="shared" si="71"/>
        <v>500mn</v>
      </c>
      <c r="CU4569" s="36" t="str">
        <f>VLOOKUP(CK4569,Mapping!B:C,2,FALSE)</f>
        <v>CN</v>
      </c>
    </row>
    <row r="4570" spans="1:99" ht="16" customHeight="1" x14ac:dyDescent="0.35">
      <c r="A4570" s="12" t="s">
        <v>6161</v>
      </c>
      <c r="B4570" s="12" t="s">
        <v>925</v>
      </c>
      <c r="E4570" s="37">
        <v>205058</v>
      </c>
      <c r="G4570" s="37" t="s">
        <v>1505</v>
      </c>
      <c r="I4570" s="37"/>
      <c r="K4570" s="37">
        <v>205058</v>
      </c>
      <c r="L4570" s="12">
        <v>27.26</v>
      </c>
      <c r="M4570" s="37"/>
      <c r="O4570" s="37"/>
      <c r="R4570" s="37"/>
      <c r="T4570" s="37"/>
      <c r="V4570" s="37"/>
      <c r="X4570" s="37"/>
      <c r="Z4570" s="37"/>
      <c r="AB4570" s="37"/>
      <c r="AD4570" s="37"/>
      <c r="AF4570" s="37"/>
      <c r="AH4570" s="37"/>
      <c r="AN4570" s="37"/>
      <c r="AP4570" s="37"/>
      <c r="AR4570" s="37"/>
      <c r="AT4570" s="37"/>
      <c r="AV4570" s="37"/>
      <c r="AX4570" s="37"/>
      <c r="BG4570" s="12">
        <v>4300</v>
      </c>
      <c r="BS4570" s="12">
        <v>0</v>
      </c>
      <c r="CG4570" s="12" t="s">
        <v>940</v>
      </c>
      <c r="CI4570" s="12" t="s">
        <v>1024</v>
      </c>
      <c r="CJ4570" s="12"/>
      <c r="CK4570" s="12" t="s">
        <v>951</v>
      </c>
      <c r="CL4570" s="37">
        <v>895829</v>
      </c>
      <c r="CN4570" s="12" t="s">
        <v>1506</v>
      </c>
      <c r="CS4570" s="12"/>
      <c r="CT4570" s="36" t="str">
        <f t="shared" si="71"/>
        <v>500mn</v>
      </c>
      <c r="CU4570" s="36" t="str">
        <f>VLOOKUP(CK4570,Mapping!B:C,2,FALSE)</f>
        <v>HK</v>
      </c>
    </row>
    <row r="4571" spans="1:99" ht="16" customHeight="1" x14ac:dyDescent="0.35">
      <c r="A4571" s="12" t="s">
        <v>6162</v>
      </c>
      <c r="B4571" s="12" t="s">
        <v>925</v>
      </c>
      <c r="E4571" s="37">
        <v>31191918</v>
      </c>
      <c r="G4571" s="37" t="s">
        <v>1505</v>
      </c>
      <c r="I4571" s="37"/>
      <c r="K4571" s="37"/>
      <c r="M4571" s="37"/>
      <c r="O4571" s="37"/>
      <c r="Q4571" s="12">
        <v>247006</v>
      </c>
      <c r="R4571" s="37"/>
      <c r="T4571" s="37"/>
      <c r="V4571" s="37"/>
      <c r="X4571" s="37"/>
      <c r="Z4571" s="37"/>
      <c r="AB4571" s="37"/>
      <c r="AD4571" s="37"/>
      <c r="AF4571" s="37"/>
      <c r="AH4571" s="37">
        <v>31191918</v>
      </c>
      <c r="AI4571" s="12">
        <v>5.95</v>
      </c>
      <c r="AN4571" s="37"/>
      <c r="AP4571" s="37"/>
      <c r="AR4571" s="37"/>
      <c r="AT4571" s="37"/>
      <c r="AV4571" s="37"/>
      <c r="AX4571" s="37"/>
      <c r="BQ4571" s="12">
        <v>0.06</v>
      </c>
      <c r="CG4571" s="12" t="s">
        <v>976</v>
      </c>
      <c r="CH4571" s="12">
        <v>159.96799999999999</v>
      </c>
      <c r="CI4571" s="12" t="s">
        <v>941</v>
      </c>
      <c r="CJ4571" s="12" t="s">
        <v>941</v>
      </c>
      <c r="CK4571" s="12" t="s">
        <v>932</v>
      </c>
      <c r="CL4571" s="37">
        <v>524114445</v>
      </c>
      <c r="CN4571" s="12" t="s">
        <v>1513</v>
      </c>
      <c r="CS4571" s="12"/>
      <c r="CT4571" s="36" t="str">
        <f t="shared" si="71"/>
        <v>500mn - 1bn</v>
      </c>
      <c r="CU4571" s="36" t="str">
        <f>VLOOKUP(CK4571,Mapping!B:C,2,FALSE)</f>
        <v>US/CA</v>
      </c>
    </row>
    <row r="4572" spans="1:99" ht="16" customHeight="1" x14ac:dyDescent="0.35">
      <c r="A4572" s="12" t="s">
        <v>6163</v>
      </c>
      <c r="B4572" s="12" t="s">
        <v>925</v>
      </c>
      <c r="E4572" s="37">
        <v>330202</v>
      </c>
      <c r="G4572" s="37" t="s">
        <v>1505</v>
      </c>
      <c r="I4572" s="37"/>
      <c r="K4572" s="37">
        <v>48419</v>
      </c>
      <c r="L4572" s="12">
        <v>0.15</v>
      </c>
      <c r="M4572" s="37"/>
      <c r="O4572" s="37">
        <v>275270</v>
      </c>
      <c r="P4572" s="12">
        <v>0.87</v>
      </c>
      <c r="R4572" s="37">
        <v>6513</v>
      </c>
      <c r="S4572" s="12">
        <v>0.02</v>
      </c>
      <c r="T4572" s="37"/>
      <c r="V4572" s="37"/>
      <c r="X4572" s="37"/>
      <c r="Z4572" s="37"/>
      <c r="AB4572" s="37"/>
      <c r="AD4572" s="37"/>
      <c r="AF4572" s="37"/>
      <c r="AH4572" s="37"/>
      <c r="AL4572" s="12">
        <v>15000</v>
      </c>
      <c r="AN4572" s="37"/>
      <c r="AP4572" s="37"/>
      <c r="AR4572" s="37"/>
      <c r="AT4572" s="37"/>
      <c r="AV4572" s="37"/>
      <c r="AX4572" s="37"/>
      <c r="AZ4572" s="12">
        <v>408</v>
      </c>
      <c r="BG4572" s="12">
        <v>629</v>
      </c>
      <c r="BS4572" s="12">
        <v>0</v>
      </c>
      <c r="BU4572" s="12">
        <v>0</v>
      </c>
      <c r="BX4572" s="12">
        <v>0</v>
      </c>
      <c r="CG4572" s="12" t="s">
        <v>929</v>
      </c>
      <c r="CH4572" s="12">
        <v>286.22000000000003</v>
      </c>
      <c r="CI4572" s="12" t="s">
        <v>6164</v>
      </c>
      <c r="CJ4572" s="12"/>
      <c r="CK4572" s="12" t="s">
        <v>927</v>
      </c>
      <c r="CL4572" s="37">
        <v>32121387</v>
      </c>
      <c r="CN4572" s="12" t="s">
        <v>1506</v>
      </c>
      <c r="CS4572" s="12"/>
      <c r="CT4572" s="36" t="str">
        <f t="shared" si="71"/>
        <v>500mn</v>
      </c>
      <c r="CU4572" s="36" t="str">
        <f>VLOOKUP(CK4572,Mapping!B:C,2,FALSE)</f>
        <v>CN</v>
      </c>
    </row>
    <row r="4573" spans="1:99" ht="16" customHeight="1" x14ac:dyDescent="0.35">
      <c r="A4573" s="12" t="s">
        <v>6165</v>
      </c>
      <c r="B4573" s="12" t="s">
        <v>925</v>
      </c>
      <c r="E4573" s="37">
        <v>0</v>
      </c>
      <c r="G4573" s="37" t="s">
        <v>1505</v>
      </c>
      <c r="I4573" s="37"/>
      <c r="K4573" s="37"/>
      <c r="M4573" s="37"/>
      <c r="O4573" s="37"/>
      <c r="R4573" s="37"/>
      <c r="T4573" s="37"/>
      <c r="V4573" s="37"/>
      <c r="X4573" s="37"/>
      <c r="Z4573" s="37"/>
      <c r="AB4573" s="37"/>
      <c r="AD4573" s="37"/>
      <c r="AF4573" s="37"/>
      <c r="AH4573" s="37"/>
      <c r="AN4573" s="37">
        <v>0</v>
      </c>
      <c r="AO4573" s="12">
        <v>0</v>
      </c>
      <c r="AP4573" s="37"/>
      <c r="AR4573" s="37"/>
      <c r="AT4573" s="37"/>
      <c r="AV4573" s="37"/>
      <c r="AX4573" s="37"/>
      <c r="BI4573" s="12">
        <v>0</v>
      </c>
      <c r="BY4573" s="12">
        <v>0</v>
      </c>
      <c r="CG4573" s="12" t="s">
        <v>929</v>
      </c>
      <c r="CH4573" s="12">
        <v>33.231000000000002</v>
      </c>
      <c r="CI4573" s="12" t="s">
        <v>989</v>
      </c>
      <c r="CJ4573" s="12"/>
      <c r="CK4573" s="12" t="s">
        <v>990</v>
      </c>
      <c r="CL4573" s="37">
        <v>720059362</v>
      </c>
      <c r="CN4573" s="12" t="s">
        <v>1506</v>
      </c>
      <c r="CS4573" s="12"/>
      <c r="CT4573" s="36" t="str">
        <f t="shared" si="71"/>
        <v>500mn - 1bn</v>
      </c>
      <c r="CU4573" s="36" t="str">
        <f>VLOOKUP(CK4573,Mapping!B:C,2,FALSE)</f>
        <v>EU</v>
      </c>
    </row>
    <row r="4574" spans="1:99" ht="16" customHeight="1" x14ac:dyDescent="0.35">
      <c r="A4574" s="12" t="s">
        <v>6166</v>
      </c>
      <c r="B4574" s="12" t="s">
        <v>925</v>
      </c>
      <c r="E4574" s="37">
        <v>0</v>
      </c>
      <c r="G4574" s="37" t="s">
        <v>1505</v>
      </c>
      <c r="I4574" s="37"/>
      <c r="K4574" s="37"/>
      <c r="M4574" s="37"/>
      <c r="O4574" s="37"/>
      <c r="R4574" s="37">
        <v>0</v>
      </c>
      <c r="S4574" s="12">
        <v>0</v>
      </c>
      <c r="T4574" s="37"/>
      <c r="V4574" s="37"/>
      <c r="X4574" s="37">
        <v>0</v>
      </c>
      <c r="Y4574" s="12">
        <v>0</v>
      </c>
      <c r="Z4574" s="37"/>
      <c r="AB4574" s="37"/>
      <c r="AD4574" s="37"/>
      <c r="AF4574" s="37"/>
      <c r="AH4574" s="37"/>
      <c r="AN4574" s="37"/>
      <c r="AP4574" s="37"/>
      <c r="AR4574" s="37"/>
      <c r="AT4574" s="37"/>
      <c r="AV4574" s="37"/>
      <c r="AX4574" s="37"/>
      <c r="AZ4574" s="12">
        <v>0</v>
      </c>
      <c r="BA4574" s="12">
        <v>0</v>
      </c>
      <c r="BX4574" s="12">
        <v>0</v>
      </c>
      <c r="BZ4574" s="12">
        <v>0</v>
      </c>
      <c r="CG4574" s="12"/>
      <c r="CH4574" s="12">
        <v>129.91499999999999</v>
      </c>
      <c r="CI4574" s="12" t="s">
        <v>6167</v>
      </c>
      <c r="CJ4574" s="12"/>
      <c r="CK4574" s="12" t="s">
        <v>6168</v>
      </c>
      <c r="CL4574" s="37">
        <v>16947945</v>
      </c>
      <c r="CN4574" s="12" t="s">
        <v>1506</v>
      </c>
      <c r="CS4574" s="12"/>
      <c r="CT4574" s="36" t="str">
        <f t="shared" si="71"/>
        <v>500mn</v>
      </c>
      <c r="CU4574" s="36" t="str">
        <f>VLOOKUP(CK4574,Mapping!B:C,2,FALSE)</f>
        <v>Middle East</v>
      </c>
    </row>
    <row r="4575" spans="1:99" ht="16" customHeight="1" x14ac:dyDescent="0.35">
      <c r="A4575" s="12" t="s">
        <v>6169</v>
      </c>
      <c r="B4575" s="12" t="s">
        <v>925</v>
      </c>
      <c r="E4575" s="37">
        <v>36416145</v>
      </c>
      <c r="G4575" s="37" t="s">
        <v>1505</v>
      </c>
      <c r="I4575" s="37"/>
      <c r="K4575" s="37"/>
      <c r="M4575" s="37">
        <v>36416145</v>
      </c>
      <c r="N4575" s="12">
        <v>13.61</v>
      </c>
      <c r="O4575" s="37"/>
      <c r="R4575" s="37"/>
      <c r="T4575" s="37"/>
      <c r="V4575" s="37"/>
      <c r="X4575" s="37"/>
      <c r="Z4575" s="37"/>
      <c r="AB4575" s="37"/>
      <c r="AD4575" s="37"/>
      <c r="AF4575" s="37"/>
      <c r="AH4575" s="37"/>
      <c r="AN4575" s="37"/>
      <c r="AP4575" s="37"/>
      <c r="AR4575" s="37"/>
      <c r="AT4575" s="37"/>
      <c r="AV4575" s="37"/>
      <c r="AX4575" s="37"/>
      <c r="BB4575" s="12">
        <v>290261</v>
      </c>
      <c r="CC4575" s="12">
        <v>0.01</v>
      </c>
      <c r="CG4575" s="12" t="s">
        <v>929</v>
      </c>
      <c r="CH4575" s="12">
        <v>91.527000000000001</v>
      </c>
      <c r="CI4575" s="12" t="s">
        <v>967</v>
      </c>
      <c r="CJ4575" s="12" t="s">
        <v>968</v>
      </c>
      <c r="CK4575" s="12" t="s">
        <v>932</v>
      </c>
      <c r="CL4575" s="37">
        <v>267608814</v>
      </c>
      <c r="CN4575" s="12" t="s">
        <v>1509</v>
      </c>
      <c r="CS4575" s="12"/>
      <c r="CT4575" s="36" t="str">
        <f t="shared" si="71"/>
        <v>500mn</v>
      </c>
      <c r="CU4575" s="36" t="str">
        <f>VLOOKUP(CK4575,Mapping!B:C,2,FALSE)</f>
        <v>US/CA</v>
      </c>
    </row>
    <row r="4576" spans="1:99" ht="16" customHeight="1" x14ac:dyDescent="0.35">
      <c r="A4576" s="12" t="s">
        <v>6170</v>
      </c>
      <c r="B4576" s="12" t="s">
        <v>925</v>
      </c>
      <c r="E4576" s="37">
        <v>8317270</v>
      </c>
      <c r="G4576" s="37" t="s">
        <v>1505</v>
      </c>
      <c r="I4576" s="37"/>
      <c r="K4576" s="37"/>
      <c r="M4576" s="37">
        <v>4892940</v>
      </c>
      <c r="N4576" s="12">
        <v>0.69</v>
      </c>
      <c r="O4576" s="37"/>
      <c r="Q4576" s="12">
        <v>5500</v>
      </c>
      <c r="R4576" s="37"/>
      <c r="T4576" s="37"/>
      <c r="V4576" s="37"/>
      <c r="X4576" s="37"/>
      <c r="Z4576" s="37">
        <v>0</v>
      </c>
      <c r="AA4576" s="12">
        <v>0</v>
      </c>
      <c r="AB4576" s="37"/>
      <c r="AD4576" s="37">
        <v>2729790</v>
      </c>
      <c r="AE4576" s="12">
        <v>0.39</v>
      </c>
      <c r="AF4576" s="37"/>
      <c r="AH4576" s="37">
        <v>694540</v>
      </c>
      <c r="AI4576" s="12">
        <v>0.1</v>
      </c>
      <c r="AN4576" s="37"/>
      <c r="AP4576" s="37"/>
      <c r="AR4576" s="37"/>
      <c r="AT4576" s="37"/>
      <c r="AV4576" s="37"/>
      <c r="AX4576" s="37"/>
      <c r="BB4576" s="12">
        <v>39000</v>
      </c>
      <c r="BC4576" s="12">
        <v>0</v>
      </c>
      <c r="BJ4576" s="12">
        <v>24500</v>
      </c>
      <c r="BQ4576" s="12">
        <v>0</v>
      </c>
      <c r="CB4576" s="12">
        <v>0.01</v>
      </c>
      <c r="CC4576" s="12">
        <v>0</v>
      </c>
      <c r="CD4576" s="12">
        <v>0</v>
      </c>
      <c r="CG4576" s="12" t="s">
        <v>976</v>
      </c>
      <c r="CH4576" s="12">
        <v>183.11500000000001</v>
      </c>
      <c r="CI4576" s="12" t="s">
        <v>941</v>
      </c>
      <c r="CJ4576" s="12" t="s">
        <v>941</v>
      </c>
      <c r="CK4576" s="12" t="s">
        <v>932</v>
      </c>
      <c r="CL4576" s="37">
        <v>705072239</v>
      </c>
      <c r="CN4576" s="12" t="s">
        <v>1513</v>
      </c>
      <c r="CS4576" s="12"/>
      <c r="CT4576" s="36" t="str">
        <f t="shared" si="71"/>
        <v>500mn - 1bn</v>
      </c>
      <c r="CU4576" s="36" t="str">
        <f>VLOOKUP(CK4576,Mapping!B:C,2,FALSE)</f>
        <v>US/CA</v>
      </c>
    </row>
    <row r="4577" spans="1:99" ht="16" customHeight="1" x14ac:dyDescent="0.35">
      <c r="A4577" s="12" t="s">
        <v>6171</v>
      </c>
      <c r="B4577" s="12" t="s">
        <v>925</v>
      </c>
      <c r="E4577" s="37">
        <v>5397747</v>
      </c>
      <c r="G4577" s="37" t="s">
        <v>1505</v>
      </c>
      <c r="I4577" s="37"/>
      <c r="K4577" s="37"/>
      <c r="M4577" s="37"/>
      <c r="O4577" s="37"/>
      <c r="R4577" s="37"/>
      <c r="T4577" s="37"/>
      <c r="V4577" s="37"/>
      <c r="X4577" s="37">
        <v>3529600</v>
      </c>
      <c r="Y4577" s="12">
        <v>0.35</v>
      </c>
      <c r="Z4577" s="37"/>
      <c r="AB4577" s="37"/>
      <c r="AD4577" s="37"/>
      <c r="AF4577" s="37"/>
      <c r="AH4577" s="37"/>
      <c r="AN4577" s="37">
        <v>1868147</v>
      </c>
      <c r="AO4577" s="12">
        <v>0.18</v>
      </c>
      <c r="AP4577" s="37"/>
      <c r="AR4577" s="37"/>
      <c r="AT4577" s="37"/>
      <c r="AV4577" s="37"/>
      <c r="AX4577" s="37"/>
      <c r="BA4577" s="12">
        <v>26705</v>
      </c>
      <c r="BI4577" s="12">
        <v>8650</v>
      </c>
      <c r="BY4577" s="12">
        <v>0</v>
      </c>
      <c r="BZ4577" s="12">
        <v>0</v>
      </c>
      <c r="CG4577" s="12" t="s">
        <v>959</v>
      </c>
      <c r="CH4577" s="12">
        <v>267.55</v>
      </c>
      <c r="CI4577" s="12" t="s">
        <v>1061</v>
      </c>
      <c r="CJ4577" s="12"/>
      <c r="CK4577" s="12" t="s">
        <v>970</v>
      </c>
      <c r="CL4577" s="37">
        <v>1011492035</v>
      </c>
      <c r="CN4577" s="12" t="s">
        <v>1525</v>
      </c>
      <c r="CS4577" s="12"/>
      <c r="CT4577" s="36" t="str">
        <f t="shared" si="71"/>
        <v>1bn - 50bn</v>
      </c>
      <c r="CU4577" s="36" t="str">
        <f>VLOOKUP(CK4577,Mapping!B:C,2,FALSE)</f>
        <v>EU</v>
      </c>
    </row>
    <row r="4578" spans="1:99" ht="16" customHeight="1" x14ac:dyDescent="0.35">
      <c r="A4578" s="12" t="s">
        <v>6172</v>
      </c>
      <c r="B4578" s="12" t="s">
        <v>925</v>
      </c>
      <c r="E4578" s="37">
        <v>6735920</v>
      </c>
      <c r="G4578" s="37" t="s">
        <v>1505</v>
      </c>
      <c r="I4578" s="37"/>
      <c r="K4578" s="37"/>
      <c r="M4578" s="37"/>
      <c r="O4578" s="37"/>
      <c r="Q4578" s="12">
        <v>20000</v>
      </c>
      <c r="R4578" s="37"/>
      <c r="T4578" s="37"/>
      <c r="V4578" s="37"/>
      <c r="X4578" s="37"/>
      <c r="Z4578" s="37"/>
      <c r="AB4578" s="37"/>
      <c r="AD4578" s="37"/>
      <c r="AF4578" s="37"/>
      <c r="AH4578" s="37">
        <v>2525600</v>
      </c>
      <c r="AI4578" s="12">
        <v>0.36</v>
      </c>
      <c r="AN4578" s="37">
        <v>4210320</v>
      </c>
      <c r="AO4578" s="12">
        <v>0.6</v>
      </c>
      <c r="AP4578" s="37"/>
      <c r="AR4578" s="37"/>
      <c r="AT4578" s="37"/>
      <c r="AV4578" s="37"/>
      <c r="AX4578" s="37"/>
      <c r="BI4578" s="12">
        <v>25000</v>
      </c>
      <c r="BQ4578" s="12">
        <v>0</v>
      </c>
      <c r="BY4578" s="12">
        <v>0</v>
      </c>
      <c r="CG4578" s="12" t="s">
        <v>976</v>
      </c>
      <c r="CH4578" s="12">
        <v>206.6</v>
      </c>
      <c r="CI4578" s="12" t="s">
        <v>967</v>
      </c>
      <c r="CJ4578" s="12" t="s">
        <v>968</v>
      </c>
      <c r="CK4578" s="12" t="s">
        <v>932</v>
      </c>
      <c r="CL4578" s="37">
        <v>702629048</v>
      </c>
      <c r="CN4578" s="12" t="s">
        <v>1513</v>
      </c>
      <c r="CS4578" s="12"/>
      <c r="CT4578" s="36" t="str">
        <f t="shared" si="71"/>
        <v>500mn - 1bn</v>
      </c>
      <c r="CU4578" s="36" t="str">
        <f>VLOOKUP(CK4578,Mapping!B:C,2,FALSE)</f>
        <v>US/CA</v>
      </c>
    </row>
    <row r="4579" spans="1:99" ht="16" customHeight="1" x14ac:dyDescent="0.35">
      <c r="A4579" s="12" t="s">
        <v>6173</v>
      </c>
      <c r="B4579" s="12" t="s">
        <v>925</v>
      </c>
      <c r="E4579" s="37">
        <v>7157544</v>
      </c>
      <c r="G4579" s="37" t="s">
        <v>1505</v>
      </c>
      <c r="I4579" s="37"/>
      <c r="K4579" s="37"/>
      <c r="M4579" s="37"/>
      <c r="O4579" s="37"/>
      <c r="R4579" s="37"/>
      <c r="T4579" s="37"/>
      <c r="V4579" s="37"/>
      <c r="X4579" s="37"/>
      <c r="Z4579" s="37"/>
      <c r="AB4579" s="37"/>
      <c r="AD4579" s="37"/>
      <c r="AF4579" s="37"/>
      <c r="AH4579" s="37"/>
      <c r="AN4579" s="37">
        <v>7157544</v>
      </c>
      <c r="AO4579" s="12">
        <v>1.31</v>
      </c>
      <c r="AP4579" s="37"/>
      <c r="AR4579" s="37"/>
      <c r="AT4579" s="37"/>
      <c r="AV4579" s="37"/>
      <c r="AX4579" s="37"/>
      <c r="BI4579" s="12">
        <v>42500</v>
      </c>
      <c r="BY4579" s="12">
        <v>0.01</v>
      </c>
      <c r="CG4579" s="12" t="s">
        <v>940</v>
      </c>
      <c r="CH4579" s="12">
        <v>3.3919999999999999</v>
      </c>
      <c r="CI4579" s="12" t="s">
        <v>1714</v>
      </c>
      <c r="CJ4579" s="12" t="s">
        <v>1046</v>
      </c>
      <c r="CK4579" s="12" t="s">
        <v>932</v>
      </c>
      <c r="CL4579" s="37">
        <v>539601535</v>
      </c>
      <c r="CN4579" s="12" t="s">
        <v>1528</v>
      </c>
      <c r="CS4579" s="12"/>
      <c r="CT4579" s="36" t="str">
        <f t="shared" si="71"/>
        <v>500mn - 1bn</v>
      </c>
      <c r="CU4579" s="36" t="str">
        <f>VLOOKUP(CK4579,Mapping!B:C,2,FALSE)</f>
        <v>US/CA</v>
      </c>
    </row>
    <row r="4580" spans="1:99" ht="16" customHeight="1" x14ac:dyDescent="0.35">
      <c r="A4580" s="12" t="s">
        <v>6174</v>
      </c>
      <c r="B4580" s="12" t="s">
        <v>925</v>
      </c>
      <c r="E4580" s="37">
        <v>0</v>
      </c>
      <c r="G4580" s="37" t="s">
        <v>1505</v>
      </c>
      <c r="I4580" s="37"/>
      <c r="K4580" s="37"/>
      <c r="M4580" s="37"/>
      <c r="O4580" s="37"/>
      <c r="R4580" s="37"/>
      <c r="T4580" s="37"/>
      <c r="V4580" s="37"/>
      <c r="X4580" s="37"/>
      <c r="Z4580" s="37"/>
      <c r="AB4580" s="37"/>
      <c r="AD4580" s="37"/>
      <c r="AF4580" s="37"/>
      <c r="AH4580" s="37"/>
      <c r="AN4580" s="37">
        <v>0</v>
      </c>
      <c r="AO4580" s="12">
        <v>0</v>
      </c>
      <c r="AP4580" s="37"/>
      <c r="AR4580" s="37"/>
      <c r="AT4580" s="37"/>
      <c r="AV4580" s="37"/>
      <c r="AX4580" s="37"/>
      <c r="BI4580" s="12">
        <v>0</v>
      </c>
      <c r="BY4580" s="12">
        <v>0</v>
      </c>
      <c r="CG4580" s="12" t="s">
        <v>929</v>
      </c>
      <c r="CH4580" s="12">
        <v>66.992999999999995</v>
      </c>
      <c r="CI4580" s="12" t="s">
        <v>5399</v>
      </c>
      <c r="CJ4580" s="12" t="s">
        <v>941</v>
      </c>
      <c r="CK4580" s="12" t="s">
        <v>932</v>
      </c>
      <c r="CL4580" s="37">
        <v>94246354</v>
      </c>
      <c r="CN4580" s="12" t="s">
        <v>1509</v>
      </c>
      <c r="CS4580" s="12"/>
      <c r="CT4580" s="36" t="str">
        <f t="shared" si="71"/>
        <v>500mn</v>
      </c>
      <c r="CU4580" s="36" t="str">
        <f>VLOOKUP(CK4580,Mapping!B:C,2,FALSE)</f>
        <v>US/CA</v>
      </c>
    </row>
    <row r="4581" spans="1:99" ht="16" customHeight="1" x14ac:dyDescent="0.35">
      <c r="A4581" s="12" t="s">
        <v>6175</v>
      </c>
      <c r="B4581" s="12" t="s">
        <v>933</v>
      </c>
      <c r="E4581" s="37">
        <v>41433118</v>
      </c>
      <c r="G4581" s="37" t="s">
        <v>1505</v>
      </c>
      <c r="I4581" s="37"/>
      <c r="K4581" s="37">
        <v>1655026</v>
      </c>
      <c r="L4581" s="12">
        <v>0.04</v>
      </c>
      <c r="M4581" s="37">
        <v>0</v>
      </c>
      <c r="N4581" s="12">
        <v>0</v>
      </c>
      <c r="O4581" s="37">
        <v>0</v>
      </c>
      <c r="P4581" s="12">
        <v>0</v>
      </c>
      <c r="Q4581" s="12">
        <v>72083</v>
      </c>
      <c r="R4581" s="37"/>
      <c r="T4581" s="37">
        <v>557573</v>
      </c>
      <c r="U4581" s="12">
        <v>0.01</v>
      </c>
      <c r="V4581" s="37">
        <v>187533</v>
      </c>
      <c r="W4581" s="12">
        <v>0</v>
      </c>
      <c r="X4581" s="37">
        <v>7567655</v>
      </c>
      <c r="Y4581" s="12">
        <v>0.16</v>
      </c>
      <c r="Z4581" s="37"/>
      <c r="AB4581" s="37">
        <v>111149</v>
      </c>
      <c r="AC4581" s="12">
        <v>0</v>
      </c>
      <c r="AD4581" s="37">
        <v>0</v>
      </c>
      <c r="AE4581" s="12">
        <v>0</v>
      </c>
      <c r="AF4581" s="37"/>
      <c r="AH4581" s="37">
        <v>9102641</v>
      </c>
      <c r="AI4581" s="12">
        <v>0.2</v>
      </c>
      <c r="AJ4581" s="12">
        <v>7750</v>
      </c>
      <c r="AK4581" s="12">
        <v>6800</v>
      </c>
      <c r="AL4581" s="12">
        <v>0</v>
      </c>
      <c r="AN4581" s="37">
        <v>22251541</v>
      </c>
      <c r="AO4581" s="12">
        <v>0.48</v>
      </c>
      <c r="AP4581" s="37"/>
      <c r="AR4581" s="37"/>
      <c r="AT4581" s="37"/>
      <c r="AV4581" s="37"/>
      <c r="AX4581" s="37"/>
      <c r="BA4581" s="12">
        <v>74062</v>
      </c>
      <c r="BB4581" s="12">
        <v>0</v>
      </c>
      <c r="BG4581" s="12">
        <v>21500</v>
      </c>
      <c r="BI4581" s="12">
        <v>132125</v>
      </c>
      <c r="BJ4581" s="12">
        <v>0</v>
      </c>
      <c r="BK4581" s="12">
        <v>4981</v>
      </c>
      <c r="BQ4581" s="12">
        <v>0.02</v>
      </c>
      <c r="BR4581" s="12">
        <v>0</v>
      </c>
      <c r="BS4581" s="12">
        <v>0</v>
      </c>
      <c r="BT4581" s="12">
        <v>0</v>
      </c>
      <c r="BU4581" s="12">
        <v>0</v>
      </c>
      <c r="BY4581" s="12">
        <v>0.02</v>
      </c>
      <c r="BZ4581" s="12">
        <v>0</v>
      </c>
      <c r="CB4581" s="12">
        <v>0</v>
      </c>
      <c r="CC4581" s="12">
        <v>0</v>
      </c>
      <c r="CE4581" s="12">
        <v>0</v>
      </c>
      <c r="CG4581" s="12" t="s">
        <v>934</v>
      </c>
      <c r="CH4581" s="12">
        <v>36.622</v>
      </c>
      <c r="CI4581" s="12" t="s">
        <v>1096</v>
      </c>
      <c r="CJ4581" s="12" t="s">
        <v>1097</v>
      </c>
      <c r="CK4581" s="12" t="s">
        <v>932</v>
      </c>
      <c r="CL4581" s="37">
        <v>4642739785</v>
      </c>
      <c r="CN4581" s="12" t="s">
        <v>1506</v>
      </c>
      <c r="CS4581" s="12"/>
      <c r="CT4581" s="36" t="str">
        <f t="shared" si="71"/>
        <v>1bn - 50bn</v>
      </c>
      <c r="CU4581" s="36" t="str">
        <f>VLOOKUP(CK4581,Mapping!B:C,2,FALSE)</f>
        <v>US/CA</v>
      </c>
    </row>
    <row r="4582" spans="1:99" ht="16" customHeight="1" x14ac:dyDescent="0.35">
      <c r="A4582" s="12" t="s">
        <v>6176</v>
      </c>
      <c r="B4582" s="12" t="s">
        <v>925</v>
      </c>
      <c r="E4582" s="37">
        <v>1322040</v>
      </c>
      <c r="G4582" s="37" t="s">
        <v>1505</v>
      </c>
      <c r="I4582" s="37"/>
      <c r="K4582" s="37"/>
      <c r="M4582" s="37">
        <v>0</v>
      </c>
      <c r="N4582" s="12">
        <v>0</v>
      </c>
      <c r="O4582" s="37"/>
      <c r="Q4582" s="12">
        <v>0</v>
      </c>
      <c r="R4582" s="37"/>
      <c r="T4582" s="37"/>
      <c r="V4582" s="37"/>
      <c r="X4582" s="37"/>
      <c r="Z4582" s="37"/>
      <c r="AB4582" s="37"/>
      <c r="AD4582" s="37"/>
      <c r="AF4582" s="37"/>
      <c r="AH4582" s="37">
        <v>0</v>
      </c>
      <c r="AI4582" s="12">
        <v>0</v>
      </c>
      <c r="AN4582" s="37">
        <v>1322040</v>
      </c>
      <c r="AO4582" s="12">
        <v>0.57999999999999996</v>
      </c>
      <c r="AP4582" s="37"/>
      <c r="AR4582" s="37"/>
      <c r="AT4582" s="37"/>
      <c r="AV4582" s="37"/>
      <c r="AX4582" s="37"/>
      <c r="BB4582" s="12">
        <v>0</v>
      </c>
      <c r="BI4582" s="12">
        <v>7850</v>
      </c>
      <c r="BQ4582" s="12">
        <v>0</v>
      </c>
      <c r="BY4582" s="12">
        <v>0</v>
      </c>
      <c r="CC4582" s="12">
        <v>0</v>
      </c>
      <c r="CG4582" s="12" t="s">
        <v>934</v>
      </c>
      <c r="CH4582" s="12">
        <v>42.808</v>
      </c>
      <c r="CI4582" s="12" t="s">
        <v>1196</v>
      </c>
      <c r="CJ4582" s="12" t="s">
        <v>966</v>
      </c>
      <c r="CK4582" s="12" t="s">
        <v>932</v>
      </c>
      <c r="CL4582" s="37">
        <v>227001071</v>
      </c>
      <c r="CN4582" s="12" t="s">
        <v>1509</v>
      </c>
      <c r="CS4582" s="12"/>
      <c r="CT4582" s="36" t="str">
        <f t="shared" si="71"/>
        <v>500mn</v>
      </c>
      <c r="CU4582" s="36" t="str">
        <f>VLOOKUP(CK4582,Mapping!B:C,2,FALSE)</f>
        <v>US/CA</v>
      </c>
    </row>
    <row r="4583" spans="1:99" ht="16" customHeight="1" x14ac:dyDescent="0.35">
      <c r="A4583" s="12" t="s">
        <v>6177</v>
      </c>
      <c r="B4583" s="12" t="s">
        <v>925</v>
      </c>
      <c r="E4583" s="37">
        <v>103295518</v>
      </c>
      <c r="G4583" s="37" t="s">
        <v>1505</v>
      </c>
      <c r="I4583" s="37"/>
      <c r="K4583" s="37"/>
      <c r="M4583" s="37">
        <v>46375441</v>
      </c>
      <c r="N4583" s="12">
        <v>26.06</v>
      </c>
      <c r="O4583" s="37"/>
      <c r="R4583" s="37"/>
      <c r="T4583" s="37"/>
      <c r="V4583" s="37"/>
      <c r="X4583" s="37">
        <v>56920077</v>
      </c>
      <c r="Y4583" s="12">
        <v>31.98</v>
      </c>
      <c r="Z4583" s="37"/>
      <c r="AB4583" s="37"/>
      <c r="AD4583" s="37"/>
      <c r="AF4583" s="37"/>
      <c r="AH4583" s="37"/>
      <c r="AN4583" s="37"/>
      <c r="AP4583" s="37"/>
      <c r="AR4583" s="37"/>
      <c r="AT4583" s="37"/>
      <c r="AV4583" s="37"/>
      <c r="AX4583" s="37"/>
      <c r="BA4583" s="12">
        <v>480947</v>
      </c>
      <c r="BB4583" s="12">
        <v>350718</v>
      </c>
      <c r="BZ4583" s="12">
        <v>0.01</v>
      </c>
      <c r="CC4583" s="12">
        <v>0.01</v>
      </c>
      <c r="CG4583" s="12" t="s">
        <v>940</v>
      </c>
      <c r="CH4583" s="12">
        <v>50.301000000000002</v>
      </c>
      <c r="CI4583" s="12" t="s">
        <v>950</v>
      </c>
      <c r="CJ4583" s="12"/>
      <c r="CK4583" s="12" t="s">
        <v>951</v>
      </c>
      <c r="CL4583" s="37">
        <v>177985606</v>
      </c>
      <c r="CN4583" s="12" t="s">
        <v>1509</v>
      </c>
      <c r="CS4583" s="12"/>
      <c r="CT4583" s="36" t="str">
        <f t="shared" si="71"/>
        <v>500mn</v>
      </c>
      <c r="CU4583" s="36" t="str">
        <f>VLOOKUP(CK4583,Mapping!B:C,2,FALSE)</f>
        <v>HK</v>
      </c>
    </row>
    <row r="4584" spans="1:99" ht="16" customHeight="1" x14ac:dyDescent="0.35">
      <c r="A4584" s="12" t="s">
        <v>6178</v>
      </c>
      <c r="B4584" s="12" t="s">
        <v>925</v>
      </c>
      <c r="E4584" s="37">
        <v>265250</v>
      </c>
      <c r="G4584" s="37" t="s">
        <v>1505</v>
      </c>
      <c r="I4584" s="37"/>
      <c r="K4584" s="37"/>
      <c r="M4584" s="37"/>
      <c r="O4584" s="37"/>
      <c r="R4584" s="37"/>
      <c r="T4584" s="37"/>
      <c r="V4584" s="37"/>
      <c r="X4584" s="37"/>
      <c r="Z4584" s="37"/>
      <c r="AB4584" s="37"/>
      <c r="AD4584" s="37"/>
      <c r="AF4584" s="37"/>
      <c r="AH4584" s="37"/>
      <c r="AN4584" s="37">
        <v>265250</v>
      </c>
      <c r="AO4584" s="12">
        <v>0.03</v>
      </c>
      <c r="AP4584" s="37"/>
      <c r="AR4584" s="37"/>
      <c r="AT4584" s="37"/>
      <c r="AV4584" s="37"/>
      <c r="AX4584" s="37"/>
      <c r="BI4584" s="12">
        <v>1575</v>
      </c>
      <c r="BY4584" s="12">
        <v>0</v>
      </c>
      <c r="CG4584" s="12" t="s">
        <v>940</v>
      </c>
      <c r="CH4584" s="12">
        <v>22.905000000000001</v>
      </c>
      <c r="CI4584" s="12" t="s">
        <v>6179</v>
      </c>
      <c r="CJ4584" s="12" t="s">
        <v>968</v>
      </c>
      <c r="CK4584" s="12" t="s">
        <v>932</v>
      </c>
      <c r="CL4584" s="37">
        <v>1054155276</v>
      </c>
      <c r="CN4584" s="12" t="s">
        <v>1509</v>
      </c>
      <c r="CS4584" s="12"/>
      <c r="CT4584" s="36" t="str">
        <f t="shared" si="71"/>
        <v>1bn - 50bn</v>
      </c>
      <c r="CU4584" s="36" t="str">
        <f>VLOOKUP(CK4584,Mapping!B:C,2,FALSE)</f>
        <v>US/CA</v>
      </c>
    </row>
    <row r="4585" spans="1:99" ht="16" customHeight="1" x14ac:dyDescent="0.35">
      <c r="A4585" s="12" t="s">
        <v>6180</v>
      </c>
      <c r="B4585" s="12" t="s">
        <v>925</v>
      </c>
      <c r="E4585" s="37">
        <v>808381</v>
      </c>
      <c r="G4585" s="37" t="s">
        <v>1505</v>
      </c>
      <c r="I4585" s="37"/>
      <c r="K4585" s="37"/>
      <c r="M4585" s="37"/>
      <c r="O4585" s="37"/>
      <c r="R4585" s="37"/>
      <c r="T4585" s="37"/>
      <c r="V4585" s="37"/>
      <c r="X4585" s="37"/>
      <c r="Z4585" s="37"/>
      <c r="AB4585" s="37"/>
      <c r="AD4585" s="37"/>
      <c r="AF4585" s="37"/>
      <c r="AH4585" s="37"/>
      <c r="AN4585" s="37">
        <v>808381</v>
      </c>
      <c r="AO4585" s="12">
        <v>0.8</v>
      </c>
      <c r="AP4585" s="37"/>
      <c r="AR4585" s="37"/>
      <c r="AT4585" s="37"/>
      <c r="AV4585" s="37"/>
      <c r="AX4585" s="37"/>
      <c r="BI4585" s="12">
        <v>4800</v>
      </c>
      <c r="BY4585" s="12">
        <v>0</v>
      </c>
      <c r="CG4585" s="12" t="s">
        <v>940</v>
      </c>
      <c r="CH4585" s="12">
        <v>14.996</v>
      </c>
      <c r="CI4585" s="12" t="s">
        <v>6110</v>
      </c>
      <c r="CJ4585" s="12" t="s">
        <v>931</v>
      </c>
      <c r="CK4585" s="12" t="s">
        <v>932</v>
      </c>
      <c r="CL4585" s="37">
        <v>101464831</v>
      </c>
      <c r="CN4585" s="12" t="s">
        <v>1509</v>
      </c>
      <c r="CS4585" s="12"/>
      <c r="CT4585" s="36" t="str">
        <f t="shared" si="71"/>
        <v>500mn</v>
      </c>
      <c r="CU4585" s="36" t="str">
        <f>VLOOKUP(CK4585,Mapping!B:C,2,FALSE)</f>
        <v>US/CA</v>
      </c>
    </row>
    <row r="4586" spans="1:99" ht="16" customHeight="1" x14ac:dyDescent="0.35">
      <c r="A4586" s="12" t="s">
        <v>6181</v>
      </c>
      <c r="B4586" s="12" t="s">
        <v>925</v>
      </c>
      <c r="E4586" s="37">
        <v>2412523</v>
      </c>
      <c r="G4586" s="37" t="s">
        <v>1505</v>
      </c>
      <c r="I4586" s="37"/>
      <c r="K4586" s="37"/>
      <c r="M4586" s="37"/>
      <c r="O4586" s="37"/>
      <c r="Q4586" s="12">
        <v>15378</v>
      </c>
      <c r="R4586" s="37"/>
      <c r="T4586" s="37"/>
      <c r="V4586" s="37"/>
      <c r="X4586" s="37"/>
      <c r="Z4586" s="37"/>
      <c r="AB4586" s="37"/>
      <c r="AD4586" s="37"/>
      <c r="AF4586" s="37"/>
      <c r="AH4586" s="37">
        <v>1867197</v>
      </c>
      <c r="AI4586" s="12">
        <v>0.87</v>
      </c>
      <c r="AN4586" s="37">
        <v>545326</v>
      </c>
      <c r="AO4586" s="12">
        <v>0.25</v>
      </c>
      <c r="AP4586" s="37"/>
      <c r="AR4586" s="37"/>
      <c r="AT4586" s="37"/>
      <c r="AV4586" s="37"/>
      <c r="AX4586" s="37"/>
      <c r="BI4586" s="12">
        <v>2525</v>
      </c>
      <c r="BQ4586" s="12">
        <v>0</v>
      </c>
      <c r="BY4586" s="12">
        <v>0</v>
      </c>
      <c r="CG4586" s="12" t="s">
        <v>929</v>
      </c>
      <c r="CH4586" s="12">
        <v>242.136</v>
      </c>
      <c r="CI4586" s="12" t="s">
        <v>5497</v>
      </c>
      <c r="CJ4586" s="12" t="s">
        <v>941</v>
      </c>
      <c r="CK4586" s="12" t="s">
        <v>932</v>
      </c>
      <c r="CL4586" s="37">
        <v>213550764</v>
      </c>
      <c r="CN4586" s="12" t="s">
        <v>1509</v>
      </c>
      <c r="CS4586" s="12"/>
      <c r="CT4586" s="36" t="str">
        <f t="shared" si="71"/>
        <v>500mn</v>
      </c>
      <c r="CU4586" s="36" t="str">
        <f>VLOOKUP(CK4586,Mapping!B:C,2,FALSE)</f>
        <v>US/CA</v>
      </c>
    </row>
    <row r="4587" spans="1:99" ht="16" customHeight="1" x14ac:dyDescent="0.35">
      <c r="A4587" s="12" t="s">
        <v>6182</v>
      </c>
      <c r="B4587" s="12" t="s">
        <v>925</v>
      </c>
      <c r="E4587" s="37">
        <v>538921</v>
      </c>
      <c r="G4587" s="37" t="s">
        <v>1505</v>
      </c>
      <c r="I4587" s="37"/>
      <c r="K4587" s="37"/>
      <c r="M4587" s="37"/>
      <c r="O4587" s="37"/>
      <c r="R4587" s="37"/>
      <c r="T4587" s="37"/>
      <c r="V4587" s="37"/>
      <c r="X4587" s="37"/>
      <c r="Z4587" s="37"/>
      <c r="AB4587" s="37"/>
      <c r="AD4587" s="37"/>
      <c r="AF4587" s="37"/>
      <c r="AH4587" s="37"/>
      <c r="AN4587" s="37">
        <v>538921</v>
      </c>
      <c r="AO4587" s="12">
        <v>7.0000000000000007E-2</v>
      </c>
      <c r="AP4587" s="37"/>
      <c r="AR4587" s="37"/>
      <c r="AT4587" s="37"/>
      <c r="AV4587" s="37"/>
      <c r="AX4587" s="37"/>
      <c r="BI4587" s="12">
        <v>3200</v>
      </c>
      <c r="BY4587" s="12">
        <v>0</v>
      </c>
      <c r="CG4587" s="12" t="s">
        <v>940</v>
      </c>
      <c r="CH4587" s="12">
        <v>15.542</v>
      </c>
      <c r="CI4587" s="12" t="s">
        <v>3677</v>
      </c>
      <c r="CJ4587" s="12" t="s">
        <v>931</v>
      </c>
      <c r="CK4587" s="12" t="s">
        <v>932</v>
      </c>
      <c r="CL4587" s="37">
        <v>793610362</v>
      </c>
      <c r="CN4587" s="12" t="s">
        <v>1514</v>
      </c>
      <c r="CS4587" s="12"/>
      <c r="CT4587" s="36" t="str">
        <f t="shared" si="71"/>
        <v>500mn - 1bn</v>
      </c>
      <c r="CU4587" s="36" t="str">
        <f>VLOOKUP(CK4587,Mapping!B:C,2,FALSE)</f>
        <v>US/CA</v>
      </c>
    </row>
    <row r="4588" spans="1:99" ht="16" customHeight="1" x14ac:dyDescent="0.35">
      <c r="A4588" s="12" t="s">
        <v>6183</v>
      </c>
      <c r="B4588" s="12" t="s">
        <v>925</v>
      </c>
      <c r="E4588" s="37">
        <v>8421</v>
      </c>
      <c r="G4588" s="37" t="s">
        <v>1505</v>
      </c>
      <c r="I4588" s="37"/>
      <c r="K4588" s="37"/>
      <c r="M4588" s="37"/>
      <c r="O4588" s="37"/>
      <c r="R4588" s="37"/>
      <c r="T4588" s="37"/>
      <c r="V4588" s="37"/>
      <c r="X4588" s="37"/>
      <c r="Z4588" s="37"/>
      <c r="AB4588" s="37"/>
      <c r="AD4588" s="37"/>
      <c r="AF4588" s="37"/>
      <c r="AH4588" s="37"/>
      <c r="AN4588" s="37">
        <v>8421</v>
      </c>
      <c r="AO4588" s="12">
        <v>0.01</v>
      </c>
      <c r="AP4588" s="37"/>
      <c r="AR4588" s="37"/>
      <c r="AT4588" s="37"/>
      <c r="AV4588" s="37"/>
      <c r="AX4588" s="37"/>
      <c r="BI4588" s="12">
        <v>50</v>
      </c>
      <c r="BY4588" s="12">
        <v>0</v>
      </c>
      <c r="CG4588" s="12" t="s">
        <v>934</v>
      </c>
      <c r="CH4588" s="12">
        <v>27.666</v>
      </c>
      <c r="CI4588" s="12" t="s">
        <v>4380</v>
      </c>
      <c r="CJ4588" s="12" t="s">
        <v>931</v>
      </c>
      <c r="CK4588" s="12" t="s">
        <v>932</v>
      </c>
      <c r="CL4588" s="37">
        <v>108697035</v>
      </c>
      <c r="CN4588" s="12" t="s">
        <v>1509</v>
      </c>
      <c r="CS4588" s="12"/>
      <c r="CT4588" s="36" t="str">
        <f t="shared" si="71"/>
        <v>500mn</v>
      </c>
      <c r="CU4588" s="36" t="str">
        <f>VLOOKUP(CK4588,Mapping!B:C,2,FALSE)</f>
        <v>US/CA</v>
      </c>
    </row>
    <row r="4589" spans="1:99" ht="16" customHeight="1" x14ac:dyDescent="0.35">
      <c r="A4589" s="12" t="s">
        <v>559</v>
      </c>
      <c r="B4589" s="12" t="s">
        <v>925</v>
      </c>
      <c r="E4589" s="37">
        <v>12956080</v>
      </c>
      <c r="F4589" s="12">
        <v>13001</v>
      </c>
      <c r="G4589" s="37" t="s">
        <v>1505</v>
      </c>
      <c r="I4589" s="37">
        <v>925606</v>
      </c>
      <c r="J4589" s="12">
        <v>0.13</v>
      </c>
      <c r="K4589" s="37">
        <v>2728868</v>
      </c>
      <c r="L4589" s="12">
        <v>0.38</v>
      </c>
      <c r="M4589" s="37"/>
      <c r="O4589" s="37">
        <v>2451904</v>
      </c>
      <c r="P4589" s="12">
        <v>0.35</v>
      </c>
      <c r="R4589" s="37">
        <v>2194225</v>
      </c>
      <c r="S4589" s="12">
        <v>0.31</v>
      </c>
      <c r="T4589" s="37"/>
      <c r="V4589" s="37">
        <v>1959666</v>
      </c>
      <c r="W4589" s="12">
        <v>0.28000000000000003</v>
      </c>
      <c r="X4589" s="37"/>
      <c r="Z4589" s="37"/>
      <c r="AB4589" s="37">
        <v>1336713</v>
      </c>
      <c r="AC4589" s="12">
        <v>0.19</v>
      </c>
      <c r="AD4589" s="37"/>
      <c r="AF4589" s="37">
        <v>1359098</v>
      </c>
      <c r="AG4589" s="12">
        <v>0.19</v>
      </c>
      <c r="AH4589" s="37"/>
      <c r="AJ4589" s="12">
        <v>93204</v>
      </c>
      <c r="AK4589" s="12">
        <v>71058</v>
      </c>
      <c r="AL4589" s="12">
        <v>133609</v>
      </c>
      <c r="AN4589" s="37"/>
      <c r="AP4589" s="37"/>
      <c r="AR4589" s="37"/>
      <c r="AT4589" s="37"/>
      <c r="AV4589" s="37"/>
      <c r="AX4589" s="37"/>
      <c r="AZ4589" s="12">
        <v>165288</v>
      </c>
      <c r="BF4589" s="12">
        <v>80424</v>
      </c>
      <c r="BG4589" s="12">
        <v>35450</v>
      </c>
      <c r="BO4589" s="12">
        <v>0</v>
      </c>
      <c r="BP4589" s="12">
        <v>0</v>
      </c>
      <c r="BR4589" s="12">
        <v>0</v>
      </c>
      <c r="BS4589" s="12">
        <v>0</v>
      </c>
      <c r="BT4589" s="12">
        <v>0</v>
      </c>
      <c r="BU4589" s="12">
        <v>0</v>
      </c>
      <c r="BX4589" s="12">
        <v>0</v>
      </c>
      <c r="CG4589" s="12" t="s">
        <v>940</v>
      </c>
      <c r="CH4589" s="12">
        <v>116.91200000000001</v>
      </c>
      <c r="CI4589" s="12" t="s">
        <v>1098</v>
      </c>
      <c r="CJ4589" s="12"/>
      <c r="CK4589" s="12" t="s">
        <v>1099</v>
      </c>
      <c r="CL4589" s="37">
        <v>728525296</v>
      </c>
      <c r="CN4589" s="12" t="s">
        <v>1506</v>
      </c>
      <c r="CS4589" s="12"/>
      <c r="CT4589" s="36" t="str">
        <f t="shared" si="71"/>
        <v>500mn - 1bn</v>
      </c>
      <c r="CU4589" s="36" t="str">
        <f>VLOOKUP(CK4589,Mapping!B:C,2,FALSE)</f>
        <v>Asia</v>
      </c>
    </row>
    <row r="4590" spans="1:99" ht="16" customHeight="1" x14ac:dyDescent="0.35">
      <c r="A4590" s="12" t="s">
        <v>6184</v>
      </c>
      <c r="B4590" s="12" t="s">
        <v>925</v>
      </c>
      <c r="E4590" s="37">
        <v>3745090</v>
      </c>
      <c r="G4590" s="37" t="s">
        <v>1505</v>
      </c>
      <c r="I4590" s="37"/>
      <c r="K4590" s="37"/>
      <c r="M4590" s="37"/>
      <c r="O4590" s="37"/>
      <c r="Q4590" s="12">
        <v>28299</v>
      </c>
      <c r="R4590" s="37"/>
      <c r="T4590" s="37"/>
      <c r="V4590" s="37"/>
      <c r="X4590" s="37"/>
      <c r="Z4590" s="37"/>
      <c r="AB4590" s="37"/>
      <c r="AD4590" s="37"/>
      <c r="AF4590" s="37"/>
      <c r="AH4590" s="37">
        <v>3745090</v>
      </c>
      <c r="AI4590" s="12">
        <v>3.09</v>
      </c>
      <c r="AN4590" s="37"/>
      <c r="AP4590" s="37"/>
      <c r="AR4590" s="37"/>
      <c r="AT4590" s="37"/>
      <c r="AV4590" s="37"/>
      <c r="AX4590" s="37"/>
      <c r="BQ4590" s="12">
        <v>0.01</v>
      </c>
      <c r="CG4590" s="12" t="s">
        <v>976</v>
      </c>
      <c r="CH4590" s="12">
        <v>21.111999999999998</v>
      </c>
      <c r="CI4590" s="12" t="s">
        <v>1016</v>
      </c>
      <c r="CJ4590" s="12" t="s">
        <v>1017</v>
      </c>
      <c r="CK4590" s="12" t="s">
        <v>932</v>
      </c>
      <c r="CL4590" s="37">
        <v>121331753</v>
      </c>
      <c r="CN4590" s="12" t="s">
        <v>1513</v>
      </c>
      <c r="CS4590" s="12"/>
      <c r="CT4590" s="36" t="str">
        <f t="shared" si="71"/>
        <v>500mn</v>
      </c>
      <c r="CU4590" s="36" t="str">
        <f>VLOOKUP(CK4590,Mapping!B:C,2,FALSE)</f>
        <v>US/CA</v>
      </c>
    </row>
    <row r="4591" spans="1:99" ht="16" customHeight="1" x14ac:dyDescent="0.35">
      <c r="A4591" s="12" t="s">
        <v>6185</v>
      </c>
      <c r="B4591" s="12" t="s">
        <v>925</v>
      </c>
      <c r="E4591" s="37">
        <v>276890</v>
      </c>
      <c r="G4591" s="37" t="s">
        <v>1505</v>
      </c>
      <c r="I4591" s="37"/>
      <c r="K4591" s="37"/>
      <c r="M4591" s="37">
        <v>276890</v>
      </c>
      <c r="N4591" s="12">
        <v>0.11</v>
      </c>
      <c r="O4591" s="37"/>
      <c r="R4591" s="37"/>
      <c r="T4591" s="37"/>
      <c r="V4591" s="37"/>
      <c r="X4591" s="37"/>
      <c r="Z4591" s="37"/>
      <c r="AB4591" s="37"/>
      <c r="AD4591" s="37"/>
      <c r="AF4591" s="37"/>
      <c r="AH4591" s="37"/>
      <c r="AN4591" s="37"/>
      <c r="AP4591" s="37"/>
      <c r="AR4591" s="37"/>
      <c r="AT4591" s="37"/>
      <c r="AV4591" s="37"/>
      <c r="AX4591" s="37"/>
      <c r="BB4591" s="12">
        <v>2207</v>
      </c>
      <c r="CC4591" s="12">
        <v>0</v>
      </c>
      <c r="CG4591" s="12" t="s">
        <v>940</v>
      </c>
      <c r="CH4591" s="12">
        <v>72.497</v>
      </c>
      <c r="CI4591" s="12" t="s">
        <v>6186</v>
      </c>
      <c r="CJ4591" s="12" t="s">
        <v>968</v>
      </c>
      <c r="CK4591" s="12" t="s">
        <v>932</v>
      </c>
      <c r="CL4591" s="37">
        <v>241601402</v>
      </c>
      <c r="CN4591" s="12" t="s">
        <v>1509</v>
      </c>
      <c r="CS4591" s="12"/>
      <c r="CT4591" s="36" t="str">
        <f t="shared" si="71"/>
        <v>500mn</v>
      </c>
      <c r="CU4591" s="36" t="str">
        <f>VLOOKUP(CK4591,Mapping!B:C,2,FALSE)</f>
        <v>US/CA</v>
      </c>
    </row>
    <row r="4592" spans="1:99" ht="16" customHeight="1" x14ac:dyDescent="0.35">
      <c r="A4592" s="12" t="s">
        <v>6187</v>
      </c>
      <c r="B4592" s="12" t="s">
        <v>925</v>
      </c>
      <c r="E4592" s="37">
        <v>239988</v>
      </c>
      <c r="G4592" s="37" t="s">
        <v>1505</v>
      </c>
      <c r="I4592" s="37"/>
      <c r="K4592" s="37"/>
      <c r="M4592" s="37"/>
      <c r="O4592" s="37"/>
      <c r="R4592" s="37"/>
      <c r="T4592" s="37"/>
      <c r="V4592" s="37"/>
      <c r="X4592" s="37"/>
      <c r="Z4592" s="37"/>
      <c r="AB4592" s="37"/>
      <c r="AD4592" s="37"/>
      <c r="AF4592" s="37"/>
      <c r="AH4592" s="37"/>
      <c r="AN4592" s="37">
        <v>239988</v>
      </c>
      <c r="AO4592" s="12">
        <v>0.09</v>
      </c>
      <c r="AP4592" s="37"/>
      <c r="AR4592" s="37"/>
      <c r="AT4592" s="37"/>
      <c r="AV4592" s="37"/>
      <c r="AX4592" s="37"/>
      <c r="BI4592" s="12">
        <v>1425</v>
      </c>
      <c r="BY4592" s="12">
        <v>0</v>
      </c>
      <c r="CG4592" s="12" t="s">
        <v>963</v>
      </c>
      <c r="CH4592" s="12">
        <v>20.189</v>
      </c>
      <c r="CI4592" s="12" t="s">
        <v>930</v>
      </c>
      <c r="CJ4592" s="12" t="s">
        <v>931</v>
      </c>
      <c r="CK4592" s="12" t="s">
        <v>932</v>
      </c>
      <c r="CL4592" s="37">
        <v>273599380</v>
      </c>
      <c r="CN4592" s="12" t="s">
        <v>1509</v>
      </c>
      <c r="CS4592" s="12"/>
      <c r="CT4592" s="36" t="str">
        <f t="shared" si="71"/>
        <v>500mn</v>
      </c>
      <c r="CU4592" s="36" t="str">
        <f>VLOOKUP(CK4592,Mapping!B:C,2,FALSE)</f>
        <v>US/CA</v>
      </c>
    </row>
    <row r="4593" spans="1:99" ht="16" customHeight="1" x14ac:dyDescent="0.35">
      <c r="A4593" s="12" t="s">
        <v>6188</v>
      </c>
      <c r="B4593" s="12" t="s">
        <v>925</v>
      </c>
      <c r="E4593" s="37">
        <v>756165</v>
      </c>
      <c r="G4593" s="37" t="s">
        <v>1505</v>
      </c>
      <c r="I4593" s="37"/>
      <c r="K4593" s="37"/>
      <c r="M4593" s="37"/>
      <c r="O4593" s="37"/>
      <c r="R4593" s="37"/>
      <c r="T4593" s="37"/>
      <c r="V4593" s="37"/>
      <c r="X4593" s="37"/>
      <c r="Z4593" s="37"/>
      <c r="AB4593" s="37"/>
      <c r="AD4593" s="37"/>
      <c r="AF4593" s="37"/>
      <c r="AH4593" s="37"/>
      <c r="AN4593" s="37"/>
      <c r="AP4593" s="37">
        <v>756165</v>
      </c>
      <c r="AQ4593" s="12">
        <v>0.05</v>
      </c>
      <c r="AR4593" s="37"/>
      <c r="AT4593" s="37"/>
      <c r="AV4593" s="37"/>
      <c r="AX4593" s="37"/>
      <c r="BH4593" s="12">
        <v>3275</v>
      </c>
      <c r="BV4593" s="12">
        <v>0</v>
      </c>
      <c r="CG4593" s="12" t="s">
        <v>976</v>
      </c>
      <c r="CH4593" s="12">
        <v>52.241999999999997</v>
      </c>
      <c r="CI4593" s="12" t="s">
        <v>941</v>
      </c>
      <c r="CJ4593" s="12" t="s">
        <v>941</v>
      </c>
      <c r="CK4593" s="12" t="s">
        <v>932</v>
      </c>
      <c r="CL4593" s="37">
        <v>1466568758</v>
      </c>
      <c r="CN4593" s="12" t="s">
        <v>1513</v>
      </c>
      <c r="CS4593" s="12"/>
      <c r="CT4593" s="36" t="str">
        <f t="shared" si="71"/>
        <v>1bn - 50bn</v>
      </c>
      <c r="CU4593" s="36" t="str">
        <f>VLOOKUP(CK4593,Mapping!B:C,2,FALSE)</f>
        <v>US/CA</v>
      </c>
    </row>
    <row r="4594" spans="1:99" ht="16" customHeight="1" x14ac:dyDescent="0.35">
      <c r="A4594" s="12" t="s">
        <v>6189</v>
      </c>
      <c r="B4594" s="12" t="s">
        <v>925</v>
      </c>
      <c r="E4594" s="37">
        <v>13013189</v>
      </c>
      <c r="G4594" s="37" t="s">
        <v>1505</v>
      </c>
      <c r="I4594" s="37"/>
      <c r="K4594" s="37"/>
      <c r="M4594" s="37"/>
      <c r="O4594" s="37"/>
      <c r="Q4594" s="12">
        <v>93639</v>
      </c>
      <c r="R4594" s="37"/>
      <c r="T4594" s="37"/>
      <c r="V4594" s="37"/>
      <c r="X4594" s="37">
        <v>1188456</v>
      </c>
      <c r="Y4594" s="12">
        <v>0.3</v>
      </c>
      <c r="Z4594" s="37"/>
      <c r="AB4594" s="37"/>
      <c r="AD4594" s="37"/>
      <c r="AF4594" s="37"/>
      <c r="AH4594" s="37">
        <v>11824733</v>
      </c>
      <c r="AI4594" s="12">
        <v>3.03</v>
      </c>
      <c r="AN4594" s="37"/>
      <c r="AP4594" s="37"/>
      <c r="AR4594" s="37"/>
      <c r="AT4594" s="37"/>
      <c r="AV4594" s="37"/>
      <c r="AX4594" s="37"/>
      <c r="BA4594" s="12">
        <v>11631</v>
      </c>
      <c r="BQ4594" s="12">
        <v>0.02</v>
      </c>
      <c r="BZ4594" s="12">
        <v>0</v>
      </c>
      <c r="CG4594" s="12" t="s">
        <v>929</v>
      </c>
      <c r="CH4594" s="12">
        <v>25.812000000000001</v>
      </c>
      <c r="CI4594" s="12" t="s">
        <v>941</v>
      </c>
      <c r="CJ4594" s="12" t="s">
        <v>941</v>
      </c>
      <c r="CK4594" s="12" t="s">
        <v>932</v>
      </c>
      <c r="CL4594" s="37">
        <v>389300522</v>
      </c>
      <c r="CN4594" s="12" t="s">
        <v>1509</v>
      </c>
      <c r="CS4594" s="12"/>
      <c r="CT4594" s="36" t="str">
        <f t="shared" si="71"/>
        <v>500mn</v>
      </c>
      <c r="CU4594" s="36" t="str">
        <f>VLOOKUP(CK4594,Mapping!B:C,2,FALSE)</f>
        <v>US/CA</v>
      </c>
    </row>
    <row r="4595" spans="1:99" ht="16" customHeight="1" x14ac:dyDescent="0.35">
      <c r="A4595" s="12" t="s">
        <v>6190</v>
      </c>
      <c r="B4595" s="12" t="s">
        <v>925</v>
      </c>
      <c r="E4595" s="37">
        <v>1471793</v>
      </c>
      <c r="G4595" s="37" t="s">
        <v>1505</v>
      </c>
      <c r="I4595" s="37"/>
      <c r="K4595" s="37"/>
      <c r="M4595" s="37"/>
      <c r="O4595" s="37"/>
      <c r="Q4595" s="12">
        <v>11655</v>
      </c>
      <c r="R4595" s="37"/>
      <c r="T4595" s="37"/>
      <c r="V4595" s="37"/>
      <c r="X4595" s="37"/>
      <c r="Z4595" s="37"/>
      <c r="AB4595" s="37"/>
      <c r="AD4595" s="37"/>
      <c r="AF4595" s="37"/>
      <c r="AH4595" s="37">
        <v>1471793</v>
      </c>
      <c r="AI4595" s="12">
        <v>1.27</v>
      </c>
      <c r="AN4595" s="37"/>
      <c r="AP4595" s="37"/>
      <c r="AR4595" s="37"/>
      <c r="AT4595" s="37"/>
      <c r="AV4595" s="37"/>
      <c r="AX4595" s="37"/>
      <c r="BQ4595" s="12">
        <v>0</v>
      </c>
      <c r="CG4595" s="12" t="s">
        <v>959</v>
      </c>
      <c r="CI4595" s="12" t="s">
        <v>1277</v>
      </c>
      <c r="CJ4595" s="12" t="s">
        <v>931</v>
      </c>
      <c r="CK4595" s="12" t="s">
        <v>932</v>
      </c>
      <c r="CL4595" s="37">
        <v>115829259</v>
      </c>
      <c r="CN4595" s="12" t="s">
        <v>1509</v>
      </c>
      <c r="CS4595" s="12"/>
      <c r="CT4595" s="36" t="str">
        <f t="shared" si="71"/>
        <v>500mn</v>
      </c>
      <c r="CU4595" s="36" t="str">
        <f>VLOOKUP(CK4595,Mapping!B:C,2,FALSE)</f>
        <v>US/CA</v>
      </c>
    </row>
    <row r="4596" spans="1:99" ht="16" customHeight="1" x14ac:dyDescent="0.35">
      <c r="A4596" s="12" t="s">
        <v>6191</v>
      </c>
      <c r="B4596" s="12" t="s">
        <v>933</v>
      </c>
      <c r="E4596" s="37">
        <v>10017037</v>
      </c>
      <c r="G4596" s="37" t="s">
        <v>1505</v>
      </c>
      <c r="I4596" s="37"/>
      <c r="K4596" s="37"/>
      <c r="M4596" s="37"/>
      <c r="O4596" s="37"/>
      <c r="Q4596" s="12">
        <v>24638</v>
      </c>
      <c r="R4596" s="37"/>
      <c r="T4596" s="37"/>
      <c r="V4596" s="37"/>
      <c r="X4596" s="37">
        <v>606072</v>
      </c>
      <c r="Y4596" s="12">
        <v>0.02</v>
      </c>
      <c r="Z4596" s="37">
        <v>100056</v>
      </c>
      <c r="AA4596" s="12">
        <v>0</v>
      </c>
      <c r="AB4596" s="37"/>
      <c r="AD4596" s="37">
        <v>216619</v>
      </c>
      <c r="AE4596" s="12">
        <v>0.01</v>
      </c>
      <c r="AF4596" s="37"/>
      <c r="AH4596" s="37">
        <v>3111287</v>
      </c>
      <c r="AI4596" s="12">
        <v>0.08</v>
      </c>
      <c r="AN4596" s="37">
        <v>5599726</v>
      </c>
      <c r="AO4596" s="12">
        <v>0.15</v>
      </c>
      <c r="AP4596" s="37">
        <v>383277</v>
      </c>
      <c r="AQ4596" s="12">
        <v>0.01</v>
      </c>
      <c r="AR4596" s="37"/>
      <c r="AT4596" s="37"/>
      <c r="AV4596" s="37"/>
      <c r="AX4596" s="37"/>
      <c r="BA4596" s="12">
        <v>6068</v>
      </c>
      <c r="BC4596" s="12">
        <v>3300</v>
      </c>
      <c r="BH4596" s="12">
        <v>1660</v>
      </c>
      <c r="BI4596" s="12">
        <v>33250</v>
      </c>
      <c r="BJ4596" s="12">
        <v>1712</v>
      </c>
      <c r="BQ4596" s="12">
        <v>0.01</v>
      </c>
      <c r="BV4596" s="12">
        <v>0</v>
      </c>
      <c r="BY4596" s="12">
        <v>0</v>
      </c>
      <c r="BZ4596" s="12">
        <v>0</v>
      </c>
      <c r="CB4596" s="12">
        <v>0</v>
      </c>
      <c r="CD4596" s="12">
        <v>0</v>
      </c>
      <c r="CG4596" s="12" t="s">
        <v>934</v>
      </c>
      <c r="CH4596" s="12">
        <v>16.552</v>
      </c>
      <c r="CI4596" s="12" t="s">
        <v>1158</v>
      </c>
      <c r="CJ4596" s="12"/>
      <c r="CK4596" s="12" t="s">
        <v>990</v>
      </c>
      <c r="CL4596" s="37">
        <v>3840588061</v>
      </c>
      <c r="CN4596" s="12" t="s">
        <v>1506</v>
      </c>
      <c r="CS4596" s="12"/>
      <c r="CT4596" s="36" t="str">
        <f t="shared" si="71"/>
        <v>1bn - 50bn</v>
      </c>
      <c r="CU4596" s="36" t="str">
        <f>VLOOKUP(CK4596,Mapping!B:C,2,FALSE)</f>
        <v>EU</v>
      </c>
    </row>
    <row r="4597" spans="1:99" ht="16" customHeight="1" x14ac:dyDescent="0.35">
      <c r="A4597" s="12" t="s">
        <v>6192</v>
      </c>
      <c r="B4597" s="12" t="s">
        <v>933</v>
      </c>
      <c r="E4597" s="37">
        <v>13399487</v>
      </c>
      <c r="G4597" s="37" t="s">
        <v>1505</v>
      </c>
      <c r="I4597" s="37"/>
      <c r="K4597" s="37"/>
      <c r="M4597" s="37"/>
      <c r="O4597" s="37"/>
      <c r="Q4597" s="12">
        <v>7881</v>
      </c>
      <c r="R4597" s="37"/>
      <c r="T4597" s="37"/>
      <c r="V4597" s="37"/>
      <c r="X4597" s="37"/>
      <c r="Z4597" s="37"/>
      <c r="AB4597" s="37"/>
      <c r="AD4597" s="37"/>
      <c r="AF4597" s="37"/>
      <c r="AH4597" s="37">
        <v>995213</v>
      </c>
      <c r="AI4597" s="12">
        <v>0.03</v>
      </c>
      <c r="AN4597" s="37">
        <v>11506805</v>
      </c>
      <c r="AO4597" s="12">
        <v>0.32</v>
      </c>
      <c r="AP4597" s="37">
        <v>897469</v>
      </c>
      <c r="AQ4597" s="12">
        <v>0.03</v>
      </c>
      <c r="AR4597" s="37"/>
      <c r="AT4597" s="37"/>
      <c r="AV4597" s="37"/>
      <c r="AX4597" s="37"/>
      <c r="BH4597" s="12">
        <v>3887</v>
      </c>
      <c r="BI4597" s="12">
        <v>68325</v>
      </c>
      <c r="BQ4597" s="12">
        <v>0</v>
      </c>
      <c r="BV4597" s="12">
        <v>0</v>
      </c>
      <c r="BY4597" s="12">
        <v>0.01</v>
      </c>
      <c r="CG4597" s="12" t="s">
        <v>1058</v>
      </c>
      <c r="CH4597" s="12">
        <v>52.890999999999998</v>
      </c>
      <c r="CI4597" s="12" t="s">
        <v>960</v>
      </c>
      <c r="CJ4597" s="12"/>
      <c r="CK4597" s="12" t="s">
        <v>961</v>
      </c>
      <c r="CL4597" s="37">
        <v>3563640949</v>
      </c>
      <c r="CN4597" s="12" t="s">
        <v>1506</v>
      </c>
      <c r="CS4597" s="12"/>
      <c r="CT4597" s="36" t="str">
        <f t="shared" si="71"/>
        <v>1bn - 50bn</v>
      </c>
      <c r="CU4597" s="36" t="str">
        <f>VLOOKUP(CK4597,Mapping!B:C,2,FALSE)</f>
        <v>EU</v>
      </c>
    </row>
    <row r="4598" spans="1:99" ht="16" customHeight="1" x14ac:dyDescent="0.35">
      <c r="A4598" s="12" t="s">
        <v>6193</v>
      </c>
      <c r="B4598" s="12" t="s">
        <v>925</v>
      </c>
      <c r="E4598" s="37">
        <v>1588825</v>
      </c>
      <c r="G4598" s="37" t="s">
        <v>1505</v>
      </c>
      <c r="I4598" s="37"/>
      <c r="K4598" s="37"/>
      <c r="M4598" s="37">
        <v>1588825</v>
      </c>
      <c r="N4598" s="12">
        <v>0.18</v>
      </c>
      <c r="O4598" s="37"/>
      <c r="R4598" s="37"/>
      <c r="T4598" s="37"/>
      <c r="V4598" s="37"/>
      <c r="X4598" s="37"/>
      <c r="Z4598" s="37"/>
      <c r="AB4598" s="37"/>
      <c r="AD4598" s="37"/>
      <c r="AF4598" s="37"/>
      <c r="AH4598" s="37"/>
      <c r="AN4598" s="37"/>
      <c r="AP4598" s="37"/>
      <c r="AR4598" s="37"/>
      <c r="AT4598" s="37"/>
      <c r="AV4598" s="37"/>
      <c r="AX4598" s="37"/>
      <c r="BB4598" s="12">
        <v>12664</v>
      </c>
      <c r="CC4598" s="12">
        <v>0</v>
      </c>
      <c r="CG4598" s="12" t="s">
        <v>934</v>
      </c>
      <c r="CH4598" s="12">
        <v>16.853999999999999</v>
      </c>
      <c r="CI4598" s="12" t="s">
        <v>1073</v>
      </c>
      <c r="CJ4598" s="12" t="s">
        <v>946</v>
      </c>
      <c r="CK4598" s="12" t="s">
        <v>932</v>
      </c>
      <c r="CL4598" s="37">
        <v>913157532</v>
      </c>
      <c r="CN4598" s="12" t="s">
        <v>1509</v>
      </c>
      <c r="CS4598" s="12"/>
      <c r="CT4598" s="36" t="str">
        <f t="shared" si="71"/>
        <v>500mn - 1bn</v>
      </c>
      <c r="CU4598" s="36" t="str">
        <f>VLOOKUP(CK4598,Mapping!B:C,2,FALSE)</f>
        <v>US/CA</v>
      </c>
    </row>
    <row r="4599" spans="1:99" ht="16" customHeight="1" x14ac:dyDescent="0.35">
      <c r="A4599" s="12" t="s">
        <v>6194</v>
      </c>
      <c r="B4599" s="12" t="s">
        <v>925</v>
      </c>
      <c r="E4599" s="37">
        <v>0</v>
      </c>
      <c r="G4599" s="37" t="s">
        <v>1505</v>
      </c>
      <c r="I4599" s="37"/>
      <c r="K4599" s="37"/>
      <c r="M4599" s="37">
        <v>0</v>
      </c>
      <c r="N4599" s="12">
        <v>0</v>
      </c>
      <c r="O4599" s="37"/>
      <c r="R4599" s="37"/>
      <c r="T4599" s="37"/>
      <c r="V4599" s="37"/>
      <c r="X4599" s="37"/>
      <c r="Z4599" s="37"/>
      <c r="AB4599" s="37"/>
      <c r="AD4599" s="37"/>
      <c r="AF4599" s="37"/>
      <c r="AH4599" s="37"/>
      <c r="AN4599" s="37">
        <v>0</v>
      </c>
      <c r="AO4599" s="12">
        <v>0</v>
      </c>
      <c r="AP4599" s="37"/>
      <c r="AR4599" s="37"/>
      <c r="AT4599" s="37"/>
      <c r="AV4599" s="37"/>
      <c r="AX4599" s="37"/>
      <c r="BB4599" s="12">
        <v>0</v>
      </c>
      <c r="BI4599" s="12">
        <v>0</v>
      </c>
      <c r="BY4599" s="12">
        <v>0</v>
      </c>
      <c r="CC4599" s="12">
        <v>0</v>
      </c>
      <c r="CG4599" s="12" t="s">
        <v>940</v>
      </c>
      <c r="CH4599" s="12">
        <v>92.021000000000001</v>
      </c>
      <c r="CI4599" s="12" t="s">
        <v>2111</v>
      </c>
      <c r="CJ4599" s="12" t="s">
        <v>2112</v>
      </c>
      <c r="CK4599" s="12" t="s">
        <v>932</v>
      </c>
      <c r="CL4599" s="37">
        <v>688111613</v>
      </c>
      <c r="CN4599" s="12" t="s">
        <v>1509</v>
      </c>
      <c r="CS4599" s="12"/>
      <c r="CT4599" s="36" t="str">
        <f t="shared" si="71"/>
        <v>500mn - 1bn</v>
      </c>
      <c r="CU4599" s="36" t="str">
        <f>VLOOKUP(CK4599,Mapping!B:C,2,FALSE)</f>
        <v>US/CA</v>
      </c>
    </row>
    <row r="4600" spans="1:99" ht="16" customHeight="1" x14ac:dyDescent="0.35">
      <c r="A4600" s="12" t="s">
        <v>6195</v>
      </c>
      <c r="B4600" s="12" t="s">
        <v>925</v>
      </c>
      <c r="E4600" s="37">
        <v>125460</v>
      </c>
      <c r="G4600" s="37" t="s">
        <v>1505</v>
      </c>
      <c r="I4600" s="37"/>
      <c r="K4600" s="37"/>
      <c r="M4600" s="37">
        <v>125460</v>
      </c>
      <c r="N4600" s="12">
        <v>2.1800000000000002</v>
      </c>
      <c r="O4600" s="37"/>
      <c r="R4600" s="37"/>
      <c r="T4600" s="37"/>
      <c r="V4600" s="37"/>
      <c r="X4600" s="37"/>
      <c r="Z4600" s="37"/>
      <c r="AB4600" s="37"/>
      <c r="AD4600" s="37"/>
      <c r="AF4600" s="37"/>
      <c r="AH4600" s="37"/>
      <c r="AN4600" s="37"/>
      <c r="AP4600" s="37"/>
      <c r="AR4600" s="37"/>
      <c r="AT4600" s="37"/>
      <c r="AV4600" s="37"/>
      <c r="AX4600" s="37"/>
      <c r="BB4600" s="12">
        <v>1000</v>
      </c>
      <c r="CC4600" s="12">
        <v>0</v>
      </c>
      <c r="CG4600" s="12" t="s">
        <v>929</v>
      </c>
      <c r="CH4600" s="12">
        <v>87.096999999999994</v>
      </c>
      <c r="CI4600" s="12" t="s">
        <v>2478</v>
      </c>
      <c r="CJ4600" s="12"/>
      <c r="CK4600" s="12" t="s">
        <v>990</v>
      </c>
      <c r="CL4600" s="37">
        <v>5755596</v>
      </c>
      <c r="CN4600" s="12" t="s">
        <v>1506</v>
      </c>
      <c r="CS4600" s="12"/>
      <c r="CT4600" s="36" t="str">
        <f t="shared" si="71"/>
        <v>500mn</v>
      </c>
      <c r="CU4600" s="36" t="str">
        <f>VLOOKUP(CK4600,Mapping!B:C,2,FALSE)</f>
        <v>EU</v>
      </c>
    </row>
    <row r="4601" spans="1:99" ht="16" customHeight="1" x14ac:dyDescent="0.35">
      <c r="A4601" s="12" t="s">
        <v>6196</v>
      </c>
      <c r="B4601" s="12" t="s">
        <v>925</v>
      </c>
      <c r="E4601" s="37">
        <v>1552433</v>
      </c>
      <c r="G4601" s="37" t="s">
        <v>1505</v>
      </c>
      <c r="I4601" s="37"/>
      <c r="K4601" s="37"/>
      <c r="M4601" s="37">
        <v>330684</v>
      </c>
      <c r="N4601" s="12">
        <v>0.04</v>
      </c>
      <c r="O4601" s="37"/>
      <c r="Q4601" s="12">
        <v>89</v>
      </c>
      <c r="R4601" s="37"/>
      <c r="T4601" s="37"/>
      <c r="V4601" s="37"/>
      <c r="X4601" s="37">
        <v>113390</v>
      </c>
      <c r="Y4601" s="12">
        <v>0.01</v>
      </c>
      <c r="Z4601" s="37">
        <v>272650</v>
      </c>
      <c r="AA4601" s="12">
        <v>0.03</v>
      </c>
      <c r="AB4601" s="37"/>
      <c r="AD4601" s="37">
        <v>261320</v>
      </c>
      <c r="AE4601" s="12">
        <v>0.03</v>
      </c>
      <c r="AF4601" s="37"/>
      <c r="AH4601" s="37">
        <v>12079</v>
      </c>
      <c r="AI4601" s="12">
        <v>0</v>
      </c>
      <c r="AN4601" s="37">
        <v>562310</v>
      </c>
      <c r="AO4601" s="12">
        <v>0.06</v>
      </c>
      <c r="AP4601" s="37"/>
      <c r="AR4601" s="37"/>
      <c r="AT4601" s="37"/>
      <c r="AV4601" s="37"/>
      <c r="AX4601" s="37"/>
      <c r="BA4601" s="12">
        <v>1000</v>
      </c>
      <c r="BB4601" s="12">
        <v>2256</v>
      </c>
      <c r="BC4601" s="12">
        <v>9500</v>
      </c>
      <c r="BI4601" s="12">
        <v>2625</v>
      </c>
      <c r="BJ4601" s="12">
        <v>2000</v>
      </c>
      <c r="BQ4601" s="12">
        <v>0</v>
      </c>
      <c r="BY4601" s="12">
        <v>0</v>
      </c>
      <c r="BZ4601" s="12">
        <v>0</v>
      </c>
      <c r="CB4601" s="12">
        <v>0</v>
      </c>
      <c r="CC4601" s="12">
        <v>0</v>
      </c>
      <c r="CD4601" s="12">
        <v>0</v>
      </c>
      <c r="CG4601" s="12" t="s">
        <v>940</v>
      </c>
      <c r="CH4601" s="12">
        <v>49.920999999999999</v>
      </c>
      <c r="CI4601" s="12" t="s">
        <v>1229</v>
      </c>
      <c r="CJ4601" s="12"/>
      <c r="CK4601" s="12" t="s">
        <v>1134</v>
      </c>
      <c r="CL4601" s="37">
        <v>969345911</v>
      </c>
      <c r="CN4601" s="12" t="s">
        <v>1506</v>
      </c>
      <c r="CS4601" s="12"/>
      <c r="CT4601" s="36" t="str">
        <f t="shared" si="71"/>
        <v>500mn - 1bn</v>
      </c>
      <c r="CU4601" s="36" t="str">
        <f>VLOOKUP(CK4601,Mapping!B:C,2,FALSE)</f>
        <v>Middle East</v>
      </c>
    </row>
    <row r="4602" spans="1:99" ht="16" customHeight="1" x14ac:dyDescent="0.35">
      <c r="A4602" s="12" t="s">
        <v>6197</v>
      </c>
      <c r="B4602" s="12" t="s">
        <v>925</v>
      </c>
      <c r="E4602" s="37">
        <v>915338</v>
      </c>
      <c r="G4602" s="37" t="s">
        <v>1505</v>
      </c>
      <c r="I4602" s="37"/>
      <c r="K4602" s="37"/>
      <c r="M4602" s="37">
        <v>0</v>
      </c>
      <c r="N4602" s="12">
        <v>0</v>
      </c>
      <c r="O4602" s="37"/>
      <c r="Q4602" s="12">
        <v>3781</v>
      </c>
      <c r="R4602" s="37"/>
      <c r="T4602" s="37">
        <v>0</v>
      </c>
      <c r="U4602" s="12">
        <v>0</v>
      </c>
      <c r="V4602" s="37"/>
      <c r="X4602" s="37"/>
      <c r="Z4602" s="37"/>
      <c r="AB4602" s="37"/>
      <c r="AD4602" s="37">
        <v>0</v>
      </c>
      <c r="AE4602" s="12">
        <v>0</v>
      </c>
      <c r="AF4602" s="37"/>
      <c r="AH4602" s="37">
        <v>477465</v>
      </c>
      <c r="AI4602" s="12">
        <v>0.01</v>
      </c>
      <c r="AN4602" s="37">
        <v>437873</v>
      </c>
      <c r="AO4602" s="12">
        <v>0.01</v>
      </c>
      <c r="AP4602" s="37">
        <v>0</v>
      </c>
      <c r="AQ4602" s="12">
        <v>0</v>
      </c>
      <c r="AR4602" s="37"/>
      <c r="AT4602" s="37"/>
      <c r="AV4602" s="37"/>
      <c r="AX4602" s="37"/>
      <c r="BB4602" s="12">
        <v>0</v>
      </c>
      <c r="BH4602" s="12">
        <v>0</v>
      </c>
      <c r="BI4602" s="12">
        <v>2600</v>
      </c>
      <c r="BJ4602" s="12">
        <v>0</v>
      </c>
      <c r="BK4602" s="12">
        <v>0</v>
      </c>
      <c r="BQ4602" s="12">
        <v>0</v>
      </c>
      <c r="BV4602" s="12">
        <v>0</v>
      </c>
      <c r="BY4602" s="12">
        <v>0</v>
      </c>
      <c r="CB4602" s="12">
        <v>0</v>
      </c>
      <c r="CC4602" s="12">
        <v>0</v>
      </c>
      <c r="CE4602" s="12">
        <v>0</v>
      </c>
      <c r="CG4602" s="12" t="s">
        <v>991</v>
      </c>
      <c r="CH4602" s="12">
        <v>26.513000000000002</v>
      </c>
      <c r="CI4602" s="12" t="s">
        <v>2983</v>
      </c>
      <c r="CJ4602" s="12" t="s">
        <v>1140</v>
      </c>
      <c r="CK4602" s="12" t="s">
        <v>932</v>
      </c>
      <c r="CL4602" s="37">
        <v>3597136089</v>
      </c>
      <c r="CN4602" s="12" t="s">
        <v>1534</v>
      </c>
      <c r="CS4602" s="12"/>
      <c r="CT4602" s="36" t="str">
        <f t="shared" si="71"/>
        <v>1bn - 50bn</v>
      </c>
      <c r="CU4602" s="36" t="str">
        <f>VLOOKUP(CK4602,Mapping!B:C,2,FALSE)</f>
        <v>US/CA</v>
      </c>
    </row>
    <row r="4603" spans="1:99" ht="16" customHeight="1" x14ac:dyDescent="0.35">
      <c r="A4603" s="12" t="s">
        <v>6198</v>
      </c>
      <c r="B4603" s="12" t="s">
        <v>933</v>
      </c>
      <c r="E4603" s="37">
        <v>5142638</v>
      </c>
      <c r="G4603" s="37" t="s">
        <v>1505</v>
      </c>
      <c r="I4603" s="37"/>
      <c r="K4603" s="37">
        <v>1059317</v>
      </c>
      <c r="L4603" s="12">
        <v>0.06</v>
      </c>
      <c r="M4603" s="37">
        <v>1006817</v>
      </c>
      <c r="N4603" s="12">
        <v>0.06</v>
      </c>
      <c r="O4603" s="37">
        <v>523941</v>
      </c>
      <c r="P4603" s="12">
        <v>0.03</v>
      </c>
      <c r="Q4603" s="12">
        <v>3505</v>
      </c>
      <c r="R4603" s="37"/>
      <c r="T4603" s="37"/>
      <c r="V4603" s="37"/>
      <c r="X4603" s="37">
        <v>735696</v>
      </c>
      <c r="Y4603" s="12">
        <v>0.04</v>
      </c>
      <c r="Z4603" s="37">
        <v>188509</v>
      </c>
      <c r="AA4603" s="12">
        <v>0.01</v>
      </c>
      <c r="AB4603" s="37">
        <v>506</v>
      </c>
      <c r="AC4603" s="12">
        <v>0</v>
      </c>
      <c r="AD4603" s="37">
        <v>111420</v>
      </c>
      <c r="AE4603" s="12">
        <v>0.01</v>
      </c>
      <c r="AF4603" s="37"/>
      <c r="AH4603" s="37">
        <v>463852</v>
      </c>
      <c r="AI4603" s="12">
        <v>0.03</v>
      </c>
      <c r="AJ4603" s="12">
        <v>35</v>
      </c>
      <c r="AL4603" s="12">
        <v>34500</v>
      </c>
      <c r="AN4603" s="37">
        <v>1052580</v>
      </c>
      <c r="AO4603" s="12">
        <v>0.06</v>
      </c>
      <c r="AP4603" s="37"/>
      <c r="AR4603" s="37"/>
      <c r="AT4603" s="37"/>
      <c r="AV4603" s="37"/>
      <c r="AX4603" s="37"/>
      <c r="BA4603" s="12">
        <v>7200</v>
      </c>
      <c r="BB4603" s="12">
        <v>8025</v>
      </c>
      <c r="BC4603" s="12">
        <v>6375</v>
      </c>
      <c r="BG4603" s="12">
        <v>17150</v>
      </c>
      <c r="BI4603" s="12">
        <v>6250</v>
      </c>
      <c r="BJ4603" s="12">
        <v>1000</v>
      </c>
      <c r="BQ4603" s="12">
        <v>0</v>
      </c>
      <c r="BR4603" s="12">
        <v>0</v>
      </c>
      <c r="BS4603" s="12">
        <v>0</v>
      </c>
      <c r="BU4603" s="12">
        <v>0</v>
      </c>
      <c r="BY4603" s="12">
        <v>0</v>
      </c>
      <c r="BZ4603" s="12">
        <v>0</v>
      </c>
      <c r="CB4603" s="12">
        <v>0</v>
      </c>
      <c r="CC4603" s="12">
        <v>0</v>
      </c>
      <c r="CD4603" s="12">
        <v>0</v>
      </c>
      <c r="CG4603" s="12" t="s">
        <v>940</v>
      </c>
      <c r="CH4603" s="12">
        <v>57.222999999999999</v>
      </c>
      <c r="CI4603" s="12" t="s">
        <v>2076</v>
      </c>
      <c r="CJ4603" s="12"/>
      <c r="CK4603" s="12" t="s">
        <v>990</v>
      </c>
      <c r="CL4603" s="37">
        <v>1821529538</v>
      </c>
      <c r="CN4603" s="12" t="s">
        <v>1506</v>
      </c>
      <c r="CS4603" s="12"/>
      <c r="CT4603" s="36" t="str">
        <f t="shared" si="71"/>
        <v>1bn - 50bn</v>
      </c>
      <c r="CU4603" s="36" t="str">
        <f>VLOOKUP(CK4603,Mapping!B:C,2,FALSE)</f>
        <v>EU</v>
      </c>
    </row>
    <row r="4604" spans="1:99" ht="16" customHeight="1" x14ac:dyDescent="0.35">
      <c r="A4604" s="12" t="s">
        <v>6199</v>
      </c>
      <c r="B4604" s="12" t="s">
        <v>925</v>
      </c>
      <c r="E4604" s="37">
        <v>260697</v>
      </c>
      <c r="G4604" s="37" t="s">
        <v>1505</v>
      </c>
      <c r="I4604" s="37"/>
      <c r="K4604" s="37"/>
      <c r="M4604" s="37">
        <v>25217</v>
      </c>
      <c r="N4604" s="12">
        <v>0.01</v>
      </c>
      <c r="O4604" s="37"/>
      <c r="Q4604" s="12">
        <v>259</v>
      </c>
      <c r="R4604" s="37"/>
      <c r="T4604" s="37"/>
      <c r="V4604" s="37"/>
      <c r="X4604" s="37">
        <v>0</v>
      </c>
      <c r="Y4604" s="12">
        <v>0</v>
      </c>
      <c r="Z4604" s="37"/>
      <c r="AB4604" s="37"/>
      <c r="AD4604" s="37">
        <v>25070</v>
      </c>
      <c r="AE4604" s="12">
        <v>0.01</v>
      </c>
      <c r="AF4604" s="37"/>
      <c r="AH4604" s="37">
        <v>32707</v>
      </c>
      <c r="AI4604" s="12">
        <v>0.02</v>
      </c>
      <c r="AN4604" s="37">
        <v>101048</v>
      </c>
      <c r="AO4604" s="12">
        <v>0.05</v>
      </c>
      <c r="AP4604" s="37">
        <v>76655</v>
      </c>
      <c r="AQ4604" s="12">
        <v>0.04</v>
      </c>
      <c r="AR4604" s="37">
        <v>0</v>
      </c>
      <c r="AS4604" s="12">
        <v>0</v>
      </c>
      <c r="AT4604" s="37"/>
      <c r="AV4604" s="37"/>
      <c r="AX4604" s="37"/>
      <c r="BA4604" s="12">
        <v>0</v>
      </c>
      <c r="BB4604" s="12">
        <v>201</v>
      </c>
      <c r="BE4604" s="12">
        <v>0</v>
      </c>
      <c r="BH4604" s="12">
        <v>332</v>
      </c>
      <c r="BI4604" s="12">
        <v>600</v>
      </c>
      <c r="BJ4604" s="12">
        <v>225</v>
      </c>
      <c r="BM4604" s="12">
        <v>0</v>
      </c>
      <c r="BQ4604" s="12">
        <v>0</v>
      </c>
      <c r="BV4604" s="12">
        <v>0</v>
      </c>
      <c r="BY4604" s="12">
        <v>0</v>
      </c>
      <c r="BZ4604" s="12">
        <v>0</v>
      </c>
      <c r="CB4604" s="12">
        <v>0</v>
      </c>
      <c r="CC4604" s="12">
        <v>0</v>
      </c>
      <c r="CG4604" s="12" t="s">
        <v>934</v>
      </c>
      <c r="CH4604" s="12">
        <v>64.296000000000006</v>
      </c>
      <c r="CI4604" s="12" t="s">
        <v>1113</v>
      </c>
      <c r="CJ4604" s="12" t="s">
        <v>1114</v>
      </c>
      <c r="CK4604" s="12" t="s">
        <v>932</v>
      </c>
      <c r="CL4604" s="37">
        <v>186341298</v>
      </c>
      <c r="CN4604" s="12" t="s">
        <v>1509</v>
      </c>
      <c r="CS4604" s="12"/>
      <c r="CT4604" s="36" t="str">
        <f t="shared" si="71"/>
        <v>500mn</v>
      </c>
      <c r="CU4604" s="36" t="str">
        <f>VLOOKUP(CK4604,Mapping!B:C,2,FALSE)</f>
        <v>US/CA</v>
      </c>
    </row>
    <row r="4605" spans="1:99" ht="16" customHeight="1" x14ac:dyDescent="0.35">
      <c r="A4605" s="12" t="s">
        <v>6200</v>
      </c>
      <c r="B4605" s="12" t="s">
        <v>925</v>
      </c>
      <c r="E4605" s="37">
        <v>0</v>
      </c>
      <c r="G4605" s="37" t="s">
        <v>1505</v>
      </c>
      <c r="I4605" s="37"/>
      <c r="K4605" s="37"/>
      <c r="M4605" s="37">
        <v>0</v>
      </c>
      <c r="N4605" s="12">
        <v>0</v>
      </c>
      <c r="O4605" s="37"/>
      <c r="R4605" s="37"/>
      <c r="T4605" s="37"/>
      <c r="V4605" s="37"/>
      <c r="X4605" s="37"/>
      <c r="Z4605" s="37"/>
      <c r="AB4605" s="37"/>
      <c r="AD4605" s="37"/>
      <c r="AF4605" s="37"/>
      <c r="AH4605" s="37"/>
      <c r="AN4605" s="37">
        <v>0</v>
      </c>
      <c r="AO4605" s="12">
        <v>0</v>
      </c>
      <c r="AP4605" s="37"/>
      <c r="AR4605" s="37"/>
      <c r="AT4605" s="37"/>
      <c r="AV4605" s="37"/>
      <c r="AX4605" s="37"/>
      <c r="BB4605" s="12">
        <v>0</v>
      </c>
      <c r="BI4605" s="12">
        <v>0</v>
      </c>
      <c r="BY4605" s="12">
        <v>0</v>
      </c>
      <c r="CC4605" s="12">
        <v>0</v>
      </c>
      <c r="CG4605" s="12" t="s">
        <v>959</v>
      </c>
      <c r="CH4605" s="12">
        <v>36.334000000000003</v>
      </c>
      <c r="CI4605" s="12" t="s">
        <v>930</v>
      </c>
      <c r="CJ4605" s="12" t="s">
        <v>931</v>
      </c>
      <c r="CK4605" s="12" t="s">
        <v>932</v>
      </c>
      <c r="CL4605" s="37">
        <v>4932883608</v>
      </c>
      <c r="CN4605" s="12" t="s">
        <v>1509</v>
      </c>
      <c r="CS4605" s="12"/>
      <c r="CT4605" s="36" t="str">
        <f t="shared" si="71"/>
        <v>1bn - 50bn</v>
      </c>
      <c r="CU4605" s="36" t="str">
        <f>VLOOKUP(CK4605,Mapping!B:C,2,FALSE)</f>
        <v>US/CA</v>
      </c>
    </row>
    <row r="4606" spans="1:99" ht="16" customHeight="1" x14ac:dyDescent="0.35">
      <c r="A4606" s="12" t="s">
        <v>6201</v>
      </c>
      <c r="B4606" s="12" t="s">
        <v>925</v>
      </c>
      <c r="E4606" s="37">
        <v>968374</v>
      </c>
      <c r="G4606" s="37" t="s">
        <v>1505</v>
      </c>
      <c r="I4606" s="37"/>
      <c r="K4606" s="37"/>
      <c r="M4606" s="37">
        <v>0</v>
      </c>
      <c r="N4606" s="12">
        <v>0</v>
      </c>
      <c r="O4606" s="37"/>
      <c r="Q4606" s="12">
        <v>0</v>
      </c>
      <c r="R4606" s="37"/>
      <c r="T4606" s="37"/>
      <c r="V4606" s="37"/>
      <c r="X4606" s="37"/>
      <c r="Z4606" s="37"/>
      <c r="AB4606" s="37"/>
      <c r="AD4606" s="37"/>
      <c r="AF4606" s="37"/>
      <c r="AH4606" s="37">
        <v>0</v>
      </c>
      <c r="AI4606" s="12">
        <v>0</v>
      </c>
      <c r="AN4606" s="37">
        <v>968374</v>
      </c>
      <c r="AO4606" s="12">
        <v>0.17</v>
      </c>
      <c r="AP4606" s="37">
        <v>0</v>
      </c>
      <c r="AQ4606" s="12">
        <v>0</v>
      </c>
      <c r="AR4606" s="37"/>
      <c r="AT4606" s="37"/>
      <c r="AV4606" s="37"/>
      <c r="AX4606" s="37"/>
      <c r="BB4606" s="12">
        <v>0</v>
      </c>
      <c r="BH4606" s="12">
        <v>0</v>
      </c>
      <c r="BI4606" s="12">
        <v>5750</v>
      </c>
      <c r="BQ4606" s="12">
        <v>0</v>
      </c>
      <c r="BV4606" s="12">
        <v>0</v>
      </c>
      <c r="BY4606" s="12">
        <v>0</v>
      </c>
      <c r="CC4606" s="12">
        <v>0</v>
      </c>
      <c r="CG4606" s="12" t="s">
        <v>991</v>
      </c>
      <c r="CH4606" s="12">
        <v>35.692999999999998</v>
      </c>
      <c r="CI4606" s="12" t="s">
        <v>6202</v>
      </c>
      <c r="CJ4606" s="12" t="s">
        <v>1109</v>
      </c>
      <c r="CK4606" s="12" t="s">
        <v>932</v>
      </c>
      <c r="CL4606" s="37">
        <v>567810898</v>
      </c>
      <c r="CN4606" s="12" t="s">
        <v>1534</v>
      </c>
      <c r="CS4606" s="12"/>
      <c r="CT4606" s="36" t="str">
        <f t="shared" si="71"/>
        <v>500mn - 1bn</v>
      </c>
      <c r="CU4606" s="36" t="str">
        <f>VLOOKUP(CK4606,Mapping!B:C,2,FALSE)</f>
        <v>US/CA</v>
      </c>
    </row>
    <row r="4607" spans="1:99" ht="16" customHeight="1" x14ac:dyDescent="0.35">
      <c r="A4607" s="12" t="s">
        <v>6203</v>
      </c>
      <c r="B4607" s="12" t="s">
        <v>925</v>
      </c>
      <c r="E4607" s="37">
        <v>21169</v>
      </c>
      <c r="G4607" s="37" t="s">
        <v>1505</v>
      </c>
      <c r="I4607" s="37"/>
      <c r="K4607" s="37"/>
      <c r="M4607" s="37"/>
      <c r="O4607" s="37"/>
      <c r="Q4607" s="12">
        <v>31</v>
      </c>
      <c r="R4607" s="37"/>
      <c r="T4607" s="37"/>
      <c r="V4607" s="37"/>
      <c r="X4607" s="37"/>
      <c r="Z4607" s="37"/>
      <c r="AB4607" s="37"/>
      <c r="AD4607" s="37"/>
      <c r="AF4607" s="37"/>
      <c r="AH4607" s="37">
        <v>3915</v>
      </c>
      <c r="AI4607" s="12">
        <v>0</v>
      </c>
      <c r="AN4607" s="37">
        <v>4210</v>
      </c>
      <c r="AO4607" s="12">
        <v>0</v>
      </c>
      <c r="AP4607" s="37">
        <v>12468</v>
      </c>
      <c r="AQ4607" s="12">
        <v>0.01</v>
      </c>
      <c r="AR4607" s="37"/>
      <c r="AT4607" s="37">
        <v>576</v>
      </c>
      <c r="AU4607" s="12">
        <v>0</v>
      </c>
      <c r="AV4607" s="37"/>
      <c r="AX4607" s="37"/>
      <c r="BD4607" s="12">
        <v>54</v>
      </c>
      <c r="BH4607" s="12">
        <v>54</v>
      </c>
      <c r="BI4607" s="12">
        <v>25</v>
      </c>
      <c r="BQ4607" s="12">
        <v>0</v>
      </c>
      <c r="BV4607" s="12">
        <v>0</v>
      </c>
      <c r="BY4607" s="12">
        <v>0</v>
      </c>
      <c r="CF4607" s="12">
        <v>0</v>
      </c>
      <c r="CG4607" s="12" t="s">
        <v>940</v>
      </c>
      <c r="CH4607" s="12">
        <v>28.547999999999998</v>
      </c>
      <c r="CI4607" s="12" t="s">
        <v>1277</v>
      </c>
      <c r="CJ4607" s="12" t="s">
        <v>931</v>
      </c>
      <c r="CK4607" s="12" t="s">
        <v>932</v>
      </c>
      <c r="CL4607" s="37">
        <v>211049875</v>
      </c>
      <c r="CN4607" s="12" t="s">
        <v>1509</v>
      </c>
      <c r="CS4607" s="12"/>
      <c r="CT4607" s="36" t="str">
        <f t="shared" si="71"/>
        <v>500mn</v>
      </c>
      <c r="CU4607" s="36" t="str">
        <f>VLOOKUP(CK4607,Mapping!B:C,2,FALSE)</f>
        <v>US/CA</v>
      </c>
    </row>
    <row r="4608" spans="1:99" ht="16" customHeight="1" x14ac:dyDescent="0.35">
      <c r="A4608" s="12" t="s">
        <v>6204</v>
      </c>
      <c r="B4608" s="12" t="s">
        <v>925</v>
      </c>
      <c r="E4608" s="37">
        <v>5883770</v>
      </c>
      <c r="G4608" s="37" t="s">
        <v>1505</v>
      </c>
      <c r="I4608" s="37"/>
      <c r="K4608" s="37"/>
      <c r="M4608" s="37"/>
      <c r="O4608" s="37"/>
      <c r="R4608" s="37"/>
      <c r="T4608" s="37"/>
      <c r="V4608" s="37"/>
      <c r="X4608" s="37"/>
      <c r="Z4608" s="37"/>
      <c r="AB4608" s="37"/>
      <c r="AD4608" s="37"/>
      <c r="AF4608" s="37"/>
      <c r="AH4608" s="37"/>
      <c r="AN4608" s="37"/>
      <c r="AP4608" s="37">
        <v>5883770</v>
      </c>
      <c r="AQ4608" s="12">
        <v>0.66</v>
      </c>
      <c r="AR4608" s="37"/>
      <c r="AT4608" s="37"/>
      <c r="AV4608" s="37"/>
      <c r="AX4608" s="37"/>
      <c r="BH4608" s="12">
        <v>25483</v>
      </c>
      <c r="BV4608" s="12">
        <v>0.02</v>
      </c>
      <c r="CG4608" s="12" t="s">
        <v>996</v>
      </c>
      <c r="CH4608" s="12">
        <v>21.526</v>
      </c>
      <c r="CI4608" s="12" t="s">
        <v>1767</v>
      </c>
      <c r="CJ4608" s="12" t="s">
        <v>1015</v>
      </c>
      <c r="CK4608" s="12" t="s">
        <v>932</v>
      </c>
      <c r="CL4608" s="37">
        <v>886129418</v>
      </c>
      <c r="CN4608" s="12" t="s">
        <v>1509</v>
      </c>
      <c r="CS4608" s="12"/>
      <c r="CT4608" s="36" t="str">
        <f t="shared" si="71"/>
        <v>500mn - 1bn</v>
      </c>
      <c r="CU4608" s="36" t="str">
        <f>VLOOKUP(CK4608,Mapping!B:C,2,FALSE)</f>
        <v>US/CA</v>
      </c>
    </row>
    <row r="4609" spans="1:99" ht="16" customHeight="1" x14ac:dyDescent="0.35">
      <c r="A4609" s="12" t="s">
        <v>6205</v>
      </c>
      <c r="B4609" s="12" t="s">
        <v>925</v>
      </c>
      <c r="E4609" s="37">
        <v>19778</v>
      </c>
      <c r="G4609" s="37" t="s">
        <v>1505</v>
      </c>
      <c r="I4609" s="37"/>
      <c r="K4609" s="37"/>
      <c r="M4609" s="37"/>
      <c r="O4609" s="37"/>
      <c r="Q4609" s="12">
        <v>10</v>
      </c>
      <c r="R4609" s="37"/>
      <c r="T4609" s="37"/>
      <c r="V4609" s="37"/>
      <c r="X4609" s="37"/>
      <c r="Z4609" s="37"/>
      <c r="AB4609" s="37"/>
      <c r="AD4609" s="37">
        <v>13066</v>
      </c>
      <c r="AE4609" s="12">
        <v>0</v>
      </c>
      <c r="AF4609" s="37"/>
      <c r="AH4609" s="37">
        <v>1357</v>
      </c>
      <c r="AI4609" s="12">
        <v>0</v>
      </c>
      <c r="AN4609" s="37">
        <v>5355</v>
      </c>
      <c r="AO4609" s="12">
        <v>0</v>
      </c>
      <c r="AP4609" s="37"/>
      <c r="AR4609" s="37"/>
      <c r="AT4609" s="37"/>
      <c r="AV4609" s="37"/>
      <c r="AX4609" s="37"/>
      <c r="BI4609" s="12">
        <v>25</v>
      </c>
      <c r="BJ4609" s="12">
        <v>100</v>
      </c>
      <c r="BQ4609" s="12">
        <v>0</v>
      </c>
      <c r="BY4609" s="12">
        <v>0</v>
      </c>
      <c r="CB4609" s="12">
        <v>0</v>
      </c>
      <c r="CG4609" s="12" t="s">
        <v>934</v>
      </c>
      <c r="CH4609" s="12">
        <v>32.655000000000001</v>
      </c>
      <c r="CI4609" s="12" t="s">
        <v>4562</v>
      </c>
      <c r="CJ4609" s="12" t="s">
        <v>931</v>
      </c>
      <c r="CK4609" s="12" t="s">
        <v>932</v>
      </c>
      <c r="CL4609" s="37">
        <v>1099008460</v>
      </c>
      <c r="CN4609" s="12" t="s">
        <v>1509</v>
      </c>
      <c r="CS4609" s="12"/>
      <c r="CT4609" s="36" t="str">
        <f t="shared" si="71"/>
        <v>1bn - 50bn</v>
      </c>
      <c r="CU4609" s="36" t="str">
        <f>VLOOKUP(CK4609,Mapping!B:C,2,FALSE)</f>
        <v>US/CA</v>
      </c>
    </row>
    <row r="4610" spans="1:99" ht="16" customHeight="1" x14ac:dyDescent="0.35">
      <c r="A4610" s="12" t="s">
        <v>6206</v>
      </c>
      <c r="B4610" s="12" t="s">
        <v>925</v>
      </c>
      <c r="E4610" s="37">
        <v>0</v>
      </c>
      <c r="G4610" s="37" t="s">
        <v>1505</v>
      </c>
      <c r="I4610" s="37"/>
      <c r="K4610" s="37"/>
      <c r="M4610" s="37"/>
      <c r="O4610" s="37"/>
      <c r="R4610" s="37"/>
      <c r="T4610" s="37"/>
      <c r="V4610" s="37"/>
      <c r="X4610" s="37"/>
      <c r="Z4610" s="37"/>
      <c r="AB4610" s="37"/>
      <c r="AD4610" s="37">
        <v>0</v>
      </c>
      <c r="AE4610" s="12">
        <v>0</v>
      </c>
      <c r="AF4610" s="37"/>
      <c r="AH4610" s="37"/>
      <c r="AN4610" s="37"/>
      <c r="AP4610" s="37"/>
      <c r="AR4610" s="37"/>
      <c r="AT4610" s="37"/>
      <c r="AV4610" s="37"/>
      <c r="AX4610" s="37"/>
      <c r="BJ4610" s="12">
        <v>0</v>
      </c>
      <c r="CB4610" s="12">
        <v>0</v>
      </c>
      <c r="CG4610" s="12" t="s">
        <v>976</v>
      </c>
      <c r="CH4610" s="12">
        <v>124.92</v>
      </c>
      <c r="CI4610" s="12" t="s">
        <v>953</v>
      </c>
      <c r="CJ4610" s="12"/>
      <c r="CK4610" s="12" t="s">
        <v>954</v>
      </c>
      <c r="CL4610" s="37">
        <v>263980176</v>
      </c>
      <c r="CN4610" s="12" t="s">
        <v>1513</v>
      </c>
      <c r="CS4610" s="12"/>
      <c r="CT4610" s="36" t="str">
        <f t="shared" si="71"/>
        <v>500mn</v>
      </c>
      <c r="CU4610" s="36" t="str">
        <f>VLOOKUP(CK4610,Mapping!B:C,2,FALSE)</f>
        <v>EU</v>
      </c>
    </row>
    <row r="4611" spans="1:99" ht="16" customHeight="1" x14ac:dyDescent="0.35">
      <c r="A4611" s="12" t="s">
        <v>6207</v>
      </c>
      <c r="B4611" s="12" t="s">
        <v>925</v>
      </c>
      <c r="E4611" s="37">
        <v>12251573</v>
      </c>
      <c r="G4611" s="37" t="s">
        <v>1505</v>
      </c>
      <c r="I4611" s="37"/>
      <c r="K4611" s="37"/>
      <c r="M4611" s="37"/>
      <c r="O4611" s="37"/>
      <c r="R4611" s="37"/>
      <c r="T4611" s="37"/>
      <c r="V4611" s="37"/>
      <c r="X4611" s="37"/>
      <c r="Z4611" s="37"/>
      <c r="AB4611" s="37"/>
      <c r="AD4611" s="37"/>
      <c r="AF4611" s="37"/>
      <c r="AH4611" s="37"/>
      <c r="AN4611" s="37">
        <v>5359737</v>
      </c>
      <c r="AO4611" s="12">
        <v>0.18</v>
      </c>
      <c r="AP4611" s="37">
        <v>6891836</v>
      </c>
      <c r="AQ4611" s="12">
        <v>0.24</v>
      </c>
      <c r="AR4611" s="37"/>
      <c r="AT4611" s="37"/>
      <c r="AV4611" s="37"/>
      <c r="AX4611" s="37"/>
      <c r="BH4611" s="12">
        <v>29849</v>
      </c>
      <c r="BI4611" s="12">
        <v>31825</v>
      </c>
      <c r="BV4611" s="12">
        <v>0.03</v>
      </c>
      <c r="BY4611" s="12">
        <v>0</v>
      </c>
      <c r="CG4611" s="12" t="s">
        <v>940</v>
      </c>
      <c r="CH4611" s="12">
        <v>20.933</v>
      </c>
      <c r="CI4611" s="12" t="s">
        <v>1020</v>
      </c>
      <c r="CJ4611" s="12" t="s">
        <v>1021</v>
      </c>
      <c r="CK4611" s="12" t="s">
        <v>932</v>
      </c>
      <c r="CL4611" s="37">
        <v>2915501083</v>
      </c>
      <c r="CN4611" s="12" t="s">
        <v>1506</v>
      </c>
      <c r="CS4611" s="12"/>
      <c r="CT4611" s="36" t="str">
        <f t="shared" ref="CT4611:CT4674" si="72">IF(CL4611&gt;100000000000, "100bn", IF(CL4611&gt;50000000000, "50bn - 100bn",IF(CL4611&gt;1000000000, "1bn - 50bn", IF(CL4611&gt;500000000, "500mn - 1bn", "500mn"))))</f>
        <v>1bn - 50bn</v>
      </c>
      <c r="CU4611" s="36" t="str">
        <f>VLOOKUP(CK4611,Mapping!B:C,2,FALSE)</f>
        <v>US/CA</v>
      </c>
    </row>
    <row r="4612" spans="1:99" ht="16" customHeight="1" x14ac:dyDescent="0.35">
      <c r="A4612" s="12" t="s">
        <v>6208</v>
      </c>
      <c r="B4612" s="12" t="s">
        <v>925</v>
      </c>
      <c r="E4612" s="37">
        <v>30738938</v>
      </c>
      <c r="G4612" s="37" t="s">
        <v>1505</v>
      </c>
      <c r="I4612" s="37"/>
      <c r="K4612" s="37"/>
      <c r="M4612" s="37">
        <v>1271537</v>
      </c>
      <c r="N4612" s="12">
        <v>0.01</v>
      </c>
      <c r="O4612" s="37"/>
      <c r="Q4612" s="12">
        <v>105805</v>
      </c>
      <c r="R4612" s="37"/>
      <c r="T4612" s="37"/>
      <c r="V4612" s="37"/>
      <c r="X4612" s="37"/>
      <c r="Z4612" s="37"/>
      <c r="AB4612" s="37"/>
      <c r="AD4612" s="37">
        <v>221280</v>
      </c>
      <c r="AE4612" s="12">
        <v>0</v>
      </c>
      <c r="AF4612" s="37"/>
      <c r="AH4612" s="37">
        <v>13361055</v>
      </c>
      <c r="AI4612" s="12">
        <v>0.1</v>
      </c>
      <c r="AN4612" s="37">
        <v>13056202</v>
      </c>
      <c r="AO4612" s="12">
        <v>0.09</v>
      </c>
      <c r="AP4612" s="37">
        <v>2828864</v>
      </c>
      <c r="AQ4612" s="12">
        <v>0.02</v>
      </c>
      <c r="AR4612" s="37"/>
      <c r="AT4612" s="37"/>
      <c r="AV4612" s="37"/>
      <c r="AX4612" s="37"/>
      <c r="BB4612" s="12">
        <v>10135</v>
      </c>
      <c r="BH4612" s="12">
        <v>12252</v>
      </c>
      <c r="BI4612" s="12">
        <v>77525</v>
      </c>
      <c r="BJ4612" s="12">
        <v>1986</v>
      </c>
      <c r="BQ4612" s="12">
        <v>0.03</v>
      </c>
      <c r="BV4612" s="12">
        <v>0.01</v>
      </c>
      <c r="BY4612" s="12">
        <v>0.01</v>
      </c>
      <c r="CB4612" s="12">
        <v>0</v>
      </c>
      <c r="CC4612" s="12">
        <v>0</v>
      </c>
      <c r="CG4612" s="12" t="s">
        <v>929</v>
      </c>
      <c r="CH4612" s="12">
        <v>33.171999999999997</v>
      </c>
      <c r="CI4612" s="12" t="s">
        <v>941</v>
      </c>
      <c r="CJ4612" s="12" t="s">
        <v>941</v>
      </c>
      <c r="CK4612" s="12" t="s">
        <v>932</v>
      </c>
      <c r="CL4612" s="37">
        <v>13837315174</v>
      </c>
      <c r="CN4612" s="12" t="s">
        <v>1506</v>
      </c>
      <c r="CS4612" s="12"/>
      <c r="CT4612" s="36" t="str">
        <f t="shared" si="72"/>
        <v>1bn - 50bn</v>
      </c>
      <c r="CU4612" s="36" t="str">
        <f>VLOOKUP(CK4612,Mapping!B:C,2,FALSE)</f>
        <v>US/CA</v>
      </c>
    </row>
    <row r="4613" spans="1:99" ht="16" customHeight="1" x14ac:dyDescent="0.35">
      <c r="A4613" s="12" t="s">
        <v>6209</v>
      </c>
      <c r="B4613" s="12" t="s">
        <v>925</v>
      </c>
      <c r="E4613" s="37">
        <v>0</v>
      </c>
      <c r="G4613" s="37" t="s">
        <v>1505</v>
      </c>
      <c r="I4613" s="37"/>
      <c r="K4613" s="37"/>
      <c r="M4613" s="37"/>
      <c r="O4613" s="37"/>
      <c r="R4613" s="37"/>
      <c r="T4613" s="37"/>
      <c r="V4613" s="37"/>
      <c r="X4613" s="37"/>
      <c r="Z4613" s="37"/>
      <c r="AB4613" s="37"/>
      <c r="AD4613" s="37"/>
      <c r="AF4613" s="37"/>
      <c r="AH4613" s="37"/>
      <c r="AN4613" s="37">
        <v>0</v>
      </c>
      <c r="AO4613" s="12">
        <v>0</v>
      </c>
      <c r="AP4613" s="37"/>
      <c r="AR4613" s="37"/>
      <c r="AT4613" s="37"/>
      <c r="AV4613" s="37"/>
      <c r="AX4613" s="37"/>
      <c r="BI4613" s="12">
        <v>0</v>
      </c>
      <c r="BY4613" s="12">
        <v>0</v>
      </c>
      <c r="CG4613" s="12" t="s">
        <v>934</v>
      </c>
      <c r="CH4613" s="12">
        <v>54.484000000000002</v>
      </c>
      <c r="CI4613" s="12" t="s">
        <v>6210</v>
      </c>
      <c r="CJ4613" s="12" t="s">
        <v>941</v>
      </c>
      <c r="CK4613" s="12" t="s">
        <v>932</v>
      </c>
      <c r="CL4613" s="37">
        <v>124373290</v>
      </c>
      <c r="CN4613" s="12" t="s">
        <v>1509</v>
      </c>
      <c r="CS4613" s="12"/>
      <c r="CT4613" s="36" t="str">
        <f t="shared" si="72"/>
        <v>500mn</v>
      </c>
      <c r="CU4613" s="36" t="str">
        <f>VLOOKUP(CK4613,Mapping!B:C,2,FALSE)</f>
        <v>US/CA</v>
      </c>
    </row>
    <row r="4614" spans="1:99" ht="16" customHeight="1" x14ac:dyDescent="0.35">
      <c r="A4614" s="12" t="s">
        <v>6211</v>
      </c>
      <c r="B4614" s="12" t="s">
        <v>925</v>
      </c>
      <c r="E4614" s="37">
        <v>902636</v>
      </c>
      <c r="G4614" s="37" t="s">
        <v>1505</v>
      </c>
      <c r="I4614" s="37"/>
      <c r="K4614" s="37"/>
      <c r="M4614" s="37">
        <v>250293</v>
      </c>
      <c r="N4614" s="12">
        <v>0.02</v>
      </c>
      <c r="O4614" s="37"/>
      <c r="R4614" s="37"/>
      <c r="T4614" s="37"/>
      <c r="V4614" s="37"/>
      <c r="X4614" s="37"/>
      <c r="Z4614" s="37"/>
      <c r="AB4614" s="37"/>
      <c r="AD4614" s="37">
        <v>311307</v>
      </c>
      <c r="AE4614" s="12">
        <v>0.02</v>
      </c>
      <c r="AF4614" s="37"/>
      <c r="AH4614" s="37"/>
      <c r="AN4614" s="37">
        <v>341036</v>
      </c>
      <c r="AO4614" s="12">
        <v>0.02</v>
      </c>
      <c r="AP4614" s="37"/>
      <c r="AR4614" s="37"/>
      <c r="AT4614" s="37"/>
      <c r="AV4614" s="37"/>
      <c r="AX4614" s="37"/>
      <c r="BB4614" s="12">
        <v>1995</v>
      </c>
      <c r="BI4614" s="12">
        <v>2025</v>
      </c>
      <c r="BJ4614" s="12">
        <v>2794</v>
      </c>
      <c r="BY4614" s="12">
        <v>0</v>
      </c>
      <c r="CB4614" s="12">
        <v>0</v>
      </c>
      <c r="CC4614" s="12">
        <v>0</v>
      </c>
      <c r="CG4614" s="12" t="s">
        <v>934</v>
      </c>
      <c r="CH4614" s="12">
        <v>51.981000000000002</v>
      </c>
      <c r="CI4614" s="12" t="s">
        <v>2326</v>
      </c>
      <c r="CJ4614" s="12" t="s">
        <v>1248</v>
      </c>
      <c r="CK4614" s="12" t="s">
        <v>932</v>
      </c>
      <c r="CL4614" s="37">
        <v>1367736486</v>
      </c>
      <c r="CN4614" s="12" t="s">
        <v>1509</v>
      </c>
      <c r="CS4614" s="12"/>
      <c r="CT4614" s="36" t="str">
        <f t="shared" si="72"/>
        <v>1bn - 50bn</v>
      </c>
      <c r="CU4614" s="36" t="str">
        <f>VLOOKUP(CK4614,Mapping!B:C,2,FALSE)</f>
        <v>US/CA</v>
      </c>
    </row>
    <row r="4615" spans="1:99" ht="16" customHeight="1" x14ac:dyDescent="0.35">
      <c r="A4615" s="12" t="s">
        <v>6212</v>
      </c>
      <c r="B4615" s="12" t="s">
        <v>925</v>
      </c>
      <c r="E4615" s="37">
        <v>349457</v>
      </c>
      <c r="G4615" s="37" t="s">
        <v>1505</v>
      </c>
      <c r="I4615" s="37"/>
      <c r="K4615" s="37"/>
      <c r="M4615" s="37"/>
      <c r="O4615" s="37"/>
      <c r="R4615" s="37"/>
      <c r="T4615" s="37"/>
      <c r="V4615" s="37"/>
      <c r="X4615" s="37"/>
      <c r="Z4615" s="37"/>
      <c r="AB4615" s="37"/>
      <c r="AD4615" s="37"/>
      <c r="AF4615" s="37"/>
      <c r="AH4615" s="37"/>
      <c r="AN4615" s="37">
        <v>349457</v>
      </c>
      <c r="AO4615" s="12">
        <v>0.02</v>
      </c>
      <c r="AP4615" s="37"/>
      <c r="AR4615" s="37"/>
      <c r="AT4615" s="37"/>
      <c r="AV4615" s="37"/>
      <c r="AX4615" s="37"/>
      <c r="BI4615" s="12">
        <v>2075</v>
      </c>
      <c r="BY4615" s="12">
        <v>0</v>
      </c>
      <c r="CG4615" s="12" t="s">
        <v>940</v>
      </c>
      <c r="CH4615" s="12">
        <v>8.6270000000000007</v>
      </c>
      <c r="CI4615" s="12" t="s">
        <v>6213</v>
      </c>
      <c r="CJ4615" s="12" t="s">
        <v>2149</v>
      </c>
      <c r="CK4615" s="12" t="s">
        <v>932</v>
      </c>
      <c r="CL4615" s="37">
        <v>1493006248</v>
      </c>
      <c r="CN4615" s="12" t="s">
        <v>1509</v>
      </c>
      <c r="CS4615" s="12"/>
      <c r="CT4615" s="36" t="str">
        <f t="shared" si="72"/>
        <v>1bn - 50bn</v>
      </c>
      <c r="CU4615" s="36" t="str">
        <f>VLOOKUP(CK4615,Mapping!B:C,2,FALSE)</f>
        <v>US/CA</v>
      </c>
    </row>
    <row r="4616" spans="1:99" ht="16" customHeight="1" x14ac:dyDescent="0.35">
      <c r="A4616" s="12" t="s">
        <v>6214</v>
      </c>
      <c r="B4616" s="12" t="s">
        <v>925</v>
      </c>
      <c r="E4616" s="37">
        <v>1615416</v>
      </c>
      <c r="G4616" s="37" t="s">
        <v>1505</v>
      </c>
      <c r="I4616" s="37"/>
      <c r="K4616" s="37"/>
      <c r="M4616" s="37">
        <v>478630</v>
      </c>
      <c r="N4616" s="12">
        <v>0.02</v>
      </c>
      <c r="O4616" s="37"/>
      <c r="R4616" s="37"/>
      <c r="T4616" s="37"/>
      <c r="V4616" s="37"/>
      <c r="X4616" s="37"/>
      <c r="Z4616" s="37"/>
      <c r="AB4616" s="37"/>
      <c r="AD4616" s="37"/>
      <c r="AF4616" s="37"/>
      <c r="AH4616" s="37"/>
      <c r="AN4616" s="37">
        <v>1136786</v>
      </c>
      <c r="AO4616" s="12">
        <v>0.05</v>
      </c>
      <c r="AP4616" s="37"/>
      <c r="AR4616" s="37"/>
      <c r="AT4616" s="37"/>
      <c r="AV4616" s="37"/>
      <c r="AX4616" s="37"/>
      <c r="BB4616" s="12">
        <v>3815</v>
      </c>
      <c r="BI4616" s="12">
        <v>6750</v>
      </c>
      <c r="BY4616" s="12">
        <v>0</v>
      </c>
      <c r="CC4616" s="12">
        <v>0</v>
      </c>
      <c r="CG4616" s="12" t="s">
        <v>934</v>
      </c>
      <c r="CH4616" s="12">
        <v>25.715</v>
      </c>
      <c r="CI4616" s="12" t="s">
        <v>2399</v>
      </c>
      <c r="CJ4616" s="12" t="s">
        <v>1015</v>
      </c>
      <c r="CK4616" s="12" t="s">
        <v>932</v>
      </c>
      <c r="CL4616" s="37">
        <v>2185610241</v>
      </c>
      <c r="CN4616" s="12" t="s">
        <v>1509</v>
      </c>
      <c r="CS4616" s="12"/>
      <c r="CT4616" s="36" t="str">
        <f t="shared" si="72"/>
        <v>1bn - 50bn</v>
      </c>
      <c r="CU4616" s="36" t="str">
        <f>VLOOKUP(CK4616,Mapping!B:C,2,FALSE)</f>
        <v>US/CA</v>
      </c>
    </row>
    <row r="4617" spans="1:99" ht="16" customHeight="1" x14ac:dyDescent="0.35">
      <c r="A4617" s="12" t="s">
        <v>6215</v>
      </c>
      <c r="B4617" s="12" t="s">
        <v>925</v>
      </c>
      <c r="E4617" s="37">
        <v>13077122</v>
      </c>
      <c r="G4617" s="37" t="s">
        <v>1505</v>
      </c>
      <c r="I4617" s="37"/>
      <c r="K4617" s="37"/>
      <c r="M4617" s="37"/>
      <c r="O4617" s="37"/>
      <c r="Q4617" s="12">
        <v>23311</v>
      </c>
      <c r="R4617" s="37"/>
      <c r="T4617" s="37"/>
      <c r="V4617" s="37"/>
      <c r="X4617" s="37"/>
      <c r="Z4617" s="37"/>
      <c r="AB4617" s="37"/>
      <c r="AD4617" s="37"/>
      <c r="AF4617" s="37"/>
      <c r="AH4617" s="37">
        <v>2943713</v>
      </c>
      <c r="AI4617" s="12">
        <v>0.06</v>
      </c>
      <c r="AN4617" s="37">
        <v>8458533</v>
      </c>
      <c r="AO4617" s="12">
        <v>0.17</v>
      </c>
      <c r="AP4617" s="37">
        <v>1674876</v>
      </c>
      <c r="AQ4617" s="12">
        <v>0.03</v>
      </c>
      <c r="AR4617" s="37"/>
      <c r="AT4617" s="37"/>
      <c r="AV4617" s="37"/>
      <c r="AX4617" s="37"/>
      <c r="BH4617" s="12">
        <v>7254</v>
      </c>
      <c r="BI4617" s="12">
        <v>50225</v>
      </c>
      <c r="BQ4617" s="12">
        <v>0.01</v>
      </c>
      <c r="BV4617" s="12">
        <v>0.01</v>
      </c>
      <c r="BY4617" s="12">
        <v>0.01</v>
      </c>
      <c r="CG4617" s="12"/>
      <c r="CH4617" s="12">
        <v>10.683</v>
      </c>
      <c r="CI4617" s="12" t="s">
        <v>1194</v>
      </c>
      <c r="CJ4617" s="12"/>
      <c r="CK4617" s="12" t="s">
        <v>1154</v>
      </c>
      <c r="CL4617" s="37">
        <v>4892788874</v>
      </c>
      <c r="CN4617" s="12" t="s">
        <v>1506</v>
      </c>
      <c r="CS4617" s="12"/>
      <c r="CT4617" s="36" t="str">
        <f t="shared" si="72"/>
        <v>1bn - 50bn</v>
      </c>
      <c r="CU4617" s="36" t="str">
        <f>VLOOKUP(CK4617,Mapping!B:C,2,FALSE)</f>
        <v>Oceania</v>
      </c>
    </row>
    <row r="4618" spans="1:99" ht="16" customHeight="1" x14ac:dyDescent="0.35">
      <c r="A4618" s="12" t="s">
        <v>6216</v>
      </c>
      <c r="B4618" s="12" t="s">
        <v>925</v>
      </c>
      <c r="E4618" s="37">
        <v>1951132</v>
      </c>
      <c r="G4618" s="37" t="s">
        <v>1505</v>
      </c>
      <c r="I4618" s="37"/>
      <c r="K4618" s="37"/>
      <c r="M4618" s="37"/>
      <c r="O4618" s="37"/>
      <c r="Q4618" s="12">
        <v>6182</v>
      </c>
      <c r="R4618" s="37"/>
      <c r="T4618" s="37"/>
      <c r="V4618" s="37"/>
      <c r="X4618" s="37"/>
      <c r="Z4618" s="37"/>
      <c r="AB4618" s="37"/>
      <c r="AD4618" s="37"/>
      <c r="AF4618" s="37"/>
      <c r="AH4618" s="37">
        <v>780663</v>
      </c>
      <c r="AI4618" s="12">
        <v>0.04</v>
      </c>
      <c r="AN4618" s="37">
        <v>1170469</v>
      </c>
      <c r="AO4618" s="12">
        <v>7.0000000000000007E-2</v>
      </c>
      <c r="AP4618" s="37">
        <v>0</v>
      </c>
      <c r="AQ4618" s="12">
        <v>0</v>
      </c>
      <c r="AR4618" s="37"/>
      <c r="AT4618" s="37"/>
      <c r="AV4618" s="37"/>
      <c r="AX4618" s="37"/>
      <c r="BH4618" s="12">
        <v>0</v>
      </c>
      <c r="BI4618" s="12">
        <v>6950</v>
      </c>
      <c r="BQ4618" s="12">
        <v>0</v>
      </c>
      <c r="BV4618" s="12">
        <v>0</v>
      </c>
      <c r="BY4618" s="12">
        <v>0</v>
      </c>
      <c r="CG4618" s="12" t="s">
        <v>934</v>
      </c>
      <c r="CH4618" s="12">
        <v>80.665000000000006</v>
      </c>
      <c r="CI4618" s="12" t="s">
        <v>2883</v>
      </c>
      <c r="CJ4618" s="12" t="s">
        <v>1015</v>
      </c>
      <c r="CK4618" s="12" t="s">
        <v>932</v>
      </c>
      <c r="CL4618" s="37">
        <v>1765094828</v>
      </c>
      <c r="CN4618" s="12" t="s">
        <v>1509</v>
      </c>
      <c r="CS4618" s="12"/>
      <c r="CT4618" s="36" t="str">
        <f t="shared" si="72"/>
        <v>1bn - 50bn</v>
      </c>
      <c r="CU4618" s="36" t="str">
        <f>VLOOKUP(CK4618,Mapping!B:C,2,FALSE)</f>
        <v>US/CA</v>
      </c>
    </row>
    <row r="4619" spans="1:99" ht="16" customHeight="1" x14ac:dyDescent="0.35">
      <c r="A4619" s="12" t="s">
        <v>6217</v>
      </c>
      <c r="B4619" s="12" t="s">
        <v>925</v>
      </c>
      <c r="E4619" s="37">
        <v>305254</v>
      </c>
      <c r="G4619" s="37" t="s">
        <v>1505</v>
      </c>
      <c r="I4619" s="37"/>
      <c r="K4619" s="37"/>
      <c r="M4619" s="37"/>
      <c r="O4619" s="37"/>
      <c r="R4619" s="37"/>
      <c r="T4619" s="37"/>
      <c r="V4619" s="37"/>
      <c r="X4619" s="37"/>
      <c r="Z4619" s="37"/>
      <c r="AB4619" s="37"/>
      <c r="AD4619" s="37"/>
      <c r="AF4619" s="37"/>
      <c r="AH4619" s="37"/>
      <c r="AN4619" s="37">
        <v>305254</v>
      </c>
      <c r="AO4619" s="12">
        <v>0</v>
      </c>
      <c r="AP4619" s="37"/>
      <c r="AR4619" s="37"/>
      <c r="AT4619" s="37"/>
      <c r="AV4619" s="37"/>
      <c r="AX4619" s="37"/>
      <c r="BI4619" s="12">
        <v>1425</v>
      </c>
      <c r="BY4619" s="12">
        <v>0</v>
      </c>
      <c r="CG4619" s="12" t="s">
        <v>934</v>
      </c>
      <c r="CH4619" s="12">
        <v>55.091999999999999</v>
      </c>
      <c r="CI4619" s="12" t="s">
        <v>2111</v>
      </c>
      <c r="CJ4619" s="12" t="s">
        <v>2112</v>
      </c>
      <c r="CK4619" s="12" t="s">
        <v>932</v>
      </c>
      <c r="CL4619" s="37">
        <v>6198059399</v>
      </c>
      <c r="CN4619" s="12" t="s">
        <v>1506</v>
      </c>
      <c r="CS4619" s="12"/>
      <c r="CT4619" s="36" t="str">
        <f t="shared" si="72"/>
        <v>1bn - 50bn</v>
      </c>
      <c r="CU4619" s="36" t="str">
        <f>VLOOKUP(CK4619,Mapping!B:C,2,FALSE)</f>
        <v>US/CA</v>
      </c>
    </row>
    <row r="4620" spans="1:99" ht="16" customHeight="1" x14ac:dyDescent="0.35">
      <c r="A4620" s="12" t="s">
        <v>6218</v>
      </c>
      <c r="B4620" s="12" t="s">
        <v>933</v>
      </c>
      <c r="E4620" s="37">
        <v>22365034</v>
      </c>
      <c r="G4620" s="37" t="s">
        <v>1505</v>
      </c>
      <c r="I4620" s="37"/>
      <c r="K4620" s="37"/>
      <c r="M4620" s="37">
        <v>13938327</v>
      </c>
      <c r="N4620" s="12">
        <v>1.29</v>
      </c>
      <c r="O4620" s="37">
        <v>289396</v>
      </c>
      <c r="P4620" s="12">
        <v>0.03</v>
      </c>
      <c r="R4620" s="37"/>
      <c r="T4620" s="37"/>
      <c r="V4620" s="37"/>
      <c r="X4620" s="37"/>
      <c r="Z4620" s="37">
        <v>7572545</v>
      </c>
      <c r="AA4620" s="12">
        <v>0.7</v>
      </c>
      <c r="AB4620" s="37"/>
      <c r="AD4620" s="37">
        <v>222729</v>
      </c>
      <c r="AE4620" s="12">
        <v>0.02</v>
      </c>
      <c r="AF4620" s="37"/>
      <c r="AH4620" s="37"/>
      <c r="AL4620" s="12">
        <v>18000</v>
      </c>
      <c r="AN4620" s="37">
        <v>342037</v>
      </c>
      <c r="AO4620" s="12">
        <v>0.03</v>
      </c>
      <c r="AP4620" s="37"/>
      <c r="AR4620" s="37"/>
      <c r="AT4620" s="37"/>
      <c r="AV4620" s="37"/>
      <c r="AX4620" s="37"/>
      <c r="BB4620" s="12">
        <v>109365</v>
      </c>
      <c r="BC4620" s="12">
        <v>252021</v>
      </c>
      <c r="BI4620" s="12">
        <v>1750</v>
      </c>
      <c r="BJ4620" s="12">
        <v>1999</v>
      </c>
      <c r="BU4620" s="12">
        <v>0</v>
      </c>
      <c r="BY4620" s="12">
        <v>0</v>
      </c>
      <c r="CB4620" s="12">
        <v>0</v>
      </c>
      <c r="CC4620" s="12">
        <v>0</v>
      </c>
      <c r="CD4620" s="12">
        <v>0.02</v>
      </c>
      <c r="CG4620" s="12" t="s">
        <v>959</v>
      </c>
      <c r="CH4620" s="12">
        <v>49.494999999999997</v>
      </c>
      <c r="CI4620" s="12" t="s">
        <v>1150</v>
      </c>
      <c r="CJ4620" s="12"/>
      <c r="CK4620" s="12" t="s">
        <v>1151</v>
      </c>
      <c r="CL4620" s="37">
        <v>1086727238</v>
      </c>
      <c r="CN4620" s="12" t="s">
        <v>1506</v>
      </c>
      <c r="CS4620" s="12"/>
      <c r="CT4620" s="36" t="str">
        <f t="shared" si="72"/>
        <v>1bn - 50bn</v>
      </c>
      <c r="CU4620" s="36" t="str">
        <f>VLOOKUP(CK4620,Mapping!B:C,2,FALSE)</f>
        <v>EU</v>
      </c>
    </row>
    <row r="4621" spans="1:99" ht="16" customHeight="1" x14ac:dyDescent="0.35">
      <c r="A4621" s="12" t="s">
        <v>579</v>
      </c>
      <c r="B4621" s="12" t="s">
        <v>933</v>
      </c>
      <c r="E4621" s="37">
        <v>7000395</v>
      </c>
      <c r="F4621" s="12">
        <v>10735</v>
      </c>
      <c r="G4621" s="37" t="s">
        <v>1505</v>
      </c>
      <c r="I4621" s="37">
        <v>623619</v>
      </c>
      <c r="J4621" s="12">
        <v>0.06</v>
      </c>
      <c r="K4621" s="37">
        <v>2816239</v>
      </c>
      <c r="L4621" s="12">
        <v>0.27</v>
      </c>
      <c r="M4621" s="37"/>
      <c r="O4621" s="37">
        <v>2181564</v>
      </c>
      <c r="P4621" s="12">
        <v>0.21</v>
      </c>
      <c r="Q4621" s="12">
        <v>0</v>
      </c>
      <c r="R4621" s="37">
        <v>316634</v>
      </c>
      <c r="S4621" s="12">
        <v>0.03</v>
      </c>
      <c r="T4621" s="37"/>
      <c r="V4621" s="37">
        <v>742355</v>
      </c>
      <c r="W4621" s="12">
        <v>7.0000000000000007E-2</v>
      </c>
      <c r="X4621" s="37"/>
      <c r="Z4621" s="37"/>
      <c r="AB4621" s="37"/>
      <c r="AD4621" s="37"/>
      <c r="AF4621" s="37"/>
      <c r="AH4621" s="37">
        <v>0</v>
      </c>
      <c r="AI4621" s="12">
        <v>0</v>
      </c>
      <c r="AK4621" s="12">
        <v>27617</v>
      </c>
      <c r="AL4621" s="12">
        <v>155960</v>
      </c>
      <c r="AN4621" s="37">
        <v>319984</v>
      </c>
      <c r="AO4621" s="12">
        <v>0.03</v>
      </c>
      <c r="AP4621" s="37"/>
      <c r="AR4621" s="37"/>
      <c r="AT4621" s="37"/>
      <c r="AV4621" s="37"/>
      <c r="AX4621" s="37"/>
      <c r="AZ4621" s="12">
        <v>19836</v>
      </c>
      <c r="BG4621" s="12">
        <v>43949</v>
      </c>
      <c r="BI4621" s="12">
        <v>1900</v>
      </c>
      <c r="BO4621" s="12">
        <v>0</v>
      </c>
      <c r="BQ4621" s="12">
        <v>0</v>
      </c>
      <c r="BS4621" s="12">
        <v>0</v>
      </c>
      <c r="BT4621" s="12">
        <v>0</v>
      </c>
      <c r="BU4621" s="12">
        <v>0</v>
      </c>
      <c r="BX4621" s="12">
        <v>0</v>
      </c>
      <c r="BY4621" s="12">
        <v>0</v>
      </c>
      <c r="CG4621" s="12" t="s">
        <v>940</v>
      </c>
      <c r="CH4621" s="12">
        <v>50.53</v>
      </c>
      <c r="CI4621" s="12" t="s">
        <v>1098</v>
      </c>
      <c r="CJ4621" s="12"/>
      <c r="CK4621" s="12" t="s">
        <v>1099</v>
      </c>
      <c r="CL4621" s="37">
        <v>1077372521</v>
      </c>
      <c r="CN4621" s="12" t="s">
        <v>1506</v>
      </c>
      <c r="CS4621" s="12"/>
      <c r="CT4621" s="36" t="str">
        <f t="shared" si="72"/>
        <v>1bn - 50bn</v>
      </c>
      <c r="CU4621" s="36" t="str">
        <f>VLOOKUP(CK4621,Mapping!B:C,2,FALSE)</f>
        <v>Asia</v>
      </c>
    </row>
    <row r="4622" spans="1:99" ht="16" customHeight="1" x14ac:dyDescent="0.35">
      <c r="A4622" s="12" t="s">
        <v>6219</v>
      </c>
      <c r="B4622" s="12" t="s">
        <v>925</v>
      </c>
      <c r="E4622" s="37">
        <v>404064</v>
      </c>
      <c r="G4622" s="37" t="s">
        <v>1505</v>
      </c>
      <c r="I4622" s="37"/>
      <c r="K4622" s="37"/>
      <c r="M4622" s="37"/>
      <c r="O4622" s="37"/>
      <c r="R4622" s="37"/>
      <c r="T4622" s="37"/>
      <c r="V4622" s="37"/>
      <c r="X4622" s="37"/>
      <c r="Z4622" s="37"/>
      <c r="AB4622" s="37"/>
      <c r="AD4622" s="37"/>
      <c r="AF4622" s="37"/>
      <c r="AH4622" s="37"/>
      <c r="AN4622" s="37">
        <v>404064</v>
      </c>
      <c r="AO4622" s="12">
        <v>0.57999999999999996</v>
      </c>
      <c r="AP4622" s="37"/>
      <c r="AR4622" s="37"/>
      <c r="AT4622" s="37"/>
      <c r="AV4622" s="37"/>
      <c r="AX4622" s="37"/>
      <c r="BI4622" s="12">
        <v>2400</v>
      </c>
      <c r="BY4622" s="12">
        <v>0</v>
      </c>
      <c r="CG4622" s="12"/>
      <c r="CH4622" s="12">
        <v>134.40100000000001</v>
      </c>
      <c r="CI4622" s="12" t="s">
        <v>2979</v>
      </c>
      <c r="CJ4622" s="12"/>
      <c r="CK4622" s="12" t="s">
        <v>2049</v>
      </c>
      <c r="CL4622" s="37">
        <v>70093122</v>
      </c>
      <c r="CN4622" s="12" t="s">
        <v>1506</v>
      </c>
      <c r="CS4622" s="12"/>
      <c r="CT4622" s="36" t="str">
        <f t="shared" si="72"/>
        <v>500mn</v>
      </c>
      <c r="CU4622" s="36" t="str">
        <f>VLOOKUP(CK4622,Mapping!B:C,2,FALSE)</f>
        <v>Africa</v>
      </c>
    </row>
    <row r="4623" spans="1:99" ht="16" customHeight="1" x14ac:dyDescent="0.35">
      <c r="A4623" s="12" t="s">
        <v>6220</v>
      </c>
      <c r="B4623" s="12" t="s">
        <v>925</v>
      </c>
      <c r="E4623" s="37">
        <v>32396</v>
      </c>
      <c r="G4623" s="37" t="s">
        <v>1505</v>
      </c>
      <c r="I4623" s="37"/>
      <c r="K4623" s="37"/>
      <c r="M4623" s="37"/>
      <c r="O4623" s="37"/>
      <c r="Q4623" s="12">
        <v>209</v>
      </c>
      <c r="R4623" s="37"/>
      <c r="T4623" s="37"/>
      <c r="V4623" s="37"/>
      <c r="X4623" s="37"/>
      <c r="Z4623" s="37"/>
      <c r="AB4623" s="37"/>
      <c r="AD4623" s="37"/>
      <c r="AF4623" s="37"/>
      <c r="AH4623" s="37">
        <v>26393</v>
      </c>
      <c r="AI4623" s="12">
        <v>0.01</v>
      </c>
      <c r="AN4623" s="37"/>
      <c r="AP4623" s="37">
        <v>6003</v>
      </c>
      <c r="AQ4623" s="12">
        <v>0</v>
      </c>
      <c r="AR4623" s="37"/>
      <c r="AT4623" s="37"/>
      <c r="AV4623" s="37"/>
      <c r="AX4623" s="37"/>
      <c r="BH4623" s="12">
        <v>26</v>
      </c>
      <c r="BQ4623" s="12">
        <v>0</v>
      </c>
      <c r="BV4623" s="12">
        <v>0</v>
      </c>
      <c r="CG4623" s="12" t="s">
        <v>929</v>
      </c>
      <c r="CH4623" s="12">
        <v>19.161000000000001</v>
      </c>
      <c r="CI4623" s="12" t="s">
        <v>1697</v>
      </c>
      <c r="CJ4623" s="12" t="s">
        <v>1698</v>
      </c>
      <c r="CK4623" s="12" t="s">
        <v>932</v>
      </c>
      <c r="CL4623" s="37">
        <v>273556357</v>
      </c>
      <c r="CN4623" s="12" t="s">
        <v>1509</v>
      </c>
      <c r="CS4623" s="12"/>
      <c r="CT4623" s="36" t="str">
        <f t="shared" si="72"/>
        <v>500mn</v>
      </c>
      <c r="CU4623" s="36" t="str">
        <f>VLOOKUP(CK4623,Mapping!B:C,2,FALSE)</f>
        <v>US/CA</v>
      </c>
    </row>
    <row r="4624" spans="1:99" ht="16" customHeight="1" x14ac:dyDescent="0.35">
      <c r="A4624" s="12" t="s">
        <v>6221</v>
      </c>
      <c r="B4624" s="12" t="s">
        <v>925</v>
      </c>
      <c r="E4624" s="37">
        <v>7054970</v>
      </c>
      <c r="G4624" s="37" t="s">
        <v>1505</v>
      </c>
      <c r="I4624" s="37"/>
      <c r="K4624" s="37"/>
      <c r="M4624" s="37">
        <v>290064</v>
      </c>
      <c r="N4624" s="12">
        <v>0.06</v>
      </c>
      <c r="O4624" s="37"/>
      <c r="Q4624" s="12">
        <v>23915</v>
      </c>
      <c r="R4624" s="37"/>
      <c r="T4624" s="37"/>
      <c r="V4624" s="37"/>
      <c r="X4624" s="37"/>
      <c r="Z4624" s="37"/>
      <c r="AB4624" s="37"/>
      <c r="AD4624" s="37"/>
      <c r="AF4624" s="37"/>
      <c r="AH4624" s="37">
        <v>3019986</v>
      </c>
      <c r="AI4624" s="12">
        <v>0.57999999999999996</v>
      </c>
      <c r="AN4624" s="37">
        <v>3124057</v>
      </c>
      <c r="AO4624" s="12">
        <v>0.6</v>
      </c>
      <c r="AP4624" s="37">
        <v>620863</v>
      </c>
      <c r="AQ4624" s="12">
        <v>0.12</v>
      </c>
      <c r="AR4624" s="37"/>
      <c r="AT4624" s="37"/>
      <c r="AV4624" s="37"/>
      <c r="AX4624" s="37"/>
      <c r="BB4624" s="12">
        <v>2312</v>
      </c>
      <c r="BH4624" s="12">
        <v>2689</v>
      </c>
      <c r="BI4624" s="12">
        <v>18550</v>
      </c>
      <c r="BQ4624" s="12">
        <v>0.01</v>
      </c>
      <c r="BV4624" s="12">
        <v>0</v>
      </c>
      <c r="BY4624" s="12">
        <v>0</v>
      </c>
      <c r="CC4624" s="12">
        <v>0</v>
      </c>
      <c r="CG4624" s="12" t="s">
        <v>929</v>
      </c>
      <c r="CH4624" s="12">
        <v>85.7</v>
      </c>
      <c r="CI4624" s="12" t="s">
        <v>3173</v>
      </c>
      <c r="CJ4624" s="12" t="s">
        <v>931</v>
      </c>
      <c r="CK4624" s="12" t="s">
        <v>932</v>
      </c>
      <c r="CL4624" s="37">
        <v>515571516</v>
      </c>
      <c r="CN4624" s="12" t="s">
        <v>1509</v>
      </c>
      <c r="CS4624" s="12"/>
      <c r="CT4624" s="36" t="str">
        <f t="shared" si="72"/>
        <v>500mn - 1bn</v>
      </c>
      <c r="CU4624" s="36" t="str">
        <f>VLOOKUP(CK4624,Mapping!B:C,2,FALSE)</f>
        <v>US/CA</v>
      </c>
    </row>
    <row r="4625" spans="1:99" ht="16" customHeight="1" x14ac:dyDescent="0.35">
      <c r="A4625" s="12" t="s">
        <v>6222</v>
      </c>
      <c r="B4625" s="12" t="s">
        <v>925</v>
      </c>
      <c r="E4625" s="37">
        <v>333520</v>
      </c>
      <c r="G4625" s="37" t="s">
        <v>1505</v>
      </c>
      <c r="I4625" s="37"/>
      <c r="K4625" s="37"/>
      <c r="M4625" s="37">
        <v>37889</v>
      </c>
      <c r="N4625" s="12">
        <v>0</v>
      </c>
      <c r="O4625" s="37"/>
      <c r="Q4625" s="12">
        <v>1061</v>
      </c>
      <c r="R4625" s="37"/>
      <c r="T4625" s="37"/>
      <c r="V4625" s="37"/>
      <c r="X4625" s="37"/>
      <c r="Z4625" s="37"/>
      <c r="AB4625" s="37"/>
      <c r="AD4625" s="37"/>
      <c r="AF4625" s="37"/>
      <c r="AH4625" s="37">
        <v>133983</v>
      </c>
      <c r="AI4625" s="12">
        <v>0.02</v>
      </c>
      <c r="AN4625" s="37">
        <v>88417</v>
      </c>
      <c r="AO4625" s="12">
        <v>0.01</v>
      </c>
      <c r="AP4625" s="37">
        <v>72730</v>
      </c>
      <c r="AQ4625" s="12">
        <v>0.01</v>
      </c>
      <c r="AR4625" s="37"/>
      <c r="AT4625" s="37">
        <v>501</v>
      </c>
      <c r="AU4625" s="12">
        <v>0</v>
      </c>
      <c r="AV4625" s="37"/>
      <c r="AX4625" s="37"/>
      <c r="BB4625" s="12">
        <v>302</v>
      </c>
      <c r="BD4625" s="12">
        <v>47</v>
      </c>
      <c r="BH4625" s="12">
        <v>315</v>
      </c>
      <c r="BI4625" s="12">
        <v>525</v>
      </c>
      <c r="BQ4625" s="12">
        <v>0</v>
      </c>
      <c r="BV4625" s="12">
        <v>0</v>
      </c>
      <c r="BY4625" s="12">
        <v>0</v>
      </c>
      <c r="CC4625" s="12">
        <v>0</v>
      </c>
      <c r="CF4625" s="12">
        <v>0</v>
      </c>
      <c r="CG4625" s="12" t="s">
        <v>934</v>
      </c>
      <c r="CH4625" s="12">
        <v>17.588999999999999</v>
      </c>
      <c r="CI4625" s="12" t="s">
        <v>6223</v>
      </c>
      <c r="CJ4625" s="12" t="s">
        <v>1114</v>
      </c>
      <c r="CK4625" s="12" t="s">
        <v>932</v>
      </c>
      <c r="CL4625" s="37">
        <v>818588587</v>
      </c>
      <c r="CN4625" s="12" t="s">
        <v>1509</v>
      </c>
      <c r="CS4625" s="12"/>
      <c r="CT4625" s="36" t="str">
        <f t="shared" si="72"/>
        <v>500mn - 1bn</v>
      </c>
      <c r="CU4625" s="36" t="str">
        <f>VLOOKUP(CK4625,Mapping!B:C,2,FALSE)</f>
        <v>US/CA</v>
      </c>
    </row>
    <row r="4626" spans="1:99" ht="16" customHeight="1" x14ac:dyDescent="0.35">
      <c r="A4626" s="12" t="s">
        <v>6224</v>
      </c>
      <c r="B4626" s="12" t="s">
        <v>933</v>
      </c>
      <c r="E4626" s="37">
        <v>260669704</v>
      </c>
      <c r="G4626" s="37" t="s">
        <v>1505</v>
      </c>
      <c r="I4626" s="37"/>
      <c r="K4626" s="37"/>
      <c r="M4626" s="37"/>
      <c r="O4626" s="37">
        <v>96224739</v>
      </c>
      <c r="P4626" s="12">
        <v>1.24</v>
      </c>
      <c r="R4626" s="37"/>
      <c r="T4626" s="37"/>
      <c r="V4626" s="37"/>
      <c r="X4626" s="37"/>
      <c r="Z4626" s="37"/>
      <c r="AB4626" s="37">
        <v>164444965</v>
      </c>
      <c r="AC4626" s="12">
        <v>2.12</v>
      </c>
      <c r="AD4626" s="37"/>
      <c r="AF4626" s="37"/>
      <c r="AH4626" s="37"/>
      <c r="AJ4626" s="12">
        <v>11081300</v>
      </c>
      <c r="AL4626" s="12">
        <v>5985026</v>
      </c>
      <c r="AN4626" s="37"/>
      <c r="AP4626" s="37"/>
      <c r="AR4626" s="37"/>
      <c r="AT4626" s="37"/>
      <c r="AV4626" s="37"/>
      <c r="AX4626" s="37"/>
      <c r="BR4626" s="12">
        <v>0.44</v>
      </c>
      <c r="BU4626" s="12">
        <v>0.03</v>
      </c>
      <c r="CG4626" s="12" t="s">
        <v>929</v>
      </c>
      <c r="CH4626" s="12">
        <v>34.246000000000002</v>
      </c>
      <c r="CI4626" s="12" t="s">
        <v>1160</v>
      </c>
      <c r="CJ4626" s="12"/>
      <c r="CK4626" s="12" t="s">
        <v>944</v>
      </c>
      <c r="CL4626" s="37">
        <v>7791933840</v>
      </c>
      <c r="CN4626" s="12" t="s">
        <v>1506</v>
      </c>
      <c r="CS4626" s="12"/>
      <c r="CT4626" s="36" t="str">
        <f t="shared" si="72"/>
        <v>1bn - 50bn</v>
      </c>
      <c r="CU4626" s="36" t="str">
        <f>VLOOKUP(CK4626,Mapping!B:C,2,FALSE)</f>
        <v>EU</v>
      </c>
    </row>
    <row r="4627" spans="1:99" ht="16" customHeight="1" x14ac:dyDescent="0.35">
      <c r="A4627" s="12" t="s">
        <v>6225</v>
      </c>
      <c r="B4627" s="12" t="s">
        <v>933</v>
      </c>
      <c r="E4627" s="37">
        <v>23032378</v>
      </c>
      <c r="G4627" s="37" t="s">
        <v>1505</v>
      </c>
      <c r="I4627" s="37"/>
      <c r="K4627" s="37"/>
      <c r="M4627" s="37"/>
      <c r="O4627" s="37"/>
      <c r="Q4627" s="12">
        <v>33200</v>
      </c>
      <c r="R4627" s="37"/>
      <c r="T4627" s="37"/>
      <c r="V4627" s="37"/>
      <c r="X4627" s="37"/>
      <c r="Z4627" s="37"/>
      <c r="AB4627" s="37"/>
      <c r="AD4627" s="37"/>
      <c r="AF4627" s="37"/>
      <c r="AH4627" s="37">
        <v>4192496</v>
      </c>
      <c r="AI4627" s="12">
        <v>0.05</v>
      </c>
      <c r="AN4627" s="37">
        <v>14049838</v>
      </c>
      <c r="AO4627" s="12">
        <v>0.15</v>
      </c>
      <c r="AP4627" s="37">
        <v>4790044</v>
      </c>
      <c r="AQ4627" s="12">
        <v>0.05</v>
      </c>
      <c r="AR4627" s="37"/>
      <c r="AT4627" s="37"/>
      <c r="AV4627" s="37"/>
      <c r="AX4627" s="37"/>
      <c r="BH4627" s="12">
        <v>20746</v>
      </c>
      <c r="BI4627" s="12">
        <v>83425</v>
      </c>
      <c r="BQ4627" s="12">
        <v>0.01</v>
      </c>
      <c r="BV4627" s="12">
        <v>0.02</v>
      </c>
      <c r="BY4627" s="12">
        <v>0.01</v>
      </c>
      <c r="CG4627" s="12" t="s">
        <v>940</v>
      </c>
      <c r="CH4627" s="12">
        <v>13.938000000000001</v>
      </c>
      <c r="CI4627" s="12" t="s">
        <v>1026</v>
      </c>
      <c r="CJ4627" s="12"/>
      <c r="CK4627" s="12" t="s">
        <v>1027</v>
      </c>
      <c r="CL4627" s="37">
        <v>9067804456</v>
      </c>
      <c r="CN4627" s="12" t="s">
        <v>1506</v>
      </c>
      <c r="CS4627" s="12"/>
      <c r="CT4627" s="36" t="str">
        <f t="shared" si="72"/>
        <v>1bn - 50bn</v>
      </c>
      <c r="CU4627" s="36" t="str">
        <f>VLOOKUP(CK4627,Mapping!B:C,2,FALSE)</f>
        <v>EU</v>
      </c>
    </row>
    <row r="4628" spans="1:99" ht="16" customHeight="1" x14ac:dyDescent="0.35">
      <c r="A4628" s="12" t="s">
        <v>6226</v>
      </c>
      <c r="B4628" s="12" t="s">
        <v>925</v>
      </c>
      <c r="E4628" s="37">
        <v>33323828</v>
      </c>
      <c r="G4628" s="37" t="s">
        <v>1505</v>
      </c>
      <c r="I4628" s="37"/>
      <c r="K4628" s="37"/>
      <c r="M4628" s="37"/>
      <c r="O4628" s="37"/>
      <c r="Q4628" s="12">
        <v>3303</v>
      </c>
      <c r="R4628" s="37"/>
      <c r="T4628" s="37"/>
      <c r="V4628" s="37"/>
      <c r="X4628" s="37"/>
      <c r="Z4628" s="37"/>
      <c r="AB4628" s="37"/>
      <c r="AD4628" s="37"/>
      <c r="AF4628" s="37"/>
      <c r="AH4628" s="37">
        <v>417103</v>
      </c>
      <c r="AI4628" s="12">
        <v>0.02</v>
      </c>
      <c r="AN4628" s="37">
        <v>17405463</v>
      </c>
      <c r="AO4628" s="12">
        <v>0.65</v>
      </c>
      <c r="AP4628" s="37">
        <v>15501262</v>
      </c>
      <c r="AQ4628" s="12">
        <v>0.57999999999999996</v>
      </c>
      <c r="AR4628" s="37"/>
      <c r="AT4628" s="37"/>
      <c r="AV4628" s="37"/>
      <c r="AX4628" s="37"/>
      <c r="BH4628" s="12">
        <v>67137</v>
      </c>
      <c r="BI4628" s="12">
        <v>103350</v>
      </c>
      <c r="BQ4628" s="12">
        <v>0</v>
      </c>
      <c r="BV4628" s="12">
        <v>0.06</v>
      </c>
      <c r="BY4628" s="12">
        <v>0.01</v>
      </c>
      <c r="CG4628" s="12" t="s">
        <v>940</v>
      </c>
      <c r="CH4628" s="12">
        <v>34.917999999999999</v>
      </c>
      <c r="CI4628" s="12" t="s">
        <v>1026</v>
      </c>
      <c r="CJ4628" s="12"/>
      <c r="CK4628" s="12" t="s">
        <v>1027</v>
      </c>
      <c r="CL4628" s="37">
        <v>2655380880</v>
      </c>
      <c r="CN4628" s="12" t="s">
        <v>1506</v>
      </c>
      <c r="CS4628" s="12"/>
      <c r="CT4628" s="36" t="str">
        <f t="shared" si="72"/>
        <v>1bn - 50bn</v>
      </c>
      <c r="CU4628" s="36" t="str">
        <f>VLOOKUP(CK4628,Mapping!B:C,2,FALSE)</f>
        <v>EU</v>
      </c>
    </row>
    <row r="4629" spans="1:99" ht="16" customHeight="1" x14ac:dyDescent="0.35">
      <c r="A4629" s="12" t="s">
        <v>6227</v>
      </c>
      <c r="B4629" s="12" t="s">
        <v>933</v>
      </c>
      <c r="E4629" s="37">
        <v>6924137</v>
      </c>
      <c r="G4629" s="37" t="s">
        <v>1505</v>
      </c>
      <c r="I4629" s="37"/>
      <c r="K4629" s="37"/>
      <c r="M4629" s="37"/>
      <c r="O4629" s="37">
        <v>1257476</v>
      </c>
      <c r="P4629" s="12">
        <v>0.19</v>
      </c>
      <c r="R4629" s="37"/>
      <c r="T4629" s="37"/>
      <c r="V4629" s="37"/>
      <c r="X4629" s="37"/>
      <c r="Z4629" s="37"/>
      <c r="AB4629" s="37"/>
      <c r="AD4629" s="37"/>
      <c r="AF4629" s="37"/>
      <c r="AH4629" s="37"/>
      <c r="AL4629" s="12">
        <v>78213</v>
      </c>
      <c r="AN4629" s="37">
        <v>5666661</v>
      </c>
      <c r="AO4629" s="12">
        <v>0.86</v>
      </c>
      <c r="AP4629" s="37"/>
      <c r="AR4629" s="37"/>
      <c r="AT4629" s="37"/>
      <c r="AV4629" s="37"/>
      <c r="AX4629" s="37"/>
      <c r="BI4629" s="12">
        <v>33658</v>
      </c>
      <c r="BU4629" s="12">
        <v>0</v>
      </c>
      <c r="BY4629" s="12">
        <v>0</v>
      </c>
      <c r="CG4629" s="12" t="s">
        <v>940</v>
      </c>
      <c r="CH4629" s="12">
        <v>30.693999999999999</v>
      </c>
      <c r="CI4629" s="12" t="s">
        <v>1028</v>
      </c>
      <c r="CJ4629" s="12"/>
      <c r="CK4629" s="12" t="s">
        <v>1029</v>
      </c>
      <c r="CL4629" s="37">
        <v>429770449</v>
      </c>
      <c r="CN4629" s="12" t="s">
        <v>1506</v>
      </c>
      <c r="CS4629" s="12"/>
      <c r="CT4629" s="36" t="str">
        <f t="shared" si="72"/>
        <v>500mn</v>
      </c>
      <c r="CU4629" s="36" t="str">
        <f>VLOOKUP(CK4629,Mapping!B:C,2,FALSE)</f>
        <v>EU</v>
      </c>
    </row>
    <row r="4630" spans="1:99" ht="16" customHeight="1" x14ac:dyDescent="0.35">
      <c r="A4630" s="12" t="s">
        <v>6228</v>
      </c>
      <c r="B4630" s="12" t="s">
        <v>925</v>
      </c>
      <c r="E4630" s="37">
        <v>1919281</v>
      </c>
      <c r="G4630" s="37" t="s">
        <v>1505</v>
      </c>
      <c r="I4630" s="37"/>
      <c r="K4630" s="37"/>
      <c r="M4630" s="37">
        <v>1121337</v>
      </c>
      <c r="N4630" s="12">
        <v>0.15</v>
      </c>
      <c r="O4630" s="37"/>
      <c r="R4630" s="37"/>
      <c r="T4630" s="37"/>
      <c r="V4630" s="37"/>
      <c r="X4630" s="37"/>
      <c r="Z4630" s="37"/>
      <c r="AB4630" s="37"/>
      <c r="AD4630" s="37"/>
      <c r="AF4630" s="37"/>
      <c r="AH4630" s="37"/>
      <c r="AN4630" s="37">
        <v>797944</v>
      </c>
      <c r="AO4630" s="12">
        <v>0.11</v>
      </c>
      <c r="AP4630" s="37"/>
      <c r="AR4630" s="37"/>
      <c r="AT4630" s="37"/>
      <c r="AV4630" s="37"/>
      <c r="AX4630" s="37"/>
      <c r="BB4630" s="12">
        <v>7650</v>
      </c>
      <c r="BI4630" s="12">
        <v>3725</v>
      </c>
      <c r="BY4630" s="12">
        <v>0</v>
      </c>
      <c r="CC4630" s="12">
        <v>0</v>
      </c>
      <c r="CG4630" s="12" t="s">
        <v>959</v>
      </c>
      <c r="CH4630" s="12">
        <v>115.246</v>
      </c>
      <c r="CI4630" s="12" t="s">
        <v>1841</v>
      </c>
      <c r="CJ4630" s="12"/>
      <c r="CK4630" s="12" t="s">
        <v>1842</v>
      </c>
      <c r="CL4630" s="37">
        <v>726326796</v>
      </c>
      <c r="CN4630" s="12" t="s">
        <v>1506</v>
      </c>
      <c r="CS4630" s="12"/>
      <c r="CT4630" s="36" t="str">
        <f t="shared" si="72"/>
        <v>500mn - 1bn</v>
      </c>
      <c r="CU4630" s="36" t="str">
        <f>VLOOKUP(CK4630,Mapping!B:C,2,FALSE)</f>
        <v>EU</v>
      </c>
    </row>
    <row r="4631" spans="1:99" ht="16" customHeight="1" x14ac:dyDescent="0.35">
      <c r="A4631" s="12" t="s">
        <v>380</v>
      </c>
      <c r="B4631" s="12" t="s">
        <v>925</v>
      </c>
      <c r="E4631" s="37">
        <v>25682146</v>
      </c>
      <c r="F4631" s="12">
        <v>43300</v>
      </c>
      <c r="G4631" s="37" t="s">
        <v>1505</v>
      </c>
      <c r="I4631" s="37">
        <v>2104270</v>
      </c>
      <c r="J4631" s="12">
        <v>0.33</v>
      </c>
      <c r="K4631" s="37">
        <v>5015544</v>
      </c>
      <c r="L4631" s="12">
        <v>0.78</v>
      </c>
      <c r="M4631" s="37">
        <v>5168952</v>
      </c>
      <c r="N4631" s="12">
        <v>0.8</v>
      </c>
      <c r="O4631" s="37">
        <v>3411237</v>
      </c>
      <c r="P4631" s="12">
        <v>0.53</v>
      </c>
      <c r="R4631" s="37"/>
      <c r="T4631" s="37">
        <v>1550298</v>
      </c>
      <c r="U4631" s="12">
        <v>0.24</v>
      </c>
      <c r="V4631" s="37"/>
      <c r="X4631" s="37">
        <v>3044964</v>
      </c>
      <c r="Y4631" s="12">
        <v>0.47</v>
      </c>
      <c r="Z4631" s="37">
        <v>487905</v>
      </c>
      <c r="AA4631" s="12">
        <v>0.08</v>
      </c>
      <c r="AB4631" s="37">
        <v>37014</v>
      </c>
      <c r="AC4631" s="12">
        <v>0.01</v>
      </c>
      <c r="AD4631" s="37">
        <v>3855132</v>
      </c>
      <c r="AE4631" s="12">
        <v>0.6</v>
      </c>
      <c r="AF4631" s="37"/>
      <c r="AH4631" s="37"/>
      <c r="AJ4631" s="12">
        <v>2080</v>
      </c>
      <c r="AL4631" s="12">
        <v>150000</v>
      </c>
      <c r="AN4631" s="37"/>
      <c r="AP4631" s="37"/>
      <c r="AR4631" s="37">
        <v>1006830</v>
      </c>
      <c r="AS4631" s="12">
        <v>0.16</v>
      </c>
      <c r="AT4631" s="37"/>
      <c r="AV4631" s="37"/>
      <c r="AX4631" s="37"/>
      <c r="BA4631" s="12">
        <v>29800</v>
      </c>
      <c r="BB4631" s="12">
        <v>41200</v>
      </c>
      <c r="BC4631" s="12">
        <v>16500</v>
      </c>
      <c r="BE4631" s="12">
        <v>27000</v>
      </c>
      <c r="BG4631" s="12">
        <v>81200</v>
      </c>
      <c r="BJ4631" s="12">
        <v>34600</v>
      </c>
      <c r="BK4631" s="12">
        <v>10200</v>
      </c>
      <c r="BM4631" s="12">
        <v>0.03</v>
      </c>
      <c r="BO4631" s="12">
        <v>0.01</v>
      </c>
      <c r="BR4631" s="12">
        <v>0</v>
      </c>
      <c r="BS4631" s="12">
        <v>0</v>
      </c>
      <c r="BU4631" s="12">
        <v>0</v>
      </c>
      <c r="BZ4631" s="12">
        <v>0</v>
      </c>
      <c r="CB4631" s="12">
        <v>0.01</v>
      </c>
      <c r="CC4631" s="12">
        <v>0</v>
      </c>
      <c r="CD4631" s="12">
        <v>0</v>
      </c>
      <c r="CE4631" s="12">
        <v>0</v>
      </c>
      <c r="CG4631" s="12" t="s">
        <v>940</v>
      </c>
      <c r="CH4631" s="12">
        <v>26.341000000000001</v>
      </c>
      <c r="CI4631" s="12" t="s">
        <v>1126</v>
      </c>
      <c r="CJ4631" s="12"/>
      <c r="CK4631" s="12" t="s">
        <v>990</v>
      </c>
      <c r="CL4631" s="37">
        <v>653478222</v>
      </c>
      <c r="CN4631" s="12" t="s">
        <v>1506</v>
      </c>
      <c r="CS4631" s="12"/>
      <c r="CT4631" s="36" t="str">
        <f t="shared" si="72"/>
        <v>500mn - 1bn</v>
      </c>
      <c r="CU4631" s="36" t="str">
        <f>VLOOKUP(CK4631,Mapping!B:C,2,FALSE)</f>
        <v>EU</v>
      </c>
    </row>
    <row r="4632" spans="1:99" ht="16" customHeight="1" x14ac:dyDescent="0.35">
      <c r="A4632" s="12" t="s">
        <v>6229</v>
      </c>
      <c r="B4632" s="12" t="s">
        <v>925</v>
      </c>
      <c r="E4632" s="37">
        <v>255232</v>
      </c>
      <c r="G4632" s="37" t="s">
        <v>1505</v>
      </c>
      <c r="I4632" s="37"/>
      <c r="K4632" s="37">
        <v>35451</v>
      </c>
      <c r="L4632" s="12">
        <v>0.03</v>
      </c>
      <c r="M4632" s="37">
        <v>38097</v>
      </c>
      <c r="N4632" s="12">
        <v>0.03</v>
      </c>
      <c r="O4632" s="37"/>
      <c r="R4632" s="37"/>
      <c r="T4632" s="37"/>
      <c r="V4632" s="37"/>
      <c r="X4632" s="37"/>
      <c r="Z4632" s="37">
        <v>34323</v>
      </c>
      <c r="AA4632" s="12">
        <v>0.03</v>
      </c>
      <c r="AB4632" s="37"/>
      <c r="AD4632" s="37"/>
      <c r="AF4632" s="37"/>
      <c r="AH4632" s="37"/>
      <c r="AN4632" s="37">
        <v>147361</v>
      </c>
      <c r="AO4632" s="12">
        <v>0.12</v>
      </c>
      <c r="AP4632" s="37"/>
      <c r="AR4632" s="37"/>
      <c r="AT4632" s="37"/>
      <c r="AV4632" s="37"/>
      <c r="AX4632" s="37"/>
      <c r="BB4632" s="12">
        <v>359</v>
      </c>
      <c r="BC4632" s="12">
        <v>990</v>
      </c>
      <c r="BG4632" s="12">
        <v>660</v>
      </c>
      <c r="BI4632" s="12">
        <v>875</v>
      </c>
      <c r="BS4632" s="12">
        <v>0</v>
      </c>
      <c r="BY4632" s="12">
        <v>0</v>
      </c>
      <c r="CC4632" s="12">
        <v>0</v>
      </c>
      <c r="CD4632" s="12">
        <v>0</v>
      </c>
      <c r="CG4632" s="12" t="s">
        <v>1058</v>
      </c>
      <c r="CH4632" s="12">
        <v>7.0279999999999996</v>
      </c>
      <c r="CI4632" s="12" t="s">
        <v>1133</v>
      </c>
      <c r="CJ4632" s="12"/>
      <c r="CK4632" s="12" t="s">
        <v>1010</v>
      </c>
      <c r="CL4632" s="37">
        <v>124319354</v>
      </c>
      <c r="CN4632" s="12" t="s">
        <v>1509</v>
      </c>
      <c r="CS4632" s="12"/>
      <c r="CT4632" s="36" t="str">
        <f t="shared" si="72"/>
        <v>500mn</v>
      </c>
      <c r="CU4632" s="36" t="str">
        <f>VLOOKUP(CK4632,Mapping!B:C,2,FALSE)</f>
        <v>Africa</v>
      </c>
    </row>
    <row r="4633" spans="1:99" ht="16" customHeight="1" x14ac:dyDescent="0.35">
      <c r="A4633" s="12" t="s">
        <v>6230</v>
      </c>
      <c r="B4633" s="12" t="s">
        <v>925</v>
      </c>
      <c r="E4633" s="37">
        <v>231716</v>
      </c>
      <c r="G4633" s="37" t="s">
        <v>1505</v>
      </c>
      <c r="I4633" s="37"/>
      <c r="K4633" s="37"/>
      <c r="M4633" s="37">
        <v>0</v>
      </c>
      <c r="N4633" s="12">
        <v>0</v>
      </c>
      <c r="O4633" s="37"/>
      <c r="R4633" s="37"/>
      <c r="T4633" s="37">
        <v>231716</v>
      </c>
      <c r="U4633" s="12">
        <v>0.04</v>
      </c>
      <c r="V4633" s="37"/>
      <c r="X4633" s="37"/>
      <c r="Z4633" s="37"/>
      <c r="AB4633" s="37"/>
      <c r="AD4633" s="37"/>
      <c r="AF4633" s="37"/>
      <c r="AH4633" s="37"/>
      <c r="AN4633" s="37"/>
      <c r="AP4633" s="37"/>
      <c r="AR4633" s="37"/>
      <c r="AT4633" s="37"/>
      <c r="AV4633" s="37"/>
      <c r="AX4633" s="37"/>
      <c r="BB4633" s="12">
        <v>0</v>
      </c>
      <c r="BK4633" s="12">
        <v>2070</v>
      </c>
      <c r="CC4633" s="12">
        <v>0</v>
      </c>
      <c r="CE4633" s="12">
        <v>0</v>
      </c>
      <c r="CG4633" s="12" t="s">
        <v>940</v>
      </c>
      <c r="CH4633" s="12">
        <v>17.056999999999999</v>
      </c>
      <c r="CI4633" s="12" t="s">
        <v>1139</v>
      </c>
      <c r="CJ4633" s="12" t="s">
        <v>1140</v>
      </c>
      <c r="CK4633" s="12" t="s">
        <v>932</v>
      </c>
      <c r="CL4633" s="37">
        <v>545985225</v>
      </c>
      <c r="CN4633" s="12" t="s">
        <v>1509</v>
      </c>
      <c r="CS4633" s="12"/>
      <c r="CT4633" s="36" t="str">
        <f t="shared" si="72"/>
        <v>500mn - 1bn</v>
      </c>
      <c r="CU4633" s="36" t="str">
        <f>VLOOKUP(CK4633,Mapping!B:C,2,FALSE)</f>
        <v>US/CA</v>
      </c>
    </row>
    <row r="4634" spans="1:99" ht="16" customHeight="1" x14ac:dyDescent="0.35">
      <c r="A4634" s="12" t="s">
        <v>6231</v>
      </c>
      <c r="B4634" s="12" t="s">
        <v>925</v>
      </c>
      <c r="E4634" s="37">
        <v>1224741</v>
      </c>
      <c r="G4634" s="37" t="s">
        <v>1505</v>
      </c>
      <c r="I4634" s="37"/>
      <c r="K4634" s="37"/>
      <c r="M4634" s="37">
        <v>1224741</v>
      </c>
      <c r="N4634" s="12">
        <v>0.17</v>
      </c>
      <c r="O4634" s="37"/>
      <c r="R4634" s="37"/>
      <c r="T4634" s="37"/>
      <c r="V4634" s="37"/>
      <c r="X4634" s="37"/>
      <c r="Z4634" s="37"/>
      <c r="AB4634" s="37"/>
      <c r="AD4634" s="37"/>
      <c r="AF4634" s="37"/>
      <c r="AH4634" s="37"/>
      <c r="AN4634" s="37"/>
      <c r="AP4634" s="37"/>
      <c r="AR4634" s="37"/>
      <c r="AT4634" s="37"/>
      <c r="AV4634" s="37"/>
      <c r="AX4634" s="37"/>
      <c r="BB4634" s="12">
        <v>9762</v>
      </c>
      <c r="CC4634" s="12">
        <v>0</v>
      </c>
      <c r="CG4634" s="12" t="s">
        <v>934</v>
      </c>
      <c r="CH4634" s="12">
        <v>18.885999999999999</v>
      </c>
      <c r="CI4634" s="12" t="s">
        <v>6232</v>
      </c>
      <c r="CJ4634" s="12" t="s">
        <v>1015</v>
      </c>
      <c r="CK4634" s="12" t="s">
        <v>932</v>
      </c>
      <c r="CL4634" s="37">
        <v>730775156</v>
      </c>
      <c r="CN4634" s="12" t="s">
        <v>1509</v>
      </c>
      <c r="CS4634" s="12"/>
      <c r="CT4634" s="36" t="str">
        <f t="shared" si="72"/>
        <v>500mn - 1bn</v>
      </c>
      <c r="CU4634" s="36" t="str">
        <f>VLOOKUP(CK4634,Mapping!B:C,2,FALSE)</f>
        <v>US/CA</v>
      </c>
    </row>
    <row r="4635" spans="1:99" ht="16" customHeight="1" x14ac:dyDescent="0.35">
      <c r="A4635" s="12" t="s">
        <v>6233</v>
      </c>
      <c r="B4635" s="12" t="s">
        <v>925</v>
      </c>
      <c r="E4635" s="37">
        <v>0</v>
      </c>
      <c r="G4635" s="37" t="s">
        <v>1505</v>
      </c>
      <c r="I4635" s="37"/>
      <c r="K4635" s="37"/>
      <c r="M4635" s="37">
        <v>0</v>
      </c>
      <c r="N4635" s="12">
        <v>0</v>
      </c>
      <c r="O4635" s="37"/>
      <c r="R4635" s="37"/>
      <c r="T4635" s="37"/>
      <c r="V4635" s="37"/>
      <c r="X4635" s="37"/>
      <c r="Z4635" s="37"/>
      <c r="AB4635" s="37"/>
      <c r="AD4635" s="37"/>
      <c r="AF4635" s="37"/>
      <c r="AH4635" s="37"/>
      <c r="AN4635" s="37"/>
      <c r="AP4635" s="37"/>
      <c r="AR4635" s="37"/>
      <c r="AT4635" s="37"/>
      <c r="AV4635" s="37"/>
      <c r="AX4635" s="37"/>
      <c r="BB4635" s="12">
        <v>0</v>
      </c>
      <c r="CC4635" s="12">
        <v>0</v>
      </c>
      <c r="CG4635" s="12" t="s">
        <v>929</v>
      </c>
      <c r="CH4635" s="12">
        <v>60.706000000000003</v>
      </c>
      <c r="CI4635" s="12" t="s">
        <v>1245</v>
      </c>
      <c r="CJ4635" s="12" t="s">
        <v>1246</v>
      </c>
      <c r="CK4635" s="12" t="s">
        <v>932</v>
      </c>
      <c r="CL4635" s="37">
        <v>141693694</v>
      </c>
      <c r="CN4635" s="12" t="s">
        <v>1509</v>
      </c>
      <c r="CS4635" s="12"/>
      <c r="CT4635" s="36" t="str">
        <f t="shared" si="72"/>
        <v>500mn</v>
      </c>
      <c r="CU4635" s="36" t="str">
        <f>VLOOKUP(CK4635,Mapping!B:C,2,FALSE)</f>
        <v>US/CA</v>
      </c>
    </row>
    <row r="4636" spans="1:99" ht="16" customHeight="1" x14ac:dyDescent="0.35">
      <c r="A4636" s="12" t="s">
        <v>6234</v>
      </c>
      <c r="B4636" s="12" t="s">
        <v>925</v>
      </c>
      <c r="E4636" s="37">
        <v>324195</v>
      </c>
      <c r="G4636" s="37" t="s">
        <v>1505</v>
      </c>
      <c r="I4636" s="37"/>
      <c r="K4636" s="37"/>
      <c r="M4636" s="37"/>
      <c r="O4636" s="37"/>
      <c r="R4636" s="37"/>
      <c r="T4636" s="37"/>
      <c r="V4636" s="37"/>
      <c r="X4636" s="37"/>
      <c r="Z4636" s="37"/>
      <c r="AB4636" s="37"/>
      <c r="AD4636" s="37"/>
      <c r="AF4636" s="37"/>
      <c r="AH4636" s="37"/>
      <c r="AN4636" s="37">
        <v>324195</v>
      </c>
      <c r="AO4636" s="12">
        <v>0.05</v>
      </c>
      <c r="AP4636" s="37"/>
      <c r="AR4636" s="37"/>
      <c r="AT4636" s="37"/>
      <c r="AV4636" s="37"/>
      <c r="AX4636" s="37"/>
      <c r="BI4636" s="12">
        <v>1925</v>
      </c>
      <c r="BY4636" s="12">
        <v>0</v>
      </c>
      <c r="CG4636" s="12" t="s">
        <v>940</v>
      </c>
      <c r="CH4636" s="12">
        <v>55.793999999999997</v>
      </c>
      <c r="CI4636" s="12" t="s">
        <v>6235</v>
      </c>
      <c r="CJ4636" s="12" t="s">
        <v>931</v>
      </c>
      <c r="CK4636" s="12" t="s">
        <v>932</v>
      </c>
      <c r="CL4636" s="37">
        <v>604356530</v>
      </c>
      <c r="CN4636" s="12" t="s">
        <v>1514</v>
      </c>
      <c r="CS4636" s="12"/>
      <c r="CT4636" s="36" t="str">
        <f t="shared" si="72"/>
        <v>500mn - 1bn</v>
      </c>
      <c r="CU4636" s="36" t="str">
        <f>VLOOKUP(CK4636,Mapping!B:C,2,FALSE)</f>
        <v>US/CA</v>
      </c>
    </row>
    <row r="4637" spans="1:99" ht="16" customHeight="1" x14ac:dyDescent="0.35">
      <c r="A4637" s="12" t="s">
        <v>6236</v>
      </c>
      <c r="B4637" s="12" t="s">
        <v>925</v>
      </c>
      <c r="E4637" s="37">
        <v>17313</v>
      </c>
      <c r="G4637" s="37" t="s">
        <v>1505</v>
      </c>
      <c r="I4637" s="37"/>
      <c r="K4637" s="37"/>
      <c r="M4637" s="37">
        <v>17313</v>
      </c>
      <c r="N4637" s="12">
        <v>0.01</v>
      </c>
      <c r="O4637" s="37"/>
      <c r="R4637" s="37"/>
      <c r="T4637" s="37"/>
      <c r="V4637" s="37"/>
      <c r="X4637" s="37"/>
      <c r="Z4637" s="37"/>
      <c r="AB4637" s="37"/>
      <c r="AD4637" s="37"/>
      <c r="AF4637" s="37"/>
      <c r="AH4637" s="37"/>
      <c r="AN4637" s="37"/>
      <c r="AP4637" s="37"/>
      <c r="AR4637" s="37"/>
      <c r="AT4637" s="37"/>
      <c r="AV4637" s="37"/>
      <c r="AX4637" s="37"/>
      <c r="BB4637" s="12">
        <v>138</v>
      </c>
      <c r="CC4637" s="12">
        <v>0</v>
      </c>
      <c r="CG4637" s="12" t="s">
        <v>934</v>
      </c>
      <c r="CH4637" s="12">
        <v>9.8520000000000003</v>
      </c>
      <c r="CI4637" s="12" t="s">
        <v>2514</v>
      </c>
      <c r="CJ4637" s="12" t="s">
        <v>1015</v>
      </c>
      <c r="CK4637" s="12" t="s">
        <v>932</v>
      </c>
      <c r="CL4637" s="37">
        <v>189734665</v>
      </c>
      <c r="CN4637" s="12" t="s">
        <v>1509</v>
      </c>
      <c r="CS4637" s="12"/>
      <c r="CT4637" s="36" t="str">
        <f t="shared" si="72"/>
        <v>500mn</v>
      </c>
      <c r="CU4637" s="36" t="str">
        <f>VLOOKUP(CK4637,Mapping!B:C,2,FALSE)</f>
        <v>US/CA</v>
      </c>
    </row>
    <row r="4638" spans="1:99" ht="16" customHeight="1" x14ac:dyDescent="0.35">
      <c r="A4638" s="12" t="s">
        <v>6237</v>
      </c>
      <c r="B4638" s="12" t="s">
        <v>925</v>
      </c>
      <c r="E4638" s="37">
        <v>694703</v>
      </c>
      <c r="G4638" s="37" t="s">
        <v>1505</v>
      </c>
      <c r="I4638" s="37"/>
      <c r="K4638" s="37"/>
      <c r="M4638" s="37">
        <v>0</v>
      </c>
      <c r="N4638" s="12">
        <v>0</v>
      </c>
      <c r="O4638" s="37"/>
      <c r="R4638" s="37"/>
      <c r="T4638" s="37"/>
      <c r="V4638" s="37"/>
      <c r="X4638" s="37"/>
      <c r="Z4638" s="37"/>
      <c r="AB4638" s="37"/>
      <c r="AD4638" s="37"/>
      <c r="AF4638" s="37"/>
      <c r="AH4638" s="37"/>
      <c r="AN4638" s="37">
        <v>694703</v>
      </c>
      <c r="AO4638" s="12">
        <v>0.28999999999999998</v>
      </c>
      <c r="AP4638" s="37"/>
      <c r="AR4638" s="37"/>
      <c r="AT4638" s="37"/>
      <c r="AV4638" s="37"/>
      <c r="AX4638" s="37"/>
      <c r="BB4638" s="12">
        <v>0</v>
      </c>
      <c r="BI4638" s="12">
        <v>4125</v>
      </c>
      <c r="BY4638" s="12">
        <v>0</v>
      </c>
      <c r="CC4638" s="12">
        <v>0</v>
      </c>
      <c r="CG4638" s="12" t="s">
        <v>940</v>
      </c>
      <c r="CH4638" s="12">
        <v>50.924999999999997</v>
      </c>
      <c r="CI4638" s="12" t="s">
        <v>992</v>
      </c>
      <c r="CJ4638" s="12" t="s">
        <v>993</v>
      </c>
      <c r="CK4638" s="12" t="s">
        <v>932</v>
      </c>
      <c r="CL4638" s="37">
        <v>239708094</v>
      </c>
      <c r="CN4638" s="12" t="s">
        <v>1509</v>
      </c>
      <c r="CS4638" s="12"/>
      <c r="CT4638" s="36" t="str">
        <f t="shared" si="72"/>
        <v>500mn</v>
      </c>
      <c r="CU4638" s="36" t="str">
        <f>VLOOKUP(CK4638,Mapping!B:C,2,FALSE)</f>
        <v>US/CA</v>
      </c>
    </row>
    <row r="4639" spans="1:99" ht="16" customHeight="1" x14ac:dyDescent="0.35">
      <c r="A4639" s="12" t="s">
        <v>6238</v>
      </c>
      <c r="B4639" s="12" t="s">
        <v>925</v>
      </c>
      <c r="E4639" s="37">
        <v>10764213</v>
      </c>
      <c r="G4639" s="37" t="s">
        <v>1505</v>
      </c>
      <c r="I4639" s="37"/>
      <c r="K4639" s="37"/>
      <c r="M4639" s="37"/>
      <c r="O4639" s="37"/>
      <c r="R4639" s="37"/>
      <c r="T4639" s="37"/>
      <c r="V4639" s="37"/>
      <c r="X4639" s="37"/>
      <c r="Z4639" s="37"/>
      <c r="AB4639" s="37"/>
      <c r="AD4639" s="37"/>
      <c r="AF4639" s="37"/>
      <c r="AH4639" s="37"/>
      <c r="AN4639" s="37">
        <v>10764213</v>
      </c>
      <c r="AO4639" s="12">
        <v>4.28</v>
      </c>
      <c r="AP4639" s="37"/>
      <c r="AR4639" s="37"/>
      <c r="AT4639" s="37"/>
      <c r="AV4639" s="37"/>
      <c r="AX4639" s="37"/>
      <c r="BI4639" s="12">
        <v>50250</v>
      </c>
      <c r="BY4639" s="12">
        <v>0.01</v>
      </c>
      <c r="CG4639" s="12" t="s">
        <v>959</v>
      </c>
      <c r="CH4639" s="12">
        <v>115.547</v>
      </c>
      <c r="CI4639" s="12" t="s">
        <v>1064</v>
      </c>
      <c r="CJ4639" s="12"/>
      <c r="CK4639" s="12" t="s">
        <v>1064</v>
      </c>
      <c r="CL4639" s="37">
        <v>247975448</v>
      </c>
      <c r="CN4639" s="12" t="s">
        <v>1506</v>
      </c>
      <c r="CS4639" s="12"/>
      <c r="CT4639" s="36" t="str">
        <f t="shared" si="72"/>
        <v>500mn</v>
      </c>
      <c r="CU4639" s="36" t="str">
        <f>VLOOKUP(CK4639,Mapping!B:C,2,FALSE)</f>
        <v>EU</v>
      </c>
    </row>
    <row r="4640" spans="1:99" ht="16" customHeight="1" x14ac:dyDescent="0.35">
      <c r="A4640" s="12" t="s">
        <v>6239</v>
      </c>
      <c r="B4640" s="12" t="s">
        <v>933</v>
      </c>
      <c r="E4640" s="37">
        <v>3769946</v>
      </c>
      <c r="G4640" s="37" t="s">
        <v>1505</v>
      </c>
      <c r="I4640" s="37"/>
      <c r="K4640" s="37"/>
      <c r="M4640" s="37"/>
      <c r="O4640" s="37"/>
      <c r="Q4640" s="12">
        <v>6203</v>
      </c>
      <c r="R4640" s="37"/>
      <c r="T4640" s="37"/>
      <c r="V4640" s="37"/>
      <c r="X4640" s="37"/>
      <c r="Z4640" s="37"/>
      <c r="AB4640" s="37"/>
      <c r="AD4640" s="37"/>
      <c r="AF4640" s="37"/>
      <c r="AH4640" s="37">
        <v>820905</v>
      </c>
      <c r="AI4640" s="12">
        <v>0.01</v>
      </c>
      <c r="AN4640" s="37">
        <v>2900409</v>
      </c>
      <c r="AO4640" s="12">
        <v>0.05</v>
      </c>
      <c r="AP4640" s="37">
        <v>48632</v>
      </c>
      <c r="AQ4640" s="12">
        <v>0</v>
      </c>
      <c r="AR4640" s="37"/>
      <c r="AT4640" s="37"/>
      <c r="AV4640" s="37"/>
      <c r="AX4640" s="37"/>
      <c r="BH4640" s="12">
        <v>386</v>
      </c>
      <c r="BI4640" s="12">
        <v>12525</v>
      </c>
      <c r="BQ4640" s="12">
        <v>0</v>
      </c>
      <c r="BV4640" s="12">
        <v>0</v>
      </c>
      <c r="BY4640" s="12">
        <v>0</v>
      </c>
      <c r="CG4640" s="12" t="s">
        <v>934</v>
      </c>
      <c r="CH4640" s="12">
        <v>24.43</v>
      </c>
      <c r="CI4640" s="12" t="s">
        <v>1153</v>
      </c>
      <c r="CJ4640" s="12"/>
      <c r="CK4640" s="12" t="s">
        <v>1154</v>
      </c>
      <c r="CL4640" s="37">
        <v>6238380929</v>
      </c>
      <c r="CN4640" s="12" t="s">
        <v>1506</v>
      </c>
      <c r="CS4640" s="12"/>
      <c r="CT4640" s="36" t="str">
        <f t="shared" si="72"/>
        <v>1bn - 50bn</v>
      </c>
      <c r="CU4640" s="36" t="str">
        <f>VLOOKUP(CK4640,Mapping!B:C,2,FALSE)</f>
        <v>Oceania</v>
      </c>
    </row>
    <row r="4641" spans="1:99" ht="16" customHeight="1" x14ac:dyDescent="0.35">
      <c r="A4641" s="12" t="s">
        <v>6240</v>
      </c>
      <c r="B4641" s="12" t="s">
        <v>925</v>
      </c>
      <c r="E4641" s="37">
        <v>1299019</v>
      </c>
      <c r="G4641" s="37" t="s">
        <v>1505</v>
      </c>
      <c r="I4641" s="37"/>
      <c r="K4641" s="37"/>
      <c r="M4641" s="37"/>
      <c r="O4641" s="37"/>
      <c r="R4641" s="37"/>
      <c r="T4641" s="37"/>
      <c r="V4641" s="37">
        <v>1299019</v>
      </c>
      <c r="W4641" s="12">
        <v>1.76</v>
      </c>
      <c r="X4641" s="37"/>
      <c r="Z4641" s="37"/>
      <c r="AB4641" s="37"/>
      <c r="AD4641" s="37"/>
      <c r="AF4641" s="37"/>
      <c r="AH4641" s="37"/>
      <c r="AK4641" s="12">
        <v>59700</v>
      </c>
      <c r="AN4641" s="37"/>
      <c r="AP4641" s="37"/>
      <c r="AR4641" s="37"/>
      <c r="AT4641" s="37"/>
      <c r="AV4641" s="37"/>
      <c r="AX4641" s="37"/>
      <c r="BT4641" s="12">
        <v>0</v>
      </c>
      <c r="CG4641" s="12" t="s">
        <v>940</v>
      </c>
      <c r="CH4641" s="12">
        <v>107.598</v>
      </c>
      <c r="CI4641" s="12" t="s">
        <v>1549</v>
      </c>
      <c r="CJ4641" s="12" t="s">
        <v>966</v>
      </c>
      <c r="CK4641" s="12" t="s">
        <v>932</v>
      </c>
      <c r="CL4641" s="37">
        <v>73780896</v>
      </c>
      <c r="CN4641" s="12" t="s">
        <v>1506</v>
      </c>
      <c r="CS4641" s="12"/>
      <c r="CT4641" s="36" t="str">
        <f t="shared" si="72"/>
        <v>500mn</v>
      </c>
      <c r="CU4641" s="36" t="str">
        <f>VLOOKUP(CK4641,Mapping!B:C,2,FALSE)</f>
        <v>US/CA</v>
      </c>
    </row>
    <row r="4642" spans="1:99" ht="16" customHeight="1" x14ac:dyDescent="0.35">
      <c r="A4642" s="12" t="s">
        <v>6241</v>
      </c>
      <c r="B4642" s="12" t="s">
        <v>925</v>
      </c>
      <c r="E4642" s="37">
        <v>496818</v>
      </c>
      <c r="G4642" s="37" t="s">
        <v>1505</v>
      </c>
      <c r="I4642" s="37"/>
      <c r="K4642" s="37"/>
      <c r="M4642" s="37"/>
      <c r="O4642" s="37"/>
      <c r="R4642" s="37"/>
      <c r="T4642" s="37"/>
      <c r="V4642" s="37"/>
      <c r="X4642" s="37"/>
      <c r="Z4642" s="37"/>
      <c r="AB4642" s="37"/>
      <c r="AD4642" s="37"/>
      <c r="AF4642" s="37"/>
      <c r="AH4642" s="37"/>
      <c r="AN4642" s="37">
        <v>496818</v>
      </c>
      <c r="AO4642" s="12">
        <v>7.0000000000000007E-2</v>
      </c>
      <c r="AP4642" s="37"/>
      <c r="AR4642" s="37"/>
      <c r="AT4642" s="37"/>
      <c r="AV4642" s="37"/>
      <c r="AX4642" s="37"/>
      <c r="BI4642" s="12">
        <v>2950</v>
      </c>
      <c r="BY4642" s="12">
        <v>0</v>
      </c>
      <c r="CG4642" s="12" t="s">
        <v>929</v>
      </c>
      <c r="CH4642" s="12">
        <v>71.846000000000004</v>
      </c>
      <c r="CI4642" s="12" t="s">
        <v>3325</v>
      </c>
      <c r="CJ4642" s="12" t="s">
        <v>936</v>
      </c>
      <c r="CK4642" s="12" t="s">
        <v>932</v>
      </c>
      <c r="CL4642" s="37">
        <v>674197499</v>
      </c>
      <c r="CN4642" s="12" t="s">
        <v>1509</v>
      </c>
      <c r="CS4642" s="12"/>
      <c r="CT4642" s="36" t="str">
        <f t="shared" si="72"/>
        <v>500mn - 1bn</v>
      </c>
      <c r="CU4642" s="36" t="str">
        <f>VLOOKUP(CK4642,Mapping!B:C,2,FALSE)</f>
        <v>US/CA</v>
      </c>
    </row>
    <row r="4643" spans="1:99" ht="16" customHeight="1" x14ac:dyDescent="0.35">
      <c r="A4643" s="12" t="s">
        <v>6242</v>
      </c>
      <c r="B4643" s="12" t="s">
        <v>925</v>
      </c>
      <c r="E4643" s="37">
        <v>470910</v>
      </c>
      <c r="G4643" s="37" t="s">
        <v>1505</v>
      </c>
      <c r="I4643" s="37"/>
      <c r="K4643" s="37"/>
      <c r="M4643" s="37"/>
      <c r="O4643" s="37"/>
      <c r="Q4643" s="12">
        <v>25</v>
      </c>
      <c r="R4643" s="37"/>
      <c r="T4643" s="37"/>
      <c r="V4643" s="37"/>
      <c r="X4643" s="37"/>
      <c r="Z4643" s="37">
        <v>0</v>
      </c>
      <c r="AA4643" s="12">
        <v>0</v>
      </c>
      <c r="AB4643" s="37"/>
      <c r="AD4643" s="37"/>
      <c r="AF4643" s="37"/>
      <c r="AH4643" s="37">
        <v>3157</v>
      </c>
      <c r="AI4643" s="12">
        <v>0</v>
      </c>
      <c r="AN4643" s="37">
        <v>463135</v>
      </c>
      <c r="AO4643" s="12">
        <v>0.02</v>
      </c>
      <c r="AP4643" s="37">
        <v>4618</v>
      </c>
      <c r="AQ4643" s="12">
        <v>0</v>
      </c>
      <c r="AR4643" s="37"/>
      <c r="AT4643" s="37"/>
      <c r="AV4643" s="37"/>
      <c r="AX4643" s="37"/>
      <c r="BC4643" s="12">
        <v>0</v>
      </c>
      <c r="BH4643" s="12">
        <v>20</v>
      </c>
      <c r="BI4643" s="12">
        <v>2750</v>
      </c>
      <c r="BQ4643" s="12">
        <v>0</v>
      </c>
      <c r="BV4643" s="12">
        <v>0</v>
      </c>
      <c r="BY4643" s="12">
        <v>0</v>
      </c>
      <c r="CD4643" s="12">
        <v>0</v>
      </c>
      <c r="CG4643" s="12" t="s">
        <v>1668</v>
      </c>
      <c r="CH4643" s="12">
        <v>7.3479999999999999</v>
      </c>
      <c r="CI4643" s="12" t="s">
        <v>1059</v>
      </c>
      <c r="CJ4643" s="12" t="s">
        <v>936</v>
      </c>
      <c r="CK4643" s="12" t="s">
        <v>932</v>
      </c>
      <c r="CL4643" s="37">
        <v>2297146774</v>
      </c>
      <c r="CN4643" s="12" t="s">
        <v>1536</v>
      </c>
      <c r="CS4643" s="12"/>
      <c r="CT4643" s="36" t="str">
        <f t="shared" si="72"/>
        <v>1bn - 50bn</v>
      </c>
      <c r="CU4643" s="36" t="str">
        <f>VLOOKUP(CK4643,Mapping!B:C,2,FALSE)</f>
        <v>US/CA</v>
      </c>
    </row>
    <row r="4644" spans="1:99" ht="16" customHeight="1" x14ac:dyDescent="0.35">
      <c r="A4644" s="12" t="s">
        <v>6243</v>
      </c>
      <c r="B4644" s="12" t="s">
        <v>925</v>
      </c>
      <c r="E4644" s="37">
        <v>55469604</v>
      </c>
      <c r="G4644" s="37" t="s">
        <v>1505</v>
      </c>
      <c r="I4644" s="37"/>
      <c r="K4644" s="37"/>
      <c r="M4644" s="37"/>
      <c r="O4644" s="37"/>
      <c r="R4644" s="37"/>
      <c r="T4644" s="37"/>
      <c r="V4644" s="37">
        <v>63101</v>
      </c>
      <c r="W4644" s="12">
        <v>0</v>
      </c>
      <c r="X4644" s="37"/>
      <c r="Z4644" s="37"/>
      <c r="AB4644" s="37"/>
      <c r="AD4644" s="37"/>
      <c r="AF4644" s="37"/>
      <c r="AH4644" s="37"/>
      <c r="AK4644" s="12">
        <v>2900</v>
      </c>
      <c r="AN4644" s="37">
        <v>54254848</v>
      </c>
      <c r="AO4644" s="12">
        <v>2.84</v>
      </c>
      <c r="AP4644" s="37">
        <v>1151655</v>
      </c>
      <c r="AQ4644" s="12">
        <v>0.06</v>
      </c>
      <c r="AR4644" s="37"/>
      <c r="AT4644" s="37"/>
      <c r="AV4644" s="37"/>
      <c r="AX4644" s="37"/>
      <c r="BH4644" s="12">
        <v>4065</v>
      </c>
      <c r="BI4644" s="12">
        <v>253275</v>
      </c>
      <c r="BT4644" s="12">
        <v>0</v>
      </c>
      <c r="BV4644" s="12">
        <v>0</v>
      </c>
      <c r="BY4644" s="12">
        <v>0.03</v>
      </c>
      <c r="CG4644" s="12" t="s">
        <v>940</v>
      </c>
      <c r="CH4644" s="12">
        <v>32.045999999999999</v>
      </c>
      <c r="CI4644" s="12" t="s">
        <v>1549</v>
      </c>
      <c r="CJ4644" s="12" t="s">
        <v>966</v>
      </c>
      <c r="CK4644" s="12" t="s">
        <v>932</v>
      </c>
      <c r="CL4644" s="37">
        <v>1906354402</v>
      </c>
      <c r="CN4644" s="12" t="s">
        <v>1509</v>
      </c>
      <c r="CS4644" s="12"/>
      <c r="CT4644" s="36" t="str">
        <f t="shared" si="72"/>
        <v>1bn - 50bn</v>
      </c>
      <c r="CU4644" s="36" t="str">
        <f>VLOOKUP(CK4644,Mapping!B:C,2,FALSE)</f>
        <v>US/CA</v>
      </c>
    </row>
    <row r="4645" spans="1:99" ht="16" customHeight="1" x14ac:dyDescent="0.35">
      <c r="A4645" s="12" t="s">
        <v>6244</v>
      </c>
      <c r="B4645" s="12" t="s">
        <v>925</v>
      </c>
      <c r="E4645" s="37">
        <v>0</v>
      </c>
      <c r="G4645" s="37" t="s">
        <v>1505</v>
      </c>
      <c r="I4645" s="37"/>
      <c r="K4645" s="37"/>
      <c r="M4645" s="37">
        <v>0</v>
      </c>
      <c r="N4645" s="12">
        <v>0</v>
      </c>
      <c r="O4645" s="37"/>
      <c r="R4645" s="37"/>
      <c r="T4645" s="37"/>
      <c r="V4645" s="37"/>
      <c r="X4645" s="37"/>
      <c r="Z4645" s="37"/>
      <c r="AB4645" s="37"/>
      <c r="AD4645" s="37"/>
      <c r="AF4645" s="37"/>
      <c r="AH4645" s="37"/>
      <c r="AN4645" s="37"/>
      <c r="AP4645" s="37">
        <v>0</v>
      </c>
      <c r="AQ4645" s="12">
        <v>0</v>
      </c>
      <c r="AR4645" s="37"/>
      <c r="AT4645" s="37"/>
      <c r="AV4645" s="37"/>
      <c r="AX4645" s="37"/>
      <c r="BB4645" s="12">
        <v>0</v>
      </c>
      <c r="BH4645" s="12">
        <v>0</v>
      </c>
      <c r="BV4645" s="12">
        <v>0</v>
      </c>
      <c r="CC4645" s="12">
        <v>0</v>
      </c>
      <c r="CG4645" s="12" t="s">
        <v>998</v>
      </c>
      <c r="CH4645" s="12">
        <v>21.105</v>
      </c>
      <c r="CI4645" s="12" t="s">
        <v>1638</v>
      </c>
      <c r="CJ4645" s="12" t="s">
        <v>1046</v>
      </c>
      <c r="CK4645" s="12" t="s">
        <v>932</v>
      </c>
      <c r="CL4645" s="37">
        <v>1374363229</v>
      </c>
      <c r="CN4645" s="12" t="s">
        <v>998</v>
      </c>
      <c r="CS4645" s="12"/>
      <c r="CT4645" s="36" t="str">
        <f t="shared" si="72"/>
        <v>1bn - 50bn</v>
      </c>
      <c r="CU4645" s="36" t="str">
        <f>VLOOKUP(CK4645,Mapping!B:C,2,FALSE)</f>
        <v>US/CA</v>
      </c>
    </row>
    <row r="4646" spans="1:99" ht="16" customHeight="1" x14ac:dyDescent="0.35">
      <c r="A4646" s="12" t="s">
        <v>6245</v>
      </c>
      <c r="B4646" s="12" t="s">
        <v>925</v>
      </c>
      <c r="E4646" s="37">
        <v>2774601</v>
      </c>
      <c r="G4646" s="37" t="s">
        <v>1505</v>
      </c>
      <c r="I4646" s="37"/>
      <c r="K4646" s="37"/>
      <c r="M4646" s="37"/>
      <c r="O4646" s="37"/>
      <c r="R4646" s="37"/>
      <c r="T4646" s="37"/>
      <c r="V4646" s="37"/>
      <c r="X4646" s="37"/>
      <c r="Z4646" s="37"/>
      <c r="AB4646" s="37"/>
      <c r="AD4646" s="37"/>
      <c r="AF4646" s="37"/>
      <c r="AH4646" s="37"/>
      <c r="AN4646" s="37">
        <v>2774601</v>
      </c>
      <c r="AO4646" s="12">
        <v>0.14000000000000001</v>
      </c>
      <c r="AP4646" s="37"/>
      <c r="AR4646" s="37"/>
      <c r="AT4646" s="37"/>
      <c r="AV4646" s="37"/>
      <c r="AX4646" s="37"/>
      <c r="BI4646" s="12">
        <v>16475</v>
      </c>
      <c r="BY4646" s="12">
        <v>0</v>
      </c>
      <c r="CG4646" s="12" t="s">
        <v>940</v>
      </c>
      <c r="CH4646" s="12">
        <v>12.042</v>
      </c>
      <c r="CI4646" s="12" t="s">
        <v>1679</v>
      </c>
      <c r="CJ4646" s="12" t="s">
        <v>1072</v>
      </c>
      <c r="CK4646" s="12" t="s">
        <v>932</v>
      </c>
      <c r="CL4646" s="37">
        <v>1988492661</v>
      </c>
      <c r="CN4646" s="12" t="s">
        <v>1509</v>
      </c>
      <c r="CS4646" s="12"/>
      <c r="CT4646" s="36" t="str">
        <f t="shared" si="72"/>
        <v>1bn - 50bn</v>
      </c>
      <c r="CU4646" s="36" t="str">
        <f>VLOOKUP(CK4646,Mapping!B:C,2,FALSE)</f>
        <v>US/CA</v>
      </c>
    </row>
    <row r="4647" spans="1:99" ht="16" customHeight="1" x14ac:dyDescent="0.35">
      <c r="A4647" s="12" t="s">
        <v>6246</v>
      </c>
      <c r="B4647" s="12" t="s">
        <v>925</v>
      </c>
      <c r="E4647" s="37">
        <v>125460</v>
      </c>
      <c r="G4647" s="37" t="s">
        <v>1505</v>
      </c>
      <c r="I4647" s="37"/>
      <c r="K4647" s="37"/>
      <c r="M4647" s="37">
        <v>125460</v>
      </c>
      <c r="N4647" s="12">
        <v>0.97</v>
      </c>
      <c r="O4647" s="37"/>
      <c r="R4647" s="37"/>
      <c r="T4647" s="37"/>
      <c r="V4647" s="37"/>
      <c r="X4647" s="37"/>
      <c r="Z4647" s="37"/>
      <c r="AB4647" s="37"/>
      <c r="AD4647" s="37"/>
      <c r="AF4647" s="37"/>
      <c r="AH4647" s="37"/>
      <c r="AN4647" s="37"/>
      <c r="AP4647" s="37"/>
      <c r="AR4647" s="37"/>
      <c r="AT4647" s="37"/>
      <c r="AV4647" s="37"/>
      <c r="AX4647" s="37"/>
      <c r="BB4647" s="12">
        <v>1000</v>
      </c>
      <c r="CC4647" s="12">
        <v>0</v>
      </c>
      <c r="CG4647" s="12" t="s">
        <v>929</v>
      </c>
      <c r="CH4647" s="12">
        <v>17.594999999999999</v>
      </c>
      <c r="CI4647" s="12" t="s">
        <v>1112</v>
      </c>
      <c r="CJ4647" s="12"/>
      <c r="CK4647" s="12" t="s">
        <v>990</v>
      </c>
      <c r="CL4647" s="37">
        <v>12908956</v>
      </c>
      <c r="CN4647" s="12" t="s">
        <v>1509</v>
      </c>
      <c r="CS4647" s="12"/>
      <c r="CT4647" s="36" t="str">
        <f t="shared" si="72"/>
        <v>500mn</v>
      </c>
      <c r="CU4647" s="36" t="str">
        <f>VLOOKUP(CK4647,Mapping!B:C,2,FALSE)</f>
        <v>EU</v>
      </c>
    </row>
    <row r="4648" spans="1:99" ht="16" customHeight="1" x14ac:dyDescent="0.35">
      <c r="A4648" s="12" t="s">
        <v>6247</v>
      </c>
      <c r="B4648" s="12" t="s">
        <v>925</v>
      </c>
      <c r="E4648" s="37">
        <v>5835984</v>
      </c>
      <c r="G4648" s="37" t="s">
        <v>1505</v>
      </c>
      <c r="I4648" s="37"/>
      <c r="K4648" s="37"/>
      <c r="M4648" s="37">
        <v>1765850</v>
      </c>
      <c r="N4648" s="12">
        <v>0.05</v>
      </c>
      <c r="O4648" s="37"/>
      <c r="Q4648" s="12">
        <v>18880</v>
      </c>
      <c r="R4648" s="37"/>
      <c r="T4648" s="37">
        <v>0</v>
      </c>
      <c r="U4648" s="12">
        <v>0</v>
      </c>
      <c r="V4648" s="37"/>
      <c r="X4648" s="37"/>
      <c r="Z4648" s="37"/>
      <c r="AB4648" s="37"/>
      <c r="AD4648" s="37"/>
      <c r="AF4648" s="37"/>
      <c r="AH4648" s="37">
        <v>2384166</v>
      </c>
      <c r="AI4648" s="12">
        <v>0.06</v>
      </c>
      <c r="AN4648" s="37">
        <v>770489</v>
      </c>
      <c r="AO4648" s="12">
        <v>0.02</v>
      </c>
      <c r="AP4648" s="37">
        <v>915479</v>
      </c>
      <c r="AQ4648" s="12">
        <v>0.02</v>
      </c>
      <c r="AR4648" s="37"/>
      <c r="AT4648" s="37"/>
      <c r="AV4648" s="37"/>
      <c r="AX4648" s="37"/>
      <c r="BB4648" s="12">
        <v>14075</v>
      </c>
      <c r="BH4648" s="12">
        <v>3965</v>
      </c>
      <c r="BI4648" s="12">
        <v>4575</v>
      </c>
      <c r="BK4648" s="12">
        <v>0</v>
      </c>
      <c r="BQ4648" s="12">
        <v>0</v>
      </c>
      <c r="BV4648" s="12">
        <v>0</v>
      </c>
      <c r="BY4648" s="12">
        <v>0</v>
      </c>
      <c r="CC4648" s="12">
        <v>0</v>
      </c>
      <c r="CE4648" s="12">
        <v>0</v>
      </c>
      <c r="CG4648" s="12" t="s">
        <v>940</v>
      </c>
      <c r="CH4648" s="12">
        <v>20.878</v>
      </c>
      <c r="CI4648" s="12" t="s">
        <v>941</v>
      </c>
      <c r="CJ4648" s="12" t="s">
        <v>941</v>
      </c>
      <c r="CK4648" s="12" t="s">
        <v>932</v>
      </c>
      <c r="CL4648" s="37">
        <v>3761156435</v>
      </c>
      <c r="CN4648" s="12" t="s">
        <v>1509</v>
      </c>
      <c r="CS4648" s="12"/>
      <c r="CT4648" s="36" t="str">
        <f t="shared" si="72"/>
        <v>1bn - 50bn</v>
      </c>
      <c r="CU4648" s="36" t="str">
        <f>VLOOKUP(CK4648,Mapping!B:C,2,FALSE)</f>
        <v>US/CA</v>
      </c>
    </row>
    <row r="4649" spans="1:99" ht="16" customHeight="1" x14ac:dyDescent="0.35">
      <c r="A4649" s="12" t="s">
        <v>6248</v>
      </c>
      <c r="B4649" s="12" t="s">
        <v>933</v>
      </c>
      <c r="E4649" s="37">
        <v>17956053</v>
      </c>
      <c r="G4649" s="37" t="s">
        <v>1505</v>
      </c>
      <c r="I4649" s="37"/>
      <c r="K4649" s="37">
        <v>0</v>
      </c>
      <c r="L4649" s="12">
        <v>0</v>
      </c>
      <c r="M4649" s="37"/>
      <c r="O4649" s="37"/>
      <c r="Q4649" s="12">
        <v>93681</v>
      </c>
      <c r="R4649" s="37"/>
      <c r="T4649" s="37"/>
      <c r="V4649" s="37"/>
      <c r="X4649" s="37"/>
      <c r="Z4649" s="37"/>
      <c r="AB4649" s="37"/>
      <c r="AD4649" s="37"/>
      <c r="AF4649" s="37"/>
      <c r="AH4649" s="37">
        <v>11830037</v>
      </c>
      <c r="AI4649" s="12">
        <v>0.19</v>
      </c>
      <c r="AN4649" s="37">
        <v>6126016</v>
      </c>
      <c r="AO4649" s="12">
        <v>0.1</v>
      </c>
      <c r="AP4649" s="37"/>
      <c r="AR4649" s="37"/>
      <c r="AT4649" s="37"/>
      <c r="AV4649" s="37"/>
      <c r="AX4649" s="37"/>
      <c r="BG4649" s="12">
        <v>0</v>
      </c>
      <c r="BI4649" s="12">
        <v>36375</v>
      </c>
      <c r="BQ4649" s="12">
        <v>0.02</v>
      </c>
      <c r="BS4649" s="12">
        <v>0</v>
      </c>
      <c r="BY4649" s="12">
        <v>0</v>
      </c>
      <c r="CG4649" s="12" t="s">
        <v>929</v>
      </c>
      <c r="CH4649" s="12">
        <v>27.396000000000001</v>
      </c>
      <c r="CI4649" s="12" t="s">
        <v>960</v>
      </c>
      <c r="CJ4649" s="12"/>
      <c r="CK4649" s="12" t="s">
        <v>961</v>
      </c>
      <c r="CL4649" s="37">
        <v>9694737525</v>
      </c>
      <c r="CN4649" s="12" t="s">
        <v>1506</v>
      </c>
      <c r="CS4649" s="12"/>
      <c r="CT4649" s="36" t="str">
        <f t="shared" si="72"/>
        <v>1bn - 50bn</v>
      </c>
      <c r="CU4649" s="36" t="str">
        <f>VLOOKUP(CK4649,Mapping!B:C,2,FALSE)</f>
        <v>EU</v>
      </c>
    </row>
    <row r="4650" spans="1:99" ht="16" customHeight="1" x14ac:dyDescent="0.35">
      <c r="A4650" s="12" t="s">
        <v>6249</v>
      </c>
      <c r="B4650" s="12" t="s">
        <v>933</v>
      </c>
      <c r="E4650" s="37">
        <v>0</v>
      </c>
      <c r="G4650" s="37" t="s">
        <v>1505</v>
      </c>
      <c r="I4650" s="37"/>
      <c r="K4650" s="37"/>
      <c r="M4650" s="37"/>
      <c r="O4650" s="37"/>
      <c r="R4650" s="37"/>
      <c r="T4650" s="37"/>
      <c r="V4650" s="37"/>
      <c r="X4650" s="37"/>
      <c r="Z4650" s="37"/>
      <c r="AB4650" s="37"/>
      <c r="AD4650" s="37"/>
      <c r="AF4650" s="37"/>
      <c r="AH4650" s="37"/>
      <c r="AN4650" s="37">
        <v>0</v>
      </c>
      <c r="AO4650" s="12">
        <v>0</v>
      </c>
      <c r="AP4650" s="37"/>
      <c r="AR4650" s="37"/>
      <c r="AT4650" s="37"/>
      <c r="AV4650" s="37"/>
      <c r="AX4650" s="37"/>
      <c r="BI4650" s="12">
        <v>0</v>
      </c>
      <c r="BY4650" s="12">
        <v>0</v>
      </c>
      <c r="CG4650" s="12" t="s">
        <v>929</v>
      </c>
      <c r="CH4650" s="12">
        <v>85.959000000000003</v>
      </c>
      <c r="CI4650" s="12" t="s">
        <v>960</v>
      </c>
      <c r="CJ4650" s="12"/>
      <c r="CK4650" s="12" t="s">
        <v>961</v>
      </c>
      <c r="CL4650" s="37">
        <v>2747179177</v>
      </c>
      <c r="CN4650" s="12" t="s">
        <v>1506</v>
      </c>
      <c r="CS4650" s="12"/>
      <c r="CT4650" s="36" t="str">
        <f t="shared" si="72"/>
        <v>1bn - 50bn</v>
      </c>
      <c r="CU4650" s="36" t="str">
        <f>VLOOKUP(CK4650,Mapping!B:C,2,FALSE)</f>
        <v>EU</v>
      </c>
    </row>
    <row r="4651" spans="1:99" ht="16" customHeight="1" x14ac:dyDescent="0.35">
      <c r="A4651" s="12" t="s">
        <v>6250</v>
      </c>
      <c r="B4651" s="12" t="s">
        <v>925</v>
      </c>
      <c r="E4651" s="37">
        <v>10379642621</v>
      </c>
      <c r="G4651" s="37" t="s">
        <v>1505</v>
      </c>
      <c r="I4651" s="37"/>
      <c r="K4651" s="37"/>
      <c r="M4651" s="37"/>
      <c r="O4651" s="37">
        <v>10379642621</v>
      </c>
      <c r="P4651" s="12">
        <v>22.37</v>
      </c>
      <c r="R4651" s="37"/>
      <c r="T4651" s="37"/>
      <c r="V4651" s="37"/>
      <c r="X4651" s="37"/>
      <c r="Z4651" s="37"/>
      <c r="AB4651" s="37"/>
      <c r="AD4651" s="37"/>
      <c r="AF4651" s="37"/>
      <c r="AH4651" s="37"/>
      <c r="AL4651" s="12">
        <v>630790344</v>
      </c>
      <c r="AN4651" s="37"/>
      <c r="AP4651" s="37"/>
      <c r="AR4651" s="37"/>
      <c r="AT4651" s="37"/>
      <c r="AV4651" s="37"/>
      <c r="AX4651" s="37"/>
      <c r="BU4651" s="12">
        <v>3.29</v>
      </c>
      <c r="CG4651" s="12" t="s">
        <v>1668</v>
      </c>
      <c r="CH4651" s="12">
        <v>21.184000000000001</v>
      </c>
      <c r="CI4651" s="12" t="s">
        <v>1056</v>
      </c>
      <c r="CJ4651" s="12"/>
      <c r="CK4651" s="12" t="s">
        <v>1057</v>
      </c>
      <c r="CL4651" s="37">
        <v>44647542158</v>
      </c>
      <c r="CN4651" s="12" t="s">
        <v>1536</v>
      </c>
      <c r="CS4651" s="12"/>
      <c r="CT4651" s="36" t="str">
        <f t="shared" si="72"/>
        <v>1bn - 50bn</v>
      </c>
      <c r="CU4651" s="36" t="str">
        <f>VLOOKUP(CK4651,Mapping!B:C,2,FALSE)</f>
        <v>Asia</v>
      </c>
    </row>
    <row r="4652" spans="1:99" ht="16" customHeight="1" x14ac:dyDescent="0.35">
      <c r="A4652" s="12" t="s">
        <v>6251</v>
      </c>
      <c r="B4652" s="12" t="s">
        <v>925</v>
      </c>
      <c r="E4652" s="37">
        <v>9056398</v>
      </c>
      <c r="G4652" s="37" t="s">
        <v>1505</v>
      </c>
      <c r="I4652" s="37"/>
      <c r="K4652" s="37"/>
      <c r="M4652" s="37"/>
      <c r="O4652" s="37"/>
      <c r="R4652" s="37"/>
      <c r="T4652" s="37"/>
      <c r="V4652" s="37"/>
      <c r="X4652" s="37"/>
      <c r="Z4652" s="37"/>
      <c r="AB4652" s="37"/>
      <c r="AD4652" s="37"/>
      <c r="AF4652" s="37"/>
      <c r="AH4652" s="37"/>
      <c r="AN4652" s="37">
        <v>9056398</v>
      </c>
      <c r="AO4652" s="12">
        <v>1.74</v>
      </c>
      <c r="AP4652" s="37"/>
      <c r="AR4652" s="37"/>
      <c r="AT4652" s="37"/>
      <c r="AV4652" s="37"/>
      <c r="AX4652" s="37"/>
      <c r="BI4652" s="12">
        <v>53775</v>
      </c>
      <c r="BY4652" s="12">
        <v>0.01</v>
      </c>
      <c r="CG4652" s="12" t="s">
        <v>929</v>
      </c>
      <c r="CH4652" s="12">
        <v>38.247999999999998</v>
      </c>
      <c r="CI4652" s="12" t="s">
        <v>2022</v>
      </c>
      <c r="CJ4652" s="12" t="s">
        <v>1111</v>
      </c>
      <c r="CK4652" s="12" t="s">
        <v>932</v>
      </c>
      <c r="CL4652" s="37">
        <v>520746477</v>
      </c>
      <c r="CN4652" s="12" t="s">
        <v>1509</v>
      </c>
      <c r="CS4652" s="12"/>
      <c r="CT4652" s="36" t="str">
        <f t="shared" si="72"/>
        <v>500mn - 1bn</v>
      </c>
      <c r="CU4652" s="36" t="str">
        <f>VLOOKUP(CK4652,Mapping!B:C,2,FALSE)</f>
        <v>US/CA</v>
      </c>
    </row>
    <row r="4653" spans="1:99" ht="16" customHeight="1" x14ac:dyDescent="0.35">
      <c r="A4653" s="12" t="s">
        <v>6252</v>
      </c>
      <c r="B4653" s="12" t="s">
        <v>925</v>
      </c>
      <c r="E4653" s="37">
        <v>1761080</v>
      </c>
      <c r="G4653" s="37" t="s">
        <v>1505</v>
      </c>
      <c r="I4653" s="37"/>
      <c r="K4653" s="37"/>
      <c r="M4653" s="37">
        <v>263090</v>
      </c>
      <c r="N4653" s="12">
        <v>0.02</v>
      </c>
      <c r="O4653" s="37"/>
      <c r="Q4653" s="12">
        <v>3753</v>
      </c>
      <c r="R4653" s="37"/>
      <c r="T4653" s="37"/>
      <c r="V4653" s="37"/>
      <c r="X4653" s="37"/>
      <c r="Z4653" s="37"/>
      <c r="AB4653" s="37"/>
      <c r="AD4653" s="37"/>
      <c r="AF4653" s="37"/>
      <c r="AH4653" s="37">
        <v>473929</v>
      </c>
      <c r="AI4653" s="12">
        <v>0.03</v>
      </c>
      <c r="AN4653" s="37">
        <v>631548</v>
      </c>
      <c r="AO4653" s="12">
        <v>0.04</v>
      </c>
      <c r="AP4653" s="37">
        <v>392513</v>
      </c>
      <c r="AQ4653" s="12">
        <v>0.03</v>
      </c>
      <c r="AR4653" s="37"/>
      <c r="AT4653" s="37"/>
      <c r="AV4653" s="37"/>
      <c r="AX4653" s="37"/>
      <c r="BB4653" s="12">
        <v>2097</v>
      </c>
      <c r="BH4653" s="12">
        <v>1700</v>
      </c>
      <c r="BI4653" s="12">
        <v>3750</v>
      </c>
      <c r="BQ4653" s="12">
        <v>0</v>
      </c>
      <c r="BV4653" s="12">
        <v>0</v>
      </c>
      <c r="BY4653" s="12">
        <v>0</v>
      </c>
      <c r="CC4653" s="12">
        <v>0</v>
      </c>
      <c r="CG4653" s="12" t="s">
        <v>934</v>
      </c>
      <c r="CH4653" s="12">
        <v>40.976999999999997</v>
      </c>
      <c r="CI4653" s="12" t="s">
        <v>6253</v>
      </c>
      <c r="CJ4653" s="12" t="s">
        <v>1111</v>
      </c>
      <c r="CK4653" s="12" t="s">
        <v>932</v>
      </c>
      <c r="CL4653" s="37">
        <v>1537956444</v>
      </c>
      <c r="CN4653" s="12" t="s">
        <v>1509</v>
      </c>
      <c r="CS4653" s="12"/>
      <c r="CT4653" s="36" t="str">
        <f t="shared" si="72"/>
        <v>1bn - 50bn</v>
      </c>
      <c r="CU4653" s="36" t="str">
        <f>VLOOKUP(CK4653,Mapping!B:C,2,FALSE)</f>
        <v>US/CA</v>
      </c>
    </row>
    <row r="4654" spans="1:99" ht="16" customHeight="1" x14ac:dyDescent="0.35">
      <c r="A4654" s="12" t="s">
        <v>6254</v>
      </c>
      <c r="B4654" s="12" t="s">
        <v>925</v>
      </c>
      <c r="E4654" s="37">
        <v>60640</v>
      </c>
      <c r="G4654" s="37" t="s">
        <v>1505</v>
      </c>
      <c r="I4654" s="37"/>
      <c r="K4654" s="37"/>
      <c r="M4654" s="37"/>
      <c r="O4654" s="37"/>
      <c r="R4654" s="37"/>
      <c r="T4654" s="37"/>
      <c r="V4654" s="37"/>
      <c r="X4654" s="37"/>
      <c r="Z4654" s="37">
        <v>60640</v>
      </c>
      <c r="AA4654" s="12">
        <v>0.06</v>
      </c>
      <c r="AB4654" s="37"/>
      <c r="AD4654" s="37"/>
      <c r="AF4654" s="37"/>
      <c r="AH4654" s="37"/>
      <c r="AN4654" s="37"/>
      <c r="AP4654" s="37"/>
      <c r="AR4654" s="37"/>
      <c r="AT4654" s="37"/>
      <c r="AV4654" s="37"/>
      <c r="AX4654" s="37"/>
      <c r="BC4654" s="12">
        <v>2000</v>
      </c>
      <c r="CD4654" s="12">
        <v>0</v>
      </c>
      <c r="CG4654" s="12" t="s">
        <v>929</v>
      </c>
      <c r="CH4654" s="12">
        <v>60.165999999999997</v>
      </c>
      <c r="CI4654" s="12" t="s">
        <v>1236</v>
      </c>
      <c r="CJ4654" s="12"/>
      <c r="CK4654" s="12" t="s">
        <v>1151</v>
      </c>
      <c r="CL4654" s="37">
        <v>96995780</v>
      </c>
      <c r="CN4654" s="12" t="s">
        <v>1506</v>
      </c>
      <c r="CS4654" s="12"/>
      <c r="CT4654" s="36" t="str">
        <f t="shared" si="72"/>
        <v>500mn</v>
      </c>
      <c r="CU4654" s="36" t="str">
        <f>VLOOKUP(CK4654,Mapping!B:C,2,FALSE)</f>
        <v>EU</v>
      </c>
    </row>
    <row r="4655" spans="1:99" ht="16" customHeight="1" x14ac:dyDescent="0.35">
      <c r="A4655" s="12" t="s">
        <v>6255</v>
      </c>
      <c r="B4655" s="12" t="s">
        <v>925</v>
      </c>
      <c r="E4655" s="37">
        <v>922256</v>
      </c>
      <c r="G4655" s="37" t="s">
        <v>1505</v>
      </c>
      <c r="I4655" s="37"/>
      <c r="K4655" s="37"/>
      <c r="M4655" s="37">
        <v>922256</v>
      </c>
      <c r="N4655" s="12">
        <v>0.28000000000000003</v>
      </c>
      <c r="O4655" s="37"/>
      <c r="R4655" s="37"/>
      <c r="T4655" s="37"/>
      <c r="V4655" s="37"/>
      <c r="X4655" s="37"/>
      <c r="Z4655" s="37"/>
      <c r="AB4655" s="37"/>
      <c r="AD4655" s="37"/>
      <c r="AF4655" s="37"/>
      <c r="AH4655" s="37"/>
      <c r="AN4655" s="37"/>
      <c r="AP4655" s="37"/>
      <c r="AR4655" s="37"/>
      <c r="AT4655" s="37"/>
      <c r="AV4655" s="37"/>
      <c r="AX4655" s="37"/>
      <c r="BB4655" s="12">
        <v>7351</v>
      </c>
      <c r="CC4655" s="12">
        <v>0</v>
      </c>
      <c r="CG4655" s="12" t="s">
        <v>940</v>
      </c>
      <c r="CH4655" s="12">
        <v>10.036</v>
      </c>
      <c r="CI4655" s="12" t="s">
        <v>6256</v>
      </c>
      <c r="CJ4655" s="12" t="s">
        <v>936</v>
      </c>
      <c r="CK4655" s="12" t="s">
        <v>932</v>
      </c>
      <c r="CL4655" s="37">
        <v>326059467</v>
      </c>
      <c r="CN4655" s="12" t="s">
        <v>1509</v>
      </c>
      <c r="CS4655" s="12"/>
      <c r="CT4655" s="36" t="str">
        <f t="shared" si="72"/>
        <v>500mn</v>
      </c>
      <c r="CU4655" s="36" t="str">
        <f>VLOOKUP(CK4655,Mapping!B:C,2,FALSE)</f>
        <v>US/CA</v>
      </c>
    </row>
    <row r="4656" spans="1:99" ht="16" customHeight="1" x14ac:dyDescent="0.35">
      <c r="A4656" s="12" t="s">
        <v>6257</v>
      </c>
      <c r="B4656" s="12" t="s">
        <v>933</v>
      </c>
      <c r="E4656" s="37">
        <v>4812915</v>
      </c>
      <c r="G4656" s="37" t="s">
        <v>1505</v>
      </c>
      <c r="I4656" s="37"/>
      <c r="K4656" s="37">
        <v>1673907</v>
      </c>
      <c r="L4656" s="12">
        <v>0.03</v>
      </c>
      <c r="M4656" s="37"/>
      <c r="O4656" s="37">
        <v>1069883</v>
      </c>
      <c r="P4656" s="12">
        <v>0.02</v>
      </c>
      <c r="R4656" s="37">
        <v>55756</v>
      </c>
      <c r="S4656" s="12">
        <v>0</v>
      </c>
      <c r="T4656" s="37"/>
      <c r="V4656" s="37"/>
      <c r="X4656" s="37"/>
      <c r="Z4656" s="37"/>
      <c r="AB4656" s="37">
        <v>309783</v>
      </c>
      <c r="AC4656" s="12">
        <v>0.01</v>
      </c>
      <c r="AD4656" s="37"/>
      <c r="AF4656" s="37">
        <v>272077</v>
      </c>
      <c r="AG4656" s="12">
        <v>0.01</v>
      </c>
      <c r="AH4656" s="37"/>
      <c r="AJ4656" s="12">
        <v>21600</v>
      </c>
      <c r="AL4656" s="12">
        <v>58300</v>
      </c>
      <c r="AN4656" s="37">
        <v>1431509</v>
      </c>
      <c r="AO4656" s="12">
        <v>0.03</v>
      </c>
      <c r="AP4656" s="37"/>
      <c r="AR4656" s="37"/>
      <c r="AT4656" s="37"/>
      <c r="AV4656" s="37"/>
      <c r="AX4656" s="37"/>
      <c r="AZ4656" s="12">
        <v>4200</v>
      </c>
      <c r="BF4656" s="12">
        <v>16100</v>
      </c>
      <c r="BG4656" s="12">
        <v>27100</v>
      </c>
      <c r="BI4656" s="12">
        <v>8500</v>
      </c>
      <c r="BP4656" s="12">
        <v>0</v>
      </c>
      <c r="BR4656" s="12">
        <v>0</v>
      </c>
      <c r="BS4656" s="12">
        <v>0</v>
      </c>
      <c r="BU4656" s="12">
        <v>0</v>
      </c>
      <c r="BX4656" s="12">
        <v>0</v>
      </c>
      <c r="BY4656" s="12">
        <v>0</v>
      </c>
      <c r="CG4656" s="12" t="s">
        <v>929</v>
      </c>
      <c r="CH4656" s="12">
        <v>12.218999999999999</v>
      </c>
      <c r="CI4656" s="12" t="s">
        <v>1056</v>
      </c>
      <c r="CJ4656" s="12"/>
      <c r="CK4656" s="12" t="s">
        <v>1057</v>
      </c>
      <c r="CL4656" s="37">
        <v>5500458166</v>
      </c>
      <c r="CN4656" s="12" t="s">
        <v>1506</v>
      </c>
      <c r="CS4656" s="12"/>
      <c r="CT4656" s="36" t="str">
        <f t="shared" si="72"/>
        <v>1bn - 50bn</v>
      </c>
      <c r="CU4656" s="36" t="str">
        <f>VLOOKUP(CK4656,Mapping!B:C,2,FALSE)</f>
        <v>Asia</v>
      </c>
    </row>
    <row r="4657" spans="1:99" ht="16" customHeight="1" x14ac:dyDescent="0.35">
      <c r="A4657" s="12" t="s">
        <v>6258</v>
      </c>
      <c r="B4657" s="12" t="s">
        <v>925</v>
      </c>
      <c r="E4657" s="37">
        <v>3912596</v>
      </c>
      <c r="G4657" s="37" t="s">
        <v>1505</v>
      </c>
      <c r="I4657" s="37"/>
      <c r="K4657" s="37"/>
      <c r="M4657" s="37">
        <v>3912596</v>
      </c>
      <c r="N4657" s="12">
        <v>0.15</v>
      </c>
      <c r="O4657" s="37"/>
      <c r="R4657" s="37"/>
      <c r="T4657" s="37"/>
      <c r="V4657" s="37"/>
      <c r="X4657" s="37"/>
      <c r="Z4657" s="37"/>
      <c r="AB4657" s="37"/>
      <c r="AD4657" s="37"/>
      <c r="AF4657" s="37"/>
      <c r="AH4657" s="37"/>
      <c r="AN4657" s="37"/>
      <c r="AP4657" s="37"/>
      <c r="AR4657" s="37"/>
      <c r="AT4657" s="37"/>
      <c r="AV4657" s="37"/>
      <c r="AX4657" s="37"/>
      <c r="BB4657" s="12">
        <v>31186</v>
      </c>
      <c r="CC4657" s="12">
        <v>0</v>
      </c>
      <c r="CG4657" s="12" t="s">
        <v>976</v>
      </c>
      <c r="CH4657" s="12">
        <v>233.202</v>
      </c>
      <c r="CI4657" s="12" t="s">
        <v>953</v>
      </c>
      <c r="CJ4657" s="12"/>
      <c r="CK4657" s="12" t="s">
        <v>954</v>
      </c>
      <c r="CL4657" s="37">
        <v>2655396446</v>
      </c>
      <c r="CN4657" s="12" t="s">
        <v>1513</v>
      </c>
      <c r="CS4657" s="12"/>
      <c r="CT4657" s="36" t="str">
        <f t="shared" si="72"/>
        <v>1bn - 50bn</v>
      </c>
      <c r="CU4657" s="36" t="str">
        <f>VLOOKUP(CK4657,Mapping!B:C,2,FALSE)</f>
        <v>EU</v>
      </c>
    </row>
    <row r="4658" spans="1:99" ht="16" customHeight="1" x14ac:dyDescent="0.35">
      <c r="A4658" s="12" t="s">
        <v>6259</v>
      </c>
      <c r="B4658" s="12" t="s">
        <v>925</v>
      </c>
      <c r="E4658" s="37">
        <v>4624247</v>
      </c>
      <c r="G4658" s="37" t="s">
        <v>1505</v>
      </c>
      <c r="I4658" s="37"/>
      <c r="K4658" s="37"/>
      <c r="M4658" s="37"/>
      <c r="O4658" s="37"/>
      <c r="Q4658" s="12">
        <v>36619</v>
      </c>
      <c r="R4658" s="37"/>
      <c r="T4658" s="37"/>
      <c r="V4658" s="37"/>
      <c r="X4658" s="37"/>
      <c r="Z4658" s="37"/>
      <c r="AB4658" s="37"/>
      <c r="AD4658" s="37"/>
      <c r="AF4658" s="37"/>
      <c r="AH4658" s="37">
        <v>4624247</v>
      </c>
      <c r="AI4658" s="12">
        <v>0.39</v>
      </c>
      <c r="AN4658" s="37"/>
      <c r="AP4658" s="37"/>
      <c r="AR4658" s="37"/>
      <c r="AT4658" s="37"/>
      <c r="AV4658" s="37"/>
      <c r="AX4658" s="37"/>
      <c r="BQ4658" s="12">
        <v>0.01</v>
      </c>
      <c r="CG4658" s="12" t="s">
        <v>976</v>
      </c>
      <c r="CH4658" s="12">
        <v>179.012</v>
      </c>
      <c r="CI4658" s="12" t="s">
        <v>941</v>
      </c>
      <c r="CJ4658" s="12" t="s">
        <v>941</v>
      </c>
      <c r="CK4658" s="12" t="s">
        <v>932</v>
      </c>
      <c r="CL4658" s="37">
        <v>1190810879</v>
      </c>
      <c r="CN4658" s="12" t="s">
        <v>1513</v>
      </c>
      <c r="CS4658" s="12"/>
      <c r="CT4658" s="36" t="str">
        <f t="shared" si="72"/>
        <v>1bn - 50bn</v>
      </c>
      <c r="CU4658" s="36" t="str">
        <f>VLOOKUP(CK4658,Mapping!B:C,2,FALSE)</f>
        <v>US/CA</v>
      </c>
    </row>
    <row r="4659" spans="1:99" ht="16" customHeight="1" x14ac:dyDescent="0.35">
      <c r="A4659" s="12" t="s">
        <v>6260</v>
      </c>
      <c r="B4659" s="12" t="s">
        <v>933</v>
      </c>
      <c r="E4659" s="37">
        <v>30041152</v>
      </c>
      <c r="G4659" s="37" t="s">
        <v>1505</v>
      </c>
      <c r="I4659" s="37"/>
      <c r="K4659" s="37">
        <v>19005623</v>
      </c>
      <c r="L4659" s="12">
        <v>0.91</v>
      </c>
      <c r="M4659" s="37"/>
      <c r="O4659" s="37">
        <v>10977769</v>
      </c>
      <c r="P4659" s="12">
        <v>0.52</v>
      </c>
      <c r="R4659" s="37">
        <v>57760</v>
      </c>
      <c r="S4659" s="12">
        <v>0</v>
      </c>
      <c r="T4659" s="37"/>
      <c r="V4659" s="37"/>
      <c r="X4659" s="37"/>
      <c r="Z4659" s="37"/>
      <c r="AB4659" s="37"/>
      <c r="AD4659" s="37"/>
      <c r="AF4659" s="37"/>
      <c r="AH4659" s="37"/>
      <c r="AL4659" s="12">
        <v>598200</v>
      </c>
      <c r="AN4659" s="37"/>
      <c r="AP4659" s="37"/>
      <c r="AR4659" s="37"/>
      <c r="AT4659" s="37"/>
      <c r="AV4659" s="37"/>
      <c r="AX4659" s="37"/>
      <c r="AZ4659" s="12">
        <v>4351</v>
      </c>
      <c r="BG4659" s="12">
        <v>246897</v>
      </c>
      <c r="BS4659" s="12">
        <v>0</v>
      </c>
      <c r="BU4659" s="12">
        <v>0</v>
      </c>
      <c r="BX4659" s="12">
        <v>0</v>
      </c>
      <c r="CG4659" s="12" t="s">
        <v>940</v>
      </c>
      <c r="CH4659" s="12">
        <v>70.826999999999998</v>
      </c>
      <c r="CI4659" s="12" t="s">
        <v>977</v>
      </c>
      <c r="CJ4659" s="12"/>
      <c r="CK4659" s="12" t="s">
        <v>927</v>
      </c>
      <c r="CL4659" s="37">
        <v>2170465624</v>
      </c>
      <c r="CN4659" s="12" t="s">
        <v>1506</v>
      </c>
      <c r="CS4659" s="12"/>
      <c r="CT4659" s="36" t="str">
        <f t="shared" si="72"/>
        <v>1bn - 50bn</v>
      </c>
      <c r="CU4659" s="36" t="str">
        <f>VLOOKUP(CK4659,Mapping!B:C,2,FALSE)</f>
        <v>CN</v>
      </c>
    </row>
    <row r="4660" spans="1:99" ht="16" customHeight="1" x14ac:dyDescent="0.35">
      <c r="A4660" s="12" t="s">
        <v>6261</v>
      </c>
      <c r="B4660" s="12" t="s">
        <v>925</v>
      </c>
      <c r="E4660" s="37">
        <v>25418522</v>
      </c>
      <c r="G4660" s="37" t="s">
        <v>1505</v>
      </c>
      <c r="I4660" s="37"/>
      <c r="K4660" s="37"/>
      <c r="M4660" s="37"/>
      <c r="O4660" s="37"/>
      <c r="Q4660" s="12">
        <v>201287</v>
      </c>
      <c r="R4660" s="37"/>
      <c r="T4660" s="37"/>
      <c r="V4660" s="37"/>
      <c r="X4660" s="37"/>
      <c r="Z4660" s="37"/>
      <c r="AB4660" s="37"/>
      <c r="AD4660" s="37"/>
      <c r="AF4660" s="37"/>
      <c r="AH4660" s="37">
        <v>25418522</v>
      </c>
      <c r="AI4660" s="12">
        <v>2.34</v>
      </c>
      <c r="AN4660" s="37">
        <v>0</v>
      </c>
      <c r="AO4660" s="12">
        <v>0</v>
      </c>
      <c r="AP4660" s="37"/>
      <c r="AR4660" s="37"/>
      <c r="AT4660" s="37"/>
      <c r="AV4660" s="37"/>
      <c r="AX4660" s="37"/>
      <c r="BI4660" s="12">
        <v>0</v>
      </c>
      <c r="BQ4660" s="12">
        <v>0.05</v>
      </c>
      <c r="BY4660" s="12">
        <v>0</v>
      </c>
      <c r="CG4660" s="12" t="s">
        <v>929</v>
      </c>
      <c r="CH4660" s="12">
        <v>203.875</v>
      </c>
      <c r="CI4660" s="12" t="s">
        <v>5479</v>
      </c>
      <c r="CJ4660" s="12" t="s">
        <v>936</v>
      </c>
      <c r="CK4660" s="12" t="s">
        <v>932</v>
      </c>
      <c r="CL4660" s="37">
        <v>1085857074</v>
      </c>
      <c r="CN4660" s="12" t="s">
        <v>1509</v>
      </c>
      <c r="CS4660" s="12"/>
      <c r="CT4660" s="36" t="str">
        <f t="shared" si="72"/>
        <v>1bn - 50bn</v>
      </c>
      <c r="CU4660" s="36" t="str">
        <f>VLOOKUP(CK4660,Mapping!B:C,2,FALSE)</f>
        <v>US/CA</v>
      </c>
    </row>
    <row r="4661" spans="1:99" ht="16" customHeight="1" x14ac:dyDescent="0.35">
      <c r="A4661" s="12" t="s">
        <v>6262</v>
      </c>
      <c r="B4661" s="12" t="s">
        <v>925</v>
      </c>
      <c r="E4661" s="37">
        <v>2303045</v>
      </c>
      <c r="G4661" s="37" t="s">
        <v>1505</v>
      </c>
      <c r="I4661" s="37"/>
      <c r="K4661" s="37"/>
      <c r="M4661" s="37">
        <v>0</v>
      </c>
      <c r="N4661" s="12">
        <v>0</v>
      </c>
      <c r="O4661" s="37"/>
      <c r="R4661" s="37"/>
      <c r="T4661" s="37"/>
      <c r="V4661" s="37"/>
      <c r="X4661" s="37"/>
      <c r="Z4661" s="37"/>
      <c r="AB4661" s="37"/>
      <c r="AD4661" s="37"/>
      <c r="AF4661" s="37"/>
      <c r="AH4661" s="37"/>
      <c r="AN4661" s="37">
        <v>2303045</v>
      </c>
      <c r="AO4661" s="12">
        <v>1</v>
      </c>
      <c r="AP4661" s="37"/>
      <c r="AR4661" s="37"/>
      <c r="AT4661" s="37"/>
      <c r="AV4661" s="37"/>
      <c r="AX4661" s="37"/>
      <c r="BB4661" s="12">
        <v>0</v>
      </c>
      <c r="BI4661" s="12">
        <v>13675</v>
      </c>
      <c r="BY4661" s="12">
        <v>0</v>
      </c>
      <c r="CC4661" s="12">
        <v>0</v>
      </c>
      <c r="CG4661" s="12" t="s">
        <v>963</v>
      </c>
      <c r="CH4661" s="12">
        <v>185.012</v>
      </c>
      <c r="CI4661" s="12" t="s">
        <v>941</v>
      </c>
      <c r="CJ4661" s="12" t="s">
        <v>941</v>
      </c>
      <c r="CK4661" s="12" t="s">
        <v>932</v>
      </c>
      <c r="CL4661" s="37">
        <v>229783895</v>
      </c>
      <c r="CN4661" s="12" t="s">
        <v>1514</v>
      </c>
      <c r="CS4661" s="12"/>
      <c r="CT4661" s="36" t="str">
        <f t="shared" si="72"/>
        <v>500mn</v>
      </c>
      <c r="CU4661" s="36" t="str">
        <f>VLOOKUP(CK4661,Mapping!B:C,2,FALSE)</f>
        <v>US/CA</v>
      </c>
    </row>
    <row r="4662" spans="1:99" ht="16" customHeight="1" x14ac:dyDescent="0.35">
      <c r="A4662" s="12" t="s">
        <v>6263</v>
      </c>
      <c r="B4662" s="12" t="s">
        <v>925</v>
      </c>
      <c r="E4662" s="37">
        <v>0</v>
      </c>
      <c r="G4662" s="37" t="s">
        <v>1505</v>
      </c>
      <c r="I4662" s="37"/>
      <c r="K4662" s="37"/>
      <c r="M4662" s="37"/>
      <c r="O4662" s="37"/>
      <c r="R4662" s="37"/>
      <c r="T4662" s="37"/>
      <c r="V4662" s="37"/>
      <c r="X4662" s="37"/>
      <c r="Z4662" s="37"/>
      <c r="AB4662" s="37"/>
      <c r="AD4662" s="37"/>
      <c r="AF4662" s="37"/>
      <c r="AH4662" s="37"/>
      <c r="AN4662" s="37">
        <v>0</v>
      </c>
      <c r="AO4662" s="12">
        <v>0</v>
      </c>
      <c r="AP4662" s="37"/>
      <c r="AR4662" s="37">
        <v>0</v>
      </c>
      <c r="AS4662" s="12">
        <v>0</v>
      </c>
      <c r="AT4662" s="37">
        <v>0</v>
      </c>
      <c r="AU4662" s="12">
        <v>0</v>
      </c>
      <c r="AV4662" s="37"/>
      <c r="AX4662" s="37"/>
      <c r="BD4662" s="12">
        <v>0</v>
      </c>
      <c r="BE4662" s="12">
        <v>0</v>
      </c>
      <c r="BI4662" s="12">
        <v>0</v>
      </c>
      <c r="BM4662" s="12">
        <v>0</v>
      </c>
      <c r="BY4662" s="12">
        <v>0</v>
      </c>
      <c r="CF4662" s="12">
        <v>0</v>
      </c>
      <c r="CG4662" s="12" t="s">
        <v>976</v>
      </c>
      <c r="CH4662" s="12">
        <v>146.96299999999999</v>
      </c>
      <c r="CI4662" s="12" t="s">
        <v>941</v>
      </c>
      <c r="CJ4662" s="12" t="s">
        <v>941</v>
      </c>
      <c r="CK4662" s="12" t="s">
        <v>932</v>
      </c>
      <c r="CL4662" s="37">
        <v>7275865394</v>
      </c>
      <c r="CN4662" s="12" t="s">
        <v>1514</v>
      </c>
      <c r="CR4662" s="12">
        <v>41856.145833333336</v>
      </c>
      <c r="CS4662" s="12"/>
      <c r="CT4662" s="36" t="str">
        <f t="shared" si="72"/>
        <v>1bn - 50bn</v>
      </c>
      <c r="CU4662" s="36" t="str">
        <f>VLOOKUP(CK4662,Mapping!B:C,2,FALSE)</f>
        <v>US/CA</v>
      </c>
    </row>
    <row r="4663" spans="1:99" ht="16" customHeight="1" x14ac:dyDescent="0.35">
      <c r="A4663" s="12" t="s">
        <v>6264</v>
      </c>
      <c r="B4663" s="12" t="s">
        <v>925</v>
      </c>
      <c r="E4663" s="37">
        <v>2864</v>
      </c>
      <c r="G4663" s="37" t="s">
        <v>1505</v>
      </c>
      <c r="I4663" s="37"/>
      <c r="K4663" s="37"/>
      <c r="M4663" s="37"/>
      <c r="O4663" s="37"/>
      <c r="Q4663" s="12">
        <v>8</v>
      </c>
      <c r="R4663" s="37"/>
      <c r="T4663" s="37"/>
      <c r="V4663" s="37"/>
      <c r="X4663" s="37"/>
      <c r="Z4663" s="37"/>
      <c r="AB4663" s="37"/>
      <c r="AD4663" s="37"/>
      <c r="AF4663" s="37"/>
      <c r="AH4663" s="37">
        <v>1064</v>
      </c>
      <c r="AI4663" s="12">
        <v>0.1</v>
      </c>
      <c r="AN4663" s="37">
        <v>930</v>
      </c>
      <c r="AO4663" s="12">
        <v>0.08</v>
      </c>
      <c r="AP4663" s="37">
        <v>870</v>
      </c>
      <c r="AQ4663" s="12">
        <v>0.08</v>
      </c>
      <c r="AR4663" s="37"/>
      <c r="AT4663" s="37"/>
      <c r="AV4663" s="37"/>
      <c r="AX4663" s="37"/>
      <c r="BH4663" s="12">
        <v>4</v>
      </c>
      <c r="BI4663" s="12">
        <v>6</v>
      </c>
      <c r="BQ4663" s="12">
        <v>0</v>
      </c>
      <c r="BV4663" s="12">
        <v>0</v>
      </c>
      <c r="BY4663" s="12">
        <v>0</v>
      </c>
      <c r="CG4663" s="12" t="s">
        <v>934</v>
      </c>
      <c r="CI4663" s="12" t="s">
        <v>2222</v>
      </c>
      <c r="CJ4663" s="12" t="s">
        <v>946</v>
      </c>
      <c r="CK4663" s="12" t="s">
        <v>932</v>
      </c>
      <c r="CL4663" s="37">
        <v>1110226</v>
      </c>
      <c r="CN4663" s="12" t="s">
        <v>1506</v>
      </c>
      <c r="CS4663" s="12"/>
      <c r="CT4663" s="36" t="str">
        <f t="shared" si="72"/>
        <v>500mn</v>
      </c>
      <c r="CU4663" s="36" t="str">
        <f>VLOOKUP(CK4663,Mapping!B:C,2,FALSE)</f>
        <v>US/CA</v>
      </c>
    </row>
    <row r="4664" spans="1:99" ht="16" customHeight="1" x14ac:dyDescent="0.35">
      <c r="A4664" s="12" t="s">
        <v>6265</v>
      </c>
      <c r="B4664" s="12" t="s">
        <v>925</v>
      </c>
      <c r="E4664" s="37">
        <v>355321</v>
      </c>
      <c r="G4664" s="37" t="s">
        <v>1505</v>
      </c>
      <c r="I4664" s="37"/>
      <c r="K4664" s="37"/>
      <c r="M4664" s="37">
        <v>107519</v>
      </c>
      <c r="N4664" s="12">
        <v>0.01</v>
      </c>
      <c r="O4664" s="37"/>
      <c r="Q4664" s="12">
        <v>40</v>
      </c>
      <c r="R4664" s="37"/>
      <c r="T4664" s="37">
        <v>0</v>
      </c>
      <c r="U4664" s="12">
        <v>0</v>
      </c>
      <c r="V4664" s="37"/>
      <c r="X4664" s="37">
        <v>613</v>
      </c>
      <c r="Y4664" s="12">
        <v>0</v>
      </c>
      <c r="Z4664" s="37">
        <v>1597</v>
      </c>
      <c r="AA4664" s="12">
        <v>0</v>
      </c>
      <c r="AB4664" s="37"/>
      <c r="AD4664" s="37"/>
      <c r="AF4664" s="37"/>
      <c r="AH4664" s="37">
        <v>5051</v>
      </c>
      <c r="AI4664" s="12">
        <v>0</v>
      </c>
      <c r="AN4664" s="37">
        <v>176833</v>
      </c>
      <c r="AO4664" s="12">
        <v>0.01</v>
      </c>
      <c r="AP4664" s="37">
        <v>63495</v>
      </c>
      <c r="AQ4664" s="12">
        <v>0</v>
      </c>
      <c r="AR4664" s="37"/>
      <c r="AT4664" s="37">
        <v>213</v>
      </c>
      <c r="AU4664" s="12">
        <v>0</v>
      </c>
      <c r="AV4664" s="37"/>
      <c r="AX4664" s="37"/>
      <c r="BA4664" s="12">
        <v>6</v>
      </c>
      <c r="BB4664" s="12">
        <v>857</v>
      </c>
      <c r="BC4664" s="12">
        <v>54</v>
      </c>
      <c r="BD4664" s="12">
        <v>20</v>
      </c>
      <c r="BH4664" s="12">
        <v>275</v>
      </c>
      <c r="BI4664" s="12">
        <v>1050</v>
      </c>
      <c r="BK4664" s="12">
        <v>0</v>
      </c>
      <c r="BQ4664" s="12">
        <v>0</v>
      </c>
      <c r="BV4664" s="12">
        <v>0</v>
      </c>
      <c r="BY4664" s="12">
        <v>0</v>
      </c>
      <c r="BZ4664" s="12">
        <v>0</v>
      </c>
      <c r="CC4664" s="12">
        <v>0</v>
      </c>
      <c r="CD4664" s="12">
        <v>0</v>
      </c>
      <c r="CE4664" s="12">
        <v>0</v>
      </c>
      <c r="CF4664" s="12">
        <v>0</v>
      </c>
      <c r="CG4664" s="12" t="s">
        <v>940</v>
      </c>
      <c r="CH4664" s="12">
        <v>32.756999999999998</v>
      </c>
      <c r="CI4664" s="12" t="s">
        <v>1529</v>
      </c>
      <c r="CJ4664" s="12" t="s">
        <v>946</v>
      </c>
      <c r="CK4664" s="12" t="s">
        <v>932</v>
      </c>
      <c r="CL4664" s="37">
        <v>2070118099</v>
      </c>
      <c r="CN4664" s="12" t="s">
        <v>1509</v>
      </c>
      <c r="CS4664" s="12"/>
      <c r="CT4664" s="36" t="str">
        <f t="shared" si="72"/>
        <v>1bn - 50bn</v>
      </c>
      <c r="CU4664" s="36" t="str">
        <f>VLOOKUP(CK4664,Mapping!B:C,2,FALSE)</f>
        <v>US/CA</v>
      </c>
    </row>
    <row r="4665" spans="1:99" ht="16" customHeight="1" x14ac:dyDescent="0.35">
      <c r="A4665" s="12" t="s">
        <v>6266</v>
      </c>
      <c r="B4665" s="12" t="s">
        <v>925</v>
      </c>
      <c r="E4665" s="37">
        <v>231568</v>
      </c>
      <c r="G4665" s="37" t="s">
        <v>1505</v>
      </c>
      <c r="I4665" s="37"/>
      <c r="K4665" s="37"/>
      <c r="M4665" s="37"/>
      <c r="O4665" s="37"/>
      <c r="R4665" s="37"/>
      <c r="T4665" s="37"/>
      <c r="V4665" s="37"/>
      <c r="X4665" s="37"/>
      <c r="Z4665" s="37"/>
      <c r="AB4665" s="37"/>
      <c r="AD4665" s="37"/>
      <c r="AF4665" s="37"/>
      <c r="AH4665" s="37"/>
      <c r="AN4665" s="37">
        <v>231568</v>
      </c>
      <c r="AO4665" s="12">
        <v>0.02</v>
      </c>
      <c r="AP4665" s="37"/>
      <c r="AR4665" s="37"/>
      <c r="AT4665" s="37"/>
      <c r="AV4665" s="37"/>
      <c r="AX4665" s="37"/>
      <c r="BI4665" s="12">
        <v>1375</v>
      </c>
      <c r="BY4665" s="12">
        <v>0</v>
      </c>
      <c r="CG4665" s="12" t="s">
        <v>929</v>
      </c>
      <c r="CH4665" s="12">
        <v>14.612</v>
      </c>
      <c r="CI4665" s="12" t="s">
        <v>1736</v>
      </c>
      <c r="CJ4665" s="12" t="s">
        <v>1021</v>
      </c>
      <c r="CK4665" s="12" t="s">
        <v>932</v>
      </c>
      <c r="CL4665" s="37">
        <v>1469981983</v>
      </c>
      <c r="CN4665" s="12" t="s">
        <v>1509</v>
      </c>
      <c r="CS4665" s="12"/>
      <c r="CT4665" s="36" t="str">
        <f t="shared" si="72"/>
        <v>1bn - 50bn</v>
      </c>
      <c r="CU4665" s="36" t="str">
        <f>VLOOKUP(CK4665,Mapping!B:C,2,FALSE)</f>
        <v>US/CA</v>
      </c>
    </row>
    <row r="4666" spans="1:99" ht="16" customHeight="1" x14ac:dyDescent="0.35">
      <c r="A4666" s="12" t="s">
        <v>6267</v>
      </c>
      <c r="B4666" s="12" t="s">
        <v>925</v>
      </c>
      <c r="E4666" s="37">
        <v>0</v>
      </c>
      <c r="G4666" s="37" t="s">
        <v>1505</v>
      </c>
      <c r="I4666" s="37"/>
      <c r="K4666" s="37"/>
      <c r="M4666" s="37">
        <v>0</v>
      </c>
      <c r="N4666" s="12">
        <v>0</v>
      </c>
      <c r="O4666" s="37"/>
      <c r="R4666" s="37"/>
      <c r="T4666" s="37"/>
      <c r="V4666" s="37"/>
      <c r="X4666" s="37"/>
      <c r="Z4666" s="37"/>
      <c r="AB4666" s="37"/>
      <c r="AD4666" s="37"/>
      <c r="AF4666" s="37"/>
      <c r="AH4666" s="37"/>
      <c r="AN4666" s="37"/>
      <c r="AP4666" s="37"/>
      <c r="AR4666" s="37"/>
      <c r="AT4666" s="37"/>
      <c r="AV4666" s="37"/>
      <c r="AX4666" s="37"/>
      <c r="BB4666" s="12">
        <v>0</v>
      </c>
      <c r="CC4666" s="12">
        <v>0</v>
      </c>
      <c r="CG4666" s="12"/>
      <c r="CH4666" s="12">
        <v>334.07900000000001</v>
      </c>
      <c r="CI4666" s="12" t="s">
        <v>1053</v>
      </c>
      <c r="CJ4666" s="12"/>
      <c r="CK4666" s="12" t="s">
        <v>1054</v>
      </c>
      <c r="CL4666" s="37">
        <v>183511367</v>
      </c>
      <c r="CN4666" s="12" t="s">
        <v>1509</v>
      </c>
      <c r="CS4666" s="12"/>
      <c r="CT4666" s="36" t="str">
        <f t="shared" si="72"/>
        <v>500mn</v>
      </c>
      <c r="CU4666" s="36" t="str">
        <f>VLOOKUP(CK4666,Mapping!B:C,2,FALSE)</f>
        <v>EU</v>
      </c>
    </row>
    <row r="4667" spans="1:99" ht="16" customHeight="1" x14ac:dyDescent="0.35">
      <c r="A4667" s="12" t="s">
        <v>6268</v>
      </c>
      <c r="B4667" s="12" t="s">
        <v>925</v>
      </c>
      <c r="E4667" s="37">
        <v>2685030</v>
      </c>
      <c r="G4667" s="37" t="s">
        <v>1505</v>
      </c>
      <c r="I4667" s="37"/>
      <c r="K4667" s="37"/>
      <c r="M4667" s="37"/>
      <c r="O4667" s="37"/>
      <c r="R4667" s="37"/>
      <c r="T4667" s="37"/>
      <c r="V4667" s="37"/>
      <c r="X4667" s="37"/>
      <c r="Z4667" s="37"/>
      <c r="AB4667" s="37"/>
      <c r="AD4667" s="37"/>
      <c r="AF4667" s="37"/>
      <c r="AH4667" s="37"/>
      <c r="AN4667" s="37">
        <v>1686929</v>
      </c>
      <c r="AO4667" s="12">
        <v>0.03</v>
      </c>
      <c r="AP4667" s="37">
        <v>998101</v>
      </c>
      <c r="AQ4667" s="12">
        <v>0.02</v>
      </c>
      <c r="AR4667" s="37"/>
      <c r="AT4667" s="37"/>
      <c r="AV4667" s="37"/>
      <c r="AX4667" s="37"/>
      <c r="BH4667" s="12">
        <v>3523</v>
      </c>
      <c r="BI4667" s="12">
        <v>7875</v>
      </c>
      <c r="BV4667" s="12">
        <v>0</v>
      </c>
      <c r="BY4667" s="12">
        <v>0</v>
      </c>
      <c r="CG4667" s="12" t="s">
        <v>929</v>
      </c>
      <c r="CH4667" s="12">
        <v>33.612000000000002</v>
      </c>
      <c r="CI4667" s="12" t="s">
        <v>3299</v>
      </c>
      <c r="CJ4667" s="12" t="s">
        <v>3300</v>
      </c>
      <c r="CK4667" s="12" t="s">
        <v>932</v>
      </c>
      <c r="CL4667" s="37">
        <v>5310456592</v>
      </c>
      <c r="CN4667" s="12" t="s">
        <v>1520</v>
      </c>
      <c r="CS4667" s="12"/>
      <c r="CT4667" s="36" t="str">
        <f t="shared" si="72"/>
        <v>1bn - 50bn</v>
      </c>
      <c r="CU4667" s="36" t="str">
        <f>VLOOKUP(CK4667,Mapping!B:C,2,FALSE)</f>
        <v>US/CA</v>
      </c>
    </row>
    <row r="4668" spans="1:99" ht="16" customHeight="1" x14ac:dyDescent="0.35">
      <c r="A4668" s="12" t="s">
        <v>6269</v>
      </c>
      <c r="B4668" s="12" t="s">
        <v>933</v>
      </c>
      <c r="E4668" s="37">
        <v>49015405</v>
      </c>
      <c r="G4668" s="37" t="s">
        <v>1505</v>
      </c>
      <c r="I4668" s="37"/>
      <c r="K4668" s="37"/>
      <c r="M4668" s="37"/>
      <c r="O4668" s="37"/>
      <c r="R4668" s="37"/>
      <c r="T4668" s="37"/>
      <c r="V4668" s="37"/>
      <c r="X4668" s="37"/>
      <c r="Z4668" s="37"/>
      <c r="AB4668" s="37"/>
      <c r="AD4668" s="37"/>
      <c r="AF4668" s="37"/>
      <c r="AH4668" s="37"/>
      <c r="AN4668" s="37"/>
      <c r="AP4668" s="37"/>
      <c r="AR4668" s="37"/>
      <c r="AT4668" s="37">
        <v>49015405</v>
      </c>
      <c r="AU4668" s="12">
        <v>2</v>
      </c>
      <c r="AV4668" s="37"/>
      <c r="AX4668" s="37"/>
      <c r="BD4668" s="12">
        <v>4598068</v>
      </c>
      <c r="CF4668" s="12">
        <v>3.95</v>
      </c>
      <c r="CG4668" s="12" t="s">
        <v>980</v>
      </c>
      <c r="CH4668" s="12">
        <v>62.987000000000002</v>
      </c>
      <c r="CI4668" s="12" t="s">
        <v>1261</v>
      </c>
      <c r="CJ4668" s="12" t="s">
        <v>1248</v>
      </c>
      <c r="CK4668" s="12" t="s">
        <v>932</v>
      </c>
      <c r="CL4668" s="37">
        <v>2456833184</v>
      </c>
      <c r="CN4668" s="12" t="s">
        <v>1506</v>
      </c>
      <c r="CS4668" s="12"/>
      <c r="CT4668" s="36" t="str">
        <f t="shared" si="72"/>
        <v>1bn - 50bn</v>
      </c>
      <c r="CU4668" s="36" t="str">
        <f>VLOOKUP(CK4668,Mapping!B:C,2,FALSE)</f>
        <v>US/CA</v>
      </c>
    </row>
    <row r="4669" spans="1:99" ht="16" customHeight="1" x14ac:dyDescent="0.35">
      <c r="A4669" s="12" t="s">
        <v>6270</v>
      </c>
      <c r="B4669" s="12" t="s">
        <v>925</v>
      </c>
      <c r="E4669" s="37">
        <v>366298</v>
      </c>
      <c r="G4669" s="37" t="s">
        <v>1505</v>
      </c>
      <c r="I4669" s="37"/>
      <c r="K4669" s="37"/>
      <c r="M4669" s="37"/>
      <c r="O4669" s="37"/>
      <c r="R4669" s="37"/>
      <c r="T4669" s="37"/>
      <c r="V4669" s="37"/>
      <c r="X4669" s="37"/>
      <c r="Z4669" s="37"/>
      <c r="AB4669" s="37"/>
      <c r="AD4669" s="37"/>
      <c r="AF4669" s="37"/>
      <c r="AH4669" s="37"/>
      <c r="AN4669" s="37">
        <v>366298</v>
      </c>
      <c r="AO4669" s="12">
        <v>0.14000000000000001</v>
      </c>
      <c r="AP4669" s="37"/>
      <c r="AR4669" s="37"/>
      <c r="AT4669" s="37"/>
      <c r="AV4669" s="37"/>
      <c r="AX4669" s="37"/>
      <c r="BI4669" s="12">
        <v>2175</v>
      </c>
      <c r="BY4669" s="12">
        <v>0</v>
      </c>
      <c r="CG4669" s="12"/>
      <c r="CI4669" s="12" t="s">
        <v>6271</v>
      </c>
      <c r="CJ4669" s="12" t="s">
        <v>1140</v>
      </c>
      <c r="CK4669" s="12" t="s">
        <v>932</v>
      </c>
      <c r="CL4669" s="37">
        <v>255362134</v>
      </c>
      <c r="CN4669" s="12" t="s">
        <v>1535</v>
      </c>
      <c r="CS4669" s="12"/>
      <c r="CT4669" s="36" t="str">
        <f t="shared" si="72"/>
        <v>500mn</v>
      </c>
      <c r="CU4669" s="36" t="str">
        <f>VLOOKUP(CK4669,Mapping!B:C,2,FALSE)</f>
        <v>US/CA</v>
      </c>
    </row>
    <row r="4670" spans="1:99" ht="16" customHeight="1" x14ac:dyDescent="0.35">
      <c r="A4670" s="12" t="s">
        <v>6272</v>
      </c>
      <c r="B4670" s="12" t="s">
        <v>925</v>
      </c>
      <c r="E4670" s="37">
        <v>1372898</v>
      </c>
      <c r="G4670" s="37" t="s">
        <v>1505</v>
      </c>
      <c r="I4670" s="37"/>
      <c r="K4670" s="37">
        <v>1372898</v>
      </c>
      <c r="L4670" s="12">
        <v>0.93</v>
      </c>
      <c r="M4670" s="37"/>
      <c r="O4670" s="37"/>
      <c r="R4670" s="37"/>
      <c r="T4670" s="37"/>
      <c r="V4670" s="37"/>
      <c r="X4670" s="37"/>
      <c r="Z4670" s="37"/>
      <c r="AB4670" s="37"/>
      <c r="AD4670" s="37"/>
      <c r="AF4670" s="37"/>
      <c r="AH4670" s="37"/>
      <c r="AN4670" s="37"/>
      <c r="AP4670" s="37"/>
      <c r="AR4670" s="37"/>
      <c r="AT4670" s="37"/>
      <c r="AV4670" s="37"/>
      <c r="AX4670" s="37"/>
      <c r="BG4670" s="12">
        <v>23000</v>
      </c>
      <c r="BS4670" s="12">
        <v>0</v>
      </c>
      <c r="CG4670" s="12" t="s">
        <v>940</v>
      </c>
      <c r="CH4670" s="12">
        <v>187.14599999999999</v>
      </c>
      <c r="CI4670" s="12" t="s">
        <v>1209</v>
      </c>
      <c r="CJ4670" s="12"/>
      <c r="CK4670" s="12" t="s">
        <v>1010</v>
      </c>
      <c r="CL4670" s="37">
        <v>147576610</v>
      </c>
      <c r="CN4670" s="12" t="s">
        <v>1506</v>
      </c>
      <c r="CS4670" s="12"/>
      <c r="CT4670" s="36" t="str">
        <f t="shared" si="72"/>
        <v>500mn</v>
      </c>
      <c r="CU4670" s="36" t="str">
        <f>VLOOKUP(CK4670,Mapping!B:C,2,FALSE)</f>
        <v>Africa</v>
      </c>
    </row>
    <row r="4671" spans="1:99" ht="16" customHeight="1" x14ac:dyDescent="0.35">
      <c r="A4671" s="12" t="s">
        <v>6273</v>
      </c>
      <c r="B4671" s="12" t="s">
        <v>925</v>
      </c>
      <c r="E4671" s="37">
        <v>0</v>
      </c>
      <c r="G4671" s="37" t="s">
        <v>1505</v>
      </c>
      <c r="I4671" s="37"/>
      <c r="K4671" s="37"/>
      <c r="M4671" s="37">
        <v>0</v>
      </c>
      <c r="N4671" s="12">
        <v>0</v>
      </c>
      <c r="O4671" s="37"/>
      <c r="R4671" s="37"/>
      <c r="T4671" s="37"/>
      <c r="V4671" s="37"/>
      <c r="X4671" s="37"/>
      <c r="Z4671" s="37"/>
      <c r="AB4671" s="37"/>
      <c r="AD4671" s="37"/>
      <c r="AF4671" s="37"/>
      <c r="AH4671" s="37"/>
      <c r="AN4671" s="37"/>
      <c r="AP4671" s="37"/>
      <c r="AR4671" s="37"/>
      <c r="AT4671" s="37"/>
      <c r="AV4671" s="37"/>
      <c r="AX4671" s="37"/>
      <c r="BB4671" s="12">
        <v>0</v>
      </c>
      <c r="CC4671" s="12">
        <v>0</v>
      </c>
      <c r="CG4671" s="12" t="s">
        <v>929</v>
      </c>
      <c r="CH4671" s="12">
        <v>54.423000000000002</v>
      </c>
      <c r="CI4671" s="12" t="s">
        <v>967</v>
      </c>
      <c r="CJ4671" s="12" t="s">
        <v>968</v>
      </c>
      <c r="CK4671" s="12" t="s">
        <v>932</v>
      </c>
      <c r="CL4671" s="37">
        <v>137260260</v>
      </c>
      <c r="CN4671" s="12" t="s">
        <v>1509</v>
      </c>
      <c r="CS4671" s="12"/>
      <c r="CT4671" s="36" t="str">
        <f t="shared" si="72"/>
        <v>500mn</v>
      </c>
      <c r="CU4671" s="36" t="str">
        <f>VLOOKUP(CK4671,Mapping!B:C,2,FALSE)</f>
        <v>US/CA</v>
      </c>
    </row>
    <row r="4672" spans="1:99" ht="16" customHeight="1" x14ac:dyDescent="0.35">
      <c r="A4672" s="12" t="s">
        <v>6274</v>
      </c>
      <c r="B4672" s="12" t="s">
        <v>925</v>
      </c>
      <c r="E4672" s="37">
        <v>0</v>
      </c>
      <c r="G4672" s="37" t="s">
        <v>1505</v>
      </c>
      <c r="I4672" s="37"/>
      <c r="K4672" s="37"/>
      <c r="M4672" s="37"/>
      <c r="O4672" s="37"/>
      <c r="Q4672" s="12">
        <v>0</v>
      </c>
      <c r="R4672" s="37"/>
      <c r="T4672" s="37"/>
      <c r="V4672" s="37"/>
      <c r="X4672" s="37"/>
      <c r="Z4672" s="37"/>
      <c r="AB4672" s="37"/>
      <c r="AD4672" s="37"/>
      <c r="AF4672" s="37"/>
      <c r="AH4672" s="37">
        <v>0</v>
      </c>
      <c r="AI4672" s="12">
        <v>0</v>
      </c>
      <c r="AN4672" s="37"/>
      <c r="AP4672" s="37"/>
      <c r="AR4672" s="37"/>
      <c r="AT4672" s="37"/>
      <c r="AV4672" s="37"/>
      <c r="AX4672" s="37"/>
      <c r="BQ4672" s="12">
        <v>0</v>
      </c>
      <c r="CG4672" s="12" t="s">
        <v>959</v>
      </c>
      <c r="CH4672" s="12">
        <v>11.201000000000001</v>
      </c>
      <c r="CI4672" s="12" t="s">
        <v>1714</v>
      </c>
      <c r="CJ4672" s="12" t="s">
        <v>1118</v>
      </c>
      <c r="CK4672" s="12" t="s">
        <v>932</v>
      </c>
      <c r="CL4672" s="37">
        <v>312564804</v>
      </c>
      <c r="CN4672" s="12" t="s">
        <v>1509</v>
      </c>
      <c r="CS4672" s="12"/>
      <c r="CT4672" s="36" t="str">
        <f t="shared" si="72"/>
        <v>500mn</v>
      </c>
      <c r="CU4672" s="36" t="str">
        <f>VLOOKUP(CK4672,Mapping!B:C,2,FALSE)</f>
        <v>US/CA</v>
      </c>
    </row>
    <row r="4673" spans="1:99" ht="16" customHeight="1" x14ac:dyDescent="0.35">
      <c r="A4673" s="12" t="s">
        <v>6275</v>
      </c>
      <c r="B4673" s="12" t="s">
        <v>925</v>
      </c>
      <c r="E4673" s="37">
        <v>2904</v>
      </c>
      <c r="G4673" s="37" t="s">
        <v>1505</v>
      </c>
      <c r="I4673" s="37"/>
      <c r="K4673" s="37"/>
      <c r="M4673" s="37">
        <v>0</v>
      </c>
      <c r="N4673" s="12">
        <v>0</v>
      </c>
      <c r="O4673" s="37"/>
      <c r="Q4673" s="12">
        <v>23</v>
      </c>
      <c r="R4673" s="37"/>
      <c r="T4673" s="37"/>
      <c r="V4673" s="37"/>
      <c r="X4673" s="37"/>
      <c r="Z4673" s="37"/>
      <c r="AB4673" s="37"/>
      <c r="AD4673" s="37"/>
      <c r="AF4673" s="37"/>
      <c r="AH4673" s="37">
        <v>2904</v>
      </c>
      <c r="AI4673" s="12">
        <v>0</v>
      </c>
      <c r="AN4673" s="37"/>
      <c r="AP4673" s="37">
        <v>0</v>
      </c>
      <c r="AQ4673" s="12">
        <v>0</v>
      </c>
      <c r="AR4673" s="37"/>
      <c r="AT4673" s="37"/>
      <c r="AV4673" s="37"/>
      <c r="AX4673" s="37"/>
      <c r="BB4673" s="12">
        <v>0</v>
      </c>
      <c r="BH4673" s="12">
        <v>0</v>
      </c>
      <c r="BQ4673" s="12">
        <v>0</v>
      </c>
      <c r="BV4673" s="12">
        <v>0</v>
      </c>
      <c r="CC4673" s="12">
        <v>0</v>
      </c>
      <c r="CG4673" s="12" t="s">
        <v>959</v>
      </c>
      <c r="CH4673" s="12">
        <v>12.11</v>
      </c>
      <c r="CI4673" s="12" t="s">
        <v>1714</v>
      </c>
      <c r="CJ4673" s="12" t="s">
        <v>1118</v>
      </c>
      <c r="CK4673" s="12" t="s">
        <v>932</v>
      </c>
      <c r="CL4673" s="37">
        <v>1617935205</v>
      </c>
      <c r="CN4673" s="12" t="s">
        <v>1509</v>
      </c>
      <c r="CS4673" s="12"/>
      <c r="CT4673" s="36" t="str">
        <f t="shared" si="72"/>
        <v>1bn - 50bn</v>
      </c>
      <c r="CU4673" s="36" t="str">
        <f>VLOOKUP(CK4673,Mapping!B:C,2,FALSE)</f>
        <v>US/CA</v>
      </c>
    </row>
    <row r="4674" spans="1:99" ht="16" customHeight="1" x14ac:dyDescent="0.35">
      <c r="A4674" s="12" t="s">
        <v>6276</v>
      </c>
      <c r="B4674" s="12" t="s">
        <v>925</v>
      </c>
      <c r="E4674" s="37">
        <v>706842</v>
      </c>
      <c r="G4674" s="37" t="s">
        <v>1505</v>
      </c>
      <c r="I4674" s="37"/>
      <c r="K4674" s="37"/>
      <c r="M4674" s="37">
        <v>706842</v>
      </c>
      <c r="N4674" s="12">
        <v>0.1</v>
      </c>
      <c r="O4674" s="37"/>
      <c r="R4674" s="37"/>
      <c r="T4674" s="37"/>
      <c r="V4674" s="37"/>
      <c r="X4674" s="37"/>
      <c r="Z4674" s="37"/>
      <c r="AB4674" s="37"/>
      <c r="AD4674" s="37"/>
      <c r="AF4674" s="37"/>
      <c r="AH4674" s="37"/>
      <c r="AN4674" s="37"/>
      <c r="AP4674" s="37"/>
      <c r="AR4674" s="37"/>
      <c r="AT4674" s="37"/>
      <c r="AV4674" s="37"/>
      <c r="AX4674" s="37"/>
      <c r="BB4674" s="12">
        <v>5634</v>
      </c>
      <c r="CC4674" s="12">
        <v>0</v>
      </c>
      <c r="CG4674" s="12" t="s">
        <v>929</v>
      </c>
      <c r="CH4674" s="12">
        <v>19.875</v>
      </c>
      <c r="CI4674" s="12" t="s">
        <v>941</v>
      </c>
      <c r="CJ4674" s="12" t="s">
        <v>941</v>
      </c>
      <c r="CK4674" s="12" t="s">
        <v>932</v>
      </c>
      <c r="CL4674" s="37">
        <v>690284201</v>
      </c>
      <c r="CN4674" s="12" t="s">
        <v>1509</v>
      </c>
      <c r="CS4674" s="12"/>
      <c r="CT4674" s="36" t="str">
        <f t="shared" si="72"/>
        <v>500mn - 1bn</v>
      </c>
      <c r="CU4674" s="36" t="str">
        <f>VLOOKUP(CK4674,Mapping!B:C,2,FALSE)</f>
        <v>US/CA</v>
      </c>
    </row>
    <row r="4675" spans="1:99" ht="16" customHeight="1" x14ac:dyDescent="0.35">
      <c r="A4675" s="12" t="s">
        <v>6277</v>
      </c>
      <c r="B4675" s="12" t="s">
        <v>925</v>
      </c>
      <c r="E4675" s="37">
        <v>0</v>
      </c>
      <c r="G4675" s="37" t="s">
        <v>1505</v>
      </c>
      <c r="I4675" s="37"/>
      <c r="K4675" s="37"/>
      <c r="M4675" s="37"/>
      <c r="O4675" s="37"/>
      <c r="R4675" s="37"/>
      <c r="T4675" s="37"/>
      <c r="V4675" s="37"/>
      <c r="X4675" s="37"/>
      <c r="Z4675" s="37"/>
      <c r="AB4675" s="37"/>
      <c r="AD4675" s="37"/>
      <c r="AF4675" s="37"/>
      <c r="AH4675" s="37"/>
      <c r="AN4675" s="37">
        <v>0</v>
      </c>
      <c r="AO4675" s="12">
        <v>0</v>
      </c>
      <c r="AP4675" s="37"/>
      <c r="AR4675" s="37"/>
      <c r="AT4675" s="37"/>
      <c r="AV4675" s="37"/>
      <c r="AX4675" s="37"/>
      <c r="BI4675" s="12">
        <v>0</v>
      </c>
      <c r="BY4675" s="12">
        <v>0</v>
      </c>
      <c r="CG4675" s="12" t="s">
        <v>934</v>
      </c>
      <c r="CH4675" s="12">
        <v>55.003999999999998</v>
      </c>
      <c r="CI4675" s="12" t="s">
        <v>1584</v>
      </c>
      <c r="CJ4675" s="12" t="s">
        <v>931</v>
      </c>
      <c r="CK4675" s="12" t="s">
        <v>932</v>
      </c>
      <c r="CL4675" s="37">
        <v>1244276890</v>
      </c>
      <c r="CN4675" s="12" t="s">
        <v>1509</v>
      </c>
      <c r="CS4675" s="12"/>
      <c r="CT4675" s="36" t="str">
        <f t="shared" ref="CT4675:CT4738" si="73">IF(CL4675&gt;100000000000, "100bn", IF(CL4675&gt;50000000000, "50bn - 100bn",IF(CL4675&gt;1000000000, "1bn - 50bn", IF(CL4675&gt;500000000, "500mn - 1bn", "500mn"))))</f>
        <v>1bn - 50bn</v>
      </c>
      <c r="CU4675" s="36" t="str">
        <f>VLOOKUP(CK4675,Mapping!B:C,2,FALSE)</f>
        <v>US/CA</v>
      </c>
    </row>
    <row r="4676" spans="1:99" ht="16" customHeight="1" x14ac:dyDescent="0.35">
      <c r="A4676" s="12" t="s">
        <v>6278</v>
      </c>
      <c r="B4676" s="12" t="s">
        <v>925</v>
      </c>
      <c r="E4676" s="37">
        <v>2823018</v>
      </c>
      <c r="G4676" s="37" t="s">
        <v>1505</v>
      </c>
      <c r="I4676" s="37"/>
      <c r="K4676" s="37"/>
      <c r="M4676" s="37">
        <v>864670</v>
      </c>
      <c r="N4676" s="12">
        <v>0.03</v>
      </c>
      <c r="O4676" s="37"/>
      <c r="Q4676" s="12">
        <v>4497</v>
      </c>
      <c r="R4676" s="37"/>
      <c r="T4676" s="37">
        <v>0</v>
      </c>
      <c r="U4676" s="12">
        <v>0</v>
      </c>
      <c r="V4676" s="37"/>
      <c r="X4676" s="37"/>
      <c r="Z4676" s="37"/>
      <c r="AB4676" s="37"/>
      <c r="AD4676" s="37"/>
      <c r="AF4676" s="37"/>
      <c r="AH4676" s="37">
        <v>567881</v>
      </c>
      <c r="AI4676" s="12">
        <v>0.02</v>
      </c>
      <c r="AN4676" s="37">
        <v>1077842</v>
      </c>
      <c r="AO4676" s="12">
        <v>0.04</v>
      </c>
      <c r="AP4676" s="37">
        <v>312625</v>
      </c>
      <c r="AQ4676" s="12">
        <v>0.01</v>
      </c>
      <c r="AR4676" s="37"/>
      <c r="AT4676" s="37"/>
      <c r="AV4676" s="37"/>
      <c r="AX4676" s="37"/>
      <c r="BB4676" s="12">
        <v>6892</v>
      </c>
      <c r="BH4676" s="12">
        <v>1354</v>
      </c>
      <c r="BI4676" s="12">
        <v>6400</v>
      </c>
      <c r="BK4676" s="12">
        <v>0</v>
      </c>
      <c r="BQ4676" s="12">
        <v>0</v>
      </c>
      <c r="BV4676" s="12">
        <v>0</v>
      </c>
      <c r="BY4676" s="12">
        <v>0</v>
      </c>
      <c r="CC4676" s="12">
        <v>0</v>
      </c>
      <c r="CE4676" s="12">
        <v>0</v>
      </c>
      <c r="CG4676" s="12" t="s">
        <v>934</v>
      </c>
      <c r="CH4676" s="12">
        <v>26.916</v>
      </c>
      <c r="CI4676" s="12" t="s">
        <v>6279</v>
      </c>
      <c r="CJ4676" s="12" t="s">
        <v>2149</v>
      </c>
      <c r="CK4676" s="12" t="s">
        <v>932</v>
      </c>
      <c r="CL4676" s="37">
        <v>2704207435</v>
      </c>
      <c r="CN4676" s="12" t="s">
        <v>1509</v>
      </c>
      <c r="CS4676" s="12"/>
      <c r="CT4676" s="36" t="str">
        <f t="shared" si="73"/>
        <v>1bn - 50bn</v>
      </c>
      <c r="CU4676" s="36" t="str">
        <f>VLOOKUP(CK4676,Mapping!B:C,2,FALSE)</f>
        <v>US/CA</v>
      </c>
    </row>
    <row r="4677" spans="1:99" ht="16" customHeight="1" x14ac:dyDescent="0.35">
      <c r="A4677" s="12" t="s">
        <v>6280</v>
      </c>
      <c r="B4677" s="12" t="s">
        <v>925</v>
      </c>
      <c r="E4677" s="37">
        <v>475766</v>
      </c>
      <c r="G4677" s="37" t="s">
        <v>1505</v>
      </c>
      <c r="I4677" s="37"/>
      <c r="K4677" s="37"/>
      <c r="M4677" s="37"/>
      <c r="O4677" s="37"/>
      <c r="R4677" s="37"/>
      <c r="T4677" s="37"/>
      <c r="V4677" s="37"/>
      <c r="X4677" s="37"/>
      <c r="Z4677" s="37"/>
      <c r="AB4677" s="37"/>
      <c r="AD4677" s="37"/>
      <c r="AF4677" s="37"/>
      <c r="AH4677" s="37"/>
      <c r="AN4677" s="37">
        <v>475766</v>
      </c>
      <c r="AO4677" s="12">
        <v>0.61</v>
      </c>
      <c r="AP4677" s="37"/>
      <c r="AR4677" s="37"/>
      <c r="AT4677" s="37"/>
      <c r="AV4677" s="37"/>
      <c r="AX4677" s="37"/>
      <c r="BI4677" s="12">
        <v>2825</v>
      </c>
      <c r="BY4677" s="12">
        <v>0</v>
      </c>
      <c r="CG4677" s="12" t="s">
        <v>959</v>
      </c>
      <c r="CH4677" s="12">
        <v>66.135000000000005</v>
      </c>
      <c r="CI4677" s="12" t="s">
        <v>1245</v>
      </c>
      <c r="CJ4677" s="12" t="s">
        <v>1246</v>
      </c>
      <c r="CK4677" s="12" t="s">
        <v>932</v>
      </c>
      <c r="CL4677" s="37">
        <v>78449630</v>
      </c>
      <c r="CN4677" s="12" t="s">
        <v>1509</v>
      </c>
      <c r="CS4677" s="12"/>
      <c r="CT4677" s="36" t="str">
        <f t="shared" si="73"/>
        <v>500mn</v>
      </c>
      <c r="CU4677" s="36" t="str">
        <f>VLOOKUP(CK4677,Mapping!B:C,2,FALSE)</f>
        <v>US/CA</v>
      </c>
    </row>
    <row r="4678" spans="1:99" ht="16" customHeight="1" x14ac:dyDescent="0.35">
      <c r="A4678" s="12" t="s">
        <v>394</v>
      </c>
      <c r="B4678" s="12" t="s">
        <v>933</v>
      </c>
      <c r="E4678" s="37">
        <v>64361985</v>
      </c>
      <c r="F4678" s="12">
        <v>40000</v>
      </c>
      <c r="G4678" s="37" t="s">
        <v>1505</v>
      </c>
      <c r="I4678" s="37">
        <v>2132449</v>
      </c>
      <c r="J4678" s="12">
        <v>0.06</v>
      </c>
      <c r="K4678" s="37">
        <v>23876483</v>
      </c>
      <c r="L4678" s="12">
        <v>0.65</v>
      </c>
      <c r="M4678" s="37"/>
      <c r="O4678" s="37">
        <v>18891157</v>
      </c>
      <c r="P4678" s="12">
        <v>0.51</v>
      </c>
      <c r="Q4678" s="12">
        <v>4744</v>
      </c>
      <c r="R4678" s="37">
        <v>5311344</v>
      </c>
      <c r="S4678" s="12">
        <v>0.14000000000000001</v>
      </c>
      <c r="T4678" s="37"/>
      <c r="V4678" s="37"/>
      <c r="X4678" s="37"/>
      <c r="Z4678" s="37"/>
      <c r="AB4678" s="37">
        <v>4451840</v>
      </c>
      <c r="AC4678" s="12">
        <v>0.12</v>
      </c>
      <c r="AD4678" s="37"/>
      <c r="AF4678" s="37">
        <v>7421590</v>
      </c>
      <c r="AG4678" s="12">
        <v>0.2</v>
      </c>
      <c r="AH4678" s="37">
        <v>599072</v>
      </c>
      <c r="AI4678" s="12">
        <v>0.02</v>
      </c>
      <c r="AJ4678" s="12">
        <v>299992</v>
      </c>
      <c r="AL4678" s="12">
        <v>1175000</v>
      </c>
      <c r="AN4678" s="37"/>
      <c r="AP4678" s="37"/>
      <c r="AR4678" s="37">
        <v>1678050</v>
      </c>
      <c r="AS4678" s="12">
        <v>0.05</v>
      </c>
      <c r="AT4678" s="37"/>
      <c r="AV4678" s="37"/>
      <c r="AX4678" s="37"/>
      <c r="AZ4678" s="12">
        <v>500000</v>
      </c>
      <c r="BE4678" s="12">
        <v>45000</v>
      </c>
      <c r="BF4678" s="12">
        <v>490000</v>
      </c>
      <c r="BG4678" s="12">
        <v>400000</v>
      </c>
      <c r="BM4678" s="12">
        <v>0.05</v>
      </c>
      <c r="BO4678" s="12">
        <v>0.01</v>
      </c>
      <c r="BP4678" s="12">
        <v>0.02</v>
      </c>
      <c r="BQ4678" s="12">
        <v>0</v>
      </c>
      <c r="BR4678" s="12">
        <v>0.01</v>
      </c>
      <c r="BS4678" s="12">
        <v>0</v>
      </c>
      <c r="BU4678" s="12">
        <v>0.01</v>
      </c>
      <c r="BX4678" s="12">
        <v>0.01</v>
      </c>
      <c r="CG4678" s="12" t="s">
        <v>940</v>
      </c>
      <c r="CH4678" s="12">
        <v>58.311999999999998</v>
      </c>
      <c r="CI4678" s="12" t="s">
        <v>1120</v>
      </c>
      <c r="CJ4678" s="12"/>
      <c r="CK4678" s="12" t="s">
        <v>1121</v>
      </c>
      <c r="CL4678" s="37">
        <v>3709501314</v>
      </c>
      <c r="CN4678" s="12" t="s">
        <v>1506</v>
      </c>
      <c r="CS4678" s="12"/>
      <c r="CT4678" s="36" t="str">
        <f t="shared" si="73"/>
        <v>1bn - 50bn</v>
      </c>
      <c r="CU4678" s="36" t="str">
        <f>VLOOKUP(CK4678,Mapping!B:C,2,FALSE)</f>
        <v>EU</v>
      </c>
    </row>
    <row r="4679" spans="1:99" ht="16" customHeight="1" x14ac:dyDescent="0.35">
      <c r="A4679" s="12" t="s">
        <v>6281</v>
      </c>
      <c r="B4679" s="12" t="s">
        <v>933</v>
      </c>
      <c r="E4679" s="37">
        <v>8174206</v>
      </c>
      <c r="G4679" s="37" t="s">
        <v>1505</v>
      </c>
      <c r="I4679" s="37"/>
      <c r="K4679" s="37">
        <v>2717782</v>
      </c>
      <c r="L4679" s="12">
        <v>0.24</v>
      </c>
      <c r="M4679" s="37">
        <v>2509200</v>
      </c>
      <c r="N4679" s="12">
        <v>0.22</v>
      </c>
      <c r="O4679" s="37"/>
      <c r="R4679" s="37"/>
      <c r="T4679" s="37"/>
      <c r="V4679" s="37"/>
      <c r="X4679" s="37"/>
      <c r="Z4679" s="37"/>
      <c r="AB4679" s="37"/>
      <c r="AD4679" s="37"/>
      <c r="AF4679" s="37"/>
      <c r="AH4679" s="37"/>
      <c r="AN4679" s="37">
        <v>2947224</v>
      </c>
      <c r="AO4679" s="12">
        <v>0.26</v>
      </c>
      <c r="AP4679" s="37"/>
      <c r="AR4679" s="37"/>
      <c r="AT4679" s="37"/>
      <c r="AV4679" s="37"/>
      <c r="AX4679" s="37"/>
      <c r="BB4679" s="12">
        <v>20000</v>
      </c>
      <c r="BG4679" s="12">
        <v>44000</v>
      </c>
      <c r="BI4679" s="12">
        <v>17500</v>
      </c>
      <c r="BS4679" s="12">
        <v>0</v>
      </c>
      <c r="BY4679" s="12">
        <v>0</v>
      </c>
      <c r="CC4679" s="12">
        <v>0</v>
      </c>
      <c r="CG4679" s="12" t="s">
        <v>959</v>
      </c>
      <c r="CH4679" s="12">
        <v>30.050999999999998</v>
      </c>
      <c r="CI4679" s="12" t="s">
        <v>1691</v>
      </c>
      <c r="CJ4679" s="12"/>
      <c r="CK4679" s="12" t="s">
        <v>1078</v>
      </c>
      <c r="CL4679" s="37">
        <v>1142811363</v>
      </c>
      <c r="CN4679" s="12" t="s">
        <v>1506</v>
      </c>
      <c r="CS4679" s="12"/>
      <c r="CT4679" s="36" t="str">
        <f t="shared" si="73"/>
        <v>1bn - 50bn</v>
      </c>
      <c r="CU4679" s="36" t="str">
        <f>VLOOKUP(CK4679,Mapping!B:C,2,FALSE)</f>
        <v>EU</v>
      </c>
    </row>
    <row r="4680" spans="1:99" ht="16" customHeight="1" x14ac:dyDescent="0.35">
      <c r="A4680" s="12" t="s">
        <v>6282</v>
      </c>
      <c r="B4680" s="12" t="s">
        <v>925</v>
      </c>
      <c r="E4680" s="37">
        <v>602076</v>
      </c>
      <c r="G4680" s="37" t="s">
        <v>1505</v>
      </c>
      <c r="I4680" s="37"/>
      <c r="K4680" s="37"/>
      <c r="M4680" s="37"/>
      <c r="O4680" s="37"/>
      <c r="Q4680" s="12">
        <v>0</v>
      </c>
      <c r="R4680" s="37"/>
      <c r="T4680" s="37"/>
      <c r="V4680" s="37"/>
      <c r="X4680" s="37"/>
      <c r="Z4680" s="37"/>
      <c r="AB4680" s="37"/>
      <c r="AD4680" s="37"/>
      <c r="AF4680" s="37"/>
      <c r="AH4680" s="37">
        <v>0</v>
      </c>
      <c r="AI4680" s="12">
        <v>0</v>
      </c>
      <c r="AN4680" s="37">
        <v>602076</v>
      </c>
      <c r="AO4680" s="12">
        <v>0.91</v>
      </c>
      <c r="AP4680" s="37"/>
      <c r="AR4680" s="37"/>
      <c r="AT4680" s="37"/>
      <c r="AV4680" s="37"/>
      <c r="AX4680" s="37"/>
      <c r="BI4680" s="12">
        <v>3575</v>
      </c>
      <c r="BQ4680" s="12">
        <v>0</v>
      </c>
      <c r="BY4680" s="12">
        <v>0</v>
      </c>
      <c r="CG4680" s="12" t="s">
        <v>940</v>
      </c>
      <c r="CH4680" s="12">
        <v>13.856999999999999</v>
      </c>
      <c r="CI4680" s="12" t="s">
        <v>1084</v>
      </c>
      <c r="CJ4680" s="12" t="s">
        <v>1046</v>
      </c>
      <c r="CK4680" s="12" t="s">
        <v>932</v>
      </c>
      <c r="CL4680" s="37">
        <v>65508293</v>
      </c>
      <c r="CN4680" s="12" t="s">
        <v>1506</v>
      </c>
      <c r="CS4680" s="12"/>
      <c r="CT4680" s="36" t="str">
        <f t="shared" si="73"/>
        <v>500mn</v>
      </c>
      <c r="CU4680" s="36" t="str">
        <f>VLOOKUP(CK4680,Mapping!B:C,2,FALSE)</f>
        <v>US/CA</v>
      </c>
    </row>
    <row r="4681" spans="1:99" ht="16" customHeight="1" x14ac:dyDescent="0.35">
      <c r="A4681" s="12" t="s">
        <v>6283</v>
      </c>
      <c r="B4681" s="12" t="s">
        <v>925</v>
      </c>
      <c r="E4681" s="37">
        <v>0</v>
      </c>
      <c r="G4681" s="37" t="s">
        <v>1505</v>
      </c>
      <c r="I4681" s="37"/>
      <c r="K4681" s="37"/>
      <c r="M4681" s="37"/>
      <c r="O4681" s="37"/>
      <c r="R4681" s="37"/>
      <c r="T4681" s="37"/>
      <c r="V4681" s="37"/>
      <c r="X4681" s="37">
        <v>0</v>
      </c>
      <c r="Y4681" s="12">
        <v>0</v>
      </c>
      <c r="Z4681" s="37"/>
      <c r="AB4681" s="37"/>
      <c r="AD4681" s="37"/>
      <c r="AF4681" s="37"/>
      <c r="AH4681" s="37"/>
      <c r="AN4681" s="37"/>
      <c r="AP4681" s="37"/>
      <c r="AR4681" s="37"/>
      <c r="AT4681" s="37"/>
      <c r="AV4681" s="37"/>
      <c r="AX4681" s="37"/>
      <c r="BA4681" s="12">
        <v>0</v>
      </c>
      <c r="BZ4681" s="12">
        <v>0</v>
      </c>
      <c r="CG4681" s="12"/>
      <c r="CH4681" s="12">
        <v>131.56299999999999</v>
      </c>
      <c r="CI4681" s="12" t="s">
        <v>1243</v>
      </c>
      <c r="CJ4681" s="12"/>
      <c r="CK4681" s="12" t="s">
        <v>1134</v>
      </c>
      <c r="CL4681" s="37">
        <v>100765867</v>
      </c>
      <c r="CN4681" s="12" t="s">
        <v>1509</v>
      </c>
      <c r="CS4681" s="12"/>
      <c r="CT4681" s="36" t="str">
        <f t="shared" si="73"/>
        <v>500mn</v>
      </c>
      <c r="CU4681" s="36" t="str">
        <f>VLOOKUP(CK4681,Mapping!B:C,2,FALSE)</f>
        <v>Middle East</v>
      </c>
    </row>
    <row r="4682" spans="1:99" ht="16" customHeight="1" x14ac:dyDescent="0.35">
      <c r="A4682" s="12" t="s">
        <v>6284</v>
      </c>
      <c r="B4682" s="12" t="s">
        <v>925</v>
      </c>
      <c r="E4682" s="37">
        <v>1652052</v>
      </c>
      <c r="G4682" s="37" t="s">
        <v>1505</v>
      </c>
      <c r="I4682" s="37"/>
      <c r="K4682" s="37"/>
      <c r="M4682" s="37">
        <v>607101</v>
      </c>
      <c r="N4682" s="12">
        <v>0.05</v>
      </c>
      <c r="O4682" s="37"/>
      <c r="R4682" s="37"/>
      <c r="T4682" s="37"/>
      <c r="V4682" s="37"/>
      <c r="X4682" s="37"/>
      <c r="Z4682" s="37">
        <v>430244</v>
      </c>
      <c r="AA4682" s="12">
        <v>0.04</v>
      </c>
      <c r="AB4682" s="37"/>
      <c r="AD4682" s="37"/>
      <c r="AF4682" s="37"/>
      <c r="AH4682" s="37"/>
      <c r="AN4682" s="37">
        <v>614707</v>
      </c>
      <c r="AO4682" s="12">
        <v>0.05</v>
      </c>
      <c r="AP4682" s="37"/>
      <c r="AR4682" s="37"/>
      <c r="AT4682" s="37"/>
      <c r="AV4682" s="37"/>
      <c r="AX4682" s="37"/>
      <c r="BB4682" s="12">
        <v>4839</v>
      </c>
      <c r="BC4682" s="12">
        <v>14550</v>
      </c>
      <c r="BI4682" s="12">
        <v>3650</v>
      </c>
      <c r="BY4682" s="12">
        <v>0</v>
      </c>
      <c r="CC4682" s="12">
        <v>0</v>
      </c>
      <c r="CD4682" s="12">
        <v>0</v>
      </c>
      <c r="CG4682" s="12" t="s">
        <v>940</v>
      </c>
      <c r="CI4682" s="12" t="s">
        <v>6285</v>
      </c>
      <c r="CJ4682" s="12" t="s">
        <v>1140</v>
      </c>
      <c r="CK4682" s="12" t="s">
        <v>932</v>
      </c>
      <c r="CL4682" s="37">
        <v>1144574259</v>
      </c>
      <c r="CN4682" s="12" t="s">
        <v>1509</v>
      </c>
      <c r="CS4682" s="12"/>
      <c r="CT4682" s="36" t="str">
        <f t="shared" si="73"/>
        <v>1bn - 50bn</v>
      </c>
      <c r="CU4682" s="36" t="str">
        <f>VLOOKUP(CK4682,Mapping!B:C,2,FALSE)</f>
        <v>US/CA</v>
      </c>
    </row>
    <row r="4683" spans="1:99" ht="16" customHeight="1" x14ac:dyDescent="0.35">
      <c r="A4683" s="12" t="s">
        <v>620</v>
      </c>
      <c r="B4683" s="12" t="s">
        <v>925</v>
      </c>
      <c r="E4683" s="37">
        <v>3032775</v>
      </c>
      <c r="F4683" s="12">
        <v>8100</v>
      </c>
      <c r="G4683" s="37" t="s">
        <v>1505</v>
      </c>
      <c r="I4683" s="37">
        <v>620267</v>
      </c>
      <c r="J4683" s="12">
        <v>0.01</v>
      </c>
      <c r="K4683" s="37">
        <v>1708910</v>
      </c>
      <c r="L4683" s="12">
        <v>0.04</v>
      </c>
      <c r="M4683" s="37"/>
      <c r="O4683" s="37">
        <v>556045</v>
      </c>
      <c r="P4683" s="12">
        <v>0.01</v>
      </c>
      <c r="R4683" s="37"/>
      <c r="T4683" s="37"/>
      <c r="V4683" s="37">
        <v>91393</v>
      </c>
      <c r="W4683" s="12">
        <v>0</v>
      </c>
      <c r="X4683" s="37"/>
      <c r="Z4683" s="37"/>
      <c r="AB4683" s="37"/>
      <c r="AD4683" s="37"/>
      <c r="AF4683" s="37"/>
      <c r="AH4683" s="37"/>
      <c r="AK4683" s="12">
        <v>3400</v>
      </c>
      <c r="AL4683" s="12">
        <v>30300</v>
      </c>
      <c r="AN4683" s="37"/>
      <c r="AP4683" s="37"/>
      <c r="AR4683" s="37">
        <v>56160</v>
      </c>
      <c r="AS4683" s="12">
        <v>0</v>
      </c>
      <c r="AT4683" s="37"/>
      <c r="AV4683" s="37"/>
      <c r="AX4683" s="37"/>
      <c r="BE4683" s="12">
        <v>600</v>
      </c>
      <c r="BG4683" s="12">
        <v>22200</v>
      </c>
      <c r="BM4683" s="12">
        <v>0</v>
      </c>
      <c r="BO4683" s="12">
        <v>0</v>
      </c>
      <c r="BS4683" s="12">
        <v>0</v>
      </c>
      <c r="BT4683" s="12">
        <v>0</v>
      </c>
      <c r="BU4683" s="12">
        <v>0</v>
      </c>
      <c r="CG4683" s="12" t="s">
        <v>980</v>
      </c>
      <c r="CH4683" s="12">
        <v>14.129</v>
      </c>
      <c r="CI4683" s="12" t="s">
        <v>1056</v>
      </c>
      <c r="CJ4683" s="12"/>
      <c r="CK4683" s="12" t="s">
        <v>1057</v>
      </c>
      <c r="CL4683" s="37">
        <v>4267584431</v>
      </c>
      <c r="CN4683" s="12" t="s">
        <v>1506</v>
      </c>
      <c r="CS4683" s="12"/>
      <c r="CT4683" s="36" t="str">
        <f t="shared" si="73"/>
        <v>1bn - 50bn</v>
      </c>
      <c r="CU4683" s="36" t="str">
        <f>VLOOKUP(CK4683,Mapping!B:C,2,FALSE)</f>
        <v>Asia</v>
      </c>
    </row>
    <row r="4684" spans="1:99" ht="16" customHeight="1" x14ac:dyDescent="0.35">
      <c r="A4684" s="12" t="s">
        <v>6286</v>
      </c>
      <c r="B4684" s="12" t="s">
        <v>925</v>
      </c>
      <c r="E4684" s="37">
        <v>264809</v>
      </c>
      <c r="G4684" s="37" t="s">
        <v>1505</v>
      </c>
      <c r="I4684" s="37"/>
      <c r="K4684" s="37"/>
      <c r="M4684" s="37"/>
      <c r="O4684" s="37"/>
      <c r="Q4684" s="12">
        <v>2097</v>
      </c>
      <c r="R4684" s="37"/>
      <c r="T4684" s="37"/>
      <c r="V4684" s="37"/>
      <c r="X4684" s="37"/>
      <c r="Z4684" s="37"/>
      <c r="AB4684" s="37"/>
      <c r="AD4684" s="37"/>
      <c r="AF4684" s="37"/>
      <c r="AH4684" s="37">
        <v>264809</v>
      </c>
      <c r="AI4684" s="12">
        <v>0.02</v>
      </c>
      <c r="AN4684" s="37"/>
      <c r="AP4684" s="37"/>
      <c r="AR4684" s="37"/>
      <c r="AT4684" s="37"/>
      <c r="AV4684" s="37"/>
      <c r="AX4684" s="37"/>
      <c r="BQ4684" s="12">
        <v>0</v>
      </c>
      <c r="CG4684" s="12" t="s">
        <v>934</v>
      </c>
      <c r="CH4684" s="12">
        <v>9.6359999999999992</v>
      </c>
      <c r="CI4684" s="12" t="s">
        <v>6287</v>
      </c>
      <c r="CJ4684" s="12" t="s">
        <v>931</v>
      </c>
      <c r="CK4684" s="12" t="s">
        <v>932</v>
      </c>
      <c r="CL4684" s="37">
        <v>1133540711</v>
      </c>
      <c r="CN4684" s="12" t="s">
        <v>1509</v>
      </c>
      <c r="CS4684" s="12"/>
      <c r="CT4684" s="36" t="str">
        <f t="shared" si="73"/>
        <v>1bn - 50bn</v>
      </c>
      <c r="CU4684" s="36" t="str">
        <f>VLOOKUP(CK4684,Mapping!B:C,2,FALSE)</f>
        <v>US/CA</v>
      </c>
    </row>
    <row r="4685" spans="1:99" ht="16" customHeight="1" x14ac:dyDescent="0.35">
      <c r="A4685" s="12" t="s">
        <v>6288</v>
      </c>
      <c r="B4685" s="12" t="s">
        <v>925</v>
      </c>
      <c r="E4685" s="37">
        <v>160199</v>
      </c>
      <c r="G4685" s="37" t="s">
        <v>1505</v>
      </c>
      <c r="I4685" s="37"/>
      <c r="K4685" s="37">
        <v>160199</v>
      </c>
      <c r="L4685" s="12">
        <v>0.12</v>
      </c>
      <c r="M4685" s="37"/>
      <c r="O4685" s="37"/>
      <c r="R4685" s="37"/>
      <c r="T4685" s="37"/>
      <c r="V4685" s="37"/>
      <c r="X4685" s="37"/>
      <c r="Z4685" s="37"/>
      <c r="AB4685" s="37"/>
      <c r="AD4685" s="37"/>
      <c r="AF4685" s="37"/>
      <c r="AH4685" s="37"/>
      <c r="AN4685" s="37"/>
      <c r="AP4685" s="37"/>
      <c r="AR4685" s="37"/>
      <c r="AT4685" s="37"/>
      <c r="AV4685" s="37"/>
      <c r="AX4685" s="37"/>
      <c r="BG4685" s="12">
        <v>2500</v>
      </c>
      <c r="BS4685" s="12">
        <v>0</v>
      </c>
      <c r="CG4685" s="12" t="s">
        <v>940</v>
      </c>
      <c r="CI4685" s="12" t="s">
        <v>950</v>
      </c>
      <c r="CJ4685" s="12"/>
      <c r="CK4685" s="12" t="s">
        <v>951</v>
      </c>
      <c r="CL4685" s="37">
        <v>135156717</v>
      </c>
      <c r="CN4685" s="12" t="s">
        <v>1509</v>
      </c>
      <c r="CS4685" s="12"/>
      <c r="CT4685" s="36" t="str">
        <f t="shared" si="73"/>
        <v>500mn</v>
      </c>
      <c r="CU4685" s="36" t="str">
        <f>VLOOKUP(CK4685,Mapping!B:C,2,FALSE)</f>
        <v>HK</v>
      </c>
    </row>
    <row r="4686" spans="1:99" ht="16" customHeight="1" x14ac:dyDescent="0.35">
      <c r="A4686" s="12" t="s">
        <v>6289</v>
      </c>
      <c r="B4686" s="12" t="s">
        <v>925</v>
      </c>
      <c r="E4686" s="37">
        <v>307353</v>
      </c>
      <c r="G4686" s="37" t="s">
        <v>1505</v>
      </c>
      <c r="I4686" s="37"/>
      <c r="K4686" s="37"/>
      <c r="M4686" s="37"/>
      <c r="O4686" s="37"/>
      <c r="R4686" s="37"/>
      <c r="T4686" s="37"/>
      <c r="V4686" s="37"/>
      <c r="X4686" s="37"/>
      <c r="Z4686" s="37"/>
      <c r="AB4686" s="37"/>
      <c r="AD4686" s="37"/>
      <c r="AF4686" s="37"/>
      <c r="AH4686" s="37"/>
      <c r="AN4686" s="37">
        <v>307353</v>
      </c>
      <c r="AO4686" s="12">
        <v>0.15</v>
      </c>
      <c r="AP4686" s="37"/>
      <c r="AR4686" s="37"/>
      <c r="AT4686" s="37"/>
      <c r="AV4686" s="37"/>
      <c r="AX4686" s="37"/>
      <c r="BI4686" s="12">
        <v>1825</v>
      </c>
      <c r="BY4686" s="12">
        <v>0</v>
      </c>
      <c r="CG4686" s="12" t="s">
        <v>934</v>
      </c>
      <c r="CH4686" s="12">
        <v>64.599000000000004</v>
      </c>
      <c r="CI4686" s="12" t="s">
        <v>1584</v>
      </c>
      <c r="CJ4686" s="12" t="s">
        <v>931</v>
      </c>
      <c r="CK4686" s="12" t="s">
        <v>932</v>
      </c>
      <c r="CL4686" s="37">
        <v>202063609</v>
      </c>
      <c r="CN4686" s="12" t="s">
        <v>1509</v>
      </c>
      <c r="CS4686" s="12"/>
      <c r="CT4686" s="36" t="str">
        <f t="shared" si="73"/>
        <v>500mn</v>
      </c>
      <c r="CU4686" s="36" t="str">
        <f>VLOOKUP(CK4686,Mapping!B:C,2,FALSE)</f>
        <v>US/CA</v>
      </c>
    </row>
    <row r="4687" spans="1:99" ht="16" customHeight="1" x14ac:dyDescent="0.35">
      <c r="A4687" s="12" t="s">
        <v>6290</v>
      </c>
      <c r="B4687" s="12" t="s">
        <v>933</v>
      </c>
      <c r="E4687" s="37">
        <v>38423649</v>
      </c>
      <c r="G4687" s="37" t="s">
        <v>1505</v>
      </c>
      <c r="I4687" s="37"/>
      <c r="K4687" s="37">
        <v>38423649</v>
      </c>
      <c r="L4687" s="12">
        <v>0.52</v>
      </c>
      <c r="M4687" s="37"/>
      <c r="O4687" s="37"/>
      <c r="R4687" s="37"/>
      <c r="T4687" s="37"/>
      <c r="V4687" s="37"/>
      <c r="X4687" s="37"/>
      <c r="Z4687" s="37"/>
      <c r="AB4687" s="37"/>
      <c r="AD4687" s="37"/>
      <c r="AF4687" s="37"/>
      <c r="AH4687" s="37"/>
      <c r="AN4687" s="37"/>
      <c r="AP4687" s="37"/>
      <c r="AR4687" s="37"/>
      <c r="AT4687" s="37"/>
      <c r="AV4687" s="37"/>
      <c r="AX4687" s="37"/>
      <c r="BG4687" s="12">
        <v>643707</v>
      </c>
      <c r="BS4687" s="12">
        <v>0.01</v>
      </c>
      <c r="CG4687" s="12" t="s">
        <v>980</v>
      </c>
      <c r="CH4687" s="12">
        <v>15.282</v>
      </c>
      <c r="CI4687" s="12" t="s">
        <v>1026</v>
      </c>
      <c r="CJ4687" s="12"/>
      <c r="CK4687" s="12" t="s">
        <v>1027</v>
      </c>
      <c r="CL4687" s="37">
        <v>7203286536</v>
      </c>
      <c r="CN4687" s="12" t="s">
        <v>1506</v>
      </c>
      <c r="CS4687" s="12"/>
      <c r="CT4687" s="36" t="str">
        <f t="shared" si="73"/>
        <v>1bn - 50bn</v>
      </c>
      <c r="CU4687" s="36" t="str">
        <f>VLOOKUP(CK4687,Mapping!B:C,2,FALSE)</f>
        <v>EU</v>
      </c>
    </row>
    <row r="4688" spans="1:99" ht="16" customHeight="1" x14ac:dyDescent="0.35">
      <c r="A4688" s="12" t="s">
        <v>6291</v>
      </c>
      <c r="B4688" s="12" t="s">
        <v>925</v>
      </c>
      <c r="E4688" s="37">
        <v>146914</v>
      </c>
      <c r="G4688" s="37" t="s">
        <v>1505</v>
      </c>
      <c r="I4688" s="37"/>
      <c r="K4688" s="37"/>
      <c r="M4688" s="37">
        <v>146914</v>
      </c>
      <c r="N4688" s="12">
        <v>0</v>
      </c>
      <c r="O4688" s="37"/>
      <c r="R4688" s="37"/>
      <c r="T4688" s="37"/>
      <c r="V4688" s="37"/>
      <c r="X4688" s="37"/>
      <c r="Z4688" s="37"/>
      <c r="AB4688" s="37"/>
      <c r="AD4688" s="37"/>
      <c r="AF4688" s="37"/>
      <c r="AH4688" s="37"/>
      <c r="AN4688" s="37"/>
      <c r="AP4688" s="37"/>
      <c r="AR4688" s="37"/>
      <c r="AT4688" s="37"/>
      <c r="AV4688" s="37"/>
      <c r="AX4688" s="37"/>
      <c r="BB4688" s="12">
        <v>1171</v>
      </c>
      <c r="CC4688" s="12">
        <v>0</v>
      </c>
      <c r="CG4688" s="12" t="s">
        <v>929</v>
      </c>
      <c r="CH4688" s="12">
        <v>14.077</v>
      </c>
      <c r="CI4688" s="12" t="s">
        <v>967</v>
      </c>
      <c r="CJ4688" s="12" t="s">
        <v>968</v>
      </c>
      <c r="CK4688" s="12" t="s">
        <v>932</v>
      </c>
      <c r="CL4688" s="37">
        <v>3303905965</v>
      </c>
      <c r="CN4688" s="12" t="s">
        <v>1531</v>
      </c>
      <c r="CS4688" s="12"/>
      <c r="CT4688" s="36" t="str">
        <f t="shared" si="73"/>
        <v>1bn - 50bn</v>
      </c>
      <c r="CU4688" s="36" t="str">
        <f>VLOOKUP(CK4688,Mapping!B:C,2,FALSE)</f>
        <v>US/CA</v>
      </c>
    </row>
    <row r="4689" spans="1:99" ht="16" customHeight="1" x14ac:dyDescent="0.35">
      <c r="A4689" s="12" t="s">
        <v>6292</v>
      </c>
      <c r="B4689" s="12" t="s">
        <v>925</v>
      </c>
      <c r="E4689" s="37">
        <v>614707</v>
      </c>
      <c r="G4689" s="37" t="s">
        <v>1505</v>
      </c>
      <c r="I4689" s="37"/>
      <c r="K4689" s="37"/>
      <c r="M4689" s="37"/>
      <c r="O4689" s="37"/>
      <c r="R4689" s="37"/>
      <c r="T4689" s="37"/>
      <c r="V4689" s="37"/>
      <c r="X4689" s="37"/>
      <c r="Z4689" s="37"/>
      <c r="AB4689" s="37"/>
      <c r="AD4689" s="37"/>
      <c r="AF4689" s="37"/>
      <c r="AH4689" s="37"/>
      <c r="AN4689" s="37">
        <v>614707</v>
      </c>
      <c r="AO4689" s="12">
        <v>0.03</v>
      </c>
      <c r="AP4689" s="37"/>
      <c r="AR4689" s="37"/>
      <c r="AT4689" s="37"/>
      <c r="AV4689" s="37"/>
      <c r="AX4689" s="37"/>
      <c r="BI4689" s="12">
        <v>3650</v>
      </c>
      <c r="BY4689" s="12">
        <v>0</v>
      </c>
      <c r="CG4689" s="12" t="s">
        <v>940</v>
      </c>
      <c r="CH4689" s="12">
        <v>8.718</v>
      </c>
      <c r="CI4689" s="12" t="s">
        <v>2107</v>
      </c>
      <c r="CJ4689" s="12" t="s">
        <v>2108</v>
      </c>
      <c r="CK4689" s="12" t="s">
        <v>932</v>
      </c>
      <c r="CL4689" s="37">
        <v>1807122701</v>
      </c>
      <c r="CN4689" s="12" t="s">
        <v>1509</v>
      </c>
      <c r="CS4689" s="12"/>
      <c r="CT4689" s="36" t="str">
        <f t="shared" si="73"/>
        <v>1bn - 50bn</v>
      </c>
      <c r="CU4689" s="36" t="str">
        <f>VLOOKUP(CK4689,Mapping!B:C,2,FALSE)</f>
        <v>US/CA</v>
      </c>
    </row>
    <row r="4690" spans="1:99" ht="16" customHeight="1" x14ac:dyDescent="0.35">
      <c r="A4690" s="12" t="s">
        <v>6293</v>
      </c>
      <c r="B4690" s="12" t="s">
        <v>925</v>
      </c>
      <c r="E4690" s="37">
        <v>1422113</v>
      </c>
      <c r="G4690" s="37" t="s">
        <v>1505</v>
      </c>
      <c r="I4690" s="37"/>
      <c r="K4690" s="37"/>
      <c r="M4690" s="37">
        <v>751223</v>
      </c>
      <c r="N4690" s="12">
        <v>0.89</v>
      </c>
      <c r="O4690" s="37"/>
      <c r="R4690" s="37"/>
      <c r="T4690" s="37"/>
      <c r="V4690" s="37"/>
      <c r="X4690" s="37"/>
      <c r="Z4690" s="37">
        <v>331485</v>
      </c>
      <c r="AA4690" s="12">
        <v>0.39</v>
      </c>
      <c r="AB4690" s="37"/>
      <c r="AD4690" s="37">
        <v>318157</v>
      </c>
      <c r="AE4690" s="12">
        <v>0.38</v>
      </c>
      <c r="AF4690" s="37"/>
      <c r="AH4690" s="37"/>
      <c r="AN4690" s="37"/>
      <c r="AP4690" s="37">
        <v>21248</v>
      </c>
      <c r="AQ4690" s="12">
        <v>0.03</v>
      </c>
      <c r="AR4690" s="37"/>
      <c r="AT4690" s="37"/>
      <c r="AV4690" s="37"/>
      <c r="AX4690" s="37"/>
      <c r="BB4690" s="12">
        <v>5125</v>
      </c>
      <c r="BC4690" s="12">
        <v>11550</v>
      </c>
      <c r="BH4690" s="12">
        <v>75</v>
      </c>
      <c r="BJ4690" s="12">
        <v>2435</v>
      </c>
      <c r="BV4690" s="12">
        <v>0</v>
      </c>
      <c r="CB4690" s="12">
        <v>0</v>
      </c>
      <c r="CC4690" s="12">
        <v>0</v>
      </c>
      <c r="CD4690" s="12">
        <v>0</v>
      </c>
      <c r="CG4690" s="12" t="s">
        <v>940</v>
      </c>
      <c r="CH4690" s="12">
        <v>23.347999999999999</v>
      </c>
      <c r="CI4690" s="12" t="s">
        <v>989</v>
      </c>
      <c r="CJ4690" s="12"/>
      <c r="CK4690" s="12" t="s">
        <v>990</v>
      </c>
      <c r="CL4690" s="37">
        <v>82463720</v>
      </c>
      <c r="CN4690" s="12" t="s">
        <v>1514</v>
      </c>
      <c r="CS4690" s="12"/>
      <c r="CT4690" s="36" t="str">
        <f t="shared" si="73"/>
        <v>500mn</v>
      </c>
      <c r="CU4690" s="36" t="str">
        <f>VLOOKUP(CK4690,Mapping!B:C,2,FALSE)</f>
        <v>EU</v>
      </c>
    </row>
    <row r="4691" spans="1:99" ht="16" customHeight="1" x14ac:dyDescent="0.35">
      <c r="A4691" s="12" t="s">
        <v>6294</v>
      </c>
      <c r="B4691" s="12" t="s">
        <v>925</v>
      </c>
      <c r="E4691" s="37">
        <v>327827</v>
      </c>
      <c r="G4691" s="37" t="s">
        <v>1505</v>
      </c>
      <c r="I4691" s="37"/>
      <c r="K4691" s="37"/>
      <c r="M4691" s="37">
        <v>327827</v>
      </c>
      <c r="N4691" s="12">
        <v>0.03</v>
      </c>
      <c r="O4691" s="37"/>
      <c r="R4691" s="37"/>
      <c r="T4691" s="37"/>
      <c r="V4691" s="37"/>
      <c r="X4691" s="37"/>
      <c r="Z4691" s="37"/>
      <c r="AB4691" s="37"/>
      <c r="AD4691" s="37"/>
      <c r="AF4691" s="37"/>
      <c r="AH4691" s="37"/>
      <c r="AN4691" s="37"/>
      <c r="AP4691" s="37"/>
      <c r="AR4691" s="37"/>
      <c r="AT4691" s="37"/>
      <c r="AV4691" s="37"/>
      <c r="AX4691" s="37"/>
      <c r="BB4691" s="12">
        <v>2613</v>
      </c>
      <c r="CC4691" s="12">
        <v>0</v>
      </c>
      <c r="CG4691" s="12" t="s">
        <v>929</v>
      </c>
      <c r="CH4691" s="12">
        <v>27.382999999999999</v>
      </c>
      <c r="CI4691" s="12" t="s">
        <v>5732</v>
      </c>
      <c r="CJ4691" s="12" t="s">
        <v>946</v>
      </c>
      <c r="CK4691" s="12" t="s">
        <v>932</v>
      </c>
      <c r="CL4691" s="37">
        <v>1051340434</v>
      </c>
      <c r="CN4691" s="12" t="s">
        <v>1509</v>
      </c>
      <c r="CS4691" s="12"/>
      <c r="CT4691" s="36" t="str">
        <f t="shared" si="73"/>
        <v>1bn - 50bn</v>
      </c>
      <c r="CU4691" s="36" t="str">
        <f>VLOOKUP(CK4691,Mapping!B:C,2,FALSE)</f>
        <v>US/CA</v>
      </c>
    </row>
    <row r="4692" spans="1:99" ht="16" customHeight="1" x14ac:dyDescent="0.35">
      <c r="A4692" s="12" t="s">
        <v>6295</v>
      </c>
      <c r="B4692" s="12" t="s">
        <v>925</v>
      </c>
      <c r="E4692" s="37">
        <v>1003680</v>
      </c>
      <c r="G4692" s="37" t="s">
        <v>1505</v>
      </c>
      <c r="I4692" s="37"/>
      <c r="K4692" s="37"/>
      <c r="M4692" s="37">
        <v>1003680</v>
      </c>
      <c r="N4692" s="12">
        <v>0.74</v>
      </c>
      <c r="O4692" s="37"/>
      <c r="R4692" s="37"/>
      <c r="T4692" s="37"/>
      <c r="V4692" s="37"/>
      <c r="X4692" s="37"/>
      <c r="Z4692" s="37"/>
      <c r="AB4692" s="37"/>
      <c r="AD4692" s="37"/>
      <c r="AF4692" s="37"/>
      <c r="AH4692" s="37"/>
      <c r="AN4692" s="37"/>
      <c r="AP4692" s="37"/>
      <c r="AR4692" s="37"/>
      <c r="AT4692" s="37"/>
      <c r="AV4692" s="37"/>
      <c r="AX4692" s="37"/>
      <c r="BB4692" s="12">
        <v>8000</v>
      </c>
      <c r="CC4692" s="12">
        <v>0</v>
      </c>
      <c r="CG4692" s="12" t="s">
        <v>940</v>
      </c>
      <c r="CH4692" s="12">
        <v>28.154</v>
      </c>
      <c r="CI4692" s="12" t="s">
        <v>1064</v>
      </c>
      <c r="CJ4692" s="12"/>
      <c r="CK4692" s="12" t="s">
        <v>1064</v>
      </c>
      <c r="CL4692" s="37">
        <v>135715463</v>
      </c>
      <c r="CN4692" s="12" t="s">
        <v>1506</v>
      </c>
      <c r="CS4692" s="12"/>
      <c r="CT4692" s="36" t="str">
        <f t="shared" si="73"/>
        <v>500mn</v>
      </c>
      <c r="CU4692" s="36" t="str">
        <f>VLOOKUP(CK4692,Mapping!B:C,2,FALSE)</f>
        <v>EU</v>
      </c>
    </row>
    <row r="4693" spans="1:99" ht="16" customHeight="1" x14ac:dyDescent="0.35">
      <c r="A4693" s="12" t="s">
        <v>6296</v>
      </c>
      <c r="B4693" s="12" t="s">
        <v>933</v>
      </c>
      <c r="E4693" s="37">
        <v>12283644</v>
      </c>
      <c r="G4693" s="37" t="s">
        <v>1505</v>
      </c>
      <c r="I4693" s="37"/>
      <c r="K4693" s="37"/>
      <c r="M4693" s="37"/>
      <c r="O4693" s="37"/>
      <c r="Q4693" s="12">
        <v>29700</v>
      </c>
      <c r="R4693" s="37"/>
      <c r="T4693" s="37"/>
      <c r="V4693" s="37"/>
      <c r="X4693" s="37"/>
      <c r="Z4693" s="37"/>
      <c r="AB4693" s="37"/>
      <c r="AD4693" s="37"/>
      <c r="AF4693" s="37"/>
      <c r="AH4693" s="37">
        <v>4168692</v>
      </c>
      <c r="AI4693" s="12">
        <v>0.11</v>
      </c>
      <c r="AN4693" s="37">
        <v>8114952</v>
      </c>
      <c r="AO4693" s="12">
        <v>0.21</v>
      </c>
      <c r="AP4693" s="37"/>
      <c r="AR4693" s="37"/>
      <c r="AT4693" s="37"/>
      <c r="AV4693" s="37"/>
      <c r="AX4693" s="37"/>
      <c r="BI4693" s="12">
        <v>48200</v>
      </c>
      <c r="BQ4693" s="12">
        <v>0.01</v>
      </c>
      <c r="BY4693" s="12">
        <v>0.01</v>
      </c>
      <c r="CG4693" s="12" t="s">
        <v>940</v>
      </c>
      <c r="CH4693" s="12">
        <v>69.287000000000006</v>
      </c>
      <c r="CI4693" s="12" t="s">
        <v>1120</v>
      </c>
      <c r="CJ4693" s="12"/>
      <c r="CK4693" s="12" t="s">
        <v>1121</v>
      </c>
      <c r="CL4693" s="37">
        <v>3905900687</v>
      </c>
      <c r="CN4693" s="12" t="s">
        <v>1506</v>
      </c>
      <c r="CS4693" s="12"/>
      <c r="CT4693" s="36" t="str">
        <f t="shared" si="73"/>
        <v>1bn - 50bn</v>
      </c>
      <c r="CU4693" s="36" t="str">
        <f>VLOOKUP(CK4693,Mapping!B:C,2,FALSE)</f>
        <v>EU</v>
      </c>
    </row>
    <row r="4694" spans="1:99" ht="16" customHeight="1" x14ac:dyDescent="0.35">
      <c r="A4694" s="12" t="s">
        <v>6297</v>
      </c>
      <c r="B4694" s="12" t="s">
        <v>925</v>
      </c>
      <c r="E4694" s="37">
        <v>5741306</v>
      </c>
      <c r="G4694" s="37" t="s">
        <v>1505</v>
      </c>
      <c r="I4694" s="37"/>
      <c r="K4694" s="37">
        <v>3048326</v>
      </c>
      <c r="L4694" s="12">
        <v>2.11</v>
      </c>
      <c r="M4694" s="37"/>
      <c r="O4694" s="37">
        <v>1699334</v>
      </c>
      <c r="P4694" s="12">
        <v>1.17</v>
      </c>
      <c r="R4694" s="37">
        <v>993646</v>
      </c>
      <c r="S4694" s="12">
        <v>0.69</v>
      </c>
      <c r="T4694" s="37"/>
      <c r="V4694" s="37"/>
      <c r="X4694" s="37"/>
      <c r="Z4694" s="37"/>
      <c r="AB4694" s="37"/>
      <c r="AD4694" s="37"/>
      <c r="AF4694" s="37"/>
      <c r="AH4694" s="37"/>
      <c r="AL4694" s="12">
        <v>92600</v>
      </c>
      <c r="AN4694" s="37"/>
      <c r="AP4694" s="37"/>
      <c r="AR4694" s="37"/>
      <c r="AT4694" s="37"/>
      <c r="AV4694" s="37"/>
      <c r="AX4694" s="37"/>
      <c r="AZ4694" s="12">
        <v>74850</v>
      </c>
      <c r="BG4694" s="12">
        <v>39600</v>
      </c>
      <c r="BS4694" s="12">
        <v>0</v>
      </c>
      <c r="BU4694" s="12">
        <v>0</v>
      </c>
      <c r="BX4694" s="12">
        <v>0</v>
      </c>
      <c r="CG4694" s="12" t="s">
        <v>940</v>
      </c>
      <c r="CH4694" s="12">
        <v>212.86</v>
      </c>
      <c r="CI4694" s="12" t="s">
        <v>964</v>
      </c>
      <c r="CJ4694" s="12"/>
      <c r="CK4694" s="12" t="s">
        <v>927</v>
      </c>
      <c r="CL4694" s="37">
        <v>144635232</v>
      </c>
      <c r="CN4694" s="12" t="s">
        <v>1506</v>
      </c>
      <c r="CS4694" s="12"/>
      <c r="CT4694" s="36" t="str">
        <f t="shared" si="73"/>
        <v>500mn</v>
      </c>
      <c r="CU4694" s="36" t="str">
        <f>VLOOKUP(CK4694,Mapping!B:C,2,FALSE)</f>
        <v>CN</v>
      </c>
    </row>
    <row r="4695" spans="1:99" ht="16" customHeight="1" x14ac:dyDescent="0.35">
      <c r="A4695" s="12" t="s">
        <v>6298</v>
      </c>
      <c r="B4695" s="12" t="s">
        <v>925</v>
      </c>
      <c r="E4695" s="37">
        <v>465243</v>
      </c>
      <c r="G4695" s="37" t="s">
        <v>1505</v>
      </c>
      <c r="I4695" s="37"/>
      <c r="K4695" s="37"/>
      <c r="M4695" s="37"/>
      <c r="O4695" s="37"/>
      <c r="R4695" s="37"/>
      <c r="T4695" s="37"/>
      <c r="V4695" s="37"/>
      <c r="X4695" s="37"/>
      <c r="Z4695" s="37"/>
      <c r="AB4695" s="37"/>
      <c r="AD4695" s="37"/>
      <c r="AF4695" s="37"/>
      <c r="AH4695" s="37"/>
      <c r="AN4695" s="37"/>
      <c r="AP4695" s="37">
        <v>465243</v>
      </c>
      <c r="AQ4695" s="12">
        <v>0.22</v>
      </c>
      <c r="AR4695" s="37"/>
      <c r="AT4695" s="37"/>
      <c r="AV4695" s="37"/>
      <c r="AX4695" s="37"/>
      <c r="BH4695" s="12">
        <v>2015</v>
      </c>
      <c r="BV4695" s="12">
        <v>0</v>
      </c>
      <c r="CG4695" s="12" t="s">
        <v>934</v>
      </c>
      <c r="CH4695" s="12">
        <v>20.888999999999999</v>
      </c>
      <c r="CI4695" s="12" t="s">
        <v>1284</v>
      </c>
      <c r="CJ4695" s="12" t="s">
        <v>1097</v>
      </c>
      <c r="CK4695" s="12" t="s">
        <v>932</v>
      </c>
      <c r="CL4695" s="37">
        <v>215779829</v>
      </c>
      <c r="CN4695" s="12" t="s">
        <v>1509</v>
      </c>
      <c r="CS4695" s="12"/>
      <c r="CT4695" s="36" t="str">
        <f t="shared" si="73"/>
        <v>500mn</v>
      </c>
      <c r="CU4695" s="36" t="str">
        <f>VLOOKUP(CK4695,Mapping!B:C,2,FALSE)</f>
        <v>US/CA</v>
      </c>
    </row>
    <row r="4696" spans="1:99" ht="16" customHeight="1" x14ac:dyDescent="0.35">
      <c r="A4696" s="12" t="s">
        <v>6299</v>
      </c>
      <c r="B4696" s="12" t="s">
        <v>933</v>
      </c>
      <c r="E4696" s="37">
        <v>9957338</v>
      </c>
      <c r="G4696" s="37" t="s">
        <v>1505</v>
      </c>
      <c r="I4696" s="37"/>
      <c r="K4696" s="37">
        <v>9755233</v>
      </c>
      <c r="L4696" s="12">
        <v>0.33</v>
      </c>
      <c r="M4696" s="37"/>
      <c r="O4696" s="37">
        <v>202105</v>
      </c>
      <c r="P4696" s="12">
        <v>0.01</v>
      </c>
      <c r="R4696" s="37"/>
      <c r="T4696" s="37"/>
      <c r="V4696" s="37"/>
      <c r="X4696" s="37"/>
      <c r="Z4696" s="37"/>
      <c r="AB4696" s="37"/>
      <c r="AD4696" s="37"/>
      <c r="AF4696" s="37"/>
      <c r="AH4696" s="37"/>
      <c r="AL4696" s="12">
        <v>13308</v>
      </c>
      <c r="AN4696" s="37"/>
      <c r="AP4696" s="37"/>
      <c r="AR4696" s="37"/>
      <c r="AT4696" s="37"/>
      <c r="AV4696" s="37"/>
      <c r="AX4696" s="37"/>
      <c r="BG4696" s="12">
        <v>157934</v>
      </c>
      <c r="BS4696" s="12">
        <v>0</v>
      </c>
      <c r="BU4696" s="12">
        <v>0</v>
      </c>
      <c r="CG4696" s="12" t="s">
        <v>929</v>
      </c>
      <c r="CH4696" s="12">
        <v>48.064999999999998</v>
      </c>
      <c r="CI4696" s="12" t="s">
        <v>983</v>
      </c>
      <c r="CJ4696" s="12" t="s">
        <v>984</v>
      </c>
      <c r="CK4696" s="12" t="s">
        <v>985</v>
      </c>
      <c r="CL4696" s="37">
        <v>3132820069</v>
      </c>
      <c r="CN4696" s="12" t="s">
        <v>1506</v>
      </c>
      <c r="CS4696" s="12"/>
      <c r="CT4696" s="36" t="str">
        <f t="shared" si="73"/>
        <v>1bn - 50bn</v>
      </c>
      <c r="CU4696" s="36" t="str">
        <f>VLOOKUP(CK4696,Mapping!B:C,2,FALSE)</f>
        <v>US/CA</v>
      </c>
    </row>
    <row r="4697" spans="1:99" ht="16" customHeight="1" x14ac:dyDescent="0.35">
      <c r="A4697" s="12" t="s">
        <v>6300</v>
      </c>
      <c r="B4697" s="12" t="s">
        <v>933</v>
      </c>
      <c r="E4697" s="37">
        <v>12526880</v>
      </c>
      <c r="G4697" s="37" t="s">
        <v>1505</v>
      </c>
      <c r="I4697" s="37"/>
      <c r="K4697" s="37">
        <v>0</v>
      </c>
      <c r="L4697" s="12">
        <v>0</v>
      </c>
      <c r="M4697" s="37"/>
      <c r="O4697" s="37">
        <v>3877166</v>
      </c>
      <c r="P4697" s="12">
        <v>0.12</v>
      </c>
      <c r="R4697" s="37"/>
      <c r="T4697" s="37"/>
      <c r="V4697" s="37">
        <v>0</v>
      </c>
      <c r="W4697" s="12">
        <v>0</v>
      </c>
      <c r="X4697" s="37"/>
      <c r="Z4697" s="37"/>
      <c r="AB4697" s="37">
        <v>0</v>
      </c>
      <c r="AC4697" s="12">
        <v>0</v>
      </c>
      <c r="AD4697" s="37"/>
      <c r="AF4697" s="37">
        <v>1416384</v>
      </c>
      <c r="AG4697" s="12">
        <v>0.04</v>
      </c>
      <c r="AH4697" s="37"/>
      <c r="AJ4697" s="12">
        <v>0</v>
      </c>
      <c r="AK4697" s="12">
        <v>0</v>
      </c>
      <c r="AL4697" s="12">
        <v>255300</v>
      </c>
      <c r="AN4697" s="37">
        <v>7233330</v>
      </c>
      <c r="AO4697" s="12">
        <v>0.22</v>
      </c>
      <c r="AP4697" s="37"/>
      <c r="AR4697" s="37"/>
      <c r="AT4697" s="37"/>
      <c r="AV4697" s="37"/>
      <c r="AX4697" s="37"/>
      <c r="BF4697" s="12">
        <v>105000</v>
      </c>
      <c r="BG4697" s="12">
        <v>0</v>
      </c>
      <c r="BI4697" s="12">
        <v>42950</v>
      </c>
      <c r="BP4697" s="12">
        <v>0</v>
      </c>
      <c r="BR4697" s="12">
        <v>0</v>
      </c>
      <c r="BS4697" s="12">
        <v>0</v>
      </c>
      <c r="BT4697" s="12">
        <v>0</v>
      </c>
      <c r="BU4697" s="12">
        <v>0</v>
      </c>
      <c r="BY4697" s="12">
        <v>0.01</v>
      </c>
      <c r="CG4697" s="12" t="s">
        <v>980</v>
      </c>
      <c r="CH4697" s="12">
        <v>66.831000000000003</v>
      </c>
      <c r="CI4697" s="12" t="s">
        <v>1064</v>
      </c>
      <c r="CJ4697" s="12"/>
      <c r="CK4697" s="12" t="s">
        <v>1064</v>
      </c>
      <c r="CL4697" s="37">
        <v>3343506809</v>
      </c>
      <c r="CN4697" s="12" t="s">
        <v>1506</v>
      </c>
      <c r="CS4697" s="12"/>
      <c r="CT4697" s="36" t="str">
        <f t="shared" si="73"/>
        <v>1bn - 50bn</v>
      </c>
      <c r="CU4697" s="36" t="str">
        <f>VLOOKUP(CK4697,Mapping!B:C,2,FALSE)</f>
        <v>EU</v>
      </c>
    </row>
    <row r="4698" spans="1:99" ht="16" customHeight="1" x14ac:dyDescent="0.35">
      <c r="A4698" s="12" t="s">
        <v>6301</v>
      </c>
      <c r="B4698" s="12" t="s">
        <v>925</v>
      </c>
      <c r="E4698" s="37">
        <v>47146112</v>
      </c>
      <c r="G4698" s="37" t="s">
        <v>1505</v>
      </c>
      <c r="I4698" s="37"/>
      <c r="K4698" s="37"/>
      <c r="M4698" s="37"/>
      <c r="O4698" s="37"/>
      <c r="Q4698" s="12">
        <v>4226</v>
      </c>
      <c r="R4698" s="37"/>
      <c r="T4698" s="37"/>
      <c r="V4698" s="37"/>
      <c r="X4698" s="37"/>
      <c r="Z4698" s="37"/>
      <c r="AB4698" s="37"/>
      <c r="AD4698" s="37"/>
      <c r="AF4698" s="37"/>
      <c r="AH4698" s="37">
        <v>533659</v>
      </c>
      <c r="AI4698" s="12">
        <v>0.35</v>
      </c>
      <c r="AN4698" s="37">
        <v>46612453</v>
      </c>
      <c r="AO4698" s="12">
        <v>30.36</v>
      </c>
      <c r="AP4698" s="37"/>
      <c r="AR4698" s="37"/>
      <c r="AT4698" s="37"/>
      <c r="AV4698" s="37"/>
      <c r="AX4698" s="37"/>
      <c r="BI4698" s="12">
        <v>276775</v>
      </c>
      <c r="BQ4698" s="12">
        <v>0</v>
      </c>
      <c r="BY4698" s="12">
        <v>0.04</v>
      </c>
      <c r="CG4698" s="12" t="s">
        <v>929</v>
      </c>
      <c r="CH4698" s="12">
        <v>120.667</v>
      </c>
      <c r="CI4698" s="12" t="s">
        <v>2798</v>
      </c>
      <c r="CJ4698" s="12" t="s">
        <v>1140</v>
      </c>
      <c r="CK4698" s="12" t="s">
        <v>932</v>
      </c>
      <c r="CL4698" s="37">
        <v>153515256</v>
      </c>
      <c r="CN4698" s="12" t="s">
        <v>1509</v>
      </c>
      <c r="CS4698" s="12"/>
      <c r="CT4698" s="36" t="str">
        <f t="shared" si="73"/>
        <v>500mn</v>
      </c>
      <c r="CU4698" s="36" t="str">
        <f>VLOOKUP(CK4698,Mapping!B:C,2,FALSE)</f>
        <v>US/CA</v>
      </c>
    </row>
    <row r="4699" spans="1:99" ht="16" customHeight="1" x14ac:dyDescent="0.35">
      <c r="A4699" s="12" t="s">
        <v>6302</v>
      </c>
      <c r="B4699" s="12" t="s">
        <v>925</v>
      </c>
      <c r="E4699" s="37">
        <v>2007</v>
      </c>
      <c r="G4699" s="37" t="s">
        <v>1505</v>
      </c>
      <c r="I4699" s="37"/>
      <c r="K4699" s="37"/>
      <c r="M4699" s="37">
        <v>2007</v>
      </c>
      <c r="N4699" s="12">
        <v>0</v>
      </c>
      <c r="O4699" s="37"/>
      <c r="R4699" s="37"/>
      <c r="T4699" s="37"/>
      <c r="V4699" s="37"/>
      <c r="X4699" s="37"/>
      <c r="Z4699" s="37"/>
      <c r="AB4699" s="37"/>
      <c r="AD4699" s="37"/>
      <c r="AF4699" s="37"/>
      <c r="AH4699" s="37"/>
      <c r="AN4699" s="37"/>
      <c r="AP4699" s="37"/>
      <c r="AR4699" s="37"/>
      <c r="AT4699" s="37"/>
      <c r="AV4699" s="37"/>
      <c r="AX4699" s="37"/>
      <c r="BB4699" s="12">
        <v>16</v>
      </c>
      <c r="CC4699" s="12">
        <v>0</v>
      </c>
      <c r="CG4699" s="12" t="s">
        <v>976</v>
      </c>
      <c r="CH4699" s="12">
        <v>109.399</v>
      </c>
      <c r="CI4699" s="12" t="s">
        <v>1752</v>
      </c>
      <c r="CJ4699" s="12"/>
      <c r="CK4699" s="12" t="s">
        <v>1753</v>
      </c>
      <c r="CL4699" s="37">
        <v>4854579531</v>
      </c>
      <c r="CN4699" s="12" t="s">
        <v>1513</v>
      </c>
      <c r="CS4699" s="12"/>
      <c r="CT4699" s="36" t="str">
        <f t="shared" si="73"/>
        <v>1bn - 50bn</v>
      </c>
      <c r="CU4699" s="36" t="str">
        <f>VLOOKUP(CK4699,Mapping!B:C,2,FALSE)</f>
        <v>LATAM</v>
      </c>
    </row>
    <row r="4700" spans="1:99" ht="16" customHeight="1" x14ac:dyDescent="0.35">
      <c r="A4700" s="12" t="s">
        <v>6303</v>
      </c>
      <c r="B4700" s="12" t="s">
        <v>925</v>
      </c>
      <c r="E4700" s="37">
        <v>6927</v>
      </c>
      <c r="G4700" s="37" t="s">
        <v>1505</v>
      </c>
      <c r="I4700" s="37"/>
      <c r="K4700" s="37"/>
      <c r="M4700" s="37"/>
      <c r="O4700" s="37"/>
      <c r="R4700" s="37"/>
      <c r="T4700" s="37"/>
      <c r="V4700" s="37"/>
      <c r="X4700" s="37"/>
      <c r="Z4700" s="37"/>
      <c r="AB4700" s="37"/>
      <c r="AD4700" s="37"/>
      <c r="AF4700" s="37"/>
      <c r="AH4700" s="37"/>
      <c r="AN4700" s="37"/>
      <c r="AP4700" s="37">
        <v>6927</v>
      </c>
      <c r="AQ4700" s="12">
        <v>0</v>
      </c>
      <c r="AR4700" s="37"/>
      <c r="AT4700" s="37"/>
      <c r="AV4700" s="37"/>
      <c r="AX4700" s="37"/>
      <c r="BH4700" s="12">
        <v>30</v>
      </c>
      <c r="BV4700" s="12">
        <v>0</v>
      </c>
      <c r="CG4700" s="12" t="s">
        <v>940</v>
      </c>
      <c r="CH4700" s="12">
        <v>9.0969999999999995</v>
      </c>
      <c r="CI4700" s="12" t="s">
        <v>6304</v>
      </c>
      <c r="CJ4700" s="12" t="s">
        <v>1149</v>
      </c>
      <c r="CK4700" s="12" t="s">
        <v>932</v>
      </c>
      <c r="CL4700" s="37">
        <v>2709086078</v>
      </c>
      <c r="CN4700" s="12" t="s">
        <v>1506</v>
      </c>
      <c r="CS4700" s="12"/>
      <c r="CT4700" s="36" t="str">
        <f t="shared" si="73"/>
        <v>1bn - 50bn</v>
      </c>
      <c r="CU4700" s="36" t="str">
        <f>VLOOKUP(CK4700,Mapping!B:C,2,FALSE)</f>
        <v>US/CA</v>
      </c>
    </row>
    <row r="4701" spans="1:99" ht="16" customHeight="1" x14ac:dyDescent="0.35">
      <c r="A4701" s="12" t="s">
        <v>6305</v>
      </c>
      <c r="B4701" s="12" t="s">
        <v>925</v>
      </c>
      <c r="E4701" s="37">
        <v>1309369</v>
      </c>
      <c r="G4701" s="37" t="s">
        <v>1505</v>
      </c>
      <c r="I4701" s="37"/>
      <c r="K4701" s="37">
        <v>0</v>
      </c>
      <c r="L4701" s="12">
        <v>0</v>
      </c>
      <c r="M4701" s="37">
        <v>423813</v>
      </c>
      <c r="N4701" s="12">
        <v>0.32</v>
      </c>
      <c r="O4701" s="37"/>
      <c r="R4701" s="37"/>
      <c r="T4701" s="37"/>
      <c r="V4701" s="37"/>
      <c r="X4701" s="37"/>
      <c r="Z4701" s="37">
        <v>377514</v>
      </c>
      <c r="AA4701" s="12">
        <v>0.28999999999999998</v>
      </c>
      <c r="AB4701" s="37"/>
      <c r="AD4701" s="37">
        <v>508042</v>
      </c>
      <c r="AE4701" s="12">
        <v>0.39</v>
      </c>
      <c r="AF4701" s="37"/>
      <c r="AH4701" s="37"/>
      <c r="AN4701" s="37"/>
      <c r="AP4701" s="37"/>
      <c r="AR4701" s="37"/>
      <c r="AT4701" s="37"/>
      <c r="AV4701" s="37"/>
      <c r="AX4701" s="37"/>
      <c r="BB4701" s="12">
        <v>3737</v>
      </c>
      <c r="BC4701" s="12">
        <v>11566</v>
      </c>
      <c r="BG4701" s="12">
        <v>0</v>
      </c>
      <c r="BJ4701" s="12">
        <v>5924</v>
      </c>
      <c r="BS4701" s="12">
        <v>0</v>
      </c>
      <c r="CB4701" s="12">
        <v>0</v>
      </c>
      <c r="CC4701" s="12">
        <v>0</v>
      </c>
      <c r="CD4701" s="12">
        <v>0</v>
      </c>
      <c r="CG4701" s="12" t="s">
        <v>934</v>
      </c>
      <c r="CH4701" s="12">
        <v>60.097000000000001</v>
      </c>
      <c r="CI4701" s="12" t="s">
        <v>6306</v>
      </c>
      <c r="CJ4701" s="12" t="s">
        <v>936</v>
      </c>
      <c r="CK4701" s="12" t="s">
        <v>932</v>
      </c>
      <c r="CL4701" s="37">
        <v>129277338</v>
      </c>
      <c r="CN4701" s="12" t="s">
        <v>1509</v>
      </c>
      <c r="CS4701" s="12"/>
      <c r="CT4701" s="36" t="str">
        <f t="shared" si="73"/>
        <v>500mn</v>
      </c>
      <c r="CU4701" s="36" t="str">
        <f>VLOOKUP(CK4701,Mapping!B:C,2,FALSE)</f>
        <v>US/CA</v>
      </c>
    </row>
    <row r="4702" spans="1:99" ht="16" customHeight="1" x14ac:dyDescent="0.35">
      <c r="A4702" s="12" t="s">
        <v>6307</v>
      </c>
      <c r="B4702" s="12" t="s">
        <v>925</v>
      </c>
      <c r="E4702" s="37">
        <v>3111989</v>
      </c>
      <c r="G4702" s="37" t="s">
        <v>1505</v>
      </c>
      <c r="I4702" s="37"/>
      <c r="K4702" s="37"/>
      <c r="M4702" s="37"/>
      <c r="O4702" s="37"/>
      <c r="R4702" s="37"/>
      <c r="T4702" s="37"/>
      <c r="V4702" s="37"/>
      <c r="X4702" s="37">
        <v>3111989</v>
      </c>
      <c r="Y4702" s="12">
        <v>1.49</v>
      </c>
      <c r="Z4702" s="37"/>
      <c r="AB4702" s="37"/>
      <c r="AD4702" s="37"/>
      <c r="AF4702" s="37"/>
      <c r="AH4702" s="37"/>
      <c r="AN4702" s="37"/>
      <c r="AP4702" s="37"/>
      <c r="AR4702" s="37"/>
      <c r="AT4702" s="37"/>
      <c r="AV4702" s="37"/>
      <c r="AX4702" s="37"/>
      <c r="BA4702" s="12">
        <v>27445</v>
      </c>
      <c r="BZ4702" s="12">
        <v>0</v>
      </c>
      <c r="CG4702" s="12" t="s">
        <v>940</v>
      </c>
      <c r="CH4702" s="12">
        <v>45.703000000000003</v>
      </c>
      <c r="CI4702" s="12" t="s">
        <v>978</v>
      </c>
      <c r="CJ4702" s="12"/>
      <c r="CK4702" s="12" t="s">
        <v>979</v>
      </c>
      <c r="CL4702" s="37">
        <v>207711077</v>
      </c>
      <c r="CN4702" s="12" t="s">
        <v>1509</v>
      </c>
      <c r="CS4702" s="12"/>
      <c r="CT4702" s="36" t="str">
        <f t="shared" si="73"/>
        <v>500mn</v>
      </c>
      <c r="CU4702" s="36" t="str">
        <f>VLOOKUP(CK4702,Mapping!B:C,2,FALSE)</f>
        <v>EU</v>
      </c>
    </row>
    <row r="4703" spans="1:99" ht="16" customHeight="1" x14ac:dyDescent="0.35">
      <c r="A4703" s="12" t="s">
        <v>6308</v>
      </c>
      <c r="B4703" s="12" t="s">
        <v>925</v>
      </c>
      <c r="E4703" s="37">
        <v>530500</v>
      </c>
      <c r="G4703" s="37" t="s">
        <v>1505</v>
      </c>
      <c r="I4703" s="37"/>
      <c r="K4703" s="37"/>
      <c r="M4703" s="37"/>
      <c r="O4703" s="37"/>
      <c r="R4703" s="37"/>
      <c r="T4703" s="37"/>
      <c r="V4703" s="37"/>
      <c r="X4703" s="37"/>
      <c r="Z4703" s="37"/>
      <c r="AB4703" s="37"/>
      <c r="AD4703" s="37"/>
      <c r="AF4703" s="37"/>
      <c r="AH4703" s="37"/>
      <c r="AN4703" s="37">
        <v>530500</v>
      </c>
      <c r="AO4703" s="12">
        <v>0.2</v>
      </c>
      <c r="AP4703" s="37"/>
      <c r="AR4703" s="37"/>
      <c r="AT4703" s="37"/>
      <c r="AV4703" s="37"/>
      <c r="AX4703" s="37"/>
      <c r="BI4703" s="12">
        <v>3150</v>
      </c>
      <c r="BY4703" s="12">
        <v>0</v>
      </c>
      <c r="CG4703" s="12" t="s">
        <v>929</v>
      </c>
      <c r="CH4703" s="12">
        <v>62.813000000000002</v>
      </c>
      <c r="CI4703" s="12" t="s">
        <v>1245</v>
      </c>
      <c r="CJ4703" s="12" t="s">
        <v>1246</v>
      </c>
      <c r="CK4703" s="12" t="s">
        <v>932</v>
      </c>
      <c r="CL4703" s="37">
        <v>269180706</v>
      </c>
      <c r="CN4703" s="12" t="s">
        <v>1509</v>
      </c>
      <c r="CS4703" s="12"/>
      <c r="CT4703" s="36" t="str">
        <f t="shared" si="73"/>
        <v>500mn</v>
      </c>
      <c r="CU4703" s="36" t="str">
        <f>VLOOKUP(CK4703,Mapping!B:C,2,FALSE)</f>
        <v>US/CA</v>
      </c>
    </row>
    <row r="4704" spans="1:99" ht="16" customHeight="1" x14ac:dyDescent="0.35">
      <c r="A4704" s="12" t="s">
        <v>6309</v>
      </c>
      <c r="B4704" s="12" t="s">
        <v>925</v>
      </c>
      <c r="E4704" s="37">
        <v>1959356</v>
      </c>
      <c r="G4704" s="37" t="s">
        <v>1505</v>
      </c>
      <c r="I4704" s="37"/>
      <c r="K4704" s="37"/>
      <c r="M4704" s="37">
        <v>1647792</v>
      </c>
      <c r="N4704" s="12">
        <v>0.24</v>
      </c>
      <c r="O4704" s="37"/>
      <c r="R4704" s="37"/>
      <c r="T4704" s="37"/>
      <c r="V4704" s="37"/>
      <c r="X4704" s="37"/>
      <c r="Z4704" s="37"/>
      <c r="AB4704" s="37"/>
      <c r="AD4704" s="37"/>
      <c r="AF4704" s="37"/>
      <c r="AH4704" s="37"/>
      <c r="AN4704" s="37">
        <v>311564</v>
      </c>
      <c r="AO4704" s="12">
        <v>0.05</v>
      </c>
      <c r="AP4704" s="37"/>
      <c r="AR4704" s="37"/>
      <c r="AT4704" s="37"/>
      <c r="AV4704" s="37"/>
      <c r="AX4704" s="37"/>
      <c r="BB4704" s="12">
        <v>13134</v>
      </c>
      <c r="BI4704" s="12">
        <v>1850</v>
      </c>
      <c r="BY4704" s="12">
        <v>0</v>
      </c>
      <c r="CC4704" s="12">
        <v>0</v>
      </c>
      <c r="CG4704" s="12" t="s">
        <v>980</v>
      </c>
      <c r="CH4704" s="12">
        <v>18.853999999999999</v>
      </c>
      <c r="CI4704" s="12" t="s">
        <v>4766</v>
      </c>
      <c r="CJ4704" s="12" t="s">
        <v>968</v>
      </c>
      <c r="CK4704" s="12" t="s">
        <v>932</v>
      </c>
      <c r="CL4704" s="37">
        <v>672549276</v>
      </c>
      <c r="CN4704" s="12" t="s">
        <v>1509</v>
      </c>
      <c r="CS4704" s="12"/>
      <c r="CT4704" s="36" t="str">
        <f t="shared" si="73"/>
        <v>500mn - 1bn</v>
      </c>
      <c r="CU4704" s="36" t="str">
        <f>VLOOKUP(CK4704,Mapping!B:C,2,FALSE)</f>
        <v>US/CA</v>
      </c>
    </row>
    <row r="4705" spans="1:99" ht="16" customHeight="1" x14ac:dyDescent="0.35">
      <c r="A4705" s="12" t="s">
        <v>6310</v>
      </c>
      <c r="B4705" s="12" t="s">
        <v>933</v>
      </c>
      <c r="E4705" s="37">
        <v>0</v>
      </c>
      <c r="G4705" s="37" t="s">
        <v>1505</v>
      </c>
      <c r="I4705" s="37"/>
      <c r="K4705" s="37"/>
      <c r="M4705" s="37"/>
      <c r="O4705" s="37"/>
      <c r="Q4705" s="12">
        <v>0</v>
      </c>
      <c r="R4705" s="37"/>
      <c r="T4705" s="37"/>
      <c r="V4705" s="37"/>
      <c r="X4705" s="37"/>
      <c r="Z4705" s="37"/>
      <c r="AB4705" s="37"/>
      <c r="AD4705" s="37"/>
      <c r="AF4705" s="37"/>
      <c r="AH4705" s="37">
        <v>0</v>
      </c>
      <c r="AI4705" s="12">
        <v>0</v>
      </c>
      <c r="AN4705" s="37">
        <v>0</v>
      </c>
      <c r="AO4705" s="12">
        <v>0</v>
      </c>
      <c r="AP4705" s="37"/>
      <c r="AR4705" s="37"/>
      <c r="AT4705" s="37"/>
      <c r="AV4705" s="37"/>
      <c r="AX4705" s="37"/>
      <c r="BI4705" s="12">
        <v>0</v>
      </c>
      <c r="BQ4705" s="12">
        <v>0</v>
      </c>
      <c r="BY4705" s="12">
        <v>0</v>
      </c>
      <c r="CG4705" s="12" t="s">
        <v>934</v>
      </c>
      <c r="CH4705" s="12">
        <v>193.98500000000001</v>
      </c>
      <c r="CI4705" s="12" t="s">
        <v>967</v>
      </c>
      <c r="CJ4705" s="12" t="s">
        <v>968</v>
      </c>
      <c r="CK4705" s="12" t="s">
        <v>932</v>
      </c>
      <c r="CL4705" s="37">
        <v>140849146</v>
      </c>
      <c r="CN4705" s="12" t="s">
        <v>1509</v>
      </c>
      <c r="CS4705" s="12"/>
      <c r="CT4705" s="36" t="str">
        <f t="shared" si="73"/>
        <v>500mn</v>
      </c>
      <c r="CU4705" s="36" t="str">
        <f>VLOOKUP(CK4705,Mapping!B:C,2,FALSE)</f>
        <v>US/CA</v>
      </c>
    </row>
    <row r="4706" spans="1:99" ht="16" customHeight="1" x14ac:dyDescent="0.35">
      <c r="A4706" s="12" t="s">
        <v>6311</v>
      </c>
      <c r="B4706" s="12" t="s">
        <v>925</v>
      </c>
      <c r="E4706" s="37">
        <v>23465351</v>
      </c>
      <c r="G4706" s="37" t="s">
        <v>1505</v>
      </c>
      <c r="I4706" s="37"/>
      <c r="K4706" s="37"/>
      <c r="M4706" s="37"/>
      <c r="O4706" s="37"/>
      <c r="R4706" s="37"/>
      <c r="T4706" s="37"/>
      <c r="V4706" s="37"/>
      <c r="X4706" s="37"/>
      <c r="Z4706" s="37"/>
      <c r="AB4706" s="37"/>
      <c r="AD4706" s="37"/>
      <c r="AF4706" s="37"/>
      <c r="AH4706" s="37"/>
      <c r="AN4706" s="37"/>
      <c r="AP4706" s="37">
        <v>23465351</v>
      </c>
      <c r="AQ4706" s="12">
        <v>3.92</v>
      </c>
      <c r="AR4706" s="37"/>
      <c r="AT4706" s="37"/>
      <c r="AV4706" s="37"/>
      <c r="AX4706" s="37"/>
      <c r="BH4706" s="12">
        <v>101630</v>
      </c>
      <c r="BV4706" s="12">
        <v>0.09</v>
      </c>
      <c r="CG4706" s="12" t="s">
        <v>976</v>
      </c>
      <c r="CH4706" s="12">
        <v>20.905000000000001</v>
      </c>
      <c r="CI4706" s="12" t="s">
        <v>1127</v>
      </c>
      <c r="CJ4706" s="12" t="s">
        <v>966</v>
      </c>
      <c r="CK4706" s="12" t="s">
        <v>932</v>
      </c>
      <c r="CL4706" s="37">
        <v>598267429</v>
      </c>
      <c r="CN4706" s="12" t="s">
        <v>1513</v>
      </c>
      <c r="CS4706" s="12"/>
      <c r="CT4706" s="36" t="str">
        <f t="shared" si="73"/>
        <v>500mn - 1bn</v>
      </c>
      <c r="CU4706" s="36" t="str">
        <f>VLOOKUP(CK4706,Mapping!B:C,2,FALSE)</f>
        <v>US/CA</v>
      </c>
    </row>
    <row r="4707" spans="1:99" ht="16" customHeight="1" x14ac:dyDescent="0.35">
      <c r="A4707" s="12" t="s">
        <v>6312</v>
      </c>
      <c r="B4707" s="12" t="s">
        <v>925</v>
      </c>
      <c r="E4707" s="37">
        <v>3298710</v>
      </c>
      <c r="G4707" s="37" t="s">
        <v>1505</v>
      </c>
      <c r="I4707" s="37"/>
      <c r="K4707" s="37">
        <v>1667730</v>
      </c>
      <c r="L4707" s="12">
        <v>0.2</v>
      </c>
      <c r="M4707" s="37">
        <v>1630980</v>
      </c>
      <c r="N4707" s="12">
        <v>0.2</v>
      </c>
      <c r="O4707" s="37"/>
      <c r="R4707" s="37"/>
      <c r="T4707" s="37"/>
      <c r="V4707" s="37"/>
      <c r="X4707" s="37"/>
      <c r="Z4707" s="37"/>
      <c r="AB4707" s="37"/>
      <c r="AD4707" s="37"/>
      <c r="AF4707" s="37"/>
      <c r="AH4707" s="37"/>
      <c r="AN4707" s="37"/>
      <c r="AP4707" s="37"/>
      <c r="AR4707" s="37">
        <v>0</v>
      </c>
      <c r="AS4707" s="12">
        <v>0</v>
      </c>
      <c r="AT4707" s="37"/>
      <c r="AV4707" s="37"/>
      <c r="AX4707" s="37"/>
      <c r="BB4707" s="12">
        <v>13000</v>
      </c>
      <c r="BE4707" s="12">
        <v>0</v>
      </c>
      <c r="BG4707" s="12">
        <v>27000</v>
      </c>
      <c r="BM4707" s="12">
        <v>0</v>
      </c>
      <c r="BS4707" s="12">
        <v>0</v>
      </c>
      <c r="CC4707" s="12">
        <v>0</v>
      </c>
      <c r="CG4707" s="12" t="s">
        <v>940</v>
      </c>
      <c r="CH4707" s="12">
        <v>63</v>
      </c>
      <c r="CI4707" s="12" t="s">
        <v>1070</v>
      </c>
      <c r="CJ4707" s="12" t="s">
        <v>936</v>
      </c>
      <c r="CK4707" s="12" t="s">
        <v>932</v>
      </c>
      <c r="CL4707" s="37">
        <v>814735922</v>
      </c>
      <c r="CN4707" s="12" t="s">
        <v>1509</v>
      </c>
      <c r="CS4707" s="12"/>
      <c r="CT4707" s="36" t="str">
        <f t="shared" si="73"/>
        <v>500mn - 1bn</v>
      </c>
      <c r="CU4707" s="36" t="str">
        <f>VLOOKUP(CK4707,Mapping!B:C,2,FALSE)</f>
        <v>US/CA</v>
      </c>
    </row>
    <row r="4708" spans="1:99" ht="16" customHeight="1" x14ac:dyDescent="0.35">
      <c r="A4708" s="12" t="s">
        <v>6313</v>
      </c>
      <c r="B4708" s="12" t="s">
        <v>925</v>
      </c>
      <c r="E4708" s="37">
        <v>6644096</v>
      </c>
      <c r="G4708" s="37" t="s">
        <v>1505</v>
      </c>
      <c r="I4708" s="37"/>
      <c r="K4708" s="37"/>
      <c r="M4708" s="37"/>
      <c r="O4708" s="37"/>
      <c r="Q4708" s="12">
        <v>52614</v>
      </c>
      <c r="R4708" s="37"/>
      <c r="T4708" s="37"/>
      <c r="V4708" s="37"/>
      <c r="X4708" s="37"/>
      <c r="Z4708" s="37"/>
      <c r="AB4708" s="37"/>
      <c r="AD4708" s="37"/>
      <c r="AF4708" s="37"/>
      <c r="AH4708" s="37">
        <v>6644096</v>
      </c>
      <c r="AI4708" s="12">
        <v>0.68</v>
      </c>
      <c r="AN4708" s="37"/>
      <c r="AP4708" s="37"/>
      <c r="AR4708" s="37"/>
      <c r="AT4708" s="37"/>
      <c r="AV4708" s="37"/>
      <c r="AX4708" s="37"/>
      <c r="BQ4708" s="12">
        <v>0.01</v>
      </c>
      <c r="CG4708" s="12" t="s">
        <v>976</v>
      </c>
      <c r="CH4708" s="12">
        <v>57.929000000000002</v>
      </c>
      <c r="CI4708" s="12" t="s">
        <v>3181</v>
      </c>
      <c r="CJ4708" s="12" t="s">
        <v>966</v>
      </c>
      <c r="CK4708" s="12" t="s">
        <v>932</v>
      </c>
      <c r="CL4708" s="37">
        <v>972704620</v>
      </c>
      <c r="CN4708" s="12" t="s">
        <v>1513</v>
      </c>
      <c r="CS4708" s="12"/>
      <c r="CT4708" s="36" t="str">
        <f t="shared" si="73"/>
        <v>500mn - 1bn</v>
      </c>
      <c r="CU4708" s="36" t="str">
        <f>VLOOKUP(CK4708,Mapping!B:C,2,FALSE)</f>
        <v>US/CA</v>
      </c>
    </row>
    <row r="4709" spans="1:99" ht="16" customHeight="1" x14ac:dyDescent="0.35">
      <c r="A4709" s="12" t="s">
        <v>6314</v>
      </c>
      <c r="B4709" s="12" t="s">
        <v>925</v>
      </c>
      <c r="E4709" s="37">
        <v>114861457</v>
      </c>
      <c r="G4709" s="37" t="s">
        <v>1505</v>
      </c>
      <c r="I4709" s="37"/>
      <c r="K4709" s="37"/>
      <c r="M4709" s="37"/>
      <c r="O4709" s="37"/>
      <c r="R4709" s="37"/>
      <c r="T4709" s="37"/>
      <c r="V4709" s="37"/>
      <c r="X4709" s="37"/>
      <c r="Z4709" s="37"/>
      <c r="AB4709" s="37"/>
      <c r="AD4709" s="37"/>
      <c r="AF4709" s="37"/>
      <c r="AH4709" s="37"/>
      <c r="AN4709" s="37"/>
      <c r="AP4709" s="37"/>
      <c r="AR4709" s="37"/>
      <c r="AT4709" s="37">
        <v>114861457</v>
      </c>
      <c r="AU4709" s="12">
        <v>2.5299999999999998</v>
      </c>
      <c r="AV4709" s="37"/>
      <c r="AX4709" s="37"/>
      <c r="BD4709" s="12">
        <v>10774996</v>
      </c>
      <c r="CF4709" s="12">
        <v>9.26</v>
      </c>
      <c r="CG4709" s="12" t="s">
        <v>976</v>
      </c>
      <c r="CH4709" s="12">
        <v>51.814999999999998</v>
      </c>
      <c r="CI4709" s="12" t="s">
        <v>941</v>
      </c>
      <c r="CJ4709" s="12" t="s">
        <v>941</v>
      </c>
      <c r="CK4709" s="12" t="s">
        <v>932</v>
      </c>
      <c r="CL4709" s="37">
        <v>4536821404</v>
      </c>
      <c r="CN4709" s="12" t="s">
        <v>1513</v>
      </c>
      <c r="CS4709" s="12"/>
      <c r="CT4709" s="36" t="str">
        <f t="shared" si="73"/>
        <v>1bn - 50bn</v>
      </c>
      <c r="CU4709" s="36" t="str">
        <f>VLOOKUP(CK4709,Mapping!B:C,2,FALSE)</f>
        <v>US/CA</v>
      </c>
    </row>
    <row r="4710" spans="1:99" ht="16" customHeight="1" x14ac:dyDescent="0.35">
      <c r="A4710" s="12" t="s">
        <v>6315</v>
      </c>
      <c r="B4710" s="12" t="s">
        <v>925</v>
      </c>
      <c r="E4710" s="37">
        <v>42139425</v>
      </c>
      <c r="G4710" s="37" t="s">
        <v>1505</v>
      </c>
      <c r="I4710" s="37"/>
      <c r="K4710" s="37"/>
      <c r="M4710" s="37"/>
      <c r="O4710" s="37"/>
      <c r="Q4710" s="12">
        <v>63946</v>
      </c>
      <c r="R4710" s="37"/>
      <c r="T4710" s="37"/>
      <c r="V4710" s="37"/>
      <c r="X4710" s="37">
        <v>8583018</v>
      </c>
      <c r="Y4710" s="12">
        <v>7.0000000000000007E-2</v>
      </c>
      <c r="Z4710" s="37"/>
      <c r="AB4710" s="37"/>
      <c r="AD4710" s="37"/>
      <c r="AF4710" s="37"/>
      <c r="AH4710" s="37">
        <v>8075101</v>
      </c>
      <c r="AI4710" s="12">
        <v>7.0000000000000007E-2</v>
      </c>
      <c r="AN4710" s="37">
        <v>21034759</v>
      </c>
      <c r="AO4710" s="12">
        <v>0.18</v>
      </c>
      <c r="AP4710" s="37">
        <v>4126235</v>
      </c>
      <c r="AQ4710" s="12">
        <v>0.04</v>
      </c>
      <c r="AR4710" s="37"/>
      <c r="AT4710" s="37">
        <v>320312</v>
      </c>
      <c r="AU4710" s="12">
        <v>0</v>
      </c>
      <c r="AV4710" s="37"/>
      <c r="AX4710" s="37"/>
      <c r="BA4710" s="12">
        <v>83999</v>
      </c>
      <c r="BD4710" s="12">
        <v>30048</v>
      </c>
      <c r="BH4710" s="12">
        <v>17871</v>
      </c>
      <c r="BI4710" s="12">
        <v>124900</v>
      </c>
      <c r="BQ4710" s="12">
        <v>0.02</v>
      </c>
      <c r="BV4710" s="12">
        <v>0.02</v>
      </c>
      <c r="BY4710" s="12">
        <v>0.02</v>
      </c>
      <c r="BZ4710" s="12">
        <v>0</v>
      </c>
      <c r="CF4710" s="12">
        <v>0.03</v>
      </c>
      <c r="CG4710" s="12" t="s">
        <v>991</v>
      </c>
      <c r="CH4710" s="12">
        <v>15.208</v>
      </c>
      <c r="CI4710" s="12"/>
      <c r="CJ4710" s="12" t="s">
        <v>1015</v>
      </c>
      <c r="CK4710" s="12" t="s">
        <v>932</v>
      </c>
      <c r="CL4710" s="37">
        <v>11698846810</v>
      </c>
      <c r="CN4710" s="12" t="s">
        <v>1520</v>
      </c>
      <c r="CS4710" s="12"/>
      <c r="CT4710" s="36" t="str">
        <f t="shared" si="73"/>
        <v>1bn - 50bn</v>
      </c>
      <c r="CU4710" s="36" t="str">
        <f>VLOOKUP(CK4710,Mapping!B:C,2,FALSE)</f>
        <v>US/CA</v>
      </c>
    </row>
    <row r="4711" spans="1:99" ht="16" customHeight="1" x14ac:dyDescent="0.35">
      <c r="A4711" s="12" t="s">
        <v>1394</v>
      </c>
      <c r="B4711" s="12" t="s">
        <v>925</v>
      </c>
      <c r="E4711" s="37">
        <v>130563442</v>
      </c>
      <c r="G4711" s="37" t="s">
        <v>1505</v>
      </c>
      <c r="I4711" s="37"/>
      <c r="K4711" s="37"/>
      <c r="M4711" s="37"/>
      <c r="O4711" s="37"/>
      <c r="Q4711" s="12">
        <v>113580</v>
      </c>
      <c r="R4711" s="37"/>
      <c r="T4711" s="37"/>
      <c r="V4711" s="37"/>
      <c r="X4711" s="37">
        <v>3474120</v>
      </c>
      <c r="Y4711" s="12">
        <v>0.01</v>
      </c>
      <c r="Z4711" s="37"/>
      <c r="AB4711" s="37"/>
      <c r="AD4711" s="37"/>
      <c r="AF4711" s="37"/>
      <c r="AH4711" s="37">
        <v>14342882</v>
      </c>
      <c r="AI4711" s="12">
        <v>0.03</v>
      </c>
      <c r="AN4711" s="37">
        <v>101578180</v>
      </c>
      <c r="AO4711" s="12">
        <v>0.19</v>
      </c>
      <c r="AP4711" s="37">
        <v>11049241</v>
      </c>
      <c r="AQ4711" s="12">
        <v>0.02</v>
      </c>
      <c r="AR4711" s="37"/>
      <c r="AT4711" s="37">
        <v>119019</v>
      </c>
      <c r="AU4711" s="12">
        <v>0</v>
      </c>
      <c r="AV4711" s="37"/>
      <c r="AX4711" s="37"/>
      <c r="BA4711" s="12">
        <v>34000</v>
      </c>
      <c r="BD4711" s="12">
        <v>11165</v>
      </c>
      <c r="BH4711" s="12">
        <v>47855</v>
      </c>
      <c r="BI4711" s="12">
        <v>603150</v>
      </c>
      <c r="BQ4711" s="12">
        <v>0.03</v>
      </c>
      <c r="BV4711" s="12">
        <v>0.04</v>
      </c>
      <c r="BY4711" s="12">
        <v>0.08</v>
      </c>
      <c r="BZ4711" s="12">
        <v>0</v>
      </c>
      <c r="CF4711" s="12">
        <v>0.01</v>
      </c>
      <c r="CG4711" s="12" t="s">
        <v>1058</v>
      </c>
      <c r="CH4711" s="12">
        <v>28.687000000000001</v>
      </c>
      <c r="CI4711" s="12" t="s">
        <v>1110</v>
      </c>
      <c r="CJ4711" s="12" t="s">
        <v>1111</v>
      </c>
      <c r="CK4711" s="12" t="s">
        <v>932</v>
      </c>
      <c r="CL4711" s="37">
        <v>53708967941</v>
      </c>
      <c r="CN4711" s="12" t="s">
        <v>1509</v>
      </c>
      <c r="CS4711" s="12"/>
      <c r="CT4711" s="36" t="str">
        <f t="shared" si="73"/>
        <v>50bn - 100bn</v>
      </c>
      <c r="CU4711" s="36" t="str">
        <f>VLOOKUP(CK4711,Mapping!B:C,2,FALSE)</f>
        <v>US/CA</v>
      </c>
    </row>
    <row r="4712" spans="1:99" ht="16" customHeight="1" x14ac:dyDescent="0.35">
      <c r="A4712" s="12" t="s">
        <v>6316</v>
      </c>
      <c r="B4712" s="12" t="s">
        <v>925</v>
      </c>
      <c r="E4712" s="37">
        <v>1813074</v>
      </c>
      <c r="G4712" s="37" t="s">
        <v>1505</v>
      </c>
      <c r="I4712" s="37"/>
      <c r="K4712" s="37"/>
      <c r="M4712" s="37"/>
      <c r="O4712" s="37"/>
      <c r="Q4712" s="12">
        <v>1559</v>
      </c>
      <c r="R4712" s="37"/>
      <c r="T4712" s="37">
        <v>71642</v>
      </c>
      <c r="U4712" s="12">
        <v>0.01</v>
      </c>
      <c r="V4712" s="37"/>
      <c r="X4712" s="37">
        <v>884879</v>
      </c>
      <c r="Y4712" s="12">
        <v>0.11</v>
      </c>
      <c r="Z4712" s="37">
        <v>0</v>
      </c>
      <c r="AA4712" s="12">
        <v>0</v>
      </c>
      <c r="AB4712" s="37"/>
      <c r="AD4712" s="37">
        <v>85459</v>
      </c>
      <c r="AE4712" s="12">
        <v>0.01</v>
      </c>
      <c r="AF4712" s="37"/>
      <c r="AH4712" s="37">
        <v>196871</v>
      </c>
      <c r="AI4712" s="12">
        <v>0.02</v>
      </c>
      <c r="AN4712" s="37"/>
      <c r="AP4712" s="37">
        <v>574223</v>
      </c>
      <c r="AQ4712" s="12">
        <v>7.0000000000000007E-2</v>
      </c>
      <c r="AR4712" s="37">
        <v>0</v>
      </c>
      <c r="AS4712" s="12">
        <v>0</v>
      </c>
      <c r="AT4712" s="37">
        <v>0</v>
      </c>
      <c r="AU4712" s="12">
        <v>0</v>
      </c>
      <c r="AV4712" s="37"/>
      <c r="AX4712" s="37"/>
      <c r="BA4712" s="12">
        <v>8660</v>
      </c>
      <c r="BC4712" s="12">
        <v>0</v>
      </c>
      <c r="BD4712" s="12">
        <v>0</v>
      </c>
      <c r="BE4712" s="12">
        <v>0</v>
      </c>
      <c r="BH4712" s="12">
        <v>2487</v>
      </c>
      <c r="BJ4712" s="12">
        <v>767</v>
      </c>
      <c r="BK4712" s="12">
        <v>640</v>
      </c>
      <c r="BM4712" s="12">
        <v>0</v>
      </c>
      <c r="BQ4712" s="12">
        <v>0</v>
      </c>
      <c r="BV4712" s="12">
        <v>0</v>
      </c>
      <c r="BZ4712" s="12">
        <v>0</v>
      </c>
      <c r="CB4712" s="12">
        <v>0</v>
      </c>
      <c r="CD4712" s="12">
        <v>0</v>
      </c>
      <c r="CE4712" s="12">
        <v>0</v>
      </c>
      <c r="CF4712" s="12">
        <v>0</v>
      </c>
      <c r="CG4712" s="12" t="s">
        <v>940</v>
      </c>
      <c r="CH4712" s="12">
        <v>92.968000000000004</v>
      </c>
      <c r="CI4712" s="12" t="s">
        <v>6317</v>
      </c>
      <c r="CJ4712" s="12" t="s">
        <v>2327</v>
      </c>
      <c r="CK4712" s="12" t="s">
        <v>932</v>
      </c>
      <c r="CL4712" s="37">
        <v>842630712</v>
      </c>
      <c r="CN4712" s="12" t="s">
        <v>1519</v>
      </c>
      <c r="CS4712" s="12"/>
      <c r="CT4712" s="36" t="str">
        <f t="shared" si="73"/>
        <v>500mn - 1bn</v>
      </c>
      <c r="CU4712" s="36" t="str">
        <f>VLOOKUP(CK4712,Mapping!B:C,2,FALSE)</f>
        <v>US/CA</v>
      </c>
    </row>
    <row r="4713" spans="1:99" ht="16" customHeight="1" x14ac:dyDescent="0.35">
      <c r="A4713" s="12" t="s">
        <v>760</v>
      </c>
      <c r="B4713" s="12" t="s">
        <v>933</v>
      </c>
      <c r="E4713" s="37">
        <v>8749868</v>
      </c>
      <c r="F4713" s="12">
        <v>1750</v>
      </c>
      <c r="G4713" s="37" t="s">
        <v>1505</v>
      </c>
      <c r="I4713" s="37">
        <v>91193</v>
      </c>
      <c r="J4713" s="12">
        <v>0</v>
      </c>
      <c r="K4713" s="37"/>
      <c r="M4713" s="37"/>
      <c r="O4713" s="37">
        <v>638280</v>
      </c>
      <c r="P4713" s="12">
        <v>0.01</v>
      </c>
      <c r="Q4713" s="12">
        <v>10581</v>
      </c>
      <c r="R4713" s="37">
        <v>141282</v>
      </c>
      <c r="S4713" s="12">
        <v>0</v>
      </c>
      <c r="T4713" s="37"/>
      <c r="V4713" s="37">
        <v>252752</v>
      </c>
      <c r="W4713" s="12">
        <v>0</v>
      </c>
      <c r="X4713" s="37"/>
      <c r="Z4713" s="37"/>
      <c r="AB4713" s="37">
        <v>115544</v>
      </c>
      <c r="AC4713" s="12">
        <v>0</v>
      </c>
      <c r="AD4713" s="37"/>
      <c r="AF4713" s="37"/>
      <c r="AH4713" s="37">
        <v>1402210</v>
      </c>
      <c r="AI4713" s="12">
        <v>0.01</v>
      </c>
      <c r="AJ4713" s="12">
        <v>7900</v>
      </c>
      <c r="AK4713" s="12">
        <v>11400</v>
      </c>
      <c r="AL4713" s="12">
        <v>39700</v>
      </c>
      <c r="AM4713" s="12">
        <v>5200</v>
      </c>
      <c r="AN4713" s="37">
        <v>5497408</v>
      </c>
      <c r="AO4713" s="12">
        <v>0.05</v>
      </c>
      <c r="AP4713" s="37">
        <v>587275</v>
      </c>
      <c r="AQ4713" s="12">
        <v>0.01</v>
      </c>
      <c r="AR4713" s="37">
        <v>9364</v>
      </c>
      <c r="AS4713" s="12">
        <v>0</v>
      </c>
      <c r="AT4713" s="37"/>
      <c r="AV4713" s="37"/>
      <c r="AX4713" s="37">
        <v>14560</v>
      </c>
      <c r="AY4713" s="12">
        <v>0</v>
      </c>
      <c r="AZ4713" s="12">
        <v>13300</v>
      </c>
      <c r="BE4713" s="12">
        <v>200</v>
      </c>
      <c r="BH4713" s="12">
        <v>3046</v>
      </c>
      <c r="BI4713" s="12">
        <v>29435</v>
      </c>
      <c r="BM4713" s="12">
        <v>0</v>
      </c>
      <c r="BO4713" s="12">
        <v>0</v>
      </c>
      <c r="BQ4713" s="12">
        <v>0</v>
      </c>
      <c r="BR4713" s="12">
        <v>0</v>
      </c>
      <c r="BT4713" s="12">
        <v>0</v>
      </c>
      <c r="BU4713" s="12">
        <v>0</v>
      </c>
      <c r="BV4713" s="12">
        <v>0</v>
      </c>
      <c r="BW4713" s="12">
        <v>0</v>
      </c>
      <c r="BX4713" s="12">
        <v>0</v>
      </c>
      <c r="BY4713" s="12">
        <v>0</v>
      </c>
      <c r="CG4713" s="12" t="s">
        <v>934</v>
      </c>
      <c r="CH4713" s="12">
        <v>19.507999999999999</v>
      </c>
      <c r="CI4713" s="12" t="s">
        <v>1011</v>
      </c>
      <c r="CJ4713" s="12" t="s">
        <v>1012</v>
      </c>
      <c r="CK4713" s="12" t="s">
        <v>1013</v>
      </c>
      <c r="CL4713" s="37">
        <v>11697781590</v>
      </c>
      <c r="CN4713" s="12" t="s">
        <v>1506</v>
      </c>
      <c r="CS4713" s="12"/>
      <c r="CT4713" s="36" t="str">
        <f t="shared" si="73"/>
        <v>1bn - 50bn</v>
      </c>
      <c r="CU4713" s="36" t="str">
        <f>VLOOKUP(CK4713,Mapping!B:C,2,FALSE)</f>
        <v>Oceania</v>
      </c>
    </row>
    <row r="4714" spans="1:99" ht="16" customHeight="1" x14ac:dyDescent="0.35">
      <c r="A4714" s="12" t="s">
        <v>520</v>
      </c>
      <c r="B4714" s="12" t="s">
        <v>933</v>
      </c>
      <c r="E4714" s="37">
        <v>57498054</v>
      </c>
      <c r="F4714" s="12">
        <v>17100</v>
      </c>
      <c r="G4714" s="37" t="s">
        <v>1505</v>
      </c>
      <c r="I4714" s="37">
        <v>903608</v>
      </c>
      <c r="J4714" s="12">
        <v>0</v>
      </c>
      <c r="K4714" s="37">
        <v>1297123</v>
      </c>
      <c r="L4714" s="12">
        <v>0.01</v>
      </c>
      <c r="M4714" s="37">
        <v>440866</v>
      </c>
      <c r="N4714" s="12">
        <v>0</v>
      </c>
      <c r="O4714" s="37">
        <v>12587172</v>
      </c>
      <c r="P4714" s="12">
        <v>0.06</v>
      </c>
      <c r="Q4714" s="12">
        <v>15750</v>
      </c>
      <c r="R4714" s="37">
        <v>1511885</v>
      </c>
      <c r="S4714" s="12">
        <v>0.01</v>
      </c>
      <c r="T4714" s="37"/>
      <c r="V4714" s="37">
        <v>2469859</v>
      </c>
      <c r="W4714" s="12">
        <v>0.01</v>
      </c>
      <c r="X4714" s="37">
        <v>2113140</v>
      </c>
      <c r="Y4714" s="12">
        <v>0.01</v>
      </c>
      <c r="Z4714" s="37"/>
      <c r="AB4714" s="37">
        <v>1459818</v>
      </c>
      <c r="AC4714" s="12">
        <v>0.01</v>
      </c>
      <c r="AD4714" s="37"/>
      <c r="AF4714" s="37"/>
      <c r="AH4714" s="37">
        <v>2167782</v>
      </c>
      <c r="AI4714" s="12">
        <v>0.01</v>
      </c>
      <c r="AJ4714" s="12">
        <v>99029</v>
      </c>
      <c r="AK4714" s="12">
        <v>108535</v>
      </c>
      <c r="AL4714" s="12">
        <v>784228</v>
      </c>
      <c r="AM4714" s="12">
        <v>30800</v>
      </c>
      <c r="AN4714" s="37">
        <v>26084619</v>
      </c>
      <c r="AO4714" s="12">
        <v>0.12</v>
      </c>
      <c r="AP4714" s="37">
        <v>6309805</v>
      </c>
      <c r="AQ4714" s="12">
        <v>0.03</v>
      </c>
      <c r="AR4714" s="37">
        <v>82618</v>
      </c>
      <c r="AS4714" s="12">
        <v>0</v>
      </c>
      <c r="AT4714" s="37"/>
      <c r="AV4714" s="37"/>
      <c r="AX4714" s="37">
        <v>69759</v>
      </c>
      <c r="AY4714" s="12">
        <v>0</v>
      </c>
      <c r="AZ4714" s="12">
        <v>142326</v>
      </c>
      <c r="BA4714" s="12">
        <v>21133</v>
      </c>
      <c r="BB4714" s="12">
        <v>3514</v>
      </c>
      <c r="BE4714" s="12">
        <v>1750</v>
      </c>
      <c r="BG4714" s="12">
        <v>21000</v>
      </c>
      <c r="BH4714" s="12">
        <v>25728</v>
      </c>
      <c r="BI4714" s="12">
        <v>152960</v>
      </c>
      <c r="BM4714" s="12">
        <v>0</v>
      </c>
      <c r="BO4714" s="12">
        <v>0</v>
      </c>
      <c r="BQ4714" s="12">
        <v>0</v>
      </c>
      <c r="BR4714" s="12">
        <v>0</v>
      </c>
      <c r="BS4714" s="12">
        <v>0</v>
      </c>
      <c r="BT4714" s="12">
        <v>0</v>
      </c>
      <c r="BU4714" s="12">
        <v>0</v>
      </c>
      <c r="BV4714" s="12">
        <v>0.02</v>
      </c>
      <c r="BW4714" s="12">
        <v>0</v>
      </c>
      <c r="BX4714" s="12">
        <v>0</v>
      </c>
      <c r="BY4714" s="12">
        <v>0.02</v>
      </c>
      <c r="BZ4714" s="12">
        <v>0</v>
      </c>
      <c r="CC4714" s="12">
        <v>0</v>
      </c>
      <c r="CG4714" s="12" t="s">
        <v>934</v>
      </c>
      <c r="CH4714" s="12">
        <v>21.007999999999999</v>
      </c>
      <c r="CI4714" s="12" t="s">
        <v>1053</v>
      </c>
      <c r="CJ4714" s="12"/>
      <c r="CK4714" s="12" t="s">
        <v>1054</v>
      </c>
      <c r="CL4714" s="37">
        <v>21085504861</v>
      </c>
      <c r="CN4714" s="12" t="s">
        <v>1506</v>
      </c>
      <c r="CS4714" s="12"/>
      <c r="CT4714" s="36" t="str">
        <f t="shared" si="73"/>
        <v>1bn - 50bn</v>
      </c>
      <c r="CU4714" s="36" t="str">
        <f>VLOOKUP(CK4714,Mapping!B:C,2,FALSE)</f>
        <v>EU</v>
      </c>
    </row>
    <row r="4715" spans="1:99" ht="16" customHeight="1" x14ac:dyDescent="0.35">
      <c r="A4715" s="12" t="s">
        <v>346</v>
      </c>
      <c r="B4715" s="12" t="s">
        <v>933</v>
      </c>
      <c r="E4715" s="37">
        <v>60201657</v>
      </c>
      <c r="F4715" s="12">
        <v>56400</v>
      </c>
      <c r="G4715" s="37" t="s">
        <v>1505</v>
      </c>
      <c r="I4715" s="37">
        <v>3006753</v>
      </c>
      <c r="J4715" s="12">
        <v>0.03</v>
      </c>
      <c r="K4715" s="37"/>
      <c r="M4715" s="37"/>
      <c r="O4715" s="37">
        <v>22829714</v>
      </c>
      <c r="P4715" s="12">
        <v>0.22</v>
      </c>
      <c r="Q4715" s="12">
        <v>40523</v>
      </c>
      <c r="R4715" s="37">
        <v>1393697</v>
      </c>
      <c r="S4715" s="12">
        <v>0.01</v>
      </c>
      <c r="T4715" s="37"/>
      <c r="V4715" s="37">
        <v>4288280</v>
      </c>
      <c r="W4715" s="12">
        <v>0.04</v>
      </c>
      <c r="X4715" s="37">
        <v>3221130</v>
      </c>
      <c r="Y4715" s="12">
        <v>0.03</v>
      </c>
      <c r="Z4715" s="37"/>
      <c r="AB4715" s="37">
        <v>2248937</v>
      </c>
      <c r="AC4715" s="12">
        <v>0.02</v>
      </c>
      <c r="AD4715" s="37"/>
      <c r="AF4715" s="37"/>
      <c r="AH4715" s="37">
        <v>5372007</v>
      </c>
      <c r="AI4715" s="12">
        <v>0.05</v>
      </c>
      <c r="AJ4715" s="12">
        <v>151547</v>
      </c>
      <c r="AK4715" s="12">
        <v>187750</v>
      </c>
      <c r="AL4715" s="12">
        <v>1419972</v>
      </c>
      <c r="AN4715" s="37">
        <v>15479874</v>
      </c>
      <c r="AO4715" s="12">
        <v>0.15</v>
      </c>
      <c r="AP4715" s="37">
        <v>2361265</v>
      </c>
      <c r="AQ4715" s="12">
        <v>0.02</v>
      </c>
      <c r="AR4715" s="37"/>
      <c r="AT4715" s="37"/>
      <c r="AV4715" s="37"/>
      <c r="AX4715" s="37"/>
      <c r="AZ4715" s="12">
        <v>131200</v>
      </c>
      <c r="BA4715" s="12">
        <v>32250</v>
      </c>
      <c r="BH4715" s="12">
        <v>12746</v>
      </c>
      <c r="BI4715" s="12">
        <v>75500</v>
      </c>
      <c r="BO4715" s="12">
        <v>0.01</v>
      </c>
      <c r="BQ4715" s="12">
        <v>0.01</v>
      </c>
      <c r="BR4715" s="12">
        <v>0.01</v>
      </c>
      <c r="BT4715" s="12">
        <v>0.01</v>
      </c>
      <c r="BU4715" s="12">
        <v>0.01</v>
      </c>
      <c r="BV4715" s="12">
        <v>0.01</v>
      </c>
      <c r="BX4715" s="12">
        <v>0</v>
      </c>
      <c r="BY4715" s="12">
        <v>0.01</v>
      </c>
      <c r="BZ4715" s="12">
        <v>0</v>
      </c>
      <c r="CG4715" s="12" t="s">
        <v>934</v>
      </c>
      <c r="CH4715" s="12">
        <v>14.333</v>
      </c>
      <c r="CI4715" s="12" t="s">
        <v>960</v>
      </c>
      <c r="CJ4715" s="12"/>
      <c r="CK4715" s="12" t="s">
        <v>961</v>
      </c>
      <c r="CL4715" s="37">
        <v>10596890010</v>
      </c>
      <c r="CN4715" s="12" t="s">
        <v>1506</v>
      </c>
      <c r="CS4715" s="12"/>
      <c r="CT4715" s="36" t="str">
        <f t="shared" si="73"/>
        <v>1bn - 50bn</v>
      </c>
      <c r="CU4715" s="36" t="str">
        <f>VLOOKUP(CK4715,Mapping!B:C,2,FALSE)</f>
        <v>EU</v>
      </c>
    </row>
    <row r="4716" spans="1:99" ht="16" customHeight="1" x14ac:dyDescent="0.35">
      <c r="A4716" s="12" t="s">
        <v>544</v>
      </c>
      <c r="B4716" s="12" t="s">
        <v>925</v>
      </c>
      <c r="E4716" s="37">
        <v>33705993</v>
      </c>
      <c r="F4716" s="12">
        <v>14200</v>
      </c>
      <c r="G4716" s="37" t="s">
        <v>1505</v>
      </c>
      <c r="I4716" s="37">
        <v>1010968</v>
      </c>
      <c r="J4716" s="12">
        <v>0.01</v>
      </c>
      <c r="K4716" s="37">
        <v>11069428</v>
      </c>
      <c r="L4716" s="12">
        <v>0.12</v>
      </c>
      <c r="M4716" s="37"/>
      <c r="O4716" s="37">
        <v>7068934</v>
      </c>
      <c r="P4716" s="12">
        <v>0.08</v>
      </c>
      <c r="Q4716" s="12">
        <v>14400</v>
      </c>
      <c r="R4716" s="37">
        <v>1500093</v>
      </c>
      <c r="S4716" s="12">
        <v>0.02</v>
      </c>
      <c r="T4716" s="37"/>
      <c r="V4716" s="37">
        <v>1092105</v>
      </c>
      <c r="W4716" s="12">
        <v>0.01</v>
      </c>
      <c r="X4716" s="37">
        <v>1814240</v>
      </c>
      <c r="Y4716" s="12">
        <v>0.02</v>
      </c>
      <c r="Z4716" s="37"/>
      <c r="AB4716" s="37">
        <v>801707</v>
      </c>
      <c r="AC4716" s="12">
        <v>0.01</v>
      </c>
      <c r="AD4716" s="37"/>
      <c r="AF4716" s="37">
        <v>863547</v>
      </c>
      <c r="AG4716" s="12">
        <v>0.01</v>
      </c>
      <c r="AH4716" s="37">
        <v>1954368</v>
      </c>
      <c r="AI4716" s="12">
        <v>0.02</v>
      </c>
      <c r="AJ4716" s="12">
        <v>55900</v>
      </c>
      <c r="AK4716" s="12">
        <v>39600</v>
      </c>
      <c r="AL4716" s="12">
        <v>385200</v>
      </c>
      <c r="AM4716" s="12">
        <v>24400</v>
      </c>
      <c r="AN4716" s="37">
        <v>5355330</v>
      </c>
      <c r="AO4716" s="12">
        <v>0.06</v>
      </c>
      <c r="AP4716" s="37">
        <v>1104909</v>
      </c>
      <c r="AQ4716" s="12">
        <v>0.01</v>
      </c>
      <c r="AR4716" s="37"/>
      <c r="AT4716" s="37"/>
      <c r="AV4716" s="37"/>
      <c r="AX4716" s="37">
        <v>70364</v>
      </c>
      <c r="AY4716" s="12">
        <v>0</v>
      </c>
      <c r="AZ4716" s="12">
        <v>113000</v>
      </c>
      <c r="BA4716" s="12">
        <v>16000</v>
      </c>
      <c r="BF4716" s="12">
        <v>51100</v>
      </c>
      <c r="BG4716" s="12">
        <v>143800</v>
      </c>
      <c r="BH4716" s="12">
        <v>3900</v>
      </c>
      <c r="BI4716" s="12">
        <v>25000</v>
      </c>
      <c r="BO4716" s="12">
        <v>0</v>
      </c>
      <c r="BP4716" s="12">
        <v>0</v>
      </c>
      <c r="BQ4716" s="12">
        <v>0</v>
      </c>
      <c r="BR4716" s="12">
        <v>0</v>
      </c>
      <c r="BS4716" s="12">
        <v>0</v>
      </c>
      <c r="BT4716" s="12">
        <v>0</v>
      </c>
      <c r="BU4716" s="12">
        <v>0</v>
      </c>
      <c r="BV4716" s="12">
        <v>0</v>
      </c>
      <c r="BW4716" s="12">
        <v>0</v>
      </c>
      <c r="BX4716" s="12">
        <v>0</v>
      </c>
      <c r="BY4716" s="12">
        <v>0</v>
      </c>
      <c r="BZ4716" s="12">
        <v>0</v>
      </c>
      <c r="CG4716" s="12" t="s">
        <v>934</v>
      </c>
      <c r="CH4716" s="12">
        <v>12.263999999999999</v>
      </c>
      <c r="CI4716" s="12" t="s">
        <v>1056</v>
      </c>
      <c r="CJ4716" s="12"/>
      <c r="CK4716" s="12" t="s">
        <v>1057</v>
      </c>
      <c r="CL4716" s="37">
        <v>9111037654</v>
      </c>
      <c r="CN4716" s="12" t="s">
        <v>1506</v>
      </c>
      <c r="CS4716" s="12"/>
      <c r="CT4716" s="36" t="str">
        <f t="shared" si="73"/>
        <v>1bn - 50bn</v>
      </c>
      <c r="CU4716" s="36" t="str">
        <f>VLOOKUP(CK4716,Mapping!B:C,2,FALSE)</f>
        <v>Asia</v>
      </c>
    </row>
    <row r="4717" spans="1:99" ht="16" customHeight="1" x14ac:dyDescent="0.35">
      <c r="A4717" s="12" t="s">
        <v>315</v>
      </c>
      <c r="B4717" s="12" t="s">
        <v>933</v>
      </c>
      <c r="E4717" s="37">
        <v>458445603</v>
      </c>
      <c r="F4717" s="12">
        <v>77850</v>
      </c>
      <c r="G4717" s="37" t="s">
        <v>1505</v>
      </c>
      <c r="I4717" s="37">
        <v>3783312</v>
      </c>
      <c r="J4717" s="12">
        <v>0.01</v>
      </c>
      <c r="K4717" s="37">
        <v>95268097</v>
      </c>
      <c r="L4717" s="12">
        <v>0.18</v>
      </c>
      <c r="M4717" s="37"/>
      <c r="O4717" s="37">
        <v>81371622</v>
      </c>
      <c r="P4717" s="12">
        <v>0.15</v>
      </c>
      <c r="Q4717" s="12">
        <v>94201</v>
      </c>
      <c r="R4717" s="37">
        <v>6608307</v>
      </c>
      <c r="S4717" s="12">
        <v>0.01</v>
      </c>
      <c r="T4717" s="37"/>
      <c r="V4717" s="37">
        <v>4867403</v>
      </c>
      <c r="W4717" s="12">
        <v>0.01</v>
      </c>
      <c r="X4717" s="37">
        <v>9117419</v>
      </c>
      <c r="Y4717" s="12">
        <v>0.02</v>
      </c>
      <c r="Z4717" s="37"/>
      <c r="AB4717" s="37">
        <v>4341149</v>
      </c>
      <c r="AC4717" s="12">
        <v>0.01</v>
      </c>
      <c r="AD4717" s="37">
        <v>60253373</v>
      </c>
      <c r="AE4717" s="12">
        <v>0.11</v>
      </c>
      <c r="AF4717" s="37">
        <v>22363229</v>
      </c>
      <c r="AG4717" s="12">
        <v>0.04</v>
      </c>
      <c r="AH4717" s="37">
        <v>11895702</v>
      </c>
      <c r="AI4717" s="12">
        <v>0.02</v>
      </c>
      <c r="AJ4717" s="12">
        <v>300498</v>
      </c>
      <c r="AK4717" s="12">
        <v>223695</v>
      </c>
      <c r="AL4717" s="12">
        <v>5358082</v>
      </c>
      <c r="AM4717" s="12">
        <v>163511</v>
      </c>
      <c r="AN4717" s="37">
        <v>152674624</v>
      </c>
      <c r="AO4717" s="12">
        <v>0.28000000000000003</v>
      </c>
      <c r="AP4717" s="37">
        <v>5468630</v>
      </c>
      <c r="AQ4717" s="12">
        <v>0.01</v>
      </c>
      <c r="AR4717" s="37"/>
      <c r="AT4717" s="37">
        <v>57127</v>
      </c>
      <c r="AU4717" s="12">
        <v>0</v>
      </c>
      <c r="AV4717" s="37"/>
      <c r="AX4717" s="37">
        <v>375609</v>
      </c>
      <c r="AY4717" s="12">
        <v>0</v>
      </c>
      <c r="AZ4717" s="12">
        <v>624248</v>
      </c>
      <c r="BA4717" s="12">
        <v>89229</v>
      </c>
      <c r="BD4717" s="12">
        <v>5359</v>
      </c>
      <c r="BF4717" s="12">
        <v>1657841</v>
      </c>
      <c r="BG4717" s="12">
        <v>1542359</v>
      </c>
      <c r="BH4717" s="12">
        <v>23685</v>
      </c>
      <c r="BI4717" s="12">
        <v>906550</v>
      </c>
      <c r="BJ4717" s="12">
        <v>540777</v>
      </c>
      <c r="BO4717" s="12">
        <v>0.01</v>
      </c>
      <c r="BP4717" s="12">
        <v>7.0000000000000007E-2</v>
      </c>
      <c r="BQ4717" s="12">
        <v>0.02</v>
      </c>
      <c r="BR4717" s="12">
        <v>0.01</v>
      </c>
      <c r="BS4717" s="12">
        <v>0.02</v>
      </c>
      <c r="BT4717" s="12">
        <v>0.01</v>
      </c>
      <c r="BU4717" s="12">
        <v>0.03</v>
      </c>
      <c r="BV4717" s="12">
        <v>0.02</v>
      </c>
      <c r="BW4717" s="12">
        <v>0.01</v>
      </c>
      <c r="BX4717" s="12">
        <v>0.01</v>
      </c>
      <c r="BY4717" s="12">
        <v>0.12</v>
      </c>
      <c r="BZ4717" s="12">
        <v>0</v>
      </c>
      <c r="CB4717" s="12">
        <v>0.19</v>
      </c>
      <c r="CF4717" s="12">
        <v>0</v>
      </c>
      <c r="CG4717" s="12" t="s">
        <v>980</v>
      </c>
      <c r="CH4717" s="12">
        <v>46.323999999999998</v>
      </c>
      <c r="CI4717" s="12" t="s">
        <v>943</v>
      </c>
      <c r="CJ4717" s="12"/>
      <c r="CK4717" s="12" t="s">
        <v>944</v>
      </c>
      <c r="CL4717" s="37">
        <v>54351764988</v>
      </c>
      <c r="CN4717" s="12" t="s">
        <v>1506</v>
      </c>
      <c r="CS4717" s="12"/>
      <c r="CT4717" s="36" t="str">
        <f t="shared" si="73"/>
        <v>50bn - 100bn</v>
      </c>
      <c r="CU4717" s="36" t="str">
        <f>VLOOKUP(CK4717,Mapping!B:C,2,FALSE)</f>
        <v>EU</v>
      </c>
    </row>
    <row r="4718" spans="1:99" ht="16" customHeight="1" x14ac:dyDescent="0.35">
      <c r="A4718" s="12" t="s">
        <v>6318</v>
      </c>
      <c r="B4718" s="12" t="s">
        <v>925</v>
      </c>
      <c r="E4718" s="37">
        <v>8446885</v>
      </c>
      <c r="G4718" s="37" t="s">
        <v>1505</v>
      </c>
      <c r="I4718" s="37"/>
      <c r="K4718" s="37">
        <v>746609</v>
      </c>
      <c r="L4718" s="12">
        <v>0</v>
      </c>
      <c r="M4718" s="37">
        <v>146263</v>
      </c>
      <c r="N4718" s="12">
        <v>0</v>
      </c>
      <c r="O4718" s="37">
        <v>429858</v>
      </c>
      <c r="P4718" s="12">
        <v>0</v>
      </c>
      <c r="Q4718" s="12">
        <v>10817</v>
      </c>
      <c r="R4718" s="37">
        <v>391780</v>
      </c>
      <c r="S4718" s="12">
        <v>0</v>
      </c>
      <c r="T4718" s="37">
        <v>146037</v>
      </c>
      <c r="U4718" s="12">
        <v>0</v>
      </c>
      <c r="V4718" s="37">
        <v>210359</v>
      </c>
      <c r="W4718" s="12">
        <v>0</v>
      </c>
      <c r="X4718" s="37">
        <v>255860</v>
      </c>
      <c r="Y4718" s="12">
        <v>0</v>
      </c>
      <c r="Z4718" s="37"/>
      <c r="AB4718" s="37">
        <v>301307</v>
      </c>
      <c r="AC4718" s="12">
        <v>0</v>
      </c>
      <c r="AD4718" s="37">
        <v>16862</v>
      </c>
      <c r="AE4718" s="12">
        <v>0</v>
      </c>
      <c r="AF4718" s="37">
        <v>76697</v>
      </c>
      <c r="AG4718" s="12">
        <v>0</v>
      </c>
      <c r="AH4718" s="37">
        <v>1518274</v>
      </c>
      <c r="AI4718" s="12">
        <v>0</v>
      </c>
      <c r="AJ4718" s="12">
        <v>17200</v>
      </c>
      <c r="AK4718" s="12">
        <v>11800</v>
      </c>
      <c r="AL4718" s="12">
        <v>40500</v>
      </c>
      <c r="AN4718" s="37">
        <v>3464849</v>
      </c>
      <c r="AO4718" s="12">
        <v>0.01</v>
      </c>
      <c r="AP4718" s="37">
        <v>742130</v>
      </c>
      <c r="AQ4718" s="12">
        <v>0</v>
      </c>
      <c r="AR4718" s="37"/>
      <c r="AT4718" s="37"/>
      <c r="AV4718" s="37"/>
      <c r="AX4718" s="37"/>
      <c r="AZ4718" s="12">
        <v>20050</v>
      </c>
      <c r="BA4718" s="12">
        <v>2638</v>
      </c>
      <c r="BB4718" s="12">
        <v>1725</v>
      </c>
      <c r="BF4718" s="12">
        <v>7200</v>
      </c>
      <c r="BG4718" s="12">
        <v>13900</v>
      </c>
      <c r="BH4718" s="12">
        <v>2988</v>
      </c>
      <c r="BI4718" s="12">
        <v>20580</v>
      </c>
      <c r="BJ4718" s="12">
        <v>200</v>
      </c>
      <c r="BK4718" s="12">
        <v>1637</v>
      </c>
      <c r="BP4718" s="12">
        <v>0</v>
      </c>
      <c r="BQ4718" s="12">
        <v>0</v>
      </c>
      <c r="BR4718" s="12">
        <v>0</v>
      </c>
      <c r="BS4718" s="12">
        <v>0</v>
      </c>
      <c r="BT4718" s="12">
        <v>0</v>
      </c>
      <c r="BU4718" s="12">
        <v>0</v>
      </c>
      <c r="BV4718" s="12">
        <v>0</v>
      </c>
      <c r="BX4718" s="12">
        <v>0</v>
      </c>
      <c r="BY4718" s="12">
        <v>0</v>
      </c>
      <c r="BZ4718" s="12">
        <v>0</v>
      </c>
      <c r="CB4718" s="12">
        <v>0</v>
      </c>
      <c r="CC4718" s="12">
        <v>0</v>
      </c>
      <c r="CE4718" s="12">
        <v>0</v>
      </c>
      <c r="CG4718" s="12"/>
      <c r="CH4718" s="12">
        <v>7.2670000000000003</v>
      </c>
      <c r="CI4718" s="12" t="s">
        <v>967</v>
      </c>
      <c r="CJ4718" s="12" t="s">
        <v>968</v>
      </c>
      <c r="CK4718" s="12" t="s">
        <v>932</v>
      </c>
      <c r="CL4718" s="37">
        <v>35350032799</v>
      </c>
      <c r="CN4718" s="12" t="s">
        <v>1506</v>
      </c>
      <c r="CS4718" s="12"/>
      <c r="CT4718" s="36" t="str">
        <f t="shared" si="73"/>
        <v>1bn - 50bn</v>
      </c>
      <c r="CU4718" s="36" t="str">
        <f>VLOOKUP(CK4718,Mapping!B:C,2,FALSE)</f>
        <v>US/CA</v>
      </c>
    </row>
    <row r="4719" spans="1:99" ht="16" customHeight="1" x14ac:dyDescent="0.35">
      <c r="A4719" s="12" t="s">
        <v>6319</v>
      </c>
      <c r="B4719" s="12" t="s">
        <v>925</v>
      </c>
      <c r="E4719" s="37">
        <v>698913</v>
      </c>
      <c r="G4719" s="37" t="s">
        <v>1505</v>
      </c>
      <c r="I4719" s="37"/>
      <c r="K4719" s="37"/>
      <c r="M4719" s="37"/>
      <c r="O4719" s="37"/>
      <c r="R4719" s="37"/>
      <c r="T4719" s="37"/>
      <c r="V4719" s="37"/>
      <c r="X4719" s="37"/>
      <c r="Z4719" s="37"/>
      <c r="AB4719" s="37"/>
      <c r="AD4719" s="37"/>
      <c r="AF4719" s="37"/>
      <c r="AH4719" s="37"/>
      <c r="AN4719" s="37">
        <v>698913</v>
      </c>
      <c r="AO4719" s="12">
        <v>0.26</v>
      </c>
      <c r="AP4719" s="37">
        <v>0</v>
      </c>
      <c r="AQ4719" s="12">
        <v>0</v>
      </c>
      <c r="AR4719" s="37"/>
      <c r="AT4719" s="37"/>
      <c r="AV4719" s="37"/>
      <c r="AX4719" s="37"/>
      <c r="BH4719" s="12">
        <v>0</v>
      </c>
      <c r="BI4719" s="12">
        <v>4150</v>
      </c>
      <c r="BV4719" s="12">
        <v>0</v>
      </c>
      <c r="BY4719" s="12">
        <v>0</v>
      </c>
      <c r="CG4719" s="12" t="s">
        <v>929</v>
      </c>
      <c r="CH4719" s="12">
        <v>40.265999999999998</v>
      </c>
      <c r="CI4719" s="12" t="s">
        <v>2087</v>
      </c>
      <c r="CJ4719" s="12" t="s">
        <v>936</v>
      </c>
      <c r="CK4719" s="12" t="s">
        <v>932</v>
      </c>
      <c r="CL4719" s="37">
        <v>267862988</v>
      </c>
      <c r="CN4719" s="12" t="s">
        <v>1506</v>
      </c>
      <c r="CS4719" s="12"/>
      <c r="CT4719" s="36" t="str">
        <f t="shared" si="73"/>
        <v>500mn</v>
      </c>
      <c r="CU4719" s="36" t="str">
        <f>VLOOKUP(CK4719,Mapping!B:C,2,FALSE)</f>
        <v>US/CA</v>
      </c>
    </row>
    <row r="4720" spans="1:99" ht="16" customHeight="1" x14ac:dyDescent="0.35">
      <c r="A4720" s="12" t="s">
        <v>6320</v>
      </c>
      <c r="B4720" s="12" t="s">
        <v>925</v>
      </c>
      <c r="E4720" s="37">
        <v>11706123</v>
      </c>
      <c r="G4720" s="37" t="s">
        <v>1505</v>
      </c>
      <c r="I4720" s="37"/>
      <c r="K4720" s="37"/>
      <c r="M4720" s="37">
        <v>0</v>
      </c>
      <c r="N4720" s="12">
        <v>0</v>
      </c>
      <c r="O4720" s="37"/>
      <c r="R4720" s="37"/>
      <c r="T4720" s="37"/>
      <c r="V4720" s="37"/>
      <c r="X4720" s="37"/>
      <c r="Z4720" s="37"/>
      <c r="AB4720" s="37"/>
      <c r="AD4720" s="37">
        <v>0</v>
      </c>
      <c r="AE4720" s="12">
        <v>0</v>
      </c>
      <c r="AF4720" s="37"/>
      <c r="AH4720" s="37"/>
      <c r="AN4720" s="37"/>
      <c r="AP4720" s="37">
        <v>11706123</v>
      </c>
      <c r="AQ4720" s="12">
        <v>0.44</v>
      </c>
      <c r="AR4720" s="37"/>
      <c r="AT4720" s="37"/>
      <c r="AV4720" s="37"/>
      <c r="AX4720" s="37"/>
      <c r="BB4720" s="12">
        <v>0</v>
      </c>
      <c r="BH4720" s="12">
        <v>50700</v>
      </c>
      <c r="BJ4720" s="12">
        <v>0</v>
      </c>
      <c r="BV4720" s="12">
        <v>0.04</v>
      </c>
      <c r="CB4720" s="12">
        <v>0</v>
      </c>
      <c r="CC4720" s="12">
        <v>0</v>
      </c>
      <c r="CG4720" s="12" t="s">
        <v>976</v>
      </c>
      <c r="CH4720" s="12">
        <v>177.30600000000001</v>
      </c>
      <c r="CI4720" s="12" t="s">
        <v>941</v>
      </c>
      <c r="CJ4720" s="12" t="s">
        <v>941</v>
      </c>
      <c r="CK4720" s="12" t="s">
        <v>932</v>
      </c>
      <c r="CL4720" s="37">
        <v>2652335657</v>
      </c>
      <c r="CN4720" s="12" t="s">
        <v>1513</v>
      </c>
      <c r="CR4720" s="12">
        <v>46086.878472222219</v>
      </c>
      <c r="CS4720" s="12"/>
      <c r="CT4720" s="36" t="str">
        <f t="shared" si="73"/>
        <v>1bn - 50bn</v>
      </c>
      <c r="CU4720" s="36" t="str">
        <f>VLOOKUP(CK4720,Mapping!B:C,2,FALSE)</f>
        <v>US/CA</v>
      </c>
    </row>
    <row r="4721" spans="1:99" ht="16" customHeight="1" x14ac:dyDescent="0.35">
      <c r="A4721" s="12" t="s">
        <v>6321</v>
      </c>
      <c r="B4721" s="12" t="s">
        <v>925</v>
      </c>
      <c r="E4721" s="37">
        <v>1551658</v>
      </c>
      <c r="G4721" s="37" t="s">
        <v>1505</v>
      </c>
      <c r="I4721" s="37"/>
      <c r="K4721" s="37"/>
      <c r="M4721" s="37">
        <v>646370</v>
      </c>
      <c r="N4721" s="12">
        <v>0.37</v>
      </c>
      <c r="O4721" s="37"/>
      <c r="R4721" s="37"/>
      <c r="T4721" s="37"/>
      <c r="V4721" s="37"/>
      <c r="X4721" s="37"/>
      <c r="Z4721" s="37"/>
      <c r="AB4721" s="37"/>
      <c r="AD4721" s="37">
        <v>905288</v>
      </c>
      <c r="AE4721" s="12">
        <v>0.51</v>
      </c>
      <c r="AF4721" s="37"/>
      <c r="AH4721" s="37"/>
      <c r="AN4721" s="37"/>
      <c r="AP4721" s="37"/>
      <c r="AR4721" s="37">
        <v>0</v>
      </c>
      <c r="AS4721" s="12">
        <v>0</v>
      </c>
      <c r="AT4721" s="37"/>
      <c r="AV4721" s="37"/>
      <c r="AX4721" s="37"/>
      <c r="BB4721" s="12">
        <v>5152</v>
      </c>
      <c r="BE4721" s="12">
        <v>0</v>
      </c>
      <c r="BJ4721" s="12">
        <v>8125</v>
      </c>
      <c r="BM4721" s="12">
        <v>0</v>
      </c>
      <c r="CB4721" s="12">
        <v>0</v>
      </c>
      <c r="CC4721" s="12">
        <v>0</v>
      </c>
      <c r="CG4721" s="12" t="s">
        <v>929</v>
      </c>
      <c r="CH4721" s="12">
        <v>26.384</v>
      </c>
      <c r="CI4721" s="12" t="s">
        <v>5899</v>
      </c>
      <c r="CJ4721" s="12" t="s">
        <v>966</v>
      </c>
      <c r="CK4721" s="12" t="s">
        <v>932</v>
      </c>
      <c r="CL4721" s="37">
        <v>176320620</v>
      </c>
      <c r="CN4721" s="12" t="s">
        <v>1509</v>
      </c>
      <c r="CS4721" s="12"/>
      <c r="CT4721" s="36" t="str">
        <f t="shared" si="73"/>
        <v>500mn</v>
      </c>
      <c r="CU4721" s="36" t="str">
        <f>VLOOKUP(CK4721,Mapping!B:C,2,FALSE)</f>
        <v>US/CA</v>
      </c>
    </row>
    <row r="4722" spans="1:99" ht="16" customHeight="1" x14ac:dyDescent="0.35">
      <c r="A4722" s="12" t="s">
        <v>6322</v>
      </c>
      <c r="B4722" s="12" t="s">
        <v>925</v>
      </c>
      <c r="E4722" s="37">
        <v>3027389</v>
      </c>
      <c r="G4722" s="37" t="s">
        <v>1505</v>
      </c>
      <c r="I4722" s="37"/>
      <c r="K4722" s="37"/>
      <c r="M4722" s="37"/>
      <c r="O4722" s="37"/>
      <c r="R4722" s="37"/>
      <c r="T4722" s="37"/>
      <c r="V4722" s="37"/>
      <c r="X4722" s="37"/>
      <c r="Z4722" s="37"/>
      <c r="AB4722" s="37"/>
      <c r="AD4722" s="37"/>
      <c r="AF4722" s="37"/>
      <c r="AH4722" s="37"/>
      <c r="AN4722" s="37"/>
      <c r="AP4722" s="37"/>
      <c r="AR4722" s="37">
        <v>3027389</v>
      </c>
      <c r="AS4722" s="12">
        <v>0.25</v>
      </c>
      <c r="AT4722" s="37"/>
      <c r="AV4722" s="37"/>
      <c r="AX4722" s="37"/>
      <c r="BE4722" s="12">
        <v>81185</v>
      </c>
      <c r="BM4722" s="12">
        <v>0.09</v>
      </c>
      <c r="CG4722" s="12" t="s">
        <v>976</v>
      </c>
      <c r="CH4722" s="12">
        <v>35.585000000000001</v>
      </c>
      <c r="CI4722" s="12" t="s">
        <v>953</v>
      </c>
      <c r="CJ4722" s="12"/>
      <c r="CK4722" s="12" t="s">
        <v>954</v>
      </c>
      <c r="CL4722" s="37">
        <v>826594518</v>
      </c>
      <c r="CN4722" s="12" t="s">
        <v>1513</v>
      </c>
      <c r="CS4722" s="12"/>
      <c r="CT4722" s="36" t="str">
        <f t="shared" si="73"/>
        <v>500mn - 1bn</v>
      </c>
      <c r="CU4722" s="36" t="str">
        <f>VLOOKUP(CK4722,Mapping!B:C,2,FALSE)</f>
        <v>EU</v>
      </c>
    </row>
    <row r="4723" spans="1:99" ht="16" customHeight="1" x14ac:dyDescent="0.35">
      <c r="A4723" s="12" t="s">
        <v>6323</v>
      </c>
      <c r="B4723" s="12" t="s">
        <v>925</v>
      </c>
      <c r="E4723" s="37">
        <v>1880896</v>
      </c>
      <c r="G4723" s="37" t="s">
        <v>1505</v>
      </c>
      <c r="I4723" s="37"/>
      <c r="K4723" s="37"/>
      <c r="M4723" s="37">
        <v>1880896</v>
      </c>
      <c r="N4723" s="12">
        <v>0.47</v>
      </c>
      <c r="O4723" s="37"/>
      <c r="R4723" s="37"/>
      <c r="T4723" s="37"/>
      <c r="V4723" s="37"/>
      <c r="X4723" s="37"/>
      <c r="Z4723" s="37">
        <v>0</v>
      </c>
      <c r="AA4723" s="12">
        <v>0</v>
      </c>
      <c r="AB4723" s="37"/>
      <c r="AD4723" s="37"/>
      <c r="AF4723" s="37"/>
      <c r="AH4723" s="37"/>
      <c r="AN4723" s="37"/>
      <c r="AP4723" s="37"/>
      <c r="AR4723" s="37"/>
      <c r="AT4723" s="37">
        <v>0</v>
      </c>
      <c r="AU4723" s="12">
        <v>0</v>
      </c>
      <c r="AV4723" s="37"/>
      <c r="AX4723" s="37"/>
      <c r="BB4723" s="12">
        <v>14992</v>
      </c>
      <c r="BC4723" s="12">
        <v>0</v>
      </c>
      <c r="BD4723" s="12">
        <v>0</v>
      </c>
      <c r="CC4723" s="12">
        <v>0</v>
      </c>
      <c r="CD4723" s="12">
        <v>0</v>
      </c>
      <c r="CF4723" s="12">
        <v>0</v>
      </c>
      <c r="CG4723" s="12" t="s">
        <v>976</v>
      </c>
      <c r="CH4723" s="12">
        <v>71.286000000000001</v>
      </c>
      <c r="CI4723" s="12" t="s">
        <v>3846</v>
      </c>
      <c r="CJ4723" s="12" t="s">
        <v>941</v>
      </c>
      <c r="CK4723" s="12" t="s">
        <v>932</v>
      </c>
      <c r="CL4723" s="37">
        <v>402544463</v>
      </c>
      <c r="CN4723" s="12" t="s">
        <v>1513</v>
      </c>
      <c r="CS4723" s="12"/>
      <c r="CT4723" s="36" t="str">
        <f t="shared" si="73"/>
        <v>500mn</v>
      </c>
      <c r="CU4723" s="36" t="str">
        <f>VLOOKUP(CK4723,Mapping!B:C,2,FALSE)</f>
        <v>US/CA</v>
      </c>
    </row>
    <row r="4724" spans="1:99" ht="16" customHeight="1" x14ac:dyDescent="0.35">
      <c r="A4724" s="12" t="s">
        <v>6324</v>
      </c>
      <c r="B4724" s="12" t="s">
        <v>925</v>
      </c>
      <c r="E4724" s="37">
        <v>621124</v>
      </c>
      <c r="G4724" s="37" t="s">
        <v>1505</v>
      </c>
      <c r="I4724" s="37"/>
      <c r="K4724" s="37"/>
      <c r="M4724" s="37">
        <v>351664</v>
      </c>
      <c r="N4724" s="12">
        <v>0.01</v>
      </c>
      <c r="O4724" s="37"/>
      <c r="R4724" s="37"/>
      <c r="T4724" s="37"/>
      <c r="V4724" s="37"/>
      <c r="X4724" s="37"/>
      <c r="Z4724" s="37"/>
      <c r="AB4724" s="37"/>
      <c r="AD4724" s="37"/>
      <c r="AF4724" s="37"/>
      <c r="AH4724" s="37"/>
      <c r="AN4724" s="37">
        <v>269460</v>
      </c>
      <c r="AO4724" s="12">
        <v>0.01</v>
      </c>
      <c r="AP4724" s="37">
        <v>0</v>
      </c>
      <c r="AQ4724" s="12">
        <v>0</v>
      </c>
      <c r="AR4724" s="37"/>
      <c r="AT4724" s="37"/>
      <c r="AV4724" s="37"/>
      <c r="AX4724" s="37"/>
      <c r="BB4724" s="12">
        <v>2803</v>
      </c>
      <c r="BH4724" s="12">
        <v>0</v>
      </c>
      <c r="BI4724" s="12">
        <v>1600</v>
      </c>
      <c r="BV4724" s="12">
        <v>0</v>
      </c>
      <c r="BY4724" s="12">
        <v>0</v>
      </c>
      <c r="CC4724" s="12">
        <v>0</v>
      </c>
      <c r="CG4724" s="12" t="s">
        <v>940</v>
      </c>
      <c r="CH4724" s="12">
        <v>74.120999999999995</v>
      </c>
      <c r="CI4724" s="12" t="s">
        <v>2841</v>
      </c>
      <c r="CJ4724" s="12" t="s">
        <v>931</v>
      </c>
      <c r="CK4724" s="12" t="s">
        <v>932</v>
      </c>
      <c r="CL4724" s="37">
        <v>3188795740</v>
      </c>
      <c r="CN4724" s="12" t="s">
        <v>1509</v>
      </c>
      <c r="CS4724" s="12"/>
      <c r="CT4724" s="36" t="str">
        <f t="shared" si="73"/>
        <v>1bn - 50bn</v>
      </c>
      <c r="CU4724" s="36" t="str">
        <f>VLOOKUP(CK4724,Mapping!B:C,2,FALSE)</f>
        <v>US/CA</v>
      </c>
    </row>
    <row r="4725" spans="1:99" ht="16" customHeight="1" x14ac:dyDescent="0.35">
      <c r="A4725" s="12" t="s">
        <v>6325</v>
      </c>
      <c r="B4725" s="12" t="s">
        <v>925</v>
      </c>
      <c r="E4725" s="37">
        <v>200435</v>
      </c>
      <c r="G4725" s="37" t="s">
        <v>1505</v>
      </c>
      <c r="I4725" s="37"/>
      <c r="K4725" s="37"/>
      <c r="M4725" s="37">
        <v>6649</v>
      </c>
      <c r="N4725" s="12">
        <v>0</v>
      </c>
      <c r="O4725" s="37"/>
      <c r="Q4725" s="12">
        <v>46</v>
      </c>
      <c r="R4725" s="37"/>
      <c r="T4725" s="37">
        <v>27985</v>
      </c>
      <c r="U4725" s="12">
        <v>0</v>
      </c>
      <c r="V4725" s="37"/>
      <c r="X4725" s="37">
        <v>0</v>
      </c>
      <c r="Y4725" s="12">
        <v>0</v>
      </c>
      <c r="Z4725" s="37"/>
      <c r="AB4725" s="37"/>
      <c r="AD4725" s="37"/>
      <c r="AF4725" s="37"/>
      <c r="AH4725" s="37">
        <v>5809</v>
      </c>
      <c r="AI4725" s="12">
        <v>0</v>
      </c>
      <c r="AN4725" s="37">
        <v>159992</v>
      </c>
      <c r="AO4725" s="12">
        <v>0.02</v>
      </c>
      <c r="AP4725" s="37"/>
      <c r="AR4725" s="37"/>
      <c r="AT4725" s="37"/>
      <c r="AV4725" s="37"/>
      <c r="AX4725" s="37"/>
      <c r="BA4725" s="12">
        <v>0</v>
      </c>
      <c r="BB4725" s="12">
        <v>53</v>
      </c>
      <c r="BI4725" s="12">
        <v>950</v>
      </c>
      <c r="BK4725" s="12">
        <v>250</v>
      </c>
      <c r="BQ4725" s="12">
        <v>0</v>
      </c>
      <c r="BY4725" s="12">
        <v>0</v>
      </c>
      <c r="BZ4725" s="12">
        <v>0</v>
      </c>
      <c r="CC4725" s="12">
        <v>0</v>
      </c>
      <c r="CE4725" s="12">
        <v>0</v>
      </c>
      <c r="CG4725" s="12" t="s">
        <v>929</v>
      </c>
      <c r="CH4725" s="12">
        <v>10.577</v>
      </c>
      <c r="CI4725" s="12" t="s">
        <v>1997</v>
      </c>
      <c r="CJ4725" s="12" t="s">
        <v>1109</v>
      </c>
      <c r="CK4725" s="12" t="s">
        <v>932</v>
      </c>
      <c r="CL4725" s="37">
        <v>974152701</v>
      </c>
      <c r="CN4725" s="12" t="s">
        <v>1509</v>
      </c>
      <c r="CS4725" s="12"/>
      <c r="CT4725" s="36" t="str">
        <f t="shared" si="73"/>
        <v>500mn - 1bn</v>
      </c>
      <c r="CU4725" s="36" t="str">
        <f>VLOOKUP(CK4725,Mapping!B:C,2,FALSE)</f>
        <v>US/CA</v>
      </c>
    </row>
    <row r="4726" spans="1:99" ht="16" customHeight="1" x14ac:dyDescent="0.35">
      <c r="A4726" s="12" t="s">
        <v>560</v>
      </c>
      <c r="B4726" s="12" t="s">
        <v>925</v>
      </c>
      <c r="E4726" s="37">
        <v>3916969</v>
      </c>
      <c r="F4726" s="12">
        <v>13000</v>
      </c>
      <c r="G4726" s="37" t="s">
        <v>1505</v>
      </c>
      <c r="I4726" s="37">
        <v>631767</v>
      </c>
      <c r="J4726" s="12">
        <v>0.3</v>
      </c>
      <c r="K4726" s="37"/>
      <c r="M4726" s="37">
        <v>466345</v>
      </c>
      <c r="N4726" s="12">
        <v>0.22</v>
      </c>
      <c r="O4726" s="37">
        <v>1518671</v>
      </c>
      <c r="P4726" s="12">
        <v>0.72</v>
      </c>
      <c r="R4726" s="37"/>
      <c r="T4726" s="37"/>
      <c r="V4726" s="37"/>
      <c r="X4726" s="37"/>
      <c r="Z4726" s="37"/>
      <c r="AB4726" s="37">
        <v>1300186</v>
      </c>
      <c r="AC4726" s="12">
        <v>0.62</v>
      </c>
      <c r="AD4726" s="37"/>
      <c r="AF4726" s="37"/>
      <c r="AH4726" s="37"/>
      <c r="AJ4726" s="12">
        <v>90000</v>
      </c>
      <c r="AL4726" s="12">
        <v>100000</v>
      </c>
      <c r="AN4726" s="37"/>
      <c r="AP4726" s="37"/>
      <c r="AR4726" s="37"/>
      <c r="AT4726" s="37"/>
      <c r="AV4726" s="37"/>
      <c r="AX4726" s="37"/>
      <c r="BB4726" s="12">
        <v>5500</v>
      </c>
      <c r="BO4726" s="12">
        <v>0</v>
      </c>
      <c r="BR4726" s="12">
        <v>0</v>
      </c>
      <c r="BU4726" s="12">
        <v>0</v>
      </c>
      <c r="CC4726" s="12">
        <v>0</v>
      </c>
      <c r="CG4726" s="12" t="s">
        <v>929</v>
      </c>
      <c r="CH4726" s="12">
        <v>71.893000000000001</v>
      </c>
      <c r="CI4726" s="12" t="s">
        <v>1158</v>
      </c>
      <c r="CJ4726" s="12"/>
      <c r="CK4726" s="12" t="s">
        <v>990</v>
      </c>
      <c r="CL4726" s="37">
        <v>210457919</v>
      </c>
      <c r="CN4726" s="12" t="s">
        <v>1509</v>
      </c>
      <c r="CS4726" s="12"/>
      <c r="CT4726" s="36" t="str">
        <f t="shared" si="73"/>
        <v>500mn</v>
      </c>
      <c r="CU4726" s="36" t="str">
        <f>VLOOKUP(CK4726,Mapping!B:C,2,FALSE)</f>
        <v>EU</v>
      </c>
    </row>
    <row r="4727" spans="1:99" ht="16" customHeight="1" x14ac:dyDescent="0.35">
      <c r="A4727" s="12" t="s">
        <v>6326</v>
      </c>
      <c r="B4727" s="12" t="s">
        <v>925</v>
      </c>
      <c r="E4727" s="37">
        <v>0</v>
      </c>
      <c r="G4727" s="37" t="s">
        <v>1505</v>
      </c>
      <c r="I4727" s="37"/>
      <c r="K4727" s="37"/>
      <c r="M4727" s="37"/>
      <c r="O4727" s="37"/>
      <c r="R4727" s="37"/>
      <c r="T4727" s="37"/>
      <c r="V4727" s="37"/>
      <c r="X4727" s="37"/>
      <c r="Z4727" s="37"/>
      <c r="AB4727" s="37"/>
      <c r="AD4727" s="37"/>
      <c r="AF4727" s="37"/>
      <c r="AH4727" s="37"/>
      <c r="AN4727" s="37">
        <v>0</v>
      </c>
      <c r="AO4727" s="12">
        <v>0</v>
      </c>
      <c r="AP4727" s="37"/>
      <c r="AR4727" s="37"/>
      <c r="AT4727" s="37"/>
      <c r="AV4727" s="37"/>
      <c r="AX4727" s="37"/>
      <c r="BI4727" s="12">
        <v>0</v>
      </c>
      <c r="BY4727" s="12">
        <v>0</v>
      </c>
      <c r="CG4727" s="12" t="s">
        <v>929</v>
      </c>
      <c r="CH4727" s="12">
        <v>13.813000000000001</v>
      </c>
      <c r="CI4727" s="12" t="s">
        <v>941</v>
      </c>
      <c r="CJ4727" s="12" t="s">
        <v>941</v>
      </c>
      <c r="CK4727" s="12" t="s">
        <v>932</v>
      </c>
      <c r="CL4727" s="37">
        <v>195674255</v>
      </c>
      <c r="CN4727" s="12" t="s">
        <v>1506</v>
      </c>
      <c r="CS4727" s="12"/>
      <c r="CT4727" s="36" t="str">
        <f t="shared" si="73"/>
        <v>500mn</v>
      </c>
      <c r="CU4727" s="36" t="str">
        <f>VLOOKUP(CK4727,Mapping!B:C,2,FALSE)</f>
        <v>US/CA</v>
      </c>
    </row>
    <row r="4728" spans="1:99" ht="16" customHeight="1" x14ac:dyDescent="0.35">
      <c r="A4728" s="12" t="s">
        <v>6327</v>
      </c>
      <c r="B4728" s="12" t="s">
        <v>925</v>
      </c>
      <c r="E4728" s="37">
        <v>10518338</v>
      </c>
      <c r="G4728" s="37" t="s">
        <v>1505</v>
      </c>
      <c r="I4728" s="37"/>
      <c r="K4728" s="37"/>
      <c r="M4728" s="37">
        <v>7486073</v>
      </c>
      <c r="N4728" s="12">
        <v>1.51</v>
      </c>
      <c r="O4728" s="37"/>
      <c r="Q4728" s="12">
        <v>1805</v>
      </c>
      <c r="R4728" s="37"/>
      <c r="T4728" s="37"/>
      <c r="V4728" s="37"/>
      <c r="X4728" s="37">
        <v>2804330</v>
      </c>
      <c r="Y4728" s="12">
        <v>0.56999999999999995</v>
      </c>
      <c r="Z4728" s="37"/>
      <c r="AB4728" s="37"/>
      <c r="AD4728" s="37"/>
      <c r="AF4728" s="37"/>
      <c r="AH4728" s="37">
        <v>227935</v>
      </c>
      <c r="AI4728" s="12">
        <v>0.05</v>
      </c>
      <c r="AN4728" s="37"/>
      <c r="AP4728" s="37"/>
      <c r="AR4728" s="37"/>
      <c r="AT4728" s="37"/>
      <c r="AV4728" s="37"/>
      <c r="AX4728" s="37"/>
      <c r="BA4728" s="12">
        <v>27445</v>
      </c>
      <c r="BB4728" s="12">
        <v>59669</v>
      </c>
      <c r="BQ4728" s="12">
        <v>0</v>
      </c>
      <c r="BZ4728" s="12">
        <v>0</v>
      </c>
      <c r="CC4728" s="12">
        <v>0</v>
      </c>
      <c r="CG4728" s="12" t="s">
        <v>934</v>
      </c>
      <c r="CH4728" s="12">
        <v>60.357999999999997</v>
      </c>
      <c r="CI4728" s="12" t="s">
        <v>941</v>
      </c>
      <c r="CJ4728" s="12" t="s">
        <v>941</v>
      </c>
      <c r="CK4728" s="12" t="s">
        <v>932</v>
      </c>
      <c r="CL4728" s="37">
        <v>494809269</v>
      </c>
      <c r="CN4728" s="12" t="s">
        <v>1509</v>
      </c>
      <c r="CS4728" s="12"/>
      <c r="CT4728" s="36" t="str">
        <f t="shared" si="73"/>
        <v>500mn</v>
      </c>
      <c r="CU4728" s="36" t="str">
        <f>VLOOKUP(CK4728,Mapping!B:C,2,FALSE)</f>
        <v>US/CA</v>
      </c>
    </row>
    <row r="4729" spans="1:99" ht="16" customHeight="1" x14ac:dyDescent="0.35">
      <c r="A4729" s="12" t="s">
        <v>6328</v>
      </c>
      <c r="B4729" s="12" t="s">
        <v>925</v>
      </c>
      <c r="E4729" s="37">
        <v>7663500</v>
      </c>
      <c r="G4729" s="37" t="s">
        <v>1505</v>
      </c>
      <c r="I4729" s="37"/>
      <c r="K4729" s="37"/>
      <c r="M4729" s="37"/>
      <c r="O4729" s="37"/>
      <c r="R4729" s="37"/>
      <c r="T4729" s="37"/>
      <c r="V4729" s="37"/>
      <c r="X4729" s="37">
        <v>7663500</v>
      </c>
      <c r="Y4729" s="12">
        <v>3.08</v>
      </c>
      <c r="Z4729" s="37"/>
      <c r="AB4729" s="37"/>
      <c r="AD4729" s="37"/>
      <c r="AF4729" s="37"/>
      <c r="AH4729" s="37"/>
      <c r="AN4729" s="37"/>
      <c r="AP4729" s="37"/>
      <c r="AR4729" s="37"/>
      <c r="AT4729" s="37"/>
      <c r="AV4729" s="37"/>
      <c r="AX4729" s="37"/>
      <c r="BA4729" s="12">
        <v>75000</v>
      </c>
      <c r="BZ4729" s="12">
        <v>0</v>
      </c>
      <c r="CG4729" s="12" t="s">
        <v>976</v>
      </c>
      <c r="CH4729" s="12">
        <v>76.043000000000006</v>
      </c>
      <c r="CI4729" s="12"/>
      <c r="CJ4729" s="12"/>
      <c r="CK4729" s="12" t="s">
        <v>988</v>
      </c>
      <c r="CL4729" s="37">
        <v>249199316</v>
      </c>
      <c r="CN4729" s="12" t="s">
        <v>1513</v>
      </c>
      <c r="CS4729" s="12"/>
      <c r="CT4729" s="36" t="str">
        <f t="shared" si="73"/>
        <v>500mn</v>
      </c>
      <c r="CU4729" s="36" t="str">
        <f>VLOOKUP(CK4729,Mapping!B:C,2,FALSE)</f>
        <v>SG</v>
      </c>
    </row>
    <row r="4730" spans="1:99" ht="16" customHeight="1" x14ac:dyDescent="0.35">
      <c r="A4730" s="12" t="s">
        <v>6329</v>
      </c>
      <c r="B4730" s="12" t="s">
        <v>925</v>
      </c>
      <c r="E4730" s="37">
        <v>115589</v>
      </c>
      <c r="G4730" s="37" t="s">
        <v>1505</v>
      </c>
      <c r="I4730" s="37"/>
      <c r="K4730" s="37"/>
      <c r="M4730" s="37">
        <v>2199</v>
      </c>
      <c r="N4730" s="12">
        <v>0</v>
      </c>
      <c r="O4730" s="37"/>
      <c r="R4730" s="37"/>
      <c r="T4730" s="37"/>
      <c r="V4730" s="37"/>
      <c r="X4730" s="37">
        <v>113390</v>
      </c>
      <c r="Y4730" s="12">
        <v>0.04</v>
      </c>
      <c r="Z4730" s="37"/>
      <c r="AB4730" s="37"/>
      <c r="AD4730" s="37"/>
      <c r="AF4730" s="37"/>
      <c r="AH4730" s="37"/>
      <c r="AN4730" s="37"/>
      <c r="AP4730" s="37"/>
      <c r="AR4730" s="37"/>
      <c r="AT4730" s="37"/>
      <c r="AV4730" s="37"/>
      <c r="AX4730" s="37"/>
      <c r="BA4730" s="12">
        <v>1000</v>
      </c>
      <c r="BB4730" s="12">
        <v>15</v>
      </c>
      <c r="BZ4730" s="12">
        <v>0</v>
      </c>
      <c r="CC4730" s="12">
        <v>0</v>
      </c>
      <c r="CG4730" s="12" t="s">
        <v>934</v>
      </c>
      <c r="CH4730" s="12">
        <v>43.354999999999997</v>
      </c>
      <c r="CI4730" s="12" t="s">
        <v>5373</v>
      </c>
      <c r="CJ4730" s="12" t="s">
        <v>1140</v>
      </c>
      <c r="CK4730" s="12" t="s">
        <v>932</v>
      </c>
      <c r="CL4730" s="37">
        <v>309447998</v>
      </c>
      <c r="CN4730" s="12" t="s">
        <v>1509</v>
      </c>
      <c r="CS4730" s="12"/>
      <c r="CT4730" s="36" t="str">
        <f t="shared" si="73"/>
        <v>500mn</v>
      </c>
      <c r="CU4730" s="36" t="str">
        <f>VLOOKUP(CK4730,Mapping!B:C,2,FALSE)</f>
        <v>US/CA</v>
      </c>
    </row>
    <row r="4731" spans="1:99" ht="16" customHeight="1" x14ac:dyDescent="0.35">
      <c r="A4731" s="12" t="s">
        <v>6330</v>
      </c>
      <c r="B4731" s="12" t="s">
        <v>925</v>
      </c>
      <c r="E4731" s="37">
        <v>4428246</v>
      </c>
      <c r="G4731" s="37" t="s">
        <v>1505</v>
      </c>
      <c r="I4731" s="37"/>
      <c r="K4731" s="37"/>
      <c r="M4731" s="37">
        <v>559552</v>
      </c>
      <c r="N4731" s="12">
        <v>0.01</v>
      </c>
      <c r="O4731" s="37"/>
      <c r="Q4731" s="12">
        <v>17109</v>
      </c>
      <c r="R4731" s="37"/>
      <c r="T4731" s="37"/>
      <c r="V4731" s="37"/>
      <c r="X4731" s="37"/>
      <c r="Z4731" s="37"/>
      <c r="AB4731" s="37"/>
      <c r="AD4731" s="37"/>
      <c r="AF4731" s="37"/>
      <c r="AH4731" s="37">
        <v>2160525</v>
      </c>
      <c r="AI4731" s="12">
        <v>0.03</v>
      </c>
      <c r="AN4731" s="37">
        <v>1507295</v>
      </c>
      <c r="AO4731" s="12">
        <v>0.02</v>
      </c>
      <c r="AP4731" s="37">
        <v>200874</v>
      </c>
      <c r="AQ4731" s="12">
        <v>0</v>
      </c>
      <c r="AR4731" s="37"/>
      <c r="AT4731" s="37"/>
      <c r="AV4731" s="37"/>
      <c r="AX4731" s="37"/>
      <c r="BB4731" s="12">
        <v>4460</v>
      </c>
      <c r="BH4731" s="12">
        <v>870</v>
      </c>
      <c r="BI4731" s="12">
        <v>8950</v>
      </c>
      <c r="BQ4731" s="12">
        <v>0</v>
      </c>
      <c r="BV4731" s="12">
        <v>0</v>
      </c>
      <c r="BY4731" s="12">
        <v>0</v>
      </c>
      <c r="CC4731" s="12">
        <v>0</v>
      </c>
      <c r="CG4731" s="12" t="s">
        <v>998</v>
      </c>
      <c r="CH4731" s="12">
        <v>20.03</v>
      </c>
      <c r="CI4731" s="12" t="s">
        <v>4697</v>
      </c>
      <c r="CJ4731" s="12" t="s">
        <v>2149</v>
      </c>
      <c r="CK4731" s="12" t="s">
        <v>932</v>
      </c>
      <c r="CL4731" s="37">
        <v>7967582122</v>
      </c>
      <c r="CN4731" s="12" t="s">
        <v>998</v>
      </c>
      <c r="CS4731" s="12"/>
      <c r="CT4731" s="36" t="str">
        <f t="shared" si="73"/>
        <v>1bn - 50bn</v>
      </c>
      <c r="CU4731" s="36" t="str">
        <f>VLOOKUP(CK4731,Mapping!B:C,2,FALSE)</f>
        <v>US/CA</v>
      </c>
    </row>
    <row r="4732" spans="1:99" ht="16" customHeight="1" x14ac:dyDescent="0.35">
      <c r="A4732" s="12" t="s">
        <v>6331</v>
      </c>
      <c r="B4732" s="12" t="s">
        <v>925</v>
      </c>
      <c r="E4732" s="37">
        <v>0</v>
      </c>
      <c r="G4732" s="37" t="s">
        <v>1505</v>
      </c>
      <c r="I4732" s="37"/>
      <c r="K4732" s="37"/>
      <c r="M4732" s="37"/>
      <c r="O4732" s="37"/>
      <c r="R4732" s="37"/>
      <c r="T4732" s="37"/>
      <c r="V4732" s="37"/>
      <c r="X4732" s="37">
        <v>0</v>
      </c>
      <c r="Y4732" s="12">
        <v>0</v>
      </c>
      <c r="Z4732" s="37"/>
      <c r="AB4732" s="37"/>
      <c r="AD4732" s="37"/>
      <c r="AF4732" s="37"/>
      <c r="AH4732" s="37"/>
      <c r="AN4732" s="37"/>
      <c r="AP4732" s="37"/>
      <c r="AR4732" s="37"/>
      <c r="AT4732" s="37"/>
      <c r="AV4732" s="37"/>
      <c r="AX4732" s="37"/>
      <c r="BA4732" s="12">
        <v>0</v>
      </c>
      <c r="BZ4732" s="12">
        <v>0</v>
      </c>
      <c r="CG4732" s="12" t="s">
        <v>2038</v>
      </c>
      <c r="CH4732" s="12">
        <v>103.11499999999999</v>
      </c>
      <c r="CI4732" s="12" t="s">
        <v>981</v>
      </c>
      <c r="CJ4732" s="12" t="s">
        <v>931</v>
      </c>
      <c r="CK4732" s="12" t="s">
        <v>932</v>
      </c>
      <c r="CL4732" s="37">
        <v>207592960</v>
      </c>
      <c r="CN4732" s="12" t="s">
        <v>2038</v>
      </c>
      <c r="CS4732" s="12"/>
      <c r="CT4732" s="36" t="str">
        <f t="shared" si="73"/>
        <v>500mn</v>
      </c>
      <c r="CU4732" s="36" t="str">
        <f>VLOOKUP(CK4732,Mapping!B:C,2,FALSE)</f>
        <v>US/CA</v>
      </c>
    </row>
    <row r="4733" spans="1:99" ht="16" customHeight="1" x14ac:dyDescent="0.35">
      <c r="A4733" s="12" t="s">
        <v>6332</v>
      </c>
      <c r="B4733" s="12" t="s">
        <v>925</v>
      </c>
      <c r="E4733" s="37">
        <v>9728683</v>
      </c>
      <c r="G4733" s="37" t="s">
        <v>1505</v>
      </c>
      <c r="I4733" s="37"/>
      <c r="K4733" s="37"/>
      <c r="M4733" s="37">
        <v>76656</v>
      </c>
      <c r="N4733" s="12">
        <v>0</v>
      </c>
      <c r="O4733" s="37"/>
      <c r="Q4733" s="12">
        <v>10338</v>
      </c>
      <c r="R4733" s="37"/>
      <c r="T4733" s="37"/>
      <c r="V4733" s="37"/>
      <c r="X4733" s="37"/>
      <c r="Z4733" s="37"/>
      <c r="AB4733" s="37"/>
      <c r="AD4733" s="37">
        <v>0</v>
      </c>
      <c r="AE4733" s="12">
        <v>0</v>
      </c>
      <c r="AF4733" s="37"/>
      <c r="AH4733" s="37">
        <v>1305483</v>
      </c>
      <c r="AI4733" s="12">
        <v>0.03</v>
      </c>
      <c r="AN4733" s="37">
        <v>5738666</v>
      </c>
      <c r="AO4733" s="12">
        <v>0.11</v>
      </c>
      <c r="AP4733" s="37">
        <v>2582966</v>
      </c>
      <c r="AQ4733" s="12">
        <v>0.05</v>
      </c>
      <c r="AR4733" s="37"/>
      <c r="AT4733" s="37">
        <v>24912</v>
      </c>
      <c r="AU4733" s="12">
        <v>0</v>
      </c>
      <c r="AV4733" s="37"/>
      <c r="AX4733" s="37"/>
      <c r="BB4733" s="12">
        <v>611</v>
      </c>
      <c r="BD4733" s="12">
        <v>2337</v>
      </c>
      <c r="BH4733" s="12">
        <v>11187</v>
      </c>
      <c r="BI4733" s="12">
        <v>34075</v>
      </c>
      <c r="BJ4733" s="12">
        <v>0</v>
      </c>
      <c r="BQ4733" s="12">
        <v>0</v>
      </c>
      <c r="BV4733" s="12">
        <v>0.01</v>
      </c>
      <c r="BY4733" s="12">
        <v>0</v>
      </c>
      <c r="CB4733" s="12">
        <v>0</v>
      </c>
      <c r="CC4733" s="12">
        <v>0</v>
      </c>
      <c r="CF4733" s="12">
        <v>0</v>
      </c>
      <c r="CG4733" s="12" t="s">
        <v>940</v>
      </c>
      <c r="CH4733" s="12">
        <v>56.012999999999998</v>
      </c>
      <c r="CI4733" s="12" t="s">
        <v>1071</v>
      </c>
      <c r="CJ4733" s="12" t="s">
        <v>1072</v>
      </c>
      <c r="CK4733" s="12" t="s">
        <v>932</v>
      </c>
      <c r="CL4733" s="37">
        <v>5011134869</v>
      </c>
      <c r="CN4733" s="12" t="s">
        <v>1506</v>
      </c>
      <c r="CS4733" s="12"/>
      <c r="CT4733" s="36" t="str">
        <f t="shared" si="73"/>
        <v>1bn - 50bn</v>
      </c>
      <c r="CU4733" s="36" t="str">
        <f>VLOOKUP(CK4733,Mapping!B:C,2,FALSE)</f>
        <v>US/CA</v>
      </c>
    </row>
    <row r="4734" spans="1:99" ht="16" customHeight="1" x14ac:dyDescent="0.35">
      <c r="A4734" s="12" t="s">
        <v>6333</v>
      </c>
      <c r="B4734" s="12" t="s">
        <v>925</v>
      </c>
      <c r="E4734" s="37">
        <v>202869</v>
      </c>
      <c r="G4734" s="37" t="s">
        <v>1505</v>
      </c>
      <c r="I4734" s="37"/>
      <c r="K4734" s="37"/>
      <c r="M4734" s="37">
        <v>202869</v>
      </c>
      <c r="N4734" s="12">
        <v>0.04</v>
      </c>
      <c r="O4734" s="37"/>
      <c r="R4734" s="37"/>
      <c r="T4734" s="37"/>
      <c r="V4734" s="37"/>
      <c r="X4734" s="37"/>
      <c r="Z4734" s="37"/>
      <c r="AB4734" s="37"/>
      <c r="AD4734" s="37"/>
      <c r="AF4734" s="37"/>
      <c r="AH4734" s="37"/>
      <c r="AN4734" s="37"/>
      <c r="AP4734" s="37"/>
      <c r="AR4734" s="37"/>
      <c r="AT4734" s="37"/>
      <c r="AV4734" s="37"/>
      <c r="AX4734" s="37"/>
      <c r="BB4734" s="12">
        <v>1617</v>
      </c>
      <c r="CC4734" s="12">
        <v>0</v>
      </c>
      <c r="CG4734" s="12"/>
      <c r="CH4734" s="12">
        <v>16.838000000000001</v>
      </c>
      <c r="CI4734" s="12" t="s">
        <v>1070</v>
      </c>
      <c r="CJ4734" s="12" t="s">
        <v>936</v>
      </c>
      <c r="CK4734" s="12" t="s">
        <v>932</v>
      </c>
      <c r="CL4734" s="37">
        <v>551936651</v>
      </c>
      <c r="CN4734" s="12" t="s">
        <v>1509</v>
      </c>
      <c r="CS4734" s="12"/>
      <c r="CT4734" s="36" t="str">
        <f t="shared" si="73"/>
        <v>500mn - 1bn</v>
      </c>
      <c r="CU4734" s="36" t="str">
        <f>VLOOKUP(CK4734,Mapping!B:C,2,FALSE)</f>
        <v>US/CA</v>
      </c>
    </row>
    <row r="4735" spans="1:99" ht="16" customHeight="1" x14ac:dyDescent="0.35">
      <c r="A4735" s="12" t="s">
        <v>6334</v>
      </c>
      <c r="B4735" s="12" t="s">
        <v>925</v>
      </c>
      <c r="E4735" s="37">
        <v>391937</v>
      </c>
      <c r="G4735" s="37" t="s">
        <v>1505</v>
      </c>
      <c r="I4735" s="37"/>
      <c r="K4735" s="37"/>
      <c r="M4735" s="37">
        <v>391937</v>
      </c>
      <c r="N4735" s="12">
        <v>0.18</v>
      </c>
      <c r="O4735" s="37"/>
      <c r="R4735" s="37"/>
      <c r="T4735" s="37"/>
      <c r="V4735" s="37"/>
      <c r="X4735" s="37"/>
      <c r="Z4735" s="37"/>
      <c r="AB4735" s="37"/>
      <c r="AD4735" s="37"/>
      <c r="AF4735" s="37"/>
      <c r="AH4735" s="37"/>
      <c r="AN4735" s="37"/>
      <c r="AP4735" s="37"/>
      <c r="AR4735" s="37"/>
      <c r="AT4735" s="37"/>
      <c r="AV4735" s="37"/>
      <c r="AX4735" s="37"/>
      <c r="BB4735" s="12">
        <v>3124</v>
      </c>
      <c r="CC4735" s="12">
        <v>0</v>
      </c>
      <c r="CG4735" s="12" t="s">
        <v>976</v>
      </c>
      <c r="CH4735" s="12">
        <v>15.532999999999999</v>
      </c>
      <c r="CI4735" s="12" t="s">
        <v>1045</v>
      </c>
      <c r="CJ4735" s="12" t="s">
        <v>1046</v>
      </c>
      <c r="CK4735" s="12" t="s">
        <v>932</v>
      </c>
      <c r="CL4735" s="37">
        <v>222702040</v>
      </c>
      <c r="CN4735" s="12" t="s">
        <v>1513</v>
      </c>
      <c r="CS4735" s="12"/>
      <c r="CT4735" s="36" t="str">
        <f t="shared" si="73"/>
        <v>500mn</v>
      </c>
      <c r="CU4735" s="36" t="str">
        <f>VLOOKUP(CK4735,Mapping!B:C,2,FALSE)</f>
        <v>US/CA</v>
      </c>
    </row>
    <row r="4736" spans="1:99" ht="16" customHeight="1" x14ac:dyDescent="0.35">
      <c r="A4736" s="12" t="s">
        <v>6335</v>
      </c>
      <c r="B4736" s="12" t="s">
        <v>925</v>
      </c>
      <c r="E4736" s="37">
        <v>10514265</v>
      </c>
      <c r="G4736" s="37" t="s">
        <v>1505</v>
      </c>
      <c r="I4736" s="37"/>
      <c r="K4736" s="37"/>
      <c r="M4736" s="37">
        <v>8556372</v>
      </c>
      <c r="N4736" s="12">
        <v>1.32</v>
      </c>
      <c r="O4736" s="37"/>
      <c r="Q4736" s="12">
        <v>3569</v>
      </c>
      <c r="R4736" s="37"/>
      <c r="T4736" s="37"/>
      <c r="V4736" s="37"/>
      <c r="X4736" s="37"/>
      <c r="Z4736" s="37"/>
      <c r="AB4736" s="37"/>
      <c r="AD4736" s="37">
        <v>1292472</v>
      </c>
      <c r="AE4736" s="12">
        <v>0.2</v>
      </c>
      <c r="AF4736" s="37"/>
      <c r="AH4736" s="37">
        <v>450693</v>
      </c>
      <c r="AI4736" s="12">
        <v>7.0000000000000007E-2</v>
      </c>
      <c r="AN4736" s="37">
        <v>0</v>
      </c>
      <c r="AO4736" s="12">
        <v>0</v>
      </c>
      <c r="AP4736" s="37">
        <v>214728</v>
      </c>
      <c r="AQ4736" s="12">
        <v>0.03</v>
      </c>
      <c r="AR4736" s="37"/>
      <c r="AT4736" s="37"/>
      <c r="AV4736" s="37"/>
      <c r="AX4736" s="37"/>
      <c r="BB4736" s="12">
        <v>68200</v>
      </c>
      <c r="BH4736" s="12">
        <v>930</v>
      </c>
      <c r="BI4736" s="12">
        <v>0</v>
      </c>
      <c r="BJ4736" s="12">
        <v>11600</v>
      </c>
      <c r="BQ4736" s="12">
        <v>0</v>
      </c>
      <c r="BV4736" s="12">
        <v>0</v>
      </c>
      <c r="BY4736" s="12">
        <v>0</v>
      </c>
      <c r="CB4736" s="12">
        <v>0</v>
      </c>
      <c r="CC4736" s="12">
        <v>0</v>
      </c>
      <c r="CG4736" s="12" t="s">
        <v>976</v>
      </c>
      <c r="CH4736" s="12">
        <v>253.44200000000001</v>
      </c>
      <c r="CI4736" s="12" t="s">
        <v>1568</v>
      </c>
      <c r="CJ4736" s="12" t="s">
        <v>936</v>
      </c>
      <c r="CK4736" s="12" t="s">
        <v>932</v>
      </c>
      <c r="CL4736" s="37">
        <v>649170515</v>
      </c>
      <c r="CN4736" s="12" t="s">
        <v>1513</v>
      </c>
      <c r="CS4736" s="12"/>
      <c r="CT4736" s="36" t="str">
        <f t="shared" si="73"/>
        <v>500mn - 1bn</v>
      </c>
      <c r="CU4736" s="36" t="str">
        <f>VLOOKUP(CK4736,Mapping!B:C,2,FALSE)</f>
        <v>US/CA</v>
      </c>
    </row>
    <row r="4737" spans="1:99" ht="16" customHeight="1" x14ac:dyDescent="0.35">
      <c r="A4737" s="12" t="s">
        <v>6336</v>
      </c>
      <c r="B4737" s="12" t="s">
        <v>925</v>
      </c>
      <c r="E4737" s="37">
        <v>0</v>
      </c>
      <c r="G4737" s="37" t="s">
        <v>1505</v>
      </c>
      <c r="I4737" s="37"/>
      <c r="K4737" s="37"/>
      <c r="M4737" s="37"/>
      <c r="O4737" s="37"/>
      <c r="R4737" s="37"/>
      <c r="T4737" s="37"/>
      <c r="V4737" s="37"/>
      <c r="X4737" s="37"/>
      <c r="Z4737" s="37"/>
      <c r="AB4737" s="37"/>
      <c r="AD4737" s="37"/>
      <c r="AF4737" s="37"/>
      <c r="AH4737" s="37"/>
      <c r="AN4737" s="37">
        <v>0</v>
      </c>
      <c r="AO4737" s="12">
        <v>0</v>
      </c>
      <c r="AP4737" s="37"/>
      <c r="AR4737" s="37"/>
      <c r="AT4737" s="37"/>
      <c r="AV4737" s="37"/>
      <c r="AX4737" s="37"/>
      <c r="BI4737" s="12">
        <v>0</v>
      </c>
      <c r="BY4737" s="12">
        <v>0</v>
      </c>
      <c r="CG4737" s="12" t="s">
        <v>934</v>
      </c>
      <c r="CH4737" s="12">
        <v>35.216999999999999</v>
      </c>
      <c r="CI4737" s="12" t="s">
        <v>1211</v>
      </c>
      <c r="CJ4737" s="12" t="s">
        <v>1212</v>
      </c>
      <c r="CK4737" s="12" t="s">
        <v>932</v>
      </c>
      <c r="CL4737" s="37">
        <v>415883412</v>
      </c>
      <c r="CN4737" s="12" t="s">
        <v>1509</v>
      </c>
      <c r="CS4737" s="12"/>
      <c r="CT4737" s="36" t="str">
        <f t="shared" si="73"/>
        <v>500mn</v>
      </c>
      <c r="CU4737" s="36" t="str">
        <f>VLOOKUP(CK4737,Mapping!B:C,2,FALSE)</f>
        <v>US/CA</v>
      </c>
    </row>
    <row r="4738" spans="1:99" ht="16" customHeight="1" x14ac:dyDescent="0.35">
      <c r="A4738" s="12" t="s">
        <v>545</v>
      </c>
      <c r="B4738" s="12" t="s">
        <v>933</v>
      </c>
      <c r="E4738" s="37">
        <v>3892922</v>
      </c>
      <c r="F4738" s="12">
        <v>14200</v>
      </c>
      <c r="G4738" s="37" t="s">
        <v>1505</v>
      </c>
      <c r="I4738" s="37">
        <v>690084</v>
      </c>
      <c r="J4738" s="12">
        <v>0.14000000000000001</v>
      </c>
      <c r="K4738" s="37">
        <v>1843212</v>
      </c>
      <c r="L4738" s="12">
        <v>0.36</v>
      </c>
      <c r="M4738" s="37"/>
      <c r="O4738" s="37">
        <v>949169</v>
      </c>
      <c r="P4738" s="12">
        <v>0.19</v>
      </c>
      <c r="R4738" s="37"/>
      <c r="T4738" s="37"/>
      <c r="V4738" s="37"/>
      <c r="X4738" s="37">
        <v>410457</v>
      </c>
      <c r="Y4738" s="12">
        <v>0.08</v>
      </c>
      <c r="Z4738" s="37"/>
      <c r="AB4738" s="37"/>
      <c r="AD4738" s="37"/>
      <c r="AF4738" s="37"/>
      <c r="AH4738" s="37"/>
      <c r="AL4738" s="12">
        <v>62500</v>
      </c>
      <c r="AN4738" s="37"/>
      <c r="AP4738" s="37"/>
      <c r="AR4738" s="37"/>
      <c r="AT4738" s="37"/>
      <c r="AV4738" s="37"/>
      <c r="AX4738" s="37"/>
      <c r="BA4738" s="12">
        <v>4017</v>
      </c>
      <c r="BG4738" s="12">
        <v>29841</v>
      </c>
      <c r="BO4738" s="12">
        <v>0</v>
      </c>
      <c r="BS4738" s="12">
        <v>0</v>
      </c>
      <c r="BU4738" s="12">
        <v>0</v>
      </c>
      <c r="BZ4738" s="12">
        <v>0</v>
      </c>
      <c r="CG4738" s="12" t="s">
        <v>940</v>
      </c>
      <c r="CH4738" s="12">
        <v>12.347</v>
      </c>
      <c r="CI4738" s="12" t="s">
        <v>1003</v>
      </c>
      <c r="CJ4738" s="12"/>
      <c r="CK4738" s="12" t="s">
        <v>954</v>
      </c>
      <c r="CL4738" s="37">
        <v>514663935</v>
      </c>
      <c r="CN4738" s="12" t="s">
        <v>1506</v>
      </c>
      <c r="CS4738" s="12"/>
      <c r="CT4738" s="36" t="str">
        <f t="shared" si="73"/>
        <v>500mn - 1bn</v>
      </c>
      <c r="CU4738" s="36" t="str">
        <f>VLOOKUP(CK4738,Mapping!B:C,2,FALSE)</f>
        <v>EU</v>
      </c>
    </row>
    <row r="4739" spans="1:99" ht="16" customHeight="1" x14ac:dyDescent="0.35">
      <c r="A4739" s="12" t="s">
        <v>6337</v>
      </c>
      <c r="B4739" s="12" t="s">
        <v>925</v>
      </c>
      <c r="E4739" s="37">
        <v>210005</v>
      </c>
      <c r="G4739" s="37" t="s">
        <v>1505</v>
      </c>
      <c r="I4739" s="37"/>
      <c r="K4739" s="37"/>
      <c r="M4739" s="37"/>
      <c r="O4739" s="37"/>
      <c r="R4739" s="37"/>
      <c r="T4739" s="37"/>
      <c r="V4739" s="37">
        <v>210005</v>
      </c>
      <c r="W4739" s="12">
        <v>0.18</v>
      </c>
      <c r="X4739" s="37"/>
      <c r="Z4739" s="37"/>
      <c r="AB4739" s="37"/>
      <c r="AD4739" s="37"/>
      <c r="AF4739" s="37"/>
      <c r="AH4739" s="37"/>
      <c r="AK4739" s="12">
        <v>10999</v>
      </c>
      <c r="AN4739" s="37"/>
      <c r="AP4739" s="37"/>
      <c r="AR4739" s="37"/>
      <c r="AT4739" s="37"/>
      <c r="AV4739" s="37"/>
      <c r="AX4739" s="37"/>
      <c r="BT4739" s="12">
        <v>0</v>
      </c>
      <c r="CG4739" s="12" t="s">
        <v>976</v>
      </c>
      <c r="CH4739" s="12">
        <v>39.765000000000001</v>
      </c>
      <c r="CI4739" s="12" t="s">
        <v>1133</v>
      </c>
      <c r="CJ4739" s="12"/>
      <c r="CK4739" s="12" t="s">
        <v>1010</v>
      </c>
      <c r="CL4739" s="37">
        <v>131990478</v>
      </c>
      <c r="CN4739" s="12" t="s">
        <v>1513</v>
      </c>
      <c r="CS4739" s="12"/>
      <c r="CT4739" s="36" t="str">
        <f t="shared" ref="CT4739:CT4802" si="74">IF(CL4739&gt;100000000000, "100bn", IF(CL4739&gt;50000000000, "50bn - 100bn",IF(CL4739&gt;1000000000, "1bn - 50bn", IF(CL4739&gt;500000000, "500mn - 1bn", "500mn"))))</f>
        <v>500mn</v>
      </c>
      <c r="CU4739" s="36" t="str">
        <f>VLOOKUP(CK4739,Mapping!B:C,2,FALSE)</f>
        <v>Africa</v>
      </c>
    </row>
    <row r="4740" spans="1:99" ht="16" customHeight="1" x14ac:dyDescent="0.35">
      <c r="A4740" s="12" t="s">
        <v>6338</v>
      </c>
      <c r="B4740" s="12" t="s">
        <v>925</v>
      </c>
      <c r="E4740" s="37">
        <v>1711533</v>
      </c>
      <c r="G4740" s="37" t="s">
        <v>1505</v>
      </c>
      <c r="I4740" s="37"/>
      <c r="K4740" s="37"/>
      <c r="M4740" s="37"/>
      <c r="O4740" s="37"/>
      <c r="Q4740" s="12">
        <v>2477</v>
      </c>
      <c r="R4740" s="37"/>
      <c r="T4740" s="37"/>
      <c r="V4740" s="37"/>
      <c r="X4740" s="37">
        <v>384619</v>
      </c>
      <c r="Y4740" s="12">
        <v>0.36</v>
      </c>
      <c r="Z4740" s="37"/>
      <c r="AB4740" s="37"/>
      <c r="AD4740" s="37"/>
      <c r="AF4740" s="37"/>
      <c r="AH4740" s="37">
        <v>336178</v>
      </c>
      <c r="AI4740" s="12">
        <v>0.32</v>
      </c>
      <c r="AN4740" s="37">
        <v>990736</v>
      </c>
      <c r="AO4740" s="12">
        <v>0.93</v>
      </c>
      <c r="AP4740" s="37"/>
      <c r="AR4740" s="37"/>
      <c r="AT4740" s="37"/>
      <c r="AV4740" s="37"/>
      <c r="AX4740" s="37"/>
      <c r="BA4740" s="12">
        <v>3392</v>
      </c>
      <c r="BI4740" s="12">
        <v>4625</v>
      </c>
      <c r="BQ4740" s="12">
        <v>0</v>
      </c>
      <c r="BY4740" s="12">
        <v>0</v>
      </c>
      <c r="BZ4740" s="12">
        <v>0</v>
      </c>
      <c r="CG4740" s="12" t="s">
        <v>934</v>
      </c>
      <c r="CH4740" s="12">
        <v>128.21799999999999</v>
      </c>
      <c r="CI4740" s="12" t="s">
        <v>4880</v>
      </c>
      <c r="CJ4740" s="12" t="s">
        <v>966</v>
      </c>
      <c r="CK4740" s="12" t="s">
        <v>932</v>
      </c>
      <c r="CL4740" s="37">
        <v>106667499</v>
      </c>
      <c r="CN4740" s="12" t="s">
        <v>1506</v>
      </c>
      <c r="CS4740" s="12"/>
      <c r="CT4740" s="36" t="str">
        <f t="shared" si="74"/>
        <v>500mn</v>
      </c>
      <c r="CU4740" s="36" t="str">
        <f>VLOOKUP(CK4740,Mapping!B:C,2,FALSE)</f>
        <v>US/CA</v>
      </c>
    </row>
    <row r="4741" spans="1:99" ht="16" customHeight="1" x14ac:dyDescent="0.35">
      <c r="A4741" s="12" t="s">
        <v>6339</v>
      </c>
      <c r="B4741" s="12" t="s">
        <v>933</v>
      </c>
      <c r="E4741" s="37">
        <v>26440597</v>
      </c>
      <c r="G4741" s="37" t="s">
        <v>1505</v>
      </c>
      <c r="I4741" s="37"/>
      <c r="K4741" s="37"/>
      <c r="M4741" s="37"/>
      <c r="O4741" s="37"/>
      <c r="Q4741" s="12">
        <v>65</v>
      </c>
      <c r="R4741" s="37"/>
      <c r="T4741" s="37"/>
      <c r="V4741" s="37"/>
      <c r="X4741" s="37"/>
      <c r="Z4741" s="37"/>
      <c r="AB4741" s="37"/>
      <c r="AD4741" s="37"/>
      <c r="AF4741" s="37"/>
      <c r="AH4741" s="37">
        <v>8208</v>
      </c>
      <c r="AI4741" s="12">
        <v>0</v>
      </c>
      <c r="AN4741" s="37">
        <v>26432389</v>
      </c>
      <c r="AO4741" s="12">
        <v>1.03</v>
      </c>
      <c r="AP4741" s="37">
        <v>0</v>
      </c>
      <c r="AQ4741" s="12">
        <v>0</v>
      </c>
      <c r="AR4741" s="37"/>
      <c r="AT4741" s="37">
        <v>0</v>
      </c>
      <c r="AU4741" s="12">
        <v>0</v>
      </c>
      <c r="AV4741" s="37"/>
      <c r="AX4741" s="37"/>
      <c r="BD4741" s="12">
        <v>0</v>
      </c>
      <c r="BH4741" s="12">
        <v>0</v>
      </c>
      <c r="BI4741" s="12">
        <v>156950</v>
      </c>
      <c r="BQ4741" s="12">
        <v>0</v>
      </c>
      <c r="BV4741" s="12">
        <v>0</v>
      </c>
      <c r="BY4741" s="12">
        <v>0.02</v>
      </c>
      <c r="CF4741" s="12">
        <v>0</v>
      </c>
      <c r="CG4741" s="12" t="s">
        <v>940</v>
      </c>
      <c r="CH4741" s="12">
        <v>16.905999999999999</v>
      </c>
      <c r="CI4741" s="12" t="s">
        <v>1164</v>
      </c>
      <c r="CJ4741" s="12" t="s">
        <v>968</v>
      </c>
      <c r="CK4741" s="12" t="s">
        <v>932</v>
      </c>
      <c r="CL4741" s="37">
        <v>2526622479</v>
      </c>
      <c r="CN4741" s="12" t="s">
        <v>1509</v>
      </c>
      <c r="CS4741" s="12"/>
      <c r="CT4741" s="36" t="str">
        <f t="shared" si="74"/>
        <v>1bn - 50bn</v>
      </c>
      <c r="CU4741" s="36" t="str">
        <f>VLOOKUP(CK4741,Mapping!B:C,2,FALSE)</f>
        <v>US/CA</v>
      </c>
    </row>
    <row r="4742" spans="1:99" ht="16" customHeight="1" x14ac:dyDescent="0.35">
      <c r="A4742" s="12" t="s">
        <v>6340</v>
      </c>
      <c r="B4742" s="12" t="s">
        <v>925</v>
      </c>
      <c r="E4742" s="37">
        <v>48826895</v>
      </c>
      <c r="G4742" s="37" t="s">
        <v>1505</v>
      </c>
      <c r="I4742" s="37"/>
      <c r="K4742" s="37"/>
      <c r="M4742" s="37"/>
      <c r="O4742" s="37"/>
      <c r="R4742" s="37"/>
      <c r="T4742" s="37"/>
      <c r="V4742" s="37"/>
      <c r="X4742" s="37"/>
      <c r="Z4742" s="37"/>
      <c r="AB4742" s="37"/>
      <c r="AD4742" s="37"/>
      <c r="AF4742" s="37"/>
      <c r="AH4742" s="37"/>
      <c r="AN4742" s="37">
        <v>48826895</v>
      </c>
      <c r="AO4742" s="12">
        <v>3.28</v>
      </c>
      <c r="AP4742" s="37"/>
      <c r="AR4742" s="37"/>
      <c r="AT4742" s="37"/>
      <c r="AV4742" s="37"/>
      <c r="AX4742" s="37"/>
      <c r="BI4742" s="12">
        <v>289800</v>
      </c>
      <c r="BY4742" s="12">
        <v>0.04</v>
      </c>
      <c r="CG4742" s="12" t="s">
        <v>940</v>
      </c>
      <c r="CH4742" s="12">
        <v>6.5229999999999997</v>
      </c>
      <c r="CI4742" s="12" t="s">
        <v>2175</v>
      </c>
      <c r="CJ4742" s="12"/>
      <c r="CK4742" s="12" t="s">
        <v>970</v>
      </c>
      <c r="CL4742" s="37">
        <v>1461767960</v>
      </c>
      <c r="CN4742" s="12" t="s">
        <v>1520</v>
      </c>
      <c r="CS4742" s="12"/>
      <c r="CT4742" s="36" t="str">
        <f t="shared" si="74"/>
        <v>1bn - 50bn</v>
      </c>
      <c r="CU4742" s="36" t="str">
        <f>VLOOKUP(CK4742,Mapping!B:C,2,FALSE)</f>
        <v>EU</v>
      </c>
    </row>
    <row r="4743" spans="1:99" ht="16" customHeight="1" x14ac:dyDescent="0.35">
      <c r="A4743" s="12" t="s">
        <v>6341</v>
      </c>
      <c r="B4743" s="12" t="s">
        <v>925</v>
      </c>
      <c r="E4743" s="37">
        <v>0</v>
      </c>
      <c r="G4743" s="37" t="s">
        <v>1505</v>
      </c>
      <c r="I4743" s="37"/>
      <c r="K4743" s="37"/>
      <c r="M4743" s="37"/>
      <c r="O4743" s="37"/>
      <c r="R4743" s="37"/>
      <c r="T4743" s="37">
        <v>0</v>
      </c>
      <c r="U4743" s="12">
        <v>0</v>
      </c>
      <c r="V4743" s="37"/>
      <c r="X4743" s="37"/>
      <c r="Z4743" s="37"/>
      <c r="AB4743" s="37"/>
      <c r="AD4743" s="37"/>
      <c r="AF4743" s="37"/>
      <c r="AH4743" s="37"/>
      <c r="AN4743" s="37"/>
      <c r="AP4743" s="37"/>
      <c r="AR4743" s="37"/>
      <c r="AT4743" s="37"/>
      <c r="AV4743" s="37"/>
      <c r="AX4743" s="37"/>
      <c r="BK4743" s="12">
        <v>0</v>
      </c>
      <c r="CE4743" s="12">
        <v>0</v>
      </c>
      <c r="CG4743" s="12" t="s">
        <v>934</v>
      </c>
      <c r="CH4743" s="12">
        <v>79.292000000000002</v>
      </c>
      <c r="CI4743" s="12" t="s">
        <v>941</v>
      </c>
      <c r="CJ4743" s="12" t="s">
        <v>941</v>
      </c>
      <c r="CK4743" s="12" t="s">
        <v>932</v>
      </c>
      <c r="CL4743" s="37">
        <v>123486498</v>
      </c>
      <c r="CN4743" s="12" t="s">
        <v>1509</v>
      </c>
      <c r="CS4743" s="12"/>
      <c r="CT4743" s="36" t="str">
        <f t="shared" si="74"/>
        <v>500mn</v>
      </c>
      <c r="CU4743" s="36" t="str">
        <f>VLOOKUP(CK4743,Mapping!B:C,2,FALSE)</f>
        <v>US/CA</v>
      </c>
    </row>
    <row r="4744" spans="1:99" ht="16" customHeight="1" x14ac:dyDescent="0.35">
      <c r="A4744" s="12" t="s">
        <v>6342</v>
      </c>
      <c r="B4744" s="12" t="s">
        <v>925</v>
      </c>
      <c r="E4744" s="37">
        <v>2223049</v>
      </c>
      <c r="G4744" s="37" t="s">
        <v>1505</v>
      </c>
      <c r="I4744" s="37"/>
      <c r="K4744" s="37"/>
      <c r="M4744" s="37"/>
      <c r="O4744" s="37"/>
      <c r="R4744" s="37"/>
      <c r="T4744" s="37"/>
      <c r="V4744" s="37"/>
      <c r="X4744" s="37"/>
      <c r="Z4744" s="37"/>
      <c r="AB4744" s="37"/>
      <c r="AD4744" s="37"/>
      <c r="AF4744" s="37"/>
      <c r="AH4744" s="37"/>
      <c r="AN4744" s="37">
        <v>2223049</v>
      </c>
      <c r="AO4744" s="12">
        <v>2.0499999999999998</v>
      </c>
      <c r="AP4744" s="37"/>
      <c r="AR4744" s="37"/>
      <c r="AT4744" s="37"/>
      <c r="AV4744" s="37"/>
      <c r="AX4744" s="37"/>
      <c r="BI4744" s="12">
        <v>13200</v>
      </c>
      <c r="BY4744" s="12">
        <v>0</v>
      </c>
      <c r="CG4744" s="12" t="s">
        <v>959</v>
      </c>
      <c r="CH4744" s="12">
        <v>6.8040000000000003</v>
      </c>
      <c r="CI4744" s="12" t="s">
        <v>2197</v>
      </c>
      <c r="CJ4744" s="12" t="s">
        <v>946</v>
      </c>
      <c r="CK4744" s="12" t="s">
        <v>932</v>
      </c>
      <c r="CL4744" s="37">
        <v>106894279</v>
      </c>
      <c r="CN4744" s="12" t="s">
        <v>1509</v>
      </c>
      <c r="CS4744" s="12"/>
      <c r="CT4744" s="36" t="str">
        <f t="shared" si="74"/>
        <v>500mn</v>
      </c>
      <c r="CU4744" s="36" t="str">
        <f>VLOOKUP(CK4744,Mapping!B:C,2,FALSE)</f>
        <v>US/CA</v>
      </c>
    </row>
    <row r="4745" spans="1:99" ht="16" customHeight="1" x14ac:dyDescent="0.35">
      <c r="A4745" s="12" t="s">
        <v>6343</v>
      </c>
      <c r="B4745" s="12" t="s">
        <v>925</v>
      </c>
      <c r="E4745" s="37">
        <v>711544</v>
      </c>
      <c r="G4745" s="37" t="s">
        <v>1505</v>
      </c>
      <c r="I4745" s="37"/>
      <c r="K4745" s="37"/>
      <c r="M4745" s="37"/>
      <c r="O4745" s="37"/>
      <c r="R4745" s="37"/>
      <c r="T4745" s="37"/>
      <c r="V4745" s="37"/>
      <c r="X4745" s="37"/>
      <c r="Z4745" s="37"/>
      <c r="AB4745" s="37"/>
      <c r="AD4745" s="37"/>
      <c r="AF4745" s="37"/>
      <c r="AH4745" s="37"/>
      <c r="AN4745" s="37">
        <v>711544</v>
      </c>
      <c r="AO4745" s="12">
        <v>0.08</v>
      </c>
      <c r="AP4745" s="37"/>
      <c r="AR4745" s="37"/>
      <c r="AT4745" s="37"/>
      <c r="AV4745" s="37"/>
      <c r="AX4745" s="37"/>
      <c r="BI4745" s="12">
        <v>4225</v>
      </c>
      <c r="BY4745" s="12">
        <v>0</v>
      </c>
      <c r="CG4745" s="12" t="s">
        <v>929</v>
      </c>
      <c r="CH4745" s="12">
        <v>18.273</v>
      </c>
      <c r="CI4745" s="12" t="s">
        <v>2912</v>
      </c>
      <c r="CJ4745" s="12" t="s">
        <v>2481</v>
      </c>
      <c r="CK4745" s="12" t="s">
        <v>932</v>
      </c>
      <c r="CL4745" s="37">
        <v>903054436</v>
      </c>
      <c r="CN4745" s="12" t="s">
        <v>1509</v>
      </c>
      <c r="CS4745" s="12"/>
      <c r="CT4745" s="36" t="str">
        <f t="shared" si="74"/>
        <v>500mn - 1bn</v>
      </c>
      <c r="CU4745" s="36" t="str">
        <f>VLOOKUP(CK4745,Mapping!B:C,2,FALSE)</f>
        <v>US/CA</v>
      </c>
    </row>
    <row r="4746" spans="1:99" ht="16" customHeight="1" x14ac:dyDescent="0.35">
      <c r="A4746" s="12" t="s">
        <v>6344</v>
      </c>
      <c r="B4746" s="12" t="s">
        <v>925</v>
      </c>
      <c r="E4746" s="37">
        <v>41837103</v>
      </c>
      <c r="G4746" s="37" t="s">
        <v>1505</v>
      </c>
      <c r="I4746" s="37"/>
      <c r="K4746" s="37"/>
      <c r="M4746" s="37"/>
      <c r="O4746" s="37"/>
      <c r="R4746" s="37"/>
      <c r="T4746" s="37"/>
      <c r="V4746" s="37"/>
      <c r="X4746" s="37"/>
      <c r="Z4746" s="37"/>
      <c r="AB4746" s="37"/>
      <c r="AD4746" s="37"/>
      <c r="AF4746" s="37"/>
      <c r="AH4746" s="37"/>
      <c r="AN4746" s="37">
        <v>202095</v>
      </c>
      <c r="AO4746" s="12">
        <v>0.01</v>
      </c>
      <c r="AP4746" s="37">
        <v>41635008</v>
      </c>
      <c r="AQ4746" s="12">
        <v>1.29</v>
      </c>
      <c r="AR4746" s="37"/>
      <c r="AT4746" s="37"/>
      <c r="AV4746" s="37"/>
      <c r="AX4746" s="37"/>
      <c r="BH4746" s="12">
        <v>180324</v>
      </c>
      <c r="BI4746" s="12">
        <v>1200</v>
      </c>
      <c r="BV4746" s="12">
        <v>0.15</v>
      </c>
      <c r="BY4746" s="12">
        <v>0</v>
      </c>
      <c r="CG4746" s="12" t="s">
        <v>940</v>
      </c>
      <c r="CH4746" s="12">
        <v>11.472</v>
      </c>
      <c r="CI4746" s="12" t="s">
        <v>2114</v>
      </c>
      <c r="CJ4746" s="12" t="s">
        <v>1616</v>
      </c>
      <c r="CK4746" s="12" t="s">
        <v>932</v>
      </c>
      <c r="CL4746" s="37">
        <v>3213896566</v>
      </c>
      <c r="CN4746" s="12" t="s">
        <v>1535</v>
      </c>
      <c r="CS4746" s="12"/>
      <c r="CT4746" s="36" t="str">
        <f t="shared" si="74"/>
        <v>1bn - 50bn</v>
      </c>
      <c r="CU4746" s="36" t="str">
        <f>VLOOKUP(CK4746,Mapping!B:C,2,FALSE)</f>
        <v>US/CA</v>
      </c>
    </row>
    <row r="4747" spans="1:99" ht="16" customHeight="1" x14ac:dyDescent="0.35">
      <c r="A4747" s="12" t="s">
        <v>6345</v>
      </c>
      <c r="B4747" s="12" t="s">
        <v>925</v>
      </c>
      <c r="E4747" s="37">
        <v>10973811</v>
      </c>
      <c r="G4747" s="37" t="s">
        <v>1505</v>
      </c>
      <c r="I4747" s="37"/>
      <c r="K4747" s="37"/>
      <c r="M4747" s="37">
        <v>21830</v>
      </c>
      <c r="N4747" s="12">
        <v>0</v>
      </c>
      <c r="O4747" s="37"/>
      <c r="R4747" s="37"/>
      <c r="T4747" s="37"/>
      <c r="V4747" s="37"/>
      <c r="X4747" s="37"/>
      <c r="Z4747" s="37"/>
      <c r="AB4747" s="37"/>
      <c r="AD4747" s="37"/>
      <c r="AF4747" s="37"/>
      <c r="AH4747" s="37"/>
      <c r="AN4747" s="37">
        <v>67365</v>
      </c>
      <c r="AO4747" s="12">
        <v>0</v>
      </c>
      <c r="AP4747" s="37">
        <v>10884616</v>
      </c>
      <c r="AQ4747" s="12">
        <v>0.74</v>
      </c>
      <c r="AR4747" s="37"/>
      <c r="AT4747" s="37"/>
      <c r="AV4747" s="37"/>
      <c r="AX4747" s="37"/>
      <c r="BB4747" s="12">
        <v>174</v>
      </c>
      <c r="BH4747" s="12">
        <v>47142</v>
      </c>
      <c r="BI4747" s="12">
        <v>400</v>
      </c>
      <c r="BV4747" s="12">
        <v>0.04</v>
      </c>
      <c r="BY4747" s="12">
        <v>0</v>
      </c>
      <c r="CC4747" s="12">
        <v>0</v>
      </c>
      <c r="CG4747" s="12" t="s">
        <v>929</v>
      </c>
      <c r="CH4747" s="12">
        <v>14.685</v>
      </c>
      <c r="CI4747" s="12" t="s">
        <v>1245</v>
      </c>
      <c r="CJ4747" s="12" t="s">
        <v>1246</v>
      </c>
      <c r="CK4747" s="12" t="s">
        <v>932</v>
      </c>
      <c r="CL4747" s="37">
        <v>1476144702</v>
      </c>
      <c r="CN4747" s="12" t="s">
        <v>1509</v>
      </c>
      <c r="CS4747" s="12"/>
      <c r="CT4747" s="36" t="str">
        <f t="shared" si="74"/>
        <v>1bn - 50bn</v>
      </c>
      <c r="CU4747" s="36" t="str">
        <f>VLOOKUP(CK4747,Mapping!B:C,2,FALSE)</f>
        <v>US/CA</v>
      </c>
    </row>
    <row r="4748" spans="1:99" ht="16" customHeight="1" x14ac:dyDescent="0.35">
      <c r="A4748" s="12" t="s">
        <v>6346</v>
      </c>
      <c r="B4748" s="12" t="s">
        <v>925</v>
      </c>
      <c r="E4748" s="37">
        <v>0</v>
      </c>
      <c r="G4748" s="37" t="s">
        <v>1505</v>
      </c>
      <c r="I4748" s="37"/>
      <c r="K4748" s="37"/>
      <c r="M4748" s="37"/>
      <c r="O4748" s="37"/>
      <c r="R4748" s="37"/>
      <c r="T4748" s="37"/>
      <c r="V4748" s="37"/>
      <c r="X4748" s="37"/>
      <c r="Z4748" s="37"/>
      <c r="AB4748" s="37"/>
      <c r="AD4748" s="37"/>
      <c r="AF4748" s="37"/>
      <c r="AH4748" s="37"/>
      <c r="AN4748" s="37">
        <v>0</v>
      </c>
      <c r="AO4748" s="12">
        <v>0</v>
      </c>
      <c r="AP4748" s="37"/>
      <c r="AR4748" s="37"/>
      <c r="AT4748" s="37"/>
      <c r="AV4748" s="37"/>
      <c r="AX4748" s="37"/>
      <c r="BI4748" s="12">
        <v>0</v>
      </c>
      <c r="BY4748" s="12">
        <v>0</v>
      </c>
      <c r="CG4748" s="12" t="s">
        <v>934</v>
      </c>
      <c r="CH4748" s="12">
        <v>30.968</v>
      </c>
      <c r="CI4748" s="12" t="s">
        <v>1213</v>
      </c>
      <c r="CJ4748" s="12" t="s">
        <v>1214</v>
      </c>
      <c r="CK4748" s="12" t="s">
        <v>932</v>
      </c>
      <c r="CL4748" s="37">
        <v>968975601</v>
      </c>
      <c r="CN4748" s="12" t="s">
        <v>1509</v>
      </c>
      <c r="CS4748" s="12"/>
      <c r="CT4748" s="36" t="str">
        <f t="shared" si="74"/>
        <v>500mn - 1bn</v>
      </c>
      <c r="CU4748" s="36" t="str">
        <f>VLOOKUP(CK4748,Mapping!B:C,2,FALSE)</f>
        <v>US/CA</v>
      </c>
    </row>
    <row r="4749" spans="1:99" ht="16" customHeight="1" x14ac:dyDescent="0.35">
      <c r="A4749" s="12" t="s">
        <v>6347</v>
      </c>
      <c r="B4749" s="12" t="s">
        <v>925</v>
      </c>
      <c r="E4749" s="37">
        <v>2521621</v>
      </c>
      <c r="G4749" s="37" t="s">
        <v>1505</v>
      </c>
      <c r="I4749" s="37"/>
      <c r="K4749" s="37"/>
      <c r="M4749" s="37">
        <v>2521621</v>
      </c>
      <c r="N4749" s="12">
        <v>0.7</v>
      </c>
      <c r="O4749" s="37"/>
      <c r="R4749" s="37"/>
      <c r="T4749" s="37"/>
      <c r="V4749" s="37"/>
      <c r="X4749" s="37"/>
      <c r="Z4749" s="37"/>
      <c r="AB4749" s="37"/>
      <c r="AD4749" s="37"/>
      <c r="AF4749" s="37"/>
      <c r="AH4749" s="37"/>
      <c r="AN4749" s="37"/>
      <c r="AP4749" s="37"/>
      <c r="AR4749" s="37"/>
      <c r="AT4749" s="37"/>
      <c r="AV4749" s="37"/>
      <c r="AX4749" s="37"/>
      <c r="BB4749" s="12">
        <v>20099</v>
      </c>
      <c r="CC4749" s="12">
        <v>0</v>
      </c>
      <c r="CG4749" s="12" t="s">
        <v>929</v>
      </c>
      <c r="CH4749" s="12">
        <v>12.973000000000001</v>
      </c>
      <c r="CI4749" s="12" t="s">
        <v>1578</v>
      </c>
      <c r="CJ4749" s="12" t="s">
        <v>1080</v>
      </c>
      <c r="CK4749" s="12" t="s">
        <v>932</v>
      </c>
      <c r="CL4749" s="37">
        <v>360051577</v>
      </c>
      <c r="CN4749" s="12" t="s">
        <v>1509</v>
      </c>
      <c r="CS4749" s="12"/>
      <c r="CT4749" s="36" t="str">
        <f t="shared" si="74"/>
        <v>500mn</v>
      </c>
      <c r="CU4749" s="36" t="str">
        <f>VLOOKUP(CK4749,Mapping!B:C,2,FALSE)</f>
        <v>US/CA</v>
      </c>
    </row>
    <row r="4750" spans="1:99" ht="16" customHeight="1" x14ac:dyDescent="0.35">
      <c r="A4750" s="12" t="s">
        <v>6348</v>
      </c>
      <c r="B4750" s="12" t="s">
        <v>925</v>
      </c>
      <c r="E4750" s="37">
        <v>585234</v>
      </c>
      <c r="G4750" s="37" t="s">
        <v>1505</v>
      </c>
      <c r="I4750" s="37"/>
      <c r="K4750" s="37"/>
      <c r="M4750" s="37"/>
      <c r="O4750" s="37"/>
      <c r="R4750" s="37"/>
      <c r="T4750" s="37"/>
      <c r="V4750" s="37"/>
      <c r="X4750" s="37"/>
      <c r="Z4750" s="37"/>
      <c r="AB4750" s="37"/>
      <c r="AD4750" s="37"/>
      <c r="AF4750" s="37"/>
      <c r="AH4750" s="37"/>
      <c r="AN4750" s="37">
        <v>585234</v>
      </c>
      <c r="AO4750" s="12">
        <v>0.49</v>
      </c>
      <c r="AP4750" s="37"/>
      <c r="AR4750" s="37"/>
      <c r="AT4750" s="37"/>
      <c r="AV4750" s="37"/>
      <c r="AX4750" s="37"/>
      <c r="BI4750" s="12">
        <v>3475</v>
      </c>
      <c r="BY4750" s="12">
        <v>0</v>
      </c>
      <c r="CG4750" s="12" t="s">
        <v>940</v>
      </c>
      <c r="CH4750" s="12">
        <v>25.835000000000001</v>
      </c>
      <c r="CI4750" s="12" t="s">
        <v>1084</v>
      </c>
      <c r="CJ4750" s="12" t="s">
        <v>1046</v>
      </c>
      <c r="CK4750" s="12" t="s">
        <v>932</v>
      </c>
      <c r="CL4750" s="37">
        <v>118610642</v>
      </c>
      <c r="CN4750" s="12" t="s">
        <v>1509</v>
      </c>
      <c r="CS4750" s="12"/>
      <c r="CT4750" s="36" t="str">
        <f t="shared" si="74"/>
        <v>500mn</v>
      </c>
      <c r="CU4750" s="36" t="str">
        <f>VLOOKUP(CK4750,Mapping!B:C,2,FALSE)</f>
        <v>US/CA</v>
      </c>
    </row>
    <row r="4751" spans="1:99" ht="16" customHeight="1" x14ac:dyDescent="0.35">
      <c r="A4751" s="12" t="s">
        <v>6349</v>
      </c>
      <c r="B4751" s="12" t="s">
        <v>925</v>
      </c>
      <c r="E4751" s="37">
        <v>497812</v>
      </c>
      <c r="G4751" s="37" t="s">
        <v>1505</v>
      </c>
      <c r="I4751" s="37"/>
      <c r="K4751" s="37"/>
      <c r="M4751" s="37"/>
      <c r="O4751" s="37"/>
      <c r="Q4751" s="12">
        <v>1975</v>
      </c>
      <c r="R4751" s="37"/>
      <c r="T4751" s="37"/>
      <c r="V4751" s="37"/>
      <c r="X4751" s="37"/>
      <c r="Z4751" s="37"/>
      <c r="AB4751" s="37"/>
      <c r="AD4751" s="37"/>
      <c r="AF4751" s="37"/>
      <c r="AH4751" s="37">
        <v>249403</v>
      </c>
      <c r="AI4751" s="12">
        <v>0.05</v>
      </c>
      <c r="AN4751" s="37">
        <v>248409</v>
      </c>
      <c r="AO4751" s="12">
        <v>0.05</v>
      </c>
      <c r="AP4751" s="37"/>
      <c r="AR4751" s="37"/>
      <c r="AT4751" s="37"/>
      <c r="AV4751" s="37"/>
      <c r="AX4751" s="37"/>
      <c r="BI4751" s="12">
        <v>1475</v>
      </c>
      <c r="BQ4751" s="12">
        <v>0</v>
      </c>
      <c r="BY4751" s="12">
        <v>0</v>
      </c>
      <c r="CG4751" s="12" t="s">
        <v>929</v>
      </c>
      <c r="CH4751" s="12">
        <v>48.956000000000003</v>
      </c>
      <c r="CI4751" s="12" t="s">
        <v>6350</v>
      </c>
      <c r="CJ4751" s="12" t="s">
        <v>1140</v>
      </c>
      <c r="CK4751" s="12" t="s">
        <v>932</v>
      </c>
      <c r="CL4751" s="37">
        <v>469571475</v>
      </c>
      <c r="CN4751" s="12" t="s">
        <v>1509</v>
      </c>
      <c r="CS4751" s="12"/>
      <c r="CT4751" s="36" t="str">
        <f t="shared" si="74"/>
        <v>500mn</v>
      </c>
      <c r="CU4751" s="36" t="str">
        <f>VLOOKUP(CK4751,Mapping!B:C,2,FALSE)</f>
        <v>US/CA</v>
      </c>
    </row>
    <row r="4752" spans="1:99" ht="16" customHeight="1" x14ac:dyDescent="0.35">
      <c r="A4752" s="12" t="s">
        <v>6351</v>
      </c>
      <c r="B4752" s="12" t="s">
        <v>933</v>
      </c>
      <c r="E4752" s="37">
        <v>4386253</v>
      </c>
      <c r="G4752" s="37" t="s">
        <v>1505</v>
      </c>
      <c r="I4752" s="37"/>
      <c r="K4752" s="37">
        <v>203834</v>
      </c>
      <c r="L4752" s="12">
        <v>0</v>
      </c>
      <c r="M4752" s="37">
        <v>35254</v>
      </c>
      <c r="N4752" s="12">
        <v>0</v>
      </c>
      <c r="O4752" s="37"/>
      <c r="R4752" s="37"/>
      <c r="T4752" s="37"/>
      <c r="V4752" s="37"/>
      <c r="X4752" s="37"/>
      <c r="Z4752" s="37"/>
      <c r="AB4752" s="37"/>
      <c r="AD4752" s="37"/>
      <c r="AF4752" s="37"/>
      <c r="AH4752" s="37"/>
      <c r="AN4752" s="37">
        <v>4147165</v>
      </c>
      <c r="AO4752" s="12">
        <v>0.08</v>
      </c>
      <c r="AP4752" s="37"/>
      <c r="AR4752" s="37"/>
      <c r="AT4752" s="37"/>
      <c r="AV4752" s="37"/>
      <c r="AX4752" s="37"/>
      <c r="BB4752" s="12">
        <v>281</v>
      </c>
      <c r="BG4752" s="12">
        <v>3300</v>
      </c>
      <c r="BI4752" s="12">
        <v>24625</v>
      </c>
      <c r="BS4752" s="12">
        <v>0</v>
      </c>
      <c r="BY4752" s="12">
        <v>0</v>
      </c>
      <c r="CC4752" s="12">
        <v>0</v>
      </c>
      <c r="CG4752" s="12" t="s">
        <v>940</v>
      </c>
      <c r="CH4752" s="12">
        <v>43.076999999999998</v>
      </c>
      <c r="CI4752" s="12" t="s">
        <v>953</v>
      </c>
      <c r="CJ4752" s="12"/>
      <c r="CK4752" s="12" t="s">
        <v>954</v>
      </c>
      <c r="CL4752" s="37">
        <v>4895343023</v>
      </c>
      <c r="CN4752" s="12" t="s">
        <v>1506</v>
      </c>
      <c r="CS4752" s="12"/>
      <c r="CT4752" s="36" t="str">
        <f t="shared" si="74"/>
        <v>1bn - 50bn</v>
      </c>
      <c r="CU4752" s="36" t="str">
        <f>VLOOKUP(CK4752,Mapping!B:C,2,FALSE)</f>
        <v>EU</v>
      </c>
    </row>
    <row r="4753" spans="1:99" ht="16" customHeight="1" x14ac:dyDescent="0.35">
      <c r="A4753" s="12" t="s">
        <v>6352</v>
      </c>
      <c r="B4753" s="12" t="s">
        <v>925</v>
      </c>
      <c r="E4753" s="37">
        <v>2665133</v>
      </c>
      <c r="G4753" s="37" t="s">
        <v>1505</v>
      </c>
      <c r="I4753" s="37"/>
      <c r="K4753" s="37"/>
      <c r="M4753" s="37"/>
      <c r="O4753" s="37"/>
      <c r="R4753" s="37"/>
      <c r="T4753" s="37"/>
      <c r="V4753" s="37"/>
      <c r="X4753" s="37"/>
      <c r="Z4753" s="37"/>
      <c r="AB4753" s="37"/>
      <c r="AD4753" s="37"/>
      <c r="AF4753" s="37"/>
      <c r="AH4753" s="37"/>
      <c r="AN4753" s="37">
        <v>2665133</v>
      </c>
      <c r="AO4753" s="12">
        <v>1.21</v>
      </c>
      <c r="AP4753" s="37"/>
      <c r="AR4753" s="37"/>
      <c r="AT4753" s="37"/>
      <c r="AV4753" s="37"/>
      <c r="AX4753" s="37"/>
      <c r="BI4753" s="12">
        <v>15825</v>
      </c>
      <c r="BY4753" s="12">
        <v>0</v>
      </c>
      <c r="CG4753" s="12" t="s">
        <v>940</v>
      </c>
      <c r="CH4753" s="12">
        <v>25.504000000000001</v>
      </c>
      <c r="CI4753" s="12" t="s">
        <v>1009</v>
      </c>
      <c r="CJ4753" s="12"/>
      <c r="CK4753" s="12" t="s">
        <v>1010</v>
      </c>
      <c r="CL4753" s="37">
        <v>214100613</v>
      </c>
      <c r="CN4753" s="12" t="s">
        <v>1514</v>
      </c>
      <c r="CS4753" s="12"/>
      <c r="CT4753" s="36" t="str">
        <f t="shared" si="74"/>
        <v>500mn</v>
      </c>
      <c r="CU4753" s="36" t="str">
        <f>VLOOKUP(CK4753,Mapping!B:C,2,FALSE)</f>
        <v>Africa</v>
      </c>
    </row>
    <row r="4754" spans="1:99" ht="16" customHeight="1" x14ac:dyDescent="0.35">
      <c r="A4754" s="12" t="s">
        <v>6353</v>
      </c>
      <c r="B4754" s="12" t="s">
        <v>925</v>
      </c>
      <c r="E4754" s="37">
        <v>426223</v>
      </c>
      <c r="G4754" s="37" t="s">
        <v>1505</v>
      </c>
      <c r="I4754" s="37"/>
      <c r="K4754" s="37"/>
      <c r="M4754" s="37">
        <v>0</v>
      </c>
      <c r="N4754" s="12">
        <v>0</v>
      </c>
      <c r="O4754" s="37"/>
      <c r="R4754" s="37"/>
      <c r="T4754" s="37"/>
      <c r="V4754" s="37"/>
      <c r="X4754" s="37"/>
      <c r="Z4754" s="37"/>
      <c r="AB4754" s="37"/>
      <c r="AD4754" s="37"/>
      <c r="AF4754" s="37"/>
      <c r="AH4754" s="37"/>
      <c r="AN4754" s="37"/>
      <c r="AP4754" s="37">
        <v>426223</v>
      </c>
      <c r="AQ4754" s="12">
        <v>0.38</v>
      </c>
      <c r="AR4754" s="37"/>
      <c r="AT4754" s="37"/>
      <c r="AV4754" s="37"/>
      <c r="AX4754" s="37"/>
      <c r="BB4754" s="12">
        <v>0</v>
      </c>
      <c r="BH4754" s="12">
        <v>1846</v>
      </c>
      <c r="BV4754" s="12">
        <v>0</v>
      </c>
      <c r="CC4754" s="12">
        <v>0</v>
      </c>
      <c r="CG4754" s="12" t="s">
        <v>934</v>
      </c>
      <c r="CH4754" s="12">
        <v>18.423999999999999</v>
      </c>
      <c r="CI4754" s="12" t="s">
        <v>2231</v>
      </c>
      <c r="CJ4754" s="12" t="s">
        <v>1082</v>
      </c>
      <c r="CK4754" s="12" t="s">
        <v>932</v>
      </c>
      <c r="CL4754" s="37">
        <v>113043185</v>
      </c>
      <c r="CN4754" s="12" t="s">
        <v>1509</v>
      </c>
      <c r="CS4754" s="12"/>
      <c r="CT4754" s="36" t="str">
        <f t="shared" si="74"/>
        <v>500mn</v>
      </c>
      <c r="CU4754" s="36" t="str">
        <f>VLOOKUP(CK4754,Mapping!B:C,2,FALSE)</f>
        <v>US/CA</v>
      </c>
    </row>
    <row r="4755" spans="1:99" ht="16" customHeight="1" x14ac:dyDescent="0.35">
      <c r="A4755" s="12" t="s">
        <v>6354</v>
      </c>
      <c r="B4755" s="12" t="s">
        <v>925</v>
      </c>
      <c r="E4755" s="37">
        <v>877705</v>
      </c>
      <c r="G4755" s="37" t="s">
        <v>1505</v>
      </c>
      <c r="I4755" s="37"/>
      <c r="K4755" s="37"/>
      <c r="M4755" s="37">
        <v>599824</v>
      </c>
      <c r="N4755" s="12">
        <v>0.03</v>
      </c>
      <c r="O4755" s="37"/>
      <c r="R4755" s="37"/>
      <c r="T4755" s="37">
        <v>0</v>
      </c>
      <c r="U4755" s="12">
        <v>0</v>
      </c>
      <c r="V4755" s="37"/>
      <c r="X4755" s="37"/>
      <c r="Z4755" s="37"/>
      <c r="AB4755" s="37"/>
      <c r="AD4755" s="37"/>
      <c r="AF4755" s="37"/>
      <c r="AH4755" s="37"/>
      <c r="AN4755" s="37">
        <v>277881</v>
      </c>
      <c r="AO4755" s="12">
        <v>0.01</v>
      </c>
      <c r="AP4755" s="37"/>
      <c r="AR4755" s="37"/>
      <c r="AT4755" s="37"/>
      <c r="AV4755" s="37"/>
      <c r="AX4755" s="37"/>
      <c r="BB4755" s="12">
        <v>4781</v>
      </c>
      <c r="BI4755" s="12">
        <v>1650</v>
      </c>
      <c r="BK4755" s="12">
        <v>0</v>
      </c>
      <c r="BY4755" s="12">
        <v>0</v>
      </c>
      <c r="CC4755" s="12">
        <v>0</v>
      </c>
      <c r="CE4755" s="12">
        <v>0</v>
      </c>
      <c r="CG4755" s="12" t="s">
        <v>934</v>
      </c>
      <c r="CH4755" s="12">
        <v>58.228999999999999</v>
      </c>
      <c r="CI4755" s="12" t="s">
        <v>1135</v>
      </c>
      <c r="CJ4755" s="12" t="s">
        <v>1183</v>
      </c>
      <c r="CK4755" s="12" t="s">
        <v>932</v>
      </c>
      <c r="CL4755" s="37">
        <v>2099666180</v>
      </c>
      <c r="CN4755" s="12" t="s">
        <v>1509</v>
      </c>
      <c r="CS4755" s="12"/>
      <c r="CT4755" s="36" t="str">
        <f t="shared" si="74"/>
        <v>1bn - 50bn</v>
      </c>
      <c r="CU4755" s="36" t="str">
        <f>VLOOKUP(CK4755,Mapping!B:C,2,FALSE)</f>
        <v>US/CA</v>
      </c>
    </row>
    <row r="4756" spans="1:99" ht="16" customHeight="1" x14ac:dyDescent="0.35">
      <c r="A4756" s="12" t="s">
        <v>6355</v>
      </c>
      <c r="B4756" s="12" t="s">
        <v>925</v>
      </c>
      <c r="E4756" s="37">
        <v>0</v>
      </c>
      <c r="G4756" s="37" t="s">
        <v>1505</v>
      </c>
      <c r="I4756" s="37"/>
      <c r="K4756" s="37"/>
      <c r="M4756" s="37"/>
      <c r="O4756" s="37"/>
      <c r="R4756" s="37"/>
      <c r="T4756" s="37"/>
      <c r="V4756" s="37"/>
      <c r="X4756" s="37"/>
      <c r="Z4756" s="37"/>
      <c r="AB4756" s="37"/>
      <c r="AD4756" s="37"/>
      <c r="AF4756" s="37"/>
      <c r="AH4756" s="37"/>
      <c r="AN4756" s="37">
        <v>0</v>
      </c>
      <c r="AO4756" s="12">
        <v>0</v>
      </c>
      <c r="AP4756" s="37"/>
      <c r="AR4756" s="37"/>
      <c r="AT4756" s="37"/>
      <c r="AV4756" s="37"/>
      <c r="AX4756" s="37"/>
      <c r="BI4756" s="12">
        <v>0</v>
      </c>
      <c r="BY4756" s="12">
        <v>0</v>
      </c>
      <c r="CG4756" s="12" t="s">
        <v>976</v>
      </c>
      <c r="CH4756" s="12">
        <v>55.597000000000001</v>
      </c>
      <c r="CI4756" s="12" t="s">
        <v>941</v>
      </c>
      <c r="CJ4756" s="12" t="s">
        <v>941</v>
      </c>
      <c r="CK4756" s="12" t="s">
        <v>932</v>
      </c>
      <c r="CL4756" s="37">
        <v>1236211017</v>
      </c>
      <c r="CN4756" s="12" t="s">
        <v>1513</v>
      </c>
      <c r="CS4756" s="12"/>
      <c r="CT4756" s="36" t="str">
        <f t="shared" si="74"/>
        <v>1bn - 50bn</v>
      </c>
      <c r="CU4756" s="36" t="str">
        <f>VLOOKUP(CK4756,Mapping!B:C,2,FALSE)</f>
        <v>US/CA</v>
      </c>
    </row>
    <row r="4757" spans="1:99" ht="16" customHeight="1" x14ac:dyDescent="0.35">
      <c r="A4757" s="12" t="s">
        <v>6356</v>
      </c>
      <c r="B4757" s="12" t="s">
        <v>925</v>
      </c>
      <c r="E4757" s="37">
        <v>16836</v>
      </c>
      <c r="G4757" s="37" t="s">
        <v>1505</v>
      </c>
      <c r="I4757" s="37"/>
      <c r="K4757" s="37"/>
      <c r="M4757" s="37"/>
      <c r="O4757" s="37"/>
      <c r="R4757" s="37"/>
      <c r="T4757" s="37"/>
      <c r="V4757" s="37"/>
      <c r="X4757" s="37"/>
      <c r="Z4757" s="37"/>
      <c r="AB4757" s="37"/>
      <c r="AD4757" s="37"/>
      <c r="AF4757" s="37"/>
      <c r="AH4757" s="37"/>
      <c r="AN4757" s="37">
        <v>16836</v>
      </c>
      <c r="AO4757" s="12">
        <v>0.31</v>
      </c>
      <c r="AP4757" s="37"/>
      <c r="AR4757" s="37"/>
      <c r="AT4757" s="37"/>
      <c r="AV4757" s="37"/>
      <c r="AX4757" s="37"/>
      <c r="BI4757" s="12">
        <v>100</v>
      </c>
      <c r="BY4757" s="12">
        <v>0</v>
      </c>
      <c r="CG4757" s="12" t="s">
        <v>959</v>
      </c>
      <c r="CH4757" s="12">
        <v>109.202</v>
      </c>
      <c r="CI4757" s="12" t="s">
        <v>6357</v>
      </c>
      <c r="CJ4757" s="12"/>
      <c r="CK4757" s="12" t="s">
        <v>1027</v>
      </c>
      <c r="CL4757" s="37">
        <v>5433152</v>
      </c>
      <c r="CN4757" s="12" t="s">
        <v>1509</v>
      </c>
      <c r="CS4757" s="12"/>
      <c r="CT4757" s="36" t="str">
        <f t="shared" si="74"/>
        <v>500mn</v>
      </c>
      <c r="CU4757" s="36" t="str">
        <f>VLOOKUP(CK4757,Mapping!B:C,2,FALSE)</f>
        <v>EU</v>
      </c>
    </row>
    <row r="4758" spans="1:99" ht="16" customHeight="1" x14ac:dyDescent="0.35">
      <c r="A4758" s="12" t="s">
        <v>6358</v>
      </c>
      <c r="B4758" s="12" t="s">
        <v>925</v>
      </c>
      <c r="E4758" s="37">
        <v>2383041</v>
      </c>
      <c r="G4758" s="37" t="s">
        <v>1505</v>
      </c>
      <c r="I4758" s="37"/>
      <c r="K4758" s="37"/>
      <c r="M4758" s="37"/>
      <c r="O4758" s="37"/>
      <c r="R4758" s="37"/>
      <c r="T4758" s="37"/>
      <c r="V4758" s="37"/>
      <c r="X4758" s="37"/>
      <c r="Z4758" s="37"/>
      <c r="AB4758" s="37"/>
      <c r="AD4758" s="37"/>
      <c r="AF4758" s="37"/>
      <c r="AH4758" s="37"/>
      <c r="AN4758" s="37">
        <v>2383041</v>
      </c>
      <c r="AO4758" s="12">
        <v>0.65</v>
      </c>
      <c r="AP4758" s="37"/>
      <c r="AR4758" s="37"/>
      <c r="AT4758" s="37"/>
      <c r="AV4758" s="37"/>
      <c r="AX4758" s="37"/>
      <c r="BI4758" s="12">
        <v>14150</v>
      </c>
      <c r="BY4758" s="12">
        <v>0</v>
      </c>
      <c r="CG4758" s="12" t="s">
        <v>934</v>
      </c>
      <c r="CH4758" s="12">
        <v>21.545000000000002</v>
      </c>
      <c r="CI4758" s="12" t="s">
        <v>1549</v>
      </c>
      <c r="CJ4758" s="12" t="s">
        <v>966</v>
      </c>
      <c r="CK4758" s="12" t="s">
        <v>932</v>
      </c>
      <c r="CL4758" s="37">
        <v>364681104</v>
      </c>
      <c r="CN4758" s="12" t="s">
        <v>1509</v>
      </c>
      <c r="CS4758" s="12"/>
      <c r="CT4758" s="36" t="str">
        <f t="shared" si="74"/>
        <v>500mn</v>
      </c>
      <c r="CU4758" s="36" t="str">
        <f>VLOOKUP(CK4758,Mapping!B:C,2,FALSE)</f>
        <v>US/CA</v>
      </c>
    </row>
    <row r="4759" spans="1:99" ht="16" customHeight="1" x14ac:dyDescent="0.35">
      <c r="A4759" s="12" t="s">
        <v>6359</v>
      </c>
      <c r="B4759" s="12" t="s">
        <v>925</v>
      </c>
      <c r="E4759" s="37">
        <v>2771</v>
      </c>
      <c r="G4759" s="37" t="s">
        <v>1505</v>
      </c>
      <c r="I4759" s="37"/>
      <c r="K4759" s="37"/>
      <c r="M4759" s="37"/>
      <c r="O4759" s="37"/>
      <c r="Q4759" s="12">
        <v>0</v>
      </c>
      <c r="R4759" s="37"/>
      <c r="T4759" s="37"/>
      <c r="V4759" s="37"/>
      <c r="X4759" s="37"/>
      <c r="Z4759" s="37"/>
      <c r="AB4759" s="37"/>
      <c r="AD4759" s="37"/>
      <c r="AF4759" s="37"/>
      <c r="AH4759" s="37">
        <v>0</v>
      </c>
      <c r="AI4759" s="12">
        <v>0</v>
      </c>
      <c r="AN4759" s="37"/>
      <c r="AP4759" s="37">
        <v>2771</v>
      </c>
      <c r="AQ4759" s="12">
        <v>0</v>
      </c>
      <c r="AR4759" s="37"/>
      <c r="AT4759" s="37"/>
      <c r="AV4759" s="37"/>
      <c r="AX4759" s="37"/>
      <c r="BH4759" s="12">
        <v>12</v>
      </c>
      <c r="BQ4759" s="12">
        <v>0</v>
      </c>
      <c r="BV4759" s="12">
        <v>0</v>
      </c>
      <c r="CG4759" s="12" t="s">
        <v>934</v>
      </c>
      <c r="CH4759" s="12">
        <v>187.95699999999999</v>
      </c>
      <c r="CI4759" s="12" t="s">
        <v>941</v>
      </c>
      <c r="CJ4759" s="12" t="s">
        <v>941</v>
      </c>
      <c r="CK4759" s="12" t="s">
        <v>932</v>
      </c>
      <c r="CL4759" s="37">
        <v>551200530</v>
      </c>
      <c r="CN4759" s="12" t="s">
        <v>1509</v>
      </c>
      <c r="CS4759" s="12"/>
      <c r="CT4759" s="36" t="str">
        <f t="shared" si="74"/>
        <v>500mn - 1bn</v>
      </c>
      <c r="CU4759" s="36" t="str">
        <f>VLOOKUP(CK4759,Mapping!B:C,2,FALSE)</f>
        <v>US/CA</v>
      </c>
    </row>
    <row r="4760" spans="1:99" ht="16" customHeight="1" x14ac:dyDescent="0.35">
      <c r="A4760" s="12" t="s">
        <v>6360</v>
      </c>
      <c r="B4760" s="12" t="s">
        <v>925</v>
      </c>
      <c r="E4760" s="37">
        <v>0</v>
      </c>
      <c r="G4760" s="37" t="s">
        <v>1505</v>
      </c>
      <c r="I4760" s="37"/>
      <c r="K4760" s="37"/>
      <c r="M4760" s="37">
        <v>0</v>
      </c>
      <c r="N4760" s="12">
        <v>0</v>
      </c>
      <c r="O4760" s="37"/>
      <c r="Q4760" s="12">
        <v>0</v>
      </c>
      <c r="R4760" s="37"/>
      <c r="T4760" s="37"/>
      <c r="V4760" s="37"/>
      <c r="X4760" s="37"/>
      <c r="Z4760" s="37"/>
      <c r="AB4760" s="37"/>
      <c r="AD4760" s="37"/>
      <c r="AF4760" s="37"/>
      <c r="AH4760" s="37">
        <v>0</v>
      </c>
      <c r="AI4760" s="12">
        <v>0</v>
      </c>
      <c r="AN4760" s="37">
        <v>0</v>
      </c>
      <c r="AO4760" s="12">
        <v>0</v>
      </c>
      <c r="AP4760" s="37"/>
      <c r="AR4760" s="37"/>
      <c r="AT4760" s="37"/>
      <c r="AV4760" s="37"/>
      <c r="AX4760" s="37"/>
      <c r="BB4760" s="12">
        <v>0</v>
      </c>
      <c r="BI4760" s="12">
        <v>0</v>
      </c>
      <c r="BQ4760" s="12">
        <v>0</v>
      </c>
      <c r="BY4760" s="12">
        <v>0</v>
      </c>
      <c r="CC4760" s="12">
        <v>0</v>
      </c>
      <c r="CG4760" s="12" t="s">
        <v>934</v>
      </c>
      <c r="CH4760" s="12">
        <v>96.087999999999994</v>
      </c>
      <c r="CI4760" s="12" t="s">
        <v>1524</v>
      </c>
      <c r="CJ4760" s="12" t="s">
        <v>931</v>
      </c>
      <c r="CK4760" s="12" t="s">
        <v>932</v>
      </c>
      <c r="CL4760" s="37">
        <v>22534804</v>
      </c>
      <c r="CN4760" s="12" t="s">
        <v>1509</v>
      </c>
      <c r="CS4760" s="12"/>
      <c r="CT4760" s="36" t="str">
        <f t="shared" si="74"/>
        <v>500mn</v>
      </c>
      <c r="CU4760" s="36" t="str">
        <f>VLOOKUP(CK4760,Mapping!B:C,2,FALSE)</f>
        <v>US/CA</v>
      </c>
    </row>
    <row r="4761" spans="1:99" ht="16" customHeight="1" x14ac:dyDescent="0.35">
      <c r="A4761" s="12" t="s">
        <v>6361</v>
      </c>
      <c r="B4761" s="12" t="s">
        <v>925</v>
      </c>
      <c r="E4761" s="37">
        <v>0</v>
      </c>
      <c r="G4761" s="37" t="s">
        <v>1505</v>
      </c>
      <c r="I4761" s="37"/>
      <c r="K4761" s="37"/>
      <c r="M4761" s="37">
        <v>0</v>
      </c>
      <c r="N4761" s="12">
        <v>0</v>
      </c>
      <c r="O4761" s="37"/>
      <c r="R4761" s="37"/>
      <c r="T4761" s="37"/>
      <c r="V4761" s="37"/>
      <c r="X4761" s="37"/>
      <c r="Z4761" s="37"/>
      <c r="AB4761" s="37"/>
      <c r="AD4761" s="37"/>
      <c r="AF4761" s="37"/>
      <c r="AH4761" s="37"/>
      <c r="AN4761" s="37">
        <v>0</v>
      </c>
      <c r="AO4761" s="12">
        <v>0</v>
      </c>
      <c r="AP4761" s="37"/>
      <c r="AR4761" s="37"/>
      <c r="AT4761" s="37"/>
      <c r="AV4761" s="37"/>
      <c r="AX4761" s="37"/>
      <c r="BB4761" s="12">
        <v>0</v>
      </c>
      <c r="BI4761" s="12">
        <v>0</v>
      </c>
      <c r="BY4761" s="12">
        <v>0</v>
      </c>
      <c r="CC4761" s="12">
        <v>0</v>
      </c>
      <c r="CG4761" s="12" t="s">
        <v>934</v>
      </c>
      <c r="CH4761" s="12">
        <v>49.709000000000003</v>
      </c>
      <c r="CI4761" s="12" t="s">
        <v>1020</v>
      </c>
      <c r="CJ4761" s="12" t="s">
        <v>1021</v>
      </c>
      <c r="CK4761" s="12" t="s">
        <v>932</v>
      </c>
      <c r="CL4761" s="37">
        <v>1719227450</v>
      </c>
      <c r="CN4761" s="12" t="s">
        <v>1509</v>
      </c>
      <c r="CS4761" s="12"/>
      <c r="CT4761" s="36" t="str">
        <f t="shared" si="74"/>
        <v>1bn - 50bn</v>
      </c>
      <c r="CU4761" s="36" t="str">
        <f>VLOOKUP(CK4761,Mapping!B:C,2,FALSE)</f>
        <v>US/CA</v>
      </c>
    </row>
    <row r="4762" spans="1:99" ht="16" customHeight="1" x14ac:dyDescent="0.35">
      <c r="A4762" s="12" t="s">
        <v>6362</v>
      </c>
      <c r="B4762" s="12" t="s">
        <v>925</v>
      </c>
      <c r="E4762" s="37">
        <v>0</v>
      </c>
      <c r="G4762" s="37" t="s">
        <v>1505</v>
      </c>
      <c r="I4762" s="37"/>
      <c r="K4762" s="37"/>
      <c r="M4762" s="37"/>
      <c r="O4762" s="37"/>
      <c r="R4762" s="37"/>
      <c r="T4762" s="37"/>
      <c r="V4762" s="37"/>
      <c r="X4762" s="37"/>
      <c r="Z4762" s="37"/>
      <c r="AB4762" s="37"/>
      <c r="AD4762" s="37"/>
      <c r="AF4762" s="37"/>
      <c r="AH4762" s="37"/>
      <c r="AN4762" s="37">
        <v>0</v>
      </c>
      <c r="AO4762" s="12">
        <v>0</v>
      </c>
      <c r="AP4762" s="37"/>
      <c r="AR4762" s="37"/>
      <c r="AT4762" s="37"/>
      <c r="AV4762" s="37"/>
      <c r="AX4762" s="37"/>
      <c r="BI4762" s="12">
        <v>0</v>
      </c>
      <c r="BY4762" s="12">
        <v>0</v>
      </c>
      <c r="CG4762" s="12"/>
      <c r="CH4762" s="12">
        <v>21.689</v>
      </c>
      <c r="CI4762" s="12" t="s">
        <v>2582</v>
      </c>
      <c r="CJ4762" s="12" t="s">
        <v>1015</v>
      </c>
      <c r="CK4762" s="12" t="s">
        <v>932</v>
      </c>
      <c r="CL4762" s="37">
        <v>380620038</v>
      </c>
      <c r="CN4762" s="12" t="s">
        <v>1509</v>
      </c>
      <c r="CS4762" s="12"/>
      <c r="CT4762" s="36" t="str">
        <f t="shared" si="74"/>
        <v>500mn</v>
      </c>
      <c r="CU4762" s="36" t="str">
        <f>VLOOKUP(CK4762,Mapping!B:C,2,FALSE)</f>
        <v>US/CA</v>
      </c>
    </row>
    <row r="4763" spans="1:99" ht="16" customHeight="1" x14ac:dyDescent="0.35">
      <c r="A4763" s="12" t="s">
        <v>6363</v>
      </c>
      <c r="B4763" s="12" t="s">
        <v>933</v>
      </c>
      <c r="E4763" s="37">
        <v>15071866</v>
      </c>
      <c r="G4763" s="37" t="s">
        <v>1505</v>
      </c>
      <c r="I4763" s="37"/>
      <c r="K4763" s="37"/>
      <c r="M4763" s="37">
        <v>974071</v>
      </c>
      <c r="N4763" s="12">
        <v>0.06</v>
      </c>
      <c r="O4763" s="37"/>
      <c r="R4763" s="37"/>
      <c r="T4763" s="37">
        <v>6239648</v>
      </c>
      <c r="U4763" s="12">
        <v>0.37</v>
      </c>
      <c r="V4763" s="37">
        <v>2646604</v>
      </c>
      <c r="W4763" s="12">
        <v>0.16</v>
      </c>
      <c r="X4763" s="37"/>
      <c r="Z4763" s="37"/>
      <c r="AB4763" s="37"/>
      <c r="AD4763" s="37"/>
      <c r="AF4763" s="37"/>
      <c r="AH4763" s="37"/>
      <c r="AK4763" s="12">
        <v>130300</v>
      </c>
      <c r="AN4763" s="37">
        <v>3894546</v>
      </c>
      <c r="AO4763" s="12">
        <v>0.23</v>
      </c>
      <c r="AP4763" s="37">
        <v>1316997</v>
      </c>
      <c r="AQ4763" s="12">
        <v>0.08</v>
      </c>
      <c r="AR4763" s="37"/>
      <c r="AT4763" s="37"/>
      <c r="AV4763" s="37"/>
      <c r="AX4763" s="37"/>
      <c r="BB4763" s="12">
        <v>7764</v>
      </c>
      <c r="BH4763" s="12">
        <v>5704</v>
      </c>
      <c r="BI4763" s="12">
        <v>23125</v>
      </c>
      <c r="BK4763" s="12">
        <v>55741</v>
      </c>
      <c r="BT4763" s="12">
        <v>0</v>
      </c>
      <c r="BV4763" s="12">
        <v>0</v>
      </c>
      <c r="BY4763" s="12">
        <v>0</v>
      </c>
      <c r="CC4763" s="12">
        <v>0</v>
      </c>
      <c r="CE4763" s="12">
        <v>0</v>
      </c>
      <c r="CG4763" s="12" t="s">
        <v>929</v>
      </c>
      <c r="CH4763" s="12">
        <v>44.796999999999997</v>
      </c>
      <c r="CI4763" s="12" t="s">
        <v>1277</v>
      </c>
      <c r="CJ4763" s="12" t="s">
        <v>931</v>
      </c>
      <c r="CK4763" s="12" t="s">
        <v>932</v>
      </c>
      <c r="CL4763" s="37">
        <v>1758199767</v>
      </c>
      <c r="CN4763" s="12" t="s">
        <v>1509</v>
      </c>
      <c r="CS4763" s="12"/>
      <c r="CT4763" s="36" t="str">
        <f t="shared" si="74"/>
        <v>1bn - 50bn</v>
      </c>
      <c r="CU4763" s="36" t="str">
        <f>VLOOKUP(CK4763,Mapping!B:C,2,FALSE)</f>
        <v>US/CA</v>
      </c>
    </row>
    <row r="4764" spans="1:99" ht="16" customHeight="1" x14ac:dyDescent="0.35">
      <c r="A4764" s="12" t="s">
        <v>6364</v>
      </c>
      <c r="B4764" s="12" t="s">
        <v>925</v>
      </c>
      <c r="E4764" s="37">
        <v>35584</v>
      </c>
      <c r="G4764" s="37" t="s">
        <v>1505</v>
      </c>
      <c r="I4764" s="37"/>
      <c r="K4764" s="37"/>
      <c r="M4764" s="37">
        <v>6398</v>
      </c>
      <c r="N4764" s="12">
        <v>0</v>
      </c>
      <c r="O4764" s="37"/>
      <c r="R4764" s="37"/>
      <c r="T4764" s="37"/>
      <c r="V4764" s="37"/>
      <c r="X4764" s="37"/>
      <c r="Z4764" s="37"/>
      <c r="AB4764" s="37"/>
      <c r="AD4764" s="37">
        <v>8134</v>
      </c>
      <c r="AE4764" s="12">
        <v>0</v>
      </c>
      <c r="AF4764" s="37"/>
      <c r="AH4764" s="37"/>
      <c r="AN4764" s="37">
        <v>21052</v>
      </c>
      <c r="AO4764" s="12">
        <v>0.01</v>
      </c>
      <c r="AP4764" s="37"/>
      <c r="AR4764" s="37"/>
      <c r="AT4764" s="37"/>
      <c r="AV4764" s="37"/>
      <c r="AX4764" s="37"/>
      <c r="BB4764" s="12">
        <v>51</v>
      </c>
      <c r="BI4764" s="12">
        <v>125</v>
      </c>
      <c r="BJ4764" s="12">
        <v>73</v>
      </c>
      <c r="BY4764" s="12">
        <v>0</v>
      </c>
      <c r="CB4764" s="12">
        <v>0</v>
      </c>
      <c r="CC4764" s="12">
        <v>0</v>
      </c>
      <c r="CG4764" s="12" t="s">
        <v>991</v>
      </c>
      <c r="CH4764" s="12">
        <v>43.476999999999997</v>
      </c>
      <c r="CI4764" s="12" t="s">
        <v>6365</v>
      </c>
      <c r="CJ4764" s="12" t="s">
        <v>1017</v>
      </c>
      <c r="CK4764" s="12" t="s">
        <v>932</v>
      </c>
      <c r="CL4764" s="37">
        <v>412192993</v>
      </c>
      <c r="CN4764" s="12" t="s">
        <v>1509</v>
      </c>
      <c r="CS4764" s="12"/>
      <c r="CT4764" s="36" t="str">
        <f t="shared" si="74"/>
        <v>500mn</v>
      </c>
      <c r="CU4764" s="36" t="str">
        <f>VLOOKUP(CK4764,Mapping!B:C,2,FALSE)</f>
        <v>US/CA</v>
      </c>
    </row>
    <row r="4765" spans="1:99" ht="16" customHeight="1" x14ac:dyDescent="0.35">
      <c r="A4765" s="12" t="s">
        <v>6366</v>
      </c>
      <c r="B4765" s="12" t="s">
        <v>925</v>
      </c>
      <c r="E4765" s="37">
        <v>794875</v>
      </c>
      <c r="G4765" s="37" t="s">
        <v>1505</v>
      </c>
      <c r="I4765" s="37"/>
      <c r="K4765" s="37"/>
      <c r="M4765" s="37"/>
      <c r="O4765" s="37"/>
      <c r="R4765" s="37"/>
      <c r="T4765" s="37"/>
      <c r="V4765" s="37"/>
      <c r="X4765" s="37"/>
      <c r="Z4765" s="37"/>
      <c r="AB4765" s="37"/>
      <c r="AD4765" s="37">
        <v>794875</v>
      </c>
      <c r="AE4765" s="12">
        <v>0.1</v>
      </c>
      <c r="AF4765" s="37"/>
      <c r="AH4765" s="37"/>
      <c r="AN4765" s="37"/>
      <c r="AP4765" s="37"/>
      <c r="AR4765" s="37"/>
      <c r="AT4765" s="37"/>
      <c r="AV4765" s="37"/>
      <c r="AX4765" s="37"/>
      <c r="BJ4765" s="12">
        <v>9428</v>
      </c>
      <c r="CB4765" s="12">
        <v>0</v>
      </c>
      <c r="CG4765" s="12" t="s">
        <v>934</v>
      </c>
      <c r="CH4765" s="12">
        <v>45.610999999999997</v>
      </c>
      <c r="CI4765" s="12" t="s">
        <v>2114</v>
      </c>
      <c r="CJ4765" s="12" t="s">
        <v>1616</v>
      </c>
      <c r="CK4765" s="12" t="s">
        <v>932</v>
      </c>
      <c r="CL4765" s="37">
        <v>805259921</v>
      </c>
      <c r="CN4765" s="12" t="s">
        <v>1509</v>
      </c>
      <c r="CS4765" s="12"/>
      <c r="CT4765" s="36" t="str">
        <f t="shared" si="74"/>
        <v>500mn - 1bn</v>
      </c>
      <c r="CU4765" s="36" t="str">
        <f>VLOOKUP(CK4765,Mapping!B:C,2,FALSE)</f>
        <v>US/CA</v>
      </c>
    </row>
    <row r="4766" spans="1:99" ht="16" customHeight="1" x14ac:dyDescent="0.35">
      <c r="A4766" s="12" t="s">
        <v>6367</v>
      </c>
      <c r="B4766" s="12" t="s">
        <v>925</v>
      </c>
      <c r="E4766" s="37">
        <v>8154042</v>
      </c>
      <c r="G4766" s="37" t="s">
        <v>1505</v>
      </c>
      <c r="I4766" s="37"/>
      <c r="K4766" s="37"/>
      <c r="M4766" s="37">
        <v>14052</v>
      </c>
      <c r="N4766" s="12">
        <v>0</v>
      </c>
      <c r="O4766" s="37"/>
      <c r="Q4766" s="12">
        <v>21960</v>
      </c>
      <c r="R4766" s="37"/>
      <c r="T4766" s="37">
        <v>4142</v>
      </c>
      <c r="U4766" s="12">
        <v>0</v>
      </c>
      <c r="V4766" s="37"/>
      <c r="X4766" s="37"/>
      <c r="Z4766" s="37"/>
      <c r="AB4766" s="37"/>
      <c r="AD4766" s="37"/>
      <c r="AF4766" s="37"/>
      <c r="AH4766" s="37">
        <v>2773109</v>
      </c>
      <c r="AI4766" s="12">
        <v>0.19</v>
      </c>
      <c r="AN4766" s="37">
        <v>5359737</v>
      </c>
      <c r="AO4766" s="12">
        <v>0.37</v>
      </c>
      <c r="AP4766" s="37">
        <v>3002</v>
      </c>
      <c r="AQ4766" s="12">
        <v>0</v>
      </c>
      <c r="AR4766" s="37"/>
      <c r="AT4766" s="37"/>
      <c r="AV4766" s="37"/>
      <c r="AX4766" s="37"/>
      <c r="BB4766" s="12">
        <v>112</v>
      </c>
      <c r="BH4766" s="12">
        <v>13</v>
      </c>
      <c r="BI4766" s="12">
        <v>31825</v>
      </c>
      <c r="BK4766" s="12">
        <v>37</v>
      </c>
      <c r="BQ4766" s="12">
        <v>0.01</v>
      </c>
      <c r="BV4766" s="12">
        <v>0</v>
      </c>
      <c r="BY4766" s="12">
        <v>0</v>
      </c>
      <c r="CC4766" s="12">
        <v>0</v>
      </c>
      <c r="CE4766" s="12">
        <v>0</v>
      </c>
      <c r="CG4766" s="12" t="s">
        <v>929</v>
      </c>
      <c r="CH4766" s="12">
        <v>51.284999999999997</v>
      </c>
      <c r="CI4766" s="12" t="s">
        <v>1280</v>
      </c>
      <c r="CJ4766" s="12" t="s">
        <v>1114</v>
      </c>
      <c r="CK4766" s="12" t="s">
        <v>932</v>
      </c>
      <c r="CL4766" s="37">
        <v>1441927532</v>
      </c>
      <c r="CN4766" s="12" t="s">
        <v>1509</v>
      </c>
      <c r="CS4766" s="12"/>
      <c r="CT4766" s="36" t="str">
        <f t="shared" si="74"/>
        <v>1bn - 50bn</v>
      </c>
      <c r="CU4766" s="36" t="str">
        <f>VLOOKUP(CK4766,Mapping!B:C,2,FALSE)</f>
        <v>US/CA</v>
      </c>
    </row>
    <row r="4767" spans="1:99" ht="16" customHeight="1" x14ac:dyDescent="0.35">
      <c r="A4767" s="12" t="s">
        <v>6368</v>
      </c>
      <c r="B4767" s="12" t="s">
        <v>925</v>
      </c>
      <c r="E4767" s="37">
        <v>1692549</v>
      </c>
      <c r="G4767" s="37" t="s">
        <v>1505</v>
      </c>
      <c r="I4767" s="37"/>
      <c r="K4767" s="37"/>
      <c r="M4767" s="37"/>
      <c r="O4767" s="37"/>
      <c r="R4767" s="37"/>
      <c r="T4767" s="37"/>
      <c r="V4767" s="37"/>
      <c r="X4767" s="37"/>
      <c r="Z4767" s="37"/>
      <c r="AB4767" s="37"/>
      <c r="AD4767" s="37"/>
      <c r="AF4767" s="37"/>
      <c r="AH4767" s="37"/>
      <c r="AN4767" s="37">
        <v>1692549</v>
      </c>
      <c r="AO4767" s="12">
        <v>0.28000000000000003</v>
      </c>
      <c r="AP4767" s="37"/>
      <c r="AR4767" s="37"/>
      <c r="AT4767" s="37"/>
      <c r="AV4767" s="37"/>
      <c r="AX4767" s="37"/>
      <c r="BI4767" s="12">
        <v>10050</v>
      </c>
      <c r="BY4767" s="12">
        <v>0</v>
      </c>
      <c r="CG4767" s="12" t="s">
        <v>929</v>
      </c>
      <c r="CH4767" s="12">
        <v>24.823</v>
      </c>
      <c r="CI4767" s="12" t="s">
        <v>1530</v>
      </c>
      <c r="CJ4767" s="12" t="s">
        <v>931</v>
      </c>
      <c r="CK4767" s="12" t="s">
        <v>932</v>
      </c>
      <c r="CL4767" s="37">
        <v>609354846</v>
      </c>
      <c r="CN4767" s="12" t="s">
        <v>1509</v>
      </c>
      <c r="CS4767" s="12"/>
      <c r="CT4767" s="36" t="str">
        <f t="shared" si="74"/>
        <v>500mn - 1bn</v>
      </c>
      <c r="CU4767" s="36" t="str">
        <f>VLOOKUP(CK4767,Mapping!B:C,2,FALSE)</f>
        <v>US/CA</v>
      </c>
    </row>
    <row r="4768" spans="1:99" ht="16" customHeight="1" x14ac:dyDescent="0.35">
      <c r="A4768" s="12" t="s">
        <v>6369</v>
      </c>
      <c r="B4768" s="12" t="s">
        <v>925</v>
      </c>
      <c r="E4768" s="37">
        <v>711544</v>
      </c>
      <c r="G4768" s="37" t="s">
        <v>1505</v>
      </c>
      <c r="I4768" s="37"/>
      <c r="K4768" s="37"/>
      <c r="M4768" s="37"/>
      <c r="O4768" s="37"/>
      <c r="R4768" s="37"/>
      <c r="T4768" s="37"/>
      <c r="V4768" s="37"/>
      <c r="X4768" s="37"/>
      <c r="Z4768" s="37"/>
      <c r="AB4768" s="37"/>
      <c r="AD4768" s="37"/>
      <c r="AF4768" s="37"/>
      <c r="AH4768" s="37"/>
      <c r="AN4768" s="37">
        <v>711544</v>
      </c>
      <c r="AO4768" s="12">
        <v>0.21</v>
      </c>
      <c r="AP4768" s="37"/>
      <c r="AR4768" s="37"/>
      <c r="AT4768" s="37"/>
      <c r="AV4768" s="37"/>
      <c r="AX4768" s="37"/>
      <c r="BI4768" s="12">
        <v>4225</v>
      </c>
      <c r="BY4768" s="12">
        <v>0</v>
      </c>
      <c r="CG4768" s="12" t="s">
        <v>934</v>
      </c>
      <c r="CH4768" s="12">
        <v>46.95</v>
      </c>
      <c r="CI4768" s="12" t="s">
        <v>1071</v>
      </c>
      <c r="CJ4768" s="12" t="s">
        <v>1072</v>
      </c>
      <c r="CK4768" s="12" t="s">
        <v>932</v>
      </c>
      <c r="CL4768" s="37">
        <v>334862192</v>
      </c>
      <c r="CN4768" s="12" t="s">
        <v>1509</v>
      </c>
      <c r="CS4768" s="12"/>
      <c r="CT4768" s="36" t="str">
        <f t="shared" si="74"/>
        <v>500mn</v>
      </c>
      <c r="CU4768" s="36" t="str">
        <f>VLOOKUP(CK4768,Mapping!B:C,2,FALSE)</f>
        <v>US/CA</v>
      </c>
    </row>
    <row r="4769" spans="1:99" ht="16" customHeight="1" x14ac:dyDescent="0.35">
      <c r="A4769" s="12" t="s">
        <v>6370</v>
      </c>
      <c r="B4769" s="12" t="s">
        <v>925</v>
      </c>
      <c r="E4769" s="37">
        <v>403970</v>
      </c>
      <c r="G4769" s="37" t="s">
        <v>1505</v>
      </c>
      <c r="I4769" s="37"/>
      <c r="K4769" s="37"/>
      <c r="M4769" s="37"/>
      <c r="O4769" s="37"/>
      <c r="Q4769" s="12">
        <v>3199</v>
      </c>
      <c r="R4769" s="37"/>
      <c r="T4769" s="37"/>
      <c r="V4769" s="37"/>
      <c r="X4769" s="37"/>
      <c r="Z4769" s="37"/>
      <c r="AB4769" s="37"/>
      <c r="AD4769" s="37"/>
      <c r="AF4769" s="37"/>
      <c r="AH4769" s="37">
        <v>403970</v>
      </c>
      <c r="AI4769" s="12">
        <v>0.02</v>
      </c>
      <c r="AN4769" s="37">
        <v>0</v>
      </c>
      <c r="AO4769" s="12">
        <v>0</v>
      </c>
      <c r="AP4769" s="37"/>
      <c r="AR4769" s="37"/>
      <c r="AT4769" s="37"/>
      <c r="AV4769" s="37"/>
      <c r="AX4769" s="37"/>
      <c r="BI4769" s="12">
        <v>0</v>
      </c>
      <c r="BQ4769" s="12">
        <v>0</v>
      </c>
      <c r="BY4769" s="12">
        <v>0</v>
      </c>
      <c r="CG4769" s="12" t="s">
        <v>991</v>
      </c>
      <c r="CH4769" s="12">
        <v>48.026000000000003</v>
      </c>
      <c r="CI4769" s="12" t="s">
        <v>2707</v>
      </c>
      <c r="CJ4769" s="12" t="s">
        <v>1114</v>
      </c>
      <c r="CK4769" s="12" t="s">
        <v>932</v>
      </c>
      <c r="CL4769" s="37">
        <v>1629203375</v>
      </c>
      <c r="CN4769" s="12" t="s">
        <v>1534</v>
      </c>
      <c r="CS4769" s="12"/>
      <c r="CT4769" s="36" t="str">
        <f t="shared" si="74"/>
        <v>1bn - 50bn</v>
      </c>
      <c r="CU4769" s="36" t="str">
        <f>VLOOKUP(CK4769,Mapping!B:C,2,FALSE)</f>
        <v>US/CA</v>
      </c>
    </row>
    <row r="4770" spans="1:99" ht="16" customHeight="1" x14ac:dyDescent="0.35">
      <c r="A4770" s="12" t="s">
        <v>6371</v>
      </c>
      <c r="B4770" s="12" t="s">
        <v>925</v>
      </c>
      <c r="E4770" s="37">
        <v>4583972</v>
      </c>
      <c r="G4770" s="37" t="s">
        <v>1505</v>
      </c>
      <c r="I4770" s="37"/>
      <c r="K4770" s="37"/>
      <c r="M4770" s="37">
        <v>1167280</v>
      </c>
      <c r="N4770" s="12">
        <v>0.01</v>
      </c>
      <c r="O4770" s="37"/>
      <c r="R4770" s="37"/>
      <c r="T4770" s="37"/>
      <c r="V4770" s="37"/>
      <c r="X4770" s="37"/>
      <c r="Z4770" s="37"/>
      <c r="AB4770" s="37"/>
      <c r="AD4770" s="37"/>
      <c r="AF4770" s="37"/>
      <c r="AH4770" s="37"/>
      <c r="AN4770" s="37">
        <v>2863018</v>
      </c>
      <c r="AO4770" s="12">
        <v>0.03</v>
      </c>
      <c r="AP4770" s="37">
        <v>553674</v>
      </c>
      <c r="AQ4770" s="12">
        <v>0.01</v>
      </c>
      <c r="AR4770" s="37"/>
      <c r="AT4770" s="37"/>
      <c r="AV4770" s="37"/>
      <c r="AX4770" s="37"/>
      <c r="BB4770" s="12">
        <v>9304</v>
      </c>
      <c r="BH4770" s="12">
        <v>2398</v>
      </c>
      <c r="BI4770" s="12">
        <v>17000</v>
      </c>
      <c r="BV4770" s="12">
        <v>0</v>
      </c>
      <c r="BY4770" s="12">
        <v>0</v>
      </c>
      <c r="CC4770" s="12">
        <v>0</v>
      </c>
      <c r="CG4770" s="12" t="s">
        <v>929</v>
      </c>
      <c r="CH4770" s="12">
        <v>25.966000000000001</v>
      </c>
      <c r="CI4770" s="12" t="s">
        <v>2707</v>
      </c>
      <c r="CJ4770" s="12" t="s">
        <v>1114</v>
      </c>
      <c r="CK4770" s="12" t="s">
        <v>932</v>
      </c>
      <c r="CL4770" s="37">
        <v>8796325174</v>
      </c>
      <c r="CN4770" s="12" t="s">
        <v>1509</v>
      </c>
      <c r="CS4770" s="12"/>
      <c r="CT4770" s="36" t="str">
        <f t="shared" si="74"/>
        <v>1bn - 50bn</v>
      </c>
      <c r="CU4770" s="36" t="str">
        <f>VLOOKUP(CK4770,Mapping!B:C,2,FALSE)</f>
        <v>US/CA</v>
      </c>
    </row>
    <row r="4771" spans="1:99" ht="16" customHeight="1" x14ac:dyDescent="0.35">
      <c r="A4771" s="12" t="s">
        <v>6372</v>
      </c>
      <c r="B4771" s="12" t="s">
        <v>925</v>
      </c>
      <c r="E4771" s="37">
        <v>11542</v>
      </c>
      <c r="G4771" s="37" t="s">
        <v>1505</v>
      </c>
      <c r="I4771" s="37"/>
      <c r="K4771" s="37"/>
      <c r="M4771" s="37">
        <v>11542</v>
      </c>
      <c r="N4771" s="12">
        <v>0</v>
      </c>
      <c r="O4771" s="37"/>
      <c r="Q4771" s="12">
        <v>0</v>
      </c>
      <c r="R4771" s="37"/>
      <c r="T4771" s="37"/>
      <c r="V4771" s="37"/>
      <c r="X4771" s="37"/>
      <c r="Z4771" s="37">
        <v>0</v>
      </c>
      <c r="AA4771" s="12">
        <v>0</v>
      </c>
      <c r="AB4771" s="37"/>
      <c r="AD4771" s="37">
        <v>0</v>
      </c>
      <c r="AE4771" s="12">
        <v>0</v>
      </c>
      <c r="AF4771" s="37"/>
      <c r="AH4771" s="37">
        <v>0</v>
      </c>
      <c r="AI4771" s="12">
        <v>0</v>
      </c>
      <c r="AN4771" s="37">
        <v>0</v>
      </c>
      <c r="AO4771" s="12">
        <v>0</v>
      </c>
      <c r="AP4771" s="37">
        <v>0</v>
      </c>
      <c r="AQ4771" s="12">
        <v>0</v>
      </c>
      <c r="AR4771" s="37"/>
      <c r="AT4771" s="37"/>
      <c r="AV4771" s="37"/>
      <c r="AX4771" s="37"/>
      <c r="BB4771" s="12">
        <v>92</v>
      </c>
      <c r="BC4771" s="12">
        <v>0</v>
      </c>
      <c r="BH4771" s="12">
        <v>0</v>
      </c>
      <c r="BI4771" s="12">
        <v>0</v>
      </c>
      <c r="BJ4771" s="12">
        <v>0</v>
      </c>
      <c r="BQ4771" s="12">
        <v>0</v>
      </c>
      <c r="BV4771" s="12">
        <v>0</v>
      </c>
      <c r="BY4771" s="12">
        <v>0</v>
      </c>
      <c r="CB4771" s="12">
        <v>0</v>
      </c>
      <c r="CC4771" s="12">
        <v>0</v>
      </c>
      <c r="CD4771" s="12">
        <v>0</v>
      </c>
      <c r="CG4771" s="12" t="s">
        <v>929</v>
      </c>
      <c r="CH4771" s="12">
        <v>110.797</v>
      </c>
      <c r="CI4771" s="12" t="s">
        <v>967</v>
      </c>
      <c r="CJ4771" s="12" t="s">
        <v>968</v>
      </c>
      <c r="CK4771" s="12" t="s">
        <v>932</v>
      </c>
      <c r="CL4771" s="37">
        <v>399282667</v>
      </c>
      <c r="CN4771" s="12" t="s">
        <v>1509</v>
      </c>
      <c r="CS4771" s="12"/>
      <c r="CT4771" s="36" t="str">
        <f t="shared" si="74"/>
        <v>500mn</v>
      </c>
      <c r="CU4771" s="36" t="str">
        <f>VLOOKUP(CK4771,Mapping!B:C,2,FALSE)</f>
        <v>US/CA</v>
      </c>
    </row>
    <row r="4772" spans="1:99" ht="16" customHeight="1" x14ac:dyDescent="0.35">
      <c r="A4772" s="12" t="s">
        <v>6373</v>
      </c>
      <c r="B4772" s="12" t="s">
        <v>925</v>
      </c>
      <c r="E4772" s="37">
        <v>375369</v>
      </c>
      <c r="G4772" s="37" t="s">
        <v>1505</v>
      </c>
      <c r="I4772" s="37"/>
      <c r="K4772" s="37"/>
      <c r="M4772" s="37"/>
      <c r="O4772" s="37"/>
      <c r="R4772" s="37"/>
      <c r="T4772" s="37"/>
      <c r="V4772" s="37"/>
      <c r="X4772" s="37"/>
      <c r="Z4772" s="37"/>
      <c r="AB4772" s="37"/>
      <c r="AD4772" s="37"/>
      <c r="AF4772" s="37"/>
      <c r="AH4772" s="37"/>
      <c r="AN4772" s="37">
        <v>26996</v>
      </c>
      <c r="AO4772" s="12">
        <v>0</v>
      </c>
      <c r="AP4772" s="37">
        <v>306845</v>
      </c>
      <c r="AQ4772" s="12">
        <v>0.04</v>
      </c>
      <c r="AR4772" s="37"/>
      <c r="AT4772" s="37">
        <v>41528</v>
      </c>
      <c r="AU4772" s="12">
        <v>0.01</v>
      </c>
      <c r="AV4772" s="37"/>
      <c r="AX4772" s="37"/>
      <c r="BD4772" s="12">
        <v>2866</v>
      </c>
      <c r="BH4772" s="12">
        <v>2073</v>
      </c>
      <c r="BI4772" s="12">
        <v>125</v>
      </c>
      <c r="BV4772" s="12">
        <v>0</v>
      </c>
      <c r="BY4772" s="12">
        <v>0</v>
      </c>
      <c r="CF4772" s="12">
        <v>0</v>
      </c>
      <c r="CG4772" s="12" t="s">
        <v>934</v>
      </c>
      <c r="CH4772" s="12">
        <v>56.719000000000001</v>
      </c>
      <c r="CI4772" s="12" t="s">
        <v>1549</v>
      </c>
      <c r="CJ4772" s="12" t="s">
        <v>966</v>
      </c>
      <c r="CK4772" s="12" t="s">
        <v>932</v>
      </c>
      <c r="CL4772" s="37">
        <v>216596943</v>
      </c>
      <c r="CN4772" s="12" t="s">
        <v>1509</v>
      </c>
      <c r="CS4772" s="12"/>
      <c r="CT4772" s="36" t="str">
        <f t="shared" si="74"/>
        <v>500mn</v>
      </c>
      <c r="CU4772" s="36" t="str">
        <f>VLOOKUP(CK4772,Mapping!B:C,2,FALSE)</f>
        <v>US/CA</v>
      </c>
    </row>
    <row r="4773" spans="1:99" ht="16" customHeight="1" x14ac:dyDescent="0.35">
      <c r="A4773" s="12" t="s">
        <v>6374</v>
      </c>
      <c r="B4773" s="12" t="s">
        <v>925</v>
      </c>
      <c r="E4773" s="37">
        <v>27966</v>
      </c>
      <c r="G4773" s="37" t="s">
        <v>1505</v>
      </c>
      <c r="I4773" s="37"/>
      <c r="K4773" s="37"/>
      <c r="M4773" s="37">
        <v>6524</v>
      </c>
      <c r="N4773" s="12">
        <v>0</v>
      </c>
      <c r="O4773" s="37"/>
      <c r="Q4773" s="12">
        <v>25</v>
      </c>
      <c r="R4773" s="37"/>
      <c r="T4773" s="37"/>
      <c r="V4773" s="37"/>
      <c r="X4773" s="37"/>
      <c r="Z4773" s="37">
        <v>1745</v>
      </c>
      <c r="AA4773" s="12">
        <v>0</v>
      </c>
      <c r="AB4773" s="37"/>
      <c r="AD4773" s="37">
        <v>5348</v>
      </c>
      <c r="AE4773" s="12">
        <v>0</v>
      </c>
      <c r="AF4773" s="37"/>
      <c r="AH4773" s="37">
        <v>3157</v>
      </c>
      <c r="AI4773" s="12">
        <v>0</v>
      </c>
      <c r="AN4773" s="37">
        <v>8421</v>
      </c>
      <c r="AO4773" s="12">
        <v>0</v>
      </c>
      <c r="AP4773" s="37">
        <v>2771</v>
      </c>
      <c r="AQ4773" s="12">
        <v>0</v>
      </c>
      <c r="AR4773" s="37"/>
      <c r="AT4773" s="37"/>
      <c r="AV4773" s="37"/>
      <c r="AX4773" s="37"/>
      <c r="BB4773" s="12">
        <v>52</v>
      </c>
      <c r="BC4773" s="12">
        <v>59</v>
      </c>
      <c r="BH4773" s="12">
        <v>12</v>
      </c>
      <c r="BI4773" s="12">
        <v>50</v>
      </c>
      <c r="BJ4773" s="12">
        <v>48</v>
      </c>
      <c r="BQ4773" s="12">
        <v>0</v>
      </c>
      <c r="BV4773" s="12">
        <v>0</v>
      </c>
      <c r="BY4773" s="12">
        <v>0</v>
      </c>
      <c r="CB4773" s="12">
        <v>0</v>
      </c>
      <c r="CC4773" s="12">
        <v>0</v>
      </c>
      <c r="CD4773" s="12">
        <v>0</v>
      </c>
      <c r="CG4773" s="12" t="s">
        <v>929</v>
      </c>
      <c r="CH4773" s="12">
        <v>33.414999999999999</v>
      </c>
      <c r="CI4773" s="12" t="s">
        <v>1051</v>
      </c>
      <c r="CJ4773" s="12" t="s">
        <v>2087</v>
      </c>
      <c r="CK4773" s="12" t="s">
        <v>932</v>
      </c>
      <c r="CL4773" s="37">
        <v>188102172</v>
      </c>
      <c r="CN4773" s="12" t="s">
        <v>1509</v>
      </c>
      <c r="CS4773" s="12"/>
      <c r="CT4773" s="36" t="str">
        <f t="shared" si="74"/>
        <v>500mn</v>
      </c>
      <c r="CU4773" s="36" t="str">
        <f>VLOOKUP(CK4773,Mapping!B:C,2,FALSE)</f>
        <v>US/CA</v>
      </c>
    </row>
    <row r="4774" spans="1:99" ht="16" customHeight="1" x14ac:dyDescent="0.35">
      <c r="A4774" s="12" t="s">
        <v>6375</v>
      </c>
      <c r="B4774" s="12" t="s">
        <v>925</v>
      </c>
      <c r="E4774" s="37">
        <v>7774756</v>
      </c>
      <c r="G4774" s="37" t="s">
        <v>1505</v>
      </c>
      <c r="I4774" s="37"/>
      <c r="K4774" s="37"/>
      <c r="M4774" s="37">
        <v>7774756</v>
      </c>
      <c r="N4774" s="12">
        <v>1.46</v>
      </c>
      <c r="O4774" s="37"/>
      <c r="R4774" s="37"/>
      <c r="T4774" s="37"/>
      <c r="V4774" s="37"/>
      <c r="X4774" s="37"/>
      <c r="Z4774" s="37"/>
      <c r="AB4774" s="37"/>
      <c r="AD4774" s="37"/>
      <c r="AF4774" s="37"/>
      <c r="AH4774" s="37"/>
      <c r="AN4774" s="37"/>
      <c r="AP4774" s="37"/>
      <c r="AR4774" s="37"/>
      <c r="AT4774" s="37"/>
      <c r="AV4774" s="37"/>
      <c r="AX4774" s="37"/>
      <c r="BB4774" s="12">
        <v>61970</v>
      </c>
      <c r="CC4774" s="12">
        <v>0</v>
      </c>
      <c r="CG4774" s="12" t="s">
        <v>929</v>
      </c>
      <c r="CH4774" s="12">
        <v>31.989000000000001</v>
      </c>
      <c r="CI4774" s="12" t="s">
        <v>1189</v>
      </c>
      <c r="CJ4774" s="12" t="s">
        <v>1185</v>
      </c>
      <c r="CK4774" s="12" t="s">
        <v>932</v>
      </c>
      <c r="CL4774" s="37">
        <v>531408006</v>
      </c>
      <c r="CN4774" s="12" t="s">
        <v>1509</v>
      </c>
      <c r="CS4774" s="12"/>
      <c r="CT4774" s="36" t="str">
        <f t="shared" si="74"/>
        <v>500mn - 1bn</v>
      </c>
      <c r="CU4774" s="36" t="str">
        <f>VLOOKUP(CK4774,Mapping!B:C,2,FALSE)</f>
        <v>US/CA</v>
      </c>
    </row>
    <row r="4775" spans="1:99" ht="16" customHeight="1" x14ac:dyDescent="0.35">
      <c r="A4775" s="12" t="s">
        <v>6376</v>
      </c>
      <c r="B4775" s="12" t="s">
        <v>925</v>
      </c>
      <c r="E4775" s="37">
        <v>14146670</v>
      </c>
      <c r="G4775" s="37" t="s">
        <v>1505</v>
      </c>
      <c r="I4775" s="37"/>
      <c r="K4775" s="37"/>
      <c r="M4775" s="37"/>
      <c r="O4775" s="37"/>
      <c r="Q4775" s="12">
        <v>85520</v>
      </c>
      <c r="R4775" s="37"/>
      <c r="T4775" s="37"/>
      <c r="V4775" s="37"/>
      <c r="X4775" s="37"/>
      <c r="Z4775" s="37"/>
      <c r="AB4775" s="37"/>
      <c r="AD4775" s="37"/>
      <c r="AF4775" s="37"/>
      <c r="AH4775" s="37">
        <v>10799466</v>
      </c>
      <c r="AI4775" s="12">
        <v>0.25</v>
      </c>
      <c r="AN4775" s="37">
        <v>3347204</v>
      </c>
      <c r="AO4775" s="12">
        <v>0.08</v>
      </c>
      <c r="AP4775" s="37"/>
      <c r="AR4775" s="37"/>
      <c r="AT4775" s="37"/>
      <c r="AV4775" s="37"/>
      <c r="AX4775" s="37"/>
      <c r="BI4775" s="12">
        <v>19875</v>
      </c>
      <c r="BQ4775" s="12">
        <v>0.02</v>
      </c>
      <c r="BY4775" s="12">
        <v>0</v>
      </c>
      <c r="CG4775" s="12" t="s">
        <v>1668</v>
      </c>
      <c r="CH4775" s="12">
        <v>109.78700000000001</v>
      </c>
      <c r="CI4775" s="12" t="s">
        <v>6377</v>
      </c>
      <c r="CJ4775" s="12"/>
      <c r="CK4775" s="12" t="s">
        <v>1057</v>
      </c>
      <c r="CL4775" s="37">
        <v>4274944104</v>
      </c>
      <c r="CN4775" s="12" t="s">
        <v>1536</v>
      </c>
      <c r="CS4775" s="12"/>
      <c r="CT4775" s="36" t="str">
        <f t="shared" si="74"/>
        <v>1bn - 50bn</v>
      </c>
      <c r="CU4775" s="36" t="str">
        <f>VLOOKUP(CK4775,Mapping!B:C,2,FALSE)</f>
        <v>Asia</v>
      </c>
    </row>
    <row r="4776" spans="1:99" ht="16" customHeight="1" x14ac:dyDescent="0.35">
      <c r="A4776" s="12" t="s">
        <v>589</v>
      </c>
      <c r="B4776" s="12" t="s">
        <v>925</v>
      </c>
      <c r="E4776" s="37">
        <v>2962649</v>
      </c>
      <c r="F4776" s="12">
        <v>9700</v>
      </c>
      <c r="G4776" s="37" t="s">
        <v>1505</v>
      </c>
      <c r="I4776" s="37">
        <v>742789</v>
      </c>
      <c r="J4776" s="12">
        <v>2.52</v>
      </c>
      <c r="K4776" s="37">
        <v>633812</v>
      </c>
      <c r="L4776" s="12">
        <v>2.15</v>
      </c>
      <c r="M4776" s="37"/>
      <c r="O4776" s="37"/>
      <c r="R4776" s="37">
        <v>527394</v>
      </c>
      <c r="S4776" s="12">
        <v>1.79</v>
      </c>
      <c r="T4776" s="37"/>
      <c r="V4776" s="37">
        <v>244230</v>
      </c>
      <c r="W4776" s="12">
        <v>0.83</v>
      </c>
      <c r="X4776" s="37">
        <v>82442</v>
      </c>
      <c r="Y4776" s="12">
        <v>0.28000000000000003</v>
      </c>
      <c r="Z4776" s="37"/>
      <c r="AB4776" s="37">
        <v>351362</v>
      </c>
      <c r="AC4776" s="12">
        <v>1.19</v>
      </c>
      <c r="AD4776" s="37"/>
      <c r="AF4776" s="37"/>
      <c r="AH4776" s="37"/>
      <c r="AJ4776" s="12">
        <v>19745</v>
      </c>
      <c r="AK4776" s="12">
        <v>13700</v>
      </c>
      <c r="AM4776" s="12">
        <v>128800</v>
      </c>
      <c r="AN4776" s="37"/>
      <c r="AP4776" s="37"/>
      <c r="AR4776" s="37"/>
      <c r="AT4776" s="37"/>
      <c r="AV4776" s="37"/>
      <c r="AX4776" s="37">
        <v>380620</v>
      </c>
      <c r="AY4776" s="12">
        <v>1.29</v>
      </c>
      <c r="AZ4776" s="12">
        <v>39280</v>
      </c>
      <c r="BA4776" s="12">
        <v>850</v>
      </c>
      <c r="BG4776" s="12">
        <v>11800</v>
      </c>
      <c r="BO4776" s="12">
        <v>0</v>
      </c>
      <c r="BR4776" s="12">
        <v>0</v>
      </c>
      <c r="BS4776" s="12">
        <v>0</v>
      </c>
      <c r="BT4776" s="12">
        <v>0</v>
      </c>
      <c r="BW4776" s="12">
        <v>0.01</v>
      </c>
      <c r="BX4776" s="12">
        <v>0</v>
      </c>
      <c r="BZ4776" s="12">
        <v>0</v>
      </c>
      <c r="CG4776" s="12" t="s">
        <v>940</v>
      </c>
      <c r="CH4776" s="12">
        <v>52.16</v>
      </c>
      <c r="CI4776" s="12" t="s">
        <v>950</v>
      </c>
      <c r="CJ4776" s="12"/>
      <c r="CK4776" s="12" t="s">
        <v>951</v>
      </c>
      <c r="CL4776" s="37">
        <v>30447051</v>
      </c>
      <c r="CN4776" s="12" t="s">
        <v>1506</v>
      </c>
      <c r="CS4776" s="12"/>
      <c r="CT4776" s="36" t="str">
        <f t="shared" si="74"/>
        <v>500mn</v>
      </c>
      <c r="CU4776" s="36" t="str">
        <f>VLOOKUP(CK4776,Mapping!B:C,2,FALSE)</f>
        <v>HK</v>
      </c>
    </row>
    <row r="4777" spans="1:99" ht="16" customHeight="1" x14ac:dyDescent="0.35">
      <c r="A4777" s="12" t="s">
        <v>6378</v>
      </c>
      <c r="B4777" s="12" t="s">
        <v>925</v>
      </c>
      <c r="E4777" s="37">
        <v>511751</v>
      </c>
      <c r="G4777" s="37" t="s">
        <v>1505</v>
      </c>
      <c r="I4777" s="37"/>
      <c r="K4777" s="37"/>
      <c r="M4777" s="37">
        <v>511751</v>
      </c>
      <c r="N4777" s="12">
        <v>0.21</v>
      </c>
      <c r="O4777" s="37"/>
      <c r="R4777" s="37"/>
      <c r="T4777" s="37"/>
      <c r="V4777" s="37"/>
      <c r="X4777" s="37"/>
      <c r="Z4777" s="37"/>
      <c r="AB4777" s="37"/>
      <c r="AD4777" s="37"/>
      <c r="AF4777" s="37"/>
      <c r="AH4777" s="37"/>
      <c r="AN4777" s="37"/>
      <c r="AP4777" s="37"/>
      <c r="AR4777" s="37"/>
      <c r="AT4777" s="37"/>
      <c r="AV4777" s="37"/>
      <c r="AX4777" s="37"/>
      <c r="BB4777" s="12">
        <v>4079</v>
      </c>
      <c r="CC4777" s="12">
        <v>0</v>
      </c>
      <c r="CG4777" s="12" t="s">
        <v>991</v>
      </c>
      <c r="CH4777" s="12">
        <v>36.753</v>
      </c>
      <c r="CI4777" s="12" t="s">
        <v>6379</v>
      </c>
      <c r="CJ4777" s="12" t="s">
        <v>966</v>
      </c>
      <c r="CK4777" s="12" t="s">
        <v>932</v>
      </c>
      <c r="CL4777" s="37">
        <v>241903857</v>
      </c>
      <c r="CN4777" s="12" t="s">
        <v>1509</v>
      </c>
      <c r="CS4777" s="12"/>
      <c r="CT4777" s="36" t="str">
        <f t="shared" si="74"/>
        <v>500mn</v>
      </c>
      <c r="CU4777" s="36" t="str">
        <f>VLOOKUP(CK4777,Mapping!B:C,2,FALSE)</f>
        <v>US/CA</v>
      </c>
    </row>
    <row r="4778" spans="1:99" ht="16" customHeight="1" x14ac:dyDescent="0.35">
      <c r="A4778" s="12" t="s">
        <v>6380</v>
      </c>
      <c r="B4778" s="12" t="s">
        <v>925</v>
      </c>
      <c r="E4778" s="37">
        <v>256830</v>
      </c>
      <c r="G4778" s="37" t="s">
        <v>1505</v>
      </c>
      <c r="I4778" s="37"/>
      <c r="K4778" s="37"/>
      <c r="M4778" s="37"/>
      <c r="O4778" s="37"/>
      <c r="R4778" s="37"/>
      <c r="T4778" s="37"/>
      <c r="V4778" s="37"/>
      <c r="X4778" s="37"/>
      <c r="Z4778" s="37"/>
      <c r="AB4778" s="37"/>
      <c r="AD4778" s="37"/>
      <c r="AF4778" s="37"/>
      <c r="AH4778" s="37"/>
      <c r="AN4778" s="37">
        <v>256830</v>
      </c>
      <c r="AO4778" s="12">
        <v>0.04</v>
      </c>
      <c r="AP4778" s="37"/>
      <c r="AR4778" s="37"/>
      <c r="AT4778" s="37"/>
      <c r="AV4778" s="37"/>
      <c r="AX4778" s="37"/>
      <c r="BI4778" s="12">
        <v>1525</v>
      </c>
      <c r="BY4778" s="12">
        <v>0</v>
      </c>
      <c r="CG4778" s="12" t="s">
        <v>934</v>
      </c>
      <c r="CH4778" s="12">
        <v>14.67</v>
      </c>
      <c r="CI4778" s="12" t="s">
        <v>1261</v>
      </c>
      <c r="CJ4778" s="12" t="s">
        <v>1248</v>
      </c>
      <c r="CK4778" s="12" t="s">
        <v>932</v>
      </c>
      <c r="CL4778" s="37">
        <v>718823615</v>
      </c>
      <c r="CN4778" s="12" t="s">
        <v>1509</v>
      </c>
      <c r="CS4778" s="12"/>
      <c r="CT4778" s="36" t="str">
        <f t="shared" si="74"/>
        <v>500mn - 1bn</v>
      </c>
      <c r="CU4778" s="36" t="str">
        <f>VLOOKUP(CK4778,Mapping!B:C,2,FALSE)</f>
        <v>US/CA</v>
      </c>
    </row>
    <row r="4779" spans="1:99" ht="16" customHeight="1" x14ac:dyDescent="0.35">
      <c r="A4779" s="12" t="s">
        <v>6381</v>
      </c>
      <c r="B4779" s="12" t="s">
        <v>925</v>
      </c>
      <c r="E4779" s="37">
        <v>9505671</v>
      </c>
      <c r="G4779" s="37" t="s">
        <v>1505</v>
      </c>
      <c r="I4779" s="37"/>
      <c r="K4779" s="37"/>
      <c r="M4779" s="37">
        <v>1819546</v>
      </c>
      <c r="N4779" s="12">
        <v>0.02</v>
      </c>
      <c r="O4779" s="37"/>
      <c r="R4779" s="37"/>
      <c r="T4779" s="37"/>
      <c r="V4779" s="37"/>
      <c r="X4779" s="37"/>
      <c r="Z4779" s="37"/>
      <c r="AB4779" s="37"/>
      <c r="AD4779" s="37"/>
      <c r="AF4779" s="37"/>
      <c r="AH4779" s="37"/>
      <c r="AN4779" s="37">
        <v>1953588</v>
      </c>
      <c r="AO4779" s="12">
        <v>0.02</v>
      </c>
      <c r="AP4779" s="37">
        <v>5732537</v>
      </c>
      <c r="AQ4779" s="12">
        <v>7.0000000000000007E-2</v>
      </c>
      <c r="AR4779" s="37"/>
      <c r="AT4779" s="37"/>
      <c r="AV4779" s="37"/>
      <c r="AX4779" s="37"/>
      <c r="BB4779" s="12">
        <v>14503</v>
      </c>
      <c r="BH4779" s="12">
        <v>24828</v>
      </c>
      <c r="BI4779" s="12">
        <v>11600</v>
      </c>
      <c r="BV4779" s="12">
        <v>0.02</v>
      </c>
      <c r="BY4779" s="12">
        <v>0</v>
      </c>
      <c r="CC4779" s="12">
        <v>0</v>
      </c>
      <c r="CG4779" s="12" t="s">
        <v>934</v>
      </c>
      <c r="CH4779" s="12">
        <v>45.503999999999998</v>
      </c>
      <c r="CI4779" s="12" t="s">
        <v>6382</v>
      </c>
      <c r="CJ4779" s="12" t="s">
        <v>1015</v>
      </c>
      <c r="CK4779" s="12" t="s">
        <v>932</v>
      </c>
      <c r="CL4779" s="37">
        <v>7841361126</v>
      </c>
      <c r="CN4779" s="12" t="s">
        <v>1509</v>
      </c>
      <c r="CS4779" s="12"/>
      <c r="CT4779" s="36" t="str">
        <f t="shared" si="74"/>
        <v>1bn - 50bn</v>
      </c>
      <c r="CU4779" s="36" t="str">
        <f>VLOOKUP(CK4779,Mapping!B:C,2,FALSE)</f>
        <v>US/CA</v>
      </c>
    </row>
    <row r="4780" spans="1:99" ht="16" customHeight="1" x14ac:dyDescent="0.35">
      <c r="A4780" s="12" t="s">
        <v>6383</v>
      </c>
      <c r="B4780" s="12" t="s">
        <v>925</v>
      </c>
      <c r="E4780" s="37">
        <v>3363956</v>
      </c>
      <c r="G4780" s="37" t="s">
        <v>1505</v>
      </c>
      <c r="I4780" s="37"/>
      <c r="K4780" s="37"/>
      <c r="M4780" s="37">
        <v>0</v>
      </c>
      <c r="N4780" s="12">
        <v>0</v>
      </c>
      <c r="O4780" s="37"/>
      <c r="R4780" s="37"/>
      <c r="T4780" s="37">
        <v>686192</v>
      </c>
      <c r="U4780" s="12">
        <v>0.04</v>
      </c>
      <c r="V4780" s="37"/>
      <c r="X4780" s="37"/>
      <c r="Z4780" s="37">
        <v>0</v>
      </c>
      <c r="AA4780" s="12">
        <v>0</v>
      </c>
      <c r="AB4780" s="37"/>
      <c r="AD4780" s="37"/>
      <c r="AF4780" s="37"/>
      <c r="AH4780" s="37"/>
      <c r="AN4780" s="37">
        <v>2677764</v>
      </c>
      <c r="AO4780" s="12">
        <v>0.15</v>
      </c>
      <c r="AP4780" s="37"/>
      <c r="AR4780" s="37"/>
      <c r="AT4780" s="37"/>
      <c r="AV4780" s="37"/>
      <c r="AX4780" s="37"/>
      <c r="BB4780" s="12">
        <v>0</v>
      </c>
      <c r="BC4780" s="12">
        <v>0</v>
      </c>
      <c r="BI4780" s="12">
        <v>15900</v>
      </c>
      <c r="BK4780" s="12">
        <v>6130</v>
      </c>
      <c r="BY4780" s="12">
        <v>0</v>
      </c>
      <c r="CC4780" s="12">
        <v>0</v>
      </c>
      <c r="CD4780" s="12">
        <v>0</v>
      </c>
      <c r="CE4780" s="12">
        <v>0</v>
      </c>
      <c r="CG4780" s="12" t="s">
        <v>940</v>
      </c>
      <c r="CH4780" s="12">
        <v>80.867000000000004</v>
      </c>
      <c r="CI4780" s="12" t="s">
        <v>6154</v>
      </c>
      <c r="CJ4780" s="12" t="s">
        <v>1111</v>
      </c>
      <c r="CK4780" s="12" t="s">
        <v>932</v>
      </c>
      <c r="CL4780" s="37">
        <v>1740162862</v>
      </c>
      <c r="CN4780" s="12" t="s">
        <v>1506</v>
      </c>
      <c r="CS4780" s="12"/>
      <c r="CT4780" s="36" t="str">
        <f t="shared" si="74"/>
        <v>1bn - 50bn</v>
      </c>
      <c r="CU4780" s="36" t="str">
        <f>VLOOKUP(CK4780,Mapping!B:C,2,FALSE)</f>
        <v>US/CA</v>
      </c>
    </row>
    <row r="4781" spans="1:99" ht="16" customHeight="1" x14ac:dyDescent="0.35">
      <c r="A4781" s="12" t="s">
        <v>6384</v>
      </c>
      <c r="B4781" s="12" t="s">
        <v>925</v>
      </c>
      <c r="E4781" s="37">
        <v>3001794</v>
      </c>
      <c r="G4781" s="37" t="s">
        <v>1505</v>
      </c>
      <c r="I4781" s="37"/>
      <c r="K4781" s="37"/>
      <c r="M4781" s="37">
        <v>1909878</v>
      </c>
      <c r="N4781" s="12">
        <v>0.91</v>
      </c>
      <c r="O4781" s="37"/>
      <c r="R4781" s="37"/>
      <c r="T4781" s="37"/>
      <c r="V4781" s="37"/>
      <c r="X4781" s="37"/>
      <c r="Z4781" s="37"/>
      <c r="AB4781" s="37"/>
      <c r="AD4781" s="37">
        <v>1091916</v>
      </c>
      <c r="AE4781" s="12">
        <v>0.52</v>
      </c>
      <c r="AF4781" s="37"/>
      <c r="AH4781" s="37"/>
      <c r="AN4781" s="37"/>
      <c r="AP4781" s="37"/>
      <c r="AR4781" s="37"/>
      <c r="AT4781" s="37"/>
      <c r="AV4781" s="37"/>
      <c r="AX4781" s="37"/>
      <c r="BB4781" s="12">
        <v>15223</v>
      </c>
      <c r="BJ4781" s="12">
        <v>9800</v>
      </c>
      <c r="CB4781" s="12">
        <v>0</v>
      </c>
      <c r="CC4781" s="12">
        <v>0</v>
      </c>
      <c r="CG4781" s="12" t="s">
        <v>940</v>
      </c>
      <c r="CH4781" s="12">
        <v>29.571000000000002</v>
      </c>
      <c r="CI4781" s="12" t="s">
        <v>2883</v>
      </c>
      <c r="CJ4781" s="12" t="s">
        <v>1015</v>
      </c>
      <c r="CK4781" s="12" t="s">
        <v>932</v>
      </c>
      <c r="CL4781" s="37">
        <v>208199972</v>
      </c>
      <c r="CN4781" s="12" t="s">
        <v>1509</v>
      </c>
      <c r="CS4781" s="12"/>
      <c r="CT4781" s="36" t="str">
        <f t="shared" si="74"/>
        <v>500mn</v>
      </c>
      <c r="CU4781" s="36" t="str">
        <f>VLOOKUP(CK4781,Mapping!B:C,2,FALSE)</f>
        <v>US/CA</v>
      </c>
    </row>
    <row r="4782" spans="1:99" ht="16" customHeight="1" x14ac:dyDescent="0.35">
      <c r="A4782" s="12" t="s">
        <v>6385</v>
      </c>
      <c r="B4782" s="12" t="s">
        <v>925</v>
      </c>
      <c r="E4782" s="37">
        <v>703667</v>
      </c>
      <c r="G4782" s="37" t="s">
        <v>1505</v>
      </c>
      <c r="I4782" s="37"/>
      <c r="K4782" s="37"/>
      <c r="M4782" s="37"/>
      <c r="O4782" s="37"/>
      <c r="R4782" s="37"/>
      <c r="T4782" s="37">
        <v>324738</v>
      </c>
      <c r="U4782" s="12">
        <v>0.01</v>
      </c>
      <c r="V4782" s="37"/>
      <c r="X4782" s="37"/>
      <c r="Z4782" s="37"/>
      <c r="AB4782" s="37"/>
      <c r="AD4782" s="37"/>
      <c r="AF4782" s="37"/>
      <c r="AH4782" s="37"/>
      <c r="AN4782" s="37">
        <v>378929</v>
      </c>
      <c r="AO4782" s="12">
        <v>0.02</v>
      </c>
      <c r="AP4782" s="37"/>
      <c r="AR4782" s="37"/>
      <c r="AT4782" s="37"/>
      <c r="AV4782" s="37"/>
      <c r="AX4782" s="37"/>
      <c r="BI4782" s="12">
        <v>2250</v>
      </c>
      <c r="BK4782" s="12">
        <v>2901</v>
      </c>
      <c r="BY4782" s="12">
        <v>0</v>
      </c>
      <c r="CE4782" s="12">
        <v>0</v>
      </c>
      <c r="CG4782" s="12" t="s">
        <v>929</v>
      </c>
      <c r="CH4782" s="12">
        <v>23.358000000000001</v>
      </c>
      <c r="CI4782" s="12" t="s">
        <v>1285</v>
      </c>
      <c r="CJ4782" s="12" t="s">
        <v>931</v>
      </c>
      <c r="CK4782" s="12" t="s">
        <v>932</v>
      </c>
      <c r="CL4782" s="37">
        <v>2297377832</v>
      </c>
      <c r="CN4782" s="12" t="s">
        <v>1506</v>
      </c>
      <c r="CS4782" s="12"/>
      <c r="CT4782" s="36" t="str">
        <f t="shared" si="74"/>
        <v>1bn - 50bn</v>
      </c>
      <c r="CU4782" s="36" t="str">
        <f>VLOOKUP(CK4782,Mapping!B:C,2,FALSE)</f>
        <v>US/CA</v>
      </c>
    </row>
    <row r="4783" spans="1:99" ht="16" customHeight="1" x14ac:dyDescent="0.35">
      <c r="A4783" s="12" t="s">
        <v>6386</v>
      </c>
      <c r="B4783" s="12" t="s">
        <v>925</v>
      </c>
      <c r="E4783" s="37">
        <v>4387</v>
      </c>
      <c r="G4783" s="37" t="s">
        <v>1505</v>
      </c>
      <c r="I4783" s="37"/>
      <c r="K4783" s="37"/>
      <c r="M4783" s="37">
        <v>0</v>
      </c>
      <c r="N4783" s="12">
        <v>0</v>
      </c>
      <c r="O4783" s="37"/>
      <c r="Q4783" s="12">
        <v>0</v>
      </c>
      <c r="R4783" s="37"/>
      <c r="T4783" s="37"/>
      <c r="V4783" s="37"/>
      <c r="X4783" s="37">
        <v>0</v>
      </c>
      <c r="Y4783" s="12">
        <v>0</v>
      </c>
      <c r="Z4783" s="37"/>
      <c r="AB4783" s="37"/>
      <c r="AD4783" s="37"/>
      <c r="AF4783" s="37"/>
      <c r="AH4783" s="37">
        <v>0</v>
      </c>
      <c r="AI4783" s="12">
        <v>0</v>
      </c>
      <c r="AN4783" s="37">
        <v>0</v>
      </c>
      <c r="AO4783" s="12">
        <v>0</v>
      </c>
      <c r="AP4783" s="37">
        <v>4387</v>
      </c>
      <c r="AQ4783" s="12">
        <v>0</v>
      </c>
      <c r="AR4783" s="37"/>
      <c r="AT4783" s="37">
        <v>0</v>
      </c>
      <c r="AU4783" s="12">
        <v>0</v>
      </c>
      <c r="AV4783" s="37"/>
      <c r="AX4783" s="37"/>
      <c r="BA4783" s="12">
        <v>0</v>
      </c>
      <c r="BB4783" s="12">
        <v>0</v>
      </c>
      <c r="BD4783" s="12">
        <v>0</v>
      </c>
      <c r="BH4783" s="12">
        <v>19</v>
      </c>
      <c r="BI4783" s="12">
        <v>0</v>
      </c>
      <c r="BQ4783" s="12">
        <v>0</v>
      </c>
      <c r="BV4783" s="12">
        <v>0</v>
      </c>
      <c r="BY4783" s="12">
        <v>0</v>
      </c>
      <c r="BZ4783" s="12">
        <v>0</v>
      </c>
      <c r="CC4783" s="12">
        <v>0</v>
      </c>
      <c r="CF4783" s="12">
        <v>0</v>
      </c>
      <c r="CG4783" s="12" t="s">
        <v>996</v>
      </c>
      <c r="CH4783" s="12">
        <v>272.05900000000003</v>
      </c>
      <c r="CI4783" s="12" t="s">
        <v>941</v>
      </c>
      <c r="CJ4783" s="12" t="s">
        <v>941</v>
      </c>
      <c r="CK4783" s="12" t="s">
        <v>932</v>
      </c>
      <c r="CL4783" s="37">
        <v>204336502</v>
      </c>
      <c r="CN4783" s="12" t="s">
        <v>1522</v>
      </c>
      <c r="CS4783" s="12"/>
      <c r="CT4783" s="36" t="str">
        <f t="shared" si="74"/>
        <v>500mn</v>
      </c>
      <c r="CU4783" s="36" t="str">
        <f>VLOOKUP(CK4783,Mapping!B:C,2,FALSE)</f>
        <v>US/CA</v>
      </c>
    </row>
    <row r="4784" spans="1:99" ht="16" customHeight="1" x14ac:dyDescent="0.35">
      <c r="A4784" s="12" t="s">
        <v>6387</v>
      </c>
      <c r="B4784" s="12" t="s">
        <v>933</v>
      </c>
      <c r="E4784" s="37">
        <v>24342557</v>
      </c>
      <c r="G4784" s="37" t="s">
        <v>1505</v>
      </c>
      <c r="I4784" s="37"/>
      <c r="K4784" s="37"/>
      <c r="M4784" s="37">
        <v>1862077</v>
      </c>
      <c r="N4784" s="12">
        <v>0.03</v>
      </c>
      <c r="O4784" s="37"/>
      <c r="Q4784" s="12">
        <v>42679</v>
      </c>
      <c r="R4784" s="37"/>
      <c r="T4784" s="37"/>
      <c r="V4784" s="37"/>
      <c r="X4784" s="37"/>
      <c r="Z4784" s="37">
        <v>0</v>
      </c>
      <c r="AA4784" s="12">
        <v>0</v>
      </c>
      <c r="AB4784" s="37"/>
      <c r="AD4784" s="37">
        <v>685790</v>
      </c>
      <c r="AE4784" s="12">
        <v>0.01</v>
      </c>
      <c r="AF4784" s="37"/>
      <c r="AH4784" s="37">
        <v>5389504</v>
      </c>
      <c r="AI4784" s="12">
        <v>0.08</v>
      </c>
      <c r="AN4784" s="37">
        <v>10037403</v>
      </c>
      <c r="AO4784" s="12">
        <v>0.14000000000000001</v>
      </c>
      <c r="AP4784" s="37">
        <v>4000400</v>
      </c>
      <c r="AQ4784" s="12">
        <v>0.06</v>
      </c>
      <c r="AR4784" s="37"/>
      <c r="AT4784" s="37">
        <v>2367383</v>
      </c>
      <c r="AU4784" s="12">
        <v>0.03</v>
      </c>
      <c r="AV4784" s="37"/>
      <c r="AX4784" s="37"/>
      <c r="BB4784" s="12">
        <v>14842</v>
      </c>
      <c r="BC4784" s="12">
        <v>0</v>
      </c>
      <c r="BD4784" s="12">
        <v>222081</v>
      </c>
      <c r="BH4784" s="12">
        <v>17326</v>
      </c>
      <c r="BI4784" s="12">
        <v>59600</v>
      </c>
      <c r="BJ4784" s="12">
        <v>6155</v>
      </c>
      <c r="BQ4784" s="12">
        <v>0.01</v>
      </c>
      <c r="BV4784" s="12">
        <v>0.01</v>
      </c>
      <c r="BY4784" s="12">
        <v>0.01</v>
      </c>
      <c r="CB4784" s="12">
        <v>0</v>
      </c>
      <c r="CC4784" s="12">
        <v>0</v>
      </c>
      <c r="CD4784" s="12">
        <v>0</v>
      </c>
      <c r="CF4784" s="12">
        <v>0.19</v>
      </c>
      <c r="CG4784" s="12" t="s">
        <v>940</v>
      </c>
      <c r="CH4784" s="12">
        <v>78.103999999999999</v>
      </c>
      <c r="CI4784" s="12" t="s">
        <v>941</v>
      </c>
      <c r="CJ4784" s="12" t="s">
        <v>941</v>
      </c>
      <c r="CK4784" s="12" t="s">
        <v>932</v>
      </c>
      <c r="CL4784" s="37">
        <v>6962976973</v>
      </c>
      <c r="CN4784" s="12" t="s">
        <v>1509</v>
      </c>
      <c r="CS4784" s="12"/>
      <c r="CT4784" s="36" t="str">
        <f t="shared" si="74"/>
        <v>1bn - 50bn</v>
      </c>
      <c r="CU4784" s="36" t="str">
        <f>VLOOKUP(CK4784,Mapping!B:C,2,FALSE)</f>
        <v>US/CA</v>
      </c>
    </row>
    <row r="4785" spans="1:99" ht="16" customHeight="1" x14ac:dyDescent="0.35">
      <c r="A4785" s="12" t="s">
        <v>6388</v>
      </c>
      <c r="B4785" s="12" t="s">
        <v>925</v>
      </c>
      <c r="E4785" s="37">
        <v>200736</v>
      </c>
      <c r="G4785" s="37" t="s">
        <v>1505</v>
      </c>
      <c r="I4785" s="37"/>
      <c r="K4785" s="37"/>
      <c r="M4785" s="37">
        <v>200736</v>
      </c>
      <c r="N4785" s="12">
        <v>1.17</v>
      </c>
      <c r="O4785" s="37"/>
      <c r="R4785" s="37"/>
      <c r="T4785" s="37"/>
      <c r="V4785" s="37"/>
      <c r="X4785" s="37"/>
      <c r="Z4785" s="37"/>
      <c r="AB4785" s="37"/>
      <c r="AD4785" s="37"/>
      <c r="AF4785" s="37"/>
      <c r="AH4785" s="37"/>
      <c r="AN4785" s="37"/>
      <c r="AP4785" s="37"/>
      <c r="AR4785" s="37"/>
      <c r="AT4785" s="37"/>
      <c r="AV4785" s="37"/>
      <c r="AX4785" s="37"/>
      <c r="BB4785" s="12">
        <v>1600</v>
      </c>
      <c r="CC4785" s="12">
        <v>0</v>
      </c>
      <c r="CG4785" s="12" t="s">
        <v>940</v>
      </c>
      <c r="CH4785" s="12">
        <v>57.07</v>
      </c>
      <c r="CI4785" s="12" t="s">
        <v>1023</v>
      </c>
      <c r="CJ4785" s="12"/>
      <c r="CK4785" s="12" t="s">
        <v>979</v>
      </c>
      <c r="CL4785" s="37">
        <v>17019566</v>
      </c>
      <c r="CN4785" s="12" t="s">
        <v>1506</v>
      </c>
      <c r="CS4785" s="12"/>
      <c r="CT4785" s="36" t="str">
        <f t="shared" si="74"/>
        <v>500mn</v>
      </c>
      <c r="CU4785" s="36" t="str">
        <f>VLOOKUP(CK4785,Mapping!B:C,2,FALSE)</f>
        <v>EU</v>
      </c>
    </row>
    <row r="4786" spans="1:99" ht="16" customHeight="1" x14ac:dyDescent="0.35">
      <c r="A4786" s="12" t="s">
        <v>6389</v>
      </c>
      <c r="B4786" s="12" t="s">
        <v>925</v>
      </c>
      <c r="E4786" s="37">
        <v>16965718</v>
      </c>
      <c r="G4786" s="37" t="s">
        <v>1505</v>
      </c>
      <c r="I4786" s="37"/>
      <c r="K4786" s="37"/>
      <c r="M4786" s="37"/>
      <c r="O4786" s="37"/>
      <c r="Q4786" s="12">
        <v>134350</v>
      </c>
      <c r="R4786" s="37"/>
      <c r="T4786" s="37"/>
      <c r="V4786" s="37"/>
      <c r="X4786" s="37"/>
      <c r="Z4786" s="37"/>
      <c r="AB4786" s="37"/>
      <c r="AD4786" s="37"/>
      <c r="AF4786" s="37"/>
      <c r="AH4786" s="37">
        <v>16965718</v>
      </c>
      <c r="AI4786" s="12">
        <v>2.04</v>
      </c>
      <c r="AN4786" s="37">
        <v>0</v>
      </c>
      <c r="AO4786" s="12">
        <v>0</v>
      </c>
      <c r="AP4786" s="37"/>
      <c r="AR4786" s="37"/>
      <c r="AT4786" s="37"/>
      <c r="AV4786" s="37"/>
      <c r="AX4786" s="37"/>
      <c r="BI4786" s="12">
        <v>0</v>
      </c>
      <c r="BQ4786" s="12">
        <v>0.03</v>
      </c>
      <c r="BY4786" s="12">
        <v>0</v>
      </c>
      <c r="CG4786" s="12" t="s">
        <v>940</v>
      </c>
      <c r="CH4786" s="12">
        <v>24.07</v>
      </c>
      <c r="CI4786" s="12" t="s">
        <v>1250</v>
      </c>
      <c r="CJ4786" s="12" t="s">
        <v>946</v>
      </c>
      <c r="CK4786" s="12" t="s">
        <v>932</v>
      </c>
      <c r="CL4786" s="37">
        <v>833304392</v>
      </c>
      <c r="CN4786" s="12" t="s">
        <v>1509</v>
      </c>
      <c r="CS4786" s="12"/>
      <c r="CT4786" s="36" t="str">
        <f t="shared" si="74"/>
        <v>500mn - 1bn</v>
      </c>
      <c r="CU4786" s="36" t="str">
        <f>VLOOKUP(CK4786,Mapping!B:C,2,FALSE)</f>
        <v>US/CA</v>
      </c>
    </row>
    <row r="4787" spans="1:99" ht="16" customHeight="1" x14ac:dyDescent="0.35">
      <c r="A4787" s="12" t="s">
        <v>6390</v>
      </c>
      <c r="B4787" s="12" t="s">
        <v>925</v>
      </c>
      <c r="E4787" s="37">
        <v>3502368</v>
      </c>
      <c r="G4787" s="37" t="s">
        <v>1505</v>
      </c>
      <c r="I4787" s="37"/>
      <c r="K4787" s="37"/>
      <c r="M4787" s="37"/>
      <c r="O4787" s="37"/>
      <c r="R4787" s="37"/>
      <c r="T4787" s="37"/>
      <c r="V4787" s="37"/>
      <c r="X4787" s="37"/>
      <c r="Z4787" s="37"/>
      <c r="AB4787" s="37"/>
      <c r="AD4787" s="37"/>
      <c r="AF4787" s="37"/>
      <c r="AH4787" s="37"/>
      <c r="AN4787" s="37"/>
      <c r="AP4787" s="37"/>
      <c r="AR4787" s="37">
        <v>3502368</v>
      </c>
      <c r="AS4787" s="12">
        <v>0.06</v>
      </c>
      <c r="AT4787" s="37"/>
      <c r="AV4787" s="37"/>
      <c r="AX4787" s="37"/>
      <c r="BE4787" s="12">
        <v>74187</v>
      </c>
      <c r="BM4787" s="12">
        <v>0.08</v>
      </c>
      <c r="CG4787" s="12" t="s">
        <v>959</v>
      </c>
      <c r="CH4787" s="12">
        <v>35.308</v>
      </c>
      <c r="CI4787" s="12" t="s">
        <v>6391</v>
      </c>
      <c r="CJ4787" s="12"/>
      <c r="CK4787" s="12" t="s">
        <v>1167</v>
      </c>
      <c r="CL4787" s="37">
        <v>6075041730</v>
      </c>
      <c r="CN4787" s="12" t="s">
        <v>1506</v>
      </c>
      <c r="CS4787" s="12"/>
      <c r="CT4787" s="36" t="str">
        <f t="shared" si="74"/>
        <v>1bn - 50bn</v>
      </c>
      <c r="CU4787" s="36" t="str">
        <f>VLOOKUP(CK4787,Mapping!B:C,2,FALSE)</f>
        <v>Asia</v>
      </c>
    </row>
    <row r="4788" spans="1:99" ht="16" customHeight="1" x14ac:dyDescent="0.35">
      <c r="A4788" s="12" t="s">
        <v>6392</v>
      </c>
      <c r="B4788" s="12" t="s">
        <v>925</v>
      </c>
      <c r="E4788" s="37">
        <v>865838</v>
      </c>
      <c r="G4788" s="37" t="s">
        <v>1505</v>
      </c>
      <c r="I4788" s="37"/>
      <c r="K4788" s="37"/>
      <c r="M4788" s="37"/>
      <c r="O4788" s="37"/>
      <c r="R4788" s="37"/>
      <c r="T4788" s="37"/>
      <c r="V4788" s="37"/>
      <c r="X4788" s="37"/>
      <c r="Z4788" s="37"/>
      <c r="AB4788" s="37"/>
      <c r="AD4788" s="37"/>
      <c r="AF4788" s="37"/>
      <c r="AH4788" s="37"/>
      <c r="AN4788" s="37"/>
      <c r="AP4788" s="37">
        <v>865838</v>
      </c>
      <c r="AQ4788" s="12">
        <v>0.48</v>
      </c>
      <c r="AR4788" s="37"/>
      <c r="AT4788" s="37"/>
      <c r="AV4788" s="37"/>
      <c r="AX4788" s="37"/>
      <c r="BH4788" s="12">
        <v>3750</v>
      </c>
      <c r="BV4788" s="12">
        <v>0</v>
      </c>
      <c r="CG4788" s="12"/>
      <c r="CH4788" s="12">
        <v>13.933999999999999</v>
      </c>
      <c r="CI4788" s="12" t="s">
        <v>6393</v>
      </c>
      <c r="CJ4788" s="12" t="s">
        <v>1111</v>
      </c>
      <c r="CK4788" s="12" t="s">
        <v>932</v>
      </c>
      <c r="CL4788" s="37">
        <v>179746762</v>
      </c>
      <c r="CN4788" s="12" t="s">
        <v>1509</v>
      </c>
      <c r="CS4788" s="12"/>
      <c r="CT4788" s="36" t="str">
        <f t="shared" si="74"/>
        <v>500mn</v>
      </c>
      <c r="CU4788" s="36" t="str">
        <f>VLOOKUP(CK4788,Mapping!B:C,2,FALSE)</f>
        <v>US/CA</v>
      </c>
    </row>
    <row r="4789" spans="1:99" ht="16" customHeight="1" x14ac:dyDescent="0.35">
      <c r="A4789" s="12" t="s">
        <v>6394</v>
      </c>
      <c r="B4789" s="12" t="s">
        <v>933</v>
      </c>
      <c r="E4789" s="37">
        <v>38629919</v>
      </c>
      <c r="G4789" s="37" t="s">
        <v>1505</v>
      </c>
      <c r="I4789" s="37"/>
      <c r="K4789" s="37">
        <v>32449959</v>
      </c>
      <c r="L4789" s="12">
        <v>4.82</v>
      </c>
      <c r="M4789" s="37"/>
      <c r="O4789" s="37"/>
      <c r="Q4789" s="12">
        <v>347</v>
      </c>
      <c r="R4789" s="37"/>
      <c r="T4789" s="37"/>
      <c r="V4789" s="37"/>
      <c r="X4789" s="37"/>
      <c r="Z4789" s="37"/>
      <c r="AB4789" s="37"/>
      <c r="AD4789" s="37"/>
      <c r="AF4789" s="37">
        <v>6057078</v>
      </c>
      <c r="AG4789" s="12">
        <v>0.9</v>
      </c>
      <c r="AH4789" s="37">
        <v>45922</v>
      </c>
      <c r="AI4789" s="12">
        <v>0.01</v>
      </c>
      <c r="AN4789" s="37">
        <v>40525</v>
      </c>
      <c r="AO4789" s="12">
        <v>0.01</v>
      </c>
      <c r="AP4789" s="37">
        <v>36435</v>
      </c>
      <c r="AQ4789" s="12">
        <v>0.01</v>
      </c>
      <c r="AR4789" s="37"/>
      <c r="AT4789" s="37"/>
      <c r="AV4789" s="37"/>
      <c r="AX4789" s="37"/>
      <c r="BF4789" s="12">
        <v>569750</v>
      </c>
      <c r="BG4789" s="12">
        <v>506400</v>
      </c>
      <c r="BH4789" s="12">
        <v>216</v>
      </c>
      <c r="BI4789" s="12">
        <v>175</v>
      </c>
      <c r="BP4789" s="12">
        <v>0.02</v>
      </c>
      <c r="BQ4789" s="12">
        <v>0</v>
      </c>
      <c r="BS4789" s="12">
        <v>0.01</v>
      </c>
      <c r="BV4789" s="12">
        <v>0</v>
      </c>
      <c r="BY4789" s="12">
        <v>0</v>
      </c>
      <c r="CG4789" s="12" t="s">
        <v>940</v>
      </c>
      <c r="CH4789" s="12">
        <v>66.132000000000005</v>
      </c>
      <c r="CI4789" s="12" t="s">
        <v>1102</v>
      </c>
      <c r="CJ4789" s="12"/>
      <c r="CK4789" s="12" t="s">
        <v>951</v>
      </c>
      <c r="CL4789" s="37">
        <v>673268514</v>
      </c>
      <c r="CN4789" s="12" t="s">
        <v>1506</v>
      </c>
      <c r="CS4789" s="12"/>
      <c r="CT4789" s="36" t="str">
        <f t="shared" si="74"/>
        <v>500mn - 1bn</v>
      </c>
      <c r="CU4789" s="36" t="str">
        <f>VLOOKUP(CK4789,Mapping!B:C,2,FALSE)</f>
        <v>HK</v>
      </c>
    </row>
    <row r="4790" spans="1:99" ht="16" customHeight="1" x14ac:dyDescent="0.35">
      <c r="A4790" s="12" t="s">
        <v>6395</v>
      </c>
      <c r="B4790" s="12" t="s">
        <v>925</v>
      </c>
      <c r="E4790" s="37">
        <v>2451002</v>
      </c>
      <c r="G4790" s="37" t="s">
        <v>1505</v>
      </c>
      <c r="I4790" s="37"/>
      <c r="K4790" s="37">
        <v>508054</v>
      </c>
      <c r="L4790" s="12">
        <v>3.44</v>
      </c>
      <c r="M4790" s="37"/>
      <c r="O4790" s="37">
        <v>489981</v>
      </c>
      <c r="P4790" s="12">
        <v>3.32</v>
      </c>
      <c r="R4790" s="37">
        <v>265503</v>
      </c>
      <c r="S4790" s="12">
        <v>1.8</v>
      </c>
      <c r="T4790" s="37"/>
      <c r="V4790" s="37">
        <v>270268</v>
      </c>
      <c r="W4790" s="12">
        <v>1.83</v>
      </c>
      <c r="X4790" s="37">
        <v>340170</v>
      </c>
      <c r="Y4790" s="12">
        <v>2.31</v>
      </c>
      <c r="Z4790" s="37"/>
      <c r="AB4790" s="37">
        <v>264391</v>
      </c>
      <c r="AC4790" s="12">
        <v>1.79</v>
      </c>
      <c r="AD4790" s="37"/>
      <c r="AF4790" s="37">
        <v>312635</v>
      </c>
      <c r="AG4790" s="12">
        <v>2.12</v>
      </c>
      <c r="AH4790" s="37"/>
      <c r="AJ4790" s="12">
        <v>18435</v>
      </c>
      <c r="AK4790" s="12">
        <v>9800</v>
      </c>
      <c r="AL4790" s="12">
        <v>26700</v>
      </c>
      <c r="AN4790" s="37"/>
      <c r="AP4790" s="37"/>
      <c r="AR4790" s="37"/>
      <c r="AT4790" s="37"/>
      <c r="AV4790" s="37"/>
      <c r="AX4790" s="37"/>
      <c r="AZ4790" s="12">
        <v>20000</v>
      </c>
      <c r="BA4790" s="12">
        <v>3000</v>
      </c>
      <c r="BF4790" s="12">
        <v>18500</v>
      </c>
      <c r="BG4790" s="12">
        <v>6600</v>
      </c>
      <c r="BP4790" s="12">
        <v>0</v>
      </c>
      <c r="BR4790" s="12">
        <v>0</v>
      </c>
      <c r="BS4790" s="12">
        <v>0</v>
      </c>
      <c r="BT4790" s="12">
        <v>0</v>
      </c>
      <c r="BU4790" s="12">
        <v>0</v>
      </c>
      <c r="BX4790" s="12">
        <v>0</v>
      </c>
      <c r="BZ4790" s="12">
        <v>0</v>
      </c>
      <c r="CG4790" s="12" t="s">
        <v>929</v>
      </c>
      <c r="CH4790" s="12">
        <v>28.297999999999998</v>
      </c>
      <c r="CI4790" s="12" t="s">
        <v>988</v>
      </c>
      <c r="CJ4790" s="12"/>
      <c r="CK4790" s="12" t="s">
        <v>988</v>
      </c>
      <c r="CL4790" s="37">
        <v>14445793</v>
      </c>
      <c r="CN4790" s="12" t="s">
        <v>1509</v>
      </c>
      <c r="CS4790" s="12"/>
      <c r="CT4790" s="36" t="str">
        <f t="shared" si="74"/>
        <v>500mn</v>
      </c>
      <c r="CU4790" s="36" t="str">
        <f>VLOOKUP(CK4790,Mapping!B:C,2,FALSE)</f>
        <v>SG</v>
      </c>
    </row>
    <row r="4791" spans="1:99" ht="16" customHeight="1" x14ac:dyDescent="0.35">
      <c r="A4791" s="12" t="s">
        <v>6396</v>
      </c>
      <c r="B4791" s="12" t="s">
        <v>925</v>
      </c>
      <c r="E4791" s="37">
        <v>218937</v>
      </c>
      <c r="G4791" s="37" t="s">
        <v>1505</v>
      </c>
      <c r="I4791" s="37"/>
      <c r="K4791" s="37"/>
      <c r="M4791" s="37">
        <v>0</v>
      </c>
      <c r="N4791" s="12">
        <v>0</v>
      </c>
      <c r="O4791" s="37"/>
      <c r="R4791" s="37"/>
      <c r="T4791" s="37"/>
      <c r="V4791" s="37"/>
      <c r="X4791" s="37"/>
      <c r="Z4791" s="37"/>
      <c r="AB4791" s="37"/>
      <c r="AD4791" s="37"/>
      <c r="AF4791" s="37"/>
      <c r="AH4791" s="37"/>
      <c r="AN4791" s="37">
        <v>218937</v>
      </c>
      <c r="AO4791" s="12">
        <v>7.0000000000000007E-2</v>
      </c>
      <c r="AP4791" s="37"/>
      <c r="AR4791" s="37"/>
      <c r="AT4791" s="37"/>
      <c r="AV4791" s="37"/>
      <c r="AX4791" s="37"/>
      <c r="BB4791" s="12">
        <v>0</v>
      </c>
      <c r="BI4791" s="12">
        <v>1300</v>
      </c>
      <c r="BY4791" s="12">
        <v>0</v>
      </c>
      <c r="CC4791" s="12">
        <v>0</v>
      </c>
      <c r="CG4791" s="12" t="s">
        <v>991</v>
      </c>
      <c r="CH4791" s="12">
        <v>46.125</v>
      </c>
      <c r="CI4791" s="12" t="s">
        <v>2935</v>
      </c>
      <c r="CJ4791" s="12" t="s">
        <v>1046</v>
      </c>
      <c r="CK4791" s="12" t="s">
        <v>932</v>
      </c>
      <c r="CL4791" s="37">
        <v>305267581</v>
      </c>
      <c r="CN4791" s="12" t="s">
        <v>1509</v>
      </c>
      <c r="CS4791" s="12"/>
      <c r="CT4791" s="36" t="str">
        <f t="shared" si="74"/>
        <v>500mn</v>
      </c>
      <c r="CU4791" s="36" t="str">
        <f>VLOOKUP(CK4791,Mapping!B:C,2,FALSE)</f>
        <v>US/CA</v>
      </c>
    </row>
    <row r="4792" spans="1:99" ht="16" customHeight="1" x14ac:dyDescent="0.35">
      <c r="A4792" s="12" t="s">
        <v>6397</v>
      </c>
      <c r="B4792" s="12" t="s">
        <v>925</v>
      </c>
      <c r="E4792" s="37">
        <v>38788</v>
      </c>
      <c r="G4792" s="37" t="s">
        <v>1505</v>
      </c>
      <c r="I4792" s="37"/>
      <c r="K4792" s="37"/>
      <c r="M4792" s="37">
        <v>8908</v>
      </c>
      <c r="N4792" s="12">
        <v>0.01</v>
      </c>
      <c r="O4792" s="37"/>
      <c r="R4792" s="37"/>
      <c r="T4792" s="37"/>
      <c r="V4792" s="37"/>
      <c r="X4792" s="37"/>
      <c r="Z4792" s="37"/>
      <c r="AB4792" s="37"/>
      <c r="AD4792" s="37"/>
      <c r="AF4792" s="37"/>
      <c r="AH4792" s="37"/>
      <c r="AN4792" s="37">
        <v>25262</v>
      </c>
      <c r="AO4792" s="12">
        <v>0.02</v>
      </c>
      <c r="AP4792" s="37">
        <v>4618</v>
      </c>
      <c r="AQ4792" s="12">
        <v>0</v>
      </c>
      <c r="AR4792" s="37"/>
      <c r="AT4792" s="37"/>
      <c r="AV4792" s="37"/>
      <c r="AX4792" s="37"/>
      <c r="BB4792" s="12">
        <v>71</v>
      </c>
      <c r="BH4792" s="12">
        <v>20</v>
      </c>
      <c r="BI4792" s="12">
        <v>150</v>
      </c>
      <c r="BV4792" s="12">
        <v>0</v>
      </c>
      <c r="BY4792" s="12">
        <v>0</v>
      </c>
      <c r="CC4792" s="12">
        <v>0</v>
      </c>
      <c r="CG4792" s="12" t="s">
        <v>934</v>
      </c>
      <c r="CH4792" s="12">
        <v>128.1</v>
      </c>
      <c r="CI4792" s="12" t="s">
        <v>6398</v>
      </c>
      <c r="CJ4792" s="12" t="s">
        <v>993</v>
      </c>
      <c r="CK4792" s="12" t="s">
        <v>932</v>
      </c>
      <c r="CL4792" s="37">
        <v>141078663</v>
      </c>
      <c r="CN4792" s="12" t="s">
        <v>1509</v>
      </c>
      <c r="CS4792" s="12"/>
      <c r="CT4792" s="36" t="str">
        <f t="shared" si="74"/>
        <v>500mn</v>
      </c>
      <c r="CU4792" s="36" t="str">
        <f>VLOOKUP(CK4792,Mapping!B:C,2,FALSE)</f>
        <v>US/CA</v>
      </c>
    </row>
    <row r="4793" spans="1:99" ht="16" customHeight="1" x14ac:dyDescent="0.35">
      <c r="A4793" s="12" t="s">
        <v>6399</v>
      </c>
      <c r="B4793" s="12" t="s">
        <v>925</v>
      </c>
      <c r="E4793" s="37">
        <v>728589</v>
      </c>
      <c r="G4793" s="37" t="s">
        <v>1505</v>
      </c>
      <c r="I4793" s="37"/>
      <c r="K4793" s="37"/>
      <c r="M4793" s="37">
        <v>454918</v>
      </c>
      <c r="N4793" s="12">
        <v>0.18</v>
      </c>
      <c r="O4793" s="37"/>
      <c r="R4793" s="37"/>
      <c r="T4793" s="37"/>
      <c r="V4793" s="37"/>
      <c r="X4793" s="37"/>
      <c r="Z4793" s="37"/>
      <c r="AB4793" s="37"/>
      <c r="AD4793" s="37"/>
      <c r="AF4793" s="37"/>
      <c r="AH4793" s="37"/>
      <c r="AN4793" s="37">
        <v>273671</v>
      </c>
      <c r="AO4793" s="12">
        <v>0.11</v>
      </c>
      <c r="AP4793" s="37"/>
      <c r="AR4793" s="37"/>
      <c r="AT4793" s="37"/>
      <c r="AV4793" s="37"/>
      <c r="AX4793" s="37"/>
      <c r="BB4793" s="12">
        <v>3626</v>
      </c>
      <c r="BI4793" s="12">
        <v>1625</v>
      </c>
      <c r="BY4793" s="12">
        <v>0</v>
      </c>
      <c r="CC4793" s="12">
        <v>0</v>
      </c>
      <c r="CG4793" s="12" t="s">
        <v>940</v>
      </c>
      <c r="CH4793" s="12">
        <v>16.367999999999999</v>
      </c>
      <c r="CI4793" s="12" t="s">
        <v>4919</v>
      </c>
      <c r="CJ4793" s="12"/>
      <c r="CK4793" s="12" t="s">
        <v>1078</v>
      </c>
      <c r="CL4793" s="37">
        <v>252455023</v>
      </c>
      <c r="CN4793" s="12" t="s">
        <v>1506</v>
      </c>
      <c r="CS4793" s="12"/>
      <c r="CT4793" s="36" t="str">
        <f t="shared" si="74"/>
        <v>500mn</v>
      </c>
      <c r="CU4793" s="36" t="str">
        <f>VLOOKUP(CK4793,Mapping!B:C,2,FALSE)</f>
        <v>EU</v>
      </c>
    </row>
    <row r="4794" spans="1:99" ht="16" customHeight="1" x14ac:dyDescent="0.35">
      <c r="A4794" s="12" t="s">
        <v>6400</v>
      </c>
      <c r="B4794" s="12" t="s">
        <v>925</v>
      </c>
      <c r="E4794" s="37">
        <v>1503889</v>
      </c>
      <c r="G4794" s="37" t="s">
        <v>1505</v>
      </c>
      <c r="I4794" s="37"/>
      <c r="K4794" s="37"/>
      <c r="M4794" s="37">
        <v>1503889</v>
      </c>
      <c r="N4794" s="12">
        <v>0.28000000000000003</v>
      </c>
      <c r="O4794" s="37"/>
      <c r="R4794" s="37"/>
      <c r="T4794" s="37"/>
      <c r="V4794" s="37"/>
      <c r="X4794" s="37"/>
      <c r="Z4794" s="37"/>
      <c r="AB4794" s="37"/>
      <c r="AD4794" s="37">
        <v>0</v>
      </c>
      <c r="AE4794" s="12">
        <v>0</v>
      </c>
      <c r="AF4794" s="37"/>
      <c r="AH4794" s="37"/>
      <c r="AN4794" s="37"/>
      <c r="AP4794" s="37"/>
      <c r="AR4794" s="37"/>
      <c r="AT4794" s="37"/>
      <c r="AV4794" s="37"/>
      <c r="AX4794" s="37"/>
      <c r="BB4794" s="12">
        <v>11987</v>
      </c>
      <c r="BJ4794" s="12">
        <v>0</v>
      </c>
      <c r="CB4794" s="12">
        <v>0</v>
      </c>
      <c r="CC4794" s="12">
        <v>0</v>
      </c>
      <c r="CG4794" s="12" t="s">
        <v>998</v>
      </c>
      <c r="CH4794" s="12">
        <v>176.42500000000001</v>
      </c>
      <c r="CI4794" s="12" t="s">
        <v>1053</v>
      </c>
      <c r="CJ4794" s="12"/>
      <c r="CK4794" s="12" t="s">
        <v>1054</v>
      </c>
      <c r="CL4794" s="37">
        <v>543374948</v>
      </c>
      <c r="CN4794" s="12" t="s">
        <v>998</v>
      </c>
      <c r="CS4794" s="12"/>
      <c r="CT4794" s="36" t="str">
        <f t="shared" si="74"/>
        <v>500mn - 1bn</v>
      </c>
      <c r="CU4794" s="36" t="str">
        <f>VLOOKUP(CK4794,Mapping!B:C,2,FALSE)</f>
        <v>EU</v>
      </c>
    </row>
    <row r="4795" spans="1:99" ht="16" customHeight="1" x14ac:dyDescent="0.35">
      <c r="A4795" s="12" t="s">
        <v>6401</v>
      </c>
      <c r="B4795" s="12" t="s">
        <v>933</v>
      </c>
      <c r="E4795" s="37">
        <v>104921771</v>
      </c>
      <c r="G4795" s="37" t="s">
        <v>1505</v>
      </c>
      <c r="I4795" s="37"/>
      <c r="K4795" s="37">
        <v>26166254</v>
      </c>
      <c r="L4795" s="12">
        <v>0.23</v>
      </c>
      <c r="M4795" s="37">
        <v>34311554</v>
      </c>
      <c r="N4795" s="12">
        <v>0.3</v>
      </c>
      <c r="O4795" s="37">
        <v>39848082</v>
      </c>
      <c r="P4795" s="12">
        <v>0.35</v>
      </c>
      <c r="R4795" s="37"/>
      <c r="T4795" s="37"/>
      <c r="V4795" s="37"/>
      <c r="X4795" s="37"/>
      <c r="Z4795" s="37"/>
      <c r="AB4795" s="37"/>
      <c r="AD4795" s="37"/>
      <c r="AF4795" s="37"/>
      <c r="AH4795" s="37"/>
      <c r="AL4795" s="12">
        <v>2623879</v>
      </c>
      <c r="AN4795" s="37"/>
      <c r="AP4795" s="37"/>
      <c r="AR4795" s="37">
        <v>4595881</v>
      </c>
      <c r="AS4795" s="12">
        <v>0.04</v>
      </c>
      <c r="AT4795" s="37"/>
      <c r="AV4795" s="37"/>
      <c r="AX4795" s="37"/>
      <c r="BB4795" s="12">
        <v>273486</v>
      </c>
      <c r="BE4795" s="12">
        <v>123247</v>
      </c>
      <c r="BG4795" s="12">
        <v>423623</v>
      </c>
      <c r="BM4795" s="12">
        <v>0.14000000000000001</v>
      </c>
      <c r="BS4795" s="12">
        <v>0</v>
      </c>
      <c r="BU4795" s="12">
        <v>0.01</v>
      </c>
      <c r="CC4795" s="12">
        <v>0.01</v>
      </c>
      <c r="CG4795" s="12" t="s">
        <v>940</v>
      </c>
      <c r="CH4795" s="12">
        <v>47.588999999999999</v>
      </c>
      <c r="CI4795" s="12" t="s">
        <v>971</v>
      </c>
      <c r="CJ4795" s="12" t="s">
        <v>972</v>
      </c>
      <c r="CK4795" s="12" t="s">
        <v>932</v>
      </c>
      <c r="CL4795" s="37">
        <v>11433732432</v>
      </c>
      <c r="CN4795" s="12" t="s">
        <v>1506</v>
      </c>
      <c r="CS4795" s="12"/>
      <c r="CT4795" s="36" t="str">
        <f t="shared" si="74"/>
        <v>1bn - 50bn</v>
      </c>
      <c r="CU4795" s="36" t="str">
        <f>VLOOKUP(CK4795,Mapping!B:C,2,FALSE)</f>
        <v>US/CA</v>
      </c>
    </row>
    <row r="4796" spans="1:99" ht="16" customHeight="1" x14ac:dyDescent="0.35">
      <c r="A4796" s="12" t="s">
        <v>6402</v>
      </c>
      <c r="B4796" s="12" t="s">
        <v>925</v>
      </c>
      <c r="E4796" s="37">
        <v>5046368</v>
      </c>
      <c r="G4796" s="37" t="s">
        <v>1505</v>
      </c>
      <c r="I4796" s="37"/>
      <c r="K4796" s="37"/>
      <c r="M4796" s="37"/>
      <c r="O4796" s="37"/>
      <c r="R4796" s="37"/>
      <c r="T4796" s="37"/>
      <c r="V4796" s="37"/>
      <c r="X4796" s="37">
        <v>402385</v>
      </c>
      <c r="Y4796" s="12">
        <v>0.14000000000000001</v>
      </c>
      <c r="Z4796" s="37"/>
      <c r="AB4796" s="37"/>
      <c r="AD4796" s="37"/>
      <c r="AF4796" s="37"/>
      <c r="AH4796" s="37"/>
      <c r="AN4796" s="37">
        <v>4643983</v>
      </c>
      <c r="AO4796" s="12">
        <v>1.56</v>
      </c>
      <c r="AP4796" s="37"/>
      <c r="AR4796" s="37"/>
      <c r="AT4796" s="37"/>
      <c r="AV4796" s="37"/>
      <c r="AX4796" s="37"/>
      <c r="BA4796" s="12">
        <v>3938</v>
      </c>
      <c r="BI4796" s="12">
        <v>27575</v>
      </c>
      <c r="BY4796" s="12">
        <v>0</v>
      </c>
      <c r="BZ4796" s="12">
        <v>0</v>
      </c>
      <c r="CG4796" s="12" t="s">
        <v>976</v>
      </c>
      <c r="CH4796" s="12">
        <v>109.934</v>
      </c>
      <c r="CI4796" s="12" t="s">
        <v>941</v>
      </c>
      <c r="CJ4796" s="12" t="s">
        <v>941</v>
      </c>
      <c r="CK4796" s="12" t="s">
        <v>932</v>
      </c>
      <c r="CL4796" s="37">
        <v>297703244</v>
      </c>
      <c r="CN4796" s="12" t="s">
        <v>1506</v>
      </c>
      <c r="CS4796" s="12"/>
      <c r="CT4796" s="36" t="str">
        <f t="shared" si="74"/>
        <v>500mn</v>
      </c>
      <c r="CU4796" s="36" t="str">
        <f>VLOOKUP(CK4796,Mapping!B:C,2,FALSE)</f>
        <v>US/CA</v>
      </c>
    </row>
    <row r="4797" spans="1:99" ht="16" customHeight="1" x14ac:dyDescent="0.35">
      <c r="A4797" s="12" t="s">
        <v>6403</v>
      </c>
      <c r="B4797" s="12" t="s">
        <v>925</v>
      </c>
      <c r="E4797" s="37">
        <v>7211128</v>
      </c>
      <c r="G4797" s="37" t="s">
        <v>1505</v>
      </c>
      <c r="I4797" s="37"/>
      <c r="K4797" s="37"/>
      <c r="M4797" s="37">
        <v>0</v>
      </c>
      <c r="N4797" s="12">
        <v>0</v>
      </c>
      <c r="O4797" s="37"/>
      <c r="R4797" s="37"/>
      <c r="T4797" s="37">
        <v>1952681</v>
      </c>
      <c r="U4797" s="12">
        <v>0.13</v>
      </c>
      <c r="V4797" s="37"/>
      <c r="X4797" s="37"/>
      <c r="Z4797" s="37"/>
      <c r="AB4797" s="37"/>
      <c r="AD4797" s="37"/>
      <c r="AF4797" s="37"/>
      <c r="AH4797" s="37"/>
      <c r="AN4797" s="37">
        <v>4989229</v>
      </c>
      <c r="AO4797" s="12">
        <v>0.32</v>
      </c>
      <c r="AP4797" s="37">
        <v>269218</v>
      </c>
      <c r="AQ4797" s="12">
        <v>0.02</v>
      </c>
      <c r="AR4797" s="37"/>
      <c r="AT4797" s="37"/>
      <c r="AV4797" s="37"/>
      <c r="AX4797" s="37"/>
      <c r="BB4797" s="12">
        <v>0</v>
      </c>
      <c r="BH4797" s="12">
        <v>1166</v>
      </c>
      <c r="BI4797" s="12">
        <v>29625</v>
      </c>
      <c r="BK4797" s="12">
        <v>17444</v>
      </c>
      <c r="BV4797" s="12">
        <v>0</v>
      </c>
      <c r="BY4797" s="12">
        <v>0</v>
      </c>
      <c r="CC4797" s="12">
        <v>0</v>
      </c>
      <c r="CE4797" s="12">
        <v>0</v>
      </c>
      <c r="CG4797" s="12" t="s">
        <v>934</v>
      </c>
      <c r="CH4797" s="12">
        <v>80.423000000000002</v>
      </c>
      <c r="CI4797" s="12" t="s">
        <v>967</v>
      </c>
      <c r="CJ4797" s="12" t="s">
        <v>968</v>
      </c>
      <c r="CK4797" s="12" t="s">
        <v>932</v>
      </c>
      <c r="CL4797" s="37">
        <v>1552150659</v>
      </c>
      <c r="CN4797" s="12" t="s">
        <v>1509</v>
      </c>
      <c r="CS4797" s="12"/>
      <c r="CT4797" s="36" t="str">
        <f t="shared" si="74"/>
        <v>1bn - 50bn</v>
      </c>
      <c r="CU4797" s="36" t="str">
        <f>VLOOKUP(CK4797,Mapping!B:C,2,FALSE)</f>
        <v>US/CA</v>
      </c>
    </row>
    <row r="4798" spans="1:99" ht="16" customHeight="1" x14ac:dyDescent="0.35">
      <c r="A4798" s="12" t="s">
        <v>6404</v>
      </c>
      <c r="B4798" s="12" t="s">
        <v>925</v>
      </c>
      <c r="E4798" s="37">
        <v>670274</v>
      </c>
      <c r="G4798" s="37" t="s">
        <v>1505</v>
      </c>
      <c r="I4798" s="37"/>
      <c r="K4798" s="37"/>
      <c r="M4798" s="37"/>
      <c r="O4798" s="37"/>
      <c r="R4798" s="37"/>
      <c r="T4798" s="37"/>
      <c r="V4798" s="37"/>
      <c r="X4798" s="37"/>
      <c r="Z4798" s="37"/>
      <c r="AB4798" s="37"/>
      <c r="AD4798" s="37"/>
      <c r="AF4798" s="37"/>
      <c r="AH4798" s="37"/>
      <c r="AN4798" s="37"/>
      <c r="AP4798" s="37">
        <v>670274</v>
      </c>
      <c r="AQ4798" s="12">
        <v>0.3</v>
      </c>
      <c r="AR4798" s="37"/>
      <c r="AT4798" s="37"/>
      <c r="AV4798" s="37"/>
      <c r="AX4798" s="37"/>
      <c r="BH4798" s="12">
        <v>2903</v>
      </c>
      <c r="BV4798" s="12">
        <v>0</v>
      </c>
      <c r="CG4798" s="12" t="s">
        <v>929</v>
      </c>
      <c r="CH4798" s="12">
        <v>28.55</v>
      </c>
      <c r="CI4798" s="12" t="s">
        <v>6405</v>
      </c>
      <c r="CJ4798" s="12" t="s">
        <v>946</v>
      </c>
      <c r="CK4798" s="12" t="s">
        <v>932</v>
      </c>
      <c r="CL4798" s="37">
        <v>222105087</v>
      </c>
      <c r="CN4798" s="12" t="s">
        <v>1509</v>
      </c>
      <c r="CS4798" s="12"/>
      <c r="CT4798" s="36" t="str">
        <f t="shared" si="74"/>
        <v>500mn</v>
      </c>
      <c r="CU4798" s="36" t="str">
        <f>VLOOKUP(CK4798,Mapping!B:C,2,FALSE)</f>
        <v>US/CA</v>
      </c>
    </row>
    <row r="4799" spans="1:99" ht="16" customHeight="1" x14ac:dyDescent="0.35">
      <c r="A4799" s="12" t="s">
        <v>6406</v>
      </c>
      <c r="B4799" s="12" t="s">
        <v>925</v>
      </c>
      <c r="E4799" s="37">
        <v>381917</v>
      </c>
      <c r="G4799" s="37" t="s">
        <v>1505</v>
      </c>
      <c r="I4799" s="37"/>
      <c r="K4799" s="37"/>
      <c r="M4799" s="37">
        <v>322900</v>
      </c>
      <c r="N4799" s="12">
        <v>0.64</v>
      </c>
      <c r="O4799" s="37"/>
      <c r="R4799" s="37"/>
      <c r="T4799" s="37"/>
      <c r="V4799" s="37"/>
      <c r="X4799" s="37"/>
      <c r="Z4799" s="37"/>
      <c r="AB4799" s="37"/>
      <c r="AD4799" s="37">
        <v>59017</v>
      </c>
      <c r="AE4799" s="12">
        <v>0.12</v>
      </c>
      <c r="AF4799" s="37"/>
      <c r="AH4799" s="37"/>
      <c r="AN4799" s="37">
        <v>0</v>
      </c>
      <c r="AO4799" s="12">
        <v>0</v>
      </c>
      <c r="AP4799" s="37"/>
      <c r="AR4799" s="37"/>
      <c r="AT4799" s="37"/>
      <c r="AV4799" s="37"/>
      <c r="AX4799" s="37"/>
      <c r="BB4799" s="12">
        <v>3150</v>
      </c>
      <c r="BI4799" s="12">
        <v>0</v>
      </c>
      <c r="BJ4799" s="12">
        <v>700</v>
      </c>
      <c r="BY4799" s="12">
        <v>0</v>
      </c>
      <c r="CB4799" s="12">
        <v>0</v>
      </c>
      <c r="CC4799" s="12">
        <v>0</v>
      </c>
      <c r="CG4799" s="12" t="s">
        <v>976</v>
      </c>
      <c r="CH4799" s="12">
        <v>64.352000000000004</v>
      </c>
      <c r="CI4799" s="12" t="s">
        <v>4615</v>
      </c>
      <c r="CJ4799" s="12"/>
      <c r="CK4799" s="12" t="s">
        <v>979</v>
      </c>
      <c r="CL4799" s="37">
        <v>51882320</v>
      </c>
      <c r="CN4799" s="12" t="s">
        <v>1506</v>
      </c>
      <c r="CS4799" s="12"/>
      <c r="CT4799" s="36" t="str">
        <f t="shared" si="74"/>
        <v>500mn</v>
      </c>
      <c r="CU4799" s="36" t="str">
        <f>VLOOKUP(CK4799,Mapping!B:C,2,FALSE)</f>
        <v>EU</v>
      </c>
    </row>
    <row r="4800" spans="1:99" ht="16" customHeight="1" x14ac:dyDescent="0.35">
      <c r="A4800" s="12" t="s">
        <v>6407</v>
      </c>
      <c r="B4800" s="12" t="s">
        <v>925</v>
      </c>
      <c r="E4800" s="37">
        <v>18748</v>
      </c>
      <c r="G4800" s="37" t="s">
        <v>1505</v>
      </c>
      <c r="I4800" s="37"/>
      <c r="K4800" s="37"/>
      <c r="M4800" s="37">
        <v>4517</v>
      </c>
      <c r="N4800" s="12">
        <v>0</v>
      </c>
      <c r="O4800" s="37"/>
      <c r="R4800" s="37"/>
      <c r="T4800" s="37"/>
      <c r="V4800" s="37"/>
      <c r="X4800" s="37">
        <v>817</v>
      </c>
      <c r="Y4800" s="12">
        <v>0</v>
      </c>
      <c r="Z4800" s="37">
        <v>1035</v>
      </c>
      <c r="AA4800" s="12">
        <v>0</v>
      </c>
      <c r="AB4800" s="37"/>
      <c r="AD4800" s="37">
        <v>2451</v>
      </c>
      <c r="AE4800" s="12">
        <v>0</v>
      </c>
      <c r="AF4800" s="37"/>
      <c r="AH4800" s="37"/>
      <c r="AN4800" s="37"/>
      <c r="AP4800" s="37">
        <v>9928</v>
      </c>
      <c r="AQ4800" s="12">
        <v>0</v>
      </c>
      <c r="AR4800" s="37"/>
      <c r="AT4800" s="37"/>
      <c r="AV4800" s="37"/>
      <c r="AX4800" s="37"/>
      <c r="BA4800" s="12">
        <v>8</v>
      </c>
      <c r="BB4800" s="12">
        <v>36</v>
      </c>
      <c r="BC4800" s="12">
        <v>35</v>
      </c>
      <c r="BH4800" s="12">
        <v>43</v>
      </c>
      <c r="BJ4800" s="12">
        <v>22</v>
      </c>
      <c r="BV4800" s="12">
        <v>0</v>
      </c>
      <c r="BZ4800" s="12">
        <v>0</v>
      </c>
      <c r="CB4800" s="12">
        <v>0</v>
      </c>
      <c r="CC4800" s="12">
        <v>0</v>
      </c>
      <c r="CD4800" s="12">
        <v>0</v>
      </c>
      <c r="CG4800" s="12" t="s">
        <v>934</v>
      </c>
      <c r="CH4800" s="12">
        <v>51.625999999999998</v>
      </c>
      <c r="CI4800" s="12" t="s">
        <v>2969</v>
      </c>
      <c r="CJ4800" s="12" t="s">
        <v>946</v>
      </c>
      <c r="CK4800" s="12" t="s">
        <v>932</v>
      </c>
      <c r="CL4800" s="37">
        <v>272034108</v>
      </c>
      <c r="CN4800" s="12" t="s">
        <v>1509</v>
      </c>
      <c r="CS4800" s="12"/>
      <c r="CT4800" s="36" t="str">
        <f t="shared" si="74"/>
        <v>500mn</v>
      </c>
      <c r="CU4800" s="36" t="str">
        <f>VLOOKUP(CK4800,Mapping!B:C,2,FALSE)</f>
        <v>US/CA</v>
      </c>
    </row>
    <row r="4801" spans="1:99" ht="16" customHeight="1" x14ac:dyDescent="0.35">
      <c r="A4801" s="12" t="s">
        <v>6408</v>
      </c>
      <c r="B4801" s="12" t="s">
        <v>925</v>
      </c>
      <c r="E4801" s="37">
        <v>44130</v>
      </c>
      <c r="G4801" s="37" t="s">
        <v>1505</v>
      </c>
      <c r="I4801" s="37"/>
      <c r="K4801" s="37"/>
      <c r="M4801" s="37"/>
      <c r="O4801" s="37"/>
      <c r="Q4801" s="12">
        <v>348</v>
      </c>
      <c r="R4801" s="37"/>
      <c r="T4801" s="37"/>
      <c r="V4801" s="37"/>
      <c r="X4801" s="37"/>
      <c r="Z4801" s="37"/>
      <c r="AB4801" s="37"/>
      <c r="AD4801" s="37"/>
      <c r="AF4801" s="37"/>
      <c r="AH4801" s="37">
        <v>44130</v>
      </c>
      <c r="AI4801" s="12">
        <v>5.25</v>
      </c>
      <c r="AN4801" s="37"/>
      <c r="AP4801" s="37"/>
      <c r="AR4801" s="37"/>
      <c r="AT4801" s="37"/>
      <c r="AV4801" s="37"/>
      <c r="AX4801" s="37"/>
      <c r="BQ4801" s="12">
        <v>0</v>
      </c>
      <c r="CG4801" s="12"/>
      <c r="CI4801" s="12" t="s">
        <v>1997</v>
      </c>
      <c r="CJ4801" s="12" t="s">
        <v>1109</v>
      </c>
      <c r="CK4801" s="12" t="s">
        <v>932</v>
      </c>
      <c r="CL4801" s="37">
        <v>840853</v>
      </c>
      <c r="CN4801" s="12" t="s">
        <v>2038</v>
      </c>
      <c r="CS4801" s="12"/>
      <c r="CT4801" s="36" t="str">
        <f t="shared" si="74"/>
        <v>500mn</v>
      </c>
      <c r="CU4801" s="36" t="str">
        <f>VLOOKUP(CK4801,Mapping!B:C,2,FALSE)</f>
        <v>US/CA</v>
      </c>
    </row>
    <row r="4802" spans="1:99" ht="16" customHeight="1" x14ac:dyDescent="0.35">
      <c r="A4802" s="12" t="s">
        <v>6409</v>
      </c>
      <c r="B4802" s="12" t="s">
        <v>925</v>
      </c>
      <c r="E4802" s="37">
        <v>2355587</v>
      </c>
      <c r="G4802" s="37" t="s">
        <v>1505</v>
      </c>
      <c r="I4802" s="37"/>
      <c r="K4802" s="37"/>
      <c r="M4802" s="37"/>
      <c r="O4802" s="37"/>
      <c r="Q4802" s="12">
        <v>5184</v>
      </c>
      <c r="R4802" s="37"/>
      <c r="T4802" s="37"/>
      <c r="V4802" s="37"/>
      <c r="X4802" s="37"/>
      <c r="Z4802" s="37"/>
      <c r="AB4802" s="37"/>
      <c r="AD4802" s="37"/>
      <c r="AF4802" s="37"/>
      <c r="AH4802" s="37">
        <v>681229</v>
      </c>
      <c r="AI4802" s="12">
        <v>0.15</v>
      </c>
      <c r="AN4802" s="37">
        <v>1674358</v>
      </c>
      <c r="AO4802" s="12">
        <v>0.36</v>
      </c>
      <c r="AP4802" s="37"/>
      <c r="AR4802" s="37"/>
      <c r="AT4802" s="37"/>
      <c r="AV4802" s="37"/>
      <c r="AX4802" s="37"/>
      <c r="BI4802" s="12">
        <v>8425</v>
      </c>
      <c r="BQ4802" s="12">
        <v>0</v>
      </c>
      <c r="BY4802" s="12">
        <v>0</v>
      </c>
      <c r="CG4802" s="12" t="s">
        <v>940</v>
      </c>
      <c r="CH4802" s="12">
        <v>1.3360000000000001</v>
      </c>
      <c r="CI4802" s="12" t="s">
        <v>4738</v>
      </c>
      <c r="CJ4802" s="12"/>
      <c r="CK4802" s="12" t="s">
        <v>4739</v>
      </c>
      <c r="CL4802" s="37">
        <v>499051500</v>
      </c>
      <c r="CN4802" s="12" t="s">
        <v>1506</v>
      </c>
      <c r="CS4802" s="12"/>
      <c r="CT4802" s="36" t="str">
        <f t="shared" si="74"/>
        <v>500mn</v>
      </c>
      <c r="CU4802" s="36" t="str">
        <f>VLOOKUP(CK4802,Mapping!B:C,2,FALSE)</f>
        <v>EU</v>
      </c>
    </row>
    <row r="4803" spans="1:99" ht="16" customHeight="1" x14ac:dyDescent="0.35">
      <c r="A4803" s="12" t="s">
        <v>895</v>
      </c>
      <c r="B4803" s="12" t="s">
        <v>933</v>
      </c>
      <c r="C4803" s="12">
        <v>540</v>
      </c>
      <c r="D4803" s="12">
        <v>6</v>
      </c>
      <c r="E4803" s="37">
        <v>251116478</v>
      </c>
      <c r="F4803" s="12">
        <v>0</v>
      </c>
      <c r="G4803" s="37">
        <v>299</v>
      </c>
      <c r="H4803" s="12">
        <v>0</v>
      </c>
      <c r="I4803" s="37">
        <v>0</v>
      </c>
      <c r="J4803" s="12">
        <v>0</v>
      </c>
      <c r="K4803" s="37">
        <v>14045994</v>
      </c>
      <c r="L4803" s="12">
        <v>0.03</v>
      </c>
      <c r="M4803" s="37">
        <v>17939274</v>
      </c>
      <c r="N4803" s="12">
        <v>0.03</v>
      </c>
      <c r="O4803" s="37">
        <v>19461765</v>
      </c>
      <c r="P4803" s="12">
        <v>0.04</v>
      </c>
      <c r="Q4803" s="12">
        <v>131700</v>
      </c>
      <c r="R4803" s="37">
        <v>146087</v>
      </c>
      <c r="S4803" s="12">
        <v>0</v>
      </c>
      <c r="T4803" s="37"/>
      <c r="V4803" s="37">
        <v>822494</v>
      </c>
      <c r="W4803" s="12">
        <v>0</v>
      </c>
      <c r="X4803" s="37">
        <v>10664731</v>
      </c>
      <c r="Y4803" s="12">
        <v>0.02</v>
      </c>
      <c r="Z4803" s="37"/>
      <c r="AB4803" s="37">
        <v>517908</v>
      </c>
      <c r="AC4803" s="12">
        <v>0</v>
      </c>
      <c r="AD4803" s="37">
        <v>192311</v>
      </c>
      <c r="AE4803" s="12">
        <v>0</v>
      </c>
      <c r="AF4803" s="37">
        <v>0</v>
      </c>
      <c r="AG4803" s="12">
        <v>0</v>
      </c>
      <c r="AH4803" s="37">
        <v>16631076</v>
      </c>
      <c r="AI4803" s="12">
        <v>0.03</v>
      </c>
      <c r="AJ4803" s="12">
        <v>35850</v>
      </c>
      <c r="AK4803" s="12">
        <v>37800</v>
      </c>
      <c r="AL4803" s="12">
        <v>1281500</v>
      </c>
      <c r="AN4803" s="37">
        <v>167583367</v>
      </c>
      <c r="AO4803" s="12">
        <v>0.31</v>
      </c>
      <c r="AP4803" s="37">
        <v>3111012</v>
      </c>
      <c r="AQ4803" s="12">
        <v>0.01</v>
      </c>
      <c r="AR4803" s="37"/>
      <c r="AT4803" s="37">
        <v>160</v>
      </c>
      <c r="AU4803" s="12">
        <v>0</v>
      </c>
      <c r="AV4803" s="37"/>
      <c r="AX4803" s="37"/>
      <c r="AZ4803" s="12">
        <v>13800</v>
      </c>
      <c r="BA4803" s="12">
        <v>104372</v>
      </c>
      <c r="BB4803" s="12">
        <v>142988</v>
      </c>
      <c r="BD4803" s="12">
        <v>15</v>
      </c>
      <c r="BF4803" s="12">
        <v>0</v>
      </c>
      <c r="BG4803" s="12">
        <v>227400</v>
      </c>
      <c r="BH4803" s="12">
        <v>13474</v>
      </c>
      <c r="BI4803" s="12">
        <v>995075</v>
      </c>
      <c r="BJ4803" s="12">
        <v>1726</v>
      </c>
      <c r="BN4803" s="12">
        <v>0</v>
      </c>
      <c r="BO4803" s="12">
        <v>0</v>
      </c>
      <c r="BP4803" s="12">
        <v>0</v>
      </c>
      <c r="BQ4803" s="12">
        <v>0.03</v>
      </c>
      <c r="BR4803" s="12">
        <v>0</v>
      </c>
      <c r="BS4803" s="12">
        <v>0</v>
      </c>
      <c r="BT4803" s="12">
        <v>0</v>
      </c>
      <c r="BU4803" s="12">
        <v>0.01</v>
      </c>
      <c r="BV4803" s="12">
        <v>0.01</v>
      </c>
      <c r="BX4803" s="12">
        <v>0</v>
      </c>
      <c r="BY4803" s="12">
        <v>0.13</v>
      </c>
      <c r="BZ4803" s="12">
        <v>0</v>
      </c>
      <c r="CB4803" s="12">
        <v>0</v>
      </c>
      <c r="CC4803" s="12">
        <v>0.01</v>
      </c>
      <c r="CF4803" s="12">
        <v>0</v>
      </c>
      <c r="CG4803" s="12" t="s">
        <v>1058</v>
      </c>
      <c r="CH4803" s="12">
        <v>56.561999999999998</v>
      </c>
      <c r="CI4803" s="12" t="s">
        <v>1047</v>
      </c>
      <c r="CJ4803" s="12"/>
      <c r="CK4803" s="12" t="s">
        <v>1048</v>
      </c>
      <c r="CL4803" s="37">
        <v>53889229153</v>
      </c>
      <c r="CM4803" s="12">
        <v>203</v>
      </c>
      <c r="CN4803" s="12" t="s">
        <v>1506</v>
      </c>
      <c r="CO4803" s="12" t="s">
        <v>1507</v>
      </c>
      <c r="CP4803" s="12">
        <v>437195.42430961499</v>
      </c>
      <c r="CQ4803" s="12">
        <v>81</v>
      </c>
      <c r="CS4803" s="12"/>
      <c r="CT4803" s="36" t="str">
        <f t="shared" ref="CT4803:CT4866" si="75">IF(CL4803&gt;100000000000, "100bn", IF(CL4803&gt;50000000000, "50bn - 100bn",IF(CL4803&gt;1000000000, "1bn - 50bn", IF(CL4803&gt;500000000, "500mn - 1bn", "500mn"))))</f>
        <v>50bn - 100bn</v>
      </c>
      <c r="CU4803" s="36" t="str">
        <f>VLOOKUP(CK4803,Mapping!B:C,2,FALSE)</f>
        <v>EU</v>
      </c>
    </row>
    <row r="4804" spans="1:99" ht="16" customHeight="1" x14ac:dyDescent="0.35">
      <c r="A4804" s="12" t="s">
        <v>6410</v>
      </c>
      <c r="B4804" s="12" t="s">
        <v>925</v>
      </c>
      <c r="E4804" s="37">
        <v>0</v>
      </c>
      <c r="G4804" s="37" t="s">
        <v>1505</v>
      </c>
      <c r="I4804" s="37"/>
      <c r="K4804" s="37"/>
      <c r="M4804" s="37"/>
      <c r="O4804" s="37"/>
      <c r="Q4804" s="12">
        <v>0</v>
      </c>
      <c r="R4804" s="37"/>
      <c r="T4804" s="37"/>
      <c r="V4804" s="37"/>
      <c r="X4804" s="37"/>
      <c r="Z4804" s="37"/>
      <c r="AB4804" s="37"/>
      <c r="AD4804" s="37"/>
      <c r="AF4804" s="37"/>
      <c r="AH4804" s="37">
        <v>0</v>
      </c>
      <c r="AI4804" s="12">
        <v>0</v>
      </c>
      <c r="AN4804" s="37"/>
      <c r="AP4804" s="37"/>
      <c r="AR4804" s="37"/>
      <c r="AT4804" s="37"/>
      <c r="AV4804" s="37"/>
      <c r="AX4804" s="37"/>
      <c r="BQ4804" s="12">
        <v>0</v>
      </c>
      <c r="CG4804" s="12" t="s">
        <v>934</v>
      </c>
      <c r="CH4804" s="12">
        <v>11.298</v>
      </c>
      <c r="CI4804" s="12" t="s">
        <v>6411</v>
      </c>
      <c r="CJ4804" s="12" t="s">
        <v>931</v>
      </c>
      <c r="CK4804" s="12" t="s">
        <v>932</v>
      </c>
      <c r="CL4804" s="37">
        <v>328307447</v>
      </c>
      <c r="CN4804" s="12" t="s">
        <v>1509</v>
      </c>
      <c r="CS4804" s="12"/>
      <c r="CT4804" s="36" t="str">
        <f t="shared" si="75"/>
        <v>500mn</v>
      </c>
      <c r="CU4804" s="36" t="str">
        <f>VLOOKUP(CK4804,Mapping!B:C,2,FALSE)</f>
        <v>US/CA</v>
      </c>
    </row>
    <row r="4805" spans="1:99" ht="16" customHeight="1" x14ac:dyDescent="0.35">
      <c r="A4805" s="12" t="s">
        <v>273</v>
      </c>
      <c r="B4805" s="12" t="s">
        <v>933</v>
      </c>
      <c r="E4805" s="37">
        <v>260643647</v>
      </c>
      <c r="F4805" s="12">
        <v>126100</v>
      </c>
      <c r="G4805" s="37" t="s">
        <v>1505</v>
      </c>
      <c r="I4805" s="37">
        <v>6722544</v>
      </c>
      <c r="J4805" s="12">
        <v>0.02</v>
      </c>
      <c r="K4805" s="37">
        <v>77741830</v>
      </c>
      <c r="L4805" s="12">
        <v>0.25</v>
      </c>
      <c r="M4805" s="37"/>
      <c r="O4805" s="37">
        <v>56361567</v>
      </c>
      <c r="P4805" s="12">
        <v>0.18</v>
      </c>
      <c r="Q4805" s="12">
        <v>85958</v>
      </c>
      <c r="R4805" s="37">
        <v>8796647</v>
      </c>
      <c r="S4805" s="12">
        <v>0.03</v>
      </c>
      <c r="T4805" s="37"/>
      <c r="V4805" s="37">
        <v>8094628</v>
      </c>
      <c r="W4805" s="12">
        <v>0.03</v>
      </c>
      <c r="X4805" s="37">
        <v>12981560</v>
      </c>
      <c r="Y4805" s="12">
        <v>0.04</v>
      </c>
      <c r="Z4805" s="37"/>
      <c r="AB4805" s="37">
        <v>7216625</v>
      </c>
      <c r="AC4805" s="12">
        <v>0.02</v>
      </c>
      <c r="AD4805" s="37"/>
      <c r="AF4805" s="37">
        <v>6860427</v>
      </c>
      <c r="AG4805" s="12">
        <v>0.02</v>
      </c>
      <c r="AH4805" s="37">
        <v>10854776</v>
      </c>
      <c r="AI4805" s="12">
        <v>0.04</v>
      </c>
      <c r="AJ4805" s="12">
        <v>486300</v>
      </c>
      <c r="AK4805" s="12">
        <v>354400</v>
      </c>
      <c r="AL4805" s="12">
        <v>3505600</v>
      </c>
      <c r="AM4805" s="12">
        <v>252800</v>
      </c>
      <c r="AN4805" s="37">
        <v>54746791</v>
      </c>
      <c r="AO4805" s="12">
        <v>0.18</v>
      </c>
      <c r="AP4805" s="37">
        <v>9693686</v>
      </c>
      <c r="AQ4805" s="12">
        <v>0.03</v>
      </c>
      <c r="AR4805" s="37"/>
      <c r="AT4805" s="37"/>
      <c r="AV4805" s="37"/>
      <c r="AX4805" s="37">
        <v>572566</v>
      </c>
      <c r="AY4805" s="12">
        <v>0</v>
      </c>
      <c r="AZ4805" s="12">
        <v>828100</v>
      </c>
      <c r="BA4805" s="12">
        <v>127046</v>
      </c>
      <c r="BF4805" s="12">
        <v>452950</v>
      </c>
      <c r="BG4805" s="12">
        <v>1302400</v>
      </c>
      <c r="BH4805" s="12">
        <v>41984</v>
      </c>
      <c r="BI4805" s="12">
        <v>325075</v>
      </c>
      <c r="BO4805" s="12">
        <v>0.02</v>
      </c>
      <c r="BP4805" s="12">
        <v>0.02</v>
      </c>
      <c r="BQ4805" s="12">
        <v>0.02</v>
      </c>
      <c r="BR4805" s="12">
        <v>0.02</v>
      </c>
      <c r="BS4805" s="12">
        <v>0.01</v>
      </c>
      <c r="BT4805" s="12">
        <v>0.01</v>
      </c>
      <c r="BU4805" s="12">
        <v>0.02</v>
      </c>
      <c r="BV4805" s="12">
        <v>0.04</v>
      </c>
      <c r="BW4805" s="12">
        <v>0.01</v>
      </c>
      <c r="BX4805" s="12">
        <v>0.01</v>
      </c>
      <c r="BY4805" s="12">
        <v>0.04</v>
      </c>
      <c r="BZ4805" s="12">
        <v>0</v>
      </c>
      <c r="CG4805" s="12" t="s">
        <v>959</v>
      </c>
      <c r="CH4805" s="12">
        <v>37.344999999999999</v>
      </c>
      <c r="CI4805" s="12" t="s">
        <v>987</v>
      </c>
      <c r="CJ4805" s="12"/>
      <c r="CK4805" s="12" t="s">
        <v>979</v>
      </c>
      <c r="CL4805" s="37">
        <v>30824436282</v>
      </c>
      <c r="CN4805" s="12" t="s">
        <v>1506</v>
      </c>
      <c r="CS4805" s="12"/>
      <c r="CT4805" s="36" t="str">
        <f t="shared" si="75"/>
        <v>1bn - 50bn</v>
      </c>
      <c r="CU4805" s="36" t="str">
        <f>VLOOKUP(CK4805,Mapping!B:C,2,FALSE)</f>
        <v>EU</v>
      </c>
    </row>
    <row r="4806" spans="1:99" ht="16" customHeight="1" x14ac:dyDescent="0.35">
      <c r="A4806" s="12" t="s">
        <v>6412</v>
      </c>
      <c r="B4806" s="12" t="s">
        <v>933</v>
      </c>
      <c r="E4806" s="37">
        <v>8867423</v>
      </c>
      <c r="G4806" s="37" t="s">
        <v>1505</v>
      </c>
      <c r="I4806" s="37"/>
      <c r="K4806" s="37"/>
      <c r="M4806" s="37"/>
      <c r="O4806" s="37"/>
      <c r="Q4806" s="12">
        <v>9977</v>
      </c>
      <c r="R4806" s="37"/>
      <c r="T4806" s="37"/>
      <c r="V4806" s="37"/>
      <c r="X4806" s="37"/>
      <c r="Z4806" s="37"/>
      <c r="AB4806" s="37"/>
      <c r="AD4806" s="37"/>
      <c r="AF4806" s="37"/>
      <c r="AH4806" s="37">
        <v>1354078</v>
      </c>
      <c r="AI4806" s="12">
        <v>0.03</v>
      </c>
      <c r="AN4806" s="37">
        <v>6833401</v>
      </c>
      <c r="AO4806" s="12">
        <v>0.15</v>
      </c>
      <c r="AP4806" s="37">
        <v>679944</v>
      </c>
      <c r="AQ4806" s="12">
        <v>0.02</v>
      </c>
      <c r="AR4806" s="37"/>
      <c r="AT4806" s="37"/>
      <c r="AV4806" s="37"/>
      <c r="AX4806" s="37"/>
      <c r="BH4806" s="12">
        <v>2400</v>
      </c>
      <c r="BI4806" s="12">
        <v>31900</v>
      </c>
      <c r="BQ4806" s="12">
        <v>0</v>
      </c>
      <c r="BV4806" s="12">
        <v>0</v>
      </c>
      <c r="BY4806" s="12">
        <v>0</v>
      </c>
      <c r="CG4806" s="12" t="s">
        <v>996</v>
      </c>
      <c r="CH4806" s="12">
        <v>54.027999999999999</v>
      </c>
      <c r="CI4806" s="12" t="s">
        <v>6413</v>
      </c>
      <c r="CJ4806" s="12"/>
      <c r="CK4806" s="12" t="s">
        <v>961</v>
      </c>
      <c r="CL4806" s="37">
        <v>4452960313</v>
      </c>
      <c r="CN4806" s="12" t="s">
        <v>1506</v>
      </c>
      <c r="CS4806" s="12"/>
      <c r="CT4806" s="36" t="str">
        <f t="shared" si="75"/>
        <v>1bn - 50bn</v>
      </c>
      <c r="CU4806" s="36" t="str">
        <f>VLOOKUP(CK4806,Mapping!B:C,2,FALSE)</f>
        <v>EU</v>
      </c>
    </row>
    <row r="4807" spans="1:99" ht="16" customHeight="1" x14ac:dyDescent="0.35">
      <c r="A4807" s="12" t="s">
        <v>6414</v>
      </c>
      <c r="B4807" s="12" t="s">
        <v>933</v>
      </c>
      <c r="E4807" s="37">
        <v>7149004</v>
      </c>
      <c r="G4807" s="37" t="s">
        <v>1505</v>
      </c>
      <c r="I4807" s="37"/>
      <c r="K4807" s="37">
        <v>7149004</v>
      </c>
      <c r="L4807" s="12">
        <v>2.17</v>
      </c>
      <c r="M4807" s="37"/>
      <c r="O4807" s="37"/>
      <c r="R4807" s="37"/>
      <c r="T4807" s="37"/>
      <c r="V4807" s="37"/>
      <c r="X4807" s="37"/>
      <c r="Z4807" s="37"/>
      <c r="AB4807" s="37"/>
      <c r="AD4807" s="37"/>
      <c r="AF4807" s="37"/>
      <c r="AH4807" s="37"/>
      <c r="AN4807" s="37"/>
      <c r="AP4807" s="37"/>
      <c r="AR4807" s="37"/>
      <c r="AT4807" s="37"/>
      <c r="AV4807" s="37"/>
      <c r="AX4807" s="37"/>
      <c r="BG4807" s="12">
        <v>125000</v>
      </c>
      <c r="BS4807" s="12">
        <v>0</v>
      </c>
      <c r="CG4807" s="12" t="s">
        <v>959</v>
      </c>
      <c r="CH4807" s="12">
        <v>18.510000000000002</v>
      </c>
      <c r="CI4807" s="12" t="s">
        <v>960</v>
      </c>
      <c r="CJ4807" s="12"/>
      <c r="CK4807" s="12" t="s">
        <v>961</v>
      </c>
      <c r="CL4807" s="37">
        <v>359590781</v>
      </c>
      <c r="CN4807" s="12" t="s">
        <v>1506</v>
      </c>
      <c r="CS4807" s="12"/>
      <c r="CT4807" s="36" t="str">
        <f t="shared" si="75"/>
        <v>500mn</v>
      </c>
      <c r="CU4807" s="36" t="str">
        <f>VLOOKUP(CK4807,Mapping!B:C,2,FALSE)</f>
        <v>EU</v>
      </c>
    </row>
    <row r="4808" spans="1:99" ht="16" customHeight="1" x14ac:dyDescent="0.35">
      <c r="A4808" s="12" t="s">
        <v>6415</v>
      </c>
      <c r="B4808" s="12" t="s">
        <v>925</v>
      </c>
      <c r="E4808" s="37">
        <v>967916</v>
      </c>
      <c r="G4808" s="37" t="s">
        <v>1505</v>
      </c>
      <c r="I4808" s="37"/>
      <c r="K4808" s="37"/>
      <c r="M4808" s="37"/>
      <c r="O4808" s="37"/>
      <c r="R4808" s="37"/>
      <c r="T4808" s="37"/>
      <c r="V4808" s="37"/>
      <c r="X4808" s="37"/>
      <c r="Z4808" s="37"/>
      <c r="AB4808" s="37">
        <v>967916</v>
      </c>
      <c r="AC4808" s="12">
        <v>1.7</v>
      </c>
      <c r="AD4808" s="37"/>
      <c r="AF4808" s="37"/>
      <c r="AH4808" s="37"/>
      <c r="AJ4808" s="12">
        <v>67000</v>
      </c>
      <c r="AN4808" s="37"/>
      <c r="AP4808" s="37"/>
      <c r="AR4808" s="37"/>
      <c r="AT4808" s="37"/>
      <c r="AV4808" s="37"/>
      <c r="AX4808" s="37"/>
      <c r="BR4808" s="12">
        <v>0</v>
      </c>
      <c r="CG4808" s="12" t="s">
        <v>929</v>
      </c>
      <c r="CH4808" s="12">
        <v>27.486999999999998</v>
      </c>
      <c r="CI4808" s="12" t="s">
        <v>1172</v>
      </c>
      <c r="CJ4808" s="12"/>
      <c r="CK4808" s="12" t="s">
        <v>1173</v>
      </c>
      <c r="CL4808" s="37">
        <v>56934080</v>
      </c>
      <c r="CN4808" s="12" t="s">
        <v>1506</v>
      </c>
      <c r="CS4808" s="12"/>
      <c r="CT4808" s="36" t="str">
        <f t="shared" si="75"/>
        <v>500mn</v>
      </c>
      <c r="CU4808" s="36" t="str">
        <f>VLOOKUP(CK4808,Mapping!B:C,2,FALSE)</f>
        <v>EU</v>
      </c>
    </row>
    <row r="4809" spans="1:99" ht="16" customHeight="1" x14ac:dyDescent="0.35">
      <c r="A4809" s="12" t="s">
        <v>6416</v>
      </c>
      <c r="B4809" s="12" t="s">
        <v>925</v>
      </c>
      <c r="E4809" s="37">
        <v>21052</v>
      </c>
      <c r="G4809" s="37" t="s">
        <v>1505</v>
      </c>
      <c r="I4809" s="37"/>
      <c r="K4809" s="37"/>
      <c r="M4809" s="37"/>
      <c r="O4809" s="37"/>
      <c r="R4809" s="37"/>
      <c r="T4809" s="37"/>
      <c r="V4809" s="37"/>
      <c r="X4809" s="37"/>
      <c r="Z4809" s="37"/>
      <c r="AB4809" s="37"/>
      <c r="AD4809" s="37"/>
      <c r="AF4809" s="37"/>
      <c r="AH4809" s="37"/>
      <c r="AN4809" s="37">
        <v>21052</v>
      </c>
      <c r="AO4809" s="12">
        <v>0.13</v>
      </c>
      <c r="AP4809" s="37"/>
      <c r="AR4809" s="37"/>
      <c r="AT4809" s="37"/>
      <c r="AV4809" s="37"/>
      <c r="AX4809" s="37"/>
      <c r="BI4809" s="12">
        <v>125</v>
      </c>
      <c r="BY4809" s="12">
        <v>0</v>
      </c>
      <c r="CG4809" s="12" t="s">
        <v>934</v>
      </c>
      <c r="CH4809" s="12">
        <v>381.27300000000002</v>
      </c>
      <c r="CI4809" s="12" t="s">
        <v>941</v>
      </c>
      <c r="CJ4809" s="12" t="s">
        <v>941</v>
      </c>
      <c r="CK4809" s="12" t="s">
        <v>932</v>
      </c>
      <c r="CL4809" s="37">
        <v>16364720</v>
      </c>
      <c r="CN4809" s="12" t="s">
        <v>1528</v>
      </c>
      <c r="CS4809" s="12"/>
      <c r="CT4809" s="36" t="str">
        <f t="shared" si="75"/>
        <v>500mn</v>
      </c>
      <c r="CU4809" s="36" t="str">
        <f>VLOOKUP(CK4809,Mapping!B:C,2,FALSE)</f>
        <v>US/CA</v>
      </c>
    </row>
    <row r="4810" spans="1:99" ht="16" customHeight="1" x14ac:dyDescent="0.35">
      <c r="A4810" s="12" t="s">
        <v>6417</v>
      </c>
      <c r="B4810" s="12" t="s">
        <v>933</v>
      </c>
      <c r="E4810" s="37">
        <v>22942739</v>
      </c>
      <c r="G4810" s="37" t="s">
        <v>1505</v>
      </c>
      <c r="I4810" s="37"/>
      <c r="K4810" s="37">
        <v>14256315</v>
      </c>
      <c r="L4810" s="12">
        <v>1.52</v>
      </c>
      <c r="M4810" s="37"/>
      <c r="O4810" s="37">
        <v>5499895</v>
      </c>
      <c r="P4810" s="12">
        <v>0.57999999999999996</v>
      </c>
      <c r="Q4810" s="12">
        <v>600</v>
      </c>
      <c r="R4810" s="37">
        <v>0</v>
      </c>
      <c r="S4810" s="12">
        <v>0</v>
      </c>
      <c r="T4810" s="37"/>
      <c r="V4810" s="37">
        <v>2722980</v>
      </c>
      <c r="W4810" s="12">
        <v>0.28999999999999998</v>
      </c>
      <c r="X4810" s="37"/>
      <c r="Z4810" s="37"/>
      <c r="AB4810" s="37"/>
      <c r="AD4810" s="37"/>
      <c r="AF4810" s="37"/>
      <c r="AH4810" s="37">
        <v>75768</v>
      </c>
      <c r="AI4810" s="12">
        <v>0.01</v>
      </c>
      <c r="AK4810" s="12">
        <v>101300</v>
      </c>
      <c r="AL4810" s="12">
        <v>299700</v>
      </c>
      <c r="AN4810" s="37">
        <v>189464</v>
      </c>
      <c r="AO4810" s="12">
        <v>0.02</v>
      </c>
      <c r="AP4810" s="37">
        <v>198317</v>
      </c>
      <c r="AQ4810" s="12">
        <v>0.02</v>
      </c>
      <c r="AR4810" s="37"/>
      <c r="AT4810" s="37"/>
      <c r="AV4810" s="37"/>
      <c r="AX4810" s="37"/>
      <c r="AZ4810" s="12">
        <v>0</v>
      </c>
      <c r="BG4810" s="12">
        <v>185200</v>
      </c>
      <c r="BH4810" s="12">
        <v>700</v>
      </c>
      <c r="BI4810" s="12">
        <v>1125</v>
      </c>
      <c r="BQ4810" s="12">
        <v>0</v>
      </c>
      <c r="BS4810" s="12">
        <v>0</v>
      </c>
      <c r="BT4810" s="12">
        <v>0</v>
      </c>
      <c r="BU4810" s="12">
        <v>0</v>
      </c>
      <c r="BV4810" s="12">
        <v>0</v>
      </c>
      <c r="BX4810" s="12">
        <v>0</v>
      </c>
      <c r="BY4810" s="12">
        <v>0</v>
      </c>
      <c r="CG4810" s="12" t="s">
        <v>959</v>
      </c>
      <c r="CH4810" s="12">
        <v>38.207000000000001</v>
      </c>
      <c r="CI4810" s="12" t="s">
        <v>987</v>
      </c>
      <c r="CJ4810" s="12"/>
      <c r="CK4810" s="12" t="s">
        <v>979</v>
      </c>
      <c r="CL4810" s="37">
        <v>942600722</v>
      </c>
      <c r="CN4810" s="12" t="s">
        <v>1506</v>
      </c>
      <c r="CS4810" s="12"/>
      <c r="CT4810" s="36" t="str">
        <f t="shared" si="75"/>
        <v>500mn - 1bn</v>
      </c>
      <c r="CU4810" s="36" t="str">
        <f>VLOOKUP(CK4810,Mapping!B:C,2,FALSE)</f>
        <v>EU</v>
      </c>
    </row>
    <row r="4811" spans="1:99" ht="16" customHeight="1" x14ac:dyDescent="0.35">
      <c r="A4811" s="12" t="s">
        <v>6418</v>
      </c>
      <c r="B4811" s="12" t="s">
        <v>925</v>
      </c>
      <c r="E4811" s="37">
        <v>65940</v>
      </c>
      <c r="G4811" s="37" t="s">
        <v>1505</v>
      </c>
      <c r="I4811" s="37"/>
      <c r="K4811" s="37"/>
      <c r="M4811" s="37">
        <v>65940</v>
      </c>
      <c r="N4811" s="12">
        <v>0.12</v>
      </c>
      <c r="O4811" s="37"/>
      <c r="R4811" s="37"/>
      <c r="T4811" s="37"/>
      <c r="V4811" s="37"/>
      <c r="X4811" s="37"/>
      <c r="Z4811" s="37"/>
      <c r="AB4811" s="37"/>
      <c r="AD4811" s="37"/>
      <c r="AF4811" s="37"/>
      <c r="AH4811" s="37"/>
      <c r="AN4811" s="37"/>
      <c r="AP4811" s="37"/>
      <c r="AR4811" s="37"/>
      <c r="AT4811" s="37"/>
      <c r="AV4811" s="37"/>
      <c r="AX4811" s="37"/>
      <c r="BB4811" s="12">
        <v>500</v>
      </c>
      <c r="CC4811" s="12">
        <v>0</v>
      </c>
      <c r="CG4811" s="12" t="s">
        <v>940</v>
      </c>
      <c r="CH4811" s="12">
        <v>24.972000000000001</v>
      </c>
      <c r="CI4811" s="12" t="s">
        <v>1159</v>
      </c>
      <c r="CJ4811" s="12"/>
      <c r="CK4811" s="12" t="s">
        <v>979</v>
      </c>
      <c r="CL4811" s="37">
        <v>63247593</v>
      </c>
      <c r="CN4811" s="12" t="s">
        <v>1506</v>
      </c>
      <c r="CS4811" s="12"/>
      <c r="CT4811" s="36" t="str">
        <f t="shared" si="75"/>
        <v>500mn</v>
      </c>
      <c r="CU4811" s="36" t="str">
        <f>VLOOKUP(CK4811,Mapping!B:C,2,FALSE)</f>
        <v>EU</v>
      </c>
    </row>
    <row r="4812" spans="1:99" ht="16" customHeight="1" x14ac:dyDescent="0.35">
      <c r="A4812" s="12" t="s">
        <v>6419</v>
      </c>
      <c r="B4812" s="12" t="s">
        <v>933</v>
      </c>
      <c r="E4812" s="37">
        <v>5524019</v>
      </c>
      <c r="G4812" s="37" t="s">
        <v>1505</v>
      </c>
      <c r="I4812" s="37"/>
      <c r="K4812" s="37">
        <v>877549</v>
      </c>
      <c r="L4812" s="12">
        <v>0.03</v>
      </c>
      <c r="M4812" s="37"/>
      <c r="O4812" s="37">
        <v>4195115</v>
      </c>
      <c r="P4812" s="12">
        <v>0.15</v>
      </c>
      <c r="R4812" s="37">
        <v>451355</v>
      </c>
      <c r="S4812" s="12">
        <v>0.02</v>
      </c>
      <c r="T4812" s="37"/>
      <c r="V4812" s="37"/>
      <c r="X4812" s="37"/>
      <c r="Z4812" s="37"/>
      <c r="AB4812" s="37"/>
      <c r="AD4812" s="37"/>
      <c r="AF4812" s="37"/>
      <c r="AH4812" s="37"/>
      <c r="AL4812" s="12">
        <v>228600</v>
      </c>
      <c r="AN4812" s="37"/>
      <c r="AP4812" s="37"/>
      <c r="AR4812" s="37"/>
      <c r="AT4812" s="37"/>
      <c r="AV4812" s="37"/>
      <c r="AX4812" s="37"/>
      <c r="AZ4812" s="12">
        <v>34000</v>
      </c>
      <c r="BG4812" s="12">
        <v>11400</v>
      </c>
      <c r="BS4812" s="12">
        <v>0</v>
      </c>
      <c r="BU4812" s="12">
        <v>0</v>
      </c>
      <c r="BX4812" s="12">
        <v>0</v>
      </c>
      <c r="CG4812" s="12" t="s">
        <v>940</v>
      </c>
      <c r="CH4812" s="12">
        <v>108.617</v>
      </c>
      <c r="CI4812" s="12" t="s">
        <v>977</v>
      </c>
      <c r="CJ4812" s="12"/>
      <c r="CK4812" s="12" t="s">
        <v>927</v>
      </c>
      <c r="CL4812" s="37">
        <v>3082552738</v>
      </c>
      <c r="CN4812" s="12" t="s">
        <v>1506</v>
      </c>
      <c r="CS4812" s="12"/>
      <c r="CT4812" s="36" t="str">
        <f t="shared" si="75"/>
        <v>1bn - 50bn</v>
      </c>
      <c r="CU4812" s="36" t="str">
        <f>VLOOKUP(CK4812,Mapping!B:C,2,FALSE)</f>
        <v>CN</v>
      </c>
    </row>
    <row r="4813" spans="1:99" ht="16" customHeight="1" x14ac:dyDescent="0.35">
      <c r="A4813" s="12" t="s">
        <v>6420</v>
      </c>
      <c r="B4813" s="12" t="s">
        <v>925</v>
      </c>
      <c r="E4813" s="37">
        <v>0</v>
      </c>
      <c r="G4813" s="37" t="s">
        <v>1505</v>
      </c>
      <c r="I4813" s="37"/>
      <c r="K4813" s="37"/>
      <c r="M4813" s="37"/>
      <c r="O4813" s="37"/>
      <c r="Q4813" s="12">
        <v>0</v>
      </c>
      <c r="R4813" s="37"/>
      <c r="T4813" s="37"/>
      <c r="V4813" s="37"/>
      <c r="X4813" s="37"/>
      <c r="Z4813" s="37"/>
      <c r="AB4813" s="37"/>
      <c r="AD4813" s="37"/>
      <c r="AF4813" s="37"/>
      <c r="AH4813" s="37">
        <v>0</v>
      </c>
      <c r="AI4813" s="12">
        <v>0</v>
      </c>
      <c r="AN4813" s="37"/>
      <c r="AP4813" s="37"/>
      <c r="AR4813" s="37"/>
      <c r="AT4813" s="37"/>
      <c r="AV4813" s="37"/>
      <c r="AX4813" s="37"/>
      <c r="BQ4813" s="12">
        <v>0</v>
      </c>
      <c r="CG4813" s="12" t="s">
        <v>934</v>
      </c>
      <c r="CH4813" s="12">
        <v>24.440999999999999</v>
      </c>
      <c r="CI4813" s="12" t="s">
        <v>1113</v>
      </c>
      <c r="CJ4813" s="12" t="s">
        <v>1114</v>
      </c>
      <c r="CK4813" s="12" t="s">
        <v>932</v>
      </c>
      <c r="CL4813" s="37">
        <v>405328266</v>
      </c>
      <c r="CN4813" s="12" t="s">
        <v>1509</v>
      </c>
      <c r="CS4813" s="12"/>
      <c r="CT4813" s="36" t="str">
        <f t="shared" si="75"/>
        <v>500mn</v>
      </c>
      <c r="CU4813" s="36" t="str">
        <f>VLOOKUP(CK4813,Mapping!B:C,2,FALSE)</f>
        <v>US/CA</v>
      </c>
    </row>
    <row r="4814" spans="1:99" ht="16" customHeight="1" x14ac:dyDescent="0.35">
      <c r="A4814" s="12" t="s">
        <v>6421</v>
      </c>
      <c r="B4814" s="12" t="s">
        <v>933</v>
      </c>
      <c r="E4814" s="37">
        <v>34042552</v>
      </c>
      <c r="G4814" s="37" t="s">
        <v>1505</v>
      </c>
      <c r="I4814" s="37"/>
      <c r="K4814" s="37"/>
      <c r="M4814" s="37">
        <v>48518</v>
      </c>
      <c r="N4814" s="12">
        <v>0</v>
      </c>
      <c r="O4814" s="37"/>
      <c r="R4814" s="37"/>
      <c r="T4814" s="37"/>
      <c r="V4814" s="37"/>
      <c r="X4814" s="37"/>
      <c r="Z4814" s="37">
        <v>0</v>
      </c>
      <c r="AA4814" s="12">
        <v>0</v>
      </c>
      <c r="AB4814" s="37"/>
      <c r="AD4814" s="37">
        <v>2900040</v>
      </c>
      <c r="AE4814" s="12">
        <v>0.05</v>
      </c>
      <c r="AF4814" s="37">
        <v>31093994</v>
      </c>
      <c r="AG4814" s="12">
        <v>0.52</v>
      </c>
      <c r="AH4814" s="37"/>
      <c r="AN4814" s="37"/>
      <c r="AP4814" s="37"/>
      <c r="AR4814" s="37"/>
      <c r="AT4814" s="37"/>
      <c r="AV4814" s="37"/>
      <c r="AX4814" s="37"/>
      <c r="BB4814" s="12">
        <v>331</v>
      </c>
      <c r="BC4814" s="12">
        <v>0</v>
      </c>
      <c r="BF4814" s="12">
        <v>2305074</v>
      </c>
      <c r="BJ4814" s="12">
        <v>26028</v>
      </c>
      <c r="BP4814" s="12">
        <v>0.1</v>
      </c>
      <c r="CB4814" s="12">
        <v>0.01</v>
      </c>
      <c r="CC4814" s="12">
        <v>0</v>
      </c>
      <c r="CD4814" s="12">
        <v>0</v>
      </c>
      <c r="CG4814" s="12" t="s">
        <v>940</v>
      </c>
      <c r="CH4814" s="12">
        <v>49.656999999999996</v>
      </c>
      <c r="CI4814" s="12" t="s">
        <v>960</v>
      </c>
      <c r="CJ4814" s="12"/>
      <c r="CK4814" s="12" t="s">
        <v>961</v>
      </c>
      <c r="CL4814" s="37">
        <v>5947307507</v>
      </c>
      <c r="CN4814" s="12" t="s">
        <v>1506</v>
      </c>
      <c r="CS4814" s="12"/>
      <c r="CT4814" s="36" t="str">
        <f t="shared" si="75"/>
        <v>1bn - 50bn</v>
      </c>
      <c r="CU4814" s="36" t="str">
        <f>VLOOKUP(CK4814,Mapping!B:C,2,FALSE)</f>
        <v>EU</v>
      </c>
    </row>
    <row r="4815" spans="1:99" ht="16" customHeight="1" x14ac:dyDescent="0.35">
      <c r="A4815" s="12" t="s">
        <v>649</v>
      </c>
      <c r="B4815" s="12" t="s">
        <v>933</v>
      </c>
      <c r="E4815" s="37">
        <v>16438322</v>
      </c>
      <c r="F4815" s="12">
        <v>6100</v>
      </c>
      <c r="G4815" s="37" t="s">
        <v>1505</v>
      </c>
      <c r="I4815" s="37">
        <v>296445</v>
      </c>
      <c r="J4815" s="12">
        <v>0.02</v>
      </c>
      <c r="K4815" s="37">
        <v>3835779</v>
      </c>
      <c r="L4815" s="12">
        <v>0.2</v>
      </c>
      <c r="M4815" s="37">
        <v>1961442</v>
      </c>
      <c r="N4815" s="12">
        <v>0.1</v>
      </c>
      <c r="O4815" s="37">
        <v>3300679</v>
      </c>
      <c r="P4815" s="12">
        <v>0.17</v>
      </c>
      <c r="Q4815" s="12">
        <v>5324</v>
      </c>
      <c r="R4815" s="37">
        <v>657604</v>
      </c>
      <c r="S4815" s="12">
        <v>0.03</v>
      </c>
      <c r="T4815" s="37">
        <v>263843</v>
      </c>
      <c r="U4815" s="12">
        <v>0.01</v>
      </c>
      <c r="V4815" s="37">
        <v>462707</v>
      </c>
      <c r="W4815" s="12">
        <v>0.02</v>
      </c>
      <c r="X4815" s="37">
        <v>1683926</v>
      </c>
      <c r="Y4815" s="12">
        <v>0.09</v>
      </c>
      <c r="Z4815" s="37"/>
      <c r="AB4815" s="37">
        <v>446181</v>
      </c>
      <c r="AC4815" s="12">
        <v>0.02</v>
      </c>
      <c r="AD4815" s="37">
        <v>228634</v>
      </c>
      <c r="AE4815" s="12">
        <v>0.01</v>
      </c>
      <c r="AF4815" s="37">
        <v>295660</v>
      </c>
      <c r="AG4815" s="12">
        <v>0.02</v>
      </c>
      <c r="AH4815" s="37">
        <v>672315</v>
      </c>
      <c r="AI4815" s="12">
        <v>0.03</v>
      </c>
      <c r="AJ4815" s="12">
        <v>30885</v>
      </c>
      <c r="AK4815" s="12">
        <v>21265</v>
      </c>
      <c r="AL4815" s="12">
        <v>217340</v>
      </c>
      <c r="AM4815" s="12">
        <v>2800</v>
      </c>
      <c r="AN4815" s="37">
        <v>2084108</v>
      </c>
      <c r="AO4815" s="12">
        <v>0.11</v>
      </c>
      <c r="AP4815" s="37">
        <v>242435</v>
      </c>
      <c r="AQ4815" s="12">
        <v>0.01</v>
      </c>
      <c r="AR4815" s="37"/>
      <c r="AT4815" s="37"/>
      <c r="AV4815" s="37"/>
      <c r="AX4815" s="37">
        <v>6564</v>
      </c>
      <c r="AY4815" s="12">
        <v>0</v>
      </c>
      <c r="AZ4815" s="12">
        <v>62120</v>
      </c>
      <c r="BA4815" s="12">
        <v>16480</v>
      </c>
      <c r="BB4815" s="12">
        <v>15634</v>
      </c>
      <c r="BF4815" s="12">
        <v>21918</v>
      </c>
      <c r="BG4815" s="12">
        <v>62100</v>
      </c>
      <c r="BH4815" s="12">
        <v>1050</v>
      </c>
      <c r="BI4815" s="12">
        <v>12375</v>
      </c>
      <c r="BJ4815" s="12">
        <v>2052</v>
      </c>
      <c r="BK4815" s="12">
        <v>2357</v>
      </c>
      <c r="BO4815" s="12">
        <v>0</v>
      </c>
      <c r="BP4815" s="12">
        <v>0</v>
      </c>
      <c r="BQ4815" s="12">
        <v>0</v>
      </c>
      <c r="BR4815" s="12">
        <v>0</v>
      </c>
      <c r="BS4815" s="12">
        <v>0</v>
      </c>
      <c r="BT4815" s="12">
        <v>0</v>
      </c>
      <c r="BU4815" s="12">
        <v>0</v>
      </c>
      <c r="BV4815" s="12">
        <v>0</v>
      </c>
      <c r="BW4815" s="12">
        <v>0</v>
      </c>
      <c r="BX4815" s="12">
        <v>0</v>
      </c>
      <c r="BY4815" s="12">
        <v>0</v>
      </c>
      <c r="BZ4815" s="12">
        <v>0</v>
      </c>
      <c r="CB4815" s="12">
        <v>0</v>
      </c>
      <c r="CC4815" s="12">
        <v>0</v>
      </c>
      <c r="CE4815" s="12">
        <v>0</v>
      </c>
      <c r="CG4815" s="12" t="s">
        <v>940</v>
      </c>
      <c r="CH4815" s="12">
        <v>32.700000000000003</v>
      </c>
      <c r="CI4815" s="12" t="s">
        <v>1009</v>
      </c>
      <c r="CJ4815" s="12"/>
      <c r="CK4815" s="12" t="s">
        <v>1010</v>
      </c>
      <c r="CL4815" s="37">
        <v>1916179999</v>
      </c>
      <c r="CN4815" s="12" t="s">
        <v>1506</v>
      </c>
      <c r="CS4815" s="12"/>
      <c r="CT4815" s="36" t="str">
        <f t="shared" si="75"/>
        <v>1bn - 50bn</v>
      </c>
      <c r="CU4815" s="36" t="str">
        <f>VLOOKUP(CK4815,Mapping!B:C,2,FALSE)</f>
        <v>Africa</v>
      </c>
    </row>
    <row r="4816" spans="1:99" ht="16" customHeight="1" x14ac:dyDescent="0.35">
      <c r="A4816" s="12" t="s">
        <v>6422</v>
      </c>
      <c r="B4816" s="12" t="s">
        <v>925</v>
      </c>
      <c r="E4816" s="37">
        <v>1673168</v>
      </c>
      <c r="G4816" s="37" t="s">
        <v>1505</v>
      </c>
      <c r="I4816" s="37"/>
      <c r="K4816" s="37"/>
      <c r="M4816" s="37"/>
      <c r="O4816" s="37"/>
      <c r="Q4816" s="12">
        <v>4331</v>
      </c>
      <c r="R4816" s="37"/>
      <c r="T4816" s="37"/>
      <c r="V4816" s="37"/>
      <c r="X4816" s="37"/>
      <c r="Z4816" s="37"/>
      <c r="AB4816" s="37"/>
      <c r="AD4816" s="37"/>
      <c r="AF4816" s="37"/>
      <c r="AH4816" s="37">
        <v>546919</v>
      </c>
      <c r="AI4816" s="12">
        <v>0.05</v>
      </c>
      <c r="AN4816" s="37">
        <v>821012</v>
      </c>
      <c r="AO4816" s="12">
        <v>0.08</v>
      </c>
      <c r="AP4816" s="37">
        <v>305237</v>
      </c>
      <c r="AQ4816" s="12">
        <v>0.03</v>
      </c>
      <c r="AR4816" s="37"/>
      <c r="AT4816" s="37"/>
      <c r="AV4816" s="37"/>
      <c r="AX4816" s="37"/>
      <c r="BH4816" s="12">
        <v>1322</v>
      </c>
      <c r="BI4816" s="12">
        <v>4875</v>
      </c>
      <c r="BQ4816" s="12">
        <v>0</v>
      </c>
      <c r="BV4816" s="12">
        <v>0</v>
      </c>
      <c r="BY4816" s="12">
        <v>0</v>
      </c>
      <c r="CG4816" s="12" t="s">
        <v>940</v>
      </c>
      <c r="CH4816" s="12">
        <v>14.385</v>
      </c>
      <c r="CI4816" s="12" t="s">
        <v>6423</v>
      </c>
      <c r="CJ4816" s="12" t="s">
        <v>2087</v>
      </c>
      <c r="CK4816" s="12" t="s">
        <v>932</v>
      </c>
      <c r="CL4816" s="37">
        <v>1000830276</v>
      </c>
      <c r="CN4816" s="12" t="s">
        <v>1509</v>
      </c>
      <c r="CS4816" s="12"/>
      <c r="CT4816" s="36" t="str">
        <f t="shared" si="75"/>
        <v>1bn - 50bn</v>
      </c>
      <c r="CU4816" s="36" t="str">
        <f>VLOOKUP(CK4816,Mapping!B:C,2,FALSE)</f>
        <v>US/CA</v>
      </c>
    </row>
    <row r="4817" spans="1:99" ht="16" customHeight="1" x14ac:dyDescent="0.35">
      <c r="A4817" s="12" t="s">
        <v>6424</v>
      </c>
      <c r="B4817" s="12" t="s">
        <v>925</v>
      </c>
      <c r="E4817" s="37">
        <v>7527600</v>
      </c>
      <c r="G4817" s="37" t="s">
        <v>1505</v>
      </c>
      <c r="I4817" s="37"/>
      <c r="K4817" s="37"/>
      <c r="M4817" s="37">
        <v>7527600</v>
      </c>
      <c r="N4817" s="12">
        <v>1.83</v>
      </c>
      <c r="O4817" s="37"/>
      <c r="R4817" s="37"/>
      <c r="T4817" s="37"/>
      <c r="V4817" s="37"/>
      <c r="X4817" s="37"/>
      <c r="Z4817" s="37"/>
      <c r="AB4817" s="37"/>
      <c r="AD4817" s="37"/>
      <c r="AF4817" s="37"/>
      <c r="AH4817" s="37"/>
      <c r="AN4817" s="37"/>
      <c r="AP4817" s="37"/>
      <c r="AR4817" s="37"/>
      <c r="AT4817" s="37"/>
      <c r="AV4817" s="37"/>
      <c r="AX4817" s="37"/>
      <c r="BB4817" s="12">
        <v>60000</v>
      </c>
      <c r="CC4817" s="12">
        <v>0</v>
      </c>
      <c r="CG4817" s="12" t="s">
        <v>976</v>
      </c>
      <c r="CH4817" s="12">
        <v>162.62200000000001</v>
      </c>
      <c r="CI4817" s="12" t="s">
        <v>5504</v>
      </c>
      <c r="CJ4817" s="12"/>
      <c r="CK4817" s="12" t="s">
        <v>3148</v>
      </c>
      <c r="CL4817" s="37">
        <v>412066793</v>
      </c>
      <c r="CN4817" s="12" t="s">
        <v>1513</v>
      </c>
      <c r="CS4817" s="12"/>
      <c r="CT4817" s="36" t="str">
        <f t="shared" si="75"/>
        <v>500mn</v>
      </c>
      <c r="CU4817" s="36" t="str">
        <f>VLOOKUP(CK4817,Mapping!B:C,2,FALSE)</f>
        <v>LATAM</v>
      </c>
    </row>
    <row r="4818" spans="1:99" ht="16" customHeight="1" x14ac:dyDescent="0.35">
      <c r="A4818" s="12" t="s">
        <v>6425</v>
      </c>
      <c r="B4818" s="12" t="s">
        <v>925</v>
      </c>
      <c r="E4818" s="37">
        <v>862626</v>
      </c>
      <c r="G4818" s="37" t="s">
        <v>1505</v>
      </c>
      <c r="I4818" s="37"/>
      <c r="K4818" s="37"/>
      <c r="M4818" s="37"/>
      <c r="O4818" s="37"/>
      <c r="Q4818" s="12">
        <v>2229</v>
      </c>
      <c r="R4818" s="37"/>
      <c r="T4818" s="37"/>
      <c r="V4818" s="37"/>
      <c r="X4818" s="37"/>
      <c r="Z4818" s="37"/>
      <c r="AB4818" s="37"/>
      <c r="AD4818" s="37"/>
      <c r="AF4818" s="37"/>
      <c r="AH4818" s="37">
        <v>281478</v>
      </c>
      <c r="AI4818" s="12">
        <v>0.02</v>
      </c>
      <c r="AN4818" s="37">
        <v>357877</v>
      </c>
      <c r="AO4818" s="12">
        <v>0.02</v>
      </c>
      <c r="AP4818" s="37">
        <v>223271</v>
      </c>
      <c r="AQ4818" s="12">
        <v>0.01</v>
      </c>
      <c r="AR4818" s="37"/>
      <c r="AT4818" s="37"/>
      <c r="AV4818" s="37"/>
      <c r="AX4818" s="37"/>
      <c r="BH4818" s="12">
        <v>967</v>
      </c>
      <c r="BI4818" s="12">
        <v>2125</v>
      </c>
      <c r="BQ4818" s="12">
        <v>0</v>
      </c>
      <c r="BV4818" s="12">
        <v>0</v>
      </c>
      <c r="BY4818" s="12">
        <v>0</v>
      </c>
      <c r="CG4818" s="12" t="s">
        <v>934</v>
      </c>
      <c r="CH4818" s="12">
        <v>49.061</v>
      </c>
      <c r="CI4818" s="12" t="s">
        <v>4903</v>
      </c>
      <c r="CJ4818" s="12" t="s">
        <v>972</v>
      </c>
      <c r="CK4818" s="12" t="s">
        <v>932</v>
      </c>
      <c r="CL4818" s="37">
        <v>1750271068</v>
      </c>
      <c r="CN4818" s="12" t="s">
        <v>1509</v>
      </c>
      <c r="CS4818" s="12"/>
      <c r="CT4818" s="36" t="str">
        <f t="shared" si="75"/>
        <v>1bn - 50bn</v>
      </c>
      <c r="CU4818" s="36" t="str">
        <f>VLOOKUP(CK4818,Mapping!B:C,2,FALSE)</f>
        <v>US/CA</v>
      </c>
    </row>
    <row r="4819" spans="1:99" ht="16" customHeight="1" x14ac:dyDescent="0.35">
      <c r="A4819" s="12" t="s">
        <v>6426</v>
      </c>
      <c r="B4819" s="12" t="s">
        <v>933</v>
      </c>
      <c r="E4819" s="37">
        <v>0</v>
      </c>
      <c r="G4819" s="37" t="s">
        <v>1505</v>
      </c>
      <c r="I4819" s="37"/>
      <c r="K4819" s="37"/>
      <c r="M4819" s="37"/>
      <c r="O4819" s="37"/>
      <c r="R4819" s="37"/>
      <c r="T4819" s="37"/>
      <c r="V4819" s="37"/>
      <c r="X4819" s="37"/>
      <c r="Z4819" s="37"/>
      <c r="AB4819" s="37">
        <v>0</v>
      </c>
      <c r="AC4819" s="12">
        <v>0</v>
      </c>
      <c r="AD4819" s="37"/>
      <c r="AF4819" s="37"/>
      <c r="AH4819" s="37"/>
      <c r="AJ4819" s="12">
        <v>0</v>
      </c>
      <c r="AN4819" s="37"/>
      <c r="AP4819" s="37"/>
      <c r="AR4819" s="37"/>
      <c r="AT4819" s="37"/>
      <c r="AV4819" s="37"/>
      <c r="AX4819" s="37"/>
      <c r="BR4819" s="12">
        <v>0</v>
      </c>
      <c r="CG4819" s="12" t="s">
        <v>929</v>
      </c>
      <c r="CH4819" s="12">
        <v>65.231999999999999</v>
      </c>
      <c r="CI4819" s="12" t="s">
        <v>1047</v>
      </c>
      <c r="CJ4819" s="12"/>
      <c r="CK4819" s="12" t="s">
        <v>1048</v>
      </c>
      <c r="CL4819" s="37">
        <v>407880434</v>
      </c>
      <c r="CN4819" s="12" t="s">
        <v>1506</v>
      </c>
      <c r="CS4819" s="12"/>
      <c r="CT4819" s="36" t="str">
        <f t="shared" si="75"/>
        <v>500mn</v>
      </c>
      <c r="CU4819" s="36" t="str">
        <f>VLOOKUP(CK4819,Mapping!B:C,2,FALSE)</f>
        <v>EU</v>
      </c>
    </row>
    <row r="4820" spans="1:99" ht="16" customHeight="1" x14ac:dyDescent="0.35">
      <c r="A4820" s="12" t="s">
        <v>6427</v>
      </c>
      <c r="B4820" s="12" t="s">
        <v>925</v>
      </c>
      <c r="E4820" s="37">
        <v>1144291</v>
      </c>
      <c r="G4820" s="37" t="s">
        <v>1505</v>
      </c>
      <c r="I4820" s="37"/>
      <c r="K4820" s="37"/>
      <c r="M4820" s="37"/>
      <c r="O4820" s="37"/>
      <c r="Q4820" s="12">
        <v>3282</v>
      </c>
      <c r="R4820" s="37"/>
      <c r="T4820" s="37"/>
      <c r="V4820" s="37"/>
      <c r="X4820" s="37"/>
      <c r="Z4820" s="37"/>
      <c r="AB4820" s="37"/>
      <c r="AD4820" s="37"/>
      <c r="AF4820" s="37"/>
      <c r="AH4820" s="37">
        <v>414451</v>
      </c>
      <c r="AI4820" s="12">
        <v>0.05</v>
      </c>
      <c r="AN4820" s="37">
        <v>501028</v>
      </c>
      <c r="AO4820" s="12">
        <v>7.0000000000000007E-2</v>
      </c>
      <c r="AP4820" s="37">
        <v>228812</v>
      </c>
      <c r="AQ4820" s="12">
        <v>0.03</v>
      </c>
      <c r="AR4820" s="37"/>
      <c r="AT4820" s="37"/>
      <c r="AV4820" s="37"/>
      <c r="AX4820" s="37"/>
      <c r="BH4820" s="12">
        <v>991</v>
      </c>
      <c r="BI4820" s="12">
        <v>2975</v>
      </c>
      <c r="BQ4820" s="12">
        <v>0</v>
      </c>
      <c r="BV4820" s="12">
        <v>0</v>
      </c>
      <c r="BY4820" s="12">
        <v>0</v>
      </c>
      <c r="CG4820" s="12" t="s">
        <v>963</v>
      </c>
      <c r="CH4820" s="12">
        <v>90.847999999999999</v>
      </c>
      <c r="CI4820" s="12" t="s">
        <v>1127</v>
      </c>
      <c r="CJ4820" s="12" t="s">
        <v>966</v>
      </c>
      <c r="CK4820" s="12" t="s">
        <v>932</v>
      </c>
      <c r="CL4820" s="37">
        <v>762729300</v>
      </c>
      <c r="CN4820" s="12" t="s">
        <v>1509</v>
      </c>
      <c r="CS4820" s="12"/>
      <c r="CT4820" s="36" t="str">
        <f t="shared" si="75"/>
        <v>500mn - 1bn</v>
      </c>
      <c r="CU4820" s="36" t="str">
        <f>VLOOKUP(CK4820,Mapping!B:C,2,FALSE)</f>
        <v>US/CA</v>
      </c>
    </row>
    <row r="4821" spans="1:99" ht="16" customHeight="1" x14ac:dyDescent="0.35">
      <c r="A4821" s="12" t="s">
        <v>359</v>
      </c>
      <c r="B4821" s="12" t="s">
        <v>933</v>
      </c>
      <c r="E4821" s="37">
        <v>24811905</v>
      </c>
      <c r="F4821" s="12">
        <v>51000</v>
      </c>
      <c r="G4821" s="37" t="s">
        <v>1505</v>
      </c>
      <c r="I4821" s="37">
        <v>2478471</v>
      </c>
      <c r="J4821" s="12">
        <v>2.35</v>
      </c>
      <c r="K4821" s="37">
        <v>8412772</v>
      </c>
      <c r="L4821" s="12">
        <v>7.97</v>
      </c>
      <c r="M4821" s="37"/>
      <c r="O4821" s="37">
        <v>7973021</v>
      </c>
      <c r="P4821" s="12">
        <v>7.55</v>
      </c>
      <c r="R4821" s="37">
        <v>1646127</v>
      </c>
      <c r="S4821" s="12">
        <v>1.56</v>
      </c>
      <c r="T4821" s="37"/>
      <c r="V4821" s="37">
        <v>2654611</v>
      </c>
      <c r="W4821" s="12">
        <v>2.5099999999999998</v>
      </c>
      <c r="X4821" s="37"/>
      <c r="Z4821" s="37"/>
      <c r="AB4821" s="37">
        <v>1646903</v>
      </c>
      <c r="AC4821" s="12">
        <v>1.56</v>
      </c>
      <c r="AD4821" s="37"/>
      <c r="AF4821" s="37"/>
      <c r="AH4821" s="37"/>
      <c r="AJ4821" s="12">
        <v>114000</v>
      </c>
      <c r="AK4821" s="12">
        <v>122000</v>
      </c>
      <c r="AL4821" s="12">
        <v>525000</v>
      </c>
      <c r="AN4821" s="37"/>
      <c r="AP4821" s="37"/>
      <c r="AR4821" s="37"/>
      <c r="AT4821" s="37"/>
      <c r="AV4821" s="37"/>
      <c r="AX4821" s="37"/>
      <c r="AZ4821" s="12">
        <v>155500</v>
      </c>
      <c r="BG4821" s="12">
        <v>136200</v>
      </c>
      <c r="BO4821" s="12">
        <v>0.01</v>
      </c>
      <c r="BR4821" s="12">
        <v>0</v>
      </c>
      <c r="BS4821" s="12">
        <v>0</v>
      </c>
      <c r="BT4821" s="12">
        <v>0</v>
      </c>
      <c r="BU4821" s="12">
        <v>0</v>
      </c>
      <c r="BX4821" s="12">
        <v>0</v>
      </c>
      <c r="CG4821" s="12" t="s">
        <v>940</v>
      </c>
      <c r="CH4821" s="12">
        <v>37.554000000000002</v>
      </c>
      <c r="CI4821" s="12" t="s">
        <v>950</v>
      </c>
      <c r="CJ4821" s="12"/>
      <c r="CK4821" s="12" t="s">
        <v>951</v>
      </c>
      <c r="CL4821" s="37">
        <v>105598762</v>
      </c>
      <c r="CN4821" s="12" t="s">
        <v>1506</v>
      </c>
      <c r="CS4821" s="12"/>
      <c r="CT4821" s="36" t="str">
        <f t="shared" si="75"/>
        <v>500mn</v>
      </c>
      <c r="CU4821" s="36" t="str">
        <f>VLOOKUP(CK4821,Mapping!B:C,2,FALSE)</f>
        <v>HK</v>
      </c>
    </row>
    <row r="4822" spans="1:99" ht="16" customHeight="1" x14ac:dyDescent="0.35">
      <c r="A4822" s="12" t="s">
        <v>6428</v>
      </c>
      <c r="B4822" s="12" t="s">
        <v>925</v>
      </c>
      <c r="E4822" s="37">
        <v>1576021</v>
      </c>
      <c r="G4822" s="37" t="s">
        <v>1505</v>
      </c>
      <c r="I4822" s="37"/>
      <c r="K4822" s="37"/>
      <c r="M4822" s="37"/>
      <c r="O4822" s="37"/>
      <c r="Q4822" s="12">
        <v>8272</v>
      </c>
      <c r="R4822" s="37"/>
      <c r="T4822" s="37"/>
      <c r="V4822" s="37"/>
      <c r="X4822" s="37"/>
      <c r="Z4822" s="37">
        <v>257762</v>
      </c>
      <c r="AA4822" s="12">
        <v>0.19</v>
      </c>
      <c r="AB4822" s="37"/>
      <c r="AD4822" s="37"/>
      <c r="AF4822" s="37"/>
      <c r="AH4822" s="37">
        <v>1044588</v>
      </c>
      <c r="AI4822" s="12">
        <v>0.78</v>
      </c>
      <c r="AN4822" s="37">
        <v>273671</v>
      </c>
      <c r="AO4822" s="12">
        <v>0.21</v>
      </c>
      <c r="AP4822" s="37"/>
      <c r="AR4822" s="37"/>
      <c r="AT4822" s="37"/>
      <c r="AV4822" s="37"/>
      <c r="AX4822" s="37"/>
      <c r="BC4822" s="12">
        <v>8717</v>
      </c>
      <c r="BI4822" s="12">
        <v>1625</v>
      </c>
      <c r="BQ4822" s="12">
        <v>0</v>
      </c>
      <c r="BY4822" s="12">
        <v>0</v>
      </c>
      <c r="CD4822" s="12">
        <v>0</v>
      </c>
      <c r="CG4822" s="12" t="s">
        <v>940</v>
      </c>
      <c r="CH4822" s="12">
        <v>15.935</v>
      </c>
      <c r="CI4822" s="12" t="s">
        <v>5240</v>
      </c>
      <c r="CJ4822" s="12" t="s">
        <v>931</v>
      </c>
      <c r="CK4822" s="12" t="s">
        <v>932</v>
      </c>
      <c r="CL4822" s="37">
        <v>133103424</v>
      </c>
      <c r="CN4822" s="12" t="s">
        <v>1509</v>
      </c>
      <c r="CS4822" s="12"/>
      <c r="CT4822" s="36" t="str">
        <f t="shared" si="75"/>
        <v>500mn</v>
      </c>
      <c r="CU4822" s="36" t="str">
        <f>VLOOKUP(CK4822,Mapping!B:C,2,FALSE)</f>
        <v>US/CA</v>
      </c>
    </row>
    <row r="4823" spans="1:99" ht="16" customHeight="1" x14ac:dyDescent="0.35">
      <c r="A4823" s="12" t="s">
        <v>6429</v>
      </c>
      <c r="B4823" s="12" t="s">
        <v>925</v>
      </c>
      <c r="E4823" s="37">
        <v>27218</v>
      </c>
      <c r="G4823" s="37" t="s">
        <v>1505</v>
      </c>
      <c r="I4823" s="37"/>
      <c r="K4823" s="37"/>
      <c r="M4823" s="37">
        <v>1882</v>
      </c>
      <c r="N4823" s="12">
        <v>0</v>
      </c>
      <c r="O4823" s="37"/>
      <c r="Q4823" s="12">
        <v>5</v>
      </c>
      <c r="R4823" s="37"/>
      <c r="T4823" s="37"/>
      <c r="V4823" s="37"/>
      <c r="X4823" s="37"/>
      <c r="Z4823" s="37"/>
      <c r="AB4823" s="37"/>
      <c r="AD4823" s="37"/>
      <c r="AF4823" s="37"/>
      <c r="AH4823" s="37">
        <v>631</v>
      </c>
      <c r="AI4823" s="12">
        <v>0</v>
      </c>
      <c r="AN4823" s="37"/>
      <c r="AP4823" s="37">
        <v>24705</v>
      </c>
      <c r="AQ4823" s="12">
        <v>0.01</v>
      </c>
      <c r="AR4823" s="37"/>
      <c r="AT4823" s="37"/>
      <c r="AV4823" s="37"/>
      <c r="AX4823" s="37"/>
      <c r="BB4823" s="12">
        <v>15</v>
      </c>
      <c r="BH4823" s="12">
        <v>107</v>
      </c>
      <c r="BQ4823" s="12">
        <v>0</v>
      </c>
      <c r="BV4823" s="12">
        <v>0</v>
      </c>
      <c r="CC4823" s="12">
        <v>0</v>
      </c>
      <c r="CG4823" s="12" t="s">
        <v>934</v>
      </c>
      <c r="CH4823" s="12">
        <v>83.528999999999996</v>
      </c>
      <c r="CI4823" s="12" t="s">
        <v>6430</v>
      </c>
      <c r="CJ4823" s="12" t="s">
        <v>946</v>
      </c>
      <c r="CK4823" s="12" t="s">
        <v>932</v>
      </c>
      <c r="CL4823" s="37">
        <v>305713606</v>
      </c>
      <c r="CN4823" s="12" t="s">
        <v>1509</v>
      </c>
      <c r="CS4823" s="12"/>
      <c r="CT4823" s="36" t="str">
        <f t="shared" si="75"/>
        <v>500mn</v>
      </c>
      <c r="CU4823" s="36" t="str">
        <f>VLOOKUP(CK4823,Mapping!B:C,2,FALSE)</f>
        <v>US/CA</v>
      </c>
    </row>
    <row r="4824" spans="1:99" ht="16" customHeight="1" x14ac:dyDescent="0.35">
      <c r="A4824" s="12" t="s">
        <v>6431</v>
      </c>
      <c r="B4824" s="12" t="s">
        <v>925</v>
      </c>
      <c r="E4824" s="37">
        <v>1408391</v>
      </c>
      <c r="G4824" s="37" t="s">
        <v>1505</v>
      </c>
      <c r="I4824" s="37"/>
      <c r="K4824" s="37"/>
      <c r="M4824" s="37">
        <v>822641</v>
      </c>
      <c r="N4824" s="12">
        <v>0.01</v>
      </c>
      <c r="O4824" s="37"/>
      <c r="Q4824" s="12">
        <v>3905</v>
      </c>
      <c r="R4824" s="37"/>
      <c r="T4824" s="37"/>
      <c r="V4824" s="37"/>
      <c r="X4824" s="37"/>
      <c r="Z4824" s="37"/>
      <c r="AB4824" s="37"/>
      <c r="AD4824" s="37"/>
      <c r="AF4824" s="37"/>
      <c r="AH4824" s="37">
        <v>493123</v>
      </c>
      <c r="AI4824" s="12">
        <v>0.01</v>
      </c>
      <c r="AN4824" s="37">
        <v>92627</v>
      </c>
      <c r="AO4824" s="12">
        <v>0</v>
      </c>
      <c r="AP4824" s="37"/>
      <c r="AR4824" s="37"/>
      <c r="AT4824" s="37"/>
      <c r="AV4824" s="37"/>
      <c r="AX4824" s="37"/>
      <c r="BB4824" s="12">
        <v>6557</v>
      </c>
      <c r="BI4824" s="12">
        <v>550</v>
      </c>
      <c r="BQ4824" s="12">
        <v>0</v>
      </c>
      <c r="BY4824" s="12">
        <v>0</v>
      </c>
      <c r="CC4824" s="12">
        <v>0</v>
      </c>
      <c r="CG4824" s="12" t="s">
        <v>998</v>
      </c>
      <c r="CH4824" s="12">
        <v>14.475</v>
      </c>
      <c r="CI4824" s="12" t="s">
        <v>1113</v>
      </c>
      <c r="CJ4824" s="12" t="s">
        <v>1021</v>
      </c>
      <c r="CK4824" s="12" t="s">
        <v>932</v>
      </c>
      <c r="CL4824" s="37">
        <v>8804731247</v>
      </c>
      <c r="CN4824" s="12" t="s">
        <v>998</v>
      </c>
      <c r="CS4824" s="12"/>
      <c r="CT4824" s="36" t="str">
        <f t="shared" si="75"/>
        <v>1bn - 50bn</v>
      </c>
      <c r="CU4824" s="36" t="str">
        <f>VLOOKUP(CK4824,Mapping!B:C,2,FALSE)</f>
        <v>US/CA</v>
      </c>
    </row>
    <row r="4825" spans="1:99" ht="16" customHeight="1" x14ac:dyDescent="0.35">
      <c r="A4825" s="12" t="s">
        <v>6432</v>
      </c>
      <c r="B4825" s="12" t="s">
        <v>925</v>
      </c>
      <c r="E4825" s="37">
        <v>2155055</v>
      </c>
      <c r="G4825" s="37" t="s">
        <v>1505</v>
      </c>
      <c r="I4825" s="37"/>
      <c r="K4825" s="37"/>
      <c r="M4825" s="37"/>
      <c r="O4825" s="37"/>
      <c r="Q4825" s="12">
        <v>16999</v>
      </c>
      <c r="R4825" s="37"/>
      <c r="T4825" s="37"/>
      <c r="V4825" s="37"/>
      <c r="X4825" s="37"/>
      <c r="Z4825" s="37"/>
      <c r="AB4825" s="37"/>
      <c r="AD4825" s="37"/>
      <c r="AF4825" s="37"/>
      <c r="AH4825" s="37">
        <v>2146634</v>
      </c>
      <c r="AI4825" s="12">
        <v>1.37</v>
      </c>
      <c r="AN4825" s="37">
        <v>8421</v>
      </c>
      <c r="AO4825" s="12">
        <v>0.01</v>
      </c>
      <c r="AP4825" s="37"/>
      <c r="AR4825" s="37"/>
      <c r="AT4825" s="37"/>
      <c r="AV4825" s="37"/>
      <c r="AX4825" s="37"/>
      <c r="BI4825" s="12">
        <v>50</v>
      </c>
      <c r="BQ4825" s="12">
        <v>0</v>
      </c>
      <c r="BY4825" s="12">
        <v>0</v>
      </c>
      <c r="CG4825" s="12" t="s">
        <v>934</v>
      </c>
      <c r="CH4825" s="12">
        <v>50.637</v>
      </c>
      <c r="CI4825" s="12" t="s">
        <v>4035</v>
      </c>
      <c r="CJ4825" s="12" t="s">
        <v>946</v>
      </c>
      <c r="CK4825" s="12" t="s">
        <v>932</v>
      </c>
      <c r="CL4825" s="37">
        <v>157148464</v>
      </c>
      <c r="CN4825" s="12" t="s">
        <v>1509</v>
      </c>
      <c r="CS4825" s="12"/>
      <c r="CT4825" s="36" t="str">
        <f t="shared" si="75"/>
        <v>500mn</v>
      </c>
      <c r="CU4825" s="36" t="str">
        <f>VLOOKUP(CK4825,Mapping!B:C,2,FALSE)</f>
        <v>US/CA</v>
      </c>
    </row>
    <row r="4826" spans="1:99" ht="16" customHeight="1" x14ac:dyDescent="0.35">
      <c r="A4826" s="12" t="s">
        <v>6433</v>
      </c>
      <c r="B4826" s="12" t="s">
        <v>925</v>
      </c>
      <c r="E4826" s="37">
        <v>0</v>
      </c>
      <c r="G4826" s="37" t="s">
        <v>1505</v>
      </c>
      <c r="I4826" s="37"/>
      <c r="K4826" s="37"/>
      <c r="M4826" s="37"/>
      <c r="O4826" s="37"/>
      <c r="R4826" s="37"/>
      <c r="T4826" s="37"/>
      <c r="V4826" s="37"/>
      <c r="X4826" s="37"/>
      <c r="Z4826" s="37"/>
      <c r="AB4826" s="37"/>
      <c r="AD4826" s="37"/>
      <c r="AF4826" s="37"/>
      <c r="AH4826" s="37"/>
      <c r="AN4826" s="37">
        <v>0</v>
      </c>
      <c r="AO4826" s="12">
        <v>0</v>
      </c>
      <c r="AP4826" s="37"/>
      <c r="AR4826" s="37"/>
      <c r="AT4826" s="37"/>
      <c r="AV4826" s="37"/>
      <c r="AX4826" s="37"/>
      <c r="BI4826" s="12">
        <v>0</v>
      </c>
      <c r="BY4826" s="12">
        <v>0</v>
      </c>
      <c r="CG4826" s="12" t="s">
        <v>934</v>
      </c>
      <c r="CH4826" s="12">
        <v>33.253999999999998</v>
      </c>
      <c r="CI4826" s="12" t="s">
        <v>1783</v>
      </c>
      <c r="CJ4826" s="12" t="s">
        <v>1046</v>
      </c>
      <c r="CK4826" s="12" t="s">
        <v>932</v>
      </c>
      <c r="CL4826" s="37">
        <v>1052624833</v>
      </c>
      <c r="CN4826" s="12" t="s">
        <v>1509</v>
      </c>
      <c r="CS4826" s="12"/>
      <c r="CT4826" s="36" t="str">
        <f t="shared" si="75"/>
        <v>1bn - 50bn</v>
      </c>
      <c r="CU4826" s="36" t="str">
        <f>VLOOKUP(CK4826,Mapping!B:C,2,FALSE)</f>
        <v>US/CA</v>
      </c>
    </row>
    <row r="4827" spans="1:99" ht="16" customHeight="1" x14ac:dyDescent="0.35">
      <c r="A4827" s="12" t="s">
        <v>6434</v>
      </c>
      <c r="B4827" s="12" t="s">
        <v>925</v>
      </c>
      <c r="E4827" s="37">
        <v>4928683</v>
      </c>
      <c r="G4827" s="37" t="s">
        <v>1505</v>
      </c>
      <c r="I4827" s="37"/>
      <c r="K4827" s="37"/>
      <c r="M4827" s="37">
        <v>542865</v>
      </c>
      <c r="N4827" s="12">
        <v>0.03</v>
      </c>
      <c r="O4827" s="37"/>
      <c r="Q4827" s="12">
        <v>12068</v>
      </c>
      <c r="R4827" s="37"/>
      <c r="T4827" s="37">
        <v>0</v>
      </c>
      <c r="U4827" s="12">
        <v>0</v>
      </c>
      <c r="V4827" s="37"/>
      <c r="X4827" s="37"/>
      <c r="Z4827" s="37"/>
      <c r="AB4827" s="37"/>
      <c r="AD4827" s="37">
        <v>0</v>
      </c>
      <c r="AE4827" s="12">
        <v>0</v>
      </c>
      <c r="AF4827" s="37"/>
      <c r="AH4827" s="37">
        <v>1523947</v>
      </c>
      <c r="AI4827" s="12">
        <v>0.08</v>
      </c>
      <c r="AN4827" s="37">
        <v>1717811</v>
      </c>
      <c r="AO4827" s="12">
        <v>0.09</v>
      </c>
      <c r="AP4827" s="37">
        <v>1144060</v>
      </c>
      <c r="AQ4827" s="12">
        <v>0.06</v>
      </c>
      <c r="AR4827" s="37"/>
      <c r="AT4827" s="37"/>
      <c r="AV4827" s="37"/>
      <c r="AX4827" s="37"/>
      <c r="BB4827" s="12">
        <v>4327</v>
      </c>
      <c r="BH4827" s="12">
        <v>4955</v>
      </c>
      <c r="BI4827" s="12">
        <v>10200</v>
      </c>
      <c r="BJ4827" s="12">
        <v>0</v>
      </c>
      <c r="BK4827" s="12">
        <v>0</v>
      </c>
      <c r="BQ4827" s="12">
        <v>0</v>
      </c>
      <c r="BV4827" s="12">
        <v>0</v>
      </c>
      <c r="BY4827" s="12">
        <v>0</v>
      </c>
      <c r="CB4827" s="12">
        <v>0</v>
      </c>
      <c r="CC4827" s="12">
        <v>0</v>
      </c>
      <c r="CE4827" s="12">
        <v>0</v>
      </c>
      <c r="CG4827" s="12" t="s">
        <v>934</v>
      </c>
      <c r="CH4827" s="12">
        <v>44.386000000000003</v>
      </c>
      <c r="CI4827" s="12" t="s">
        <v>938</v>
      </c>
      <c r="CJ4827" s="12" t="s">
        <v>931</v>
      </c>
      <c r="CK4827" s="12" t="s">
        <v>932</v>
      </c>
      <c r="CL4827" s="37">
        <v>1986933621</v>
      </c>
      <c r="CN4827" s="12" t="s">
        <v>1509</v>
      </c>
      <c r="CS4827" s="12"/>
      <c r="CT4827" s="36" t="str">
        <f t="shared" si="75"/>
        <v>1bn - 50bn</v>
      </c>
      <c r="CU4827" s="36" t="str">
        <f>VLOOKUP(CK4827,Mapping!B:C,2,FALSE)</f>
        <v>US/CA</v>
      </c>
    </row>
    <row r="4828" spans="1:99" ht="16" customHeight="1" x14ac:dyDescent="0.35">
      <c r="A4828" s="12" t="s">
        <v>6435</v>
      </c>
      <c r="B4828" s="12" t="s">
        <v>925</v>
      </c>
      <c r="E4828" s="37">
        <v>0</v>
      </c>
      <c r="G4828" s="37" t="s">
        <v>1505</v>
      </c>
      <c r="I4828" s="37"/>
      <c r="K4828" s="37"/>
      <c r="M4828" s="37">
        <v>0</v>
      </c>
      <c r="N4828" s="12">
        <v>0</v>
      </c>
      <c r="O4828" s="37"/>
      <c r="R4828" s="37"/>
      <c r="T4828" s="37"/>
      <c r="V4828" s="37"/>
      <c r="X4828" s="37"/>
      <c r="Z4828" s="37">
        <v>0</v>
      </c>
      <c r="AA4828" s="12">
        <v>0</v>
      </c>
      <c r="AB4828" s="37"/>
      <c r="AD4828" s="37"/>
      <c r="AF4828" s="37"/>
      <c r="AH4828" s="37"/>
      <c r="AN4828" s="37"/>
      <c r="AP4828" s="37"/>
      <c r="AR4828" s="37"/>
      <c r="AT4828" s="37"/>
      <c r="AV4828" s="37"/>
      <c r="AX4828" s="37"/>
      <c r="BB4828" s="12">
        <v>0</v>
      </c>
      <c r="BC4828" s="12">
        <v>0</v>
      </c>
      <c r="CC4828" s="12">
        <v>0</v>
      </c>
      <c r="CD4828" s="12">
        <v>0</v>
      </c>
      <c r="CG4828" s="12" t="s">
        <v>976</v>
      </c>
      <c r="CH4828" s="12">
        <v>52.058</v>
      </c>
      <c r="CI4828" s="12" t="s">
        <v>960</v>
      </c>
      <c r="CJ4828" s="12"/>
      <c r="CK4828" s="12" t="s">
        <v>961</v>
      </c>
      <c r="CL4828" s="37">
        <v>3692700278</v>
      </c>
      <c r="CN4828" s="12" t="s">
        <v>1506</v>
      </c>
      <c r="CS4828" s="12"/>
      <c r="CT4828" s="36" t="str">
        <f t="shared" si="75"/>
        <v>1bn - 50bn</v>
      </c>
      <c r="CU4828" s="36" t="str">
        <f>VLOOKUP(CK4828,Mapping!B:C,2,FALSE)</f>
        <v>EU</v>
      </c>
    </row>
    <row r="4829" spans="1:99" ht="16" customHeight="1" x14ac:dyDescent="0.35">
      <c r="A4829" s="12" t="s">
        <v>6436</v>
      </c>
      <c r="B4829" s="12" t="s">
        <v>925</v>
      </c>
      <c r="E4829" s="37">
        <v>696193</v>
      </c>
      <c r="G4829" s="37" t="s">
        <v>1505</v>
      </c>
      <c r="I4829" s="37"/>
      <c r="K4829" s="37"/>
      <c r="M4829" s="37"/>
      <c r="O4829" s="37"/>
      <c r="R4829" s="37"/>
      <c r="T4829" s="37"/>
      <c r="V4829" s="37"/>
      <c r="X4829" s="37"/>
      <c r="Z4829" s="37"/>
      <c r="AB4829" s="37"/>
      <c r="AD4829" s="37"/>
      <c r="AF4829" s="37"/>
      <c r="AH4829" s="37"/>
      <c r="AN4829" s="37">
        <v>696193</v>
      </c>
      <c r="AO4829" s="12">
        <v>1.39</v>
      </c>
      <c r="AP4829" s="37"/>
      <c r="AR4829" s="37"/>
      <c r="AT4829" s="37"/>
      <c r="AV4829" s="37"/>
      <c r="AX4829" s="37"/>
      <c r="BI4829" s="12">
        <v>3250</v>
      </c>
      <c r="BY4829" s="12">
        <v>0</v>
      </c>
      <c r="CG4829" s="12" t="s">
        <v>929</v>
      </c>
      <c r="CH4829" s="12">
        <v>16.539000000000001</v>
      </c>
      <c r="CI4829" s="12" t="s">
        <v>2883</v>
      </c>
      <c r="CJ4829" s="12" t="s">
        <v>1015</v>
      </c>
      <c r="CK4829" s="12" t="s">
        <v>932</v>
      </c>
      <c r="CL4829" s="37">
        <v>49501662</v>
      </c>
      <c r="CN4829" s="12" t="s">
        <v>1509</v>
      </c>
      <c r="CS4829" s="12"/>
      <c r="CT4829" s="36" t="str">
        <f t="shared" si="75"/>
        <v>500mn</v>
      </c>
      <c r="CU4829" s="36" t="str">
        <f>VLOOKUP(CK4829,Mapping!B:C,2,FALSE)</f>
        <v>US/CA</v>
      </c>
    </row>
    <row r="4830" spans="1:99" ht="16" customHeight="1" x14ac:dyDescent="0.35">
      <c r="A4830" s="12" t="s">
        <v>6437</v>
      </c>
      <c r="B4830" s="12" t="s">
        <v>925</v>
      </c>
      <c r="E4830" s="37">
        <v>1561158</v>
      </c>
      <c r="G4830" s="37" t="s">
        <v>1505</v>
      </c>
      <c r="I4830" s="37"/>
      <c r="K4830" s="37"/>
      <c r="M4830" s="37">
        <v>1040718</v>
      </c>
      <c r="N4830" s="12">
        <v>0.03</v>
      </c>
      <c r="O4830" s="37"/>
      <c r="R4830" s="37"/>
      <c r="T4830" s="37"/>
      <c r="V4830" s="37"/>
      <c r="X4830" s="37"/>
      <c r="Z4830" s="37"/>
      <c r="AB4830" s="37"/>
      <c r="AD4830" s="37"/>
      <c r="AF4830" s="37"/>
      <c r="AH4830" s="37"/>
      <c r="AN4830" s="37"/>
      <c r="AP4830" s="37">
        <v>520440</v>
      </c>
      <c r="AQ4830" s="12">
        <v>0.02</v>
      </c>
      <c r="AR4830" s="37"/>
      <c r="AT4830" s="37"/>
      <c r="AV4830" s="37"/>
      <c r="AX4830" s="37"/>
      <c r="BB4830" s="12">
        <v>7100</v>
      </c>
      <c r="BH4830" s="12">
        <v>1837</v>
      </c>
      <c r="BV4830" s="12">
        <v>0</v>
      </c>
      <c r="CC4830" s="12">
        <v>0</v>
      </c>
      <c r="CG4830" s="12" t="s">
        <v>940</v>
      </c>
      <c r="CH4830" s="12">
        <v>0.496</v>
      </c>
      <c r="CI4830" s="12" t="s">
        <v>3368</v>
      </c>
      <c r="CJ4830" s="12" t="s">
        <v>1015</v>
      </c>
      <c r="CK4830" s="12" t="s">
        <v>932</v>
      </c>
      <c r="CL4830" s="37">
        <v>3213701132</v>
      </c>
      <c r="CN4830" s="12" t="s">
        <v>1509</v>
      </c>
      <c r="CS4830" s="12"/>
      <c r="CT4830" s="36" t="str">
        <f t="shared" si="75"/>
        <v>1bn - 50bn</v>
      </c>
      <c r="CU4830" s="36" t="str">
        <f>VLOOKUP(CK4830,Mapping!B:C,2,FALSE)</f>
        <v>US/CA</v>
      </c>
    </row>
    <row r="4831" spans="1:99" ht="16" customHeight="1" x14ac:dyDescent="0.35">
      <c r="A4831" s="12" t="s">
        <v>6438</v>
      </c>
      <c r="B4831" s="12" t="s">
        <v>925</v>
      </c>
      <c r="E4831" s="37">
        <v>0</v>
      </c>
      <c r="G4831" s="37" t="s">
        <v>1505</v>
      </c>
      <c r="I4831" s="37"/>
      <c r="K4831" s="37"/>
      <c r="M4831" s="37"/>
      <c r="O4831" s="37"/>
      <c r="R4831" s="37"/>
      <c r="T4831" s="37"/>
      <c r="V4831" s="37"/>
      <c r="X4831" s="37"/>
      <c r="Z4831" s="37"/>
      <c r="AB4831" s="37"/>
      <c r="AD4831" s="37"/>
      <c r="AF4831" s="37"/>
      <c r="AH4831" s="37"/>
      <c r="AN4831" s="37">
        <v>0</v>
      </c>
      <c r="AO4831" s="12">
        <v>0</v>
      </c>
      <c r="AP4831" s="37"/>
      <c r="AR4831" s="37"/>
      <c r="AT4831" s="37"/>
      <c r="AV4831" s="37"/>
      <c r="AX4831" s="37"/>
      <c r="BI4831" s="12">
        <v>0</v>
      </c>
      <c r="BY4831" s="12">
        <v>0</v>
      </c>
      <c r="CG4831" s="12" t="s">
        <v>929</v>
      </c>
      <c r="CH4831" s="12">
        <v>20.83</v>
      </c>
      <c r="CI4831" s="12" t="s">
        <v>3762</v>
      </c>
      <c r="CJ4831" s="12" t="s">
        <v>975</v>
      </c>
      <c r="CK4831" s="12" t="s">
        <v>932</v>
      </c>
      <c r="CL4831" s="37">
        <v>415600633</v>
      </c>
      <c r="CN4831" s="12" t="s">
        <v>1509</v>
      </c>
      <c r="CS4831" s="12"/>
      <c r="CT4831" s="36" t="str">
        <f t="shared" si="75"/>
        <v>500mn</v>
      </c>
      <c r="CU4831" s="36" t="str">
        <f>VLOOKUP(CK4831,Mapping!B:C,2,FALSE)</f>
        <v>US/CA</v>
      </c>
    </row>
    <row r="4832" spans="1:99" ht="16" customHeight="1" x14ac:dyDescent="0.35">
      <c r="A4832" s="12" t="s">
        <v>6439</v>
      </c>
      <c r="B4832" s="12" t="s">
        <v>925</v>
      </c>
      <c r="E4832" s="37">
        <v>1615247</v>
      </c>
      <c r="G4832" s="37" t="s">
        <v>1505</v>
      </c>
      <c r="I4832" s="37"/>
      <c r="K4832" s="37"/>
      <c r="M4832" s="37"/>
      <c r="O4832" s="37"/>
      <c r="Q4832" s="12">
        <v>12791</v>
      </c>
      <c r="R4832" s="37"/>
      <c r="T4832" s="37"/>
      <c r="V4832" s="37"/>
      <c r="X4832" s="37"/>
      <c r="Z4832" s="37"/>
      <c r="AB4832" s="37"/>
      <c r="AD4832" s="37"/>
      <c r="AF4832" s="37"/>
      <c r="AH4832" s="37">
        <v>1615247</v>
      </c>
      <c r="AI4832" s="12">
        <v>0.65</v>
      </c>
      <c r="AN4832" s="37"/>
      <c r="AP4832" s="37"/>
      <c r="AR4832" s="37"/>
      <c r="AT4832" s="37"/>
      <c r="AV4832" s="37"/>
      <c r="AX4832" s="37"/>
      <c r="BQ4832" s="12">
        <v>0</v>
      </c>
      <c r="CG4832" s="12" t="s">
        <v>976</v>
      </c>
      <c r="CH4832" s="12">
        <v>152.38200000000001</v>
      </c>
      <c r="CI4832" s="12" t="s">
        <v>941</v>
      </c>
      <c r="CJ4832" s="12" t="s">
        <v>941</v>
      </c>
      <c r="CK4832" s="12" t="s">
        <v>932</v>
      </c>
      <c r="CL4832" s="37">
        <v>248724019</v>
      </c>
      <c r="CN4832" s="12" t="s">
        <v>1513</v>
      </c>
      <c r="CS4832" s="12"/>
      <c r="CT4832" s="36" t="str">
        <f t="shared" si="75"/>
        <v>500mn</v>
      </c>
      <c r="CU4832" s="36" t="str">
        <f>VLOOKUP(CK4832,Mapping!B:C,2,FALSE)</f>
        <v>US/CA</v>
      </c>
    </row>
    <row r="4833" spans="1:99" ht="16" customHeight="1" x14ac:dyDescent="0.35">
      <c r="A4833" s="12" t="s">
        <v>6440</v>
      </c>
      <c r="B4833" s="12" t="s">
        <v>925</v>
      </c>
      <c r="E4833" s="37">
        <v>0</v>
      </c>
      <c r="G4833" s="37" t="s">
        <v>1505</v>
      </c>
      <c r="I4833" s="37"/>
      <c r="K4833" s="37"/>
      <c r="M4833" s="37"/>
      <c r="O4833" s="37"/>
      <c r="R4833" s="37"/>
      <c r="T4833" s="37"/>
      <c r="V4833" s="37"/>
      <c r="X4833" s="37"/>
      <c r="Z4833" s="37"/>
      <c r="AB4833" s="37"/>
      <c r="AD4833" s="37"/>
      <c r="AF4833" s="37"/>
      <c r="AH4833" s="37"/>
      <c r="AN4833" s="37"/>
      <c r="AP4833" s="37">
        <v>0</v>
      </c>
      <c r="AQ4833" s="12">
        <v>0</v>
      </c>
      <c r="AR4833" s="37"/>
      <c r="AT4833" s="37"/>
      <c r="AV4833" s="37"/>
      <c r="AX4833" s="37"/>
      <c r="BH4833" s="12">
        <v>0</v>
      </c>
      <c r="BV4833" s="12">
        <v>0</v>
      </c>
      <c r="CG4833" s="12" t="s">
        <v>934</v>
      </c>
      <c r="CH4833" s="12">
        <v>109.185</v>
      </c>
      <c r="CI4833" s="12" t="s">
        <v>6441</v>
      </c>
      <c r="CJ4833" s="12" t="s">
        <v>931</v>
      </c>
      <c r="CK4833" s="12" t="s">
        <v>932</v>
      </c>
      <c r="CL4833" s="37">
        <v>108692898</v>
      </c>
      <c r="CN4833" s="12" t="s">
        <v>1509</v>
      </c>
      <c r="CS4833" s="12"/>
      <c r="CT4833" s="36" t="str">
        <f t="shared" si="75"/>
        <v>500mn</v>
      </c>
      <c r="CU4833" s="36" t="str">
        <f>VLOOKUP(CK4833,Mapping!B:C,2,FALSE)</f>
        <v>US/CA</v>
      </c>
    </row>
    <row r="4834" spans="1:99" ht="16" customHeight="1" x14ac:dyDescent="0.35">
      <c r="A4834" s="12" t="s">
        <v>6442</v>
      </c>
      <c r="B4834" s="12" t="s">
        <v>925</v>
      </c>
      <c r="E4834" s="37">
        <v>54734</v>
      </c>
      <c r="G4834" s="37" t="s">
        <v>1505</v>
      </c>
      <c r="I4834" s="37"/>
      <c r="K4834" s="37"/>
      <c r="M4834" s="37"/>
      <c r="O4834" s="37"/>
      <c r="R4834" s="37"/>
      <c r="T4834" s="37"/>
      <c r="V4834" s="37"/>
      <c r="X4834" s="37"/>
      <c r="Z4834" s="37"/>
      <c r="AB4834" s="37"/>
      <c r="AD4834" s="37"/>
      <c r="AF4834" s="37"/>
      <c r="AH4834" s="37"/>
      <c r="AN4834" s="37">
        <v>54734</v>
      </c>
      <c r="AO4834" s="12">
        <v>0.03</v>
      </c>
      <c r="AP4834" s="37"/>
      <c r="AR4834" s="37"/>
      <c r="AT4834" s="37"/>
      <c r="AV4834" s="37"/>
      <c r="AX4834" s="37"/>
      <c r="BI4834" s="12">
        <v>325</v>
      </c>
      <c r="BY4834" s="12">
        <v>0</v>
      </c>
      <c r="CG4834" s="12" t="s">
        <v>934</v>
      </c>
      <c r="CH4834" s="12">
        <v>12.192</v>
      </c>
      <c r="CI4834" s="12" t="s">
        <v>983</v>
      </c>
      <c r="CJ4834" s="12" t="s">
        <v>984</v>
      </c>
      <c r="CK4834" s="12" t="s">
        <v>985</v>
      </c>
      <c r="CL4834" s="37">
        <v>169052550</v>
      </c>
      <c r="CN4834" s="12" t="s">
        <v>1509</v>
      </c>
      <c r="CS4834" s="12"/>
      <c r="CT4834" s="36" t="str">
        <f t="shared" si="75"/>
        <v>500mn</v>
      </c>
      <c r="CU4834" s="36" t="str">
        <f>VLOOKUP(CK4834,Mapping!B:C,2,FALSE)</f>
        <v>US/CA</v>
      </c>
    </row>
    <row r="4835" spans="1:99" ht="16" customHeight="1" x14ac:dyDescent="0.35">
      <c r="A4835" s="12" t="s">
        <v>6443</v>
      </c>
      <c r="B4835" s="12" t="s">
        <v>925</v>
      </c>
      <c r="E4835" s="37">
        <v>248662</v>
      </c>
      <c r="G4835" s="37" t="s">
        <v>1505</v>
      </c>
      <c r="I4835" s="37"/>
      <c r="K4835" s="37"/>
      <c r="M4835" s="37">
        <v>248662</v>
      </c>
      <c r="N4835" s="12">
        <v>7.0000000000000007E-2</v>
      </c>
      <c r="O4835" s="37"/>
      <c r="R4835" s="37"/>
      <c r="T4835" s="37"/>
      <c r="V4835" s="37"/>
      <c r="X4835" s="37"/>
      <c r="Z4835" s="37"/>
      <c r="AB4835" s="37"/>
      <c r="AD4835" s="37"/>
      <c r="AF4835" s="37"/>
      <c r="AH4835" s="37"/>
      <c r="AN4835" s="37"/>
      <c r="AP4835" s="37"/>
      <c r="AR4835" s="37"/>
      <c r="AT4835" s="37"/>
      <c r="AV4835" s="37"/>
      <c r="AX4835" s="37"/>
      <c r="BB4835" s="12">
        <v>1982</v>
      </c>
      <c r="CC4835" s="12">
        <v>0</v>
      </c>
      <c r="CG4835" s="12" t="s">
        <v>934</v>
      </c>
      <c r="CH4835" s="12">
        <v>116.377</v>
      </c>
      <c r="CI4835" s="12" t="s">
        <v>2197</v>
      </c>
      <c r="CJ4835" s="12" t="s">
        <v>946</v>
      </c>
      <c r="CK4835" s="12" t="s">
        <v>932</v>
      </c>
      <c r="CL4835" s="37">
        <v>354689297</v>
      </c>
      <c r="CN4835" s="12" t="s">
        <v>1509</v>
      </c>
      <c r="CS4835" s="12"/>
      <c r="CT4835" s="36" t="str">
        <f t="shared" si="75"/>
        <v>500mn</v>
      </c>
      <c r="CU4835" s="36" t="str">
        <f>VLOOKUP(CK4835,Mapping!B:C,2,FALSE)</f>
        <v>US/CA</v>
      </c>
    </row>
    <row r="4836" spans="1:99" ht="16" customHeight="1" x14ac:dyDescent="0.35">
      <c r="A4836" s="12" t="s">
        <v>6444</v>
      </c>
      <c r="B4836" s="12" t="s">
        <v>925</v>
      </c>
      <c r="E4836" s="37">
        <v>1066661</v>
      </c>
      <c r="G4836" s="37" t="s">
        <v>1505</v>
      </c>
      <c r="I4836" s="37"/>
      <c r="K4836" s="37"/>
      <c r="M4836" s="37">
        <v>1066661</v>
      </c>
      <c r="N4836" s="12">
        <v>0.38</v>
      </c>
      <c r="O4836" s="37"/>
      <c r="R4836" s="37"/>
      <c r="T4836" s="37"/>
      <c r="V4836" s="37"/>
      <c r="X4836" s="37"/>
      <c r="Z4836" s="37"/>
      <c r="AB4836" s="37"/>
      <c r="AD4836" s="37"/>
      <c r="AF4836" s="37"/>
      <c r="AH4836" s="37"/>
      <c r="AN4836" s="37"/>
      <c r="AP4836" s="37"/>
      <c r="AR4836" s="37"/>
      <c r="AT4836" s="37"/>
      <c r="AV4836" s="37"/>
      <c r="AX4836" s="37"/>
      <c r="BB4836" s="12">
        <v>8502</v>
      </c>
      <c r="CC4836" s="12">
        <v>0</v>
      </c>
      <c r="CG4836" s="12" t="s">
        <v>934</v>
      </c>
      <c r="CH4836" s="12">
        <v>20.925000000000001</v>
      </c>
      <c r="CI4836" s="12" t="s">
        <v>1071</v>
      </c>
      <c r="CJ4836" s="12" t="s">
        <v>1072</v>
      </c>
      <c r="CK4836" s="12" t="s">
        <v>932</v>
      </c>
      <c r="CL4836" s="37">
        <v>282511441</v>
      </c>
      <c r="CN4836" s="12" t="s">
        <v>1509</v>
      </c>
      <c r="CS4836" s="12"/>
      <c r="CT4836" s="36" t="str">
        <f t="shared" si="75"/>
        <v>500mn</v>
      </c>
      <c r="CU4836" s="36" t="str">
        <f>VLOOKUP(CK4836,Mapping!B:C,2,FALSE)</f>
        <v>US/CA</v>
      </c>
    </row>
    <row r="4837" spans="1:99" ht="16" customHeight="1" x14ac:dyDescent="0.35">
      <c r="A4837" s="12" t="s">
        <v>6445</v>
      </c>
      <c r="B4837" s="12" t="s">
        <v>925</v>
      </c>
      <c r="E4837" s="37">
        <v>2656275</v>
      </c>
      <c r="G4837" s="37" t="s">
        <v>1505</v>
      </c>
      <c r="I4837" s="37"/>
      <c r="K4837" s="37">
        <v>1385757</v>
      </c>
      <c r="L4837" s="12">
        <v>2.0499999999999998</v>
      </c>
      <c r="M4837" s="37"/>
      <c r="O4837" s="37">
        <v>1270518</v>
      </c>
      <c r="P4837" s="12">
        <v>1.88</v>
      </c>
      <c r="R4837" s="37"/>
      <c r="T4837" s="37"/>
      <c r="V4837" s="37"/>
      <c r="X4837" s="37"/>
      <c r="Z4837" s="37"/>
      <c r="AB4837" s="37"/>
      <c r="AD4837" s="37"/>
      <c r="AF4837" s="37"/>
      <c r="AH4837" s="37"/>
      <c r="AL4837" s="12">
        <v>69233</v>
      </c>
      <c r="AN4837" s="37"/>
      <c r="AP4837" s="37"/>
      <c r="AR4837" s="37"/>
      <c r="AT4837" s="37"/>
      <c r="AV4837" s="37"/>
      <c r="AX4837" s="37"/>
      <c r="BG4837" s="12">
        <v>18002</v>
      </c>
      <c r="BS4837" s="12">
        <v>0</v>
      </c>
      <c r="BU4837" s="12">
        <v>0</v>
      </c>
      <c r="CG4837" s="12" t="s">
        <v>940</v>
      </c>
      <c r="CH4837" s="12">
        <v>65.736999999999995</v>
      </c>
      <c r="CI4837" s="12" t="s">
        <v>1098</v>
      </c>
      <c r="CJ4837" s="12"/>
      <c r="CK4837" s="12" t="s">
        <v>1099</v>
      </c>
      <c r="CL4837" s="37">
        <v>68335419</v>
      </c>
      <c r="CN4837" s="12" t="s">
        <v>1506</v>
      </c>
      <c r="CS4837" s="12"/>
      <c r="CT4837" s="36" t="str">
        <f t="shared" si="75"/>
        <v>500mn</v>
      </c>
      <c r="CU4837" s="36" t="str">
        <f>VLOOKUP(CK4837,Mapping!B:C,2,FALSE)</f>
        <v>Asia</v>
      </c>
    </row>
    <row r="4838" spans="1:99" ht="16" customHeight="1" x14ac:dyDescent="0.35">
      <c r="A4838" s="12" t="s">
        <v>6446</v>
      </c>
      <c r="B4838" s="12" t="s">
        <v>933</v>
      </c>
      <c r="E4838" s="37">
        <v>171558968</v>
      </c>
      <c r="G4838" s="37" t="s">
        <v>1505</v>
      </c>
      <c r="I4838" s="37"/>
      <c r="K4838" s="37">
        <v>122772657</v>
      </c>
      <c r="L4838" s="12">
        <v>2.46</v>
      </c>
      <c r="M4838" s="37"/>
      <c r="O4838" s="37">
        <v>43957725</v>
      </c>
      <c r="P4838" s="12">
        <v>0.88</v>
      </c>
      <c r="R4838" s="37">
        <v>4602498</v>
      </c>
      <c r="S4838" s="12">
        <v>0.09</v>
      </c>
      <c r="T4838" s="37"/>
      <c r="V4838" s="37"/>
      <c r="X4838" s="37"/>
      <c r="Z4838" s="37"/>
      <c r="AB4838" s="37"/>
      <c r="AD4838" s="37"/>
      <c r="AF4838" s="37"/>
      <c r="AH4838" s="37"/>
      <c r="AL4838" s="12">
        <v>2395342</v>
      </c>
      <c r="AM4838" s="12">
        <v>78400</v>
      </c>
      <c r="AN4838" s="37"/>
      <c r="AP4838" s="37"/>
      <c r="AR4838" s="37"/>
      <c r="AT4838" s="37"/>
      <c r="AV4838" s="37"/>
      <c r="AX4838" s="37">
        <v>226088</v>
      </c>
      <c r="AY4838" s="12">
        <v>0</v>
      </c>
      <c r="AZ4838" s="12">
        <v>346700</v>
      </c>
      <c r="BG4838" s="12">
        <v>1594907</v>
      </c>
      <c r="BS4838" s="12">
        <v>0.02</v>
      </c>
      <c r="BU4838" s="12">
        <v>0.01</v>
      </c>
      <c r="BW4838" s="12">
        <v>0</v>
      </c>
      <c r="BX4838" s="12">
        <v>0.01</v>
      </c>
      <c r="CG4838" s="12" t="s">
        <v>940</v>
      </c>
      <c r="CH4838" s="12">
        <v>38.630000000000003</v>
      </c>
      <c r="CI4838" s="12" t="s">
        <v>964</v>
      </c>
      <c r="CJ4838" s="12"/>
      <c r="CK4838" s="12" t="s">
        <v>927</v>
      </c>
      <c r="CL4838" s="37">
        <v>4740286322</v>
      </c>
      <c r="CN4838" s="12" t="s">
        <v>1509</v>
      </c>
      <c r="CR4838" s="12">
        <v>46010.25</v>
      </c>
      <c r="CS4838" s="12"/>
      <c r="CT4838" s="36" t="str">
        <f t="shared" si="75"/>
        <v>1bn - 50bn</v>
      </c>
      <c r="CU4838" s="36" t="str">
        <f>VLOOKUP(CK4838,Mapping!B:C,2,FALSE)</f>
        <v>CN</v>
      </c>
    </row>
    <row r="4839" spans="1:99" ht="16" customHeight="1" x14ac:dyDescent="0.35">
      <c r="A4839" s="12" t="s">
        <v>6447</v>
      </c>
      <c r="B4839" s="12" t="s">
        <v>925</v>
      </c>
      <c r="E4839" s="37">
        <v>916322</v>
      </c>
      <c r="G4839" s="37" t="s">
        <v>1505</v>
      </c>
      <c r="I4839" s="37"/>
      <c r="K4839" s="37">
        <v>0</v>
      </c>
      <c r="L4839" s="12">
        <v>0</v>
      </c>
      <c r="M4839" s="37"/>
      <c r="O4839" s="37">
        <v>723832</v>
      </c>
      <c r="P4839" s="12">
        <v>0.06</v>
      </c>
      <c r="R4839" s="37">
        <v>192490</v>
      </c>
      <c r="S4839" s="12">
        <v>0.02</v>
      </c>
      <c r="T4839" s="37"/>
      <c r="V4839" s="37"/>
      <c r="X4839" s="37"/>
      <c r="Z4839" s="37"/>
      <c r="AB4839" s="37"/>
      <c r="AD4839" s="37"/>
      <c r="AF4839" s="37"/>
      <c r="AH4839" s="37"/>
      <c r="AL4839" s="12">
        <v>39443</v>
      </c>
      <c r="AN4839" s="37"/>
      <c r="AP4839" s="37"/>
      <c r="AR4839" s="37"/>
      <c r="AT4839" s="37"/>
      <c r="AV4839" s="37"/>
      <c r="AX4839" s="37"/>
      <c r="AZ4839" s="12">
        <v>14500</v>
      </c>
      <c r="BG4839" s="12">
        <v>0</v>
      </c>
      <c r="BS4839" s="12">
        <v>0</v>
      </c>
      <c r="BU4839" s="12">
        <v>0</v>
      </c>
      <c r="BX4839" s="12">
        <v>0</v>
      </c>
      <c r="CG4839" s="12" t="s">
        <v>929</v>
      </c>
      <c r="CH4839" s="12">
        <v>76.429000000000002</v>
      </c>
      <c r="CI4839" s="12" t="s">
        <v>964</v>
      </c>
      <c r="CJ4839" s="12"/>
      <c r="CK4839" s="12" t="s">
        <v>927</v>
      </c>
      <c r="CL4839" s="37">
        <v>1241578037</v>
      </c>
      <c r="CN4839" s="12" t="s">
        <v>1506</v>
      </c>
      <c r="CS4839" s="12"/>
      <c r="CT4839" s="36" t="str">
        <f t="shared" si="75"/>
        <v>1bn - 50bn</v>
      </c>
      <c r="CU4839" s="36" t="str">
        <f>VLOOKUP(CK4839,Mapping!B:C,2,FALSE)</f>
        <v>CN</v>
      </c>
    </row>
    <row r="4840" spans="1:99" ht="16" customHeight="1" x14ac:dyDescent="0.35">
      <c r="A4840" s="12" t="s">
        <v>841</v>
      </c>
      <c r="B4840" s="12" t="s">
        <v>933</v>
      </c>
      <c r="E4840" s="37">
        <v>1706599</v>
      </c>
      <c r="F4840" s="12">
        <v>200</v>
      </c>
      <c r="G4840" s="37" t="s">
        <v>1505</v>
      </c>
      <c r="I4840" s="37">
        <v>15315</v>
      </c>
      <c r="J4840" s="12">
        <v>0.01</v>
      </c>
      <c r="K4840" s="37">
        <v>282656</v>
      </c>
      <c r="L4840" s="12">
        <v>0.12</v>
      </c>
      <c r="M4840" s="37"/>
      <c r="O4840" s="37">
        <v>793989</v>
      </c>
      <c r="P4840" s="12">
        <v>0.34</v>
      </c>
      <c r="R4840" s="37">
        <v>279216</v>
      </c>
      <c r="S4840" s="12">
        <v>0.12</v>
      </c>
      <c r="T4840" s="37"/>
      <c r="V4840" s="37">
        <v>93409</v>
      </c>
      <c r="W4840" s="12">
        <v>0.04</v>
      </c>
      <c r="X4840" s="37"/>
      <c r="Z4840" s="37"/>
      <c r="AB4840" s="37"/>
      <c r="AD4840" s="37"/>
      <c r="AF4840" s="37">
        <v>84496</v>
      </c>
      <c r="AG4840" s="12">
        <v>0.04</v>
      </c>
      <c r="AH4840" s="37"/>
      <c r="AK4840" s="12">
        <v>3475</v>
      </c>
      <c r="AL4840" s="12">
        <v>43266</v>
      </c>
      <c r="AN4840" s="37"/>
      <c r="AP4840" s="37"/>
      <c r="AR4840" s="37">
        <v>157518</v>
      </c>
      <c r="AS4840" s="12">
        <v>7.0000000000000007E-2</v>
      </c>
      <c r="AT4840" s="37"/>
      <c r="AV4840" s="37"/>
      <c r="AX4840" s="37"/>
      <c r="AZ4840" s="12">
        <v>21033</v>
      </c>
      <c r="BE4840" s="12">
        <v>1607</v>
      </c>
      <c r="BF4840" s="12">
        <v>5000</v>
      </c>
      <c r="BG4840" s="12">
        <v>4411</v>
      </c>
      <c r="BM4840" s="12">
        <v>0</v>
      </c>
      <c r="BO4840" s="12">
        <v>0</v>
      </c>
      <c r="BP4840" s="12">
        <v>0</v>
      </c>
      <c r="BS4840" s="12">
        <v>0</v>
      </c>
      <c r="BT4840" s="12">
        <v>0</v>
      </c>
      <c r="BU4840" s="12">
        <v>0</v>
      </c>
      <c r="BX4840" s="12">
        <v>0</v>
      </c>
      <c r="CG4840" s="12" t="s">
        <v>929</v>
      </c>
      <c r="CH4840" s="12">
        <v>15.276999999999999</v>
      </c>
      <c r="CI4840" s="12" t="s">
        <v>1004</v>
      </c>
      <c r="CJ4840" s="12"/>
      <c r="CK4840" s="12" t="s">
        <v>1005</v>
      </c>
      <c r="CL4840" s="37">
        <v>281411245</v>
      </c>
      <c r="CN4840" s="12" t="s">
        <v>1506</v>
      </c>
      <c r="CS4840" s="12"/>
      <c r="CT4840" s="36" t="str">
        <f t="shared" si="75"/>
        <v>500mn</v>
      </c>
      <c r="CU4840" s="36" t="str">
        <f>VLOOKUP(CK4840,Mapping!B:C,2,FALSE)</f>
        <v>Asia</v>
      </c>
    </row>
    <row r="4841" spans="1:99" ht="16" customHeight="1" x14ac:dyDescent="0.35">
      <c r="A4841" s="12" t="s">
        <v>6448</v>
      </c>
      <c r="B4841" s="12" t="s">
        <v>925</v>
      </c>
      <c r="E4841" s="37">
        <v>862804</v>
      </c>
      <c r="G4841" s="37" t="s">
        <v>1505</v>
      </c>
      <c r="I4841" s="37"/>
      <c r="K4841" s="37"/>
      <c r="M4841" s="37"/>
      <c r="O4841" s="37">
        <v>554816</v>
      </c>
      <c r="P4841" s="12">
        <v>0.01</v>
      </c>
      <c r="R4841" s="37"/>
      <c r="T4841" s="37"/>
      <c r="V4841" s="37"/>
      <c r="X4841" s="37"/>
      <c r="Z4841" s="37"/>
      <c r="AB4841" s="37"/>
      <c r="AD4841" s="37"/>
      <c r="AF4841" s="37"/>
      <c r="AH4841" s="37"/>
      <c r="AL4841" s="12">
        <v>30233</v>
      </c>
      <c r="AM4841" s="12">
        <v>106800</v>
      </c>
      <c r="AN4841" s="37"/>
      <c r="AP4841" s="37"/>
      <c r="AR4841" s="37"/>
      <c r="AT4841" s="37"/>
      <c r="AV4841" s="37"/>
      <c r="AX4841" s="37">
        <v>307988</v>
      </c>
      <c r="AY4841" s="12">
        <v>0.01</v>
      </c>
      <c r="BU4841" s="12">
        <v>0</v>
      </c>
      <c r="BW4841" s="12">
        <v>0</v>
      </c>
      <c r="CG4841" s="12" t="s">
        <v>940</v>
      </c>
      <c r="CH4841" s="12">
        <v>4.6360000000000001</v>
      </c>
      <c r="CI4841" s="12" t="s">
        <v>977</v>
      </c>
      <c r="CJ4841" s="12"/>
      <c r="CK4841" s="12" t="s">
        <v>927</v>
      </c>
      <c r="CL4841" s="37">
        <v>4859690234</v>
      </c>
      <c r="CN4841" s="12" t="s">
        <v>1509</v>
      </c>
      <c r="CS4841" s="12"/>
      <c r="CT4841" s="36" t="str">
        <f t="shared" si="75"/>
        <v>1bn - 50bn</v>
      </c>
      <c r="CU4841" s="36" t="str">
        <f>VLOOKUP(CK4841,Mapping!B:C,2,FALSE)</f>
        <v>CN</v>
      </c>
    </row>
    <row r="4842" spans="1:99" ht="16" customHeight="1" x14ac:dyDescent="0.35">
      <c r="A4842" s="12" t="s">
        <v>533</v>
      </c>
      <c r="B4842" s="12" t="s">
        <v>925</v>
      </c>
      <c r="E4842" s="37">
        <v>8665254</v>
      </c>
      <c r="F4842" s="12">
        <v>15400</v>
      </c>
      <c r="G4842" s="37" t="s">
        <v>1505</v>
      </c>
      <c r="I4842" s="37">
        <v>894619</v>
      </c>
      <c r="J4842" s="12">
        <v>1.47</v>
      </c>
      <c r="K4842" s="37">
        <v>3723030</v>
      </c>
      <c r="L4842" s="12">
        <v>6.12</v>
      </c>
      <c r="M4842" s="37"/>
      <c r="O4842" s="37">
        <v>2456288</v>
      </c>
      <c r="P4842" s="12">
        <v>4.04</v>
      </c>
      <c r="R4842" s="37"/>
      <c r="T4842" s="37"/>
      <c r="V4842" s="37">
        <v>1591317</v>
      </c>
      <c r="W4842" s="12">
        <v>2.62</v>
      </c>
      <c r="X4842" s="37"/>
      <c r="Z4842" s="37"/>
      <c r="AB4842" s="37"/>
      <c r="AD4842" s="37"/>
      <c r="AF4842" s="37"/>
      <c r="AH4842" s="37"/>
      <c r="AK4842" s="12">
        <v>59200</v>
      </c>
      <c r="AL4842" s="12">
        <v>175600</v>
      </c>
      <c r="AN4842" s="37"/>
      <c r="AP4842" s="37"/>
      <c r="AR4842" s="37"/>
      <c r="AT4842" s="37"/>
      <c r="AV4842" s="37"/>
      <c r="AX4842" s="37"/>
      <c r="BG4842" s="12">
        <v>58100</v>
      </c>
      <c r="BO4842" s="12">
        <v>0</v>
      </c>
      <c r="BS4842" s="12">
        <v>0</v>
      </c>
      <c r="BT4842" s="12">
        <v>0</v>
      </c>
      <c r="BU4842" s="12">
        <v>0</v>
      </c>
      <c r="CG4842" s="12" t="s">
        <v>940</v>
      </c>
      <c r="CH4842" s="12">
        <v>78.396000000000001</v>
      </c>
      <c r="CI4842" s="12" t="s">
        <v>1001</v>
      </c>
      <c r="CJ4842" s="12"/>
      <c r="CK4842" s="12" t="s">
        <v>951</v>
      </c>
      <c r="CL4842" s="37">
        <v>61962173</v>
      </c>
      <c r="CN4842" s="12" t="s">
        <v>1509</v>
      </c>
      <c r="CS4842" s="12"/>
      <c r="CT4842" s="36" t="str">
        <f t="shared" si="75"/>
        <v>500mn</v>
      </c>
      <c r="CU4842" s="36" t="str">
        <f>VLOOKUP(CK4842,Mapping!B:C,2,FALSE)</f>
        <v>HK</v>
      </c>
    </row>
    <row r="4843" spans="1:99" ht="16" customHeight="1" x14ac:dyDescent="0.35">
      <c r="A4843" s="12" t="s">
        <v>6449</v>
      </c>
      <c r="B4843" s="12" t="s">
        <v>933</v>
      </c>
      <c r="E4843" s="37">
        <v>11127124</v>
      </c>
      <c r="G4843" s="37" t="s">
        <v>1505</v>
      </c>
      <c r="I4843" s="37"/>
      <c r="K4843" s="37">
        <v>4911193</v>
      </c>
      <c r="L4843" s="12">
        <v>0.49</v>
      </c>
      <c r="M4843" s="37"/>
      <c r="O4843" s="37">
        <v>3481248</v>
      </c>
      <c r="P4843" s="12">
        <v>0.35</v>
      </c>
      <c r="R4843" s="37">
        <v>2734683</v>
      </c>
      <c r="S4843" s="12">
        <v>0.27</v>
      </c>
      <c r="T4843" s="37"/>
      <c r="V4843" s="37"/>
      <c r="X4843" s="37"/>
      <c r="Z4843" s="37"/>
      <c r="AB4843" s="37"/>
      <c r="AD4843" s="37"/>
      <c r="AF4843" s="37"/>
      <c r="AH4843" s="37"/>
      <c r="AL4843" s="12">
        <v>189700</v>
      </c>
      <c r="AN4843" s="37"/>
      <c r="AP4843" s="37"/>
      <c r="AR4843" s="37"/>
      <c r="AT4843" s="37"/>
      <c r="AV4843" s="37"/>
      <c r="AX4843" s="37"/>
      <c r="AZ4843" s="12">
        <v>206000</v>
      </c>
      <c r="BG4843" s="12">
        <v>63800</v>
      </c>
      <c r="BS4843" s="12">
        <v>0</v>
      </c>
      <c r="BU4843" s="12">
        <v>0</v>
      </c>
      <c r="BX4843" s="12">
        <v>0</v>
      </c>
      <c r="CG4843" s="12" t="s">
        <v>929</v>
      </c>
      <c r="CH4843" s="12">
        <v>107.80800000000001</v>
      </c>
      <c r="CI4843" s="12" t="s">
        <v>977</v>
      </c>
      <c r="CJ4843" s="12"/>
      <c r="CK4843" s="12" t="s">
        <v>927</v>
      </c>
      <c r="CL4843" s="37">
        <v>993855956</v>
      </c>
      <c r="CN4843" s="12" t="s">
        <v>1506</v>
      </c>
      <c r="CS4843" s="12"/>
      <c r="CT4843" s="36" t="str">
        <f t="shared" si="75"/>
        <v>500mn - 1bn</v>
      </c>
      <c r="CU4843" s="36" t="str">
        <f>VLOOKUP(CK4843,Mapping!B:C,2,FALSE)</f>
        <v>CN</v>
      </c>
    </row>
    <row r="4844" spans="1:99" ht="16" customHeight="1" x14ac:dyDescent="0.35">
      <c r="A4844" s="12" t="s">
        <v>757</v>
      </c>
      <c r="B4844" s="12" t="s">
        <v>933</v>
      </c>
      <c r="E4844" s="37">
        <v>4545809</v>
      </c>
      <c r="F4844" s="12">
        <v>1820</v>
      </c>
      <c r="G4844" s="37" t="s">
        <v>1505</v>
      </c>
      <c r="I4844" s="37">
        <v>88447</v>
      </c>
      <c r="J4844" s="12">
        <v>0</v>
      </c>
      <c r="K4844" s="37">
        <v>2218328</v>
      </c>
      <c r="L4844" s="12">
        <v>0.12</v>
      </c>
      <c r="M4844" s="37"/>
      <c r="O4844" s="37">
        <v>1576714</v>
      </c>
      <c r="P4844" s="12">
        <v>0.09</v>
      </c>
      <c r="R4844" s="37">
        <v>147453</v>
      </c>
      <c r="S4844" s="12">
        <v>0.01</v>
      </c>
      <c r="T4844" s="37"/>
      <c r="V4844" s="37">
        <v>108796</v>
      </c>
      <c r="W4844" s="12">
        <v>0.01</v>
      </c>
      <c r="X4844" s="37">
        <v>195062</v>
      </c>
      <c r="Y4844" s="12">
        <v>0.01</v>
      </c>
      <c r="Z4844" s="37"/>
      <c r="AB4844" s="37">
        <v>101602</v>
      </c>
      <c r="AC4844" s="12">
        <v>0.01</v>
      </c>
      <c r="AD4844" s="37"/>
      <c r="AF4844" s="37">
        <v>88355</v>
      </c>
      <c r="AG4844" s="12">
        <v>0</v>
      </c>
      <c r="AH4844" s="37"/>
      <c r="AJ4844" s="12">
        <v>7033</v>
      </c>
      <c r="AK4844" s="12">
        <v>5000</v>
      </c>
      <c r="AL4844" s="12">
        <v>103822</v>
      </c>
      <c r="AM4844" s="12">
        <v>0</v>
      </c>
      <c r="AN4844" s="37">
        <v>21052</v>
      </c>
      <c r="AO4844" s="12">
        <v>0</v>
      </c>
      <c r="AP4844" s="37"/>
      <c r="AR4844" s="37"/>
      <c r="AT4844" s="37"/>
      <c r="AV4844" s="37"/>
      <c r="AX4844" s="37">
        <v>0</v>
      </c>
      <c r="AY4844" s="12">
        <v>0</v>
      </c>
      <c r="AZ4844" s="12">
        <v>13929</v>
      </c>
      <c r="BA4844" s="12">
        <v>1909</v>
      </c>
      <c r="BF4844" s="12">
        <v>6550</v>
      </c>
      <c r="BG4844" s="12">
        <v>35914</v>
      </c>
      <c r="BI4844" s="12">
        <v>125</v>
      </c>
      <c r="BO4844" s="12">
        <v>0</v>
      </c>
      <c r="BP4844" s="12">
        <v>0</v>
      </c>
      <c r="BR4844" s="12">
        <v>0</v>
      </c>
      <c r="BS4844" s="12">
        <v>0</v>
      </c>
      <c r="BT4844" s="12">
        <v>0</v>
      </c>
      <c r="BU4844" s="12">
        <v>0</v>
      </c>
      <c r="BW4844" s="12">
        <v>0</v>
      </c>
      <c r="BX4844" s="12">
        <v>0</v>
      </c>
      <c r="BY4844" s="12">
        <v>0</v>
      </c>
      <c r="BZ4844" s="12">
        <v>0</v>
      </c>
      <c r="CG4844" s="12" t="s">
        <v>940</v>
      </c>
      <c r="CH4844" s="12">
        <v>59.22</v>
      </c>
      <c r="CI4844" s="12" t="s">
        <v>1098</v>
      </c>
      <c r="CJ4844" s="12"/>
      <c r="CK4844" s="12" t="s">
        <v>1099</v>
      </c>
      <c r="CL4844" s="37">
        <v>1797097288</v>
      </c>
      <c r="CN4844" s="12" t="s">
        <v>1506</v>
      </c>
      <c r="CS4844" s="12"/>
      <c r="CT4844" s="36" t="str">
        <f t="shared" si="75"/>
        <v>1bn - 50bn</v>
      </c>
      <c r="CU4844" s="36" t="str">
        <f>VLOOKUP(CK4844,Mapping!B:C,2,FALSE)</f>
        <v>Asia</v>
      </c>
    </row>
    <row r="4845" spans="1:99" ht="16" customHeight="1" x14ac:dyDescent="0.35">
      <c r="A4845" s="12" t="s">
        <v>737</v>
      </c>
      <c r="B4845" s="12" t="s">
        <v>933</v>
      </c>
      <c r="E4845" s="37">
        <v>43122396</v>
      </c>
      <c r="F4845" s="12">
        <v>2650</v>
      </c>
      <c r="G4845" s="37" t="s">
        <v>1505</v>
      </c>
      <c r="I4845" s="37">
        <v>188667</v>
      </c>
      <c r="J4845" s="12">
        <v>7.0000000000000007E-2</v>
      </c>
      <c r="K4845" s="37">
        <v>10522885</v>
      </c>
      <c r="L4845" s="12">
        <v>3.78</v>
      </c>
      <c r="M4845" s="37">
        <v>201401</v>
      </c>
      <c r="N4845" s="12">
        <v>7.0000000000000007E-2</v>
      </c>
      <c r="O4845" s="37">
        <v>10315286</v>
      </c>
      <c r="P4845" s="12">
        <v>3.7</v>
      </c>
      <c r="R4845" s="37">
        <v>10828549</v>
      </c>
      <c r="S4845" s="12">
        <v>3.89</v>
      </c>
      <c r="T4845" s="37"/>
      <c r="V4845" s="37">
        <v>10664570</v>
      </c>
      <c r="W4845" s="12">
        <v>3.83</v>
      </c>
      <c r="X4845" s="37"/>
      <c r="Z4845" s="37"/>
      <c r="AB4845" s="37">
        <v>192180</v>
      </c>
      <c r="AC4845" s="12">
        <v>7.0000000000000007E-2</v>
      </c>
      <c r="AD4845" s="37"/>
      <c r="AF4845" s="37"/>
      <c r="AH4845" s="37"/>
      <c r="AJ4845" s="12">
        <v>13400</v>
      </c>
      <c r="AK4845" s="12">
        <v>386700</v>
      </c>
      <c r="AL4845" s="12">
        <v>562100</v>
      </c>
      <c r="AN4845" s="37">
        <v>208858</v>
      </c>
      <c r="AO4845" s="12">
        <v>7.0000000000000007E-2</v>
      </c>
      <c r="AP4845" s="37"/>
      <c r="AR4845" s="37"/>
      <c r="AT4845" s="37"/>
      <c r="AV4845" s="37"/>
      <c r="AX4845" s="37"/>
      <c r="AZ4845" s="12">
        <v>815700</v>
      </c>
      <c r="BB4845" s="12">
        <v>1374</v>
      </c>
      <c r="BG4845" s="12">
        <v>136700</v>
      </c>
      <c r="BI4845" s="12">
        <v>975</v>
      </c>
      <c r="BO4845" s="12">
        <v>0</v>
      </c>
      <c r="BR4845" s="12">
        <v>0</v>
      </c>
      <c r="BS4845" s="12">
        <v>0</v>
      </c>
      <c r="BT4845" s="12">
        <v>0.01</v>
      </c>
      <c r="BU4845" s="12">
        <v>0</v>
      </c>
      <c r="BX4845" s="12">
        <v>0.01</v>
      </c>
      <c r="BY4845" s="12">
        <v>0</v>
      </c>
      <c r="CC4845" s="12">
        <v>0</v>
      </c>
      <c r="CG4845" s="12" t="s">
        <v>940</v>
      </c>
      <c r="CH4845" s="12">
        <v>71.605999999999995</v>
      </c>
      <c r="CI4845" s="12" t="s">
        <v>1131</v>
      </c>
      <c r="CJ4845" s="12"/>
      <c r="CK4845" s="12" t="s">
        <v>1132</v>
      </c>
      <c r="CL4845" s="37">
        <v>282700443</v>
      </c>
      <c r="CN4845" s="12" t="s">
        <v>1506</v>
      </c>
      <c r="CS4845" s="12"/>
      <c r="CT4845" s="36" t="str">
        <f t="shared" si="75"/>
        <v>500mn</v>
      </c>
      <c r="CU4845" s="36" t="str">
        <f>VLOOKUP(CK4845,Mapping!B:C,2,FALSE)</f>
        <v>Asia</v>
      </c>
    </row>
    <row r="4846" spans="1:99" ht="16" customHeight="1" x14ac:dyDescent="0.35">
      <c r="A4846" s="12" t="s">
        <v>6450</v>
      </c>
      <c r="B4846" s="12" t="s">
        <v>925</v>
      </c>
      <c r="E4846" s="37">
        <v>23150005</v>
      </c>
      <c r="G4846" s="37" t="s">
        <v>1505</v>
      </c>
      <c r="I4846" s="37"/>
      <c r="K4846" s="37"/>
      <c r="M4846" s="37">
        <v>23150005</v>
      </c>
      <c r="N4846" s="12">
        <v>2.48</v>
      </c>
      <c r="O4846" s="37"/>
      <c r="R4846" s="37"/>
      <c r="T4846" s="37"/>
      <c r="V4846" s="37"/>
      <c r="X4846" s="37"/>
      <c r="Z4846" s="37"/>
      <c r="AB4846" s="37"/>
      <c r="AD4846" s="37"/>
      <c r="AF4846" s="37"/>
      <c r="AH4846" s="37"/>
      <c r="AN4846" s="37"/>
      <c r="AP4846" s="37"/>
      <c r="AR4846" s="37"/>
      <c r="AT4846" s="37"/>
      <c r="AV4846" s="37"/>
      <c r="AX4846" s="37"/>
      <c r="BB4846" s="12">
        <v>184521</v>
      </c>
      <c r="CC4846" s="12">
        <v>0.01</v>
      </c>
      <c r="CG4846" s="12" t="s">
        <v>929</v>
      </c>
      <c r="CH4846" s="12">
        <v>18.553999999999998</v>
      </c>
      <c r="CI4846" s="12" t="s">
        <v>2841</v>
      </c>
      <c r="CJ4846" s="12" t="s">
        <v>931</v>
      </c>
      <c r="CK4846" s="12" t="s">
        <v>932</v>
      </c>
      <c r="CL4846" s="37">
        <v>932429259</v>
      </c>
      <c r="CN4846" s="12" t="s">
        <v>1509</v>
      </c>
      <c r="CS4846" s="12"/>
      <c r="CT4846" s="36" t="str">
        <f t="shared" si="75"/>
        <v>500mn - 1bn</v>
      </c>
      <c r="CU4846" s="36" t="str">
        <f>VLOOKUP(CK4846,Mapping!B:C,2,FALSE)</f>
        <v>US/CA</v>
      </c>
    </row>
    <row r="4847" spans="1:99" ht="16" customHeight="1" x14ac:dyDescent="0.35">
      <c r="A4847" s="12" t="s">
        <v>6451</v>
      </c>
      <c r="B4847" s="12" t="s">
        <v>925</v>
      </c>
      <c r="E4847" s="37">
        <v>6990544</v>
      </c>
      <c r="G4847" s="37" t="s">
        <v>1505</v>
      </c>
      <c r="I4847" s="37"/>
      <c r="K4847" s="37"/>
      <c r="M4847" s="37">
        <v>51999</v>
      </c>
      <c r="N4847" s="12">
        <v>0.01</v>
      </c>
      <c r="O4847" s="37"/>
      <c r="Q4847" s="12">
        <v>500</v>
      </c>
      <c r="R4847" s="37"/>
      <c r="T4847" s="37"/>
      <c r="V4847" s="37"/>
      <c r="X4847" s="37">
        <v>6872840</v>
      </c>
      <c r="Y4847" s="12">
        <v>1.04</v>
      </c>
      <c r="Z4847" s="37"/>
      <c r="AB4847" s="37"/>
      <c r="AD4847" s="37"/>
      <c r="AF4847" s="37"/>
      <c r="AH4847" s="37">
        <v>65705</v>
      </c>
      <c r="AI4847" s="12">
        <v>0.01</v>
      </c>
      <c r="AN4847" s="37"/>
      <c r="AP4847" s="37"/>
      <c r="AR4847" s="37"/>
      <c r="AT4847" s="37"/>
      <c r="AV4847" s="37"/>
      <c r="AX4847" s="37"/>
      <c r="BA4847" s="12">
        <v>52000</v>
      </c>
      <c r="BB4847" s="12">
        <v>490</v>
      </c>
      <c r="BQ4847" s="12">
        <v>0</v>
      </c>
      <c r="BZ4847" s="12">
        <v>0</v>
      </c>
      <c r="CC4847" s="12">
        <v>0</v>
      </c>
      <c r="CG4847" s="12" t="s">
        <v>940</v>
      </c>
      <c r="CH4847" s="12">
        <v>45.411000000000001</v>
      </c>
      <c r="CI4847" s="12" t="s">
        <v>1243</v>
      </c>
      <c r="CJ4847" s="12"/>
      <c r="CK4847" s="12" t="s">
        <v>1134</v>
      </c>
      <c r="CL4847" s="37">
        <v>677505794</v>
      </c>
      <c r="CN4847" s="12" t="s">
        <v>1506</v>
      </c>
      <c r="CS4847" s="12"/>
      <c r="CT4847" s="36" t="str">
        <f t="shared" si="75"/>
        <v>500mn - 1bn</v>
      </c>
      <c r="CU4847" s="36" t="str">
        <f>VLOOKUP(CK4847,Mapping!B:C,2,FALSE)</f>
        <v>Middle East</v>
      </c>
    </row>
    <row r="4848" spans="1:99" ht="16" customHeight="1" x14ac:dyDescent="0.35">
      <c r="A4848" s="12" t="s">
        <v>6452</v>
      </c>
      <c r="B4848" s="12" t="s">
        <v>925</v>
      </c>
      <c r="E4848" s="37">
        <v>3722808</v>
      </c>
      <c r="G4848" s="37" t="s">
        <v>1505</v>
      </c>
      <c r="I4848" s="37"/>
      <c r="K4848" s="37"/>
      <c r="M4848" s="37">
        <v>3099364</v>
      </c>
      <c r="N4848" s="12">
        <v>1.55</v>
      </c>
      <c r="O4848" s="37"/>
      <c r="Q4848" s="12">
        <v>4937</v>
      </c>
      <c r="R4848" s="37"/>
      <c r="T4848" s="37"/>
      <c r="V4848" s="37"/>
      <c r="X4848" s="37"/>
      <c r="Z4848" s="37"/>
      <c r="AB4848" s="37"/>
      <c r="AD4848" s="37"/>
      <c r="AF4848" s="37"/>
      <c r="AH4848" s="37">
        <v>623444</v>
      </c>
      <c r="AI4848" s="12">
        <v>0.31</v>
      </c>
      <c r="AN4848" s="37"/>
      <c r="AP4848" s="37"/>
      <c r="AR4848" s="37"/>
      <c r="AT4848" s="37"/>
      <c r="AV4848" s="37"/>
      <c r="AX4848" s="37"/>
      <c r="BB4848" s="12">
        <v>24704</v>
      </c>
      <c r="BQ4848" s="12">
        <v>0</v>
      </c>
      <c r="CC4848" s="12">
        <v>0</v>
      </c>
      <c r="CG4848" s="12" t="s">
        <v>940</v>
      </c>
      <c r="CH4848" s="12">
        <v>16.202999999999999</v>
      </c>
      <c r="CI4848" s="12" t="s">
        <v>3320</v>
      </c>
      <c r="CJ4848" s="12" t="s">
        <v>1015</v>
      </c>
      <c r="CK4848" s="12" t="s">
        <v>932</v>
      </c>
      <c r="CL4848" s="37">
        <v>199712758</v>
      </c>
      <c r="CN4848" s="12" t="s">
        <v>1509</v>
      </c>
      <c r="CS4848" s="12"/>
      <c r="CT4848" s="36" t="str">
        <f t="shared" si="75"/>
        <v>500mn</v>
      </c>
      <c r="CU4848" s="36" t="str">
        <f>VLOOKUP(CK4848,Mapping!B:C,2,FALSE)</f>
        <v>US/CA</v>
      </c>
    </row>
    <row r="4849" spans="1:99" ht="16" customHeight="1" x14ac:dyDescent="0.35">
      <c r="A4849" s="12" t="s">
        <v>6453</v>
      </c>
      <c r="B4849" s="12" t="s">
        <v>925</v>
      </c>
      <c r="E4849" s="37">
        <v>0</v>
      </c>
      <c r="G4849" s="37" t="s">
        <v>1505</v>
      </c>
      <c r="I4849" s="37"/>
      <c r="K4849" s="37"/>
      <c r="M4849" s="37">
        <v>0</v>
      </c>
      <c r="N4849" s="12">
        <v>0</v>
      </c>
      <c r="O4849" s="37"/>
      <c r="R4849" s="37"/>
      <c r="T4849" s="37"/>
      <c r="V4849" s="37"/>
      <c r="X4849" s="37"/>
      <c r="Z4849" s="37"/>
      <c r="AB4849" s="37"/>
      <c r="AD4849" s="37"/>
      <c r="AF4849" s="37"/>
      <c r="AH4849" s="37"/>
      <c r="AN4849" s="37"/>
      <c r="AP4849" s="37"/>
      <c r="AR4849" s="37"/>
      <c r="AT4849" s="37"/>
      <c r="AV4849" s="37"/>
      <c r="AX4849" s="37"/>
      <c r="BB4849" s="12">
        <v>0</v>
      </c>
      <c r="CC4849" s="12">
        <v>0</v>
      </c>
      <c r="CG4849" s="12" t="s">
        <v>976</v>
      </c>
      <c r="CH4849" s="12">
        <v>67.034000000000006</v>
      </c>
      <c r="CI4849" s="12" t="s">
        <v>1584</v>
      </c>
      <c r="CJ4849" s="12" t="s">
        <v>931</v>
      </c>
      <c r="CK4849" s="12" t="s">
        <v>932</v>
      </c>
      <c r="CL4849" s="37">
        <v>2056487890</v>
      </c>
      <c r="CN4849" s="12" t="s">
        <v>1513</v>
      </c>
      <c r="CS4849" s="12"/>
      <c r="CT4849" s="36" t="str">
        <f t="shared" si="75"/>
        <v>1bn - 50bn</v>
      </c>
      <c r="CU4849" s="36" t="str">
        <f>VLOOKUP(CK4849,Mapping!B:C,2,FALSE)</f>
        <v>US/CA</v>
      </c>
    </row>
    <row r="4850" spans="1:99" ht="16" customHeight="1" x14ac:dyDescent="0.35">
      <c r="A4850" s="12" t="s">
        <v>6454</v>
      </c>
      <c r="B4850" s="12" t="s">
        <v>925</v>
      </c>
      <c r="E4850" s="37">
        <v>551552</v>
      </c>
      <c r="G4850" s="37" t="s">
        <v>1505</v>
      </c>
      <c r="I4850" s="37"/>
      <c r="K4850" s="37"/>
      <c r="M4850" s="37"/>
      <c r="O4850" s="37"/>
      <c r="R4850" s="37"/>
      <c r="T4850" s="37"/>
      <c r="V4850" s="37"/>
      <c r="X4850" s="37"/>
      <c r="Z4850" s="37"/>
      <c r="AB4850" s="37"/>
      <c r="AD4850" s="37"/>
      <c r="AF4850" s="37"/>
      <c r="AH4850" s="37"/>
      <c r="AN4850" s="37">
        <v>551552</v>
      </c>
      <c r="AO4850" s="12">
        <v>0.4</v>
      </c>
      <c r="AP4850" s="37"/>
      <c r="AR4850" s="37"/>
      <c r="AT4850" s="37"/>
      <c r="AV4850" s="37"/>
      <c r="AX4850" s="37"/>
      <c r="BI4850" s="12">
        <v>3275</v>
      </c>
      <c r="BY4850" s="12">
        <v>0</v>
      </c>
      <c r="CG4850" s="12"/>
      <c r="CH4850" s="12">
        <v>64.424000000000007</v>
      </c>
      <c r="CI4850" s="12" t="s">
        <v>1071</v>
      </c>
      <c r="CJ4850" s="12" t="s">
        <v>1072</v>
      </c>
      <c r="CK4850" s="12" t="s">
        <v>932</v>
      </c>
      <c r="CL4850" s="37">
        <v>137783746</v>
      </c>
      <c r="CN4850" s="12" t="s">
        <v>1509</v>
      </c>
      <c r="CS4850" s="12"/>
      <c r="CT4850" s="36" t="str">
        <f t="shared" si="75"/>
        <v>500mn</v>
      </c>
      <c r="CU4850" s="36" t="str">
        <f>VLOOKUP(CK4850,Mapping!B:C,2,FALSE)</f>
        <v>US/CA</v>
      </c>
    </row>
    <row r="4851" spans="1:99" ht="16" customHeight="1" x14ac:dyDescent="0.35">
      <c r="A4851" s="12" t="s">
        <v>6455</v>
      </c>
      <c r="B4851" s="12" t="s">
        <v>925</v>
      </c>
      <c r="E4851" s="37">
        <v>2731058</v>
      </c>
      <c r="G4851" s="37" t="s">
        <v>1505</v>
      </c>
      <c r="I4851" s="37"/>
      <c r="K4851" s="37"/>
      <c r="M4851" s="37"/>
      <c r="O4851" s="37"/>
      <c r="Q4851" s="12">
        <v>21627</v>
      </c>
      <c r="R4851" s="37"/>
      <c r="T4851" s="37"/>
      <c r="V4851" s="37"/>
      <c r="X4851" s="37"/>
      <c r="Z4851" s="37"/>
      <c r="AB4851" s="37"/>
      <c r="AD4851" s="37"/>
      <c r="AF4851" s="37"/>
      <c r="AH4851" s="37">
        <v>2731058</v>
      </c>
      <c r="AI4851" s="12">
        <v>0.52</v>
      </c>
      <c r="AN4851" s="37">
        <v>0</v>
      </c>
      <c r="AO4851" s="12">
        <v>0</v>
      </c>
      <c r="AP4851" s="37"/>
      <c r="AR4851" s="37"/>
      <c r="AT4851" s="37"/>
      <c r="AV4851" s="37"/>
      <c r="AX4851" s="37"/>
      <c r="BI4851" s="12">
        <v>0</v>
      </c>
      <c r="BQ4851" s="12">
        <v>0.01</v>
      </c>
      <c r="BY4851" s="12">
        <v>0</v>
      </c>
      <c r="CG4851" s="12" t="s">
        <v>976</v>
      </c>
      <c r="CH4851" s="12">
        <v>252.77500000000001</v>
      </c>
      <c r="CI4851" s="12" t="s">
        <v>941</v>
      </c>
      <c r="CJ4851" s="12" t="s">
        <v>941</v>
      </c>
      <c r="CK4851" s="12" t="s">
        <v>932</v>
      </c>
      <c r="CL4851" s="37">
        <v>529623507</v>
      </c>
      <c r="CN4851" s="12" t="s">
        <v>1513</v>
      </c>
      <c r="CS4851" s="12"/>
      <c r="CT4851" s="36" t="str">
        <f t="shared" si="75"/>
        <v>500mn - 1bn</v>
      </c>
      <c r="CU4851" s="36" t="str">
        <f>VLOOKUP(CK4851,Mapping!B:C,2,FALSE)</f>
        <v>US/CA</v>
      </c>
    </row>
    <row r="4852" spans="1:99" ht="16" customHeight="1" x14ac:dyDescent="0.35">
      <c r="A4852" s="12" t="s">
        <v>6456</v>
      </c>
      <c r="B4852" s="12" t="s">
        <v>925</v>
      </c>
      <c r="E4852" s="37">
        <v>4165426</v>
      </c>
      <c r="G4852" s="37" t="s">
        <v>1505</v>
      </c>
      <c r="I4852" s="37"/>
      <c r="K4852" s="37"/>
      <c r="M4852" s="37">
        <v>847900</v>
      </c>
      <c r="N4852" s="12">
        <v>0.77</v>
      </c>
      <c r="O4852" s="37">
        <v>849102</v>
      </c>
      <c r="P4852" s="12">
        <v>0.78</v>
      </c>
      <c r="Q4852" s="12">
        <v>4000</v>
      </c>
      <c r="R4852" s="37"/>
      <c r="T4852" s="37"/>
      <c r="V4852" s="37"/>
      <c r="X4852" s="37">
        <v>1066890</v>
      </c>
      <c r="Y4852" s="12">
        <v>0.97</v>
      </c>
      <c r="Z4852" s="37"/>
      <c r="AB4852" s="37">
        <v>875894</v>
      </c>
      <c r="AC4852" s="12">
        <v>0.8</v>
      </c>
      <c r="AD4852" s="37"/>
      <c r="AF4852" s="37"/>
      <c r="AH4852" s="37">
        <v>525640</v>
      </c>
      <c r="AI4852" s="12">
        <v>0.48</v>
      </c>
      <c r="AJ4852" s="12">
        <v>50000</v>
      </c>
      <c r="AL4852" s="12">
        <v>80000</v>
      </c>
      <c r="AN4852" s="37"/>
      <c r="AP4852" s="37"/>
      <c r="AR4852" s="37"/>
      <c r="AT4852" s="37"/>
      <c r="AV4852" s="37"/>
      <c r="AX4852" s="37"/>
      <c r="BA4852" s="12">
        <v>11000</v>
      </c>
      <c r="BB4852" s="12">
        <v>10000</v>
      </c>
      <c r="BQ4852" s="12">
        <v>0</v>
      </c>
      <c r="BR4852" s="12">
        <v>0</v>
      </c>
      <c r="BU4852" s="12">
        <v>0</v>
      </c>
      <c r="BZ4852" s="12">
        <v>0</v>
      </c>
      <c r="CC4852" s="12">
        <v>0</v>
      </c>
      <c r="CG4852" s="12" t="s">
        <v>991</v>
      </c>
      <c r="CH4852" s="12">
        <v>6.7220000000000004</v>
      </c>
      <c r="CI4852" s="12" t="s">
        <v>1064</v>
      </c>
      <c r="CJ4852" s="12"/>
      <c r="CK4852" s="12" t="s">
        <v>1064</v>
      </c>
      <c r="CL4852" s="37">
        <v>121469194</v>
      </c>
      <c r="CN4852" s="12" t="s">
        <v>1506</v>
      </c>
      <c r="CS4852" s="12"/>
      <c r="CT4852" s="36" t="str">
        <f t="shared" si="75"/>
        <v>500mn</v>
      </c>
      <c r="CU4852" s="36" t="str">
        <f>VLOOKUP(CK4852,Mapping!B:C,2,FALSE)</f>
        <v>EU</v>
      </c>
    </row>
    <row r="4853" spans="1:99" ht="16" customHeight="1" x14ac:dyDescent="0.35">
      <c r="A4853" s="12" t="s">
        <v>6457</v>
      </c>
      <c r="B4853" s="12" t="s">
        <v>925</v>
      </c>
      <c r="E4853" s="37">
        <v>112512</v>
      </c>
      <c r="G4853" s="37" t="s">
        <v>1505</v>
      </c>
      <c r="I4853" s="37"/>
      <c r="K4853" s="37"/>
      <c r="M4853" s="37"/>
      <c r="O4853" s="37"/>
      <c r="Q4853" s="12">
        <v>829</v>
      </c>
      <c r="R4853" s="37"/>
      <c r="T4853" s="37"/>
      <c r="V4853" s="37"/>
      <c r="X4853" s="37"/>
      <c r="Z4853" s="37"/>
      <c r="AB4853" s="37"/>
      <c r="AD4853" s="37"/>
      <c r="AF4853" s="37"/>
      <c r="AH4853" s="37">
        <v>112512</v>
      </c>
      <c r="AI4853" s="12">
        <v>0.02</v>
      </c>
      <c r="AN4853" s="37"/>
      <c r="AP4853" s="37"/>
      <c r="AR4853" s="37"/>
      <c r="AT4853" s="37"/>
      <c r="AV4853" s="37"/>
      <c r="AX4853" s="37"/>
      <c r="BQ4853" s="12">
        <v>0</v>
      </c>
      <c r="CG4853" s="12" t="s">
        <v>929</v>
      </c>
      <c r="CH4853" s="12">
        <v>15.099</v>
      </c>
      <c r="CI4853" s="12" t="s">
        <v>5489</v>
      </c>
      <c r="CJ4853" s="12"/>
      <c r="CK4853" s="12" t="s">
        <v>1753</v>
      </c>
      <c r="CL4853" s="37">
        <v>468474312</v>
      </c>
      <c r="CN4853" s="12" t="s">
        <v>1506</v>
      </c>
      <c r="CS4853" s="12"/>
      <c r="CT4853" s="36" t="str">
        <f t="shared" si="75"/>
        <v>500mn</v>
      </c>
      <c r="CU4853" s="36" t="str">
        <f>VLOOKUP(CK4853,Mapping!B:C,2,FALSE)</f>
        <v>LATAM</v>
      </c>
    </row>
    <row r="4854" spans="1:99" ht="16" customHeight="1" x14ac:dyDescent="0.35">
      <c r="A4854" s="12" t="s">
        <v>6458</v>
      </c>
      <c r="B4854" s="12" t="s">
        <v>925</v>
      </c>
      <c r="E4854" s="37">
        <v>2678179</v>
      </c>
      <c r="G4854" s="37" t="s">
        <v>1505</v>
      </c>
      <c r="I4854" s="37"/>
      <c r="K4854" s="37"/>
      <c r="M4854" s="37">
        <v>998411</v>
      </c>
      <c r="N4854" s="12">
        <v>0.28999999999999998</v>
      </c>
      <c r="O4854" s="37"/>
      <c r="R4854" s="37"/>
      <c r="T4854" s="37"/>
      <c r="V4854" s="37"/>
      <c r="X4854" s="37"/>
      <c r="Z4854" s="37"/>
      <c r="AB4854" s="37"/>
      <c r="AD4854" s="37">
        <v>1679768</v>
      </c>
      <c r="AE4854" s="12">
        <v>0.49</v>
      </c>
      <c r="AF4854" s="37"/>
      <c r="AH4854" s="37"/>
      <c r="AN4854" s="37"/>
      <c r="AP4854" s="37"/>
      <c r="AR4854" s="37"/>
      <c r="AT4854" s="37"/>
      <c r="AV4854" s="37"/>
      <c r="AX4854" s="37"/>
      <c r="BB4854" s="12">
        <v>7958</v>
      </c>
      <c r="BJ4854" s="12">
        <v>15076</v>
      </c>
      <c r="CB4854" s="12">
        <v>0.01</v>
      </c>
      <c r="CC4854" s="12">
        <v>0</v>
      </c>
      <c r="CG4854" s="12" t="s">
        <v>959</v>
      </c>
      <c r="CH4854" s="12">
        <v>21.164000000000001</v>
      </c>
      <c r="CI4854" s="12" t="s">
        <v>2165</v>
      </c>
      <c r="CJ4854" s="12" t="s">
        <v>1616</v>
      </c>
      <c r="CK4854" s="12" t="s">
        <v>932</v>
      </c>
      <c r="CL4854" s="37">
        <v>343306477</v>
      </c>
      <c r="CN4854" s="12" t="s">
        <v>1506</v>
      </c>
      <c r="CS4854" s="12"/>
      <c r="CT4854" s="36" t="str">
        <f t="shared" si="75"/>
        <v>500mn</v>
      </c>
      <c r="CU4854" s="36" t="str">
        <f>VLOOKUP(CK4854,Mapping!B:C,2,FALSE)</f>
        <v>US/CA</v>
      </c>
    </row>
    <row r="4855" spans="1:99" ht="16" customHeight="1" x14ac:dyDescent="0.35">
      <c r="A4855" s="12" t="s">
        <v>6459</v>
      </c>
      <c r="B4855" s="12" t="s">
        <v>925</v>
      </c>
      <c r="E4855" s="37">
        <v>25342777</v>
      </c>
      <c r="G4855" s="37" t="s">
        <v>1505</v>
      </c>
      <c r="I4855" s="37"/>
      <c r="K4855" s="37"/>
      <c r="M4855" s="37"/>
      <c r="O4855" s="37">
        <v>12369573</v>
      </c>
      <c r="P4855" s="12">
        <v>1.04</v>
      </c>
      <c r="R4855" s="37"/>
      <c r="T4855" s="37"/>
      <c r="V4855" s="37">
        <v>217591</v>
      </c>
      <c r="W4855" s="12">
        <v>0.02</v>
      </c>
      <c r="X4855" s="37"/>
      <c r="Z4855" s="37">
        <v>1478500</v>
      </c>
      <c r="AA4855" s="12">
        <v>0.12</v>
      </c>
      <c r="AB4855" s="37"/>
      <c r="AD4855" s="37"/>
      <c r="AF4855" s="37">
        <v>11277113</v>
      </c>
      <c r="AG4855" s="12">
        <v>0.95</v>
      </c>
      <c r="AH4855" s="37"/>
      <c r="AK4855" s="12">
        <v>10000</v>
      </c>
      <c r="AL4855" s="12">
        <v>814500</v>
      </c>
      <c r="AN4855" s="37"/>
      <c r="AP4855" s="37"/>
      <c r="AR4855" s="37"/>
      <c r="AT4855" s="37"/>
      <c r="AV4855" s="37"/>
      <c r="AX4855" s="37"/>
      <c r="BC4855" s="12">
        <v>50000</v>
      </c>
      <c r="BF4855" s="12">
        <v>836000</v>
      </c>
      <c r="BP4855" s="12">
        <v>0.04</v>
      </c>
      <c r="BT4855" s="12">
        <v>0</v>
      </c>
      <c r="BU4855" s="12">
        <v>0</v>
      </c>
      <c r="CD4855" s="12">
        <v>0</v>
      </c>
      <c r="CG4855" s="12" t="s">
        <v>929</v>
      </c>
      <c r="CH4855" s="12">
        <v>47.195999999999998</v>
      </c>
      <c r="CI4855" s="12" t="s">
        <v>2046</v>
      </c>
      <c r="CJ4855" s="12"/>
      <c r="CK4855" s="12" t="s">
        <v>990</v>
      </c>
      <c r="CL4855" s="37">
        <v>1191956075</v>
      </c>
      <c r="CN4855" s="12" t="s">
        <v>1506</v>
      </c>
      <c r="CS4855" s="12"/>
      <c r="CT4855" s="36" t="str">
        <f t="shared" si="75"/>
        <v>1bn - 50bn</v>
      </c>
      <c r="CU4855" s="36" t="str">
        <f>VLOOKUP(CK4855,Mapping!B:C,2,FALSE)</f>
        <v>EU</v>
      </c>
    </row>
    <row r="4856" spans="1:99" ht="16" customHeight="1" x14ac:dyDescent="0.35">
      <c r="A4856" s="12" t="s">
        <v>788</v>
      </c>
      <c r="B4856" s="12" t="s">
        <v>925</v>
      </c>
      <c r="E4856" s="37">
        <v>1066361</v>
      </c>
      <c r="F4856" s="12">
        <v>1000</v>
      </c>
      <c r="G4856" s="37" t="s">
        <v>1505</v>
      </c>
      <c r="I4856" s="37">
        <v>76576</v>
      </c>
      <c r="J4856" s="12">
        <v>7.0000000000000007E-2</v>
      </c>
      <c r="K4856" s="37">
        <v>646615</v>
      </c>
      <c r="L4856" s="12">
        <v>0.63</v>
      </c>
      <c r="M4856" s="37"/>
      <c r="O4856" s="37">
        <v>343170</v>
      </c>
      <c r="P4856" s="12">
        <v>0.33</v>
      </c>
      <c r="R4856" s="37"/>
      <c r="T4856" s="37"/>
      <c r="V4856" s="37"/>
      <c r="X4856" s="37"/>
      <c r="Z4856" s="37"/>
      <c r="AB4856" s="37"/>
      <c r="AD4856" s="37"/>
      <c r="AF4856" s="37"/>
      <c r="AH4856" s="37"/>
      <c r="AL4856" s="12">
        <v>18700</v>
      </c>
      <c r="AN4856" s="37"/>
      <c r="AP4856" s="37"/>
      <c r="AR4856" s="37"/>
      <c r="AT4856" s="37"/>
      <c r="AV4856" s="37"/>
      <c r="AX4856" s="37"/>
      <c r="BG4856" s="12">
        <v>8400</v>
      </c>
      <c r="BO4856" s="12">
        <v>0</v>
      </c>
      <c r="BS4856" s="12">
        <v>0</v>
      </c>
      <c r="BU4856" s="12">
        <v>0</v>
      </c>
      <c r="CG4856" s="12" t="s">
        <v>940</v>
      </c>
      <c r="CH4856" s="12">
        <v>34.865000000000002</v>
      </c>
      <c r="CI4856" s="12" t="s">
        <v>1004</v>
      </c>
      <c r="CJ4856" s="12"/>
      <c r="CK4856" s="12" t="s">
        <v>1005</v>
      </c>
      <c r="CL4856" s="37">
        <v>95691294</v>
      </c>
      <c r="CN4856" s="12" t="s">
        <v>1506</v>
      </c>
      <c r="CS4856" s="12"/>
      <c r="CT4856" s="36" t="str">
        <f t="shared" si="75"/>
        <v>500mn</v>
      </c>
      <c r="CU4856" s="36" t="str">
        <f>VLOOKUP(CK4856,Mapping!B:C,2,FALSE)</f>
        <v>Asia</v>
      </c>
    </row>
    <row r="4857" spans="1:99" ht="16" customHeight="1" x14ac:dyDescent="0.35">
      <c r="A4857" s="12" t="s">
        <v>6460</v>
      </c>
      <c r="B4857" s="12" t="s">
        <v>925</v>
      </c>
      <c r="E4857" s="37">
        <v>446294</v>
      </c>
      <c r="G4857" s="37" t="s">
        <v>1505</v>
      </c>
      <c r="I4857" s="37"/>
      <c r="K4857" s="37"/>
      <c r="M4857" s="37"/>
      <c r="O4857" s="37"/>
      <c r="R4857" s="37"/>
      <c r="T4857" s="37"/>
      <c r="V4857" s="37"/>
      <c r="X4857" s="37"/>
      <c r="Z4857" s="37"/>
      <c r="AB4857" s="37"/>
      <c r="AD4857" s="37"/>
      <c r="AF4857" s="37"/>
      <c r="AH4857" s="37"/>
      <c r="AN4857" s="37">
        <v>446294</v>
      </c>
      <c r="AO4857" s="12">
        <v>0.13</v>
      </c>
      <c r="AP4857" s="37"/>
      <c r="AR4857" s="37"/>
      <c r="AT4857" s="37"/>
      <c r="AV4857" s="37"/>
      <c r="AX4857" s="37"/>
      <c r="BI4857" s="12">
        <v>2650</v>
      </c>
      <c r="BY4857" s="12">
        <v>0</v>
      </c>
      <c r="CG4857" s="12" t="s">
        <v>929</v>
      </c>
      <c r="CH4857" s="12">
        <v>7.5570000000000004</v>
      </c>
      <c r="CI4857" s="12" t="s">
        <v>1108</v>
      </c>
      <c r="CJ4857" s="12" t="s">
        <v>1109</v>
      </c>
      <c r="CK4857" s="12" t="s">
        <v>932</v>
      </c>
      <c r="CL4857" s="37">
        <v>324588003</v>
      </c>
      <c r="CN4857" s="12" t="s">
        <v>1509</v>
      </c>
      <c r="CS4857" s="12"/>
      <c r="CT4857" s="36" t="str">
        <f t="shared" si="75"/>
        <v>500mn</v>
      </c>
      <c r="CU4857" s="36" t="str">
        <f>VLOOKUP(CK4857,Mapping!B:C,2,FALSE)</f>
        <v>US/CA</v>
      </c>
    </row>
    <row r="4858" spans="1:99" ht="16" customHeight="1" x14ac:dyDescent="0.35">
      <c r="A4858" s="12" t="s">
        <v>6461</v>
      </c>
      <c r="B4858" s="12" t="s">
        <v>925</v>
      </c>
      <c r="E4858" s="37">
        <v>0</v>
      </c>
      <c r="G4858" s="37" t="s">
        <v>1505</v>
      </c>
      <c r="I4858" s="37"/>
      <c r="K4858" s="37"/>
      <c r="M4858" s="37"/>
      <c r="O4858" s="37"/>
      <c r="R4858" s="37"/>
      <c r="T4858" s="37"/>
      <c r="V4858" s="37"/>
      <c r="X4858" s="37"/>
      <c r="Z4858" s="37"/>
      <c r="AB4858" s="37"/>
      <c r="AD4858" s="37"/>
      <c r="AF4858" s="37"/>
      <c r="AH4858" s="37"/>
      <c r="AN4858" s="37">
        <v>0</v>
      </c>
      <c r="AO4858" s="12">
        <v>0</v>
      </c>
      <c r="AP4858" s="37"/>
      <c r="AR4858" s="37"/>
      <c r="AT4858" s="37"/>
      <c r="AV4858" s="37"/>
      <c r="AX4858" s="37"/>
      <c r="BI4858" s="12">
        <v>0</v>
      </c>
      <c r="BY4858" s="12">
        <v>0</v>
      </c>
      <c r="CG4858" s="12" t="s">
        <v>934</v>
      </c>
      <c r="CH4858" s="12">
        <v>16.812999999999999</v>
      </c>
      <c r="CI4858" s="12" t="s">
        <v>3361</v>
      </c>
      <c r="CJ4858" s="12" t="s">
        <v>936</v>
      </c>
      <c r="CK4858" s="12" t="s">
        <v>932</v>
      </c>
      <c r="CL4858" s="37">
        <v>214188452</v>
      </c>
      <c r="CN4858" s="12" t="s">
        <v>1509</v>
      </c>
      <c r="CS4858" s="12"/>
      <c r="CT4858" s="36" t="str">
        <f t="shared" si="75"/>
        <v>500mn</v>
      </c>
      <c r="CU4858" s="36" t="str">
        <f>VLOOKUP(CK4858,Mapping!B:C,2,FALSE)</f>
        <v>US/CA</v>
      </c>
    </row>
    <row r="4859" spans="1:99" ht="16" customHeight="1" x14ac:dyDescent="0.35">
      <c r="A4859" s="12" t="s">
        <v>6462</v>
      </c>
      <c r="B4859" s="12" t="s">
        <v>925</v>
      </c>
      <c r="E4859" s="37">
        <v>42029545</v>
      </c>
      <c r="G4859" s="37" t="s">
        <v>1505</v>
      </c>
      <c r="I4859" s="37"/>
      <c r="K4859" s="37"/>
      <c r="M4859" s="37"/>
      <c r="O4859" s="37"/>
      <c r="Q4859" s="12">
        <v>192562</v>
      </c>
      <c r="R4859" s="37"/>
      <c r="T4859" s="37"/>
      <c r="V4859" s="37"/>
      <c r="X4859" s="37"/>
      <c r="Z4859" s="37">
        <v>0</v>
      </c>
      <c r="AA4859" s="12">
        <v>0</v>
      </c>
      <c r="AB4859" s="37"/>
      <c r="AD4859" s="37"/>
      <c r="AF4859" s="37"/>
      <c r="AH4859" s="37">
        <v>24316729</v>
      </c>
      <c r="AI4859" s="12">
        <v>7.4</v>
      </c>
      <c r="AN4859" s="37">
        <v>17712816</v>
      </c>
      <c r="AO4859" s="12">
        <v>5.39</v>
      </c>
      <c r="AP4859" s="37"/>
      <c r="AR4859" s="37"/>
      <c r="AT4859" s="37"/>
      <c r="AV4859" s="37"/>
      <c r="AX4859" s="37"/>
      <c r="BC4859" s="12">
        <v>0</v>
      </c>
      <c r="BI4859" s="12">
        <v>105175</v>
      </c>
      <c r="BQ4859" s="12">
        <v>0.05</v>
      </c>
      <c r="BY4859" s="12">
        <v>0.01</v>
      </c>
      <c r="CD4859" s="12">
        <v>0</v>
      </c>
      <c r="CG4859" s="12" t="s">
        <v>929</v>
      </c>
      <c r="CH4859" s="12">
        <v>48.654000000000003</v>
      </c>
      <c r="CI4859" s="12" t="s">
        <v>1752</v>
      </c>
      <c r="CJ4859" s="12"/>
      <c r="CK4859" s="12" t="s">
        <v>1753</v>
      </c>
      <c r="CL4859" s="37">
        <v>313962960</v>
      </c>
      <c r="CN4859" s="12" t="s">
        <v>1506</v>
      </c>
      <c r="CS4859" s="12"/>
      <c r="CT4859" s="36" t="str">
        <f t="shared" si="75"/>
        <v>500mn</v>
      </c>
      <c r="CU4859" s="36" t="str">
        <f>VLOOKUP(CK4859,Mapping!B:C,2,FALSE)</f>
        <v>LATAM</v>
      </c>
    </row>
    <row r="4860" spans="1:99" ht="16" customHeight="1" x14ac:dyDescent="0.35">
      <c r="A4860" s="12" t="s">
        <v>6463</v>
      </c>
      <c r="B4860" s="12" t="s">
        <v>933</v>
      </c>
      <c r="E4860" s="37">
        <v>2203072</v>
      </c>
      <c r="G4860" s="37" t="s">
        <v>1505</v>
      </c>
      <c r="I4860" s="37"/>
      <c r="K4860" s="37">
        <v>537380</v>
      </c>
      <c r="L4860" s="12">
        <v>0.03</v>
      </c>
      <c r="M4860" s="37">
        <v>828036</v>
      </c>
      <c r="N4860" s="12">
        <v>0.05</v>
      </c>
      <c r="O4860" s="37"/>
      <c r="R4860" s="37"/>
      <c r="T4860" s="37"/>
      <c r="V4860" s="37"/>
      <c r="X4860" s="37"/>
      <c r="Z4860" s="37"/>
      <c r="AB4860" s="37"/>
      <c r="AD4860" s="37">
        <v>837656</v>
      </c>
      <c r="AE4860" s="12">
        <v>0.05</v>
      </c>
      <c r="AF4860" s="37"/>
      <c r="AH4860" s="37"/>
      <c r="AN4860" s="37"/>
      <c r="AP4860" s="37"/>
      <c r="AR4860" s="37"/>
      <c r="AT4860" s="37"/>
      <c r="AV4860" s="37"/>
      <c r="AX4860" s="37"/>
      <c r="BB4860" s="12">
        <v>6600</v>
      </c>
      <c r="BG4860" s="12">
        <v>8700</v>
      </c>
      <c r="BJ4860" s="12">
        <v>7518</v>
      </c>
      <c r="BS4860" s="12">
        <v>0</v>
      </c>
      <c r="CB4860" s="12">
        <v>0</v>
      </c>
      <c r="CC4860" s="12">
        <v>0</v>
      </c>
      <c r="CG4860" s="12" t="s">
        <v>929</v>
      </c>
      <c r="CH4860" s="12">
        <v>84.933999999999997</v>
      </c>
      <c r="CI4860" s="12" t="s">
        <v>6464</v>
      </c>
      <c r="CJ4860" s="12"/>
      <c r="CK4860" s="12" t="s">
        <v>990</v>
      </c>
      <c r="CL4860" s="37">
        <v>1598808665</v>
      </c>
      <c r="CN4860" s="12" t="s">
        <v>1506</v>
      </c>
      <c r="CS4860" s="12"/>
      <c r="CT4860" s="36" t="str">
        <f t="shared" si="75"/>
        <v>1bn - 50bn</v>
      </c>
      <c r="CU4860" s="36" t="str">
        <f>VLOOKUP(CK4860,Mapping!B:C,2,FALSE)</f>
        <v>EU</v>
      </c>
    </row>
    <row r="4861" spans="1:99" ht="16" customHeight="1" x14ac:dyDescent="0.35">
      <c r="A4861" s="12" t="s">
        <v>6465</v>
      </c>
      <c r="B4861" s="12" t="s">
        <v>925</v>
      </c>
      <c r="E4861" s="37">
        <v>760751</v>
      </c>
      <c r="G4861" s="37" t="s">
        <v>1505</v>
      </c>
      <c r="I4861" s="37"/>
      <c r="K4861" s="37"/>
      <c r="M4861" s="37">
        <v>461818</v>
      </c>
      <c r="N4861" s="12">
        <v>0.09</v>
      </c>
      <c r="O4861" s="37"/>
      <c r="R4861" s="37"/>
      <c r="T4861" s="37"/>
      <c r="V4861" s="37"/>
      <c r="X4861" s="37"/>
      <c r="Z4861" s="37"/>
      <c r="AB4861" s="37"/>
      <c r="AD4861" s="37"/>
      <c r="AF4861" s="37"/>
      <c r="AH4861" s="37"/>
      <c r="AN4861" s="37">
        <v>298933</v>
      </c>
      <c r="AO4861" s="12">
        <v>0.06</v>
      </c>
      <c r="AP4861" s="37"/>
      <c r="AR4861" s="37"/>
      <c r="AT4861" s="37"/>
      <c r="AV4861" s="37"/>
      <c r="AX4861" s="37"/>
      <c r="BB4861" s="12">
        <v>3681</v>
      </c>
      <c r="BI4861" s="12">
        <v>1775</v>
      </c>
      <c r="BY4861" s="12">
        <v>0</v>
      </c>
      <c r="CC4861" s="12">
        <v>0</v>
      </c>
      <c r="CG4861" s="12" t="s">
        <v>929</v>
      </c>
      <c r="CH4861" s="12">
        <v>88.384</v>
      </c>
      <c r="CI4861" s="12" t="s">
        <v>1268</v>
      </c>
      <c r="CJ4861" s="12" t="s">
        <v>1248</v>
      </c>
      <c r="CK4861" s="12" t="s">
        <v>932</v>
      </c>
      <c r="CL4861" s="37">
        <v>496179020</v>
      </c>
      <c r="CN4861" s="12" t="s">
        <v>1509</v>
      </c>
      <c r="CS4861" s="12"/>
      <c r="CT4861" s="36" t="str">
        <f t="shared" si="75"/>
        <v>500mn</v>
      </c>
      <c r="CU4861" s="36" t="str">
        <f>VLOOKUP(CK4861,Mapping!B:C,2,FALSE)</f>
        <v>US/CA</v>
      </c>
    </row>
    <row r="4862" spans="1:99" ht="16" customHeight="1" x14ac:dyDescent="0.35">
      <c r="A4862" s="12" t="s">
        <v>6466</v>
      </c>
      <c r="B4862" s="12" t="s">
        <v>925</v>
      </c>
      <c r="E4862" s="37">
        <v>0</v>
      </c>
      <c r="G4862" s="37" t="s">
        <v>1505</v>
      </c>
      <c r="I4862" s="37"/>
      <c r="K4862" s="37"/>
      <c r="M4862" s="37">
        <v>0</v>
      </c>
      <c r="N4862" s="12">
        <v>0</v>
      </c>
      <c r="O4862" s="37"/>
      <c r="R4862" s="37"/>
      <c r="T4862" s="37"/>
      <c r="V4862" s="37"/>
      <c r="X4862" s="37"/>
      <c r="Z4862" s="37"/>
      <c r="AB4862" s="37"/>
      <c r="AD4862" s="37"/>
      <c r="AF4862" s="37"/>
      <c r="AH4862" s="37"/>
      <c r="AN4862" s="37"/>
      <c r="AP4862" s="37"/>
      <c r="AR4862" s="37"/>
      <c r="AT4862" s="37"/>
      <c r="AV4862" s="37"/>
      <c r="AX4862" s="37"/>
      <c r="BB4862" s="12">
        <v>0</v>
      </c>
      <c r="CC4862" s="12">
        <v>0</v>
      </c>
      <c r="CG4862" s="12"/>
      <c r="CH4862" s="12">
        <v>43.825000000000003</v>
      </c>
      <c r="CI4862" s="12" t="s">
        <v>6467</v>
      </c>
      <c r="CJ4862" s="12" t="s">
        <v>931</v>
      </c>
      <c r="CK4862" s="12" t="s">
        <v>932</v>
      </c>
      <c r="CL4862" s="37">
        <v>267441963</v>
      </c>
      <c r="CN4862" s="12" t="s">
        <v>998</v>
      </c>
      <c r="CS4862" s="12"/>
      <c r="CT4862" s="36" t="str">
        <f t="shared" si="75"/>
        <v>500mn</v>
      </c>
      <c r="CU4862" s="36" t="str">
        <f>VLOOKUP(CK4862,Mapping!B:C,2,FALSE)</f>
        <v>US/CA</v>
      </c>
    </row>
    <row r="4863" spans="1:99" ht="16" customHeight="1" x14ac:dyDescent="0.35">
      <c r="A4863" s="12" t="s">
        <v>6468</v>
      </c>
      <c r="B4863" s="12" t="s">
        <v>925</v>
      </c>
      <c r="E4863" s="37">
        <v>24315460</v>
      </c>
      <c r="G4863" s="37" t="s">
        <v>1505</v>
      </c>
      <c r="I4863" s="37"/>
      <c r="K4863" s="37"/>
      <c r="M4863" s="37"/>
      <c r="O4863" s="37"/>
      <c r="R4863" s="37"/>
      <c r="T4863" s="37"/>
      <c r="V4863" s="37"/>
      <c r="X4863" s="37"/>
      <c r="Z4863" s="37"/>
      <c r="AB4863" s="37"/>
      <c r="AD4863" s="37"/>
      <c r="AF4863" s="37"/>
      <c r="AH4863" s="37"/>
      <c r="AN4863" s="37"/>
      <c r="AP4863" s="37"/>
      <c r="AR4863" s="37"/>
      <c r="AT4863" s="37">
        <v>24315460</v>
      </c>
      <c r="AU4863" s="12">
        <v>1.01</v>
      </c>
      <c r="AV4863" s="37"/>
      <c r="AX4863" s="37"/>
      <c r="BD4863" s="12">
        <v>2281000</v>
      </c>
      <c r="CF4863" s="12">
        <v>1.96</v>
      </c>
      <c r="CG4863" s="12" t="s">
        <v>2038</v>
      </c>
      <c r="CH4863" s="12">
        <v>17.335000000000001</v>
      </c>
      <c r="CI4863" s="12" t="s">
        <v>1146</v>
      </c>
      <c r="CJ4863" s="12" t="s">
        <v>931</v>
      </c>
      <c r="CK4863" s="12" t="s">
        <v>932</v>
      </c>
      <c r="CL4863" s="37">
        <v>2413524188</v>
      </c>
      <c r="CN4863" s="12" t="s">
        <v>2038</v>
      </c>
      <c r="CS4863" s="12"/>
      <c r="CT4863" s="36" t="str">
        <f t="shared" si="75"/>
        <v>1bn - 50bn</v>
      </c>
      <c r="CU4863" s="36" t="str">
        <f>VLOOKUP(CK4863,Mapping!B:C,2,FALSE)</f>
        <v>US/CA</v>
      </c>
    </row>
    <row r="4864" spans="1:99" ht="16" customHeight="1" x14ac:dyDescent="0.35">
      <c r="A4864" s="12" t="s">
        <v>6469</v>
      </c>
      <c r="B4864" s="12" t="s">
        <v>933</v>
      </c>
      <c r="E4864" s="37">
        <v>5800086</v>
      </c>
      <c r="G4864" s="37" t="s">
        <v>1505</v>
      </c>
      <c r="I4864" s="37"/>
      <c r="K4864" s="37"/>
      <c r="M4864" s="37">
        <v>628806</v>
      </c>
      <c r="N4864" s="12">
        <v>0</v>
      </c>
      <c r="O4864" s="37"/>
      <c r="Q4864" s="12">
        <v>15937</v>
      </c>
      <c r="R4864" s="37"/>
      <c r="T4864" s="37"/>
      <c r="V4864" s="37"/>
      <c r="X4864" s="37">
        <v>498741</v>
      </c>
      <c r="Y4864" s="12">
        <v>0</v>
      </c>
      <c r="Z4864" s="37"/>
      <c r="AB4864" s="37"/>
      <c r="AD4864" s="37"/>
      <c r="AF4864" s="37"/>
      <c r="AH4864" s="37">
        <v>2012524</v>
      </c>
      <c r="AI4864" s="12">
        <v>0.01</v>
      </c>
      <c r="AN4864" s="37">
        <v>2214628</v>
      </c>
      <c r="AO4864" s="12">
        <v>0.02</v>
      </c>
      <c r="AP4864" s="37">
        <v>445387</v>
      </c>
      <c r="AQ4864" s="12">
        <v>0</v>
      </c>
      <c r="AR4864" s="37"/>
      <c r="AT4864" s="37"/>
      <c r="AV4864" s="37"/>
      <c r="AX4864" s="37"/>
      <c r="BA4864" s="12">
        <v>4881</v>
      </c>
      <c r="BB4864" s="12">
        <v>5012</v>
      </c>
      <c r="BH4864" s="12">
        <v>1929</v>
      </c>
      <c r="BI4864" s="12">
        <v>13150</v>
      </c>
      <c r="BQ4864" s="12">
        <v>0</v>
      </c>
      <c r="BV4864" s="12">
        <v>0</v>
      </c>
      <c r="BY4864" s="12">
        <v>0</v>
      </c>
      <c r="BZ4864" s="12">
        <v>0</v>
      </c>
      <c r="CC4864" s="12">
        <v>0</v>
      </c>
      <c r="CG4864" s="12" t="s">
        <v>940</v>
      </c>
      <c r="CH4864" s="12">
        <v>46.002000000000002</v>
      </c>
      <c r="CI4864" s="12" t="s">
        <v>930</v>
      </c>
      <c r="CJ4864" s="12" t="s">
        <v>931</v>
      </c>
      <c r="CK4864" s="12" t="s">
        <v>932</v>
      </c>
      <c r="CL4864" s="37">
        <v>13791418650</v>
      </c>
      <c r="CN4864" s="12" t="s">
        <v>1506</v>
      </c>
      <c r="CS4864" s="12"/>
      <c r="CT4864" s="36" t="str">
        <f t="shared" si="75"/>
        <v>1bn - 50bn</v>
      </c>
      <c r="CU4864" s="36" t="str">
        <f>VLOOKUP(CK4864,Mapping!B:C,2,FALSE)</f>
        <v>US/CA</v>
      </c>
    </row>
    <row r="4865" spans="1:99" ht="16" customHeight="1" x14ac:dyDescent="0.35">
      <c r="A4865" s="12" t="s">
        <v>6470</v>
      </c>
      <c r="B4865" s="12" t="s">
        <v>925</v>
      </c>
      <c r="E4865" s="37">
        <v>87331</v>
      </c>
      <c r="G4865" s="37" t="s">
        <v>1505</v>
      </c>
      <c r="I4865" s="37"/>
      <c r="K4865" s="37"/>
      <c r="M4865" s="37"/>
      <c r="O4865" s="37"/>
      <c r="R4865" s="37"/>
      <c r="T4865" s="37"/>
      <c r="V4865" s="37"/>
      <c r="X4865" s="37"/>
      <c r="Z4865" s="37"/>
      <c r="AB4865" s="37"/>
      <c r="AD4865" s="37"/>
      <c r="AF4865" s="37"/>
      <c r="AH4865" s="37"/>
      <c r="AN4865" s="37">
        <v>75786</v>
      </c>
      <c r="AO4865" s="12">
        <v>0</v>
      </c>
      <c r="AP4865" s="37">
        <v>11545</v>
      </c>
      <c r="AQ4865" s="12">
        <v>0</v>
      </c>
      <c r="AR4865" s="37"/>
      <c r="AT4865" s="37"/>
      <c r="AV4865" s="37"/>
      <c r="AX4865" s="37"/>
      <c r="BH4865" s="12">
        <v>50</v>
      </c>
      <c r="BI4865" s="12">
        <v>450</v>
      </c>
      <c r="BV4865" s="12">
        <v>0</v>
      </c>
      <c r="BY4865" s="12">
        <v>0</v>
      </c>
      <c r="CG4865" s="12" t="s">
        <v>929</v>
      </c>
      <c r="CH4865" s="12">
        <v>3.2149999999999999</v>
      </c>
      <c r="CI4865" s="12" t="s">
        <v>1056</v>
      </c>
      <c r="CJ4865" s="12"/>
      <c r="CK4865" s="12" t="s">
        <v>1057</v>
      </c>
      <c r="CL4865" s="37">
        <v>2903274877</v>
      </c>
      <c r="CN4865" s="12" t="s">
        <v>1506</v>
      </c>
      <c r="CS4865" s="12"/>
      <c r="CT4865" s="36" t="str">
        <f t="shared" si="75"/>
        <v>1bn - 50bn</v>
      </c>
      <c r="CU4865" s="36" t="str">
        <f>VLOOKUP(CK4865,Mapping!B:C,2,FALSE)</f>
        <v>Asia</v>
      </c>
    </row>
    <row r="4866" spans="1:99" ht="16" customHeight="1" x14ac:dyDescent="0.35">
      <c r="A4866" s="12" t="s">
        <v>6471</v>
      </c>
      <c r="B4866" s="12" t="s">
        <v>925</v>
      </c>
      <c r="E4866" s="37">
        <v>15699</v>
      </c>
      <c r="G4866" s="37" t="s">
        <v>1505</v>
      </c>
      <c r="I4866" s="37"/>
      <c r="K4866" s="37"/>
      <c r="M4866" s="37">
        <v>13173</v>
      </c>
      <c r="N4866" s="12">
        <v>0</v>
      </c>
      <c r="O4866" s="37"/>
      <c r="Q4866" s="12">
        <v>20</v>
      </c>
      <c r="R4866" s="37"/>
      <c r="T4866" s="37"/>
      <c r="V4866" s="37"/>
      <c r="X4866" s="37"/>
      <c r="Z4866" s="37"/>
      <c r="AB4866" s="37"/>
      <c r="AD4866" s="37"/>
      <c r="AF4866" s="37"/>
      <c r="AH4866" s="37">
        <v>2526</v>
      </c>
      <c r="AI4866" s="12">
        <v>0</v>
      </c>
      <c r="AN4866" s="37"/>
      <c r="AP4866" s="37">
        <v>0</v>
      </c>
      <c r="AQ4866" s="12">
        <v>0</v>
      </c>
      <c r="AR4866" s="37"/>
      <c r="AT4866" s="37"/>
      <c r="AV4866" s="37"/>
      <c r="AX4866" s="37"/>
      <c r="BB4866" s="12">
        <v>105</v>
      </c>
      <c r="BH4866" s="12">
        <v>0</v>
      </c>
      <c r="BQ4866" s="12">
        <v>0</v>
      </c>
      <c r="BV4866" s="12">
        <v>0</v>
      </c>
      <c r="CC4866" s="12">
        <v>0</v>
      </c>
      <c r="CG4866" s="12" t="s">
        <v>934</v>
      </c>
      <c r="CH4866" s="12">
        <v>7.7309999999999999</v>
      </c>
      <c r="CI4866" s="12" t="s">
        <v>1261</v>
      </c>
      <c r="CJ4866" s="12" t="s">
        <v>1248</v>
      </c>
      <c r="CK4866" s="12" t="s">
        <v>932</v>
      </c>
      <c r="CL4866" s="37">
        <v>1111808614</v>
      </c>
      <c r="CN4866" s="12" t="s">
        <v>1509</v>
      </c>
      <c r="CS4866" s="12"/>
      <c r="CT4866" s="36" t="str">
        <f t="shared" si="75"/>
        <v>1bn - 50bn</v>
      </c>
      <c r="CU4866" s="36" t="str">
        <f>VLOOKUP(CK4866,Mapping!B:C,2,FALSE)</f>
        <v>US/CA</v>
      </c>
    </row>
    <row r="4867" spans="1:99" ht="16" customHeight="1" x14ac:dyDescent="0.35">
      <c r="A4867" s="12" t="s">
        <v>6472</v>
      </c>
      <c r="B4867" s="12" t="s">
        <v>925</v>
      </c>
      <c r="E4867" s="37">
        <v>140726</v>
      </c>
      <c r="G4867" s="37" t="s">
        <v>1505</v>
      </c>
      <c r="I4867" s="37"/>
      <c r="K4867" s="37"/>
      <c r="M4867" s="37">
        <v>0</v>
      </c>
      <c r="N4867" s="12">
        <v>0</v>
      </c>
      <c r="O4867" s="37"/>
      <c r="Q4867" s="12">
        <v>5</v>
      </c>
      <c r="R4867" s="37"/>
      <c r="T4867" s="37"/>
      <c r="V4867" s="37"/>
      <c r="X4867" s="37"/>
      <c r="Z4867" s="37">
        <v>0</v>
      </c>
      <c r="AA4867" s="12">
        <v>0</v>
      </c>
      <c r="AB4867" s="37"/>
      <c r="AD4867" s="37"/>
      <c r="AF4867" s="37"/>
      <c r="AH4867" s="37">
        <v>631</v>
      </c>
      <c r="AI4867" s="12">
        <v>0</v>
      </c>
      <c r="AN4867" s="37">
        <v>138941</v>
      </c>
      <c r="AO4867" s="12">
        <v>0.02</v>
      </c>
      <c r="AP4867" s="37">
        <v>1154</v>
      </c>
      <c r="AQ4867" s="12">
        <v>0</v>
      </c>
      <c r="AR4867" s="37"/>
      <c r="AT4867" s="37"/>
      <c r="AV4867" s="37"/>
      <c r="AX4867" s="37"/>
      <c r="BB4867" s="12">
        <v>0</v>
      </c>
      <c r="BC4867" s="12">
        <v>0</v>
      </c>
      <c r="BH4867" s="12">
        <v>5</v>
      </c>
      <c r="BI4867" s="12">
        <v>825</v>
      </c>
      <c r="BQ4867" s="12">
        <v>0</v>
      </c>
      <c r="BV4867" s="12">
        <v>0</v>
      </c>
      <c r="BY4867" s="12">
        <v>0</v>
      </c>
      <c r="CC4867" s="12">
        <v>0</v>
      </c>
      <c r="CD4867" s="12">
        <v>0</v>
      </c>
      <c r="CG4867" s="12" t="s">
        <v>998</v>
      </c>
      <c r="CH4867" s="12">
        <v>142.697</v>
      </c>
      <c r="CI4867" s="12" t="s">
        <v>983</v>
      </c>
      <c r="CJ4867" s="12" t="s">
        <v>984</v>
      </c>
      <c r="CK4867" s="12" t="s">
        <v>985</v>
      </c>
      <c r="CL4867" s="37">
        <v>906061533</v>
      </c>
      <c r="CN4867" s="12" t="s">
        <v>998</v>
      </c>
      <c r="CS4867" s="12"/>
      <c r="CT4867" s="36" t="str">
        <f t="shared" ref="CT4867:CT4930" si="76">IF(CL4867&gt;100000000000, "100bn", IF(CL4867&gt;50000000000, "50bn - 100bn",IF(CL4867&gt;1000000000, "1bn - 50bn", IF(CL4867&gt;500000000, "500mn - 1bn", "500mn"))))</f>
        <v>500mn - 1bn</v>
      </c>
      <c r="CU4867" s="36" t="str">
        <f>VLOOKUP(CK4867,Mapping!B:C,2,FALSE)</f>
        <v>US/CA</v>
      </c>
    </row>
    <row r="4868" spans="1:99" ht="16" customHeight="1" x14ac:dyDescent="0.35">
      <c r="A4868" s="12" t="s">
        <v>6473</v>
      </c>
      <c r="B4868" s="12" t="s">
        <v>925</v>
      </c>
      <c r="E4868" s="37">
        <v>0</v>
      </c>
      <c r="G4868" s="37" t="s">
        <v>1505</v>
      </c>
      <c r="I4868" s="37"/>
      <c r="K4868" s="37"/>
      <c r="M4868" s="37">
        <v>0</v>
      </c>
      <c r="N4868" s="12">
        <v>0</v>
      </c>
      <c r="O4868" s="37"/>
      <c r="R4868" s="37"/>
      <c r="T4868" s="37"/>
      <c r="V4868" s="37"/>
      <c r="X4868" s="37"/>
      <c r="Z4868" s="37"/>
      <c r="AB4868" s="37"/>
      <c r="AD4868" s="37"/>
      <c r="AF4868" s="37"/>
      <c r="AH4868" s="37"/>
      <c r="AN4868" s="37"/>
      <c r="AP4868" s="37"/>
      <c r="AR4868" s="37"/>
      <c r="AT4868" s="37"/>
      <c r="AV4868" s="37"/>
      <c r="AX4868" s="37"/>
      <c r="BB4868" s="12">
        <v>0</v>
      </c>
      <c r="CC4868" s="12">
        <v>0</v>
      </c>
      <c r="CG4868" s="12" t="s">
        <v>998</v>
      </c>
      <c r="CH4868" s="12">
        <v>101.303</v>
      </c>
      <c r="CI4868" s="12" t="s">
        <v>941</v>
      </c>
      <c r="CJ4868" s="12" t="s">
        <v>941</v>
      </c>
      <c r="CK4868" s="12" t="s">
        <v>932</v>
      </c>
      <c r="CL4868" s="37">
        <v>77246450</v>
      </c>
      <c r="CN4868" s="12" t="s">
        <v>998</v>
      </c>
      <c r="CS4868" s="12"/>
      <c r="CT4868" s="36" t="str">
        <f t="shared" si="76"/>
        <v>500mn</v>
      </c>
      <c r="CU4868" s="36" t="str">
        <f>VLOOKUP(CK4868,Mapping!B:C,2,FALSE)</f>
        <v>US/CA</v>
      </c>
    </row>
    <row r="4869" spans="1:99" ht="16" customHeight="1" x14ac:dyDescent="0.35">
      <c r="A4869" s="12" t="s">
        <v>205</v>
      </c>
      <c r="B4869" s="12" t="s">
        <v>925</v>
      </c>
      <c r="E4869" s="37">
        <v>318217756</v>
      </c>
      <c r="F4869" s="12">
        <v>231495</v>
      </c>
      <c r="G4869" s="37" t="s">
        <v>1505</v>
      </c>
      <c r="I4869" s="37">
        <v>11104740</v>
      </c>
      <c r="J4869" s="12">
        <v>0.02</v>
      </c>
      <c r="K4869" s="37"/>
      <c r="M4869" s="37"/>
      <c r="O4869" s="37">
        <v>69939420</v>
      </c>
      <c r="P4869" s="12">
        <v>0.14000000000000001</v>
      </c>
      <c r="Q4869" s="12">
        <v>149986</v>
      </c>
      <c r="R4869" s="37">
        <v>18523799</v>
      </c>
      <c r="S4869" s="12">
        <v>0.04</v>
      </c>
      <c r="T4869" s="37"/>
      <c r="V4869" s="37">
        <v>60315037</v>
      </c>
      <c r="W4869" s="12">
        <v>0.12</v>
      </c>
      <c r="X4869" s="37"/>
      <c r="Z4869" s="37"/>
      <c r="AB4869" s="37">
        <v>17326293</v>
      </c>
      <c r="AC4869" s="12">
        <v>0.04</v>
      </c>
      <c r="AD4869" s="37"/>
      <c r="AF4869" s="37">
        <v>4931413</v>
      </c>
      <c r="AG4869" s="12">
        <v>0.01</v>
      </c>
      <c r="AH4869" s="37">
        <v>18940232</v>
      </c>
      <c r="AI4869" s="12">
        <v>0.04</v>
      </c>
      <c r="AJ4869" s="12">
        <v>1309804</v>
      </c>
      <c r="AK4869" s="12">
        <v>3158995</v>
      </c>
      <c r="AL4869" s="12">
        <v>7747006</v>
      </c>
      <c r="AM4869" s="12">
        <v>1529269</v>
      </c>
      <c r="AN4869" s="37">
        <v>72362770</v>
      </c>
      <c r="AO4869" s="12">
        <v>0.15</v>
      </c>
      <c r="AP4869" s="37">
        <v>41730828</v>
      </c>
      <c r="AQ4869" s="12">
        <v>0.09</v>
      </c>
      <c r="AR4869" s="37"/>
      <c r="AT4869" s="37">
        <v>0</v>
      </c>
      <c r="AU4869" s="12">
        <v>0</v>
      </c>
      <c r="AV4869" s="37"/>
      <c r="AX4869" s="37">
        <v>3043224</v>
      </c>
      <c r="AY4869" s="12">
        <v>0.01</v>
      </c>
      <c r="AZ4869" s="12">
        <v>1302018</v>
      </c>
      <c r="BD4869" s="12">
        <v>0</v>
      </c>
      <c r="BF4869" s="12">
        <v>451729</v>
      </c>
      <c r="BH4869" s="12">
        <v>180739</v>
      </c>
      <c r="BI4869" s="12">
        <v>429675</v>
      </c>
      <c r="BO4869" s="12">
        <v>0.03</v>
      </c>
      <c r="BP4869" s="12">
        <v>0.02</v>
      </c>
      <c r="BQ4869" s="12">
        <v>0.04</v>
      </c>
      <c r="BR4869" s="12">
        <v>0.05</v>
      </c>
      <c r="BT4869" s="12">
        <v>0.1</v>
      </c>
      <c r="BU4869" s="12">
        <v>0.04</v>
      </c>
      <c r="BV4869" s="12">
        <v>0.15</v>
      </c>
      <c r="BW4869" s="12">
        <v>0.06</v>
      </c>
      <c r="BX4869" s="12">
        <v>0.02</v>
      </c>
      <c r="BY4869" s="12">
        <v>0.06</v>
      </c>
      <c r="CF4869" s="12">
        <v>0</v>
      </c>
      <c r="CG4869" s="12" t="s">
        <v>959</v>
      </c>
      <c r="CH4869" s="12">
        <v>48.646000000000001</v>
      </c>
      <c r="CI4869" s="12" t="s">
        <v>965</v>
      </c>
      <c r="CJ4869" s="12" t="s">
        <v>966</v>
      </c>
      <c r="CK4869" s="12" t="s">
        <v>932</v>
      </c>
      <c r="CL4869" s="37">
        <v>48705977650</v>
      </c>
      <c r="CN4869" s="12" t="s">
        <v>1520</v>
      </c>
      <c r="CS4869" s="12"/>
      <c r="CT4869" s="36" t="str">
        <f t="shared" si="76"/>
        <v>1bn - 50bn</v>
      </c>
      <c r="CU4869" s="36" t="str">
        <f>VLOOKUP(CK4869,Mapping!B:C,2,FALSE)</f>
        <v>US/CA</v>
      </c>
    </row>
    <row r="4870" spans="1:99" ht="16" customHeight="1" x14ac:dyDescent="0.35">
      <c r="A4870" s="12" t="s">
        <v>6474</v>
      </c>
      <c r="B4870" s="12" t="s">
        <v>925</v>
      </c>
      <c r="E4870" s="37">
        <v>3023017</v>
      </c>
      <c r="G4870" s="37" t="s">
        <v>1505</v>
      </c>
      <c r="I4870" s="37"/>
      <c r="K4870" s="37"/>
      <c r="M4870" s="37"/>
      <c r="O4870" s="37"/>
      <c r="Q4870" s="12">
        <v>23939</v>
      </c>
      <c r="R4870" s="37"/>
      <c r="T4870" s="37"/>
      <c r="V4870" s="37"/>
      <c r="X4870" s="37"/>
      <c r="Z4870" s="37"/>
      <c r="AB4870" s="37"/>
      <c r="AD4870" s="37"/>
      <c r="AF4870" s="37"/>
      <c r="AH4870" s="37">
        <v>3023017</v>
      </c>
      <c r="AI4870" s="12">
        <v>0.35</v>
      </c>
      <c r="AN4870" s="37"/>
      <c r="AP4870" s="37"/>
      <c r="AR4870" s="37"/>
      <c r="AT4870" s="37"/>
      <c r="AV4870" s="37"/>
      <c r="AX4870" s="37"/>
      <c r="BQ4870" s="12">
        <v>0.01</v>
      </c>
      <c r="CG4870" s="12" t="s">
        <v>929</v>
      </c>
      <c r="CH4870" s="12">
        <v>30.974</v>
      </c>
      <c r="CI4870" s="12" t="s">
        <v>1153</v>
      </c>
      <c r="CJ4870" s="12"/>
      <c r="CK4870" s="12" t="s">
        <v>1154</v>
      </c>
      <c r="CL4870" s="37">
        <v>853238766</v>
      </c>
      <c r="CN4870" s="12" t="s">
        <v>1509</v>
      </c>
      <c r="CS4870" s="12"/>
      <c r="CT4870" s="36" t="str">
        <f t="shared" si="76"/>
        <v>500mn - 1bn</v>
      </c>
      <c r="CU4870" s="36" t="str">
        <f>VLOOKUP(CK4870,Mapping!B:C,2,FALSE)</f>
        <v>Oceania</v>
      </c>
    </row>
    <row r="4871" spans="1:99" ht="16" customHeight="1" x14ac:dyDescent="0.35">
      <c r="A4871" s="12" t="s">
        <v>6475</v>
      </c>
      <c r="B4871" s="12" t="s">
        <v>925</v>
      </c>
      <c r="E4871" s="37">
        <v>1435719</v>
      </c>
      <c r="G4871" s="37" t="s">
        <v>1505</v>
      </c>
      <c r="I4871" s="37"/>
      <c r="K4871" s="37"/>
      <c r="M4871" s="37"/>
      <c r="O4871" s="37"/>
      <c r="R4871" s="37"/>
      <c r="T4871" s="37"/>
      <c r="V4871" s="37"/>
      <c r="X4871" s="37"/>
      <c r="Z4871" s="37"/>
      <c r="AB4871" s="37"/>
      <c r="AD4871" s="37"/>
      <c r="AF4871" s="37"/>
      <c r="AH4871" s="37"/>
      <c r="AN4871" s="37">
        <v>1435719</v>
      </c>
      <c r="AO4871" s="12">
        <v>0.65</v>
      </c>
      <c r="AP4871" s="37"/>
      <c r="AR4871" s="37"/>
      <c r="AT4871" s="37"/>
      <c r="AV4871" s="37"/>
      <c r="AX4871" s="37"/>
      <c r="BI4871" s="12">
        <v>8525</v>
      </c>
      <c r="BY4871" s="12">
        <v>0</v>
      </c>
      <c r="CG4871" s="12" t="s">
        <v>929</v>
      </c>
      <c r="CH4871" s="12">
        <v>32.417999999999999</v>
      </c>
      <c r="CI4871" s="12" t="s">
        <v>1189</v>
      </c>
      <c r="CJ4871" s="12" t="s">
        <v>1185</v>
      </c>
      <c r="CK4871" s="12" t="s">
        <v>932</v>
      </c>
      <c r="CL4871" s="37">
        <v>219701546</v>
      </c>
      <c r="CN4871" s="12" t="s">
        <v>1509</v>
      </c>
      <c r="CS4871" s="12"/>
      <c r="CT4871" s="36" t="str">
        <f t="shared" si="76"/>
        <v>500mn</v>
      </c>
      <c r="CU4871" s="36" t="str">
        <f>VLOOKUP(CK4871,Mapping!B:C,2,FALSE)</f>
        <v>US/CA</v>
      </c>
    </row>
    <row r="4872" spans="1:99" ht="16" customHeight="1" x14ac:dyDescent="0.35">
      <c r="A4872" s="12" t="s">
        <v>6476</v>
      </c>
      <c r="B4872" s="12" t="s">
        <v>925</v>
      </c>
      <c r="E4872" s="37">
        <v>22396</v>
      </c>
      <c r="G4872" s="37" t="s">
        <v>1505</v>
      </c>
      <c r="I4872" s="37"/>
      <c r="K4872" s="37"/>
      <c r="M4872" s="37"/>
      <c r="O4872" s="37"/>
      <c r="R4872" s="37"/>
      <c r="T4872" s="37"/>
      <c r="V4872" s="37"/>
      <c r="X4872" s="37"/>
      <c r="Z4872" s="37"/>
      <c r="AB4872" s="37"/>
      <c r="AD4872" s="37"/>
      <c r="AF4872" s="37"/>
      <c r="AH4872" s="37"/>
      <c r="AN4872" s="37"/>
      <c r="AP4872" s="37">
        <v>22396</v>
      </c>
      <c r="AQ4872" s="12">
        <v>0.01</v>
      </c>
      <c r="AR4872" s="37"/>
      <c r="AT4872" s="37"/>
      <c r="AV4872" s="37"/>
      <c r="AX4872" s="37"/>
      <c r="BH4872" s="12">
        <v>97</v>
      </c>
      <c r="BV4872" s="12">
        <v>0</v>
      </c>
      <c r="CG4872" s="12" t="s">
        <v>934</v>
      </c>
      <c r="CH4872" s="12">
        <v>13.803000000000001</v>
      </c>
      <c r="CI4872" s="12" t="s">
        <v>6477</v>
      </c>
      <c r="CJ4872" s="12" t="s">
        <v>931</v>
      </c>
      <c r="CK4872" s="12" t="s">
        <v>932</v>
      </c>
      <c r="CL4872" s="37">
        <v>220305678</v>
      </c>
      <c r="CN4872" s="12" t="s">
        <v>1509</v>
      </c>
      <c r="CS4872" s="12"/>
      <c r="CT4872" s="36" t="str">
        <f t="shared" si="76"/>
        <v>500mn</v>
      </c>
      <c r="CU4872" s="36" t="str">
        <f>VLOOKUP(CK4872,Mapping!B:C,2,FALSE)</f>
        <v>US/CA</v>
      </c>
    </row>
    <row r="4873" spans="1:99" ht="16" customHeight="1" x14ac:dyDescent="0.35">
      <c r="A4873" s="12" t="s">
        <v>6478</v>
      </c>
      <c r="B4873" s="12" t="s">
        <v>925</v>
      </c>
      <c r="E4873" s="37">
        <v>0</v>
      </c>
      <c r="G4873" s="37" t="s">
        <v>1505</v>
      </c>
      <c r="I4873" s="37"/>
      <c r="K4873" s="37"/>
      <c r="M4873" s="37"/>
      <c r="O4873" s="37"/>
      <c r="R4873" s="37"/>
      <c r="T4873" s="37"/>
      <c r="V4873" s="37"/>
      <c r="X4873" s="37"/>
      <c r="Z4873" s="37"/>
      <c r="AB4873" s="37"/>
      <c r="AD4873" s="37"/>
      <c r="AF4873" s="37"/>
      <c r="AH4873" s="37"/>
      <c r="AN4873" s="37"/>
      <c r="AP4873" s="37">
        <v>0</v>
      </c>
      <c r="AQ4873" s="12">
        <v>0</v>
      </c>
      <c r="AR4873" s="37"/>
      <c r="AT4873" s="37"/>
      <c r="AV4873" s="37"/>
      <c r="AX4873" s="37"/>
      <c r="BH4873" s="12">
        <v>0</v>
      </c>
      <c r="BV4873" s="12">
        <v>0</v>
      </c>
      <c r="CG4873" s="12" t="s">
        <v>959</v>
      </c>
      <c r="CH4873" s="12">
        <v>103.809</v>
      </c>
      <c r="CI4873" s="12" t="s">
        <v>1085</v>
      </c>
      <c r="CJ4873" s="12" t="s">
        <v>966</v>
      </c>
      <c r="CK4873" s="12" t="s">
        <v>932</v>
      </c>
      <c r="CL4873" s="37">
        <v>900045726</v>
      </c>
      <c r="CN4873" s="12" t="s">
        <v>1509</v>
      </c>
      <c r="CS4873" s="12"/>
      <c r="CT4873" s="36" t="str">
        <f t="shared" si="76"/>
        <v>500mn - 1bn</v>
      </c>
      <c r="CU4873" s="36" t="str">
        <f>VLOOKUP(CK4873,Mapping!B:C,2,FALSE)</f>
        <v>US/CA</v>
      </c>
    </row>
    <row r="4874" spans="1:99" ht="16" customHeight="1" x14ac:dyDescent="0.35">
      <c r="A4874" s="12" t="s">
        <v>6479</v>
      </c>
      <c r="B4874" s="12" t="s">
        <v>925</v>
      </c>
      <c r="E4874" s="37">
        <v>1116860</v>
      </c>
      <c r="G4874" s="37" t="s">
        <v>1505</v>
      </c>
      <c r="I4874" s="37"/>
      <c r="K4874" s="37">
        <v>675789</v>
      </c>
      <c r="L4874" s="12">
        <v>0.02</v>
      </c>
      <c r="M4874" s="37"/>
      <c r="O4874" s="37">
        <v>440432</v>
      </c>
      <c r="P4874" s="12">
        <v>0.01</v>
      </c>
      <c r="R4874" s="37">
        <v>639</v>
      </c>
      <c r="S4874" s="12">
        <v>0</v>
      </c>
      <c r="T4874" s="37"/>
      <c r="V4874" s="37"/>
      <c r="X4874" s="37"/>
      <c r="Z4874" s="37"/>
      <c r="AB4874" s="37"/>
      <c r="AD4874" s="37"/>
      <c r="AF4874" s="37"/>
      <c r="AH4874" s="37"/>
      <c r="AL4874" s="12">
        <v>24000</v>
      </c>
      <c r="AN4874" s="37"/>
      <c r="AP4874" s="37"/>
      <c r="AR4874" s="37"/>
      <c r="AT4874" s="37"/>
      <c r="AV4874" s="37"/>
      <c r="AX4874" s="37"/>
      <c r="AZ4874" s="12">
        <v>40</v>
      </c>
      <c r="BG4874" s="12">
        <v>8779</v>
      </c>
      <c r="BS4874" s="12">
        <v>0</v>
      </c>
      <c r="BU4874" s="12">
        <v>0</v>
      </c>
      <c r="BX4874" s="12">
        <v>0</v>
      </c>
      <c r="CG4874" s="12" t="s">
        <v>929</v>
      </c>
      <c r="CH4874" s="12">
        <v>68.591999999999999</v>
      </c>
      <c r="CI4874" s="12" t="s">
        <v>977</v>
      </c>
      <c r="CJ4874" s="12"/>
      <c r="CK4874" s="12" t="s">
        <v>927</v>
      </c>
      <c r="CL4874" s="37">
        <v>4186015779</v>
      </c>
      <c r="CN4874" s="12" t="s">
        <v>1506</v>
      </c>
      <c r="CS4874" s="12"/>
      <c r="CT4874" s="36" t="str">
        <f t="shared" si="76"/>
        <v>1bn - 50bn</v>
      </c>
      <c r="CU4874" s="36" t="str">
        <f>VLOOKUP(CK4874,Mapping!B:C,2,FALSE)</f>
        <v>CN</v>
      </c>
    </row>
    <row r="4875" spans="1:99" ht="16" customHeight="1" x14ac:dyDescent="0.35">
      <c r="A4875" s="12" t="s">
        <v>6480</v>
      </c>
      <c r="B4875" s="12" t="s">
        <v>925</v>
      </c>
      <c r="E4875" s="37">
        <v>0</v>
      </c>
      <c r="G4875" s="37" t="s">
        <v>1505</v>
      </c>
      <c r="I4875" s="37"/>
      <c r="K4875" s="37"/>
      <c r="M4875" s="37"/>
      <c r="O4875" s="37"/>
      <c r="R4875" s="37"/>
      <c r="T4875" s="37"/>
      <c r="V4875" s="37"/>
      <c r="X4875" s="37"/>
      <c r="Z4875" s="37"/>
      <c r="AB4875" s="37"/>
      <c r="AD4875" s="37"/>
      <c r="AF4875" s="37"/>
      <c r="AH4875" s="37"/>
      <c r="AN4875" s="37">
        <v>0</v>
      </c>
      <c r="AO4875" s="12">
        <v>0</v>
      </c>
      <c r="AP4875" s="37"/>
      <c r="AR4875" s="37"/>
      <c r="AT4875" s="37"/>
      <c r="AV4875" s="37"/>
      <c r="AX4875" s="37"/>
      <c r="BI4875" s="12">
        <v>0</v>
      </c>
      <c r="BY4875" s="12">
        <v>0</v>
      </c>
      <c r="CG4875" s="12" t="s">
        <v>934</v>
      </c>
      <c r="CH4875" s="12">
        <v>34.18</v>
      </c>
      <c r="CI4875" s="12" t="s">
        <v>1584</v>
      </c>
      <c r="CJ4875" s="12" t="s">
        <v>931</v>
      </c>
      <c r="CK4875" s="12" t="s">
        <v>932</v>
      </c>
      <c r="CL4875" s="37">
        <v>275315421</v>
      </c>
      <c r="CN4875" s="12" t="s">
        <v>1509</v>
      </c>
      <c r="CS4875" s="12"/>
      <c r="CT4875" s="36" t="str">
        <f t="shared" si="76"/>
        <v>500mn</v>
      </c>
      <c r="CU4875" s="36" t="str">
        <f>VLOOKUP(CK4875,Mapping!B:C,2,FALSE)</f>
        <v>US/CA</v>
      </c>
    </row>
    <row r="4876" spans="1:99" ht="16" customHeight="1" x14ac:dyDescent="0.35">
      <c r="A4876" s="12" t="s">
        <v>6481</v>
      </c>
      <c r="B4876" s="12" t="s">
        <v>925</v>
      </c>
      <c r="E4876" s="37">
        <v>60198578</v>
      </c>
      <c r="G4876" s="37" t="s">
        <v>1505</v>
      </c>
      <c r="I4876" s="37"/>
      <c r="K4876" s="37"/>
      <c r="M4876" s="37">
        <v>58211307</v>
      </c>
      <c r="N4876" s="12">
        <v>4.6399999999999997</v>
      </c>
      <c r="O4876" s="37"/>
      <c r="R4876" s="37"/>
      <c r="T4876" s="37"/>
      <c r="V4876" s="37"/>
      <c r="X4876" s="37"/>
      <c r="Z4876" s="37"/>
      <c r="AB4876" s="37"/>
      <c r="AD4876" s="37"/>
      <c r="AF4876" s="37"/>
      <c r="AH4876" s="37"/>
      <c r="AN4876" s="37">
        <v>1987271</v>
      </c>
      <c r="AO4876" s="12">
        <v>0.16</v>
      </c>
      <c r="AP4876" s="37"/>
      <c r="AR4876" s="37"/>
      <c r="AT4876" s="37"/>
      <c r="AV4876" s="37"/>
      <c r="AX4876" s="37"/>
      <c r="BB4876" s="12">
        <v>463983</v>
      </c>
      <c r="BI4876" s="12">
        <v>11800</v>
      </c>
      <c r="BY4876" s="12">
        <v>0</v>
      </c>
      <c r="CC4876" s="12">
        <v>0.02</v>
      </c>
      <c r="CG4876" s="12" t="s">
        <v>976</v>
      </c>
      <c r="CH4876" s="12">
        <v>104.185</v>
      </c>
      <c r="CI4876" s="12" t="s">
        <v>2908</v>
      </c>
      <c r="CJ4876" s="12" t="s">
        <v>972</v>
      </c>
      <c r="CK4876" s="12" t="s">
        <v>932</v>
      </c>
      <c r="CL4876" s="37">
        <v>1253889582</v>
      </c>
      <c r="CN4876" s="12" t="s">
        <v>1513</v>
      </c>
      <c r="CS4876" s="12"/>
      <c r="CT4876" s="36" t="str">
        <f t="shared" si="76"/>
        <v>1bn - 50bn</v>
      </c>
      <c r="CU4876" s="36" t="str">
        <f>VLOOKUP(CK4876,Mapping!B:C,2,FALSE)</f>
        <v>US/CA</v>
      </c>
    </row>
    <row r="4877" spans="1:99" ht="16" customHeight="1" x14ac:dyDescent="0.35">
      <c r="A4877" s="12" t="s">
        <v>6482</v>
      </c>
      <c r="B4877" s="12" t="s">
        <v>925</v>
      </c>
      <c r="E4877" s="37">
        <v>14842420</v>
      </c>
      <c r="G4877" s="37" t="s">
        <v>1505</v>
      </c>
      <c r="I4877" s="37"/>
      <c r="K4877" s="37"/>
      <c r="M4877" s="37">
        <v>14842420</v>
      </c>
      <c r="N4877" s="12">
        <v>8.8800000000000008</v>
      </c>
      <c r="O4877" s="37"/>
      <c r="R4877" s="37"/>
      <c r="T4877" s="37"/>
      <c r="V4877" s="37"/>
      <c r="X4877" s="37"/>
      <c r="Z4877" s="37"/>
      <c r="AB4877" s="37"/>
      <c r="AD4877" s="37"/>
      <c r="AF4877" s="37"/>
      <c r="AH4877" s="37"/>
      <c r="AN4877" s="37"/>
      <c r="AP4877" s="37"/>
      <c r="AR4877" s="37"/>
      <c r="AT4877" s="37"/>
      <c r="AV4877" s="37"/>
      <c r="AX4877" s="37"/>
      <c r="BB4877" s="12">
        <v>118304</v>
      </c>
      <c r="CC4877" s="12">
        <v>0</v>
      </c>
      <c r="CG4877" s="12" t="s">
        <v>996</v>
      </c>
      <c r="CH4877" s="12">
        <v>119.248</v>
      </c>
      <c r="CI4877" s="12" t="s">
        <v>1127</v>
      </c>
      <c r="CJ4877" s="12" t="s">
        <v>966</v>
      </c>
      <c r="CK4877" s="12" t="s">
        <v>932</v>
      </c>
      <c r="CL4877" s="37">
        <v>167067070</v>
      </c>
      <c r="CN4877" s="12" t="s">
        <v>1509</v>
      </c>
      <c r="CS4877" s="12"/>
      <c r="CT4877" s="36" t="str">
        <f t="shared" si="76"/>
        <v>500mn</v>
      </c>
      <c r="CU4877" s="36" t="str">
        <f>VLOOKUP(CK4877,Mapping!B:C,2,FALSE)</f>
        <v>US/CA</v>
      </c>
    </row>
    <row r="4878" spans="1:99" ht="16" customHeight="1" x14ac:dyDescent="0.35">
      <c r="A4878" s="12" t="s">
        <v>6483</v>
      </c>
      <c r="B4878" s="12" t="s">
        <v>933</v>
      </c>
      <c r="E4878" s="37">
        <v>5959350</v>
      </c>
      <c r="G4878" s="37" t="s">
        <v>1505</v>
      </c>
      <c r="I4878" s="37"/>
      <c r="K4878" s="37"/>
      <c r="M4878" s="37">
        <v>5959350</v>
      </c>
      <c r="N4878" s="12">
        <v>4.8099999999999996</v>
      </c>
      <c r="O4878" s="37"/>
      <c r="R4878" s="37"/>
      <c r="T4878" s="37"/>
      <c r="V4878" s="37"/>
      <c r="X4878" s="37"/>
      <c r="Z4878" s="37"/>
      <c r="AB4878" s="37"/>
      <c r="AD4878" s="37"/>
      <c r="AF4878" s="37"/>
      <c r="AH4878" s="37"/>
      <c r="AN4878" s="37"/>
      <c r="AP4878" s="37"/>
      <c r="AR4878" s="37"/>
      <c r="AT4878" s="37"/>
      <c r="AV4878" s="37"/>
      <c r="AX4878" s="37"/>
      <c r="BB4878" s="12">
        <v>47500</v>
      </c>
      <c r="CC4878" s="12">
        <v>0</v>
      </c>
      <c r="CG4878" s="12" t="s">
        <v>929</v>
      </c>
      <c r="CH4878" s="12">
        <v>120.754</v>
      </c>
      <c r="CI4878" s="12" t="s">
        <v>1026</v>
      </c>
      <c r="CJ4878" s="12"/>
      <c r="CK4878" s="12" t="s">
        <v>1027</v>
      </c>
      <c r="CL4878" s="37">
        <v>123825800</v>
      </c>
      <c r="CN4878" s="12" t="s">
        <v>1506</v>
      </c>
      <c r="CS4878" s="12"/>
      <c r="CT4878" s="36" t="str">
        <f t="shared" si="76"/>
        <v>500mn</v>
      </c>
      <c r="CU4878" s="36" t="str">
        <f>VLOOKUP(CK4878,Mapping!B:C,2,FALSE)</f>
        <v>EU</v>
      </c>
    </row>
    <row r="4879" spans="1:99" ht="16" customHeight="1" x14ac:dyDescent="0.35">
      <c r="A4879" s="12" t="s">
        <v>6484</v>
      </c>
      <c r="B4879" s="12" t="s">
        <v>925</v>
      </c>
      <c r="E4879" s="37">
        <v>3546687</v>
      </c>
      <c r="G4879" s="37" t="s">
        <v>1505</v>
      </c>
      <c r="I4879" s="37"/>
      <c r="K4879" s="37"/>
      <c r="M4879" s="37"/>
      <c r="O4879" s="37"/>
      <c r="Q4879" s="12">
        <v>6482</v>
      </c>
      <c r="R4879" s="37"/>
      <c r="T4879" s="37"/>
      <c r="V4879" s="37"/>
      <c r="X4879" s="37"/>
      <c r="Z4879" s="37"/>
      <c r="AB4879" s="37"/>
      <c r="AD4879" s="37"/>
      <c r="AF4879" s="37"/>
      <c r="AH4879" s="37">
        <v>818547</v>
      </c>
      <c r="AI4879" s="12">
        <v>0.05</v>
      </c>
      <c r="AN4879" s="37">
        <v>2269362</v>
      </c>
      <c r="AO4879" s="12">
        <v>0.15</v>
      </c>
      <c r="AP4879" s="37">
        <v>458778</v>
      </c>
      <c r="AQ4879" s="12">
        <v>0.03</v>
      </c>
      <c r="AR4879" s="37"/>
      <c r="AT4879" s="37"/>
      <c r="AV4879" s="37"/>
      <c r="AX4879" s="37"/>
      <c r="BH4879" s="12">
        <v>1987</v>
      </c>
      <c r="BI4879" s="12">
        <v>13475</v>
      </c>
      <c r="BQ4879" s="12">
        <v>0</v>
      </c>
      <c r="BV4879" s="12">
        <v>0</v>
      </c>
      <c r="BY4879" s="12">
        <v>0</v>
      </c>
      <c r="CG4879" s="12" t="s">
        <v>934</v>
      </c>
      <c r="CH4879" s="12">
        <v>99.331000000000003</v>
      </c>
      <c r="CI4879" s="12" t="s">
        <v>941</v>
      </c>
      <c r="CJ4879" s="12" t="s">
        <v>941</v>
      </c>
      <c r="CK4879" s="12" t="s">
        <v>932</v>
      </c>
      <c r="CL4879" s="37">
        <v>1489060781</v>
      </c>
      <c r="CN4879" s="12" t="s">
        <v>1506</v>
      </c>
      <c r="CS4879" s="12"/>
      <c r="CT4879" s="36" t="str">
        <f t="shared" si="76"/>
        <v>1bn - 50bn</v>
      </c>
      <c r="CU4879" s="36" t="str">
        <f>VLOOKUP(CK4879,Mapping!B:C,2,FALSE)</f>
        <v>US/CA</v>
      </c>
    </row>
    <row r="4880" spans="1:99" ht="16" customHeight="1" x14ac:dyDescent="0.35">
      <c r="A4880" s="12" t="s">
        <v>6485</v>
      </c>
      <c r="B4880" s="12" t="s">
        <v>925</v>
      </c>
      <c r="E4880" s="37">
        <v>0</v>
      </c>
      <c r="G4880" s="37" t="s">
        <v>1505</v>
      </c>
      <c r="I4880" s="37"/>
      <c r="K4880" s="37"/>
      <c r="M4880" s="37">
        <v>0</v>
      </c>
      <c r="N4880" s="12">
        <v>0</v>
      </c>
      <c r="O4880" s="37"/>
      <c r="R4880" s="37"/>
      <c r="T4880" s="37"/>
      <c r="V4880" s="37"/>
      <c r="X4880" s="37"/>
      <c r="Z4880" s="37"/>
      <c r="AB4880" s="37"/>
      <c r="AD4880" s="37"/>
      <c r="AF4880" s="37"/>
      <c r="AH4880" s="37"/>
      <c r="AN4880" s="37"/>
      <c r="AP4880" s="37"/>
      <c r="AR4880" s="37"/>
      <c r="AT4880" s="37"/>
      <c r="AV4880" s="37"/>
      <c r="AX4880" s="37"/>
      <c r="BB4880" s="12">
        <v>0</v>
      </c>
      <c r="CC4880" s="12">
        <v>0</v>
      </c>
      <c r="CG4880" s="12" t="s">
        <v>976</v>
      </c>
      <c r="CH4880" s="12">
        <v>77.768000000000001</v>
      </c>
      <c r="CI4880" s="12" t="s">
        <v>6486</v>
      </c>
      <c r="CJ4880" s="12" t="s">
        <v>1248</v>
      </c>
      <c r="CK4880" s="12" t="s">
        <v>932</v>
      </c>
      <c r="CL4880" s="37">
        <v>123049992</v>
      </c>
      <c r="CN4880" s="12" t="s">
        <v>1513</v>
      </c>
      <c r="CS4880" s="12"/>
      <c r="CT4880" s="36" t="str">
        <f t="shared" si="76"/>
        <v>500mn</v>
      </c>
      <c r="CU4880" s="36" t="str">
        <f>VLOOKUP(CK4880,Mapping!B:C,2,FALSE)</f>
        <v>US/CA</v>
      </c>
    </row>
    <row r="4881" spans="1:99" ht="16" customHeight="1" x14ac:dyDescent="0.35">
      <c r="A4881" s="12" t="s">
        <v>317</v>
      </c>
      <c r="B4881" s="12" t="s">
        <v>933</v>
      </c>
      <c r="E4881" s="37">
        <v>296917860</v>
      </c>
      <c r="F4881" s="12">
        <v>75596</v>
      </c>
      <c r="G4881" s="37" t="s">
        <v>1505</v>
      </c>
      <c r="I4881" s="37">
        <v>3840301</v>
      </c>
      <c r="J4881" s="12">
        <v>0.16</v>
      </c>
      <c r="K4881" s="37">
        <v>138394395</v>
      </c>
      <c r="L4881" s="12">
        <v>5.82</v>
      </c>
      <c r="M4881" s="37"/>
      <c r="O4881" s="37">
        <v>102732183</v>
      </c>
      <c r="P4881" s="12">
        <v>4.32</v>
      </c>
      <c r="R4881" s="37">
        <v>0</v>
      </c>
      <c r="S4881" s="12">
        <v>0</v>
      </c>
      <c r="T4881" s="37"/>
      <c r="V4881" s="37">
        <v>32618046</v>
      </c>
      <c r="W4881" s="12">
        <v>1.37</v>
      </c>
      <c r="X4881" s="37"/>
      <c r="Z4881" s="37"/>
      <c r="AB4881" s="37">
        <v>1937411</v>
      </c>
      <c r="AC4881" s="12">
        <v>0.08</v>
      </c>
      <c r="AD4881" s="37"/>
      <c r="AF4881" s="37">
        <v>17395524</v>
      </c>
      <c r="AG4881" s="12">
        <v>0.73</v>
      </c>
      <c r="AH4881" s="37"/>
      <c r="AJ4881" s="12">
        <v>131835</v>
      </c>
      <c r="AK4881" s="12">
        <v>1433375</v>
      </c>
      <c r="AL4881" s="12">
        <v>6413441</v>
      </c>
      <c r="AN4881" s="37"/>
      <c r="AP4881" s="37"/>
      <c r="AR4881" s="37"/>
      <c r="AT4881" s="37"/>
      <c r="AV4881" s="37"/>
      <c r="AX4881" s="37"/>
      <c r="AZ4881" s="12">
        <v>0</v>
      </c>
      <c r="BF4881" s="12">
        <v>1172589</v>
      </c>
      <c r="BG4881" s="12">
        <v>2314840</v>
      </c>
      <c r="BO4881" s="12">
        <v>0.01</v>
      </c>
      <c r="BP4881" s="12">
        <v>0.05</v>
      </c>
      <c r="BR4881" s="12">
        <v>0.01</v>
      </c>
      <c r="BS4881" s="12">
        <v>0.03</v>
      </c>
      <c r="BT4881" s="12">
        <v>0.04</v>
      </c>
      <c r="BU4881" s="12">
        <v>0.03</v>
      </c>
      <c r="BX4881" s="12">
        <v>0</v>
      </c>
      <c r="CG4881" s="12" t="s">
        <v>940</v>
      </c>
      <c r="CH4881" s="12">
        <v>50.118000000000002</v>
      </c>
      <c r="CI4881" s="12" t="s">
        <v>950</v>
      </c>
      <c r="CJ4881" s="12"/>
      <c r="CK4881" s="12" t="s">
        <v>951</v>
      </c>
      <c r="CL4881" s="37">
        <v>2355341069</v>
      </c>
      <c r="CN4881" s="12" t="s">
        <v>1506</v>
      </c>
      <c r="CS4881" s="12"/>
      <c r="CT4881" s="36" t="str">
        <f t="shared" si="76"/>
        <v>1bn - 50bn</v>
      </c>
      <c r="CU4881" s="36" t="str">
        <f>VLOOKUP(CK4881,Mapping!B:C,2,FALSE)</f>
        <v>HK</v>
      </c>
    </row>
    <row r="4882" spans="1:99" ht="16" customHeight="1" x14ac:dyDescent="0.35">
      <c r="A4882" s="12" t="s">
        <v>6487</v>
      </c>
      <c r="B4882" s="12" t="s">
        <v>925</v>
      </c>
      <c r="E4882" s="37">
        <v>556577340</v>
      </c>
      <c r="G4882" s="37" t="s">
        <v>1505</v>
      </c>
      <c r="I4882" s="37"/>
      <c r="K4882" s="37">
        <v>218067207</v>
      </c>
      <c r="L4882" s="12">
        <v>0.96</v>
      </c>
      <c r="M4882" s="37">
        <v>3011</v>
      </c>
      <c r="N4882" s="12">
        <v>0</v>
      </c>
      <c r="O4882" s="37">
        <v>37955120</v>
      </c>
      <c r="P4882" s="12">
        <v>0.17</v>
      </c>
      <c r="R4882" s="37"/>
      <c r="T4882" s="37"/>
      <c r="V4882" s="37"/>
      <c r="X4882" s="37"/>
      <c r="Z4882" s="37">
        <v>273176501</v>
      </c>
      <c r="AA4882" s="12">
        <v>1.21</v>
      </c>
      <c r="AB4882" s="37"/>
      <c r="AD4882" s="37"/>
      <c r="AF4882" s="37"/>
      <c r="AH4882" s="37"/>
      <c r="AL4882" s="12">
        <v>2499233</v>
      </c>
      <c r="AN4882" s="37">
        <v>27375501</v>
      </c>
      <c r="AO4882" s="12">
        <v>0.12</v>
      </c>
      <c r="AP4882" s="37"/>
      <c r="AR4882" s="37"/>
      <c r="AT4882" s="37"/>
      <c r="AV4882" s="37"/>
      <c r="AX4882" s="37"/>
      <c r="BB4882" s="12">
        <v>24</v>
      </c>
      <c r="BC4882" s="12">
        <v>9238299</v>
      </c>
      <c r="BG4882" s="12">
        <v>3530436</v>
      </c>
      <c r="BI4882" s="12">
        <v>162550</v>
      </c>
      <c r="BS4882" s="12">
        <v>0.04</v>
      </c>
      <c r="BU4882" s="12">
        <v>0.01</v>
      </c>
      <c r="BY4882" s="12">
        <v>0.02</v>
      </c>
      <c r="CC4882" s="12">
        <v>0</v>
      </c>
      <c r="CD4882" s="12">
        <v>0.74</v>
      </c>
      <c r="CG4882" s="12" t="s">
        <v>929</v>
      </c>
      <c r="CH4882" s="12">
        <v>77.864000000000004</v>
      </c>
      <c r="CI4882" s="12" t="s">
        <v>4229</v>
      </c>
      <c r="CJ4882" s="12"/>
      <c r="CK4882" s="12" t="s">
        <v>4230</v>
      </c>
      <c r="CL4882" s="37">
        <v>22441346438</v>
      </c>
      <c r="CN4882" s="12" t="s">
        <v>1506</v>
      </c>
      <c r="CS4882" s="12"/>
      <c r="CT4882" s="36" t="str">
        <f t="shared" si="76"/>
        <v>1bn - 50bn</v>
      </c>
      <c r="CU4882" s="36" t="str">
        <f>VLOOKUP(CK4882,Mapping!B:C,2,FALSE)</f>
        <v>LATAM</v>
      </c>
    </row>
    <row r="4883" spans="1:99" ht="16" customHeight="1" x14ac:dyDescent="0.35">
      <c r="A4883" s="12" t="s">
        <v>6488</v>
      </c>
      <c r="B4883" s="12" t="s">
        <v>933</v>
      </c>
      <c r="E4883" s="37">
        <v>68373687</v>
      </c>
      <c r="G4883" s="37" t="s">
        <v>1505</v>
      </c>
      <c r="I4883" s="37"/>
      <c r="K4883" s="37">
        <v>11893529</v>
      </c>
      <c r="L4883" s="12">
        <v>0.62</v>
      </c>
      <c r="M4883" s="37">
        <v>2352751</v>
      </c>
      <c r="N4883" s="12">
        <v>0.12</v>
      </c>
      <c r="O4883" s="37">
        <v>14443846</v>
      </c>
      <c r="P4883" s="12">
        <v>0.75</v>
      </c>
      <c r="R4883" s="37"/>
      <c r="T4883" s="37"/>
      <c r="V4883" s="37"/>
      <c r="X4883" s="37"/>
      <c r="Z4883" s="37">
        <v>39683561</v>
      </c>
      <c r="AA4883" s="12">
        <v>2.0699999999999998</v>
      </c>
      <c r="AB4883" s="37"/>
      <c r="AD4883" s="37"/>
      <c r="AF4883" s="37"/>
      <c r="AH4883" s="37"/>
      <c r="AL4883" s="12">
        <v>950500</v>
      </c>
      <c r="AN4883" s="37"/>
      <c r="AP4883" s="37"/>
      <c r="AR4883" s="37"/>
      <c r="AT4883" s="37"/>
      <c r="AV4883" s="37"/>
      <c r="AX4883" s="37"/>
      <c r="BB4883" s="12">
        <v>18753</v>
      </c>
      <c r="BC4883" s="12">
        <v>1342021</v>
      </c>
      <c r="BG4883" s="12">
        <v>192600</v>
      </c>
      <c r="BS4883" s="12">
        <v>0</v>
      </c>
      <c r="BU4883" s="12">
        <v>0</v>
      </c>
      <c r="CC4883" s="12">
        <v>0</v>
      </c>
      <c r="CD4883" s="12">
        <v>0.11</v>
      </c>
      <c r="CG4883" s="12" t="s">
        <v>980</v>
      </c>
      <c r="CH4883" s="12">
        <v>77.3</v>
      </c>
      <c r="CI4883" s="12" t="s">
        <v>1529</v>
      </c>
      <c r="CJ4883" s="12" t="s">
        <v>946</v>
      </c>
      <c r="CK4883" s="12" t="s">
        <v>932</v>
      </c>
      <c r="CL4883" s="37">
        <v>1938575395</v>
      </c>
      <c r="CN4883" s="12" t="s">
        <v>1506</v>
      </c>
      <c r="CS4883" s="12"/>
      <c r="CT4883" s="36" t="str">
        <f t="shared" si="76"/>
        <v>1bn - 50bn</v>
      </c>
      <c r="CU4883" s="36" t="str">
        <f>VLOOKUP(CK4883,Mapping!B:C,2,FALSE)</f>
        <v>US/CA</v>
      </c>
    </row>
    <row r="4884" spans="1:99" ht="16" customHeight="1" x14ac:dyDescent="0.35">
      <c r="A4884" s="12" t="s">
        <v>6489</v>
      </c>
      <c r="B4884" s="12" t="s">
        <v>925</v>
      </c>
      <c r="E4884" s="37">
        <v>614707</v>
      </c>
      <c r="G4884" s="37" t="s">
        <v>1505</v>
      </c>
      <c r="I4884" s="37"/>
      <c r="K4884" s="37"/>
      <c r="M4884" s="37"/>
      <c r="O4884" s="37"/>
      <c r="R4884" s="37"/>
      <c r="T4884" s="37"/>
      <c r="V4884" s="37"/>
      <c r="X4884" s="37"/>
      <c r="Z4884" s="37"/>
      <c r="AB4884" s="37"/>
      <c r="AD4884" s="37"/>
      <c r="AF4884" s="37"/>
      <c r="AH4884" s="37"/>
      <c r="AN4884" s="37">
        <v>614707</v>
      </c>
      <c r="AO4884" s="12">
        <v>0.11</v>
      </c>
      <c r="AP4884" s="37"/>
      <c r="AR4884" s="37"/>
      <c r="AT4884" s="37"/>
      <c r="AV4884" s="37"/>
      <c r="AX4884" s="37"/>
      <c r="BI4884" s="12">
        <v>3650</v>
      </c>
      <c r="BY4884" s="12">
        <v>0</v>
      </c>
      <c r="CG4884" s="12" t="s">
        <v>940</v>
      </c>
      <c r="CH4884" s="12">
        <v>15.943</v>
      </c>
      <c r="CI4884" s="12" t="s">
        <v>1280</v>
      </c>
      <c r="CJ4884" s="12" t="s">
        <v>1114</v>
      </c>
      <c r="CK4884" s="12" t="s">
        <v>932</v>
      </c>
      <c r="CL4884" s="37">
        <v>573410155</v>
      </c>
      <c r="CN4884" s="12" t="s">
        <v>1509</v>
      </c>
      <c r="CS4884" s="12"/>
      <c r="CT4884" s="36" t="str">
        <f t="shared" si="76"/>
        <v>500mn - 1bn</v>
      </c>
      <c r="CU4884" s="36" t="str">
        <f>VLOOKUP(CK4884,Mapping!B:C,2,FALSE)</f>
        <v>US/CA</v>
      </c>
    </row>
    <row r="4885" spans="1:99" ht="16" customHeight="1" x14ac:dyDescent="0.35">
      <c r="A4885" s="12" t="s">
        <v>6490</v>
      </c>
      <c r="B4885" s="12" t="s">
        <v>925</v>
      </c>
      <c r="E4885" s="37">
        <v>689720</v>
      </c>
      <c r="G4885" s="37" t="s">
        <v>1505</v>
      </c>
      <c r="I4885" s="37"/>
      <c r="K4885" s="37"/>
      <c r="M4885" s="37"/>
      <c r="O4885" s="37"/>
      <c r="R4885" s="37"/>
      <c r="T4885" s="37"/>
      <c r="V4885" s="37"/>
      <c r="X4885" s="37"/>
      <c r="Z4885" s="37">
        <v>689720</v>
      </c>
      <c r="AA4885" s="12">
        <v>0.16</v>
      </c>
      <c r="AB4885" s="37"/>
      <c r="AD4885" s="37"/>
      <c r="AF4885" s="37"/>
      <c r="AH4885" s="37"/>
      <c r="AN4885" s="37"/>
      <c r="AP4885" s="37"/>
      <c r="AR4885" s="37"/>
      <c r="AT4885" s="37"/>
      <c r="AV4885" s="37"/>
      <c r="AX4885" s="37"/>
      <c r="BC4885" s="12">
        <v>23325</v>
      </c>
      <c r="CD4885" s="12">
        <v>0</v>
      </c>
      <c r="CG4885" s="12" t="s">
        <v>934</v>
      </c>
      <c r="CH4885" s="12">
        <v>30.594000000000001</v>
      </c>
      <c r="CI4885" s="12" t="s">
        <v>1781</v>
      </c>
      <c r="CJ4885" s="12" t="s">
        <v>931</v>
      </c>
      <c r="CK4885" s="12" t="s">
        <v>932</v>
      </c>
      <c r="CL4885" s="37">
        <v>434997624</v>
      </c>
      <c r="CN4885" s="12" t="s">
        <v>1509</v>
      </c>
      <c r="CS4885" s="12"/>
      <c r="CT4885" s="36" t="str">
        <f t="shared" si="76"/>
        <v>500mn</v>
      </c>
      <c r="CU4885" s="36" t="str">
        <f>VLOOKUP(CK4885,Mapping!B:C,2,FALSE)</f>
        <v>US/CA</v>
      </c>
    </row>
    <row r="4886" spans="1:99" ht="16" customHeight="1" x14ac:dyDescent="0.35">
      <c r="A4886" s="12" t="s">
        <v>6491</v>
      </c>
      <c r="B4886" s="12" t="s">
        <v>925</v>
      </c>
      <c r="E4886" s="37">
        <v>1497679872</v>
      </c>
      <c r="G4886" s="37" t="s">
        <v>1505</v>
      </c>
      <c r="I4886" s="37"/>
      <c r="K4886" s="37"/>
      <c r="M4886" s="37"/>
      <c r="O4886" s="37"/>
      <c r="R4886" s="37"/>
      <c r="T4886" s="37"/>
      <c r="V4886" s="37"/>
      <c r="X4886" s="37">
        <v>1020942606</v>
      </c>
      <c r="Y4886" s="12">
        <v>2.3199999999999998</v>
      </c>
      <c r="Z4886" s="37"/>
      <c r="AB4886" s="37"/>
      <c r="AD4886" s="37"/>
      <c r="AF4886" s="37"/>
      <c r="AH4886" s="37"/>
      <c r="AM4886" s="12">
        <v>165316720</v>
      </c>
      <c r="AN4886" s="37"/>
      <c r="AP4886" s="37"/>
      <c r="AR4886" s="37"/>
      <c r="AT4886" s="37"/>
      <c r="AV4886" s="37"/>
      <c r="AX4886" s="37">
        <v>476737266</v>
      </c>
      <c r="AY4886" s="12">
        <v>1.08</v>
      </c>
      <c r="BA4886" s="12">
        <v>8626469</v>
      </c>
      <c r="BW4886" s="12">
        <v>7.02</v>
      </c>
      <c r="BZ4886" s="12">
        <v>0.15</v>
      </c>
      <c r="CG4886" s="12" t="s">
        <v>1668</v>
      </c>
      <c r="CH4886" s="12">
        <v>2.4609999999999999</v>
      </c>
      <c r="CI4886" s="12" t="s">
        <v>999</v>
      </c>
      <c r="CJ4886" s="12"/>
      <c r="CK4886" s="12" t="s">
        <v>927</v>
      </c>
      <c r="CL4886" s="37">
        <v>32518937414</v>
      </c>
      <c r="CN4886" s="12" t="s">
        <v>1536</v>
      </c>
      <c r="CS4886" s="12"/>
      <c r="CT4886" s="36" t="str">
        <f t="shared" si="76"/>
        <v>1bn - 50bn</v>
      </c>
      <c r="CU4886" s="36" t="str">
        <f>VLOOKUP(CK4886,Mapping!B:C,2,FALSE)</f>
        <v>CN</v>
      </c>
    </row>
    <row r="4887" spans="1:99" ht="16" customHeight="1" x14ac:dyDescent="0.35">
      <c r="A4887" s="12" t="s">
        <v>6492</v>
      </c>
      <c r="B4887" s="12" t="s">
        <v>925</v>
      </c>
      <c r="E4887" s="37">
        <v>896564780</v>
      </c>
      <c r="G4887" s="37" t="s">
        <v>1505</v>
      </c>
      <c r="I4887" s="37"/>
      <c r="K4887" s="37"/>
      <c r="M4887" s="37"/>
      <c r="O4887" s="37"/>
      <c r="R4887" s="37"/>
      <c r="T4887" s="37"/>
      <c r="V4887" s="37"/>
      <c r="X4887" s="37"/>
      <c r="Z4887" s="37"/>
      <c r="AB4887" s="37"/>
      <c r="AD4887" s="37"/>
      <c r="AF4887" s="37"/>
      <c r="AH4887" s="37"/>
      <c r="AM4887" s="12">
        <v>310899020</v>
      </c>
      <c r="AN4887" s="37"/>
      <c r="AP4887" s="37"/>
      <c r="AR4887" s="37"/>
      <c r="AT4887" s="37"/>
      <c r="AV4887" s="37"/>
      <c r="AX4887" s="37">
        <v>896564780</v>
      </c>
      <c r="AY4887" s="12">
        <v>93.31</v>
      </c>
      <c r="BW4887" s="12">
        <v>13.21</v>
      </c>
      <c r="CG4887" s="12" t="s">
        <v>1270</v>
      </c>
      <c r="CI4887" s="12" t="s">
        <v>999</v>
      </c>
      <c r="CJ4887" s="12"/>
      <c r="CK4887" s="12" t="s">
        <v>927</v>
      </c>
      <c r="CL4887" s="37">
        <v>769832390</v>
      </c>
      <c r="CN4887" s="12" t="s">
        <v>1270</v>
      </c>
      <c r="CS4887" s="12"/>
      <c r="CT4887" s="36" t="str">
        <f t="shared" si="76"/>
        <v>500mn - 1bn</v>
      </c>
      <c r="CU4887" s="36" t="str">
        <f>VLOOKUP(CK4887,Mapping!B:C,2,FALSE)</f>
        <v>CN</v>
      </c>
    </row>
    <row r="4888" spans="1:99" ht="16" customHeight="1" x14ac:dyDescent="0.35">
      <c r="A4888" s="12" t="s">
        <v>6493</v>
      </c>
      <c r="B4888" s="12" t="s">
        <v>925</v>
      </c>
      <c r="E4888" s="37">
        <v>73275747</v>
      </c>
      <c r="G4888" s="37" t="s">
        <v>1505</v>
      </c>
      <c r="I4888" s="37"/>
      <c r="K4888" s="37"/>
      <c r="M4888" s="37"/>
      <c r="O4888" s="37"/>
      <c r="Q4888" s="12">
        <v>155348</v>
      </c>
      <c r="R4888" s="37"/>
      <c r="T4888" s="37"/>
      <c r="V4888" s="37"/>
      <c r="X4888" s="37"/>
      <c r="Z4888" s="37"/>
      <c r="AB4888" s="37"/>
      <c r="AD4888" s="37"/>
      <c r="AF4888" s="37"/>
      <c r="AH4888" s="37">
        <v>19617345</v>
      </c>
      <c r="AI4888" s="12">
        <v>7.0000000000000007E-2</v>
      </c>
      <c r="AN4888" s="37">
        <v>44334670</v>
      </c>
      <c r="AO4888" s="12">
        <v>0.15</v>
      </c>
      <c r="AP4888" s="37">
        <v>9044192</v>
      </c>
      <c r="AQ4888" s="12">
        <v>0.03</v>
      </c>
      <c r="AR4888" s="37"/>
      <c r="AT4888" s="37">
        <v>263313</v>
      </c>
      <c r="AU4888" s="12">
        <v>0</v>
      </c>
      <c r="AV4888" s="37">
        <v>16227</v>
      </c>
      <c r="AW4888" s="12">
        <v>0</v>
      </c>
      <c r="AX4888" s="37"/>
      <c r="BD4888" s="12">
        <v>24701</v>
      </c>
      <c r="BH4888" s="12">
        <v>39171</v>
      </c>
      <c r="BI4888" s="12">
        <v>263250</v>
      </c>
      <c r="BL4888" s="12">
        <v>5988</v>
      </c>
      <c r="BQ4888" s="12">
        <v>0.04</v>
      </c>
      <c r="BV4888" s="12">
        <v>0.03</v>
      </c>
      <c r="BY4888" s="12">
        <v>0.03</v>
      </c>
      <c r="CA4888" s="12">
        <v>0.01</v>
      </c>
      <c r="CF4888" s="12">
        <v>0.02</v>
      </c>
      <c r="CG4888" s="12" t="s">
        <v>940</v>
      </c>
      <c r="CH4888" s="12">
        <v>18.46</v>
      </c>
      <c r="CI4888" s="12" t="s">
        <v>3450</v>
      </c>
      <c r="CJ4888" s="12" t="s">
        <v>1248</v>
      </c>
      <c r="CK4888" s="12" t="s">
        <v>932</v>
      </c>
      <c r="CL4888" s="37">
        <v>29756232037</v>
      </c>
      <c r="CN4888" s="12" t="s">
        <v>1520</v>
      </c>
      <c r="CS4888" s="12"/>
      <c r="CT4888" s="36" t="str">
        <f t="shared" si="76"/>
        <v>1bn - 50bn</v>
      </c>
      <c r="CU4888" s="36" t="str">
        <f>VLOOKUP(CK4888,Mapping!B:C,2,FALSE)</f>
        <v>US/CA</v>
      </c>
    </row>
    <row r="4889" spans="1:99" ht="16" customHeight="1" x14ac:dyDescent="0.35">
      <c r="A4889" s="12" t="s">
        <v>6494</v>
      </c>
      <c r="B4889" s="12" t="s">
        <v>925</v>
      </c>
      <c r="E4889" s="37">
        <v>284041</v>
      </c>
      <c r="G4889" s="37" t="s">
        <v>1505</v>
      </c>
      <c r="I4889" s="37"/>
      <c r="K4889" s="37"/>
      <c r="M4889" s="37">
        <v>284041</v>
      </c>
      <c r="N4889" s="12">
        <v>0.04</v>
      </c>
      <c r="O4889" s="37"/>
      <c r="R4889" s="37"/>
      <c r="T4889" s="37"/>
      <c r="V4889" s="37"/>
      <c r="X4889" s="37"/>
      <c r="Z4889" s="37"/>
      <c r="AB4889" s="37"/>
      <c r="AD4889" s="37"/>
      <c r="AF4889" s="37"/>
      <c r="AH4889" s="37"/>
      <c r="AN4889" s="37"/>
      <c r="AP4889" s="37"/>
      <c r="AR4889" s="37"/>
      <c r="AT4889" s="37"/>
      <c r="AV4889" s="37"/>
      <c r="AX4889" s="37"/>
      <c r="BB4889" s="12">
        <v>2264</v>
      </c>
      <c r="CC4889" s="12">
        <v>0</v>
      </c>
      <c r="CG4889" s="12" t="s">
        <v>934</v>
      </c>
      <c r="CH4889" s="12">
        <v>72.153000000000006</v>
      </c>
      <c r="CI4889" s="12" t="s">
        <v>5734</v>
      </c>
      <c r="CJ4889" s="12" t="s">
        <v>1248</v>
      </c>
      <c r="CK4889" s="12" t="s">
        <v>932</v>
      </c>
      <c r="CL4889" s="37">
        <v>757050192</v>
      </c>
      <c r="CN4889" s="12" t="s">
        <v>1509</v>
      </c>
      <c r="CS4889" s="12"/>
      <c r="CT4889" s="36" t="str">
        <f t="shared" si="76"/>
        <v>500mn - 1bn</v>
      </c>
      <c r="CU4889" s="36" t="str">
        <f>VLOOKUP(CK4889,Mapping!B:C,2,FALSE)</f>
        <v>US/CA</v>
      </c>
    </row>
    <row r="4890" spans="1:99" ht="16" customHeight="1" x14ac:dyDescent="0.35">
      <c r="A4890" s="12" t="s">
        <v>801</v>
      </c>
      <c r="B4890" s="12" t="s">
        <v>925</v>
      </c>
      <c r="E4890" s="37">
        <v>3078744</v>
      </c>
      <c r="F4890" s="12">
        <v>727</v>
      </c>
      <c r="G4890" s="37" t="s">
        <v>1505</v>
      </c>
      <c r="I4890" s="37">
        <v>35330</v>
      </c>
      <c r="J4890" s="12">
        <v>0.06</v>
      </c>
      <c r="K4890" s="37">
        <v>1126212</v>
      </c>
      <c r="L4890" s="12">
        <v>1.8</v>
      </c>
      <c r="M4890" s="37"/>
      <c r="O4890" s="37">
        <v>1010174</v>
      </c>
      <c r="P4890" s="12">
        <v>1.62</v>
      </c>
      <c r="R4890" s="37"/>
      <c r="T4890" s="37"/>
      <c r="V4890" s="37"/>
      <c r="X4890" s="37"/>
      <c r="Z4890" s="37"/>
      <c r="AB4890" s="37"/>
      <c r="AD4890" s="37"/>
      <c r="AF4890" s="37">
        <v>899714</v>
      </c>
      <c r="AG4890" s="12">
        <v>1.44</v>
      </c>
      <c r="AH4890" s="37"/>
      <c r="AL4890" s="12">
        <v>66517</v>
      </c>
      <c r="AN4890" s="37"/>
      <c r="AP4890" s="37"/>
      <c r="AR4890" s="37"/>
      <c r="AT4890" s="37"/>
      <c r="AV4890" s="37">
        <v>7314</v>
      </c>
      <c r="AW4890" s="12">
        <v>0.01</v>
      </c>
      <c r="AX4890" s="37"/>
      <c r="BF4890" s="12">
        <v>66698</v>
      </c>
      <c r="BG4890" s="12">
        <v>18233</v>
      </c>
      <c r="BL4890" s="12">
        <v>2522</v>
      </c>
      <c r="BO4890" s="12">
        <v>0</v>
      </c>
      <c r="BP4890" s="12">
        <v>0</v>
      </c>
      <c r="BS4890" s="12">
        <v>0</v>
      </c>
      <c r="BU4890" s="12">
        <v>0</v>
      </c>
      <c r="CA4890" s="12">
        <v>0</v>
      </c>
      <c r="CG4890" s="12" t="s">
        <v>940</v>
      </c>
      <c r="CH4890" s="12">
        <v>104.67700000000001</v>
      </c>
      <c r="CI4890" s="12" t="s">
        <v>1258</v>
      </c>
      <c r="CJ4890" s="12"/>
      <c r="CK4890" s="12" t="s">
        <v>990</v>
      </c>
      <c r="CL4890" s="37">
        <v>62420877</v>
      </c>
      <c r="CN4890" s="12" t="s">
        <v>1506</v>
      </c>
      <c r="CS4890" s="12"/>
      <c r="CT4890" s="36" t="str">
        <f t="shared" si="76"/>
        <v>500mn</v>
      </c>
      <c r="CU4890" s="36" t="str">
        <f>VLOOKUP(CK4890,Mapping!B:C,2,FALSE)</f>
        <v>EU</v>
      </c>
    </row>
    <row r="4891" spans="1:99" ht="16" customHeight="1" x14ac:dyDescent="0.35">
      <c r="A4891" s="12" t="s">
        <v>6495</v>
      </c>
      <c r="B4891" s="12" t="s">
        <v>925</v>
      </c>
      <c r="E4891" s="37">
        <v>0</v>
      </c>
      <c r="G4891" s="37" t="s">
        <v>1505</v>
      </c>
      <c r="I4891" s="37"/>
      <c r="K4891" s="37"/>
      <c r="M4891" s="37"/>
      <c r="O4891" s="37"/>
      <c r="R4891" s="37"/>
      <c r="T4891" s="37"/>
      <c r="V4891" s="37"/>
      <c r="X4891" s="37"/>
      <c r="Z4891" s="37"/>
      <c r="AB4891" s="37"/>
      <c r="AD4891" s="37"/>
      <c r="AF4891" s="37"/>
      <c r="AH4891" s="37"/>
      <c r="AN4891" s="37">
        <v>0</v>
      </c>
      <c r="AO4891" s="12">
        <v>0</v>
      </c>
      <c r="AP4891" s="37"/>
      <c r="AR4891" s="37"/>
      <c r="AT4891" s="37"/>
      <c r="AV4891" s="37"/>
      <c r="AX4891" s="37"/>
      <c r="BI4891" s="12">
        <v>0</v>
      </c>
      <c r="BY4891" s="12">
        <v>0</v>
      </c>
      <c r="CG4891" s="12" t="s">
        <v>940</v>
      </c>
      <c r="CH4891" s="12">
        <v>34.546999999999997</v>
      </c>
      <c r="CI4891" s="12" t="s">
        <v>941</v>
      </c>
      <c r="CJ4891" s="12" t="s">
        <v>941</v>
      </c>
      <c r="CK4891" s="12" t="s">
        <v>932</v>
      </c>
      <c r="CL4891" s="37">
        <v>135162136</v>
      </c>
      <c r="CN4891" s="12" t="s">
        <v>1506</v>
      </c>
      <c r="CS4891" s="12"/>
      <c r="CT4891" s="36" t="str">
        <f t="shared" si="76"/>
        <v>500mn</v>
      </c>
      <c r="CU4891" s="36" t="str">
        <f>VLOOKUP(CK4891,Mapping!B:C,2,FALSE)</f>
        <v>US/CA</v>
      </c>
    </row>
    <row r="4892" spans="1:99" ht="16" customHeight="1" x14ac:dyDescent="0.35">
      <c r="A4892" s="12" t="s">
        <v>6496</v>
      </c>
      <c r="B4892" s="12" t="s">
        <v>925</v>
      </c>
      <c r="E4892" s="37">
        <v>251439</v>
      </c>
      <c r="G4892" s="37" t="s">
        <v>1505</v>
      </c>
      <c r="I4892" s="37"/>
      <c r="K4892" s="37"/>
      <c r="M4892" s="37"/>
      <c r="O4892" s="37"/>
      <c r="R4892" s="37"/>
      <c r="T4892" s="37"/>
      <c r="V4892" s="37"/>
      <c r="X4892" s="37"/>
      <c r="Z4892" s="37"/>
      <c r="AB4892" s="37"/>
      <c r="AD4892" s="37"/>
      <c r="AF4892" s="37"/>
      <c r="AH4892" s="37"/>
      <c r="AN4892" s="37"/>
      <c r="AP4892" s="37">
        <v>251439</v>
      </c>
      <c r="AQ4892" s="12">
        <v>0.14000000000000001</v>
      </c>
      <c r="AR4892" s="37"/>
      <c r="AT4892" s="37"/>
      <c r="AV4892" s="37"/>
      <c r="AX4892" s="37"/>
      <c r="BH4892" s="12">
        <v>1089</v>
      </c>
      <c r="BV4892" s="12">
        <v>0</v>
      </c>
      <c r="CG4892" s="12" t="s">
        <v>929</v>
      </c>
      <c r="CH4892" s="12">
        <v>40.973999999999997</v>
      </c>
      <c r="CI4892" s="12" t="s">
        <v>1518</v>
      </c>
      <c r="CJ4892" s="12" t="s">
        <v>966</v>
      </c>
      <c r="CK4892" s="12" t="s">
        <v>932</v>
      </c>
      <c r="CL4892" s="37">
        <v>175303694</v>
      </c>
      <c r="CN4892" s="12" t="s">
        <v>1509</v>
      </c>
      <c r="CS4892" s="12"/>
      <c r="CT4892" s="36" t="str">
        <f t="shared" si="76"/>
        <v>500mn</v>
      </c>
      <c r="CU4892" s="36" t="str">
        <f>VLOOKUP(CK4892,Mapping!B:C,2,FALSE)</f>
        <v>US/CA</v>
      </c>
    </row>
    <row r="4893" spans="1:99" ht="16" customHeight="1" x14ac:dyDescent="0.35">
      <c r="A4893" s="12" t="s">
        <v>6497</v>
      </c>
      <c r="B4893" s="12" t="s">
        <v>925</v>
      </c>
      <c r="E4893" s="37">
        <v>35072</v>
      </c>
      <c r="G4893" s="37" t="s">
        <v>1505</v>
      </c>
      <c r="I4893" s="37"/>
      <c r="K4893" s="37"/>
      <c r="M4893" s="37"/>
      <c r="O4893" s="37"/>
      <c r="Q4893" s="12">
        <v>15</v>
      </c>
      <c r="R4893" s="37"/>
      <c r="T4893" s="37"/>
      <c r="V4893" s="37"/>
      <c r="X4893" s="37"/>
      <c r="Z4893" s="37"/>
      <c r="AB4893" s="37"/>
      <c r="AD4893" s="37"/>
      <c r="AF4893" s="37"/>
      <c r="AH4893" s="37">
        <v>1821</v>
      </c>
      <c r="AI4893" s="12">
        <v>0</v>
      </c>
      <c r="AN4893" s="37">
        <v>32396</v>
      </c>
      <c r="AO4893" s="12">
        <v>0.01</v>
      </c>
      <c r="AP4893" s="37">
        <v>855</v>
      </c>
      <c r="AQ4893" s="12">
        <v>0</v>
      </c>
      <c r="AR4893" s="37"/>
      <c r="AT4893" s="37"/>
      <c r="AV4893" s="37"/>
      <c r="AX4893" s="37"/>
      <c r="BH4893" s="12">
        <v>4</v>
      </c>
      <c r="BI4893" s="12">
        <v>150</v>
      </c>
      <c r="BQ4893" s="12">
        <v>0</v>
      </c>
      <c r="BV4893" s="12">
        <v>0</v>
      </c>
      <c r="BY4893" s="12">
        <v>0</v>
      </c>
      <c r="CG4893" s="12" t="s">
        <v>991</v>
      </c>
      <c r="CH4893" s="12">
        <v>31.164000000000001</v>
      </c>
      <c r="CI4893" s="12" t="s">
        <v>1549</v>
      </c>
      <c r="CJ4893" s="12" t="s">
        <v>966</v>
      </c>
      <c r="CK4893" s="12" t="s">
        <v>932</v>
      </c>
      <c r="CL4893" s="37">
        <v>254083993</v>
      </c>
      <c r="CN4893" s="12" t="s">
        <v>1535</v>
      </c>
      <c r="CS4893" s="12"/>
      <c r="CT4893" s="36" t="str">
        <f t="shared" si="76"/>
        <v>500mn</v>
      </c>
      <c r="CU4893" s="36" t="str">
        <f>VLOOKUP(CK4893,Mapping!B:C,2,FALSE)</f>
        <v>US/CA</v>
      </c>
    </row>
    <row r="4894" spans="1:99" ht="16" customHeight="1" x14ac:dyDescent="0.35">
      <c r="A4894" s="12" t="s">
        <v>6498</v>
      </c>
      <c r="B4894" s="12" t="s">
        <v>925</v>
      </c>
      <c r="E4894" s="37">
        <v>202048</v>
      </c>
      <c r="G4894" s="37" t="s">
        <v>1505</v>
      </c>
      <c r="I4894" s="37"/>
      <c r="K4894" s="37"/>
      <c r="M4894" s="37"/>
      <c r="O4894" s="37"/>
      <c r="Q4894" s="12">
        <v>1600</v>
      </c>
      <c r="R4894" s="37"/>
      <c r="T4894" s="37"/>
      <c r="V4894" s="37"/>
      <c r="X4894" s="37"/>
      <c r="Z4894" s="37"/>
      <c r="AB4894" s="37"/>
      <c r="AD4894" s="37"/>
      <c r="AF4894" s="37"/>
      <c r="AH4894" s="37">
        <v>202048</v>
      </c>
      <c r="AI4894" s="12">
        <v>0.01</v>
      </c>
      <c r="AN4894" s="37"/>
      <c r="AP4894" s="37"/>
      <c r="AR4894" s="37"/>
      <c r="AT4894" s="37"/>
      <c r="AV4894" s="37"/>
      <c r="AX4894" s="37"/>
      <c r="BQ4894" s="12">
        <v>0</v>
      </c>
      <c r="CG4894" s="12" t="s">
        <v>934</v>
      </c>
      <c r="CH4894" s="12">
        <v>35.393000000000001</v>
      </c>
      <c r="CI4894" s="12" t="s">
        <v>1549</v>
      </c>
      <c r="CJ4894" s="12" t="s">
        <v>966</v>
      </c>
      <c r="CK4894" s="12" t="s">
        <v>932</v>
      </c>
      <c r="CL4894" s="37">
        <v>1685960185</v>
      </c>
      <c r="CN4894" s="12" t="s">
        <v>1509</v>
      </c>
      <c r="CS4894" s="12"/>
      <c r="CT4894" s="36" t="str">
        <f t="shared" si="76"/>
        <v>1bn - 50bn</v>
      </c>
      <c r="CU4894" s="36" t="str">
        <f>VLOOKUP(CK4894,Mapping!B:C,2,FALSE)</f>
        <v>US/CA</v>
      </c>
    </row>
    <row r="4895" spans="1:99" ht="16" customHeight="1" x14ac:dyDescent="0.35">
      <c r="A4895" s="12" t="s">
        <v>6499</v>
      </c>
      <c r="B4895" s="12" t="s">
        <v>925</v>
      </c>
      <c r="E4895" s="37">
        <v>0</v>
      </c>
      <c r="G4895" s="37" t="s">
        <v>1505</v>
      </c>
      <c r="I4895" s="37"/>
      <c r="K4895" s="37"/>
      <c r="M4895" s="37">
        <v>0</v>
      </c>
      <c r="N4895" s="12">
        <v>0</v>
      </c>
      <c r="O4895" s="37"/>
      <c r="R4895" s="37"/>
      <c r="T4895" s="37"/>
      <c r="V4895" s="37"/>
      <c r="X4895" s="37"/>
      <c r="Z4895" s="37"/>
      <c r="AB4895" s="37"/>
      <c r="AD4895" s="37"/>
      <c r="AF4895" s="37"/>
      <c r="AH4895" s="37"/>
      <c r="AN4895" s="37"/>
      <c r="AP4895" s="37"/>
      <c r="AR4895" s="37"/>
      <c r="AT4895" s="37"/>
      <c r="AV4895" s="37"/>
      <c r="AX4895" s="37"/>
      <c r="BB4895" s="12">
        <v>0</v>
      </c>
      <c r="CC4895" s="12">
        <v>0</v>
      </c>
      <c r="CG4895" s="12" t="s">
        <v>934</v>
      </c>
      <c r="CH4895" s="12">
        <v>58.274000000000001</v>
      </c>
      <c r="CI4895" s="12" t="s">
        <v>1148</v>
      </c>
      <c r="CJ4895" s="12" t="s">
        <v>1149</v>
      </c>
      <c r="CK4895" s="12" t="s">
        <v>932</v>
      </c>
      <c r="CL4895" s="37">
        <v>191013384</v>
      </c>
      <c r="CN4895" s="12" t="s">
        <v>1509</v>
      </c>
      <c r="CS4895" s="12"/>
      <c r="CT4895" s="36" t="str">
        <f t="shared" si="76"/>
        <v>500mn</v>
      </c>
      <c r="CU4895" s="36" t="str">
        <f>VLOOKUP(CK4895,Mapping!B:C,2,FALSE)</f>
        <v>US/CA</v>
      </c>
    </row>
    <row r="4896" spans="1:99" ht="16" customHeight="1" x14ac:dyDescent="0.35">
      <c r="A4896" s="12" t="s">
        <v>6500</v>
      </c>
      <c r="B4896" s="12" t="s">
        <v>925</v>
      </c>
      <c r="E4896" s="37">
        <v>1356861</v>
      </c>
      <c r="G4896" s="37" t="s">
        <v>1505</v>
      </c>
      <c r="I4896" s="37"/>
      <c r="K4896" s="37"/>
      <c r="M4896" s="37">
        <v>1255</v>
      </c>
      <c r="N4896" s="12">
        <v>0</v>
      </c>
      <c r="O4896" s="37"/>
      <c r="Q4896" s="12">
        <v>563</v>
      </c>
      <c r="R4896" s="37"/>
      <c r="T4896" s="37"/>
      <c r="V4896" s="37"/>
      <c r="X4896" s="37"/>
      <c r="Z4896" s="37"/>
      <c r="AB4896" s="37"/>
      <c r="AD4896" s="37">
        <v>1114</v>
      </c>
      <c r="AE4896" s="12">
        <v>0</v>
      </c>
      <c r="AF4896" s="37"/>
      <c r="AH4896" s="37">
        <v>71096</v>
      </c>
      <c r="AI4896" s="12">
        <v>0.01</v>
      </c>
      <c r="AN4896" s="37">
        <v>8421</v>
      </c>
      <c r="AO4896" s="12">
        <v>0</v>
      </c>
      <c r="AP4896" s="37">
        <v>1274975</v>
      </c>
      <c r="AQ4896" s="12">
        <v>0.16</v>
      </c>
      <c r="AR4896" s="37"/>
      <c r="AT4896" s="37"/>
      <c r="AV4896" s="37"/>
      <c r="AX4896" s="37"/>
      <c r="BB4896" s="12">
        <v>10</v>
      </c>
      <c r="BH4896" s="12">
        <v>5522</v>
      </c>
      <c r="BI4896" s="12">
        <v>50</v>
      </c>
      <c r="BJ4896" s="12">
        <v>10</v>
      </c>
      <c r="BQ4896" s="12">
        <v>0</v>
      </c>
      <c r="BV4896" s="12">
        <v>0</v>
      </c>
      <c r="BY4896" s="12">
        <v>0</v>
      </c>
      <c r="CB4896" s="12">
        <v>0</v>
      </c>
      <c r="CC4896" s="12">
        <v>0</v>
      </c>
      <c r="CG4896" s="12" t="s">
        <v>929</v>
      </c>
      <c r="CH4896" s="12">
        <v>9.7360000000000007</v>
      </c>
      <c r="CI4896" s="12" t="s">
        <v>967</v>
      </c>
      <c r="CJ4896" s="12" t="s">
        <v>968</v>
      </c>
      <c r="CK4896" s="12" t="s">
        <v>932</v>
      </c>
      <c r="CL4896" s="37">
        <v>811630139</v>
      </c>
      <c r="CN4896" s="12" t="s">
        <v>1506</v>
      </c>
      <c r="CS4896" s="12"/>
      <c r="CT4896" s="36" t="str">
        <f t="shared" si="76"/>
        <v>500mn - 1bn</v>
      </c>
      <c r="CU4896" s="36" t="str">
        <f>VLOOKUP(CK4896,Mapping!B:C,2,FALSE)</f>
        <v>US/CA</v>
      </c>
    </row>
    <row r="4897" spans="1:99" ht="16" customHeight="1" x14ac:dyDescent="0.35">
      <c r="A4897" s="12" t="s">
        <v>6501</v>
      </c>
      <c r="B4897" s="12" t="s">
        <v>925</v>
      </c>
      <c r="E4897" s="37">
        <v>261040</v>
      </c>
      <c r="G4897" s="37" t="s">
        <v>1505</v>
      </c>
      <c r="I4897" s="37"/>
      <c r="K4897" s="37"/>
      <c r="M4897" s="37"/>
      <c r="O4897" s="37"/>
      <c r="R4897" s="37"/>
      <c r="T4897" s="37"/>
      <c r="V4897" s="37"/>
      <c r="X4897" s="37"/>
      <c r="Z4897" s="37"/>
      <c r="AB4897" s="37"/>
      <c r="AD4897" s="37"/>
      <c r="AF4897" s="37"/>
      <c r="AH4897" s="37"/>
      <c r="AN4897" s="37">
        <v>261040</v>
      </c>
      <c r="AO4897" s="12">
        <v>0.08</v>
      </c>
      <c r="AP4897" s="37"/>
      <c r="AR4897" s="37"/>
      <c r="AT4897" s="37"/>
      <c r="AV4897" s="37"/>
      <c r="AX4897" s="37"/>
      <c r="BI4897" s="12">
        <v>1550</v>
      </c>
      <c r="BY4897" s="12">
        <v>0</v>
      </c>
      <c r="CG4897" s="12" t="s">
        <v>940</v>
      </c>
      <c r="CH4897" s="12">
        <v>20.126999999999999</v>
      </c>
      <c r="CI4897" s="12" t="s">
        <v>1518</v>
      </c>
      <c r="CJ4897" s="12" t="s">
        <v>966</v>
      </c>
      <c r="CK4897" s="12" t="s">
        <v>932</v>
      </c>
      <c r="CL4897" s="37">
        <v>325182206</v>
      </c>
      <c r="CN4897" s="12" t="s">
        <v>1509</v>
      </c>
      <c r="CS4897" s="12"/>
      <c r="CT4897" s="36" t="str">
        <f t="shared" si="76"/>
        <v>500mn</v>
      </c>
      <c r="CU4897" s="36" t="str">
        <f>VLOOKUP(CK4897,Mapping!B:C,2,FALSE)</f>
        <v>US/CA</v>
      </c>
    </row>
    <row r="4898" spans="1:99" ht="16" customHeight="1" x14ac:dyDescent="0.35">
      <c r="A4898" s="12" t="s">
        <v>6502</v>
      </c>
      <c r="B4898" s="12" t="s">
        <v>925</v>
      </c>
      <c r="E4898" s="37">
        <v>2220733</v>
      </c>
      <c r="G4898" s="37" t="s">
        <v>1505</v>
      </c>
      <c r="I4898" s="37"/>
      <c r="K4898" s="37"/>
      <c r="M4898" s="37">
        <v>1141184</v>
      </c>
      <c r="N4898" s="12">
        <v>0.2</v>
      </c>
      <c r="O4898" s="37"/>
      <c r="Q4898" s="12">
        <v>0</v>
      </c>
      <c r="R4898" s="37"/>
      <c r="T4898" s="37">
        <v>1079549</v>
      </c>
      <c r="U4898" s="12">
        <v>0.19</v>
      </c>
      <c r="V4898" s="37"/>
      <c r="X4898" s="37"/>
      <c r="Z4898" s="37"/>
      <c r="AB4898" s="37"/>
      <c r="AD4898" s="37"/>
      <c r="AF4898" s="37"/>
      <c r="AH4898" s="37">
        <v>0</v>
      </c>
      <c r="AI4898" s="12">
        <v>0</v>
      </c>
      <c r="AN4898" s="37"/>
      <c r="AP4898" s="37"/>
      <c r="AR4898" s="37"/>
      <c r="AT4898" s="37"/>
      <c r="AV4898" s="37"/>
      <c r="AX4898" s="37"/>
      <c r="BB4898" s="12">
        <v>9096</v>
      </c>
      <c r="BK4898" s="12">
        <v>9644</v>
      </c>
      <c r="BQ4898" s="12">
        <v>0</v>
      </c>
      <c r="CC4898" s="12">
        <v>0</v>
      </c>
      <c r="CE4898" s="12">
        <v>0</v>
      </c>
      <c r="CG4898" s="12"/>
      <c r="CH4898" s="12">
        <v>37.220999999999997</v>
      </c>
      <c r="CI4898" s="12" t="s">
        <v>1578</v>
      </c>
      <c r="CJ4898" s="12" t="s">
        <v>1080</v>
      </c>
      <c r="CK4898" s="12" t="s">
        <v>932</v>
      </c>
      <c r="CL4898" s="37">
        <v>581115780</v>
      </c>
      <c r="CN4898" s="12" t="s">
        <v>1509</v>
      </c>
      <c r="CS4898" s="12"/>
      <c r="CT4898" s="36" t="str">
        <f t="shared" si="76"/>
        <v>500mn - 1bn</v>
      </c>
      <c r="CU4898" s="36" t="str">
        <f>VLOOKUP(CK4898,Mapping!B:C,2,FALSE)</f>
        <v>US/CA</v>
      </c>
    </row>
    <row r="4899" spans="1:99" ht="16" customHeight="1" x14ac:dyDescent="0.35">
      <c r="A4899" s="12" t="s">
        <v>6503</v>
      </c>
      <c r="B4899" s="12" t="s">
        <v>925</v>
      </c>
      <c r="E4899" s="37">
        <v>106592</v>
      </c>
      <c r="G4899" s="37" t="s">
        <v>1505</v>
      </c>
      <c r="I4899" s="37"/>
      <c r="K4899" s="37"/>
      <c r="M4899" s="37">
        <v>79918</v>
      </c>
      <c r="N4899" s="12">
        <v>0.04</v>
      </c>
      <c r="O4899" s="37"/>
      <c r="Q4899" s="12">
        <v>123</v>
      </c>
      <c r="R4899" s="37"/>
      <c r="T4899" s="37"/>
      <c r="V4899" s="37"/>
      <c r="X4899" s="37"/>
      <c r="Z4899" s="37"/>
      <c r="AB4899" s="37"/>
      <c r="AD4899" s="37">
        <v>11142</v>
      </c>
      <c r="AE4899" s="12">
        <v>0.01</v>
      </c>
      <c r="AF4899" s="37"/>
      <c r="AH4899" s="37">
        <v>15532</v>
      </c>
      <c r="AI4899" s="12">
        <v>0.01</v>
      </c>
      <c r="AN4899" s="37">
        <v>0</v>
      </c>
      <c r="AO4899" s="12">
        <v>0</v>
      </c>
      <c r="AP4899" s="37"/>
      <c r="AR4899" s="37"/>
      <c r="AT4899" s="37"/>
      <c r="AV4899" s="37"/>
      <c r="AX4899" s="37"/>
      <c r="BB4899" s="12">
        <v>637</v>
      </c>
      <c r="BI4899" s="12">
        <v>0</v>
      </c>
      <c r="BJ4899" s="12">
        <v>100</v>
      </c>
      <c r="BQ4899" s="12">
        <v>0</v>
      </c>
      <c r="BY4899" s="12">
        <v>0</v>
      </c>
      <c r="CB4899" s="12">
        <v>0</v>
      </c>
      <c r="CC4899" s="12">
        <v>0</v>
      </c>
      <c r="CG4899" s="12" t="s">
        <v>959</v>
      </c>
      <c r="CH4899" s="12">
        <v>101.235</v>
      </c>
      <c r="CI4899" s="12" t="s">
        <v>2111</v>
      </c>
      <c r="CJ4899" s="12" t="s">
        <v>2112</v>
      </c>
      <c r="CK4899" s="12" t="s">
        <v>932</v>
      </c>
      <c r="CL4899" s="37">
        <v>197576977</v>
      </c>
      <c r="CN4899" s="12" t="s">
        <v>1509</v>
      </c>
      <c r="CS4899" s="12"/>
      <c r="CT4899" s="36" t="str">
        <f t="shared" si="76"/>
        <v>500mn</v>
      </c>
      <c r="CU4899" s="36" t="str">
        <f>VLOOKUP(CK4899,Mapping!B:C,2,FALSE)</f>
        <v>US/CA</v>
      </c>
    </row>
    <row r="4900" spans="1:99" ht="16" customHeight="1" x14ac:dyDescent="0.35">
      <c r="A4900" s="12" t="s">
        <v>6504</v>
      </c>
      <c r="B4900" s="12" t="s">
        <v>925</v>
      </c>
      <c r="E4900" s="37">
        <v>3308835</v>
      </c>
      <c r="G4900" s="37" t="s">
        <v>1505</v>
      </c>
      <c r="I4900" s="37"/>
      <c r="K4900" s="37"/>
      <c r="M4900" s="37">
        <v>405487</v>
      </c>
      <c r="N4900" s="12">
        <v>0.01</v>
      </c>
      <c r="O4900" s="37"/>
      <c r="Q4900" s="12">
        <v>3307</v>
      </c>
      <c r="R4900" s="37"/>
      <c r="T4900" s="37"/>
      <c r="V4900" s="37"/>
      <c r="X4900" s="37"/>
      <c r="Z4900" s="37"/>
      <c r="AB4900" s="37"/>
      <c r="AD4900" s="37"/>
      <c r="AF4900" s="37"/>
      <c r="AH4900" s="37">
        <v>417608</v>
      </c>
      <c r="AI4900" s="12">
        <v>0.01</v>
      </c>
      <c r="AN4900" s="37">
        <v>1233624</v>
      </c>
      <c r="AO4900" s="12">
        <v>0.04</v>
      </c>
      <c r="AP4900" s="37">
        <v>1252116</v>
      </c>
      <c r="AQ4900" s="12">
        <v>0.04</v>
      </c>
      <c r="AR4900" s="37"/>
      <c r="AT4900" s="37"/>
      <c r="AV4900" s="37"/>
      <c r="AX4900" s="37"/>
      <c r="BB4900" s="12">
        <v>3232</v>
      </c>
      <c r="BH4900" s="12">
        <v>5423</v>
      </c>
      <c r="BI4900" s="12">
        <v>7325</v>
      </c>
      <c r="BQ4900" s="12">
        <v>0</v>
      </c>
      <c r="BV4900" s="12">
        <v>0</v>
      </c>
      <c r="BY4900" s="12">
        <v>0</v>
      </c>
      <c r="CC4900" s="12">
        <v>0</v>
      </c>
      <c r="CG4900" s="12" t="s">
        <v>934</v>
      </c>
      <c r="CH4900" s="12">
        <v>40.601999999999997</v>
      </c>
      <c r="CI4900" s="12" t="s">
        <v>3629</v>
      </c>
      <c r="CJ4900" s="12" t="s">
        <v>1109</v>
      </c>
      <c r="CK4900" s="12" t="s">
        <v>932</v>
      </c>
      <c r="CL4900" s="37">
        <v>2889784892</v>
      </c>
      <c r="CN4900" s="12" t="s">
        <v>1509</v>
      </c>
      <c r="CS4900" s="12"/>
      <c r="CT4900" s="36" t="str">
        <f t="shared" si="76"/>
        <v>1bn - 50bn</v>
      </c>
      <c r="CU4900" s="36" t="str">
        <f>VLOOKUP(CK4900,Mapping!B:C,2,FALSE)</f>
        <v>US/CA</v>
      </c>
    </row>
    <row r="4901" spans="1:99" ht="16" customHeight="1" x14ac:dyDescent="0.35">
      <c r="A4901" s="12" t="s">
        <v>6505</v>
      </c>
      <c r="B4901" s="12" t="s">
        <v>925</v>
      </c>
      <c r="E4901" s="37">
        <v>391721</v>
      </c>
      <c r="G4901" s="37" t="s">
        <v>1505</v>
      </c>
      <c r="I4901" s="37"/>
      <c r="K4901" s="37"/>
      <c r="M4901" s="37"/>
      <c r="O4901" s="37"/>
      <c r="Q4901" s="12">
        <v>3102</v>
      </c>
      <c r="R4901" s="37"/>
      <c r="T4901" s="37"/>
      <c r="V4901" s="37"/>
      <c r="X4901" s="37"/>
      <c r="Z4901" s="37"/>
      <c r="AB4901" s="37"/>
      <c r="AD4901" s="37"/>
      <c r="AF4901" s="37"/>
      <c r="AH4901" s="37">
        <v>391721</v>
      </c>
      <c r="AI4901" s="12">
        <v>0.45</v>
      </c>
      <c r="AN4901" s="37"/>
      <c r="AP4901" s="37"/>
      <c r="AR4901" s="37"/>
      <c r="AT4901" s="37"/>
      <c r="AV4901" s="37"/>
      <c r="AX4901" s="37"/>
      <c r="BQ4901" s="12">
        <v>0</v>
      </c>
      <c r="CG4901" s="12" t="s">
        <v>991</v>
      </c>
      <c r="CH4901" s="12">
        <v>45.892000000000003</v>
      </c>
      <c r="CI4901" s="12" t="s">
        <v>983</v>
      </c>
      <c r="CJ4901" s="12" t="s">
        <v>984</v>
      </c>
      <c r="CK4901" s="12" t="s">
        <v>985</v>
      </c>
      <c r="CL4901" s="37">
        <v>86111805</v>
      </c>
      <c r="CN4901" s="12" t="s">
        <v>1534</v>
      </c>
      <c r="CS4901" s="12"/>
      <c r="CT4901" s="36" t="str">
        <f t="shared" si="76"/>
        <v>500mn</v>
      </c>
      <c r="CU4901" s="36" t="str">
        <f>VLOOKUP(CK4901,Mapping!B:C,2,FALSE)</f>
        <v>US/CA</v>
      </c>
    </row>
    <row r="4902" spans="1:99" ht="16" customHeight="1" x14ac:dyDescent="0.35">
      <c r="A4902" s="12" t="s">
        <v>6506</v>
      </c>
      <c r="B4902" s="12" t="s">
        <v>925</v>
      </c>
      <c r="E4902" s="37">
        <v>34057306</v>
      </c>
      <c r="G4902" s="37" t="s">
        <v>1505</v>
      </c>
      <c r="I4902" s="37"/>
      <c r="K4902" s="37"/>
      <c r="M4902" s="37"/>
      <c r="O4902" s="37"/>
      <c r="R4902" s="37"/>
      <c r="T4902" s="37"/>
      <c r="V4902" s="37"/>
      <c r="X4902" s="37"/>
      <c r="Z4902" s="37"/>
      <c r="AB4902" s="37"/>
      <c r="AD4902" s="37"/>
      <c r="AF4902" s="37"/>
      <c r="AH4902" s="37"/>
      <c r="AN4902" s="37">
        <v>6542837</v>
      </c>
      <c r="AO4902" s="12">
        <v>0.2</v>
      </c>
      <c r="AP4902" s="37">
        <v>27514469</v>
      </c>
      <c r="AQ4902" s="12">
        <v>0.86</v>
      </c>
      <c r="AR4902" s="37"/>
      <c r="AT4902" s="37"/>
      <c r="AV4902" s="37"/>
      <c r="AX4902" s="37"/>
      <c r="BH4902" s="12">
        <v>119167</v>
      </c>
      <c r="BI4902" s="12">
        <v>38850</v>
      </c>
      <c r="BV4902" s="12">
        <v>0.1</v>
      </c>
      <c r="BY4902" s="12">
        <v>0.01</v>
      </c>
      <c r="CG4902" s="12" t="s">
        <v>929</v>
      </c>
      <c r="CH4902" s="12">
        <v>48.500999999999998</v>
      </c>
      <c r="CI4902" s="12" t="s">
        <v>1779</v>
      </c>
      <c r="CJ4902" s="12" t="s">
        <v>1109</v>
      </c>
      <c r="CK4902" s="12" t="s">
        <v>932</v>
      </c>
      <c r="CL4902" s="37">
        <v>3200396067</v>
      </c>
      <c r="CN4902" s="12" t="s">
        <v>1509</v>
      </c>
      <c r="CS4902" s="12"/>
      <c r="CT4902" s="36" t="str">
        <f t="shared" si="76"/>
        <v>1bn - 50bn</v>
      </c>
      <c r="CU4902" s="36" t="str">
        <f>VLOOKUP(CK4902,Mapping!B:C,2,FALSE)</f>
        <v>US/CA</v>
      </c>
    </row>
    <row r="4903" spans="1:99" ht="16" customHeight="1" x14ac:dyDescent="0.35">
      <c r="A4903" s="12" t="s">
        <v>6507</v>
      </c>
      <c r="B4903" s="12" t="s">
        <v>925</v>
      </c>
      <c r="E4903" s="37">
        <v>204</v>
      </c>
      <c r="G4903" s="37" t="s">
        <v>1505</v>
      </c>
      <c r="I4903" s="37"/>
      <c r="K4903" s="37"/>
      <c r="M4903" s="37"/>
      <c r="O4903" s="37"/>
      <c r="R4903" s="37"/>
      <c r="T4903" s="37"/>
      <c r="V4903" s="37"/>
      <c r="X4903" s="37">
        <v>204</v>
      </c>
      <c r="Y4903" s="12">
        <v>0</v>
      </c>
      <c r="Z4903" s="37"/>
      <c r="AB4903" s="37"/>
      <c r="AD4903" s="37"/>
      <c r="AF4903" s="37"/>
      <c r="AH4903" s="37"/>
      <c r="AN4903" s="37"/>
      <c r="AP4903" s="37"/>
      <c r="AR4903" s="37"/>
      <c r="AT4903" s="37"/>
      <c r="AV4903" s="37"/>
      <c r="AX4903" s="37"/>
      <c r="BA4903" s="12">
        <v>2</v>
      </c>
      <c r="BZ4903" s="12">
        <v>0</v>
      </c>
      <c r="CG4903" s="12" t="s">
        <v>991</v>
      </c>
      <c r="CH4903" s="12">
        <v>8.5890000000000004</v>
      </c>
      <c r="CI4903" s="12" t="s">
        <v>2116</v>
      </c>
      <c r="CJ4903" s="12" t="s">
        <v>946</v>
      </c>
      <c r="CK4903" s="12" t="s">
        <v>932</v>
      </c>
      <c r="CL4903" s="37">
        <v>100834301</v>
      </c>
      <c r="CN4903" s="12" t="s">
        <v>1534</v>
      </c>
      <c r="CS4903" s="12"/>
      <c r="CT4903" s="36" t="str">
        <f t="shared" si="76"/>
        <v>500mn</v>
      </c>
      <c r="CU4903" s="36" t="str">
        <f>VLOOKUP(CK4903,Mapping!B:C,2,FALSE)</f>
        <v>US/CA</v>
      </c>
    </row>
    <row r="4904" spans="1:99" ht="16" customHeight="1" x14ac:dyDescent="0.35">
      <c r="A4904" s="12" t="s">
        <v>6508</v>
      </c>
      <c r="B4904" s="12" t="s">
        <v>925</v>
      </c>
      <c r="E4904" s="37">
        <v>2562879</v>
      </c>
      <c r="G4904" s="37" t="s">
        <v>1505</v>
      </c>
      <c r="I4904" s="37"/>
      <c r="K4904" s="37"/>
      <c r="M4904" s="37"/>
      <c r="O4904" s="37"/>
      <c r="R4904" s="37"/>
      <c r="T4904" s="37"/>
      <c r="V4904" s="37"/>
      <c r="X4904" s="37"/>
      <c r="Z4904" s="37"/>
      <c r="AB4904" s="37"/>
      <c r="AD4904" s="37"/>
      <c r="AF4904" s="37"/>
      <c r="AH4904" s="37"/>
      <c r="AN4904" s="37"/>
      <c r="AP4904" s="37">
        <v>2562879</v>
      </c>
      <c r="AQ4904" s="12">
        <v>0.61</v>
      </c>
      <c r="AR4904" s="37"/>
      <c r="AT4904" s="37"/>
      <c r="AV4904" s="37"/>
      <c r="AX4904" s="37"/>
      <c r="BH4904" s="12">
        <v>11100</v>
      </c>
      <c r="BV4904" s="12">
        <v>0.01</v>
      </c>
      <c r="CG4904" s="12" t="s">
        <v>929</v>
      </c>
      <c r="CH4904" s="12">
        <v>61.341999999999999</v>
      </c>
      <c r="CI4904" s="12" t="s">
        <v>941</v>
      </c>
      <c r="CJ4904" s="12" t="s">
        <v>941</v>
      </c>
      <c r="CK4904" s="12" t="s">
        <v>932</v>
      </c>
      <c r="CL4904" s="37">
        <v>416983883</v>
      </c>
      <c r="CN4904" s="12" t="s">
        <v>4170</v>
      </c>
      <c r="CS4904" s="12"/>
      <c r="CT4904" s="36" t="str">
        <f t="shared" si="76"/>
        <v>500mn</v>
      </c>
      <c r="CU4904" s="36" t="str">
        <f>VLOOKUP(CK4904,Mapping!B:C,2,FALSE)</f>
        <v>US/CA</v>
      </c>
    </row>
    <row r="4905" spans="1:99" ht="16" customHeight="1" x14ac:dyDescent="0.35">
      <c r="A4905" s="12" t="s">
        <v>6509</v>
      </c>
      <c r="B4905" s="12" t="s">
        <v>933</v>
      </c>
      <c r="E4905" s="37">
        <v>0</v>
      </c>
      <c r="G4905" s="37" t="s">
        <v>1505</v>
      </c>
      <c r="I4905" s="37"/>
      <c r="K4905" s="37"/>
      <c r="M4905" s="37">
        <v>0</v>
      </c>
      <c r="N4905" s="12">
        <v>0</v>
      </c>
      <c r="O4905" s="37"/>
      <c r="R4905" s="37"/>
      <c r="T4905" s="37"/>
      <c r="V4905" s="37"/>
      <c r="X4905" s="37"/>
      <c r="Z4905" s="37"/>
      <c r="AB4905" s="37"/>
      <c r="AD4905" s="37"/>
      <c r="AF4905" s="37"/>
      <c r="AH4905" s="37"/>
      <c r="AN4905" s="37">
        <v>0</v>
      </c>
      <c r="AO4905" s="12">
        <v>0</v>
      </c>
      <c r="AP4905" s="37"/>
      <c r="AR4905" s="37"/>
      <c r="AT4905" s="37"/>
      <c r="AV4905" s="37"/>
      <c r="AX4905" s="37"/>
      <c r="BB4905" s="12">
        <v>0</v>
      </c>
      <c r="BI4905" s="12">
        <v>0</v>
      </c>
      <c r="BY4905" s="12">
        <v>0</v>
      </c>
      <c r="CC4905" s="12">
        <v>0</v>
      </c>
      <c r="CG4905" s="12" t="s">
        <v>959</v>
      </c>
      <c r="CH4905" s="12">
        <v>93.513999999999996</v>
      </c>
      <c r="CI4905" s="12" t="s">
        <v>967</v>
      </c>
      <c r="CJ4905" s="12" t="s">
        <v>968</v>
      </c>
      <c r="CK4905" s="12" t="s">
        <v>932</v>
      </c>
      <c r="CL4905" s="37">
        <v>441246540</v>
      </c>
      <c r="CN4905" s="12" t="s">
        <v>1509</v>
      </c>
      <c r="CS4905" s="12"/>
      <c r="CT4905" s="36" t="str">
        <f t="shared" si="76"/>
        <v>500mn</v>
      </c>
      <c r="CU4905" s="36" t="str">
        <f>VLOOKUP(CK4905,Mapping!B:C,2,FALSE)</f>
        <v>US/CA</v>
      </c>
    </row>
    <row r="4906" spans="1:99" ht="16" customHeight="1" x14ac:dyDescent="0.35">
      <c r="A4906" s="12" t="s">
        <v>6510</v>
      </c>
      <c r="B4906" s="12" t="s">
        <v>925</v>
      </c>
      <c r="E4906" s="37">
        <v>882131</v>
      </c>
      <c r="G4906" s="37" t="s">
        <v>1505</v>
      </c>
      <c r="I4906" s="37"/>
      <c r="K4906" s="37"/>
      <c r="M4906" s="37">
        <v>580127</v>
      </c>
      <c r="N4906" s="12">
        <v>0.28000000000000003</v>
      </c>
      <c r="O4906" s="37"/>
      <c r="Q4906" s="12">
        <v>0</v>
      </c>
      <c r="R4906" s="37"/>
      <c r="T4906" s="37"/>
      <c r="V4906" s="37"/>
      <c r="X4906" s="37"/>
      <c r="Z4906" s="37"/>
      <c r="AB4906" s="37"/>
      <c r="AD4906" s="37"/>
      <c r="AF4906" s="37"/>
      <c r="AH4906" s="37">
        <v>0</v>
      </c>
      <c r="AI4906" s="12">
        <v>0</v>
      </c>
      <c r="AN4906" s="37">
        <v>0</v>
      </c>
      <c r="AO4906" s="12">
        <v>0</v>
      </c>
      <c r="AP4906" s="37">
        <v>302004</v>
      </c>
      <c r="AQ4906" s="12">
        <v>0.15</v>
      </c>
      <c r="AR4906" s="37"/>
      <c r="AT4906" s="37"/>
      <c r="AV4906" s="37"/>
      <c r="AX4906" s="37"/>
      <c r="BB4906" s="12">
        <v>4624</v>
      </c>
      <c r="BH4906" s="12">
        <v>1308</v>
      </c>
      <c r="BI4906" s="12">
        <v>0</v>
      </c>
      <c r="BQ4906" s="12">
        <v>0</v>
      </c>
      <c r="BV4906" s="12">
        <v>0</v>
      </c>
      <c r="BY4906" s="12">
        <v>0</v>
      </c>
      <c r="CC4906" s="12">
        <v>0</v>
      </c>
      <c r="CG4906" s="12"/>
      <c r="CH4906" s="12">
        <v>20.579000000000001</v>
      </c>
      <c r="CI4906" s="12" t="s">
        <v>6511</v>
      </c>
      <c r="CJ4906" s="12" t="s">
        <v>936</v>
      </c>
      <c r="CK4906" s="12" t="s">
        <v>932</v>
      </c>
      <c r="CL4906" s="37">
        <v>208010358</v>
      </c>
      <c r="CN4906" s="12" t="s">
        <v>1509</v>
      </c>
      <c r="CS4906" s="12"/>
      <c r="CT4906" s="36" t="str">
        <f t="shared" si="76"/>
        <v>500mn</v>
      </c>
      <c r="CU4906" s="36" t="str">
        <f>VLOOKUP(CK4906,Mapping!B:C,2,FALSE)</f>
        <v>US/CA</v>
      </c>
    </row>
    <row r="4907" spans="1:99" ht="16" customHeight="1" x14ac:dyDescent="0.35">
      <c r="A4907" s="12" t="s">
        <v>6512</v>
      </c>
      <c r="B4907" s="12" t="s">
        <v>925</v>
      </c>
      <c r="E4907" s="37">
        <v>702972</v>
      </c>
      <c r="G4907" s="37" t="s">
        <v>1505</v>
      </c>
      <c r="I4907" s="37"/>
      <c r="K4907" s="37"/>
      <c r="M4907" s="37"/>
      <c r="O4907" s="37"/>
      <c r="Q4907" s="12">
        <v>2266</v>
      </c>
      <c r="R4907" s="37"/>
      <c r="T4907" s="37"/>
      <c r="V4907" s="37"/>
      <c r="X4907" s="37"/>
      <c r="Z4907" s="37"/>
      <c r="AB4907" s="37"/>
      <c r="AD4907" s="37"/>
      <c r="AF4907" s="37"/>
      <c r="AH4907" s="37">
        <v>286150</v>
      </c>
      <c r="AI4907" s="12">
        <v>0.02</v>
      </c>
      <c r="AN4907" s="37">
        <v>416822</v>
      </c>
      <c r="AO4907" s="12">
        <v>0.04</v>
      </c>
      <c r="AP4907" s="37"/>
      <c r="AR4907" s="37"/>
      <c r="AT4907" s="37"/>
      <c r="AV4907" s="37"/>
      <c r="AX4907" s="37"/>
      <c r="BI4907" s="12">
        <v>2475</v>
      </c>
      <c r="BQ4907" s="12">
        <v>0</v>
      </c>
      <c r="BY4907" s="12">
        <v>0</v>
      </c>
      <c r="CG4907" s="12" t="s">
        <v>959</v>
      </c>
      <c r="CH4907" s="12">
        <v>8.9580000000000002</v>
      </c>
      <c r="CI4907" s="12" t="s">
        <v>1736</v>
      </c>
      <c r="CJ4907" s="12" t="s">
        <v>1021</v>
      </c>
      <c r="CK4907" s="12" t="s">
        <v>932</v>
      </c>
      <c r="CL4907" s="37">
        <v>1171673450</v>
      </c>
      <c r="CN4907" s="12" t="s">
        <v>1514</v>
      </c>
      <c r="CS4907" s="12"/>
      <c r="CT4907" s="36" t="str">
        <f t="shared" si="76"/>
        <v>1bn - 50bn</v>
      </c>
      <c r="CU4907" s="36" t="str">
        <f>VLOOKUP(CK4907,Mapping!B:C,2,FALSE)</f>
        <v>US/CA</v>
      </c>
    </row>
    <row r="4908" spans="1:99" ht="16" customHeight="1" x14ac:dyDescent="0.35">
      <c r="A4908" s="12" t="s">
        <v>6513</v>
      </c>
      <c r="B4908" s="12" t="s">
        <v>925</v>
      </c>
      <c r="E4908" s="37">
        <v>303143</v>
      </c>
      <c r="G4908" s="37" t="s">
        <v>1505</v>
      </c>
      <c r="I4908" s="37"/>
      <c r="K4908" s="37"/>
      <c r="M4908" s="37"/>
      <c r="O4908" s="37"/>
      <c r="R4908" s="37"/>
      <c r="T4908" s="37"/>
      <c r="V4908" s="37"/>
      <c r="X4908" s="37"/>
      <c r="Z4908" s="37"/>
      <c r="AB4908" s="37"/>
      <c r="AD4908" s="37"/>
      <c r="AF4908" s="37"/>
      <c r="AH4908" s="37"/>
      <c r="AN4908" s="37">
        <v>303143</v>
      </c>
      <c r="AO4908" s="12">
        <v>0.15</v>
      </c>
      <c r="AP4908" s="37"/>
      <c r="AR4908" s="37"/>
      <c r="AT4908" s="37"/>
      <c r="AV4908" s="37"/>
      <c r="AX4908" s="37"/>
      <c r="BI4908" s="12">
        <v>1800</v>
      </c>
      <c r="BY4908" s="12">
        <v>0</v>
      </c>
      <c r="CG4908" s="12" t="s">
        <v>996</v>
      </c>
      <c r="CH4908" s="12">
        <v>15.807</v>
      </c>
      <c r="CI4908" s="12" t="s">
        <v>6514</v>
      </c>
      <c r="CJ4908" s="12" t="s">
        <v>2108</v>
      </c>
      <c r="CK4908" s="12" t="s">
        <v>932</v>
      </c>
      <c r="CL4908" s="37">
        <v>201212050</v>
      </c>
      <c r="CN4908" s="12" t="s">
        <v>1509</v>
      </c>
      <c r="CS4908" s="12"/>
      <c r="CT4908" s="36" t="str">
        <f t="shared" si="76"/>
        <v>500mn</v>
      </c>
      <c r="CU4908" s="36" t="str">
        <f>VLOOKUP(CK4908,Mapping!B:C,2,FALSE)</f>
        <v>US/CA</v>
      </c>
    </row>
    <row r="4909" spans="1:99" ht="16" customHeight="1" x14ac:dyDescent="0.35">
      <c r="A4909" s="12" t="s">
        <v>6515</v>
      </c>
      <c r="B4909" s="12" t="s">
        <v>925</v>
      </c>
      <c r="E4909" s="37">
        <v>4016104</v>
      </c>
      <c r="G4909" s="37" t="s">
        <v>1505</v>
      </c>
      <c r="I4909" s="37"/>
      <c r="K4909" s="37"/>
      <c r="M4909" s="37">
        <v>516142</v>
      </c>
      <c r="N4909" s="12">
        <v>0.03</v>
      </c>
      <c r="O4909" s="37"/>
      <c r="R4909" s="37"/>
      <c r="T4909" s="37"/>
      <c r="V4909" s="37"/>
      <c r="X4909" s="37"/>
      <c r="Z4909" s="37"/>
      <c r="AB4909" s="37"/>
      <c r="AD4909" s="37"/>
      <c r="AF4909" s="37"/>
      <c r="AH4909" s="37"/>
      <c r="AN4909" s="37">
        <v>2892490</v>
      </c>
      <c r="AO4909" s="12">
        <v>0.18</v>
      </c>
      <c r="AP4909" s="37">
        <v>607472</v>
      </c>
      <c r="AQ4909" s="12">
        <v>0.04</v>
      </c>
      <c r="AR4909" s="37"/>
      <c r="AT4909" s="37"/>
      <c r="AV4909" s="37"/>
      <c r="AX4909" s="37"/>
      <c r="BB4909" s="12">
        <v>4114</v>
      </c>
      <c r="BH4909" s="12">
        <v>2631</v>
      </c>
      <c r="BI4909" s="12">
        <v>17175</v>
      </c>
      <c r="BV4909" s="12">
        <v>0</v>
      </c>
      <c r="BY4909" s="12">
        <v>0</v>
      </c>
      <c r="CC4909" s="12">
        <v>0</v>
      </c>
      <c r="CG4909" s="12" t="s">
        <v>991</v>
      </c>
      <c r="CH4909" s="12">
        <v>17.611000000000001</v>
      </c>
      <c r="CI4909" s="12" t="s">
        <v>1059</v>
      </c>
      <c r="CJ4909" s="12" t="s">
        <v>936</v>
      </c>
      <c r="CK4909" s="12" t="s">
        <v>932</v>
      </c>
      <c r="CL4909" s="37">
        <v>1638214392</v>
      </c>
      <c r="CN4909" s="12" t="s">
        <v>1531</v>
      </c>
      <c r="CS4909" s="12"/>
      <c r="CT4909" s="36" t="str">
        <f t="shared" si="76"/>
        <v>1bn - 50bn</v>
      </c>
      <c r="CU4909" s="36" t="str">
        <f>VLOOKUP(CK4909,Mapping!B:C,2,FALSE)</f>
        <v>US/CA</v>
      </c>
    </row>
    <row r="4910" spans="1:99" ht="16" customHeight="1" x14ac:dyDescent="0.35">
      <c r="A4910" s="12" t="s">
        <v>6516</v>
      </c>
      <c r="B4910" s="12" t="s">
        <v>925</v>
      </c>
      <c r="E4910" s="37">
        <v>3447181</v>
      </c>
      <c r="G4910" s="37" t="s">
        <v>1505</v>
      </c>
      <c r="I4910" s="37"/>
      <c r="K4910" s="37"/>
      <c r="M4910" s="37">
        <v>1708138</v>
      </c>
      <c r="N4910" s="12">
        <v>0.56999999999999995</v>
      </c>
      <c r="O4910" s="37"/>
      <c r="R4910" s="37"/>
      <c r="T4910" s="37"/>
      <c r="V4910" s="37"/>
      <c r="X4910" s="37"/>
      <c r="Z4910" s="37"/>
      <c r="AB4910" s="37"/>
      <c r="AD4910" s="37">
        <v>1739043</v>
      </c>
      <c r="AE4910" s="12">
        <v>0.57999999999999996</v>
      </c>
      <c r="AF4910" s="37"/>
      <c r="AH4910" s="37"/>
      <c r="AN4910" s="37"/>
      <c r="AP4910" s="37"/>
      <c r="AR4910" s="37"/>
      <c r="AT4910" s="37"/>
      <c r="AV4910" s="37"/>
      <c r="AX4910" s="37"/>
      <c r="BB4910" s="12">
        <v>13615</v>
      </c>
      <c r="BJ4910" s="12">
        <v>15608</v>
      </c>
      <c r="CB4910" s="12">
        <v>0.01</v>
      </c>
      <c r="CC4910" s="12">
        <v>0</v>
      </c>
      <c r="CG4910" s="12" t="s">
        <v>940</v>
      </c>
      <c r="CH4910" s="12">
        <v>115.718</v>
      </c>
      <c r="CI4910" s="12" t="s">
        <v>1016</v>
      </c>
      <c r="CJ4910" s="12" t="s">
        <v>1017</v>
      </c>
      <c r="CK4910" s="12" t="s">
        <v>932</v>
      </c>
      <c r="CL4910" s="37">
        <v>297433964</v>
      </c>
      <c r="CN4910" s="12" t="s">
        <v>1509</v>
      </c>
      <c r="CS4910" s="12"/>
      <c r="CT4910" s="36" t="str">
        <f t="shared" si="76"/>
        <v>500mn</v>
      </c>
      <c r="CU4910" s="36" t="str">
        <f>VLOOKUP(CK4910,Mapping!B:C,2,FALSE)</f>
        <v>US/CA</v>
      </c>
    </row>
    <row r="4911" spans="1:99" ht="16" customHeight="1" x14ac:dyDescent="0.35">
      <c r="A4911" s="12" t="s">
        <v>6517</v>
      </c>
      <c r="B4911" s="12" t="s">
        <v>925</v>
      </c>
      <c r="E4911" s="37">
        <v>4505042</v>
      </c>
      <c r="G4911" s="37" t="s">
        <v>1505</v>
      </c>
      <c r="I4911" s="37"/>
      <c r="K4911" s="37"/>
      <c r="M4911" s="37"/>
      <c r="O4911" s="37"/>
      <c r="R4911" s="37"/>
      <c r="T4911" s="37"/>
      <c r="V4911" s="37"/>
      <c r="X4911" s="37"/>
      <c r="Z4911" s="37"/>
      <c r="AB4911" s="37"/>
      <c r="AD4911" s="37"/>
      <c r="AF4911" s="37"/>
      <c r="AH4911" s="37"/>
      <c r="AN4911" s="37">
        <v>4505042</v>
      </c>
      <c r="AO4911" s="12">
        <v>7.0000000000000007E-2</v>
      </c>
      <c r="AP4911" s="37"/>
      <c r="AR4911" s="37"/>
      <c r="AT4911" s="37"/>
      <c r="AV4911" s="37"/>
      <c r="AX4911" s="37"/>
      <c r="BI4911" s="12">
        <v>26750</v>
      </c>
      <c r="BY4911" s="12">
        <v>0</v>
      </c>
      <c r="CG4911" s="12" t="s">
        <v>991</v>
      </c>
      <c r="CH4911" s="12">
        <v>11.952999999999999</v>
      </c>
      <c r="CI4911" s="12" t="s">
        <v>2114</v>
      </c>
      <c r="CJ4911" s="12" t="s">
        <v>1616</v>
      </c>
      <c r="CK4911" s="12" t="s">
        <v>932</v>
      </c>
      <c r="CL4911" s="37">
        <v>6367162035</v>
      </c>
      <c r="CN4911" s="12" t="s">
        <v>1534</v>
      </c>
      <c r="CS4911" s="12"/>
      <c r="CT4911" s="36" t="str">
        <f t="shared" si="76"/>
        <v>1bn - 50bn</v>
      </c>
      <c r="CU4911" s="36" t="str">
        <f>VLOOKUP(CK4911,Mapping!B:C,2,FALSE)</f>
        <v>US/CA</v>
      </c>
    </row>
    <row r="4912" spans="1:99" ht="16" customHeight="1" x14ac:dyDescent="0.35">
      <c r="A4912" s="12" t="s">
        <v>6518</v>
      </c>
      <c r="B4912" s="12" t="s">
        <v>925</v>
      </c>
      <c r="E4912" s="37">
        <v>3412077</v>
      </c>
      <c r="G4912" s="37" t="s">
        <v>1505</v>
      </c>
      <c r="I4912" s="37"/>
      <c r="K4912" s="37"/>
      <c r="M4912" s="37"/>
      <c r="O4912" s="37"/>
      <c r="R4912" s="37"/>
      <c r="T4912" s="37"/>
      <c r="V4912" s="37"/>
      <c r="X4912" s="37">
        <v>3088288</v>
      </c>
      <c r="Y4912" s="12">
        <v>0.94</v>
      </c>
      <c r="Z4912" s="37"/>
      <c r="AB4912" s="37"/>
      <c r="AD4912" s="37"/>
      <c r="AF4912" s="37"/>
      <c r="AH4912" s="37"/>
      <c r="AN4912" s="37"/>
      <c r="AP4912" s="37"/>
      <c r="AR4912" s="37">
        <v>323789</v>
      </c>
      <c r="AS4912" s="12">
        <v>0.1</v>
      </c>
      <c r="AT4912" s="37"/>
      <c r="AV4912" s="37"/>
      <c r="AX4912" s="37"/>
      <c r="BA4912" s="12">
        <v>30224</v>
      </c>
      <c r="BE4912" s="12">
        <v>8683</v>
      </c>
      <c r="BM4912" s="12">
        <v>0.01</v>
      </c>
      <c r="BZ4912" s="12">
        <v>0</v>
      </c>
      <c r="CG4912" s="12" t="s">
        <v>1668</v>
      </c>
      <c r="CH4912" s="12">
        <v>70.346999999999994</v>
      </c>
      <c r="CI4912" s="12" t="s">
        <v>988</v>
      </c>
      <c r="CJ4912" s="12"/>
      <c r="CK4912" s="12" t="s">
        <v>988</v>
      </c>
      <c r="CL4912" s="37">
        <v>328817971</v>
      </c>
      <c r="CN4912" s="12" t="s">
        <v>1536</v>
      </c>
      <c r="CS4912" s="12"/>
      <c r="CT4912" s="36" t="str">
        <f t="shared" si="76"/>
        <v>500mn</v>
      </c>
      <c r="CU4912" s="36" t="str">
        <f>VLOOKUP(CK4912,Mapping!B:C,2,FALSE)</f>
        <v>SG</v>
      </c>
    </row>
    <row r="4913" spans="1:99" ht="16" customHeight="1" x14ac:dyDescent="0.35">
      <c r="A4913" s="12" t="s">
        <v>6519</v>
      </c>
      <c r="B4913" s="12" t="s">
        <v>925</v>
      </c>
      <c r="E4913" s="37">
        <v>422800</v>
      </c>
      <c r="G4913" s="37" t="s">
        <v>1505</v>
      </c>
      <c r="I4913" s="37"/>
      <c r="K4913" s="37"/>
      <c r="M4913" s="37">
        <v>422800</v>
      </c>
      <c r="N4913" s="12">
        <v>0.1</v>
      </c>
      <c r="O4913" s="37"/>
      <c r="R4913" s="37"/>
      <c r="T4913" s="37"/>
      <c r="V4913" s="37"/>
      <c r="X4913" s="37"/>
      <c r="Z4913" s="37"/>
      <c r="AB4913" s="37"/>
      <c r="AD4913" s="37"/>
      <c r="AF4913" s="37"/>
      <c r="AH4913" s="37"/>
      <c r="AN4913" s="37"/>
      <c r="AP4913" s="37"/>
      <c r="AR4913" s="37"/>
      <c r="AT4913" s="37"/>
      <c r="AV4913" s="37"/>
      <c r="AX4913" s="37"/>
      <c r="BB4913" s="12">
        <v>3370</v>
      </c>
      <c r="CC4913" s="12">
        <v>0</v>
      </c>
      <c r="CG4913" s="12" t="s">
        <v>929</v>
      </c>
      <c r="CH4913" s="12">
        <v>12.494999999999999</v>
      </c>
      <c r="CI4913" s="12" t="s">
        <v>2222</v>
      </c>
      <c r="CJ4913" s="12" t="s">
        <v>946</v>
      </c>
      <c r="CK4913" s="12" t="s">
        <v>932</v>
      </c>
      <c r="CL4913" s="37">
        <v>427841122</v>
      </c>
      <c r="CN4913" s="12" t="s">
        <v>1509</v>
      </c>
      <c r="CS4913" s="12"/>
      <c r="CT4913" s="36" t="str">
        <f t="shared" si="76"/>
        <v>500mn</v>
      </c>
      <c r="CU4913" s="36" t="str">
        <f>VLOOKUP(CK4913,Mapping!B:C,2,FALSE)</f>
        <v>US/CA</v>
      </c>
    </row>
    <row r="4914" spans="1:99" ht="16" customHeight="1" x14ac:dyDescent="0.35">
      <c r="A4914" s="12" t="s">
        <v>6520</v>
      </c>
      <c r="B4914" s="12" t="s">
        <v>925</v>
      </c>
      <c r="E4914" s="37">
        <v>7168388</v>
      </c>
      <c r="G4914" s="37" t="s">
        <v>1505</v>
      </c>
      <c r="I4914" s="37"/>
      <c r="K4914" s="37"/>
      <c r="M4914" s="37">
        <v>948603</v>
      </c>
      <c r="N4914" s="12">
        <v>0.1</v>
      </c>
      <c r="O4914" s="37"/>
      <c r="Q4914" s="12">
        <v>3947</v>
      </c>
      <c r="R4914" s="37"/>
      <c r="T4914" s="37">
        <v>2839918</v>
      </c>
      <c r="U4914" s="12">
        <v>0.3</v>
      </c>
      <c r="V4914" s="37"/>
      <c r="X4914" s="37">
        <v>418121</v>
      </c>
      <c r="Y4914" s="12">
        <v>0.04</v>
      </c>
      <c r="Z4914" s="37">
        <v>294783</v>
      </c>
      <c r="AA4914" s="12">
        <v>0.03</v>
      </c>
      <c r="AB4914" s="37"/>
      <c r="AD4914" s="37"/>
      <c r="AF4914" s="37"/>
      <c r="AH4914" s="37">
        <v>498427</v>
      </c>
      <c r="AI4914" s="12">
        <v>0.05</v>
      </c>
      <c r="AN4914" s="37">
        <v>1612553</v>
      </c>
      <c r="AO4914" s="12">
        <v>0.17</v>
      </c>
      <c r="AP4914" s="37">
        <v>555983</v>
      </c>
      <c r="AQ4914" s="12">
        <v>0.06</v>
      </c>
      <c r="AR4914" s="37"/>
      <c r="AT4914" s="37"/>
      <c r="AV4914" s="37"/>
      <c r="AX4914" s="37"/>
      <c r="BA4914" s="12">
        <v>4092</v>
      </c>
      <c r="BB4914" s="12">
        <v>7561</v>
      </c>
      <c r="BC4914" s="12">
        <v>9969</v>
      </c>
      <c r="BH4914" s="12">
        <v>2408</v>
      </c>
      <c r="BI4914" s="12">
        <v>9575</v>
      </c>
      <c r="BK4914" s="12">
        <v>25370</v>
      </c>
      <c r="BQ4914" s="12">
        <v>0</v>
      </c>
      <c r="BV4914" s="12">
        <v>0</v>
      </c>
      <c r="BY4914" s="12">
        <v>0</v>
      </c>
      <c r="BZ4914" s="12">
        <v>0</v>
      </c>
      <c r="CC4914" s="12">
        <v>0</v>
      </c>
      <c r="CD4914" s="12">
        <v>0</v>
      </c>
      <c r="CE4914" s="12">
        <v>0</v>
      </c>
      <c r="CG4914" s="12" t="s">
        <v>991</v>
      </c>
      <c r="CH4914" s="12">
        <v>16.66</v>
      </c>
      <c r="CI4914" s="12" t="s">
        <v>1096</v>
      </c>
      <c r="CJ4914" s="12" t="s">
        <v>1097</v>
      </c>
      <c r="CK4914" s="12" t="s">
        <v>932</v>
      </c>
      <c r="CL4914" s="37">
        <v>930826894</v>
      </c>
      <c r="CN4914" s="12" t="s">
        <v>1509</v>
      </c>
      <c r="CS4914" s="12"/>
      <c r="CT4914" s="36" t="str">
        <f t="shared" si="76"/>
        <v>500mn - 1bn</v>
      </c>
      <c r="CU4914" s="36" t="str">
        <f>VLOOKUP(CK4914,Mapping!B:C,2,FALSE)</f>
        <v>US/CA</v>
      </c>
    </row>
    <row r="4915" spans="1:99" ht="16" customHeight="1" x14ac:dyDescent="0.35">
      <c r="A4915" s="12" t="s">
        <v>6521</v>
      </c>
      <c r="B4915" s="12" t="s">
        <v>925</v>
      </c>
      <c r="E4915" s="37">
        <v>45163366</v>
      </c>
      <c r="G4915" s="37" t="s">
        <v>1505</v>
      </c>
      <c r="I4915" s="37"/>
      <c r="K4915" s="37"/>
      <c r="M4915" s="37">
        <v>0</v>
      </c>
      <c r="N4915" s="12">
        <v>0</v>
      </c>
      <c r="O4915" s="37"/>
      <c r="Q4915" s="12">
        <v>85985</v>
      </c>
      <c r="R4915" s="37"/>
      <c r="T4915" s="37"/>
      <c r="V4915" s="37"/>
      <c r="X4915" s="37">
        <v>0</v>
      </c>
      <c r="Y4915" s="12">
        <v>0</v>
      </c>
      <c r="Z4915" s="37">
        <v>1622831</v>
      </c>
      <c r="AA4915" s="12">
        <v>0.08</v>
      </c>
      <c r="AB4915" s="37"/>
      <c r="AD4915" s="37">
        <v>0</v>
      </c>
      <c r="AE4915" s="12">
        <v>0</v>
      </c>
      <c r="AF4915" s="37"/>
      <c r="AH4915" s="37">
        <v>10858186</v>
      </c>
      <c r="AI4915" s="12">
        <v>0.56000000000000005</v>
      </c>
      <c r="AN4915" s="37">
        <v>16066581</v>
      </c>
      <c r="AO4915" s="12">
        <v>0.84</v>
      </c>
      <c r="AP4915" s="37">
        <v>16615768</v>
      </c>
      <c r="AQ4915" s="12">
        <v>0.86</v>
      </c>
      <c r="AR4915" s="37"/>
      <c r="AT4915" s="37"/>
      <c r="AV4915" s="37"/>
      <c r="AX4915" s="37"/>
      <c r="BA4915" s="12">
        <v>0</v>
      </c>
      <c r="BB4915" s="12">
        <v>0</v>
      </c>
      <c r="BC4915" s="12">
        <v>54881</v>
      </c>
      <c r="BH4915" s="12">
        <v>71964</v>
      </c>
      <c r="BI4915" s="12">
        <v>95400</v>
      </c>
      <c r="BJ4915" s="12">
        <v>0</v>
      </c>
      <c r="BQ4915" s="12">
        <v>0.02</v>
      </c>
      <c r="BV4915" s="12">
        <v>0.06</v>
      </c>
      <c r="BY4915" s="12">
        <v>0.01</v>
      </c>
      <c r="BZ4915" s="12">
        <v>0</v>
      </c>
      <c r="CB4915" s="12">
        <v>0</v>
      </c>
      <c r="CC4915" s="12">
        <v>0</v>
      </c>
      <c r="CD4915" s="12">
        <v>0</v>
      </c>
      <c r="CG4915" s="12" t="s">
        <v>959</v>
      </c>
      <c r="CH4915" s="12">
        <v>20.364999999999998</v>
      </c>
      <c r="CI4915" s="12" t="s">
        <v>5206</v>
      </c>
      <c r="CJ4915" s="12" t="s">
        <v>931</v>
      </c>
      <c r="CK4915" s="12" t="s">
        <v>932</v>
      </c>
      <c r="CL4915" s="37">
        <v>1921676313</v>
      </c>
      <c r="CN4915" s="12" t="s">
        <v>1506</v>
      </c>
      <c r="CS4915" s="12"/>
      <c r="CT4915" s="36" t="str">
        <f t="shared" si="76"/>
        <v>1bn - 50bn</v>
      </c>
      <c r="CU4915" s="36" t="str">
        <f>VLOOKUP(CK4915,Mapping!B:C,2,FALSE)</f>
        <v>US/CA</v>
      </c>
    </row>
    <row r="4916" spans="1:99" ht="16" customHeight="1" x14ac:dyDescent="0.35">
      <c r="A4916" s="12" t="s">
        <v>793</v>
      </c>
      <c r="B4916" s="12" t="s">
        <v>925</v>
      </c>
      <c r="E4916" s="37">
        <v>201618</v>
      </c>
      <c r="F4916" s="12">
        <v>847</v>
      </c>
      <c r="G4916" s="37" t="s">
        <v>1505</v>
      </c>
      <c r="I4916" s="37">
        <v>60302</v>
      </c>
      <c r="J4916" s="12">
        <v>0.05</v>
      </c>
      <c r="K4916" s="37">
        <v>81289</v>
      </c>
      <c r="L4916" s="12">
        <v>0.06</v>
      </c>
      <c r="M4916" s="37"/>
      <c r="O4916" s="37">
        <v>60027</v>
      </c>
      <c r="P4916" s="12">
        <v>0.05</v>
      </c>
      <c r="R4916" s="37"/>
      <c r="T4916" s="37"/>
      <c r="V4916" s="37"/>
      <c r="X4916" s="37"/>
      <c r="Z4916" s="37"/>
      <c r="AB4916" s="37"/>
      <c r="AD4916" s="37"/>
      <c r="AF4916" s="37"/>
      <c r="AH4916" s="37"/>
      <c r="AL4916" s="12">
        <v>3271</v>
      </c>
      <c r="AN4916" s="37"/>
      <c r="AP4916" s="37"/>
      <c r="AR4916" s="37"/>
      <c r="AT4916" s="37"/>
      <c r="AV4916" s="37"/>
      <c r="AX4916" s="37"/>
      <c r="BG4916" s="12">
        <v>1056</v>
      </c>
      <c r="BO4916" s="12">
        <v>0</v>
      </c>
      <c r="BS4916" s="12">
        <v>0</v>
      </c>
      <c r="BU4916" s="12">
        <v>0</v>
      </c>
      <c r="CG4916" s="12" t="s">
        <v>929</v>
      </c>
      <c r="CH4916" s="12">
        <v>69.17</v>
      </c>
      <c r="CI4916" s="12" t="s">
        <v>1042</v>
      </c>
      <c r="CJ4916" s="12"/>
      <c r="CK4916" s="12" t="s">
        <v>1043</v>
      </c>
      <c r="CL4916" s="37">
        <v>131650475</v>
      </c>
      <c r="CN4916" s="12" t="s">
        <v>1509</v>
      </c>
      <c r="CS4916" s="12"/>
      <c r="CT4916" s="36" t="str">
        <f t="shared" si="76"/>
        <v>500mn</v>
      </c>
      <c r="CU4916" s="36" t="str">
        <f>VLOOKUP(CK4916,Mapping!B:C,2,FALSE)</f>
        <v>Asia</v>
      </c>
    </row>
    <row r="4917" spans="1:99" ht="16" customHeight="1" x14ac:dyDescent="0.35">
      <c r="A4917" s="12" t="s">
        <v>6522</v>
      </c>
      <c r="B4917" s="12" t="s">
        <v>925</v>
      </c>
      <c r="E4917" s="37">
        <v>0</v>
      </c>
      <c r="G4917" s="37" t="s">
        <v>1505</v>
      </c>
      <c r="I4917" s="37"/>
      <c r="K4917" s="37"/>
      <c r="M4917" s="37"/>
      <c r="O4917" s="37"/>
      <c r="Q4917" s="12">
        <v>0</v>
      </c>
      <c r="R4917" s="37"/>
      <c r="T4917" s="37"/>
      <c r="V4917" s="37"/>
      <c r="X4917" s="37">
        <v>0</v>
      </c>
      <c r="Y4917" s="12">
        <v>0</v>
      </c>
      <c r="Z4917" s="37"/>
      <c r="AB4917" s="37"/>
      <c r="AD4917" s="37"/>
      <c r="AF4917" s="37"/>
      <c r="AH4917" s="37">
        <v>0</v>
      </c>
      <c r="AI4917" s="12">
        <v>0</v>
      </c>
      <c r="AN4917" s="37"/>
      <c r="AP4917" s="37"/>
      <c r="AR4917" s="37"/>
      <c r="AT4917" s="37"/>
      <c r="AV4917" s="37"/>
      <c r="AX4917" s="37"/>
      <c r="BA4917" s="12">
        <v>0</v>
      </c>
      <c r="BQ4917" s="12">
        <v>0</v>
      </c>
      <c r="BZ4917" s="12">
        <v>0</v>
      </c>
      <c r="CG4917" s="12"/>
      <c r="CH4917" s="12">
        <v>44.564</v>
      </c>
      <c r="CI4917" s="12" t="s">
        <v>1147</v>
      </c>
      <c r="CJ4917" s="12" t="s">
        <v>1130</v>
      </c>
      <c r="CK4917" s="12" t="s">
        <v>932</v>
      </c>
      <c r="CL4917" s="37">
        <v>1379805262</v>
      </c>
      <c r="CN4917" s="12" t="s">
        <v>6523</v>
      </c>
      <c r="CS4917" s="12"/>
      <c r="CT4917" s="36" t="str">
        <f t="shared" si="76"/>
        <v>1bn - 50bn</v>
      </c>
      <c r="CU4917" s="36" t="str">
        <f>VLOOKUP(CK4917,Mapping!B:C,2,FALSE)</f>
        <v>US/CA</v>
      </c>
    </row>
    <row r="4918" spans="1:99" ht="16" customHeight="1" x14ac:dyDescent="0.35">
      <c r="A4918" s="12" t="s">
        <v>6524</v>
      </c>
      <c r="B4918" s="12" t="s">
        <v>925</v>
      </c>
      <c r="E4918" s="37">
        <v>36054</v>
      </c>
      <c r="G4918" s="37" t="s">
        <v>1505</v>
      </c>
      <c r="I4918" s="37"/>
      <c r="K4918" s="37"/>
      <c r="M4918" s="37"/>
      <c r="O4918" s="37"/>
      <c r="Q4918" s="12">
        <v>153</v>
      </c>
      <c r="R4918" s="37"/>
      <c r="T4918" s="37"/>
      <c r="V4918" s="37"/>
      <c r="X4918" s="37"/>
      <c r="Z4918" s="37"/>
      <c r="AB4918" s="37"/>
      <c r="AD4918" s="37"/>
      <c r="AF4918" s="37"/>
      <c r="AH4918" s="37">
        <v>19321</v>
      </c>
      <c r="AI4918" s="12">
        <v>0</v>
      </c>
      <c r="AN4918" s="37">
        <v>8421</v>
      </c>
      <c r="AO4918" s="12">
        <v>0</v>
      </c>
      <c r="AP4918" s="37">
        <v>8312</v>
      </c>
      <c r="AQ4918" s="12">
        <v>0</v>
      </c>
      <c r="AR4918" s="37"/>
      <c r="AT4918" s="37"/>
      <c r="AV4918" s="37"/>
      <c r="AX4918" s="37"/>
      <c r="BH4918" s="12">
        <v>36</v>
      </c>
      <c r="BI4918" s="12">
        <v>50</v>
      </c>
      <c r="BQ4918" s="12">
        <v>0</v>
      </c>
      <c r="BV4918" s="12">
        <v>0</v>
      </c>
      <c r="BY4918" s="12">
        <v>0</v>
      </c>
      <c r="CG4918" s="12" t="s">
        <v>934</v>
      </c>
      <c r="CH4918" s="12">
        <v>29.46</v>
      </c>
      <c r="CI4918" s="12" t="s">
        <v>1113</v>
      </c>
      <c r="CJ4918" s="12" t="s">
        <v>1114</v>
      </c>
      <c r="CK4918" s="12" t="s">
        <v>932</v>
      </c>
      <c r="CL4918" s="37">
        <v>400349599</v>
      </c>
      <c r="CN4918" s="12" t="s">
        <v>1509</v>
      </c>
      <c r="CS4918" s="12"/>
      <c r="CT4918" s="36" t="str">
        <f t="shared" si="76"/>
        <v>500mn</v>
      </c>
      <c r="CU4918" s="36" t="str">
        <f>VLOOKUP(CK4918,Mapping!B:C,2,FALSE)</f>
        <v>US/CA</v>
      </c>
    </row>
    <row r="4919" spans="1:99" ht="16" customHeight="1" x14ac:dyDescent="0.35">
      <c r="A4919" s="12" t="s">
        <v>6525</v>
      </c>
      <c r="B4919" s="12" t="s">
        <v>925</v>
      </c>
      <c r="E4919" s="37">
        <v>502</v>
      </c>
      <c r="G4919" s="37" t="s">
        <v>1505</v>
      </c>
      <c r="I4919" s="37"/>
      <c r="K4919" s="37"/>
      <c r="M4919" s="37">
        <v>502</v>
      </c>
      <c r="N4919" s="12">
        <v>0</v>
      </c>
      <c r="O4919" s="37"/>
      <c r="R4919" s="37"/>
      <c r="T4919" s="37"/>
      <c r="V4919" s="37"/>
      <c r="X4919" s="37"/>
      <c r="Z4919" s="37"/>
      <c r="AB4919" s="37"/>
      <c r="AD4919" s="37"/>
      <c r="AF4919" s="37"/>
      <c r="AH4919" s="37"/>
      <c r="AN4919" s="37"/>
      <c r="AP4919" s="37"/>
      <c r="AR4919" s="37"/>
      <c r="AT4919" s="37"/>
      <c r="AV4919" s="37"/>
      <c r="AX4919" s="37"/>
      <c r="BB4919" s="12">
        <v>4</v>
      </c>
      <c r="CC4919" s="12">
        <v>0</v>
      </c>
      <c r="CG4919" s="12" t="s">
        <v>934</v>
      </c>
      <c r="CH4919" s="12">
        <v>16.367999999999999</v>
      </c>
      <c r="CI4919" s="12" t="s">
        <v>2789</v>
      </c>
      <c r="CJ4919" s="12" t="s">
        <v>1698</v>
      </c>
      <c r="CK4919" s="12" t="s">
        <v>932</v>
      </c>
      <c r="CL4919" s="37">
        <v>181954017</v>
      </c>
      <c r="CN4919" s="12" t="s">
        <v>1509</v>
      </c>
      <c r="CS4919" s="12"/>
      <c r="CT4919" s="36" t="str">
        <f t="shared" si="76"/>
        <v>500mn</v>
      </c>
      <c r="CU4919" s="36" t="str">
        <f>VLOOKUP(CK4919,Mapping!B:C,2,FALSE)</f>
        <v>US/CA</v>
      </c>
    </row>
    <row r="4920" spans="1:99" ht="16" customHeight="1" x14ac:dyDescent="0.35">
      <c r="A4920" s="12" t="s">
        <v>6526</v>
      </c>
      <c r="B4920" s="12" t="s">
        <v>925</v>
      </c>
      <c r="E4920" s="37">
        <v>84309</v>
      </c>
      <c r="G4920" s="37" t="s">
        <v>1505</v>
      </c>
      <c r="I4920" s="37"/>
      <c r="K4920" s="37"/>
      <c r="M4920" s="37"/>
      <c r="O4920" s="37"/>
      <c r="R4920" s="37"/>
      <c r="T4920" s="37"/>
      <c r="V4920" s="37"/>
      <c r="X4920" s="37"/>
      <c r="Z4920" s="37"/>
      <c r="AB4920" s="37">
        <v>0</v>
      </c>
      <c r="AC4920" s="12">
        <v>0</v>
      </c>
      <c r="AD4920" s="37"/>
      <c r="AF4920" s="37">
        <v>84309</v>
      </c>
      <c r="AG4920" s="12">
        <v>0.01</v>
      </c>
      <c r="AH4920" s="37"/>
      <c r="AJ4920" s="12">
        <v>0</v>
      </c>
      <c r="AN4920" s="37"/>
      <c r="AP4920" s="37">
        <v>0</v>
      </c>
      <c r="AQ4920" s="12">
        <v>0</v>
      </c>
      <c r="AR4920" s="37"/>
      <c r="AT4920" s="37"/>
      <c r="AV4920" s="37"/>
      <c r="AX4920" s="37"/>
      <c r="BF4920" s="12">
        <v>6250</v>
      </c>
      <c r="BH4920" s="12">
        <v>0</v>
      </c>
      <c r="BP4920" s="12">
        <v>0</v>
      </c>
      <c r="BR4920" s="12">
        <v>0</v>
      </c>
      <c r="BV4920" s="12">
        <v>0</v>
      </c>
      <c r="CG4920" s="12" t="s">
        <v>996</v>
      </c>
      <c r="CH4920" s="12">
        <v>52.459000000000003</v>
      </c>
      <c r="CI4920" s="12" t="s">
        <v>1189</v>
      </c>
      <c r="CJ4920" s="12" t="s">
        <v>1185</v>
      </c>
      <c r="CK4920" s="12" t="s">
        <v>932</v>
      </c>
      <c r="CL4920" s="37">
        <v>946325125</v>
      </c>
      <c r="CN4920" s="12" t="s">
        <v>1506</v>
      </c>
      <c r="CS4920" s="12"/>
      <c r="CT4920" s="36" t="str">
        <f t="shared" si="76"/>
        <v>500mn - 1bn</v>
      </c>
      <c r="CU4920" s="36" t="str">
        <f>VLOOKUP(CK4920,Mapping!B:C,2,FALSE)</f>
        <v>US/CA</v>
      </c>
    </row>
    <row r="4921" spans="1:99" ht="16" customHeight="1" x14ac:dyDescent="0.35">
      <c r="A4921" s="12" t="s">
        <v>6527</v>
      </c>
      <c r="B4921" s="12" t="s">
        <v>925</v>
      </c>
      <c r="E4921" s="37">
        <v>65615</v>
      </c>
      <c r="G4921" s="37" t="s">
        <v>1505</v>
      </c>
      <c r="I4921" s="37"/>
      <c r="K4921" s="37"/>
      <c r="M4921" s="37">
        <v>2509</v>
      </c>
      <c r="N4921" s="12">
        <v>0</v>
      </c>
      <c r="O4921" s="37"/>
      <c r="Q4921" s="12">
        <v>233</v>
      </c>
      <c r="R4921" s="37"/>
      <c r="T4921" s="37"/>
      <c r="V4921" s="37"/>
      <c r="X4921" s="37"/>
      <c r="Z4921" s="37">
        <v>0</v>
      </c>
      <c r="AA4921" s="12">
        <v>0</v>
      </c>
      <c r="AB4921" s="37"/>
      <c r="AD4921" s="37"/>
      <c r="AF4921" s="37"/>
      <c r="AH4921" s="37">
        <v>29423</v>
      </c>
      <c r="AI4921" s="12">
        <v>0.01</v>
      </c>
      <c r="AN4921" s="37">
        <v>33683</v>
      </c>
      <c r="AO4921" s="12">
        <v>0.01</v>
      </c>
      <c r="AP4921" s="37"/>
      <c r="AR4921" s="37"/>
      <c r="AT4921" s="37"/>
      <c r="AV4921" s="37"/>
      <c r="AX4921" s="37"/>
      <c r="BB4921" s="12">
        <v>20</v>
      </c>
      <c r="BC4921" s="12">
        <v>0</v>
      </c>
      <c r="BI4921" s="12">
        <v>200</v>
      </c>
      <c r="BQ4921" s="12">
        <v>0</v>
      </c>
      <c r="BY4921" s="12">
        <v>0</v>
      </c>
      <c r="CC4921" s="12">
        <v>0</v>
      </c>
      <c r="CD4921" s="12">
        <v>0</v>
      </c>
      <c r="CG4921" s="12" t="s">
        <v>934</v>
      </c>
      <c r="CH4921" s="12">
        <v>26.643999999999998</v>
      </c>
      <c r="CI4921" s="12" t="s">
        <v>4284</v>
      </c>
      <c r="CJ4921" s="12" t="s">
        <v>1109</v>
      </c>
      <c r="CK4921" s="12" t="s">
        <v>932</v>
      </c>
      <c r="CL4921" s="37">
        <v>311256663</v>
      </c>
      <c r="CN4921" s="12" t="s">
        <v>1506</v>
      </c>
      <c r="CS4921" s="12"/>
      <c r="CT4921" s="36" t="str">
        <f t="shared" si="76"/>
        <v>500mn</v>
      </c>
      <c r="CU4921" s="36" t="str">
        <f>VLOOKUP(CK4921,Mapping!B:C,2,FALSE)</f>
        <v>US/CA</v>
      </c>
    </row>
    <row r="4922" spans="1:99" ht="16" customHeight="1" x14ac:dyDescent="0.35">
      <c r="A4922" s="12" t="s">
        <v>6528</v>
      </c>
      <c r="B4922" s="12" t="s">
        <v>925</v>
      </c>
      <c r="E4922" s="37">
        <v>0</v>
      </c>
      <c r="G4922" s="37" t="s">
        <v>1505</v>
      </c>
      <c r="I4922" s="37"/>
      <c r="K4922" s="37"/>
      <c r="M4922" s="37">
        <v>0</v>
      </c>
      <c r="N4922" s="12">
        <v>0</v>
      </c>
      <c r="O4922" s="37"/>
      <c r="R4922" s="37"/>
      <c r="T4922" s="37">
        <v>0</v>
      </c>
      <c r="U4922" s="12">
        <v>0</v>
      </c>
      <c r="V4922" s="37"/>
      <c r="X4922" s="37"/>
      <c r="Z4922" s="37"/>
      <c r="AB4922" s="37"/>
      <c r="AD4922" s="37"/>
      <c r="AF4922" s="37"/>
      <c r="AH4922" s="37"/>
      <c r="AN4922" s="37"/>
      <c r="AP4922" s="37"/>
      <c r="AR4922" s="37"/>
      <c r="AT4922" s="37"/>
      <c r="AV4922" s="37"/>
      <c r="AX4922" s="37"/>
      <c r="BB4922" s="12">
        <v>0</v>
      </c>
      <c r="BK4922" s="12">
        <v>0</v>
      </c>
      <c r="CC4922" s="12">
        <v>0</v>
      </c>
      <c r="CE4922" s="12">
        <v>0</v>
      </c>
      <c r="CG4922" s="12" t="s">
        <v>934</v>
      </c>
      <c r="CH4922" s="12">
        <v>63.046999999999997</v>
      </c>
      <c r="CI4922" s="12" t="s">
        <v>1279</v>
      </c>
      <c r="CJ4922" s="12" t="s">
        <v>1130</v>
      </c>
      <c r="CK4922" s="12" t="s">
        <v>932</v>
      </c>
      <c r="CL4922" s="37">
        <v>624495832</v>
      </c>
      <c r="CN4922" s="12" t="s">
        <v>1509</v>
      </c>
      <c r="CS4922" s="12"/>
      <c r="CT4922" s="36" t="str">
        <f t="shared" si="76"/>
        <v>500mn - 1bn</v>
      </c>
      <c r="CU4922" s="36" t="str">
        <f>VLOOKUP(CK4922,Mapping!B:C,2,FALSE)</f>
        <v>US/CA</v>
      </c>
    </row>
    <row r="4923" spans="1:99" ht="16" customHeight="1" x14ac:dyDescent="0.35">
      <c r="A4923" s="12" t="s">
        <v>6529</v>
      </c>
      <c r="B4923" s="12" t="s">
        <v>925</v>
      </c>
      <c r="E4923" s="37">
        <v>1432228</v>
      </c>
      <c r="G4923" s="37" t="s">
        <v>1505</v>
      </c>
      <c r="I4923" s="37"/>
      <c r="K4923" s="37"/>
      <c r="M4923" s="37">
        <v>179408</v>
      </c>
      <c r="N4923" s="12">
        <v>0</v>
      </c>
      <c r="O4923" s="37"/>
      <c r="Q4923" s="12">
        <v>1799</v>
      </c>
      <c r="R4923" s="37"/>
      <c r="T4923" s="37">
        <v>33918</v>
      </c>
      <c r="U4923" s="12">
        <v>0</v>
      </c>
      <c r="V4923" s="37"/>
      <c r="X4923" s="37">
        <v>9911</v>
      </c>
      <c r="Y4923" s="12">
        <v>0</v>
      </c>
      <c r="Z4923" s="37">
        <v>2336</v>
      </c>
      <c r="AA4923" s="12">
        <v>0</v>
      </c>
      <c r="AB4923" s="37"/>
      <c r="AD4923" s="37">
        <v>8468</v>
      </c>
      <c r="AE4923" s="12">
        <v>0</v>
      </c>
      <c r="AF4923" s="37"/>
      <c r="AH4923" s="37">
        <v>227178</v>
      </c>
      <c r="AI4923" s="12">
        <v>0</v>
      </c>
      <c r="AN4923" s="37">
        <v>778909</v>
      </c>
      <c r="AO4923" s="12">
        <v>0.01</v>
      </c>
      <c r="AP4923" s="37">
        <v>192100</v>
      </c>
      <c r="AQ4923" s="12">
        <v>0</v>
      </c>
      <c r="AR4923" s="37"/>
      <c r="AT4923" s="37"/>
      <c r="AV4923" s="37"/>
      <c r="AX4923" s="37"/>
      <c r="BA4923" s="12">
        <v>97</v>
      </c>
      <c r="BB4923" s="12">
        <v>1430</v>
      </c>
      <c r="BC4923" s="12">
        <v>79</v>
      </c>
      <c r="BH4923" s="12">
        <v>832</v>
      </c>
      <c r="BI4923" s="12">
        <v>4625</v>
      </c>
      <c r="BJ4923" s="12">
        <v>76</v>
      </c>
      <c r="BK4923" s="12">
        <v>303</v>
      </c>
      <c r="BQ4923" s="12">
        <v>0</v>
      </c>
      <c r="BV4923" s="12">
        <v>0</v>
      </c>
      <c r="BY4923" s="12">
        <v>0</v>
      </c>
      <c r="BZ4923" s="12">
        <v>0</v>
      </c>
      <c r="CB4923" s="12">
        <v>0</v>
      </c>
      <c r="CC4923" s="12">
        <v>0</v>
      </c>
      <c r="CD4923" s="12">
        <v>0</v>
      </c>
      <c r="CE4923" s="12">
        <v>0</v>
      </c>
      <c r="CG4923" s="12" t="s">
        <v>929</v>
      </c>
      <c r="CH4923" s="12">
        <v>25.75</v>
      </c>
      <c r="CI4923" s="12" t="s">
        <v>1016</v>
      </c>
      <c r="CJ4923" s="12" t="s">
        <v>1017</v>
      </c>
      <c r="CK4923" s="12" t="s">
        <v>932</v>
      </c>
      <c r="CL4923" s="37">
        <v>10022935556</v>
      </c>
      <c r="CN4923" s="12" t="s">
        <v>1536</v>
      </c>
      <c r="CS4923" s="12"/>
      <c r="CT4923" s="36" t="str">
        <f t="shared" si="76"/>
        <v>1bn - 50bn</v>
      </c>
      <c r="CU4923" s="36" t="str">
        <f>VLOOKUP(CK4923,Mapping!B:C,2,FALSE)</f>
        <v>US/CA</v>
      </c>
    </row>
    <row r="4924" spans="1:99" ht="16" customHeight="1" x14ac:dyDescent="0.35">
      <c r="A4924" s="12" t="s">
        <v>6530</v>
      </c>
      <c r="B4924" s="12" t="s">
        <v>925</v>
      </c>
      <c r="E4924" s="37">
        <v>233600</v>
      </c>
      <c r="G4924" s="37" t="s">
        <v>1505</v>
      </c>
      <c r="I4924" s="37"/>
      <c r="K4924" s="37"/>
      <c r="M4924" s="37">
        <v>233600</v>
      </c>
      <c r="N4924" s="12">
        <v>0.11</v>
      </c>
      <c r="O4924" s="37"/>
      <c r="R4924" s="37"/>
      <c r="T4924" s="37"/>
      <c r="V4924" s="37"/>
      <c r="X4924" s="37"/>
      <c r="Z4924" s="37"/>
      <c r="AB4924" s="37"/>
      <c r="AD4924" s="37"/>
      <c r="AF4924" s="37"/>
      <c r="AH4924" s="37"/>
      <c r="AN4924" s="37"/>
      <c r="AP4924" s="37"/>
      <c r="AR4924" s="37"/>
      <c r="AT4924" s="37"/>
      <c r="AV4924" s="37"/>
      <c r="AX4924" s="37"/>
      <c r="BB4924" s="12">
        <v>1307</v>
      </c>
      <c r="CC4924" s="12">
        <v>0</v>
      </c>
      <c r="CG4924" s="12" t="s">
        <v>934</v>
      </c>
      <c r="CH4924" s="12">
        <v>183.452</v>
      </c>
      <c r="CI4924" s="12" t="s">
        <v>1016</v>
      </c>
      <c r="CJ4924" s="12" t="s">
        <v>1017</v>
      </c>
      <c r="CK4924" s="12" t="s">
        <v>932</v>
      </c>
      <c r="CL4924" s="37">
        <v>213357926</v>
      </c>
      <c r="CN4924" s="12" t="s">
        <v>1509</v>
      </c>
      <c r="CS4924" s="12"/>
      <c r="CT4924" s="36" t="str">
        <f t="shared" si="76"/>
        <v>500mn</v>
      </c>
      <c r="CU4924" s="36" t="str">
        <f>VLOOKUP(CK4924,Mapping!B:C,2,FALSE)</f>
        <v>US/CA</v>
      </c>
    </row>
    <row r="4925" spans="1:99" ht="16" customHeight="1" x14ac:dyDescent="0.35">
      <c r="A4925" s="12" t="s">
        <v>6531</v>
      </c>
      <c r="B4925" s="12" t="s">
        <v>925</v>
      </c>
      <c r="E4925" s="37">
        <v>1552243</v>
      </c>
      <c r="G4925" s="37" t="s">
        <v>1505</v>
      </c>
      <c r="I4925" s="37"/>
      <c r="K4925" s="37"/>
      <c r="M4925" s="37"/>
      <c r="O4925" s="37"/>
      <c r="Q4925" s="12">
        <v>430</v>
      </c>
      <c r="R4925" s="37"/>
      <c r="T4925" s="37"/>
      <c r="V4925" s="37"/>
      <c r="X4925" s="37"/>
      <c r="Z4925" s="37"/>
      <c r="AB4925" s="37"/>
      <c r="AD4925" s="37">
        <v>1476092</v>
      </c>
      <c r="AE4925" s="12">
        <v>0.46</v>
      </c>
      <c r="AF4925" s="37"/>
      <c r="AH4925" s="37">
        <v>52211</v>
      </c>
      <c r="AI4925" s="12">
        <v>0.02</v>
      </c>
      <c r="AN4925" s="37"/>
      <c r="AP4925" s="37">
        <v>23940</v>
      </c>
      <c r="AQ4925" s="12">
        <v>0.01</v>
      </c>
      <c r="AR4925" s="37"/>
      <c r="AT4925" s="37"/>
      <c r="AV4925" s="37"/>
      <c r="AX4925" s="37"/>
      <c r="BH4925" s="12">
        <v>112</v>
      </c>
      <c r="BJ4925" s="12">
        <v>13248</v>
      </c>
      <c r="BQ4925" s="12">
        <v>0</v>
      </c>
      <c r="BV4925" s="12">
        <v>0</v>
      </c>
      <c r="CB4925" s="12">
        <v>0</v>
      </c>
      <c r="CG4925" s="12" t="s">
        <v>934</v>
      </c>
      <c r="CH4925" s="12">
        <v>85.478999999999999</v>
      </c>
      <c r="CI4925" s="12" t="s">
        <v>1103</v>
      </c>
      <c r="CJ4925" s="12" t="s">
        <v>972</v>
      </c>
      <c r="CK4925" s="12" t="s">
        <v>932</v>
      </c>
      <c r="CL4925" s="37">
        <v>310528223</v>
      </c>
      <c r="CN4925" s="12" t="s">
        <v>1506</v>
      </c>
      <c r="CS4925" s="12"/>
      <c r="CT4925" s="36" t="str">
        <f t="shared" si="76"/>
        <v>500mn</v>
      </c>
      <c r="CU4925" s="36" t="str">
        <f>VLOOKUP(CK4925,Mapping!B:C,2,FALSE)</f>
        <v>US/CA</v>
      </c>
    </row>
    <row r="4926" spans="1:99" ht="16" customHeight="1" x14ac:dyDescent="0.35">
      <c r="A4926" s="12" t="s">
        <v>6532</v>
      </c>
      <c r="B4926" s="12" t="s">
        <v>925</v>
      </c>
      <c r="E4926" s="37">
        <v>533167</v>
      </c>
      <c r="G4926" s="37" t="s">
        <v>1505</v>
      </c>
      <c r="I4926" s="37"/>
      <c r="K4926" s="37"/>
      <c r="M4926" s="37">
        <v>234234</v>
      </c>
      <c r="N4926" s="12">
        <v>0.14000000000000001</v>
      </c>
      <c r="O4926" s="37"/>
      <c r="R4926" s="37"/>
      <c r="T4926" s="37"/>
      <c r="V4926" s="37"/>
      <c r="X4926" s="37"/>
      <c r="Z4926" s="37"/>
      <c r="AB4926" s="37"/>
      <c r="AD4926" s="37"/>
      <c r="AF4926" s="37"/>
      <c r="AH4926" s="37"/>
      <c r="AN4926" s="37">
        <v>298933</v>
      </c>
      <c r="AO4926" s="12">
        <v>0.18</v>
      </c>
      <c r="AP4926" s="37"/>
      <c r="AR4926" s="37"/>
      <c r="AT4926" s="37"/>
      <c r="AV4926" s="37"/>
      <c r="AX4926" s="37"/>
      <c r="BB4926" s="12">
        <v>1867</v>
      </c>
      <c r="BI4926" s="12">
        <v>1775</v>
      </c>
      <c r="BY4926" s="12">
        <v>0</v>
      </c>
      <c r="CC4926" s="12">
        <v>0</v>
      </c>
      <c r="CG4926" s="12" t="s">
        <v>959</v>
      </c>
      <c r="CH4926" s="12">
        <v>15.771000000000001</v>
      </c>
      <c r="CI4926" s="12" t="s">
        <v>2492</v>
      </c>
      <c r="CJ4926" s="12" t="s">
        <v>1097</v>
      </c>
      <c r="CK4926" s="12" t="s">
        <v>932</v>
      </c>
      <c r="CL4926" s="37">
        <v>166632262</v>
      </c>
      <c r="CN4926" s="12" t="s">
        <v>1509</v>
      </c>
      <c r="CS4926" s="12"/>
      <c r="CT4926" s="36" t="str">
        <f t="shared" si="76"/>
        <v>500mn</v>
      </c>
      <c r="CU4926" s="36" t="str">
        <f>VLOOKUP(CK4926,Mapping!B:C,2,FALSE)</f>
        <v>US/CA</v>
      </c>
    </row>
    <row r="4927" spans="1:99" ht="16" customHeight="1" x14ac:dyDescent="0.35">
      <c r="A4927" s="12" t="s">
        <v>6533</v>
      </c>
      <c r="B4927" s="12" t="s">
        <v>925</v>
      </c>
      <c r="E4927" s="37">
        <v>203311</v>
      </c>
      <c r="G4927" s="37" t="s">
        <v>1505</v>
      </c>
      <c r="I4927" s="37"/>
      <c r="K4927" s="37"/>
      <c r="M4927" s="37"/>
      <c r="O4927" s="37"/>
      <c r="Q4927" s="12">
        <v>1610</v>
      </c>
      <c r="R4927" s="37"/>
      <c r="T4927" s="37"/>
      <c r="V4927" s="37"/>
      <c r="X4927" s="37"/>
      <c r="Z4927" s="37"/>
      <c r="AB4927" s="37"/>
      <c r="AD4927" s="37"/>
      <c r="AF4927" s="37"/>
      <c r="AH4927" s="37">
        <v>203311</v>
      </c>
      <c r="AI4927" s="12">
        <v>0.14000000000000001</v>
      </c>
      <c r="AN4927" s="37"/>
      <c r="AP4927" s="37"/>
      <c r="AR4927" s="37"/>
      <c r="AT4927" s="37"/>
      <c r="AV4927" s="37"/>
      <c r="AX4927" s="37"/>
      <c r="BQ4927" s="12">
        <v>0</v>
      </c>
      <c r="CG4927" s="12" t="s">
        <v>934</v>
      </c>
      <c r="CH4927" s="12">
        <v>9.3740000000000006</v>
      </c>
      <c r="CI4927" s="12" t="s">
        <v>1016</v>
      </c>
      <c r="CJ4927" s="12" t="s">
        <v>1017</v>
      </c>
      <c r="CK4927" s="12" t="s">
        <v>932</v>
      </c>
      <c r="CL4927" s="37">
        <v>140858926</v>
      </c>
      <c r="CN4927" s="12" t="s">
        <v>1509</v>
      </c>
      <c r="CS4927" s="12"/>
      <c r="CT4927" s="36" t="str">
        <f t="shared" si="76"/>
        <v>500mn</v>
      </c>
      <c r="CU4927" s="36" t="str">
        <f>VLOOKUP(CK4927,Mapping!B:C,2,FALSE)</f>
        <v>US/CA</v>
      </c>
    </row>
    <row r="4928" spans="1:99" ht="16" customHeight="1" x14ac:dyDescent="0.35">
      <c r="A4928" s="12" t="s">
        <v>6534</v>
      </c>
      <c r="B4928" s="12" t="s">
        <v>925</v>
      </c>
      <c r="E4928" s="37">
        <v>49794</v>
      </c>
      <c r="G4928" s="37" t="s">
        <v>1505</v>
      </c>
      <c r="I4928" s="37"/>
      <c r="K4928" s="37"/>
      <c r="M4928" s="37">
        <v>14658</v>
      </c>
      <c r="N4928" s="12">
        <v>0.01</v>
      </c>
      <c r="O4928" s="37"/>
      <c r="Q4928" s="12">
        <v>230</v>
      </c>
      <c r="R4928" s="37"/>
      <c r="T4928" s="37"/>
      <c r="V4928" s="37"/>
      <c r="X4928" s="37"/>
      <c r="Z4928" s="37"/>
      <c r="AB4928" s="37"/>
      <c r="AD4928" s="37">
        <v>3920</v>
      </c>
      <c r="AE4928" s="12">
        <v>0</v>
      </c>
      <c r="AF4928" s="37"/>
      <c r="AH4928" s="37">
        <v>31216</v>
      </c>
      <c r="AI4928" s="12">
        <v>0.02</v>
      </c>
      <c r="AN4928" s="37"/>
      <c r="AP4928" s="37"/>
      <c r="AR4928" s="37"/>
      <c r="AT4928" s="37"/>
      <c r="AV4928" s="37"/>
      <c r="AX4928" s="37"/>
      <c r="BB4928" s="12">
        <v>100</v>
      </c>
      <c r="BJ4928" s="12">
        <v>30</v>
      </c>
      <c r="BQ4928" s="12">
        <v>0</v>
      </c>
      <c r="CB4928" s="12">
        <v>0</v>
      </c>
      <c r="CC4928" s="12">
        <v>0</v>
      </c>
      <c r="CG4928" s="12" t="s">
        <v>934</v>
      </c>
      <c r="CH4928" s="12">
        <v>19.866</v>
      </c>
      <c r="CI4928" s="12" t="s">
        <v>5734</v>
      </c>
      <c r="CJ4928" s="12" t="s">
        <v>1248</v>
      </c>
      <c r="CK4928" s="12" t="s">
        <v>932</v>
      </c>
      <c r="CL4928" s="37">
        <v>138672131</v>
      </c>
      <c r="CN4928" s="12" t="s">
        <v>1509</v>
      </c>
      <c r="CS4928" s="12"/>
      <c r="CT4928" s="36" t="str">
        <f t="shared" si="76"/>
        <v>500mn</v>
      </c>
      <c r="CU4928" s="36" t="str">
        <f>VLOOKUP(CK4928,Mapping!B:C,2,FALSE)</f>
        <v>US/CA</v>
      </c>
    </row>
    <row r="4929" spans="1:99" ht="16" customHeight="1" x14ac:dyDescent="0.35">
      <c r="A4929" s="12" t="s">
        <v>6535</v>
      </c>
      <c r="B4929" s="12" t="s">
        <v>925</v>
      </c>
      <c r="E4929" s="37">
        <v>6120336</v>
      </c>
      <c r="G4929" s="37" t="s">
        <v>1505</v>
      </c>
      <c r="I4929" s="37"/>
      <c r="K4929" s="37"/>
      <c r="M4929" s="37">
        <v>57210</v>
      </c>
      <c r="N4929" s="12">
        <v>0.01</v>
      </c>
      <c r="O4929" s="37"/>
      <c r="Q4929" s="12">
        <v>12312</v>
      </c>
      <c r="R4929" s="37"/>
      <c r="T4929" s="37"/>
      <c r="V4929" s="37"/>
      <c r="X4929" s="37">
        <v>1737</v>
      </c>
      <c r="Y4929" s="12">
        <v>0</v>
      </c>
      <c r="Z4929" s="37">
        <v>51748</v>
      </c>
      <c r="AA4929" s="12">
        <v>0</v>
      </c>
      <c r="AB4929" s="37"/>
      <c r="AD4929" s="37">
        <v>77994</v>
      </c>
      <c r="AE4929" s="12">
        <v>0.01</v>
      </c>
      <c r="AF4929" s="37"/>
      <c r="AH4929" s="37">
        <v>1554759</v>
      </c>
      <c r="AI4929" s="12">
        <v>0.15</v>
      </c>
      <c r="AN4929" s="37">
        <v>1890434</v>
      </c>
      <c r="AO4929" s="12">
        <v>0.18</v>
      </c>
      <c r="AP4929" s="37">
        <v>2486454</v>
      </c>
      <c r="AQ4929" s="12">
        <v>0.24</v>
      </c>
      <c r="AR4929" s="37"/>
      <c r="AT4929" s="37"/>
      <c r="AV4929" s="37"/>
      <c r="AX4929" s="37"/>
      <c r="BA4929" s="12">
        <v>17</v>
      </c>
      <c r="BB4929" s="12">
        <v>456</v>
      </c>
      <c r="BC4929" s="12">
        <v>1750</v>
      </c>
      <c r="BH4929" s="12">
        <v>10769</v>
      </c>
      <c r="BI4929" s="12">
        <v>11225</v>
      </c>
      <c r="BJ4929" s="12">
        <v>700</v>
      </c>
      <c r="BQ4929" s="12">
        <v>0</v>
      </c>
      <c r="BV4929" s="12">
        <v>0.01</v>
      </c>
      <c r="BY4929" s="12">
        <v>0</v>
      </c>
      <c r="BZ4929" s="12">
        <v>0</v>
      </c>
      <c r="CB4929" s="12">
        <v>0</v>
      </c>
      <c r="CC4929" s="12">
        <v>0</v>
      </c>
      <c r="CD4929" s="12">
        <v>0</v>
      </c>
      <c r="CG4929" s="12" t="s">
        <v>929</v>
      </c>
      <c r="CH4929" s="12">
        <v>29.991</v>
      </c>
      <c r="CI4929" s="12" t="s">
        <v>5746</v>
      </c>
      <c r="CJ4929" s="12" t="s">
        <v>1140</v>
      </c>
      <c r="CK4929" s="12" t="s">
        <v>932</v>
      </c>
      <c r="CL4929" s="37">
        <v>1050478596</v>
      </c>
      <c r="CN4929" s="12" t="s">
        <v>1509</v>
      </c>
      <c r="CS4929" s="12"/>
      <c r="CT4929" s="36" t="str">
        <f t="shared" si="76"/>
        <v>1bn - 50bn</v>
      </c>
      <c r="CU4929" s="36" t="str">
        <f>VLOOKUP(CK4929,Mapping!B:C,2,FALSE)</f>
        <v>US/CA</v>
      </c>
    </row>
    <row r="4930" spans="1:99" ht="16" customHeight="1" x14ac:dyDescent="0.35">
      <c r="A4930" s="12" t="s">
        <v>6536</v>
      </c>
      <c r="B4930" s="12" t="s">
        <v>925</v>
      </c>
      <c r="E4930" s="37">
        <v>4294526</v>
      </c>
      <c r="G4930" s="37" t="s">
        <v>1505</v>
      </c>
      <c r="I4930" s="37"/>
      <c r="K4930" s="37"/>
      <c r="M4930" s="37"/>
      <c r="O4930" s="37"/>
      <c r="R4930" s="37"/>
      <c r="T4930" s="37"/>
      <c r="V4930" s="37"/>
      <c r="X4930" s="37"/>
      <c r="Z4930" s="37"/>
      <c r="AB4930" s="37"/>
      <c r="AD4930" s="37"/>
      <c r="AF4930" s="37"/>
      <c r="AH4930" s="37"/>
      <c r="AN4930" s="37">
        <v>4294526</v>
      </c>
      <c r="AO4930" s="12">
        <v>0.87</v>
      </c>
      <c r="AP4930" s="37"/>
      <c r="AR4930" s="37"/>
      <c r="AT4930" s="37"/>
      <c r="AV4930" s="37"/>
      <c r="AX4930" s="37"/>
      <c r="BI4930" s="12">
        <v>25500</v>
      </c>
      <c r="BY4930" s="12">
        <v>0</v>
      </c>
      <c r="CG4930" s="12" t="s">
        <v>929</v>
      </c>
      <c r="CH4930" s="12">
        <v>11.441000000000001</v>
      </c>
      <c r="CI4930" s="12" t="s">
        <v>1106</v>
      </c>
      <c r="CJ4930" s="12" t="s">
        <v>2332</v>
      </c>
      <c r="CK4930" s="12" t="s">
        <v>932</v>
      </c>
      <c r="CL4930" s="37">
        <v>495839650</v>
      </c>
      <c r="CN4930" s="12" t="s">
        <v>1509</v>
      </c>
      <c r="CS4930" s="12"/>
      <c r="CT4930" s="36" t="str">
        <f t="shared" si="76"/>
        <v>500mn</v>
      </c>
      <c r="CU4930" s="36" t="str">
        <f>VLOOKUP(CK4930,Mapping!B:C,2,FALSE)</f>
        <v>US/CA</v>
      </c>
    </row>
    <row r="4931" spans="1:99" ht="16" customHeight="1" x14ac:dyDescent="0.35">
      <c r="A4931" s="12" t="s">
        <v>6537</v>
      </c>
      <c r="B4931" s="12" t="s">
        <v>925</v>
      </c>
      <c r="E4931" s="37">
        <v>6015440</v>
      </c>
      <c r="G4931" s="37" t="s">
        <v>1505</v>
      </c>
      <c r="I4931" s="37"/>
      <c r="K4931" s="37"/>
      <c r="M4931" s="37">
        <v>592548</v>
      </c>
      <c r="N4931" s="12">
        <v>0.08</v>
      </c>
      <c r="O4931" s="37"/>
      <c r="R4931" s="37"/>
      <c r="T4931" s="37"/>
      <c r="V4931" s="37"/>
      <c r="X4931" s="37"/>
      <c r="Z4931" s="37"/>
      <c r="AB4931" s="37"/>
      <c r="AD4931" s="37"/>
      <c r="AF4931" s="37"/>
      <c r="AH4931" s="37"/>
      <c r="AN4931" s="37">
        <v>5422892</v>
      </c>
      <c r="AO4931" s="12">
        <v>0.76</v>
      </c>
      <c r="AP4931" s="37"/>
      <c r="AR4931" s="37"/>
      <c r="AT4931" s="37"/>
      <c r="AV4931" s="37"/>
      <c r="AX4931" s="37"/>
      <c r="BB4931" s="12">
        <v>4723</v>
      </c>
      <c r="BI4931" s="12">
        <v>32200</v>
      </c>
      <c r="BY4931" s="12">
        <v>0</v>
      </c>
      <c r="CC4931" s="12">
        <v>0</v>
      </c>
      <c r="CG4931" s="12" t="s">
        <v>929</v>
      </c>
      <c r="CH4931" s="12">
        <v>7.5090000000000003</v>
      </c>
      <c r="CI4931" s="12" t="s">
        <v>941</v>
      </c>
      <c r="CJ4931" s="12" t="s">
        <v>941</v>
      </c>
      <c r="CK4931" s="12" t="s">
        <v>932</v>
      </c>
      <c r="CL4931" s="37">
        <v>707405585</v>
      </c>
      <c r="CN4931" s="12" t="s">
        <v>1509</v>
      </c>
      <c r="CS4931" s="12"/>
      <c r="CT4931" s="36" t="str">
        <f t="shared" ref="CT4931:CT4994" si="77">IF(CL4931&gt;100000000000, "100bn", IF(CL4931&gt;50000000000, "50bn - 100bn",IF(CL4931&gt;1000000000, "1bn - 50bn", IF(CL4931&gt;500000000, "500mn - 1bn", "500mn"))))</f>
        <v>500mn - 1bn</v>
      </c>
      <c r="CU4931" s="36" t="str">
        <f>VLOOKUP(CK4931,Mapping!B:C,2,FALSE)</f>
        <v>US/CA</v>
      </c>
    </row>
    <row r="4932" spans="1:99" ht="16" customHeight="1" x14ac:dyDescent="0.35">
      <c r="A4932" s="12" t="s">
        <v>6538</v>
      </c>
      <c r="B4932" s="12" t="s">
        <v>925</v>
      </c>
      <c r="E4932" s="37">
        <v>255565</v>
      </c>
      <c r="G4932" s="37" t="s">
        <v>1505</v>
      </c>
      <c r="I4932" s="37"/>
      <c r="K4932" s="37"/>
      <c r="M4932" s="37"/>
      <c r="O4932" s="37"/>
      <c r="R4932" s="37"/>
      <c r="T4932" s="37"/>
      <c r="V4932" s="37"/>
      <c r="X4932" s="37"/>
      <c r="Z4932" s="37"/>
      <c r="AB4932" s="37"/>
      <c r="AD4932" s="37">
        <v>255565</v>
      </c>
      <c r="AE4932" s="12">
        <v>1.6</v>
      </c>
      <c r="AF4932" s="37"/>
      <c r="AH4932" s="37"/>
      <c r="AN4932" s="37"/>
      <c r="AP4932" s="37"/>
      <c r="AR4932" s="37"/>
      <c r="AT4932" s="37"/>
      <c r="AV4932" s="37"/>
      <c r="AX4932" s="37"/>
      <c r="BJ4932" s="12">
        <v>2980</v>
      </c>
      <c r="CB4932" s="12">
        <v>0</v>
      </c>
      <c r="CG4932" s="12" t="s">
        <v>976</v>
      </c>
      <c r="CH4932" s="12">
        <v>149.73599999999999</v>
      </c>
      <c r="CI4932" s="12" t="s">
        <v>953</v>
      </c>
      <c r="CJ4932" s="12"/>
      <c r="CK4932" s="12" t="s">
        <v>954</v>
      </c>
      <c r="CL4932" s="37">
        <v>15929053</v>
      </c>
      <c r="CN4932" s="12" t="s">
        <v>1513</v>
      </c>
      <c r="CS4932" s="12"/>
      <c r="CT4932" s="36" t="str">
        <f t="shared" si="77"/>
        <v>500mn</v>
      </c>
      <c r="CU4932" s="36" t="str">
        <f>VLOOKUP(CK4932,Mapping!B:C,2,FALSE)</f>
        <v>EU</v>
      </c>
    </row>
    <row r="4933" spans="1:99" ht="16" customHeight="1" x14ac:dyDescent="0.35">
      <c r="A4933" s="12" t="s">
        <v>6539</v>
      </c>
      <c r="B4933" s="12" t="s">
        <v>925</v>
      </c>
      <c r="E4933" s="37">
        <v>309500</v>
      </c>
      <c r="G4933" s="37" t="s">
        <v>1505</v>
      </c>
      <c r="I4933" s="37"/>
      <c r="K4933" s="37"/>
      <c r="M4933" s="37"/>
      <c r="O4933" s="37"/>
      <c r="Q4933" s="12">
        <v>17</v>
      </c>
      <c r="R4933" s="37"/>
      <c r="T4933" s="37"/>
      <c r="V4933" s="37"/>
      <c r="X4933" s="37"/>
      <c r="Z4933" s="37"/>
      <c r="AB4933" s="37"/>
      <c r="AD4933" s="37"/>
      <c r="AF4933" s="37"/>
      <c r="AH4933" s="37">
        <v>2147</v>
      </c>
      <c r="AI4933" s="12">
        <v>0</v>
      </c>
      <c r="AN4933" s="37">
        <v>307353</v>
      </c>
      <c r="AO4933" s="12">
        <v>0.01</v>
      </c>
      <c r="AP4933" s="37"/>
      <c r="AR4933" s="37"/>
      <c r="AT4933" s="37"/>
      <c r="AV4933" s="37"/>
      <c r="AX4933" s="37"/>
      <c r="BI4933" s="12">
        <v>1825</v>
      </c>
      <c r="BQ4933" s="12">
        <v>0</v>
      </c>
      <c r="BY4933" s="12">
        <v>0</v>
      </c>
      <c r="CG4933" s="12" t="s">
        <v>940</v>
      </c>
      <c r="CH4933" s="12">
        <v>23.05</v>
      </c>
      <c r="CI4933" s="12" t="s">
        <v>1152</v>
      </c>
      <c r="CJ4933" s="12" t="s">
        <v>1114</v>
      </c>
      <c r="CK4933" s="12" t="s">
        <v>932</v>
      </c>
      <c r="CL4933" s="37">
        <v>3276657435</v>
      </c>
      <c r="CN4933" s="12" t="s">
        <v>1535</v>
      </c>
      <c r="CS4933" s="12"/>
      <c r="CT4933" s="36" t="str">
        <f t="shared" si="77"/>
        <v>1bn - 50bn</v>
      </c>
      <c r="CU4933" s="36" t="str">
        <f>VLOOKUP(CK4933,Mapping!B:C,2,FALSE)</f>
        <v>US/CA</v>
      </c>
    </row>
    <row r="4934" spans="1:99" ht="16" customHeight="1" x14ac:dyDescent="0.35">
      <c r="A4934" s="12" t="s">
        <v>6540</v>
      </c>
      <c r="B4934" s="12" t="s">
        <v>925</v>
      </c>
      <c r="E4934" s="37">
        <v>9867259</v>
      </c>
      <c r="G4934" s="37" t="s">
        <v>1505</v>
      </c>
      <c r="I4934" s="37"/>
      <c r="K4934" s="37"/>
      <c r="M4934" s="37">
        <v>637839</v>
      </c>
      <c r="N4934" s="12">
        <v>0.04</v>
      </c>
      <c r="O4934" s="37"/>
      <c r="R4934" s="37"/>
      <c r="T4934" s="37"/>
      <c r="V4934" s="37"/>
      <c r="X4934" s="37"/>
      <c r="Z4934" s="37">
        <v>749836</v>
      </c>
      <c r="AA4934" s="12">
        <v>0.04</v>
      </c>
      <c r="AB4934" s="37"/>
      <c r="AD4934" s="37">
        <v>0</v>
      </c>
      <c r="AE4934" s="12">
        <v>0</v>
      </c>
      <c r="AF4934" s="37"/>
      <c r="AH4934" s="37"/>
      <c r="AN4934" s="37">
        <v>8479584</v>
      </c>
      <c r="AO4934" s="12">
        <v>0.48</v>
      </c>
      <c r="AP4934" s="37"/>
      <c r="AR4934" s="37"/>
      <c r="AT4934" s="37">
        <v>0</v>
      </c>
      <c r="AU4934" s="12">
        <v>0</v>
      </c>
      <c r="AV4934" s="37"/>
      <c r="AX4934" s="37"/>
      <c r="BB4934" s="12">
        <v>5084</v>
      </c>
      <c r="BC4934" s="12">
        <v>25358</v>
      </c>
      <c r="BD4934" s="12">
        <v>0</v>
      </c>
      <c r="BI4934" s="12">
        <v>50350</v>
      </c>
      <c r="BJ4934" s="12">
        <v>0</v>
      </c>
      <c r="BY4934" s="12">
        <v>0.01</v>
      </c>
      <c r="CB4934" s="12">
        <v>0</v>
      </c>
      <c r="CC4934" s="12">
        <v>0</v>
      </c>
      <c r="CD4934" s="12">
        <v>0</v>
      </c>
      <c r="CF4934" s="12">
        <v>0</v>
      </c>
      <c r="CG4934" s="12" t="s">
        <v>991</v>
      </c>
      <c r="CH4934" s="12">
        <v>74.521000000000001</v>
      </c>
      <c r="CI4934" s="12" t="s">
        <v>6541</v>
      </c>
      <c r="CJ4934" s="12" t="s">
        <v>968</v>
      </c>
      <c r="CK4934" s="12" t="s">
        <v>932</v>
      </c>
      <c r="CL4934" s="37">
        <v>1771862316</v>
      </c>
      <c r="CN4934" s="12" t="s">
        <v>1509</v>
      </c>
      <c r="CS4934" s="12"/>
      <c r="CT4934" s="36" t="str">
        <f t="shared" si="77"/>
        <v>1bn - 50bn</v>
      </c>
      <c r="CU4934" s="36" t="str">
        <f>VLOOKUP(CK4934,Mapping!B:C,2,FALSE)</f>
        <v>US/CA</v>
      </c>
    </row>
    <row r="4935" spans="1:99" ht="16" customHeight="1" x14ac:dyDescent="0.35">
      <c r="A4935" s="12" t="s">
        <v>6542</v>
      </c>
      <c r="B4935" s="12" t="s">
        <v>925</v>
      </c>
      <c r="E4935" s="37">
        <v>214726</v>
      </c>
      <c r="G4935" s="37" t="s">
        <v>1505</v>
      </c>
      <c r="I4935" s="37"/>
      <c r="K4935" s="37"/>
      <c r="M4935" s="37"/>
      <c r="O4935" s="37"/>
      <c r="R4935" s="37"/>
      <c r="T4935" s="37"/>
      <c r="V4935" s="37"/>
      <c r="X4935" s="37"/>
      <c r="Z4935" s="37"/>
      <c r="AB4935" s="37"/>
      <c r="AD4935" s="37"/>
      <c r="AF4935" s="37"/>
      <c r="AH4935" s="37"/>
      <c r="AN4935" s="37">
        <v>214726</v>
      </c>
      <c r="AO4935" s="12">
        <v>0.01</v>
      </c>
      <c r="AP4935" s="37"/>
      <c r="AR4935" s="37"/>
      <c r="AT4935" s="37"/>
      <c r="AV4935" s="37"/>
      <c r="AX4935" s="37"/>
      <c r="BI4935" s="12">
        <v>1275</v>
      </c>
      <c r="BY4935" s="12">
        <v>0</v>
      </c>
      <c r="CG4935" s="12" t="s">
        <v>934</v>
      </c>
      <c r="CH4935" s="12">
        <v>36.094999999999999</v>
      </c>
      <c r="CI4935" s="12" t="s">
        <v>3935</v>
      </c>
      <c r="CJ4935" s="12" t="s">
        <v>1130</v>
      </c>
      <c r="CK4935" s="12" t="s">
        <v>932</v>
      </c>
      <c r="CL4935" s="37">
        <v>2246426590</v>
      </c>
      <c r="CN4935" s="12" t="s">
        <v>1509</v>
      </c>
      <c r="CS4935" s="12"/>
      <c r="CT4935" s="36" t="str">
        <f t="shared" si="77"/>
        <v>1bn - 50bn</v>
      </c>
      <c r="CU4935" s="36" t="str">
        <f>VLOOKUP(CK4935,Mapping!B:C,2,FALSE)</f>
        <v>US/CA</v>
      </c>
    </row>
    <row r="4936" spans="1:99" ht="16" customHeight="1" x14ac:dyDescent="0.35">
      <c r="A4936" s="12" t="s">
        <v>6543</v>
      </c>
      <c r="B4936" s="12" t="s">
        <v>925</v>
      </c>
      <c r="E4936" s="37">
        <v>585444</v>
      </c>
      <c r="G4936" s="37" t="s">
        <v>1505</v>
      </c>
      <c r="I4936" s="37"/>
      <c r="K4936" s="37"/>
      <c r="M4936" s="37"/>
      <c r="O4936" s="37"/>
      <c r="Q4936" s="12">
        <v>666</v>
      </c>
      <c r="R4936" s="37"/>
      <c r="T4936" s="37"/>
      <c r="V4936" s="37"/>
      <c r="X4936" s="37">
        <v>0</v>
      </c>
      <c r="Y4936" s="12">
        <v>0</v>
      </c>
      <c r="Z4936" s="37"/>
      <c r="AB4936" s="37"/>
      <c r="AD4936" s="37"/>
      <c r="AF4936" s="37"/>
      <c r="AH4936" s="37">
        <v>84102</v>
      </c>
      <c r="AI4936" s="12">
        <v>0.02</v>
      </c>
      <c r="AN4936" s="37">
        <v>328405</v>
      </c>
      <c r="AO4936" s="12">
        <v>7.0000000000000007E-2</v>
      </c>
      <c r="AP4936" s="37">
        <v>172937</v>
      </c>
      <c r="AQ4936" s="12">
        <v>0.04</v>
      </c>
      <c r="AR4936" s="37">
        <v>0</v>
      </c>
      <c r="AS4936" s="12">
        <v>0</v>
      </c>
      <c r="AT4936" s="37">
        <v>0</v>
      </c>
      <c r="AU4936" s="12">
        <v>0</v>
      </c>
      <c r="AV4936" s="37"/>
      <c r="AX4936" s="37"/>
      <c r="BA4936" s="12">
        <v>0</v>
      </c>
      <c r="BD4936" s="12">
        <v>0</v>
      </c>
      <c r="BE4936" s="12">
        <v>0</v>
      </c>
      <c r="BH4936" s="12">
        <v>749</v>
      </c>
      <c r="BI4936" s="12">
        <v>1950</v>
      </c>
      <c r="BM4936" s="12">
        <v>0</v>
      </c>
      <c r="BQ4936" s="12">
        <v>0</v>
      </c>
      <c r="BV4936" s="12">
        <v>0</v>
      </c>
      <c r="BY4936" s="12">
        <v>0</v>
      </c>
      <c r="BZ4936" s="12">
        <v>0</v>
      </c>
      <c r="CF4936" s="12">
        <v>0</v>
      </c>
      <c r="CG4936" s="12" t="s">
        <v>976</v>
      </c>
      <c r="CH4936" s="12">
        <v>206.1</v>
      </c>
      <c r="CI4936" s="12" t="s">
        <v>941</v>
      </c>
      <c r="CJ4936" s="12" t="s">
        <v>941</v>
      </c>
      <c r="CK4936" s="12" t="s">
        <v>932</v>
      </c>
      <c r="CL4936" s="37">
        <v>493133261</v>
      </c>
      <c r="CN4936" s="12" t="s">
        <v>1513</v>
      </c>
      <c r="CS4936" s="12"/>
      <c r="CT4936" s="36" t="str">
        <f t="shared" si="77"/>
        <v>500mn</v>
      </c>
      <c r="CU4936" s="36" t="str">
        <f>VLOOKUP(CK4936,Mapping!B:C,2,FALSE)</f>
        <v>US/CA</v>
      </c>
    </row>
    <row r="4937" spans="1:99" ht="16" customHeight="1" x14ac:dyDescent="0.35">
      <c r="A4937" s="12" t="s">
        <v>6544</v>
      </c>
      <c r="B4937" s="12" t="s">
        <v>925</v>
      </c>
      <c r="E4937" s="37">
        <v>1840875</v>
      </c>
      <c r="G4937" s="37" t="s">
        <v>1505</v>
      </c>
      <c r="I4937" s="37"/>
      <c r="K4937" s="37"/>
      <c r="M4937" s="37">
        <v>1840875</v>
      </c>
      <c r="N4937" s="12">
        <v>0.75</v>
      </c>
      <c r="O4937" s="37"/>
      <c r="R4937" s="37"/>
      <c r="T4937" s="37"/>
      <c r="V4937" s="37"/>
      <c r="X4937" s="37"/>
      <c r="Z4937" s="37"/>
      <c r="AB4937" s="37"/>
      <c r="AD4937" s="37"/>
      <c r="AF4937" s="37"/>
      <c r="AH4937" s="37"/>
      <c r="AN4937" s="37"/>
      <c r="AP4937" s="37"/>
      <c r="AR4937" s="37"/>
      <c r="AT4937" s="37"/>
      <c r="AV4937" s="37"/>
      <c r="AX4937" s="37"/>
      <c r="BB4937" s="12">
        <v>14673</v>
      </c>
      <c r="CC4937" s="12">
        <v>0</v>
      </c>
      <c r="CG4937" s="12" t="s">
        <v>929</v>
      </c>
      <c r="CH4937" s="12">
        <v>14.352</v>
      </c>
      <c r="CI4937" s="12" t="s">
        <v>5180</v>
      </c>
      <c r="CJ4937" s="12" t="s">
        <v>995</v>
      </c>
      <c r="CK4937" s="12" t="s">
        <v>932</v>
      </c>
      <c r="CL4937" s="37">
        <v>245852788</v>
      </c>
      <c r="CN4937" s="12" t="s">
        <v>1509</v>
      </c>
      <c r="CS4937" s="12"/>
      <c r="CT4937" s="36" t="str">
        <f t="shared" si="77"/>
        <v>500mn</v>
      </c>
      <c r="CU4937" s="36" t="str">
        <f>VLOOKUP(CK4937,Mapping!B:C,2,FALSE)</f>
        <v>US/CA</v>
      </c>
    </row>
    <row r="4938" spans="1:99" ht="16" customHeight="1" x14ac:dyDescent="0.35">
      <c r="A4938" s="12" t="s">
        <v>6545</v>
      </c>
      <c r="B4938" s="12" t="s">
        <v>925</v>
      </c>
      <c r="E4938" s="37">
        <v>13040386</v>
      </c>
      <c r="G4938" s="37" t="s">
        <v>1505</v>
      </c>
      <c r="I4938" s="37"/>
      <c r="K4938" s="37"/>
      <c r="M4938" s="37">
        <v>888131</v>
      </c>
      <c r="N4938" s="12">
        <v>0.02</v>
      </c>
      <c r="O4938" s="37"/>
      <c r="Q4938" s="12">
        <v>2544</v>
      </c>
      <c r="R4938" s="37"/>
      <c r="T4938" s="37"/>
      <c r="V4938" s="37"/>
      <c r="X4938" s="37"/>
      <c r="Z4938" s="37"/>
      <c r="AB4938" s="37"/>
      <c r="AD4938" s="37"/>
      <c r="AF4938" s="37"/>
      <c r="AH4938" s="37">
        <v>321256</v>
      </c>
      <c r="AI4938" s="12">
        <v>0.01</v>
      </c>
      <c r="AN4938" s="37">
        <v>11830999</v>
      </c>
      <c r="AO4938" s="12">
        <v>0.33</v>
      </c>
      <c r="AP4938" s="37"/>
      <c r="AR4938" s="37"/>
      <c r="AT4938" s="37"/>
      <c r="AV4938" s="37"/>
      <c r="AX4938" s="37"/>
      <c r="BB4938" s="12">
        <v>7079</v>
      </c>
      <c r="BI4938" s="12">
        <v>70250</v>
      </c>
      <c r="BQ4938" s="12">
        <v>0</v>
      </c>
      <c r="BY4938" s="12">
        <v>0.01</v>
      </c>
      <c r="CC4938" s="12">
        <v>0</v>
      </c>
      <c r="CG4938" s="12" t="s">
        <v>940</v>
      </c>
      <c r="CH4938" s="12">
        <v>9.8149999999999995</v>
      </c>
      <c r="CI4938" s="12" t="s">
        <v>6546</v>
      </c>
      <c r="CJ4938" s="12" t="s">
        <v>946</v>
      </c>
      <c r="CK4938" s="12" t="s">
        <v>932</v>
      </c>
      <c r="CL4938" s="37">
        <v>3572174689</v>
      </c>
      <c r="CN4938" s="12" t="s">
        <v>1509</v>
      </c>
      <c r="CS4938" s="12"/>
      <c r="CT4938" s="36" t="str">
        <f t="shared" si="77"/>
        <v>1bn - 50bn</v>
      </c>
      <c r="CU4938" s="36" t="str">
        <f>VLOOKUP(CK4938,Mapping!B:C,2,FALSE)</f>
        <v>US/CA</v>
      </c>
    </row>
    <row r="4939" spans="1:99" ht="16" customHeight="1" x14ac:dyDescent="0.35">
      <c r="A4939" s="12" t="s">
        <v>6547</v>
      </c>
      <c r="B4939" s="12" t="s">
        <v>925</v>
      </c>
      <c r="E4939" s="37">
        <v>0</v>
      </c>
      <c r="G4939" s="37" t="s">
        <v>1505</v>
      </c>
      <c r="I4939" s="37"/>
      <c r="K4939" s="37"/>
      <c r="M4939" s="37"/>
      <c r="O4939" s="37"/>
      <c r="R4939" s="37"/>
      <c r="T4939" s="37"/>
      <c r="V4939" s="37">
        <v>0</v>
      </c>
      <c r="W4939" s="12">
        <v>0</v>
      </c>
      <c r="X4939" s="37"/>
      <c r="Z4939" s="37"/>
      <c r="AB4939" s="37"/>
      <c r="AD4939" s="37"/>
      <c r="AF4939" s="37"/>
      <c r="AH4939" s="37"/>
      <c r="AK4939" s="12">
        <v>0</v>
      </c>
      <c r="AN4939" s="37"/>
      <c r="AP4939" s="37"/>
      <c r="AR4939" s="37"/>
      <c r="AT4939" s="37"/>
      <c r="AV4939" s="37"/>
      <c r="AX4939" s="37"/>
      <c r="BT4939" s="12">
        <v>0</v>
      </c>
      <c r="CG4939" s="12" t="s">
        <v>940</v>
      </c>
      <c r="CH4939" s="12">
        <v>76.620999999999995</v>
      </c>
      <c r="CI4939" s="12" t="s">
        <v>6548</v>
      </c>
      <c r="CJ4939" s="12"/>
      <c r="CK4939" s="12" t="s">
        <v>954</v>
      </c>
      <c r="CL4939" s="37">
        <v>186006276</v>
      </c>
      <c r="CN4939" s="12" t="s">
        <v>1506</v>
      </c>
      <c r="CS4939" s="12"/>
      <c r="CT4939" s="36" t="str">
        <f t="shared" si="77"/>
        <v>500mn</v>
      </c>
      <c r="CU4939" s="36" t="str">
        <f>VLOOKUP(CK4939,Mapping!B:C,2,FALSE)</f>
        <v>EU</v>
      </c>
    </row>
    <row r="4940" spans="1:99" ht="16" customHeight="1" x14ac:dyDescent="0.35">
      <c r="A4940" s="12" t="s">
        <v>521</v>
      </c>
      <c r="B4940" s="12" t="s">
        <v>925</v>
      </c>
      <c r="E4940" s="37">
        <v>7443914</v>
      </c>
      <c r="F4940" s="12">
        <v>16620</v>
      </c>
      <c r="G4940" s="37" t="s">
        <v>1505</v>
      </c>
      <c r="I4940" s="37">
        <v>807690</v>
      </c>
      <c r="J4940" s="12">
        <v>0.13</v>
      </c>
      <c r="K4940" s="37">
        <v>4916505</v>
      </c>
      <c r="L4940" s="12">
        <v>0.79</v>
      </c>
      <c r="M4940" s="37"/>
      <c r="O4940" s="37"/>
      <c r="R4940" s="37"/>
      <c r="T4940" s="37"/>
      <c r="V4940" s="37"/>
      <c r="X4940" s="37"/>
      <c r="Z4940" s="37"/>
      <c r="AB4940" s="37"/>
      <c r="AD4940" s="37"/>
      <c r="AF4940" s="37"/>
      <c r="AH4940" s="37"/>
      <c r="AN4940" s="37">
        <v>1719719</v>
      </c>
      <c r="AO4940" s="12">
        <v>0.28000000000000003</v>
      </c>
      <c r="AP4940" s="37"/>
      <c r="AR4940" s="37"/>
      <c r="AT4940" s="37"/>
      <c r="AV4940" s="37"/>
      <c r="AX4940" s="37"/>
      <c r="BG4940" s="12">
        <v>74600</v>
      </c>
      <c r="BI4940" s="12">
        <v>10150</v>
      </c>
      <c r="BO4940" s="12">
        <v>0</v>
      </c>
      <c r="BS4940" s="12">
        <v>0</v>
      </c>
      <c r="BY4940" s="12">
        <v>0</v>
      </c>
      <c r="CG4940" s="12"/>
      <c r="CH4940" s="12">
        <v>72.36</v>
      </c>
      <c r="CI4940" s="12" t="s">
        <v>1177</v>
      </c>
      <c r="CJ4940" s="12"/>
      <c r="CK4940" s="12" t="s">
        <v>954</v>
      </c>
      <c r="CL4940" s="37">
        <v>620175159</v>
      </c>
      <c r="CN4940" s="12" t="s">
        <v>1506</v>
      </c>
      <c r="CS4940" s="12"/>
      <c r="CT4940" s="36" t="str">
        <f t="shared" si="77"/>
        <v>500mn - 1bn</v>
      </c>
      <c r="CU4940" s="36" t="str">
        <f>VLOOKUP(CK4940,Mapping!B:C,2,FALSE)</f>
        <v>EU</v>
      </c>
    </row>
    <row r="4941" spans="1:99" ht="16" customHeight="1" x14ac:dyDescent="0.35">
      <c r="A4941" s="12" t="s">
        <v>6549</v>
      </c>
      <c r="B4941" s="12" t="s">
        <v>925</v>
      </c>
      <c r="E4941" s="37">
        <v>180556</v>
      </c>
      <c r="G4941" s="37" t="s">
        <v>1505</v>
      </c>
      <c r="I4941" s="37"/>
      <c r="K4941" s="37"/>
      <c r="M4941" s="37"/>
      <c r="O4941" s="37"/>
      <c r="R4941" s="37"/>
      <c r="T4941" s="37"/>
      <c r="V4941" s="37"/>
      <c r="X4941" s="37"/>
      <c r="Z4941" s="37"/>
      <c r="AB4941" s="37"/>
      <c r="AD4941" s="37"/>
      <c r="AF4941" s="37"/>
      <c r="AH4941" s="37"/>
      <c r="AN4941" s="37"/>
      <c r="AP4941" s="37">
        <v>180556</v>
      </c>
      <c r="AQ4941" s="12">
        <v>0.05</v>
      </c>
      <c r="AR4941" s="37"/>
      <c r="AT4941" s="37"/>
      <c r="AV4941" s="37"/>
      <c r="AX4941" s="37"/>
      <c r="BH4941" s="12">
        <v>782</v>
      </c>
      <c r="BV4941" s="12">
        <v>0</v>
      </c>
      <c r="CG4941" s="12" t="s">
        <v>940</v>
      </c>
      <c r="CH4941" s="12">
        <v>18.364999999999998</v>
      </c>
      <c r="CI4941" s="12" t="s">
        <v>6550</v>
      </c>
      <c r="CJ4941" s="12" t="s">
        <v>1082</v>
      </c>
      <c r="CK4941" s="12" t="s">
        <v>932</v>
      </c>
      <c r="CL4941" s="37">
        <v>350534375</v>
      </c>
      <c r="CN4941" s="12" t="s">
        <v>1535</v>
      </c>
      <c r="CS4941" s="12"/>
      <c r="CT4941" s="36" t="str">
        <f t="shared" si="77"/>
        <v>500mn</v>
      </c>
      <c r="CU4941" s="36" t="str">
        <f>VLOOKUP(CK4941,Mapping!B:C,2,FALSE)</f>
        <v>US/CA</v>
      </c>
    </row>
    <row r="4942" spans="1:99" ht="16" customHeight="1" x14ac:dyDescent="0.35">
      <c r="A4942" s="12" t="s">
        <v>6551</v>
      </c>
      <c r="B4942" s="12" t="s">
        <v>925</v>
      </c>
      <c r="E4942" s="37">
        <v>0</v>
      </c>
      <c r="G4942" s="37" t="s">
        <v>1505</v>
      </c>
      <c r="I4942" s="37"/>
      <c r="K4942" s="37"/>
      <c r="M4942" s="37"/>
      <c r="O4942" s="37"/>
      <c r="Q4942" s="12">
        <v>0</v>
      </c>
      <c r="R4942" s="37"/>
      <c r="T4942" s="37"/>
      <c r="V4942" s="37"/>
      <c r="X4942" s="37"/>
      <c r="Z4942" s="37"/>
      <c r="AB4942" s="37"/>
      <c r="AD4942" s="37"/>
      <c r="AF4942" s="37"/>
      <c r="AH4942" s="37">
        <v>0</v>
      </c>
      <c r="AI4942" s="12">
        <v>0</v>
      </c>
      <c r="AN4942" s="37"/>
      <c r="AP4942" s="37"/>
      <c r="AR4942" s="37"/>
      <c r="AT4942" s="37"/>
      <c r="AV4942" s="37"/>
      <c r="AX4942" s="37"/>
      <c r="BQ4942" s="12">
        <v>0</v>
      </c>
      <c r="CG4942" s="12" t="s">
        <v>934</v>
      </c>
      <c r="CH4942" s="12">
        <v>9.9420000000000002</v>
      </c>
      <c r="CI4942" s="12" t="s">
        <v>2935</v>
      </c>
      <c r="CJ4942" s="12" t="s">
        <v>1046</v>
      </c>
      <c r="CK4942" s="12" t="s">
        <v>932</v>
      </c>
      <c r="CL4942" s="37">
        <v>856495981</v>
      </c>
      <c r="CN4942" s="12" t="s">
        <v>1514</v>
      </c>
      <c r="CS4942" s="12"/>
      <c r="CT4942" s="36" t="str">
        <f t="shared" si="77"/>
        <v>500mn - 1bn</v>
      </c>
      <c r="CU4942" s="36" t="str">
        <f>VLOOKUP(CK4942,Mapping!B:C,2,FALSE)</f>
        <v>US/CA</v>
      </c>
    </row>
    <row r="4943" spans="1:99" ht="16" customHeight="1" x14ac:dyDescent="0.35">
      <c r="A4943" s="12" t="s">
        <v>6552</v>
      </c>
      <c r="B4943" s="12" t="s">
        <v>925</v>
      </c>
      <c r="E4943" s="37">
        <v>27366</v>
      </c>
      <c r="G4943" s="37" t="s">
        <v>1505</v>
      </c>
      <c r="I4943" s="37"/>
      <c r="K4943" s="37"/>
      <c r="M4943" s="37">
        <v>1129</v>
      </c>
      <c r="N4943" s="12">
        <v>0</v>
      </c>
      <c r="O4943" s="37"/>
      <c r="Q4943" s="12">
        <v>4</v>
      </c>
      <c r="R4943" s="37"/>
      <c r="T4943" s="37">
        <v>224</v>
      </c>
      <c r="U4943" s="12">
        <v>0</v>
      </c>
      <c r="V4943" s="37"/>
      <c r="X4943" s="37">
        <v>409</v>
      </c>
      <c r="Y4943" s="12">
        <v>0</v>
      </c>
      <c r="Z4943" s="37"/>
      <c r="AB4943" s="37"/>
      <c r="AD4943" s="37"/>
      <c r="AF4943" s="37"/>
      <c r="AH4943" s="37">
        <v>505</v>
      </c>
      <c r="AI4943" s="12">
        <v>0</v>
      </c>
      <c r="AN4943" s="37">
        <v>12631</v>
      </c>
      <c r="AO4943" s="12">
        <v>0</v>
      </c>
      <c r="AP4943" s="37">
        <v>12468</v>
      </c>
      <c r="AQ4943" s="12">
        <v>0</v>
      </c>
      <c r="AR4943" s="37"/>
      <c r="AT4943" s="37"/>
      <c r="AV4943" s="37"/>
      <c r="AX4943" s="37"/>
      <c r="BA4943" s="12">
        <v>4</v>
      </c>
      <c r="BB4943" s="12">
        <v>9</v>
      </c>
      <c r="BH4943" s="12">
        <v>54</v>
      </c>
      <c r="BI4943" s="12">
        <v>75</v>
      </c>
      <c r="BK4943" s="12">
        <v>2</v>
      </c>
      <c r="BQ4943" s="12">
        <v>0</v>
      </c>
      <c r="BV4943" s="12">
        <v>0</v>
      </c>
      <c r="BY4943" s="12">
        <v>0</v>
      </c>
      <c r="BZ4943" s="12">
        <v>0</v>
      </c>
      <c r="CC4943" s="12">
        <v>0</v>
      </c>
      <c r="CE4943" s="12">
        <v>0</v>
      </c>
      <c r="CG4943" s="12" t="s">
        <v>929</v>
      </c>
      <c r="CH4943" s="12">
        <v>15.586</v>
      </c>
      <c r="CI4943" s="12" t="s">
        <v>1262</v>
      </c>
      <c r="CJ4943" s="12" t="s">
        <v>1149</v>
      </c>
      <c r="CK4943" s="12" t="s">
        <v>932</v>
      </c>
      <c r="CL4943" s="37">
        <v>1131806195</v>
      </c>
      <c r="CN4943" s="12" t="s">
        <v>1509</v>
      </c>
      <c r="CS4943" s="12"/>
      <c r="CT4943" s="36" t="str">
        <f t="shared" si="77"/>
        <v>1bn - 50bn</v>
      </c>
      <c r="CU4943" s="36" t="str">
        <f>VLOOKUP(CK4943,Mapping!B:C,2,FALSE)</f>
        <v>US/CA</v>
      </c>
    </row>
    <row r="4944" spans="1:99" ht="16" customHeight="1" x14ac:dyDescent="0.35">
      <c r="A4944" s="12" t="s">
        <v>6553</v>
      </c>
      <c r="B4944" s="12" t="s">
        <v>925</v>
      </c>
      <c r="E4944" s="37">
        <v>3865074</v>
      </c>
      <c r="G4944" s="37" t="s">
        <v>1505</v>
      </c>
      <c r="I4944" s="37"/>
      <c r="K4944" s="37"/>
      <c r="M4944" s="37"/>
      <c r="O4944" s="37"/>
      <c r="R4944" s="37"/>
      <c r="T4944" s="37"/>
      <c r="V4944" s="37"/>
      <c r="X4944" s="37"/>
      <c r="Z4944" s="37"/>
      <c r="AB4944" s="37"/>
      <c r="AD4944" s="37"/>
      <c r="AF4944" s="37"/>
      <c r="AH4944" s="37"/>
      <c r="AN4944" s="37">
        <v>3865074</v>
      </c>
      <c r="AO4944" s="12">
        <v>2.13</v>
      </c>
      <c r="AP4944" s="37"/>
      <c r="AR4944" s="37"/>
      <c r="AT4944" s="37"/>
      <c r="AV4944" s="37"/>
      <c r="AX4944" s="37"/>
      <c r="BI4944" s="12">
        <v>22950</v>
      </c>
      <c r="BY4944" s="12">
        <v>0</v>
      </c>
      <c r="CG4944" s="12" t="s">
        <v>929</v>
      </c>
      <c r="CH4944" s="12">
        <v>32.933</v>
      </c>
      <c r="CI4944" s="12" t="s">
        <v>1288</v>
      </c>
      <c r="CJ4944" s="12" t="s">
        <v>1149</v>
      </c>
      <c r="CK4944" s="12" t="s">
        <v>932</v>
      </c>
      <c r="CL4944" s="37">
        <v>181144290</v>
      </c>
      <c r="CN4944" s="12" t="s">
        <v>1509</v>
      </c>
      <c r="CS4944" s="12"/>
      <c r="CT4944" s="36" t="str">
        <f t="shared" si="77"/>
        <v>500mn</v>
      </c>
      <c r="CU4944" s="36" t="str">
        <f>VLOOKUP(CK4944,Mapping!B:C,2,FALSE)</f>
        <v>US/CA</v>
      </c>
    </row>
    <row r="4945" spans="1:99" ht="16" customHeight="1" x14ac:dyDescent="0.35">
      <c r="A4945" s="12" t="s">
        <v>6554</v>
      </c>
      <c r="B4945" s="12" t="s">
        <v>925</v>
      </c>
      <c r="E4945" s="37">
        <v>3317366</v>
      </c>
      <c r="G4945" s="37" t="s">
        <v>1505</v>
      </c>
      <c r="I4945" s="37"/>
      <c r="K4945" s="37"/>
      <c r="M4945" s="37">
        <v>20074</v>
      </c>
      <c r="N4945" s="12">
        <v>0</v>
      </c>
      <c r="O4945" s="37"/>
      <c r="R4945" s="37"/>
      <c r="T4945" s="37"/>
      <c r="V4945" s="37"/>
      <c r="X4945" s="37"/>
      <c r="Z4945" s="37"/>
      <c r="AB4945" s="37"/>
      <c r="AD4945" s="37"/>
      <c r="AF4945" s="37"/>
      <c r="AH4945" s="37"/>
      <c r="AN4945" s="37">
        <v>3254577</v>
      </c>
      <c r="AO4945" s="12">
        <v>0.31</v>
      </c>
      <c r="AP4945" s="37">
        <v>42715</v>
      </c>
      <c r="AQ4945" s="12">
        <v>0</v>
      </c>
      <c r="AR4945" s="37"/>
      <c r="AT4945" s="37"/>
      <c r="AV4945" s="37"/>
      <c r="AX4945" s="37"/>
      <c r="BB4945" s="12">
        <v>160</v>
      </c>
      <c r="BH4945" s="12">
        <v>185</v>
      </c>
      <c r="BI4945" s="12">
        <v>19325</v>
      </c>
      <c r="BV4945" s="12">
        <v>0</v>
      </c>
      <c r="BY4945" s="12">
        <v>0</v>
      </c>
      <c r="CC4945" s="12">
        <v>0</v>
      </c>
      <c r="CG4945" s="12" t="s">
        <v>929</v>
      </c>
      <c r="CH4945" s="12">
        <v>15.513999999999999</v>
      </c>
      <c r="CI4945" s="12" t="s">
        <v>1817</v>
      </c>
      <c r="CJ4945" s="12" t="s">
        <v>1114</v>
      </c>
      <c r="CK4945" s="12" t="s">
        <v>932</v>
      </c>
      <c r="CL4945" s="37">
        <v>1053143022</v>
      </c>
      <c r="CN4945" s="12" t="s">
        <v>1509</v>
      </c>
      <c r="CS4945" s="12"/>
      <c r="CT4945" s="36" t="str">
        <f t="shared" si="77"/>
        <v>1bn - 50bn</v>
      </c>
      <c r="CU4945" s="36" t="str">
        <f>VLOOKUP(CK4945,Mapping!B:C,2,FALSE)</f>
        <v>US/CA</v>
      </c>
    </row>
    <row r="4946" spans="1:99" ht="16" customHeight="1" x14ac:dyDescent="0.35">
      <c r="A4946" s="12" t="s">
        <v>6555</v>
      </c>
      <c r="B4946" s="12" t="s">
        <v>925</v>
      </c>
      <c r="E4946" s="37">
        <v>60911519</v>
      </c>
      <c r="G4946" s="37" t="s">
        <v>1505</v>
      </c>
      <c r="I4946" s="37"/>
      <c r="K4946" s="37"/>
      <c r="M4946" s="37"/>
      <c r="O4946" s="37"/>
      <c r="Q4946" s="12">
        <v>116075</v>
      </c>
      <c r="R4946" s="37"/>
      <c r="T4946" s="37"/>
      <c r="V4946" s="37"/>
      <c r="X4946" s="37">
        <v>0</v>
      </c>
      <c r="Y4946" s="12">
        <v>0</v>
      </c>
      <c r="Z4946" s="37"/>
      <c r="AB4946" s="37"/>
      <c r="AD4946" s="37"/>
      <c r="AF4946" s="37"/>
      <c r="AH4946" s="37">
        <v>14657951</v>
      </c>
      <c r="AI4946" s="12">
        <v>0.22</v>
      </c>
      <c r="AN4946" s="37">
        <v>42381081</v>
      </c>
      <c r="AO4946" s="12">
        <v>0.64</v>
      </c>
      <c r="AP4946" s="37">
        <v>3872487</v>
      </c>
      <c r="AQ4946" s="12">
        <v>0.06</v>
      </c>
      <c r="AR4946" s="37"/>
      <c r="AT4946" s="37"/>
      <c r="AV4946" s="37"/>
      <c r="AX4946" s="37"/>
      <c r="BA4946" s="12">
        <v>0</v>
      </c>
      <c r="BH4946" s="12">
        <v>16772</v>
      </c>
      <c r="BI4946" s="12">
        <v>251650</v>
      </c>
      <c r="BQ4946" s="12">
        <v>0.03</v>
      </c>
      <c r="BV4946" s="12">
        <v>0.01</v>
      </c>
      <c r="BY4946" s="12">
        <v>0.03</v>
      </c>
      <c r="BZ4946" s="12">
        <v>0</v>
      </c>
      <c r="CG4946" s="12" t="s">
        <v>929</v>
      </c>
      <c r="CH4946" s="12">
        <v>31.402999999999999</v>
      </c>
      <c r="CI4946" s="12" t="s">
        <v>1050</v>
      </c>
      <c r="CJ4946" s="12" t="s">
        <v>1006</v>
      </c>
      <c r="CK4946" s="12" t="s">
        <v>1013</v>
      </c>
      <c r="CL4946" s="37">
        <v>6600658213</v>
      </c>
      <c r="CN4946" s="12" t="s">
        <v>1528</v>
      </c>
      <c r="CS4946" s="12"/>
      <c r="CT4946" s="36" t="str">
        <f t="shared" si="77"/>
        <v>1bn - 50bn</v>
      </c>
      <c r="CU4946" s="36" t="str">
        <f>VLOOKUP(CK4946,Mapping!B:C,2,FALSE)</f>
        <v>Oceania</v>
      </c>
    </row>
    <row r="4947" spans="1:99" ht="16" customHeight="1" x14ac:dyDescent="0.35">
      <c r="A4947" s="12" t="s">
        <v>6556</v>
      </c>
      <c r="B4947" s="12" t="s">
        <v>925</v>
      </c>
      <c r="E4947" s="37">
        <v>0</v>
      </c>
      <c r="G4947" s="37" t="s">
        <v>1505</v>
      </c>
      <c r="I4947" s="37"/>
      <c r="K4947" s="37"/>
      <c r="M4947" s="37"/>
      <c r="O4947" s="37"/>
      <c r="R4947" s="37"/>
      <c r="T4947" s="37">
        <v>0</v>
      </c>
      <c r="U4947" s="12">
        <v>0</v>
      </c>
      <c r="V4947" s="37"/>
      <c r="X4947" s="37"/>
      <c r="Z4947" s="37"/>
      <c r="AB4947" s="37"/>
      <c r="AD4947" s="37"/>
      <c r="AF4947" s="37"/>
      <c r="AH4947" s="37"/>
      <c r="AN4947" s="37"/>
      <c r="AP4947" s="37"/>
      <c r="AR4947" s="37"/>
      <c r="AT4947" s="37"/>
      <c r="AV4947" s="37"/>
      <c r="AX4947" s="37"/>
      <c r="BK4947" s="12">
        <v>0</v>
      </c>
      <c r="CE4947" s="12">
        <v>0</v>
      </c>
      <c r="CG4947" s="12" t="s">
        <v>934</v>
      </c>
      <c r="CH4947" s="12">
        <v>124.77200000000001</v>
      </c>
      <c r="CI4947" s="12" t="s">
        <v>3105</v>
      </c>
      <c r="CJ4947" s="12" t="s">
        <v>1017</v>
      </c>
      <c r="CK4947" s="12" t="s">
        <v>932</v>
      </c>
      <c r="CL4947" s="37">
        <v>487370403</v>
      </c>
      <c r="CN4947" s="12" t="s">
        <v>4170</v>
      </c>
      <c r="CS4947" s="12"/>
      <c r="CT4947" s="36" t="str">
        <f t="shared" si="77"/>
        <v>500mn</v>
      </c>
      <c r="CU4947" s="36" t="str">
        <f>VLOOKUP(CK4947,Mapping!B:C,2,FALSE)</f>
        <v>US/CA</v>
      </c>
    </row>
    <row r="4948" spans="1:99" ht="16" customHeight="1" x14ac:dyDescent="0.35">
      <c r="A4948" s="12" t="s">
        <v>6557</v>
      </c>
      <c r="B4948" s="12" t="s">
        <v>925</v>
      </c>
      <c r="E4948" s="37">
        <v>3966121</v>
      </c>
      <c r="G4948" s="37" t="s">
        <v>1505</v>
      </c>
      <c r="I4948" s="37"/>
      <c r="K4948" s="37"/>
      <c r="M4948" s="37"/>
      <c r="O4948" s="37"/>
      <c r="Q4948" s="12">
        <v>0</v>
      </c>
      <c r="R4948" s="37"/>
      <c r="T4948" s="37"/>
      <c r="V4948" s="37"/>
      <c r="X4948" s="37"/>
      <c r="Z4948" s="37"/>
      <c r="AB4948" s="37"/>
      <c r="AD4948" s="37"/>
      <c r="AF4948" s="37"/>
      <c r="AH4948" s="37">
        <v>0</v>
      </c>
      <c r="AI4948" s="12">
        <v>0</v>
      </c>
      <c r="AN4948" s="37">
        <v>3966121</v>
      </c>
      <c r="AO4948" s="12">
        <v>0.57999999999999996</v>
      </c>
      <c r="AP4948" s="37"/>
      <c r="AR4948" s="37"/>
      <c r="AT4948" s="37"/>
      <c r="AV4948" s="37"/>
      <c r="AX4948" s="37"/>
      <c r="BI4948" s="12">
        <v>23550</v>
      </c>
      <c r="BQ4948" s="12">
        <v>0</v>
      </c>
      <c r="BY4948" s="12">
        <v>0</v>
      </c>
      <c r="CG4948" s="12" t="s">
        <v>940</v>
      </c>
      <c r="CH4948" s="12">
        <v>86.013000000000005</v>
      </c>
      <c r="CI4948" s="12" t="s">
        <v>965</v>
      </c>
      <c r="CJ4948" s="12" t="s">
        <v>966</v>
      </c>
      <c r="CK4948" s="12" t="s">
        <v>932</v>
      </c>
      <c r="CL4948" s="37">
        <v>687471682</v>
      </c>
      <c r="CN4948" s="12" t="s">
        <v>1520</v>
      </c>
      <c r="CS4948" s="12"/>
      <c r="CT4948" s="36" t="str">
        <f t="shared" si="77"/>
        <v>500mn - 1bn</v>
      </c>
      <c r="CU4948" s="36" t="str">
        <f>VLOOKUP(CK4948,Mapping!B:C,2,FALSE)</f>
        <v>US/CA</v>
      </c>
    </row>
    <row r="4949" spans="1:99" ht="16" customHeight="1" x14ac:dyDescent="0.35">
      <c r="A4949" s="12" t="s">
        <v>184</v>
      </c>
      <c r="B4949" s="12" t="s">
        <v>925</v>
      </c>
      <c r="C4949" s="12">
        <v>89</v>
      </c>
      <c r="D4949" s="12">
        <v>210819</v>
      </c>
      <c r="E4949" s="37">
        <v>779620416</v>
      </c>
      <c r="F4949" s="12">
        <v>104422</v>
      </c>
      <c r="G4949" s="37">
        <v>12362426</v>
      </c>
      <c r="H4949" s="12">
        <v>0.02</v>
      </c>
      <c r="I4949" s="37">
        <v>6066097</v>
      </c>
      <c r="J4949" s="12">
        <v>0.01</v>
      </c>
      <c r="K4949" s="37">
        <v>269163825</v>
      </c>
      <c r="L4949" s="12">
        <v>0.53</v>
      </c>
      <c r="M4949" s="37">
        <v>10875906</v>
      </c>
      <c r="N4949" s="12">
        <v>0.02</v>
      </c>
      <c r="O4949" s="37">
        <v>169415808</v>
      </c>
      <c r="P4949" s="12">
        <v>0.33</v>
      </c>
      <c r="Q4949" s="12">
        <v>274305</v>
      </c>
      <c r="R4949" s="37">
        <v>42772225</v>
      </c>
      <c r="S4949" s="12">
        <v>0.08</v>
      </c>
      <c r="T4949" s="37">
        <v>794022</v>
      </c>
      <c r="U4949" s="12">
        <v>0</v>
      </c>
      <c r="V4949" s="37">
        <v>37756302</v>
      </c>
      <c r="W4949" s="12">
        <v>7.0000000000000007E-2</v>
      </c>
      <c r="X4949" s="37">
        <v>8641462</v>
      </c>
      <c r="Y4949" s="12">
        <v>0.02</v>
      </c>
      <c r="Z4949" s="37">
        <v>1957747</v>
      </c>
      <c r="AA4949" s="12">
        <v>0</v>
      </c>
      <c r="AB4949" s="37">
        <v>42326727</v>
      </c>
      <c r="AC4949" s="12">
        <v>0.08</v>
      </c>
      <c r="AD4949" s="37">
        <v>3433402</v>
      </c>
      <c r="AE4949" s="12">
        <v>0.01</v>
      </c>
      <c r="AF4949" s="37">
        <v>17551673</v>
      </c>
      <c r="AG4949" s="12">
        <v>0.03</v>
      </c>
      <c r="AH4949" s="37">
        <v>36301524</v>
      </c>
      <c r="AI4949" s="12">
        <v>7.0000000000000007E-2</v>
      </c>
      <c r="AJ4949" s="12">
        <v>2597716</v>
      </c>
      <c r="AK4949" s="12">
        <v>1404606</v>
      </c>
      <c r="AL4949" s="12">
        <v>12111533</v>
      </c>
      <c r="AM4949" s="12">
        <v>403600</v>
      </c>
      <c r="AN4949" s="37">
        <v>102828481</v>
      </c>
      <c r="AO4949" s="12">
        <v>0.2</v>
      </c>
      <c r="AP4949" s="37">
        <v>14560289</v>
      </c>
      <c r="AQ4949" s="12">
        <v>0.03</v>
      </c>
      <c r="AR4949" s="37"/>
      <c r="AT4949" s="37">
        <v>1789442</v>
      </c>
      <c r="AU4949" s="12">
        <v>0</v>
      </c>
      <c r="AV4949" s="37">
        <v>16320</v>
      </c>
      <c r="AW4949" s="12">
        <v>0</v>
      </c>
      <c r="AX4949" s="37">
        <v>1006738</v>
      </c>
      <c r="AY4949" s="12">
        <v>0</v>
      </c>
      <c r="AZ4949" s="12">
        <v>2679528</v>
      </c>
      <c r="BA4949" s="12">
        <v>82567</v>
      </c>
      <c r="BB4949" s="12">
        <v>95899</v>
      </c>
      <c r="BC4949" s="12">
        <v>59980</v>
      </c>
      <c r="BD4949" s="12">
        <v>137122</v>
      </c>
      <c r="BF4949" s="12">
        <v>1650972</v>
      </c>
      <c r="BG4949" s="12">
        <v>4200454</v>
      </c>
      <c r="BH4949" s="12">
        <v>86319</v>
      </c>
      <c r="BI4949" s="12">
        <v>444050</v>
      </c>
      <c r="BJ4949" s="12">
        <v>40035</v>
      </c>
      <c r="BK4949" s="12">
        <v>5900</v>
      </c>
      <c r="BL4949" s="12">
        <v>4329</v>
      </c>
      <c r="BN4949" s="12">
        <v>0.03</v>
      </c>
      <c r="BO4949" s="12">
        <v>0.02</v>
      </c>
      <c r="BP4949" s="12">
        <v>7.0000000000000007E-2</v>
      </c>
      <c r="BQ4949" s="12">
        <v>7.0000000000000007E-2</v>
      </c>
      <c r="BR4949" s="12">
        <v>0.1</v>
      </c>
      <c r="BS4949" s="12">
        <v>0.05</v>
      </c>
      <c r="BT4949" s="12">
        <v>0.04</v>
      </c>
      <c r="BU4949" s="12">
        <v>0.06</v>
      </c>
      <c r="BV4949" s="12">
        <v>7.0000000000000007E-2</v>
      </c>
      <c r="BW4949" s="12">
        <v>0.02</v>
      </c>
      <c r="BX4949" s="12">
        <v>0.05</v>
      </c>
      <c r="BY4949" s="12">
        <v>0.06</v>
      </c>
      <c r="BZ4949" s="12">
        <v>0</v>
      </c>
      <c r="CA4949" s="12">
        <v>0</v>
      </c>
      <c r="CB4949" s="12">
        <v>0.01</v>
      </c>
      <c r="CC4949" s="12">
        <v>0</v>
      </c>
      <c r="CD4949" s="12">
        <v>0</v>
      </c>
      <c r="CE4949" s="12">
        <v>0</v>
      </c>
      <c r="CF4949" s="12">
        <v>0.12</v>
      </c>
      <c r="CG4949" s="12" t="s">
        <v>991</v>
      </c>
      <c r="CH4949" s="12">
        <v>11.755000000000001</v>
      </c>
      <c r="CI4949" s="12" t="s">
        <v>941</v>
      </c>
      <c r="CJ4949" s="12" t="s">
        <v>941</v>
      </c>
      <c r="CK4949" s="12" t="s">
        <v>932</v>
      </c>
      <c r="CL4949" s="37">
        <v>53542637940</v>
      </c>
      <c r="CM4949" s="12">
        <v>10605</v>
      </c>
      <c r="CN4949" s="12" t="s">
        <v>1520</v>
      </c>
      <c r="CO4949" s="12" t="s">
        <v>1507</v>
      </c>
      <c r="CP4949" s="12">
        <v>190728.76436202376</v>
      </c>
      <c r="CQ4949" s="12">
        <v>78</v>
      </c>
      <c r="CS4949" s="12"/>
      <c r="CT4949" s="36" t="str">
        <f t="shared" si="77"/>
        <v>50bn - 100bn</v>
      </c>
      <c r="CU4949" s="36" t="str">
        <f>VLOOKUP(CK4949,Mapping!B:C,2,FALSE)</f>
        <v>US/CA</v>
      </c>
    </row>
    <row r="4950" spans="1:99" ht="16" customHeight="1" x14ac:dyDescent="0.35">
      <c r="A4950" s="12" t="s">
        <v>6558</v>
      </c>
      <c r="B4950" s="12" t="s">
        <v>925</v>
      </c>
      <c r="E4950" s="37">
        <v>0</v>
      </c>
      <c r="G4950" s="37" t="s">
        <v>1505</v>
      </c>
      <c r="I4950" s="37"/>
      <c r="K4950" s="37"/>
      <c r="M4950" s="37">
        <v>0</v>
      </c>
      <c r="N4950" s="12">
        <v>0</v>
      </c>
      <c r="O4950" s="37"/>
      <c r="R4950" s="37"/>
      <c r="T4950" s="37"/>
      <c r="V4950" s="37"/>
      <c r="X4950" s="37"/>
      <c r="Z4950" s="37"/>
      <c r="AB4950" s="37"/>
      <c r="AD4950" s="37"/>
      <c r="AF4950" s="37"/>
      <c r="AH4950" s="37"/>
      <c r="AN4950" s="37"/>
      <c r="AP4950" s="37"/>
      <c r="AR4950" s="37"/>
      <c r="AT4950" s="37"/>
      <c r="AV4950" s="37"/>
      <c r="AX4950" s="37"/>
      <c r="BB4950" s="12">
        <v>0</v>
      </c>
      <c r="CC4950" s="12">
        <v>0</v>
      </c>
      <c r="CG4950" s="12" t="s">
        <v>959</v>
      </c>
      <c r="CH4950" s="12">
        <v>9.1739999999999995</v>
      </c>
      <c r="CI4950" s="12" t="s">
        <v>1135</v>
      </c>
      <c r="CJ4950" s="12" t="s">
        <v>1183</v>
      </c>
      <c r="CK4950" s="12" t="s">
        <v>932</v>
      </c>
      <c r="CL4950" s="37">
        <v>2660980127</v>
      </c>
      <c r="CN4950" s="12" t="s">
        <v>1509</v>
      </c>
      <c r="CS4950" s="12"/>
      <c r="CT4950" s="36" t="str">
        <f t="shared" si="77"/>
        <v>1bn - 50bn</v>
      </c>
      <c r="CU4950" s="36" t="str">
        <f>VLOOKUP(CK4950,Mapping!B:C,2,FALSE)</f>
        <v>US/CA</v>
      </c>
    </row>
    <row r="4951" spans="1:99" ht="16" customHeight="1" x14ac:dyDescent="0.35">
      <c r="A4951" s="12" t="s">
        <v>6559</v>
      </c>
      <c r="B4951" s="12" t="s">
        <v>925</v>
      </c>
      <c r="E4951" s="37">
        <v>347789</v>
      </c>
      <c r="G4951" s="37" t="s">
        <v>1505</v>
      </c>
      <c r="I4951" s="37"/>
      <c r="K4951" s="37"/>
      <c r="M4951" s="37"/>
      <c r="O4951" s="37"/>
      <c r="R4951" s="37"/>
      <c r="T4951" s="37"/>
      <c r="V4951" s="37"/>
      <c r="X4951" s="37"/>
      <c r="Z4951" s="37"/>
      <c r="AB4951" s="37"/>
      <c r="AD4951" s="37"/>
      <c r="AF4951" s="37"/>
      <c r="AH4951" s="37"/>
      <c r="AN4951" s="37">
        <v>347789</v>
      </c>
      <c r="AO4951" s="12">
        <v>0.33</v>
      </c>
      <c r="AP4951" s="37"/>
      <c r="AR4951" s="37"/>
      <c r="AT4951" s="37"/>
      <c r="AV4951" s="37"/>
      <c r="AX4951" s="37"/>
      <c r="BI4951" s="12">
        <v>1750</v>
      </c>
      <c r="BY4951" s="12">
        <v>0</v>
      </c>
      <c r="CG4951" s="12" t="s">
        <v>940</v>
      </c>
      <c r="CH4951" s="12">
        <v>280.52100000000002</v>
      </c>
      <c r="CI4951" s="12" t="s">
        <v>2086</v>
      </c>
      <c r="CJ4951" s="12" t="s">
        <v>2087</v>
      </c>
      <c r="CK4951" s="12" t="s">
        <v>932</v>
      </c>
      <c r="CL4951" s="37">
        <v>106097822</v>
      </c>
      <c r="CN4951" s="12" t="s">
        <v>1509</v>
      </c>
      <c r="CS4951" s="12"/>
      <c r="CT4951" s="36" t="str">
        <f t="shared" si="77"/>
        <v>500mn</v>
      </c>
      <c r="CU4951" s="36" t="str">
        <f>VLOOKUP(CK4951,Mapping!B:C,2,FALSE)</f>
        <v>US/CA</v>
      </c>
    </row>
    <row r="4952" spans="1:99" ht="16" customHeight="1" x14ac:dyDescent="0.35">
      <c r="A4952" s="12" t="s">
        <v>6560</v>
      </c>
      <c r="B4952" s="12" t="s">
        <v>925</v>
      </c>
      <c r="E4952" s="37">
        <v>792737726</v>
      </c>
      <c r="G4952" s="37" t="s">
        <v>1505</v>
      </c>
      <c r="I4952" s="37"/>
      <c r="K4952" s="37"/>
      <c r="M4952" s="37"/>
      <c r="O4952" s="37"/>
      <c r="R4952" s="37"/>
      <c r="T4952" s="37"/>
      <c r="V4952" s="37"/>
      <c r="X4952" s="37"/>
      <c r="Z4952" s="37"/>
      <c r="AB4952" s="37"/>
      <c r="AD4952" s="37"/>
      <c r="AF4952" s="37"/>
      <c r="AH4952" s="37"/>
      <c r="AN4952" s="37"/>
      <c r="AP4952" s="37">
        <v>792737726</v>
      </c>
      <c r="AQ4952" s="12">
        <v>8.48</v>
      </c>
      <c r="AR4952" s="37"/>
      <c r="AT4952" s="37"/>
      <c r="AV4952" s="37"/>
      <c r="AX4952" s="37"/>
      <c r="BH4952" s="12">
        <v>3433400</v>
      </c>
      <c r="BV4952" s="12">
        <v>2.93</v>
      </c>
      <c r="CG4952" s="12" t="s">
        <v>940</v>
      </c>
      <c r="CH4952" s="12">
        <v>48.973999999999997</v>
      </c>
      <c r="CI4952" s="12" t="s">
        <v>1127</v>
      </c>
      <c r="CJ4952" s="12" t="s">
        <v>966</v>
      </c>
      <c r="CK4952" s="12" t="s">
        <v>932</v>
      </c>
      <c r="CL4952" s="37">
        <v>9344248728</v>
      </c>
      <c r="CN4952" s="12" t="s">
        <v>1509</v>
      </c>
      <c r="CS4952" s="12"/>
      <c r="CT4952" s="36" t="str">
        <f t="shared" si="77"/>
        <v>1bn - 50bn</v>
      </c>
      <c r="CU4952" s="36" t="str">
        <f>VLOOKUP(CK4952,Mapping!B:C,2,FALSE)</f>
        <v>US/CA</v>
      </c>
    </row>
    <row r="4953" spans="1:99" ht="16" customHeight="1" x14ac:dyDescent="0.35">
      <c r="A4953" s="12" t="s">
        <v>6561</v>
      </c>
      <c r="B4953" s="12" t="s">
        <v>925</v>
      </c>
      <c r="E4953" s="37">
        <v>0</v>
      </c>
      <c r="G4953" s="37" t="s">
        <v>1505</v>
      </c>
      <c r="I4953" s="37"/>
      <c r="K4953" s="37"/>
      <c r="M4953" s="37">
        <v>0</v>
      </c>
      <c r="N4953" s="12">
        <v>0</v>
      </c>
      <c r="O4953" s="37"/>
      <c r="R4953" s="37"/>
      <c r="T4953" s="37"/>
      <c r="V4953" s="37"/>
      <c r="X4953" s="37"/>
      <c r="Z4953" s="37"/>
      <c r="AB4953" s="37"/>
      <c r="AD4953" s="37"/>
      <c r="AF4953" s="37"/>
      <c r="AH4953" s="37"/>
      <c r="AN4953" s="37"/>
      <c r="AP4953" s="37"/>
      <c r="AR4953" s="37"/>
      <c r="AT4953" s="37"/>
      <c r="AV4953" s="37"/>
      <c r="AX4953" s="37"/>
      <c r="BB4953" s="12">
        <v>0</v>
      </c>
      <c r="CC4953" s="12">
        <v>0</v>
      </c>
      <c r="CG4953" s="12" t="s">
        <v>1668</v>
      </c>
      <c r="CH4953" s="12">
        <v>2.6850000000000001</v>
      </c>
      <c r="CI4953" s="12" t="s">
        <v>983</v>
      </c>
      <c r="CJ4953" s="12" t="s">
        <v>984</v>
      </c>
      <c r="CK4953" s="12" t="s">
        <v>985</v>
      </c>
      <c r="CL4953" s="37">
        <v>29836364290</v>
      </c>
      <c r="CN4953" s="12" t="s">
        <v>1536</v>
      </c>
      <c r="CS4953" s="12"/>
      <c r="CT4953" s="36" t="str">
        <f t="shared" si="77"/>
        <v>1bn - 50bn</v>
      </c>
      <c r="CU4953" s="36" t="str">
        <f>VLOOKUP(CK4953,Mapping!B:C,2,FALSE)</f>
        <v>US/CA</v>
      </c>
    </row>
    <row r="4954" spans="1:99" ht="16" customHeight="1" x14ac:dyDescent="0.35">
      <c r="A4954" s="12" t="s">
        <v>6562</v>
      </c>
      <c r="B4954" s="12" t="s">
        <v>925</v>
      </c>
      <c r="E4954" s="37">
        <v>40209930</v>
      </c>
      <c r="G4954" s="37" t="s">
        <v>1505</v>
      </c>
      <c r="I4954" s="37"/>
      <c r="K4954" s="37"/>
      <c r="M4954" s="37">
        <v>40209930</v>
      </c>
      <c r="N4954" s="12">
        <v>3.14</v>
      </c>
      <c r="O4954" s="37"/>
      <c r="R4954" s="37"/>
      <c r="T4954" s="37"/>
      <c r="V4954" s="37"/>
      <c r="X4954" s="37"/>
      <c r="Z4954" s="37"/>
      <c r="AB4954" s="37"/>
      <c r="AD4954" s="37"/>
      <c r="AF4954" s="37"/>
      <c r="AH4954" s="37"/>
      <c r="AN4954" s="37"/>
      <c r="AP4954" s="37"/>
      <c r="AR4954" s="37"/>
      <c r="AT4954" s="37"/>
      <c r="AV4954" s="37"/>
      <c r="AX4954" s="37"/>
      <c r="BB4954" s="12">
        <v>320500</v>
      </c>
      <c r="CC4954" s="12">
        <v>0.01</v>
      </c>
      <c r="CG4954" s="12" t="s">
        <v>976</v>
      </c>
      <c r="CH4954" s="12">
        <v>56.478999999999999</v>
      </c>
      <c r="CI4954" s="12" t="s">
        <v>938</v>
      </c>
      <c r="CJ4954" s="12" t="s">
        <v>931</v>
      </c>
      <c r="CK4954" s="12" t="s">
        <v>932</v>
      </c>
      <c r="CL4954" s="37">
        <v>1214158649</v>
      </c>
      <c r="CN4954" s="12" t="s">
        <v>1513</v>
      </c>
      <c r="CS4954" s="12"/>
      <c r="CT4954" s="36" t="str">
        <f t="shared" si="77"/>
        <v>1bn - 50bn</v>
      </c>
      <c r="CU4954" s="36" t="str">
        <f>VLOOKUP(CK4954,Mapping!B:C,2,FALSE)</f>
        <v>US/CA</v>
      </c>
    </row>
    <row r="4955" spans="1:99" ht="16" customHeight="1" x14ac:dyDescent="0.35">
      <c r="A4955" s="12" t="s">
        <v>6563</v>
      </c>
      <c r="B4955" s="12" t="s">
        <v>925</v>
      </c>
      <c r="E4955" s="37">
        <v>0</v>
      </c>
      <c r="G4955" s="37" t="s">
        <v>1505</v>
      </c>
      <c r="I4955" s="37"/>
      <c r="K4955" s="37"/>
      <c r="M4955" s="37">
        <v>0</v>
      </c>
      <c r="N4955" s="12">
        <v>0</v>
      </c>
      <c r="O4955" s="37"/>
      <c r="R4955" s="37"/>
      <c r="T4955" s="37"/>
      <c r="V4955" s="37"/>
      <c r="X4955" s="37"/>
      <c r="Z4955" s="37"/>
      <c r="AB4955" s="37"/>
      <c r="AD4955" s="37"/>
      <c r="AF4955" s="37"/>
      <c r="AH4955" s="37"/>
      <c r="AN4955" s="37"/>
      <c r="AP4955" s="37"/>
      <c r="AR4955" s="37"/>
      <c r="AT4955" s="37"/>
      <c r="AV4955" s="37"/>
      <c r="AX4955" s="37"/>
      <c r="BB4955" s="12">
        <v>0</v>
      </c>
      <c r="CC4955" s="12">
        <v>0</v>
      </c>
      <c r="CG4955" s="12" t="s">
        <v>976</v>
      </c>
      <c r="CH4955" s="12">
        <v>118.352</v>
      </c>
      <c r="CI4955" s="12" t="s">
        <v>941</v>
      </c>
      <c r="CJ4955" s="12" t="s">
        <v>941</v>
      </c>
      <c r="CK4955" s="12" t="s">
        <v>932</v>
      </c>
      <c r="CL4955" s="37">
        <v>2267838986</v>
      </c>
      <c r="CN4955" s="12" t="s">
        <v>1513</v>
      </c>
      <c r="CS4955" s="12"/>
      <c r="CT4955" s="36" t="str">
        <f t="shared" si="77"/>
        <v>1bn - 50bn</v>
      </c>
      <c r="CU4955" s="36" t="str">
        <f>VLOOKUP(CK4955,Mapping!B:C,2,FALSE)</f>
        <v>US/CA</v>
      </c>
    </row>
    <row r="4956" spans="1:99" ht="16" customHeight="1" x14ac:dyDescent="0.35">
      <c r="A4956" s="12" t="s">
        <v>6564</v>
      </c>
      <c r="B4956" s="12" t="s">
        <v>925</v>
      </c>
      <c r="E4956" s="37">
        <v>417029</v>
      </c>
      <c r="G4956" s="37" t="s">
        <v>1505</v>
      </c>
      <c r="I4956" s="37"/>
      <c r="K4956" s="37"/>
      <c r="M4956" s="37">
        <v>417029</v>
      </c>
      <c r="N4956" s="12">
        <v>0.06</v>
      </c>
      <c r="O4956" s="37"/>
      <c r="R4956" s="37"/>
      <c r="T4956" s="37"/>
      <c r="V4956" s="37"/>
      <c r="X4956" s="37"/>
      <c r="Z4956" s="37"/>
      <c r="AB4956" s="37"/>
      <c r="AD4956" s="37"/>
      <c r="AF4956" s="37"/>
      <c r="AH4956" s="37"/>
      <c r="AN4956" s="37">
        <v>0</v>
      </c>
      <c r="AO4956" s="12">
        <v>0</v>
      </c>
      <c r="AP4956" s="37"/>
      <c r="AR4956" s="37"/>
      <c r="AT4956" s="37"/>
      <c r="AV4956" s="37"/>
      <c r="AX4956" s="37"/>
      <c r="BB4956" s="12">
        <v>3324</v>
      </c>
      <c r="BI4956" s="12">
        <v>0</v>
      </c>
      <c r="BY4956" s="12">
        <v>0</v>
      </c>
      <c r="CC4956" s="12">
        <v>0</v>
      </c>
      <c r="CG4956" s="12" t="s">
        <v>940</v>
      </c>
      <c r="CH4956" s="12">
        <v>27.085000000000001</v>
      </c>
      <c r="CI4956" s="12" t="s">
        <v>1723</v>
      </c>
      <c r="CJ4956" s="12" t="s">
        <v>972</v>
      </c>
      <c r="CK4956" s="12" t="s">
        <v>932</v>
      </c>
      <c r="CL4956" s="37">
        <v>730241040</v>
      </c>
      <c r="CN4956" s="12" t="s">
        <v>1509</v>
      </c>
      <c r="CS4956" s="12"/>
      <c r="CT4956" s="36" t="str">
        <f t="shared" si="77"/>
        <v>500mn - 1bn</v>
      </c>
      <c r="CU4956" s="36" t="str">
        <f>VLOOKUP(CK4956,Mapping!B:C,2,FALSE)</f>
        <v>US/CA</v>
      </c>
    </row>
    <row r="4957" spans="1:99" ht="16" customHeight="1" x14ac:dyDescent="0.35">
      <c r="A4957" s="12" t="s">
        <v>6565</v>
      </c>
      <c r="B4957" s="12" t="s">
        <v>925</v>
      </c>
      <c r="E4957" s="37">
        <v>58944</v>
      </c>
      <c r="G4957" s="37" t="s">
        <v>1505</v>
      </c>
      <c r="I4957" s="37"/>
      <c r="K4957" s="37"/>
      <c r="M4957" s="37"/>
      <c r="O4957" s="37"/>
      <c r="R4957" s="37"/>
      <c r="T4957" s="37"/>
      <c r="V4957" s="37"/>
      <c r="X4957" s="37"/>
      <c r="Z4957" s="37"/>
      <c r="AB4957" s="37"/>
      <c r="AD4957" s="37"/>
      <c r="AF4957" s="37"/>
      <c r="AH4957" s="37"/>
      <c r="AN4957" s="37">
        <v>58944</v>
      </c>
      <c r="AO4957" s="12">
        <v>0.01</v>
      </c>
      <c r="AP4957" s="37"/>
      <c r="AR4957" s="37"/>
      <c r="AT4957" s="37"/>
      <c r="AV4957" s="37"/>
      <c r="AX4957" s="37"/>
      <c r="BI4957" s="12">
        <v>350</v>
      </c>
      <c r="BY4957" s="12">
        <v>0</v>
      </c>
      <c r="CG4957" s="12" t="s">
        <v>940</v>
      </c>
      <c r="CH4957" s="12">
        <v>22.367000000000001</v>
      </c>
      <c r="CI4957" s="12" t="s">
        <v>1267</v>
      </c>
      <c r="CJ4957" s="12" t="s">
        <v>1082</v>
      </c>
      <c r="CK4957" s="12" t="s">
        <v>932</v>
      </c>
      <c r="CL4957" s="37">
        <v>773364033</v>
      </c>
      <c r="CN4957" s="12" t="s">
        <v>1506</v>
      </c>
      <c r="CS4957" s="12"/>
      <c r="CT4957" s="36" t="str">
        <f t="shared" si="77"/>
        <v>500mn - 1bn</v>
      </c>
      <c r="CU4957" s="36" t="str">
        <f>VLOOKUP(CK4957,Mapping!B:C,2,FALSE)</f>
        <v>US/CA</v>
      </c>
    </row>
    <row r="4958" spans="1:99" ht="16" customHeight="1" x14ac:dyDescent="0.35">
      <c r="A4958" s="12" t="s">
        <v>342</v>
      </c>
      <c r="B4958" s="12" t="s">
        <v>925</v>
      </c>
      <c r="E4958" s="37">
        <v>38273028</v>
      </c>
      <c r="F4958" s="12">
        <v>58700</v>
      </c>
      <c r="G4958" s="37" t="s">
        <v>1505</v>
      </c>
      <c r="I4958" s="37">
        <v>2852671</v>
      </c>
      <c r="J4958" s="12">
        <v>0.02</v>
      </c>
      <c r="K4958" s="37">
        <v>16484463</v>
      </c>
      <c r="L4958" s="12">
        <v>0.14000000000000001</v>
      </c>
      <c r="M4958" s="37"/>
      <c r="O4958" s="37">
        <v>11328874</v>
      </c>
      <c r="P4958" s="12">
        <v>0.09</v>
      </c>
      <c r="Q4958" s="12">
        <v>0</v>
      </c>
      <c r="R4958" s="37"/>
      <c r="T4958" s="37"/>
      <c r="V4958" s="37">
        <v>7219671</v>
      </c>
      <c r="W4958" s="12">
        <v>0.06</v>
      </c>
      <c r="X4958" s="37"/>
      <c r="Z4958" s="37"/>
      <c r="AB4958" s="37"/>
      <c r="AD4958" s="37"/>
      <c r="AF4958" s="37"/>
      <c r="AH4958" s="37">
        <v>0</v>
      </c>
      <c r="AI4958" s="12">
        <v>0</v>
      </c>
      <c r="AK4958" s="12">
        <v>331800</v>
      </c>
      <c r="AL4958" s="12">
        <v>745973</v>
      </c>
      <c r="AN4958" s="37">
        <v>387349</v>
      </c>
      <c r="AO4958" s="12">
        <v>0</v>
      </c>
      <c r="AP4958" s="37"/>
      <c r="AR4958" s="37"/>
      <c r="AT4958" s="37"/>
      <c r="AV4958" s="37"/>
      <c r="AX4958" s="37"/>
      <c r="BG4958" s="12">
        <v>266878</v>
      </c>
      <c r="BI4958" s="12">
        <v>2300</v>
      </c>
      <c r="BO4958" s="12">
        <v>0.01</v>
      </c>
      <c r="BQ4958" s="12">
        <v>0</v>
      </c>
      <c r="BS4958" s="12">
        <v>0</v>
      </c>
      <c r="BT4958" s="12">
        <v>0.01</v>
      </c>
      <c r="BU4958" s="12">
        <v>0</v>
      </c>
      <c r="BY4958" s="12">
        <v>0</v>
      </c>
      <c r="CG4958" s="12" t="s">
        <v>929</v>
      </c>
      <c r="CH4958" s="12">
        <v>36.674999999999997</v>
      </c>
      <c r="CI4958" s="12" t="s">
        <v>1108</v>
      </c>
      <c r="CJ4958" s="12" t="s">
        <v>1109</v>
      </c>
      <c r="CK4958" s="12" t="s">
        <v>932</v>
      </c>
      <c r="CL4958" s="37">
        <v>11912394010</v>
      </c>
      <c r="CN4958" s="12" t="s">
        <v>1506</v>
      </c>
      <c r="CS4958" s="12"/>
      <c r="CT4958" s="36" t="str">
        <f t="shared" si="77"/>
        <v>1bn - 50bn</v>
      </c>
      <c r="CU4958" s="36" t="str">
        <f>VLOOKUP(CK4958,Mapping!B:C,2,FALSE)</f>
        <v>US/CA</v>
      </c>
    </row>
    <row r="4959" spans="1:99" ht="16" customHeight="1" x14ac:dyDescent="0.35">
      <c r="A4959" s="12" t="s">
        <v>6566</v>
      </c>
      <c r="B4959" s="12" t="s">
        <v>925</v>
      </c>
      <c r="E4959" s="37">
        <v>1828030</v>
      </c>
      <c r="G4959" s="37" t="s">
        <v>1505</v>
      </c>
      <c r="I4959" s="37"/>
      <c r="K4959" s="37"/>
      <c r="M4959" s="37"/>
      <c r="O4959" s="37"/>
      <c r="Q4959" s="12">
        <v>1877</v>
      </c>
      <c r="R4959" s="37"/>
      <c r="T4959" s="37"/>
      <c r="V4959" s="37"/>
      <c r="X4959" s="37"/>
      <c r="Z4959" s="37"/>
      <c r="AB4959" s="37"/>
      <c r="AD4959" s="37"/>
      <c r="AF4959" s="37"/>
      <c r="AH4959" s="37">
        <v>237028</v>
      </c>
      <c r="AI4959" s="12">
        <v>0.03</v>
      </c>
      <c r="AN4959" s="37">
        <v>1591002</v>
      </c>
      <c r="AO4959" s="12">
        <v>0.22</v>
      </c>
      <c r="AP4959" s="37"/>
      <c r="AR4959" s="37"/>
      <c r="AT4959" s="37"/>
      <c r="AV4959" s="37"/>
      <c r="AX4959" s="37"/>
      <c r="BI4959" s="12">
        <v>9450</v>
      </c>
      <c r="BQ4959" s="12">
        <v>0</v>
      </c>
      <c r="BY4959" s="12">
        <v>0</v>
      </c>
      <c r="CG4959" s="12" t="s">
        <v>940</v>
      </c>
      <c r="CH4959" s="12">
        <v>35.244</v>
      </c>
      <c r="CI4959" s="12" t="s">
        <v>953</v>
      </c>
      <c r="CJ4959" s="12"/>
      <c r="CK4959" s="12" t="s">
        <v>954</v>
      </c>
      <c r="CL4959" s="37">
        <v>719549071</v>
      </c>
      <c r="CN4959" s="12" t="s">
        <v>1506</v>
      </c>
      <c r="CS4959" s="12"/>
      <c r="CT4959" s="36" t="str">
        <f t="shared" si="77"/>
        <v>500mn - 1bn</v>
      </c>
      <c r="CU4959" s="36" t="str">
        <f>VLOOKUP(CK4959,Mapping!B:C,2,FALSE)</f>
        <v>EU</v>
      </c>
    </row>
    <row r="4960" spans="1:99" ht="16" customHeight="1" x14ac:dyDescent="0.35">
      <c r="A4960" s="12" t="s">
        <v>6567</v>
      </c>
      <c r="B4960" s="12" t="s">
        <v>925</v>
      </c>
      <c r="E4960" s="37">
        <v>3171693</v>
      </c>
      <c r="G4960" s="37" t="s">
        <v>1505</v>
      </c>
      <c r="I4960" s="37"/>
      <c r="K4960" s="37"/>
      <c r="M4960" s="37">
        <v>1352835</v>
      </c>
      <c r="N4960" s="12">
        <v>0.08</v>
      </c>
      <c r="O4960" s="37"/>
      <c r="R4960" s="37"/>
      <c r="T4960" s="37"/>
      <c r="V4960" s="37"/>
      <c r="X4960" s="37"/>
      <c r="Z4960" s="37"/>
      <c r="AB4960" s="37"/>
      <c r="AD4960" s="37"/>
      <c r="AF4960" s="37"/>
      <c r="AH4960" s="37"/>
      <c r="AN4960" s="37">
        <v>1818858</v>
      </c>
      <c r="AO4960" s="12">
        <v>0.11</v>
      </c>
      <c r="AP4960" s="37"/>
      <c r="AR4960" s="37"/>
      <c r="AT4960" s="37"/>
      <c r="AV4960" s="37"/>
      <c r="AX4960" s="37"/>
      <c r="BB4960" s="12">
        <v>10783</v>
      </c>
      <c r="BI4960" s="12">
        <v>10800</v>
      </c>
      <c r="BY4960" s="12">
        <v>0</v>
      </c>
      <c r="CC4960" s="12">
        <v>0</v>
      </c>
      <c r="CG4960" s="12" t="s">
        <v>998</v>
      </c>
      <c r="CH4960" s="12">
        <v>29.581</v>
      </c>
      <c r="CI4960" s="12" t="s">
        <v>1268</v>
      </c>
      <c r="CJ4960" s="12" t="s">
        <v>1248</v>
      </c>
      <c r="CK4960" s="12" t="s">
        <v>932</v>
      </c>
      <c r="CL4960" s="37">
        <v>1675284906</v>
      </c>
      <c r="CN4960" s="12" t="s">
        <v>998</v>
      </c>
      <c r="CS4960" s="12"/>
      <c r="CT4960" s="36" t="str">
        <f t="shared" si="77"/>
        <v>1bn - 50bn</v>
      </c>
      <c r="CU4960" s="36" t="str">
        <f>VLOOKUP(CK4960,Mapping!B:C,2,FALSE)</f>
        <v>US/CA</v>
      </c>
    </row>
    <row r="4961" spans="1:99" ht="16" customHeight="1" x14ac:dyDescent="0.35">
      <c r="A4961" s="12" t="s">
        <v>6568</v>
      </c>
      <c r="B4961" s="12" t="s">
        <v>925</v>
      </c>
      <c r="E4961" s="37">
        <v>2159163</v>
      </c>
      <c r="G4961" s="37" t="s">
        <v>1505</v>
      </c>
      <c r="I4961" s="37"/>
      <c r="K4961" s="37"/>
      <c r="M4961" s="37"/>
      <c r="O4961" s="37"/>
      <c r="Q4961" s="12">
        <v>4400</v>
      </c>
      <c r="R4961" s="37"/>
      <c r="T4961" s="37"/>
      <c r="V4961" s="37"/>
      <c r="X4961" s="37"/>
      <c r="Z4961" s="37"/>
      <c r="AB4961" s="37"/>
      <c r="AD4961" s="37"/>
      <c r="AF4961" s="37"/>
      <c r="AH4961" s="37">
        <v>555632</v>
      </c>
      <c r="AI4961" s="12">
        <v>0.21</v>
      </c>
      <c r="AN4961" s="37"/>
      <c r="AP4961" s="37">
        <v>1603531</v>
      </c>
      <c r="AQ4961" s="12">
        <v>0.61</v>
      </c>
      <c r="AR4961" s="37"/>
      <c r="AT4961" s="37"/>
      <c r="AV4961" s="37"/>
      <c r="AX4961" s="37"/>
      <c r="BH4961" s="12">
        <v>6945</v>
      </c>
      <c r="BQ4961" s="12">
        <v>0</v>
      </c>
      <c r="BV4961" s="12">
        <v>0.01</v>
      </c>
      <c r="CG4961" s="12" t="s">
        <v>940</v>
      </c>
      <c r="CH4961" s="12">
        <v>160.90199999999999</v>
      </c>
      <c r="CI4961" s="12" t="s">
        <v>1110</v>
      </c>
      <c r="CJ4961" s="12" t="s">
        <v>1111</v>
      </c>
      <c r="CK4961" s="12" t="s">
        <v>932</v>
      </c>
      <c r="CL4961" s="37">
        <v>261937079</v>
      </c>
      <c r="CN4961" s="12" t="s">
        <v>1509</v>
      </c>
      <c r="CS4961" s="12"/>
      <c r="CT4961" s="36" t="str">
        <f t="shared" si="77"/>
        <v>500mn</v>
      </c>
      <c r="CU4961" s="36" t="str">
        <f>VLOOKUP(CK4961,Mapping!B:C,2,FALSE)</f>
        <v>US/CA</v>
      </c>
    </row>
    <row r="4962" spans="1:99" ht="16" customHeight="1" x14ac:dyDescent="0.35">
      <c r="A4962" s="12" t="s">
        <v>1395</v>
      </c>
      <c r="B4962" s="12" t="s">
        <v>933</v>
      </c>
      <c r="E4962" s="37">
        <v>72933137</v>
      </c>
      <c r="G4962" s="37" t="s">
        <v>1505</v>
      </c>
      <c r="I4962" s="37"/>
      <c r="K4962" s="37"/>
      <c r="M4962" s="37"/>
      <c r="O4962" s="37"/>
      <c r="Q4962" s="12">
        <v>231117</v>
      </c>
      <c r="R4962" s="37"/>
      <c r="T4962" s="37"/>
      <c r="V4962" s="37"/>
      <c r="X4962" s="37"/>
      <c r="Z4962" s="37"/>
      <c r="AB4962" s="37"/>
      <c r="AD4962" s="37"/>
      <c r="AF4962" s="37"/>
      <c r="AH4962" s="37">
        <v>29185455</v>
      </c>
      <c r="AI4962" s="12">
        <v>0.05</v>
      </c>
      <c r="AN4962" s="37"/>
      <c r="AP4962" s="37">
        <v>27378013</v>
      </c>
      <c r="AQ4962" s="12">
        <v>0.05</v>
      </c>
      <c r="AR4962" s="37">
        <v>15816852</v>
      </c>
      <c r="AS4962" s="12">
        <v>0.03</v>
      </c>
      <c r="AT4962" s="37">
        <v>552817</v>
      </c>
      <c r="AU4962" s="12">
        <v>0</v>
      </c>
      <c r="AV4962" s="37"/>
      <c r="AX4962" s="37"/>
      <c r="BD4962" s="12">
        <v>51859</v>
      </c>
      <c r="BE4962" s="12">
        <v>424158</v>
      </c>
      <c r="BH4962" s="12">
        <v>118576</v>
      </c>
      <c r="BM4962" s="12">
        <v>0.47</v>
      </c>
      <c r="BQ4962" s="12">
        <v>0.06</v>
      </c>
      <c r="BV4962" s="12">
        <v>0.1</v>
      </c>
      <c r="CF4962" s="12">
        <v>0.04</v>
      </c>
      <c r="CG4962" s="12" t="s">
        <v>929</v>
      </c>
      <c r="CH4962" s="12">
        <v>65.620999999999995</v>
      </c>
      <c r="CI4962" s="12" t="s">
        <v>983</v>
      </c>
      <c r="CJ4962" s="12" t="s">
        <v>984</v>
      </c>
      <c r="CK4962" s="12" t="s">
        <v>985</v>
      </c>
      <c r="CL4962" s="37">
        <v>53456164589</v>
      </c>
      <c r="CN4962" s="12" t="s">
        <v>1506</v>
      </c>
      <c r="CS4962" s="12"/>
      <c r="CT4962" s="36" t="str">
        <f t="shared" si="77"/>
        <v>50bn - 100bn</v>
      </c>
      <c r="CU4962" s="36" t="str">
        <f>VLOOKUP(CK4962,Mapping!B:C,2,FALSE)</f>
        <v>US/CA</v>
      </c>
    </row>
    <row r="4963" spans="1:99" ht="16" customHeight="1" x14ac:dyDescent="0.35">
      <c r="A4963" s="12" t="s">
        <v>6569</v>
      </c>
      <c r="B4963" s="12" t="s">
        <v>925</v>
      </c>
      <c r="E4963" s="37">
        <v>131579</v>
      </c>
      <c r="G4963" s="37" t="s">
        <v>1505</v>
      </c>
      <c r="I4963" s="37"/>
      <c r="K4963" s="37"/>
      <c r="M4963" s="37">
        <v>6524</v>
      </c>
      <c r="N4963" s="12">
        <v>0</v>
      </c>
      <c r="O4963" s="37"/>
      <c r="Q4963" s="12">
        <v>20</v>
      </c>
      <c r="R4963" s="37"/>
      <c r="T4963" s="37">
        <v>2239</v>
      </c>
      <c r="U4963" s="12">
        <v>0</v>
      </c>
      <c r="V4963" s="37"/>
      <c r="X4963" s="37"/>
      <c r="Z4963" s="37">
        <v>43350</v>
      </c>
      <c r="AA4963" s="12">
        <v>0.02</v>
      </c>
      <c r="AB4963" s="37"/>
      <c r="AD4963" s="37"/>
      <c r="AF4963" s="37"/>
      <c r="AH4963" s="37">
        <v>2526</v>
      </c>
      <c r="AI4963" s="12">
        <v>0</v>
      </c>
      <c r="AN4963" s="37">
        <v>75786</v>
      </c>
      <c r="AO4963" s="12">
        <v>0.03</v>
      </c>
      <c r="AP4963" s="37">
        <v>1154</v>
      </c>
      <c r="AQ4963" s="12">
        <v>0</v>
      </c>
      <c r="AR4963" s="37"/>
      <c r="AT4963" s="37"/>
      <c r="AV4963" s="37"/>
      <c r="AX4963" s="37"/>
      <c r="BB4963" s="12">
        <v>52</v>
      </c>
      <c r="BC4963" s="12">
        <v>1466</v>
      </c>
      <c r="BH4963" s="12">
        <v>5</v>
      </c>
      <c r="BI4963" s="12">
        <v>450</v>
      </c>
      <c r="BK4963" s="12">
        <v>20</v>
      </c>
      <c r="BQ4963" s="12">
        <v>0</v>
      </c>
      <c r="BV4963" s="12">
        <v>0</v>
      </c>
      <c r="BY4963" s="12">
        <v>0</v>
      </c>
      <c r="CC4963" s="12">
        <v>0</v>
      </c>
      <c r="CD4963" s="12">
        <v>0</v>
      </c>
      <c r="CE4963" s="12">
        <v>0</v>
      </c>
      <c r="CG4963" s="12" t="s">
        <v>929</v>
      </c>
      <c r="CH4963" s="12">
        <v>192.45500000000001</v>
      </c>
      <c r="CI4963" s="12" t="s">
        <v>2086</v>
      </c>
      <c r="CJ4963" s="12" t="s">
        <v>2087</v>
      </c>
      <c r="CK4963" s="12" t="s">
        <v>932</v>
      </c>
      <c r="CL4963" s="37">
        <v>218292238</v>
      </c>
      <c r="CN4963" s="12" t="s">
        <v>1509</v>
      </c>
      <c r="CS4963" s="12"/>
      <c r="CT4963" s="36" t="str">
        <f t="shared" si="77"/>
        <v>500mn</v>
      </c>
      <c r="CU4963" s="36" t="str">
        <f>VLOOKUP(CK4963,Mapping!B:C,2,FALSE)</f>
        <v>US/CA</v>
      </c>
    </row>
    <row r="4964" spans="1:99" ht="16" customHeight="1" x14ac:dyDescent="0.35">
      <c r="A4964" s="12" t="s">
        <v>1396</v>
      </c>
      <c r="B4964" s="12" t="s">
        <v>925</v>
      </c>
      <c r="E4964" s="37">
        <v>311246553</v>
      </c>
      <c r="G4964" s="37" t="s">
        <v>1505</v>
      </c>
      <c r="I4964" s="37"/>
      <c r="K4964" s="37">
        <v>2297762</v>
      </c>
      <c r="L4964" s="12">
        <v>0</v>
      </c>
      <c r="M4964" s="37"/>
      <c r="O4964" s="37">
        <v>17271842</v>
      </c>
      <c r="P4964" s="12">
        <v>0.03</v>
      </c>
      <c r="R4964" s="37">
        <v>607493</v>
      </c>
      <c r="S4964" s="12">
        <v>0</v>
      </c>
      <c r="T4964" s="37"/>
      <c r="V4964" s="37"/>
      <c r="X4964" s="37">
        <v>13988442</v>
      </c>
      <c r="Y4964" s="12">
        <v>0.03</v>
      </c>
      <c r="Z4964" s="37">
        <v>150807</v>
      </c>
      <c r="AA4964" s="12">
        <v>0</v>
      </c>
      <c r="AB4964" s="37">
        <v>11489313</v>
      </c>
      <c r="AC4964" s="12">
        <v>0.02</v>
      </c>
      <c r="AD4964" s="37"/>
      <c r="AF4964" s="37">
        <v>1332750</v>
      </c>
      <c r="AG4964" s="12">
        <v>0</v>
      </c>
      <c r="AH4964" s="37"/>
      <c r="AJ4964" s="12">
        <v>795300</v>
      </c>
      <c r="AL4964" s="12">
        <v>1137300</v>
      </c>
      <c r="AN4964" s="37"/>
      <c r="AP4964" s="37">
        <v>264108144</v>
      </c>
      <c r="AQ4964" s="12">
        <v>0.5</v>
      </c>
      <c r="AR4964" s="37"/>
      <c r="AT4964" s="37"/>
      <c r="AV4964" s="37"/>
      <c r="AX4964" s="37"/>
      <c r="AZ4964" s="12">
        <v>42700</v>
      </c>
      <c r="BA4964" s="12">
        <v>136900</v>
      </c>
      <c r="BC4964" s="12">
        <v>5100</v>
      </c>
      <c r="BF4964" s="12">
        <v>98800</v>
      </c>
      <c r="BG4964" s="12">
        <v>37200</v>
      </c>
      <c r="BH4964" s="12">
        <v>1143870</v>
      </c>
      <c r="BP4964" s="12">
        <v>0</v>
      </c>
      <c r="BR4964" s="12">
        <v>0.03</v>
      </c>
      <c r="BS4964" s="12">
        <v>0</v>
      </c>
      <c r="BU4964" s="12">
        <v>0.01</v>
      </c>
      <c r="BV4964" s="12">
        <v>0.98</v>
      </c>
      <c r="BX4964" s="12">
        <v>0</v>
      </c>
      <c r="BZ4964" s="12">
        <v>0</v>
      </c>
      <c r="CD4964" s="12">
        <v>0</v>
      </c>
      <c r="CG4964" s="12" t="s">
        <v>929</v>
      </c>
      <c r="CH4964" s="12">
        <v>26.899000000000001</v>
      </c>
      <c r="CI4964" s="12" t="s">
        <v>1016</v>
      </c>
      <c r="CJ4964" s="12" t="s">
        <v>1017</v>
      </c>
      <c r="CK4964" s="12" t="s">
        <v>932</v>
      </c>
      <c r="CL4964" s="37">
        <v>53333498325</v>
      </c>
      <c r="CN4964" s="12" t="s">
        <v>1506</v>
      </c>
      <c r="CS4964" s="12"/>
      <c r="CT4964" s="36" t="str">
        <f t="shared" si="77"/>
        <v>50bn - 100bn</v>
      </c>
      <c r="CU4964" s="36" t="str">
        <f>VLOOKUP(CK4964,Mapping!B:C,2,FALSE)</f>
        <v>US/CA</v>
      </c>
    </row>
    <row r="4965" spans="1:99" ht="16" customHeight="1" x14ac:dyDescent="0.35">
      <c r="A4965" s="12" t="s">
        <v>6570</v>
      </c>
      <c r="B4965" s="12" t="s">
        <v>925</v>
      </c>
      <c r="E4965" s="37">
        <v>35567</v>
      </c>
      <c r="G4965" s="37" t="s">
        <v>1505</v>
      </c>
      <c r="I4965" s="37"/>
      <c r="K4965" s="37"/>
      <c r="M4965" s="37"/>
      <c r="O4965" s="37"/>
      <c r="R4965" s="37">
        <v>35567</v>
      </c>
      <c r="S4965" s="12">
        <v>0.03</v>
      </c>
      <c r="T4965" s="37"/>
      <c r="V4965" s="37"/>
      <c r="X4965" s="37"/>
      <c r="Z4965" s="37"/>
      <c r="AB4965" s="37"/>
      <c r="AD4965" s="37"/>
      <c r="AF4965" s="37"/>
      <c r="AH4965" s="37"/>
      <c r="AN4965" s="37"/>
      <c r="AP4965" s="37"/>
      <c r="AR4965" s="37"/>
      <c r="AT4965" s="37"/>
      <c r="AV4965" s="37"/>
      <c r="AX4965" s="37"/>
      <c r="AZ4965" s="12">
        <v>2500</v>
      </c>
      <c r="BX4965" s="12">
        <v>0</v>
      </c>
      <c r="CG4965" s="12"/>
      <c r="CH4965" s="12">
        <v>6.2050000000000001</v>
      </c>
      <c r="CI4965" s="12" t="s">
        <v>977</v>
      </c>
      <c r="CJ4965" s="12"/>
      <c r="CK4965" s="12" t="s">
        <v>927</v>
      </c>
      <c r="CL4965" s="37">
        <v>110637715</v>
      </c>
      <c r="CN4965" s="12" t="s">
        <v>1506</v>
      </c>
      <c r="CS4965" s="12"/>
      <c r="CT4965" s="36" t="str">
        <f t="shared" si="77"/>
        <v>500mn</v>
      </c>
      <c r="CU4965" s="36" t="str">
        <f>VLOOKUP(CK4965,Mapping!B:C,2,FALSE)</f>
        <v>CN</v>
      </c>
    </row>
    <row r="4966" spans="1:99" ht="16" customHeight="1" x14ac:dyDescent="0.35">
      <c r="A4966" s="12" t="s">
        <v>96</v>
      </c>
      <c r="B4966" s="12" t="s">
        <v>933</v>
      </c>
      <c r="E4966" s="37">
        <v>945066574</v>
      </c>
      <c r="F4966" s="12">
        <v>1020700</v>
      </c>
      <c r="G4966" s="37" t="s">
        <v>1505</v>
      </c>
      <c r="I4966" s="37">
        <v>72668693</v>
      </c>
      <c r="J4966" s="12">
        <v>0.31</v>
      </c>
      <c r="K4966" s="37">
        <v>205852486</v>
      </c>
      <c r="L4966" s="12">
        <v>0.87</v>
      </c>
      <c r="M4966" s="37"/>
      <c r="O4966" s="37">
        <v>199626140</v>
      </c>
      <c r="P4966" s="12">
        <v>0.85</v>
      </c>
      <c r="Q4966" s="12">
        <v>23651</v>
      </c>
      <c r="R4966" s="37">
        <v>124068086</v>
      </c>
      <c r="S4966" s="12">
        <v>0.53</v>
      </c>
      <c r="T4966" s="37"/>
      <c r="V4966" s="37">
        <v>132748665</v>
      </c>
      <c r="W4966" s="12">
        <v>0.56000000000000005</v>
      </c>
      <c r="X4966" s="37">
        <v>7486121</v>
      </c>
      <c r="Y4966" s="12">
        <v>0.03</v>
      </c>
      <c r="Z4966" s="37"/>
      <c r="AB4966" s="37">
        <v>93824056</v>
      </c>
      <c r="AC4966" s="12">
        <v>0.4</v>
      </c>
      <c r="AD4966" s="37"/>
      <c r="AF4966" s="37">
        <v>79039080</v>
      </c>
      <c r="AG4966" s="12">
        <v>0.34</v>
      </c>
      <c r="AH4966" s="37">
        <v>3209914</v>
      </c>
      <c r="AI4966" s="12">
        <v>0.01</v>
      </c>
      <c r="AJ4966" s="12">
        <v>6542000</v>
      </c>
      <c r="AK4966" s="12">
        <v>4813500</v>
      </c>
      <c r="AL4966" s="12">
        <v>10878017</v>
      </c>
      <c r="AM4966" s="12">
        <v>5872800</v>
      </c>
      <c r="AN4966" s="37">
        <v>9607462</v>
      </c>
      <c r="AO4966" s="12">
        <v>0.04</v>
      </c>
      <c r="AP4966" s="37"/>
      <c r="AR4966" s="37"/>
      <c r="AT4966" s="37"/>
      <c r="AV4966" s="37"/>
      <c r="AX4966" s="37">
        <v>16935871</v>
      </c>
      <c r="AY4966" s="12">
        <v>7.0000000000000007E-2</v>
      </c>
      <c r="AZ4966" s="12">
        <v>9345882</v>
      </c>
      <c r="BA4966" s="12">
        <v>66021</v>
      </c>
      <c r="BF4966" s="12">
        <v>4677100</v>
      </c>
      <c r="BG4966" s="12">
        <v>2674175</v>
      </c>
      <c r="BI4966" s="12">
        <v>44850</v>
      </c>
      <c r="BO4966" s="12">
        <v>0.15</v>
      </c>
      <c r="BP4966" s="12">
        <v>0.2</v>
      </c>
      <c r="BQ4966" s="12">
        <v>0.01</v>
      </c>
      <c r="BR4966" s="12">
        <v>0.26</v>
      </c>
      <c r="BS4966" s="12">
        <v>0.03</v>
      </c>
      <c r="BT4966" s="12">
        <v>0.15</v>
      </c>
      <c r="BU4966" s="12">
        <v>0.06</v>
      </c>
      <c r="BW4966" s="12">
        <v>0.25</v>
      </c>
      <c r="BX4966" s="12">
        <v>0.17</v>
      </c>
      <c r="BY4966" s="12">
        <v>0.01</v>
      </c>
      <c r="BZ4966" s="12">
        <v>0</v>
      </c>
      <c r="CG4966" s="12" t="s">
        <v>963</v>
      </c>
      <c r="CH4966" s="12">
        <v>30.864999999999998</v>
      </c>
      <c r="CI4966" s="12" t="s">
        <v>1002</v>
      </c>
      <c r="CJ4966" s="12"/>
      <c r="CK4966" s="12" t="s">
        <v>927</v>
      </c>
      <c r="CL4966" s="37">
        <v>22891925601</v>
      </c>
      <c r="CN4966" s="12" t="s">
        <v>1506</v>
      </c>
      <c r="CS4966" s="12"/>
      <c r="CT4966" s="36" t="str">
        <f t="shared" si="77"/>
        <v>1bn - 50bn</v>
      </c>
      <c r="CU4966" s="36" t="str">
        <f>VLOOKUP(CK4966,Mapping!B:C,2,FALSE)</f>
        <v>CN</v>
      </c>
    </row>
    <row r="4967" spans="1:99" ht="16" customHeight="1" x14ac:dyDescent="0.35">
      <c r="A4967" s="12" t="s">
        <v>6571</v>
      </c>
      <c r="B4967" s="12" t="s">
        <v>933</v>
      </c>
      <c r="E4967" s="37">
        <v>12400680</v>
      </c>
      <c r="G4967" s="37" t="s">
        <v>1505</v>
      </c>
      <c r="I4967" s="37"/>
      <c r="K4967" s="37">
        <v>5365362</v>
      </c>
      <c r="L4967" s="12">
        <v>0.26</v>
      </c>
      <c r="M4967" s="37"/>
      <c r="O4967" s="37">
        <v>4050140</v>
      </c>
      <c r="P4967" s="12">
        <v>0.2</v>
      </c>
      <c r="R4967" s="37">
        <v>2528387</v>
      </c>
      <c r="S4967" s="12">
        <v>0.12</v>
      </c>
      <c r="T4967" s="37"/>
      <c r="V4967" s="37"/>
      <c r="X4967" s="37"/>
      <c r="Z4967" s="37"/>
      <c r="AB4967" s="37"/>
      <c r="AD4967" s="37"/>
      <c r="AF4967" s="37"/>
      <c r="AH4967" s="37"/>
      <c r="AL4967" s="12">
        <v>220700</v>
      </c>
      <c r="AM4967" s="12">
        <v>158400</v>
      </c>
      <c r="AN4967" s="37"/>
      <c r="AP4967" s="37"/>
      <c r="AR4967" s="37"/>
      <c r="AT4967" s="37"/>
      <c r="AV4967" s="37"/>
      <c r="AX4967" s="37">
        <v>456791</v>
      </c>
      <c r="AY4967" s="12">
        <v>0.02</v>
      </c>
      <c r="AZ4967" s="12">
        <v>190460</v>
      </c>
      <c r="BG4967" s="12">
        <v>69700</v>
      </c>
      <c r="BS4967" s="12">
        <v>0</v>
      </c>
      <c r="BU4967" s="12">
        <v>0</v>
      </c>
      <c r="BW4967" s="12">
        <v>0.01</v>
      </c>
      <c r="BX4967" s="12">
        <v>0</v>
      </c>
      <c r="CG4967" s="12" t="s">
        <v>940</v>
      </c>
      <c r="CH4967" s="12">
        <v>66.379000000000005</v>
      </c>
      <c r="CI4967" s="12" t="s">
        <v>6572</v>
      </c>
      <c r="CJ4967" s="12" t="s">
        <v>977</v>
      </c>
      <c r="CK4967" s="12" t="s">
        <v>927</v>
      </c>
      <c r="CL4967" s="37">
        <v>2033612054</v>
      </c>
      <c r="CN4967" s="12" t="s">
        <v>1506</v>
      </c>
      <c r="CS4967" s="12"/>
      <c r="CT4967" s="36" t="str">
        <f t="shared" si="77"/>
        <v>1bn - 50bn</v>
      </c>
      <c r="CU4967" s="36" t="str">
        <f>VLOOKUP(CK4967,Mapping!B:C,2,FALSE)</f>
        <v>CN</v>
      </c>
    </row>
    <row r="4968" spans="1:99" ht="16" customHeight="1" x14ac:dyDescent="0.35">
      <c r="A4968" s="12" t="s">
        <v>6573</v>
      </c>
      <c r="B4968" s="12" t="s">
        <v>925</v>
      </c>
      <c r="E4968" s="37">
        <v>117158</v>
      </c>
      <c r="G4968" s="37" t="s">
        <v>1505</v>
      </c>
      <c r="I4968" s="37"/>
      <c r="K4968" s="37"/>
      <c r="M4968" s="37">
        <v>107770</v>
      </c>
      <c r="N4968" s="12">
        <v>0.03</v>
      </c>
      <c r="O4968" s="37"/>
      <c r="Q4968" s="12">
        <v>4</v>
      </c>
      <c r="R4968" s="37"/>
      <c r="T4968" s="37"/>
      <c r="V4968" s="37"/>
      <c r="X4968" s="37"/>
      <c r="Z4968" s="37"/>
      <c r="AB4968" s="37"/>
      <c r="AD4968" s="37"/>
      <c r="AF4968" s="37"/>
      <c r="AH4968" s="37">
        <v>505</v>
      </c>
      <c r="AI4968" s="12">
        <v>0</v>
      </c>
      <c r="AN4968" s="37">
        <v>8421</v>
      </c>
      <c r="AO4968" s="12">
        <v>0</v>
      </c>
      <c r="AP4968" s="37">
        <v>462</v>
      </c>
      <c r="AQ4968" s="12">
        <v>0</v>
      </c>
      <c r="AR4968" s="37"/>
      <c r="AT4968" s="37"/>
      <c r="AV4968" s="37"/>
      <c r="AX4968" s="37"/>
      <c r="BB4968" s="12">
        <v>859</v>
      </c>
      <c r="BH4968" s="12">
        <v>2</v>
      </c>
      <c r="BI4968" s="12">
        <v>50</v>
      </c>
      <c r="BQ4968" s="12">
        <v>0</v>
      </c>
      <c r="BV4968" s="12">
        <v>0</v>
      </c>
      <c r="BY4968" s="12">
        <v>0</v>
      </c>
      <c r="CC4968" s="12">
        <v>0</v>
      </c>
      <c r="CG4968" s="12" t="s">
        <v>934</v>
      </c>
      <c r="CH4968" s="12">
        <v>63.902999999999999</v>
      </c>
      <c r="CI4968" s="12" t="s">
        <v>1584</v>
      </c>
      <c r="CJ4968" s="12" t="s">
        <v>931</v>
      </c>
      <c r="CK4968" s="12" t="s">
        <v>932</v>
      </c>
      <c r="CL4968" s="37">
        <v>393179920</v>
      </c>
      <c r="CN4968" s="12" t="s">
        <v>1509</v>
      </c>
      <c r="CS4968" s="12"/>
      <c r="CT4968" s="36" t="str">
        <f t="shared" si="77"/>
        <v>500mn</v>
      </c>
      <c r="CU4968" s="36" t="str">
        <f>VLOOKUP(CK4968,Mapping!B:C,2,FALSE)</f>
        <v>US/CA</v>
      </c>
    </row>
    <row r="4969" spans="1:99" ht="16" customHeight="1" x14ac:dyDescent="0.35">
      <c r="A4969" s="12" t="s">
        <v>6574</v>
      </c>
      <c r="B4969" s="12" t="s">
        <v>925</v>
      </c>
      <c r="E4969" s="37">
        <v>3644825</v>
      </c>
      <c r="G4969" s="37" t="s">
        <v>1505</v>
      </c>
      <c r="I4969" s="37"/>
      <c r="K4969" s="37"/>
      <c r="M4969" s="37">
        <v>1531867</v>
      </c>
      <c r="N4969" s="12">
        <v>0.03</v>
      </c>
      <c r="O4969" s="37"/>
      <c r="Q4969" s="12">
        <v>12498</v>
      </c>
      <c r="R4969" s="37"/>
      <c r="T4969" s="37"/>
      <c r="V4969" s="37"/>
      <c r="X4969" s="37"/>
      <c r="Z4969" s="37"/>
      <c r="AB4969" s="37"/>
      <c r="AD4969" s="37"/>
      <c r="AF4969" s="37"/>
      <c r="AH4969" s="37">
        <v>1578247</v>
      </c>
      <c r="AI4969" s="12">
        <v>0.03</v>
      </c>
      <c r="AN4969" s="37">
        <v>534711</v>
      </c>
      <c r="AO4969" s="12">
        <v>0.01</v>
      </c>
      <c r="AP4969" s="37"/>
      <c r="AR4969" s="37"/>
      <c r="AT4969" s="37"/>
      <c r="AV4969" s="37"/>
      <c r="AX4969" s="37"/>
      <c r="BB4969" s="12">
        <v>12210</v>
      </c>
      <c r="BI4969" s="12">
        <v>3175</v>
      </c>
      <c r="BQ4969" s="12">
        <v>0</v>
      </c>
      <c r="BY4969" s="12">
        <v>0</v>
      </c>
      <c r="CC4969" s="12">
        <v>0</v>
      </c>
      <c r="CG4969" s="12" t="s">
        <v>976</v>
      </c>
      <c r="CH4969" s="12">
        <v>31.282</v>
      </c>
      <c r="CI4969" s="12" t="s">
        <v>941</v>
      </c>
      <c r="CJ4969" s="12" t="s">
        <v>941</v>
      </c>
      <c r="CK4969" s="12" t="s">
        <v>932</v>
      </c>
      <c r="CL4969" s="37">
        <v>4590360464</v>
      </c>
      <c r="CN4969" s="12" t="s">
        <v>1513</v>
      </c>
      <c r="CS4969" s="12"/>
      <c r="CT4969" s="36" t="str">
        <f t="shared" si="77"/>
        <v>1bn - 50bn</v>
      </c>
      <c r="CU4969" s="36" t="str">
        <f>VLOOKUP(CK4969,Mapping!B:C,2,FALSE)</f>
        <v>US/CA</v>
      </c>
    </row>
    <row r="4970" spans="1:99" ht="16" customHeight="1" x14ac:dyDescent="0.35">
      <c r="A4970" s="12" t="s">
        <v>6575</v>
      </c>
      <c r="B4970" s="12" t="s">
        <v>925</v>
      </c>
      <c r="E4970" s="37">
        <v>202095</v>
      </c>
      <c r="G4970" s="37" t="s">
        <v>1505</v>
      </c>
      <c r="I4970" s="37"/>
      <c r="K4970" s="37"/>
      <c r="M4970" s="37"/>
      <c r="O4970" s="37"/>
      <c r="R4970" s="37"/>
      <c r="T4970" s="37"/>
      <c r="V4970" s="37"/>
      <c r="X4970" s="37"/>
      <c r="Z4970" s="37"/>
      <c r="AB4970" s="37"/>
      <c r="AD4970" s="37"/>
      <c r="AF4970" s="37"/>
      <c r="AH4970" s="37"/>
      <c r="AN4970" s="37">
        <v>202095</v>
      </c>
      <c r="AO4970" s="12">
        <v>0.08</v>
      </c>
      <c r="AP4970" s="37"/>
      <c r="AR4970" s="37"/>
      <c r="AT4970" s="37"/>
      <c r="AV4970" s="37"/>
      <c r="AX4970" s="37"/>
      <c r="BI4970" s="12">
        <v>1200</v>
      </c>
      <c r="BY4970" s="12">
        <v>0</v>
      </c>
      <c r="CG4970" s="12" t="s">
        <v>929</v>
      </c>
      <c r="CH4970" s="12">
        <v>12.845000000000001</v>
      </c>
      <c r="CI4970" s="12" t="s">
        <v>1146</v>
      </c>
      <c r="CJ4970" s="12" t="s">
        <v>931</v>
      </c>
      <c r="CK4970" s="12" t="s">
        <v>932</v>
      </c>
      <c r="CL4970" s="37">
        <v>254968618</v>
      </c>
      <c r="CN4970" s="12" t="s">
        <v>1509</v>
      </c>
      <c r="CS4970" s="12"/>
      <c r="CT4970" s="36" t="str">
        <f t="shared" si="77"/>
        <v>500mn</v>
      </c>
      <c r="CU4970" s="36" t="str">
        <f>VLOOKUP(CK4970,Mapping!B:C,2,FALSE)</f>
        <v>US/CA</v>
      </c>
    </row>
    <row r="4971" spans="1:99" ht="16" customHeight="1" x14ac:dyDescent="0.35">
      <c r="A4971" s="12" t="s">
        <v>6576</v>
      </c>
      <c r="B4971" s="12" t="s">
        <v>925</v>
      </c>
      <c r="E4971" s="37">
        <v>10181217</v>
      </c>
      <c r="G4971" s="37" t="s">
        <v>1505</v>
      </c>
      <c r="I4971" s="37"/>
      <c r="K4971" s="37"/>
      <c r="M4971" s="37"/>
      <c r="O4971" s="37"/>
      <c r="R4971" s="37"/>
      <c r="T4971" s="37"/>
      <c r="V4971" s="37"/>
      <c r="X4971" s="37"/>
      <c r="Z4971" s="37">
        <v>10181217</v>
      </c>
      <c r="AA4971" s="12">
        <v>0.04</v>
      </c>
      <c r="AB4971" s="37"/>
      <c r="AD4971" s="37"/>
      <c r="AF4971" s="37"/>
      <c r="AH4971" s="37"/>
      <c r="AN4971" s="37"/>
      <c r="AP4971" s="37"/>
      <c r="AR4971" s="37"/>
      <c r="AT4971" s="37"/>
      <c r="AV4971" s="37"/>
      <c r="AX4971" s="37"/>
      <c r="BC4971" s="12">
        <v>344309</v>
      </c>
      <c r="CD4971" s="12">
        <v>0.03</v>
      </c>
      <c r="CG4971" s="12" t="s">
        <v>976</v>
      </c>
      <c r="CH4971" s="12">
        <v>36.308</v>
      </c>
      <c r="CI4971" s="12" t="s">
        <v>941</v>
      </c>
      <c r="CJ4971" s="12" t="s">
        <v>941</v>
      </c>
      <c r="CK4971" s="12" t="s">
        <v>932</v>
      </c>
      <c r="CL4971" s="37">
        <v>23209510647</v>
      </c>
      <c r="CN4971" s="12" t="s">
        <v>1513</v>
      </c>
      <c r="CS4971" s="12"/>
      <c r="CT4971" s="36" t="str">
        <f t="shared" si="77"/>
        <v>1bn - 50bn</v>
      </c>
      <c r="CU4971" s="36" t="str">
        <f>VLOOKUP(CK4971,Mapping!B:C,2,FALSE)</f>
        <v>US/CA</v>
      </c>
    </row>
    <row r="4972" spans="1:99" ht="16" customHeight="1" x14ac:dyDescent="0.35">
      <c r="A4972" s="12" t="s">
        <v>6577</v>
      </c>
      <c r="B4972" s="12" t="s">
        <v>925</v>
      </c>
      <c r="E4972" s="37">
        <v>33936364</v>
      </c>
      <c r="G4972" s="37" t="s">
        <v>1505</v>
      </c>
      <c r="I4972" s="37"/>
      <c r="K4972" s="37"/>
      <c r="M4972" s="37"/>
      <c r="O4972" s="37"/>
      <c r="R4972" s="37"/>
      <c r="T4972" s="37">
        <v>0</v>
      </c>
      <c r="U4972" s="12">
        <v>0</v>
      </c>
      <c r="V4972" s="37"/>
      <c r="X4972" s="37">
        <v>27744322</v>
      </c>
      <c r="Y4972" s="12">
        <v>11.27</v>
      </c>
      <c r="Z4972" s="37"/>
      <c r="AB4972" s="37"/>
      <c r="AD4972" s="37"/>
      <c r="AF4972" s="37"/>
      <c r="AH4972" s="37"/>
      <c r="AN4972" s="37"/>
      <c r="AP4972" s="37"/>
      <c r="AR4972" s="37">
        <v>6192042</v>
      </c>
      <c r="AS4972" s="12">
        <v>2.52</v>
      </c>
      <c r="AT4972" s="37"/>
      <c r="AV4972" s="37"/>
      <c r="AX4972" s="37"/>
      <c r="BA4972" s="12">
        <v>271524</v>
      </c>
      <c r="BE4972" s="12">
        <v>166051</v>
      </c>
      <c r="BK4972" s="12">
        <v>0</v>
      </c>
      <c r="BM4972" s="12">
        <v>0.19</v>
      </c>
      <c r="BZ4972" s="12">
        <v>0</v>
      </c>
      <c r="CE4972" s="12">
        <v>0</v>
      </c>
      <c r="CG4972" s="12" t="s">
        <v>976</v>
      </c>
      <c r="CH4972" s="12">
        <v>114.20099999999999</v>
      </c>
      <c r="CI4972" s="12" t="s">
        <v>941</v>
      </c>
      <c r="CJ4972" s="12" t="s">
        <v>941</v>
      </c>
      <c r="CK4972" s="12" t="s">
        <v>932</v>
      </c>
      <c r="CL4972" s="37">
        <v>214436920</v>
      </c>
      <c r="CN4972" s="12" t="s">
        <v>1513</v>
      </c>
      <c r="CR4972" s="12">
        <v>46002.270833333336</v>
      </c>
      <c r="CS4972" s="12"/>
      <c r="CT4972" s="36" t="str">
        <f t="shared" si="77"/>
        <v>500mn</v>
      </c>
      <c r="CU4972" s="36" t="str">
        <f>VLOOKUP(CK4972,Mapping!B:C,2,FALSE)</f>
        <v>US/CA</v>
      </c>
    </row>
    <row r="4973" spans="1:99" ht="16" customHeight="1" x14ac:dyDescent="0.35">
      <c r="A4973" s="12" t="s">
        <v>6578</v>
      </c>
      <c r="B4973" s="12" t="s">
        <v>925</v>
      </c>
      <c r="E4973" s="37">
        <v>1957947</v>
      </c>
      <c r="G4973" s="37" t="s">
        <v>1505</v>
      </c>
      <c r="I4973" s="37"/>
      <c r="K4973" s="37"/>
      <c r="M4973" s="37"/>
      <c r="O4973" s="37"/>
      <c r="R4973" s="37"/>
      <c r="T4973" s="37"/>
      <c r="V4973" s="37"/>
      <c r="X4973" s="37"/>
      <c r="Z4973" s="37"/>
      <c r="AB4973" s="37"/>
      <c r="AD4973" s="37"/>
      <c r="AF4973" s="37"/>
      <c r="AH4973" s="37"/>
      <c r="AN4973" s="37"/>
      <c r="AP4973" s="37">
        <v>1957947</v>
      </c>
      <c r="AQ4973" s="12">
        <v>1.07</v>
      </c>
      <c r="AR4973" s="37"/>
      <c r="AT4973" s="37"/>
      <c r="AV4973" s="37"/>
      <c r="AX4973" s="37"/>
      <c r="BH4973" s="12">
        <v>8480</v>
      </c>
      <c r="BV4973" s="12">
        <v>0.01</v>
      </c>
      <c r="CG4973" s="12" t="s">
        <v>929</v>
      </c>
      <c r="CH4973" s="12">
        <v>18.029</v>
      </c>
      <c r="CI4973" s="12" t="s">
        <v>1124</v>
      </c>
      <c r="CJ4973" s="12" t="s">
        <v>1072</v>
      </c>
      <c r="CK4973" s="12" t="s">
        <v>932</v>
      </c>
      <c r="CL4973" s="37">
        <v>181989858</v>
      </c>
      <c r="CN4973" s="12" t="s">
        <v>1509</v>
      </c>
      <c r="CS4973" s="12"/>
      <c r="CT4973" s="36" t="str">
        <f t="shared" si="77"/>
        <v>500mn</v>
      </c>
      <c r="CU4973" s="36" t="str">
        <f>VLOOKUP(CK4973,Mapping!B:C,2,FALSE)</f>
        <v>US/CA</v>
      </c>
    </row>
    <row r="4974" spans="1:99" ht="16" customHeight="1" x14ac:dyDescent="0.35">
      <c r="A4974" s="12" t="s">
        <v>6579</v>
      </c>
      <c r="B4974" s="12" t="s">
        <v>925</v>
      </c>
      <c r="E4974" s="37">
        <v>4568810</v>
      </c>
      <c r="G4974" s="37" t="s">
        <v>1505</v>
      </c>
      <c r="I4974" s="37"/>
      <c r="K4974" s="37"/>
      <c r="M4974" s="37"/>
      <c r="O4974" s="37"/>
      <c r="Q4974" s="12">
        <v>36180</v>
      </c>
      <c r="R4974" s="37"/>
      <c r="T4974" s="37"/>
      <c r="V4974" s="37"/>
      <c r="X4974" s="37"/>
      <c r="Z4974" s="37"/>
      <c r="AB4974" s="37"/>
      <c r="AD4974" s="37"/>
      <c r="AF4974" s="37"/>
      <c r="AH4974" s="37">
        <v>4568810</v>
      </c>
      <c r="AI4974" s="12">
        <v>1.1100000000000001</v>
      </c>
      <c r="AN4974" s="37"/>
      <c r="AP4974" s="37"/>
      <c r="AR4974" s="37"/>
      <c r="AT4974" s="37"/>
      <c r="AV4974" s="37"/>
      <c r="AX4974" s="37"/>
      <c r="BQ4974" s="12">
        <v>0.01</v>
      </c>
      <c r="CG4974" s="12" t="s">
        <v>929</v>
      </c>
      <c r="CH4974" s="12">
        <v>22.129000000000001</v>
      </c>
      <c r="CI4974" s="12" t="s">
        <v>967</v>
      </c>
      <c r="CJ4974" s="12" t="s">
        <v>968</v>
      </c>
      <c r="CK4974" s="12" t="s">
        <v>932</v>
      </c>
      <c r="CL4974" s="37">
        <v>412558349</v>
      </c>
      <c r="CN4974" s="12" t="s">
        <v>1509</v>
      </c>
      <c r="CS4974" s="12"/>
      <c r="CT4974" s="36" t="str">
        <f t="shared" si="77"/>
        <v>500mn</v>
      </c>
      <c r="CU4974" s="36" t="str">
        <f>VLOOKUP(CK4974,Mapping!B:C,2,FALSE)</f>
        <v>US/CA</v>
      </c>
    </row>
    <row r="4975" spans="1:99" ht="16" customHeight="1" x14ac:dyDescent="0.35">
      <c r="A4975" s="12" t="s">
        <v>6580</v>
      </c>
      <c r="B4975" s="12" t="s">
        <v>925</v>
      </c>
      <c r="E4975" s="37">
        <v>1319220</v>
      </c>
      <c r="G4975" s="37" t="s">
        <v>1505</v>
      </c>
      <c r="I4975" s="37"/>
      <c r="K4975" s="37"/>
      <c r="M4975" s="37">
        <v>1319220</v>
      </c>
      <c r="N4975" s="12">
        <v>2.59</v>
      </c>
      <c r="O4975" s="37"/>
      <c r="R4975" s="37"/>
      <c r="T4975" s="37"/>
      <c r="V4975" s="37"/>
      <c r="X4975" s="37"/>
      <c r="Z4975" s="37"/>
      <c r="AB4975" s="37"/>
      <c r="AD4975" s="37"/>
      <c r="AF4975" s="37"/>
      <c r="AH4975" s="37"/>
      <c r="AN4975" s="37"/>
      <c r="AP4975" s="37"/>
      <c r="AR4975" s="37"/>
      <c r="AT4975" s="37"/>
      <c r="AV4975" s="37"/>
      <c r="AX4975" s="37"/>
      <c r="BB4975" s="12">
        <v>9000</v>
      </c>
      <c r="CC4975" s="12">
        <v>0</v>
      </c>
      <c r="CG4975" s="12" t="s">
        <v>1058</v>
      </c>
      <c r="CH4975" s="12">
        <v>94.968000000000004</v>
      </c>
      <c r="CI4975" s="12" t="s">
        <v>5497</v>
      </c>
      <c r="CJ4975" s="12" t="s">
        <v>941</v>
      </c>
      <c r="CK4975" s="12" t="s">
        <v>932</v>
      </c>
      <c r="CL4975" s="37">
        <v>51014122</v>
      </c>
      <c r="CN4975" s="12" t="s">
        <v>1509</v>
      </c>
      <c r="CS4975" s="12"/>
      <c r="CT4975" s="36" t="str">
        <f t="shared" si="77"/>
        <v>500mn</v>
      </c>
      <c r="CU4975" s="36" t="str">
        <f>VLOOKUP(CK4975,Mapping!B:C,2,FALSE)</f>
        <v>US/CA</v>
      </c>
    </row>
    <row r="4976" spans="1:99" ht="16" customHeight="1" x14ac:dyDescent="0.35">
      <c r="A4976" s="12" t="s">
        <v>6581</v>
      </c>
      <c r="B4976" s="12" t="s">
        <v>933</v>
      </c>
      <c r="E4976" s="37">
        <v>42716178</v>
      </c>
      <c r="G4976" s="37" t="s">
        <v>1505</v>
      </c>
      <c r="I4976" s="37"/>
      <c r="K4976" s="37">
        <v>6448557</v>
      </c>
      <c r="L4976" s="12">
        <v>0.22</v>
      </c>
      <c r="M4976" s="37">
        <v>15770949</v>
      </c>
      <c r="N4976" s="12">
        <v>0.54</v>
      </c>
      <c r="O4976" s="37">
        <v>13991513</v>
      </c>
      <c r="P4976" s="12">
        <v>0.48</v>
      </c>
      <c r="R4976" s="37">
        <v>0</v>
      </c>
      <c r="S4976" s="12">
        <v>0</v>
      </c>
      <c r="T4976" s="37">
        <v>264850</v>
      </c>
      <c r="U4976" s="12">
        <v>0.01</v>
      </c>
      <c r="V4976" s="37">
        <v>489580</v>
      </c>
      <c r="W4976" s="12">
        <v>0.02</v>
      </c>
      <c r="X4976" s="37">
        <v>0</v>
      </c>
      <c r="Y4976" s="12">
        <v>0</v>
      </c>
      <c r="Z4976" s="37"/>
      <c r="AB4976" s="37">
        <v>0</v>
      </c>
      <c r="AC4976" s="12">
        <v>0</v>
      </c>
      <c r="AD4976" s="37">
        <v>3058925</v>
      </c>
      <c r="AE4976" s="12">
        <v>0.11</v>
      </c>
      <c r="AF4976" s="37">
        <v>2691804</v>
      </c>
      <c r="AG4976" s="12">
        <v>0.09</v>
      </c>
      <c r="AH4976" s="37"/>
      <c r="AJ4976" s="12">
        <v>0</v>
      </c>
      <c r="AK4976" s="12">
        <v>22500</v>
      </c>
      <c r="AL4976" s="12">
        <v>921300</v>
      </c>
      <c r="AN4976" s="37"/>
      <c r="AP4976" s="37"/>
      <c r="AR4976" s="37"/>
      <c r="AT4976" s="37"/>
      <c r="AV4976" s="37"/>
      <c r="AX4976" s="37"/>
      <c r="AZ4976" s="12">
        <v>0</v>
      </c>
      <c r="BA4976" s="12">
        <v>0</v>
      </c>
      <c r="BB4976" s="12">
        <v>125705</v>
      </c>
      <c r="BF4976" s="12">
        <v>199550</v>
      </c>
      <c r="BG4976" s="12">
        <v>104400</v>
      </c>
      <c r="BJ4976" s="12">
        <v>27454</v>
      </c>
      <c r="BK4976" s="12">
        <v>2366</v>
      </c>
      <c r="BP4976" s="12">
        <v>0.01</v>
      </c>
      <c r="BR4976" s="12">
        <v>0</v>
      </c>
      <c r="BS4976" s="12">
        <v>0</v>
      </c>
      <c r="BT4976" s="12">
        <v>0</v>
      </c>
      <c r="BU4976" s="12">
        <v>0</v>
      </c>
      <c r="BX4976" s="12">
        <v>0</v>
      </c>
      <c r="BZ4976" s="12">
        <v>0</v>
      </c>
      <c r="CB4976" s="12">
        <v>0.01</v>
      </c>
      <c r="CC4976" s="12">
        <v>0.01</v>
      </c>
      <c r="CE4976" s="12">
        <v>0</v>
      </c>
      <c r="CG4976" s="12" t="s">
        <v>976</v>
      </c>
      <c r="CH4976" s="12">
        <v>125.29600000000001</v>
      </c>
      <c r="CI4976" s="12" t="s">
        <v>1042</v>
      </c>
      <c r="CJ4976" s="12"/>
      <c r="CK4976" s="12" t="s">
        <v>1043</v>
      </c>
      <c r="CL4976" s="37">
        <v>2897049057</v>
      </c>
      <c r="CN4976" s="12" t="s">
        <v>1506</v>
      </c>
      <c r="CS4976" s="12"/>
      <c r="CT4976" s="36" t="str">
        <f t="shared" si="77"/>
        <v>1bn - 50bn</v>
      </c>
      <c r="CU4976" s="36" t="str">
        <f>VLOOKUP(CK4976,Mapping!B:C,2,FALSE)</f>
        <v>Asia</v>
      </c>
    </row>
    <row r="4977" spans="1:99" ht="16" customHeight="1" x14ac:dyDescent="0.35">
      <c r="A4977" s="12" t="s">
        <v>6582</v>
      </c>
      <c r="B4977" s="12" t="s">
        <v>925</v>
      </c>
      <c r="E4977" s="37">
        <v>199346021</v>
      </c>
      <c r="G4977" s="37" t="s">
        <v>1505</v>
      </c>
      <c r="I4977" s="37"/>
      <c r="K4977" s="37"/>
      <c r="M4977" s="37"/>
      <c r="O4977" s="37"/>
      <c r="R4977" s="37"/>
      <c r="T4977" s="37"/>
      <c r="V4977" s="37"/>
      <c r="X4977" s="37"/>
      <c r="Z4977" s="37"/>
      <c r="AB4977" s="37"/>
      <c r="AD4977" s="37"/>
      <c r="AF4977" s="37"/>
      <c r="AH4977" s="37"/>
      <c r="AN4977" s="37">
        <v>199346021</v>
      </c>
      <c r="AO4977" s="12">
        <v>7.34</v>
      </c>
      <c r="AP4977" s="37"/>
      <c r="AR4977" s="37"/>
      <c r="AT4977" s="37"/>
      <c r="AV4977" s="37"/>
      <c r="AX4977" s="37"/>
      <c r="BI4977" s="12">
        <v>1183675</v>
      </c>
      <c r="BY4977" s="12">
        <v>0.15</v>
      </c>
      <c r="CG4977" s="12" t="s">
        <v>929</v>
      </c>
      <c r="CH4977" s="12">
        <v>16.620999999999999</v>
      </c>
      <c r="CI4977" s="12" t="s">
        <v>2197</v>
      </c>
      <c r="CJ4977" s="12" t="s">
        <v>946</v>
      </c>
      <c r="CK4977" s="12" t="s">
        <v>932</v>
      </c>
      <c r="CL4977" s="37">
        <v>2717097765</v>
      </c>
      <c r="CN4977" s="12" t="s">
        <v>1509</v>
      </c>
      <c r="CS4977" s="12"/>
      <c r="CT4977" s="36" t="str">
        <f t="shared" si="77"/>
        <v>1bn - 50bn</v>
      </c>
      <c r="CU4977" s="36" t="str">
        <f>VLOOKUP(CK4977,Mapping!B:C,2,FALSE)</f>
        <v>US/CA</v>
      </c>
    </row>
    <row r="4978" spans="1:99" ht="16" customHeight="1" x14ac:dyDescent="0.35">
      <c r="A4978" s="12" t="s">
        <v>6583</v>
      </c>
      <c r="B4978" s="12" t="s">
        <v>925</v>
      </c>
      <c r="E4978" s="37">
        <v>9052578</v>
      </c>
      <c r="G4978" s="37" t="s">
        <v>1505</v>
      </c>
      <c r="I4978" s="37"/>
      <c r="K4978" s="37"/>
      <c r="M4978" s="37"/>
      <c r="O4978" s="37"/>
      <c r="R4978" s="37"/>
      <c r="T4978" s="37"/>
      <c r="V4978" s="37"/>
      <c r="X4978" s="37"/>
      <c r="Z4978" s="37"/>
      <c r="AB4978" s="37"/>
      <c r="AD4978" s="37"/>
      <c r="AF4978" s="37"/>
      <c r="AH4978" s="37"/>
      <c r="AN4978" s="37">
        <v>9052578</v>
      </c>
      <c r="AO4978" s="12">
        <v>2.4300000000000002</v>
      </c>
      <c r="AP4978" s="37"/>
      <c r="AR4978" s="37"/>
      <c r="AT4978" s="37"/>
      <c r="AV4978" s="37"/>
      <c r="AX4978" s="37"/>
      <c r="BI4978" s="12">
        <v>49125</v>
      </c>
      <c r="BY4978" s="12">
        <v>0.01</v>
      </c>
      <c r="CG4978" s="12" t="s">
        <v>940</v>
      </c>
      <c r="CH4978" s="12">
        <v>2.0110000000000001</v>
      </c>
      <c r="CI4978" s="12" t="s">
        <v>953</v>
      </c>
      <c r="CJ4978" s="12"/>
      <c r="CK4978" s="12" t="s">
        <v>954</v>
      </c>
      <c r="CL4978" s="37">
        <v>389720891</v>
      </c>
      <c r="CN4978" s="12" t="s">
        <v>1506</v>
      </c>
      <c r="CS4978" s="12"/>
      <c r="CT4978" s="36" t="str">
        <f t="shared" si="77"/>
        <v>500mn</v>
      </c>
      <c r="CU4978" s="36" t="str">
        <f>VLOOKUP(CK4978,Mapping!B:C,2,FALSE)</f>
        <v>EU</v>
      </c>
    </row>
    <row r="4979" spans="1:99" ht="16" customHeight="1" x14ac:dyDescent="0.35">
      <c r="A4979" s="12" t="s">
        <v>6584</v>
      </c>
      <c r="B4979" s="12" t="s">
        <v>925</v>
      </c>
      <c r="E4979" s="37">
        <v>0</v>
      </c>
      <c r="G4979" s="37" t="s">
        <v>1505</v>
      </c>
      <c r="I4979" s="37"/>
      <c r="K4979" s="37"/>
      <c r="M4979" s="37"/>
      <c r="O4979" s="37"/>
      <c r="Q4979" s="12">
        <v>0</v>
      </c>
      <c r="R4979" s="37"/>
      <c r="T4979" s="37"/>
      <c r="V4979" s="37"/>
      <c r="X4979" s="37"/>
      <c r="Z4979" s="37"/>
      <c r="AB4979" s="37"/>
      <c r="AD4979" s="37"/>
      <c r="AF4979" s="37"/>
      <c r="AH4979" s="37">
        <v>0</v>
      </c>
      <c r="AI4979" s="12">
        <v>0</v>
      </c>
      <c r="AN4979" s="37"/>
      <c r="AP4979" s="37"/>
      <c r="AR4979" s="37"/>
      <c r="AT4979" s="37"/>
      <c r="AV4979" s="37"/>
      <c r="AX4979" s="37"/>
      <c r="BQ4979" s="12">
        <v>0</v>
      </c>
      <c r="CG4979" s="12" t="s">
        <v>940</v>
      </c>
      <c r="CH4979" s="12">
        <v>80.123999999999995</v>
      </c>
      <c r="CI4979" s="12" t="s">
        <v>2086</v>
      </c>
      <c r="CJ4979" s="12" t="s">
        <v>2087</v>
      </c>
      <c r="CK4979" s="12" t="s">
        <v>932</v>
      </c>
      <c r="CL4979" s="37">
        <v>113318215</v>
      </c>
      <c r="CN4979" s="12" t="s">
        <v>1509</v>
      </c>
      <c r="CS4979" s="12"/>
      <c r="CT4979" s="36" t="str">
        <f t="shared" si="77"/>
        <v>500mn</v>
      </c>
      <c r="CU4979" s="36" t="str">
        <f>VLOOKUP(CK4979,Mapping!B:C,2,FALSE)</f>
        <v>US/CA</v>
      </c>
    </row>
    <row r="4980" spans="1:99" ht="16" customHeight="1" x14ac:dyDescent="0.35">
      <c r="A4980" s="12" t="s">
        <v>6585</v>
      </c>
      <c r="B4980" s="12" t="s">
        <v>925</v>
      </c>
      <c r="E4980" s="37">
        <v>25260548</v>
      </c>
      <c r="G4980" s="37" t="s">
        <v>1505</v>
      </c>
      <c r="I4980" s="37"/>
      <c r="K4980" s="37"/>
      <c r="M4980" s="37">
        <v>4855177</v>
      </c>
      <c r="N4980" s="12">
        <v>0.42</v>
      </c>
      <c r="O4980" s="37"/>
      <c r="Q4980" s="12">
        <v>0</v>
      </c>
      <c r="R4980" s="37"/>
      <c r="T4980" s="37"/>
      <c r="V4980" s="37"/>
      <c r="X4980" s="37">
        <v>903169</v>
      </c>
      <c r="Y4980" s="12">
        <v>0.08</v>
      </c>
      <c r="Z4980" s="37"/>
      <c r="AB4980" s="37"/>
      <c r="AD4980" s="37"/>
      <c r="AF4980" s="37"/>
      <c r="AH4980" s="37">
        <v>0</v>
      </c>
      <c r="AI4980" s="12">
        <v>0</v>
      </c>
      <c r="AN4980" s="37">
        <v>19502202</v>
      </c>
      <c r="AO4980" s="12">
        <v>1.69</v>
      </c>
      <c r="AP4980" s="37"/>
      <c r="AR4980" s="37"/>
      <c r="AT4980" s="37"/>
      <c r="AV4980" s="37"/>
      <c r="AX4980" s="37"/>
      <c r="BA4980" s="12">
        <v>8839</v>
      </c>
      <c r="BB4980" s="12">
        <v>38699</v>
      </c>
      <c r="BI4980" s="12">
        <v>115800</v>
      </c>
      <c r="BQ4980" s="12">
        <v>0</v>
      </c>
      <c r="BY4980" s="12">
        <v>0.01</v>
      </c>
      <c r="BZ4980" s="12">
        <v>0</v>
      </c>
      <c r="CC4980" s="12">
        <v>0</v>
      </c>
      <c r="CG4980" s="12" t="s">
        <v>940</v>
      </c>
      <c r="CH4980" s="12">
        <v>79.149000000000001</v>
      </c>
      <c r="CI4980" s="12" t="s">
        <v>953</v>
      </c>
      <c r="CJ4980" s="12"/>
      <c r="CK4980" s="12" t="s">
        <v>954</v>
      </c>
      <c r="CL4980" s="37">
        <v>1140813264</v>
      </c>
      <c r="CN4980" s="12" t="s">
        <v>1506</v>
      </c>
      <c r="CS4980" s="12"/>
      <c r="CT4980" s="36" t="str">
        <f t="shared" si="77"/>
        <v>1bn - 50bn</v>
      </c>
      <c r="CU4980" s="36" t="str">
        <f>VLOOKUP(CK4980,Mapping!B:C,2,FALSE)</f>
        <v>EU</v>
      </c>
    </row>
    <row r="4981" spans="1:99" ht="16" customHeight="1" x14ac:dyDescent="0.35">
      <c r="A4981" s="12" t="s">
        <v>730</v>
      </c>
      <c r="B4981" s="12" t="s">
        <v>933</v>
      </c>
      <c r="E4981" s="37">
        <v>899324</v>
      </c>
      <c r="F4981" s="12">
        <v>3000</v>
      </c>
      <c r="G4981" s="37" t="s">
        <v>1505</v>
      </c>
      <c r="I4981" s="37">
        <v>159934</v>
      </c>
      <c r="J4981" s="12">
        <v>0.3</v>
      </c>
      <c r="K4981" s="37">
        <v>417838</v>
      </c>
      <c r="L4981" s="12">
        <v>0.79</v>
      </c>
      <c r="M4981" s="37"/>
      <c r="O4981" s="37">
        <v>321552</v>
      </c>
      <c r="P4981" s="12">
        <v>0.61</v>
      </c>
      <c r="R4981" s="37"/>
      <c r="T4981" s="37"/>
      <c r="V4981" s="37"/>
      <c r="X4981" s="37"/>
      <c r="Z4981" s="37"/>
      <c r="AB4981" s="37"/>
      <c r="AD4981" s="37"/>
      <c r="AF4981" s="37"/>
      <c r="AH4981" s="37"/>
      <c r="AL4981" s="12">
        <v>20000</v>
      </c>
      <c r="AN4981" s="37"/>
      <c r="AP4981" s="37"/>
      <c r="AR4981" s="37"/>
      <c r="AT4981" s="37"/>
      <c r="AV4981" s="37"/>
      <c r="AX4981" s="37"/>
      <c r="BG4981" s="12">
        <v>7000</v>
      </c>
      <c r="BO4981" s="12">
        <v>0</v>
      </c>
      <c r="BS4981" s="12">
        <v>0</v>
      </c>
      <c r="BU4981" s="12">
        <v>0</v>
      </c>
      <c r="CG4981" s="12" t="s">
        <v>940</v>
      </c>
      <c r="CH4981" s="12">
        <v>52.969000000000001</v>
      </c>
      <c r="CI4981" s="12" t="s">
        <v>1120</v>
      </c>
      <c r="CJ4981" s="12"/>
      <c r="CK4981" s="12" t="s">
        <v>1121</v>
      </c>
      <c r="CL4981" s="37">
        <v>51744353</v>
      </c>
      <c r="CN4981" s="12" t="s">
        <v>1506</v>
      </c>
      <c r="CS4981" s="12"/>
      <c r="CT4981" s="36" t="str">
        <f t="shared" si="77"/>
        <v>500mn</v>
      </c>
      <c r="CU4981" s="36" t="str">
        <f>VLOOKUP(CK4981,Mapping!B:C,2,FALSE)</f>
        <v>EU</v>
      </c>
    </row>
    <row r="4982" spans="1:99" ht="16" customHeight="1" x14ac:dyDescent="0.35">
      <c r="A4982" s="12" t="s">
        <v>6586</v>
      </c>
      <c r="B4982" s="12" t="s">
        <v>925</v>
      </c>
      <c r="E4982" s="37">
        <v>3374392</v>
      </c>
      <c r="G4982" s="37" t="s">
        <v>1505</v>
      </c>
      <c r="I4982" s="37"/>
      <c r="K4982" s="37"/>
      <c r="M4982" s="37"/>
      <c r="O4982" s="37"/>
      <c r="Q4982" s="12">
        <v>0</v>
      </c>
      <c r="R4982" s="37"/>
      <c r="T4982" s="37"/>
      <c r="V4982" s="37"/>
      <c r="X4982" s="37">
        <v>3374392</v>
      </c>
      <c r="Y4982" s="12">
        <v>0.79</v>
      </c>
      <c r="Z4982" s="37"/>
      <c r="AB4982" s="37"/>
      <c r="AD4982" s="37"/>
      <c r="AF4982" s="37"/>
      <c r="AH4982" s="37">
        <v>0</v>
      </c>
      <c r="AI4982" s="12">
        <v>0</v>
      </c>
      <c r="AN4982" s="37"/>
      <c r="AP4982" s="37"/>
      <c r="AR4982" s="37"/>
      <c r="AT4982" s="37"/>
      <c r="AV4982" s="37"/>
      <c r="AX4982" s="37"/>
      <c r="BA4982" s="12">
        <v>33024</v>
      </c>
      <c r="BQ4982" s="12">
        <v>0</v>
      </c>
      <c r="BZ4982" s="12">
        <v>0</v>
      </c>
      <c r="CG4982" s="12" t="s">
        <v>940</v>
      </c>
      <c r="CH4982" s="12">
        <v>126.6</v>
      </c>
      <c r="CI4982" s="12" t="s">
        <v>2682</v>
      </c>
      <c r="CJ4982" s="12"/>
      <c r="CK4982" s="12" t="s">
        <v>2683</v>
      </c>
      <c r="CL4982" s="37">
        <v>427734579</v>
      </c>
      <c r="CN4982" s="12" t="s">
        <v>1506</v>
      </c>
      <c r="CS4982" s="12"/>
      <c r="CT4982" s="36" t="str">
        <f t="shared" si="77"/>
        <v>500mn</v>
      </c>
      <c r="CU4982" s="36" t="str">
        <f>VLOOKUP(CK4982,Mapping!B:C,2,FALSE)</f>
        <v>EU</v>
      </c>
    </row>
    <row r="4983" spans="1:99" ht="16" customHeight="1" x14ac:dyDescent="0.35">
      <c r="A4983" s="12" t="s">
        <v>6587</v>
      </c>
      <c r="B4983" s="12" t="s">
        <v>925</v>
      </c>
      <c r="E4983" s="37">
        <v>0</v>
      </c>
      <c r="G4983" s="37" t="s">
        <v>1505</v>
      </c>
      <c r="I4983" s="37"/>
      <c r="K4983" s="37"/>
      <c r="M4983" s="37"/>
      <c r="O4983" s="37"/>
      <c r="R4983" s="37"/>
      <c r="T4983" s="37"/>
      <c r="V4983" s="37"/>
      <c r="X4983" s="37"/>
      <c r="Z4983" s="37"/>
      <c r="AB4983" s="37"/>
      <c r="AD4983" s="37"/>
      <c r="AF4983" s="37"/>
      <c r="AH4983" s="37"/>
      <c r="AN4983" s="37">
        <v>0</v>
      </c>
      <c r="AO4983" s="12">
        <v>0</v>
      </c>
      <c r="AP4983" s="37">
        <v>0</v>
      </c>
      <c r="AQ4983" s="12">
        <v>0</v>
      </c>
      <c r="AR4983" s="37"/>
      <c r="AT4983" s="37"/>
      <c r="AV4983" s="37"/>
      <c r="AX4983" s="37"/>
      <c r="BH4983" s="12">
        <v>0</v>
      </c>
      <c r="BI4983" s="12">
        <v>0</v>
      </c>
      <c r="BV4983" s="12">
        <v>0</v>
      </c>
      <c r="BY4983" s="12">
        <v>0</v>
      </c>
      <c r="CG4983" s="12" t="s">
        <v>940</v>
      </c>
      <c r="CH4983" s="12">
        <v>36.091000000000001</v>
      </c>
      <c r="CI4983" s="12" t="s">
        <v>1085</v>
      </c>
      <c r="CJ4983" s="12" t="s">
        <v>966</v>
      </c>
      <c r="CK4983" s="12" t="s">
        <v>932</v>
      </c>
      <c r="CL4983" s="37">
        <v>1324290170</v>
      </c>
      <c r="CN4983" s="12" t="s">
        <v>1509</v>
      </c>
      <c r="CS4983" s="12"/>
      <c r="CT4983" s="36" t="str">
        <f t="shared" si="77"/>
        <v>1bn - 50bn</v>
      </c>
      <c r="CU4983" s="36" t="str">
        <f>VLOOKUP(CK4983,Mapping!B:C,2,FALSE)</f>
        <v>US/CA</v>
      </c>
    </row>
    <row r="4984" spans="1:99" ht="16" customHeight="1" x14ac:dyDescent="0.35">
      <c r="A4984" s="12" t="s">
        <v>6588</v>
      </c>
      <c r="B4984" s="12" t="s">
        <v>925</v>
      </c>
      <c r="E4984" s="37">
        <v>0</v>
      </c>
      <c r="G4984" s="37" t="s">
        <v>1505</v>
      </c>
      <c r="I4984" s="37"/>
      <c r="K4984" s="37"/>
      <c r="M4984" s="37"/>
      <c r="O4984" s="37"/>
      <c r="R4984" s="37"/>
      <c r="T4984" s="37"/>
      <c r="V4984" s="37"/>
      <c r="X4984" s="37"/>
      <c r="Z4984" s="37"/>
      <c r="AB4984" s="37"/>
      <c r="AD4984" s="37"/>
      <c r="AF4984" s="37"/>
      <c r="AH4984" s="37"/>
      <c r="AN4984" s="37">
        <v>0</v>
      </c>
      <c r="AO4984" s="12">
        <v>0</v>
      </c>
      <c r="AP4984" s="37"/>
      <c r="AR4984" s="37"/>
      <c r="AT4984" s="37"/>
      <c r="AV4984" s="37"/>
      <c r="AX4984" s="37"/>
      <c r="BI4984" s="12">
        <v>0</v>
      </c>
      <c r="BY4984" s="12">
        <v>0</v>
      </c>
      <c r="CG4984" s="12"/>
      <c r="CH4984" s="12">
        <v>8.8140000000000001</v>
      </c>
      <c r="CI4984" s="12" t="s">
        <v>1224</v>
      </c>
      <c r="CJ4984" s="12" t="s">
        <v>1017</v>
      </c>
      <c r="CK4984" s="12" t="s">
        <v>932</v>
      </c>
      <c r="CL4984" s="37">
        <v>177774180</v>
      </c>
      <c r="CN4984" s="12" t="s">
        <v>1536</v>
      </c>
      <c r="CS4984" s="12"/>
      <c r="CT4984" s="36" t="str">
        <f t="shared" si="77"/>
        <v>500mn</v>
      </c>
      <c r="CU4984" s="36" t="str">
        <f>VLOOKUP(CK4984,Mapping!B:C,2,FALSE)</f>
        <v>US/CA</v>
      </c>
    </row>
    <row r="4985" spans="1:99" ht="16" customHeight="1" x14ac:dyDescent="0.35">
      <c r="A4985" s="12" t="s">
        <v>6589</v>
      </c>
      <c r="B4985" s="12" t="s">
        <v>925</v>
      </c>
      <c r="E4985" s="37">
        <v>58157926</v>
      </c>
      <c r="G4985" s="37" t="s">
        <v>1505</v>
      </c>
      <c r="I4985" s="37"/>
      <c r="K4985" s="37"/>
      <c r="M4985" s="37"/>
      <c r="O4985" s="37"/>
      <c r="R4985" s="37"/>
      <c r="T4985" s="37"/>
      <c r="V4985" s="37"/>
      <c r="X4985" s="37"/>
      <c r="Z4985" s="37"/>
      <c r="AB4985" s="37"/>
      <c r="AD4985" s="37"/>
      <c r="AF4985" s="37"/>
      <c r="AH4985" s="37"/>
      <c r="AN4985" s="37">
        <v>57409138</v>
      </c>
      <c r="AO4985" s="12">
        <v>3.56</v>
      </c>
      <c r="AP4985" s="37">
        <v>748788</v>
      </c>
      <c r="AQ4985" s="12">
        <v>0.05</v>
      </c>
      <c r="AR4985" s="37"/>
      <c r="AT4985" s="37"/>
      <c r="AV4985" s="37"/>
      <c r="AX4985" s="37"/>
      <c r="BH4985" s="12">
        <v>2643</v>
      </c>
      <c r="BI4985" s="12">
        <v>268000</v>
      </c>
      <c r="BV4985" s="12">
        <v>0</v>
      </c>
      <c r="BY4985" s="12">
        <v>0.03</v>
      </c>
      <c r="CG4985" s="12" t="s">
        <v>940</v>
      </c>
      <c r="CH4985" s="12">
        <v>12.116</v>
      </c>
      <c r="CI4985" s="12" t="s">
        <v>1907</v>
      </c>
      <c r="CJ4985" s="12" t="s">
        <v>1021</v>
      </c>
      <c r="CK4985" s="12" t="s">
        <v>932</v>
      </c>
      <c r="CL4985" s="37">
        <v>1610988107</v>
      </c>
      <c r="CN4985" s="12" t="s">
        <v>1509</v>
      </c>
      <c r="CS4985" s="12"/>
      <c r="CT4985" s="36" t="str">
        <f t="shared" si="77"/>
        <v>1bn - 50bn</v>
      </c>
      <c r="CU4985" s="36" t="str">
        <f>VLOOKUP(CK4985,Mapping!B:C,2,FALSE)</f>
        <v>US/CA</v>
      </c>
    </row>
    <row r="4986" spans="1:99" ht="16" customHeight="1" x14ac:dyDescent="0.35">
      <c r="A4986" s="12" t="s">
        <v>824</v>
      </c>
      <c r="B4986" s="12" t="s">
        <v>933</v>
      </c>
      <c r="E4986" s="37">
        <v>393833</v>
      </c>
      <c r="F4986" s="12">
        <v>350</v>
      </c>
      <c r="G4986" s="37" t="s">
        <v>1505</v>
      </c>
      <c r="I4986" s="37">
        <v>17009</v>
      </c>
      <c r="J4986" s="12">
        <v>0</v>
      </c>
      <c r="K4986" s="37">
        <v>80298</v>
      </c>
      <c r="L4986" s="12">
        <v>0.01</v>
      </c>
      <c r="M4986" s="37"/>
      <c r="O4986" s="37">
        <v>72896</v>
      </c>
      <c r="P4986" s="12">
        <v>0.01</v>
      </c>
      <c r="Q4986" s="12">
        <v>828</v>
      </c>
      <c r="R4986" s="37">
        <v>32817</v>
      </c>
      <c r="S4986" s="12">
        <v>0</v>
      </c>
      <c r="T4986" s="37"/>
      <c r="V4986" s="37">
        <v>47870</v>
      </c>
      <c r="W4986" s="12">
        <v>0.01</v>
      </c>
      <c r="X4986" s="37"/>
      <c r="Z4986" s="37"/>
      <c r="AB4986" s="37"/>
      <c r="AD4986" s="37"/>
      <c r="AF4986" s="37">
        <v>23606</v>
      </c>
      <c r="AG4986" s="12">
        <v>0</v>
      </c>
      <c r="AH4986" s="37">
        <v>104560</v>
      </c>
      <c r="AI4986" s="12">
        <v>0.01</v>
      </c>
      <c r="AK4986" s="12">
        <v>2200</v>
      </c>
      <c r="AL4986" s="12">
        <v>4800</v>
      </c>
      <c r="AN4986" s="37"/>
      <c r="AP4986" s="37">
        <v>14777</v>
      </c>
      <c r="AQ4986" s="12">
        <v>0</v>
      </c>
      <c r="AR4986" s="37"/>
      <c r="AT4986" s="37"/>
      <c r="AV4986" s="37"/>
      <c r="AX4986" s="37"/>
      <c r="AZ4986" s="12">
        <v>3100</v>
      </c>
      <c r="BF4986" s="12">
        <v>1750</v>
      </c>
      <c r="BG4986" s="12">
        <v>1300</v>
      </c>
      <c r="BH4986" s="12">
        <v>64</v>
      </c>
      <c r="BO4986" s="12">
        <v>0</v>
      </c>
      <c r="BP4986" s="12">
        <v>0</v>
      </c>
      <c r="BQ4986" s="12">
        <v>0</v>
      </c>
      <c r="BS4986" s="12">
        <v>0</v>
      </c>
      <c r="BT4986" s="12">
        <v>0</v>
      </c>
      <c r="BU4986" s="12">
        <v>0</v>
      </c>
      <c r="BV4986" s="12">
        <v>0</v>
      </c>
      <c r="BX4986" s="12">
        <v>0</v>
      </c>
      <c r="CG4986" s="12" t="s">
        <v>996</v>
      </c>
      <c r="CH4986" s="12">
        <v>62.411999999999999</v>
      </c>
      <c r="CI4986" s="12" t="s">
        <v>960</v>
      </c>
      <c r="CJ4986" s="12"/>
      <c r="CK4986" s="12" t="s">
        <v>961</v>
      </c>
      <c r="CL4986" s="37">
        <v>835064804</v>
      </c>
      <c r="CN4986" s="12" t="s">
        <v>1506</v>
      </c>
      <c r="CS4986" s="12"/>
      <c r="CT4986" s="36" t="str">
        <f t="shared" si="77"/>
        <v>500mn - 1bn</v>
      </c>
      <c r="CU4986" s="36" t="str">
        <f>VLOOKUP(CK4986,Mapping!B:C,2,FALSE)</f>
        <v>EU</v>
      </c>
    </row>
    <row r="4987" spans="1:99" ht="16" customHeight="1" x14ac:dyDescent="0.35">
      <c r="A4987" s="12" t="s">
        <v>6590</v>
      </c>
      <c r="B4987" s="12" t="s">
        <v>925</v>
      </c>
      <c r="E4987" s="37">
        <v>35796141</v>
      </c>
      <c r="G4987" s="37" t="s">
        <v>1505</v>
      </c>
      <c r="I4987" s="37"/>
      <c r="K4987" s="37"/>
      <c r="M4987" s="37"/>
      <c r="O4987" s="37"/>
      <c r="R4987" s="37"/>
      <c r="T4987" s="37"/>
      <c r="V4987" s="37"/>
      <c r="X4987" s="37"/>
      <c r="Z4987" s="37"/>
      <c r="AB4987" s="37"/>
      <c r="AD4987" s="37"/>
      <c r="AF4987" s="37"/>
      <c r="AH4987" s="37"/>
      <c r="AN4987" s="37">
        <v>35796141</v>
      </c>
      <c r="AO4987" s="12">
        <v>0.53</v>
      </c>
      <c r="AP4987" s="37">
        <v>0</v>
      </c>
      <c r="AQ4987" s="12">
        <v>0</v>
      </c>
      <c r="AR4987" s="37"/>
      <c r="AT4987" s="37"/>
      <c r="AV4987" s="37"/>
      <c r="AX4987" s="37"/>
      <c r="BH4987" s="12">
        <v>0</v>
      </c>
      <c r="BI4987" s="12">
        <v>212550</v>
      </c>
      <c r="BV4987" s="12">
        <v>0</v>
      </c>
      <c r="BY4987" s="12">
        <v>0.03</v>
      </c>
      <c r="CG4987" s="12" t="s">
        <v>940</v>
      </c>
      <c r="CH4987" s="12">
        <v>25.622</v>
      </c>
      <c r="CI4987" s="12" t="s">
        <v>941</v>
      </c>
      <c r="CJ4987" s="12" t="s">
        <v>941</v>
      </c>
      <c r="CK4987" s="12" t="s">
        <v>932</v>
      </c>
      <c r="CL4987" s="37">
        <v>6759719287</v>
      </c>
      <c r="CN4987" s="12" t="s">
        <v>1506</v>
      </c>
      <c r="CS4987" s="12"/>
      <c r="CT4987" s="36" t="str">
        <f t="shared" si="77"/>
        <v>1bn - 50bn</v>
      </c>
      <c r="CU4987" s="36" t="str">
        <f>VLOOKUP(CK4987,Mapping!B:C,2,FALSE)</f>
        <v>US/CA</v>
      </c>
    </row>
    <row r="4988" spans="1:99" ht="16" customHeight="1" x14ac:dyDescent="0.35">
      <c r="A4988" s="12" t="s">
        <v>6591</v>
      </c>
      <c r="B4988" s="12" t="s">
        <v>925</v>
      </c>
      <c r="E4988" s="37">
        <v>171312417</v>
      </c>
      <c r="G4988" s="37" t="s">
        <v>1505</v>
      </c>
      <c r="I4988" s="37"/>
      <c r="K4988" s="37"/>
      <c r="M4988" s="37">
        <v>50677434</v>
      </c>
      <c r="N4988" s="12">
        <v>0.99</v>
      </c>
      <c r="O4988" s="37"/>
      <c r="R4988" s="37"/>
      <c r="T4988" s="37">
        <v>37436206</v>
      </c>
      <c r="U4988" s="12">
        <v>0.73</v>
      </c>
      <c r="V4988" s="37"/>
      <c r="X4988" s="37">
        <v>33247328</v>
      </c>
      <c r="Y4988" s="12">
        <v>0.65</v>
      </c>
      <c r="Z4988" s="37">
        <v>14997372</v>
      </c>
      <c r="AA4988" s="12">
        <v>0.28999999999999998</v>
      </c>
      <c r="AB4988" s="37"/>
      <c r="AD4988" s="37"/>
      <c r="AF4988" s="37"/>
      <c r="AH4988" s="37"/>
      <c r="AN4988" s="37">
        <v>34954077</v>
      </c>
      <c r="AO4988" s="12">
        <v>0.68</v>
      </c>
      <c r="AP4988" s="37">
        <v>0</v>
      </c>
      <c r="AQ4988" s="12">
        <v>0</v>
      </c>
      <c r="AR4988" s="37"/>
      <c r="AT4988" s="37"/>
      <c r="AV4988" s="37"/>
      <c r="AX4988" s="37"/>
      <c r="BA4988" s="12">
        <v>325380</v>
      </c>
      <c r="BB4988" s="12">
        <v>403933</v>
      </c>
      <c r="BC4988" s="12">
        <v>507182</v>
      </c>
      <c r="BH4988" s="12">
        <v>0</v>
      </c>
      <c r="BI4988" s="12">
        <v>207550</v>
      </c>
      <c r="BK4988" s="12">
        <v>334431</v>
      </c>
      <c r="BV4988" s="12">
        <v>0</v>
      </c>
      <c r="BY4988" s="12">
        <v>0.03</v>
      </c>
      <c r="BZ4988" s="12">
        <v>0.01</v>
      </c>
      <c r="CC4988" s="12">
        <v>0.02</v>
      </c>
      <c r="CD4988" s="12">
        <v>0.04</v>
      </c>
      <c r="CE4988" s="12">
        <v>0.01</v>
      </c>
      <c r="CG4988" s="12" t="s">
        <v>929</v>
      </c>
      <c r="CH4988" s="12">
        <v>37.743000000000002</v>
      </c>
      <c r="CI4988" s="12" t="s">
        <v>2114</v>
      </c>
      <c r="CJ4988" s="12" t="s">
        <v>1616</v>
      </c>
      <c r="CK4988" s="12" t="s">
        <v>932</v>
      </c>
      <c r="CL4988" s="37">
        <v>5112653582</v>
      </c>
      <c r="CN4988" s="12" t="s">
        <v>1506</v>
      </c>
      <c r="CS4988" s="12"/>
      <c r="CT4988" s="36" t="str">
        <f t="shared" si="77"/>
        <v>1bn - 50bn</v>
      </c>
      <c r="CU4988" s="36" t="str">
        <f>VLOOKUP(CK4988,Mapping!B:C,2,FALSE)</f>
        <v>US/CA</v>
      </c>
    </row>
    <row r="4989" spans="1:99" ht="16" customHeight="1" x14ac:dyDescent="0.35">
      <c r="A4989" s="12" t="s">
        <v>6592</v>
      </c>
      <c r="B4989" s="12" t="s">
        <v>925</v>
      </c>
      <c r="E4989" s="37">
        <v>50789192</v>
      </c>
      <c r="G4989" s="37" t="s">
        <v>1505</v>
      </c>
      <c r="I4989" s="37"/>
      <c r="K4989" s="37"/>
      <c r="M4989" s="37">
        <v>24378772</v>
      </c>
      <c r="N4989" s="12">
        <v>0.2</v>
      </c>
      <c r="O4989" s="37">
        <v>0</v>
      </c>
      <c r="P4989" s="12">
        <v>0</v>
      </c>
      <c r="Q4989" s="12">
        <v>14576</v>
      </c>
      <c r="R4989" s="37"/>
      <c r="T4989" s="37"/>
      <c r="V4989" s="37"/>
      <c r="X4989" s="37">
        <v>18750030</v>
      </c>
      <c r="Y4989" s="12">
        <v>0.15</v>
      </c>
      <c r="Z4989" s="37"/>
      <c r="AB4989" s="37"/>
      <c r="AD4989" s="37"/>
      <c r="AF4989" s="37"/>
      <c r="AH4989" s="37">
        <v>1840657</v>
      </c>
      <c r="AI4989" s="12">
        <v>0.01</v>
      </c>
      <c r="AL4989" s="12">
        <v>0</v>
      </c>
      <c r="AM4989" s="12">
        <v>24434</v>
      </c>
      <c r="AN4989" s="37">
        <v>4563987</v>
      </c>
      <c r="AO4989" s="12">
        <v>0.04</v>
      </c>
      <c r="AP4989" s="37">
        <v>1193009</v>
      </c>
      <c r="AQ4989" s="12">
        <v>0.01</v>
      </c>
      <c r="AR4989" s="37"/>
      <c r="AT4989" s="37"/>
      <c r="AV4989" s="37"/>
      <c r="AX4989" s="37">
        <v>62737</v>
      </c>
      <c r="AY4989" s="12">
        <v>0</v>
      </c>
      <c r="BA4989" s="12">
        <v>183500</v>
      </c>
      <c r="BB4989" s="12">
        <v>136400</v>
      </c>
      <c r="BH4989" s="12">
        <v>5167</v>
      </c>
      <c r="BI4989" s="12">
        <v>27100</v>
      </c>
      <c r="BQ4989" s="12">
        <v>0</v>
      </c>
      <c r="BU4989" s="12">
        <v>0</v>
      </c>
      <c r="BV4989" s="12">
        <v>0</v>
      </c>
      <c r="BW4989" s="12">
        <v>0</v>
      </c>
      <c r="BY4989" s="12">
        <v>0</v>
      </c>
      <c r="BZ4989" s="12">
        <v>0</v>
      </c>
      <c r="CC4989" s="12">
        <v>0.01</v>
      </c>
      <c r="CG4989" s="12" t="s">
        <v>959</v>
      </c>
      <c r="CH4989" s="12">
        <v>17.536000000000001</v>
      </c>
      <c r="CI4989" s="12" t="s">
        <v>1056</v>
      </c>
      <c r="CJ4989" s="12"/>
      <c r="CK4989" s="12" t="s">
        <v>1057</v>
      </c>
      <c r="CL4989" s="37">
        <v>11630868594</v>
      </c>
      <c r="CN4989" s="12" t="s">
        <v>1506</v>
      </c>
      <c r="CS4989" s="12"/>
      <c r="CT4989" s="36" t="str">
        <f t="shared" si="77"/>
        <v>1bn - 50bn</v>
      </c>
      <c r="CU4989" s="36" t="str">
        <f>VLOOKUP(CK4989,Mapping!B:C,2,FALSE)</f>
        <v>Asia</v>
      </c>
    </row>
    <row r="4990" spans="1:99" ht="16" customHeight="1" x14ac:dyDescent="0.35">
      <c r="A4990" s="12" t="s">
        <v>6593</v>
      </c>
      <c r="B4990" s="12" t="s">
        <v>933</v>
      </c>
      <c r="E4990" s="37">
        <v>1380393</v>
      </c>
      <c r="G4990" s="37" t="s">
        <v>1505</v>
      </c>
      <c r="I4990" s="37"/>
      <c r="K4990" s="37">
        <v>284818</v>
      </c>
      <c r="L4990" s="12">
        <v>0.14000000000000001</v>
      </c>
      <c r="M4990" s="37"/>
      <c r="O4990" s="37">
        <v>1095575</v>
      </c>
      <c r="P4990" s="12">
        <v>0.52</v>
      </c>
      <c r="R4990" s="37">
        <v>0</v>
      </c>
      <c r="S4990" s="12">
        <v>0</v>
      </c>
      <c r="T4990" s="37"/>
      <c r="V4990" s="37"/>
      <c r="X4990" s="37"/>
      <c r="Z4990" s="37"/>
      <c r="AB4990" s="37"/>
      <c r="AD4990" s="37"/>
      <c r="AF4990" s="37"/>
      <c r="AH4990" s="37"/>
      <c r="AL4990" s="12">
        <v>59700</v>
      </c>
      <c r="AN4990" s="37"/>
      <c r="AP4990" s="37"/>
      <c r="AR4990" s="37"/>
      <c r="AT4990" s="37"/>
      <c r="AV4990" s="37"/>
      <c r="AX4990" s="37"/>
      <c r="AZ4990" s="12">
        <v>0</v>
      </c>
      <c r="BG4990" s="12">
        <v>3700</v>
      </c>
      <c r="BS4990" s="12">
        <v>0</v>
      </c>
      <c r="BU4990" s="12">
        <v>0</v>
      </c>
      <c r="BX4990" s="12">
        <v>0</v>
      </c>
      <c r="CG4990" s="12" t="s">
        <v>940</v>
      </c>
      <c r="CH4990" s="12">
        <v>260.98</v>
      </c>
      <c r="CI4990" s="12" t="s">
        <v>999</v>
      </c>
      <c r="CJ4990" s="12"/>
      <c r="CK4990" s="12" t="s">
        <v>927</v>
      </c>
      <c r="CL4990" s="37">
        <v>210035181</v>
      </c>
      <c r="CN4990" s="12" t="s">
        <v>1506</v>
      </c>
      <c r="CS4990" s="12"/>
      <c r="CT4990" s="36" t="str">
        <f t="shared" si="77"/>
        <v>500mn</v>
      </c>
      <c r="CU4990" s="36" t="str">
        <f>VLOOKUP(CK4990,Mapping!B:C,2,FALSE)</f>
        <v>CN</v>
      </c>
    </row>
    <row r="4991" spans="1:99" ht="16" customHeight="1" x14ac:dyDescent="0.35">
      <c r="A4991" s="12" t="s">
        <v>6594</v>
      </c>
      <c r="B4991" s="12" t="s">
        <v>925</v>
      </c>
      <c r="E4991" s="37">
        <v>3446234</v>
      </c>
      <c r="G4991" s="37" t="s">
        <v>1505</v>
      </c>
      <c r="I4991" s="37"/>
      <c r="K4991" s="37">
        <v>115467</v>
      </c>
      <c r="L4991" s="12">
        <v>0.26</v>
      </c>
      <c r="M4991" s="37"/>
      <c r="O4991" s="37">
        <v>3330767</v>
      </c>
      <c r="P4991" s="12">
        <v>7.47</v>
      </c>
      <c r="R4991" s="37"/>
      <c r="T4991" s="37"/>
      <c r="V4991" s="37"/>
      <c r="X4991" s="37"/>
      <c r="Z4991" s="37"/>
      <c r="AB4991" s="37"/>
      <c r="AD4991" s="37"/>
      <c r="AF4991" s="37"/>
      <c r="AH4991" s="37"/>
      <c r="AL4991" s="12">
        <v>181500</v>
      </c>
      <c r="AN4991" s="37"/>
      <c r="AP4991" s="37"/>
      <c r="AR4991" s="37"/>
      <c r="AT4991" s="37"/>
      <c r="AV4991" s="37"/>
      <c r="AX4991" s="37"/>
      <c r="BG4991" s="12">
        <v>1500</v>
      </c>
      <c r="BS4991" s="12">
        <v>0</v>
      </c>
      <c r="BU4991" s="12">
        <v>0</v>
      </c>
      <c r="CG4991" s="12" t="s">
        <v>940</v>
      </c>
      <c r="CH4991" s="12">
        <v>229.02699999999999</v>
      </c>
      <c r="CI4991" s="12" t="s">
        <v>947</v>
      </c>
      <c r="CJ4991" s="12"/>
      <c r="CK4991" s="12" t="s">
        <v>927</v>
      </c>
      <c r="CL4991" s="37">
        <v>44579654</v>
      </c>
      <c r="CN4991" s="12" t="s">
        <v>1506</v>
      </c>
      <c r="CS4991" s="12"/>
      <c r="CT4991" s="36" t="str">
        <f t="shared" si="77"/>
        <v>500mn</v>
      </c>
      <c r="CU4991" s="36" t="str">
        <f>VLOOKUP(CK4991,Mapping!B:C,2,FALSE)</f>
        <v>CN</v>
      </c>
    </row>
    <row r="4992" spans="1:99" ht="16" customHeight="1" x14ac:dyDescent="0.35">
      <c r="A4992" s="12" t="s">
        <v>6595</v>
      </c>
      <c r="B4992" s="12" t="s">
        <v>933</v>
      </c>
      <c r="E4992" s="37">
        <v>10415207</v>
      </c>
      <c r="G4992" s="37" t="s">
        <v>1505</v>
      </c>
      <c r="I4992" s="37"/>
      <c r="K4992" s="37">
        <v>5103637</v>
      </c>
      <c r="L4992" s="12">
        <v>9.81</v>
      </c>
      <c r="M4992" s="37"/>
      <c r="O4992" s="37">
        <v>1090069</v>
      </c>
      <c r="P4992" s="12">
        <v>2.1</v>
      </c>
      <c r="R4992" s="37">
        <v>4221501</v>
      </c>
      <c r="S4992" s="12">
        <v>8.1199999999999992</v>
      </c>
      <c r="T4992" s="37"/>
      <c r="V4992" s="37"/>
      <c r="X4992" s="37"/>
      <c r="Z4992" s="37"/>
      <c r="AB4992" s="37"/>
      <c r="AD4992" s="37"/>
      <c r="AF4992" s="37"/>
      <c r="AH4992" s="37"/>
      <c r="AL4992" s="12">
        <v>59400</v>
      </c>
      <c r="AN4992" s="37"/>
      <c r="AP4992" s="37"/>
      <c r="AR4992" s="37"/>
      <c r="AT4992" s="37"/>
      <c r="AV4992" s="37"/>
      <c r="AX4992" s="37"/>
      <c r="AZ4992" s="12">
        <v>318000</v>
      </c>
      <c r="BG4992" s="12">
        <v>66300</v>
      </c>
      <c r="BS4992" s="12">
        <v>0</v>
      </c>
      <c r="BU4992" s="12">
        <v>0</v>
      </c>
      <c r="BX4992" s="12">
        <v>0.01</v>
      </c>
      <c r="CG4992" s="12" t="s">
        <v>940</v>
      </c>
      <c r="CH4992" s="12">
        <v>196.86699999999999</v>
      </c>
      <c r="CI4992" s="12" t="s">
        <v>999</v>
      </c>
      <c r="CJ4992" s="12"/>
      <c r="CK4992" s="12" t="s">
        <v>927</v>
      </c>
      <c r="CL4992" s="37">
        <v>52011144</v>
      </c>
      <c r="CN4992" s="12" t="s">
        <v>1506</v>
      </c>
      <c r="CS4992" s="12"/>
      <c r="CT4992" s="36" t="str">
        <f t="shared" si="77"/>
        <v>500mn</v>
      </c>
      <c r="CU4992" s="36" t="str">
        <f>VLOOKUP(CK4992,Mapping!B:C,2,FALSE)</f>
        <v>CN</v>
      </c>
    </row>
    <row r="4993" spans="1:99" ht="16" customHeight="1" x14ac:dyDescent="0.35">
      <c r="A4993" s="12" t="s">
        <v>6596</v>
      </c>
      <c r="B4993" s="12" t="s">
        <v>925</v>
      </c>
      <c r="E4993" s="37">
        <v>1220</v>
      </c>
      <c r="G4993" s="37" t="s">
        <v>1505</v>
      </c>
      <c r="I4993" s="37"/>
      <c r="K4993" s="37"/>
      <c r="M4993" s="37"/>
      <c r="O4993" s="37"/>
      <c r="Q4993" s="12">
        <v>6</v>
      </c>
      <c r="R4993" s="37"/>
      <c r="T4993" s="37"/>
      <c r="V4993" s="37"/>
      <c r="X4993" s="37"/>
      <c r="Z4993" s="37"/>
      <c r="AB4993" s="37"/>
      <c r="AD4993" s="37"/>
      <c r="AF4993" s="37"/>
      <c r="AH4993" s="37">
        <v>758</v>
      </c>
      <c r="AI4993" s="12">
        <v>0</v>
      </c>
      <c r="AN4993" s="37"/>
      <c r="AP4993" s="37">
        <v>462</v>
      </c>
      <c r="AQ4993" s="12">
        <v>0</v>
      </c>
      <c r="AR4993" s="37"/>
      <c r="AT4993" s="37"/>
      <c r="AV4993" s="37"/>
      <c r="AX4993" s="37"/>
      <c r="BH4993" s="12">
        <v>2</v>
      </c>
      <c r="BQ4993" s="12">
        <v>0</v>
      </c>
      <c r="BV4993" s="12">
        <v>0</v>
      </c>
      <c r="CG4993" s="12" t="s">
        <v>934</v>
      </c>
      <c r="CH4993" s="12">
        <v>28.452999999999999</v>
      </c>
      <c r="CI4993" s="12" t="s">
        <v>6597</v>
      </c>
      <c r="CJ4993" s="12" t="s">
        <v>1082</v>
      </c>
      <c r="CK4993" s="12" t="s">
        <v>932</v>
      </c>
      <c r="CL4993" s="37">
        <v>162658472</v>
      </c>
      <c r="CN4993" s="12" t="s">
        <v>1509</v>
      </c>
      <c r="CS4993" s="12"/>
      <c r="CT4993" s="36" t="str">
        <f t="shared" si="77"/>
        <v>500mn</v>
      </c>
      <c r="CU4993" s="36" t="str">
        <f>VLOOKUP(CK4993,Mapping!B:C,2,FALSE)</f>
        <v>US/CA</v>
      </c>
    </row>
    <row r="4994" spans="1:99" ht="16" customHeight="1" x14ac:dyDescent="0.35">
      <c r="A4994" s="12" t="s">
        <v>6598</v>
      </c>
      <c r="B4994" s="12" t="s">
        <v>925</v>
      </c>
      <c r="E4994" s="37">
        <v>717531</v>
      </c>
      <c r="G4994" s="37" t="s">
        <v>1505</v>
      </c>
      <c r="I4994" s="37"/>
      <c r="K4994" s="37">
        <v>384478</v>
      </c>
      <c r="L4994" s="12">
        <v>1.54</v>
      </c>
      <c r="M4994" s="37">
        <v>170115</v>
      </c>
      <c r="N4994" s="12">
        <v>0.68</v>
      </c>
      <c r="O4994" s="37"/>
      <c r="R4994" s="37"/>
      <c r="T4994" s="37"/>
      <c r="V4994" s="37"/>
      <c r="X4994" s="37"/>
      <c r="Z4994" s="37"/>
      <c r="AB4994" s="37">
        <v>162938</v>
      </c>
      <c r="AC4994" s="12">
        <v>0.65</v>
      </c>
      <c r="AD4994" s="37"/>
      <c r="AF4994" s="37"/>
      <c r="AH4994" s="37"/>
      <c r="AJ4994" s="12">
        <v>10000</v>
      </c>
      <c r="AN4994" s="37"/>
      <c r="AP4994" s="37"/>
      <c r="AR4994" s="37"/>
      <c r="AT4994" s="37"/>
      <c r="AV4994" s="37"/>
      <c r="AX4994" s="37"/>
      <c r="BB4994" s="12">
        <v>1500</v>
      </c>
      <c r="BG4994" s="12">
        <v>6000</v>
      </c>
      <c r="BR4994" s="12">
        <v>0</v>
      </c>
      <c r="BS4994" s="12">
        <v>0</v>
      </c>
      <c r="CC4994" s="12">
        <v>0</v>
      </c>
      <c r="CG4994" s="12" t="s">
        <v>959</v>
      </c>
      <c r="CH4994" s="12">
        <v>46.238</v>
      </c>
      <c r="CI4994" s="12" t="s">
        <v>1158</v>
      </c>
      <c r="CJ4994" s="12"/>
      <c r="CK4994" s="12" t="s">
        <v>990</v>
      </c>
      <c r="CL4994" s="37">
        <v>24630745</v>
      </c>
      <c r="CN4994" s="12" t="s">
        <v>1506</v>
      </c>
      <c r="CS4994" s="12"/>
      <c r="CT4994" s="36" t="str">
        <f t="shared" si="77"/>
        <v>500mn</v>
      </c>
      <c r="CU4994" s="36" t="str">
        <f>VLOOKUP(CK4994,Mapping!B:C,2,FALSE)</f>
        <v>EU</v>
      </c>
    </row>
    <row r="4995" spans="1:99" ht="16" customHeight="1" x14ac:dyDescent="0.35">
      <c r="A4995" s="12" t="s">
        <v>761</v>
      </c>
      <c r="B4995" s="12" t="s">
        <v>925</v>
      </c>
      <c r="E4995" s="37">
        <v>1111905</v>
      </c>
      <c r="F4995" s="12">
        <v>1734</v>
      </c>
      <c r="G4995" s="37" t="s">
        <v>1505</v>
      </c>
      <c r="I4995" s="37">
        <v>84268</v>
      </c>
      <c r="J4995" s="12">
        <v>7.0000000000000007E-2</v>
      </c>
      <c r="K4995" s="37">
        <v>85610</v>
      </c>
      <c r="L4995" s="12">
        <v>7.0000000000000007E-2</v>
      </c>
      <c r="M4995" s="37">
        <v>193710</v>
      </c>
      <c r="N4995" s="12">
        <v>0.15</v>
      </c>
      <c r="O4995" s="37">
        <v>79837</v>
      </c>
      <c r="P4995" s="12">
        <v>0.06</v>
      </c>
      <c r="R4995" s="37"/>
      <c r="T4995" s="37">
        <v>264850</v>
      </c>
      <c r="U4995" s="12">
        <v>0.21</v>
      </c>
      <c r="V4995" s="37"/>
      <c r="X4995" s="37">
        <v>297650</v>
      </c>
      <c r="Y4995" s="12">
        <v>0.24</v>
      </c>
      <c r="Z4995" s="37"/>
      <c r="AB4995" s="37">
        <v>105980</v>
      </c>
      <c r="AC4995" s="12">
        <v>0.08</v>
      </c>
      <c r="AD4995" s="37"/>
      <c r="AF4995" s="37"/>
      <c r="AH4995" s="37"/>
      <c r="AJ4995" s="12">
        <v>7336</v>
      </c>
      <c r="AL4995" s="12">
        <v>5257</v>
      </c>
      <c r="AN4995" s="37"/>
      <c r="AP4995" s="37"/>
      <c r="AR4995" s="37"/>
      <c r="AT4995" s="37"/>
      <c r="AV4995" s="37"/>
      <c r="AX4995" s="37"/>
      <c r="BA4995" s="12">
        <v>2913</v>
      </c>
      <c r="BB4995" s="12">
        <v>1544</v>
      </c>
      <c r="BG4995" s="12">
        <v>1386</v>
      </c>
      <c r="BK4995" s="12">
        <v>2366</v>
      </c>
      <c r="BO4995" s="12">
        <v>0</v>
      </c>
      <c r="BR4995" s="12">
        <v>0</v>
      </c>
      <c r="BS4995" s="12">
        <v>0</v>
      </c>
      <c r="BU4995" s="12">
        <v>0</v>
      </c>
      <c r="BZ4995" s="12">
        <v>0</v>
      </c>
      <c r="CC4995" s="12">
        <v>0</v>
      </c>
      <c r="CE4995" s="12">
        <v>0</v>
      </c>
      <c r="CG4995" s="12" t="s">
        <v>940</v>
      </c>
      <c r="CH4995" s="12">
        <v>46.795000000000002</v>
      </c>
      <c r="CI4995" s="12" t="s">
        <v>1244</v>
      </c>
      <c r="CJ4995" s="12"/>
      <c r="CK4995" s="12" t="s">
        <v>990</v>
      </c>
      <c r="CL4995" s="37">
        <v>125523379</v>
      </c>
      <c r="CN4995" s="12" t="s">
        <v>1506</v>
      </c>
      <c r="CS4995" s="12"/>
      <c r="CT4995" s="36" t="str">
        <f t="shared" ref="CT4995:CT5058" si="78">IF(CL4995&gt;100000000000, "100bn", IF(CL4995&gt;50000000000, "50bn - 100bn",IF(CL4995&gt;1000000000, "1bn - 50bn", IF(CL4995&gt;500000000, "500mn - 1bn", "500mn"))))</f>
        <v>500mn</v>
      </c>
      <c r="CU4995" s="36" t="str">
        <f>VLOOKUP(CK4995,Mapping!B:C,2,FALSE)</f>
        <v>EU</v>
      </c>
    </row>
    <row r="4996" spans="1:99" ht="16" customHeight="1" x14ac:dyDescent="0.35">
      <c r="A4996" s="12" t="s">
        <v>6599</v>
      </c>
      <c r="B4996" s="12" t="s">
        <v>925</v>
      </c>
      <c r="E4996" s="37">
        <v>0</v>
      </c>
      <c r="G4996" s="37" t="s">
        <v>1505</v>
      </c>
      <c r="I4996" s="37"/>
      <c r="K4996" s="37"/>
      <c r="M4996" s="37"/>
      <c r="O4996" s="37"/>
      <c r="R4996" s="37"/>
      <c r="T4996" s="37"/>
      <c r="V4996" s="37"/>
      <c r="X4996" s="37"/>
      <c r="Z4996" s="37"/>
      <c r="AB4996" s="37"/>
      <c r="AD4996" s="37"/>
      <c r="AF4996" s="37"/>
      <c r="AH4996" s="37"/>
      <c r="AN4996" s="37">
        <v>0</v>
      </c>
      <c r="AO4996" s="12">
        <v>0</v>
      </c>
      <c r="AP4996" s="37"/>
      <c r="AR4996" s="37"/>
      <c r="AT4996" s="37"/>
      <c r="AV4996" s="37"/>
      <c r="AX4996" s="37"/>
      <c r="BI4996" s="12">
        <v>0</v>
      </c>
      <c r="BY4996" s="12">
        <v>0</v>
      </c>
      <c r="CG4996" s="12" t="s">
        <v>959</v>
      </c>
      <c r="CH4996" s="12">
        <v>43.631</v>
      </c>
      <c r="CI4996" s="12" t="s">
        <v>1752</v>
      </c>
      <c r="CJ4996" s="12"/>
      <c r="CK4996" s="12" t="s">
        <v>1753</v>
      </c>
      <c r="CL4996" s="37">
        <v>176363046</v>
      </c>
      <c r="CN4996" s="12" t="s">
        <v>1506</v>
      </c>
      <c r="CS4996" s="12"/>
      <c r="CT4996" s="36" t="str">
        <f t="shared" si="78"/>
        <v>500mn</v>
      </c>
      <c r="CU4996" s="36" t="str">
        <f>VLOOKUP(CK4996,Mapping!B:C,2,FALSE)</f>
        <v>LATAM</v>
      </c>
    </row>
    <row r="4997" spans="1:99" ht="16" customHeight="1" x14ac:dyDescent="0.35">
      <c r="A4997" s="12" t="s">
        <v>6600</v>
      </c>
      <c r="B4997" s="12" t="s">
        <v>925</v>
      </c>
      <c r="E4997" s="37">
        <v>0</v>
      </c>
      <c r="G4997" s="37" t="s">
        <v>1505</v>
      </c>
      <c r="I4997" s="37"/>
      <c r="K4997" s="37"/>
      <c r="M4997" s="37"/>
      <c r="O4997" s="37"/>
      <c r="R4997" s="37"/>
      <c r="T4997" s="37"/>
      <c r="V4997" s="37"/>
      <c r="X4997" s="37"/>
      <c r="Z4997" s="37"/>
      <c r="AB4997" s="37"/>
      <c r="AD4997" s="37"/>
      <c r="AF4997" s="37"/>
      <c r="AH4997" s="37"/>
      <c r="AN4997" s="37"/>
      <c r="AP4997" s="37"/>
      <c r="AR4997" s="37"/>
      <c r="AT4997" s="37">
        <v>0</v>
      </c>
      <c r="AU4997" s="12">
        <v>0</v>
      </c>
      <c r="AV4997" s="37"/>
      <c r="AX4997" s="37"/>
      <c r="BD4997" s="12">
        <v>0</v>
      </c>
      <c r="CF4997" s="12">
        <v>0</v>
      </c>
      <c r="CG4997" s="12" t="s">
        <v>976</v>
      </c>
      <c r="CH4997" s="12">
        <v>89.980999999999995</v>
      </c>
      <c r="CI4997" s="12" t="s">
        <v>938</v>
      </c>
      <c r="CJ4997" s="12" t="s">
        <v>931</v>
      </c>
      <c r="CK4997" s="12" t="s">
        <v>932</v>
      </c>
      <c r="CL4997" s="37">
        <v>53003444</v>
      </c>
      <c r="CN4997" s="12" t="s">
        <v>1513</v>
      </c>
      <c r="CS4997" s="12"/>
      <c r="CT4997" s="36" t="str">
        <f t="shared" si="78"/>
        <v>500mn</v>
      </c>
      <c r="CU4997" s="36" t="str">
        <f>VLOOKUP(CK4997,Mapping!B:C,2,FALSE)</f>
        <v>US/CA</v>
      </c>
    </row>
    <row r="4998" spans="1:99" ht="16" customHeight="1" x14ac:dyDescent="0.35">
      <c r="A4998" s="12" t="s">
        <v>6601</v>
      </c>
      <c r="B4998" s="12" t="s">
        <v>925</v>
      </c>
      <c r="E4998" s="37">
        <v>12546</v>
      </c>
      <c r="G4998" s="37" t="s">
        <v>1505</v>
      </c>
      <c r="I4998" s="37"/>
      <c r="K4998" s="37"/>
      <c r="M4998" s="37">
        <v>12546</v>
      </c>
      <c r="N4998" s="12">
        <v>0.01</v>
      </c>
      <c r="O4998" s="37"/>
      <c r="R4998" s="37"/>
      <c r="T4998" s="37"/>
      <c r="V4998" s="37"/>
      <c r="X4998" s="37"/>
      <c r="Z4998" s="37"/>
      <c r="AB4998" s="37"/>
      <c r="AD4998" s="37"/>
      <c r="AF4998" s="37"/>
      <c r="AH4998" s="37"/>
      <c r="AN4998" s="37"/>
      <c r="AP4998" s="37"/>
      <c r="AR4998" s="37"/>
      <c r="AT4998" s="37"/>
      <c r="AV4998" s="37"/>
      <c r="AX4998" s="37"/>
      <c r="BB4998" s="12">
        <v>100</v>
      </c>
      <c r="CC4998" s="12">
        <v>0</v>
      </c>
      <c r="CG4998" s="12" t="s">
        <v>940</v>
      </c>
      <c r="CH4998" s="12">
        <v>16.193999999999999</v>
      </c>
      <c r="CI4998" s="12" t="s">
        <v>988</v>
      </c>
      <c r="CJ4998" s="12"/>
      <c r="CK4998" s="12" t="s">
        <v>988</v>
      </c>
      <c r="CL4998" s="37">
        <v>156997093</v>
      </c>
      <c r="CN4998" s="12" t="s">
        <v>1509</v>
      </c>
      <c r="CS4998" s="12"/>
      <c r="CT4998" s="36" t="str">
        <f t="shared" si="78"/>
        <v>500mn</v>
      </c>
      <c r="CU4998" s="36" t="str">
        <f>VLOOKUP(CK4998,Mapping!B:C,2,FALSE)</f>
        <v>SG</v>
      </c>
    </row>
    <row r="4999" spans="1:99" ht="16" customHeight="1" x14ac:dyDescent="0.35">
      <c r="A4999" s="12" t="s">
        <v>6602</v>
      </c>
      <c r="B4999" s="12" t="s">
        <v>925</v>
      </c>
      <c r="E4999" s="37">
        <v>0</v>
      </c>
      <c r="G4999" s="37" t="s">
        <v>1505</v>
      </c>
      <c r="I4999" s="37"/>
      <c r="K4999" s="37"/>
      <c r="M4999" s="37"/>
      <c r="O4999" s="37"/>
      <c r="R4999" s="37"/>
      <c r="T4999" s="37"/>
      <c r="V4999" s="37"/>
      <c r="X4999" s="37"/>
      <c r="Z4999" s="37"/>
      <c r="AB4999" s="37"/>
      <c r="AD4999" s="37"/>
      <c r="AF4999" s="37"/>
      <c r="AH4999" s="37"/>
      <c r="AN4999" s="37"/>
      <c r="AP4999" s="37">
        <v>0</v>
      </c>
      <c r="AQ4999" s="12">
        <v>0</v>
      </c>
      <c r="AR4999" s="37"/>
      <c r="AT4999" s="37"/>
      <c r="AV4999" s="37"/>
      <c r="AX4999" s="37"/>
      <c r="BH4999" s="12">
        <v>0</v>
      </c>
      <c r="BV4999" s="12">
        <v>0</v>
      </c>
      <c r="CG4999" s="12" t="s">
        <v>940</v>
      </c>
      <c r="CH4999" s="12">
        <v>63.970999999999997</v>
      </c>
      <c r="CI4999" s="12" t="s">
        <v>1129</v>
      </c>
      <c r="CJ4999" s="12" t="s">
        <v>1130</v>
      </c>
      <c r="CK4999" s="12" t="s">
        <v>932</v>
      </c>
      <c r="CL4999" s="37">
        <v>696355885</v>
      </c>
      <c r="CN4999" s="12" t="s">
        <v>1506</v>
      </c>
      <c r="CS4999" s="12"/>
      <c r="CT4999" s="36" t="str">
        <f t="shared" si="78"/>
        <v>500mn - 1bn</v>
      </c>
      <c r="CU4999" s="36" t="str">
        <f>VLOOKUP(CK4999,Mapping!B:C,2,FALSE)</f>
        <v>US/CA</v>
      </c>
    </row>
    <row r="5000" spans="1:99" ht="16" customHeight="1" x14ac:dyDescent="0.35">
      <c r="A5000" s="12" t="s">
        <v>6603</v>
      </c>
      <c r="B5000" s="12" t="s">
        <v>925</v>
      </c>
      <c r="E5000" s="37">
        <v>37839</v>
      </c>
      <c r="G5000" s="37" t="s">
        <v>1505</v>
      </c>
      <c r="I5000" s="37"/>
      <c r="K5000" s="37"/>
      <c r="M5000" s="37"/>
      <c r="O5000" s="37"/>
      <c r="Q5000" s="12">
        <v>47</v>
      </c>
      <c r="R5000" s="37"/>
      <c r="T5000" s="37"/>
      <c r="V5000" s="37"/>
      <c r="X5000" s="37"/>
      <c r="Z5000" s="37"/>
      <c r="AB5000" s="37"/>
      <c r="AD5000" s="37"/>
      <c r="AF5000" s="37"/>
      <c r="AH5000" s="37">
        <v>5935</v>
      </c>
      <c r="AI5000" s="12">
        <v>0</v>
      </c>
      <c r="AN5000" s="37">
        <v>21052</v>
      </c>
      <c r="AO5000" s="12">
        <v>0.01</v>
      </c>
      <c r="AP5000" s="37">
        <v>10852</v>
      </c>
      <c r="AQ5000" s="12">
        <v>0.01</v>
      </c>
      <c r="AR5000" s="37"/>
      <c r="AT5000" s="37"/>
      <c r="AV5000" s="37"/>
      <c r="AX5000" s="37"/>
      <c r="BH5000" s="12">
        <v>47</v>
      </c>
      <c r="BI5000" s="12">
        <v>125</v>
      </c>
      <c r="BQ5000" s="12">
        <v>0</v>
      </c>
      <c r="BV5000" s="12">
        <v>0</v>
      </c>
      <c r="BY5000" s="12">
        <v>0</v>
      </c>
      <c r="CG5000" s="12" t="s">
        <v>934</v>
      </c>
      <c r="CH5000" s="12">
        <v>129.33699999999999</v>
      </c>
      <c r="CI5000" s="12" t="s">
        <v>1584</v>
      </c>
      <c r="CJ5000" s="12" t="s">
        <v>931</v>
      </c>
      <c r="CK5000" s="12" t="s">
        <v>932</v>
      </c>
      <c r="CL5000" s="37">
        <v>200813970</v>
      </c>
      <c r="CN5000" s="12" t="s">
        <v>1509</v>
      </c>
      <c r="CS5000" s="12"/>
      <c r="CT5000" s="36" t="str">
        <f t="shared" si="78"/>
        <v>500mn</v>
      </c>
      <c r="CU5000" s="36" t="str">
        <f>VLOOKUP(CK5000,Mapping!B:C,2,FALSE)</f>
        <v>US/CA</v>
      </c>
    </row>
    <row r="5001" spans="1:99" ht="16" customHeight="1" x14ac:dyDescent="0.35">
      <c r="A5001" s="12" t="s">
        <v>6604</v>
      </c>
      <c r="B5001" s="12" t="s">
        <v>925</v>
      </c>
      <c r="E5001" s="37">
        <v>0</v>
      </c>
      <c r="G5001" s="37" t="s">
        <v>1505</v>
      </c>
      <c r="I5001" s="37"/>
      <c r="K5001" s="37"/>
      <c r="M5001" s="37"/>
      <c r="O5001" s="37"/>
      <c r="Q5001" s="12">
        <v>0</v>
      </c>
      <c r="R5001" s="37"/>
      <c r="T5001" s="37"/>
      <c r="V5001" s="37"/>
      <c r="X5001" s="37"/>
      <c r="Z5001" s="37"/>
      <c r="AB5001" s="37"/>
      <c r="AD5001" s="37"/>
      <c r="AF5001" s="37"/>
      <c r="AH5001" s="37">
        <v>0</v>
      </c>
      <c r="AI5001" s="12">
        <v>0</v>
      </c>
      <c r="AN5001" s="37">
        <v>0</v>
      </c>
      <c r="AO5001" s="12">
        <v>0</v>
      </c>
      <c r="AP5001" s="37">
        <v>0</v>
      </c>
      <c r="AQ5001" s="12">
        <v>0</v>
      </c>
      <c r="AR5001" s="37"/>
      <c r="AT5001" s="37"/>
      <c r="AV5001" s="37"/>
      <c r="AX5001" s="37"/>
      <c r="BH5001" s="12">
        <v>0</v>
      </c>
      <c r="BI5001" s="12">
        <v>0</v>
      </c>
      <c r="BQ5001" s="12">
        <v>0</v>
      </c>
      <c r="BV5001" s="12">
        <v>0</v>
      </c>
      <c r="BY5001" s="12">
        <v>0</v>
      </c>
      <c r="CG5001" s="12" t="s">
        <v>940</v>
      </c>
      <c r="CH5001" s="12">
        <v>22.594999999999999</v>
      </c>
      <c r="CI5001" s="12" t="s">
        <v>5497</v>
      </c>
      <c r="CJ5001" s="12" t="s">
        <v>941</v>
      </c>
      <c r="CK5001" s="12" t="s">
        <v>932</v>
      </c>
      <c r="CL5001" s="37">
        <v>1211106491</v>
      </c>
      <c r="CN5001" s="12" t="s">
        <v>1509</v>
      </c>
      <c r="CS5001" s="12"/>
      <c r="CT5001" s="36" t="str">
        <f t="shared" si="78"/>
        <v>1bn - 50bn</v>
      </c>
      <c r="CU5001" s="36" t="str">
        <f>VLOOKUP(CK5001,Mapping!B:C,2,FALSE)</f>
        <v>US/CA</v>
      </c>
    </row>
    <row r="5002" spans="1:99" ht="16" customHeight="1" x14ac:dyDescent="0.35">
      <c r="A5002" s="12" t="s">
        <v>6605</v>
      </c>
      <c r="B5002" s="12" t="s">
        <v>925</v>
      </c>
      <c r="E5002" s="37">
        <v>535533</v>
      </c>
      <c r="G5002" s="37" t="s">
        <v>1505</v>
      </c>
      <c r="I5002" s="37"/>
      <c r="K5002" s="37"/>
      <c r="M5002" s="37"/>
      <c r="O5002" s="37"/>
      <c r="R5002" s="37"/>
      <c r="T5002" s="37"/>
      <c r="V5002" s="37"/>
      <c r="X5002" s="37"/>
      <c r="Z5002" s="37"/>
      <c r="AB5002" s="37"/>
      <c r="AD5002" s="37"/>
      <c r="AF5002" s="37"/>
      <c r="AH5002" s="37"/>
      <c r="AN5002" s="37">
        <v>535533</v>
      </c>
      <c r="AO5002" s="12">
        <v>0.56000000000000005</v>
      </c>
      <c r="AP5002" s="37"/>
      <c r="AR5002" s="37"/>
      <c r="AT5002" s="37"/>
      <c r="AV5002" s="37"/>
      <c r="AX5002" s="37"/>
      <c r="BI5002" s="12">
        <v>2500</v>
      </c>
      <c r="BY5002" s="12">
        <v>0</v>
      </c>
      <c r="CG5002" s="12" t="s">
        <v>991</v>
      </c>
      <c r="CI5002" s="12" t="s">
        <v>1884</v>
      </c>
      <c r="CJ5002" s="12" t="s">
        <v>931</v>
      </c>
      <c r="CK5002" s="12" t="s">
        <v>932</v>
      </c>
      <c r="CL5002" s="37">
        <v>94858257</v>
      </c>
      <c r="CN5002" s="12" t="s">
        <v>1509</v>
      </c>
      <c r="CS5002" s="12"/>
      <c r="CT5002" s="36" t="str">
        <f t="shared" si="78"/>
        <v>500mn</v>
      </c>
      <c r="CU5002" s="36" t="str">
        <f>VLOOKUP(CK5002,Mapping!B:C,2,FALSE)</f>
        <v>US/CA</v>
      </c>
    </row>
    <row r="5003" spans="1:99" ht="16" customHeight="1" x14ac:dyDescent="0.35">
      <c r="A5003" s="12" t="s">
        <v>6606</v>
      </c>
      <c r="B5003" s="12" t="s">
        <v>925</v>
      </c>
      <c r="E5003" s="37">
        <v>0</v>
      </c>
      <c r="G5003" s="37" t="s">
        <v>1505</v>
      </c>
      <c r="I5003" s="37"/>
      <c r="K5003" s="37"/>
      <c r="M5003" s="37"/>
      <c r="O5003" s="37"/>
      <c r="Q5003" s="12">
        <v>0</v>
      </c>
      <c r="R5003" s="37"/>
      <c r="T5003" s="37"/>
      <c r="V5003" s="37"/>
      <c r="X5003" s="37"/>
      <c r="Z5003" s="37"/>
      <c r="AB5003" s="37"/>
      <c r="AD5003" s="37"/>
      <c r="AF5003" s="37"/>
      <c r="AH5003" s="37">
        <v>0</v>
      </c>
      <c r="AI5003" s="12">
        <v>0</v>
      </c>
      <c r="AN5003" s="37"/>
      <c r="AP5003" s="37"/>
      <c r="AR5003" s="37"/>
      <c r="AT5003" s="37"/>
      <c r="AV5003" s="37"/>
      <c r="AX5003" s="37"/>
      <c r="BQ5003" s="12">
        <v>0</v>
      </c>
      <c r="CG5003" s="12" t="s">
        <v>940</v>
      </c>
      <c r="CH5003" s="12">
        <v>64.911000000000001</v>
      </c>
      <c r="CI5003" s="12" t="s">
        <v>6607</v>
      </c>
      <c r="CJ5003" s="12" t="s">
        <v>946</v>
      </c>
      <c r="CK5003" s="12" t="s">
        <v>932</v>
      </c>
      <c r="CL5003" s="37">
        <v>126123238</v>
      </c>
      <c r="CN5003" s="12" t="s">
        <v>1509</v>
      </c>
      <c r="CS5003" s="12"/>
      <c r="CT5003" s="36" t="str">
        <f t="shared" si="78"/>
        <v>500mn</v>
      </c>
      <c r="CU5003" s="36" t="str">
        <f>VLOOKUP(CK5003,Mapping!B:C,2,FALSE)</f>
        <v>US/CA</v>
      </c>
    </row>
    <row r="5004" spans="1:99" ht="16" customHeight="1" x14ac:dyDescent="0.35">
      <c r="A5004" s="12" t="s">
        <v>6608</v>
      </c>
      <c r="B5004" s="12" t="s">
        <v>925</v>
      </c>
      <c r="E5004" s="37">
        <v>0</v>
      </c>
      <c r="G5004" s="37" t="s">
        <v>1505</v>
      </c>
      <c r="I5004" s="37"/>
      <c r="K5004" s="37"/>
      <c r="M5004" s="37"/>
      <c r="O5004" s="37"/>
      <c r="R5004" s="37"/>
      <c r="T5004" s="37"/>
      <c r="V5004" s="37"/>
      <c r="X5004" s="37"/>
      <c r="Z5004" s="37"/>
      <c r="AB5004" s="37"/>
      <c r="AD5004" s="37"/>
      <c r="AF5004" s="37"/>
      <c r="AH5004" s="37"/>
      <c r="AN5004" s="37">
        <v>0</v>
      </c>
      <c r="AO5004" s="12">
        <v>0</v>
      </c>
      <c r="AP5004" s="37"/>
      <c r="AR5004" s="37">
        <v>0</v>
      </c>
      <c r="AS5004" s="12">
        <v>0</v>
      </c>
      <c r="AT5004" s="37"/>
      <c r="AV5004" s="37"/>
      <c r="AX5004" s="37"/>
      <c r="BE5004" s="12">
        <v>0</v>
      </c>
      <c r="BI5004" s="12">
        <v>0</v>
      </c>
      <c r="BM5004" s="12">
        <v>0</v>
      </c>
      <c r="BY5004" s="12">
        <v>0</v>
      </c>
      <c r="CG5004" s="12" t="s">
        <v>976</v>
      </c>
      <c r="CH5004" s="12">
        <v>130.84800000000001</v>
      </c>
      <c r="CI5004" s="12" t="s">
        <v>941</v>
      </c>
      <c r="CJ5004" s="12" t="s">
        <v>941</v>
      </c>
      <c r="CK5004" s="12" t="s">
        <v>932</v>
      </c>
      <c r="CL5004" s="37">
        <v>78374846</v>
      </c>
      <c r="CN5004" s="12" t="s">
        <v>1513</v>
      </c>
      <c r="CS5004" s="12"/>
      <c r="CT5004" s="36" t="str">
        <f t="shared" si="78"/>
        <v>500mn</v>
      </c>
      <c r="CU5004" s="36" t="str">
        <f>VLOOKUP(CK5004,Mapping!B:C,2,FALSE)</f>
        <v>US/CA</v>
      </c>
    </row>
    <row r="5005" spans="1:99" ht="16" customHeight="1" x14ac:dyDescent="0.35">
      <c r="A5005" s="12" t="s">
        <v>6609</v>
      </c>
      <c r="B5005" s="12" t="s">
        <v>925</v>
      </c>
      <c r="E5005" s="37">
        <v>39433</v>
      </c>
      <c r="G5005" s="37" t="s">
        <v>1505</v>
      </c>
      <c r="I5005" s="37"/>
      <c r="K5005" s="37"/>
      <c r="M5005" s="37">
        <v>4391</v>
      </c>
      <c r="N5005" s="12">
        <v>0</v>
      </c>
      <c r="O5005" s="37"/>
      <c r="Q5005" s="12">
        <v>210</v>
      </c>
      <c r="R5005" s="37"/>
      <c r="T5005" s="37"/>
      <c r="V5005" s="37"/>
      <c r="X5005" s="37">
        <v>102</v>
      </c>
      <c r="Y5005" s="12">
        <v>0</v>
      </c>
      <c r="Z5005" s="37"/>
      <c r="AB5005" s="37"/>
      <c r="AD5005" s="37"/>
      <c r="AF5005" s="37"/>
      <c r="AH5005" s="37">
        <v>26519</v>
      </c>
      <c r="AI5005" s="12">
        <v>0</v>
      </c>
      <c r="AN5005" s="37">
        <v>8421</v>
      </c>
      <c r="AO5005" s="12">
        <v>0</v>
      </c>
      <c r="AP5005" s="37">
        <v>0</v>
      </c>
      <c r="AQ5005" s="12">
        <v>0</v>
      </c>
      <c r="AR5005" s="37"/>
      <c r="AT5005" s="37"/>
      <c r="AV5005" s="37"/>
      <c r="AX5005" s="37"/>
      <c r="BA5005" s="12">
        <v>1</v>
      </c>
      <c r="BB5005" s="12">
        <v>35</v>
      </c>
      <c r="BH5005" s="12">
        <v>0</v>
      </c>
      <c r="BI5005" s="12">
        <v>50</v>
      </c>
      <c r="BQ5005" s="12">
        <v>0</v>
      </c>
      <c r="BV5005" s="12">
        <v>0</v>
      </c>
      <c r="BY5005" s="12">
        <v>0</v>
      </c>
      <c r="BZ5005" s="12">
        <v>0</v>
      </c>
      <c r="CC5005" s="12">
        <v>0</v>
      </c>
      <c r="CG5005" s="12" t="s">
        <v>940</v>
      </c>
      <c r="CH5005" s="12">
        <v>19.989000000000001</v>
      </c>
      <c r="CI5005" s="12" t="s">
        <v>1997</v>
      </c>
      <c r="CJ5005" s="12" t="s">
        <v>1109</v>
      </c>
      <c r="CK5005" s="12" t="s">
        <v>932</v>
      </c>
      <c r="CL5005" s="37">
        <v>910706572</v>
      </c>
      <c r="CN5005" s="12" t="s">
        <v>1509</v>
      </c>
      <c r="CS5005" s="12"/>
      <c r="CT5005" s="36" t="str">
        <f t="shared" si="78"/>
        <v>500mn - 1bn</v>
      </c>
      <c r="CU5005" s="36" t="str">
        <f>VLOOKUP(CK5005,Mapping!B:C,2,FALSE)</f>
        <v>US/CA</v>
      </c>
    </row>
    <row r="5006" spans="1:99" ht="16" customHeight="1" x14ac:dyDescent="0.35">
      <c r="A5006" s="12" t="s">
        <v>6610</v>
      </c>
      <c r="B5006" s="12" t="s">
        <v>925</v>
      </c>
      <c r="E5006" s="37">
        <v>825113</v>
      </c>
      <c r="G5006" s="37" t="s">
        <v>1505</v>
      </c>
      <c r="I5006" s="37"/>
      <c r="K5006" s="37"/>
      <c r="M5006" s="37">
        <v>595935</v>
      </c>
      <c r="N5006" s="12">
        <v>0.02</v>
      </c>
      <c r="O5006" s="37"/>
      <c r="Q5006" s="12">
        <v>450</v>
      </c>
      <c r="R5006" s="37"/>
      <c r="T5006" s="37"/>
      <c r="V5006" s="37"/>
      <c r="X5006" s="37"/>
      <c r="Z5006" s="37"/>
      <c r="AB5006" s="37"/>
      <c r="AD5006" s="37"/>
      <c r="AF5006" s="37"/>
      <c r="AH5006" s="37">
        <v>56826</v>
      </c>
      <c r="AI5006" s="12">
        <v>0</v>
      </c>
      <c r="AN5006" s="37">
        <v>151572</v>
      </c>
      <c r="AO5006" s="12">
        <v>0</v>
      </c>
      <c r="AP5006" s="37">
        <v>20780</v>
      </c>
      <c r="AQ5006" s="12">
        <v>0</v>
      </c>
      <c r="AR5006" s="37"/>
      <c r="AT5006" s="37"/>
      <c r="AV5006" s="37"/>
      <c r="AX5006" s="37"/>
      <c r="BB5006" s="12">
        <v>4750</v>
      </c>
      <c r="BH5006" s="12">
        <v>90</v>
      </c>
      <c r="BI5006" s="12">
        <v>900</v>
      </c>
      <c r="BQ5006" s="12">
        <v>0</v>
      </c>
      <c r="BV5006" s="12">
        <v>0</v>
      </c>
      <c r="BY5006" s="12">
        <v>0</v>
      </c>
      <c r="CC5006" s="12">
        <v>0</v>
      </c>
      <c r="CG5006" s="12" t="s">
        <v>940</v>
      </c>
      <c r="CH5006" s="12">
        <v>28.582999999999998</v>
      </c>
      <c r="CI5006" s="12" t="s">
        <v>1841</v>
      </c>
      <c r="CJ5006" s="12"/>
      <c r="CK5006" s="12" t="s">
        <v>1842</v>
      </c>
      <c r="CL5006" s="37">
        <v>3478948934</v>
      </c>
      <c r="CN5006" s="12" t="s">
        <v>1506</v>
      </c>
      <c r="CS5006" s="12"/>
      <c r="CT5006" s="36" t="str">
        <f t="shared" si="78"/>
        <v>1bn - 50bn</v>
      </c>
      <c r="CU5006" s="36" t="str">
        <f>VLOOKUP(CK5006,Mapping!B:C,2,FALSE)</f>
        <v>EU</v>
      </c>
    </row>
    <row r="5007" spans="1:99" ht="16" customHeight="1" x14ac:dyDescent="0.35">
      <c r="A5007" s="12" t="s">
        <v>6611</v>
      </c>
      <c r="B5007" s="12" t="s">
        <v>925</v>
      </c>
      <c r="E5007" s="37">
        <v>0</v>
      </c>
      <c r="G5007" s="37" t="s">
        <v>1505</v>
      </c>
      <c r="I5007" s="37"/>
      <c r="K5007" s="37"/>
      <c r="M5007" s="37"/>
      <c r="O5007" s="37"/>
      <c r="Q5007" s="12">
        <v>0</v>
      </c>
      <c r="R5007" s="37"/>
      <c r="T5007" s="37"/>
      <c r="V5007" s="37"/>
      <c r="X5007" s="37"/>
      <c r="Z5007" s="37"/>
      <c r="AB5007" s="37"/>
      <c r="AD5007" s="37"/>
      <c r="AF5007" s="37"/>
      <c r="AH5007" s="37">
        <v>0</v>
      </c>
      <c r="AI5007" s="12">
        <v>0</v>
      </c>
      <c r="AN5007" s="37"/>
      <c r="AP5007" s="37"/>
      <c r="AR5007" s="37"/>
      <c r="AT5007" s="37"/>
      <c r="AV5007" s="37"/>
      <c r="AX5007" s="37"/>
      <c r="BQ5007" s="12">
        <v>0</v>
      </c>
      <c r="CG5007" s="12" t="s">
        <v>940</v>
      </c>
      <c r="CH5007" s="12">
        <v>17.876000000000001</v>
      </c>
      <c r="CI5007" s="12" t="s">
        <v>2224</v>
      </c>
      <c r="CJ5007" s="12" t="s">
        <v>975</v>
      </c>
      <c r="CK5007" s="12" t="s">
        <v>932</v>
      </c>
      <c r="CL5007" s="37">
        <v>152369611</v>
      </c>
      <c r="CN5007" s="12" t="s">
        <v>1509</v>
      </c>
      <c r="CS5007" s="12"/>
      <c r="CT5007" s="36" t="str">
        <f t="shared" si="78"/>
        <v>500mn</v>
      </c>
      <c r="CU5007" s="36" t="str">
        <f>VLOOKUP(CK5007,Mapping!B:C,2,FALSE)</f>
        <v>US/CA</v>
      </c>
    </row>
    <row r="5008" spans="1:99" ht="16" customHeight="1" x14ac:dyDescent="0.35">
      <c r="A5008" s="12" t="s">
        <v>6612</v>
      </c>
      <c r="B5008" s="12" t="s">
        <v>925</v>
      </c>
      <c r="E5008" s="37">
        <v>1280773</v>
      </c>
      <c r="G5008" s="37" t="s">
        <v>1505</v>
      </c>
      <c r="I5008" s="37"/>
      <c r="K5008" s="37"/>
      <c r="M5008" s="37"/>
      <c r="O5008" s="37"/>
      <c r="R5008" s="37"/>
      <c r="T5008" s="37"/>
      <c r="V5008" s="37"/>
      <c r="X5008" s="37"/>
      <c r="Z5008" s="37"/>
      <c r="AB5008" s="37"/>
      <c r="AD5008" s="37">
        <v>1280773</v>
      </c>
      <c r="AE5008" s="12">
        <v>0.66</v>
      </c>
      <c r="AF5008" s="37"/>
      <c r="AH5008" s="37"/>
      <c r="AN5008" s="37">
        <v>0</v>
      </c>
      <c r="AO5008" s="12">
        <v>0</v>
      </c>
      <c r="AP5008" s="37"/>
      <c r="AR5008" s="37"/>
      <c r="AT5008" s="37"/>
      <c r="AV5008" s="37"/>
      <c r="AX5008" s="37"/>
      <c r="BI5008" s="12">
        <v>0</v>
      </c>
      <c r="BJ5008" s="12">
        <v>11495</v>
      </c>
      <c r="BY5008" s="12">
        <v>0</v>
      </c>
      <c r="CB5008" s="12">
        <v>0</v>
      </c>
      <c r="CG5008" s="12" t="s">
        <v>959</v>
      </c>
      <c r="CH5008" s="12">
        <v>30.841000000000001</v>
      </c>
      <c r="CI5008" s="12" t="s">
        <v>6613</v>
      </c>
      <c r="CJ5008" s="12" t="s">
        <v>1082</v>
      </c>
      <c r="CK5008" s="12" t="s">
        <v>932</v>
      </c>
      <c r="CL5008" s="37">
        <v>194713337</v>
      </c>
      <c r="CN5008" s="12" t="s">
        <v>1509</v>
      </c>
      <c r="CS5008" s="12"/>
      <c r="CT5008" s="36" t="str">
        <f t="shared" si="78"/>
        <v>500mn</v>
      </c>
      <c r="CU5008" s="36" t="str">
        <f>VLOOKUP(CK5008,Mapping!B:C,2,FALSE)</f>
        <v>US/CA</v>
      </c>
    </row>
    <row r="5009" spans="1:99" ht="16" customHeight="1" x14ac:dyDescent="0.35">
      <c r="A5009" s="12" t="s">
        <v>6614</v>
      </c>
      <c r="B5009" s="12" t="s">
        <v>925</v>
      </c>
      <c r="E5009" s="37">
        <v>869282</v>
      </c>
      <c r="G5009" s="37" t="s">
        <v>1505</v>
      </c>
      <c r="I5009" s="37"/>
      <c r="K5009" s="37"/>
      <c r="M5009" s="37"/>
      <c r="O5009" s="37"/>
      <c r="R5009" s="37"/>
      <c r="T5009" s="37"/>
      <c r="V5009" s="37"/>
      <c r="X5009" s="37"/>
      <c r="Z5009" s="37"/>
      <c r="AB5009" s="37"/>
      <c r="AD5009" s="37"/>
      <c r="AF5009" s="37"/>
      <c r="AH5009" s="37"/>
      <c r="AN5009" s="37">
        <v>869282</v>
      </c>
      <c r="AO5009" s="12">
        <v>0.05</v>
      </c>
      <c r="AP5009" s="37"/>
      <c r="AR5009" s="37"/>
      <c r="AT5009" s="37"/>
      <c r="AV5009" s="37"/>
      <c r="AX5009" s="37"/>
      <c r="BI5009" s="12">
        <v>4025</v>
      </c>
      <c r="BY5009" s="12">
        <v>0</v>
      </c>
      <c r="CG5009" s="12" t="s">
        <v>940</v>
      </c>
      <c r="CH5009" s="12">
        <v>14.519</v>
      </c>
      <c r="CI5009" s="12" t="s">
        <v>1045</v>
      </c>
      <c r="CJ5009" s="12" t="s">
        <v>1046</v>
      </c>
      <c r="CK5009" s="12" t="s">
        <v>932</v>
      </c>
      <c r="CL5009" s="37">
        <v>1689398658</v>
      </c>
      <c r="CN5009" s="12" t="s">
        <v>1509</v>
      </c>
      <c r="CS5009" s="12"/>
      <c r="CT5009" s="36" t="str">
        <f t="shared" si="78"/>
        <v>1bn - 50bn</v>
      </c>
      <c r="CU5009" s="36" t="str">
        <f>VLOOKUP(CK5009,Mapping!B:C,2,FALSE)</f>
        <v>US/CA</v>
      </c>
    </row>
    <row r="5010" spans="1:99" ht="16" customHeight="1" x14ac:dyDescent="0.35">
      <c r="A5010" s="12" t="s">
        <v>6615</v>
      </c>
      <c r="B5010" s="12" t="s">
        <v>925</v>
      </c>
      <c r="E5010" s="37">
        <v>0</v>
      </c>
      <c r="G5010" s="37" t="s">
        <v>1505</v>
      </c>
      <c r="I5010" s="37"/>
      <c r="K5010" s="37"/>
      <c r="M5010" s="37"/>
      <c r="O5010" s="37"/>
      <c r="R5010" s="37"/>
      <c r="T5010" s="37"/>
      <c r="V5010" s="37"/>
      <c r="X5010" s="37"/>
      <c r="Z5010" s="37"/>
      <c r="AB5010" s="37"/>
      <c r="AD5010" s="37"/>
      <c r="AF5010" s="37"/>
      <c r="AH5010" s="37"/>
      <c r="AN5010" s="37"/>
      <c r="AP5010" s="37">
        <v>0</v>
      </c>
      <c r="AQ5010" s="12">
        <v>0</v>
      </c>
      <c r="AR5010" s="37"/>
      <c r="AT5010" s="37"/>
      <c r="AV5010" s="37"/>
      <c r="AX5010" s="37"/>
      <c r="BH5010" s="12">
        <v>0</v>
      </c>
      <c r="BV5010" s="12">
        <v>0</v>
      </c>
      <c r="CG5010" s="12" t="s">
        <v>934</v>
      </c>
      <c r="CH5010" s="12">
        <v>25.756</v>
      </c>
      <c r="CI5010" s="12" t="s">
        <v>6616</v>
      </c>
      <c r="CJ5010" s="12" t="s">
        <v>936</v>
      </c>
      <c r="CK5010" s="12" t="s">
        <v>932</v>
      </c>
      <c r="CL5010" s="37">
        <v>180943025</v>
      </c>
      <c r="CN5010" s="12" t="s">
        <v>1509</v>
      </c>
      <c r="CS5010" s="12"/>
      <c r="CT5010" s="36" t="str">
        <f t="shared" si="78"/>
        <v>500mn</v>
      </c>
      <c r="CU5010" s="36" t="str">
        <f>VLOOKUP(CK5010,Mapping!B:C,2,FALSE)</f>
        <v>US/CA</v>
      </c>
    </row>
    <row r="5011" spans="1:99" ht="16" customHeight="1" x14ac:dyDescent="0.35">
      <c r="A5011" s="12" t="s">
        <v>6617</v>
      </c>
      <c r="B5011" s="12" t="s">
        <v>925</v>
      </c>
      <c r="E5011" s="37">
        <v>11936257</v>
      </c>
      <c r="G5011" s="37" t="s">
        <v>1505</v>
      </c>
      <c r="I5011" s="37"/>
      <c r="K5011" s="37"/>
      <c r="M5011" s="37"/>
      <c r="O5011" s="37"/>
      <c r="R5011" s="37"/>
      <c r="T5011" s="37"/>
      <c r="V5011" s="37"/>
      <c r="X5011" s="37"/>
      <c r="Z5011" s="37"/>
      <c r="AB5011" s="37"/>
      <c r="AD5011" s="37"/>
      <c r="AF5011" s="37"/>
      <c r="AH5011" s="37"/>
      <c r="AN5011" s="37">
        <v>11936257</v>
      </c>
      <c r="AO5011" s="12">
        <v>1.05</v>
      </c>
      <c r="AP5011" s="37"/>
      <c r="AR5011" s="37"/>
      <c r="AT5011" s="37"/>
      <c r="AV5011" s="37"/>
      <c r="AX5011" s="37"/>
      <c r="BI5011" s="12">
        <v>70875</v>
      </c>
      <c r="BY5011" s="12">
        <v>0.01</v>
      </c>
      <c r="CG5011" s="12" t="s">
        <v>929</v>
      </c>
      <c r="CH5011" s="12">
        <v>24.172000000000001</v>
      </c>
      <c r="CI5011" s="12" t="s">
        <v>6618</v>
      </c>
      <c r="CJ5011" s="12" t="s">
        <v>1097</v>
      </c>
      <c r="CK5011" s="12" t="s">
        <v>932</v>
      </c>
      <c r="CL5011" s="37">
        <v>1134920450</v>
      </c>
      <c r="CN5011" s="12" t="s">
        <v>1509</v>
      </c>
      <c r="CS5011" s="12"/>
      <c r="CT5011" s="36" t="str">
        <f t="shared" si="78"/>
        <v>1bn - 50bn</v>
      </c>
      <c r="CU5011" s="36" t="str">
        <f>VLOOKUP(CK5011,Mapping!B:C,2,FALSE)</f>
        <v>US/CA</v>
      </c>
    </row>
    <row r="5012" spans="1:99" ht="16" customHeight="1" x14ac:dyDescent="0.35">
      <c r="A5012" s="12" t="s">
        <v>6619</v>
      </c>
      <c r="B5012" s="12" t="s">
        <v>925</v>
      </c>
      <c r="E5012" s="37">
        <v>14994564</v>
      </c>
      <c r="G5012" s="37" t="s">
        <v>1505</v>
      </c>
      <c r="I5012" s="37"/>
      <c r="K5012" s="37"/>
      <c r="M5012" s="37">
        <v>277267</v>
      </c>
      <c r="N5012" s="12">
        <v>0.01</v>
      </c>
      <c r="O5012" s="37"/>
      <c r="Q5012" s="12">
        <v>24420</v>
      </c>
      <c r="R5012" s="37"/>
      <c r="T5012" s="37"/>
      <c r="V5012" s="37"/>
      <c r="X5012" s="37"/>
      <c r="Z5012" s="37"/>
      <c r="AB5012" s="37"/>
      <c r="AD5012" s="37"/>
      <c r="AF5012" s="37"/>
      <c r="AH5012" s="37">
        <v>3083758</v>
      </c>
      <c r="AI5012" s="12">
        <v>0.12</v>
      </c>
      <c r="AN5012" s="37">
        <v>2517771</v>
      </c>
      <c r="AO5012" s="12">
        <v>0.1</v>
      </c>
      <c r="AP5012" s="37">
        <v>9115768</v>
      </c>
      <c r="AQ5012" s="12">
        <v>0.37</v>
      </c>
      <c r="AR5012" s="37"/>
      <c r="AT5012" s="37"/>
      <c r="AV5012" s="37"/>
      <c r="AX5012" s="37"/>
      <c r="BB5012" s="12">
        <v>2210</v>
      </c>
      <c r="BH5012" s="12">
        <v>39481</v>
      </c>
      <c r="BI5012" s="12">
        <v>14950</v>
      </c>
      <c r="BQ5012" s="12">
        <v>0.01</v>
      </c>
      <c r="BV5012" s="12">
        <v>0.03</v>
      </c>
      <c r="BY5012" s="12">
        <v>0</v>
      </c>
      <c r="CC5012" s="12">
        <v>0</v>
      </c>
      <c r="CG5012" s="12" t="s">
        <v>929</v>
      </c>
      <c r="CH5012" s="12">
        <v>106.996</v>
      </c>
      <c r="CI5012" s="12" t="s">
        <v>2022</v>
      </c>
      <c r="CJ5012" s="12" t="s">
        <v>1111</v>
      </c>
      <c r="CK5012" s="12" t="s">
        <v>932</v>
      </c>
      <c r="CL5012" s="37">
        <v>2464399133</v>
      </c>
      <c r="CN5012" s="12" t="s">
        <v>1509</v>
      </c>
      <c r="CS5012" s="12"/>
      <c r="CT5012" s="36" t="str">
        <f t="shared" si="78"/>
        <v>1bn - 50bn</v>
      </c>
      <c r="CU5012" s="36" t="str">
        <f>VLOOKUP(CK5012,Mapping!B:C,2,FALSE)</f>
        <v>US/CA</v>
      </c>
    </row>
    <row r="5013" spans="1:99" ht="16" customHeight="1" x14ac:dyDescent="0.35">
      <c r="A5013" s="12" t="s">
        <v>6620</v>
      </c>
      <c r="B5013" s="12" t="s">
        <v>925</v>
      </c>
      <c r="E5013" s="37">
        <v>238853</v>
      </c>
      <c r="G5013" s="37" t="s">
        <v>1505</v>
      </c>
      <c r="I5013" s="37"/>
      <c r="K5013" s="37">
        <v>117359</v>
      </c>
      <c r="L5013" s="12">
        <v>1.43</v>
      </c>
      <c r="M5013" s="37"/>
      <c r="O5013" s="37">
        <v>121494</v>
      </c>
      <c r="P5013" s="12">
        <v>1.48</v>
      </c>
      <c r="R5013" s="37"/>
      <c r="T5013" s="37"/>
      <c r="V5013" s="37"/>
      <c r="X5013" s="37"/>
      <c r="Z5013" s="37"/>
      <c r="AB5013" s="37"/>
      <c r="AD5013" s="37"/>
      <c r="AF5013" s="37"/>
      <c r="AH5013" s="37"/>
      <c r="AL5013" s="12">
        <v>8000</v>
      </c>
      <c r="AN5013" s="37"/>
      <c r="AP5013" s="37"/>
      <c r="AR5013" s="37"/>
      <c r="AT5013" s="37"/>
      <c r="AV5013" s="37"/>
      <c r="AX5013" s="37"/>
      <c r="BG5013" s="12">
        <v>1900</v>
      </c>
      <c r="BS5013" s="12">
        <v>0</v>
      </c>
      <c r="BU5013" s="12">
        <v>0</v>
      </c>
      <c r="CG5013" s="12" t="s">
        <v>929</v>
      </c>
      <c r="CH5013" s="12">
        <v>58.731999999999999</v>
      </c>
      <c r="CI5013" s="12" t="s">
        <v>1004</v>
      </c>
      <c r="CJ5013" s="12"/>
      <c r="CK5013" s="12" t="s">
        <v>1005</v>
      </c>
      <c r="CL5013" s="37">
        <v>8095015</v>
      </c>
      <c r="CN5013" s="12" t="s">
        <v>1506</v>
      </c>
      <c r="CS5013" s="12"/>
      <c r="CT5013" s="36" t="str">
        <f t="shared" si="78"/>
        <v>500mn</v>
      </c>
      <c r="CU5013" s="36" t="str">
        <f>VLOOKUP(CK5013,Mapping!B:C,2,FALSE)</f>
        <v>Asia</v>
      </c>
    </row>
    <row r="5014" spans="1:99" ht="16" customHeight="1" x14ac:dyDescent="0.35">
      <c r="A5014" s="12" t="s">
        <v>6621</v>
      </c>
      <c r="B5014" s="12" t="s">
        <v>925</v>
      </c>
      <c r="E5014" s="37">
        <v>8421</v>
      </c>
      <c r="G5014" s="37" t="s">
        <v>1505</v>
      </c>
      <c r="I5014" s="37"/>
      <c r="K5014" s="37"/>
      <c r="M5014" s="37"/>
      <c r="O5014" s="37"/>
      <c r="R5014" s="37"/>
      <c r="T5014" s="37"/>
      <c r="V5014" s="37"/>
      <c r="X5014" s="37"/>
      <c r="Z5014" s="37"/>
      <c r="AB5014" s="37"/>
      <c r="AD5014" s="37"/>
      <c r="AF5014" s="37"/>
      <c r="AH5014" s="37"/>
      <c r="AN5014" s="37">
        <v>8421</v>
      </c>
      <c r="AO5014" s="12">
        <v>0</v>
      </c>
      <c r="AP5014" s="37"/>
      <c r="AR5014" s="37"/>
      <c r="AT5014" s="37"/>
      <c r="AV5014" s="37"/>
      <c r="AX5014" s="37"/>
      <c r="BI5014" s="12">
        <v>50</v>
      </c>
      <c r="BY5014" s="12">
        <v>0</v>
      </c>
      <c r="CG5014" s="12" t="s">
        <v>934</v>
      </c>
      <c r="CH5014" s="12">
        <v>168.38800000000001</v>
      </c>
      <c r="CI5014" s="12" t="s">
        <v>2358</v>
      </c>
      <c r="CJ5014" s="12" t="s">
        <v>993</v>
      </c>
      <c r="CK5014" s="12" t="s">
        <v>932</v>
      </c>
      <c r="CL5014" s="37">
        <v>503556867</v>
      </c>
      <c r="CN5014" s="12" t="s">
        <v>1509</v>
      </c>
      <c r="CS5014" s="12"/>
      <c r="CT5014" s="36" t="str">
        <f t="shared" si="78"/>
        <v>500mn - 1bn</v>
      </c>
      <c r="CU5014" s="36" t="str">
        <f>VLOOKUP(CK5014,Mapping!B:C,2,FALSE)</f>
        <v>US/CA</v>
      </c>
    </row>
    <row r="5015" spans="1:99" ht="16" customHeight="1" x14ac:dyDescent="0.35">
      <c r="A5015" s="12" t="s">
        <v>6622</v>
      </c>
      <c r="B5015" s="12" t="s">
        <v>925</v>
      </c>
      <c r="E5015" s="37">
        <v>223147</v>
      </c>
      <c r="G5015" s="37" t="s">
        <v>1505</v>
      </c>
      <c r="I5015" s="37"/>
      <c r="K5015" s="37"/>
      <c r="M5015" s="37">
        <v>0</v>
      </c>
      <c r="N5015" s="12">
        <v>0</v>
      </c>
      <c r="O5015" s="37"/>
      <c r="R5015" s="37"/>
      <c r="T5015" s="37"/>
      <c r="V5015" s="37"/>
      <c r="X5015" s="37"/>
      <c r="Z5015" s="37"/>
      <c r="AB5015" s="37"/>
      <c r="AD5015" s="37"/>
      <c r="AF5015" s="37"/>
      <c r="AH5015" s="37"/>
      <c r="AN5015" s="37">
        <v>223147</v>
      </c>
      <c r="AO5015" s="12">
        <v>0.02</v>
      </c>
      <c r="AP5015" s="37"/>
      <c r="AR5015" s="37"/>
      <c r="AT5015" s="37"/>
      <c r="AV5015" s="37"/>
      <c r="AX5015" s="37"/>
      <c r="BB5015" s="12">
        <v>0</v>
      </c>
      <c r="BI5015" s="12">
        <v>1325</v>
      </c>
      <c r="BY5015" s="12">
        <v>0</v>
      </c>
      <c r="CC5015" s="12">
        <v>0</v>
      </c>
      <c r="CG5015" s="12" t="s">
        <v>940</v>
      </c>
      <c r="CH5015" s="12">
        <v>18.82</v>
      </c>
      <c r="CI5015" s="12" t="s">
        <v>1765</v>
      </c>
      <c r="CJ5015" s="12" t="s">
        <v>1185</v>
      </c>
      <c r="CK5015" s="12" t="s">
        <v>932</v>
      </c>
      <c r="CL5015" s="37">
        <v>1405436998</v>
      </c>
      <c r="CN5015" s="12" t="s">
        <v>1509</v>
      </c>
      <c r="CS5015" s="12"/>
      <c r="CT5015" s="36" t="str">
        <f t="shared" si="78"/>
        <v>1bn - 50bn</v>
      </c>
      <c r="CU5015" s="36" t="str">
        <f>VLOOKUP(CK5015,Mapping!B:C,2,FALSE)</f>
        <v>US/CA</v>
      </c>
    </row>
    <row r="5016" spans="1:99" ht="16" customHeight="1" x14ac:dyDescent="0.35">
      <c r="A5016" s="12" t="s">
        <v>6623</v>
      </c>
      <c r="B5016" s="12" t="s">
        <v>925</v>
      </c>
      <c r="E5016" s="37">
        <v>1612553</v>
      </c>
      <c r="G5016" s="37" t="s">
        <v>1505</v>
      </c>
      <c r="I5016" s="37"/>
      <c r="K5016" s="37"/>
      <c r="M5016" s="37"/>
      <c r="O5016" s="37"/>
      <c r="R5016" s="37"/>
      <c r="T5016" s="37"/>
      <c r="V5016" s="37"/>
      <c r="X5016" s="37"/>
      <c r="Z5016" s="37"/>
      <c r="AB5016" s="37"/>
      <c r="AD5016" s="37"/>
      <c r="AF5016" s="37"/>
      <c r="AH5016" s="37"/>
      <c r="AN5016" s="37">
        <v>1612553</v>
      </c>
      <c r="AO5016" s="12">
        <v>0.7</v>
      </c>
      <c r="AP5016" s="37"/>
      <c r="AR5016" s="37"/>
      <c r="AT5016" s="37"/>
      <c r="AV5016" s="37"/>
      <c r="AX5016" s="37"/>
      <c r="BI5016" s="12">
        <v>9575</v>
      </c>
      <c r="BY5016" s="12">
        <v>0</v>
      </c>
      <c r="CG5016" s="12" t="s">
        <v>929</v>
      </c>
      <c r="CH5016" s="12">
        <v>9.4789999999999992</v>
      </c>
      <c r="CI5016" s="12" t="s">
        <v>6624</v>
      </c>
      <c r="CJ5016" s="12" t="s">
        <v>1097</v>
      </c>
      <c r="CK5016" s="12" t="s">
        <v>932</v>
      </c>
      <c r="CL5016" s="37">
        <v>230063069</v>
      </c>
      <c r="CN5016" s="12" t="s">
        <v>1509</v>
      </c>
      <c r="CS5016" s="12"/>
      <c r="CT5016" s="36" t="str">
        <f t="shared" si="78"/>
        <v>500mn</v>
      </c>
      <c r="CU5016" s="36" t="str">
        <f>VLOOKUP(CK5016,Mapping!B:C,2,FALSE)</f>
        <v>US/CA</v>
      </c>
    </row>
    <row r="5017" spans="1:99" ht="16" customHeight="1" x14ac:dyDescent="0.35">
      <c r="A5017" s="12" t="s">
        <v>6625</v>
      </c>
      <c r="B5017" s="12" t="s">
        <v>925</v>
      </c>
      <c r="E5017" s="37">
        <v>49721153</v>
      </c>
      <c r="G5017" s="37" t="s">
        <v>1505</v>
      </c>
      <c r="I5017" s="37"/>
      <c r="K5017" s="37"/>
      <c r="M5017" s="37"/>
      <c r="O5017" s="37"/>
      <c r="Q5017" s="12">
        <v>104903</v>
      </c>
      <c r="R5017" s="37"/>
      <c r="T5017" s="37"/>
      <c r="V5017" s="37"/>
      <c r="X5017" s="37"/>
      <c r="Z5017" s="37"/>
      <c r="AB5017" s="37"/>
      <c r="AD5017" s="37"/>
      <c r="AF5017" s="37"/>
      <c r="AH5017" s="37">
        <v>13247151</v>
      </c>
      <c r="AI5017" s="12">
        <v>0.55000000000000004</v>
      </c>
      <c r="AN5017" s="37">
        <v>36474002</v>
      </c>
      <c r="AO5017" s="12">
        <v>1.52</v>
      </c>
      <c r="AP5017" s="37"/>
      <c r="AR5017" s="37"/>
      <c r="AT5017" s="37"/>
      <c r="AV5017" s="37"/>
      <c r="AX5017" s="37"/>
      <c r="BI5017" s="12">
        <v>216575</v>
      </c>
      <c r="BQ5017" s="12">
        <v>0.03</v>
      </c>
      <c r="BY5017" s="12">
        <v>0.03</v>
      </c>
      <c r="CG5017" s="12" t="s">
        <v>934</v>
      </c>
      <c r="CH5017" s="12">
        <v>16.827999999999999</v>
      </c>
      <c r="CI5017" s="12" t="s">
        <v>1245</v>
      </c>
      <c r="CJ5017" s="12" t="s">
        <v>1246</v>
      </c>
      <c r="CK5017" s="12" t="s">
        <v>932</v>
      </c>
      <c r="CL5017" s="37">
        <v>2376404355</v>
      </c>
      <c r="CN5017" s="12" t="s">
        <v>1509</v>
      </c>
      <c r="CS5017" s="12"/>
      <c r="CT5017" s="36" t="str">
        <f t="shared" si="78"/>
        <v>1bn - 50bn</v>
      </c>
      <c r="CU5017" s="36" t="str">
        <f>VLOOKUP(CK5017,Mapping!B:C,2,FALSE)</f>
        <v>US/CA</v>
      </c>
    </row>
    <row r="5018" spans="1:99" ht="16" customHeight="1" x14ac:dyDescent="0.35">
      <c r="A5018" s="12" t="s">
        <v>6626</v>
      </c>
      <c r="B5018" s="12" t="s">
        <v>925</v>
      </c>
      <c r="E5018" s="37">
        <v>6027180</v>
      </c>
      <c r="G5018" s="37" t="s">
        <v>1505</v>
      </c>
      <c r="I5018" s="37"/>
      <c r="K5018" s="37">
        <v>1350096</v>
      </c>
      <c r="L5018" s="12">
        <v>0.66</v>
      </c>
      <c r="M5018" s="37">
        <v>1105067</v>
      </c>
      <c r="N5018" s="12">
        <v>0.54</v>
      </c>
      <c r="O5018" s="37">
        <v>1643611</v>
      </c>
      <c r="P5018" s="12">
        <v>0.8</v>
      </c>
      <c r="R5018" s="37"/>
      <c r="T5018" s="37"/>
      <c r="V5018" s="37"/>
      <c r="X5018" s="37"/>
      <c r="Z5018" s="37">
        <v>812181</v>
      </c>
      <c r="AA5018" s="12">
        <v>0.4</v>
      </c>
      <c r="AB5018" s="37">
        <v>1116225</v>
      </c>
      <c r="AC5018" s="12">
        <v>0.55000000000000004</v>
      </c>
      <c r="AD5018" s="37"/>
      <c r="AF5018" s="37"/>
      <c r="AH5018" s="37"/>
      <c r="AJ5018" s="12">
        <v>75218</v>
      </c>
      <c r="AL5018" s="12">
        <v>102230</v>
      </c>
      <c r="AN5018" s="37"/>
      <c r="AP5018" s="37"/>
      <c r="AR5018" s="37"/>
      <c r="AT5018" s="37"/>
      <c r="AV5018" s="37"/>
      <c r="AX5018" s="37"/>
      <c r="BB5018" s="12">
        <v>9744</v>
      </c>
      <c r="BC5018" s="12">
        <v>24883</v>
      </c>
      <c r="BG5018" s="12">
        <v>22618</v>
      </c>
      <c r="BR5018" s="12">
        <v>0</v>
      </c>
      <c r="BS5018" s="12">
        <v>0</v>
      </c>
      <c r="BU5018" s="12">
        <v>0</v>
      </c>
      <c r="CC5018" s="12">
        <v>0</v>
      </c>
      <c r="CD5018" s="12">
        <v>0</v>
      </c>
      <c r="CG5018" s="12" t="s">
        <v>929</v>
      </c>
      <c r="CH5018" s="12">
        <v>72.44</v>
      </c>
      <c r="CI5018" s="12" t="s">
        <v>1180</v>
      </c>
      <c r="CJ5018" s="12"/>
      <c r="CK5018" s="12" t="s">
        <v>979</v>
      </c>
      <c r="CL5018" s="37">
        <v>204457921</v>
      </c>
      <c r="CN5018" s="12" t="s">
        <v>1506</v>
      </c>
      <c r="CS5018" s="12"/>
      <c r="CT5018" s="36" t="str">
        <f t="shared" si="78"/>
        <v>500mn</v>
      </c>
      <c r="CU5018" s="36" t="str">
        <f>VLOOKUP(CK5018,Mapping!B:C,2,FALSE)</f>
        <v>EU</v>
      </c>
    </row>
    <row r="5019" spans="1:99" ht="16" customHeight="1" x14ac:dyDescent="0.35">
      <c r="A5019" s="12" t="s">
        <v>6627</v>
      </c>
      <c r="B5019" s="12" t="s">
        <v>933</v>
      </c>
      <c r="E5019" s="37">
        <v>0</v>
      </c>
      <c r="G5019" s="37" t="s">
        <v>1505</v>
      </c>
      <c r="I5019" s="37"/>
      <c r="K5019" s="37"/>
      <c r="M5019" s="37"/>
      <c r="O5019" s="37"/>
      <c r="R5019" s="37"/>
      <c r="T5019" s="37"/>
      <c r="V5019" s="37"/>
      <c r="X5019" s="37"/>
      <c r="Z5019" s="37"/>
      <c r="AB5019" s="37"/>
      <c r="AD5019" s="37"/>
      <c r="AF5019" s="37"/>
      <c r="AH5019" s="37"/>
      <c r="AN5019" s="37"/>
      <c r="AP5019" s="37">
        <v>0</v>
      </c>
      <c r="AQ5019" s="12">
        <v>0</v>
      </c>
      <c r="AR5019" s="37"/>
      <c r="AT5019" s="37"/>
      <c r="AV5019" s="37"/>
      <c r="AX5019" s="37"/>
      <c r="BH5019" s="12">
        <v>0</v>
      </c>
      <c r="BV5019" s="12">
        <v>0</v>
      </c>
      <c r="CG5019" s="12" t="s">
        <v>940</v>
      </c>
      <c r="CH5019" s="12">
        <v>62.430999999999997</v>
      </c>
      <c r="CI5019" s="12" t="s">
        <v>1219</v>
      </c>
      <c r="CJ5019" s="12" t="s">
        <v>931</v>
      </c>
      <c r="CK5019" s="12" t="s">
        <v>932</v>
      </c>
      <c r="CL5019" s="37">
        <v>728494344</v>
      </c>
      <c r="CN5019" s="12" t="s">
        <v>1506</v>
      </c>
      <c r="CS5019" s="12"/>
      <c r="CT5019" s="36" t="str">
        <f t="shared" si="78"/>
        <v>500mn - 1bn</v>
      </c>
      <c r="CU5019" s="36" t="str">
        <f>VLOOKUP(CK5019,Mapping!B:C,2,FALSE)</f>
        <v>US/CA</v>
      </c>
    </row>
    <row r="5020" spans="1:99" ht="16" customHeight="1" x14ac:dyDescent="0.35">
      <c r="A5020" s="12" t="s">
        <v>6628</v>
      </c>
      <c r="B5020" s="12" t="s">
        <v>925</v>
      </c>
      <c r="E5020" s="37">
        <v>1962424</v>
      </c>
      <c r="G5020" s="37" t="s">
        <v>1505</v>
      </c>
      <c r="I5020" s="37"/>
      <c r="K5020" s="37"/>
      <c r="M5020" s="37">
        <v>299348</v>
      </c>
      <c r="N5020" s="12">
        <v>0.17</v>
      </c>
      <c r="O5020" s="37"/>
      <c r="Q5020" s="12">
        <v>0</v>
      </c>
      <c r="R5020" s="37"/>
      <c r="T5020" s="37"/>
      <c r="V5020" s="37"/>
      <c r="X5020" s="37"/>
      <c r="Z5020" s="37"/>
      <c r="AB5020" s="37"/>
      <c r="AD5020" s="37"/>
      <c r="AF5020" s="37"/>
      <c r="AH5020" s="37">
        <v>0</v>
      </c>
      <c r="AI5020" s="12">
        <v>0</v>
      </c>
      <c r="AN5020" s="37">
        <v>1663076</v>
      </c>
      <c r="AO5020" s="12">
        <v>0.97</v>
      </c>
      <c r="AP5020" s="37"/>
      <c r="AR5020" s="37"/>
      <c r="AT5020" s="37"/>
      <c r="AV5020" s="37"/>
      <c r="AX5020" s="37"/>
      <c r="BB5020" s="12">
        <v>2386</v>
      </c>
      <c r="BI5020" s="12">
        <v>9875</v>
      </c>
      <c r="BQ5020" s="12">
        <v>0</v>
      </c>
      <c r="BY5020" s="12">
        <v>0</v>
      </c>
      <c r="CC5020" s="12">
        <v>0</v>
      </c>
      <c r="CG5020" s="12" t="s">
        <v>934</v>
      </c>
      <c r="CH5020" s="12">
        <v>44.87</v>
      </c>
      <c r="CI5020" s="12" t="s">
        <v>6629</v>
      </c>
      <c r="CJ5020" s="12" t="s">
        <v>1015</v>
      </c>
      <c r="CK5020" s="12" t="s">
        <v>932</v>
      </c>
      <c r="CL5020" s="37">
        <v>171234739</v>
      </c>
      <c r="CN5020" s="12" t="s">
        <v>1509</v>
      </c>
      <c r="CS5020" s="12"/>
      <c r="CT5020" s="36" t="str">
        <f t="shared" si="78"/>
        <v>500mn</v>
      </c>
      <c r="CU5020" s="36" t="str">
        <f>VLOOKUP(CK5020,Mapping!B:C,2,FALSE)</f>
        <v>US/CA</v>
      </c>
    </row>
    <row r="5021" spans="1:99" ht="16" customHeight="1" x14ac:dyDescent="0.35">
      <c r="A5021" s="12" t="s">
        <v>6630</v>
      </c>
      <c r="B5021" s="12" t="s">
        <v>933</v>
      </c>
      <c r="E5021" s="37">
        <v>1759914</v>
      </c>
      <c r="G5021" s="37" t="s">
        <v>1505</v>
      </c>
      <c r="I5021" s="37"/>
      <c r="K5021" s="37"/>
      <c r="M5021" s="37"/>
      <c r="O5021" s="37"/>
      <c r="R5021" s="37"/>
      <c r="T5021" s="37"/>
      <c r="V5021" s="37"/>
      <c r="X5021" s="37"/>
      <c r="Z5021" s="37"/>
      <c r="AB5021" s="37"/>
      <c r="AD5021" s="37"/>
      <c r="AF5021" s="37"/>
      <c r="AH5021" s="37"/>
      <c r="AN5021" s="37">
        <v>1759914</v>
      </c>
      <c r="AO5021" s="12">
        <v>1.0900000000000001</v>
      </c>
      <c r="AP5021" s="37"/>
      <c r="AR5021" s="37"/>
      <c r="AT5021" s="37"/>
      <c r="AV5021" s="37"/>
      <c r="AX5021" s="37"/>
      <c r="BI5021" s="12">
        <v>10450</v>
      </c>
      <c r="BY5021" s="12">
        <v>0</v>
      </c>
      <c r="CG5021" s="12" t="s">
        <v>991</v>
      </c>
      <c r="CH5021" s="12">
        <v>78.540999999999997</v>
      </c>
      <c r="CI5021" s="12" t="s">
        <v>1096</v>
      </c>
      <c r="CJ5021" s="12" t="s">
        <v>1097</v>
      </c>
      <c r="CK5021" s="12" t="s">
        <v>932</v>
      </c>
      <c r="CL5021" s="37">
        <v>158494046</v>
      </c>
      <c r="CN5021" s="12" t="s">
        <v>1506</v>
      </c>
      <c r="CS5021" s="12"/>
      <c r="CT5021" s="36" t="str">
        <f t="shared" si="78"/>
        <v>500mn</v>
      </c>
      <c r="CU5021" s="36" t="str">
        <f>VLOOKUP(CK5021,Mapping!B:C,2,FALSE)</f>
        <v>US/CA</v>
      </c>
    </row>
    <row r="5022" spans="1:99" ht="16" customHeight="1" x14ac:dyDescent="0.35">
      <c r="A5022" s="12" t="s">
        <v>6631</v>
      </c>
      <c r="B5022" s="12" t="s">
        <v>925</v>
      </c>
      <c r="E5022" s="37">
        <v>3548951</v>
      </c>
      <c r="G5022" s="37" t="s">
        <v>1505</v>
      </c>
      <c r="I5022" s="37"/>
      <c r="K5022" s="37"/>
      <c r="M5022" s="37">
        <v>353111</v>
      </c>
      <c r="N5022" s="12">
        <v>0.11</v>
      </c>
      <c r="O5022" s="37"/>
      <c r="R5022" s="37"/>
      <c r="T5022" s="37"/>
      <c r="V5022" s="37"/>
      <c r="X5022" s="37"/>
      <c r="Z5022" s="37"/>
      <c r="AB5022" s="37"/>
      <c r="AD5022" s="37"/>
      <c r="AF5022" s="37"/>
      <c r="AH5022" s="37"/>
      <c r="AN5022" s="37">
        <v>915761</v>
      </c>
      <c r="AO5022" s="12">
        <v>0.28000000000000003</v>
      </c>
      <c r="AP5022" s="37">
        <v>2280079</v>
      </c>
      <c r="AQ5022" s="12">
        <v>0.71</v>
      </c>
      <c r="AR5022" s="37"/>
      <c r="AT5022" s="37"/>
      <c r="AV5022" s="37"/>
      <c r="AX5022" s="37"/>
      <c r="BB5022" s="12">
        <v>2409</v>
      </c>
      <c r="BH5022" s="12">
        <v>8048</v>
      </c>
      <c r="BI5022" s="12">
        <v>4275</v>
      </c>
      <c r="BV5022" s="12">
        <v>0.01</v>
      </c>
      <c r="BY5022" s="12">
        <v>0</v>
      </c>
      <c r="CC5022" s="12">
        <v>0</v>
      </c>
      <c r="CG5022" s="12" t="s">
        <v>929</v>
      </c>
      <c r="CH5022" s="12">
        <v>27.978000000000002</v>
      </c>
      <c r="CI5022" s="12" t="s">
        <v>941</v>
      </c>
      <c r="CJ5022" s="12" t="s">
        <v>941</v>
      </c>
      <c r="CK5022" s="12" t="s">
        <v>932</v>
      </c>
      <c r="CL5022" s="37">
        <v>320796538</v>
      </c>
      <c r="CN5022" s="12" t="s">
        <v>1509</v>
      </c>
      <c r="CS5022" s="12"/>
      <c r="CT5022" s="36" t="str">
        <f t="shared" si="78"/>
        <v>500mn</v>
      </c>
      <c r="CU5022" s="36" t="str">
        <f>VLOOKUP(CK5022,Mapping!B:C,2,FALSE)</f>
        <v>US/CA</v>
      </c>
    </row>
    <row r="5023" spans="1:99" ht="16" customHeight="1" x14ac:dyDescent="0.35">
      <c r="A5023" s="12" t="s">
        <v>6632</v>
      </c>
      <c r="B5023" s="12" t="s">
        <v>925</v>
      </c>
      <c r="E5023" s="37">
        <v>16335</v>
      </c>
      <c r="G5023" s="37" t="s">
        <v>1505</v>
      </c>
      <c r="I5023" s="37"/>
      <c r="K5023" s="37"/>
      <c r="M5023" s="37">
        <v>14857</v>
      </c>
      <c r="N5023" s="12">
        <v>0.03</v>
      </c>
      <c r="O5023" s="37"/>
      <c r="Q5023" s="12">
        <v>5</v>
      </c>
      <c r="R5023" s="37"/>
      <c r="T5023" s="37"/>
      <c r="V5023" s="37"/>
      <c r="X5023" s="37"/>
      <c r="Z5023" s="37">
        <v>816</v>
      </c>
      <c r="AA5023" s="12">
        <v>0</v>
      </c>
      <c r="AB5023" s="37"/>
      <c r="AD5023" s="37"/>
      <c r="AF5023" s="37"/>
      <c r="AH5023" s="37">
        <v>662</v>
      </c>
      <c r="AI5023" s="12">
        <v>0</v>
      </c>
      <c r="AN5023" s="37"/>
      <c r="AP5023" s="37"/>
      <c r="AR5023" s="37"/>
      <c r="AT5023" s="37"/>
      <c r="AV5023" s="37"/>
      <c r="AX5023" s="37"/>
      <c r="BB5023" s="12">
        <v>131</v>
      </c>
      <c r="BC5023" s="12">
        <v>25</v>
      </c>
      <c r="BQ5023" s="12">
        <v>0</v>
      </c>
      <c r="CC5023" s="12">
        <v>0</v>
      </c>
      <c r="CD5023" s="12">
        <v>0</v>
      </c>
      <c r="CG5023" s="12" t="s">
        <v>934</v>
      </c>
      <c r="CH5023" s="12">
        <v>120.10899999999999</v>
      </c>
      <c r="CI5023" s="12" t="s">
        <v>6633</v>
      </c>
      <c r="CJ5023" s="12" t="s">
        <v>966</v>
      </c>
      <c r="CK5023" s="12" t="s">
        <v>932</v>
      </c>
      <c r="CL5023" s="37">
        <v>61732972</v>
      </c>
      <c r="CN5023" s="12" t="s">
        <v>1509</v>
      </c>
      <c r="CS5023" s="12"/>
      <c r="CT5023" s="36" t="str">
        <f t="shared" si="78"/>
        <v>500mn</v>
      </c>
      <c r="CU5023" s="36" t="str">
        <f>VLOOKUP(CK5023,Mapping!B:C,2,FALSE)</f>
        <v>US/CA</v>
      </c>
    </row>
    <row r="5024" spans="1:99" ht="16" customHeight="1" x14ac:dyDescent="0.35">
      <c r="A5024" s="12" t="s">
        <v>6634</v>
      </c>
      <c r="B5024" s="12" t="s">
        <v>925</v>
      </c>
      <c r="E5024" s="37">
        <v>3074817</v>
      </c>
      <c r="G5024" s="37" t="s">
        <v>1505</v>
      </c>
      <c r="I5024" s="37"/>
      <c r="K5024" s="37"/>
      <c r="M5024" s="37">
        <v>829040</v>
      </c>
      <c r="N5024" s="12">
        <v>7.0000000000000007E-2</v>
      </c>
      <c r="O5024" s="37"/>
      <c r="Q5024" s="12">
        <v>5688</v>
      </c>
      <c r="R5024" s="37"/>
      <c r="T5024" s="37"/>
      <c r="V5024" s="37"/>
      <c r="X5024" s="37"/>
      <c r="Z5024" s="37"/>
      <c r="AB5024" s="37"/>
      <c r="AD5024" s="37"/>
      <c r="AF5024" s="37"/>
      <c r="AH5024" s="37">
        <v>718281</v>
      </c>
      <c r="AI5024" s="12">
        <v>0.06</v>
      </c>
      <c r="AN5024" s="37">
        <v>656810</v>
      </c>
      <c r="AO5024" s="12">
        <v>0.05</v>
      </c>
      <c r="AP5024" s="37">
        <v>870686</v>
      </c>
      <c r="AQ5024" s="12">
        <v>7.0000000000000007E-2</v>
      </c>
      <c r="AR5024" s="37"/>
      <c r="AT5024" s="37"/>
      <c r="AV5024" s="37"/>
      <c r="AX5024" s="37"/>
      <c r="BB5024" s="12">
        <v>6608</v>
      </c>
      <c r="BH5024" s="12">
        <v>3771</v>
      </c>
      <c r="BI5024" s="12">
        <v>3900</v>
      </c>
      <c r="BQ5024" s="12">
        <v>0</v>
      </c>
      <c r="BV5024" s="12">
        <v>0</v>
      </c>
      <c r="BY5024" s="12">
        <v>0</v>
      </c>
      <c r="CC5024" s="12">
        <v>0</v>
      </c>
      <c r="CG5024" s="12" t="s">
        <v>976</v>
      </c>
      <c r="CH5024" s="12">
        <v>37.351999999999997</v>
      </c>
      <c r="CI5024" s="12" t="s">
        <v>1267</v>
      </c>
      <c r="CJ5024" s="12" t="s">
        <v>1015</v>
      </c>
      <c r="CK5024" s="12" t="s">
        <v>932</v>
      </c>
      <c r="CL5024" s="37">
        <v>1244505052</v>
      </c>
      <c r="CN5024" s="12" t="s">
        <v>1509</v>
      </c>
      <c r="CS5024" s="12"/>
      <c r="CT5024" s="36" t="str">
        <f t="shared" si="78"/>
        <v>1bn - 50bn</v>
      </c>
      <c r="CU5024" s="36" t="str">
        <f>VLOOKUP(CK5024,Mapping!B:C,2,FALSE)</f>
        <v>US/CA</v>
      </c>
    </row>
    <row r="5025" spans="1:99" ht="16" customHeight="1" x14ac:dyDescent="0.35">
      <c r="A5025" s="12" t="s">
        <v>6635</v>
      </c>
      <c r="B5025" s="12" t="s">
        <v>925</v>
      </c>
      <c r="E5025" s="37">
        <v>621332</v>
      </c>
      <c r="G5025" s="37" t="s">
        <v>1505</v>
      </c>
      <c r="I5025" s="37"/>
      <c r="K5025" s="37"/>
      <c r="M5025" s="37">
        <v>377133</v>
      </c>
      <c r="N5025" s="12">
        <v>0.03</v>
      </c>
      <c r="O5025" s="37"/>
      <c r="R5025" s="37"/>
      <c r="T5025" s="37"/>
      <c r="V5025" s="37"/>
      <c r="X5025" s="37"/>
      <c r="Z5025" s="37"/>
      <c r="AB5025" s="37"/>
      <c r="AD5025" s="37"/>
      <c r="AF5025" s="37"/>
      <c r="AH5025" s="37"/>
      <c r="AN5025" s="37">
        <v>244199</v>
      </c>
      <c r="AO5025" s="12">
        <v>0.02</v>
      </c>
      <c r="AP5025" s="37"/>
      <c r="AR5025" s="37"/>
      <c r="AT5025" s="37"/>
      <c r="AV5025" s="37"/>
      <c r="AX5025" s="37"/>
      <c r="BB5025" s="12">
        <v>3006</v>
      </c>
      <c r="BI5025" s="12">
        <v>1450</v>
      </c>
      <c r="BY5025" s="12">
        <v>0</v>
      </c>
      <c r="CC5025" s="12">
        <v>0</v>
      </c>
      <c r="CG5025" s="12" t="s">
        <v>934</v>
      </c>
      <c r="CH5025" s="12">
        <v>23.177</v>
      </c>
      <c r="CI5025" s="12" t="s">
        <v>6636</v>
      </c>
      <c r="CJ5025" s="12" t="s">
        <v>1015</v>
      </c>
      <c r="CK5025" s="12" t="s">
        <v>932</v>
      </c>
      <c r="CL5025" s="37">
        <v>1234096353</v>
      </c>
      <c r="CN5025" s="12" t="s">
        <v>1509</v>
      </c>
      <c r="CS5025" s="12"/>
      <c r="CT5025" s="36" t="str">
        <f t="shared" si="78"/>
        <v>1bn - 50bn</v>
      </c>
      <c r="CU5025" s="36" t="str">
        <f>VLOOKUP(CK5025,Mapping!B:C,2,FALSE)</f>
        <v>US/CA</v>
      </c>
    </row>
    <row r="5026" spans="1:99" ht="16" customHeight="1" x14ac:dyDescent="0.35">
      <c r="A5026" s="12" t="s">
        <v>6637</v>
      </c>
      <c r="B5026" s="12" t="s">
        <v>925</v>
      </c>
      <c r="E5026" s="37">
        <v>684198</v>
      </c>
      <c r="G5026" s="37" t="s">
        <v>1505</v>
      </c>
      <c r="I5026" s="37"/>
      <c r="K5026" s="37"/>
      <c r="M5026" s="37">
        <v>326321</v>
      </c>
      <c r="N5026" s="12">
        <v>0.12</v>
      </c>
      <c r="O5026" s="37"/>
      <c r="R5026" s="37"/>
      <c r="T5026" s="37"/>
      <c r="V5026" s="37"/>
      <c r="X5026" s="37"/>
      <c r="Z5026" s="37"/>
      <c r="AB5026" s="37"/>
      <c r="AD5026" s="37"/>
      <c r="AF5026" s="37"/>
      <c r="AH5026" s="37"/>
      <c r="AN5026" s="37">
        <v>357877</v>
      </c>
      <c r="AO5026" s="12">
        <v>0.14000000000000001</v>
      </c>
      <c r="AP5026" s="37"/>
      <c r="AR5026" s="37"/>
      <c r="AT5026" s="37"/>
      <c r="AV5026" s="37"/>
      <c r="AX5026" s="37"/>
      <c r="BB5026" s="12">
        <v>2601</v>
      </c>
      <c r="BI5026" s="12">
        <v>2125</v>
      </c>
      <c r="BY5026" s="12">
        <v>0</v>
      </c>
      <c r="CC5026" s="12">
        <v>0</v>
      </c>
      <c r="CG5026" s="12" t="s">
        <v>934</v>
      </c>
      <c r="CH5026" s="12">
        <v>33.862000000000002</v>
      </c>
      <c r="CI5026" s="12" t="s">
        <v>3713</v>
      </c>
      <c r="CJ5026" s="12" t="s">
        <v>931</v>
      </c>
      <c r="CK5026" s="12" t="s">
        <v>932</v>
      </c>
      <c r="CL5026" s="37">
        <v>261948011</v>
      </c>
      <c r="CN5026" s="12" t="s">
        <v>1509</v>
      </c>
      <c r="CS5026" s="12"/>
      <c r="CT5026" s="36" t="str">
        <f t="shared" si="78"/>
        <v>500mn</v>
      </c>
      <c r="CU5026" s="36" t="str">
        <f>VLOOKUP(CK5026,Mapping!B:C,2,FALSE)</f>
        <v>US/CA</v>
      </c>
    </row>
    <row r="5027" spans="1:99" ht="16" customHeight="1" x14ac:dyDescent="0.35">
      <c r="A5027" s="12" t="s">
        <v>6638</v>
      </c>
      <c r="B5027" s="12" t="s">
        <v>925</v>
      </c>
      <c r="E5027" s="37">
        <v>193220148</v>
      </c>
      <c r="G5027" s="37" t="s">
        <v>1505</v>
      </c>
      <c r="I5027" s="37"/>
      <c r="K5027" s="37"/>
      <c r="M5027" s="37"/>
      <c r="O5027" s="37"/>
      <c r="R5027" s="37"/>
      <c r="T5027" s="37"/>
      <c r="V5027" s="37"/>
      <c r="X5027" s="37"/>
      <c r="Z5027" s="37"/>
      <c r="AB5027" s="37"/>
      <c r="AD5027" s="37"/>
      <c r="AF5027" s="37"/>
      <c r="AH5027" s="37"/>
      <c r="AN5027" s="37"/>
      <c r="AP5027" s="37"/>
      <c r="AR5027" s="37">
        <v>193220148</v>
      </c>
      <c r="AS5027" s="12">
        <v>100</v>
      </c>
      <c r="AT5027" s="37"/>
      <c r="AV5027" s="37"/>
      <c r="AX5027" s="37"/>
      <c r="BE5027" s="12">
        <v>2352900</v>
      </c>
      <c r="BM5027" s="12">
        <v>2.63</v>
      </c>
      <c r="CG5027" s="12"/>
      <c r="CI5027" s="12" t="s">
        <v>6639</v>
      </c>
      <c r="CJ5027" s="12"/>
      <c r="CK5027" s="12" t="s">
        <v>1167</v>
      </c>
      <c r="CL5027" s="37">
        <v>193220148</v>
      </c>
      <c r="CN5027" s="12" t="s">
        <v>1536</v>
      </c>
      <c r="CS5027" s="12"/>
      <c r="CT5027" s="36" t="str">
        <f t="shared" si="78"/>
        <v>500mn</v>
      </c>
      <c r="CU5027" s="36" t="str">
        <f>VLOOKUP(CK5027,Mapping!B:C,2,FALSE)</f>
        <v>Asia</v>
      </c>
    </row>
    <row r="5028" spans="1:99" ht="16" customHeight="1" x14ac:dyDescent="0.35">
      <c r="A5028" s="12" t="s">
        <v>6640</v>
      </c>
      <c r="B5028" s="12" t="s">
        <v>925</v>
      </c>
      <c r="E5028" s="37">
        <v>2692615</v>
      </c>
      <c r="G5028" s="37" t="s">
        <v>1505</v>
      </c>
      <c r="I5028" s="37"/>
      <c r="K5028" s="37"/>
      <c r="M5028" s="37">
        <v>205503</v>
      </c>
      <c r="N5028" s="12">
        <v>0.01</v>
      </c>
      <c r="O5028" s="37"/>
      <c r="Q5028" s="12">
        <v>11660</v>
      </c>
      <c r="R5028" s="37"/>
      <c r="T5028" s="37"/>
      <c r="V5028" s="37"/>
      <c r="X5028" s="37"/>
      <c r="Z5028" s="37"/>
      <c r="AB5028" s="37"/>
      <c r="AD5028" s="37"/>
      <c r="AF5028" s="37"/>
      <c r="AH5028" s="37">
        <v>1472425</v>
      </c>
      <c r="AI5028" s="12">
        <v>0.08</v>
      </c>
      <c r="AN5028" s="37">
        <v>1014687</v>
      </c>
      <c r="AO5028" s="12">
        <v>0.06</v>
      </c>
      <c r="AP5028" s="37"/>
      <c r="AR5028" s="37"/>
      <c r="AT5028" s="37"/>
      <c r="AV5028" s="37"/>
      <c r="AX5028" s="37"/>
      <c r="BB5028" s="12">
        <v>1638</v>
      </c>
      <c r="BI5028" s="12">
        <v>6025</v>
      </c>
      <c r="BQ5028" s="12">
        <v>0</v>
      </c>
      <c r="BY5028" s="12">
        <v>0</v>
      </c>
      <c r="CC5028" s="12">
        <v>0</v>
      </c>
      <c r="CG5028" s="12" t="s">
        <v>940</v>
      </c>
      <c r="CH5028" s="12">
        <v>19.283999999999999</v>
      </c>
      <c r="CI5028" s="12" t="s">
        <v>935</v>
      </c>
      <c r="CJ5028" s="12" t="s">
        <v>936</v>
      </c>
      <c r="CK5028" s="12" t="s">
        <v>932</v>
      </c>
      <c r="CL5028" s="37">
        <v>1747761386</v>
      </c>
      <c r="CN5028" s="12" t="s">
        <v>1509</v>
      </c>
      <c r="CS5028" s="12"/>
      <c r="CT5028" s="36" t="str">
        <f t="shared" si="78"/>
        <v>1bn - 50bn</v>
      </c>
      <c r="CU5028" s="36" t="str">
        <f>VLOOKUP(CK5028,Mapping!B:C,2,FALSE)</f>
        <v>US/CA</v>
      </c>
    </row>
    <row r="5029" spans="1:99" ht="16" customHeight="1" x14ac:dyDescent="0.35">
      <c r="A5029" s="12" t="s">
        <v>6641</v>
      </c>
      <c r="B5029" s="12" t="s">
        <v>925</v>
      </c>
      <c r="E5029" s="37">
        <v>442084</v>
      </c>
      <c r="G5029" s="37" t="s">
        <v>1505</v>
      </c>
      <c r="I5029" s="37"/>
      <c r="K5029" s="37"/>
      <c r="M5029" s="37"/>
      <c r="O5029" s="37"/>
      <c r="R5029" s="37"/>
      <c r="T5029" s="37"/>
      <c r="V5029" s="37"/>
      <c r="X5029" s="37"/>
      <c r="Z5029" s="37"/>
      <c r="AB5029" s="37"/>
      <c r="AD5029" s="37"/>
      <c r="AF5029" s="37"/>
      <c r="AH5029" s="37"/>
      <c r="AN5029" s="37">
        <v>442084</v>
      </c>
      <c r="AO5029" s="12">
        <v>0.06</v>
      </c>
      <c r="AP5029" s="37"/>
      <c r="AR5029" s="37"/>
      <c r="AT5029" s="37"/>
      <c r="AV5029" s="37"/>
      <c r="AX5029" s="37"/>
      <c r="BI5029" s="12">
        <v>2625</v>
      </c>
      <c r="BY5029" s="12">
        <v>0</v>
      </c>
      <c r="CG5029" s="12"/>
      <c r="CI5029" s="12" t="s">
        <v>1127</v>
      </c>
      <c r="CJ5029" s="12" t="s">
        <v>966</v>
      </c>
      <c r="CK5029" s="12" t="s">
        <v>932</v>
      </c>
      <c r="CL5029" s="37">
        <v>703501830</v>
      </c>
      <c r="CN5029" s="12" t="s">
        <v>1509</v>
      </c>
      <c r="CS5029" s="12"/>
      <c r="CT5029" s="36" t="str">
        <f t="shared" si="78"/>
        <v>500mn - 1bn</v>
      </c>
      <c r="CU5029" s="36" t="str">
        <f>VLOOKUP(CK5029,Mapping!B:C,2,FALSE)</f>
        <v>US/CA</v>
      </c>
    </row>
    <row r="5030" spans="1:99" ht="16" customHeight="1" x14ac:dyDescent="0.35">
      <c r="A5030" s="12" t="s">
        <v>6642</v>
      </c>
      <c r="B5030" s="12" t="s">
        <v>933</v>
      </c>
      <c r="E5030" s="37">
        <v>3545115</v>
      </c>
      <c r="G5030" s="37" t="s">
        <v>1505</v>
      </c>
      <c r="I5030" s="37"/>
      <c r="K5030" s="37"/>
      <c r="M5030" s="37">
        <v>164980</v>
      </c>
      <c r="N5030" s="12">
        <v>0.02</v>
      </c>
      <c r="O5030" s="37"/>
      <c r="Q5030" s="12">
        <v>340</v>
      </c>
      <c r="R5030" s="37"/>
      <c r="T5030" s="37"/>
      <c r="V5030" s="37"/>
      <c r="X5030" s="37">
        <v>25969</v>
      </c>
      <c r="Y5030" s="12">
        <v>0</v>
      </c>
      <c r="Z5030" s="37">
        <v>33352</v>
      </c>
      <c r="AA5030" s="12">
        <v>0</v>
      </c>
      <c r="AB5030" s="37"/>
      <c r="AD5030" s="37"/>
      <c r="AF5030" s="37"/>
      <c r="AH5030" s="37">
        <v>47722</v>
      </c>
      <c r="AI5030" s="12">
        <v>0.01</v>
      </c>
      <c r="AN5030" s="37">
        <v>3273092</v>
      </c>
      <c r="AO5030" s="12">
        <v>0.38</v>
      </c>
      <c r="AP5030" s="37"/>
      <c r="AR5030" s="37"/>
      <c r="AT5030" s="37"/>
      <c r="AV5030" s="37"/>
      <c r="AX5030" s="37"/>
      <c r="BA5030" s="12">
        <v>260</v>
      </c>
      <c r="BB5030" s="12">
        <v>1315</v>
      </c>
      <c r="BC5030" s="12">
        <v>1100</v>
      </c>
      <c r="BI5030" s="12">
        <v>19435</v>
      </c>
      <c r="BQ5030" s="12">
        <v>0</v>
      </c>
      <c r="BY5030" s="12">
        <v>0</v>
      </c>
      <c r="BZ5030" s="12">
        <v>0</v>
      </c>
      <c r="CC5030" s="12">
        <v>0</v>
      </c>
      <c r="CD5030" s="12">
        <v>0</v>
      </c>
      <c r="CG5030" s="12" t="s">
        <v>959</v>
      </c>
      <c r="CH5030" s="12">
        <v>55.494999999999997</v>
      </c>
      <c r="CI5030" s="12" t="s">
        <v>1236</v>
      </c>
      <c r="CJ5030" s="12"/>
      <c r="CK5030" s="12" t="s">
        <v>1151</v>
      </c>
      <c r="CL5030" s="37">
        <v>845919888</v>
      </c>
      <c r="CN5030" s="12" t="s">
        <v>1506</v>
      </c>
      <c r="CS5030" s="12"/>
      <c r="CT5030" s="36" t="str">
        <f t="shared" si="78"/>
        <v>500mn - 1bn</v>
      </c>
      <c r="CU5030" s="36" t="str">
        <f>VLOOKUP(CK5030,Mapping!B:C,2,FALSE)</f>
        <v>EU</v>
      </c>
    </row>
    <row r="5031" spans="1:99" ht="16" customHeight="1" x14ac:dyDescent="0.35">
      <c r="A5031" s="12" t="s">
        <v>6643</v>
      </c>
      <c r="B5031" s="12" t="s">
        <v>925</v>
      </c>
      <c r="E5031" s="37">
        <v>270124</v>
      </c>
      <c r="G5031" s="37" t="s">
        <v>1505</v>
      </c>
      <c r="I5031" s="37"/>
      <c r="K5031" s="37"/>
      <c r="M5031" s="37"/>
      <c r="O5031" s="37"/>
      <c r="R5031" s="37"/>
      <c r="T5031" s="37"/>
      <c r="V5031" s="37"/>
      <c r="X5031" s="37"/>
      <c r="Z5031" s="37"/>
      <c r="AB5031" s="37"/>
      <c r="AD5031" s="37"/>
      <c r="AF5031" s="37"/>
      <c r="AH5031" s="37"/>
      <c r="AN5031" s="37"/>
      <c r="AP5031" s="37"/>
      <c r="AR5031" s="37"/>
      <c r="AT5031" s="37">
        <v>270124</v>
      </c>
      <c r="AU5031" s="12">
        <v>0.09</v>
      </c>
      <c r="AV5031" s="37"/>
      <c r="AX5031" s="37"/>
      <c r="BD5031" s="12">
        <v>25340</v>
      </c>
      <c r="CF5031" s="12">
        <v>0.02</v>
      </c>
      <c r="CG5031" s="12" t="s">
        <v>929</v>
      </c>
      <c r="CH5031" s="12">
        <v>23.297000000000001</v>
      </c>
      <c r="CI5031" s="12" t="s">
        <v>6644</v>
      </c>
      <c r="CJ5031" s="12" t="s">
        <v>1130</v>
      </c>
      <c r="CK5031" s="12" t="s">
        <v>932</v>
      </c>
      <c r="CL5031" s="37">
        <v>301345024</v>
      </c>
      <c r="CN5031" s="12" t="s">
        <v>1509</v>
      </c>
      <c r="CS5031" s="12"/>
      <c r="CT5031" s="36" t="str">
        <f t="shared" si="78"/>
        <v>500mn</v>
      </c>
      <c r="CU5031" s="36" t="str">
        <f>VLOOKUP(CK5031,Mapping!B:C,2,FALSE)</f>
        <v>US/CA</v>
      </c>
    </row>
    <row r="5032" spans="1:99" ht="16" customHeight="1" x14ac:dyDescent="0.35">
      <c r="A5032" s="12" t="s">
        <v>6645</v>
      </c>
      <c r="B5032" s="12" t="s">
        <v>925</v>
      </c>
      <c r="E5032" s="37">
        <v>1460981</v>
      </c>
      <c r="G5032" s="37" t="s">
        <v>1505</v>
      </c>
      <c r="I5032" s="37"/>
      <c r="K5032" s="37"/>
      <c r="M5032" s="37">
        <v>0</v>
      </c>
      <c r="N5032" s="12">
        <v>0</v>
      </c>
      <c r="O5032" s="37"/>
      <c r="R5032" s="37"/>
      <c r="T5032" s="37"/>
      <c r="V5032" s="37"/>
      <c r="X5032" s="37"/>
      <c r="Z5032" s="37"/>
      <c r="AB5032" s="37"/>
      <c r="AD5032" s="37"/>
      <c r="AF5032" s="37"/>
      <c r="AH5032" s="37"/>
      <c r="AN5032" s="37">
        <v>1460981</v>
      </c>
      <c r="AO5032" s="12">
        <v>0.08</v>
      </c>
      <c r="AP5032" s="37"/>
      <c r="AR5032" s="37"/>
      <c r="AT5032" s="37"/>
      <c r="AV5032" s="37"/>
      <c r="AX5032" s="37"/>
      <c r="BB5032" s="12">
        <v>0</v>
      </c>
      <c r="BI5032" s="12">
        <v>8675</v>
      </c>
      <c r="BY5032" s="12">
        <v>0</v>
      </c>
      <c r="CC5032" s="12">
        <v>0</v>
      </c>
      <c r="CG5032" s="12" t="s">
        <v>934</v>
      </c>
      <c r="CH5032" s="12">
        <v>110.405</v>
      </c>
      <c r="CI5032" s="12" t="s">
        <v>1245</v>
      </c>
      <c r="CJ5032" s="12" t="s">
        <v>1246</v>
      </c>
      <c r="CK5032" s="12" t="s">
        <v>932</v>
      </c>
      <c r="CL5032" s="37">
        <v>1882998215</v>
      </c>
      <c r="CN5032" s="12" t="s">
        <v>1509</v>
      </c>
      <c r="CS5032" s="12"/>
      <c r="CT5032" s="36" t="str">
        <f t="shared" si="78"/>
        <v>1bn - 50bn</v>
      </c>
      <c r="CU5032" s="36" t="str">
        <f>VLOOKUP(CK5032,Mapping!B:C,2,FALSE)</f>
        <v>US/CA</v>
      </c>
    </row>
    <row r="5033" spans="1:99" ht="16" customHeight="1" x14ac:dyDescent="0.35">
      <c r="A5033" s="12" t="s">
        <v>6646</v>
      </c>
      <c r="B5033" s="12" t="s">
        <v>933</v>
      </c>
      <c r="E5033" s="37">
        <v>1098636</v>
      </c>
      <c r="G5033" s="37" t="s">
        <v>1505</v>
      </c>
      <c r="I5033" s="37"/>
      <c r="K5033" s="37"/>
      <c r="M5033" s="37"/>
      <c r="O5033" s="37"/>
      <c r="Q5033" s="12">
        <v>8700</v>
      </c>
      <c r="R5033" s="37"/>
      <c r="T5033" s="37"/>
      <c r="V5033" s="37"/>
      <c r="X5033" s="37"/>
      <c r="Z5033" s="37"/>
      <c r="AB5033" s="37"/>
      <c r="AD5033" s="37"/>
      <c r="AF5033" s="37"/>
      <c r="AH5033" s="37">
        <v>1098636</v>
      </c>
      <c r="AI5033" s="12">
        <v>0.37</v>
      </c>
      <c r="AN5033" s="37"/>
      <c r="AP5033" s="37"/>
      <c r="AR5033" s="37"/>
      <c r="AT5033" s="37"/>
      <c r="AV5033" s="37"/>
      <c r="AX5033" s="37"/>
      <c r="BQ5033" s="12">
        <v>0</v>
      </c>
      <c r="CG5033" s="12" t="s">
        <v>929</v>
      </c>
      <c r="CH5033" s="12">
        <v>51.765999999999998</v>
      </c>
      <c r="CI5033" s="12" t="s">
        <v>2313</v>
      </c>
      <c r="CJ5033" s="12"/>
      <c r="CK5033" s="12" t="s">
        <v>990</v>
      </c>
      <c r="CL5033" s="37">
        <v>295802619</v>
      </c>
      <c r="CN5033" s="12" t="s">
        <v>1506</v>
      </c>
      <c r="CS5033" s="12"/>
      <c r="CT5033" s="36" t="str">
        <f t="shared" si="78"/>
        <v>500mn</v>
      </c>
      <c r="CU5033" s="36" t="str">
        <f>VLOOKUP(CK5033,Mapping!B:C,2,FALSE)</f>
        <v>EU</v>
      </c>
    </row>
    <row r="5034" spans="1:99" ht="16" customHeight="1" x14ac:dyDescent="0.35">
      <c r="A5034" s="12" t="s">
        <v>6647</v>
      </c>
      <c r="B5034" s="12" t="s">
        <v>933</v>
      </c>
      <c r="E5034" s="37">
        <v>3324168</v>
      </c>
      <c r="G5034" s="37" t="s">
        <v>1505</v>
      </c>
      <c r="I5034" s="37"/>
      <c r="K5034" s="37"/>
      <c r="M5034" s="37">
        <v>472440</v>
      </c>
      <c r="N5034" s="12">
        <v>0.22</v>
      </c>
      <c r="O5034" s="37"/>
      <c r="R5034" s="37"/>
      <c r="T5034" s="37"/>
      <c r="V5034" s="37"/>
      <c r="X5034" s="37">
        <v>1668999</v>
      </c>
      <c r="Y5034" s="12">
        <v>0.79</v>
      </c>
      <c r="Z5034" s="37"/>
      <c r="AB5034" s="37"/>
      <c r="AD5034" s="37"/>
      <c r="AF5034" s="37"/>
      <c r="AH5034" s="37"/>
      <c r="AN5034" s="37">
        <v>1182729</v>
      </c>
      <c r="AO5034" s="12">
        <v>0.56000000000000005</v>
      </c>
      <c r="AP5034" s="37"/>
      <c r="AR5034" s="37"/>
      <c r="AT5034" s="37"/>
      <c r="AV5034" s="37"/>
      <c r="AX5034" s="37"/>
      <c r="BA5034" s="12">
        <v>16646</v>
      </c>
      <c r="BB5034" s="12">
        <v>3931</v>
      </c>
      <c r="BI5034" s="12">
        <v>7025</v>
      </c>
      <c r="BY5034" s="12">
        <v>0</v>
      </c>
      <c r="BZ5034" s="12">
        <v>0</v>
      </c>
      <c r="CC5034" s="12">
        <v>0</v>
      </c>
      <c r="CG5034" s="12" t="s">
        <v>959</v>
      </c>
      <c r="CH5034" s="12">
        <v>63.625999999999998</v>
      </c>
      <c r="CI5034" s="12" t="s">
        <v>1150</v>
      </c>
      <c r="CJ5034" s="12"/>
      <c r="CK5034" s="12" t="s">
        <v>1151</v>
      </c>
      <c r="CL5034" s="37">
        <v>212391489</v>
      </c>
      <c r="CN5034" s="12" t="s">
        <v>1506</v>
      </c>
      <c r="CS5034" s="12"/>
      <c r="CT5034" s="36" t="str">
        <f t="shared" si="78"/>
        <v>500mn</v>
      </c>
      <c r="CU5034" s="36" t="str">
        <f>VLOOKUP(CK5034,Mapping!B:C,2,FALSE)</f>
        <v>EU</v>
      </c>
    </row>
    <row r="5035" spans="1:99" ht="16" customHeight="1" x14ac:dyDescent="0.35">
      <c r="A5035" s="12" t="s">
        <v>6648</v>
      </c>
      <c r="B5035" s="12" t="s">
        <v>925</v>
      </c>
      <c r="E5035" s="37">
        <v>0</v>
      </c>
      <c r="G5035" s="37" t="s">
        <v>1505</v>
      </c>
      <c r="I5035" s="37"/>
      <c r="K5035" s="37"/>
      <c r="M5035" s="37"/>
      <c r="O5035" s="37"/>
      <c r="R5035" s="37"/>
      <c r="T5035" s="37"/>
      <c r="V5035" s="37"/>
      <c r="X5035" s="37"/>
      <c r="Z5035" s="37">
        <v>0</v>
      </c>
      <c r="AA5035" s="12">
        <v>0</v>
      </c>
      <c r="AB5035" s="37"/>
      <c r="AD5035" s="37"/>
      <c r="AF5035" s="37"/>
      <c r="AH5035" s="37"/>
      <c r="AN5035" s="37"/>
      <c r="AP5035" s="37"/>
      <c r="AR5035" s="37"/>
      <c r="AT5035" s="37"/>
      <c r="AV5035" s="37"/>
      <c r="AX5035" s="37"/>
      <c r="BC5035" s="12">
        <v>0</v>
      </c>
      <c r="CD5035" s="12">
        <v>0</v>
      </c>
      <c r="CG5035" s="12" t="s">
        <v>934</v>
      </c>
      <c r="CH5035" s="12">
        <v>88.013000000000005</v>
      </c>
      <c r="CI5035" s="12" t="s">
        <v>6649</v>
      </c>
      <c r="CJ5035" s="12" t="s">
        <v>1149</v>
      </c>
      <c r="CK5035" s="12" t="s">
        <v>932</v>
      </c>
      <c r="CL5035" s="37">
        <v>1263572697</v>
      </c>
      <c r="CN5035" s="12" t="s">
        <v>1509</v>
      </c>
      <c r="CS5035" s="12"/>
      <c r="CT5035" s="36" t="str">
        <f t="shared" si="78"/>
        <v>1bn - 50bn</v>
      </c>
      <c r="CU5035" s="36" t="str">
        <f>VLOOKUP(CK5035,Mapping!B:C,2,FALSE)</f>
        <v>US/CA</v>
      </c>
    </row>
    <row r="5036" spans="1:99" ht="16" customHeight="1" x14ac:dyDescent="0.35">
      <c r="A5036" s="12" t="s">
        <v>6650</v>
      </c>
      <c r="B5036" s="12" t="s">
        <v>925</v>
      </c>
      <c r="E5036" s="37">
        <v>2155600</v>
      </c>
      <c r="G5036" s="37" t="s">
        <v>1505</v>
      </c>
      <c r="I5036" s="37"/>
      <c r="K5036" s="37"/>
      <c r="M5036" s="37"/>
      <c r="O5036" s="37"/>
      <c r="Q5036" s="12">
        <v>17070</v>
      </c>
      <c r="R5036" s="37"/>
      <c r="T5036" s="37"/>
      <c r="V5036" s="37"/>
      <c r="X5036" s="37"/>
      <c r="Z5036" s="37"/>
      <c r="AB5036" s="37"/>
      <c r="AD5036" s="37"/>
      <c r="AF5036" s="37"/>
      <c r="AH5036" s="37">
        <v>2155600</v>
      </c>
      <c r="AI5036" s="12">
        <v>0.59</v>
      </c>
      <c r="AN5036" s="37"/>
      <c r="AP5036" s="37"/>
      <c r="AR5036" s="37"/>
      <c r="AT5036" s="37"/>
      <c r="AV5036" s="37"/>
      <c r="AX5036" s="37"/>
      <c r="BQ5036" s="12">
        <v>0</v>
      </c>
      <c r="CG5036" s="12" t="s">
        <v>940</v>
      </c>
      <c r="CH5036" s="12">
        <v>56.396000000000001</v>
      </c>
      <c r="CI5036" s="12" t="s">
        <v>1235</v>
      </c>
      <c r="CJ5036" s="12" t="s">
        <v>931</v>
      </c>
      <c r="CK5036" s="12" t="s">
        <v>932</v>
      </c>
      <c r="CL5036" s="37">
        <v>366048073</v>
      </c>
      <c r="CN5036" s="12" t="s">
        <v>1509</v>
      </c>
      <c r="CS5036" s="12"/>
      <c r="CT5036" s="36" t="str">
        <f t="shared" si="78"/>
        <v>500mn</v>
      </c>
      <c r="CU5036" s="36" t="str">
        <f>VLOOKUP(CK5036,Mapping!B:C,2,FALSE)</f>
        <v>US/CA</v>
      </c>
    </row>
    <row r="5037" spans="1:99" ht="16" customHeight="1" x14ac:dyDescent="0.35">
      <c r="A5037" s="12" t="s">
        <v>6651</v>
      </c>
      <c r="B5037" s="12" t="s">
        <v>925</v>
      </c>
      <c r="E5037" s="37">
        <v>606286</v>
      </c>
      <c r="G5037" s="37" t="s">
        <v>1505</v>
      </c>
      <c r="I5037" s="37"/>
      <c r="K5037" s="37"/>
      <c r="M5037" s="37"/>
      <c r="O5037" s="37"/>
      <c r="R5037" s="37"/>
      <c r="T5037" s="37"/>
      <c r="V5037" s="37"/>
      <c r="X5037" s="37"/>
      <c r="Z5037" s="37"/>
      <c r="AB5037" s="37"/>
      <c r="AD5037" s="37"/>
      <c r="AF5037" s="37"/>
      <c r="AH5037" s="37"/>
      <c r="AN5037" s="37">
        <v>606286</v>
      </c>
      <c r="AO5037" s="12">
        <v>0.14000000000000001</v>
      </c>
      <c r="AP5037" s="37"/>
      <c r="AR5037" s="37"/>
      <c r="AT5037" s="37"/>
      <c r="AV5037" s="37"/>
      <c r="AX5037" s="37"/>
      <c r="BI5037" s="12">
        <v>3600</v>
      </c>
      <c r="BY5037" s="12">
        <v>0</v>
      </c>
      <c r="CG5037" s="12" t="s">
        <v>940</v>
      </c>
      <c r="CH5037" s="12">
        <v>22.12</v>
      </c>
      <c r="CI5037" s="12" t="s">
        <v>2397</v>
      </c>
      <c r="CJ5037" s="12" t="s">
        <v>1072</v>
      </c>
      <c r="CK5037" s="12" t="s">
        <v>932</v>
      </c>
      <c r="CL5037" s="37">
        <v>440612425</v>
      </c>
      <c r="CN5037" s="12" t="s">
        <v>1509</v>
      </c>
      <c r="CS5037" s="12"/>
      <c r="CT5037" s="36" t="str">
        <f t="shared" si="78"/>
        <v>500mn</v>
      </c>
      <c r="CU5037" s="36" t="str">
        <f>VLOOKUP(CK5037,Mapping!B:C,2,FALSE)</f>
        <v>US/CA</v>
      </c>
    </row>
    <row r="5038" spans="1:99" ht="16" customHeight="1" x14ac:dyDescent="0.35">
      <c r="A5038" s="12" t="s">
        <v>6652</v>
      </c>
      <c r="B5038" s="12" t="s">
        <v>925</v>
      </c>
      <c r="E5038" s="37">
        <v>0</v>
      </c>
      <c r="G5038" s="37" t="s">
        <v>1505</v>
      </c>
      <c r="I5038" s="37"/>
      <c r="K5038" s="37"/>
      <c r="M5038" s="37">
        <v>0</v>
      </c>
      <c r="N5038" s="12">
        <v>0</v>
      </c>
      <c r="O5038" s="37"/>
      <c r="R5038" s="37"/>
      <c r="T5038" s="37"/>
      <c r="V5038" s="37"/>
      <c r="X5038" s="37"/>
      <c r="Z5038" s="37"/>
      <c r="AB5038" s="37"/>
      <c r="AD5038" s="37"/>
      <c r="AF5038" s="37"/>
      <c r="AH5038" s="37"/>
      <c r="AN5038" s="37"/>
      <c r="AP5038" s="37"/>
      <c r="AR5038" s="37"/>
      <c r="AT5038" s="37"/>
      <c r="AV5038" s="37"/>
      <c r="AX5038" s="37"/>
      <c r="BB5038" s="12">
        <v>0</v>
      </c>
      <c r="CC5038" s="12">
        <v>0</v>
      </c>
      <c r="CG5038" s="12" t="s">
        <v>940</v>
      </c>
      <c r="CH5038" s="12">
        <v>90.744</v>
      </c>
      <c r="CI5038" s="12" t="s">
        <v>1122</v>
      </c>
      <c r="CJ5038" s="12" t="s">
        <v>1123</v>
      </c>
      <c r="CK5038" s="12" t="s">
        <v>985</v>
      </c>
      <c r="CL5038" s="37">
        <v>801100959</v>
      </c>
      <c r="CN5038" s="12" t="s">
        <v>1506</v>
      </c>
      <c r="CS5038" s="12"/>
      <c r="CT5038" s="36" t="str">
        <f t="shared" si="78"/>
        <v>500mn - 1bn</v>
      </c>
      <c r="CU5038" s="36" t="str">
        <f>VLOOKUP(CK5038,Mapping!B:C,2,FALSE)</f>
        <v>US/CA</v>
      </c>
    </row>
    <row r="5039" spans="1:99" ht="16" customHeight="1" x14ac:dyDescent="0.35">
      <c r="A5039" s="12" t="s">
        <v>6653</v>
      </c>
      <c r="B5039" s="12" t="s">
        <v>925</v>
      </c>
      <c r="E5039" s="37">
        <v>3797709</v>
      </c>
      <c r="G5039" s="37" t="s">
        <v>1505</v>
      </c>
      <c r="I5039" s="37"/>
      <c r="K5039" s="37"/>
      <c r="M5039" s="37"/>
      <c r="O5039" s="37"/>
      <c r="R5039" s="37"/>
      <c r="T5039" s="37"/>
      <c r="V5039" s="37"/>
      <c r="X5039" s="37"/>
      <c r="Z5039" s="37"/>
      <c r="AB5039" s="37"/>
      <c r="AD5039" s="37"/>
      <c r="AF5039" s="37"/>
      <c r="AH5039" s="37"/>
      <c r="AN5039" s="37">
        <v>3797709</v>
      </c>
      <c r="AO5039" s="12">
        <v>2.27</v>
      </c>
      <c r="AP5039" s="37"/>
      <c r="AR5039" s="37"/>
      <c r="AT5039" s="37"/>
      <c r="AV5039" s="37"/>
      <c r="AX5039" s="37"/>
      <c r="BI5039" s="12">
        <v>22550</v>
      </c>
      <c r="BY5039" s="12">
        <v>0</v>
      </c>
      <c r="CG5039" s="12" t="s">
        <v>976</v>
      </c>
      <c r="CH5039" s="12">
        <v>37.265000000000001</v>
      </c>
      <c r="CI5039" s="12" t="s">
        <v>6110</v>
      </c>
      <c r="CJ5039" s="12" t="s">
        <v>931</v>
      </c>
      <c r="CK5039" s="12" t="s">
        <v>932</v>
      </c>
      <c r="CL5039" s="37">
        <v>167332380</v>
      </c>
      <c r="CN5039" s="12" t="s">
        <v>1513</v>
      </c>
      <c r="CS5039" s="12"/>
      <c r="CT5039" s="36" t="str">
        <f t="shared" si="78"/>
        <v>500mn</v>
      </c>
      <c r="CU5039" s="36" t="str">
        <f>VLOOKUP(CK5039,Mapping!B:C,2,FALSE)</f>
        <v>US/CA</v>
      </c>
    </row>
    <row r="5040" spans="1:99" ht="16" customHeight="1" x14ac:dyDescent="0.35">
      <c r="A5040" s="12" t="s">
        <v>6654</v>
      </c>
      <c r="B5040" s="12" t="s">
        <v>925</v>
      </c>
      <c r="E5040" s="37">
        <v>7119651</v>
      </c>
      <c r="G5040" s="37" t="s">
        <v>1505</v>
      </c>
      <c r="I5040" s="37"/>
      <c r="K5040" s="37"/>
      <c r="M5040" s="37"/>
      <c r="O5040" s="37"/>
      <c r="R5040" s="37"/>
      <c r="T5040" s="37"/>
      <c r="V5040" s="37"/>
      <c r="X5040" s="37"/>
      <c r="Z5040" s="37"/>
      <c r="AB5040" s="37"/>
      <c r="AD5040" s="37"/>
      <c r="AF5040" s="37"/>
      <c r="AH5040" s="37"/>
      <c r="AN5040" s="37">
        <v>7119651</v>
      </c>
      <c r="AO5040" s="12">
        <v>0.16</v>
      </c>
      <c r="AP5040" s="37"/>
      <c r="AR5040" s="37"/>
      <c r="AT5040" s="37"/>
      <c r="AV5040" s="37"/>
      <c r="AX5040" s="37"/>
      <c r="BI5040" s="12">
        <v>42275</v>
      </c>
      <c r="BY5040" s="12">
        <v>0.01</v>
      </c>
      <c r="CG5040" s="12" t="s">
        <v>929</v>
      </c>
      <c r="CH5040" s="12">
        <v>49.402000000000001</v>
      </c>
      <c r="CI5040" s="12" t="s">
        <v>1211</v>
      </c>
      <c r="CJ5040" s="12" t="s">
        <v>1212</v>
      </c>
      <c r="CK5040" s="12" t="s">
        <v>932</v>
      </c>
      <c r="CL5040" s="37">
        <v>4311480998</v>
      </c>
      <c r="CN5040" s="12" t="s">
        <v>1506</v>
      </c>
      <c r="CS5040" s="12"/>
      <c r="CT5040" s="36" t="str">
        <f t="shared" si="78"/>
        <v>1bn - 50bn</v>
      </c>
      <c r="CU5040" s="36" t="str">
        <f>VLOOKUP(CK5040,Mapping!B:C,2,FALSE)</f>
        <v>US/CA</v>
      </c>
    </row>
    <row r="5041" spans="1:99" ht="16" customHeight="1" x14ac:dyDescent="0.35">
      <c r="A5041" s="12" t="s">
        <v>6655</v>
      </c>
      <c r="B5041" s="12" t="s">
        <v>925</v>
      </c>
      <c r="E5041" s="37">
        <v>0</v>
      </c>
      <c r="G5041" s="37" t="s">
        <v>1505</v>
      </c>
      <c r="I5041" s="37"/>
      <c r="K5041" s="37"/>
      <c r="M5041" s="37"/>
      <c r="O5041" s="37"/>
      <c r="R5041" s="37"/>
      <c r="T5041" s="37"/>
      <c r="V5041" s="37"/>
      <c r="X5041" s="37"/>
      <c r="Z5041" s="37"/>
      <c r="AB5041" s="37"/>
      <c r="AD5041" s="37"/>
      <c r="AF5041" s="37"/>
      <c r="AH5041" s="37"/>
      <c r="AN5041" s="37">
        <v>0</v>
      </c>
      <c r="AO5041" s="12">
        <v>0</v>
      </c>
      <c r="AP5041" s="37">
        <v>0</v>
      </c>
      <c r="AQ5041" s="12">
        <v>0</v>
      </c>
      <c r="AR5041" s="37"/>
      <c r="AT5041" s="37"/>
      <c r="AV5041" s="37"/>
      <c r="AX5041" s="37"/>
      <c r="BH5041" s="12">
        <v>0</v>
      </c>
      <c r="BI5041" s="12">
        <v>0</v>
      </c>
      <c r="BV5041" s="12">
        <v>0</v>
      </c>
      <c r="BY5041" s="12">
        <v>0</v>
      </c>
      <c r="CG5041" s="12" t="s">
        <v>934</v>
      </c>
      <c r="CH5041" s="12">
        <v>14.542999999999999</v>
      </c>
      <c r="CI5041" s="12" t="s">
        <v>4428</v>
      </c>
      <c r="CJ5041" s="12" t="s">
        <v>1017</v>
      </c>
      <c r="CK5041" s="12" t="s">
        <v>932</v>
      </c>
      <c r="CL5041" s="37">
        <v>646018122</v>
      </c>
      <c r="CN5041" s="12" t="s">
        <v>1509</v>
      </c>
      <c r="CS5041" s="12"/>
      <c r="CT5041" s="36" t="str">
        <f t="shared" si="78"/>
        <v>500mn - 1bn</v>
      </c>
      <c r="CU5041" s="36" t="str">
        <f>VLOOKUP(CK5041,Mapping!B:C,2,FALSE)</f>
        <v>US/CA</v>
      </c>
    </row>
    <row r="5042" spans="1:99" ht="16" customHeight="1" x14ac:dyDescent="0.35">
      <c r="A5042" s="12" t="s">
        <v>6656</v>
      </c>
      <c r="B5042" s="12" t="s">
        <v>925</v>
      </c>
      <c r="E5042" s="37">
        <v>31427792</v>
      </c>
      <c r="G5042" s="37" t="s">
        <v>1505</v>
      </c>
      <c r="I5042" s="37"/>
      <c r="K5042" s="37">
        <v>11778925</v>
      </c>
      <c r="L5042" s="12">
        <v>0.59</v>
      </c>
      <c r="M5042" s="37">
        <v>6803696</v>
      </c>
      <c r="N5042" s="12">
        <v>0.34</v>
      </c>
      <c r="O5042" s="37">
        <v>767374</v>
      </c>
      <c r="P5042" s="12">
        <v>0.04</v>
      </c>
      <c r="R5042" s="37"/>
      <c r="T5042" s="37">
        <v>4779000</v>
      </c>
      <c r="U5042" s="12">
        <v>0.24</v>
      </c>
      <c r="V5042" s="37">
        <v>477328</v>
      </c>
      <c r="W5042" s="12">
        <v>0.02</v>
      </c>
      <c r="X5042" s="37">
        <v>1090190</v>
      </c>
      <c r="Y5042" s="12">
        <v>0.05</v>
      </c>
      <c r="Z5042" s="37"/>
      <c r="AB5042" s="37"/>
      <c r="AD5042" s="37">
        <v>155319</v>
      </c>
      <c r="AE5042" s="12">
        <v>0.01</v>
      </c>
      <c r="AF5042" s="37">
        <v>1077483</v>
      </c>
      <c r="AG5042" s="12">
        <v>0.05</v>
      </c>
      <c r="AH5042" s="37"/>
      <c r="AK5042" s="12">
        <v>25000</v>
      </c>
      <c r="AL5042" s="12">
        <v>85000</v>
      </c>
      <c r="AN5042" s="37">
        <v>4498477</v>
      </c>
      <c r="AO5042" s="12">
        <v>0.23</v>
      </c>
      <c r="AP5042" s="37"/>
      <c r="AR5042" s="37">
        <v>0</v>
      </c>
      <c r="AS5042" s="12">
        <v>0</v>
      </c>
      <c r="AT5042" s="37"/>
      <c r="AV5042" s="37"/>
      <c r="AX5042" s="37"/>
      <c r="BA5042" s="12">
        <v>8200</v>
      </c>
      <c r="BB5042" s="12">
        <v>54230</v>
      </c>
      <c r="BE5042" s="12">
        <v>0</v>
      </c>
      <c r="BF5042" s="12">
        <v>98700</v>
      </c>
      <c r="BG5042" s="12">
        <v>247000</v>
      </c>
      <c r="BI5042" s="12">
        <v>21000</v>
      </c>
      <c r="BJ5042" s="12">
        <v>1394</v>
      </c>
      <c r="BK5042" s="12">
        <v>50000</v>
      </c>
      <c r="BM5042" s="12">
        <v>0</v>
      </c>
      <c r="BP5042" s="12">
        <v>0</v>
      </c>
      <c r="BS5042" s="12">
        <v>0</v>
      </c>
      <c r="BT5042" s="12">
        <v>0</v>
      </c>
      <c r="BU5042" s="12">
        <v>0</v>
      </c>
      <c r="BY5042" s="12">
        <v>0</v>
      </c>
      <c r="BZ5042" s="12">
        <v>0</v>
      </c>
      <c r="CB5042" s="12">
        <v>0</v>
      </c>
      <c r="CC5042" s="12">
        <v>0</v>
      </c>
      <c r="CE5042" s="12">
        <v>0</v>
      </c>
      <c r="CG5042" s="12" t="s">
        <v>940</v>
      </c>
      <c r="CH5042" s="12">
        <v>26.652000000000001</v>
      </c>
      <c r="CI5042" s="12" t="s">
        <v>1168</v>
      </c>
      <c r="CJ5042" s="12"/>
      <c r="CK5042" s="12" t="s">
        <v>1169</v>
      </c>
      <c r="CL5042" s="37">
        <v>2131516939</v>
      </c>
      <c r="CN5042" s="12" t="s">
        <v>1506</v>
      </c>
      <c r="CS5042" s="12"/>
      <c r="CT5042" s="36" t="str">
        <f t="shared" si="78"/>
        <v>1bn - 50bn</v>
      </c>
      <c r="CU5042" s="36" t="str">
        <f>VLOOKUP(CK5042,Mapping!B:C,2,FALSE)</f>
        <v>EU</v>
      </c>
    </row>
    <row r="5043" spans="1:99" ht="16" customHeight="1" x14ac:dyDescent="0.35">
      <c r="A5043" s="12" t="s">
        <v>6657</v>
      </c>
      <c r="B5043" s="12" t="s">
        <v>933</v>
      </c>
      <c r="E5043" s="37">
        <v>113295501</v>
      </c>
      <c r="G5043" s="37" t="s">
        <v>1505</v>
      </c>
      <c r="I5043" s="37"/>
      <c r="K5043" s="37"/>
      <c r="M5043" s="37"/>
      <c r="O5043" s="37"/>
      <c r="R5043" s="37"/>
      <c r="T5043" s="37"/>
      <c r="V5043" s="37"/>
      <c r="X5043" s="37"/>
      <c r="Z5043" s="37"/>
      <c r="AB5043" s="37"/>
      <c r="AD5043" s="37"/>
      <c r="AF5043" s="37"/>
      <c r="AH5043" s="37"/>
      <c r="AN5043" s="37">
        <v>113295501</v>
      </c>
      <c r="AO5043" s="12">
        <v>3.14</v>
      </c>
      <c r="AP5043" s="37"/>
      <c r="AR5043" s="37"/>
      <c r="AT5043" s="37"/>
      <c r="AV5043" s="37"/>
      <c r="AX5043" s="37"/>
      <c r="BI5043" s="12">
        <v>672725</v>
      </c>
      <c r="BY5043" s="12">
        <v>0.09</v>
      </c>
      <c r="CG5043" s="12" t="s">
        <v>940</v>
      </c>
      <c r="CH5043" s="12">
        <v>27.463999999999999</v>
      </c>
      <c r="CI5043" s="12" t="s">
        <v>967</v>
      </c>
      <c r="CJ5043" s="12" t="s">
        <v>968</v>
      </c>
      <c r="CK5043" s="12" t="s">
        <v>932</v>
      </c>
      <c r="CL5043" s="37">
        <v>3589747903</v>
      </c>
      <c r="CN5043" s="12" t="s">
        <v>1506</v>
      </c>
      <c r="CS5043" s="12"/>
      <c r="CT5043" s="36" t="str">
        <f t="shared" si="78"/>
        <v>1bn - 50bn</v>
      </c>
      <c r="CU5043" s="36" t="str">
        <f>VLOOKUP(CK5043,Mapping!B:C,2,FALSE)</f>
        <v>US/CA</v>
      </c>
    </row>
    <row r="5044" spans="1:99" ht="16" customHeight="1" x14ac:dyDescent="0.35">
      <c r="A5044" s="12" t="s">
        <v>6658</v>
      </c>
      <c r="B5044" s="12" t="s">
        <v>925</v>
      </c>
      <c r="E5044" s="37">
        <v>7102832</v>
      </c>
      <c r="G5044" s="37" t="s">
        <v>1505</v>
      </c>
      <c r="I5044" s="37"/>
      <c r="K5044" s="37"/>
      <c r="M5044" s="37"/>
      <c r="O5044" s="37"/>
      <c r="R5044" s="37"/>
      <c r="T5044" s="37"/>
      <c r="V5044" s="37"/>
      <c r="X5044" s="37"/>
      <c r="Z5044" s="37">
        <v>7102832</v>
      </c>
      <c r="AA5044" s="12">
        <v>0.32</v>
      </c>
      <c r="AB5044" s="37"/>
      <c r="AD5044" s="37"/>
      <c r="AF5044" s="37"/>
      <c r="AH5044" s="37"/>
      <c r="AN5044" s="37"/>
      <c r="AP5044" s="37"/>
      <c r="AR5044" s="37"/>
      <c r="AT5044" s="37"/>
      <c r="AV5044" s="37"/>
      <c r="AX5044" s="37"/>
      <c r="BC5044" s="12">
        <v>240204</v>
      </c>
      <c r="CD5044" s="12">
        <v>0.02</v>
      </c>
      <c r="CG5044" s="12"/>
      <c r="CH5044" s="12">
        <v>50.685000000000002</v>
      </c>
      <c r="CI5044" s="12" t="s">
        <v>1781</v>
      </c>
      <c r="CJ5044" s="12" t="s">
        <v>931</v>
      </c>
      <c r="CK5044" s="12" t="s">
        <v>932</v>
      </c>
      <c r="CL5044" s="37">
        <v>2245381116</v>
      </c>
      <c r="CN5044" s="12" t="s">
        <v>1509</v>
      </c>
      <c r="CS5044" s="12"/>
      <c r="CT5044" s="36" t="str">
        <f t="shared" si="78"/>
        <v>1bn - 50bn</v>
      </c>
      <c r="CU5044" s="36" t="str">
        <f>VLOOKUP(CK5044,Mapping!B:C,2,FALSE)</f>
        <v>US/CA</v>
      </c>
    </row>
    <row r="5045" spans="1:99" ht="16" customHeight="1" x14ac:dyDescent="0.35">
      <c r="A5045" s="12" t="s">
        <v>6659</v>
      </c>
      <c r="B5045" s="12" t="s">
        <v>933</v>
      </c>
      <c r="E5045" s="37">
        <v>42337189</v>
      </c>
      <c r="G5045" s="37" t="s">
        <v>1505</v>
      </c>
      <c r="I5045" s="37"/>
      <c r="K5045" s="37"/>
      <c r="M5045" s="37">
        <v>2353253</v>
      </c>
      <c r="N5045" s="12">
        <v>0.02</v>
      </c>
      <c r="O5045" s="37"/>
      <c r="Q5045" s="12">
        <v>67</v>
      </c>
      <c r="R5045" s="37"/>
      <c r="T5045" s="37">
        <v>27985</v>
      </c>
      <c r="U5045" s="12">
        <v>0</v>
      </c>
      <c r="V5045" s="37"/>
      <c r="X5045" s="37"/>
      <c r="Z5045" s="37"/>
      <c r="AB5045" s="37"/>
      <c r="AD5045" s="37">
        <v>332589</v>
      </c>
      <c r="AE5045" s="12">
        <v>0</v>
      </c>
      <c r="AF5045" s="37"/>
      <c r="AH5045" s="37">
        <v>8461</v>
      </c>
      <c r="AI5045" s="12">
        <v>0</v>
      </c>
      <c r="AN5045" s="37">
        <v>39614901</v>
      </c>
      <c r="AO5045" s="12">
        <v>0.26</v>
      </c>
      <c r="AP5045" s="37"/>
      <c r="AR5045" s="37"/>
      <c r="AT5045" s="37"/>
      <c r="AV5045" s="37"/>
      <c r="AX5045" s="37"/>
      <c r="BB5045" s="12">
        <v>18757</v>
      </c>
      <c r="BI5045" s="12">
        <v>235225</v>
      </c>
      <c r="BJ5045" s="12">
        <v>2985</v>
      </c>
      <c r="BK5045" s="12">
        <v>250</v>
      </c>
      <c r="BQ5045" s="12">
        <v>0</v>
      </c>
      <c r="BY5045" s="12">
        <v>0.03</v>
      </c>
      <c r="CB5045" s="12">
        <v>0</v>
      </c>
      <c r="CC5045" s="12">
        <v>0</v>
      </c>
      <c r="CE5045" s="12">
        <v>0</v>
      </c>
      <c r="CG5045" s="12" t="s">
        <v>940</v>
      </c>
      <c r="CH5045" s="12">
        <v>38.917000000000002</v>
      </c>
      <c r="CI5045" s="12" t="s">
        <v>953</v>
      </c>
      <c r="CJ5045" s="12"/>
      <c r="CK5045" s="12" t="s">
        <v>954</v>
      </c>
      <c r="CL5045" s="37">
        <v>15106061971</v>
      </c>
      <c r="CN5045" s="12" t="s">
        <v>1506</v>
      </c>
      <c r="CS5045" s="12"/>
      <c r="CT5045" s="36" t="str">
        <f t="shared" si="78"/>
        <v>1bn - 50bn</v>
      </c>
      <c r="CU5045" s="36" t="str">
        <f>VLOOKUP(CK5045,Mapping!B:C,2,FALSE)</f>
        <v>EU</v>
      </c>
    </row>
    <row r="5046" spans="1:99" ht="16" customHeight="1" x14ac:dyDescent="0.35">
      <c r="A5046" s="12" t="s">
        <v>6660</v>
      </c>
      <c r="B5046" s="12" t="s">
        <v>925</v>
      </c>
      <c r="E5046" s="37">
        <v>2229571</v>
      </c>
      <c r="G5046" s="37" t="s">
        <v>1505</v>
      </c>
      <c r="I5046" s="37"/>
      <c r="K5046" s="37"/>
      <c r="M5046" s="37"/>
      <c r="O5046" s="37"/>
      <c r="R5046" s="37"/>
      <c r="T5046" s="37"/>
      <c r="V5046" s="37"/>
      <c r="X5046" s="37"/>
      <c r="Z5046" s="37"/>
      <c r="AB5046" s="37"/>
      <c r="AD5046" s="37"/>
      <c r="AF5046" s="37"/>
      <c r="AH5046" s="37"/>
      <c r="AN5046" s="37">
        <v>1940958</v>
      </c>
      <c r="AO5046" s="12">
        <v>0.55000000000000004</v>
      </c>
      <c r="AP5046" s="37">
        <v>288613</v>
      </c>
      <c r="AQ5046" s="12">
        <v>0.08</v>
      </c>
      <c r="AR5046" s="37"/>
      <c r="AT5046" s="37"/>
      <c r="AV5046" s="37"/>
      <c r="AX5046" s="37"/>
      <c r="BH5046" s="12">
        <v>1250</v>
      </c>
      <c r="BI5046" s="12">
        <v>11525</v>
      </c>
      <c r="BV5046" s="12">
        <v>0</v>
      </c>
      <c r="BY5046" s="12">
        <v>0</v>
      </c>
      <c r="CG5046" s="12" t="s">
        <v>934</v>
      </c>
      <c r="CH5046" s="12">
        <v>27.629000000000001</v>
      </c>
      <c r="CI5046" s="12" t="s">
        <v>1113</v>
      </c>
      <c r="CJ5046" s="12" t="s">
        <v>1114</v>
      </c>
      <c r="CK5046" s="12" t="s">
        <v>932</v>
      </c>
      <c r="CL5046" s="37">
        <v>350037494</v>
      </c>
      <c r="CN5046" s="12" t="s">
        <v>1509</v>
      </c>
      <c r="CS5046" s="12"/>
      <c r="CT5046" s="36" t="str">
        <f t="shared" si="78"/>
        <v>500mn</v>
      </c>
      <c r="CU5046" s="36" t="str">
        <f>VLOOKUP(CK5046,Mapping!B:C,2,FALSE)</f>
        <v>US/CA</v>
      </c>
    </row>
    <row r="5047" spans="1:99" ht="16" customHeight="1" x14ac:dyDescent="0.35">
      <c r="A5047" s="12" t="s">
        <v>6661</v>
      </c>
      <c r="B5047" s="12" t="s">
        <v>925</v>
      </c>
      <c r="E5047" s="37">
        <v>1410728686</v>
      </c>
      <c r="G5047" s="37" t="s">
        <v>1505</v>
      </c>
      <c r="I5047" s="37"/>
      <c r="K5047" s="37"/>
      <c r="M5047" s="37"/>
      <c r="O5047" s="37"/>
      <c r="R5047" s="37"/>
      <c r="T5047" s="37"/>
      <c r="V5047" s="37"/>
      <c r="X5047" s="37"/>
      <c r="Z5047" s="37"/>
      <c r="AB5047" s="37"/>
      <c r="AD5047" s="37"/>
      <c r="AF5047" s="37"/>
      <c r="AH5047" s="37"/>
      <c r="AM5047" s="12">
        <v>122995180</v>
      </c>
      <c r="AN5047" s="37"/>
      <c r="AP5047" s="37"/>
      <c r="AR5047" s="37">
        <v>1056037486</v>
      </c>
      <c r="AS5047" s="12">
        <v>47.55</v>
      </c>
      <c r="AT5047" s="37"/>
      <c r="AV5047" s="37"/>
      <c r="AX5047" s="37">
        <v>354691200</v>
      </c>
      <c r="AY5047" s="12">
        <v>15.97</v>
      </c>
      <c r="BE5047" s="12">
        <v>10773694</v>
      </c>
      <c r="BM5047" s="12">
        <v>12.03</v>
      </c>
      <c r="BW5047" s="12">
        <v>5.22</v>
      </c>
      <c r="CG5047" s="12"/>
      <c r="CI5047" s="12" t="s">
        <v>988</v>
      </c>
      <c r="CJ5047" s="12"/>
      <c r="CK5047" s="12" t="s">
        <v>988</v>
      </c>
      <c r="CL5047" s="37">
        <v>2283836500</v>
      </c>
      <c r="CN5047" s="12" t="s">
        <v>1536</v>
      </c>
      <c r="CR5047" s="12">
        <v>46160</v>
      </c>
      <c r="CS5047" s="12" t="s">
        <v>6662</v>
      </c>
      <c r="CT5047" s="36" t="str">
        <f t="shared" si="78"/>
        <v>1bn - 50bn</v>
      </c>
      <c r="CU5047" s="36" t="str">
        <f>VLOOKUP(CK5047,Mapping!B:C,2,FALSE)</f>
        <v>SG</v>
      </c>
    </row>
    <row r="5048" spans="1:99" ht="16" customHeight="1" x14ac:dyDescent="0.35">
      <c r="A5048" s="12" t="s">
        <v>6663</v>
      </c>
      <c r="B5048" s="12" t="s">
        <v>925</v>
      </c>
      <c r="E5048" s="37">
        <v>5809</v>
      </c>
      <c r="G5048" s="37" t="s">
        <v>1505</v>
      </c>
      <c r="I5048" s="37"/>
      <c r="K5048" s="37"/>
      <c r="M5048" s="37">
        <v>0</v>
      </c>
      <c r="N5048" s="12">
        <v>0</v>
      </c>
      <c r="O5048" s="37"/>
      <c r="Q5048" s="12">
        <v>46</v>
      </c>
      <c r="R5048" s="37"/>
      <c r="T5048" s="37"/>
      <c r="V5048" s="37"/>
      <c r="X5048" s="37"/>
      <c r="Z5048" s="37"/>
      <c r="AB5048" s="37"/>
      <c r="AD5048" s="37"/>
      <c r="AF5048" s="37"/>
      <c r="AH5048" s="37">
        <v>5809</v>
      </c>
      <c r="AI5048" s="12">
        <v>0.01</v>
      </c>
      <c r="AN5048" s="37"/>
      <c r="AP5048" s="37"/>
      <c r="AR5048" s="37"/>
      <c r="AT5048" s="37"/>
      <c r="AV5048" s="37"/>
      <c r="AX5048" s="37"/>
      <c r="BB5048" s="12">
        <v>0</v>
      </c>
      <c r="BQ5048" s="12">
        <v>0</v>
      </c>
      <c r="CC5048" s="12">
        <v>0</v>
      </c>
      <c r="CG5048" s="12" t="s">
        <v>929</v>
      </c>
      <c r="CH5048" s="12">
        <v>35.195999999999998</v>
      </c>
      <c r="CI5048" s="12" t="s">
        <v>1712</v>
      </c>
      <c r="CJ5048" s="12" t="s">
        <v>946</v>
      </c>
      <c r="CK5048" s="12" t="s">
        <v>932</v>
      </c>
      <c r="CL5048" s="37">
        <v>73029227</v>
      </c>
      <c r="CN5048" s="12" t="s">
        <v>1509</v>
      </c>
      <c r="CS5048" s="12"/>
      <c r="CT5048" s="36" t="str">
        <f t="shared" si="78"/>
        <v>500mn</v>
      </c>
      <c r="CU5048" s="36" t="str">
        <f>VLOOKUP(CK5048,Mapping!B:C,2,FALSE)</f>
        <v>US/CA</v>
      </c>
    </row>
    <row r="5049" spans="1:99" ht="16" customHeight="1" x14ac:dyDescent="0.35">
      <c r="A5049" s="12" t="s">
        <v>6664</v>
      </c>
      <c r="B5049" s="12" t="s">
        <v>925</v>
      </c>
      <c r="E5049" s="37">
        <v>6352167</v>
      </c>
      <c r="G5049" s="37" t="s">
        <v>1505</v>
      </c>
      <c r="I5049" s="37"/>
      <c r="K5049" s="37"/>
      <c r="M5049" s="37"/>
      <c r="O5049" s="37"/>
      <c r="Q5049" s="12">
        <v>50092</v>
      </c>
      <c r="R5049" s="37"/>
      <c r="T5049" s="37"/>
      <c r="V5049" s="37"/>
      <c r="X5049" s="37"/>
      <c r="Z5049" s="37"/>
      <c r="AB5049" s="37"/>
      <c r="AD5049" s="37"/>
      <c r="AF5049" s="37"/>
      <c r="AH5049" s="37">
        <v>6352167</v>
      </c>
      <c r="AI5049" s="12">
        <v>3.31</v>
      </c>
      <c r="AN5049" s="37"/>
      <c r="AP5049" s="37"/>
      <c r="AR5049" s="37"/>
      <c r="AT5049" s="37"/>
      <c r="AV5049" s="37"/>
      <c r="AX5049" s="37"/>
      <c r="BQ5049" s="12">
        <v>0.01</v>
      </c>
      <c r="CG5049" s="12" t="s">
        <v>976</v>
      </c>
      <c r="CI5049" s="12" t="s">
        <v>983</v>
      </c>
      <c r="CJ5049" s="12" t="s">
        <v>984</v>
      </c>
      <c r="CK5049" s="12" t="s">
        <v>985</v>
      </c>
      <c r="CL5049" s="37">
        <v>191935691</v>
      </c>
      <c r="CN5049" s="12" t="s">
        <v>1513</v>
      </c>
      <c r="CS5049" s="12"/>
      <c r="CT5049" s="36" t="str">
        <f t="shared" si="78"/>
        <v>500mn</v>
      </c>
      <c r="CU5049" s="36" t="str">
        <f>VLOOKUP(CK5049,Mapping!B:C,2,FALSE)</f>
        <v>US/CA</v>
      </c>
    </row>
    <row r="5050" spans="1:99" ht="16" customHeight="1" x14ac:dyDescent="0.35">
      <c r="A5050" s="12" t="s">
        <v>6665</v>
      </c>
      <c r="B5050" s="12" t="s">
        <v>925</v>
      </c>
      <c r="E5050" s="37">
        <v>966765</v>
      </c>
      <c r="G5050" s="37" t="s">
        <v>1505</v>
      </c>
      <c r="I5050" s="37"/>
      <c r="K5050" s="37"/>
      <c r="M5050" s="37">
        <v>627300</v>
      </c>
      <c r="N5050" s="12">
        <v>0.2</v>
      </c>
      <c r="O5050" s="37"/>
      <c r="R5050" s="37"/>
      <c r="T5050" s="37"/>
      <c r="V5050" s="37"/>
      <c r="X5050" s="37">
        <v>339465</v>
      </c>
      <c r="Y5050" s="12">
        <v>0.11</v>
      </c>
      <c r="Z5050" s="37"/>
      <c r="AB5050" s="37"/>
      <c r="AD5050" s="37">
        <v>0</v>
      </c>
      <c r="AE5050" s="12">
        <v>0</v>
      </c>
      <c r="AF5050" s="37"/>
      <c r="AH5050" s="37"/>
      <c r="AN5050" s="37"/>
      <c r="AP5050" s="37"/>
      <c r="AR5050" s="37"/>
      <c r="AT5050" s="37"/>
      <c r="AV5050" s="37"/>
      <c r="AX5050" s="37"/>
      <c r="BA5050" s="12">
        <v>3500</v>
      </c>
      <c r="BB5050" s="12">
        <v>5000</v>
      </c>
      <c r="BJ5050" s="12">
        <v>0</v>
      </c>
      <c r="BZ5050" s="12">
        <v>0</v>
      </c>
      <c r="CB5050" s="12">
        <v>0</v>
      </c>
      <c r="CC5050" s="12">
        <v>0</v>
      </c>
      <c r="CG5050" s="12" t="s">
        <v>940</v>
      </c>
      <c r="CH5050" s="12">
        <v>15.627000000000001</v>
      </c>
      <c r="CI5050" s="12" t="s">
        <v>3482</v>
      </c>
      <c r="CJ5050" s="12"/>
      <c r="CK5050" s="12" t="s">
        <v>1951</v>
      </c>
      <c r="CL5050" s="37">
        <v>320329094</v>
      </c>
      <c r="CN5050" s="12" t="s">
        <v>1506</v>
      </c>
      <c r="CS5050" s="12"/>
      <c r="CT5050" s="36" t="str">
        <f t="shared" si="78"/>
        <v>500mn</v>
      </c>
      <c r="CU5050" s="36" t="str">
        <f>VLOOKUP(CK5050,Mapping!B:C,2,FALSE)</f>
        <v>EU</v>
      </c>
    </row>
    <row r="5051" spans="1:99" ht="16" customHeight="1" x14ac:dyDescent="0.35">
      <c r="A5051" s="12" t="s">
        <v>6666</v>
      </c>
      <c r="B5051" s="12" t="s">
        <v>925</v>
      </c>
      <c r="E5051" s="37">
        <v>399980</v>
      </c>
      <c r="G5051" s="37" t="s">
        <v>1505</v>
      </c>
      <c r="I5051" s="37"/>
      <c r="K5051" s="37"/>
      <c r="M5051" s="37"/>
      <c r="O5051" s="37"/>
      <c r="R5051" s="37"/>
      <c r="T5051" s="37"/>
      <c r="V5051" s="37"/>
      <c r="X5051" s="37"/>
      <c r="Z5051" s="37"/>
      <c r="AB5051" s="37"/>
      <c r="AD5051" s="37"/>
      <c r="AF5051" s="37"/>
      <c r="AH5051" s="37"/>
      <c r="AN5051" s="37">
        <v>399980</v>
      </c>
      <c r="AO5051" s="12">
        <v>0.15</v>
      </c>
      <c r="AP5051" s="37"/>
      <c r="AR5051" s="37"/>
      <c r="AT5051" s="37"/>
      <c r="AV5051" s="37"/>
      <c r="AX5051" s="37"/>
      <c r="BI5051" s="12">
        <v>2375</v>
      </c>
      <c r="BY5051" s="12">
        <v>0</v>
      </c>
      <c r="CG5051" s="12" t="s">
        <v>934</v>
      </c>
      <c r="CH5051" s="12">
        <v>100.97</v>
      </c>
      <c r="CI5051" s="12" t="s">
        <v>3749</v>
      </c>
      <c r="CJ5051" s="12" t="s">
        <v>1130</v>
      </c>
      <c r="CK5051" s="12" t="s">
        <v>932</v>
      </c>
      <c r="CL5051" s="37">
        <v>271522052</v>
      </c>
      <c r="CN5051" s="12" t="s">
        <v>1509</v>
      </c>
      <c r="CS5051" s="12"/>
      <c r="CT5051" s="36" t="str">
        <f t="shared" si="78"/>
        <v>500mn</v>
      </c>
      <c r="CU5051" s="36" t="str">
        <f>VLOOKUP(CK5051,Mapping!B:C,2,FALSE)</f>
        <v>US/CA</v>
      </c>
    </row>
    <row r="5052" spans="1:99" ht="16" customHeight="1" x14ac:dyDescent="0.35">
      <c r="A5052" s="12" t="s">
        <v>6667</v>
      </c>
      <c r="B5052" s="12" t="s">
        <v>925</v>
      </c>
      <c r="E5052" s="37">
        <v>0</v>
      </c>
      <c r="G5052" s="37" t="s">
        <v>1505</v>
      </c>
      <c r="I5052" s="37"/>
      <c r="K5052" s="37"/>
      <c r="M5052" s="37"/>
      <c r="O5052" s="37"/>
      <c r="R5052" s="37"/>
      <c r="T5052" s="37"/>
      <c r="V5052" s="37"/>
      <c r="X5052" s="37"/>
      <c r="Z5052" s="37"/>
      <c r="AB5052" s="37"/>
      <c r="AD5052" s="37"/>
      <c r="AF5052" s="37"/>
      <c r="AH5052" s="37"/>
      <c r="AN5052" s="37">
        <v>0</v>
      </c>
      <c r="AO5052" s="12">
        <v>0</v>
      </c>
      <c r="AP5052" s="37"/>
      <c r="AR5052" s="37"/>
      <c r="AT5052" s="37"/>
      <c r="AV5052" s="37"/>
      <c r="AX5052" s="37"/>
      <c r="BI5052" s="12">
        <v>0</v>
      </c>
      <c r="BY5052" s="12">
        <v>0</v>
      </c>
      <c r="CG5052" s="12" t="s">
        <v>929</v>
      </c>
      <c r="CH5052" s="12">
        <v>19.411000000000001</v>
      </c>
      <c r="CI5052" s="12" t="s">
        <v>3749</v>
      </c>
      <c r="CJ5052" s="12" t="s">
        <v>1130</v>
      </c>
      <c r="CK5052" s="12" t="s">
        <v>932</v>
      </c>
      <c r="CL5052" s="37">
        <v>929367292</v>
      </c>
      <c r="CN5052" s="12" t="s">
        <v>1509</v>
      </c>
      <c r="CS5052" s="12"/>
      <c r="CT5052" s="36" t="str">
        <f t="shared" si="78"/>
        <v>500mn - 1bn</v>
      </c>
      <c r="CU5052" s="36" t="str">
        <f>VLOOKUP(CK5052,Mapping!B:C,2,FALSE)</f>
        <v>US/CA</v>
      </c>
    </row>
    <row r="5053" spans="1:99" ht="16" customHeight="1" x14ac:dyDescent="0.35">
      <c r="A5053" s="12" t="s">
        <v>6668</v>
      </c>
      <c r="B5053" s="12" t="s">
        <v>925</v>
      </c>
      <c r="E5053" s="37">
        <v>306735</v>
      </c>
      <c r="G5053" s="37" t="s">
        <v>1505</v>
      </c>
      <c r="I5053" s="37"/>
      <c r="K5053" s="37"/>
      <c r="M5053" s="37">
        <v>98110</v>
      </c>
      <c r="N5053" s="12">
        <v>0.02</v>
      </c>
      <c r="O5053" s="37"/>
      <c r="Q5053" s="12">
        <v>1065</v>
      </c>
      <c r="R5053" s="37"/>
      <c r="T5053" s="37"/>
      <c r="V5053" s="37"/>
      <c r="X5053" s="37">
        <v>3065</v>
      </c>
      <c r="Y5053" s="12">
        <v>0</v>
      </c>
      <c r="Z5053" s="37">
        <v>17831</v>
      </c>
      <c r="AA5053" s="12">
        <v>0</v>
      </c>
      <c r="AB5053" s="37"/>
      <c r="AD5053" s="37"/>
      <c r="AF5053" s="37"/>
      <c r="AH5053" s="37">
        <v>134488</v>
      </c>
      <c r="AI5053" s="12">
        <v>0.03</v>
      </c>
      <c r="AN5053" s="37">
        <v>46314</v>
      </c>
      <c r="AO5053" s="12">
        <v>0.01</v>
      </c>
      <c r="AP5053" s="37">
        <v>6927</v>
      </c>
      <c r="AQ5053" s="12">
        <v>0</v>
      </c>
      <c r="AR5053" s="37"/>
      <c r="AT5053" s="37"/>
      <c r="AV5053" s="37"/>
      <c r="AX5053" s="37"/>
      <c r="BA5053" s="12">
        <v>30</v>
      </c>
      <c r="BB5053" s="12">
        <v>782</v>
      </c>
      <c r="BC5053" s="12">
        <v>603</v>
      </c>
      <c r="BH5053" s="12">
        <v>30</v>
      </c>
      <c r="BI5053" s="12">
        <v>275</v>
      </c>
      <c r="BQ5053" s="12">
        <v>0</v>
      </c>
      <c r="BV5053" s="12">
        <v>0</v>
      </c>
      <c r="BY5053" s="12">
        <v>0</v>
      </c>
      <c r="BZ5053" s="12">
        <v>0</v>
      </c>
      <c r="CC5053" s="12">
        <v>0</v>
      </c>
      <c r="CD5053" s="12">
        <v>0</v>
      </c>
      <c r="CG5053" s="12" t="s">
        <v>934</v>
      </c>
      <c r="CH5053" s="12">
        <v>64.158000000000001</v>
      </c>
      <c r="CI5053" s="12" t="s">
        <v>1096</v>
      </c>
      <c r="CJ5053" s="12" t="s">
        <v>1097</v>
      </c>
      <c r="CK5053" s="12" t="s">
        <v>932</v>
      </c>
      <c r="CL5053" s="37">
        <v>490861887</v>
      </c>
      <c r="CN5053" s="12" t="s">
        <v>1509</v>
      </c>
      <c r="CS5053" s="12"/>
      <c r="CT5053" s="36" t="str">
        <f t="shared" si="78"/>
        <v>500mn</v>
      </c>
      <c r="CU5053" s="36" t="str">
        <f>VLOOKUP(CK5053,Mapping!B:C,2,FALSE)</f>
        <v>US/CA</v>
      </c>
    </row>
    <row r="5054" spans="1:99" ht="16" customHeight="1" x14ac:dyDescent="0.35">
      <c r="A5054" s="12" t="s">
        <v>6669</v>
      </c>
      <c r="B5054" s="12" t="s">
        <v>925</v>
      </c>
      <c r="E5054" s="37">
        <v>1410457</v>
      </c>
      <c r="G5054" s="37" t="s">
        <v>1505</v>
      </c>
      <c r="I5054" s="37"/>
      <c r="K5054" s="37"/>
      <c r="M5054" s="37"/>
      <c r="O5054" s="37"/>
      <c r="R5054" s="37"/>
      <c r="T5054" s="37"/>
      <c r="V5054" s="37"/>
      <c r="X5054" s="37"/>
      <c r="Z5054" s="37"/>
      <c r="AB5054" s="37"/>
      <c r="AD5054" s="37"/>
      <c r="AF5054" s="37"/>
      <c r="AH5054" s="37"/>
      <c r="AN5054" s="37">
        <v>1410457</v>
      </c>
      <c r="AO5054" s="12">
        <v>0.81</v>
      </c>
      <c r="AP5054" s="37"/>
      <c r="AR5054" s="37"/>
      <c r="AT5054" s="37"/>
      <c r="AV5054" s="37"/>
      <c r="AX5054" s="37"/>
      <c r="BI5054" s="12">
        <v>8375</v>
      </c>
      <c r="BY5054" s="12">
        <v>0</v>
      </c>
      <c r="CG5054" s="12" t="s">
        <v>929</v>
      </c>
      <c r="CH5054" s="12">
        <v>28.4</v>
      </c>
      <c r="CI5054" s="12" t="s">
        <v>1584</v>
      </c>
      <c r="CJ5054" s="12" t="s">
        <v>931</v>
      </c>
      <c r="CK5054" s="12" t="s">
        <v>932</v>
      </c>
      <c r="CL5054" s="37">
        <v>177055793</v>
      </c>
      <c r="CN5054" s="12" t="s">
        <v>1509</v>
      </c>
      <c r="CS5054" s="12"/>
      <c r="CT5054" s="36" t="str">
        <f t="shared" si="78"/>
        <v>500mn</v>
      </c>
      <c r="CU5054" s="36" t="str">
        <f>VLOOKUP(CK5054,Mapping!B:C,2,FALSE)</f>
        <v>US/CA</v>
      </c>
    </row>
    <row r="5055" spans="1:99" ht="16" customHeight="1" x14ac:dyDescent="0.35">
      <c r="A5055" s="12" t="s">
        <v>6670</v>
      </c>
      <c r="B5055" s="12" t="s">
        <v>925</v>
      </c>
      <c r="E5055" s="37">
        <v>4517</v>
      </c>
      <c r="G5055" s="37" t="s">
        <v>1505</v>
      </c>
      <c r="I5055" s="37"/>
      <c r="K5055" s="37"/>
      <c r="M5055" s="37">
        <v>4517</v>
      </c>
      <c r="N5055" s="12">
        <v>0.59</v>
      </c>
      <c r="O5055" s="37"/>
      <c r="R5055" s="37"/>
      <c r="T5055" s="37"/>
      <c r="V5055" s="37"/>
      <c r="X5055" s="37"/>
      <c r="Z5055" s="37"/>
      <c r="AB5055" s="37"/>
      <c r="AD5055" s="37"/>
      <c r="AF5055" s="37"/>
      <c r="AH5055" s="37"/>
      <c r="AN5055" s="37"/>
      <c r="AP5055" s="37"/>
      <c r="AR5055" s="37"/>
      <c r="AT5055" s="37"/>
      <c r="AV5055" s="37"/>
      <c r="AX5055" s="37"/>
      <c r="BB5055" s="12">
        <v>36</v>
      </c>
      <c r="CC5055" s="12">
        <v>0</v>
      </c>
      <c r="CG5055" s="12" t="s">
        <v>940</v>
      </c>
      <c r="CH5055" s="12">
        <v>137.71100000000001</v>
      </c>
      <c r="CI5055" s="12" t="s">
        <v>1855</v>
      </c>
      <c r="CJ5055" s="12"/>
      <c r="CK5055" s="12" t="s">
        <v>1856</v>
      </c>
      <c r="CL5055" s="37">
        <v>759883</v>
      </c>
      <c r="CN5055" s="12" t="s">
        <v>1506</v>
      </c>
      <c r="CS5055" s="12"/>
      <c r="CT5055" s="36" t="str">
        <f t="shared" si="78"/>
        <v>500mn</v>
      </c>
      <c r="CU5055" s="36" t="str">
        <f>VLOOKUP(CK5055,Mapping!B:C,2,FALSE)</f>
        <v>Middle East</v>
      </c>
    </row>
    <row r="5056" spans="1:99" ht="16" customHeight="1" x14ac:dyDescent="0.35">
      <c r="A5056" s="12" t="s">
        <v>6671</v>
      </c>
      <c r="B5056" s="12" t="s">
        <v>925</v>
      </c>
      <c r="E5056" s="37">
        <v>202095</v>
      </c>
      <c r="G5056" s="37" t="s">
        <v>1505</v>
      </c>
      <c r="I5056" s="37"/>
      <c r="K5056" s="37"/>
      <c r="M5056" s="37"/>
      <c r="O5056" s="37"/>
      <c r="R5056" s="37"/>
      <c r="T5056" s="37"/>
      <c r="V5056" s="37"/>
      <c r="X5056" s="37"/>
      <c r="Z5056" s="37"/>
      <c r="AB5056" s="37"/>
      <c r="AD5056" s="37"/>
      <c r="AF5056" s="37"/>
      <c r="AH5056" s="37"/>
      <c r="AN5056" s="37">
        <v>202095</v>
      </c>
      <c r="AO5056" s="12">
        <v>0.04</v>
      </c>
      <c r="AP5056" s="37"/>
      <c r="AR5056" s="37"/>
      <c r="AT5056" s="37"/>
      <c r="AV5056" s="37"/>
      <c r="AX5056" s="37"/>
      <c r="BI5056" s="12">
        <v>1200</v>
      </c>
      <c r="BY5056" s="12">
        <v>0</v>
      </c>
      <c r="CG5056" s="12" t="s">
        <v>929</v>
      </c>
      <c r="CH5056" s="12">
        <v>52.616999999999997</v>
      </c>
      <c r="CI5056" s="12" t="s">
        <v>5988</v>
      </c>
      <c r="CJ5056" s="12" t="s">
        <v>972</v>
      </c>
      <c r="CK5056" s="12" t="s">
        <v>932</v>
      </c>
      <c r="CL5056" s="37">
        <v>553221656</v>
      </c>
      <c r="CN5056" s="12" t="s">
        <v>1509</v>
      </c>
      <c r="CS5056" s="12"/>
      <c r="CT5056" s="36" t="str">
        <f t="shared" si="78"/>
        <v>500mn - 1bn</v>
      </c>
      <c r="CU5056" s="36" t="str">
        <f>VLOOKUP(CK5056,Mapping!B:C,2,FALSE)</f>
        <v>US/CA</v>
      </c>
    </row>
    <row r="5057" spans="1:99" ht="16" customHeight="1" x14ac:dyDescent="0.35">
      <c r="A5057" s="12" t="s">
        <v>6672</v>
      </c>
      <c r="B5057" s="12" t="s">
        <v>925</v>
      </c>
      <c r="E5057" s="37">
        <v>3136500</v>
      </c>
      <c r="G5057" s="37" t="s">
        <v>1505</v>
      </c>
      <c r="I5057" s="37"/>
      <c r="K5057" s="37"/>
      <c r="M5057" s="37">
        <v>3136500</v>
      </c>
      <c r="N5057" s="12">
        <v>0.33</v>
      </c>
      <c r="O5057" s="37"/>
      <c r="R5057" s="37"/>
      <c r="T5057" s="37"/>
      <c r="V5057" s="37"/>
      <c r="X5057" s="37"/>
      <c r="Z5057" s="37"/>
      <c r="AB5057" s="37"/>
      <c r="AD5057" s="37"/>
      <c r="AF5057" s="37"/>
      <c r="AH5057" s="37"/>
      <c r="AN5057" s="37"/>
      <c r="AP5057" s="37"/>
      <c r="AR5057" s="37"/>
      <c r="AT5057" s="37"/>
      <c r="AV5057" s="37"/>
      <c r="AX5057" s="37"/>
      <c r="BB5057" s="12">
        <v>25000</v>
      </c>
      <c r="CC5057" s="12">
        <v>0</v>
      </c>
      <c r="CG5057" s="12" t="s">
        <v>976</v>
      </c>
      <c r="CH5057" s="12">
        <v>296.55700000000002</v>
      </c>
      <c r="CI5057" s="12" t="s">
        <v>3484</v>
      </c>
      <c r="CJ5057" s="12"/>
      <c r="CK5057" s="12" t="s">
        <v>2062</v>
      </c>
      <c r="CL5057" s="37">
        <v>944625139</v>
      </c>
      <c r="CN5057" s="12" t="s">
        <v>1513</v>
      </c>
      <c r="CS5057" s="12"/>
      <c r="CT5057" s="36" t="str">
        <f t="shared" si="78"/>
        <v>500mn - 1bn</v>
      </c>
      <c r="CU5057" s="36" t="str">
        <f>VLOOKUP(CK5057,Mapping!B:C,2,FALSE)</f>
        <v>LATAM</v>
      </c>
    </row>
    <row r="5058" spans="1:99" ht="16" customHeight="1" x14ac:dyDescent="0.35">
      <c r="A5058" s="12" t="s">
        <v>617</v>
      </c>
      <c r="B5058" s="12" t="s">
        <v>925</v>
      </c>
      <c r="E5058" s="37">
        <v>8378716</v>
      </c>
      <c r="F5058" s="12">
        <v>8400</v>
      </c>
      <c r="G5058" s="37" t="s">
        <v>1505</v>
      </c>
      <c r="I5058" s="37">
        <v>408219</v>
      </c>
      <c r="J5058" s="12">
        <v>0.77</v>
      </c>
      <c r="K5058" s="37"/>
      <c r="M5058" s="37"/>
      <c r="O5058" s="37">
        <v>1582455</v>
      </c>
      <c r="P5058" s="12">
        <v>2.99</v>
      </c>
      <c r="R5058" s="37"/>
      <c r="T5058" s="37">
        <v>4813420</v>
      </c>
      <c r="U5058" s="12">
        <v>9.08</v>
      </c>
      <c r="V5058" s="37"/>
      <c r="X5058" s="37">
        <v>744892</v>
      </c>
      <c r="Y5058" s="12">
        <v>1.41</v>
      </c>
      <c r="Z5058" s="37"/>
      <c r="AB5058" s="37"/>
      <c r="AD5058" s="37"/>
      <c r="AF5058" s="37"/>
      <c r="AH5058" s="37"/>
      <c r="AL5058" s="12">
        <v>104200</v>
      </c>
      <c r="AM5058" s="12">
        <v>361200</v>
      </c>
      <c r="AN5058" s="37"/>
      <c r="AP5058" s="37"/>
      <c r="AR5058" s="37"/>
      <c r="AT5058" s="37"/>
      <c r="AV5058" s="37"/>
      <c r="AX5058" s="37">
        <v>829730</v>
      </c>
      <c r="AY5058" s="12">
        <v>1.57</v>
      </c>
      <c r="BA5058" s="12">
        <v>7290</v>
      </c>
      <c r="BK5058" s="12">
        <v>43000</v>
      </c>
      <c r="BO5058" s="12">
        <v>0</v>
      </c>
      <c r="BU5058" s="12">
        <v>0</v>
      </c>
      <c r="BW5058" s="12">
        <v>0.02</v>
      </c>
      <c r="BZ5058" s="12">
        <v>0</v>
      </c>
      <c r="CE5058" s="12">
        <v>0</v>
      </c>
      <c r="CG5058" s="12" t="s">
        <v>991</v>
      </c>
      <c r="CH5058" s="12">
        <v>35.290999999999997</v>
      </c>
      <c r="CI5058" s="12" t="s">
        <v>1147</v>
      </c>
      <c r="CJ5058" s="12" t="s">
        <v>1130</v>
      </c>
      <c r="CK5058" s="12" t="s">
        <v>932</v>
      </c>
      <c r="CL5058" s="37">
        <v>53009911</v>
      </c>
      <c r="CN5058" s="12" t="s">
        <v>1506</v>
      </c>
      <c r="CS5058" s="12"/>
      <c r="CT5058" s="36" t="str">
        <f t="shared" si="78"/>
        <v>500mn</v>
      </c>
      <c r="CU5058" s="36" t="str">
        <f>VLOOKUP(CK5058,Mapping!B:C,2,FALSE)</f>
        <v>US/CA</v>
      </c>
    </row>
    <row r="5059" spans="1:99" ht="16" customHeight="1" x14ac:dyDescent="0.35">
      <c r="A5059" s="12" t="s">
        <v>782</v>
      </c>
      <c r="B5059" s="12" t="s">
        <v>933</v>
      </c>
      <c r="E5059" s="37">
        <v>688601739</v>
      </c>
      <c r="F5059" s="12">
        <v>1050</v>
      </c>
      <c r="G5059" s="37" t="s">
        <v>1505</v>
      </c>
      <c r="I5059" s="37">
        <v>51027</v>
      </c>
      <c r="J5059" s="12">
        <v>0</v>
      </c>
      <c r="K5059" s="37">
        <v>216187</v>
      </c>
      <c r="L5059" s="12">
        <v>0</v>
      </c>
      <c r="M5059" s="37"/>
      <c r="O5059" s="37">
        <v>161393632</v>
      </c>
      <c r="P5059" s="12">
        <v>1.46</v>
      </c>
      <c r="R5059" s="37">
        <v>13762</v>
      </c>
      <c r="S5059" s="12">
        <v>0</v>
      </c>
      <c r="T5059" s="37"/>
      <c r="V5059" s="37">
        <v>110903986</v>
      </c>
      <c r="W5059" s="12">
        <v>1</v>
      </c>
      <c r="X5059" s="37">
        <v>261403926</v>
      </c>
      <c r="Y5059" s="12">
        <v>2.37</v>
      </c>
      <c r="Z5059" s="37"/>
      <c r="AB5059" s="37"/>
      <c r="AD5059" s="37"/>
      <c r="AF5059" s="37"/>
      <c r="AH5059" s="37"/>
      <c r="AK5059" s="12">
        <v>5096900</v>
      </c>
      <c r="AL5059" s="12">
        <v>10627296</v>
      </c>
      <c r="AM5059" s="12">
        <v>43528000</v>
      </c>
      <c r="AN5059" s="37"/>
      <c r="AP5059" s="37"/>
      <c r="AR5059" s="37">
        <v>54628918</v>
      </c>
      <c r="AS5059" s="12">
        <v>0.49</v>
      </c>
      <c r="AT5059" s="37"/>
      <c r="AV5059" s="37"/>
      <c r="AX5059" s="37">
        <v>99990301</v>
      </c>
      <c r="AY5059" s="12">
        <v>0.91</v>
      </c>
      <c r="AZ5059" s="12">
        <v>1300</v>
      </c>
      <c r="BA5059" s="12">
        <v>2558269</v>
      </c>
      <c r="BE5059" s="12">
        <v>1464975</v>
      </c>
      <c r="BG5059" s="12">
        <v>3500</v>
      </c>
      <c r="BM5059" s="12">
        <v>1.64</v>
      </c>
      <c r="BO5059" s="12">
        <v>0</v>
      </c>
      <c r="BS5059" s="12">
        <v>0</v>
      </c>
      <c r="BT5059" s="12">
        <v>0.16</v>
      </c>
      <c r="BU5059" s="12">
        <v>0.06</v>
      </c>
      <c r="BW5059" s="12">
        <v>1.85</v>
      </c>
      <c r="BX5059" s="12">
        <v>0</v>
      </c>
      <c r="BZ5059" s="12">
        <v>0.05</v>
      </c>
      <c r="CG5059" s="12" t="s">
        <v>940</v>
      </c>
      <c r="CH5059" s="12">
        <v>55.19</v>
      </c>
      <c r="CI5059" s="12" t="s">
        <v>950</v>
      </c>
      <c r="CJ5059" s="12"/>
      <c r="CK5059" s="12" t="s">
        <v>951</v>
      </c>
      <c r="CL5059" s="37">
        <v>10944752766</v>
      </c>
      <c r="CN5059" s="12" t="s">
        <v>1506</v>
      </c>
      <c r="CR5059" s="12">
        <v>45994.097222222219</v>
      </c>
      <c r="CS5059" s="12"/>
      <c r="CT5059" s="36" t="str">
        <f t="shared" ref="CT5059:CT5122" si="79">IF(CL5059&gt;100000000000, "100bn", IF(CL5059&gt;50000000000, "50bn - 100bn",IF(CL5059&gt;1000000000, "1bn - 50bn", IF(CL5059&gt;500000000, "500mn - 1bn", "500mn"))))</f>
        <v>1bn - 50bn</v>
      </c>
      <c r="CU5059" s="36" t="str">
        <f>VLOOKUP(CK5059,Mapping!B:C,2,FALSE)</f>
        <v>HK</v>
      </c>
    </row>
    <row r="5060" spans="1:99" ht="16" customHeight="1" x14ac:dyDescent="0.35">
      <c r="A5060" s="12" t="s">
        <v>671</v>
      </c>
      <c r="B5060" s="12" t="s">
        <v>925</v>
      </c>
      <c r="C5060" s="12">
        <v>377</v>
      </c>
      <c r="D5060" s="12">
        <v>5438</v>
      </c>
      <c r="E5060" s="37">
        <v>89553040</v>
      </c>
      <c r="G5060" s="37">
        <v>270758</v>
      </c>
      <c r="H5060" s="12">
        <v>0</v>
      </c>
      <c r="I5060" s="37"/>
      <c r="K5060" s="37"/>
      <c r="M5060" s="37">
        <v>6739084</v>
      </c>
      <c r="N5060" s="12">
        <v>0.01</v>
      </c>
      <c r="O5060" s="37"/>
      <c r="Q5060" s="12">
        <v>153004</v>
      </c>
      <c r="R5060" s="37"/>
      <c r="T5060" s="37">
        <v>529476</v>
      </c>
      <c r="U5060" s="12">
        <v>0</v>
      </c>
      <c r="V5060" s="37"/>
      <c r="X5060" s="37"/>
      <c r="Z5060" s="37">
        <v>0</v>
      </c>
      <c r="AA5060" s="12">
        <v>0</v>
      </c>
      <c r="AB5060" s="37"/>
      <c r="AD5060" s="37">
        <v>641891</v>
      </c>
      <c r="AE5060" s="12">
        <v>0</v>
      </c>
      <c r="AF5060" s="37"/>
      <c r="AH5060" s="37">
        <v>19321345</v>
      </c>
      <c r="AI5060" s="12">
        <v>0.04</v>
      </c>
      <c r="AN5060" s="37">
        <v>47732056</v>
      </c>
      <c r="AO5060" s="12">
        <v>0.09</v>
      </c>
      <c r="AP5060" s="37">
        <v>14050811</v>
      </c>
      <c r="AQ5060" s="12">
        <v>0.03</v>
      </c>
      <c r="AR5060" s="37"/>
      <c r="AT5060" s="37">
        <v>267619</v>
      </c>
      <c r="AU5060" s="12">
        <v>0</v>
      </c>
      <c r="AV5060" s="37"/>
      <c r="AX5060" s="37"/>
      <c r="BB5060" s="12">
        <v>53715</v>
      </c>
      <c r="BC5060" s="12">
        <v>0</v>
      </c>
      <c r="BD5060" s="12">
        <v>25105</v>
      </c>
      <c r="BH5060" s="12">
        <v>60855</v>
      </c>
      <c r="BI5060" s="12">
        <v>222825</v>
      </c>
      <c r="BJ5060" s="12">
        <v>5761</v>
      </c>
      <c r="BK5060" s="12">
        <v>4730</v>
      </c>
      <c r="BN5060" s="12">
        <v>0</v>
      </c>
      <c r="BQ5060" s="12">
        <v>0.04</v>
      </c>
      <c r="BV5060" s="12">
        <v>0.05</v>
      </c>
      <c r="BY5060" s="12">
        <v>0.03</v>
      </c>
      <c r="CB5060" s="12">
        <v>0</v>
      </c>
      <c r="CC5060" s="12">
        <v>0</v>
      </c>
      <c r="CD5060" s="12">
        <v>0</v>
      </c>
      <c r="CE5060" s="12">
        <v>0</v>
      </c>
      <c r="CF5060" s="12">
        <v>0.02</v>
      </c>
      <c r="CG5060" s="12" t="s">
        <v>934</v>
      </c>
      <c r="CH5060" s="12">
        <v>36.598999999999997</v>
      </c>
      <c r="CI5060" s="12" t="s">
        <v>1221</v>
      </c>
      <c r="CJ5060" s="12" t="s">
        <v>1185</v>
      </c>
      <c r="CK5060" s="12" t="s">
        <v>932</v>
      </c>
      <c r="CL5060" s="37">
        <v>52478061707</v>
      </c>
      <c r="CM5060" s="12">
        <v>10510</v>
      </c>
      <c r="CN5060" s="12" t="s">
        <v>1509</v>
      </c>
      <c r="CO5060" s="12" t="s">
        <v>1507</v>
      </c>
      <c r="CP5060" s="12">
        <v>261190.18343075993</v>
      </c>
      <c r="CQ5060" s="12">
        <v>55</v>
      </c>
      <c r="CS5060" s="12"/>
      <c r="CT5060" s="36" t="str">
        <f t="shared" si="79"/>
        <v>50bn - 100bn</v>
      </c>
      <c r="CU5060" s="36" t="str">
        <f>VLOOKUP(CK5060,Mapping!B:C,2,FALSE)</f>
        <v>US/CA</v>
      </c>
    </row>
    <row r="5061" spans="1:99" ht="16" customHeight="1" x14ac:dyDescent="0.35">
      <c r="A5061" s="12" t="s">
        <v>593</v>
      </c>
      <c r="B5061" s="12" t="s">
        <v>933</v>
      </c>
      <c r="E5061" s="37">
        <v>97586315</v>
      </c>
      <c r="F5061" s="12">
        <v>9600</v>
      </c>
      <c r="G5061" s="37" t="s">
        <v>1505</v>
      </c>
      <c r="I5061" s="37">
        <v>609904</v>
      </c>
      <c r="J5061" s="12">
        <v>0.01</v>
      </c>
      <c r="K5061" s="37">
        <v>71674294</v>
      </c>
      <c r="L5061" s="12">
        <v>1.61</v>
      </c>
      <c r="M5061" s="37"/>
      <c r="O5061" s="37">
        <v>22805258</v>
      </c>
      <c r="P5061" s="12">
        <v>0.51</v>
      </c>
      <c r="R5061" s="37"/>
      <c r="T5061" s="37"/>
      <c r="V5061" s="37">
        <v>840901</v>
      </c>
      <c r="W5061" s="12">
        <v>0.02</v>
      </c>
      <c r="X5061" s="37">
        <v>710100</v>
      </c>
      <c r="Y5061" s="12">
        <v>0.02</v>
      </c>
      <c r="Z5061" s="37"/>
      <c r="AB5061" s="37"/>
      <c r="AD5061" s="37"/>
      <c r="AF5061" s="37"/>
      <c r="AH5061" s="37"/>
      <c r="AK5061" s="12">
        <v>41400</v>
      </c>
      <c r="AL5061" s="12">
        <v>1002800</v>
      </c>
      <c r="AM5061" s="12">
        <v>351200</v>
      </c>
      <c r="AN5061" s="37"/>
      <c r="AP5061" s="37"/>
      <c r="AR5061" s="37"/>
      <c r="AT5061" s="37"/>
      <c r="AV5061" s="37"/>
      <c r="AX5061" s="37">
        <v>945858</v>
      </c>
      <c r="AY5061" s="12">
        <v>0.02</v>
      </c>
      <c r="BA5061" s="12">
        <v>6000</v>
      </c>
      <c r="BG5061" s="12">
        <v>841400</v>
      </c>
      <c r="BO5061" s="12">
        <v>0</v>
      </c>
      <c r="BS5061" s="12">
        <v>0.01</v>
      </c>
      <c r="BT5061" s="12">
        <v>0</v>
      </c>
      <c r="BU5061" s="12">
        <v>0.01</v>
      </c>
      <c r="BW5061" s="12">
        <v>0.01</v>
      </c>
      <c r="BZ5061" s="12">
        <v>0</v>
      </c>
      <c r="CG5061" s="12" t="s">
        <v>980</v>
      </c>
      <c r="CH5061" s="12">
        <v>48.377000000000002</v>
      </c>
      <c r="CI5061" s="12" t="s">
        <v>1056</v>
      </c>
      <c r="CJ5061" s="12"/>
      <c r="CK5061" s="12" t="s">
        <v>1057</v>
      </c>
      <c r="CL5061" s="37">
        <v>4322501525</v>
      </c>
      <c r="CN5061" s="12" t="s">
        <v>1506</v>
      </c>
      <c r="CS5061" s="12"/>
      <c r="CT5061" s="36" t="str">
        <f t="shared" si="79"/>
        <v>1bn - 50bn</v>
      </c>
      <c r="CU5061" s="36" t="str">
        <f>VLOOKUP(CK5061,Mapping!B:C,2,FALSE)</f>
        <v>Asia</v>
      </c>
    </row>
    <row r="5062" spans="1:99" ht="16" customHeight="1" x14ac:dyDescent="0.35">
      <c r="A5062" s="12" t="s">
        <v>479</v>
      </c>
      <c r="B5062" s="12" t="s">
        <v>925</v>
      </c>
      <c r="E5062" s="37">
        <v>10554943</v>
      </c>
      <c r="F5062" s="12">
        <v>22750</v>
      </c>
      <c r="G5062" s="37" t="s">
        <v>1505</v>
      </c>
      <c r="I5062" s="37">
        <v>1105592</v>
      </c>
      <c r="J5062" s="12">
        <v>1.47</v>
      </c>
      <c r="K5062" s="37">
        <v>4632584</v>
      </c>
      <c r="L5062" s="12">
        <v>6.16</v>
      </c>
      <c r="M5062" s="37"/>
      <c r="O5062" s="37">
        <v>3076523</v>
      </c>
      <c r="P5062" s="12">
        <v>4.09</v>
      </c>
      <c r="R5062" s="37">
        <v>301702</v>
      </c>
      <c r="S5062" s="12">
        <v>0.4</v>
      </c>
      <c r="T5062" s="37"/>
      <c r="V5062" s="37"/>
      <c r="X5062" s="37">
        <v>628305</v>
      </c>
      <c r="Y5062" s="12">
        <v>0.84</v>
      </c>
      <c r="Z5062" s="37"/>
      <c r="AB5062" s="37"/>
      <c r="AD5062" s="37"/>
      <c r="AF5062" s="37"/>
      <c r="AH5062" s="37"/>
      <c r="AL5062" s="12">
        <v>202580</v>
      </c>
      <c r="AN5062" s="37"/>
      <c r="AP5062" s="37"/>
      <c r="AR5062" s="37">
        <v>810237</v>
      </c>
      <c r="AS5062" s="12">
        <v>1.08</v>
      </c>
      <c r="AT5062" s="37"/>
      <c r="AV5062" s="37"/>
      <c r="AX5062" s="37"/>
      <c r="AZ5062" s="12">
        <v>28500</v>
      </c>
      <c r="BA5062" s="12">
        <v>6149</v>
      </c>
      <c r="BE5062" s="12">
        <v>21728</v>
      </c>
      <c r="BG5062" s="12">
        <v>75000</v>
      </c>
      <c r="BM5062" s="12">
        <v>0.02</v>
      </c>
      <c r="BO5062" s="12">
        <v>0</v>
      </c>
      <c r="BS5062" s="12">
        <v>0</v>
      </c>
      <c r="BU5062" s="12">
        <v>0</v>
      </c>
      <c r="BX5062" s="12">
        <v>0</v>
      </c>
      <c r="BZ5062" s="12">
        <v>0</v>
      </c>
      <c r="CG5062" s="12" t="s">
        <v>940</v>
      </c>
      <c r="CH5062" s="12">
        <v>116.985</v>
      </c>
      <c r="CI5062" s="12" t="s">
        <v>988</v>
      </c>
      <c r="CJ5062" s="12"/>
      <c r="CK5062" s="12" t="s">
        <v>988</v>
      </c>
      <c r="CL5062" s="37">
        <v>75188946</v>
      </c>
      <c r="CN5062" s="12" t="s">
        <v>1506</v>
      </c>
      <c r="CS5062" s="12"/>
      <c r="CT5062" s="36" t="str">
        <f t="shared" si="79"/>
        <v>500mn</v>
      </c>
      <c r="CU5062" s="36" t="str">
        <f>VLOOKUP(CK5062,Mapping!B:C,2,FALSE)</f>
        <v>SG</v>
      </c>
    </row>
    <row r="5063" spans="1:99" ht="16" customHeight="1" x14ac:dyDescent="0.35">
      <c r="A5063" s="12" t="s">
        <v>6673</v>
      </c>
      <c r="B5063" s="12" t="s">
        <v>933</v>
      </c>
      <c r="E5063" s="37">
        <v>32086849</v>
      </c>
      <c r="G5063" s="37" t="s">
        <v>1505</v>
      </c>
      <c r="I5063" s="37"/>
      <c r="K5063" s="37"/>
      <c r="M5063" s="37"/>
      <c r="O5063" s="37"/>
      <c r="R5063" s="37"/>
      <c r="T5063" s="37"/>
      <c r="V5063" s="37"/>
      <c r="X5063" s="37"/>
      <c r="Z5063" s="37"/>
      <c r="AB5063" s="37"/>
      <c r="AD5063" s="37"/>
      <c r="AF5063" s="37"/>
      <c r="AH5063" s="37"/>
      <c r="AN5063" s="37">
        <v>32086849</v>
      </c>
      <c r="AO5063" s="12">
        <v>0.47</v>
      </c>
      <c r="AP5063" s="37"/>
      <c r="AR5063" s="37"/>
      <c r="AT5063" s="37"/>
      <c r="AV5063" s="37"/>
      <c r="AX5063" s="37"/>
      <c r="BI5063" s="12">
        <v>190525</v>
      </c>
      <c r="BY5063" s="12">
        <v>0.02</v>
      </c>
      <c r="CG5063" s="12" t="s">
        <v>940</v>
      </c>
      <c r="CH5063" s="12">
        <v>36.667000000000002</v>
      </c>
      <c r="CI5063" s="12" t="s">
        <v>953</v>
      </c>
      <c r="CJ5063" s="12"/>
      <c r="CK5063" s="12" t="s">
        <v>954</v>
      </c>
      <c r="CL5063" s="37">
        <v>6759274622</v>
      </c>
      <c r="CN5063" s="12" t="s">
        <v>1506</v>
      </c>
      <c r="CS5063" s="12"/>
      <c r="CT5063" s="36" t="str">
        <f t="shared" si="79"/>
        <v>1bn - 50bn</v>
      </c>
      <c r="CU5063" s="36" t="str">
        <f>VLOOKUP(CK5063,Mapping!B:C,2,FALSE)</f>
        <v>EU</v>
      </c>
    </row>
    <row r="5064" spans="1:99" ht="16" customHeight="1" x14ac:dyDescent="0.35">
      <c r="A5064" s="12" t="s">
        <v>6674</v>
      </c>
      <c r="B5064" s="12" t="s">
        <v>925</v>
      </c>
      <c r="E5064" s="37">
        <v>343760</v>
      </c>
      <c r="G5064" s="37" t="s">
        <v>1505</v>
      </c>
      <c r="I5064" s="37"/>
      <c r="K5064" s="37"/>
      <c r="M5064" s="37">
        <v>343760</v>
      </c>
      <c r="N5064" s="12">
        <v>0.13</v>
      </c>
      <c r="O5064" s="37"/>
      <c r="R5064" s="37"/>
      <c r="T5064" s="37"/>
      <c r="V5064" s="37"/>
      <c r="X5064" s="37"/>
      <c r="Z5064" s="37"/>
      <c r="AB5064" s="37"/>
      <c r="AD5064" s="37"/>
      <c r="AF5064" s="37"/>
      <c r="AH5064" s="37"/>
      <c r="AN5064" s="37"/>
      <c r="AP5064" s="37"/>
      <c r="AR5064" s="37"/>
      <c r="AT5064" s="37"/>
      <c r="AV5064" s="37"/>
      <c r="AX5064" s="37"/>
      <c r="BB5064" s="12">
        <v>2740</v>
      </c>
      <c r="CC5064" s="12">
        <v>0</v>
      </c>
      <c r="CG5064" s="12" t="s">
        <v>929</v>
      </c>
      <c r="CH5064" s="12">
        <v>14.907999999999999</v>
      </c>
      <c r="CI5064" s="12" t="s">
        <v>6675</v>
      </c>
      <c r="CJ5064" s="12" t="s">
        <v>1114</v>
      </c>
      <c r="CK5064" s="12" t="s">
        <v>932</v>
      </c>
      <c r="CL5064" s="37">
        <v>255667937</v>
      </c>
      <c r="CN5064" s="12" t="s">
        <v>1509</v>
      </c>
      <c r="CS5064" s="12"/>
      <c r="CT5064" s="36" t="str">
        <f t="shared" si="79"/>
        <v>500mn</v>
      </c>
      <c r="CU5064" s="36" t="str">
        <f>VLOOKUP(CK5064,Mapping!B:C,2,FALSE)</f>
        <v>US/CA</v>
      </c>
    </row>
    <row r="5065" spans="1:99" ht="16" customHeight="1" x14ac:dyDescent="0.35">
      <c r="A5065" s="12" t="s">
        <v>6676</v>
      </c>
      <c r="B5065" s="12" t="s">
        <v>925</v>
      </c>
      <c r="E5065" s="37">
        <v>262211</v>
      </c>
      <c r="G5065" s="37" t="s">
        <v>1505</v>
      </c>
      <c r="I5065" s="37"/>
      <c r="K5065" s="37"/>
      <c r="M5065" s="37">
        <v>262211</v>
      </c>
      <c r="N5065" s="12">
        <v>7.0000000000000007E-2</v>
      </c>
      <c r="O5065" s="37"/>
      <c r="R5065" s="37"/>
      <c r="T5065" s="37"/>
      <c r="V5065" s="37"/>
      <c r="X5065" s="37"/>
      <c r="Z5065" s="37"/>
      <c r="AB5065" s="37"/>
      <c r="AD5065" s="37"/>
      <c r="AF5065" s="37"/>
      <c r="AH5065" s="37"/>
      <c r="AN5065" s="37"/>
      <c r="AP5065" s="37"/>
      <c r="AR5065" s="37"/>
      <c r="AT5065" s="37"/>
      <c r="AV5065" s="37"/>
      <c r="AX5065" s="37"/>
      <c r="BB5065" s="12">
        <v>2090</v>
      </c>
      <c r="CC5065" s="12">
        <v>0</v>
      </c>
      <c r="CG5065" s="12" t="s">
        <v>934</v>
      </c>
      <c r="CH5065" s="12">
        <v>6.2850000000000001</v>
      </c>
      <c r="CI5065" s="12" t="s">
        <v>6677</v>
      </c>
      <c r="CJ5065" s="12" t="s">
        <v>966</v>
      </c>
      <c r="CK5065" s="12" t="s">
        <v>932</v>
      </c>
      <c r="CL5065" s="37">
        <v>377278979</v>
      </c>
      <c r="CN5065" s="12" t="s">
        <v>1509</v>
      </c>
      <c r="CS5065" s="12"/>
      <c r="CT5065" s="36" t="str">
        <f t="shared" si="79"/>
        <v>500mn</v>
      </c>
      <c r="CU5065" s="36" t="str">
        <f>VLOOKUP(CK5065,Mapping!B:C,2,FALSE)</f>
        <v>US/CA</v>
      </c>
    </row>
    <row r="5066" spans="1:99" ht="16" customHeight="1" x14ac:dyDescent="0.35">
      <c r="A5066" s="12" t="s">
        <v>6678</v>
      </c>
      <c r="B5066" s="12" t="s">
        <v>933</v>
      </c>
      <c r="E5066" s="37">
        <v>2380710</v>
      </c>
      <c r="G5066" s="37" t="s">
        <v>1505</v>
      </c>
      <c r="I5066" s="37"/>
      <c r="K5066" s="37"/>
      <c r="M5066" s="37">
        <v>0</v>
      </c>
      <c r="N5066" s="12">
        <v>0</v>
      </c>
      <c r="O5066" s="37"/>
      <c r="R5066" s="37"/>
      <c r="T5066" s="37">
        <v>0</v>
      </c>
      <c r="U5066" s="12">
        <v>0</v>
      </c>
      <c r="V5066" s="37"/>
      <c r="X5066" s="37"/>
      <c r="Z5066" s="37">
        <v>2380710</v>
      </c>
      <c r="AA5066" s="12">
        <v>0.46</v>
      </c>
      <c r="AB5066" s="37"/>
      <c r="AD5066" s="37"/>
      <c r="AF5066" s="37"/>
      <c r="AH5066" s="37"/>
      <c r="AN5066" s="37"/>
      <c r="AP5066" s="37"/>
      <c r="AR5066" s="37"/>
      <c r="AT5066" s="37"/>
      <c r="AV5066" s="37"/>
      <c r="AX5066" s="37"/>
      <c r="BB5066" s="12">
        <v>0</v>
      </c>
      <c r="BC5066" s="12">
        <v>80511</v>
      </c>
      <c r="BK5066" s="12">
        <v>0</v>
      </c>
      <c r="CC5066" s="12">
        <v>0</v>
      </c>
      <c r="CD5066" s="12">
        <v>0.01</v>
      </c>
      <c r="CE5066" s="12">
        <v>0</v>
      </c>
      <c r="CG5066" s="12" t="s">
        <v>934</v>
      </c>
      <c r="CH5066" s="12">
        <v>116.907</v>
      </c>
      <c r="CI5066" s="12" t="s">
        <v>1016</v>
      </c>
      <c r="CJ5066" s="12" t="s">
        <v>1017</v>
      </c>
      <c r="CK5066" s="12" t="s">
        <v>932</v>
      </c>
      <c r="CL5066" s="37">
        <v>515771811</v>
      </c>
      <c r="CN5066" s="12" t="s">
        <v>1506</v>
      </c>
      <c r="CS5066" s="12"/>
      <c r="CT5066" s="36" t="str">
        <f t="shared" si="79"/>
        <v>500mn - 1bn</v>
      </c>
      <c r="CU5066" s="36" t="str">
        <f>VLOOKUP(CK5066,Mapping!B:C,2,FALSE)</f>
        <v>US/CA</v>
      </c>
    </row>
    <row r="5067" spans="1:99" ht="16" customHeight="1" x14ac:dyDescent="0.35">
      <c r="A5067" s="12" t="s">
        <v>6679</v>
      </c>
      <c r="B5067" s="12" t="s">
        <v>925</v>
      </c>
      <c r="E5067" s="37">
        <v>206758</v>
      </c>
      <c r="G5067" s="37" t="s">
        <v>1505</v>
      </c>
      <c r="I5067" s="37"/>
      <c r="K5067" s="37"/>
      <c r="M5067" s="37">
        <v>206758</v>
      </c>
      <c r="N5067" s="12">
        <v>0.02</v>
      </c>
      <c r="O5067" s="37"/>
      <c r="R5067" s="37"/>
      <c r="T5067" s="37"/>
      <c r="V5067" s="37"/>
      <c r="X5067" s="37"/>
      <c r="Z5067" s="37"/>
      <c r="AB5067" s="37"/>
      <c r="AD5067" s="37"/>
      <c r="AF5067" s="37"/>
      <c r="AH5067" s="37"/>
      <c r="AN5067" s="37"/>
      <c r="AP5067" s="37"/>
      <c r="AR5067" s="37"/>
      <c r="AT5067" s="37"/>
      <c r="AV5067" s="37"/>
      <c r="AX5067" s="37"/>
      <c r="BB5067" s="12">
        <v>1648</v>
      </c>
      <c r="CC5067" s="12">
        <v>0</v>
      </c>
      <c r="CG5067" s="12" t="s">
        <v>929</v>
      </c>
      <c r="CH5067" s="12">
        <v>65.483999999999995</v>
      </c>
      <c r="CI5067" s="12" t="s">
        <v>1549</v>
      </c>
      <c r="CJ5067" s="12" t="s">
        <v>966</v>
      </c>
      <c r="CK5067" s="12" t="s">
        <v>932</v>
      </c>
      <c r="CL5067" s="37">
        <v>877251068</v>
      </c>
      <c r="CN5067" s="12" t="s">
        <v>1509</v>
      </c>
      <c r="CS5067" s="12"/>
      <c r="CT5067" s="36" t="str">
        <f t="shared" si="79"/>
        <v>500mn - 1bn</v>
      </c>
      <c r="CU5067" s="36" t="str">
        <f>VLOOKUP(CK5067,Mapping!B:C,2,FALSE)</f>
        <v>US/CA</v>
      </c>
    </row>
    <row r="5068" spans="1:99" ht="16" customHeight="1" x14ac:dyDescent="0.35">
      <c r="A5068" s="12" t="s">
        <v>6680</v>
      </c>
      <c r="B5068" s="12" t="s">
        <v>925</v>
      </c>
      <c r="E5068" s="37">
        <v>889611</v>
      </c>
      <c r="G5068" s="37" t="s">
        <v>1505</v>
      </c>
      <c r="I5068" s="37"/>
      <c r="K5068" s="37"/>
      <c r="M5068" s="37">
        <v>391310</v>
      </c>
      <c r="N5068" s="12">
        <v>0.04</v>
      </c>
      <c r="O5068" s="37"/>
      <c r="Q5068" s="12">
        <v>3946</v>
      </c>
      <c r="R5068" s="37"/>
      <c r="T5068" s="37"/>
      <c r="V5068" s="37"/>
      <c r="X5068" s="37"/>
      <c r="Z5068" s="37"/>
      <c r="AB5068" s="37"/>
      <c r="AD5068" s="37"/>
      <c r="AF5068" s="37"/>
      <c r="AH5068" s="37">
        <v>498301</v>
      </c>
      <c r="AI5068" s="12">
        <v>0.05</v>
      </c>
      <c r="AN5068" s="37"/>
      <c r="AP5068" s="37"/>
      <c r="AR5068" s="37"/>
      <c r="AT5068" s="37"/>
      <c r="AV5068" s="37"/>
      <c r="AX5068" s="37"/>
      <c r="BB5068" s="12">
        <v>3119</v>
      </c>
      <c r="BQ5068" s="12">
        <v>0</v>
      </c>
      <c r="CC5068" s="12">
        <v>0</v>
      </c>
      <c r="CG5068" s="12" t="s">
        <v>959</v>
      </c>
      <c r="CH5068" s="12">
        <v>43.457999999999998</v>
      </c>
      <c r="CI5068" s="12" t="s">
        <v>2638</v>
      </c>
      <c r="CJ5068" s="12" t="s">
        <v>1698</v>
      </c>
      <c r="CK5068" s="12" t="s">
        <v>932</v>
      </c>
      <c r="CL5068" s="37">
        <v>1049111108</v>
      </c>
      <c r="CN5068" s="12" t="s">
        <v>1509</v>
      </c>
      <c r="CS5068" s="12"/>
      <c r="CT5068" s="36" t="str">
        <f t="shared" si="79"/>
        <v>1bn - 50bn</v>
      </c>
      <c r="CU5068" s="36" t="str">
        <f>VLOOKUP(CK5068,Mapping!B:C,2,FALSE)</f>
        <v>US/CA</v>
      </c>
    </row>
    <row r="5069" spans="1:99" ht="16" customHeight="1" x14ac:dyDescent="0.35">
      <c r="A5069" s="12" t="s">
        <v>6681</v>
      </c>
      <c r="B5069" s="12" t="s">
        <v>925</v>
      </c>
      <c r="E5069" s="37">
        <v>633448</v>
      </c>
      <c r="G5069" s="37" t="s">
        <v>1505</v>
      </c>
      <c r="I5069" s="37"/>
      <c r="K5069" s="37"/>
      <c r="M5069" s="37">
        <v>633448</v>
      </c>
      <c r="N5069" s="12">
        <v>0.16</v>
      </c>
      <c r="O5069" s="37"/>
      <c r="R5069" s="37"/>
      <c r="T5069" s="37"/>
      <c r="V5069" s="37"/>
      <c r="X5069" s="37"/>
      <c r="Z5069" s="37"/>
      <c r="AB5069" s="37"/>
      <c r="AD5069" s="37"/>
      <c r="AF5069" s="37"/>
      <c r="AH5069" s="37"/>
      <c r="AN5069" s="37"/>
      <c r="AP5069" s="37"/>
      <c r="AR5069" s="37"/>
      <c r="AT5069" s="37"/>
      <c r="AV5069" s="37"/>
      <c r="AX5069" s="37"/>
      <c r="BB5069" s="12">
        <v>5049</v>
      </c>
      <c r="CC5069" s="12">
        <v>0</v>
      </c>
      <c r="CG5069" s="12" t="s">
        <v>929</v>
      </c>
      <c r="CH5069" s="12">
        <v>31.484999999999999</v>
      </c>
      <c r="CI5069" s="12" t="s">
        <v>6682</v>
      </c>
      <c r="CJ5069" s="12" t="s">
        <v>1183</v>
      </c>
      <c r="CK5069" s="12" t="s">
        <v>932</v>
      </c>
      <c r="CL5069" s="37">
        <v>397554146</v>
      </c>
      <c r="CN5069" s="12" t="s">
        <v>1509</v>
      </c>
      <c r="CS5069" s="12"/>
      <c r="CT5069" s="36" t="str">
        <f t="shared" si="79"/>
        <v>500mn</v>
      </c>
      <c r="CU5069" s="36" t="str">
        <f>VLOOKUP(CK5069,Mapping!B:C,2,FALSE)</f>
        <v>US/CA</v>
      </c>
    </row>
    <row r="5070" spans="1:99" ht="16" customHeight="1" x14ac:dyDescent="0.35">
      <c r="A5070" s="12" t="s">
        <v>6683</v>
      </c>
      <c r="B5070" s="12" t="s">
        <v>925</v>
      </c>
      <c r="E5070" s="37">
        <v>0</v>
      </c>
      <c r="G5070" s="37" t="s">
        <v>1505</v>
      </c>
      <c r="I5070" s="37"/>
      <c r="K5070" s="37"/>
      <c r="M5070" s="37">
        <v>0</v>
      </c>
      <c r="N5070" s="12">
        <v>0</v>
      </c>
      <c r="O5070" s="37"/>
      <c r="R5070" s="37"/>
      <c r="T5070" s="37"/>
      <c r="V5070" s="37"/>
      <c r="X5070" s="37"/>
      <c r="Z5070" s="37"/>
      <c r="AB5070" s="37"/>
      <c r="AD5070" s="37"/>
      <c r="AF5070" s="37"/>
      <c r="AH5070" s="37"/>
      <c r="AN5070" s="37"/>
      <c r="AP5070" s="37"/>
      <c r="AR5070" s="37"/>
      <c r="AT5070" s="37"/>
      <c r="AV5070" s="37"/>
      <c r="AX5070" s="37"/>
      <c r="BB5070" s="12">
        <v>0</v>
      </c>
      <c r="CC5070" s="12">
        <v>0</v>
      </c>
      <c r="CG5070" s="12" t="s">
        <v>934</v>
      </c>
      <c r="CH5070" s="12">
        <v>143.023</v>
      </c>
      <c r="CI5070" s="12" t="s">
        <v>1230</v>
      </c>
      <c r="CJ5070" s="12" t="s">
        <v>993</v>
      </c>
      <c r="CK5070" s="12" t="s">
        <v>932</v>
      </c>
      <c r="CL5070" s="37">
        <v>121088681</v>
      </c>
      <c r="CN5070" s="12" t="s">
        <v>1509</v>
      </c>
      <c r="CS5070" s="12"/>
      <c r="CT5070" s="36" t="str">
        <f t="shared" si="79"/>
        <v>500mn</v>
      </c>
      <c r="CU5070" s="36" t="str">
        <f>VLOOKUP(CK5070,Mapping!B:C,2,FALSE)</f>
        <v>US/CA</v>
      </c>
    </row>
    <row r="5071" spans="1:99" ht="16" customHeight="1" x14ac:dyDescent="0.35">
      <c r="A5071" s="12" t="s">
        <v>6684</v>
      </c>
      <c r="B5071" s="12" t="s">
        <v>925</v>
      </c>
      <c r="E5071" s="37">
        <v>33901077</v>
      </c>
      <c r="G5071" s="37" t="s">
        <v>1505</v>
      </c>
      <c r="I5071" s="37"/>
      <c r="K5071" s="37">
        <v>3606250</v>
      </c>
      <c r="L5071" s="12">
        <v>0.11</v>
      </c>
      <c r="M5071" s="37">
        <v>3090612</v>
      </c>
      <c r="N5071" s="12">
        <v>0.09</v>
      </c>
      <c r="O5071" s="37">
        <v>5018432</v>
      </c>
      <c r="P5071" s="12">
        <v>0.15</v>
      </c>
      <c r="R5071" s="37"/>
      <c r="T5071" s="37"/>
      <c r="V5071" s="37"/>
      <c r="X5071" s="37"/>
      <c r="Z5071" s="37"/>
      <c r="AB5071" s="37"/>
      <c r="AD5071" s="37"/>
      <c r="AF5071" s="37"/>
      <c r="AH5071" s="37"/>
      <c r="AL5071" s="12">
        <v>330449</v>
      </c>
      <c r="AN5071" s="37">
        <v>4846078</v>
      </c>
      <c r="AO5071" s="12">
        <v>0.15</v>
      </c>
      <c r="AP5071" s="37">
        <v>17339705</v>
      </c>
      <c r="AQ5071" s="12">
        <v>0.52</v>
      </c>
      <c r="AR5071" s="37"/>
      <c r="AT5071" s="37"/>
      <c r="AV5071" s="37"/>
      <c r="AX5071" s="37"/>
      <c r="BB5071" s="12">
        <v>23373</v>
      </c>
      <c r="BG5071" s="12">
        <v>58384</v>
      </c>
      <c r="BH5071" s="12">
        <v>61204</v>
      </c>
      <c r="BI5071" s="12">
        <v>28775</v>
      </c>
      <c r="BS5071" s="12">
        <v>0</v>
      </c>
      <c r="BU5071" s="12">
        <v>0</v>
      </c>
      <c r="BV5071" s="12">
        <v>0.05</v>
      </c>
      <c r="BY5071" s="12">
        <v>0</v>
      </c>
      <c r="CC5071" s="12">
        <v>0</v>
      </c>
      <c r="CG5071" s="12" t="s">
        <v>929</v>
      </c>
      <c r="CH5071" s="12">
        <v>67.727000000000004</v>
      </c>
      <c r="CI5071" s="12" t="s">
        <v>1686</v>
      </c>
      <c r="CJ5071" s="12"/>
      <c r="CK5071" s="12" t="s">
        <v>1010</v>
      </c>
      <c r="CL5071" s="37">
        <v>3344399323</v>
      </c>
      <c r="CN5071" s="12" t="s">
        <v>1506</v>
      </c>
      <c r="CS5071" s="12"/>
      <c r="CT5071" s="36" t="str">
        <f t="shared" si="79"/>
        <v>1bn - 50bn</v>
      </c>
      <c r="CU5071" s="36" t="str">
        <f>VLOOKUP(CK5071,Mapping!B:C,2,FALSE)</f>
        <v>Africa</v>
      </c>
    </row>
    <row r="5072" spans="1:99" ht="16" customHeight="1" x14ac:dyDescent="0.35">
      <c r="A5072" s="12" t="s">
        <v>6685</v>
      </c>
      <c r="B5072" s="12" t="s">
        <v>933</v>
      </c>
      <c r="E5072" s="37">
        <v>3422056</v>
      </c>
      <c r="G5072" s="37" t="s">
        <v>1505</v>
      </c>
      <c r="I5072" s="37"/>
      <c r="K5072" s="37"/>
      <c r="M5072" s="37"/>
      <c r="O5072" s="37"/>
      <c r="R5072" s="37"/>
      <c r="T5072" s="37"/>
      <c r="V5072" s="37"/>
      <c r="X5072" s="37"/>
      <c r="Z5072" s="37"/>
      <c r="AB5072" s="37"/>
      <c r="AD5072" s="37"/>
      <c r="AF5072" s="37"/>
      <c r="AH5072" s="37"/>
      <c r="AN5072" s="37">
        <v>3422056</v>
      </c>
      <c r="AO5072" s="12">
        <v>1.34</v>
      </c>
      <c r="AP5072" s="37"/>
      <c r="AR5072" s="37"/>
      <c r="AT5072" s="37"/>
      <c r="AV5072" s="37"/>
      <c r="AX5072" s="37"/>
      <c r="BI5072" s="12">
        <v>15975</v>
      </c>
      <c r="BY5072" s="12">
        <v>0</v>
      </c>
      <c r="CG5072" s="12" t="s">
        <v>940</v>
      </c>
      <c r="CH5072" s="12">
        <v>23.199000000000002</v>
      </c>
      <c r="CI5072" s="12" t="s">
        <v>6686</v>
      </c>
      <c r="CJ5072" s="12"/>
      <c r="CK5072" s="12" t="s">
        <v>1038</v>
      </c>
      <c r="CL5072" s="37">
        <v>236174665</v>
      </c>
      <c r="CN5072" s="12" t="s">
        <v>1506</v>
      </c>
      <c r="CS5072" s="12"/>
      <c r="CT5072" s="36" t="str">
        <f t="shared" si="79"/>
        <v>500mn</v>
      </c>
      <c r="CU5072" s="36" t="str">
        <f>VLOOKUP(CK5072,Mapping!B:C,2,FALSE)</f>
        <v>EU</v>
      </c>
    </row>
    <row r="5073" spans="1:99" ht="16" customHeight="1" x14ac:dyDescent="0.35">
      <c r="A5073" s="12" t="s">
        <v>6687</v>
      </c>
      <c r="B5073" s="12" t="s">
        <v>925</v>
      </c>
      <c r="E5073" s="37">
        <v>2473469</v>
      </c>
      <c r="G5073" s="37" t="s">
        <v>1505</v>
      </c>
      <c r="I5073" s="37"/>
      <c r="K5073" s="37"/>
      <c r="M5073" s="37"/>
      <c r="O5073" s="37"/>
      <c r="Q5073" s="12">
        <v>4815</v>
      </c>
      <c r="R5073" s="37"/>
      <c r="T5073" s="37"/>
      <c r="V5073" s="37"/>
      <c r="X5073" s="37"/>
      <c r="Z5073" s="37"/>
      <c r="AB5073" s="37"/>
      <c r="AD5073" s="37"/>
      <c r="AF5073" s="37"/>
      <c r="AH5073" s="37">
        <v>608038</v>
      </c>
      <c r="AI5073" s="12">
        <v>0.04</v>
      </c>
      <c r="AN5073" s="37">
        <v>1545187</v>
      </c>
      <c r="AO5073" s="12">
        <v>0.11</v>
      </c>
      <c r="AP5073" s="37">
        <v>320244</v>
      </c>
      <c r="AQ5073" s="12">
        <v>0.02</v>
      </c>
      <c r="AR5073" s="37"/>
      <c r="AT5073" s="37"/>
      <c r="AV5073" s="37"/>
      <c r="AX5073" s="37"/>
      <c r="BH5073" s="12">
        <v>1387</v>
      </c>
      <c r="BI5073" s="12">
        <v>9175</v>
      </c>
      <c r="BQ5073" s="12">
        <v>0</v>
      </c>
      <c r="BV5073" s="12">
        <v>0</v>
      </c>
      <c r="BY5073" s="12">
        <v>0</v>
      </c>
      <c r="CG5073" s="12" t="s">
        <v>940</v>
      </c>
      <c r="CH5073" s="12">
        <v>2.0750000000000002</v>
      </c>
      <c r="CI5073" s="12" t="s">
        <v>1127</v>
      </c>
      <c r="CJ5073" s="12" t="s">
        <v>966</v>
      </c>
      <c r="CK5073" s="12" t="s">
        <v>932</v>
      </c>
      <c r="CL5073" s="37">
        <v>1426586964</v>
      </c>
      <c r="CN5073" s="12" t="s">
        <v>1509</v>
      </c>
      <c r="CS5073" s="12"/>
      <c r="CT5073" s="36" t="str">
        <f t="shared" si="79"/>
        <v>1bn - 50bn</v>
      </c>
      <c r="CU5073" s="36" t="str">
        <f>VLOOKUP(CK5073,Mapping!B:C,2,FALSE)</f>
        <v>US/CA</v>
      </c>
    </row>
    <row r="5074" spans="1:99" ht="16" customHeight="1" x14ac:dyDescent="0.35">
      <c r="A5074" s="12" t="s">
        <v>6688</v>
      </c>
      <c r="B5074" s="12" t="s">
        <v>925</v>
      </c>
      <c r="E5074" s="37">
        <v>0</v>
      </c>
      <c r="G5074" s="37" t="s">
        <v>1505</v>
      </c>
      <c r="I5074" s="37"/>
      <c r="K5074" s="37"/>
      <c r="M5074" s="37"/>
      <c r="O5074" s="37"/>
      <c r="R5074" s="37"/>
      <c r="T5074" s="37"/>
      <c r="V5074" s="37"/>
      <c r="X5074" s="37"/>
      <c r="Z5074" s="37"/>
      <c r="AB5074" s="37"/>
      <c r="AD5074" s="37"/>
      <c r="AF5074" s="37"/>
      <c r="AH5074" s="37"/>
      <c r="AN5074" s="37">
        <v>0</v>
      </c>
      <c r="AO5074" s="12">
        <v>0</v>
      </c>
      <c r="AP5074" s="37"/>
      <c r="AR5074" s="37"/>
      <c r="AT5074" s="37"/>
      <c r="AV5074" s="37"/>
      <c r="AX5074" s="37"/>
      <c r="BI5074" s="12">
        <v>0</v>
      </c>
      <c r="BY5074" s="12">
        <v>0</v>
      </c>
      <c r="CG5074" s="12" t="s">
        <v>940</v>
      </c>
      <c r="CH5074" s="12">
        <v>13.792999999999999</v>
      </c>
      <c r="CI5074" s="12" t="s">
        <v>1578</v>
      </c>
      <c r="CJ5074" s="12" t="s">
        <v>1080</v>
      </c>
      <c r="CK5074" s="12" t="s">
        <v>932</v>
      </c>
      <c r="CL5074" s="37">
        <v>343264599</v>
      </c>
      <c r="CN5074" s="12" t="s">
        <v>1535</v>
      </c>
      <c r="CS5074" s="12"/>
      <c r="CT5074" s="36" t="str">
        <f t="shared" si="79"/>
        <v>500mn</v>
      </c>
      <c r="CU5074" s="36" t="str">
        <f>VLOOKUP(CK5074,Mapping!B:C,2,FALSE)</f>
        <v>US/CA</v>
      </c>
    </row>
    <row r="5075" spans="1:99" ht="16" customHeight="1" x14ac:dyDescent="0.35">
      <c r="A5075" s="12" t="s">
        <v>6689</v>
      </c>
      <c r="B5075" s="12" t="s">
        <v>925</v>
      </c>
      <c r="E5075" s="37">
        <v>0</v>
      </c>
      <c r="G5075" s="37" t="s">
        <v>1505</v>
      </c>
      <c r="I5075" s="37"/>
      <c r="K5075" s="37"/>
      <c r="M5075" s="37"/>
      <c r="O5075" s="37"/>
      <c r="R5075" s="37"/>
      <c r="T5075" s="37"/>
      <c r="V5075" s="37"/>
      <c r="X5075" s="37"/>
      <c r="Z5075" s="37"/>
      <c r="AB5075" s="37"/>
      <c r="AD5075" s="37"/>
      <c r="AF5075" s="37"/>
      <c r="AH5075" s="37"/>
      <c r="AN5075" s="37">
        <v>0</v>
      </c>
      <c r="AO5075" s="12">
        <v>0</v>
      </c>
      <c r="AP5075" s="37"/>
      <c r="AR5075" s="37"/>
      <c r="AT5075" s="37"/>
      <c r="AV5075" s="37"/>
      <c r="AX5075" s="37"/>
      <c r="BI5075" s="12">
        <v>0</v>
      </c>
      <c r="BY5075" s="12">
        <v>0</v>
      </c>
      <c r="CG5075" s="12" t="s">
        <v>934</v>
      </c>
      <c r="CH5075" s="12">
        <v>13.56</v>
      </c>
      <c r="CI5075" s="12" t="s">
        <v>1679</v>
      </c>
      <c r="CJ5075" s="12" t="s">
        <v>1072</v>
      </c>
      <c r="CK5075" s="12" t="s">
        <v>932</v>
      </c>
      <c r="CL5075" s="37">
        <v>621884091</v>
      </c>
      <c r="CN5075" s="12" t="s">
        <v>1509</v>
      </c>
      <c r="CS5075" s="12"/>
      <c r="CT5075" s="36" t="str">
        <f t="shared" si="79"/>
        <v>500mn - 1bn</v>
      </c>
      <c r="CU5075" s="36" t="str">
        <f>VLOOKUP(CK5075,Mapping!B:C,2,FALSE)</f>
        <v>US/CA</v>
      </c>
    </row>
    <row r="5076" spans="1:99" ht="16" customHeight="1" x14ac:dyDescent="0.35">
      <c r="A5076" s="12" t="s">
        <v>6690</v>
      </c>
      <c r="B5076" s="12" t="s">
        <v>925</v>
      </c>
      <c r="E5076" s="37">
        <v>14277267</v>
      </c>
      <c r="G5076" s="37" t="s">
        <v>1505</v>
      </c>
      <c r="I5076" s="37"/>
      <c r="K5076" s="37"/>
      <c r="M5076" s="37">
        <v>2199</v>
      </c>
      <c r="N5076" s="12">
        <v>0</v>
      </c>
      <c r="O5076" s="37"/>
      <c r="Q5076" s="12">
        <v>2980</v>
      </c>
      <c r="R5076" s="37"/>
      <c r="T5076" s="37"/>
      <c r="V5076" s="37"/>
      <c r="X5076" s="37"/>
      <c r="Z5076" s="37"/>
      <c r="AB5076" s="37"/>
      <c r="AD5076" s="37"/>
      <c r="AF5076" s="37"/>
      <c r="AH5076" s="37">
        <v>404446</v>
      </c>
      <c r="AI5076" s="12">
        <v>0.02</v>
      </c>
      <c r="AN5076" s="37">
        <v>13854239</v>
      </c>
      <c r="AO5076" s="12">
        <v>0.56999999999999995</v>
      </c>
      <c r="AP5076" s="37">
        <v>15582</v>
      </c>
      <c r="AQ5076" s="12">
        <v>0</v>
      </c>
      <c r="AR5076" s="37"/>
      <c r="AT5076" s="37">
        <v>801</v>
      </c>
      <c r="AU5076" s="12">
        <v>0</v>
      </c>
      <c r="AV5076" s="37"/>
      <c r="AX5076" s="37"/>
      <c r="BB5076" s="12">
        <v>15</v>
      </c>
      <c r="BD5076" s="12">
        <v>55</v>
      </c>
      <c r="BH5076" s="12">
        <v>55</v>
      </c>
      <c r="BI5076" s="12">
        <v>64675</v>
      </c>
      <c r="BQ5076" s="12">
        <v>0</v>
      </c>
      <c r="BV5076" s="12">
        <v>0</v>
      </c>
      <c r="BY5076" s="12">
        <v>0.01</v>
      </c>
      <c r="CC5076" s="12">
        <v>0</v>
      </c>
      <c r="CF5076" s="12">
        <v>0</v>
      </c>
      <c r="CG5076" s="12" t="s">
        <v>940</v>
      </c>
      <c r="CH5076" s="12">
        <v>8.9580000000000002</v>
      </c>
      <c r="CI5076" s="12" t="s">
        <v>5695</v>
      </c>
      <c r="CJ5076" s="12" t="s">
        <v>1797</v>
      </c>
      <c r="CK5076" s="12" t="s">
        <v>932</v>
      </c>
      <c r="CL5076" s="37">
        <v>2393579656</v>
      </c>
      <c r="CN5076" s="12" t="s">
        <v>1509</v>
      </c>
      <c r="CS5076" s="12"/>
      <c r="CT5076" s="36" t="str">
        <f t="shared" si="79"/>
        <v>1bn - 50bn</v>
      </c>
      <c r="CU5076" s="36" t="str">
        <f>VLOOKUP(CK5076,Mapping!B:C,2,FALSE)</f>
        <v>US/CA</v>
      </c>
    </row>
    <row r="5077" spans="1:99" ht="16" customHeight="1" x14ac:dyDescent="0.35">
      <c r="A5077" s="12" t="s">
        <v>6691</v>
      </c>
      <c r="B5077" s="12" t="s">
        <v>933</v>
      </c>
      <c r="E5077" s="37">
        <v>212577</v>
      </c>
      <c r="G5077" s="37" t="s">
        <v>1505</v>
      </c>
      <c r="I5077" s="37"/>
      <c r="K5077" s="37"/>
      <c r="M5077" s="37"/>
      <c r="O5077" s="37"/>
      <c r="Q5077" s="12">
        <v>312</v>
      </c>
      <c r="R5077" s="37"/>
      <c r="T5077" s="37"/>
      <c r="V5077" s="37"/>
      <c r="X5077" s="37"/>
      <c r="Z5077" s="37"/>
      <c r="AB5077" s="37"/>
      <c r="AD5077" s="37"/>
      <c r="AF5077" s="37"/>
      <c r="AH5077" s="37">
        <v>41290</v>
      </c>
      <c r="AI5077" s="12">
        <v>0.04</v>
      </c>
      <c r="AN5077" s="37">
        <v>98417</v>
      </c>
      <c r="AO5077" s="12">
        <v>0.09</v>
      </c>
      <c r="AP5077" s="37">
        <v>72870</v>
      </c>
      <c r="AQ5077" s="12">
        <v>7.0000000000000007E-2</v>
      </c>
      <c r="AR5077" s="37"/>
      <c r="AT5077" s="37"/>
      <c r="AV5077" s="37"/>
      <c r="AX5077" s="37"/>
      <c r="BH5077" s="12">
        <v>432</v>
      </c>
      <c r="BI5077" s="12">
        <v>425</v>
      </c>
      <c r="BQ5077" s="12">
        <v>0</v>
      </c>
      <c r="BV5077" s="12">
        <v>0</v>
      </c>
      <c r="BY5077" s="12">
        <v>0</v>
      </c>
      <c r="CG5077" s="12"/>
      <c r="CH5077" s="12">
        <v>32.215000000000003</v>
      </c>
      <c r="CI5077" s="12" t="s">
        <v>1194</v>
      </c>
      <c r="CJ5077" s="12"/>
      <c r="CK5077" s="12" t="s">
        <v>1154</v>
      </c>
      <c r="CL5077" s="37">
        <v>110493987</v>
      </c>
      <c r="CN5077" s="12" t="s">
        <v>1506</v>
      </c>
      <c r="CS5077" s="12"/>
      <c r="CT5077" s="36" t="str">
        <f t="shared" si="79"/>
        <v>500mn</v>
      </c>
      <c r="CU5077" s="36" t="str">
        <f>VLOOKUP(CK5077,Mapping!B:C,2,FALSE)</f>
        <v>Oceania</v>
      </c>
    </row>
    <row r="5078" spans="1:99" ht="16" customHeight="1" x14ac:dyDescent="0.35">
      <c r="A5078" s="12" t="s">
        <v>6692</v>
      </c>
      <c r="B5078" s="12" t="s">
        <v>933</v>
      </c>
      <c r="E5078" s="37">
        <v>2919720</v>
      </c>
      <c r="G5078" s="37" t="s">
        <v>1505</v>
      </c>
      <c r="I5078" s="37"/>
      <c r="K5078" s="37"/>
      <c r="M5078" s="37">
        <v>2171462</v>
      </c>
      <c r="N5078" s="12">
        <v>0.14000000000000001</v>
      </c>
      <c r="O5078" s="37"/>
      <c r="R5078" s="37"/>
      <c r="T5078" s="37"/>
      <c r="V5078" s="37"/>
      <c r="X5078" s="37"/>
      <c r="Z5078" s="37"/>
      <c r="AB5078" s="37"/>
      <c r="AD5078" s="37"/>
      <c r="AF5078" s="37"/>
      <c r="AH5078" s="37"/>
      <c r="AN5078" s="37">
        <v>353667</v>
      </c>
      <c r="AO5078" s="12">
        <v>0.02</v>
      </c>
      <c r="AP5078" s="37">
        <v>394591</v>
      </c>
      <c r="AQ5078" s="12">
        <v>0.03</v>
      </c>
      <c r="AR5078" s="37"/>
      <c r="AT5078" s="37"/>
      <c r="AV5078" s="37"/>
      <c r="AX5078" s="37"/>
      <c r="BB5078" s="12">
        <v>17308</v>
      </c>
      <c r="BH5078" s="12">
        <v>1709</v>
      </c>
      <c r="BI5078" s="12">
        <v>2100</v>
      </c>
      <c r="BV5078" s="12">
        <v>0</v>
      </c>
      <c r="BY5078" s="12">
        <v>0</v>
      </c>
      <c r="CC5078" s="12">
        <v>0</v>
      </c>
      <c r="CG5078" s="12" t="s">
        <v>934</v>
      </c>
      <c r="CH5078" s="12">
        <v>21.306000000000001</v>
      </c>
      <c r="CI5078" s="12" t="s">
        <v>2326</v>
      </c>
      <c r="CJ5078" s="12" t="s">
        <v>2335</v>
      </c>
      <c r="CK5078" s="12" t="s">
        <v>932</v>
      </c>
      <c r="CL5078" s="37">
        <v>1555729807</v>
      </c>
      <c r="CN5078" s="12" t="s">
        <v>1509</v>
      </c>
      <c r="CS5078" s="12"/>
      <c r="CT5078" s="36" t="str">
        <f t="shared" si="79"/>
        <v>1bn - 50bn</v>
      </c>
      <c r="CU5078" s="36" t="str">
        <f>VLOOKUP(CK5078,Mapping!B:C,2,FALSE)</f>
        <v>US/CA</v>
      </c>
    </row>
    <row r="5079" spans="1:99" ht="16" customHeight="1" x14ac:dyDescent="0.35">
      <c r="A5079" s="12" t="s">
        <v>772</v>
      </c>
      <c r="B5079" s="12" t="s">
        <v>933</v>
      </c>
      <c r="E5079" s="37">
        <v>752319</v>
      </c>
      <c r="F5079" s="12">
        <v>1352</v>
      </c>
      <c r="G5079" s="37" t="s">
        <v>1505</v>
      </c>
      <c r="I5079" s="37">
        <v>96256</v>
      </c>
      <c r="J5079" s="12">
        <v>0.02</v>
      </c>
      <c r="K5079" s="37">
        <v>374113</v>
      </c>
      <c r="L5079" s="12">
        <v>7.0000000000000007E-2</v>
      </c>
      <c r="M5079" s="37"/>
      <c r="O5079" s="37">
        <v>281950</v>
      </c>
      <c r="P5079" s="12">
        <v>0.05</v>
      </c>
      <c r="R5079" s="37"/>
      <c r="T5079" s="37"/>
      <c r="V5079" s="37"/>
      <c r="X5079" s="37"/>
      <c r="Z5079" s="37"/>
      <c r="AB5079" s="37"/>
      <c r="AD5079" s="37"/>
      <c r="AF5079" s="37"/>
      <c r="AH5079" s="37"/>
      <c r="AL5079" s="12">
        <v>15364</v>
      </c>
      <c r="AN5079" s="37"/>
      <c r="AP5079" s="37"/>
      <c r="AR5079" s="37"/>
      <c r="AT5079" s="37"/>
      <c r="AV5079" s="37"/>
      <c r="AX5079" s="37"/>
      <c r="BG5079" s="12">
        <v>4860</v>
      </c>
      <c r="BO5079" s="12">
        <v>0</v>
      </c>
      <c r="BS5079" s="12">
        <v>0</v>
      </c>
      <c r="BU5079" s="12">
        <v>0</v>
      </c>
      <c r="CG5079" s="12" t="s">
        <v>959</v>
      </c>
      <c r="CH5079" s="12">
        <v>45.6</v>
      </c>
      <c r="CI5079" s="12" t="s">
        <v>1042</v>
      </c>
      <c r="CJ5079" s="12"/>
      <c r="CK5079" s="12" t="s">
        <v>1043</v>
      </c>
      <c r="CL5079" s="37">
        <v>543736900</v>
      </c>
      <c r="CN5079" s="12" t="s">
        <v>1506</v>
      </c>
      <c r="CS5079" s="12"/>
      <c r="CT5079" s="36" t="str">
        <f t="shared" si="79"/>
        <v>500mn - 1bn</v>
      </c>
      <c r="CU5079" s="36" t="str">
        <f>VLOOKUP(CK5079,Mapping!B:C,2,FALSE)</f>
        <v>Asia</v>
      </c>
    </row>
    <row r="5080" spans="1:99" ht="16" customHeight="1" x14ac:dyDescent="0.35">
      <c r="A5080" s="12" t="s">
        <v>6693</v>
      </c>
      <c r="B5080" s="12" t="s">
        <v>925</v>
      </c>
      <c r="E5080" s="37">
        <v>1824966</v>
      </c>
      <c r="G5080" s="37" t="s">
        <v>1505</v>
      </c>
      <c r="I5080" s="37"/>
      <c r="K5080" s="37"/>
      <c r="M5080" s="37"/>
      <c r="O5080" s="37"/>
      <c r="R5080" s="37"/>
      <c r="T5080" s="37">
        <v>359775</v>
      </c>
      <c r="U5080" s="12">
        <v>0.03</v>
      </c>
      <c r="V5080" s="37"/>
      <c r="X5080" s="37"/>
      <c r="Z5080" s="37"/>
      <c r="AB5080" s="37"/>
      <c r="AD5080" s="37"/>
      <c r="AF5080" s="37"/>
      <c r="AH5080" s="37"/>
      <c r="AN5080" s="37">
        <v>1465191</v>
      </c>
      <c r="AO5080" s="12">
        <v>0.13</v>
      </c>
      <c r="AP5080" s="37"/>
      <c r="AR5080" s="37"/>
      <c r="AT5080" s="37"/>
      <c r="AV5080" s="37"/>
      <c r="AX5080" s="37"/>
      <c r="BI5080" s="12">
        <v>8700</v>
      </c>
      <c r="BK5080" s="12">
        <v>3214</v>
      </c>
      <c r="BY5080" s="12">
        <v>0</v>
      </c>
      <c r="CE5080" s="12">
        <v>0</v>
      </c>
      <c r="CG5080" s="12" t="s">
        <v>929</v>
      </c>
      <c r="CH5080" s="12">
        <v>33.593000000000004</v>
      </c>
      <c r="CI5080" s="12" t="s">
        <v>6694</v>
      </c>
      <c r="CJ5080" s="12" t="s">
        <v>1082</v>
      </c>
      <c r="CK5080" s="12" t="s">
        <v>932</v>
      </c>
      <c r="CL5080" s="37">
        <v>1150692028</v>
      </c>
      <c r="CN5080" s="12" t="s">
        <v>1509</v>
      </c>
      <c r="CS5080" s="12"/>
      <c r="CT5080" s="36" t="str">
        <f t="shared" si="79"/>
        <v>1bn - 50bn</v>
      </c>
      <c r="CU5080" s="36" t="str">
        <f>VLOOKUP(CK5080,Mapping!B:C,2,FALSE)</f>
        <v>US/CA</v>
      </c>
    </row>
    <row r="5081" spans="1:99" ht="16" customHeight="1" x14ac:dyDescent="0.35">
      <c r="A5081" s="12" t="s">
        <v>632</v>
      </c>
      <c r="B5081" s="12" t="s">
        <v>933</v>
      </c>
      <c r="E5081" s="37">
        <v>50165930</v>
      </c>
      <c r="F5081" s="12">
        <v>7350</v>
      </c>
      <c r="G5081" s="37" t="s">
        <v>1505</v>
      </c>
      <c r="I5081" s="37">
        <v>523283</v>
      </c>
      <c r="J5081" s="12">
        <v>0.02</v>
      </c>
      <c r="K5081" s="37">
        <v>14602484</v>
      </c>
      <c r="L5081" s="12">
        <v>0.47</v>
      </c>
      <c r="M5081" s="37"/>
      <c r="O5081" s="37">
        <v>16724618</v>
      </c>
      <c r="P5081" s="12">
        <v>0.54</v>
      </c>
      <c r="R5081" s="37">
        <v>13005755</v>
      </c>
      <c r="S5081" s="12">
        <v>0.42</v>
      </c>
      <c r="T5081" s="37"/>
      <c r="V5081" s="37">
        <v>2231093</v>
      </c>
      <c r="W5081" s="12">
        <v>7.0000000000000007E-2</v>
      </c>
      <c r="X5081" s="37"/>
      <c r="Z5081" s="37"/>
      <c r="AB5081" s="37">
        <v>1272835</v>
      </c>
      <c r="AC5081" s="12">
        <v>0.04</v>
      </c>
      <c r="AD5081" s="37"/>
      <c r="AF5081" s="37">
        <v>819609</v>
      </c>
      <c r="AG5081" s="12">
        <v>0.03</v>
      </c>
      <c r="AH5081" s="37"/>
      <c r="AJ5081" s="12">
        <v>88750</v>
      </c>
      <c r="AK5081" s="12">
        <v>80900</v>
      </c>
      <c r="AL5081" s="12">
        <v>911357</v>
      </c>
      <c r="AM5081" s="12">
        <v>342000</v>
      </c>
      <c r="AN5081" s="37"/>
      <c r="AP5081" s="37"/>
      <c r="AR5081" s="37"/>
      <c r="AT5081" s="37"/>
      <c r="AV5081" s="37"/>
      <c r="AX5081" s="37">
        <v>986253</v>
      </c>
      <c r="AY5081" s="12">
        <v>0.03</v>
      </c>
      <c r="AZ5081" s="12">
        <v>979706</v>
      </c>
      <c r="BF5081" s="12">
        <v>48500</v>
      </c>
      <c r="BG5081" s="12">
        <v>189697</v>
      </c>
      <c r="BO5081" s="12">
        <v>0</v>
      </c>
      <c r="BP5081" s="12">
        <v>0</v>
      </c>
      <c r="BR5081" s="12">
        <v>0</v>
      </c>
      <c r="BS5081" s="12">
        <v>0</v>
      </c>
      <c r="BT5081" s="12">
        <v>0</v>
      </c>
      <c r="BU5081" s="12">
        <v>0</v>
      </c>
      <c r="BW5081" s="12">
        <v>0.01</v>
      </c>
      <c r="BX5081" s="12">
        <v>0.02</v>
      </c>
      <c r="CG5081" s="12" t="s">
        <v>929</v>
      </c>
      <c r="CH5081" s="12">
        <v>78.317999999999998</v>
      </c>
      <c r="CI5081" s="12" t="s">
        <v>999</v>
      </c>
      <c r="CJ5081" s="12"/>
      <c r="CK5081" s="12" t="s">
        <v>927</v>
      </c>
      <c r="CL5081" s="37">
        <v>3101300552</v>
      </c>
      <c r="CN5081" s="12" t="s">
        <v>1506</v>
      </c>
      <c r="CS5081" s="12"/>
      <c r="CT5081" s="36" t="str">
        <f t="shared" si="79"/>
        <v>1bn - 50bn</v>
      </c>
      <c r="CU5081" s="36" t="str">
        <f>VLOOKUP(CK5081,Mapping!B:C,2,FALSE)</f>
        <v>CN</v>
      </c>
    </row>
    <row r="5082" spans="1:99" ht="16" customHeight="1" x14ac:dyDescent="0.35">
      <c r="A5082" s="12" t="s">
        <v>6695</v>
      </c>
      <c r="B5082" s="12" t="s">
        <v>925</v>
      </c>
      <c r="E5082" s="37">
        <v>1378299</v>
      </c>
      <c r="G5082" s="37" t="s">
        <v>1505</v>
      </c>
      <c r="I5082" s="37"/>
      <c r="K5082" s="37"/>
      <c r="M5082" s="37">
        <v>84058</v>
      </c>
      <c r="N5082" s="12">
        <v>0.02</v>
      </c>
      <c r="O5082" s="37"/>
      <c r="Q5082" s="12">
        <v>2091</v>
      </c>
      <c r="R5082" s="37"/>
      <c r="T5082" s="37"/>
      <c r="V5082" s="37"/>
      <c r="X5082" s="37"/>
      <c r="Z5082" s="37"/>
      <c r="AB5082" s="37"/>
      <c r="AD5082" s="37"/>
      <c r="AF5082" s="37"/>
      <c r="AH5082" s="37">
        <v>264051</v>
      </c>
      <c r="AI5082" s="12">
        <v>0.05</v>
      </c>
      <c r="AN5082" s="37">
        <v>50524</v>
      </c>
      <c r="AO5082" s="12">
        <v>0.01</v>
      </c>
      <c r="AP5082" s="37">
        <v>979666</v>
      </c>
      <c r="AQ5082" s="12">
        <v>0.18</v>
      </c>
      <c r="AR5082" s="37"/>
      <c r="AT5082" s="37"/>
      <c r="AV5082" s="37"/>
      <c r="AX5082" s="37"/>
      <c r="BB5082" s="12">
        <v>670</v>
      </c>
      <c r="BH5082" s="12">
        <v>4243</v>
      </c>
      <c r="BI5082" s="12">
        <v>300</v>
      </c>
      <c r="BQ5082" s="12">
        <v>0</v>
      </c>
      <c r="BV5082" s="12">
        <v>0</v>
      </c>
      <c r="BY5082" s="12">
        <v>0</v>
      </c>
      <c r="CC5082" s="12">
        <v>0</v>
      </c>
      <c r="CG5082" s="12" t="s">
        <v>929</v>
      </c>
      <c r="CH5082" s="12">
        <v>24.373000000000001</v>
      </c>
      <c r="CI5082" s="12" t="s">
        <v>2116</v>
      </c>
      <c r="CJ5082" s="12" t="s">
        <v>946</v>
      </c>
      <c r="CK5082" s="12" t="s">
        <v>932</v>
      </c>
      <c r="CL5082" s="37">
        <v>554459957</v>
      </c>
      <c r="CN5082" s="12" t="s">
        <v>1509</v>
      </c>
      <c r="CS5082" s="12"/>
      <c r="CT5082" s="36" t="str">
        <f t="shared" si="79"/>
        <v>500mn - 1bn</v>
      </c>
      <c r="CU5082" s="36" t="str">
        <f>VLOOKUP(CK5082,Mapping!B:C,2,FALSE)</f>
        <v>US/CA</v>
      </c>
    </row>
    <row r="5083" spans="1:99" ht="16" customHeight="1" x14ac:dyDescent="0.35">
      <c r="A5083" s="12" t="s">
        <v>6696</v>
      </c>
      <c r="B5083" s="12" t="s">
        <v>925</v>
      </c>
      <c r="E5083" s="37">
        <v>0</v>
      </c>
      <c r="G5083" s="37" t="s">
        <v>1505</v>
      </c>
      <c r="I5083" s="37"/>
      <c r="K5083" s="37"/>
      <c r="M5083" s="37">
        <v>0</v>
      </c>
      <c r="N5083" s="12">
        <v>0</v>
      </c>
      <c r="O5083" s="37"/>
      <c r="R5083" s="37"/>
      <c r="T5083" s="37"/>
      <c r="V5083" s="37"/>
      <c r="X5083" s="37"/>
      <c r="Z5083" s="37"/>
      <c r="AB5083" s="37"/>
      <c r="AD5083" s="37"/>
      <c r="AF5083" s="37"/>
      <c r="AH5083" s="37"/>
      <c r="AN5083" s="37"/>
      <c r="AP5083" s="37"/>
      <c r="AR5083" s="37"/>
      <c r="AT5083" s="37"/>
      <c r="AV5083" s="37"/>
      <c r="AX5083" s="37"/>
      <c r="BB5083" s="12">
        <v>0</v>
      </c>
      <c r="CC5083" s="12">
        <v>0</v>
      </c>
      <c r="CG5083" s="12" t="s">
        <v>976</v>
      </c>
      <c r="CH5083" s="12">
        <v>134.77500000000001</v>
      </c>
      <c r="CI5083" s="12" t="s">
        <v>1752</v>
      </c>
      <c r="CJ5083" s="12"/>
      <c r="CK5083" s="12" t="s">
        <v>1753</v>
      </c>
      <c r="CL5083" s="37">
        <v>572000933</v>
      </c>
      <c r="CN5083" s="12" t="s">
        <v>1506</v>
      </c>
      <c r="CS5083" s="12"/>
      <c r="CT5083" s="36" t="str">
        <f t="shared" si="79"/>
        <v>500mn - 1bn</v>
      </c>
      <c r="CU5083" s="36" t="str">
        <f>VLOOKUP(CK5083,Mapping!B:C,2,FALSE)</f>
        <v>LATAM</v>
      </c>
    </row>
    <row r="5084" spans="1:99" ht="16" customHeight="1" x14ac:dyDescent="0.35">
      <c r="A5084" s="12" t="s">
        <v>6697</v>
      </c>
      <c r="B5084" s="12" t="s">
        <v>925</v>
      </c>
      <c r="E5084" s="37">
        <v>0</v>
      </c>
      <c r="G5084" s="37" t="s">
        <v>1505</v>
      </c>
      <c r="I5084" s="37"/>
      <c r="K5084" s="37"/>
      <c r="M5084" s="37"/>
      <c r="O5084" s="37"/>
      <c r="Q5084" s="12">
        <v>0</v>
      </c>
      <c r="R5084" s="37"/>
      <c r="T5084" s="37"/>
      <c r="V5084" s="37"/>
      <c r="X5084" s="37"/>
      <c r="Z5084" s="37"/>
      <c r="AB5084" s="37"/>
      <c r="AD5084" s="37"/>
      <c r="AF5084" s="37"/>
      <c r="AH5084" s="37">
        <v>0</v>
      </c>
      <c r="AI5084" s="12">
        <v>0</v>
      </c>
      <c r="AN5084" s="37"/>
      <c r="AP5084" s="37"/>
      <c r="AR5084" s="37"/>
      <c r="AT5084" s="37"/>
      <c r="AV5084" s="37"/>
      <c r="AX5084" s="37"/>
      <c r="BQ5084" s="12">
        <v>0</v>
      </c>
      <c r="CG5084" s="12" t="s">
        <v>976</v>
      </c>
      <c r="CH5084" s="12">
        <v>38.506</v>
      </c>
      <c r="CI5084" s="12" t="s">
        <v>941</v>
      </c>
      <c r="CJ5084" s="12" t="s">
        <v>941</v>
      </c>
      <c r="CK5084" s="12" t="s">
        <v>932</v>
      </c>
      <c r="CL5084" s="37">
        <v>134396639</v>
      </c>
      <c r="CN5084" s="12" t="s">
        <v>1513</v>
      </c>
      <c r="CS5084" s="12"/>
      <c r="CT5084" s="36" t="str">
        <f t="shared" si="79"/>
        <v>500mn</v>
      </c>
      <c r="CU5084" s="36" t="str">
        <f>VLOOKUP(CK5084,Mapping!B:C,2,FALSE)</f>
        <v>US/CA</v>
      </c>
    </row>
    <row r="5085" spans="1:99" ht="16" customHeight="1" x14ac:dyDescent="0.35">
      <c r="A5085" s="12" t="s">
        <v>6698</v>
      </c>
      <c r="B5085" s="12" t="s">
        <v>925</v>
      </c>
      <c r="E5085" s="37">
        <v>40744</v>
      </c>
      <c r="G5085" s="37" t="s">
        <v>1505</v>
      </c>
      <c r="I5085" s="37"/>
      <c r="K5085" s="37"/>
      <c r="M5085" s="37">
        <v>16937</v>
      </c>
      <c r="N5085" s="12">
        <v>0</v>
      </c>
      <c r="O5085" s="37"/>
      <c r="Q5085" s="12">
        <v>125</v>
      </c>
      <c r="R5085" s="37"/>
      <c r="T5085" s="37"/>
      <c r="V5085" s="37"/>
      <c r="X5085" s="37"/>
      <c r="Z5085" s="37"/>
      <c r="AB5085" s="37"/>
      <c r="AD5085" s="37">
        <v>8022</v>
      </c>
      <c r="AE5085" s="12">
        <v>0</v>
      </c>
      <c r="AF5085" s="37"/>
      <c r="AH5085" s="37">
        <v>15785</v>
      </c>
      <c r="AI5085" s="12">
        <v>0</v>
      </c>
      <c r="AN5085" s="37"/>
      <c r="AP5085" s="37"/>
      <c r="AR5085" s="37"/>
      <c r="AT5085" s="37"/>
      <c r="AV5085" s="37"/>
      <c r="AX5085" s="37"/>
      <c r="BB5085" s="12">
        <v>135</v>
      </c>
      <c r="BJ5085" s="12">
        <v>72</v>
      </c>
      <c r="BQ5085" s="12">
        <v>0</v>
      </c>
      <c r="CB5085" s="12">
        <v>0</v>
      </c>
      <c r="CC5085" s="12">
        <v>0</v>
      </c>
      <c r="CG5085" s="12" t="s">
        <v>934</v>
      </c>
      <c r="CH5085" s="12">
        <v>32.987000000000002</v>
      </c>
      <c r="CI5085" s="12" t="s">
        <v>3126</v>
      </c>
      <c r="CJ5085" s="12" t="s">
        <v>1017</v>
      </c>
      <c r="CK5085" s="12" t="s">
        <v>932</v>
      </c>
      <c r="CL5085" s="37">
        <v>659046705</v>
      </c>
      <c r="CN5085" s="12" t="s">
        <v>1506</v>
      </c>
      <c r="CS5085" s="12"/>
      <c r="CT5085" s="36" t="str">
        <f t="shared" si="79"/>
        <v>500mn - 1bn</v>
      </c>
      <c r="CU5085" s="36" t="str">
        <f>VLOOKUP(CK5085,Mapping!B:C,2,FALSE)</f>
        <v>US/CA</v>
      </c>
    </row>
    <row r="5086" spans="1:99" ht="16" customHeight="1" x14ac:dyDescent="0.35">
      <c r="A5086" s="12" t="s">
        <v>6699</v>
      </c>
      <c r="B5086" s="12" t="s">
        <v>925</v>
      </c>
      <c r="E5086" s="37">
        <v>93484</v>
      </c>
      <c r="G5086" s="37" t="s">
        <v>1505</v>
      </c>
      <c r="I5086" s="37"/>
      <c r="K5086" s="37"/>
      <c r="M5086" s="37">
        <v>18469</v>
      </c>
      <c r="N5086" s="12">
        <v>0.01</v>
      </c>
      <c r="O5086" s="37"/>
      <c r="Q5086" s="12">
        <v>92</v>
      </c>
      <c r="R5086" s="37"/>
      <c r="T5086" s="37"/>
      <c r="V5086" s="37"/>
      <c r="X5086" s="37"/>
      <c r="Z5086" s="37"/>
      <c r="AB5086" s="37"/>
      <c r="AD5086" s="37"/>
      <c r="AF5086" s="37"/>
      <c r="AH5086" s="37">
        <v>12486</v>
      </c>
      <c r="AI5086" s="12">
        <v>0</v>
      </c>
      <c r="AN5086" s="37">
        <v>16066</v>
      </c>
      <c r="AO5086" s="12">
        <v>0</v>
      </c>
      <c r="AP5086" s="37">
        <v>46463</v>
      </c>
      <c r="AQ5086" s="12">
        <v>0.01</v>
      </c>
      <c r="AR5086" s="37"/>
      <c r="AT5086" s="37"/>
      <c r="AV5086" s="37"/>
      <c r="AX5086" s="37"/>
      <c r="BB5086" s="12">
        <v>126</v>
      </c>
      <c r="BH5086" s="12">
        <v>164</v>
      </c>
      <c r="BI5086" s="12">
        <v>75</v>
      </c>
      <c r="BQ5086" s="12">
        <v>0</v>
      </c>
      <c r="BV5086" s="12">
        <v>0</v>
      </c>
      <c r="BY5086" s="12">
        <v>0</v>
      </c>
      <c r="CC5086" s="12">
        <v>0</v>
      </c>
      <c r="CG5086" s="12" t="s">
        <v>934</v>
      </c>
      <c r="CH5086" s="12">
        <v>50.311999999999998</v>
      </c>
      <c r="CI5086" s="12" t="s">
        <v>1284</v>
      </c>
      <c r="CJ5086" s="12" t="s">
        <v>1097</v>
      </c>
      <c r="CK5086" s="12" t="s">
        <v>932</v>
      </c>
      <c r="CL5086" s="37">
        <v>343388602</v>
      </c>
      <c r="CN5086" s="12" t="s">
        <v>1509</v>
      </c>
      <c r="CS5086" s="12"/>
      <c r="CT5086" s="36" t="str">
        <f t="shared" si="79"/>
        <v>500mn</v>
      </c>
      <c r="CU5086" s="36" t="str">
        <f>VLOOKUP(CK5086,Mapping!B:C,2,FALSE)</f>
        <v>US/CA</v>
      </c>
    </row>
    <row r="5087" spans="1:99" ht="16" customHeight="1" x14ac:dyDescent="0.35">
      <c r="A5087" s="12" t="s">
        <v>6700</v>
      </c>
      <c r="B5087" s="12" t="s">
        <v>925</v>
      </c>
      <c r="E5087" s="37">
        <v>0</v>
      </c>
      <c r="G5087" s="37" t="s">
        <v>1505</v>
      </c>
      <c r="I5087" s="37"/>
      <c r="K5087" s="37"/>
      <c r="M5087" s="37"/>
      <c r="O5087" s="37"/>
      <c r="R5087" s="37"/>
      <c r="T5087" s="37"/>
      <c r="V5087" s="37"/>
      <c r="X5087" s="37"/>
      <c r="Z5087" s="37"/>
      <c r="AB5087" s="37"/>
      <c r="AD5087" s="37"/>
      <c r="AF5087" s="37"/>
      <c r="AH5087" s="37"/>
      <c r="AN5087" s="37">
        <v>0</v>
      </c>
      <c r="AO5087" s="12">
        <v>0</v>
      </c>
      <c r="AP5087" s="37"/>
      <c r="AR5087" s="37"/>
      <c r="AT5087" s="37"/>
      <c r="AV5087" s="37"/>
      <c r="AX5087" s="37"/>
      <c r="BI5087" s="12">
        <v>0</v>
      </c>
      <c r="BY5087" s="12">
        <v>0</v>
      </c>
      <c r="CG5087" s="12" t="s">
        <v>959</v>
      </c>
      <c r="CH5087" s="12">
        <v>226.36</v>
      </c>
      <c r="CI5087" s="12" t="s">
        <v>1578</v>
      </c>
      <c r="CJ5087" s="12" t="s">
        <v>1080</v>
      </c>
      <c r="CK5087" s="12" t="s">
        <v>932</v>
      </c>
      <c r="CL5087" s="37">
        <v>569902665</v>
      </c>
      <c r="CN5087" s="12" t="s">
        <v>1509</v>
      </c>
      <c r="CS5087" s="12"/>
      <c r="CT5087" s="36" t="str">
        <f t="shared" si="79"/>
        <v>500mn - 1bn</v>
      </c>
      <c r="CU5087" s="36" t="str">
        <f>VLOOKUP(CK5087,Mapping!B:C,2,FALSE)</f>
        <v>US/CA</v>
      </c>
    </row>
    <row r="5088" spans="1:99" ht="16" customHeight="1" x14ac:dyDescent="0.35">
      <c r="A5088" s="12" t="s">
        <v>6701</v>
      </c>
      <c r="B5088" s="12" t="s">
        <v>933</v>
      </c>
      <c r="E5088" s="37">
        <v>56549980</v>
      </c>
      <c r="G5088" s="37" t="s">
        <v>1505</v>
      </c>
      <c r="I5088" s="37"/>
      <c r="K5088" s="37">
        <v>21281707</v>
      </c>
      <c r="L5088" s="12">
        <v>2.29</v>
      </c>
      <c r="M5088" s="37">
        <v>35268273</v>
      </c>
      <c r="N5088" s="12">
        <v>3.8</v>
      </c>
      <c r="O5088" s="37"/>
      <c r="R5088" s="37"/>
      <c r="T5088" s="37"/>
      <c r="V5088" s="37"/>
      <c r="X5088" s="37"/>
      <c r="Z5088" s="37"/>
      <c r="AB5088" s="37"/>
      <c r="AD5088" s="37"/>
      <c r="AF5088" s="37"/>
      <c r="AH5088" s="37"/>
      <c r="AN5088" s="37"/>
      <c r="AP5088" s="37"/>
      <c r="AR5088" s="37"/>
      <c r="AT5088" s="37"/>
      <c r="AV5088" s="37"/>
      <c r="AX5088" s="37"/>
      <c r="BB5088" s="12">
        <v>267427</v>
      </c>
      <c r="BG5088" s="12">
        <v>356530</v>
      </c>
      <c r="BS5088" s="12">
        <v>0</v>
      </c>
      <c r="CC5088" s="12">
        <v>0.01</v>
      </c>
      <c r="CG5088" s="12" t="s">
        <v>980</v>
      </c>
      <c r="CH5088" s="12">
        <v>28.78</v>
      </c>
      <c r="CI5088" s="12" t="s">
        <v>1026</v>
      </c>
      <c r="CJ5088" s="12"/>
      <c r="CK5088" s="12" t="s">
        <v>1027</v>
      </c>
      <c r="CL5088" s="37">
        <v>925814102</v>
      </c>
      <c r="CN5088" s="12" t="s">
        <v>1506</v>
      </c>
      <c r="CS5088" s="12"/>
      <c r="CT5088" s="36" t="str">
        <f t="shared" si="79"/>
        <v>500mn - 1bn</v>
      </c>
      <c r="CU5088" s="36" t="str">
        <f>VLOOKUP(CK5088,Mapping!B:C,2,FALSE)</f>
        <v>EU</v>
      </c>
    </row>
    <row r="5089" spans="1:99" ht="16" customHeight="1" x14ac:dyDescent="0.35">
      <c r="A5089" s="12" t="s">
        <v>6702</v>
      </c>
      <c r="B5089" s="12" t="s">
        <v>925</v>
      </c>
      <c r="E5089" s="37">
        <v>9088831</v>
      </c>
      <c r="G5089" s="37" t="s">
        <v>1505</v>
      </c>
      <c r="I5089" s="37"/>
      <c r="K5089" s="37"/>
      <c r="M5089" s="37">
        <v>4682669</v>
      </c>
      <c r="N5089" s="12">
        <v>2.93</v>
      </c>
      <c r="O5089" s="37"/>
      <c r="R5089" s="37"/>
      <c r="T5089" s="37"/>
      <c r="V5089" s="37"/>
      <c r="X5089" s="37">
        <v>2957702</v>
      </c>
      <c r="Y5089" s="12">
        <v>1.85</v>
      </c>
      <c r="Z5089" s="37"/>
      <c r="AB5089" s="37"/>
      <c r="AD5089" s="37">
        <v>1448460</v>
      </c>
      <c r="AE5089" s="12">
        <v>0.9</v>
      </c>
      <c r="AF5089" s="37"/>
      <c r="AH5089" s="37"/>
      <c r="AN5089" s="37"/>
      <c r="AP5089" s="37"/>
      <c r="AR5089" s="37"/>
      <c r="AT5089" s="37"/>
      <c r="AV5089" s="37"/>
      <c r="AX5089" s="37"/>
      <c r="BA5089" s="12">
        <v>28946</v>
      </c>
      <c r="BB5089" s="12">
        <v>37324</v>
      </c>
      <c r="BJ5089" s="12">
        <v>13000</v>
      </c>
      <c r="BZ5089" s="12">
        <v>0</v>
      </c>
      <c r="CB5089" s="12">
        <v>0</v>
      </c>
      <c r="CC5089" s="12">
        <v>0</v>
      </c>
      <c r="CG5089" s="12"/>
      <c r="CH5089" s="12">
        <v>49.591000000000001</v>
      </c>
      <c r="CI5089" s="12" t="s">
        <v>6703</v>
      </c>
      <c r="CJ5089" s="12" t="s">
        <v>1123</v>
      </c>
      <c r="CK5089" s="12" t="s">
        <v>985</v>
      </c>
      <c r="CL5089" s="37">
        <v>160062148</v>
      </c>
      <c r="CN5089" s="12" t="s">
        <v>1509</v>
      </c>
      <c r="CS5089" s="12"/>
      <c r="CT5089" s="36" t="str">
        <f t="shared" si="79"/>
        <v>500mn</v>
      </c>
      <c r="CU5089" s="36" t="str">
        <f>VLOOKUP(CK5089,Mapping!B:C,2,FALSE)</f>
        <v>US/CA</v>
      </c>
    </row>
    <row r="5090" spans="1:99" ht="16" customHeight="1" x14ac:dyDescent="0.35">
      <c r="A5090" s="12" t="s">
        <v>6704</v>
      </c>
      <c r="B5090" s="12" t="s">
        <v>925</v>
      </c>
      <c r="E5090" s="37">
        <v>0</v>
      </c>
      <c r="G5090" s="37" t="s">
        <v>1505</v>
      </c>
      <c r="I5090" s="37"/>
      <c r="K5090" s="37"/>
      <c r="M5090" s="37"/>
      <c r="O5090" s="37"/>
      <c r="Q5090" s="12">
        <v>0</v>
      </c>
      <c r="R5090" s="37"/>
      <c r="T5090" s="37"/>
      <c r="V5090" s="37"/>
      <c r="X5090" s="37"/>
      <c r="Z5090" s="37"/>
      <c r="AB5090" s="37"/>
      <c r="AD5090" s="37">
        <v>0</v>
      </c>
      <c r="AE5090" s="12">
        <v>0</v>
      </c>
      <c r="AF5090" s="37"/>
      <c r="AH5090" s="37">
        <v>0</v>
      </c>
      <c r="AI5090" s="12">
        <v>0</v>
      </c>
      <c r="AN5090" s="37">
        <v>0</v>
      </c>
      <c r="AO5090" s="12">
        <v>0</v>
      </c>
      <c r="AP5090" s="37">
        <v>0</v>
      </c>
      <c r="AQ5090" s="12">
        <v>0</v>
      </c>
      <c r="AR5090" s="37"/>
      <c r="AT5090" s="37"/>
      <c r="AV5090" s="37"/>
      <c r="AX5090" s="37"/>
      <c r="BH5090" s="12">
        <v>0</v>
      </c>
      <c r="BI5090" s="12">
        <v>0</v>
      </c>
      <c r="BJ5090" s="12">
        <v>0</v>
      </c>
      <c r="BQ5090" s="12">
        <v>0</v>
      </c>
      <c r="BV5090" s="12">
        <v>0</v>
      </c>
      <c r="BY5090" s="12">
        <v>0</v>
      </c>
      <c r="CB5090" s="12">
        <v>0</v>
      </c>
      <c r="CG5090" s="12" t="s">
        <v>934</v>
      </c>
      <c r="CH5090" s="12">
        <v>66.89</v>
      </c>
      <c r="CI5090" s="12" t="s">
        <v>2454</v>
      </c>
      <c r="CJ5090" s="12" t="s">
        <v>1130</v>
      </c>
      <c r="CK5090" s="12" t="s">
        <v>932</v>
      </c>
      <c r="CL5090" s="37">
        <v>168616780</v>
      </c>
      <c r="CN5090" s="12" t="s">
        <v>1509</v>
      </c>
      <c r="CS5090" s="12"/>
      <c r="CT5090" s="36" t="str">
        <f t="shared" si="79"/>
        <v>500mn</v>
      </c>
      <c r="CU5090" s="36" t="str">
        <f>VLOOKUP(CK5090,Mapping!B:C,2,FALSE)</f>
        <v>US/CA</v>
      </c>
    </row>
    <row r="5091" spans="1:99" ht="16" customHeight="1" x14ac:dyDescent="0.35">
      <c r="A5091" s="12" t="s">
        <v>6705</v>
      </c>
      <c r="B5091" s="12" t="s">
        <v>925</v>
      </c>
      <c r="E5091" s="37">
        <v>406790</v>
      </c>
      <c r="G5091" s="37" t="s">
        <v>1505</v>
      </c>
      <c r="I5091" s="37"/>
      <c r="K5091" s="37"/>
      <c r="M5091" s="37"/>
      <c r="O5091" s="37"/>
      <c r="R5091" s="37"/>
      <c r="T5091" s="37">
        <v>406790</v>
      </c>
      <c r="U5091" s="12">
        <v>0.01</v>
      </c>
      <c r="V5091" s="37"/>
      <c r="X5091" s="37"/>
      <c r="Z5091" s="37"/>
      <c r="AB5091" s="37"/>
      <c r="AD5091" s="37"/>
      <c r="AF5091" s="37"/>
      <c r="AH5091" s="37"/>
      <c r="AN5091" s="37"/>
      <c r="AP5091" s="37">
        <v>0</v>
      </c>
      <c r="AQ5091" s="12">
        <v>0</v>
      </c>
      <c r="AR5091" s="37"/>
      <c r="AT5091" s="37"/>
      <c r="AV5091" s="37"/>
      <c r="AX5091" s="37"/>
      <c r="BH5091" s="12">
        <v>0</v>
      </c>
      <c r="BK5091" s="12">
        <v>3634</v>
      </c>
      <c r="BV5091" s="12">
        <v>0</v>
      </c>
      <c r="CE5091" s="12">
        <v>0</v>
      </c>
      <c r="CG5091" s="12" t="s">
        <v>940</v>
      </c>
      <c r="CH5091" s="12">
        <v>4.0350000000000001</v>
      </c>
      <c r="CI5091" s="12" t="s">
        <v>1549</v>
      </c>
      <c r="CJ5091" s="12" t="s">
        <v>966</v>
      </c>
      <c r="CK5091" s="12" t="s">
        <v>932</v>
      </c>
      <c r="CL5091" s="37">
        <v>3513656618</v>
      </c>
      <c r="CN5091" s="12" t="s">
        <v>1509</v>
      </c>
      <c r="CS5091" s="12"/>
      <c r="CT5091" s="36" t="str">
        <f t="shared" si="79"/>
        <v>1bn - 50bn</v>
      </c>
      <c r="CU5091" s="36" t="str">
        <f>VLOOKUP(CK5091,Mapping!B:C,2,FALSE)</f>
        <v>US/CA</v>
      </c>
    </row>
    <row r="5092" spans="1:99" ht="16" customHeight="1" x14ac:dyDescent="0.35">
      <c r="A5092" s="12" t="s">
        <v>6706</v>
      </c>
      <c r="B5092" s="12" t="s">
        <v>925</v>
      </c>
      <c r="E5092" s="37">
        <v>1356879</v>
      </c>
      <c r="G5092" s="37" t="s">
        <v>1505</v>
      </c>
      <c r="I5092" s="37"/>
      <c r="K5092" s="37"/>
      <c r="M5092" s="37"/>
      <c r="O5092" s="37"/>
      <c r="Q5092" s="12">
        <v>0</v>
      </c>
      <c r="R5092" s="37"/>
      <c r="T5092" s="37"/>
      <c r="V5092" s="37"/>
      <c r="X5092" s="37"/>
      <c r="Z5092" s="37"/>
      <c r="AB5092" s="37"/>
      <c r="AD5092" s="37"/>
      <c r="AF5092" s="37"/>
      <c r="AH5092" s="37">
        <v>0</v>
      </c>
      <c r="AI5092" s="12">
        <v>0</v>
      </c>
      <c r="AN5092" s="37">
        <v>1140997</v>
      </c>
      <c r="AO5092" s="12">
        <v>0.09</v>
      </c>
      <c r="AP5092" s="37">
        <v>215882</v>
      </c>
      <c r="AQ5092" s="12">
        <v>0.02</v>
      </c>
      <c r="AR5092" s="37"/>
      <c r="AT5092" s="37"/>
      <c r="AV5092" s="37"/>
      <c r="AX5092" s="37"/>
      <c r="BH5092" s="12">
        <v>935</v>
      </c>
      <c r="BI5092" s="12">
        <v>6775</v>
      </c>
      <c r="BQ5092" s="12">
        <v>0</v>
      </c>
      <c r="BV5092" s="12">
        <v>0</v>
      </c>
      <c r="BY5092" s="12">
        <v>0</v>
      </c>
      <c r="CG5092" s="12" t="s">
        <v>940</v>
      </c>
      <c r="CH5092" s="12">
        <v>45.186999999999998</v>
      </c>
      <c r="CI5092" s="12" t="s">
        <v>1549</v>
      </c>
      <c r="CJ5092" s="12" t="s">
        <v>966</v>
      </c>
      <c r="CK5092" s="12" t="s">
        <v>932</v>
      </c>
      <c r="CL5092" s="37">
        <v>1324477084</v>
      </c>
      <c r="CN5092" s="12" t="s">
        <v>1514</v>
      </c>
      <c r="CS5092" s="12"/>
      <c r="CT5092" s="36" t="str">
        <f t="shared" si="79"/>
        <v>1bn - 50bn</v>
      </c>
      <c r="CU5092" s="36" t="str">
        <f>VLOOKUP(CK5092,Mapping!B:C,2,FALSE)</f>
        <v>US/CA</v>
      </c>
    </row>
    <row r="5093" spans="1:99" ht="16" customHeight="1" x14ac:dyDescent="0.35">
      <c r="A5093" s="12" t="s">
        <v>6707</v>
      </c>
      <c r="B5093" s="12" t="s">
        <v>925</v>
      </c>
      <c r="E5093" s="37">
        <v>4430835</v>
      </c>
      <c r="G5093" s="37" t="s">
        <v>1505</v>
      </c>
      <c r="I5093" s="37"/>
      <c r="K5093" s="37">
        <v>1710968</v>
      </c>
      <c r="L5093" s="12">
        <v>0.39</v>
      </c>
      <c r="M5093" s="37"/>
      <c r="O5093" s="37"/>
      <c r="R5093" s="37"/>
      <c r="T5093" s="37"/>
      <c r="V5093" s="37"/>
      <c r="X5093" s="37"/>
      <c r="Z5093" s="37"/>
      <c r="AB5093" s="37"/>
      <c r="AD5093" s="37"/>
      <c r="AF5093" s="37"/>
      <c r="AH5093" s="37"/>
      <c r="AN5093" s="37">
        <v>2719867</v>
      </c>
      <c r="AO5093" s="12">
        <v>0.63</v>
      </c>
      <c r="AP5093" s="37"/>
      <c r="AR5093" s="37"/>
      <c r="AT5093" s="37"/>
      <c r="AV5093" s="37"/>
      <c r="AX5093" s="37"/>
      <c r="BG5093" s="12">
        <v>27700</v>
      </c>
      <c r="BI5093" s="12">
        <v>16150</v>
      </c>
      <c r="BS5093" s="12">
        <v>0</v>
      </c>
      <c r="BY5093" s="12">
        <v>0</v>
      </c>
      <c r="CG5093" s="12"/>
      <c r="CH5093" s="12">
        <v>119.82</v>
      </c>
      <c r="CI5093" s="12" t="s">
        <v>6548</v>
      </c>
      <c r="CJ5093" s="12"/>
      <c r="CK5093" s="12" t="s">
        <v>954</v>
      </c>
      <c r="CL5093" s="37">
        <v>433800305</v>
      </c>
      <c r="CN5093" s="12" t="s">
        <v>1534</v>
      </c>
      <c r="CS5093" s="12"/>
      <c r="CT5093" s="36" t="str">
        <f t="shared" si="79"/>
        <v>500mn</v>
      </c>
      <c r="CU5093" s="36" t="str">
        <f>VLOOKUP(CK5093,Mapping!B:C,2,FALSE)</f>
        <v>EU</v>
      </c>
    </row>
    <row r="5094" spans="1:99" ht="16" customHeight="1" x14ac:dyDescent="0.35">
      <c r="A5094" s="12" t="s">
        <v>6708</v>
      </c>
      <c r="B5094" s="12" t="s">
        <v>925</v>
      </c>
      <c r="E5094" s="37">
        <v>5520615</v>
      </c>
      <c r="G5094" s="37" t="s">
        <v>1505</v>
      </c>
      <c r="I5094" s="37"/>
      <c r="K5094" s="37"/>
      <c r="M5094" s="37">
        <v>509368</v>
      </c>
      <c r="N5094" s="12">
        <v>0.01</v>
      </c>
      <c r="O5094" s="37"/>
      <c r="R5094" s="37"/>
      <c r="T5094" s="37"/>
      <c r="V5094" s="37"/>
      <c r="X5094" s="37"/>
      <c r="Z5094" s="37"/>
      <c r="AB5094" s="37"/>
      <c r="AD5094" s="37"/>
      <c r="AF5094" s="37">
        <v>5011247</v>
      </c>
      <c r="AG5094" s="12">
        <v>0.09</v>
      </c>
      <c r="AH5094" s="37"/>
      <c r="AN5094" s="37"/>
      <c r="AP5094" s="37"/>
      <c r="AR5094" s="37"/>
      <c r="AT5094" s="37"/>
      <c r="AV5094" s="37"/>
      <c r="AX5094" s="37"/>
      <c r="BB5094" s="12">
        <v>4060</v>
      </c>
      <c r="BF5094" s="12">
        <v>371496</v>
      </c>
      <c r="BP5094" s="12">
        <v>0.02</v>
      </c>
      <c r="CC5094" s="12">
        <v>0</v>
      </c>
      <c r="CG5094" s="12" t="s">
        <v>929</v>
      </c>
      <c r="CH5094" s="12">
        <v>30.085999999999999</v>
      </c>
      <c r="CI5094" s="12" t="s">
        <v>971</v>
      </c>
      <c r="CJ5094" s="12" t="s">
        <v>972</v>
      </c>
      <c r="CK5094" s="12" t="s">
        <v>932</v>
      </c>
      <c r="CL5094" s="37">
        <v>5335194119</v>
      </c>
      <c r="CN5094" s="12" t="s">
        <v>1506</v>
      </c>
      <c r="CS5094" s="12"/>
      <c r="CT5094" s="36" t="str">
        <f t="shared" si="79"/>
        <v>1bn - 50bn</v>
      </c>
      <c r="CU5094" s="36" t="str">
        <f>VLOOKUP(CK5094,Mapping!B:C,2,FALSE)</f>
        <v>US/CA</v>
      </c>
    </row>
    <row r="5095" spans="1:99" ht="16" customHeight="1" x14ac:dyDescent="0.35">
      <c r="A5095" s="12" t="s">
        <v>6709</v>
      </c>
      <c r="B5095" s="12" t="s">
        <v>925</v>
      </c>
      <c r="E5095" s="37">
        <v>39851</v>
      </c>
      <c r="G5095" s="37" t="s">
        <v>1505</v>
      </c>
      <c r="I5095" s="37"/>
      <c r="K5095" s="37"/>
      <c r="M5095" s="37">
        <v>39851</v>
      </c>
      <c r="N5095" s="12">
        <v>0.09</v>
      </c>
      <c r="O5095" s="37"/>
      <c r="R5095" s="37"/>
      <c r="T5095" s="37"/>
      <c r="V5095" s="37"/>
      <c r="X5095" s="37"/>
      <c r="Z5095" s="37"/>
      <c r="AB5095" s="37"/>
      <c r="AD5095" s="37"/>
      <c r="AF5095" s="37"/>
      <c r="AH5095" s="37"/>
      <c r="AN5095" s="37"/>
      <c r="AP5095" s="37"/>
      <c r="AR5095" s="37"/>
      <c r="AT5095" s="37"/>
      <c r="AV5095" s="37"/>
      <c r="AX5095" s="37"/>
      <c r="BB5095" s="12">
        <v>470</v>
      </c>
      <c r="CC5095" s="12">
        <v>0</v>
      </c>
      <c r="CG5095" s="12" t="s">
        <v>929</v>
      </c>
      <c r="CH5095" s="12">
        <v>94.180999999999997</v>
      </c>
      <c r="CI5095" s="12" t="s">
        <v>960</v>
      </c>
      <c r="CJ5095" s="12"/>
      <c r="CK5095" s="12" t="s">
        <v>961</v>
      </c>
      <c r="CL5095" s="37">
        <v>44732579</v>
      </c>
      <c r="CN5095" s="12" t="s">
        <v>1506</v>
      </c>
      <c r="CS5095" s="12"/>
      <c r="CT5095" s="36" t="str">
        <f t="shared" si="79"/>
        <v>500mn</v>
      </c>
      <c r="CU5095" s="36" t="str">
        <f>VLOOKUP(CK5095,Mapping!B:C,2,FALSE)</f>
        <v>EU</v>
      </c>
    </row>
    <row r="5096" spans="1:99" ht="16" customHeight="1" x14ac:dyDescent="0.35">
      <c r="A5096" s="12" t="s">
        <v>6710</v>
      </c>
      <c r="B5096" s="12" t="s">
        <v>925</v>
      </c>
      <c r="E5096" s="37">
        <v>3269555</v>
      </c>
      <c r="G5096" s="37" t="s">
        <v>1505</v>
      </c>
      <c r="I5096" s="37"/>
      <c r="K5096" s="37"/>
      <c r="M5096" s="37"/>
      <c r="O5096" s="37"/>
      <c r="Q5096" s="12">
        <v>2200</v>
      </c>
      <c r="R5096" s="37"/>
      <c r="T5096" s="37"/>
      <c r="V5096" s="37"/>
      <c r="X5096" s="37"/>
      <c r="Z5096" s="37"/>
      <c r="AB5096" s="37"/>
      <c r="AD5096" s="37"/>
      <c r="AF5096" s="37"/>
      <c r="AH5096" s="37">
        <v>277816</v>
      </c>
      <c r="AI5096" s="12">
        <v>0.03</v>
      </c>
      <c r="AN5096" s="37">
        <v>0</v>
      </c>
      <c r="AO5096" s="12">
        <v>0</v>
      </c>
      <c r="AP5096" s="37"/>
      <c r="AR5096" s="37">
        <v>2991739</v>
      </c>
      <c r="AS5096" s="12">
        <v>0.31</v>
      </c>
      <c r="AT5096" s="37">
        <v>0</v>
      </c>
      <c r="AU5096" s="12">
        <v>0</v>
      </c>
      <c r="AV5096" s="37"/>
      <c r="AX5096" s="37"/>
      <c r="BD5096" s="12">
        <v>0</v>
      </c>
      <c r="BE5096" s="12">
        <v>80229</v>
      </c>
      <c r="BI5096" s="12">
        <v>0</v>
      </c>
      <c r="BM5096" s="12">
        <v>0.09</v>
      </c>
      <c r="BQ5096" s="12">
        <v>0</v>
      </c>
      <c r="BY5096" s="12">
        <v>0</v>
      </c>
      <c r="CF5096" s="12">
        <v>0</v>
      </c>
      <c r="CG5096" s="12" t="s">
        <v>976</v>
      </c>
      <c r="CH5096" s="12">
        <v>321.77699999999999</v>
      </c>
      <c r="CI5096" s="12" t="s">
        <v>1957</v>
      </c>
      <c r="CJ5096" s="12" t="s">
        <v>941</v>
      </c>
      <c r="CK5096" s="12" t="s">
        <v>932</v>
      </c>
      <c r="CL5096" s="37">
        <v>965042910</v>
      </c>
      <c r="CN5096" s="12" t="s">
        <v>1513</v>
      </c>
      <c r="CS5096" s="12"/>
      <c r="CT5096" s="36" t="str">
        <f t="shared" si="79"/>
        <v>500mn - 1bn</v>
      </c>
      <c r="CU5096" s="36" t="str">
        <f>VLOOKUP(CK5096,Mapping!B:C,2,FALSE)</f>
        <v>US/CA</v>
      </c>
    </row>
    <row r="5097" spans="1:99" ht="16" customHeight="1" x14ac:dyDescent="0.35">
      <c r="A5097" s="12" t="s">
        <v>6711</v>
      </c>
      <c r="B5097" s="12" t="s">
        <v>925</v>
      </c>
      <c r="E5097" s="37">
        <v>2176447</v>
      </c>
      <c r="G5097" s="37" t="s">
        <v>1505</v>
      </c>
      <c r="I5097" s="37"/>
      <c r="K5097" s="37"/>
      <c r="M5097" s="37"/>
      <c r="O5097" s="37"/>
      <c r="Q5097" s="12">
        <v>12143</v>
      </c>
      <c r="R5097" s="37"/>
      <c r="T5097" s="37"/>
      <c r="V5097" s="37"/>
      <c r="X5097" s="37"/>
      <c r="Z5097" s="37"/>
      <c r="AB5097" s="37"/>
      <c r="AD5097" s="37"/>
      <c r="AF5097" s="37"/>
      <c r="AH5097" s="37">
        <v>1533418</v>
      </c>
      <c r="AI5097" s="12">
        <v>0.2</v>
      </c>
      <c r="AN5097" s="37"/>
      <c r="AP5097" s="37">
        <v>643029</v>
      </c>
      <c r="AQ5097" s="12">
        <v>0.08</v>
      </c>
      <c r="AR5097" s="37"/>
      <c r="AT5097" s="37"/>
      <c r="AV5097" s="37"/>
      <c r="AX5097" s="37"/>
      <c r="BH5097" s="12">
        <v>2785</v>
      </c>
      <c r="BQ5097" s="12">
        <v>0</v>
      </c>
      <c r="BV5097" s="12">
        <v>0</v>
      </c>
      <c r="CG5097" s="12" t="s">
        <v>940</v>
      </c>
      <c r="CH5097" s="12">
        <v>34.253999999999998</v>
      </c>
      <c r="CI5097" s="12" t="s">
        <v>3015</v>
      </c>
      <c r="CJ5097" s="12" t="s">
        <v>936</v>
      </c>
      <c r="CK5097" s="12" t="s">
        <v>932</v>
      </c>
      <c r="CL5097" s="37">
        <v>775699673</v>
      </c>
      <c r="CN5097" s="12" t="s">
        <v>1506</v>
      </c>
      <c r="CS5097" s="12"/>
      <c r="CT5097" s="36" t="str">
        <f t="shared" si="79"/>
        <v>500mn - 1bn</v>
      </c>
      <c r="CU5097" s="36" t="str">
        <f>VLOOKUP(CK5097,Mapping!B:C,2,FALSE)</f>
        <v>US/CA</v>
      </c>
    </row>
    <row r="5098" spans="1:99" ht="16" customHeight="1" x14ac:dyDescent="0.35">
      <c r="A5098" s="12" t="s">
        <v>6712</v>
      </c>
      <c r="B5098" s="12" t="s">
        <v>925</v>
      </c>
      <c r="E5098" s="37">
        <v>4101551</v>
      </c>
      <c r="G5098" s="37" t="s">
        <v>1505</v>
      </c>
      <c r="I5098" s="37"/>
      <c r="K5098" s="37"/>
      <c r="M5098" s="37"/>
      <c r="O5098" s="37"/>
      <c r="Q5098" s="12">
        <v>7674</v>
      </c>
      <c r="R5098" s="37"/>
      <c r="T5098" s="37"/>
      <c r="V5098" s="37"/>
      <c r="X5098" s="37"/>
      <c r="Z5098" s="37"/>
      <c r="AB5098" s="37"/>
      <c r="AD5098" s="37"/>
      <c r="AF5098" s="37"/>
      <c r="AH5098" s="37">
        <v>969073</v>
      </c>
      <c r="AI5098" s="12">
        <v>0.74</v>
      </c>
      <c r="AN5098" s="37">
        <v>3132478</v>
      </c>
      <c r="AO5098" s="12">
        <v>2.38</v>
      </c>
      <c r="AP5098" s="37"/>
      <c r="AR5098" s="37"/>
      <c r="AT5098" s="37"/>
      <c r="AV5098" s="37"/>
      <c r="AX5098" s="37"/>
      <c r="BI5098" s="12">
        <v>18600</v>
      </c>
      <c r="BQ5098" s="12">
        <v>0</v>
      </c>
      <c r="BY5098" s="12">
        <v>0</v>
      </c>
      <c r="CG5098" s="12" t="s">
        <v>929</v>
      </c>
      <c r="CH5098" s="12">
        <v>22.521999999999998</v>
      </c>
      <c r="CI5098" s="12" t="s">
        <v>1292</v>
      </c>
      <c r="CJ5098" s="12" t="s">
        <v>1072</v>
      </c>
      <c r="CK5098" s="12" t="s">
        <v>932</v>
      </c>
      <c r="CL5098" s="37">
        <v>131676866</v>
      </c>
      <c r="CN5098" s="12" t="s">
        <v>1509</v>
      </c>
      <c r="CS5098" s="12"/>
      <c r="CT5098" s="36" t="str">
        <f t="shared" si="79"/>
        <v>500mn</v>
      </c>
      <c r="CU5098" s="36" t="str">
        <f>VLOOKUP(CK5098,Mapping!B:C,2,FALSE)</f>
        <v>US/CA</v>
      </c>
    </row>
    <row r="5099" spans="1:99" ht="16" customHeight="1" x14ac:dyDescent="0.35">
      <c r="A5099" s="12" t="s">
        <v>6713</v>
      </c>
      <c r="B5099" s="12" t="s">
        <v>925</v>
      </c>
      <c r="E5099" s="37">
        <v>2079959</v>
      </c>
      <c r="G5099" s="37" t="s">
        <v>1505</v>
      </c>
      <c r="I5099" s="37"/>
      <c r="K5099" s="37"/>
      <c r="M5099" s="37">
        <v>2068537</v>
      </c>
      <c r="N5099" s="12">
        <v>0.92</v>
      </c>
      <c r="O5099" s="37"/>
      <c r="R5099" s="37"/>
      <c r="T5099" s="37">
        <v>11422</v>
      </c>
      <c r="U5099" s="12">
        <v>0.01</v>
      </c>
      <c r="V5099" s="37"/>
      <c r="X5099" s="37"/>
      <c r="Z5099" s="37"/>
      <c r="AB5099" s="37"/>
      <c r="AD5099" s="37"/>
      <c r="AF5099" s="37"/>
      <c r="AH5099" s="37"/>
      <c r="AN5099" s="37"/>
      <c r="AP5099" s="37"/>
      <c r="AR5099" s="37"/>
      <c r="AT5099" s="37"/>
      <c r="AV5099" s="37"/>
      <c r="AX5099" s="37"/>
      <c r="BB5099" s="12">
        <v>14112</v>
      </c>
      <c r="BK5099" s="12">
        <v>83</v>
      </c>
      <c r="CC5099" s="12">
        <v>0</v>
      </c>
      <c r="CE5099" s="12">
        <v>0</v>
      </c>
      <c r="CG5099" s="12" t="s">
        <v>929</v>
      </c>
      <c r="CH5099" s="12">
        <v>20.303999999999998</v>
      </c>
      <c r="CI5099" s="12" t="s">
        <v>6714</v>
      </c>
      <c r="CJ5099" s="12" t="s">
        <v>931</v>
      </c>
      <c r="CK5099" s="12" t="s">
        <v>932</v>
      </c>
      <c r="CL5099" s="37">
        <v>225070395</v>
      </c>
      <c r="CN5099" s="12" t="s">
        <v>1509</v>
      </c>
      <c r="CS5099" s="12"/>
      <c r="CT5099" s="36" t="str">
        <f t="shared" si="79"/>
        <v>500mn</v>
      </c>
      <c r="CU5099" s="36" t="str">
        <f>VLOOKUP(CK5099,Mapping!B:C,2,FALSE)</f>
        <v>US/CA</v>
      </c>
    </row>
    <row r="5100" spans="1:99" ht="16" customHeight="1" x14ac:dyDescent="0.35">
      <c r="A5100" s="12" t="s">
        <v>6715</v>
      </c>
      <c r="B5100" s="12" t="s">
        <v>925</v>
      </c>
      <c r="E5100" s="37">
        <v>7662782</v>
      </c>
      <c r="G5100" s="37" t="s">
        <v>1505</v>
      </c>
      <c r="I5100" s="37"/>
      <c r="K5100" s="37"/>
      <c r="M5100" s="37"/>
      <c r="O5100" s="37"/>
      <c r="R5100" s="37"/>
      <c r="T5100" s="37"/>
      <c r="V5100" s="37"/>
      <c r="X5100" s="37"/>
      <c r="Z5100" s="37"/>
      <c r="AB5100" s="37"/>
      <c r="AD5100" s="37"/>
      <c r="AF5100" s="37"/>
      <c r="AH5100" s="37"/>
      <c r="AN5100" s="37">
        <v>7662782</v>
      </c>
      <c r="AO5100" s="12">
        <v>4.63</v>
      </c>
      <c r="AP5100" s="37"/>
      <c r="AR5100" s="37"/>
      <c r="AT5100" s="37"/>
      <c r="AV5100" s="37"/>
      <c r="AX5100" s="37"/>
      <c r="BI5100" s="12">
        <v>45500</v>
      </c>
      <c r="BY5100" s="12">
        <v>0.01</v>
      </c>
      <c r="CG5100" s="12" t="s">
        <v>976</v>
      </c>
      <c r="CH5100" s="12">
        <v>55.802</v>
      </c>
      <c r="CI5100" s="12" t="s">
        <v>971</v>
      </c>
      <c r="CJ5100" s="12" t="s">
        <v>972</v>
      </c>
      <c r="CK5100" s="12" t="s">
        <v>932</v>
      </c>
      <c r="CL5100" s="37">
        <v>165479274</v>
      </c>
      <c r="CN5100" s="12" t="s">
        <v>1513</v>
      </c>
      <c r="CS5100" s="12"/>
      <c r="CT5100" s="36" t="str">
        <f t="shared" si="79"/>
        <v>500mn</v>
      </c>
      <c r="CU5100" s="36" t="str">
        <f>VLOOKUP(CK5100,Mapping!B:C,2,FALSE)</f>
        <v>US/CA</v>
      </c>
    </row>
    <row r="5101" spans="1:99" ht="16" customHeight="1" x14ac:dyDescent="0.35">
      <c r="A5101" s="12" t="s">
        <v>6716</v>
      </c>
      <c r="B5101" s="12" t="s">
        <v>925</v>
      </c>
      <c r="E5101" s="37">
        <v>658929</v>
      </c>
      <c r="G5101" s="37" t="s">
        <v>1505</v>
      </c>
      <c r="I5101" s="37"/>
      <c r="K5101" s="37"/>
      <c r="M5101" s="37"/>
      <c r="O5101" s="37"/>
      <c r="Q5101" s="12">
        <v>5218</v>
      </c>
      <c r="R5101" s="37"/>
      <c r="T5101" s="37"/>
      <c r="V5101" s="37"/>
      <c r="X5101" s="37"/>
      <c r="Z5101" s="37"/>
      <c r="AB5101" s="37"/>
      <c r="AD5101" s="37"/>
      <c r="AF5101" s="37"/>
      <c r="AH5101" s="37">
        <v>658929</v>
      </c>
      <c r="AI5101" s="12">
        <v>0.14000000000000001</v>
      </c>
      <c r="AN5101" s="37"/>
      <c r="AP5101" s="37"/>
      <c r="AR5101" s="37"/>
      <c r="AT5101" s="37"/>
      <c r="AV5101" s="37"/>
      <c r="AX5101" s="37"/>
      <c r="BQ5101" s="12">
        <v>0</v>
      </c>
      <c r="CG5101" s="12" t="s">
        <v>976</v>
      </c>
      <c r="CH5101" s="12">
        <v>271.423</v>
      </c>
      <c r="CI5101" s="12" t="s">
        <v>1549</v>
      </c>
      <c r="CJ5101" s="12" t="s">
        <v>966</v>
      </c>
      <c r="CK5101" s="12" t="s">
        <v>932</v>
      </c>
      <c r="CL5101" s="37">
        <v>475966123</v>
      </c>
      <c r="CN5101" s="12" t="s">
        <v>1513</v>
      </c>
      <c r="CS5101" s="12"/>
      <c r="CT5101" s="36" t="str">
        <f t="shared" si="79"/>
        <v>500mn</v>
      </c>
      <c r="CU5101" s="36" t="str">
        <f>VLOOKUP(CK5101,Mapping!B:C,2,FALSE)</f>
        <v>US/CA</v>
      </c>
    </row>
    <row r="5102" spans="1:99" ht="16" customHeight="1" x14ac:dyDescent="0.35">
      <c r="A5102" s="12" t="s">
        <v>6717</v>
      </c>
      <c r="B5102" s="12" t="s">
        <v>925</v>
      </c>
      <c r="E5102" s="37">
        <v>44996721</v>
      </c>
      <c r="G5102" s="37" t="s">
        <v>1505</v>
      </c>
      <c r="I5102" s="37"/>
      <c r="K5102" s="37"/>
      <c r="M5102" s="37"/>
      <c r="O5102" s="37"/>
      <c r="Q5102" s="12">
        <v>356325</v>
      </c>
      <c r="R5102" s="37"/>
      <c r="T5102" s="37"/>
      <c r="V5102" s="37"/>
      <c r="X5102" s="37"/>
      <c r="Z5102" s="37"/>
      <c r="AB5102" s="37"/>
      <c r="AD5102" s="37"/>
      <c r="AF5102" s="37"/>
      <c r="AH5102" s="37">
        <v>44996721</v>
      </c>
      <c r="AI5102" s="12">
        <v>4.75</v>
      </c>
      <c r="AN5102" s="37"/>
      <c r="AP5102" s="37"/>
      <c r="AR5102" s="37"/>
      <c r="AT5102" s="37"/>
      <c r="AV5102" s="37"/>
      <c r="AX5102" s="37"/>
      <c r="BQ5102" s="12">
        <v>0.09</v>
      </c>
      <c r="CG5102" s="12" t="s">
        <v>976</v>
      </c>
      <c r="CH5102" s="12">
        <v>94.471999999999994</v>
      </c>
      <c r="CI5102" s="12" t="s">
        <v>941</v>
      </c>
      <c r="CJ5102" s="12" t="s">
        <v>941</v>
      </c>
      <c r="CK5102" s="12" t="s">
        <v>932</v>
      </c>
      <c r="CL5102" s="37">
        <v>947042575</v>
      </c>
      <c r="CN5102" s="12" t="s">
        <v>1513</v>
      </c>
      <c r="CS5102" s="12"/>
      <c r="CT5102" s="36" t="str">
        <f t="shared" si="79"/>
        <v>500mn - 1bn</v>
      </c>
      <c r="CU5102" s="36" t="str">
        <f>VLOOKUP(CK5102,Mapping!B:C,2,FALSE)</f>
        <v>US/CA</v>
      </c>
    </row>
    <row r="5103" spans="1:99" ht="16" customHeight="1" x14ac:dyDescent="0.35">
      <c r="A5103" s="12" t="s">
        <v>6718</v>
      </c>
      <c r="B5103" s="12" t="s">
        <v>925</v>
      </c>
      <c r="E5103" s="37">
        <v>294639</v>
      </c>
      <c r="G5103" s="37" t="s">
        <v>1505</v>
      </c>
      <c r="I5103" s="37"/>
      <c r="K5103" s="37"/>
      <c r="M5103" s="37">
        <v>294639</v>
      </c>
      <c r="N5103" s="12">
        <v>0.05</v>
      </c>
      <c r="O5103" s="37"/>
      <c r="R5103" s="37"/>
      <c r="T5103" s="37"/>
      <c r="V5103" s="37"/>
      <c r="X5103" s="37"/>
      <c r="Z5103" s="37"/>
      <c r="AB5103" s="37"/>
      <c r="AD5103" s="37"/>
      <c r="AF5103" s="37"/>
      <c r="AH5103" s="37"/>
      <c r="AN5103" s="37"/>
      <c r="AP5103" s="37"/>
      <c r="AR5103" s="37"/>
      <c r="AT5103" s="37"/>
      <c r="AV5103" s="37"/>
      <c r="AX5103" s="37"/>
      <c r="BB5103" s="12">
        <v>2598</v>
      </c>
      <c r="CC5103" s="12">
        <v>0</v>
      </c>
      <c r="CG5103" s="12" t="s">
        <v>940</v>
      </c>
      <c r="CH5103" s="12">
        <v>52.887999999999998</v>
      </c>
      <c r="CI5103" s="12" t="s">
        <v>2707</v>
      </c>
      <c r="CJ5103" s="12" t="s">
        <v>1114</v>
      </c>
      <c r="CK5103" s="12" t="s">
        <v>932</v>
      </c>
      <c r="CL5103" s="37">
        <v>613132270</v>
      </c>
      <c r="CN5103" s="12" t="s">
        <v>1509</v>
      </c>
      <c r="CS5103" s="12"/>
      <c r="CT5103" s="36" t="str">
        <f t="shared" si="79"/>
        <v>500mn - 1bn</v>
      </c>
      <c r="CU5103" s="36" t="str">
        <f>VLOOKUP(CK5103,Mapping!B:C,2,FALSE)</f>
        <v>US/CA</v>
      </c>
    </row>
    <row r="5104" spans="1:99" ht="16" customHeight="1" x14ac:dyDescent="0.35">
      <c r="A5104" s="12" t="s">
        <v>6719</v>
      </c>
      <c r="B5104" s="12" t="s">
        <v>925</v>
      </c>
      <c r="E5104" s="37">
        <v>1321626</v>
      </c>
      <c r="G5104" s="37" t="s">
        <v>1505</v>
      </c>
      <c r="I5104" s="37"/>
      <c r="K5104" s="37"/>
      <c r="M5104" s="37"/>
      <c r="O5104" s="37"/>
      <c r="R5104" s="37"/>
      <c r="T5104" s="37"/>
      <c r="V5104" s="37"/>
      <c r="X5104" s="37"/>
      <c r="Z5104" s="37"/>
      <c r="AB5104" s="37"/>
      <c r="AD5104" s="37"/>
      <c r="AF5104" s="37"/>
      <c r="AH5104" s="37"/>
      <c r="AN5104" s="37">
        <v>1321626</v>
      </c>
      <c r="AO5104" s="12">
        <v>0.65</v>
      </c>
      <c r="AP5104" s="37"/>
      <c r="AR5104" s="37"/>
      <c r="AT5104" s="37"/>
      <c r="AV5104" s="37"/>
      <c r="AX5104" s="37"/>
      <c r="BI5104" s="12">
        <v>7850</v>
      </c>
      <c r="BY5104" s="12">
        <v>0</v>
      </c>
      <c r="CG5104" s="12" t="s">
        <v>1058</v>
      </c>
      <c r="CH5104" s="12">
        <v>64.808999999999997</v>
      </c>
      <c r="CI5104" s="12" t="s">
        <v>953</v>
      </c>
      <c r="CJ5104" s="12"/>
      <c r="CK5104" s="12" t="s">
        <v>954</v>
      </c>
      <c r="CL5104" s="37">
        <v>201263827</v>
      </c>
      <c r="CN5104" s="12" t="s">
        <v>1506</v>
      </c>
      <c r="CS5104" s="12"/>
      <c r="CT5104" s="36" t="str">
        <f t="shared" si="79"/>
        <v>500mn</v>
      </c>
      <c r="CU5104" s="36" t="str">
        <f>VLOOKUP(CK5104,Mapping!B:C,2,FALSE)</f>
        <v>EU</v>
      </c>
    </row>
    <row r="5105" spans="1:99" ht="16" customHeight="1" x14ac:dyDescent="0.35">
      <c r="A5105" s="12" t="s">
        <v>6720</v>
      </c>
      <c r="B5105" s="12" t="s">
        <v>925</v>
      </c>
      <c r="E5105" s="37">
        <v>0</v>
      </c>
      <c r="G5105" s="37" t="s">
        <v>1505</v>
      </c>
      <c r="I5105" s="37"/>
      <c r="K5105" s="37"/>
      <c r="M5105" s="37">
        <v>0</v>
      </c>
      <c r="N5105" s="12">
        <v>0</v>
      </c>
      <c r="O5105" s="37"/>
      <c r="R5105" s="37"/>
      <c r="T5105" s="37"/>
      <c r="V5105" s="37"/>
      <c r="X5105" s="37">
        <v>0</v>
      </c>
      <c r="Y5105" s="12">
        <v>0</v>
      </c>
      <c r="Z5105" s="37"/>
      <c r="AB5105" s="37"/>
      <c r="AD5105" s="37"/>
      <c r="AF5105" s="37"/>
      <c r="AH5105" s="37"/>
      <c r="AN5105" s="37"/>
      <c r="AP5105" s="37"/>
      <c r="AR5105" s="37"/>
      <c r="AT5105" s="37"/>
      <c r="AV5105" s="37"/>
      <c r="AX5105" s="37"/>
      <c r="BA5105" s="12">
        <v>0</v>
      </c>
      <c r="BB5105" s="12">
        <v>0</v>
      </c>
      <c r="BZ5105" s="12">
        <v>0</v>
      </c>
      <c r="CC5105" s="12">
        <v>0</v>
      </c>
      <c r="CG5105" s="12" t="s">
        <v>976</v>
      </c>
      <c r="CH5105" s="12">
        <v>37.978999999999999</v>
      </c>
      <c r="CI5105" s="12" t="s">
        <v>941</v>
      </c>
      <c r="CJ5105" s="12" t="s">
        <v>941</v>
      </c>
      <c r="CK5105" s="12" t="s">
        <v>932</v>
      </c>
      <c r="CL5105" s="37">
        <v>458332026</v>
      </c>
      <c r="CN5105" s="12" t="s">
        <v>1513</v>
      </c>
      <c r="CS5105" s="12"/>
      <c r="CT5105" s="36" t="str">
        <f t="shared" si="79"/>
        <v>500mn</v>
      </c>
      <c r="CU5105" s="36" t="str">
        <f>VLOOKUP(CK5105,Mapping!B:C,2,FALSE)</f>
        <v>US/CA</v>
      </c>
    </row>
    <row r="5106" spans="1:99" ht="16" customHeight="1" x14ac:dyDescent="0.35">
      <c r="A5106" s="12" t="s">
        <v>6721</v>
      </c>
      <c r="B5106" s="12" t="s">
        <v>933</v>
      </c>
      <c r="E5106" s="37">
        <v>6326630</v>
      </c>
      <c r="G5106" s="37" t="s">
        <v>1505</v>
      </c>
      <c r="I5106" s="37"/>
      <c r="K5106" s="37">
        <v>916037</v>
      </c>
      <c r="L5106" s="12">
        <v>0.09</v>
      </c>
      <c r="M5106" s="37">
        <v>117264</v>
      </c>
      <c r="N5106" s="12">
        <v>0.01</v>
      </c>
      <c r="O5106" s="37">
        <v>539529</v>
      </c>
      <c r="P5106" s="12">
        <v>0.05</v>
      </c>
      <c r="R5106" s="37"/>
      <c r="T5106" s="37"/>
      <c r="V5106" s="37"/>
      <c r="X5106" s="37">
        <v>0</v>
      </c>
      <c r="Y5106" s="12">
        <v>0</v>
      </c>
      <c r="Z5106" s="37"/>
      <c r="AB5106" s="37"/>
      <c r="AD5106" s="37"/>
      <c r="AF5106" s="37"/>
      <c r="AH5106" s="37"/>
      <c r="AL5106" s="12">
        <v>29400</v>
      </c>
      <c r="AN5106" s="37">
        <v>4753800</v>
      </c>
      <c r="AO5106" s="12">
        <v>0.48</v>
      </c>
      <c r="AP5106" s="37"/>
      <c r="AR5106" s="37"/>
      <c r="AT5106" s="37"/>
      <c r="AV5106" s="37"/>
      <c r="AX5106" s="37"/>
      <c r="BA5106" s="12">
        <v>0</v>
      </c>
      <c r="BB5106" s="12">
        <v>800</v>
      </c>
      <c r="BG5106" s="12">
        <v>11900</v>
      </c>
      <c r="BI5106" s="12">
        <v>30000</v>
      </c>
      <c r="BS5106" s="12">
        <v>0</v>
      </c>
      <c r="BU5106" s="12">
        <v>0</v>
      </c>
      <c r="BY5106" s="12">
        <v>0</v>
      </c>
      <c r="BZ5106" s="12">
        <v>0</v>
      </c>
      <c r="CC5106" s="12">
        <v>0</v>
      </c>
      <c r="CG5106" s="12" t="s">
        <v>929</v>
      </c>
      <c r="CH5106" s="12">
        <v>39.570999999999998</v>
      </c>
      <c r="CI5106" s="12" t="s">
        <v>1056</v>
      </c>
      <c r="CJ5106" s="12"/>
      <c r="CK5106" s="12" t="s">
        <v>1057</v>
      </c>
      <c r="CL5106" s="37">
        <v>988958979</v>
      </c>
      <c r="CN5106" s="12" t="s">
        <v>1506</v>
      </c>
      <c r="CS5106" s="12"/>
      <c r="CT5106" s="36" t="str">
        <f t="shared" si="79"/>
        <v>500mn - 1bn</v>
      </c>
      <c r="CU5106" s="36" t="str">
        <f>VLOOKUP(CK5106,Mapping!B:C,2,FALSE)</f>
        <v>Asia</v>
      </c>
    </row>
    <row r="5107" spans="1:99" ht="16" customHeight="1" x14ac:dyDescent="0.35">
      <c r="A5107" s="12" t="s">
        <v>219</v>
      </c>
      <c r="B5107" s="12" t="s">
        <v>933</v>
      </c>
      <c r="E5107" s="37">
        <v>113400547</v>
      </c>
      <c r="F5107" s="12">
        <v>199200</v>
      </c>
      <c r="G5107" s="37" t="s">
        <v>1505</v>
      </c>
      <c r="I5107" s="37">
        <v>9680615</v>
      </c>
      <c r="J5107" s="12">
        <v>0.96</v>
      </c>
      <c r="K5107" s="37">
        <v>54633605</v>
      </c>
      <c r="L5107" s="12">
        <v>5.41</v>
      </c>
      <c r="M5107" s="37"/>
      <c r="O5107" s="37">
        <v>40535873</v>
      </c>
      <c r="P5107" s="12">
        <v>4.01</v>
      </c>
      <c r="R5107" s="37">
        <v>0</v>
      </c>
      <c r="S5107" s="12">
        <v>0</v>
      </c>
      <c r="T5107" s="37"/>
      <c r="V5107" s="37">
        <v>1635400</v>
      </c>
      <c r="W5107" s="12">
        <v>0.16</v>
      </c>
      <c r="X5107" s="37">
        <v>3615554</v>
      </c>
      <c r="Y5107" s="12">
        <v>0.36</v>
      </c>
      <c r="Z5107" s="37"/>
      <c r="AB5107" s="37"/>
      <c r="AD5107" s="37"/>
      <c r="AF5107" s="37">
        <v>3299500</v>
      </c>
      <c r="AG5107" s="12">
        <v>0.33</v>
      </c>
      <c r="AH5107" s="37"/>
      <c r="AK5107" s="12">
        <v>59300</v>
      </c>
      <c r="AL5107" s="12">
        <v>2669168</v>
      </c>
      <c r="AN5107" s="37"/>
      <c r="AP5107" s="37"/>
      <c r="AR5107" s="37"/>
      <c r="AT5107" s="37"/>
      <c r="AV5107" s="37"/>
      <c r="AX5107" s="37"/>
      <c r="AZ5107" s="12">
        <v>0</v>
      </c>
      <c r="BA5107" s="12">
        <v>31886</v>
      </c>
      <c r="BF5107" s="12">
        <v>244600</v>
      </c>
      <c r="BG5107" s="12">
        <v>884500</v>
      </c>
      <c r="BO5107" s="12">
        <v>0.03</v>
      </c>
      <c r="BP5107" s="12">
        <v>0.01</v>
      </c>
      <c r="BS5107" s="12">
        <v>0.01</v>
      </c>
      <c r="BT5107" s="12">
        <v>0</v>
      </c>
      <c r="BU5107" s="12">
        <v>0.01</v>
      </c>
      <c r="BX5107" s="12">
        <v>0</v>
      </c>
      <c r="BZ5107" s="12">
        <v>0</v>
      </c>
      <c r="CG5107" s="12" t="s">
        <v>959</v>
      </c>
      <c r="CH5107" s="12">
        <v>56.14</v>
      </c>
      <c r="CI5107" s="12" t="s">
        <v>988</v>
      </c>
      <c r="CJ5107" s="12"/>
      <c r="CK5107" s="12" t="s">
        <v>988</v>
      </c>
      <c r="CL5107" s="37">
        <v>998159648</v>
      </c>
      <c r="CN5107" s="12" t="s">
        <v>1506</v>
      </c>
      <c r="CR5107" s="12">
        <v>45986.25</v>
      </c>
      <c r="CS5107" s="12"/>
      <c r="CT5107" s="36" t="str">
        <f t="shared" si="79"/>
        <v>500mn - 1bn</v>
      </c>
      <c r="CU5107" s="36" t="str">
        <f>VLOOKUP(CK5107,Mapping!B:C,2,FALSE)</f>
        <v>SG</v>
      </c>
    </row>
    <row r="5108" spans="1:99" ht="16" customHeight="1" x14ac:dyDescent="0.35">
      <c r="A5108" s="12" t="s">
        <v>6722</v>
      </c>
      <c r="B5108" s="12" t="s">
        <v>925</v>
      </c>
      <c r="E5108" s="37">
        <v>535533</v>
      </c>
      <c r="G5108" s="37" t="s">
        <v>1505</v>
      </c>
      <c r="I5108" s="37"/>
      <c r="K5108" s="37"/>
      <c r="M5108" s="37"/>
      <c r="O5108" s="37"/>
      <c r="R5108" s="37"/>
      <c r="T5108" s="37"/>
      <c r="V5108" s="37"/>
      <c r="X5108" s="37"/>
      <c r="Z5108" s="37"/>
      <c r="AB5108" s="37"/>
      <c r="AD5108" s="37"/>
      <c r="AF5108" s="37"/>
      <c r="AH5108" s="37"/>
      <c r="AN5108" s="37">
        <v>535533</v>
      </c>
      <c r="AO5108" s="12">
        <v>0.02</v>
      </c>
      <c r="AP5108" s="37"/>
      <c r="AR5108" s="37"/>
      <c r="AT5108" s="37"/>
      <c r="AV5108" s="37"/>
      <c r="AX5108" s="37"/>
      <c r="BI5108" s="12">
        <v>2500</v>
      </c>
      <c r="BY5108" s="12">
        <v>0</v>
      </c>
      <c r="CG5108" s="12" t="s">
        <v>940</v>
      </c>
      <c r="CH5108" s="12">
        <v>22.15</v>
      </c>
      <c r="CI5108" s="12" t="s">
        <v>989</v>
      </c>
      <c r="CJ5108" s="12"/>
      <c r="CK5108" s="12" t="s">
        <v>990</v>
      </c>
      <c r="CL5108" s="37">
        <v>2324111082</v>
      </c>
      <c r="CN5108" s="12" t="s">
        <v>1506</v>
      </c>
      <c r="CS5108" s="12"/>
      <c r="CT5108" s="36" t="str">
        <f t="shared" si="79"/>
        <v>1bn - 50bn</v>
      </c>
      <c r="CU5108" s="36" t="str">
        <f>VLOOKUP(CK5108,Mapping!B:C,2,FALSE)</f>
        <v>EU</v>
      </c>
    </row>
    <row r="5109" spans="1:99" ht="16" customHeight="1" x14ac:dyDescent="0.35">
      <c r="A5109" s="12" t="s">
        <v>6723</v>
      </c>
      <c r="B5109" s="12" t="s">
        <v>925</v>
      </c>
      <c r="E5109" s="37">
        <v>51618020</v>
      </c>
      <c r="G5109" s="37" t="s">
        <v>1505</v>
      </c>
      <c r="I5109" s="37"/>
      <c r="K5109" s="37"/>
      <c r="M5109" s="37"/>
      <c r="O5109" s="37"/>
      <c r="Q5109" s="12">
        <v>99402</v>
      </c>
      <c r="R5109" s="37"/>
      <c r="T5109" s="37"/>
      <c r="V5109" s="37"/>
      <c r="X5109" s="37"/>
      <c r="Z5109" s="37"/>
      <c r="AB5109" s="37"/>
      <c r="AD5109" s="37"/>
      <c r="AF5109" s="37"/>
      <c r="AH5109" s="37">
        <v>11874563</v>
      </c>
      <c r="AI5109" s="12">
        <v>7.0000000000000007E-2</v>
      </c>
      <c r="AN5109" s="37">
        <v>34542611</v>
      </c>
      <c r="AO5109" s="12">
        <v>0.19</v>
      </c>
      <c r="AP5109" s="37">
        <v>5200846</v>
      </c>
      <c r="AQ5109" s="12">
        <v>0.03</v>
      </c>
      <c r="AR5109" s="37"/>
      <c r="AT5109" s="37"/>
      <c r="AV5109" s="37"/>
      <c r="AX5109" s="37"/>
      <c r="BH5109" s="12">
        <v>30939</v>
      </c>
      <c r="BI5109" s="12">
        <v>7498</v>
      </c>
      <c r="BQ5109" s="12">
        <v>0.02</v>
      </c>
      <c r="BV5109" s="12">
        <v>0.03</v>
      </c>
      <c r="BY5109" s="12">
        <v>0</v>
      </c>
      <c r="CG5109" s="12"/>
      <c r="CH5109" s="12">
        <v>8.3320000000000007</v>
      </c>
      <c r="CI5109" s="12" t="s">
        <v>2296</v>
      </c>
      <c r="CJ5109" s="12"/>
      <c r="CK5109" s="12" t="s">
        <v>979</v>
      </c>
      <c r="CL5109" s="37">
        <v>4360801692</v>
      </c>
      <c r="CN5109" s="12" t="s">
        <v>1506</v>
      </c>
      <c r="CS5109" s="12"/>
      <c r="CT5109" s="36" t="str">
        <f t="shared" si="79"/>
        <v>1bn - 50bn</v>
      </c>
      <c r="CU5109" s="36" t="str">
        <f>VLOOKUP(CK5109,Mapping!B:C,2,FALSE)</f>
        <v>EU</v>
      </c>
    </row>
    <row r="5110" spans="1:99" ht="16" customHeight="1" x14ac:dyDescent="0.35">
      <c r="A5110" s="12" t="s">
        <v>6724</v>
      </c>
      <c r="B5110" s="12" t="s">
        <v>933</v>
      </c>
      <c r="E5110" s="37">
        <v>1002485</v>
      </c>
      <c r="G5110" s="37" t="s">
        <v>1505</v>
      </c>
      <c r="I5110" s="37"/>
      <c r="K5110" s="37"/>
      <c r="M5110" s="37"/>
      <c r="O5110" s="37"/>
      <c r="R5110" s="37"/>
      <c r="T5110" s="37"/>
      <c r="V5110" s="37"/>
      <c r="X5110" s="37"/>
      <c r="Z5110" s="37"/>
      <c r="AB5110" s="37"/>
      <c r="AD5110" s="37"/>
      <c r="AF5110" s="37"/>
      <c r="AH5110" s="37"/>
      <c r="AN5110" s="37">
        <v>1002485</v>
      </c>
      <c r="AO5110" s="12">
        <v>0.28000000000000003</v>
      </c>
      <c r="AP5110" s="37"/>
      <c r="AR5110" s="37"/>
      <c r="AT5110" s="37"/>
      <c r="AV5110" s="37"/>
      <c r="AX5110" s="37"/>
      <c r="BI5110" s="12">
        <v>5950</v>
      </c>
      <c r="BY5110" s="12">
        <v>0</v>
      </c>
      <c r="CG5110" s="12" t="s">
        <v>940</v>
      </c>
      <c r="CH5110" s="12">
        <v>54.536000000000001</v>
      </c>
      <c r="CI5110" s="12" t="s">
        <v>960</v>
      </c>
      <c r="CJ5110" s="12"/>
      <c r="CK5110" s="12" t="s">
        <v>961</v>
      </c>
      <c r="CL5110" s="37">
        <v>357971601</v>
      </c>
      <c r="CN5110" s="12" t="s">
        <v>1506</v>
      </c>
      <c r="CS5110" s="12"/>
      <c r="CT5110" s="36" t="str">
        <f t="shared" si="79"/>
        <v>500mn</v>
      </c>
      <c r="CU5110" s="36" t="str">
        <f>VLOOKUP(CK5110,Mapping!B:C,2,FALSE)</f>
        <v>EU</v>
      </c>
    </row>
    <row r="5111" spans="1:99" ht="16" customHeight="1" x14ac:dyDescent="0.35">
      <c r="A5111" s="12" t="s">
        <v>745</v>
      </c>
      <c r="B5111" s="12" t="s">
        <v>933</v>
      </c>
      <c r="E5111" s="37">
        <v>85932570</v>
      </c>
      <c r="F5111" s="12">
        <v>2150</v>
      </c>
      <c r="G5111" s="37" t="s">
        <v>1505</v>
      </c>
      <c r="I5111" s="37">
        <v>153069</v>
      </c>
      <c r="J5111" s="12">
        <v>0</v>
      </c>
      <c r="K5111" s="37">
        <v>46280062</v>
      </c>
      <c r="L5111" s="12">
        <v>0.84</v>
      </c>
      <c r="M5111" s="37"/>
      <c r="O5111" s="37">
        <v>36229097</v>
      </c>
      <c r="P5111" s="12">
        <v>0.66</v>
      </c>
      <c r="R5111" s="37">
        <v>2855620</v>
      </c>
      <c r="S5111" s="12">
        <v>0.05</v>
      </c>
      <c r="T5111" s="37"/>
      <c r="V5111" s="37">
        <v>201322</v>
      </c>
      <c r="W5111" s="12">
        <v>0</v>
      </c>
      <c r="X5111" s="37"/>
      <c r="Z5111" s="37"/>
      <c r="AB5111" s="37"/>
      <c r="AD5111" s="37"/>
      <c r="AF5111" s="37"/>
      <c r="AH5111" s="37"/>
      <c r="AK5111" s="12">
        <v>7300</v>
      </c>
      <c r="AL5111" s="12">
        <v>1974194</v>
      </c>
      <c r="AM5111" s="12">
        <v>74000</v>
      </c>
      <c r="AN5111" s="37"/>
      <c r="AP5111" s="37"/>
      <c r="AR5111" s="37"/>
      <c r="AT5111" s="37"/>
      <c r="AV5111" s="37"/>
      <c r="AX5111" s="37">
        <v>213400</v>
      </c>
      <c r="AY5111" s="12">
        <v>0</v>
      </c>
      <c r="AZ5111" s="12">
        <v>215110</v>
      </c>
      <c r="BG5111" s="12">
        <v>601212</v>
      </c>
      <c r="BO5111" s="12">
        <v>0</v>
      </c>
      <c r="BS5111" s="12">
        <v>0.01</v>
      </c>
      <c r="BT5111" s="12">
        <v>0</v>
      </c>
      <c r="BU5111" s="12">
        <v>0.01</v>
      </c>
      <c r="BW5111" s="12">
        <v>0</v>
      </c>
      <c r="BX5111" s="12">
        <v>0</v>
      </c>
      <c r="CG5111" s="12" t="s">
        <v>940</v>
      </c>
      <c r="CH5111" s="12">
        <v>81.477000000000004</v>
      </c>
      <c r="CI5111" s="12" t="s">
        <v>999</v>
      </c>
      <c r="CJ5111" s="12"/>
      <c r="CK5111" s="12" t="s">
        <v>927</v>
      </c>
      <c r="CL5111" s="37">
        <v>5995554290</v>
      </c>
      <c r="CN5111" s="12" t="s">
        <v>1506</v>
      </c>
      <c r="CS5111" s="12"/>
      <c r="CT5111" s="36" t="str">
        <f t="shared" si="79"/>
        <v>1bn - 50bn</v>
      </c>
      <c r="CU5111" s="36" t="str">
        <f>VLOOKUP(CK5111,Mapping!B:C,2,FALSE)</f>
        <v>CN</v>
      </c>
    </row>
    <row r="5112" spans="1:99" ht="16" customHeight="1" x14ac:dyDescent="0.35">
      <c r="A5112" s="12" t="s">
        <v>6725</v>
      </c>
      <c r="B5112" s="12" t="s">
        <v>933</v>
      </c>
      <c r="E5112" s="37">
        <v>1353528</v>
      </c>
      <c r="G5112" s="37" t="s">
        <v>1505</v>
      </c>
      <c r="I5112" s="37"/>
      <c r="K5112" s="37"/>
      <c r="M5112" s="37"/>
      <c r="O5112" s="37"/>
      <c r="R5112" s="37"/>
      <c r="T5112" s="37"/>
      <c r="V5112" s="37">
        <v>228892</v>
      </c>
      <c r="W5112" s="12">
        <v>0.02</v>
      </c>
      <c r="X5112" s="37"/>
      <c r="Z5112" s="37"/>
      <c r="AB5112" s="37"/>
      <c r="AD5112" s="37"/>
      <c r="AF5112" s="37"/>
      <c r="AH5112" s="37"/>
      <c r="AK5112" s="12">
        <v>11823</v>
      </c>
      <c r="AN5112" s="37">
        <v>1124636</v>
      </c>
      <c r="AO5112" s="12">
        <v>0.11</v>
      </c>
      <c r="AP5112" s="37"/>
      <c r="AR5112" s="37"/>
      <c r="AT5112" s="37"/>
      <c r="AV5112" s="37"/>
      <c r="AX5112" s="37"/>
      <c r="BI5112" s="12">
        <v>6675</v>
      </c>
      <c r="BT5112" s="12">
        <v>0</v>
      </c>
      <c r="BY5112" s="12">
        <v>0</v>
      </c>
      <c r="CG5112" s="12" t="s">
        <v>940</v>
      </c>
      <c r="CH5112" s="12">
        <v>64.478999999999999</v>
      </c>
      <c r="CI5112" s="12" t="s">
        <v>987</v>
      </c>
      <c r="CJ5112" s="12"/>
      <c r="CK5112" s="12" t="s">
        <v>979</v>
      </c>
      <c r="CL5112" s="37">
        <v>1042808634</v>
      </c>
      <c r="CN5112" s="12" t="s">
        <v>1506</v>
      </c>
      <c r="CS5112" s="12"/>
      <c r="CT5112" s="36" t="str">
        <f t="shared" si="79"/>
        <v>1bn - 50bn</v>
      </c>
      <c r="CU5112" s="36" t="str">
        <f>VLOOKUP(CK5112,Mapping!B:C,2,FALSE)</f>
        <v>EU</v>
      </c>
    </row>
    <row r="5113" spans="1:99" ht="16" customHeight="1" x14ac:dyDescent="0.35">
      <c r="A5113" s="12" t="s">
        <v>6726</v>
      </c>
      <c r="B5113" s="12" t="s">
        <v>925</v>
      </c>
      <c r="E5113" s="37">
        <v>2280240</v>
      </c>
      <c r="G5113" s="37" t="s">
        <v>1505</v>
      </c>
      <c r="I5113" s="37"/>
      <c r="K5113" s="37"/>
      <c r="M5113" s="37">
        <v>639859</v>
      </c>
      <c r="N5113" s="12">
        <v>0.08</v>
      </c>
      <c r="O5113" s="37"/>
      <c r="Q5113" s="12">
        <v>4200</v>
      </c>
      <c r="R5113" s="37"/>
      <c r="T5113" s="37"/>
      <c r="V5113" s="37"/>
      <c r="X5113" s="37"/>
      <c r="Z5113" s="37"/>
      <c r="AB5113" s="37"/>
      <c r="AD5113" s="37">
        <v>151174</v>
      </c>
      <c r="AE5113" s="12">
        <v>0.02</v>
      </c>
      <c r="AF5113" s="37"/>
      <c r="AH5113" s="37">
        <v>589512</v>
      </c>
      <c r="AI5113" s="12">
        <v>0.08</v>
      </c>
      <c r="AN5113" s="37">
        <v>899695</v>
      </c>
      <c r="AO5113" s="12">
        <v>0.12</v>
      </c>
      <c r="AP5113" s="37"/>
      <c r="AR5113" s="37"/>
      <c r="AT5113" s="37"/>
      <c r="AV5113" s="37"/>
      <c r="AX5113" s="37"/>
      <c r="BB5113" s="12">
        <v>5642</v>
      </c>
      <c r="BI5113" s="12">
        <v>4200</v>
      </c>
      <c r="BJ5113" s="12">
        <v>1157</v>
      </c>
      <c r="BQ5113" s="12">
        <v>0</v>
      </c>
      <c r="BY5113" s="12">
        <v>0</v>
      </c>
      <c r="CB5113" s="12">
        <v>0</v>
      </c>
      <c r="CC5113" s="12">
        <v>0</v>
      </c>
      <c r="CG5113" s="12" t="s">
        <v>929</v>
      </c>
      <c r="CH5113" s="12">
        <v>13.173999999999999</v>
      </c>
      <c r="CI5113" s="12" t="s">
        <v>1150</v>
      </c>
      <c r="CJ5113" s="12"/>
      <c r="CK5113" s="12" t="s">
        <v>1151</v>
      </c>
      <c r="CL5113" s="37">
        <v>785836907</v>
      </c>
      <c r="CN5113" s="12" t="s">
        <v>1506</v>
      </c>
      <c r="CS5113" s="12"/>
      <c r="CT5113" s="36" t="str">
        <f t="shared" si="79"/>
        <v>500mn - 1bn</v>
      </c>
      <c r="CU5113" s="36" t="str">
        <f>VLOOKUP(CK5113,Mapping!B:C,2,FALSE)</f>
        <v>EU</v>
      </c>
    </row>
    <row r="5114" spans="1:99" ht="16" customHeight="1" x14ac:dyDescent="0.35">
      <c r="A5114" s="12" t="s">
        <v>6727</v>
      </c>
      <c r="B5114" s="12" t="s">
        <v>925</v>
      </c>
      <c r="E5114" s="37">
        <v>1775886</v>
      </c>
      <c r="G5114" s="37" t="s">
        <v>1505</v>
      </c>
      <c r="I5114" s="37"/>
      <c r="K5114" s="37"/>
      <c r="M5114" s="37">
        <v>1775886</v>
      </c>
      <c r="N5114" s="12">
        <v>0.87</v>
      </c>
      <c r="O5114" s="37"/>
      <c r="R5114" s="37"/>
      <c r="T5114" s="37"/>
      <c r="V5114" s="37"/>
      <c r="X5114" s="37"/>
      <c r="Z5114" s="37"/>
      <c r="AB5114" s="37"/>
      <c r="AD5114" s="37"/>
      <c r="AF5114" s="37"/>
      <c r="AH5114" s="37"/>
      <c r="AN5114" s="37"/>
      <c r="AP5114" s="37"/>
      <c r="AR5114" s="37"/>
      <c r="AT5114" s="37"/>
      <c r="AV5114" s="37"/>
      <c r="AX5114" s="37"/>
      <c r="BB5114" s="12">
        <v>14155</v>
      </c>
      <c r="CC5114" s="12">
        <v>0</v>
      </c>
      <c r="CG5114" s="12" t="s">
        <v>940</v>
      </c>
      <c r="CH5114" s="12">
        <v>33.631</v>
      </c>
      <c r="CI5114" s="12" t="s">
        <v>4035</v>
      </c>
      <c r="CJ5114" s="12" t="s">
        <v>946</v>
      </c>
      <c r="CK5114" s="12" t="s">
        <v>932</v>
      </c>
      <c r="CL5114" s="37">
        <v>204311718</v>
      </c>
      <c r="CN5114" s="12" t="s">
        <v>1509</v>
      </c>
      <c r="CS5114" s="12"/>
      <c r="CT5114" s="36" t="str">
        <f t="shared" si="79"/>
        <v>500mn</v>
      </c>
      <c r="CU5114" s="36" t="str">
        <f>VLOOKUP(CK5114,Mapping!B:C,2,FALSE)</f>
        <v>US/CA</v>
      </c>
    </row>
    <row r="5115" spans="1:99" ht="16" customHeight="1" x14ac:dyDescent="0.35">
      <c r="A5115" s="12" t="s">
        <v>6728</v>
      </c>
      <c r="B5115" s="12" t="s">
        <v>925</v>
      </c>
      <c r="E5115" s="37">
        <v>18670832</v>
      </c>
      <c r="G5115" s="37" t="s">
        <v>1505</v>
      </c>
      <c r="I5115" s="37"/>
      <c r="K5115" s="37"/>
      <c r="M5115" s="37">
        <v>18670832</v>
      </c>
      <c r="N5115" s="12">
        <v>12.55</v>
      </c>
      <c r="O5115" s="37"/>
      <c r="R5115" s="37"/>
      <c r="T5115" s="37"/>
      <c r="V5115" s="37"/>
      <c r="X5115" s="37"/>
      <c r="Z5115" s="37"/>
      <c r="AB5115" s="37"/>
      <c r="AD5115" s="37"/>
      <c r="AF5115" s="37"/>
      <c r="AH5115" s="37"/>
      <c r="AN5115" s="37"/>
      <c r="AP5115" s="37"/>
      <c r="AR5115" s="37"/>
      <c r="AT5115" s="37"/>
      <c r="AV5115" s="37"/>
      <c r="AX5115" s="37"/>
      <c r="BB5115" s="12">
        <v>148819</v>
      </c>
      <c r="CC5115" s="12">
        <v>0.01</v>
      </c>
      <c r="CG5115" s="12" t="s">
        <v>976</v>
      </c>
      <c r="CH5115" s="12">
        <v>117.393</v>
      </c>
      <c r="CI5115" s="12" t="s">
        <v>1098</v>
      </c>
      <c r="CJ5115" s="12"/>
      <c r="CK5115" s="12" t="s">
        <v>1099</v>
      </c>
      <c r="CL5115" s="37">
        <v>148338721</v>
      </c>
      <c r="CN5115" s="12" t="s">
        <v>1513</v>
      </c>
      <c r="CS5115" s="12"/>
      <c r="CT5115" s="36" t="str">
        <f t="shared" si="79"/>
        <v>500mn</v>
      </c>
      <c r="CU5115" s="36" t="str">
        <f>VLOOKUP(CK5115,Mapping!B:C,2,FALSE)</f>
        <v>Asia</v>
      </c>
    </row>
    <row r="5116" spans="1:99" ht="16" customHeight="1" x14ac:dyDescent="0.35">
      <c r="A5116" s="12" t="s">
        <v>6729</v>
      </c>
      <c r="B5116" s="12" t="s">
        <v>925</v>
      </c>
      <c r="E5116" s="37">
        <v>178182</v>
      </c>
      <c r="G5116" s="37" t="s">
        <v>1505</v>
      </c>
      <c r="I5116" s="37"/>
      <c r="K5116" s="37"/>
      <c r="M5116" s="37"/>
      <c r="O5116" s="37"/>
      <c r="R5116" s="37"/>
      <c r="T5116" s="37"/>
      <c r="V5116" s="37"/>
      <c r="X5116" s="37"/>
      <c r="Z5116" s="37"/>
      <c r="AB5116" s="37"/>
      <c r="AD5116" s="37"/>
      <c r="AF5116" s="37"/>
      <c r="AH5116" s="37"/>
      <c r="AN5116" s="37"/>
      <c r="AP5116" s="37"/>
      <c r="AR5116" s="37"/>
      <c r="AT5116" s="37">
        <v>178182</v>
      </c>
      <c r="AU5116" s="12">
        <v>7.0000000000000007E-2</v>
      </c>
      <c r="AV5116" s="37"/>
      <c r="AX5116" s="37"/>
      <c r="BD5116" s="12">
        <v>16715</v>
      </c>
      <c r="CF5116" s="12">
        <v>0.01</v>
      </c>
      <c r="CG5116" s="12" t="s">
        <v>998</v>
      </c>
      <c r="CH5116" s="12">
        <v>52.906999999999996</v>
      </c>
      <c r="CI5116" s="12" t="s">
        <v>1016</v>
      </c>
      <c r="CJ5116" s="12" t="s">
        <v>1017</v>
      </c>
      <c r="CK5116" s="12" t="s">
        <v>932</v>
      </c>
      <c r="CL5116" s="37">
        <v>265603170</v>
      </c>
      <c r="CN5116" s="12" t="s">
        <v>998</v>
      </c>
      <c r="CS5116" s="12"/>
      <c r="CT5116" s="36" t="str">
        <f t="shared" si="79"/>
        <v>500mn</v>
      </c>
      <c r="CU5116" s="36" t="str">
        <f>VLOOKUP(CK5116,Mapping!B:C,2,FALSE)</f>
        <v>US/CA</v>
      </c>
    </row>
    <row r="5117" spans="1:99" ht="16" customHeight="1" x14ac:dyDescent="0.35">
      <c r="A5117" s="12" t="s">
        <v>6730</v>
      </c>
      <c r="B5117" s="12" t="s">
        <v>925</v>
      </c>
      <c r="E5117" s="37">
        <v>81251</v>
      </c>
      <c r="G5117" s="37" t="s">
        <v>1505</v>
      </c>
      <c r="I5117" s="37"/>
      <c r="K5117" s="37"/>
      <c r="M5117" s="37">
        <v>1255</v>
      </c>
      <c r="N5117" s="12">
        <v>0</v>
      </c>
      <c r="O5117" s="37"/>
      <c r="R5117" s="37"/>
      <c r="T5117" s="37"/>
      <c r="V5117" s="37"/>
      <c r="X5117" s="37"/>
      <c r="Z5117" s="37"/>
      <c r="AB5117" s="37"/>
      <c r="AD5117" s="37"/>
      <c r="AF5117" s="37"/>
      <c r="AH5117" s="37"/>
      <c r="AN5117" s="37">
        <v>79996</v>
      </c>
      <c r="AO5117" s="12">
        <v>7.0000000000000007E-2</v>
      </c>
      <c r="AP5117" s="37"/>
      <c r="AR5117" s="37"/>
      <c r="AT5117" s="37"/>
      <c r="AV5117" s="37"/>
      <c r="AX5117" s="37"/>
      <c r="BB5117" s="12">
        <v>10</v>
      </c>
      <c r="BI5117" s="12">
        <v>475</v>
      </c>
      <c r="BY5117" s="12">
        <v>0</v>
      </c>
      <c r="CC5117" s="12">
        <v>0</v>
      </c>
      <c r="CG5117" s="12" t="s">
        <v>963</v>
      </c>
      <c r="CH5117" s="12">
        <v>19.649000000000001</v>
      </c>
      <c r="CI5117" s="12" t="s">
        <v>1189</v>
      </c>
      <c r="CJ5117" s="12" t="s">
        <v>1185</v>
      </c>
      <c r="CK5117" s="12" t="s">
        <v>932</v>
      </c>
      <c r="CL5117" s="37">
        <v>116605949</v>
      </c>
      <c r="CN5117" s="12" t="s">
        <v>1509</v>
      </c>
      <c r="CS5117" s="12"/>
      <c r="CT5117" s="36" t="str">
        <f t="shared" si="79"/>
        <v>500mn</v>
      </c>
      <c r="CU5117" s="36" t="str">
        <f>VLOOKUP(CK5117,Mapping!B:C,2,FALSE)</f>
        <v>US/CA</v>
      </c>
    </row>
    <row r="5118" spans="1:99" ht="16" customHeight="1" x14ac:dyDescent="0.35">
      <c r="A5118" s="12" t="s">
        <v>6731</v>
      </c>
      <c r="B5118" s="12" t="s">
        <v>925</v>
      </c>
      <c r="E5118" s="37">
        <v>0</v>
      </c>
      <c r="G5118" s="37" t="s">
        <v>1505</v>
      </c>
      <c r="I5118" s="37"/>
      <c r="K5118" s="37"/>
      <c r="M5118" s="37"/>
      <c r="O5118" s="37"/>
      <c r="R5118" s="37"/>
      <c r="T5118" s="37"/>
      <c r="V5118" s="37"/>
      <c r="X5118" s="37"/>
      <c r="Z5118" s="37"/>
      <c r="AB5118" s="37"/>
      <c r="AD5118" s="37"/>
      <c r="AF5118" s="37"/>
      <c r="AH5118" s="37"/>
      <c r="AN5118" s="37">
        <v>0</v>
      </c>
      <c r="AO5118" s="12">
        <v>0</v>
      </c>
      <c r="AP5118" s="37"/>
      <c r="AR5118" s="37"/>
      <c r="AT5118" s="37"/>
      <c r="AV5118" s="37"/>
      <c r="AX5118" s="37"/>
      <c r="BI5118" s="12">
        <v>0</v>
      </c>
      <c r="BY5118" s="12">
        <v>0</v>
      </c>
      <c r="CG5118" s="12" t="s">
        <v>934</v>
      </c>
      <c r="CH5118" s="12">
        <v>19.821999999999999</v>
      </c>
      <c r="CI5118" s="12" t="s">
        <v>4396</v>
      </c>
      <c r="CJ5118" s="12" t="s">
        <v>946</v>
      </c>
      <c r="CK5118" s="12" t="s">
        <v>932</v>
      </c>
      <c r="CL5118" s="37">
        <v>963267877</v>
      </c>
      <c r="CN5118" s="12" t="s">
        <v>1509</v>
      </c>
      <c r="CS5118" s="12"/>
      <c r="CT5118" s="36" t="str">
        <f t="shared" si="79"/>
        <v>500mn - 1bn</v>
      </c>
      <c r="CU5118" s="36" t="str">
        <f>VLOOKUP(CK5118,Mapping!B:C,2,FALSE)</f>
        <v>US/CA</v>
      </c>
    </row>
    <row r="5119" spans="1:99" ht="16" customHeight="1" x14ac:dyDescent="0.35">
      <c r="A5119" s="12" t="s">
        <v>6732</v>
      </c>
      <c r="B5119" s="12" t="s">
        <v>925</v>
      </c>
      <c r="E5119" s="37">
        <v>1052580</v>
      </c>
      <c r="G5119" s="37" t="s">
        <v>1505</v>
      </c>
      <c r="I5119" s="37"/>
      <c r="K5119" s="37"/>
      <c r="M5119" s="37"/>
      <c r="O5119" s="37"/>
      <c r="R5119" s="37"/>
      <c r="T5119" s="37"/>
      <c r="V5119" s="37"/>
      <c r="X5119" s="37"/>
      <c r="Z5119" s="37"/>
      <c r="AB5119" s="37"/>
      <c r="AD5119" s="37"/>
      <c r="AF5119" s="37"/>
      <c r="AH5119" s="37"/>
      <c r="AN5119" s="37">
        <v>1052580</v>
      </c>
      <c r="AO5119" s="12">
        <v>0.17</v>
      </c>
      <c r="AP5119" s="37"/>
      <c r="AR5119" s="37"/>
      <c r="AT5119" s="37"/>
      <c r="AV5119" s="37"/>
      <c r="AX5119" s="37"/>
      <c r="BI5119" s="12">
        <v>6250</v>
      </c>
      <c r="BY5119" s="12">
        <v>0</v>
      </c>
      <c r="CG5119" s="12" t="s">
        <v>929</v>
      </c>
      <c r="CH5119" s="12">
        <v>59.786999999999999</v>
      </c>
      <c r="CI5119" s="12" t="s">
        <v>1158</v>
      </c>
      <c r="CJ5119" s="12"/>
      <c r="CK5119" s="12" t="s">
        <v>990</v>
      </c>
      <c r="CL5119" s="37">
        <v>624985480</v>
      </c>
      <c r="CN5119" s="12" t="s">
        <v>1509</v>
      </c>
      <c r="CS5119" s="12"/>
      <c r="CT5119" s="36" t="str">
        <f t="shared" si="79"/>
        <v>500mn - 1bn</v>
      </c>
      <c r="CU5119" s="36" t="str">
        <f>VLOOKUP(CK5119,Mapping!B:C,2,FALSE)</f>
        <v>EU</v>
      </c>
    </row>
    <row r="5120" spans="1:99" ht="16" customHeight="1" x14ac:dyDescent="0.35">
      <c r="A5120" s="12" t="s">
        <v>6733</v>
      </c>
      <c r="B5120" s="12" t="s">
        <v>933</v>
      </c>
      <c r="E5120" s="37">
        <v>3706704</v>
      </c>
      <c r="G5120" s="37" t="s">
        <v>1505</v>
      </c>
      <c r="I5120" s="37"/>
      <c r="K5120" s="37"/>
      <c r="M5120" s="37">
        <v>399841</v>
      </c>
      <c r="N5120" s="12">
        <v>0.01</v>
      </c>
      <c r="O5120" s="37"/>
      <c r="Q5120" s="12">
        <v>1061</v>
      </c>
      <c r="R5120" s="37"/>
      <c r="T5120" s="37">
        <v>24963</v>
      </c>
      <c r="U5120" s="12">
        <v>0</v>
      </c>
      <c r="V5120" s="37"/>
      <c r="X5120" s="37">
        <v>33822</v>
      </c>
      <c r="Y5120" s="12">
        <v>0</v>
      </c>
      <c r="Z5120" s="37"/>
      <c r="AB5120" s="37"/>
      <c r="AD5120" s="37">
        <v>69192</v>
      </c>
      <c r="AE5120" s="12">
        <v>0</v>
      </c>
      <c r="AF5120" s="37"/>
      <c r="AH5120" s="37">
        <v>133983</v>
      </c>
      <c r="AI5120" s="12">
        <v>0</v>
      </c>
      <c r="AN5120" s="37">
        <v>2787232</v>
      </c>
      <c r="AO5120" s="12">
        <v>0.04</v>
      </c>
      <c r="AP5120" s="37">
        <v>254441</v>
      </c>
      <c r="AQ5120" s="12">
        <v>0</v>
      </c>
      <c r="AR5120" s="37"/>
      <c r="AT5120" s="37">
        <v>3230</v>
      </c>
      <c r="AU5120" s="12">
        <v>0</v>
      </c>
      <c r="AV5120" s="37"/>
      <c r="AX5120" s="37"/>
      <c r="BA5120" s="12">
        <v>331</v>
      </c>
      <c r="BB5120" s="12">
        <v>3187</v>
      </c>
      <c r="BD5120" s="12">
        <v>303</v>
      </c>
      <c r="BH5120" s="12">
        <v>1102</v>
      </c>
      <c r="BI5120" s="12">
        <v>16550</v>
      </c>
      <c r="BJ5120" s="12">
        <v>621</v>
      </c>
      <c r="BK5120" s="12">
        <v>223</v>
      </c>
      <c r="BQ5120" s="12">
        <v>0</v>
      </c>
      <c r="BV5120" s="12">
        <v>0</v>
      </c>
      <c r="BY5120" s="12">
        <v>0</v>
      </c>
      <c r="BZ5120" s="12">
        <v>0</v>
      </c>
      <c r="CB5120" s="12">
        <v>0</v>
      </c>
      <c r="CC5120" s="12">
        <v>0</v>
      </c>
      <c r="CE5120" s="12">
        <v>0</v>
      </c>
      <c r="CF5120" s="12">
        <v>0</v>
      </c>
      <c r="CG5120" s="12" t="s">
        <v>959</v>
      </c>
      <c r="CH5120" s="12">
        <v>18.838000000000001</v>
      </c>
      <c r="CI5120" s="12" t="s">
        <v>1045</v>
      </c>
      <c r="CJ5120" s="12" t="s">
        <v>1046</v>
      </c>
      <c r="CK5120" s="12" t="s">
        <v>932</v>
      </c>
      <c r="CL5120" s="37">
        <v>7162463060</v>
      </c>
      <c r="CN5120" s="12" t="s">
        <v>1509</v>
      </c>
      <c r="CS5120" s="12"/>
      <c r="CT5120" s="36" t="str">
        <f t="shared" si="79"/>
        <v>1bn - 50bn</v>
      </c>
      <c r="CU5120" s="36" t="str">
        <f>VLOOKUP(CK5120,Mapping!B:C,2,FALSE)</f>
        <v>US/CA</v>
      </c>
    </row>
    <row r="5121" spans="1:99" ht="16" customHeight="1" x14ac:dyDescent="0.35">
      <c r="A5121" s="12" t="s">
        <v>6734</v>
      </c>
      <c r="B5121" s="12" t="s">
        <v>925</v>
      </c>
      <c r="E5121" s="37">
        <v>286302</v>
      </c>
      <c r="G5121" s="37" t="s">
        <v>1505</v>
      </c>
      <c r="I5121" s="37"/>
      <c r="K5121" s="37"/>
      <c r="M5121" s="37"/>
      <c r="O5121" s="37"/>
      <c r="R5121" s="37"/>
      <c r="T5121" s="37"/>
      <c r="V5121" s="37"/>
      <c r="X5121" s="37"/>
      <c r="Z5121" s="37"/>
      <c r="AB5121" s="37"/>
      <c r="AD5121" s="37"/>
      <c r="AF5121" s="37"/>
      <c r="AH5121" s="37"/>
      <c r="AN5121" s="37">
        <v>286302</v>
      </c>
      <c r="AO5121" s="12">
        <v>0.08</v>
      </c>
      <c r="AP5121" s="37"/>
      <c r="AR5121" s="37"/>
      <c r="AT5121" s="37"/>
      <c r="AV5121" s="37"/>
      <c r="AX5121" s="37"/>
      <c r="BI5121" s="12">
        <v>1700</v>
      </c>
      <c r="BY5121" s="12">
        <v>0</v>
      </c>
      <c r="CG5121" s="12"/>
      <c r="CH5121" s="12">
        <v>16.911000000000001</v>
      </c>
      <c r="CI5121" s="12" t="s">
        <v>2107</v>
      </c>
      <c r="CJ5121" s="12" t="s">
        <v>1698</v>
      </c>
      <c r="CK5121" s="12" t="s">
        <v>932</v>
      </c>
      <c r="CL5121" s="37">
        <v>350384755</v>
      </c>
      <c r="CN5121" s="12" t="s">
        <v>1535</v>
      </c>
      <c r="CS5121" s="12"/>
      <c r="CT5121" s="36" t="str">
        <f t="shared" si="79"/>
        <v>500mn</v>
      </c>
      <c r="CU5121" s="36" t="str">
        <f>VLOOKUP(CK5121,Mapping!B:C,2,FALSE)</f>
        <v>US/CA</v>
      </c>
    </row>
    <row r="5122" spans="1:99" ht="16" customHeight="1" x14ac:dyDescent="0.35">
      <c r="A5122" s="12" t="s">
        <v>6735</v>
      </c>
      <c r="B5122" s="12" t="s">
        <v>925</v>
      </c>
      <c r="E5122" s="37">
        <v>396438</v>
      </c>
      <c r="G5122" s="37" t="s">
        <v>1505</v>
      </c>
      <c r="I5122" s="37"/>
      <c r="K5122" s="37"/>
      <c r="M5122" s="37"/>
      <c r="O5122" s="37"/>
      <c r="R5122" s="37"/>
      <c r="T5122" s="37"/>
      <c r="V5122" s="37"/>
      <c r="X5122" s="37"/>
      <c r="Z5122" s="37"/>
      <c r="AB5122" s="37"/>
      <c r="AD5122" s="37"/>
      <c r="AF5122" s="37"/>
      <c r="AH5122" s="37"/>
      <c r="AN5122" s="37"/>
      <c r="AP5122" s="37">
        <v>396438</v>
      </c>
      <c r="AQ5122" s="12">
        <v>0.13</v>
      </c>
      <c r="AR5122" s="37"/>
      <c r="AT5122" s="37"/>
      <c r="AV5122" s="37"/>
      <c r="AX5122" s="37"/>
      <c r="BH5122" s="12">
        <v>1717</v>
      </c>
      <c r="BV5122" s="12">
        <v>0</v>
      </c>
      <c r="CG5122" s="12" t="s">
        <v>940</v>
      </c>
      <c r="CH5122" s="12">
        <v>111.923</v>
      </c>
      <c r="CI5122" s="12" t="s">
        <v>1064</v>
      </c>
      <c r="CJ5122" s="12"/>
      <c r="CK5122" s="12" t="s">
        <v>1064</v>
      </c>
      <c r="CL5122" s="37">
        <v>297202426</v>
      </c>
      <c r="CN5122" s="12" t="s">
        <v>1535</v>
      </c>
      <c r="CS5122" s="12"/>
      <c r="CT5122" s="36" t="str">
        <f t="shared" si="79"/>
        <v>500mn</v>
      </c>
      <c r="CU5122" s="36" t="str">
        <f>VLOOKUP(CK5122,Mapping!B:C,2,FALSE)</f>
        <v>EU</v>
      </c>
    </row>
    <row r="5123" spans="1:99" ht="16" customHeight="1" x14ac:dyDescent="0.35">
      <c r="A5123" s="12" t="s">
        <v>6736</v>
      </c>
      <c r="B5123" s="12" t="s">
        <v>925</v>
      </c>
      <c r="E5123" s="37">
        <v>1015601</v>
      </c>
      <c r="G5123" s="37" t="s">
        <v>1505</v>
      </c>
      <c r="I5123" s="37"/>
      <c r="K5123" s="37"/>
      <c r="M5123" s="37">
        <v>223068</v>
      </c>
      <c r="N5123" s="12">
        <v>0.23</v>
      </c>
      <c r="O5123" s="37"/>
      <c r="Q5123" s="12">
        <v>6276</v>
      </c>
      <c r="R5123" s="37"/>
      <c r="T5123" s="37"/>
      <c r="V5123" s="37"/>
      <c r="X5123" s="37"/>
      <c r="Z5123" s="37"/>
      <c r="AB5123" s="37"/>
      <c r="AD5123" s="37"/>
      <c r="AF5123" s="37"/>
      <c r="AH5123" s="37">
        <v>792533</v>
      </c>
      <c r="AI5123" s="12">
        <v>0.82</v>
      </c>
      <c r="AN5123" s="37"/>
      <c r="AP5123" s="37"/>
      <c r="AR5123" s="37"/>
      <c r="AT5123" s="37"/>
      <c r="AV5123" s="37"/>
      <c r="AX5123" s="37"/>
      <c r="BB5123" s="12">
        <v>1778</v>
      </c>
      <c r="BQ5123" s="12">
        <v>0</v>
      </c>
      <c r="CC5123" s="12">
        <v>0</v>
      </c>
      <c r="CG5123" s="12" t="s">
        <v>940</v>
      </c>
      <c r="CH5123" s="12">
        <v>13.818</v>
      </c>
      <c r="CI5123" s="12" t="s">
        <v>1020</v>
      </c>
      <c r="CJ5123" s="12" t="s">
        <v>1021</v>
      </c>
      <c r="CK5123" s="12" t="s">
        <v>932</v>
      </c>
      <c r="CL5123" s="37">
        <v>97128431</v>
      </c>
      <c r="CN5123" s="12" t="s">
        <v>1509</v>
      </c>
      <c r="CS5123" s="12"/>
      <c r="CT5123" s="36" t="str">
        <f t="shared" ref="CT5123:CT5186" si="80">IF(CL5123&gt;100000000000, "100bn", IF(CL5123&gt;50000000000, "50bn - 100bn",IF(CL5123&gt;1000000000, "1bn - 50bn", IF(CL5123&gt;500000000, "500mn - 1bn", "500mn"))))</f>
        <v>500mn</v>
      </c>
      <c r="CU5123" s="36" t="str">
        <f>VLOOKUP(CK5123,Mapping!B:C,2,FALSE)</f>
        <v>US/CA</v>
      </c>
    </row>
    <row r="5124" spans="1:99" ht="16" customHeight="1" x14ac:dyDescent="0.35">
      <c r="A5124" s="12" t="s">
        <v>6737</v>
      </c>
      <c r="B5124" s="12" t="s">
        <v>925</v>
      </c>
      <c r="E5124" s="37">
        <v>28785546</v>
      </c>
      <c r="G5124" s="37" t="s">
        <v>1505</v>
      </c>
      <c r="I5124" s="37"/>
      <c r="K5124" s="37">
        <v>951224</v>
      </c>
      <c r="L5124" s="12">
        <v>0.05</v>
      </c>
      <c r="M5124" s="37"/>
      <c r="O5124" s="37">
        <v>35568</v>
      </c>
      <c r="P5124" s="12">
        <v>0</v>
      </c>
      <c r="R5124" s="37"/>
      <c r="T5124" s="37"/>
      <c r="V5124" s="37">
        <v>230647</v>
      </c>
      <c r="W5124" s="12">
        <v>0.01</v>
      </c>
      <c r="X5124" s="37">
        <v>1520643</v>
      </c>
      <c r="Y5124" s="12">
        <v>0.08</v>
      </c>
      <c r="Z5124" s="37"/>
      <c r="AB5124" s="37"/>
      <c r="AD5124" s="37"/>
      <c r="AF5124" s="37"/>
      <c r="AH5124" s="37"/>
      <c r="AK5124" s="12">
        <v>10600</v>
      </c>
      <c r="AL5124" s="12">
        <v>1564</v>
      </c>
      <c r="AN5124" s="37">
        <v>24979829</v>
      </c>
      <c r="AO5124" s="12">
        <v>1.29</v>
      </c>
      <c r="AP5124" s="37">
        <v>1067635</v>
      </c>
      <c r="AQ5124" s="12">
        <v>0.06</v>
      </c>
      <c r="AR5124" s="37"/>
      <c r="AT5124" s="37"/>
      <c r="AV5124" s="37"/>
      <c r="AX5124" s="37"/>
      <c r="BA5124" s="12">
        <v>14882</v>
      </c>
      <c r="BG5124" s="12">
        <v>15400</v>
      </c>
      <c r="BH5124" s="12">
        <v>4624</v>
      </c>
      <c r="BI5124" s="12">
        <v>148325</v>
      </c>
      <c r="BS5124" s="12">
        <v>0</v>
      </c>
      <c r="BT5124" s="12">
        <v>0</v>
      </c>
      <c r="BU5124" s="12">
        <v>0</v>
      </c>
      <c r="BV5124" s="12">
        <v>0</v>
      </c>
      <c r="BY5124" s="12">
        <v>0.02</v>
      </c>
      <c r="BZ5124" s="12">
        <v>0</v>
      </c>
      <c r="CG5124" s="12" t="s">
        <v>1270</v>
      </c>
      <c r="CH5124" s="12">
        <v>87.275000000000006</v>
      </c>
      <c r="CI5124" s="12" t="s">
        <v>1023</v>
      </c>
      <c r="CJ5124" s="12"/>
      <c r="CK5124" s="12" t="s">
        <v>979</v>
      </c>
      <c r="CL5124" s="37">
        <v>1938355249</v>
      </c>
      <c r="CN5124" s="12" t="s">
        <v>1531</v>
      </c>
      <c r="CS5124" s="12"/>
      <c r="CT5124" s="36" t="str">
        <f t="shared" si="80"/>
        <v>1bn - 50bn</v>
      </c>
      <c r="CU5124" s="36" t="str">
        <f>VLOOKUP(CK5124,Mapping!B:C,2,FALSE)</f>
        <v>EU</v>
      </c>
    </row>
    <row r="5125" spans="1:99" ht="16" customHeight="1" x14ac:dyDescent="0.35">
      <c r="A5125" s="12" t="s">
        <v>6738</v>
      </c>
      <c r="B5125" s="12" t="s">
        <v>933</v>
      </c>
      <c r="E5125" s="37">
        <v>68591908</v>
      </c>
      <c r="G5125" s="37" t="s">
        <v>1505</v>
      </c>
      <c r="I5125" s="37"/>
      <c r="K5125" s="37"/>
      <c r="M5125" s="37">
        <v>26848816</v>
      </c>
      <c r="N5125" s="12">
        <v>0.26</v>
      </c>
      <c r="O5125" s="37"/>
      <c r="Q5125" s="12">
        <v>82</v>
      </c>
      <c r="R5125" s="37"/>
      <c r="T5125" s="37">
        <v>234514</v>
      </c>
      <c r="U5125" s="12">
        <v>0</v>
      </c>
      <c r="V5125" s="37"/>
      <c r="X5125" s="37">
        <v>11215277</v>
      </c>
      <c r="Y5125" s="12">
        <v>0.11</v>
      </c>
      <c r="Z5125" s="37">
        <v>34893</v>
      </c>
      <c r="AA5125" s="12">
        <v>0</v>
      </c>
      <c r="AB5125" s="37"/>
      <c r="AD5125" s="37">
        <v>2422048</v>
      </c>
      <c r="AE5125" s="12">
        <v>0.02</v>
      </c>
      <c r="AF5125" s="37"/>
      <c r="AH5125" s="37">
        <v>10355</v>
      </c>
      <c r="AI5125" s="12">
        <v>0</v>
      </c>
      <c r="AN5125" s="37">
        <v>27826005</v>
      </c>
      <c r="AO5125" s="12">
        <v>0.27</v>
      </c>
      <c r="AP5125" s="37"/>
      <c r="AR5125" s="37"/>
      <c r="AT5125" s="37"/>
      <c r="AV5125" s="37"/>
      <c r="AX5125" s="37"/>
      <c r="BA5125" s="12">
        <v>109760</v>
      </c>
      <c r="BB5125" s="12">
        <v>214003</v>
      </c>
      <c r="BC5125" s="12">
        <v>1180</v>
      </c>
      <c r="BI5125" s="12">
        <v>165225</v>
      </c>
      <c r="BJ5125" s="12">
        <v>21738</v>
      </c>
      <c r="BK5125" s="12">
        <v>2095</v>
      </c>
      <c r="BQ5125" s="12">
        <v>0</v>
      </c>
      <c r="BY5125" s="12">
        <v>0.02</v>
      </c>
      <c r="BZ5125" s="12">
        <v>0</v>
      </c>
      <c r="CB5125" s="12">
        <v>0.01</v>
      </c>
      <c r="CC5125" s="12">
        <v>0.01</v>
      </c>
      <c r="CD5125" s="12">
        <v>0</v>
      </c>
      <c r="CE5125" s="12">
        <v>0</v>
      </c>
      <c r="CG5125" s="12" t="s">
        <v>940</v>
      </c>
      <c r="CH5125" s="12">
        <v>41.572000000000003</v>
      </c>
      <c r="CI5125" s="12" t="s">
        <v>1023</v>
      </c>
      <c r="CJ5125" s="12"/>
      <c r="CK5125" s="12" t="s">
        <v>979</v>
      </c>
      <c r="CL5125" s="37">
        <v>10332932098</v>
      </c>
      <c r="CN5125" s="12" t="s">
        <v>1506</v>
      </c>
      <c r="CS5125" s="12"/>
      <c r="CT5125" s="36" t="str">
        <f t="shared" si="80"/>
        <v>1bn - 50bn</v>
      </c>
      <c r="CU5125" s="36" t="str">
        <f>VLOOKUP(CK5125,Mapping!B:C,2,FALSE)</f>
        <v>EU</v>
      </c>
    </row>
    <row r="5126" spans="1:99" ht="16" customHeight="1" x14ac:dyDescent="0.35">
      <c r="A5126" s="12" t="s">
        <v>6739</v>
      </c>
      <c r="B5126" s="12" t="s">
        <v>933</v>
      </c>
      <c r="E5126" s="37">
        <v>3702623</v>
      </c>
      <c r="G5126" s="37" t="s">
        <v>1505</v>
      </c>
      <c r="I5126" s="37"/>
      <c r="K5126" s="37">
        <v>1482427</v>
      </c>
      <c r="L5126" s="12">
        <v>0.06</v>
      </c>
      <c r="M5126" s="37">
        <v>339610</v>
      </c>
      <c r="N5126" s="12">
        <v>0.01</v>
      </c>
      <c r="O5126" s="37"/>
      <c r="R5126" s="37"/>
      <c r="T5126" s="37"/>
      <c r="V5126" s="37"/>
      <c r="X5126" s="37"/>
      <c r="Z5126" s="37"/>
      <c r="AB5126" s="37"/>
      <c r="AD5126" s="37"/>
      <c r="AF5126" s="37"/>
      <c r="AH5126" s="37"/>
      <c r="AN5126" s="37">
        <v>1880586</v>
      </c>
      <c r="AO5126" s="12">
        <v>7.0000000000000007E-2</v>
      </c>
      <c r="AP5126" s="37"/>
      <c r="AR5126" s="37"/>
      <c r="AT5126" s="37"/>
      <c r="AV5126" s="37"/>
      <c r="AX5126" s="37"/>
      <c r="BB5126" s="12">
        <v>2318</v>
      </c>
      <c r="BG5126" s="12">
        <v>24000</v>
      </c>
      <c r="BI5126" s="12">
        <v>9875</v>
      </c>
      <c r="BS5126" s="12">
        <v>0</v>
      </c>
      <c r="BY5126" s="12">
        <v>0</v>
      </c>
      <c r="CC5126" s="12">
        <v>0</v>
      </c>
      <c r="CG5126" s="12" t="s">
        <v>940</v>
      </c>
      <c r="CH5126" s="12">
        <v>45.345999999999997</v>
      </c>
      <c r="CI5126" s="12" t="s">
        <v>953</v>
      </c>
      <c r="CJ5126" s="12"/>
      <c r="CK5126" s="12" t="s">
        <v>954</v>
      </c>
      <c r="CL5126" s="37">
        <v>2530980643</v>
      </c>
      <c r="CN5126" s="12" t="s">
        <v>1506</v>
      </c>
      <c r="CS5126" s="12"/>
      <c r="CT5126" s="36" t="str">
        <f t="shared" si="80"/>
        <v>1bn - 50bn</v>
      </c>
      <c r="CU5126" s="36" t="str">
        <f>VLOOKUP(CK5126,Mapping!B:C,2,FALSE)</f>
        <v>EU</v>
      </c>
    </row>
    <row r="5127" spans="1:99" ht="16" customHeight="1" x14ac:dyDescent="0.35">
      <c r="A5127" s="12" t="s">
        <v>6740</v>
      </c>
      <c r="B5127" s="12" t="s">
        <v>925</v>
      </c>
      <c r="E5127" s="37">
        <v>792589</v>
      </c>
      <c r="G5127" s="37" t="s">
        <v>1505</v>
      </c>
      <c r="I5127" s="37"/>
      <c r="K5127" s="37"/>
      <c r="M5127" s="37"/>
      <c r="O5127" s="37"/>
      <c r="R5127" s="37"/>
      <c r="T5127" s="37"/>
      <c r="V5127" s="37"/>
      <c r="X5127" s="37"/>
      <c r="Z5127" s="37"/>
      <c r="AB5127" s="37"/>
      <c r="AD5127" s="37"/>
      <c r="AF5127" s="37"/>
      <c r="AH5127" s="37"/>
      <c r="AN5127" s="37">
        <v>792589</v>
      </c>
      <c r="AO5127" s="12">
        <v>0.14000000000000001</v>
      </c>
      <c r="AP5127" s="37"/>
      <c r="AR5127" s="37"/>
      <c r="AT5127" s="37"/>
      <c r="AV5127" s="37"/>
      <c r="AX5127" s="37"/>
      <c r="BI5127" s="12">
        <v>3700</v>
      </c>
      <c r="BY5127" s="12">
        <v>0</v>
      </c>
      <c r="CG5127" s="12" t="s">
        <v>929</v>
      </c>
      <c r="CH5127" s="12">
        <v>44.231000000000002</v>
      </c>
      <c r="CI5127" s="12" t="s">
        <v>953</v>
      </c>
      <c r="CJ5127" s="12"/>
      <c r="CK5127" s="12" t="s">
        <v>954</v>
      </c>
      <c r="CL5127" s="37">
        <v>523522115</v>
      </c>
      <c r="CN5127" s="12" t="s">
        <v>1535</v>
      </c>
      <c r="CS5127" s="12"/>
      <c r="CT5127" s="36" t="str">
        <f t="shared" si="80"/>
        <v>500mn - 1bn</v>
      </c>
      <c r="CU5127" s="36" t="str">
        <f>VLOOKUP(CK5127,Mapping!B:C,2,FALSE)</f>
        <v>EU</v>
      </c>
    </row>
    <row r="5128" spans="1:99" ht="16" customHeight="1" x14ac:dyDescent="0.35">
      <c r="A5128" s="12" t="s">
        <v>6741</v>
      </c>
      <c r="B5128" s="12" t="s">
        <v>925</v>
      </c>
      <c r="E5128" s="37">
        <v>615747</v>
      </c>
      <c r="G5128" s="37" t="s">
        <v>1505</v>
      </c>
      <c r="I5128" s="37"/>
      <c r="K5128" s="37"/>
      <c r="M5128" s="37">
        <v>62354</v>
      </c>
      <c r="N5128" s="12">
        <v>0</v>
      </c>
      <c r="O5128" s="37"/>
      <c r="Q5128" s="12">
        <v>280</v>
      </c>
      <c r="R5128" s="37"/>
      <c r="T5128" s="37"/>
      <c r="V5128" s="37"/>
      <c r="X5128" s="37"/>
      <c r="Z5128" s="37"/>
      <c r="AB5128" s="37"/>
      <c r="AD5128" s="37">
        <v>5571</v>
      </c>
      <c r="AE5128" s="12">
        <v>0</v>
      </c>
      <c r="AF5128" s="37"/>
      <c r="AH5128" s="37">
        <v>35358</v>
      </c>
      <c r="AI5128" s="12">
        <v>0</v>
      </c>
      <c r="AN5128" s="37">
        <v>492607</v>
      </c>
      <c r="AO5128" s="12">
        <v>0.01</v>
      </c>
      <c r="AP5128" s="37">
        <v>19164</v>
      </c>
      <c r="AQ5128" s="12">
        <v>0</v>
      </c>
      <c r="AR5128" s="37"/>
      <c r="AT5128" s="37">
        <v>693</v>
      </c>
      <c r="AU5128" s="12">
        <v>0</v>
      </c>
      <c r="AV5128" s="37"/>
      <c r="AX5128" s="37"/>
      <c r="BB5128" s="12">
        <v>497</v>
      </c>
      <c r="BD5128" s="12">
        <v>65</v>
      </c>
      <c r="BH5128" s="12">
        <v>83</v>
      </c>
      <c r="BI5128" s="12">
        <v>2925</v>
      </c>
      <c r="BJ5128" s="12">
        <v>50</v>
      </c>
      <c r="BQ5128" s="12">
        <v>0</v>
      </c>
      <c r="BV5128" s="12">
        <v>0</v>
      </c>
      <c r="BY5128" s="12">
        <v>0</v>
      </c>
      <c r="CB5128" s="12">
        <v>0</v>
      </c>
      <c r="CC5128" s="12">
        <v>0</v>
      </c>
      <c r="CF5128" s="12">
        <v>0</v>
      </c>
      <c r="CG5128" s="12" t="s">
        <v>940</v>
      </c>
      <c r="CH5128" s="12">
        <v>7.68</v>
      </c>
      <c r="CI5128" s="12" t="s">
        <v>1231</v>
      </c>
      <c r="CJ5128" s="12" t="s">
        <v>1212</v>
      </c>
      <c r="CK5128" s="12" t="s">
        <v>932</v>
      </c>
      <c r="CL5128" s="37">
        <v>3623954677</v>
      </c>
      <c r="CN5128" s="12" t="s">
        <v>1506</v>
      </c>
      <c r="CS5128" s="12"/>
      <c r="CT5128" s="36" t="str">
        <f t="shared" si="80"/>
        <v>1bn - 50bn</v>
      </c>
      <c r="CU5128" s="36" t="str">
        <f>VLOOKUP(CK5128,Mapping!B:C,2,FALSE)</f>
        <v>US/CA</v>
      </c>
    </row>
    <row r="5129" spans="1:99" ht="16" customHeight="1" x14ac:dyDescent="0.35">
      <c r="A5129" s="12" t="s">
        <v>6742</v>
      </c>
      <c r="B5129" s="12" t="s">
        <v>933</v>
      </c>
      <c r="E5129" s="37">
        <v>11797317</v>
      </c>
      <c r="G5129" s="37" t="s">
        <v>1505</v>
      </c>
      <c r="I5129" s="37"/>
      <c r="K5129" s="37"/>
      <c r="M5129" s="37"/>
      <c r="O5129" s="37"/>
      <c r="R5129" s="37"/>
      <c r="T5129" s="37"/>
      <c r="V5129" s="37"/>
      <c r="X5129" s="37"/>
      <c r="Z5129" s="37"/>
      <c r="AB5129" s="37"/>
      <c r="AD5129" s="37"/>
      <c r="AF5129" s="37"/>
      <c r="AH5129" s="37"/>
      <c r="AN5129" s="37">
        <v>11797317</v>
      </c>
      <c r="AO5129" s="12">
        <v>0.52</v>
      </c>
      <c r="AP5129" s="37"/>
      <c r="AR5129" s="37"/>
      <c r="AT5129" s="37"/>
      <c r="AV5129" s="37"/>
      <c r="AX5129" s="37"/>
      <c r="BI5129" s="12">
        <v>70050</v>
      </c>
      <c r="BY5129" s="12">
        <v>0.01</v>
      </c>
      <c r="CG5129" s="12" t="s">
        <v>1058</v>
      </c>
      <c r="CH5129" s="12">
        <v>33.566000000000003</v>
      </c>
      <c r="CI5129" s="12" t="s">
        <v>989</v>
      </c>
      <c r="CJ5129" s="12"/>
      <c r="CK5129" s="12" t="s">
        <v>990</v>
      </c>
      <c r="CL5129" s="37">
        <v>2208354342</v>
      </c>
      <c r="CN5129" s="12" t="s">
        <v>1506</v>
      </c>
      <c r="CS5129" s="12"/>
      <c r="CT5129" s="36" t="str">
        <f t="shared" si="80"/>
        <v>1bn - 50bn</v>
      </c>
      <c r="CU5129" s="36" t="str">
        <f>VLOOKUP(CK5129,Mapping!B:C,2,FALSE)</f>
        <v>EU</v>
      </c>
    </row>
    <row r="5130" spans="1:99" ht="16" customHeight="1" x14ac:dyDescent="0.35">
      <c r="A5130" s="12" t="s">
        <v>6743</v>
      </c>
      <c r="B5130" s="12" t="s">
        <v>933</v>
      </c>
      <c r="E5130" s="37">
        <v>1620973</v>
      </c>
      <c r="G5130" s="37" t="s">
        <v>1505</v>
      </c>
      <c r="I5130" s="37"/>
      <c r="K5130" s="37"/>
      <c r="M5130" s="37"/>
      <c r="O5130" s="37"/>
      <c r="R5130" s="37"/>
      <c r="T5130" s="37"/>
      <c r="V5130" s="37"/>
      <c r="X5130" s="37"/>
      <c r="Z5130" s="37"/>
      <c r="AB5130" s="37"/>
      <c r="AD5130" s="37"/>
      <c r="AF5130" s="37"/>
      <c r="AH5130" s="37"/>
      <c r="AN5130" s="37">
        <v>1620973</v>
      </c>
      <c r="AO5130" s="12">
        <v>0.3</v>
      </c>
      <c r="AP5130" s="37"/>
      <c r="AR5130" s="37"/>
      <c r="AT5130" s="37"/>
      <c r="AV5130" s="37"/>
      <c r="AX5130" s="37"/>
      <c r="BI5130" s="12">
        <v>9625</v>
      </c>
      <c r="BY5130" s="12">
        <v>0</v>
      </c>
      <c r="CG5130" s="12" t="s">
        <v>991</v>
      </c>
      <c r="CH5130" s="12">
        <v>36.942</v>
      </c>
      <c r="CI5130" s="12" t="s">
        <v>1064</v>
      </c>
      <c r="CJ5130" s="12"/>
      <c r="CK5130" s="12" t="s">
        <v>1064</v>
      </c>
      <c r="CL5130" s="37">
        <v>532670093</v>
      </c>
      <c r="CN5130" s="12" t="s">
        <v>1509</v>
      </c>
      <c r="CS5130" s="12"/>
      <c r="CT5130" s="36" t="str">
        <f t="shared" si="80"/>
        <v>500mn - 1bn</v>
      </c>
      <c r="CU5130" s="36" t="str">
        <f>VLOOKUP(CK5130,Mapping!B:C,2,FALSE)</f>
        <v>EU</v>
      </c>
    </row>
    <row r="5131" spans="1:99" ht="16" customHeight="1" x14ac:dyDescent="0.35">
      <c r="A5131" s="12" t="s">
        <v>6744</v>
      </c>
      <c r="B5131" s="12" t="s">
        <v>925</v>
      </c>
      <c r="E5131" s="37">
        <v>10820</v>
      </c>
      <c r="G5131" s="37" t="s">
        <v>1505</v>
      </c>
      <c r="I5131" s="37"/>
      <c r="K5131" s="37"/>
      <c r="M5131" s="37"/>
      <c r="O5131" s="37"/>
      <c r="Q5131" s="12">
        <v>19</v>
      </c>
      <c r="R5131" s="37"/>
      <c r="T5131" s="37"/>
      <c r="V5131" s="37"/>
      <c r="X5131" s="37"/>
      <c r="Z5131" s="37"/>
      <c r="AB5131" s="37"/>
      <c r="AD5131" s="37"/>
      <c r="AF5131" s="37"/>
      <c r="AH5131" s="37">
        <v>2399</v>
      </c>
      <c r="AI5131" s="12">
        <v>0</v>
      </c>
      <c r="AN5131" s="37">
        <v>8421</v>
      </c>
      <c r="AO5131" s="12">
        <v>0</v>
      </c>
      <c r="AP5131" s="37"/>
      <c r="AR5131" s="37"/>
      <c r="AT5131" s="37"/>
      <c r="AV5131" s="37"/>
      <c r="AX5131" s="37"/>
      <c r="BI5131" s="12">
        <v>50</v>
      </c>
      <c r="BQ5131" s="12">
        <v>0</v>
      </c>
      <c r="BY5131" s="12">
        <v>0</v>
      </c>
      <c r="CG5131" s="12" t="s">
        <v>959</v>
      </c>
      <c r="CH5131" s="12">
        <v>11.132999999999999</v>
      </c>
      <c r="CI5131" s="12" t="s">
        <v>6745</v>
      </c>
      <c r="CJ5131" s="12" t="s">
        <v>972</v>
      </c>
      <c r="CK5131" s="12" t="s">
        <v>932</v>
      </c>
      <c r="CL5131" s="37">
        <v>228127618</v>
      </c>
      <c r="CN5131" s="12" t="s">
        <v>1509</v>
      </c>
      <c r="CS5131" s="12"/>
      <c r="CT5131" s="36" t="str">
        <f t="shared" si="80"/>
        <v>500mn</v>
      </c>
      <c r="CU5131" s="36" t="str">
        <f>VLOOKUP(CK5131,Mapping!B:C,2,FALSE)</f>
        <v>US/CA</v>
      </c>
    </row>
    <row r="5132" spans="1:99" ht="16" customHeight="1" x14ac:dyDescent="0.35">
      <c r="A5132" s="12" t="s">
        <v>6746</v>
      </c>
      <c r="B5132" s="12" t="s">
        <v>925</v>
      </c>
      <c r="E5132" s="37">
        <v>1460788</v>
      </c>
      <c r="G5132" s="37" t="s">
        <v>1505</v>
      </c>
      <c r="I5132" s="37"/>
      <c r="K5132" s="37">
        <v>1185922</v>
      </c>
      <c r="L5132" s="12">
        <v>0.96</v>
      </c>
      <c r="M5132" s="37"/>
      <c r="O5132" s="37">
        <v>274866</v>
      </c>
      <c r="P5132" s="12">
        <v>0.22</v>
      </c>
      <c r="R5132" s="37"/>
      <c r="T5132" s="37"/>
      <c r="V5132" s="37"/>
      <c r="X5132" s="37"/>
      <c r="Z5132" s="37"/>
      <c r="AB5132" s="37"/>
      <c r="AD5132" s="37"/>
      <c r="AF5132" s="37"/>
      <c r="AH5132" s="37"/>
      <c r="AL5132" s="12">
        <v>14978</v>
      </c>
      <c r="AN5132" s="37"/>
      <c r="AP5132" s="37"/>
      <c r="AR5132" s="37"/>
      <c r="AT5132" s="37"/>
      <c r="AV5132" s="37"/>
      <c r="AX5132" s="37"/>
      <c r="BG5132" s="12">
        <v>15406</v>
      </c>
      <c r="BS5132" s="12">
        <v>0</v>
      </c>
      <c r="BU5132" s="12">
        <v>0</v>
      </c>
      <c r="CG5132" s="12" t="s">
        <v>940</v>
      </c>
      <c r="CH5132" s="12">
        <v>78.141000000000005</v>
      </c>
      <c r="CI5132" s="12" t="s">
        <v>1098</v>
      </c>
      <c r="CJ5132" s="12"/>
      <c r="CK5132" s="12" t="s">
        <v>1099</v>
      </c>
      <c r="CL5132" s="37">
        <v>128437279</v>
      </c>
      <c r="CN5132" s="12" t="s">
        <v>1506</v>
      </c>
      <c r="CS5132" s="12"/>
      <c r="CT5132" s="36" t="str">
        <f t="shared" si="80"/>
        <v>500mn</v>
      </c>
      <c r="CU5132" s="36" t="str">
        <f>VLOOKUP(CK5132,Mapping!B:C,2,FALSE)</f>
        <v>Asia</v>
      </c>
    </row>
    <row r="5133" spans="1:99" ht="16" customHeight="1" x14ac:dyDescent="0.35">
      <c r="A5133" s="12" t="s">
        <v>6747</v>
      </c>
      <c r="B5133" s="12" t="s">
        <v>925</v>
      </c>
      <c r="E5133" s="37">
        <v>3788400</v>
      </c>
      <c r="G5133" s="37" t="s">
        <v>1505</v>
      </c>
      <c r="I5133" s="37"/>
      <c r="K5133" s="37"/>
      <c r="M5133" s="37"/>
      <c r="O5133" s="37"/>
      <c r="Q5133" s="12">
        <v>30000</v>
      </c>
      <c r="R5133" s="37"/>
      <c r="T5133" s="37"/>
      <c r="V5133" s="37"/>
      <c r="X5133" s="37"/>
      <c r="Z5133" s="37"/>
      <c r="AB5133" s="37"/>
      <c r="AD5133" s="37"/>
      <c r="AF5133" s="37"/>
      <c r="AH5133" s="37">
        <v>3788400</v>
      </c>
      <c r="AI5133" s="12">
        <v>3.04</v>
      </c>
      <c r="AN5133" s="37"/>
      <c r="AP5133" s="37"/>
      <c r="AR5133" s="37"/>
      <c r="AT5133" s="37"/>
      <c r="AV5133" s="37"/>
      <c r="AX5133" s="37"/>
      <c r="BQ5133" s="12">
        <v>0.01</v>
      </c>
      <c r="CG5133" s="12" t="s">
        <v>976</v>
      </c>
      <c r="CH5133" s="12">
        <v>108.68600000000001</v>
      </c>
      <c r="CI5133" s="12" t="s">
        <v>941</v>
      </c>
      <c r="CJ5133" s="12" t="s">
        <v>941</v>
      </c>
      <c r="CK5133" s="12" t="s">
        <v>932</v>
      </c>
      <c r="CL5133" s="37">
        <v>118707087</v>
      </c>
      <c r="CN5133" s="12" t="s">
        <v>1513</v>
      </c>
      <c r="CS5133" s="12"/>
      <c r="CT5133" s="36" t="str">
        <f t="shared" si="80"/>
        <v>500mn</v>
      </c>
      <c r="CU5133" s="36" t="str">
        <f>VLOOKUP(CK5133,Mapping!B:C,2,FALSE)</f>
        <v>US/CA</v>
      </c>
    </row>
    <row r="5134" spans="1:99" ht="16" customHeight="1" x14ac:dyDescent="0.35">
      <c r="A5134" s="12" t="s">
        <v>6748</v>
      </c>
      <c r="B5134" s="12" t="s">
        <v>933</v>
      </c>
      <c r="E5134" s="37">
        <v>5396192</v>
      </c>
      <c r="G5134" s="37" t="s">
        <v>1505</v>
      </c>
      <c r="I5134" s="37"/>
      <c r="K5134" s="37">
        <v>0</v>
      </c>
      <c r="L5134" s="12">
        <v>0</v>
      </c>
      <c r="M5134" s="37"/>
      <c r="O5134" s="37">
        <v>5396192</v>
      </c>
      <c r="P5134" s="12">
        <v>0.05</v>
      </c>
      <c r="R5134" s="37"/>
      <c r="T5134" s="37"/>
      <c r="V5134" s="37"/>
      <c r="X5134" s="37"/>
      <c r="Z5134" s="37">
        <v>0</v>
      </c>
      <c r="AA5134" s="12">
        <v>0</v>
      </c>
      <c r="AB5134" s="37"/>
      <c r="AD5134" s="37"/>
      <c r="AF5134" s="37"/>
      <c r="AH5134" s="37"/>
      <c r="AL5134" s="12">
        <v>294049</v>
      </c>
      <c r="AN5134" s="37"/>
      <c r="AP5134" s="37"/>
      <c r="AR5134" s="37"/>
      <c r="AT5134" s="37"/>
      <c r="AV5134" s="37"/>
      <c r="AX5134" s="37"/>
      <c r="BC5134" s="12">
        <v>0</v>
      </c>
      <c r="BG5134" s="12">
        <v>0</v>
      </c>
      <c r="BS5134" s="12">
        <v>0</v>
      </c>
      <c r="BU5134" s="12">
        <v>0</v>
      </c>
      <c r="CD5134" s="12">
        <v>0</v>
      </c>
      <c r="CG5134" s="12" t="s">
        <v>940</v>
      </c>
      <c r="CH5134" s="12">
        <v>89.667000000000002</v>
      </c>
      <c r="CI5134" s="12" t="s">
        <v>1098</v>
      </c>
      <c r="CJ5134" s="12"/>
      <c r="CK5134" s="12" t="s">
        <v>1099</v>
      </c>
      <c r="CL5134" s="37">
        <v>10496309289</v>
      </c>
      <c r="CN5134" s="12" t="s">
        <v>1506</v>
      </c>
      <c r="CS5134" s="12"/>
      <c r="CT5134" s="36" t="str">
        <f t="shared" si="80"/>
        <v>1bn - 50bn</v>
      </c>
      <c r="CU5134" s="36" t="str">
        <f>VLOOKUP(CK5134,Mapping!B:C,2,FALSE)</f>
        <v>Asia</v>
      </c>
    </row>
    <row r="5135" spans="1:99" ht="16" customHeight="1" x14ac:dyDescent="0.35">
      <c r="A5135" s="12" t="s">
        <v>6749</v>
      </c>
      <c r="B5135" s="12" t="s">
        <v>925</v>
      </c>
      <c r="E5135" s="37">
        <v>85685</v>
      </c>
      <c r="G5135" s="37" t="s">
        <v>1505</v>
      </c>
      <c r="I5135" s="37"/>
      <c r="K5135" s="37"/>
      <c r="M5135" s="37"/>
      <c r="O5135" s="37"/>
      <c r="R5135" s="37"/>
      <c r="T5135" s="37"/>
      <c r="V5135" s="37"/>
      <c r="X5135" s="37"/>
      <c r="Z5135" s="37"/>
      <c r="AB5135" s="37"/>
      <c r="AD5135" s="37"/>
      <c r="AF5135" s="37"/>
      <c r="AH5135" s="37"/>
      <c r="AN5135" s="37">
        <v>85685</v>
      </c>
      <c r="AO5135" s="12">
        <v>0.01</v>
      </c>
      <c r="AP5135" s="37"/>
      <c r="AR5135" s="37"/>
      <c r="AT5135" s="37"/>
      <c r="AV5135" s="37"/>
      <c r="AX5135" s="37"/>
      <c r="BI5135" s="12">
        <v>400</v>
      </c>
      <c r="BY5135" s="12">
        <v>0</v>
      </c>
      <c r="CG5135" s="12" t="s">
        <v>940</v>
      </c>
      <c r="CH5135" s="12">
        <v>84.742999999999995</v>
      </c>
      <c r="CI5135" s="12" t="s">
        <v>1841</v>
      </c>
      <c r="CJ5135" s="12"/>
      <c r="CK5135" s="12" t="s">
        <v>1842</v>
      </c>
      <c r="CL5135" s="37">
        <v>646992823</v>
      </c>
      <c r="CN5135" s="12" t="s">
        <v>1506</v>
      </c>
      <c r="CS5135" s="12"/>
      <c r="CT5135" s="36" t="str">
        <f t="shared" si="80"/>
        <v>500mn - 1bn</v>
      </c>
      <c r="CU5135" s="36" t="str">
        <f>VLOOKUP(CK5135,Mapping!B:C,2,FALSE)</f>
        <v>EU</v>
      </c>
    </row>
    <row r="5136" spans="1:99" ht="16" customHeight="1" x14ac:dyDescent="0.35">
      <c r="A5136" s="12" t="s">
        <v>6750</v>
      </c>
      <c r="B5136" s="12" t="s">
        <v>925</v>
      </c>
      <c r="E5136" s="37">
        <v>492239</v>
      </c>
      <c r="G5136" s="37" t="s">
        <v>1505</v>
      </c>
      <c r="I5136" s="37"/>
      <c r="K5136" s="37"/>
      <c r="M5136" s="37"/>
      <c r="O5136" s="37"/>
      <c r="Q5136" s="12">
        <v>3898</v>
      </c>
      <c r="R5136" s="37"/>
      <c r="T5136" s="37"/>
      <c r="V5136" s="37"/>
      <c r="X5136" s="37"/>
      <c r="Z5136" s="37"/>
      <c r="AB5136" s="37"/>
      <c r="AD5136" s="37"/>
      <c r="AF5136" s="37"/>
      <c r="AH5136" s="37">
        <v>492239</v>
      </c>
      <c r="AI5136" s="12">
        <v>7.0000000000000007E-2</v>
      </c>
      <c r="AN5136" s="37">
        <v>0</v>
      </c>
      <c r="AO5136" s="12">
        <v>0</v>
      </c>
      <c r="AP5136" s="37"/>
      <c r="AR5136" s="37"/>
      <c r="AT5136" s="37"/>
      <c r="AV5136" s="37"/>
      <c r="AX5136" s="37"/>
      <c r="BI5136" s="12">
        <v>0</v>
      </c>
      <c r="BQ5136" s="12">
        <v>0</v>
      </c>
      <c r="BY5136" s="12">
        <v>0</v>
      </c>
      <c r="CG5136" s="12" t="s">
        <v>934</v>
      </c>
      <c r="CH5136" s="12">
        <v>43.051000000000002</v>
      </c>
      <c r="CI5136" s="12" t="s">
        <v>1250</v>
      </c>
      <c r="CJ5136" s="12" t="s">
        <v>946</v>
      </c>
      <c r="CK5136" s="12" t="s">
        <v>932</v>
      </c>
      <c r="CL5136" s="37">
        <v>723230772</v>
      </c>
      <c r="CN5136" s="12" t="s">
        <v>1509</v>
      </c>
      <c r="CS5136" s="12"/>
      <c r="CT5136" s="36" t="str">
        <f t="shared" si="80"/>
        <v>500mn - 1bn</v>
      </c>
      <c r="CU5136" s="36" t="str">
        <f>VLOOKUP(CK5136,Mapping!B:C,2,FALSE)</f>
        <v>US/CA</v>
      </c>
    </row>
    <row r="5137" spans="1:99" ht="16" customHeight="1" x14ac:dyDescent="0.35">
      <c r="A5137" s="12" t="s">
        <v>6751</v>
      </c>
      <c r="B5137" s="12" t="s">
        <v>925</v>
      </c>
      <c r="E5137" s="37">
        <v>4551356</v>
      </c>
      <c r="G5137" s="37" t="s">
        <v>1505</v>
      </c>
      <c r="I5137" s="37"/>
      <c r="K5137" s="37"/>
      <c r="M5137" s="37"/>
      <c r="O5137" s="37"/>
      <c r="R5137" s="37"/>
      <c r="T5137" s="37"/>
      <c r="V5137" s="37"/>
      <c r="X5137" s="37"/>
      <c r="Z5137" s="37"/>
      <c r="AB5137" s="37"/>
      <c r="AD5137" s="37"/>
      <c r="AF5137" s="37"/>
      <c r="AH5137" s="37"/>
      <c r="AN5137" s="37">
        <v>4551356</v>
      </c>
      <c r="AO5137" s="12">
        <v>2.04</v>
      </c>
      <c r="AP5137" s="37"/>
      <c r="AR5137" s="37"/>
      <c r="AT5137" s="37"/>
      <c r="AV5137" s="37"/>
      <c r="AX5137" s="37"/>
      <c r="BI5137" s="12">
        <v>27025</v>
      </c>
      <c r="BY5137" s="12">
        <v>0</v>
      </c>
      <c r="CG5137" s="12" t="s">
        <v>929</v>
      </c>
      <c r="CH5137" s="12">
        <v>20.402999999999999</v>
      </c>
      <c r="CI5137" s="12" t="s">
        <v>1785</v>
      </c>
      <c r="CJ5137" s="12" t="s">
        <v>946</v>
      </c>
      <c r="CK5137" s="12" t="s">
        <v>932</v>
      </c>
      <c r="CL5137" s="37">
        <v>222568182</v>
      </c>
      <c r="CN5137" s="12" t="s">
        <v>1509</v>
      </c>
      <c r="CS5137" s="12"/>
      <c r="CT5137" s="36" t="str">
        <f t="shared" si="80"/>
        <v>500mn</v>
      </c>
      <c r="CU5137" s="36" t="str">
        <f>VLOOKUP(CK5137,Mapping!B:C,2,FALSE)</f>
        <v>US/CA</v>
      </c>
    </row>
    <row r="5138" spans="1:99" ht="16" customHeight="1" x14ac:dyDescent="0.35">
      <c r="A5138" s="12" t="s">
        <v>6752</v>
      </c>
      <c r="B5138" s="12" t="s">
        <v>933</v>
      </c>
      <c r="E5138" s="37">
        <v>43622043</v>
      </c>
      <c r="G5138" s="37" t="s">
        <v>1505</v>
      </c>
      <c r="I5138" s="37"/>
      <c r="K5138" s="37"/>
      <c r="M5138" s="37">
        <v>0</v>
      </c>
      <c r="N5138" s="12">
        <v>0</v>
      </c>
      <c r="O5138" s="37"/>
      <c r="Q5138" s="12">
        <v>37922</v>
      </c>
      <c r="R5138" s="37"/>
      <c r="T5138" s="37"/>
      <c r="V5138" s="37"/>
      <c r="X5138" s="37"/>
      <c r="Z5138" s="37"/>
      <c r="AB5138" s="37"/>
      <c r="AD5138" s="37"/>
      <c r="AF5138" s="37"/>
      <c r="AH5138" s="37">
        <v>4788790</v>
      </c>
      <c r="AI5138" s="12">
        <v>0.02</v>
      </c>
      <c r="AN5138" s="37">
        <v>35884557</v>
      </c>
      <c r="AO5138" s="12">
        <v>0.16</v>
      </c>
      <c r="AP5138" s="37">
        <v>2948696</v>
      </c>
      <c r="AQ5138" s="12">
        <v>0.01</v>
      </c>
      <c r="AR5138" s="37"/>
      <c r="AT5138" s="37"/>
      <c r="AV5138" s="37"/>
      <c r="AX5138" s="37"/>
      <c r="BB5138" s="12">
        <v>0</v>
      </c>
      <c r="BH5138" s="12">
        <v>12771</v>
      </c>
      <c r="BI5138" s="12">
        <v>213075</v>
      </c>
      <c r="BQ5138" s="12">
        <v>0.01</v>
      </c>
      <c r="BV5138" s="12">
        <v>0.01</v>
      </c>
      <c r="BY5138" s="12">
        <v>0.03</v>
      </c>
      <c r="CC5138" s="12">
        <v>0</v>
      </c>
      <c r="CG5138" s="12" t="s">
        <v>940</v>
      </c>
      <c r="CH5138" s="12">
        <v>25.724</v>
      </c>
      <c r="CI5138" s="12" t="s">
        <v>1050</v>
      </c>
      <c r="CJ5138" s="12" t="s">
        <v>1006</v>
      </c>
      <c r="CK5138" s="12" t="s">
        <v>1013</v>
      </c>
      <c r="CL5138" s="37">
        <v>21754328767</v>
      </c>
      <c r="CN5138" s="12" t="s">
        <v>1509</v>
      </c>
      <c r="CS5138" s="12"/>
      <c r="CT5138" s="36" t="str">
        <f t="shared" si="80"/>
        <v>1bn - 50bn</v>
      </c>
      <c r="CU5138" s="36" t="str">
        <f>VLOOKUP(CK5138,Mapping!B:C,2,FALSE)</f>
        <v>Oceania</v>
      </c>
    </row>
    <row r="5139" spans="1:99" ht="16" customHeight="1" x14ac:dyDescent="0.35">
      <c r="A5139" s="12" t="s">
        <v>6753</v>
      </c>
      <c r="B5139" s="12" t="s">
        <v>925</v>
      </c>
      <c r="E5139" s="37">
        <v>332615</v>
      </c>
      <c r="G5139" s="37" t="s">
        <v>1505</v>
      </c>
      <c r="I5139" s="37"/>
      <c r="K5139" s="37"/>
      <c r="M5139" s="37"/>
      <c r="O5139" s="37"/>
      <c r="R5139" s="37"/>
      <c r="T5139" s="37"/>
      <c r="V5139" s="37"/>
      <c r="X5139" s="37"/>
      <c r="Z5139" s="37"/>
      <c r="AB5139" s="37"/>
      <c r="AD5139" s="37"/>
      <c r="AF5139" s="37"/>
      <c r="AH5139" s="37"/>
      <c r="AN5139" s="37">
        <v>332615</v>
      </c>
      <c r="AO5139" s="12">
        <v>0.04</v>
      </c>
      <c r="AP5139" s="37"/>
      <c r="AR5139" s="37"/>
      <c r="AT5139" s="37"/>
      <c r="AV5139" s="37"/>
      <c r="AX5139" s="37"/>
      <c r="BI5139" s="12">
        <v>1975</v>
      </c>
      <c r="BY5139" s="12">
        <v>0</v>
      </c>
      <c r="CG5139" s="12" t="s">
        <v>934</v>
      </c>
      <c r="CH5139" s="12">
        <v>37.277999999999999</v>
      </c>
      <c r="CI5139" s="12" t="s">
        <v>1137</v>
      </c>
      <c r="CJ5139" s="12" t="s">
        <v>1114</v>
      </c>
      <c r="CK5139" s="12" t="s">
        <v>932</v>
      </c>
      <c r="CL5139" s="37">
        <v>807145392</v>
      </c>
      <c r="CN5139" s="12" t="s">
        <v>1509</v>
      </c>
      <c r="CS5139" s="12"/>
      <c r="CT5139" s="36" t="str">
        <f t="shared" si="80"/>
        <v>500mn - 1bn</v>
      </c>
      <c r="CU5139" s="36" t="str">
        <f>VLOOKUP(CK5139,Mapping!B:C,2,FALSE)</f>
        <v>US/CA</v>
      </c>
    </row>
    <row r="5140" spans="1:99" ht="16" customHeight="1" x14ac:dyDescent="0.35">
      <c r="A5140" s="12" t="s">
        <v>6754</v>
      </c>
      <c r="B5140" s="12" t="s">
        <v>925</v>
      </c>
      <c r="E5140" s="37">
        <v>965537</v>
      </c>
      <c r="G5140" s="37" t="s">
        <v>1505</v>
      </c>
      <c r="I5140" s="37"/>
      <c r="K5140" s="37"/>
      <c r="M5140" s="37"/>
      <c r="O5140" s="37"/>
      <c r="Q5140" s="12">
        <v>7646</v>
      </c>
      <c r="R5140" s="37"/>
      <c r="T5140" s="37"/>
      <c r="V5140" s="37"/>
      <c r="X5140" s="37"/>
      <c r="Z5140" s="37"/>
      <c r="AB5140" s="37"/>
      <c r="AD5140" s="37"/>
      <c r="AF5140" s="37"/>
      <c r="AH5140" s="37">
        <v>965537</v>
      </c>
      <c r="AI5140" s="12">
        <v>0.08</v>
      </c>
      <c r="AN5140" s="37"/>
      <c r="AP5140" s="37"/>
      <c r="AR5140" s="37"/>
      <c r="AT5140" s="37"/>
      <c r="AV5140" s="37"/>
      <c r="AX5140" s="37"/>
      <c r="BQ5140" s="12">
        <v>0</v>
      </c>
      <c r="CG5140" s="12" t="s">
        <v>940</v>
      </c>
      <c r="CH5140" s="12">
        <v>26.896999999999998</v>
      </c>
      <c r="CI5140" s="12" t="s">
        <v>4965</v>
      </c>
      <c r="CJ5140" s="12" t="s">
        <v>941</v>
      </c>
      <c r="CK5140" s="12" t="s">
        <v>932</v>
      </c>
      <c r="CL5140" s="37">
        <v>1256842078</v>
      </c>
      <c r="CN5140" s="12" t="s">
        <v>1509</v>
      </c>
      <c r="CS5140" s="12"/>
      <c r="CT5140" s="36" t="str">
        <f t="shared" si="80"/>
        <v>1bn - 50bn</v>
      </c>
      <c r="CU5140" s="36" t="str">
        <f>VLOOKUP(CK5140,Mapping!B:C,2,FALSE)</f>
        <v>US/CA</v>
      </c>
    </row>
    <row r="5141" spans="1:99" ht="16" customHeight="1" x14ac:dyDescent="0.35">
      <c r="A5141" s="12" t="s">
        <v>6755</v>
      </c>
      <c r="B5141" s="12" t="s">
        <v>925</v>
      </c>
      <c r="E5141" s="37">
        <v>0</v>
      </c>
      <c r="G5141" s="37" t="s">
        <v>1505</v>
      </c>
      <c r="I5141" s="37"/>
      <c r="K5141" s="37"/>
      <c r="M5141" s="37"/>
      <c r="O5141" s="37"/>
      <c r="R5141" s="37"/>
      <c r="T5141" s="37"/>
      <c r="V5141" s="37"/>
      <c r="X5141" s="37"/>
      <c r="Z5141" s="37"/>
      <c r="AB5141" s="37"/>
      <c r="AD5141" s="37"/>
      <c r="AF5141" s="37"/>
      <c r="AH5141" s="37"/>
      <c r="AN5141" s="37">
        <v>0</v>
      </c>
      <c r="AO5141" s="12">
        <v>0</v>
      </c>
      <c r="AP5141" s="37"/>
      <c r="AR5141" s="37"/>
      <c r="AT5141" s="37"/>
      <c r="AV5141" s="37"/>
      <c r="AX5141" s="37"/>
      <c r="BI5141" s="12">
        <v>0</v>
      </c>
      <c r="BY5141" s="12">
        <v>0</v>
      </c>
      <c r="CG5141" s="12" t="s">
        <v>940</v>
      </c>
      <c r="CH5141" s="12">
        <v>16.352</v>
      </c>
      <c r="CI5141" s="12" t="s">
        <v>6756</v>
      </c>
      <c r="CJ5141" s="12" t="s">
        <v>2905</v>
      </c>
      <c r="CK5141" s="12" t="s">
        <v>932</v>
      </c>
      <c r="CL5141" s="37">
        <v>780806131</v>
      </c>
      <c r="CN5141" s="12" t="s">
        <v>1535</v>
      </c>
      <c r="CS5141" s="12"/>
      <c r="CT5141" s="36" t="str">
        <f t="shared" si="80"/>
        <v>500mn - 1bn</v>
      </c>
      <c r="CU5141" s="36" t="str">
        <f>VLOOKUP(CK5141,Mapping!B:C,2,FALSE)</f>
        <v>US/CA</v>
      </c>
    </row>
    <row r="5142" spans="1:99" ht="16" customHeight="1" x14ac:dyDescent="0.35">
      <c r="A5142" s="12" t="s">
        <v>6757</v>
      </c>
      <c r="B5142" s="12" t="s">
        <v>925</v>
      </c>
      <c r="E5142" s="37">
        <v>579957</v>
      </c>
      <c r="G5142" s="37" t="s">
        <v>1505</v>
      </c>
      <c r="I5142" s="37"/>
      <c r="K5142" s="37"/>
      <c r="M5142" s="37"/>
      <c r="O5142" s="37"/>
      <c r="Q5142" s="12">
        <v>2273</v>
      </c>
      <c r="R5142" s="37"/>
      <c r="T5142" s="37"/>
      <c r="V5142" s="37"/>
      <c r="X5142" s="37"/>
      <c r="Z5142" s="37"/>
      <c r="AB5142" s="37"/>
      <c r="AD5142" s="37">
        <v>15042</v>
      </c>
      <c r="AE5142" s="12">
        <v>0.01</v>
      </c>
      <c r="AF5142" s="37"/>
      <c r="AH5142" s="37">
        <v>287034</v>
      </c>
      <c r="AI5142" s="12">
        <v>0.1</v>
      </c>
      <c r="AN5142" s="37">
        <v>277881</v>
      </c>
      <c r="AO5142" s="12">
        <v>0.09</v>
      </c>
      <c r="AP5142" s="37"/>
      <c r="AR5142" s="37"/>
      <c r="AT5142" s="37"/>
      <c r="AV5142" s="37"/>
      <c r="AX5142" s="37"/>
      <c r="BI5142" s="12">
        <v>1650</v>
      </c>
      <c r="BJ5142" s="12">
        <v>135</v>
      </c>
      <c r="BQ5142" s="12">
        <v>0</v>
      </c>
      <c r="BY5142" s="12">
        <v>0</v>
      </c>
      <c r="CB5142" s="12">
        <v>0</v>
      </c>
      <c r="CG5142" s="12" t="s">
        <v>980</v>
      </c>
      <c r="CH5142" s="12">
        <v>49.804000000000002</v>
      </c>
      <c r="CI5142" s="12" t="s">
        <v>3136</v>
      </c>
      <c r="CJ5142" s="12" t="s">
        <v>1118</v>
      </c>
      <c r="CK5142" s="12" t="s">
        <v>932</v>
      </c>
      <c r="CL5142" s="37">
        <v>299924163</v>
      </c>
      <c r="CN5142" s="12" t="s">
        <v>1509</v>
      </c>
      <c r="CS5142" s="12"/>
      <c r="CT5142" s="36" t="str">
        <f t="shared" si="80"/>
        <v>500mn</v>
      </c>
      <c r="CU5142" s="36" t="str">
        <f>VLOOKUP(CK5142,Mapping!B:C,2,FALSE)</f>
        <v>US/CA</v>
      </c>
    </row>
    <row r="5143" spans="1:99" ht="16" customHeight="1" x14ac:dyDescent="0.35">
      <c r="A5143" s="12" t="s">
        <v>6758</v>
      </c>
      <c r="B5143" s="12" t="s">
        <v>925</v>
      </c>
      <c r="E5143" s="37">
        <v>24809948</v>
      </c>
      <c r="G5143" s="37" t="s">
        <v>1505</v>
      </c>
      <c r="I5143" s="37"/>
      <c r="K5143" s="37">
        <v>3013540</v>
      </c>
      <c r="L5143" s="12">
        <v>0.04</v>
      </c>
      <c r="M5143" s="37"/>
      <c r="O5143" s="37"/>
      <c r="Q5143" s="12">
        <v>16200</v>
      </c>
      <c r="R5143" s="37"/>
      <c r="T5143" s="37"/>
      <c r="V5143" s="37"/>
      <c r="X5143" s="37">
        <v>2064036</v>
      </c>
      <c r="Y5143" s="12">
        <v>0.03</v>
      </c>
      <c r="Z5143" s="37"/>
      <c r="AB5143" s="37"/>
      <c r="AD5143" s="37"/>
      <c r="AF5143" s="37"/>
      <c r="AH5143" s="37">
        <v>2045736</v>
      </c>
      <c r="AI5143" s="12">
        <v>0.03</v>
      </c>
      <c r="AN5143" s="37">
        <v>0</v>
      </c>
      <c r="AO5143" s="12">
        <v>0</v>
      </c>
      <c r="AP5143" s="37">
        <v>17686636</v>
      </c>
      <c r="AQ5143" s="12">
        <v>0.26</v>
      </c>
      <c r="AR5143" s="37"/>
      <c r="AT5143" s="37"/>
      <c r="AV5143" s="37"/>
      <c r="AX5143" s="37"/>
      <c r="BA5143" s="12">
        <v>20200</v>
      </c>
      <c r="BG5143" s="12">
        <v>47028</v>
      </c>
      <c r="BH5143" s="12">
        <v>76602</v>
      </c>
      <c r="BI5143" s="12">
        <v>0</v>
      </c>
      <c r="BQ5143" s="12">
        <v>0</v>
      </c>
      <c r="BS5143" s="12">
        <v>0</v>
      </c>
      <c r="BV5143" s="12">
        <v>7.0000000000000007E-2</v>
      </c>
      <c r="BY5143" s="12">
        <v>0</v>
      </c>
      <c r="BZ5143" s="12">
        <v>0</v>
      </c>
      <c r="CG5143" s="12"/>
      <c r="CH5143" s="12">
        <v>68.183999999999997</v>
      </c>
      <c r="CI5143" s="12" t="s">
        <v>1050</v>
      </c>
      <c r="CJ5143" s="12" t="s">
        <v>1006</v>
      </c>
      <c r="CK5143" s="12" t="s">
        <v>1013</v>
      </c>
      <c r="CL5143" s="37">
        <v>6700175593</v>
      </c>
      <c r="CN5143" s="12" t="s">
        <v>1509</v>
      </c>
      <c r="CS5143" s="12"/>
      <c r="CT5143" s="36" t="str">
        <f t="shared" si="80"/>
        <v>1bn - 50bn</v>
      </c>
      <c r="CU5143" s="36" t="str">
        <f>VLOOKUP(CK5143,Mapping!B:C,2,FALSE)</f>
        <v>Oceania</v>
      </c>
    </row>
    <row r="5144" spans="1:99" ht="16" customHeight="1" x14ac:dyDescent="0.35">
      <c r="A5144" s="12" t="s">
        <v>6759</v>
      </c>
      <c r="B5144" s="12" t="s">
        <v>925</v>
      </c>
      <c r="E5144" s="37">
        <v>95736</v>
      </c>
      <c r="G5144" s="37" t="s">
        <v>1505</v>
      </c>
      <c r="I5144" s="37"/>
      <c r="K5144" s="37">
        <v>46187</v>
      </c>
      <c r="L5144" s="12">
        <v>0.31</v>
      </c>
      <c r="M5144" s="37"/>
      <c r="O5144" s="37">
        <v>49549</v>
      </c>
      <c r="P5144" s="12">
        <v>0.34</v>
      </c>
      <c r="R5144" s="37"/>
      <c r="T5144" s="37"/>
      <c r="V5144" s="37"/>
      <c r="X5144" s="37"/>
      <c r="Z5144" s="37"/>
      <c r="AB5144" s="37"/>
      <c r="AD5144" s="37"/>
      <c r="AF5144" s="37"/>
      <c r="AH5144" s="37"/>
      <c r="AL5144" s="12">
        <v>2700</v>
      </c>
      <c r="AN5144" s="37"/>
      <c r="AP5144" s="37"/>
      <c r="AR5144" s="37"/>
      <c r="AT5144" s="37"/>
      <c r="AV5144" s="37"/>
      <c r="AX5144" s="37"/>
      <c r="BG5144" s="12">
        <v>600</v>
      </c>
      <c r="BS5144" s="12">
        <v>0</v>
      </c>
      <c r="BU5144" s="12">
        <v>0</v>
      </c>
      <c r="CG5144" s="12"/>
      <c r="CH5144" s="12">
        <v>75.564999999999998</v>
      </c>
      <c r="CI5144" s="12" t="s">
        <v>999</v>
      </c>
      <c r="CJ5144" s="12"/>
      <c r="CK5144" s="12" t="s">
        <v>927</v>
      </c>
      <c r="CL5144" s="37">
        <v>14670764</v>
      </c>
      <c r="CN5144" s="12" t="s">
        <v>1506</v>
      </c>
      <c r="CS5144" s="12"/>
      <c r="CT5144" s="36" t="str">
        <f t="shared" si="80"/>
        <v>500mn</v>
      </c>
      <c r="CU5144" s="36" t="str">
        <f>VLOOKUP(CK5144,Mapping!B:C,2,FALSE)</f>
        <v>CN</v>
      </c>
    </row>
    <row r="5145" spans="1:99" ht="16" customHeight="1" x14ac:dyDescent="0.35">
      <c r="A5145" s="12" t="s">
        <v>6760</v>
      </c>
      <c r="B5145" s="12" t="s">
        <v>933</v>
      </c>
      <c r="E5145" s="37">
        <v>30241434</v>
      </c>
      <c r="G5145" s="37" t="s">
        <v>1505</v>
      </c>
      <c r="I5145" s="37"/>
      <c r="K5145" s="37"/>
      <c r="M5145" s="37">
        <v>1917763</v>
      </c>
      <c r="N5145" s="12">
        <v>7.0000000000000007E-2</v>
      </c>
      <c r="O5145" s="37"/>
      <c r="Q5145" s="12">
        <v>4500</v>
      </c>
      <c r="R5145" s="37"/>
      <c r="T5145" s="37">
        <v>0</v>
      </c>
      <c r="U5145" s="12">
        <v>0</v>
      </c>
      <c r="V5145" s="37"/>
      <c r="X5145" s="37"/>
      <c r="Z5145" s="37"/>
      <c r="AB5145" s="37"/>
      <c r="AD5145" s="37"/>
      <c r="AF5145" s="37"/>
      <c r="AH5145" s="37">
        <v>595530</v>
      </c>
      <c r="AI5145" s="12">
        <v>0.02</v>
      </c>
      <c r="AN5145" s="37">
        <v>24523221</v>
      </c>
      <c r="AO5145" s="12">
        <v>0.84</v>
      </c>
      <c r="AP5145" s="37">
        <v>3204920</v>
      </c>
      <c r="AQ5145" s="12">
        <v>0.11</v>
      </c>
      <c r="AR5145" s="37"/>
      <c r="AT5145" s="37"/>
      <c r="AV5145" s="37"/>
      <c r="AX5145" s="37"/>
      <c r="BB5145" s="12">
        <v>16910</v>
      </c>
      <c r="BH5145" s="12">
        <v>19000</v>
      </c>
      <c r="BI5145" s="12">
        <v>105900</v>
      </c>
      <c r="BK5145" s="12">
        <v>0</v>
      </c>
      <c r="BQ5145" s="12">
        <v>0</v>
      </c>
      <c r="BV5145" s="12">
        <v>0.02</v>
      </c>
      <c r="BY5145" s="12">
        <v>0.01</v>
      </c>
      <c r="CC5145" s="12">
        <v>0</v>
      </c>
      <c r="CE5145" s="12">
        <v>0</v>
      </c>
      <c r="CG5145" s="12"/>
      <c r="CH5145" s="12">
        <v>34.036000000000001</v>
      </c>
      <c r="CI5145" s="12" t="s">
        <v>2271</v>
      </c>
      <c r="CJ5145" s="12"/>
      <c r="CK5145" s="12" t="s">
        <v>1064</v>
      </c>
      <c r="CL5145" s="37">
        <v>2999164161</v>
      </c>
      <c r="CN5145" s="12" t="s">
        <v>1506</v>
      </c>
      <c r="CS5145" s="12"/>
      <c r="CT5145" s="36" t="str">
        <f t="shared" si="80"/>
        <v>1bn - 50bn</v>
      </c>
      <c r="CU5145" s="36" t="str">
        <f>VLOOKUP(CK5145,Mapping!B:C,2,FALSE)</f>
        <v>EU</v>
      </c>
    </row>
    <row r="5146" spans="1:99" ht="16" customHeight="1" x14ac:dyDescent="0.35">
      <c r="A5146" s="12" t="s">
        <v>6761</v>
      </c>
      <c r="B5146" s="12" t="s">
        <v>925</v>
      </c>
      <c r="E5146" s="37">
        <v>307353</v>
      </c>
      <c r="G5146" s="37" t="s">
        <v>1505</v>
      </c>
      <c r="I5146" s="37"/>
      <c r="K5146" s="37"/>
      <c r="M5146" s="37"/>
      <c r="O5146" s="37"/>
      <c r="R5146" s="37"/>
      <c r="T5146" s="37"/>
      <c r="V5146" s="37"/>
      <c r="X5146" s="37"/>
      <c r="Z5146" s="37"/>
      <c r="AB5146" s="37"/>
      <c r="AD5146" s="37"/>
      <c r="AF5146" s="37"/>
      <c r="AH5146" s="37"/>
      <c r="AN5146" s="37">
        <v>307353</v>
      </c>
      <c r="AO5146" s="12">
        <v>0.1</v>
      </c>
      <c r="AP5146" s="37"/>
      <c r="AR5146" s="37"/>
      <c r="AT5146" s="37"/>
      <c r="AV5146" s="37"/>
      <c r="AX5146" s="37"/>
      <c r="BI5146" s="12">
        <v>1825</v>
      </c>
      <c r="BY5146" s="12">
        <v>0</v>
      </c>
      <c r="CG5146" s="12" t="s">
        <v>991</v>
      </c>
      <c r="CH5146" s="12">
        <v>120.563</v>
      </c>
      <c r="CI5146" s="12" t="s">
        <v>1016</v>
      </c>
      <c r="CJ5146" s="12" t="s">
        <v>1017</v>
      </c>
      <c r="CK5146" s="12" t="s">
        <v>932</v>
      </c>
      <c r="CL5146" s="37">
        <v>323400351</v>
      </c>
      <c r="CN5146" s="12" t="s">
        <v>3331</v>
      </c>
      <c r="CS5146" s="12"/>
      <c r="CT5146" s="36" t="str">
        <f t="shared" si="80"/>
        <v>500mn</v>
      </c>
      <c r="CU5146" s="36" t="str">
        <f>VLOOKUP(CK5146,Mapping!B:C,2,FALSE)</f>
        <v>US/CA</v>
      </c>
    </row>
    <row r="5147" spans="1:99" ht="16" customHeight="1" x14ac:dyDescent="0.35">
      <c r="A5147" s="12" t="s">
        <v>6762</v>
      </c>
      <c r="B5147" s="12" t="s">
        <v>925</v>
      </c>
      <c r="E5147" s="37">
        <v>400939</v>
      </c>
      <c r="G5147" s="37" t="s">
        <v>1505</v>
      </c>
      <c r="I5147" s="37"/>
      <c r="K5147" s="37"/>
      <c r="M5147" s="37"/>
      <c r="O5147" s="37"/>
      <c r="Q5147" s="12">
        <v>3175</v>
      </c>
      <c r="R5147" s="37"/>
      <c r="T5147" s="37"/>
      <c r="V5147" s="37"/>
      <c r="X5147" s="37"/>
      <c r="Z5147" s="37"/>
      <c r="AB5147" s="37"/>
      <c r="AD5147" s="37"/>
      <c r="AF5147" s="37"/>
      <c r="AH5147" s="37">
        <v>400939</v>
      </c>
      <c r="AI5147" s="12">
        <v>0.09</v>
      </c>
      <c r="AN5147" s="37"/>
      <c r="AP5147" s="37"/>
      <c r="AR5147" s="37"/>
      <c r="AT5147" s="37"/>
      <c r="AV5147" s="37"/>
      <c r="AX5147" s="37"/>
      <c r="BQ5147" s="12">
        <v>0</v>
      </c>
      <c r="CG5147" s="12" t="s">
        <v>940</v>
      </c>
      <c r="CH5147" s="12">
        <v>28</v>
      </c>
      <c r="CI5147" s="12" t="s">
        <v>6763</v>
      </c>
      <c r="CJ5147" s="12" t="s">
        <v>936</v>
      </c>
      <c r="CK5147" s="12" t="s">
        <v>932</v>
      </c>
      <c r="CL5147" s="37">
        <v>442248948</v>
      </c>
      <c r="CN5147" s="12" t="s">
        <v>1509</v>
      </c>
      <c r="CS5147" s="12"/>
      <c r="CT5147" s="36" t="str">
        <f t="shared" si="80"/>
        <v>500mn</v>
      </c>
      <c r="CU5147" s="36" t="str">
        <f>VLOOKUP(CK5147,Mapping!B:C,2,FALSE)</f>
        <v>US/CA</v>
      </c>
    </row>
    <row r="5148" spans="1:99" ht="16" customHeight="1" x14ac:dyDescent="0.35">
      <c r="A5148" s="12" t="s">
        <v>6764</v>
      </c>
      <c r="B5148" s="12" t="s">
        <v>925</v>
      </c>
      <c r="E5148" s="37">
        <v>247217</v>
      </c>
      <c r="G5148" s="37" t="s">
        <v>1505</v>
      </c>
      <c r="I5148" s="37"/>
      <c r="K5148" s="37"/>
      <c r="M5148" s="37">
        <v>238014</v>
      </c>
      <c r="N5148" s="12">
        <v>0.51</v>
      </c>
      <c r="O5148" s="37"/>
      <c r="R5148" s="37"/>
      <c r="T5148" s="37"/>
      <c r="V5148" s="37"/>
      <c r="X5148" s="37"/>
      <c r="Z5148" s="37"/>
      <c r="AB5148" s="37"/>
      <c r="AD5148" s="37">
        <v>9203</v>
      </c>
      <c r="AE5148" s="12">
        <v>0.02</v>
      </c>
      <c r="AF5148" s="37"/>
      <c r="AH5148" s="37"/>
      <c r="AN5148" s="37"/>
      <c r="AP5148" s="37"/>
      <c r="AR5148" s="37"/>
      <c r="AT5148" s="37"/>
      <c r="AV5148" s="37"/>
      <c r="AX5148" s="37"/>
      <c r="BB5148" s="12">
        <v>1800</v>
      </c>
      <c r="BJ5148" s="12">
        <v>100</v>
      </c>
      <c r="CB5148" s="12">
        <v>0</v>
      </c>
      <c r="CC5148" s="12">
        <v>0</v>
      </c>
      <c r="CG5148" s="12" t="s">
        <v>929</v>
      </c>
      <c r="CH5148" s="12">
        <v>115.827</v>
      </c>
      <c r="CI5148" s="12" t="s">
        <v>1855</v>
      </c>
      <c r="CJ5148" s="12"/>
      <c r="CK5148" s="12" t="s">
        <v>1856</v>
      </c>
      <c r="CL5148" s="37">
        <v>43187912</v>
      </c>
      <c r="CN5148" s="12" t="s">
        <v>1506</v>
      </c>
      <c r="CS5148" s="12"/>
      <c r="CT5148" s="36" t="str">
        <f t="shared" si="80"/>
        <v>500mn</v>
      </c>
      <c r="CU5148" s="36" t="str">
        <f>VLOOKUP(CK5148,Mapping!B:C,2,FALSE)</f>
        <v>Middle East</v>
      </c>
    </row>
    <row r="5149" spans="1:99" ht="16" customHeight="1" x14ac:dyDescent="0.35">
      <c r="A5149" s="12" t="s">
        <v>6765</v>
      </c>
      <c r="B5149" s="12" t="s">
        <v>933</v>
      </c>
      <c r="E5149" s="37">
        <v>1241136</v>
      </c>
      <c r="F5149" s="12">
        <v>0</v>
      </c>
      <c r="G5149" s="37" t="s">
        <v>1505</v>
      </c>
      <c r="I5149" s="37">
        <v>0</v>
      </c>
      <c r="J5149" s="12">
        <v>0</v>
      </c>
      <c r="K5149" s="37">
        <v>574440</v>
      </c>
      <c r="L5149" s="12">
        <v>7.0000000000000007E-2</v>
      </c>
      <c r="M5149" s="37"/>
      <c r="O5149" s="37">
        <v>666696</v>
      </c>
      <c r="P5149" s="12">
        <v>0.08</v>
      </c>
      <c r="R5149" s="37">
        <v>0</v>
      </c>
      <c r="S5149" s="12">
        <v>0</v>
      </c>
      <c r="T5149" s="37"/>
      <c r="V5149" s="37"/>
      <c r="X5149" s="37"/>
      <c r="Z5149" s="37"/>
      <c r="AB5149" s="37"/>
      <c r="AD5149" s="37"/>
      <c r="AF5149" s="37"/>
      <c r="AH5149" s="37"/>
      <c r="AL5149" s="12">
        <v>43900</v>
      </c>
      <c r="AN5149" s="37"/>
      <c r="AP5149" s="37"/>
      <c r="AR5149" s="37"/>
      <c r="AT5149" s="37"/>
      <c r="AV5149" s="37"/>
      <c r="AX5149" s="37"/>
      <c r="AZ5149" s="12">
        <v>0</v>
      </c>
      <c r="BG5149" s="12">
        <v>9300</v>
      </c>
      <c r="BO5149" s="12">
        <v>0</v>
      </c>
      <c r="BS5149" s="12">
        <v>0</v>
      </c>
      <c r="BU5149" s="12">
        <v>0</v>
      </c>
      <c r="BX5149" s="12">
        <v>0</v>
      </c>
      <c r="CG5149" s="12" t="s">
        <v>929</v>
      </c>
      <c r="CH5149" s="12">
        <v>56.558999999999997</v>
      </c>
      <c r="CI5149" s="12" t="s">
        <v>1004</v>
      </c>
      <c r="CJ5149" s="12"/>
      <c r="CK5149" s="12" t="s">
        <v>1005</v>
      </c>
      <c r="CL5149" s="37">
        <v>825123072</v>
      </c>
      <c r="CN5149" s="12" t="s">
        <v>1506</v>
      </c>
      <c r="CS5149" s="12"/>
      <c r="CT5149" s="36" t="str">
        <f t="shared" si="80"/>
        <v>500mn - 1bn</v>
      </c>
      <c r="CU5149" s="36" t="str">
        <f>VLOOKUP(CK5149,Mapping!B:C,2,FALSE)</f>
        <v>Asia</v>
      </c>
    </row>
    <row r="5150" spans="1:99" ht="16" customHeight="1" x14ac:dyDescent="0.35">
      <c r="A5150" s="12" t="s">
        <v>6766</v>
      </c>
      <c r="B5150" s="12" t="s">
        <v>925</v>
      </c>
      <c r="E5150" s="37">
        <v>533006</v>
      </c>
      <c r="G5150" s="37" t="s">
        <v>1505</v>
      </c>
      <c r="I5150" s="37"/>
      <c r="K5150" s="37"/>
      <c r="M5150" s="37">
        <v>293160</v>
      </c>
      <c r="N5150" s="12">
        <v>1.03</v>
      </c>
      <c r="O5150" s="37"/>
      <c r="R5150" s="37"/>
      <c r="T5150" s="37"/>
      <c r="V5150" s="37"/>
      <c r="X5150" s="37">
        <v>226780</v>
      </c>
      <c r="Y5150" s="12">
        <v>0.8</v>
      </c>
      <c r="Z5150" s="37"/>
      <c r="AB5150" s="37"/>
      <c r="AD5150" s="37">
        <v>13066</v>
      </c>
      <c r="AE5150" s="12">
        <v>0.05</v>
      </c>
      <c r="AF5150" s="37"/>
      <c r="AH5150" s="37"/>
      <c r="AN5150" s="37"/>
      <c r="AP5150" s="37"/>
      <c r="AR5150" s="37"/>
      <c r="AT5150" s="37"/>
      <c r="AV5150" s="37"/>
      <c r="AX5150" s="37"/>
      <c r="BA5150" s="12">
        <v>2000</v>
      </c>
      <c r="BB5150" s="12">
        <v>2000</v>
      </c>
      <c r="BJ5150" s="12">
        <v>100</v>
      </c>
      <c r="BZ5150" s="12">
        <v>0</v>
      </c>
      <c r="CB5150" s="12">
        <v>0</v>
      </c>
      <c r="CC5150" s="12">
        <v>0</v>
      </c>
      <c r="CG5150" s="12" t="s">
        <v>940</v>
      </c>
      <c r="CH5150" s="12">
        <v>17.170999999999999</v>
      </c>
      <c r="CI5150" s="12" t="s">
        <v>6767</v>
      </c>
      <c r="CJ5150" s="12" t="s">
        <v>1015</v>
      </c>
      <c r="CK5150" s="12" t="s">
        <v>932</v>
      </c>
      <c r="CL5150" s="37">
        <v>28360701</v>
      </c>
      <c r="CN5150" s="12" t="s">
        <v>1506</v>
      </c>
      <c r="CS5150" s="12"/>
      <c r="CT5150" s="36" t="str">
        <f t="shared" si="80"/>
        <v>500mn</v>
      </c>
      <c r="CU5150" s="36" t="str">
        <f>VLOOKUP(CK5150,Mapping!B:C,2,FALSE)</f>
        <v>US/CA</v>
      </c>
    </row>
    <row r="5151" spans="1:99" ht="16" customHeight="1" x14ac:dyDescent="0.35">
      <c r="A5151" s="12" t="s">
        <v>6768</v>
      </c>
      <c r="B5151" s="12" t="s">
        <v>925</v>
      </c>
      <c r="E5151" s="37">
        <v>3023511</v>
      </c>
      <c r="G5151" s="37" t="s">
        <v>1505</v>
      </c>
      <c r="I5151" s="37"/>
      <c r="K5151" s="37"/>
      <c r="M5151" s="37">
        <v>3023511</v>
      </c>
      <c r="N5151" s="12">
        <v>0.93</v>
      </c>
      <c r="O5151" s="37"/>
      <c r="R5151" s="37"/>
      <c r="T5151" s="37"/>
      <c r="V5151" s="37"/>
      <c r="X5151" s="37"/>
      <c r="Z5151" s="37"/>
      <c r="AB5151" s="37"/>
      <c r="AD5151" s="37"/>
      <c r="AF5151" s="37"/>
      <c r="AH5151" s="37"/>
      <c r="AN5151" s="37"/>
      <c r="AP5151" s="37"/>
      <c r="AR5151" s="37"/>
      <c r="AT5151" s="37"/>
      <c r="AV5151" s="37"/>
      <c r="AX5151" s="37"/>
      <c r="BB5151" s="12">
        <v>26660</v>
      </c>
      <c r="CC5151" s="12">
        <v>0</v>
      </c>
      <c r="CG5151" s="12" t="s">
        <v>940</v>
      </c>
      <c r="CH5151" s="12">
        <v>25.321999999999999</v>
      </c>
      <c r="CI5151" s="12" t="s">
        <v>1150</v>
      </c>
      <c r="CJ5151" s="12"/>
      <c r="CK5151" s="12" t="s">
        <v>1151</v>
      </c>
      <c r="CL5151" s="37">
        <v>365278975</v>
      </c>
      <c r="CN5151" s="12" t="s">
        <v>1506</v>
      </c>
      <c r="CS5151" s="12"/>
      <c r="CT5151" s="36" t="str">
        <f t="shared" si="80"/>
        <v>500mn</v>
      </c>
      <c r="CU5151" s="36" t="str">
        <f>VLOOKUP(CK5151,Mapping!B:C,2,FALSE)</f>
        <v>EU</v>
      </c>
    </row>
    <row r="5152" spans="1:99" ht="16" customHeight="1" x14ac:dyDescent="0.35">
      <c r="A5152" s="12" t="s">
        <v>6769</v>
      </c>
      <c r="B5152" s="12" t="s">
        <v>925</v>
      </c>
      <c r="E5152" s="37">
        <v>188316</v>
      </c>
      <c r="G5152" s="37" t="s">
        <v>1505</v>
      </c>
      <c r="I5152" s="37"/>
      <c r="K5152" s="37"/>
      <c r="M5152" s="37">
        <v>161618</v>
      </c>
      <c r="N5152" s="12">
        <v>3.81</v>
      </c>
      <c r="O5152" s="37"/>
      <c r="R5152" s="37"/>
      <c r="T5152" s="37"/>
      <c r="V5152" s="37"/>
      <c r="X5152" s="37"/>
      <c r="Z5152" s="37"/>
      <c r="AB5152" s="37"/>
      <c r="AD5152" s="37">
        <v>26698</v>
      </c>
      <c r="AE5152" s="12">
        <v>0.63</v>
      </c>
      <c r="AF5152" s="37"/>
      <c r="AH5152" s="37"/>
      <c r="AN5152" s="37"/>
      <c r="AP5152" s="37"/>
      <c r="AR5152" s="37"/>
      <c r="AT5152" s="37"/>
      <c r="AV5152" s="37"/>
      <c r="AX5152" s="37"/>
      <c r="BB5152" s="12">
        <v>1400</v>
      </c>
      <c r="BJ5152" s="12">
        <v>211</v>
      </c>
      <c r="CB5152" s="12">
        <v>0</v>
      </c>
      <c r="CC5152" s="12">
        <v>0</v>
      </c>
      <c r="CG5152" s="12" t="s">
        <v>976</v>
      </c>
      <c r="CH5152" s="12">
        <v>43.555999999999997</v>
      </c>
      <c r="CI5152" s="12" t="s">
        <v>1150</v>
      </c>
      <c r="CJ5152" s="12"/>
      <c r="CK5152" s="12" t="s">
        <v>1151</v>
      </c>
      <c r="CL5152" s="37">
        <v>4802340</v>
      </c>
      <c r="CN5152" s="12" t="s">
        <v>1513</v>
      </c>
      <c r="CS5152" s="12"/>
      <c r="CT5152" s="36" t="str">
        <f t="shared" si="80"/>
        <v>500mn</v>
      </c>
      <c r="CU5152" s="36" t="str">
        <f>VLOOKUP(CK5152,Mapping!B:C,2,FALSE)</f>
        <v>EU</v>
      </c>
    </row>
    <row r="5153" spans="1:99" ht="16" customHeight="1" x14ac:dyDescent="0.35">
      <c r="A5153" s="12" t="s">
        <v>6770</v>
      </c>
      <c r="B5153" s="12" t="s">
        <v>925</v>
      </c>
      <c r="E5153" s="37">
        <v>462</v>
      </c>
      <c r="G5153" s="37" t="s">
        <v>1505</v>
      </c>
      <c r="I5153" s="37"/>
      <c r="K5153" s="37"/>
      <c r="M5153" s="37"/>
      <c r="O5153" s="37"/>
      <c r="R5153" s="37"/>
      <c r="T5153" s="37">
        <v>0</v>
      </c>
      <c r="U5153" s="12">
        <v>0</v>
      </c>
      <c r="V5153" s="37"/>
      <c r="X5153" s="37"/>
      <c r="Z5153" s="37"/>
      <c r="AB5153" s="37"/>
      <c r="AD5153" s="37"/>
      <c r="AF5153" s="37"/>
      <c r="AH5153" s="37"/>
      <c r="AN5153" s="37"/>
      <c r="AP5153" s="37">
        <v>462</v>
      </c>
      <c r="AQ5153" s="12">
        <v>0</v>
      </c>
      <c r="AR5153" s="37"/>
      <c r="AT5153" s="37"/>
      <c r="AV5153" s="37"/>
      <c r="AX5153" s="37"/>
      <c r="BH5153" s="12">
        <v>2</v>
      </c>
      <c r="BK5153" s="12">
        <v>0</v>
      </c>
      <c r="BV5153" s="12">
        <v>0</v>
      </c>
      <c r="CE5153" s="12">
        <v>0</v>
      </c>
      <c r="CG5153" s="12" t="s">
        <v>940</v>
      </c>
      <c r="CH5153" s="12">
        <v>172.79499999999999</v>
      </c>
      <c r="CI5153" s="12" t="s">
        <v>2671</v>
      </c>
      <c r="CJ5153" s="12" t="s">
        <v>1140</v>
      </c>
      <c r="CK5153" s="12" t="s">
        <v>932</v>
      </c>
      <c r="CL5153" s="37">
        <v>530521414</v>
      </c>
      <c r="CN5153" s="12" t="s">
        <v>1509</v>
      </c>
      <c r="CS5153" s="12"/>
      <c r="CT5153" s="36" t="str">
        <f t="shared" si="80"/>
        <v>500mn - 1bn</v>
      </c>
      <c r="CU5153" s="36" t="str">
        <f>VLOOKUP(CK5153,Mapping!B:C,2,FALSE)</f>
        <v>US/CA</v>
      </c>
    </row>
    <row r="5154" spans="1:99" ht="16" customHeight="1" x14ac:dyDescent="0.35">
      <c r="A5154" s="12" t="s">
        <v>6771</v>
      </c>
      <c r="B5154" s="12" t="s">
        <v>925</v>
      </c>
      <c r="E5154" s="37">
        <v>2922360</v>
      </c>
      <c r="G5154" s="37" t="s">
        <v>1505</v>
      </c>
      <c r="I5154" s="37"/>
      <c r="K5154" s="37"/>
      <c r="M5154" s="37">
        <v>2491860</v>
      </c>
      <c r="N5154" s="12">
        <v>5.29</v>
      </c>
      <c r="O5154" s="37"/>
      <c r="R5154" s="37"/>
      <c r="T5154" s="37"/>
      <c r="V5154" s="37"/>
      <c r="X5154" s="37"/>
      <c r="Z5154" s="37">
        <v>430500</v>
      </c>
      <c r="AA5154" s="12">
        <v>0.91</v>
      </c>
      <c r="AB5154" s="37"/>
      <c r="AD5154" s="37"/>
      <c r="AF5154" s="37"/>
      <c r="AH5154" s="37"/>
      <c r="AN5154" s="37"/>
      <c r="AP5154" s="37"/>
      <c r="AR5154" s="37"/>
      <c r="AT5154" s="37"/>
      <c r="AV5154" s="37"/>
      <c r="AX5154" s="37"/>
      <c r="BB5154" s="12">
        <v>17000</v>
      </c>
      <c r="BC5154" s="12">
        <v>15000</v>
      </c>
      <c r="CC5154" s="12">
        <v>0</v>
      </c>
      <c r="CD5154" s="12">
        <v>0</v>
      </c>
      <c r="CG5154" s="12" t="s">
        <v>940</v>
      </c>
      <c r="CH5154" s="12">
        <v>29.864000000000001</v>
      </c>
      <c r="CI5154" s="12" t="s">
        <v>1549</v>
      </c>
      <c r="CJ5154" s="12" t="s">
        <v>966</v>
      </c>
      <c r="CK5154" s="12" t="s">
        <v>932</v>
      </c>
      <c r="CL5154" s="37">
        <v>47103021</v>
      </c>
      <c r="CN5154" s="12" t="s">
        <v>1506</v>
      </c>
      <c r="CS5154" s="12"/>
      <c r="CT5154" s="36" t="str">
        <f t="shared" si="80"/>
        <v>500mn</v>
      </c>
      <c r="CU5154" s="36" t="str">
        <f>VLOOKUP(CK5154,Mapping!B:C,2,FALSE)</f>
        <v>US/CA</v>
      </c>
    </row>
    <row r="5155" spans="1:99" ht="16" customHeight="1" x14ac:dyDescent="0.35">
      <c r="A5155" s="12" t="s">
        <v>6772</v>
      </c>
      <c r="B5155" s="12" t="s">
        <v>925</v>
      </c>
      <c r="E5155" s="37">
        <v>299898</v>
      </c>
      <c r="G5155" s="37" t="s">
        <v>1505</v>
      </c>
      <c r="I5155" s="37"/>
      <c r="K5155" s="37"/>
      <c r="M5155" s="37"/>
      <c r="O5155" s="37"/>
      <c r="R5155" s="37"/>
      <c r="T5155" s="37"/>
      <c r="V5155" s="37"/>
      <c r="X5155" s="37"/>
      <c r="Z5155" s="37"/>
      <c r="AB5155" s="37"/>
      <c r="AD5155" s="37"/>
      <c r="AF5155" s="37"/>
      <c r="AH5155" s="37"/>
      <c r="AN5155" s="37">
        <v>299898</v>
      </c>
      <c r="AO5155" s="12">
        <v>0.24</v>
      </c>
      <c r="AP5155" s="37"/>
      <c r="AR5155" s="37"/>
      <c r="AT5155" s="37"/>
      <c r="AV5155" s="37"/>
      <c r="AX5155" s="37"/>
      <c r="BI5155" s="12">
        <v>1400</v>
      </c>
      <c r="BY5155" s="12">
        <v>0</v>
      </c>
      <c r="CG5155" s="12" t="s">
        <v>940</v>
      </c>
      <c r="CH5155" s="12">
        <v>7.9530000000000003</v>
      </c>
      <c r="CI5155" s="12" t="s">
        <v>1059</v>
      </c>
      <c r="CJ5155" s="12" t="s">
        <v>936</v>
      </c>
      <c r="CK5155" s="12" t="s">
        <v>932</v>
      </c>
      <c r="CL5155" s="37">
        <v>122412889</v>
      </c>
      <c r="CN5155" s="12" t="s">
        <v>1509</v>
      </c>
      <c r="CS5155" s="12"/>
      <c r="CT5155" s="36" t="str">
        <f t="shared" si="80"/>
        <v>500mn</v>
      </c>
      <c r="CU5155" s="36" t="str">
        <f>VLOOKUP(CK5155,Mapping!B:C,2,FALSE)</f>
        <v>US/CA</v>
      </c>
    </row>
    <row r="5156" spans="1:99" ht="16" customHeight="1" x14ac:dyDescent="0.35">
      <c r="A5156" s="12" t="s">
        <v>6773</v>
      </c>
      <c r="B5156" s="12" t="s">
        <v>925</v>
      </c>
      <c r="E5156" s="37">
        <v>22829711</v>
      </c>
      <c r="G5156" s="37" t="s">
        <v>1505</v>
      </c>
      <c r="I5156" s="37"/>
      <c r="K5156" s="37"/>
      <c r="M5156" s="37">
        <v>16783788</v>
      </c>
      <c r="N5156" s="12">
        <v>0.42</v>
      </c>
      <c r="O5156" s="37"/>
      <c r="Q5156" s="12">
        <v>9974</v>
      </c>
      <c r="R5156" s="37"/>
      <c r="T5156" s="37"/>
      <c r="V5156" s="37"/>
      <c r="X5156" s="37">
        <v>0</v>
      </c>
      <c r="Y5156" s="12">
        <v>0</v>
      </c>
      <c r="Z5156" s="37">
        <v>2594265</v>
      </c>
      <c r="AA5156" s="12">
        <v>7.0000000000000007E-2</v>
      </c>
      <c r="AB5156" s="37"/>
      <c r="AD5156" s="37">
        <v>1889906</v>
      </c>
      <c r="AE5156" s="12">
        <v>0.05</v>
      </c>
      <c r="AF5156" s="37"/>
      <c r="AH5156" s="37">
        <v>1259517</v>
      </c>
      <c r="AI5156" s="12">
        <v>0.03</v>
      </c>
      <c r="AN5156" s="37">
        <v>0</v>
      </c>
      <c r="AO5156" s="12">
        <v>0</v>
      </c>
      <c r="AP5156" s="37">
        <v>302235</v>
      </c>
      <c r="AQ5156" s="12">
        <v>0.01</v>
      </c>
      <c r="AR5156" s="37"/>
      <c r="AT5156" s="37"/>
      <c r="AV5156" s="37"/>
      <c r="AX5156" s="37"/>
      <c r="BA5156" s="12">
        <v>0</v>
      </c>
      <c r="BB5156" s="12">
        <v>133778</v>
      </c>
      <c r="BC5156" s="12">
        <v>87733</v>
      </c>
      <c r="BH5156" s="12">
        <v>1309</v>
      </c>
      <c r="BI5156" s="12">
        <v>0</v>
      </c>
      <c r="BJ5156" s="12">
        <v>16962</v>
      </c>
      <c r="BQ5156" s="12">
        <v>0</v>
      </c>
      <c r="BV5156" s="12">
        <v>0</v>
      </c>
      <c r="BY5156" s="12">
        <v>0</v>
      </c>
      <c r="BZ5156" s="12">
        <v>0</v>
      </c>
      <c r="CB5156" s="12">
        <v>0.01</v>
      </c>
      <c r="CC5156" s="12">
        <v>0.01</v>
      </c>
      <c r="CD5156" s="12">
        <v>0.01</v>
      </c>
      <c r="CG5156" s="12" t="s">
        <v>929</v>
      </c>
      <c r="CH5156" s="12">
        <v>35.868000000000002</v>
      </c>
      <c r="CI5156" s="12" t="s">
        <v>1127</v>
      </c>
      <c r="CJ5156" s="12" t="s">
        <v>966</v>
      </c>
      <c r="CK5156" s="12" t="s">
        <v>932</v>
      </c>
      <c r="CL5156" s="37">
        <v>3974503474</v>
      </c>
      <c r="CN5156" s="12" t="s">
        <v>1509</v>
      </c>
      <c r="CS5156" s="12"/>
      <c r="CT5156" s="36" t="str">
        <f t="shared" si="80"/>
        <v>1bn - 50bn</v>
      </c>
      <c r="CU5156" s="36" t="str">
        <f>VLOOKUP(CK5156,Mapping!B:C,2,FALSE)</f>
        <v>US/CA</v>
      </c>
    </row>
    <row r="5157" spans="1:99" ht="16" customHeight="1" x14ac:dyDescent="0.35">
      <c r="A5157" s="12" t="s">
        <v>6774</v>
      </c>
      <c r="B5157" s="12" t="s">
        <v>933</v>
      </c>
      <c r="E5157" s="37">
        <v>116054112</v>
      </c>
      <c r="G5157" s="37" t="s">
        <v>1505</v>
      </c>
      <c r="I5157" s="37"/>
      <c r="K5157" s="37"/>
      <c r="M5157" s="37"/>
      <c r="O5157" s="37"/>
      <c r="Q5157" s="12">
        <v>73230</v>
      </c>
      <c r="R5157" s="37"/>
      <c r="T5157" s="37"/>
      <c r="V5157" s="37"/>
      <c r="X5157" s="37">
        <v>71284446</v>
      </c>
      <c r="Y5157" s="12">
        <v>0.28999999999999998</v>
      </c>
      <c r="Z5157" s="37"/>
      <c r="AB5157" s="37"/>
      <c r="AD5157" s="37"/>
      <c r="AF5157" s="37"/>
      <c r="AH5157" s="37">
        <v>9247484</v>
      </c>
      <c r="AI5157" s="12">
        <v>0.04</v>
      </c>
      <c r="AN5157" s="37">
        <v>22992558</v>
      </c>
      <c r="AO5157" s="12">
        <v>0.09</v>
      </c>
      <c r="AP5157" s="37">
        <v>5206800</v>
      </c>
      <c r="AQ5157" s="12">
        <v>0.02</v>
      </c>
      <c r="AR5157" s="37">
        <v>7322824</v>
      </c>
      <c r="AS5157" s="12">
        <v>0.03</v>
      </c>
      <c r="AT5157" s="37"/>
      <c r="AV5157" s="37"/>
      <c r="AX5157" s="37"/>
      <c r="BA5157" s="12">
        <v>697636</v>
      </c>
      <c r="BE5157" s="12">
        <v>196375</v>
      </c>
      <c r="BH5157" s="12">
        <v>22551</v>
      </c>
      <c r="BI5157" s="12">
        <v>136525</v>
      </c>
      <c r="BM5157" s="12">
        <v>0.22</v>
      </c>
      <c r="BQ5157" s="12">
        <v>0.02</v>
      </c>
      <c r="BV5157" s="12">
        <v>0.02</v>
      </c>
      <c r="BY5157" s="12">
        <v>0.02</v>
      </c>
      <c r="BZ5157" s="12">
        <v>0.01</v>
      </c>
      <c r="CG5157" s="12" t="s">
        <v>940</v>
      </c>
      <c r="CH5157" s="12">
        <v>38.362000000000002</v>
      </c>
      <c r="CI5157" s="12" t="s">
        <v>6775</v>
      </c>
      <c r="CJ5157" s="12"/>
      <c r="CK5157" s="12" t="s">
        <v>954</v>
      </c>
      <c r="CL5157" s="37">
        <v>24707947160</v>
      </c>
      <c r="CN5157" s="12" t="s">
        <v>1509</v>
      </c>
      <c r="CS5157" s="12"/>
      <c r="CT5157" s="36" t="str">
        <f t="shared" si="80"/>
        <v>1bn - 50bn</v>
      </c>
      <c r="CU5157" s="36" t="str">
        <f>VLOOKUP(CK5157,Mapping!B:C,2,FALSE)</f>
        <v>EU</v>
      </c>
    </row>
    <row r="5158" spans="1:99" ht="16" customHeight="1" x14ac:dyDescent="0.35">
      <c r="A5158" s="12" t="s">
        <v>6776</v>
      </c>
      <c r="B5158" s="12" t="s">
        <v>925</v>
      </c>
      <c r="E5158" s="37">
        <v>35189695</v>
      </c>
      <c r="G5158" s="37" t="s">
        <v>1505</v>
      </c>
      <c r="I5158" s="37"/>
      <c r="K5158" s="37"/>
      <c r="M5158" s="37"/>
      <c r="O5158" s="37"/>
      <c r="Q5158" s="12">
        <v>67904</v>
      </c>
      <c r="R5158" s="37"/>
      <c r="T5158" s="37"/>
      <c r="V5158" s="37"/>
      <c r="X5158" s="37"/>
      <c r="Z5158" s="37"/>
      <c r="AB5158" s="37"/>
      <c r="AD5158" s="37"/>
      <c r="AF5158" s="37"/>
      <c r="AH5158" s="37">
        <v>8574917</v>
      </c>
      <c r="AI5158" s="12">
        <v>0.09</v>
      </c>
      <c r="AN5158" s="37">
        <v>22259962</v>
      </c>
      <c r="AO5158" s="12">
        <v>0.22</v>
      </c>
      <c r="AP5158" s="37">
        <v>4354816</v>
      </c>
      <c r="AQ5158" s="12">
        <v>0.04</v>
      </c>
      <c r="AR5158" s="37"/>
      <c r="AT5158" s="37"/>
      <c r="AV5158" s="37"/>
      <c r="AX5158" s="37"/>
      <c r="BH5158" s="12">
        <v>18861</v>
      </c>
      <c r="BI5158" s="12">
        <v>132175</v>
      </c>
      <c r="BQ5158" s="12">
        <v>0.02</v>
      </c>
      <c r="BV5158" s="12">
        <v>0.02</v>
      </c>
      <c r="BY5158" s="12">
        <v>0.02</v>
      </c>
      <c r="CG5158" s="12" t="s">
        <v>934</v>
      </c>
      <c r="CH5158" s="12">
        <v>3.9409999999999998</v>
      </c>
      <c r="CI5158" s="12" t="s">
        <v>1110</v>
      </c>
      <c r="CJ5158" s="12" t="s">
        <v>1111</v>
      </c>
      <c r="CK5158" s="12" t="s">
        <v>932</v>
      </c>
      <c r="CL5158" s="37">
        <v>9942512505</v>
      </c>
      <c r="CN5158" s="12" t="s">
        <v>1520</v>
      </c>
      <c r="CS5158" s="12"/>
      <c r="CT5158" s="36" t="str">
        <f t="shared" si="80"/>
        <v>1bn - 50bn</v>
      </c>
      <c r="CU5158" s="36" t="str">
        <f>VLOOKUP(CK5158,Mapping!B:C,2,FALSE)</f>
        <v>US/CA</v>
      </c>
    </row>
    <row r="5159" spans="1:99" ht="16" customHeight="1" x14ac:dyDescent="0.35">
      <c r="A5159" s="12" t="s">
        <v>6777</v>
      </c>
      <c r="B5159" s="12" t="s">
        <v>925</v>
      </c>
      <c r="E5159" s="37">
        <v>1776755</v>
      </c>
      <c r="G5159" s="37" t="s">
        <v>1505</v>
      </c>
      <c r="I5159" s="37"/>
      <c r="K5159" s="37"/>
      <c r="M5159" s="37"/>
      <c r="O5159" s="37"/>
      <c r="R5159" s="37"/>
      <c r="T5159" s="37"/>
      <c r="V5159" s="37"/>
      <c r="X5159" s="37"/>
      <c r="Z5159" s="37"/>
      <c r="AB5159" s="37"/>
      <c r="AD5159" s="37"/>
      <c r="AF5159" s="37"/>
      <c r="AH5159" s="37"/>
      <c r="AN5159" s="37">
        <v>1776755</v>
      </c>
      <c r="AO5159" s="12">
        <v>0.08</v>
      </c>
      <c r="AP5159" s="37"/>
      <c r="AR5159" s="37"/>
      <c r="AT5159" s="37"/>
      <c r="AV5159" s="37"/>
      <c r="AX5159" s="37"/>
      <c r="BI5159" s="12">
        <v>10550</v>
      </c>
      <c r="BY5159" s="12">
        <v>0</v>
      </c>
      <c r="CG5159" s="12" t="s">
        <v>929</v>
      </c>
      <c r="CH5159" s="12">
        <v>11.255000000000001</v>
      </c>
      <c r="CI5159" s="12" t="s">
        <v>6778</v>
      </c>
      <c r="CJ5159" s="12" t="s">
        <v>1072</v>
      </c>
      <c r="CK5159" s="12" t="s">
        <v>932</v>
      </c>
      <c r="CL5159" s="37">
        <v>2099585650</v>
      </c>
      <c r="CN5159" s="12" t="s">
        <v>1509</v>
      </c>
      <c r="CS5159" s="12"/>
      <c r="CT5159" s="36" t="str">
        <f t="shared" si="80"/>
        <v>1bn - 50bn</v>
      </c>
      <c r="CU5159" s="36" t="str">
        <f>VLOOKUP(CK5159,Mapping!B:C,2,FALSE)</f>
        <v>US/CA</v>
      </c>
    </row>
    <row r="5160" spans="1:99" ht="16" customHeight="1" x14ac:dyDescent="0.35">
      <c r="A5160" s="12" t="s">
        <v>6779</v>
      </c>
      <c r="B5160" s="12" t="s">
        <v>933</v>
      </c>
      <c r="E5160" s="37">
        <v>69687</v>
      </c>
      <c r="G5160" s="37" t="s">
        <v>1505</v>
      </c>
      <c r="I5160" s="37"/>
      <c r="K5160" s="37"/>
      <c r="M5160" s="37"/>
      <c r="O5160" s="37">
        <v>37114</v>
      </c>
      <c r="P5160" s="12">
        <v>0.05</v>
      </c>
      <c r="R5160" s="37"/>
      <c r="T5160" s="37"/>
      <c r="V5160" s="37"/>
      <c r="X5160" s="37">
        <v>32573</v>
      </c>
      <c r="Y5160" s="12">
        <v>0.04</v>
      </c>
      <c r="Z5160" s="37"/>
      <c r="AB5160" s="37"/>
      <c r="AD5160" s="37"/>
      <c r="AF5160" s="37"/>
      <c r="AH5160" s="37"/>
      <c r="AL5160" s="12">
        <v>4111</v>
      </c>
      <c r="AN5160" s="37"/>
      <c r="AP5160" s="37"/>
      <c r="AR5160" s="37"/>
      <c r="AT5160" s="37"/>
      <c r="AV5160" s="37"/>
      <c r="AX5160" s="37"/>
      <c r="BA5160" s="12">
        <v>245</v>
      </c>
      <c r="BU5160" s="12">
        <v>0</v>
      </c>
      <c r="BZ5160" s="12">
        <v>0</v>
      </c>
      <c r="CG5160" s="12" t="s">
        <v>940</v>
      </c>
      <c r="CH5160" s="12">
        <v>67.841999999999999</v>
      </c>
      <c r="CI5160" s="12" t="s">
        <v>960</v>
      </c>
      <c r="CJ5160" s="12"/>
      <c r="CK5160" s="12" t="s">
        <v>961</v>
      </c>
      <c r="CL5160" s="37">
        <v>77630622</v>
      </c>
      <c r="CN5160" s="12" t="s">
        <v>1509</v>
      </c>
      <c r="CS5160" s="12"/>
      <c r="CT5160" s="36" t="str">
        <f t="shared" si="80"/>
        <v>500mn</v>
      </c>
      <c r="CU5160" s="36" t="str">
        <f>VLOOKUP(CK5160,Mapping!B:C,2,FALSE)</f>
        <v>EU</v>
      </c>
    </row>
    <row r="5161" spans="1:99" ht="16" customHeight="1" x14ac:dyDescent="0.35">
      <c r="A5161" s="12" t="s">
        <v>6780</v>
      </c>
      <c r="B5161" s="12" t="s">
        <v>925</v>
      </c>
      <c r="E5161" s="37">
        <v>3015807</v>
      </c>
      <c r="G5161" s="37" t="s">
        <v>1505</v>
      </c>
      <c r="I5161" s="37"/>
      <c r="K5161" s="37"/>
      <c r="M5161" s="37">
        <v>3015807</v>
      </c>
      <c r="N5161" s="12">
        <v>1.4</v>
      </c>
      <c r="O5161" s="37"/>
      <c r="R5161" s="37"/>
      <c r="T5161" s="37"/>
      <c r="V5161" s="37"/>
      <c r="X5161" s="37"/>
      <c r="Z5161" s="37"/>
      <c r="AB5161" s="37"/>
      <c r="AD5161" s="37"/>
      <c r="AF5161" s="37"/>
      <c r="AH5161" s="37"/>
      <c r="AN5161" s="37"/>
      <c r="AP5161" s="37"/>
      <c r="AR5161" s="37"/>
      <c r="AT5161" s="37"/>
      <c r="AV5161" s="37"/>
      <c r="AX5161" s="37"/>
      <c r="BB5161" s="12">
        <v>24038</v>
      </c>
      <c r="CC5161" s="12">
        <v>0</v>
      </c>
      <c r="CG5161" s="12" t="s">
        <v>934</v>
      </c>
      <c r="CH5161" s="12">
        <v>21.062000000000001</v>
      </c>
      <c r="CI5161" s="12" t="s">
        <v>2658</v>
      </c>
      <c r="CJ5161" s="12" t="s">
        <v>1017</v>
      </c>
      <c r="CK5161" s="12" t="s">
        <v>932</v>
      </c>
      <c r="CL5161" s="37">
        <v>214702502</v>
      </c>
      <c r="CN5161" s="12" t="s">
        <v>1509</v>
      </c>
      <c r="CS5161" s="12"/>
      <c r="CT5161" s="36" t="str">
        <f t="shared" si="80"/>
        <v>500mn</v>
      </c>
      <c r="CU5161" s="36" t="str">
        <f>VLOOKUP(CK5161,Mapping!B:C,2,FALSE)</f>
        <v>US/CA</v>
      </c>
    </row>
    <row r="5162" spans="1:99" ht="16" customHeight="1" x14ac:dyDescent="0.35">
      <c r="A5162" s="12" t="s">
        <v>6781</v>
      </c>
      <c r="B5162" s="12" t="s">
        <v>925</v>
      </c>
      <c r="E5162" s="37">
        <v>1855958</v>
      </c>
      <c r="G5162" s="37" t="s">
        <v>1505</v>
      </c>
      <c r="I5162" s="37"/>
      <c r="K5162" s="37"/>
      <c r="M5162" s="37">
        <v>579123</v>
      </c>
      <c r="N5162" s="12">
        <v>0.01</v>
      </c>
      <c r="O5162" s="37"/>
      <c r="Q5162" s="12">
        <v>2376</v>
      </c>
      <c r="R5162" s="37"/>
      <c r="T5162" s="37"/>
      <c r="V5162" s="37"/>
      <c r="X5162" s="37"/>
      <c r="Z5162" s="37">
        <v>0</v>
      </c>
      <c r="AA5162" s="12">
        <v>0</v>
      </c>
      <c r="AB5162" s="37"/>
      <c r="AD5162" s="37">
        <v>0</v>
      </c>
      <c r="AE5162" s="12">
        <v>0</v>
      </c>
      <c r="AF5162" s="37"/>
      <c r="AH5162" s="37">
        <v>300041</v>
      </c>
      <c r="AI5162" s="12">
        <v>0.01</v>
      </c>
      <c r="AN5162" s="37">
        <v>976794</v>
      </c>
      <c r="AO5162" s="12">
        <v>0.02</v>
      </c>
      <c r="AP5162" s="37">
        <v>0</v>
      </c>
      <c r="AQ5162" s="12">
        <v>0</v>
      </c>
      <c r="AR5162" s="37"/>
      <c r="AT5162" s="37"/>
      <c r="AV5162" s="37"/>
      <c r="AX5162" s="37"/>
      <c r="BB5162" s="12">
        <v>4616</v>
      </c>
      <c r="BC5162" s="12">
        <v>0</v>
      </c>
      <c r="BH5162" s="12">
        <v>0</v>
      </c>
      <c r="BI5162" s="12">
        <v>5800</v>
      </c>
      <c r="BJ5162" s="12">
        <v>0</v>
      </c>
      <c r="BQ5162" s="12">
        <v>0</v>
      </c>
      <c r="BV5162" s="12">
        <v>0</v>
      </c>
      <c r="BY5162" s="12">
        <v>0</v>
      </c>
      <c r="CB5162" s="12">
        <v>0</v>
      </c>
      <c r="CC5162" s="12">
        <v>0</v>
      </c>
      <c r="CD5162" s="12">
        <v>0</v>
      </c>
      <c r="CG5162" s="12" t="s">
        <v>991</v>
      </c>
      <c r="CH5162" s="12">
        <v>24.030999999999999</v>
      </c>
      <c r="CI5162" s="12" t="s">
        <v>1051</v>
      </c>
      <c r="CJ5162" s="12" t="s">
        <v>2087</v>
      </c>
      <c r="CK5162" s="12" t="s">
        <v>932</v>
      </c>
      <c r="CL5162" s="37">
        <v>4332685191</v>
      </c>
      <c r="CN5162" s="12" t="s">
        <v>1509</v>
      </c>
      <c r="CS5162" s="12"/>
      <c r="CT5162" s="36" t="str">
        <f t="shared" si="80"/>
        <v>1bn - 50bn</v>
      </c>
      <c r="CU5162" s="36" t="str">
        <f>VLOOKUP(CK5162,Mapping!B:C,2,FALSE)</f>
        <v>US/CA</v>
      </c>
    </row>
    <row r="5163" spans="1:99" ht="16" customHeight="1" x14ac:dyDescent="0.35">
      <c r="A5163" s="12" t="s">
        <v>6782</v>
      </c>
      <c r="B5163" s="12" t="s">
        <v>925</v>
      </c>
      <c r="E5163" s="37">
        <v>347789</v>
      </c>
      <c r="G5163" s="37" t="s">
        <v>1505</v>
      </c>
      <c r="I5163" s="37"/>
      <c r="K5163" s="37"/>
      <c r="M5163" s="37"/>
      <c r="O5163" s="37"/>
      <c r="R5163" s="37"/>
      <c r="T5163" s="37"/>
      <c r="V5163" s="37"/>
      <c r="X5163" s="37"/>
      <c r="Z5163" s="37"/>
      <c r="AB5163" s="37"/>
      <c r="AD5163" s="37"/>
      <c r="AF5163" s="37"/>
      <c r="AH5163" s="37"/>
      <c r="AN5163" s="37">
        <v>347789</v>
      </c>
      <c r="AO5163" s="12">
        <v>1.43</v>
      </c>
      <c r="AP5163" s="37"/>
      <c r="AR5163" s="37"/>
      <c r="AT5163" s="37"/>
      <c r="AV5163" s="37"/>
      <c r="AX5163" s="37"/>
      <c r="BI5163" s="12">
        <v>1750</v>
      </c>
      <c r="BY5163" s="12">
        <v>0</v>
      </c>
      <c r="CG5163" s="12"/>
      <c r="CH5163" s="12">
        <v>96.632999999999996</v>
      </c>
      <c r="CI5163" s="12" t="s">
        <v>2013</v>
      </c>
      <c r="CJ5163" s="12"/>
      <c r="CK5163" s="12" t="s">
        <v>1173</v>
      </c>
      <c r="CL5163" s="37">
        <v>24299769</v>
      </c>
      <c r="CN5163" s="12" t="s">
        <v>1506</v>
      </c>
      <c r="CS5163" s="12"/>
      <c r="CT5163" s="36" t="str">
        <f t="shared" si="80"/>
        <v>500mn</v>
      </c>
      <c r="CU5163" s="36" t="str">
        <f>VLOOKUP(CK5163,Mapping!B:C,2,FALSE)</f>
        <v>EU</v>
      </c>
    </row>
    <row r="5164" spans="1:99" ht="16" customHeight="1" x14ac:dyDescent="0.35">
      <c r="A5164" s="12" t="s">
        <v>6783</v>
      </c>
      <c r="B5164" s="12" t="s">
        <v>925</v>
      </c>
      <c r="E5164" s="37">
        <v>14905</v>
      </c>
      <c r="G5164" s="37" t="s">
        <v>1505</v>
      </c>
      <c r="I5164" s="37"/>
      <c r="K5164" s="37"/>
      <c r="M5164" s="37"/>
      <c r="O5164" s="37"/>
      <c r="R5164" s="37"/>
      <c r="T5164" s="37"/>
      <c r="V5164" s="37"/>
      <c r="X5164" s="37"/>
      <c r="Z5164" s="37"/>
      <c r="AB5164" s="37"/>
      <c r="AD5164" s="37"/>
      <c r="AF5164" s="37"/>
      <c r="AH5164" s="37"/>
      <c r="AN5164" s="37">
        <v>14905</v>
      </c>
      <c r="AO5164" s="12">
        <v>0.05</v>
      </c>
      <c r="AP5164" s="37"/>
      <c r="AR5164" s="37"/>
      <c r="AT5164" s="37"/>
      <c r="AV5164" s="37"/>
      <c r="AX5164" s="37"/>
      <c r="BI5164" s="12">
        <v>75</v>
      </c>
      <c r="BY5164" s="12">
        <v>0</v>
      </c>
      <c r="CG5164" s="12" t="s">
        <v>929</v>
      </c>
      <c r="CH5164" s="12">
        <v>20.687999999999999</v>
      </c>
      <c r="CI5164" s="12" t="s">
        <v>4730</v>
      </c>
      <c r="CJ5164" s="12"/>
      <c r="CK5164" s="12" t="s">
        <v>979</v>
      </c>
      <c r="CL5164" s="37">
        <v>29692164</v>
      </c>
      <c r="CN5164" s="12" t="s">
        <v>1506</v>
      </c>
      <c r="CS5164" s="12"/>
      <c r="CT5164" s="36" t="str">
        <f t="shared" si="80"/>
        <v>500mn</v>
      </c>
      <c r="CU5164" s="36" t="str">
        <f>VLOOKUP(CK5164,Mapping!B:C,2,FALSE)</f>
        <v>EU</v>
      </c>
    </row>
    <row r="5165" spans="1:99" ht="16" customHeight="1" x14ac:dyDescent="0.35">
      <c r="A5165" s="12" t="s">
        <v>6784</v>
      </c>
      <c r="B5165" s="12" t="s">
        <v>933</v>
      </c>
      <c r="E5165" s="37">
        <v>1917246</v>
      </c>
      <c r="G5165" s="37" t="s">
        <v>1505</v>
      </c>
      <c r="I5165" s="37"/>
      <c r="K5165" s="37"/>
      <c r="M5165" s="37"/>
      <c r="O5165" s="37"/>
      <c r="R5165" s="37"/>
      <c r="T5165" s="37"/>
      <c r="V5165" s="37"/>
      <c r="X5165" s="37"/>
      <c r="Z5165" s="37"/>
      <c r="AB5165" s="37"/>
      <c r="AD5165" s="37"/>
      <c r="AF5165" s="37"/>
      <c r="AH5165" s="37"/>
      <c r="AN5165" s="37">
        <v>1570449</v>
      </c>
      <c r="AO5165" s="12">
        <v>0.08</v>
      </c>
      <c r="AP5165" s="37">
        <v>346797</v>
      </c>
      <c r="AQ5165" s="12">
        <v>0.02</v>
      </c>
      <c r="AR5165" s="37"/>
      <c r="AT5165" s="37"/>
      <c r="AV5165" s="37"/>
      <c r="AX5165" s="37"/>
      <c r="BH5165" s="12">
        <v>1502</v>
      </c>
      <c r="BI5165" s="12">
        <v>9325</v>
      </c>
      <c r="BV5165" s="12">
        <v>0</v>
      </c>
      <c r="BY5165" s="12">
        <v>0</v>
      </c>
      <c r="CG5165" s="12" t="s">
        <v>940</v>
      </c>
      <c r="CH5165" s="12">
        <v>37.442</v>
      </c>
      <c r="CI5165" s="12" t="s">
        <v>5379</v>
      </c>
      <c r="CJ5165" s="12"/>
      <c r="CK5165" s="12" t="s">
        <v>979</v>
      </c>
      <c r="CL5165" s="37">
        <v>1849322510</v>
      </c>
      <c r="CN5165" s="12" t="s">
        <v>1506</v>
      </c>
      <c r="CS5165" s="12"/>
      <c r="CT5165" s="36" t="str">
        <f t="shared" si="80"/>
        <v>1bn - 50bn</v>
      </c>
      <c r="CU5165" s="36" t="str">
        <f>VLOOKUP(CK5165,Mapping!B:C,2,FALSE)</f>
        <v>EU</v>
      </c>
    </row>
    <row r="5166" spans="1:99" ht="16" customHeight="1" x14ac:dyDescent="0.35">
      <c r="A5166" s="12" t="s">
        <v>6785</v>
      </c>
      <c r="B5166" s="12" t="s">
        <v>925</v>
      </c>
      <c r="E5166" s="37">
        <v>0</v>
      </c>
      <c r="G5166" s="37" t="s">
        <v>1505</v>
      </c>
      <c r="I5166" s="37"/>
      <c r="K5166" s="37"/>
      <c r="M5166" s="37">
        <v>0</v>
      </c>
      <c r="N5166" s="12">
        <v>0</v>
      </c>
      <c r="O5166" s="37"/>
      <c r="R5166" s="37"/>
      <c r="T5166" s="37"/>
      <c r="V5166" s="37"/>
      <c r="X5166" s="37"/>
      <c r="Z5166" s="37"/>
      <c r="AB5166" s="37"/>
      <c r="AD5166" s="37"/>
      <c r="AF5166" s="37"/>
      <c r="AH5166" s="37"/>
      <c r="AN5166" s="37"/>
      <c r="AP5166" s="37"/>
      <c r="AR5166" s="37"/>
      <c r="AT5166" s="37"/>
      <c r="AV5166" s="37"/>
      <c r="AX5166" s="37"/>
      <c r="BB5166" s="12">
        <v>0</v>
      </c>
      <c r="CC5166" s="12">
        <v>0</v>
      </c>
      <c r="CG5166" s="12" t="s">
        <v>940</v>
      </c>
      <c r="CH5166" s="12">
        <v>129.262</v>
      </c>
      <c r="CI5166" s="12" t="s">
        <v>1584</v>
      </c>
      <c r="CJ5166" s="12" t="s">
        <v>931</v>
      </c>
      <c r="CK5166" s="12" t="s">
        <v>932</v>
      </c>
      <c r="CL5166" s="37">
        <v>23359915</v>
      </c>
      <c r="CN5166" s="12" t="s">
        <v>1506</v>
      </c>
      <c r="CS5166" s="12"/>
      <c r="CT5166" s="36" t="str">
        <f t="shared" si="80"/>
        <v>500mn</v>
      </c>
      <c r="CU5166" s="36" t="str">
        <f>VLOOKUP(CK5166,Mapping!B:C,2,FALSE)</f>
        <v>US/CA</v>
      </c>
    </row>
    <row r="5167" spans="1:99" ht="16" customHeight="1" x14ac:dyDescent="0.35">
      <c r="A5167" s="12" t="s">
        <v>6786</v>
      </c>
      <c r="B5167" s="12" t="s">
        <v>925</v>
      </c>
      <c r="E5167" s="37">
        <v>209557</v>
      </c>
      <c r="G5167" s="37" t="s">
        <v>1505</v>
      </c>
      <c r="I5167" s="37"/>
      <c r="K5167" s="37"/>
      <c r="M5167" s="37">
        <v>19321</v>
      </c>
      <c r="N5167" s="12">
        <v>0</v>
      </c>
      <c r="O5167" s="37"/>
      <c r="Q5167" s="12">
        <v>614</v>
      </c>
      <c r="R5167" s="37"/>
      <c r="T5167" s="37"/>
      <c r="V5167" s="37"/>
      <c r="X5167" s="37"/>
      <c r="Z5167" s="37"/>
      <c r="AB5167" s="37"/>
      <c r="AD5167" s="37"/>
      <c r="AF5167" s="37"/>
      <c r="AH5167" s="37">
        <v>77536</v>
      </c>
      <c r="AI5167" s="12">
        <v>0.01</v>
      </c>
      <c r="AN5167" s="37">
        <v>109468</v>
      </c>
      <c r="AO5167" s="12">
        <v>0.01</v>
      </c>
      <c r="AP5167" s="37">
        <v>3232</v>
      </c>
      <c r="AQ5167" s="12">
        <v>0</v>
      </c>
      <c r="AR5167" s="37"/>
      <c r="AT5167" s="37"/>
      <c r="AV5167" s="37"/>
      <c r="AX5167" s="37"/>
      <c r="BB5167" s="12">
        <v>154</v>
      </c>
      <c r="BH5167" s="12">
        <v>14</v>
      </c>
      <c r="BI5167" s="12">
        <v>650</v>
      </c>
      <c r="BQ5167" s="12">
        <v>0</v>
      </c>
      <c r="BV5167" s="12">
        <v>0</v>
      </c>
      <c r="BY5167" s="12">
        <v>0</v>
      </c>
      <c r="CC5167" s="12">
        <v>0</v>
      </c>
      <c r="CG5167" s="12" t="s">
        <v>940</v>
      </c>
      <c r="CH5167" s="12">
        <v>28.286000000000001</v>
      </c>
      <c r="CI5167" s="12" t="s">
        <v>6787</v>
      </c>
      <c r="CJ5167" s="12" t="s">
        <v>936</v>
      </c>
      <c r="CK5167" s="12" t="s">
        <v>932</v>
      </c>
      <c r="CL5167" s="37">
        <v>773234367</v>
      </c>
      <c r="CN5167" s="12" t="s">
        <v>1509</v>
      </c>
      <c r="CS5167" s="12"/>
      <c r="CT5167" s="36" t="str">
        <f t="shared" si="80"/>
        <v>500mn - 1bn</v>
      </c>
      <c r="CU5167" s="36" t="str">
        <f>VLOOKUP(CK5167,Mapping!B:C,2,FALSE)</f>
        <v>US/CA</v>
      </c>
    </row>
    <row r="5168" spans="1:99" ht="16" customHeight="1" x14ac:dyDescent="0.35">
      <c r="A5168" s="12" t="s">
        <v>6788</v>
      </c>
      <c r="B5168" s="12" t="s">
        <v>925</v>
      </c>
      <c r="E5168" s="37">
        <v>199879</v>
      </c>
      <c r="G5168" s="37" t="s">
        <v>1505</v>
      </c>
      <c r="I5168" s="37"/>
      <c r="K5168" s="37"/>
      <c r="M5168" s="37"/>
      <c r="O5168" s="37"/>
      <c r="R5168" s="37"/>
      <c r="T5168" s="37"/>
      <c r="V5168" s="37"/>
      <c r="X5168" s="37"/>
      <c r="Z5168" s="37">
        <v>20699</v>
      </c>
      <c r="AA5168" s="12">
        <v>0</v>
      </c>
      <c r="AB5168" s="37"/>
      <c r="AD5168" s="37">
        <v>23398</v>
      </c>
      <c r="AE5168" s="12">
        <v>0</v>
      </c>
      <c r="AF5168" s="37"/>
      <c r="AH5168" s="37"/>
      <c r="AN5168" s="37">
        <v>155782</v>
      </c>
      <c r="AO5168" s="12">
        <v>0.01</v>
      </c>
      <c r="AP5168" s="37"/>
      <c r="AR5168" s="37"/>
      <c r="AT5168" s="37"/>
      <c r="AV5168" s="37"/>
      <c r="AX5168" s="37"/>
      <c r="BC5168" s="12">
        <v>700</v>
      </c>
      <c r="BI5168" s="12">
        <v>925</v>
      </c>
      <c r="BJ5168" s="12">
        <v>210</v>
      </c>
      <c r="BY5168" s="12">
        <v>0</v>
      </c>
      <c r="CB5168" s="12">
        <v>0</v>
      </c>
      <c r="CD5168" s="12">
        <v>0</v>
      </c>
      <c r="CG5168" s="12" t="s">
        <v>929</v>
      </c>
      <c r="CH5168" s="12">
        <v>32.292000000000002</v>
      </c>
      <c r="CI5168" s="12" t="s">
        <v>3893</v>
      </c>
      <c r="CJ5168" s="12" t="s">
        <v>1015</v>
      </c>
      <c r="CK5168" s="12" t="s">
        <v>932</v>
      </c>
      <c r="CL5168" s="37">
        <v>1552964924</v>
      </c>
      <c r="CN5168" s="12" t="s">
        <v>1509</v>
      </c>
      <c r="CS5168" s="12"/>
      <c r="CT5168" s="36" t="str">
        <f t="shared" si="80"/>
        <v>1bn - 50bn</v>
      </c>
      <c r="CU5168" s="36" t="str">
        <f>VLOOKUP(CK5168,Mapping!B:C,2,FALSE)</f>
        <v>US/CA</v>
      </c>
    </row>
    <row r="5169" spans="1:99" ht="16" customHeight="1" x14ac:dyDescent="0.35">
      <c r="A5169" s="12" t="s">
        <v>6789</v>
      </c>
      <c r="B5169" s="12" t="s">
        <v>925</v>
      </c>
      <c r="E5169" s="37">
        <v>345246</v>
      </c>
      <c r="G5169" s="37" t="s">
        <v>1505</v>
      </c>
      <c r="I5169" s="37"/>
      <c r="K5169" s="37"/>
      <c r="M5169" s="37"/>
      <c r="O5169" s="37"/>
      <c r="R5169" s="37"/>
      <c r="T5169" s="37"/>
      <c r="V5169" s="37"/>
      <c r="X5169" s="37"/>
      <c r="Z5169" s="37"/>
      <c r="AB5169" s="37"/>
      <c r="AD5169" s="37"/>
      <c r="AF5169" s="37"/>
      <c r="AH5169" s="37"/>
      <c r="AN5169" s="37">
        <v>345246</v>
      </c>
      <c r="AO5169" s="12">
        <v>0</v>
      </c>
      <c r="AP5169" s="37"/>
      <c r="AR5169" s="37"/>
      <c r="AT5169" s="37"/>
      <c r="AV5169" s="37"/>
      <c r="AX5169" s="37"/>
      <c r="BI5169" s="12">
        <v>2050</v>
      </c>
      <c r="BY5169" s="12">
        <v>0</v>
      </c>
      <c r="CG5169" s="12" t="s">
        <v>934</v>
      </c>
      <c r="CH5169" s="12">
        <v>12.993</v>
      </c>
      <c r="CI5169" s="12" t="s">
        <v>1171</v>
      </c>
      <c r="CJ5169" s="12" t="s">
        <v>1114</v>
      </c>
      <c r="CK5169" s="12" t="s">
        <v>932</v>
      </c>
      <c r="CL5169" s="37">
        <v>8415793460</v>
      </c>
      <c r="CN5169" s="12" t="s">
        <v>1506</v>
      </c>
      <c r="CS5169" s="12"/>
      <c r="CT5169" s="36" t="str">
        <f t="shared" si="80"/>
        <v>1bn - 50bn</v>
      </c>
      <c r="CU5169" s="36" t="str">
        <f>VLOOKUP(CK5169,Mapping!B:C,2,FALSE)</f>
        <v>US/CA</v>
      </c>
    </row>
    <row r="5170" spans="1:99" ht="16" customHeight="1" x14ac:dyDescent="0.35">
      <c r="A5170" s="12" t="s">
        <v>6790</v>
      </c>
      <c r="B5170" s="12" t="s">
        <v>933</v>
      </c>
      <c r="E5170" s="37">
        <v>369424</v>
      </c>
      <c r="G5170" s="37" t="s">
        <v>1505</v>
      </c>
      <c r="I5170" s="37"/>
      <c r="K5170" s="37"/>
      <c r="M5170" s="37"/>
      <c r="O5170" s="37"/>
      <c r="R5170" s="37"/>
      <c r="T5170" s="37"/>
      <c r="V5170" s="37"/>
      <c r="X5170" s="37"/>
      <c r="Z5170" s="37"/>
      <c r="AB5170" s="37"/>
      <c r="AD5170" s="37"/>
      <c r="AF5170" s="37"/>
      <c r="AH5170" s="37"/>
      <c r="AN5170" s="37"/>
      <c r="AP5170" s="37">
        <v>369424</v>
      </c>
      <c r="AQ5170" s="12">
        <v>1.28</v>
      </c>
      <c r="AR5170" s="37"/>
      <c r="AT5170" s="37"/>
      <c r="AV5170" s="37"/>
      <c r="AX5170" s="37"/>
      <c r="BH5170" s="12">
        <v>1600</v>
      </c>
      <c r="BV5170" s="12">
        <v>0</v>
      </c>
      <c r="CG5170" s="12" t="s">
        <v>940</v>
      </c>
      <c r="CH5170" s="12">
        <v>106.441</v>
      </c>
      <c r="CI5170" s="12" t="s">
        <v>1064</v>
      </c>
      <c r="CJ5170" s="12"/>
      <c r="CK5170" s="12" t="s">
        <v>1064</v>
      </c>
      <c r="CL5170" s="37">
        <v>28613495</v>
      </c>
      <c r="CN5170" s="12" t="s">
        <v>1506</v>
      </c>
      <c r="CS5170" s="12"/>
      <c r="CT5170" s="36" t="str">
        <f t="shared" si="80"/>
        <v>500mn</v>
      </c>
      <c r="CU5170" s="36" t="str">
        <f>VLOOKUP(CK5170,Mapping!B:C,2,FALSE)</f>
        <v>EU</v>
      </c>
    </row>
    <row r="5171" spans="1:99" ht="16" customHeight="1" x14ac:dyDescent="0.35">
      <c r="A5171" s="12" t="s">
        <v>6791</v>
      </c>
      <c r="B5171" s="12" t="s">
        <v>925</v>
      </c>
      <c r="E5171" s="37">
        <v>878928</v>
      </c>
      <c r="G5171" s="37" t="s">
        <v>1505</v>
      </c>
      <c r="I5171" s="37"/>
      <c r="K5171" s="37"/>
      <c r="M5171" s="37">
        <v>878928</v>
      </c>
      <c r="N5171" s="12">
        <v>0.46</v>
      </c>
      <c r="O5171" s="37"/>
      <c r="R5171" s="37"/>
      <c r="T5171" s="37"/>
      <c r="V5171" s="37"/>
      <c r="X5171" s="37"/>
      <c r="Z5171" s="37"/>
      <c r="AB5171" s="37"/>
      <c r="AD5171" s="37"/>
      <c r="AF5171" s="37"/>
      <c r="AH5171" s="37"/>
      <c r="AN5171" s="37"/>
      <c r="AP5171" s="37"/>
      <c r="AR5171" s="37"/>
      <c r="AT5171" s="37"/>
      <c r="AV5171" s="37"/>
      <c r="AX5171" s="37"/>
      <c r="BB5171" s="12">
        <v>7750</v>
      </c>
      <c r="CC5171" s="12">
        <v>0</v>
      </c>
      <c r="CG5171" s="12" t="s">
        <v>940</v>
      </c>
      <c r="CH5171" s="12">
        <v>38.933</v>
      </c>
      <c r="CI5171" s="12" t="s">
        <v>6792</v>
      </c>
      <c r="CJ5171" s="12"/>
      <c r="CK5171" s="12" t="s">
        <v>979</v>
      </c>
      <c r="CL5171" s="37">
        <v>199023863</v>
      </c>
      <c r="CN5171" s="12" t="s">
        <v>1509</v>
      </c>
      <c r="CS5171" s="12"/>
      <c r="CT5171" s="36" t="str">
        <f t="shared" si="80"/>
        <v>500mn</v>
      </c>
      <c r="CU5171" s="36" t="str">
        <f>VLOOKUP(CK5171,Mapping!B:C,2,FALSE)</f>
        <v>EU</v>
      </c>
    </row>
    <row r="5172" spans="1:99" ht="16" customHeight="1" x14ac:dyDescent="0.35">
      <c r="A5172" s="12" t="s">
        <v>6793</v>
      </c>
      <c r="B5172" s="12" t="s">
        <v>925</v>
      </c>
      <c r="E5172" s="37">
        <v>44908</v>
      </c>
      <c r="G5172" s="37" t="s">
        <v>1505</v>
      </c>
      <c r="I5172" s="37"/>
      <c r="K5172" s="37"/>
      <c r="M5172" s="37"/>
      <c r="O5172" s="37"/>
      <c r="Q5172" s="12">
        <v>52</v>
      </c>
      <c r="R5172" s="37"/>
      <c r="T5172" s="37">
        <v>448</v>
      </c>
      <c r="U5172" s="12">
        <v>0</v>
      </c>
      <c r="V5172" s="37"/>
      <c r="X5172" s="37"/>
      <c r="Z5172" s="37"/>
      <c r="AB5172" s="37"/>
      <c r="AD5172" s="37"/>
      <c r="AF5172" s="37"/>
      <c r="AH5172" s="37">
        <v>6567</v>
      </c>
      <c r="AI5172" s="12">
        <v>0</v>
      </c>
      <c r="AN5172" s="37">
        <v>37893</v>
      </c>
      <c r="AO5172" s="12">
        <v>0.02</v>
      </c>
      <c r="AP5172" s="37"/>
      <c r="AR5172" s="37"/>
      <c r="AT5172" s="37"/>
      <c r="AV5172" s="37"/>
      <c r="AX5172" s="37"/>
      <c r="BI5172" s="12">
        <v>225</v>
      </c>
      <c r="BK5172" s="12">
        <v>4</v>
      </c>
      <c r="BQ5172" s="12">
        <v>0</v>
      </c>
      <c r="BY5172" s="12">
        <v>0</v>
      </c>
      <c r="CE5172" s="12">
        <v>0</v>
      </c>
      <c r="CG5172" s="12" t="s">
        <v>934</v>
      </c>
      <c r="CH5172" s="12">
        <v>15.962999999999999</v>
      </c>
      <c r="CI5172" s="12" t="s">
        <v>6794</v>
      </c>
      <c r="CJ5172" s="12" t="s">
        <v>1111</v>
      </c>
      <c r="CK5172" s="12" t="s">
        <v>932</v>
      </c>
      <c r="CL5172" s="37">
        <v>246694721</v>
      </c>
      <c r="CN5172" s="12" t="s">
        <v>1509</v>
      </c>
      <c r="CS5172" s="12"/>
      <c r="CT5172" s="36" t="str">
        <f t="shared" si="80"/>
        <v>500mn</v>
      </c>
      <c r="CU5172" s="36" t="str">
        <f>VLOOKUP(CK5172,Mapping!B:C,2,FALSE)</f>
        <v>US/CA</v>
      </c>
    </row>
    <row r="5173" spans="1:99" ht="16" customHeight="1" x14ac:dyDescent="0.35">
      <c r="A5173" s="12" t="s">
        <v>6795</v>
      </c>
      <c r="B5173" s="12" t="s">
        <v>933</v>
      </c>
      <c r="E5173" s="37">
        <v>4058143</v>
      </c>
      <c r="G5173" s="37" t="s">
        <v>1505</v>
      </c>
      <c r="I5173" s="37"/>
      <c r="K5173" s="37">
        <v>4058143</v>
      </c>
      <c r="L5173" s="12">
        <v>1.89</v>
      </c>
      <c r="M5173" s="37"/>
      <c r="O5173" s="37">
        <v>0</v>
      </c>
      <c r="P5173" s="12">
        <v>0</v>
      </c>
      <c r="R5173" s="37"/>
      <c r="T5173" s="37"/>
      <c r="V5173" s="37"/>
      <c r="X5173" s="37"/>
      <c r="Z5173" s="37"/>
      <c r="AB5173" s="37"/>
      <c r="AD5173" s="37"/>
      <c r="AF5173" s="37"/>
      <c r="AH5173" s="37"/>
      <c r="AL5173" s="12">
        <v>0</v>
      </c>
      <c r="AN5173" s="37"/>
      <c r="AP5173" s="37"/>
      <c r="AR5173" s="37"/>
      <c r="AT5173" s="37"/>
      <c r="AV5173" s="37"/>
      <c r="AX5173" s="37"/>
      <c r="BG5173" s="12">
        <v>65700</v>
      </c>
      <c r="BS5173" s="12">
        <v>0</v>
      </c>
      <c r="BU5173" s="12">
        <v>0</v>
      </c>
      <c r="CG5173" s="12" t="s">
        <v>940</v>
      </c>
      <c r="CH5173" s="12">
        <v>33.472000000000001</v>
      </c>
      <c r="CI5173" s="12" t="s">
        <v>6796</v>
      </c>
      <c r="CJ5173" s="12"/>
      <c r="CK5173" s="12" t="s">
        <v>990</v>
      </c>
      <c r="CL5173" s="37">
        <v>214365822</v>
      </c>
      <c r="CN5173" s="12" t="s">
        <v>1531</v>
      </c>
      <c r="CS5173" s="12"/>
      <c r="CT5173" s="36" t="str">
        <f t="shared" si="80"/>
        <v>500mn</v>
      </c>
      <c r="CU5173" s="36" t="str">
        <f>VLOOKUP(CK5173,Mapping!B:C,2,FALSE)</f>
        <v>EU</v>
      </c>
    </row>
    <row r="5174" spans="1:99" ht="16" customHeight="1" x14ac:dyDescent="0.35">
      <c r="A5174" s="12" t="s">
        <v>277</v>
      </c>
      <c r="B5174" s="12" t="s">
        <v>925</v>
      </c>
      <c r="E5174" s="37">
        <v>238921582</v>
      </c>
      <c r="F5174" s="12">
        <v>119453</v>
      </c>
      <c r="G5174" s="37" t="s">
        <v>1505</v>
      </c>
      <c r="I5174" s="37">
        <v>8504451</v>
      </c>
      <c r="J5174" s="12">
        <v>0.71</v>
      </c>
      <c r="K5174" s="37">
        <v>105501117</v>
      </c>
      <c r="L5174" s="12">
        <v>8.83</v>
      </c>
      <c r="M5174" s="37"/>
      <c r="O5174" s="37">
        <v>81855545</v>
      </c>
      <c r="P5174" s="12">
        <v>6.85</v>
      </c>
      <c r="R5174" s="37">
        <v>8795551</v>
      </c>
      <c r="S5174" s="12">
        <v>0.74</v>
      </c>
      <c r="T5174" s="37"/>
      <c r="V5174" s="37">
        <v>20994890</v>
      </c>
      <c r="W5174" s="12">
        <v>1.76</v>
      </c>
      <c r="X5174" s="37">
        <v>9768549</v>
      </c>
      <c r="Y5174" s="12">
        <v>0.82</v>
      </c>
      <c r="Z5174" s="37"/>
      <c r="AB5174" s="37">
        <v>45894</v>
      </c>
      <c r="AC5174" s="12">
        <v>0</v>
      </c>
      <c r="AD5174" s="37"/>
      <c r="AF5174" s="37">
        <v>270105</v>
      </c>
      <c r="AG5174" s="12">
        <v>0.02</v>
      </c>
      <c r="AH5174" s="37"/>
      <c r="AJ5174" s="12">
        <v>3200</v>
      </c>
      <c r="AK5174" s="12">
        <v>761280</v>
      </c>
      <c r="AL5174" s="12">
        <v>4460468</v>
      </c>
      <c r="AM5174" s="12">
        <v>1104619</v>
      </c>
      <c r="AN5174" s="37"/>
      <c r="AP5174" s="37"/>
      <c r="AR5174" s="37"/>
      <c r="AT5174" s="37"/>
      <c r="AV5174" s="37"/>
      <c r="AX5174" s="37">
        <v>3185480</v>
      </c>
      <c r="AY5174" s="12">
        <v>0.27</v>
      </c>
      <c r="AZ5174" s="12">
        <v>662557</v>
      </c>
      <c r="BA5174" s="12">
        <v>86150</v>
      </c>
      <c r="BF5174" s="12">
        <v>25407</v>
      </c>
      <c r="BG5174" s="12">
        <v>1370537</v>
      </c>
      <c r="BO5174" s="12">
        <v>0.02</v>
      </c>
      <c r="BP5174" s="12">
        <v>0</v>
      </c>
      <c r="BR5174" s="12">
        <v>0</v>
      </c>
      <c r="BS5174" s="12">
        <v>0.02</v>
      </c>
      <c r="BT5174" s="12">
        <v>0.02</v>
      </c>
      <c r="BU5174" s="12">
        <v>0.02</v>
      </c>
      <c r="BW5174" s="12">
        <v>0.05</v>
      </c>
      <c r="BX5174" s="12">
        <v>0.01</v>
      </c>
      <c r="BZ5174" s="12">
        <v>0</v>
      </c>
      <c r="CG5174" s="12" t="s">
        <v>929</v>
      </c>
      <c r="CH5174" s="12">
        <v>48.991999999999997</v>
      </c>
      <c r="CI5174" s="12" t="s">
        <v>950</v>
      </c>
      <c r="CJ5174" s="12"/>
      <c r="CK5174" s="12" t="s">
        <v>951</v>
      </c>
      <c r="CL5174" s="37">
        <v>1168144337</v>
      </c>
      <c r="CN5174" s="12" t="s">
        <v>1506</v>
      </c>
      <c r="CS5174" s="12"/>
      <c r="CT5174" s="36" t="str">
        <f t="shared" si="80"/>
        <v>1bn - 50bn</v>
      </c>
      <c r="CU5174" s="36" t="str">
        <f>VLOOKUP(CK5174,Mapping!B:C,2,FALSE)</f>
        <v>HK</v>
      </c>
    </row>
    <row r="5175" spans="1:99" ht="16" customHeight="1" x14ac:dyDescent="0.35">
      <c r="A5175" s="12" t="s">
        <v>6797</v>
      </c>
      <c r="B5175" s="12" t="s">
        <v>933</v>
      </c>
      <c r="E5175" s="37">
        <v>5372209</v>
      </c>
      <c r="G5175" s="37" t="s">
        <v>1505</v>
      </c>
      <c r="I5175" s="37"/>
      <c r="K5175" s="37">
        <v>5372209</v>
      </c>
      <c r="L5175" s="12">
        <v>0.31</v>
      </c>
      <c r="M5175" s="37"/>
      <c r="O5175" s="37"/>
      <c r="R5175" s="37"/>
      <c r="T5175" s="37"/>
      <c r="V5175" s="37"/>
      <c r="X5175" s="37"/>
      <c r="Z5175" s="37"/>
      <c r="AB5175" s="37"/>
      <c r="AD5175" s="37"/>
      <c r="AF5175" s="37"/>
      <c r="AH5175" s="37"/>
      <c r="AN5175" s="37"/>
      <c r="AP5175" s="37"/>
      <c r="AR5175" s="37"/>
      <c r="AT5175" s="37"/>
      <c r="AV5175" s="37"/>
      <c r="AX5175" s="37"/>
      <c r="BG5175" s="12">
        <v>90000</v>
      </c>
      <c r="BS5175" s="12">
        <v>0</v>
      </c>
      <c r="CG5175" s="12" t="s">
        <v>959</v>
      </c>
      <c r="CH5175" s="12">
        <v>47.604999999999997</v>
      </c>
      <c r="CI5175" s="12" t="s">
        <v>2392</v>
      </c>
      <c r="CJ5175" s="12" t="s">
        <v>2393</v>
      </c>
      <c r="CK5175" s="12" t="s">
        <v>985</v>
      </c>
      <c r="CL5175" s="37">
        <v>1758398037</v>
      </c>
      <c r="CN5175" s="12" t="s">
        <v>1506</v>
      </c>
      <c r="CS5175" s="12"/>
      <c r="CT5175" s="36" t="str">
        <f t="shared" si="80"/>
        <v>1bn - 50bn</v>
      </c>
      <c r="CU5175" s="36" t="str">
        <f>VLOOKUP(CK5175,Mapping!B:C,2,FALSE)</f>
        <v>US/CA</v>
      </c>
    </row>
    <row r="5176" spans="1:99" ht="16" customHeight="1" x14ac:dyDescent="0.35">
      <c r="A5176" s="12" t="s">
        <v>6798</v>
      </c>
      <c r="B5176" s="12" t="s">
        <v>925</v>
      </c>
      <c r="E5176" s="37">
        <v>0</v>
      </c>
      <c r="G5176" s="37" t="s">
        <v>1505</v>
      </c>
      <c r="I5176" s="37"/>
      <c r="K5176" s="37"/>
      <c r="M5176" s="37"/>
      <c r="O5176" s="37"/>
      <c r="R5176" s="37"/>
      <c r="T5176" s="37"/>
      <c r="V5176" s="37"/>
      <c r="X5176" s="37"/>
      <c r="Z5176" s="37"/>
      <c r="AB5176" s="37"/>
      <c r="AD5176" s="37"/>
      <c r="AF5176" s="37"/>
      <c r="AH5176" s="37"/>
      <c r="AN5176" s="37">
        <v>0</v>
      </c>
      <c r="AO5176" s="12">
        <v>0</v>
      </c>
      <c r="AP5176" s="37"/>
      <c r="AR5176" s="37"/>
      <c r="AT5176" s="37"/>
      <c r="AV5176" s="37"/>
      <c r="AX5176" s="37"/>
      <c r="BI5176" s="12">
        <v>0</v>
      </c>
      <c r="BY5176" s="12">
        <v>0</v>
      </c>
      <c r="CG5176" s="12" t="s">
        <v>934</v>
      </c>
      <c r="CH5176" s="12">
        <v>27.981000000000002</v>
      </c>
      <c r="CI5176" s="12" t="s">
        <v>993</v>
      </c>
      <c r="CJ5176" s="12" t="s">
        <v>1170</v>
      </c>
      <c r="CK5176" s="12" t="s">
        <v>932</v>
      </c>
      <c r="CL5176" s="37">
        <v>237661631</v>
      </c>
      <c r="CN5176" s="12" t="s">
        <v>1509</v>
      </c>
      <c r="CS5176" s="12"/>
      <c r="CT5176" s="36" t="str">
        <f t="shared" si="80"/>
        <v>500mn</v>
      </c>
      <c r="CU5176" s="36" t="str">
        <f>VLOOKUP(CK5176,Mapping!B:C,2,FALSE)</f>
        <v>US/CA</v>
      </c>
    </row>
    <row r="5177" spans="1:99" ht="16" customHeight="1" x14ac:dyDescent="0.35">
      <c r="A5177" s="12" t="s">
        <v>6799</v>
      </c>
      <c r="B5177" s="12" t="s">
        <v>925</v>
      </c>
      <c r="E5177" s="37">
        <v>1240067</v>
      </c>
      <c r="G5177" s="37" t="s">
        <v>1505</v>
      </c>
      <c r="I5177" s="37"/>
      <c r="K5177" s="37"/>
      <c r="M5177" s="37">
        <v>1240067</v>
      </c>
      <c r="N5177" s="12">
        <v>1.62</v>
      </c>
      <c r="O5177" s="37"/>
      <c r="R5177" s="37"/>
      <c r="T5177" s="37"/>
      <c r="V5177" s="37"/>
      <c r="X5177" s="37"/>
      <c r="Z5177" s="37"/>
      <c r="AB5177" s="37"/>
      <c r="AD5177" s="37"/>
      <c r="AF5177" s="37"/>
      <c r="AH5177" s="37"/>
      <c r="AN5177" s="37"/>
      <c r="AP5177" s="37"/>
      <c r="AR5177" s="37"/>
      <c r="AT5177" s="37"/>
      <c r="AV5177" s="37"/>
      <c r="AX5177" s="37"/>
      <c r="BB5177" s="12">
        <v>8460</v>
      </c>
      <c r="CC5177" s="12">
        <v>0</v>
      </c>
      <c r="CG5177" s="12" t="s">
        <v>929</v>
      </c>
      <c r="CH5177" s="12">
        <v>97.656999999999996</v>
      </c>
      <c r="CI5177" s="12" t="s">
        <v>1150</v>
      </c>
      <c r="CJ5177" s="12"/>
      <c r="CK5177" s="12" t="s">
        <v>1151</v>
      </c>
      <c r="CL5177" s="37">
        <v>76754724</v>
      </c>
      <c r="CN5177" s="12" t="s">
        <v>1506</v>
      </c>
      <c r="CS5177" s="12"/>
      <c r="CT5177" s="36" t="str">
        <f t="shared" si="80"/>
        <v>500mn</v>
      </c>
      <c r="CU5177" s="36" t="str">
        <f>VLOOKUP(CK5177,Mapping!B:C,2,FALSE)</f>
        <v>EU</v>
      </c>
    </row>
    <row r="5178" spans="1:99" ht="16" customHeight="1" x14ac:dyDescent="0.35">
      <c r="A5178" s="12" t="s">
        <v>6800</v>
      </c>
      <c r="B5178" s="12" t="s">
        <v>925</v>
      </c>
      <c r="E5178" s="37">
        <v>0</v>
      </c>
      <c r="G5178" s="37" t="s">
        <v>1505</v>
      </c>
      <c r="I5178" s="37"/>
      <c r="K5178" s="37"/>
      <c r="M5178" s="37"/>
      <c r="O5178" s="37"/>
      <c r="R5178" s="37"/>
      <c r="T5178" s="37"/>
      <c r="V5178" s="37"/>
      <c r="X5178" s="37"/>
      <c r="Z5178" s="37"/>
      <c r="AB5178" s="37"/>
      <c r="AD5178" s="37"/>
      <c r="AF5178" s="37"/>
      <c r="AH5178" s="37"/>
      <c r="AN5178" s="37">
        <v>0</v>
      </c>
      <c r="AO5178" s="12">
        <v>0</v>
      </c>
      <c r="AP5178" s="37"/>
      <c r="AR5178" s="37"/>
      <c r="AT5178" s="37"/>
      <c r="AV5178" s="37"/>
      <c r="AX5178" s="37"/>
      <c r="BI5178" s="12">
        <v>0</v>
      </c>
      <c r="BY5178" s="12">
        <v>0</v>
      </c>
      <c r="CG5178" s="12" t="s">
        <v>934</v>
      </c>
      <c r="CH5178" s="12">
        <v>23.152000000000001</v>
      </c>
      <c r="CI5178" s="12" t="s">
        <v>4703</v>
      </c>
      <c r="CJ5178" s="12" t="s">
        <v>1140</v>
      </c>
      <c r="CK5178" s="12" t="s">
        <v>932</v>
      </c>
      <c r="CL5178" s="37">
        <v>468767314</v>
      </c>
      <c r="CN5178" s="12" t="s">
        <v>1509</v>
      </c>
      <c r="CS5178" s="12"/>
      <c r="CT5178" s="36" t="str">
        <f t="shared" si="80"/>
        <v>500mn</v>
      </c>
      <c r="CU5178" s="36" t="str">
        <f>VLOOKUP(CK5178,Mapping!B:C,2,FALSE)</f>
        <v>US/CA</v>
      </c>
    </row>
    <row r="5179" spans="1:99" ht="16" customHeight="1" x14ac:dyDescent="0.35">
      <c r="A5179" s="12" t="s">
        <v>6801</v>
      </c>
      <c r="B5179" s="12" t="s">
        <v>925</v>
      </c>
      <c r="E5179" s="37">
        <v>0</v>
      </c>
      <c r="G5179" s="37" t="s">
        <v>1505</v>
      </c>
      <c r="I5179" s="37"/>
      <c r="K5179" s="37"/>
      <c r="M5179" s="37"/>
      <c r="O5179" s="37"/>
      <c r="R5179" s="37"/>
      <c r="T5179" s="37"/>
      <c r="V5179" s="37"/>
      <c r="X5179" s="37"/>
      <c r="Z5179" s="37"/>
      <c r="AB5179" s="37"/>
      <c r="AD5179" s="37"/>
      <c r="AF5179" s="37"/>
      <c r="AH5179" s="37"/>
      <c r="AN5179" s="37">
        <v>0</v>
      </c>
      <c r="AO5179" s="12">
        <v>0</v>
      </c>
      <c r="AP5179" s="37"/>
      <c r="AR5179" s="37"/>
      <c r="AT5179" s="37"/>
      <c r="AV5179" s="37"/>
      <c r="AX5179" s="37"/>
      <c r="BI5179" s="12">
        <v>0</v>
      </c>
      <c r="BY5179" s="12">
        <v>0</v>
      </c>
      <c r="CG5179" s="12"/>
      <c r="CH5179" s="12">
        <v>42.167999999999999</v>
      </c>
      <c r="CI5179" s="12" t="s">
        <v>3450</v>
      </c>
      <c r="CJ5179" s="12" t="s">
        <v>1248</v>
      </c>
      <c r="CK5179" s="12" t="s">
        <v>932</v>
      </c>
      <c r="CL5179" s="37">
        <v>526480171</v>
      </c>
      <c r="CN5179" s="12" t="s">
        <v>6523</v>
      </c>
      <c r="CS5179" s="12"/>
      <c r="CT5179" s="36" t="str">
        <f t="shared" si="80"/>
        <v>500mn - 1bn</v>
      </c>
      <c r="CU5179" s="36" t="str">
        <f>VLOOKUP(CK5179,Mapping!B:C,2,FALSE)</f>
        <v>US/CA</v>
      </c>
    </row>
    <row r="5180" spans="1:99" ht="16" customHeight="1" x14ac:dyDescent="0.35">
      <c r="A5180" s="12" t="s">
        <v>6802</v>
      </c>
      <c r="B5180" s="12" t="s">
        <v>925</v>
      </c>
      <c r="E5180" s="37">
        <v>2332867</v>
      </c>
      <c r="G5180" s="37" t="s">
        <v>1505</v>
      </c>
      <c r="I5180" s="37"/>
      <c r="K5180" s="37"/>
      <c r="M5180" s="37"/>
      <c r="O5180" s="37"/>
      <c r="Q5180" s="12">
        <v>5982</v>
      </c>
      <c r="R5180" s="37"/>
      <c r="T5180" s="37"/>
      <c r="V5180" s="37"/>
      <c r="X5180" s="37"/>
      <c r="Z5180" s="37"/>
      <c r="AB5180" s="37"/>
      <c r="AD5180" s="37"/>
      <c r="AF5180" s="37"/>
      <c r="AH5180" s="37">
        <v>755407</v>
      </c>
      <c r="AI5180" s="12">
        <v>0.59</v>
      </c>
      <c r="AN5180" s="37">
        <v>1183100</v>
      </c>
      <c r="AO5180" s="12">
        <v>0.93</v>
      </c>
      <c r="AP5180" s="37">
        <v>394360</v>
      </c>
      <c r="AQ5180" s="12">
        <v>0.31</v>
      </c>
      <c r="AR5180" s="37"/>
      <c r="AT5180" s="37"/>
      <c r="AV5180" s="37"/>
      <c r="AX5180" s="37"/>
      <c r="BH5180" s="12">
        <v>1708</v>
      </c>
      <c r="BI5180" s="12">
        <v>7025</v>
      </c>
      <c r="BQ5180" s="12">
        <v>0</v>
      </c>
      <c r="BV5180" s="12">
        <v>0</v>
      </c>
      <c r="BY5180" s="12">
        <v>0</v>
      </c>
      <c r="CG5180" s="12" t="s">
        <v>929</v>
      </c>
      <c r="CH5180" s="12">
        <v>163.12299999999999</v>
      </c>
      <c r="CI5180" s="12" t="s">
        <v>6803</v>
      </c>
      <c r="CJ5180" s="12" t="s">
        <v>975</v>
      </c>
      <c r="CK5180" s="12" t="s">
        <v>932</v>
      </c>
      <c r="CL5180" s="37">
        <v>127039440</v>
      </c>
      <c r="CN5180" s="12" t="s">
        <v>1509</v>
      </c>
      <c r="CS5180" s="12"/>
      <c r="CT5180" s="36" t="str">
        <f t="shared" si="80"/>
        <v>500mn</v>
      </c>
      <c r="CU5180" s="36" t="str">
        <f>VLOOKUP(CK5180,Mapping!B:C,2,FALSE)</f>
        <v>US/CA</v>
      </c>
    </row>
    <row r="5181" spans="1:99" ht="16" customHeight="1" x14ac:dyDescent="0.35">
      <c r="A5181" s="12" t="s">
        <v>6804</v>
      </c>
      <c r="B5181" s="12" t="s">
        <v>933</v>
      </c>
      <c r="E5181" s="37">
        <v>99007883</v>
      </c>
      <c r="G5181" s="37" t="s">
        <v>1505</v>
      </c>
      <c r="I5181" s="37"/>
      <c r="K5181" s="37">
        <v>44640183</v>
      </c>
      <c r="L5181" s="12">
        <v>0.26</v>
      </c>
      <c r="M5181" s="37"/>
      <c r="O5181" s="37"/>
      <c r="Q5181" s="12">
        <v>8102</v>
      </c>
      <c r="R5181" s="37"/>
      <c r="T5181" s="37">
        <v>48424399</v>
      </c>
      <c r="U5181" s="12">
        <v>0.28000000000000003</v>
      </c>
      <c r="V5181" s="37">
        <v>73691</v>
      </c>
      <c r="W5181" s="12">
        <v>0</v>
      </c>
      <c r="X5181" s="37"/>
      <c r="Z5181" s="37"/>
      <c r="AB5181" s="37"/>
      <c r="AD5181" s="37"/>
      <c r="AF5181" s="37"/>
      <c r="AH5181" s="37">
        <v>1077323</v>
      </c>
      <c r="AI5181" s="12">
        <v>0.01</v>
      </c>
      <c r="AK5181" s="12">
        <v>3100</v>
      </c>
      <c r="AN5181" s="37">
        <v>4792287</v>
      </c>
      <c r="AO5181" s="12">
        <v>0.03</v>
      </c>
      <c r="AP5181" s="37"/>
      <c r="AR5181" s="37"/>
      <c r="AT5181" s="37"/>
      <c r="AV5181" s="37"/>
      <c r="AX5181" s="37"/>
      <c r="BG5181" s="12">
        <v>755469</v>
      </c>
      <c r="BI5181" s="12">
        <v>30912</v>
      </c>
      <c r="BK5181" s="12">
        <v>404008</v>
      </c>
      <c r="BQ5181" s="12">
        <v>0</v>
      </c>
      <c r="BS5181" s="12">
        <v>0.01</v>
      </c>
      <c r="BT5181" s="12">
        <v>0</v>
      </c>
      <c r="BY5181" s="12">
        <v>0</v>
      </c>
      <c r="CE5181" s="12">
        <v>0.01</v>
      </c>
      <c r="CG5181" s="12" t="s">
        <v>934</v>
      </c>
      <c r="CH5181" s="12">
        <v>65.879000000000005</v>
      </c>
      <c r="CI5181" s="12" t="s">
        <v>997</v>
      </c>
      <c r="CJ5181" s="12"/>
      <c r="CK5181" s="12" t="s">
        <v>970</v>
      </c>
      <c r="CL5181" s="37">
        <v>17462308815</v>
      </c>
      <c r="CN5181" s="12" t="s">
        <v>1506</v>
      </c>
      <c r="CS5181" s="12"/>
      <c r="CT5181" s="36" t="str">
        <f t="shared" si="80"/>
        <v>1bn - 50bn</v>
      </c>
      <c r="CU5181" s="36" t="str">
        <f>VLOOKUP(CK5181,Mapping!B:C,2,FALSE)</f>
        <v>EU</v>
      </c>
    </row>
    <row r="5182" spans="1:99" ht="16" customHeight="1" x14ac:dyDescent="0.35">
      <c r="A5182" s="12" t="s">
        <v>6805</v>
      </c>
      <c r="B5182" s="12" t="s">
        <v>933</v>
      </c>
      <c r="E5182" s="37">
        <v>15268550</v>
      </c>
      <c r="G5182" s="37" t="s">
        <v>1505</v>
      </c>
      <c r="I5182" s="37"/>
      <c r="K5182" s="37">
        <v>9377482</v>
      </c>
      <c r="L5182" s="12">
        <v>0.06</v>
      </c>
      <c r="M5182" s="37"/>
      <c r="O5182" s="37">
        <v>4748002</v>
      </c>
      <c r="P5182" s="12">
        <v>0.03</v>
      </c>
      <c r="R5182" s="37"/>
      <c r="T5182" s="37"/>
      <c r="V5182" s="37"/>
      <c r="X5182" s="37"/>
      <c r="Z5182" s="37"/>
      <c r="AB5182" s="37"/>
      <c r="AD5182" s="37"/>
      <c r="AF5182" s="37"/>
      <c r="AH5182" s="37"/>
      <c r="AL5182" s="12">
        <v>279904</v>
      </c>
      <c r="AM5182" s="12">
        <v>514598</v>
      </c>
      <c r="AN5182" s="37"/>
      <c r="AP5182" s="37"/>
      <c r="AR5182" s="37"/>
      <c r="AT5182" s="37"/>
      <c r="AV5182" s="37"/>
      <c r="AX5182" s="37">
        <v>1143066</v>
      </c>
      <c r="AY5182" s="12">
        <v>0.01</v>
      </c>
      <c r="BG5182" s="12">
        <v>158700</v>
      </c>
      <c r="BS5182" s="12">
        <v>0</v>
      </c>
      <c r="BU5182" s="12">
        <v>0</v>
      </c>
      <c r="BW5182" s="12">
        <v>0.02</v>
      </c>
      <c r="CG5182" s="12" t="s">
        <v>934</v>
      </c>
      <c r="CH5182" s="12">
        <v>32.076000000000001</v>
      </c>
      <c r="CI5182" s="12" t="s">
        <v>1011</v>
      </c>
      <c r="CJ5182" s="12" t="s">
        <v>1012</v>
      </c>
      <c r="CK5182" s="12" t="s">
        <v>1013</v>
      </c>
      <c r="CL5182" s="37">
        <v>16109050460</v>
      </c>
      <c r="CN5182" s="12" t="s">
        <v>1506</v>
      </c>
      <c r="CS5182" s="12"/>
      <c r="CT5182" s="36" t="str">
        <f t="shared" si="80"/>
        <v>1bn - 50bn</v>
      </c>
      <c r="CU5182" s="36" t="str">
        <f>VLOOKUP(CK5182,Mapping!B:C,2,FALSE)</f>
        <v>Oceania</v>
      </c>
    </row>
    <row r="5183" spans="1:99" ht="16" customHeight="1" x14ac:dyDescent="0.35">
      <c r="A5183" s="12" t="s">
        <v>6806</v>
      </c>
      <c r="B5183" s="12" t="s">
        <v>933</v>
      </c>
      <c r="E5183" s="37">
        <v>526827</v>
      </c>
      <c r="G5183" s="37" t="s">
        <v>1505</v>
      </c>
      <c r="I5183" s="37"/>
      <c r="K5183" s="37"/>
      <c r="M5183" s="37"/>
      <c r="O5183" s="37"/>
      <c r="Q5183" s="12">
        <v>3962</v>
      </c>
      <c r="R5183" s="37"/>
      <c r="T5183" s="37"/>
      <c r="V5183" s="37"/>
      <c r="X5183" s="37"/>
      <c r="Z5183" s="37"/>
      <c r="AB5183" s="37"/>
      <c r="AD5183" s="37"/>
      <c r="AF5183" s="37"/>
      <c r="AH5183" s="37">
        <v>526827</v>
      </c>
      <c r="AI5183" s="12">
        <v>0.02</v>
      </c>
      <c r="AN5183" s="37"/>
      <c r="AP5183" s="37"/>
      <c r="AR5183" s="37"/>
      <c r="AT5183" s="37"/>
      <c r="AV5183" s="37"/>
      <c r="AX5183" s="37"/>
      <c r="BQ5183" s="12">
        <v>0</v>
      </c>
      <c r="CG5183" s="12" t="s">
        <v>934</v>
      </c>
      <c r="CH5183" s="12">
        <v>51.151000000000003</v>
      </c>
      <c r="CI5183" s="12" t="s">
        <v>1011</v>
      </c>
      <c r="CJ5183" s="12" t="s">
        <v>1012</v>
      </c>
      <c r="CK5183" s="12" t="s">
        <v>1013</v>
      </c>
      <c r="CL5183" s="37">
        <v>2503593846</v>
      </c>
      <c r="CN5183" s="12" t="s">
        <v>1506</v>
      </c>
      <c r="CS5183" s="12"/>
      <c r="CT5183" s="36" t="str">
        <f t="shared" si="80"/>
        <v>1bn - 50bn</v>
      </c>
      <c r="CU5183" s="36" t="str">
        <f>VLOOKUP(CK5183,Mapping!B:C,2,FALSE)</f>
        <v>Oceania</v>
      </c>
    </row>
    <row r="5184" spans="1:99" ht="16" customHeight="1" x14ac:dyDescent="0.35">
      <c r="A5184" s="12" t="s">
        <v>1405</v>
      </c>
      <c r="B5184" s="12" t="s">
        <v>925</v>
      </c>
      <c r="E5184" s="37">
        <v>3529014574</v>
      </c>
      <c r="G5184" s="37" t="s">
        <v>1505</v>
      </c>
      <c r="I5184" s="37"/>
      <c r="K5184" s="37"/>
      <c r="M5184" s="37"/>
      <c r="O5184" s="37">
        <v>2745021667</v>
      </c>
      <c r="P5184" s="12">
        <v>5.61</v>
      </c>
      <c r="R5184" s="37">
        <v>783992907</v>
      </c>
      <c r="S5184" s="12">
        <v>1.6</v>
      </c>
      <c r="T5184" s="37"/>
      <c r="V5184" s="37"/>
      <c r="X5184" s="37"/>
      <c r="Z5184" s="37"/>
      <c r="AB5184" s="37"/>
      <c r="AD5184" s="37"/>
      <c r="AF5184" s="37"/>
      <c r="AH5184" s="37"/>
      <c r="AL5184" s="12">
        <v>196241549</v>
      </c>
      <c r="AN5184" s="37"/>
      <c r="AP5184" s="37"/>
      <c r="AR5184" s="37"/>
      <c r="AT5184" s="37"/>
      <c r="AV5184" s="37"/>
      <c r="AX5184" s="37"/>
      <c r="AZ5184" s="12">
        <v>73894209</v>
      </c>
      <c r="BU5184" s="12">
        <v>1.02</v>
      </c>
      <c r="BX5184" s="12">
        <v>1.32</v>
      </c>
      <c r="CG5184" s="12" t="s">
        <v>1668</v>
      </c>
      <c r="CH5184" s="12">
        <v>11.01</v>
      </c>
      <c r="CI5184" s="12" t="s">
        <v>1053</v>
      </c>
      <c r="CJ5184" s="12"/>
      <c r="CK5184" s="12" t="s">
        <v>1054</v>
      </c>
      <c r="CL5184" s="37">
        <v>50560084650</v>
      </c>
      <c r="CN5184" s="12" t="s">
        <v>1536</v>
      </c>
      <c r="CS5184" s="12"/>
      <c r="CT5184" s="36" t="str">
        <f t="shared" si="80"/>
        <v>50bn - 100bn</v>
      </c>
      <c r="CU5184" s="36" t="str">
        <f>VLOOKUP(CK5184,Mapping!B:C,2,FALSE)</f>
        <v>EU</v>
      </c>
    </row>
    <row r="5185" spans="1:99" ht="16" customHeight="1" x14ac:dyDescent="0.35">
      <c r="A5185" s="12" t="s">
        <v>6807</v>
      </c>
      <c r="B5185" s="12" t="s">
        <v>925</v>
      </c>
      <c r="E5185" s="37">
        <v>276012</v>
      </c>
      <c r="G5185" s="37" t="s">
        <v>1505</v>
      </c>
      <c r="I5185" s="37"/>
      <c r="K5185" s="37"/>
      <c r="M5185" s="37">
        <v>276012</v>
      </c>
      <c r="N5185" s="12">
        <v>0.25</v>
      </c>
      <c r="O5185" s="37"/>
      <c r="R5185" s="37"/>
      <c r="T5185" s="37"/>
      <c r="V5185" s="37"/>
      <c r="X5185" s="37"/>
      <c r="Z5185" s="37"/>
      <c r="AB5185" s="37"/>
      <c r="AD5185" s="37"/>
      <c r="AF5185" s="37"/>
      <c r="AH5185" s="37"/>
      <c r="AN5185" s="37"/>
      <c r="AP5185" s="37"/>
      <c r="AR5185" s="37"/>
      <c r="AT5185" s="37"/>
      <c r="AV5185" s="37"/>
      <c r="AX5185" s="37"/>
      <c r="BB5185" s="12">
        <v>2200</v>
      </c>
      <c r="CC5185" s="12">
        <v>0</v>
      </c>
      <c r="CG5185" s="12" t="s">
        <v>940</v>
      </c>
      <c r="CH5185" s="12">
        <v>63.302</v>
      </c>
      <c r="CI5185" s="12" t="s">
        <v>1096</v>
      </c>
      <c r="CJ5185" s="12" t="s">
        <v>1097</v>
      </c>
      <c r="CK5185" s="12" t="s">
        <v>932</v>
      </c>
      <c r="CL5185" s="37">
        <v>108048693</v>
      </c>
      <c r="CN5185" s="12" t="s">
        <v>1509</v>
      </c>
      <c r="CS5185" s="12"/>
      <c r="CT5185" s="36" t="str">
        <f t="shared" si="80"/>
        <v>500mn</v>
      </c>
      <c r="CU5185" s="36" t="str">
        <f>VLOOKUP(CK5185,Mapping!B:C,2,FALSE)</f>
        <v>US/CA</v>
      </c>
    </row>
    <row r="5186" spans="1:99" ht="16" customHeight="1" x14ac:dyDescent="0.35">
      <c r="A5186" s="12" t="s">
        <v>1397</v>
      </c>
      <c r="B5186" s="12" t="s">
        <v>933</v>
      </c>
      <c r="E5186" s="37">
        <v>574900741</v>
      </c>
      <c r="G5186" s="37" t="s">
        <v>1505</v>
      </c>
      <c r="I5186" s="37"/>
      <c r="K5186" s="37"/>
      <c r="M5186" s="37">
        <v>618016</v>
      </c>
      <c r="N5186" s="12">
        <v>0</v>
      </c>
      <c r="O5186" s="37"/>
      <c r="Q5186" s="12">
        <v>2178588</v>
      </c>
      <c r="R5186" s="37"/>
      <c r="T5186" s="37">
        <v>261492</v>
      </c>
      <c r="U5186" s="12">
        <v>0</v>
      </c>
      <c r="V5186" s="37"/>
      <c r="X5186" s="37"/>
      <c r="Z5186" s="37"/>
      <c r="AB5186" s="37"/>
      <c r="AD5186" s="37"/>
      <c r="AF5186" s="37"/>
      <c r="AH5186" s="37">
        <v>275112093</v>
      </c>
      <c r="AI5186" s="12">
        <v>0.53</v>
      </c>
      <c r="AN5186" s="37">
        <v>286613324</v>
      </c>
      <c r="AO5186" s="12">
        <v>0.55000000000000004</v>
      </c>
      <c r="AP5186" s="37">
        <v>12295816</v>
      </c>
      <c r="AQ5186" s="12">
        <v>0.02</v>
      </c>
      <c r="AR5186" s="37">
        <v>0</v>
      </c>
      <c r="AS5186" s="12">
        <v>0</v>
      </c>
      <c r="AT5186" s="37"/>
      <c r="AV5186" s="37"/>
      <c r="AX5186" s="37"/>
      <c r="BB5186" s="12">
        <v>4926</v>
      </c>
      <c r="BE5186" s="12">
        <v>0</v>
      </c>
      <c r="BH5186" s="12">
        <v>53254</v>
      </c>
      <c r="BI5186" s="12">
        <v>1701850</v>
      </c>
      <c r="BK5186" s="12">
        <v>2336</v>
      </c>
      <c r="BM5186" s="12">
        <v>0</v>
      </c>
      <c r="BQ5186" s="12">
        <v>0.52</v>
      </c>
      <c r="BV5186" s="12">
        <v>0.05</v>
      </c>
      <c r="BY5186" s="12">
        <v>0.22</v>
      </c>
      <c r="CC5186" s="12">
        <v>0</v>
      </c>
      <c r="CE5186" s="12">
        <v>0</v>
      </c>
      <c r="CG5186" s="12" t="s">
        <v>940</v>
      </c>
      <c r="CH5186" s="12">
        <v>34.292000000000002</v>
      </c>
      <c r="CI5186" s="12" t="s">
        <v>1147</v>
      </c>
      <c r="CJ5186" s="12" t="s">
        <v>1130</v>
      </c>
      <c r="CK5186" s="12" t="s">
        <v>932</v>
      </c>
      <c r="CL5186" s="37">
        <v>51961801333</v>
      </c>
      <c r="CN5186" s="12" t="s">
        <v>1506</v>
      </c>
      <c r="CS5186" s="12"/>
      <c r="CT5186" s="36" t="str">
        <f t="shared" si="80"/>
        <v>50bn - 100bn</v>
      </c>
      <c r="CU5186" s="36" t="str">
        <f>VLOOKUP(CK5186,Mapping!B:C,2,FALSE)</f>
        <v>US/CA</v>
      </c>
    </row>
    <row r="5187" spans="1:99" ht="16" customHeight="1" x14ac:dyDescent="0.35">
      <c r="A5187" s="12" t="s">
        <v>554</v>
      </c>
      <c r="B5187" s="12" t="s">
        <v>925</v>
      </c>
      <c r="E5187" s="37">
        <v>28084704</v>
      </c>
      <c r="F5187" s="12">
        <v>13203</v>
      </c>
      <c r="G5187" s="37" t="s">
        <v>1505</v>
      </c>
      <c r="I5187" s="37">
        <v>703868</v>
      </c>
      <c r="J5187" s="12">
        <v>0</v>
      </c>
      <c r="K5187" s="37">
        <v>8305972</v>
      </c>
      <c r="L5187" s="12">
        <v>0.02</v>
      </c>
      <c r="M5187" s="37"/>
      <c r="O5187" s="37">
        <v>8472419</v>
      </c>
      <c r="P5187" s="12">
        <v>0.02</v>
      </c>
      <c r="R5187" s="37">
        <v>3197057</v>
      </c>
      <c r="S5187" s="12">
        <v>0.01</v>
      </c>
      <c r="T5187" s="37"/>
      <c r="V5187" s="37">
        <v>1781595</v>
      </c>
      <c r="W5187" s="12">
        <v>0</v>
      </c>
      <c r="X5187" s="37"/>
      <c r="Z5187" s="37"/>
      <c r="AB5187" s="37">
        <v>1294110</v>
      </c>
      <c r="AC5187" s="12">
        <v>0</v>
      </c>
      <c r="AD5187" s="37"/>
      <c r="AF5187" s="37">
        <v>1025618</v>
      </c>
      <c r="AG5187" s="12">
        <v>0</v>
      </c>
      <c r="AH5187" s="37"/>
      <c r="AJ5187" s="12">
        <v>87205</v>
      </c>
      <c r="AK5187" s="12">
        <v>78002</v>
      </c>
      <c r="AL5187" s="12">
        <v>526971</v>
      </c>
      <c r="AN5187" s="37">
        <v>3304065</v>
      </c>
      <c r="AO5187" s="12">
        <v>0.01</v>
      </c>
      <c r="AP5187" s="37"/>
      <c r="AR5187" s="37"/>
      <c r="AT5187" s="37"/>
      <c r="AV5187" s="37"/>
      <c r="AX5187" s="37"/>
      <c r="AZ5187" s="12">
        <v>300965</v>
      </c>
      <c r="BF5187" s="12">
        <v>67715</v>
      </c>
      <c r="BG5187" s="12">
        <v>139149</v>
      </c>
      <c r="BI5187" s="12">
        <v>19625</v>
      </c>
      <c r="BO5187" s="12">
        <v>0</v>
      </c>
      <c r="BP5187" s="12">
        <v>0</v>
      </c>
      <c r="BR5187" s="12">
        <v>0</v>
      </c>
      <c r="BS5187" s="12">
        <v>0</v>
      </c>
      <c r="BT5187" s="12">
        <v>0</v>
      </c>
      <c r="BU5187" s="12">
        <v>0</v>
      </c>
      <c r="BX5187" s="12">
        <v>0.01</v>
      </c>
      <c r="BY5187" s="12">
        <v>0</v>
      </c>
      <c r="CG5187" s="12" t="s">
        <v>963</v>
      </c>
      <c r="CH5187" s="12">
        <v>18.699000000000002</v>
      </c>
      <c r="CI5187" s="12" t="s">
        <v>1165</v>
      </c>
      <c r="CJ5187" s="12"/>
      <c r="CK5187" s="12" t="s">
        <v>1167</v>
      </c>
      <c r="CL5187" s="37">
        <v>50711752030</v>
      </c>
      <c r="CN5187" s="12" t="s">
        <v>1506</v>
      </c>
      <c r="CS5187" s="12"/>
      <c r="CT5187" s="36" t="str">
        <f t="shared" ref="CT5187:CT5250" si="81">IF(CL5187&gt;100000000000, "100bn", IF(CL5187&gt;50000000000, "50bn - 100bn",IF(CL5187&gt;1000000000, "1bn - 50bn", IF(CL5187&gt;500000000, "500mn - 1bn", "500mn"))))</f>
        <v>50bn - 100bn</v>
      </c>
      <c r="CU5187" s="36" t="str">
        <f>VLOOKUP(CK5187,Mapping!B:C,2,FALSE)</f>
        <v>Asia</v>
      </c>
    </row>
    <row r="5188" spans="1:99" ht="16" customHeight="1" x14ac:dyDescent="0.35">
      <c r="A5188" s="12" t="s">
        <v>6808</v>
      </c>
      <c r="B5188" s="12" t="s">
        <v>925</v>
      </c>
      <c r="E5188" s="37">
        <v>953414</v>
      </c>
      <c r="G5188" s="37" t="s">
        <v>1505</v>
      </c>
      <c r="I5188" s="37"/>
      <c r="K5188" s="37"/>
      <c r="M5188" s="37"/>
      <c r="O5188" s="37"/>
      <c r="Q5188" s="12">
        <v>7550</v>
      </c>
      <c r="R5188" s="37"/>
      <c r="T5188" s="37"/>
      <c r="V5188" s="37"/>
      <c r="X5188" s="37"/>
      <c r="Z5188" s="37"/>
      <c r="AB5188" s="37"/>
      <c r="AD5188" s="37"/>
      <c r="AF5188" s="37"/>
      <c r="AH5188" s="37">
        <v>953414</v>
      </c>
      <c r="AI5188" s="12">
        <v>7.0000000000000007E-2</v>
      </c>
      <c r="AN5188" s="37"/>
      <c r="AP5188" s="37"/>
      <c r="AR5188" s="37"/>
      <c r="AT5188" s="37"/>
      <c r="AV5188" s="37"/>
      <c r="AX5188" s="37"/>
      <c r="BQ5188" s="12">
        <v>0</v>
      </c>
      <c r="CG5188" s="12" t="s">
        <v>940</v>
      </c>
      <c r="CH5188" s="12">
        <v>27.85</v>
      </c>
      <c r="CI5188" s="12" t="s">
        <v>3973</v>
      </c>
      <c r="CJ5188" s="12" t="s">
        <v>931</v>
      </c>
      <c r="CK5188" s="12" t="s">
        <v>932</v>
      </c>
      <c r="CL5188" s="37">
        <v>1344873900</v>
      </c>
      <c r="CN5188" s="12" t="s">
        <v>1506</v>
      </c>
      <c r="CS5188" s="12"/>
      <c r="CT5188" s="36" t="str">
        <f t="shared" si="81"/>
        <v>1bn - 50bn</v>
      </c>
      <c r="CU5188" s="36" t="str">
        <f>VLOOKUP(CK5188,Mapping!B:C,2,FALSE)</f>
        <v>US/CA</v>
      </c>
    </row>
    <row r="5189" spans="1:99" ht="16" customHeight="1" x14ac:dyDescent="0.35">
      <c r="A5189" s="12" t="s">
        <v>6809</v>
      </c>
      <c r="B5189" s="12" t="s">
        <v>933</v>
      </c>
      <c r="E5189" s="37">
        <v>572394208</v>
      </c>
      <c r="G5189" s="37" t="s">
        <v>1505</v>
      </c>
      <c r="I5189" s="37"/>
      <c r="K5189" s="37"/>
      <c r="M5189" s="37"/>
      <c r="O5189" s="37"/>
      <c r="R5189" s="37"/>
      <c r="T5189" s="37"/>
      <c r="V5189" s="37"/>
      <c r="X5189" s="37"/>
      <c r="Z5189" s="37"/>
      <c r="AB5189" s="37"/>
      <c r="AD5189" s="37"/>
      <c r="AF5189" s="37"/>
      <c r="AH5189" s="37"/>
      <c r="AN5189" s="37">
        <v>562237712</v>
      </c>
      <c r="AO5189" s="12">
        <v>2.96</v>
      </c>
      <c r="AP5189" s="37"/>
      <c r="AR5189" s="37"/>
      <c r="AT5189" s="37">
        <v>10156496</v>
      </c>
      <c r="AU5189" s="12">
        <v>0.05</v>
      </c>
      <c r="AV5189" s="37"/>
      <c r="AX5189" s="37"/>
      <c r="BD5189" s="12">
        <v>952767</v>
      </c>
      <c r="BI5189" s="12">
        <v>3338450</v>
      </c>
      <c r="BY5189" s="12">
        <v>0.43</v>
      </c>
      <c r="CF5189" s="12">
        <v>0.82</v>
      </c>
      <c r="CG5189" s="12" t="s">
        <v>940</v>
      </c>
      <c r="CH5189" s="12">
        <v>37.19</v>
      </c>
      <c r="CI5189" s="12" t="s">
        <v>997</v>
      </c>
      <c r="CJ5189" s="12"/>
      <c r="CK5189" s="12" t="s">
        <v>970</v>
      </c>
      <c r="CL5189" s="37">
        <v>19107892687</v>
      </c>
      <c r="CN5189" s="12" t="s">
        <v>1506</v>
      </c>
      <c r="CS5189" s="12"/>
      <c r="CT5189" s="36" t="str">
        <f t="shared" si="81"/>
        <v>1bn - 50bn</v>
      </c>
      <c r="CU5189" s="36" t="str">
        <f>VLOOKUP(CK5189,Mapping!B:C,2,FALSE)</f>
        <v>EU</v>
      </c>
    </row>
    <row r="5190" spans="1:99" ht="16" customHeight="1" x14ac:dyDescent="0.35">
      <c r="A5190" s="12" t="s">
        <v>6810</v>
      </c>
      <c r="B5190" s="12" t="s">
        <v>933</v>
      </c>
      <c r="E5190" s="37">
        <v>6829139</v>
      </c>
      <c r="G5190" s="37" t="s">
        <v>1505</v>
      </c>
      <c r="I5190" s="37"/>
      <c r="K5190" s="37"/>
      <c r="M5190" s="37"/>
      <c r="O5190" s="37"/>
      <c r="R5190" s="37"/>
      <c r="T5190" s="37"/>
      <c r="V5190" s="37"/>
      <c r="X5190" s="37"/>
      <c r="Z5190" s="37"/>
      <c r="AB5190" s="37"/>
      <c r="AD5190" s="37"/>
      <c r="AF5190" s="37"/>
      <c r="AH5190" s="37"/>
      <c r="AN5190" s="37">
        <v>6829139</v>
      </c>
      <c r="AO5190" s="12">
        <v>0.78</v>
      </c>
      <c r="AP5190" s="37"/>
      <c r="AR5190" s="37"/>
      <c r="AT5190" s="37"/>
      <c r="AV5190" s="37"/>
      <c r="AX5190" s="37"/>
      <c r="BI5190" s="12">
        <v>40550</v>
      </c>
      <c r="BY5190" s="12">
        <v>0.01</v>
      </c>
      <c r="CG5190" s="12" t="s">
        <v>929</v>
      </c>
      <c r="CH5190" s="12">
        <v>45.38</v>
      </c>
      <c r="CI5190" s="12" t="s">
        <v>1255</v>
      </c>
      <c r="CJ5190" s="12"/>
      <c r="CK5190" s="12" t="s">
        <v>1038</v>
      </c>
      <c r="CL5190" s="37">
        <v>875705502</v>
      </c>
      <c r="CN5190" s="12" t="s">
        <v>1506</v>
      </c>
      <c r="CS5190" s="12"/>
      <c r="CT5190" s="36" t="str">
        <f t="shared" si="81"/>
        <v>500mn - 1bn</v>
      </c>
      <c r="CU5190" s="36" t="str">
        <f>VLOOKUP(CK5190,Mapping!B:C,2,FALSE)</f>
        <v>EU</v>
      </c>
    </row>
    <row r="5191" spans="1:99" ht="16" customHeight="1" x14ac:dyDescent="0.35">
      <c r="A5191" s="12" t="s">
        <v>6811</v>
      </c>
      <c r="B5191" s="12" t="s">
        <v>925</v>
      </c>
      <c r="E5191" s="37">
        <v>1719480</v>
      </c>
      <c r="G5191" s="37" t="s">
        <v>1505</v>
      </c>
      <c r="I5191" s="37"/>
      <c r="K5191" s="37"/>
      <c r="M5191" s="37">
        <v>712152</v>
      </c>
      <c r="N5191" s="12">
        <v>0.24</v>
      </c>
      <c r="O5191" s="37"/>
      <c r="R5191" s="37"/>
      <c r="T5191" s="37"/>
      <c r="V5191" s="37"/>
      <c r="X5191" s="37"/>
      <c r="Z5191" s="37"/>
      <c r="AB5191" s="37"/>
      <c r="AD5191" s="37"/>
      <c r="AF5191" s="37"/>
      <c r="AH5191" s="37"/>
      <c r="AN5191" s="37">
        <v>1007328</v>
      </c>
      <c r="AO5191" s="12">
        <v>0.34</v>
      </c>
      <c r="AP5191" s="37"/>
      <c r="AR5191" s="37"/>
      <c r="AT5191" s="37"/>
      <c r="AV5191" s="37"/>
      <c r="AX5191" s="37"/>
      <c r="BB5191" s="12">
        <v>5400</v>
      </c>
      <c r="BI5191" s="12">
        <v>4350</v>
      </c>
      <c r="BY5191" s="12">
        <v>0</v>
      </c>
      <c r="CC5191" s="12">
        <v>0</v>
      </c>
      <c r="CG5191" s="12" t="s">
        <v>929</v>
      </c>
      <c r="CH5191" s="12">
        <v>38.707999999999998</v>
      </c>
      <c r="CI5191" s="12" t="s">
        <v>953</v>
      </c>
      <c r="CJ5191" s="12"/>
      <c r="CK5191" s="12" t="s">
        <v>954</v>
      </c>
      <c r="CL5191" s="37">
        <v>297802058</v>
      </c>
      <c r="CN5191" s="12" t="s">
        <v>1506</v>
      </c>
      <c r="CS5191" s="12"/>
      <c r="CT5191" s="36" t="str">
        <f t="shared" si="81"/>
        <v>500mn</v>
      </c>
      <c r="CU5191" s="36" t="str">
        <f>VLOOKUP(CK5191,Mapping!B:C,2,FALSE)</f>
        <v>EU</v>
      </c>
    </row>
    <row r="5192" spans="1:99" ht="16" customHeight="1" x14ac:dyDescent="0.35">
      <c r="A5192" s="12" t="s">
        <v>6812</v>
      </c>
      <c r="B5192" s="12" t="s">
        <v>925</v>
      </c>
      <c r="E5192" s="37">
        <v>827000</v>
      </c>
      <c r="G5192" s="37" t="s">
        <v>1505</v>
      </c>
      <c r="I5192" s="37"/>
      <c r="K5192" s="37"/>
      <c r="M5192" s="37">
        <v>203873</v>
      </c>
      <c r="N5192" s="12">
        <v>0.15</v>
      </c>
      <c r="O5192" s="37"/>
      <c r="R5192" s="37"/>
      <c r="T5192" s="37"/>
      <c r="V5192" s="37"/>
      <c r="X5192" s="37"/>
      <c r="Z5192" s="37"/>
      <c r="AB5192" s="37"/>
      <c r="AD5192" s="37"/>
      <c r="AF5192" s="37"/>
      <c r="AH5192" s="37"/>
      <c r="AN5192" s="37">
        <v>623127</v>
      </c>
      <c r="AO5192" s="12">
        <v>0.44</v>
      </c>
      <c r="AP5192" s="37"/>
      <c r="AR5192" s="37"/>
      <c r="AT5192" s="37"/>
      <c r="AV5192" s="37"/>
      <c r="AX5192" s="37"/>
      <c r="BB5192" s="12">
        <v>1625</v>
      </c>
      <c r="BI5192" s="12">
        <v>3700</v>
      </c>
      <c r="BY5192" s="12">
        <v>0</v>
      </c>
      <c r="CC5192" s="12">
        <v>0</v>
      </c>
      <c r="CG5192" s="12" t="s">
        <v>940</v>
      </c>
      <c r="CI5192" s="12" t="s">
        <v>1518</v>
      </c>
      <c r="CJ5192" s="12" t="s">
        <v>966</v>
      </c>
      <c r="CK5192" s="12" t="s">
        <v>932</v>
      </c>
      <c r="CL5192" s="37">
        <v>140382080</v>
      </c>
      <c r="CN5192" s="12" t="s">
        <v>1509</v>
      </c>
      <c r="CS5192" s="12"/>
      <c r="CT5192" s="36" t="str">
        <f t="shared" si="81"/>
        <v>500mn</v>
      </c>
      <c r="CU5192" s="36" t="str">
        <f>VLOOKUP(CK5192,Mapping!B:C,2,FALSE)</f>
        <v>US/CA</v>
      </c>
    </row>
    <row r="5193" spans="1:99" ht="16" customHeight="1" x14ac:dyDescent="0.35">
      <c r="A5193" s="12" t="s">
        <v>6813</v>
      </c>
      <c r="B5193" s="12" t="s">
        <v>925</v>
      </c>
      <c r="E5193" s="37">
        <v>33669929</v>
      </c>
      <c r="G5193" s="37" t="s">
        <v>1505</v>
      </c>
      <c r="I5193" s="37"/>
      <c r="K5193" s="37"/>
      <c r="M5193" s="37"/>
      <c r="O5193" s="37"/>
      <c r="R5193" s="37"/>
      <c r="T5193" s="37"/>
      <c r="V5193" s="37"/>
      <c r="X5193" s="37"/>
      <c r="Z5193" s="37"/>
      <c r="AB5193" s="37"/>
      <c r="AD5193" s="37"/>
      <c r="AF5193" s="37"/>
      <c r="AH5193" s="37"/>
      <c r="AN5193" s="37">
        <v>33669929</v>
      </c>
      <c r="AO5193" s="12">
        <v>2.3199999999999998</v>
      </c>
      <c r="AP5193" s="37"/>
      <c r="AR5193" s="37"/>
      <c r="AT5193" s="37"/>
      <c r="AV5193" s="37"/>
      <c r="AX5193" s="37"/>
      <c r="BI5193" s="12">
        <v>199925</v>
      </c>
      <c r="BY5193" s="12">
        <v>0.03</v>
      </c>
      <c r="CG5193" s="12" t="s">
        <v>940</v>
      </c>
      <c r="CH5193" s="12">
        <v>30.706</v>
      </c>
      <c r="CI5193" s="12" t="s">
        <v>1045</v>
      </c>
      <c r="CJ5193" s="12" t="s">
        <v>1046</v>
      </c>
      <c r="CK5193" s="12" t="s">
        <v>932</v>
      </c>
      <c r="CL5193" s="37">
        <v>1449405370</v>
      </c>
      <c r="CN5193" s="12" t="s">
        <v>1514</v>
      </c>
      <c r="CS5193" s="12"/>
      <c r="CT5193" s="36" t="str">
        <f t="shared" si="81"/>
        <v>1bn - 50bn</v>
      </c>
      <c r="CU5193" s="36" t="str">
        <f>VLOOKUP(CK5193,Mapping!B:C,2,FALSE)</f>
        <v>US/CA</v>
      </c>
    </row>
    <row r="5194" spans="1:99" ht="16" customHeight="1" x14ac:dyDescent="0.35">
      <c r="A5194" s="12" t="s">
        <v>6814</v>
      </c>
      <c r="B5194" s="12" t="s">
        <v>925</v>
      </c>
      <c r="E5194" s="37">
        <v>799511</v>
      </c>
      <c r="G5194" s="37" t="s">
        <v>1505</v>
      </c>
      <c r="I5194" s="37"/>
      <c r="K5194" s="37"/>
      <c r="M5194" s="37"/>
      <c r="O5194" s="37"/>
      <c r="R5194" s="37"/>
      <c r="T5194" s="37"/>
      <c r="V5194" s="37"/>
      <c r="X5194" s="37"/>
      <c r="Z5194" s="37"/>
      <c r="AB5194" s="37"/>
      <c r="AD5194" s="37"/>
      <c r="AF5194" s="37"/>
      <c r="AH5194" s="37"/>
      <c r="AN5194" s="37"/>
      <c r="AP5194" s="37">
        <v>0</v>
      </c>
      <c r="AQ5194" s="12">
        <v>0</v>
      </c>
      <c r="AR5194" s="37"/>
      <c r="AT5194" s="37">
        <v>799511</v>
      </c>
      <c r="AU5194" s="12">
        <v>0.3</v>
      </c>
      <c r="AV5194" s="37"/>
      <c r="AX5194" s="37"/>
      <c r="BD5194" s="12">
        <v>75001</v>
      </c>
      <c r="BH5194" s="12">
        <v>0</v>
      </c>
      <c r="BV5194" s="12">
        <v>0</v>
      </c>
      <c r="CF5194" s="12">
        <v>0.06</v>
      </c>
      <c r="CG5194" s="12" t="s">
        <v>976</v>
      </c>
      <c r="CH5194" s="12">
        <v>330.42099999999999</v>
      </c>
      <c r="CI5194" s="12" t="s">
        <v>4903</v>
      </c>
      <c r="CJ5194" s="12" t="s">
        <v>972</v>
      </c>
      <c r="CK5194" s="12" t="s">
        <v>932</v>
      </c>
      <c r="CL5194" s="37">
        <v>267462116</v>
      </c>
      <c r="CN5194" s="12" t="s">
        <v>1513</v>
      </c>
      <c r="CS5194" s="12"/>
      <c r="CT5194" s="36" t="str">
        <f t="shared" si="81"/>
        <v>500mn</v>
      </c>
      <c r="CU5194" s="36" t="str">
        <f>VLOOKUP(CK5194,Mapping!B:C,2,FALSE)</f>
        <v>US/CA</v>
      </c>
    </row>
    <row r="5195" spans="1:99" ht="16" customHeight="1" x14ac:dyDescent="0.35">
      <c r="A5195" s="12" t="s">
        <v>6815</v>
      </c>
      <c r="B5195" s="12" t="s">
        <v>925</v>
      </c>
      <c r="E5195" s="37">
        <v>27021834</v>
      </c>
      <c r="G5195" s="37" t="s">
        <v>1505</v>
      </c>
      <c r="I5195" s="37"/>
      <c r="K5195" s="37"/>
      <c r="M5195" s="37"/>
      <c r="O5195" s="37"/>
      <c r="R5195" s="37"/>
      <c r="T5195" s="37"/>
      <c r="V5195" s="37"/>
      <c r="X5195" s="37"/>
      <c r="Z5195" s="37"/>
      <c r="AB5195" s="37"/>
      <c r="AD5195" s="37"/>
      <c r="AF5195" s="37"/>
      <c r="AH5195" s="37"/>
      <c r="AN5195" s="37">
        <v>27021834</v>
      </c>
      <c r="AO5195" s="12">
        <v>2.59</v>
      </c>
      <c r="AP5195" s="37"/>
      <c r="AR5195" s="37"/>
      <c r="AT5195" s="37"/>
      <c r="AV5195" s="37"/>
      <c r="AX5195" s="37"/>
      <c r="BI5195" s="12">
        <v>160450</v>
      </c>
      <c r="BY5195" s="12">
        <v>0.02</v>
      </c>
      <c r="CG5195" s="12" t="s">
        <v>940</v>
      </c>
      <c r="CH5195" s="12">
        <v>178.74700000000001</v>
      </c>
      <c r="CI5195" s="12" t="s">
        <v>960</v>
      </c>
      <c r="CJ5195" s="12"/>
      <c r="CK5195" s="12" t="s">
        <v>961</v>
      </c>
      <c r="CL5195" s="37">
        <v>1036901341</v>
      </c>
      <c r="CN5195" s="12" t="s">
        <v>1506</v>
      </c>
      <c r="CS5195" s="12"/>
      <c r="CT5195" s="36" t="str">
        <f t="shared" si="81"/>
        <v>1bn - 50bn</v>
      </c>
      <c r="CU5195" s="36" t="str">
        <f>VLOOKUP(CK5195,Mapping!B:C,2,FALSE)</f>
        <v>EU</v>
      </c>
    </row>
    <row r="5196" spans="1:99" ht="16" customHeight="1" x14ac:dyDescent="0.35">
      <c r="A5196" s="12" t="s">
        <v>6816</v>
      </c>
      <c r="B5196" s="12" t="s">
        <v>925</v>
      </c>
      <c r="E5196" s="37">
        <v>4035279</v>
      </c>
      <c r="G5196" s="37" t="s">
        <v>1505</v>
      </c>
      <c r="I5196" s="37"/>
      <c r="K5196" s="37"/>
      <c r="M5196" s="37"/>
      <c r="O5196" s="37">
        <v>2108431</v>
      </c>
      <c r="P5196" s="12">
        <v>1.6</v>
      </c>
      <c r="R5196" s="37"/>
      <c r="T5196" s="37"/>
      <c r="V5196" s="37"/>
      <c r="X5196" s="37"/>
      <c r="Z5196" s="37"/>
      <c r="AB5196" s="37"/>
      <c r="AD5196" s="37"/>
      <c r="AF5196" s="37">
        <v>1926848</v>
      </c>
      <c r="AG5196" s="12">
        <v>1.46</v>
      </c>
      <c r="AH5196" s="37"/>
      <c r="AL5196" s="12">
        <v>138834</v>
      </c>
      <c r="AN5196" s="37"/>
      <c r="AP5196" s="37"/>
      <c r="AR5196" s="37"/>
      <c r="AT5196" s="37"/>
      <c r="AV5196" s="37"/>
      <c r="AX5196" s="37"/>
      <c r="BF5196" s="12">
        <v>142842</v>
      </c>
      <c r="BP5196" s="12">
        <v>0.01</v>
      </c>
      <c r="BU5196" s="12">
        <v>0</v>
      </c>
      <c r="CG5196" s="12" t="s">
        <v>929</v>
      </c>
      <c r="CH5196" s="12">
        <v>39.725999999999999</v>
      </c>
      <c r="CI5196" s="12" t="s">
        <v>1150</v>
      </c>
      <c r="CJ5196" s="12"/>
      <c r="CK5196" s="12" t="s">
        <v>1151</v>
      </c>
      <c r="CL5196" s="37">
        <v>131564902</v>
      </c>
      <c r="CN5196" s="12" t="s">
        <v>1506</v>
      </c>
      <c r="CS5196" s="12"/>
      <c r="CT5196" s="36" t="str">
        <f t="shared" si="81"/>
        <v>500mn</v>
      </c>
      <c r="CU5196" s="36" t="str">
        <f>VLOOKUP(CK5196,Mapping!B:C,2,FALSE)</f>
        <v>EU</v>
      </c>
    </row>
    <row r="5197" spans="1:99" ht="16" customHeight="1" x14ac:dyDescent="0.35">
      <c r="A5197" s="12" t="s">
        <v>6817</v>
      </c>
      <c r="B5197" s="12" t="s">
        <v>933</v>
      </c>
      <c r="E5197" s="37">
        <v>45780256</v>
      </c>
      <c r="G5197" s="37" t="s">
        <v>1505</v>
      </c>
      <c r="I5197" s="37"/>
      <c r="K5197" s="37"/>
      <c r="M5197" s="37">
        <v>7728963</v>
      </c>
      <c r="N5197" s="12">
        <v>0.03</v>
      </c>
      <c r="O5197" s="37"/>
      <c r="Q5197" s="12">
        <v>86805</v>
      </c>
      <c r="R5197" s="37"/>
      <c r="T5197" s="37"/>
      <c r="V5197" s="37"/>
      <c r="X5197" s="37">
        <v>3831750</v>
      </c>
      <c r="Y5197" s="12">
        <v>0.01</v>
      </c>
      <c r="Z5197" s="37"/>
      <c r="AB5197" s="37"/>
      <c r="AD5197" s="37"/>
      <c r="AF5197" s="37"/>
      <c r="AH5197" s="37">
        <v>10961735</v>
      </c>
      <c r="AI5197" s="12">
        <v>0.04</v>
      </c>
      <c r="AN5197" s="37">
        <v>23257808</v>
      </c>
      <c r="AO5197" s="12">
        <v>0.09</v>
      </c>
      <c r="AP5197" s="37"/>
      <c r="AR5197" s="37"/>
      <c r="AT5197" s="37"/>
      <c r="AV5197" s="37"/>
      <c r="AX5197" s="37"/>
      <c r="BA5197" s="12">
        <v>37500</v>
      </c>
      <c r="BB5197" s="12">
        <v>61605</v>
      </c>
      <c r="BI5197" s="12">
        <v>138100</v>
      </c>
      <c r="BQ5197" s="12">
        <v>0.02</v>
      </c>
      <c r="BY5197" s="12">
        <v>0.02</v>
      </c>
      <c r="BZ5197" s="12">
        <v>0</v>
      </c>
      <c r="CC5197" s="12">
        <v>0</v>
      </c>
      <c r="CG5197" s="12" t="s">
        <v>940</v>
      </c>
      <c r="CH5197" s="12">
        <v>32.500999999999998</v>
      </c>
      <c r="CI5197" s="12" t="s">
        <v>1120</v>
      </c>
      <c r="CJ5197" s="12"/>
      <c r="CK5197" s="12" t="s">
        <v>1121</v>
      </c>
      <c r="CL5197" s="37">
        <v>26263239510</v>
      </c>
      <c r="CN5197" s="12" t="s">
        <v>1528</v>
      </c>
      <c r="CS5197" s="12"/>
      <c r="CT5197" s="36" t="str">
        <f t="shared" si="81"/>
        <v>1bn - 50bn</v>
      </c>
      <c r="CU5197" s="36" t="str">
        <f>VLOOKUP(CK5197,Mapping!B:C,2,FALSE)</f>
        <v>EU</v>
      </c>
    </row>
    <row r="5198" spans="1:99" ht="16" customHeight="1" x14ac:dyDescent="0.35">
      <c r="A5198" s="12" t="s">
        <v>781</v>
      </c>
      <c r="B5198" s="12" t="s">
        <v>925</v>
      </c>
      <c r="E5198" s="37">
        <v>2377445</v>
      </c>
      <c r="F5198" s="12">
        <v>1106</v>
      </c>
      <c r="G5198" s="37" t="s">
        <v>1505</v>
      </c>
      <c r="I5198" s="37">
        <v>78742</v>
      </c>
      <c r="J5198" s="12">
        <v>0.14000000000000001</v>
      </c>
      <c r="K5198" s="37">
        <v>802187</v>
      </c>
      <c r="L5198" s="12">
        <v>1.41</v>
      </c>
      <c r="M5198" s="37"/>
      <c r="O5198" s="37">
        <v>774261</v>
      </c>
      <c r="P5198" s="12">
        <v>1.36</v>
      </c>
      <c r="R5198" s="37">
        <v>360580</v>
      </c>
      <c r="S5198" s="12">
        <v>0.63</v>
      </c>
      <c r="T5198" s="37"/>
      <c r="V5198" s="37">
        <v>121648</v>
      </c>
      <c r="W5198" s="12">
        <v>0.21</v>
      </c>
      <c r="X5198" s="37"/>
      <c r="Z5198" s="37"/>
      <c r="AB5198" s="37">
        <v>159266</v>
      </c>
      <c r="AC5198" s="12">
        <v>0.28000000000000003</v>
      </c>
      <c r="AD5198" s="37"/>
      <c r="AF5198" s="37">
        <v>80761</v>
      </c>
      <c r="AG5198" s="12">
        <v>0.14000000000000001</v>
      </c>
      <c r="AH5198" s="37"/>
      <c r="AJ5198" s="12">
        <v>11105</v>
      </c>
      <c r="AK5198" s="12">
        <v>4411</v>
      </c>
      <c r="AL5198" s="12">
        <v>42191</v>
      </c>
      <c r="AN5198" s="37"/>
      <c r="AP5198" s="37"/>
      <c r="AR5198" s="37"/>
      <c r="AT5198" s="37"/>
      <c r="AV5198" s="37"/>
      <c r="AX5198" s="37"/>
      <c r="AZ5198" s="12">
        <v>27162</v>
      </c>
      <c r="BF5198" s="12">
        <v>4779</v>
      </c>
      <c r="BG5198" s="12">
        <v>10421</v>
      </c>
      <c r="BO5198" s="12">
        <v>0</v>
      </c>
      <c r="BP5198" s="12">
        <v>0</v>
      </c>
      <c r="BR5198" s="12">
        <v>0</v>
      </c>
      <c r="BS5198" s="12">
        <v>0</v>
      </c>
      <c r="BT5198" s="12">
        <v>0</v>
      </c>
      <c r="BU5198" s="12">
        <v>0</v>
      </c>
      <c r="BX5198" s="12">
        <v>0</v>
      </c>
      <c r="CG5198" s="12" t="s">
        <v>940</v>
      </c>
      <c r="CH5198" s="12">
        <v>101.31</v>
      </c>
      <c r="CI5198" s="12" t="s">
        <v>1042</v>
      </c>
      <c r="CJ5198" s="12"/>
      <c r="CK5198" s="12" t="s">
        <v>1043</v>
      </c>
      <c r="CL5198" s="37">
        <v>56960293</v>
      </c>
      <c r="CN5198" s="12" t="s">
        <v>1506</v>
      </c>
      <c r="CS5198" s="12"/>
      <c r="CT5198" s="36" t="str">
        <f t="shared" si="81"/>
        <v>500mn</v>
      </c>
      <c r="CU5198" s="36" t="str">
        <f>VLOOKUP(CK5198,Mapping!B:C,2,FALSE)</f>
        <v>Asia</v>
      </c>
    </row>
    <row r="5199" spans="1:99" ht="16" customHeight="1" x14ac:dyDescent="0.35">
      <c r="A5199" s="12" t="s">
        <v>6818</v>
      </c>
      <c r="B5199" s="12" t="s">
        <v>925</v>
      </c>
      <c r="E5199" s="37">
        <v>102137</v>
      </c>
      <c r="G5199" s="37" t="s">
        <v>1505</v>
      </c>
      <c r="I5199" s="37"/>
      <c r="K5199" s="37"/>
      <c r="M5199" s="37"/>
      <c r="O5199" s="37"/>
      <c r="Q5199" s="12">
        <v>31</v>
      </c>
      <c r="R5199" s="37"/>
      <c r="T5199" s="37"/>
      <c r="V5199" s="37"/>
      <c r="X5199" s="37">
        <v>0</v>
      </c>
      <c r="Y5199" s="12">
        <v>0</v>
      </c>
      <c r="Z5199" s="37"/>
      <c r="AB5199" s="37"/>
      <c r="AD5199" s="37"/>
      <c r="AF5199" s="37"/>
      <c r="AH5199" s="37">
        <v>3915</v>
      </c>
      <c r="AI5199" s="12">
        <v>0</v>
      </c>
      <c r="AN5199" s="37">
        <v>96837</v>
      </c>
      <c r="AO5199" s="12">
        <v>0.02</v>
      </c>
      <c r="AP5199" s="37">
        <v>1385</v>
      </c>
      <c r="AQ5199" s="12">
        <v>0</v>
      </c>
      <c r="AR5199" s="37"/>
      <c r="AT5199" s="37"/>
      <c r="AV5199" s="37"/>
      <c r="AX5199" s="37"/>
      <c r="BA5199" s="12">
        <v>0</v>
      </c>
      <c r="BH5199" s="12">
        <v>6</v>
      </c>
      <c r="BI5199" s="12">
        <v>575</v>
      </c>
      <c r="BQ5199" s="12">
        <v>0</v>
      </c>
      <c r="BV5199" s="12">
        <v>0</v>
      </c>
      <c r="BY5199" s="12">
        <v>0</v>
      </c>
      <c r="BZ5199" s="12">
        <v>0</v>
      </c>
      <c r="CG5199" s="12" t="s">
        <v>934</v>
      </c>
      <c r="CH5199" s="12">
        <v>63.588999999999999</v>
      </c>
      <c r="CI5199" s="12" t="s">
        <v>1274</v>
      </c>
      <c r="CJ5199" s="12" t="s">
        <v>1046</v>
      </c>
      <c r="CK5199" s="12" t="s">
        <v>932</v>
      </c>
      <c r="CL5199" s="37">
        <v>408240167</v>
      </c>
      <c r="CN5199" s="12" t="s">
        <v>1509</v>
      </c>
      <c r="CS5199" s="12"/>
      <c r="CT5199" s="36" t="str">
        <f t="shared" si="81"/>
        <v>500mn</v>
      </c>
      <c r="CU5199" s="36" t="str">
        <f>VLOOKUP(CK5199,Mapping!B:C,2,FALSE)</f>
        <v>US/CA</v>
      </c>
    </row>
    <row r="5200" spans="1:99" ht="16" customHeight="1" x14ac:dyDescent="0.35">
      <c r="A5200" s="12" t="s">
        <v>6819</v>
      </c>
      <c r="B5200" s="12" t="s">
        <v>925</v>
      </c>
      <c r="E5200" s="37">
        <v>4144918</v>
      </c>
      <c r="G5200" s="37" t="s">
        <v>1505</v>
      </c>
      <c r="I5200" s="37"/>
      <c r="K5200" s="37">
        <v>2029620</v>
      </c>
      <c r="L5200" s="12">
        <v>0.95</v>
      </c>
      <c r="M5200" s="37">
        <v>0</v>
      </c>
      <c r="N5200" s="12">
        <v>0</v>
      </c>
      <c r="O5200" s="37"/>
      <c r="R5200" s="37"/>
      <c r="T5200" s="37">
        <v>2115298</v>
      </c>
      <c r="U5200" s="12">
        <v>0.99</v>
      </c>
      <c r="V5200" s="37"/>
      <c r="X5200" s="37"/>
      <c r="Z5200" s="37"/>
      <c r="AB5200" s="37"/>
      <c r="AD5200" s="37"/>
      <c r="AF5200" s="37"/>
      <c r="AH5200" s="37"/>
      <c r="AN5200" s="37"/>
      <c r="AP5200" s="37"/>
      <c r="AR5200" s="37"/>
      <c r="AT5200" s="37"/>
      <c r="AV5200" s="37"/>
      <c r="AX5200" s="37"/>
      <c r="BB5200" s="12">
        <v>0</v>
      </c>
      <c r="BG5200" s="12">
        <v>34002</v>
      </c>
      <c r="BK5200" s="12">
        <v>18001</v>
      </c>
      <c r="BS5200" s="12">
        <v>0</v>
      </c>
      <c r="CC5200" s="12">
        <v>0</v>
      </c>
      <c r="CE5200" s="12">
        <v>0</v>
      </c>
      <c r="CG5200" s="12" t="s">
        <v>996</v>
      </c>
      <c r="CH5200" s="12">
        <v>47.787999999999997</v>
      </c>
      <c r="CI5200" s="12" t="s">
        <v>1064</v>
      </c>
      <c r="CJ5200" s="12"/>
      <c r="CK5200" s="12" t="s">
        <v>1064</v>
      </c>
      <c r="CL5200" s="37">
        <v>214357627</v>
      </c>
      <c r="CN5200" s="12" t="s">
        <v>1506</v>
      </c>
      <c r="CS5200" s="12"/>
      <c r="CT5200" s="36" t="str">
        <f t="shared" si="81"/>
        <v>500mn</v>
      </c>
      <c r="CU5200" s="36" t="str">
        <f>VLOOKUP(CK5200,Mapping!B:C,2,FALSE)</f>
        <v>EU</v>
      </c>
    </row>
    <row r="5201" spans="1:99" ht="16" customHeight="1" x14ac:dyDescent="0.35">
      <c r="A5201" s="12" t="s">
        <v>6820</v>
      </c>
      <c r="B5201" s="12" t="s">
        <v>933</v>
      </c>
      <c r="E5201" s="37">
        <v>416903</v>
      </c>
      <c r="G5201" s="37" t="s">
        <v>1505</v>
      </c>
      <c r="I5201" s="37"/>
      <c r="K5201" s="37"/>
      <c r="M5201" s="37">
        <v>11542</v>
      </c>
      <c r="N5201" s="12">
        <v>0</v>
      </c>
      <c r="O5201" s="37"/>
      <c r="Q5201" s="12">
        <v>276</v>
      </c>
      <c r="R5201" s="37"/>
      <c r="T5201" s="37"/>
      <c r="V5201" s="37"/>
      <c r="X5201" s="37"/>
      <c r="Z5201" s="37"/>
      <c r="AB5201" s="37"/>
      <c r="AD5201" s="37"/>
      <c r="AF5201" s="37"/>
      <c r="AH5201" s="37">
        <v>34853</v>
      </c>
      <c r="AI5201" s="12">
        <v>0</v>
      </c>
      <c r="AN5201" s="37">
        <v>370508</v>
      </c>
      <c r="AO5201" s="12">
        <v>0.01</v>
      </c>
      <c r="AP5201" s="37"/>
      <c r="AR5201" s="37"/>
      <c r="AT5201" s="37"/>
      <c r="AV5201" s="37"/>
      <c r="AX5201" s="37"/>
      <c r="BB5201" s="12">
        <v>92</v>
      </c>
      <c r="BI5201" s="12">
        <v>2200</v>
      </c>
      <c r="BQ5201" s="12">
        <v>0</v>
      </c>
      <c r="BY5201" s="12">
        <v>0</v>
      </c>
      <c r="CC5201" s="12">
        <v>0</v>
      </c>
      <c r="CG5201" s="12" t="s">
        <v>940</v>
      </c>
      <c r="CH5201" s="12">
        <v>56.167999999999999</v>
      </c>
      <c r="CI5201" s="12" t="s">
        <v>960</v>
      </c>
      <c r="CJ5201" s="12"/>
      <c r="CK5201" s="12" t="s">
        <v>961</v>
      </c>
      <c r="CL5201" s="37">
        <v>4816351712</v>
      </c>
      <c r="CN5201" s="12" t="s">
        <v>1506</v>
      </c>
      <c r="CS5201" s="12"/>
      <c r="CT5201" s="36" t="str">
        <f t="shared" si="81"/>
        <v>1bn - 50bn</v>
      </c>
      <c r="CU5201" s="36" t="str">
        <f>VLOOKUP(CK5201,Mapping!B:C,2,FALSE)</f>
        <v>EU</v>
      </c>
    </row>
    <row r="5202" spans="1:99" ht="16" customHeight="1" x14ac:dyDescent="0.35">
      <c r="A5202" s="12" t="s">
        <v>6821</v>
      </c>
      <c r="B5202" s="12" t="s">
        <v>925</v>
      </c>
      <c r="E5202" s="37">
        <v>3641927</v>
      </c>
      <c r="G5202" s="37" t="s">
        <v>1505</v>
      </c>
      <c r="I5202" s="37"/>
      <c r="K5202" s="37"/>
      <c r="M5202" s="37"/>
      <c r="O5202" s="37"/>
      <c r="R5202" s="37"/>
      <c r="T5202" s="37"/>
      <c r="V5202" s="37"/>
      <c r="X5202" s="37"/>
      <c r="Z5202" s="37"/>
      <c r="AB5202" s="37"/>
      <c r="AD5202" s="37"/>
      <c r="AF5202" s="37"/>
      <c r="AH5202" s="37"/>
      <c r="AN5202" s="37">
        <v>3641927</v>
      </c>
      <c r="AO5202" s="12">
        <v>0.8</v>
      </c>
      <c r="AP5202" s="37"/>
      <c r="AR5202" s="37"/>
      <c r="AT5202" s="37"/>
      <c r="AV5202" s="37"/>
      <c r="AX5202" s="37"/>
      <c r="BI5202" s="12">
        <v>21625</v>
      </c>
      <c r="BY5202" s="12">
        <v>0</v>
      </c>
      <c r="CG5202" s="12" t="s">
        <v>929</v>
      </c>
      <c r="CH5202" s="12">
        <v>53.612000000000002</v>
      </c>
      <c r="CI5202" s="12" t="s">
        <v>6822</v>
      </c>
      <c r="CJ5202" s="12" t="s">
        <v>1114</v>
      </c>
      <c r="CK5202" s="12" t="s">
        <v>932</v>
      </c>
      <c r="CL5202" s="37">
        <v>458359596</v>
      </c>
      <c r="CN5202" s="12" t="s">
        <v>1509</v>
      </c>
      <c r="CS5202" s="12"/>
      <c r="CT5202" s="36" t="str">
        <f t="shared" si="81"/>
        <v>500mn</v>
      </c>
      <c r="CU5202" s="36" t="str">
        <f>VLOOKUP(CK5202,Mapping!B:C,2,FALSE)</f>
        <v>US/CA</v>
      </c>
    </row>
    <row r="5203" spans="1:99" ht="16" customHeight="1" x14ac:dyDescent="0.35">
      <c r="A5203" s="12" t="s">
        <v>6823</v>
      </c>
      <c r="B5203" s="12" t="s">
        <v>925</v>
      </c>
      <c r="E5203" s="37">
        <v>57512</v>
      </c>
      <c r="G5203" s="37" t="s">
        <v>1505</v>
      </c>
      <c r="I5203" s="37"/>
      <c r="K5203" s="37"/>
      <c r="M5203" s="37"/>
      <c r="O5203" s="37"/>
      <c r="R5203" s="37"/>
      <c r="T5203" s="37"/>
      <c r="V5203" s="37"/>
      <c r="X5203" s="37"/>
      <c r="Z5203" s="37"/>
      <c r="AB5203" s="37"/>
      <c r="AD5203" s="37"/>
      <c r="AF5203" s="37"/>
      <c r="AH5203" s="37"/>
      <c r="AN5203" s="37"/>
      <c r="AP5203" s="37">
        <v>57512</v>
      </c>
      <c r="AQ5203" s="12">
        <v>0.43</v>
      </c>
      <c r="AR5203" s="37"/>
      <c r="AT5203" s="37"/>
      <c r="AV5203" s="37"/>
      <c r="AX5203" s="37"/>
      <c r="BH5203" s="12">
        <v>203</v>
      </c>
      <c r="BV5203" s="12">
        <v>0</v>
      </c>
      <c r="CG5203" s="12" t="s">
        <v>976</v>
      </c>
      <c r="CH5203" s="12">
        <v>181.25800000000001</v>
      </c>
      <c r="CI5203" s="12" t="s">
        <v>983</v>
      </c>
      <c r="CJ5203" s="12" t="s">
        <v>984</v>
      </c>
      <c r="CK5203" s="12" t="s">
        <v>985</v>
      </c>
      <c r="CL5203" s="37">
        <v>13287782</v>
      </c>
      <c r="CN5203" s="12" t="s">
        <v>1513</v>
      </c>
      <c r="CS5203" s="12"/>
      <c r="CT5203" s="36" t="str">
        <f t="shared" si="81"/>
        <v>500mn</v>
      </c>
      <c r="CU5203" s="36" t="str">
        <f>VLOOKUP(CK5203,Mapping!B:C,2,FALSE)</f>
        <v>US/CA</v>
      </c>
    </row>
    <row r="5204" spans="1:99" ht="16" customHeight="1" x14ac:dyDescent="0.35">
      <c r="A5204" s="12" t="s">
        <v>6824</v>
      </c>
      <c r="B5204" s="12" t="s">
        <v>925</v>
      </c>
      <c r="E5204" s="37">
        <v>1262800</v>
      </c>
      <c r="G5204" s="37" t="s">
        <v>1505</v>
      </c>
      <c r="I5204" s="37"/>
      <c r="K5204" s="37"/>
      <c r="M5204" s="37"/>
      <c r="O5204" s="37"/>
      <c r="Q5204" s="12">
        <v>10000</v>
      </c>
      <c r="R5204" s="37"/>
      <c r="T5204" s="37"/>
      <c r="V5204" s="37"/>
      <c r="X5204" s="37"/>
      <c r="Z5204" s="37"/>
      <c r="AB5204" s="37"/>
      <c r="AD5204" s="37"/>
      <c r="AF5204" s="37"/>
      <c r="AH5204" s="37">
        <v>1262800</v>
      </c>
      <c r="AI5204" s="12">
        <v>0.3</v>
      </c>
      <c r="AN5204" s="37"/>
      <c r="AP5204" s="37"/>
      <c r="AR5204" s="37"/>
      <c r="AT5204" s="37"/>
      <c r="AV5204" s="37"/>
      <c r="AX5204" s="37"/>
      <c r="BQ5204" s="12">
        <v>0</v>
      </c>
      <c r="CG5204" s="12" t="s">
        <v>929</v>
      </c>
      <c r="CH5204" s="12">
        <v>22.387</v>
      </c>
      <c r="CI5204" s="12" t="s">
        <v>1059</v>
      </c>
      <c r="CJ5204" s="12" t="s">
        <v>936</v>
      </c>
      <c r="CK5204" s="12" t="s">
        <v>932</v>
      </c>
      <c r="CL5204" s="37">
        <v>415876939</v>
      </c>
      <c r="CN5204" s="12" t="s">
        <v>1509</v>
      </c>
      <c r="CS5204" s="12"/>
      <c r="CT5204" s="36" t="str">
        <f t="shared" si="81"/>
        <v>500mn</v>
      </c>
      <c r="CU5204" s="36" t="str">
        <f>VLOOKUP(CK5204,Mapping!B:C,2,FALSE)</f>
        <v>US/CA</v>
      </c>
    </row>
    <row r="5205" spans="1:99" ht="16" customHeight="1" x14ac:dyDescent="0.35">
      <c r="A5205" s="12" t="s">
        <v>6825</v>
      </c>
      <c r="B5205" s="12" t="s">
        <v>925</v>
      </c>
      <c r="E5205" s="37">
        <v>79752602</v>
      </c>
      <c r="G5205" s="37" t="s">
        <v>1505</v>
      </c>
      <c r="I5205" s="37"/>
      <c r="K5205" s="37"/>
      <c r="M5205" s="37"/>
      <c r="O5205" s="37"/>
      <c r="Q5205" s="12">
        <v>129900</v>
      </c>
      <c r="R5205" s="37"/>
      <c r="T5205" s="37"/>
      <c r="V5205" s="37"/>
      <c r="X5205" s="37">
        <v>5891818</v>
      </c>
      <c r="Y5205" s="12">
        <v>0.03</v>
      </c>
      <c r="Z5205" s="37"/>
      <c r="AB5205" s="37"/>
      <c r="AD5205" s="37"/>
      <c r="AF5205" s="37"/>
      <c r="AH5205" s="37">
        <v>15517854</v>
      </c>
      <c r="AI5205" s="12">
        <v>0.09</v>
      </c>
      <c r="AN5205" s="37">
        <v>52039655</v>
      </c>
      <c r="AO5205" s="12">
        <v>0.31</v>
      </c>
      <c r="AP5205" s="37">
        <v>6241721</v>
      </c>
      <c r="AQ5205" s="12">
        <v>0.04</v>
      </c>
      <c r="AR5205" s="37"/>
      <c r="AT5205" s="37">
        <v>61554</v>
      </c>
      <c r="AU5205" s="12">
        <v>0</v>
      </c>
      <c r="AV5205" s="37"/>
      <c r="AX5205" s="37"/>
      <c r="BA5205" s="12">
        <v>49783</v>
      </c>
      <c r="BD5205" s="12">
        <v>4344</v>
      </c>
      <c r="BH5205" s="12">
        <v>37131</v>
      </c>
      <c r="BI5205" s="12">
        <v>282400</v>
      </c>
      <c r="BQ5205" s="12">
        <v>0.03</v>
      </c>
      <c r="BV5205" s="12">
        <v>0.03</v>
      </c>
      <c r="BY5205" s="12">
        <v>0.04</v>
      </c>
      <c r="BZ5205" s="12">
        <v>0</v>
      </c>
      <c r="CF5205" s="12">
        <v>0</v>
      </c>
      <c r="CG5205" s="12" t="s">
        <v>940</v>
      </c>
      <c r="CH5205" s="12">
        <v>10.321999999999999</v>
      </c>
      <c r="CI5205" s="12" t="s">
        <v>1265</v>
      </c>
      <c r="CJ5205" s="12" t="s">
        <v>936</v>
      </c>
      <c r="CK5205" s="12" t="s">
        <v>932</v>
      </c>
      <c r="CL5205" s="37">
        <v>16853073866</v>
      </c>
      <c r="CN5205" s="12" t="s">
        <v>1506</v>
      </c>
      <c r="CS5205" s="12"/>
      <c r="CT5205" s="36" t="str">
        <f t="shared" si="81"/>
        <v>1bn - 50bn</v>
      </c>
      <c r="CU5205" s="36" t="str">
        <f>VLOOKUP(CK5205,Mapping!B:C,2,FALSE)</f>
        <v>US/CA</v>
      </c>
    </row>
    <row r="5206" spans="1:99" ht="16" customHeight="1" x14ac:dyDescent="0.35">
      <c r="A5206" s="12" t="s">
        <v>6826</v>
      </c>
      <c r="B5206" s="12" t="s">
        <v>925</v>
      </c>
      <c r="E5206" s="37">
        <v>30808</v>
      </c>
      <c r="G5206" s="37" t="s">
        <v>1505</v>
      </c>
      <c r="I5206" s="37"/>
      <c r="K5206" s="37"/>
      <c r="M5206" s="37"/>
      <c r="O5206" s="37"/>
      <c r="Q5206" s="12">
        <v>233</v>
      </c>
      <c r="R5206" s="37"/>
      <c r="T5206" s="37"/>
      <c r="V5206" s="37"/>
      <c r="X5206" s="37"/>
      <c r="Z5206" s="37"/>
      <c r="AB5206" s="37"/>
      <c r="AD5206" s="37"/>
      <c r="AF5206" s="37"/>
      <c r="AH5206" s="37">
        <v>29423</v>
      </c>
      <c r="AI5206" s="12">
        <v>0.01</v>
      </c>
      <c r="AN5206" s="37"/>
      <c r="AP5206" s="37">
        <v>1385</v>
      </c>
      <c r="AQ5206" s="12">
        <v>0</v>
      </c>
      <c r="AR5206" s="37"/>
      <c r="AT5206" s="37"/>
      <c r="AV5206" s="37"/>
      <c r="AX5206" s="37"/>
      <c r="BH5206" s="12">
        <v>6</v>
      </c>
      <c r="BQ5206" s="12">
        <v>0</v>
      </c>
      <c r="BV5206" s="12">
        <v>0</v>
      </c>
      <c r="CG5206" s="12" t="s">
        <v>929</v>
      </c>
      <c r="CH5206" s="12">
        <v>36.524000000000001</v>
      </c>
      <c r="CI5206" s="12" t="s">
        <v>6511</v>
      </c>
      <c r="CJ5206" s="12" t="s">
        <v>936</v>
      </c>
      <c r="CK5206" s="12" t="s">
        <v>932</v>
      </c>
      <c r="CL5206" s="37">
        <v>449177025</v>
      </c>
      <c r="CN5206" s="12" t="s">
        <v>1509</v>
      </c>
      <c r="CS5206" s="12"/>
      <c r="CT5206" s="36" t="str">
        <f t="shared" si="81"/>
        <v>500mn</v>
      </c>
      <c r="CU5206" s="36" t="str">
        <f>VLOOKUP(CK5206,Mapping!B:C,2,FALSE)</f>
        <v>US/CA</v>
      </c>
    </row>
    <row r="5207" spans="1:99" ht="16" customHeight="1" x14ac:dyDescent="0.35">
      <c r="A5207" s="12" t="s">
        <v>6827</v>
      </c>
      <c r="B5207" s="12" t="s">
        <v>925</v>
      </c>
      <c r="E5207" s="37">
        <v>2221286</v>
      </c>
      <c r="G5207" s="37" t="s">
        <v>1505</v>
      </c>
      <c r="I5207" s="37"/>
      <c r="K5207" s="37"/>
      <c r="M5207" s="37">
        <v>322432</v>
      </c>
      <c r="N5207" s="12">
        <v>0.01</v>
      </c>
      <c r="O5207" s="37"/>
      <c r="R5207" s="37"/>
      <c r="T5207" s="37"/>
      <c r="V5207" s="37"/>
      <c r="X5207" s="37"/>
      <c r="Z5207" s="37">
        <v>0</v>
      </c>
      <c r="AA5207" s="12">
        <v>0</v>
      </c>
      <c r="AB5207" s="37"/>
      <c r="AD5207" s="37"/>
      <c r="AF5207" s="37"/>
      <c r="AH5207" s="37"/>
      <c r="AN5207" s="37">
        <v>1898854</v>
      </c>
      <c r="AO5207" s="12">
        <v>0.06</v>
      </c>
      <c r="AP5207" s="37">
        <v>0</v>
      </c>
      <c r="AQ5207" s="12">
        <v>0</v>
      </c>
      <c r="AR5207" s="37"/>
      <c r="AT5207" s="37"/>
      <c r="AV5207" s="37"/>
      <c r="AX5207" s="37"/>
      <c r="BB5207" s="12">
        <v>2570</v>
      </c>
      <c r="BC5207" s="12">
        <v>0</v>
      </c>
      <c r="BH5207" s="12">
        <v>0</v>
      </c>
      <c r="BI5207" s="12">
        <v>11275</v>
      </c>
      <c r="BV5207" s="12">
        <v>0</v>
      </c>
      <c r="BY5207" s="12">
        <v>0</v>
      </c>
      <c r="CC5207" s="12">
        <v>0</v>
      </c>
      <c r="CD5207" s="12">
        <v>0</v>
      </c>
      <c r="CG5207" s="12" t="s">
        <v>991</v>
      </c>
      <c r="CH5207" s="12">
        <v>23.411999999999999</v>
      </c>
      <c r="CI5207" s="12" t="s">
        <v>6223</v>
      </c>
      <c r="CJ5207" s="12" t="s">
        <v>1114</v>
      </c>
      <c r="CK5207" s="12" t="s">
        <v>932</v>
      </c>
      <c r="CL5207" s="37">
        <v>2996963216</v>
      </c>
      <c r="CN5207" s="12" t="s">
        <v>1509</v>
      </c>
      <c r="CS5207" s="12"/>
      <c r="CT5207" s="36" t="str">
        <f t="shared" si="81"/>
        <v>1bn - 50bn</v>
      </c>
      <c r="CU5207" s="36" t="str">
        <f>VLOOKUP(CK5207,Mapping!B:C,2,FALSE)</f>
        <v>US/CA</v>
      </c>
    </row>
    <row r="5208" spans="1:99" ht="16" customHeight="1" x14ac:dyDescent="0.35">
      <c r="A5208" s="12" t="s">
        <v>6828</v>
      </c>
      <c r="B5208" s="12" t="s">
        <v>925</v>
      </c>
      <c r="E5208" s="37">
        <v>2348410</v>
      </c>
      <c r="G5208" s="37" t="s">
        <v>1505</v>
      </c>
      <c r="I5208" s="37"/>
      <c r="K5208" s="37"/>
      <c r="M5208" s="37">
        <v>676731</v>
      </c>
      <c r="N5208" s="12">
        <v>0.03</v>
      </c>
      <c r="O5208" s="37"/>
      <c r="Q5208" s="12">
        <v>4002</v>
      </c>
      <c r="R5208" s="37"/>
      <c r="T5208" s="37">
        <v>0</v>
      </c>
      <c r="U5208" s="12">
        <v>0</v>
      </c>
      <c r="V5208" s="37"/>
      <c r="X5208" s="37"/>
      <c r="Z5208" s="37">
        <v>262020</v>
      </c>
      <c r="AA5208" s="12">
        <v>0.01</v>
      </c>
      <c r="AB5208" s="37"/>
      <c r="AD5208" s="37">
        <v>312422</v>
      </c>
      <c r="AE5208" s="12">
        <v>0.01</v>
      </c>
      <c r="AF5208" s="37"/>
      <c r="AH5208" s="37">
        <v>505373</v>
      </c>
      <c r="AI5208" s="12">
        <v>0.02</v>
      </c>
      <c r="AN5208" s="37">
        <v>311564</v>
      </c>
      <c r="AO5208" s="12">
        <v>0.01</v>
      </c>
      <c r="AP5208" s="37">
        <v>280300</v>
      </c>
      <c r="AQ5208" s="12">
        <v>0.01</v>
      </c>
      <c r="AR5208" s="37"/>
      <c r="AT5208" s="37"/>
      <c r="AV5208" s="37"/>
      <c r="AX5208" s="37"/>
      <c r="BB5208" s="12">
        <v>5394</v>
      </c>
      <c r="BC5208" s="12">
        <v>8861</v>
      </c>
      <c r="BH5208" s="12">
        <v>1214</v>
      </c>
      <c r="BI5208" s="12">
        <v>1850</v>
      </c>
      <c r="BJ5208" s="12">
        <v>2804</v>
      </c>
      <c r="BK5208" s="12">
        <v>0</v>
      </c>
      <c r="BQ5208" s="12">
        <v>0</v>
      </c>
      <c r="BV5208" s="12">
        <v>0</v>
      </c>
      <c r="BY5208" s="12">
        <v>0</v>
      </c>
      <c r="CB5208" s="12">
        <v>0</v>
      </c>
      <c r="CC5208" s="12">
        <v>0</v>
      </c>
      <c r="CD5208" s="12">
        <v>0</v>
      </c>
      <c r="CE5208" s="12">
        <v>0</v>
      </c>
      <c r="CG5208" s="12" t="s">
        <v>929</v>
      </c>
      <c r="CH5208" s="12">
        <v>76.278999999999996</v>
      </c>
      <c r="CI5208" s="12" t="s">
        <v>965</v>
      </c>
      <c r="CJ5208" s="12" t="s">
        <v>966</v>
      </c>
      <c r="CK5208" s="12" t="s">
        <v>932</v>
      </c>
      <c r="CL5208" s="37">
        <v>2217804210</v>
      </c>
      <c r="CN5208" s="12" t="s">
        <v>1509</v>
      </c>
      <c r="CS5208" s="12"/>
      <c r="CT5208" s="36" t="str">
        <f t="shared" si="81"/>
        <v>1bn - 50bn</v>
      </c>
      <c r="CU5208" s="36" t="str">
        <f>VLOOKUP(CK5208,Mapping!B:C,2,FALSE)</f>
        <v>US/CA</v>
      </c>
    </row>
    <row r="5209" spans="1:99" ht="16" customHeight="1" x14ac:dyDescent="0.35">
      <c r="A5209" s="12" t="s">
        <v>6829</v>
      </c>
      <c r="B5209" s="12" t="s">
        <v>925</v>
      </c>
      <c r="E5209" s="37">
        <v>1970430</v>
      </c>
      <c r="G5209" s="37" t="s">
        <v>1505</v>
      </c>
      <c r="I5209" s="37"/>
      <c r="K5209" s="37"/>
      <c r="M5209" s="37"/>
      <c r="O5209" s="37"/>
      <c r="R5209" s="37"/>
      <c r="T5209" s="37"/>
      <c r="V5209" s="37"/>
      <c r="X5209" s="37"/>
      <c r="Z5209" s="37"/>
      <c r="AB5209" s="37"/>
      <c r="AD5209" s="37"/>
      <c r="AF5209" s="37"/>
      <c r="AH5209" s="37"/>
      <c r="AN5209" s="37">
        <v>1970430</v>
      </c>
      <c r="AO5209" s="12">
        <v>0.38</v>
      </c>
      <c r="AP5209" s="37"/>
      <c r="AR5209" s="37"/>
      <c r="AT5209" s="37"/>
      <c r="AV5209" s="37"/>
      <c r="AX5209" s="37"/>
      <c r="BI5209" s="12">
        <v>11700</v>
      </c>
      <c r="BY5209" s="12">
        <v>0</v>
      </c>
      <c r="CG5209" s="12" t="s">
        <v>934</v>
      </c>
      <c r="CH5209" s="12">
        <v>19.254000000000001</v>
      </c>
      <c r="CI5209" s="12" t="s">
        <v>3594</v>
      </c>
      <c r="CJ5209" s="12" t="s">
        <v>966</v>
      </c>
      <c r="CK5209" s="12" t="s">
        <v>932</v>
      </c>
      <c r="CL5209" s="37">
        <v>514221849</v>
      </c>
      <c r="CN5209" s="12" t="s">
        <v>1535</v>
      </c>
      <c r="CS5209" s="12"/>
      <c r="CT5209" s="36" t="str">
        <f t="shared" si="81"/>
        <v>500mn - 1bn</v>
      </c>
      <c r="CU5209" s="36" t="str">
        <f>VLOOKUP(CK5209,Mapping!B:C,2,FALSE)</f>
        <v>US/CA</v>
      </c>
    </row>
    <row r="5210" spans="1:99" ht="16" customHeight="1" x14ac:dyDescent="0.35">
      <c r="A5210" s="12" t="s">
        <v>6830</v>
      </c>
      <c r="B5210" s="12" t="s">
        <v>925</v>
      </c>
      <c r="E5210" s="37">
        <v>3763800</v>
      </c>
      <c r="G5210" s="37" t="s">
        <v>1505</v>
      </c>
      <c r="I5210" s="37"/>
      <c r="K5210" s="37"/>
      <c r="M5210" s="37">
        <v>3763800</v>
      </c>
      <c r="N5210" s="12">
        <v>2.9</v>
      </c>
      <c r="O5210" s="37"/>
      <c r="R5210" s="37"/>
      <c r="T5210" s="37"/>
      <c r="V5210" s="37"/>
      <c r="X5210" s="37"/>
      <c r="Z5210" s="37"/>
      <c r="AB5210" s="37"/>
      <c r="AD5210" s="37"/>
      <c r="AF5210" s="37"/>
      <c r="AH5210" s="37"/>
      <c r="AN5210" s="37"/>
      <c r="AP5210" s="37"/>
      <c r="AR5210" s="37"/>
      <c r="AT5210" s="37"/>
      <c r="AV5210" s="37"/>
      <c r="AX5210" s="37"/>
      <c r="BB5210" s="12">
        <v>30000</v>
      </c>
      <c r="CC5210" s="12">
        <v>0</v>
      </c>
      <c r="CG5210" s="12" t="s">
        <v>976</v>
      </c>
      <c r="CH5210" s="12">
        <v>47.393999999999998</v>
      </c>
      <c r="CI5210" s="12" t="s">
        <v>1549</v>
      </c>
      <c r="CJ5210" s="12" t="s">
        <v>966</v>
      </c>
      <c r="CK5210" s="12" t="s">
        <v>932</v>
      </c>
      <c r="CL5210" s="37">
        <v>143424117</v>
      </c>
      <c r="CN5210" s="12" t="s">
        <v>1513</v>
      </c>
      <c r="CS5210" s="12"/>
      <c r="CT5210" s="36" t="str">
        <f t="shared" si="81"/>
        <v>500mn</v>
      </c>
      <c r="CU5210" s="36" t="str">
        <f>VLOOKUP(CK5210,Mapping!B:C,2,FALSE)</f>
        <v>US/CA</v>
      </c>
    </row>
    <row r="5211" spans="1:99" ht="16" customHeight="1" x14ac:dyDescent="0.35">
      <c r="A5211" s="12" t="s">
        <v>6831</v>
      </c>
      <c r="B5211" s="12" t="s">
        <v>925</v>
      </c>
      <c r="E5211" s="37">
        <v>2710095</v>
      </c>
      <c r="G5211" s="37" t="s">
        <v>1505</v>
      </c>
      <c r="I5211" s="37"/>
      <c r="K5211" s="37"/>
      <c r="M5211" s="37"/>
      <c r="O5211" s="37"/>
      <c r="Q5211" s="12">
        <v>21461</v>
      </c>
      <c r="R5211" s="37"/>
      <c r="T5211" s="37"/>
      <c r="V5211" s="37"/>
      <c r="X5211" s="37"/>
      <c r="Z5211" s="37"/>
      <c r="AB5211" s="37"/>
      <c r="AD5211" s="37"/>
      <c r="AF5211" s="37"/>
      <c r="AH5211" s="37">
        <v>2710095</v>
      </c>
      <c r="AI5211" s="12">
        <v>0.57999999999999996</v>
      </c>
      <c r="AN5211" s="37"/>
      <c r="AP5211" s="37"/>
      <c r="AR5211" s="37"/>
      <c r="AT5211" s="37"/>
      <c r="AV5211" s="37"/>
      <c r="AX5211" s="37"/>
      <c r="BQ5211" s="12">
        <v>0.01</v>
      </c>
      <c r="CG5211" s="12" t="s">
        <v>934</v>
      </c>
      <c r="CH5211" s="12">
        <v>16.170999999999999</v>
      </c>
      <c r="CI5211" s="12" t="s">
        <v>6832</v>
      </c>
      <c r="CJ5211" s="12" t="s">
        <v>1140</v>
      </c>
      <c r="CK5211" s="12" t="s">
        <v>932</v>
      </c>
      <c r="CL5211" s="37">
        <v>467644665</v>
      </c>
      <c r="CN5211" s="12" t="s">
        <v>1509</v>
      </c>
      <c r="CS5211" s="12"/>
      <c r="CT5211" s="36" t="str">
        <f t="shared" si="81"/>
        <v>500mn</v>
      </c>
      <c r="CU5211" s="36" t="str">
        <f>VLOOKUP(CK5211,Mapping!B:C,2,FALSE)</f>
        <v>US/CA</v>
      </c>
    </row>
    <row r="5212" spans="1:99" ht="16" customHeight="1" x14ac:dyDescent="0.35">
      <c r="A5212" s="12" t="s">
        <v>6833</v>
      </c>
      <c r="B5212" s="12" t="s">
        <v>925</v>
      </c>
      <c r="E5212" s="37">
        <v>1690121</v>
      </c>
      <c r="G5212" s="37" t="s">
        <v>1505</v>
      </c>
      <c r="I5212" s="37"/>
      <c r="K5212" s="37"/>
      <c r="M5212" s="37">
        <v>0</v>
      </c>
      <c r="N5212" s="12">
        <v>0</v>
      </c>
      <c r="O5212" s="37"/>
      <c r="Q5212" s="12">
        <v>4963</v>
      </c>
      <c r="R5212" s="37"/>
      <c r="T5212" s="37"/>
      <c r="V5212" s="37"/>
      <c r="X5212" s="37"/>
      <c r="Z5212" s="37"/>
      <c r="AB5212" s="37"/>
      <c r="AD5212" s="37"/>
      <c r="AF5212" s="37"/>
      <c r="AH5212" s="37">
        <v>626728</v>
      </c>
      <c r="AI5212" s="12">
        <v>0.04</v>
      </c>
      <c r="AN5212" s="37">
        <v>370508</v>
      </c>
      <c r="AO5212" s="12">
        <v>0.02</v>
      </c>
      <c r="AP5212" s="37">
        <v>323708</v>
      </c>
      <c r="AQ5212" s="12">
        <v>0.02</v>
      </c>
      <c r="AR5212" s="37"/>
      <c r="AT5212" s="37">
        <v>369177</v>
      </c>
      <c r="AU5212" s="12">
        <v>0.02</v>
      </c>
      <c r="AV5212" s="37"/>
      <c r="AX5212" s="37"/>
      <c r="BB5212" s="12">
        <v>0</v>
      </c>
      <c r="BD5212" s="12">
        <v>34632</v>
      </c>
      <c r="BH5212" s="12">
        <v>1402</v>
      </c>
      <c r="BI5212" s="12">
        <v>2200</v>
      </c>
      <c r="BQ5212" s="12">
        <v>0</v>
      </c>
      <c r="BV5212" s="12">
        <v>0</v>
      </c>
      <c r="BY5212" s="12">
        <v>0</v>
      </c>
      <c r="CC5212" s="12">
        <v>0</v>
      </c>
      <c r="CF5212" s="12">
        <v>0.03</v>
      </c>
      <c r="CG5212" s="12" t="s">
        <v>929</v>
      </c>
      <c r="CH5212" s="12">
        <v>31.254999999999999</v>
      </c>
      <c r="CI5212" s="12" t="s">
        <v>1279</v>
      </c>
      <c r="CJ5212" s="12" t="s">
        <v>1130</v>
      </c>
      <c r="CK5212" s="12" t="s">
        <v>932</v>
      </c>
      <c r="CL5212" s="37">
        <v>1714464838</v>
      </c>
      <c r="CN5212" s="12" t="s">
        <v>1509</v>
      </c>
      <c r="CS5212" s="12"/>
      <c r="CT5212" s="36" t="str">
        <f t="shared" si="81"/>
        <v>1bn - 50bn</v>
      </c>
      <c r="CU5212" s="36" t="str">
        <f>VLOOKUP(CK5212,Mapping!B:C,2,FALSE)</f>
        <v>US/CA</v>
      </c>
    </row>
    <row r="5213" spans="1:99" ht="16" customHeight="1" x14ac:dyDescent="0.35">
      <c r="A5213" s="12" t="s">
        <v>6834</v>
      </c>
      <c r="B5213" s="12" t="s">
        <v>925</v>
      </c>
      <c r="E5213" s="37">
        <v>13220598</v>
      </c>
      <c r="G5213" s="37" t="s">
        <v>1505</v>
      </c>
      <c r="I5213" s="37"/>
      <c r="K5213" s="37"/>
      <c r="M5213" s="37">
        <v>13220598</v>
      </c>
      <c r="N5213" s="12">
        <v>4.0599999999999996</v>
      </c>
      <c r="O5213" s="37"/>
      <c r="R5213" s="37"/>
      <c r="T5213" s="37"/>
      <c r="V5213" s="37"/>
      <c r="X5213" s="37"/>
      <c r="Z5213" s="37"/>
      <c r="AB5213" s="37"/>
      <c r="AD5213" s="37"/>
      <c r="AF5213" s="37"/>
      <c r="AH5213" s="37"/>
      <c r="AN5213" s="37"/>
      <c r="AP5213" s="37"/>
      <c r="AR5213" s="37"/>
      <c r="AT5213" s="37"/>
      <c r="AV5213" s="37"/>
      <c r="AX5213" s="37"/>
      <c r="BB5213" s="12">
        <v>105377</v>
      </c>
      <c r="CC5213" s="12">
        <v>0</v>
      </c>
      <c r="CG5213" s="12" t="s">
        <v>976</v>
      </c>
      <c r="CH5213" s="12">
        <v>165.721</v>
      </c>
      <c r="CI5213" s="12" t="s">
        <v>5489</v>
      </c>
      <c r="CJ5213" s="12"/>
      <c r="CK5213" s="12" t="s">
        <v>1753</v>
      </c>
      <c r="CL5213" s="37">
        <v>325568552</v>
      </c>
      <c r="CN5213" s="12" t="s">
        <v>1513</v>
      </c>
      <c r="CS5213" s="12"/>
      <c r="CT5213" s="36" t="str">
        <f t="shared" si="81"/>
        <v>500mn</v>
      </c>
      <c r="CU5213" s="36" t="str">
        <f>VLOOKUP(CK5213,Mapping!B:C,2,FALSE)</f>
        <v>LATAM</v>
      </c>
    </row>
    <row r="5214" spans="1:99" ht="16" customHeight="1" x14ac:dyDescent="0.35">
      <c r="A5214" s="12" t="s">
        <v>6835</v>
      </c>
      <c r="B5214" s="12" t="s">
        <v>925</v>
      </c>
      <c r="E5214" s="37">
        <v>0</v>
      </c>
      <c r="G5214" s="37" t="s">
        <v>1505</v>
      </c>
      <c r="I5214" s="37"/>
      <c r="K5214" s="37"/>
      <c r="M5214" s="37"/>
      <c r="O5214" s="37"/>
      <c r="R5214" s="37"/>
      <c r="T5214" s="37"/>
      <c r="V5214" s="37"/>
      <c r="X5214" s="37"/>
      <c r="Z5214" s="37"/>
      <c r="AB5214" s="37"/>
      <c r="AD5214" s="37"/>
      <c r="AF5214" s="37"/>
      <c r="AH5214" s="37"/>
      <c r="AN5214" s="37"/>
      <c r="AP5214" s="37"/>
      <c r="AR5214" s="37"/>
      <c r="AT5214" s="37">
        <v>0</v>
      </c>
      <c r="AU5214" s="12">
        <v>0</v>
      </c>
      <c r="AV5214" s="37"/>
      <c r="AX5214" s="37"/>
      <c r="BD5214" s="12">
        <v>0</v>
      </c>
      <c r="CF5214" s="12">
        <v>0</v>
      </c>
      <c r="CG5214" s="12" t="s">
        <v>980</v>
      </c>
      <c r="CH5214" s="12">
        <v>31.655000000000001</v>
      </c>
      <c r="CI5214" s="12" t="s">
        <v>6836</v>
      </c>
      <c r="CJ5214" s="12" t="s">
        <v>931</v>
      </c>
      <c r="CK5214" s="12" t="s">
        <v>932</v>
      </c>
      <c r="CL5214" s="37">
        <v>156251422</v>
      </c>
      <c r="CN5214" s="12" t="s">
        <v>1506</v>
      </c>
      <c r="CS5214" s="12"/>
      <c r="CT5214" s="36" t="str">
        <f t="shared" si="81"/>
        <v>500mn</v>
      </c>
      <c r="CU5214" s="36" t="str">
        <f>VLOOKUP(CK5214,Mapping!B:C,2,FALSE)</f>
        <v>US/CA</v>
      </c>
    </row>
    <row r="5215" spans="1:99" ht="16" customHeight="1" x14ac:dyDescent="0.35">
      <c r="A5215" s="12" t="s">
        <v>6837</v>
      </c>
      <c r="B5215" s="12" t="s">
        <v>933</v>
      </c>
      <c r="E5215" s="37">
        <v>476565</v>
      </c>
      <c r="G5215" s="37" t="s">
        <v>1505</v>
      </c>
      <c r="I5215" s="37"/>
      <c r="K5215" s="37"/>
      <c r="M5215" s="37"/>
      <c r="O5215" s="37"/>
      <c r="Q5215" s="12">
        <v>1440</v>
      </c>
      <c r="R5215" s="37"/>
      <c r="T5215" s="37"/>
      <c r="V5215" s="37"/>
      <c r="X5215" s="37"/>
      <c r="Z5215" s="37"/>
      <c r="AB5215" s="37"/>
      <c r="AD5215" s="37"/>
      <c r="AF5215" s="37"/>
      <c r="AH5215" s="37">
        <v>181843</v>
      </c>
      <c r="AI5215" s="12">
        <v>0.38</v>
      </c>
      <c r="AN5215" s="37">
        <v>294722</v>
      </c>
      <c r="AO5215" s="12">
        <v>0.61</v>
      </c>
      <c r="AP5215" s="37"/>
      <c r="AR5215" s="37"/>
      <c r="AT5215" s="37"/>
      <c r="AV5215" s="37"/>
      <c r="AX5215" s="37"/>
      <c r="BI5215" s="12">
        <v>1750</v>
      </c>
      <c r="BQ5215" s="12">
        <v>0</v>
      </c>
      <c r="BY5215" s="12">
        <v>0</v>
      </c>
      <c r="CG5215" s="12"/>
      <c r="CH5215" s="12">
        <v>15.542</v>
      </c>
      <c r="CI5215" s="12" t="s">
        <v>2076</v>
      </c>
      <c r="CJ5215" s="12"/>
      <c r="CK5215" s="12" t="s">
        <v>990</v>
      </c>
      <c r="CL5215" s="37">
        <v>47700247</v>
      </c>
      <c r="CN5215" s="12" t="s">
        <v>1509</v>
      </c>
      <c r="CS5215" s="12"/>
      <c r="CT5215" s="36" t="str">
        <f t="shared" si="81"/>
        <v>500mn</v>
      </c>
      <c r="CU5215" s="36" t="str">
        <f>VLOOKUP(CK5215,Mapping!B:C,2,FALSE)</f>
        <v>EU</v>
      </c>
    </row>
    <row r="5216" spans="1:99" ht="16" customHeight="1" x14ac:dyDescent="0.35">
      <c r="A5216" s="12" t="s">
        <v>6838</v>
      </c>
      <c r="B5216" s="12" t="s">
        <v>933</v>
      </c>
      <c r="E5216" s="37">
        <v>209407684</v>
      </c>
      <c r="G5216" s="37" t="s">
        <v>1505</v>
      </c>
      <c r="I5216" s="37"/>
      <c r="K5216" s="37">
        <v>86258897</v>
      </c>
      <c r="L5216" s="12">
        <v>0.68</v>
      </c>
      <c r="M5216" s="37"/>
      <c r="O5216" s="37">
        <v>102434377</v>
      </c>
      <c r="P5216" s="12">
        <v>0.81</v>
      </c>
      <c r="R5216" s="37">
        <v>0</v>
      </c>
      <c r="S5216" s="12">
        <v>0</v>
      </c>
      <c r="T5216" s="37">
        <v>0</v>
      </c>
      <c r="U5216" s="12">
        <v>0</v>
      </c>
      <c r="V5216" s="37">
        <v>19690566</v>
      </c>
      <c r="W5216" s="12">
        <v>0.16</v>
      </c>
      <c r="X5216" s="37">
        <v>1023844</v>
      </c>
      <c r="Y5216" s="12">
        <v>0.01</v>
      </c>
      <c r="Z5216" s="37"/>
      <c r="AB5216" s="37"/>
      <c r="AD5216" s="37"/>
      <c r="AF5216" s="37"/>
      <c r="AH5216" s="37"/>
      <c r="AK5216" s="12">
        <v>751301</v>
      </c>
      <c r="AL5216" s="12">
        <v>4844257</v>
      </c>
      <c r="AN5216" s="37"/>
      <c r="AP5216" s="37"/>
      <c r="AR5216" s="37"/>
      <c r="AT5216" s="37"/>
      <c r="AV5216" s="37"/>
      <c r="AX5216" s="37"/>
      <c r="AZ5216" s="12">
        <v>0</v>
      </c>
      <c r="BA5216" s="12">
        <v>10020</v>
      </c>
      <c r="BG5216" s="12">
        <v>1143028</v>
      </c>
      <c r="BK5216" s="12">
        <v>0</v>
      </c>
      <c r="BS5216" s="12">
        <v>0.01</v>
      </c>
      <c r="BT5216" s="12">
        <v>0.02</v>
      </c>
      <c r="BU5216" s="12">
        <v>0.03</v>
      </c>
      <c r="BX5216" s="12">
        <v>0</v>
      </c>
      <c r="BZ5216" s="12">
        <v>0</v>
      </c>
      <c r="CE5216" s="12">
        <v>0</v>
      </c>
      <c r="CG5216" s="12" t="s">
        <v>940</v>
      </c>
      <c r="CH5216" s="12">
        <v>46.896999999999998</v>
      </c>
      <c r="CI5216" s="12" t="s">
        <v>953</v>
      </c>
      <c r="CJ5216" s="12"/>
      <c r="CK5216" s="12" t="s">
        <v>954</v>
      </c>
      <c r="CL5216" s="37">
        <v>13118245783</v>
      </c>
      <c r="CN5216" s="12" t="s">
        <v>1506</v>
      </c>
      <c r="CS5216" s="12"/>
      <c r="CT5216" s="36" t="str">
        <f t="shared" si="81"/>
        <v>1bn - 50bn</v>
      </c>
      <c r="CU5216" s="36" t="str">
        <f>VLOOKUP(CK5216,Mapping!B:C,2,FALSE)</f>
        <v>EU</v>
      </c>
    </row>
    <row r="5217" spans="1:99" ht="16" customHeight="1" x14ac:dyDescent="0.35">
      <c r="A5217" s="12" t="s">
        <v>6839</v>
      </c>
      <c r="B5217" s="12" t="s">
        <v>925</v>
      </c>
      <c r="E5217" s="37">
        <v>40036</v>
      </c>
      <c r="G5217" s="37" t="s">
        <v>1505</v>
      </c>
      <c r="I5217" s="37"/>
      <c r="K5217" s="37"/>
      <c r="M5217" s="37">
        <v>7151</v>
      </c>
      <c r="N5217" s="12">
        <v>0</v>
      </c>
      <c r="O5217" s="37"/>
      <c r="Q5217" s="12">
        <v>29</v>
      </c>
      <c r="R5217" s="37"/>
      <c r="T5217" s="37"/>
      <c r="V5217" s="37"/>
      <c r="X5217" s="37"/>
      <c r="Z5217" s="37">
        <v>8457</v>
      </c>
      <c r="AA5217" s="12">
        <v>0</v>
      </c>
      <c r="AB5217" s="37"/>
      <c r="AD5217" s="37"/>
      <c r="AF5217" s="37"/>
      <c r="AH5217" s="37">
        <v>3662</v>
      </c>
      <c r="AI5217" s="12">
        <v>0</v>
      </c>
      <c r="AN5217" s="37">
        <v>16841</v>
      </c>
      <c r="AO5217" s="12">
        <v>0.01</v>
      </c>
      <c r="AP5217" s="37">
        <v>3925</v>
      </c>
      <c r="AQ5217" s="12">
        <v>0</v>
      </c>
      <c r="AR5217" s="37"/>
      <c r="AT5217" s="37"/>
      <c r="AV5217" s="37"/>
      <c r="AX5217" s="37"/>
      <c r="BB5217" s="12">
        <v>57</v>
      </c>
      <c r="BC5217" s="12">
        <v>286</v>
      </c>
      <c r="BH5217" s="12">
        <v>17</v>
      </c>
      <c r="BI5217" s="12">
        <v>100</v>
      </c>
      <c r="BQ5217" s="12">
        <v>0</v>
      </c>
      <c r="BV5217" s="12">
        <v>0</v>
      </c>
      <c r="BY5217" s="12">
        <v>0</v>
      </c>
      <c r="CC5217" s="12">
        <v>0</v>
      </c>
      <c r="CD5217" s="12">
        <v>0</v>
      </c>
      <c r="CG5217" s="12" t="s">
        <v>934</v>
      </c>
      <c r="CH5217" s="12">
        <v>31.82</v>
      </c>
      <c r="CI5217" s="12" t="s">
        <v>6840</v>
      </c>
      <c r="CJ5217" s="12" t="s">
        <v>1185</v>
      </c>
      <c r="CK5217" s="12" t="s">
        <v>932</v>
      </c>
      <c r="CL5217" s="37">
        <v>251239506</v>
      </c>
      <c r="CN5217" s="12" t="s">
        <v>1509</v>
      </c>
      <c r="CS5217" s="12"/>
      <c r="CT5217" s="36" t="str">
        <f t="shared" si="81"/>
        <v>500mn</v>
      </c>
      <c r="CU5217" s="36" t="str">
        <f>VLOOKUP(CK5217,Mapping!B:C,2,FALSE)</f>
        <v>US/CA</v>
      </c>
    </row>
    <row r="5218" spans="1:99" ht="16" customHeight="1" x14ac:dyDescent="0.35">
      <c r="A5218" s="12" t="s">
        <v>6841</v>
      </c>
      <c r="B5218" s="12" t="s">
        <v>925</v>
      </c>
      <c r="E5218" s="37">
        <v>0</v>
      </c>
      <c r="G5218" s="37" t="s">
        <v>1505</v>
      </c>
      <c r="I5218" s="37"/>
      <c r="K5218" s="37"/>
      <c r="M5218" s="37"/>
      <c r="O5218" s="37"/>
      <c r="Q5218" s="12">
        <v>0</v>
      </c>
      <c r="R5218" s="37"/>
      <c r="T5218" s="37"/>
      <c r="V5218" s="37"/>
      <c r="X5218" s="37"/>
      <c r="Z5218" s="37"/>
      <c r="AB5218" s="37"/>
      <c r="AD5218" s="37"/>
      <c r="AF5218" s="37"/>
      <c r="AH5218" s="37">
        <v>0</v>
      </c>
      <c r="AI5218" s="12">
        <v>0</v>
      </c>
      <c r="AN5218" s="37"/>
      <c r="AP5218" s="37"/>
      <c r="AR5218" s="37"/>
      <c r="AT5218" s="37"/>
      <c r="AV5218" s="37"/>
      <c r="AX5218" s="37"/>
      <c r="BQ5218" s="12">
        <v>0</v>
      </c>
      <c r="CG5218" s="12" t="s">
        <v>934</v>
      </c>
      <c r="CH5218" s="12">
        <v>37.142000000000003</v>
      </c>
      <c r="CI5218" s="12" t="s">
        <v>6842</v>
      </c>
      <c r="CJ5218" s="12" t="s">
        <v>936</v>
      </c>
      <c r="CK5218" s="12" t="s">
        <v>932</v>
      </c>
      <c r="CL5218" s="37">
        <v>173646177</v>
      </c>
      <c r="CN5218" s="12" t="s">
        <v>1509</v>
      </c>
      <c r="CS5218" s="12"/>
      <c r="CT5218" s="36" t="str">
        <f t="shared" si="81"/>
        <v>500mn</v>
      </c>
      <c r="CU5218" s="36" t="str">
        <f>VLOOKUP(CK5218,Mapping!B:C,2,FALSE)</f>
        <v>US/CA</v>
      </c>
    </row>
    <row r="5219" spans="1:99" ht="16" customHeight="1" x14ac:dyDescent="0.35">
      <c r="A5219" s="12" t="s">
        <v>6843</v>
      </c>
      <c r="B5219" s="12" t="s">
        <v>925</v>
      </c>
      <c r="E5219" s="37">
        <v>37638</v>
      </c>
      <c r="G5219" s="37" t="s">
        <v>1505</v>
      </c>
      <c r="I5219" s="37"/>
      <c r="K5219" s="37"/>
      <c r="M5219" s="37">
        <v>37638</v>
      </c>
      <c r="N5219" s="12">
        <v>0.56000000000000005</v>
      </c>
      <c r="O5219" s="37"/>
      <c r="R5219" s="37"/>
      <c r="T5219" s="37"/>
      <c r="V5219" s="37"/>
      <c r="X5219" s="37"/>
      <c r="Z5219" s="37"/>
      <c r="AB5219" s="37"/>
      <c r="AD5219" s="37"/>
      <c r="AF5219" s="37"/>
      <c r="AH5219" s="37"/>
      <c r="AN5219" s="37"/>
      <c r="AP5219" s="37"/>
      <c r="AR5219" s="37"/>
      <c r="AT5219" s="37"/>
      <c r="AV5219" s="37"/>
      <c r="AX5219" s="37"/>
      <c r="BB5219" s="12">
        <v>300</v>
      </c>
      <c r="CC5219" s="12">
        <v>0</v>
      </c>
      <c r="CG5219" s="12" t="s">
        <v>929</v>
      </c>
      <c r="CH5219" s="12">
        <v>52.844999999999999</v>
      </c>
      <c r="CI5219" s="12" t="s">
        <v>6844</v>
      </c>
      <c r="CJ5219" s="12"/>
      <c r="CK5219" s="12" t="s">
        <v>990</v>
      </c>
      <c r="CL5219" s="37">
        <v>6754923</v>
      </c>
      <c r="CN5219" s="12" t="s">
        <v>1506</v>
      </c>
      <c r="CS5219" s="12"/>
      <c r="CT5219" s="36" t="str">
        <f t="shared" si="81"/>
        <v>500mn</v>
      </c>
      <c r="CU5219" s="36" t="str">
        <f>VLOOKUP(CK5219,Mapping!B:C,2,FALSE)</f>
        <v>EU</v>
      </c>
    </row>
    <row r="5220" spans="1:99" ht="16" customHeight="1" x14ac:dyDescent="0.35">
      <c r="A5220" s="12" t="s">
        <v>6845</v>
      </c>
      <c r="B5220" s="12" t="s">
        <v>925</v>
      </c>
      <c r="E5220" s="37">
        <v>1404896</v>
      </c>
      <c r="G5220" s="37" t="s">
        <v>1505</v>
      </c>
      <c r="I5220" s="37"/>
      <c r="K5220" s="37"/>
      <c r="M5220" s="37"/>
      <c r="O5220" s="37"/>
      <c r="R5220" s="37"/>
      <c r="T5220" s="37"/>
      <c r="V5220" s="37"/>
      <c r="X5220" s="37"/>
      <c r="Z5220" s="37"/>
      <c r="AB5220" s="37"/>
      <c r="AD5220" s="37"/>
      <c r="AF5220" s="37"/>
      <c r="AH5220" s="37"/>
      <c r="AN5220" s="37">
        <v>733680</v>
      </c>
      <c r="AO5220" s="12">
        <v>0.14000000000000001</v>
      </c>
      <c r="AP5220" s="37"/>
      <c r="AR5220" s="37"/>
      <c r="AT5220" s="37">
        <v>671216</v>
      </c>
      <c r="AU5220" s="12">
        <v>0.13</v>
      </c>
      <c r="AV5220" s="37"/>
      <c r="AX5220" s="37"/>
      <c r="BD5220" s="12">
        <v>46100</v>
      </c>
      <c r="BI5220" s="12">
        <v>3425</v>
      </c>
      <c r="BY5220" s="12">
        <v>0</v>
      </c>
      <c r="CF5220" s="12">
        <v>0.04</v>
      </c>
      <c r="CG5220" s="12" t="s">
        <v>976</v>
      </c>
      <c r="CH5220" s="12">
        <v>208.161</v>
      </c>
      <c r="CI5220" s="12" t="s">
        <v>941</v>
      </c>
      <c r="CJ5220" s="12" t="s">
        <v>941</v>
      </c>
      <c r="CK5220" s="12" t="s">
        <v>932</v>
      </c>
      <c r="CL5220" s="37">
        <v>515025600</v>
      </c>
      <c r="CN5220" s="12" t="s">
        <v>1513</v>
      </c>
      <c r="CS5220" s="12"/>
      <c r="CT5220" s="36" t="str">
        <f t="shared" si="81"/>
        <v>500mn - 1bn</v>
      </c>
      <c r="CU5220" s="36" t="str">
        <f>VLOOKUP(CK5220,Mapping!B:C,2,FALSE)</f>
        <v>US/CA</v>
      </c>
    </row>
    <row r="5221" spans="1:99" ht="16" customHeight="1" x14ac:dyDescent="0.35">
      <c r="A5221" s="12" t="s">
        <v>6846</v>
      </c>
      <c r="B5221" s="12" t="s">
        <v>925</v>
      </c>
      <c r="E5221" s="37">
        <v>1911422</v>
      </c>
      <c r="G5221" s="37" t="s">
        <v>1505</v>
      </c>
      <c r="I5221" s="37"/>
      <c r="K5221" s="37"/>
      <c r="M5221" s="37">
        <v>1359823</v>
      </c>
      <c r="N5221" s="12">
        <v>0.09</v>
      </c>
      <c r="O5221" s="37"/>
      <c r="R5221" s="37"/>
      <c r="T5221" s="37"/>
      <c r="V5221" s="37"/>
      <c r="X5221" s="37"/>
      <c r="Z5221" s="37"/>
      <c r="AB5221" s="37"/>
      <c r="AD5221" s="37"/>
      <c r="AF5221" s="37"/>
      <c r="AH5221" s="37"/>
      <c r="AN5221" s="37">
        <v>551599</v>
      </c>
      <c r="AO5221" s="12">
        <v>0.03</v>
      </c>
      <c r="AP5221" s="37"/>
      <c r="AR5221" s="37"/>
      <c r="AT5221" s="37"/>
      <c r="AV5221" s="37"/>
      <c r="AX5221" s="37"/>
      <c r="BB5221" s="12">
        <v>9277</v>
      </c>
      <c r="BI5221" s="12">
        <v>2575</v>
      </c>
      <c r="BY5221" s="12">
        <v>0</v>
      </c>
      <c r="CC5221" s="12">
        <v>0</v>
      </c>
      <c r="CG5221" s="12" t="s">
        <v>991</v>
      </c>
      <c r="CH5221" s="12">
        <v>26.885000000000002</v>
      </c>
      <c r="CI5221" s="12" t="s">
        <v>1245</v>
      </c>
      <c r="CJ5221" s="12" t="s">
        <v>1246</v>
      </c>
      <c r="CK5221" s="12" t="s">
        <v>932</v>
      </c>
      <c r="CL5221" s="37">
        <v>1595900532</v>
      </c>
      <c r="CN5221" s="12" t="s">
        <v>1509</v>
      </c>
      <c r="CS5221" s="12"/>
      <c r="CT5221" s="36" t="str">
        <f t="shared" si="81"/>
        <v>1bn - 50bn</v>
      </c>
      <c r="CU5221" s="36" t="str">
        <f>VLOOKUP(CK5221,Mapping!B:C,2,FALSE)</f>
        <v>US/CA</v>
      </c>
    </row>
    <row r="5222" spans="1:99" ht="16" customHeight="1" x14ac:dyDescent="0.35">
      <c r="A5222" s="12" t="s">
        <v>6847</v>
      </c>
      <c r="B5222" s="12" t="s">
        <v>925</v>
      </c>
      <c r="E5222" s="37">
        <v>6361827</v>
      </c>
      <c r="G5222" s="37" t="s">
        <v>1505</v>
      </c>
      <c r="I5222" s="37"/>
      <c r="K5222" s="37"/>
      <c r="M5222" s="37"/>
      <c r="O5222" s="37"/>
      <c r="Q5222" s="12">
        <v>11113</v>
      </c>
      <c r="R5222" s="37"/>
      <c r="T5222" s="37"/>
      <c r="V5222" s="37"/>
      <c r="X5222" s="37"/>
      <c r="Z5222" s="37"/>
      <c r="AB5222" s="37"/>
      <c r="AD5222" s="37"/>
      <c r="AF5222" s="37"/>
      <c r="AH5222" s="37">
        <v>1403350</v>
      </c>
      <c r="AI5222" s="12">
        <v>0.04</v>
      </c>
      <c r="AN5222" s="37">
        <v>3481935</v>
      </c>
      <c r="AO5222" s="12">
        <v>0.1</v>
      </c>
      <c r="AP5222" s="37">
        <v>1476542</v>
      </c>
      <c r="AQ5222" s="12">
        <v>0.04</v>
      </c>
      <c r="AR5222" s="37"/>
      <c r="AT5222" s="37">
        <v>0</v>
      </c>
      <c r="AU5222" s="12">
        <v>0</v>
      </c>
      <c r="AV5222" s="37"/>
      <c r="AX5222" s="37"/>
      <c r="BD5222" s="12">
        <v>0</v>
      </c>
      <c r="BH5222" s="12">
        <v>6395</v>
      </c>
      <c r="BI5222" s="12">
        <v>20675</v>
      </c>
      <c r="BQ5222" s="12">
        <v>0</v>
      </c>
      <c r="BV5222" s="12">
        <v>0.01</v>
      </c>
      <c r="BY5222" s="12">
        <v>0</v>
      </c>
      <c r="CF5222" s="12">
        <v>0</v>
      </c>
      <c r="CG5222" s="12" t="s">
        <v>929</v>
      </c>
      <c r="CH5222" s="12">
        <v>50.448</v>
      </c>
      <c r="CI5222" s="12" t="s">
        <v>6848</v>
      </c>
      <c r="CJ5222" s="12" t="s">
        <v>6849</v>
      </c>
      <c r="CK5222" s="12" t="s">
        <v>985</v>
      </c>
      <c r="CL5222" s="37">
        <v>3609498613</v>
      </c>
      <c r="CN5222" s="12" t="s">
        <v>1506</v>
      </c>
      <c r="CS5222" s="12"/>
      <c r="CT5222" s="36" t="str">
        <f t="shared" si="81"/>
        <v>1bn - 50bn</v>
      </c>
      <c r="CU5222" s="36" t="str">
        <f>VLOOKUP(CK5222,Mapping!B:C,2,FALSE)</f>
        <v>US/CA</v>
      </c>
    </row>
    <row r="5223" spans="1:99" ht="16" customHeight="1" x14ac:dyDescent="0.35">
      <c r="A5223" s="12" t="s">
        <v>6850</v>
      </c>
      <c r="B5223" s="12" t="s">
        <v>925</v>
      </c>
      <c r="E5223" s="37">
        <v>270618</v>
      </c>
      <c r="G5223" s="37" t="s">
        <v>1505</v>
      </c>
      <c r="I5223" s="37"/>
      <c r="K5223" s="37"/>
      <c r="M5223" s="37"/>
      <c r="O5223" s="37"/>
      <c r="Q5223" s="12">
        <v>2143</v>
      </c>
      <c r="R5223" s="37"/>
      <c r="T5223" s="37"/>
      <c r="V5223" s="37"/>
      <c r="X5223" s="37"/>
      <c r="Z5223" s="37"/>
      <c r="AB5223" s="37"/>
      <c r="AD5223" s="37"/>
      <c r="AF5223" s="37"/>
      <c r="AH5223" s="37">
        <v>270618</v>
      </c>
      <c r="AI5223" s="12">
        <v>0.2</v>
      </c>
      <c r="AN5223" s="37"/>
      <c r="AP5223" s="37"/>
      <c r="AR5223" s="37"/>
      <c r="AT5223" s="37"/>
      <c r="AV5223" s="37"/>
      <c r="AX5223" s="37"/>
      <c r="BQ5223" s="12">
        <v>0</v>
      </c>
      <c r="CG5223" s="12" t="s">
        <v>934</v>
      </c>
      <c r="CH5223" s="12">
        <v>12.834</v>
      </c>
      <c r="CI5223" s="12" t="s">
        <v>6851</v>
      </c>
      <c r="CJ5223" s="12" t="s">
        <v>931</v>
      </c>
      <c r="CK5223" s="12" t="s">
        <v>932</v>
      </c>
      <c r="CL5223" s="37">
        <v>132306577</v>
      </c>
      <c r="CN5223" s="12" t="s">
        <v>1509</v>
      </c>
      <c r="CS5223" s="12"/>
      <c r="CT5223" s="36" t="str">
        <f t="shared" si="81"/>
        <v>500mn</v>
      </c>
      <c r="CU5223" s="36" t="str">
        <f>VLOOKUP(CK5223,Mapping!B:C,2,FALSE)</f>
        <v>US/CA</v>
      </c>
    </row>
    <row r="5224" spans="1:99" ht="16" customHeight="1" x14ac:dyDescent="0.35">
      <c r="A5224" s="12" t="s">
        <v>6852</v>
      </c>
      <c r="B5224" s="12" t="s">
        <v>925</v>
      </c>
      <c r="E5224" s="37">
        <v>85416540</v>
      </c>
      <c r="G5224" s="37" t="s">
        <v>1505</v>
      </c>
      <c r="I5224" s="37"/>
      <c r="K5224" s="37"/>
      <c r="M5224" s="37"/>
      <c r="O5224" s="37"/>
      <c r="Q5224" s="12">
        <v>2412</v>
      </c>
      <c r="R5224" s="37"/>
      <c r="T5224" s="37"/>
      <c r="V5224" s="37"/>
      <c r="X5224" s="37"/>
      <c r="Z5224" s="37"/>
      <c r="AB5224" s="37"/>
      <c r="AD5224" s="37"/>
      <c r="AF5224" s="37"/>
      <c r="AH5224" s="37">
        <v>304587</v>
      </c>
      <c r="AI5224" s="12">
        <v>0</v>
      </c>
      <c r="AN5224" s="37">
        <v>52178496</v>
      </c>
      <c r="AO5224" s="12">
        <v>0.23</v>
      </c>
      <c r="AP5224" s="37">
        <v>32933457</v>
      </c>
      <c r="AQ5224" s="12">
        <v>0.14000000000000001</v>
      </c>
      <c r="AR5224" s="37"/>
      <c r="AT5224" s="37"/>
      <c r="AV5224" s="37"/>
      <c r="AX5224" s="37"/>
      <c r="BH5224" s="12">
        <v>142637</v>
      </c>
      <c r="BI5224" s="12">
        <v>309825</v>
      </c>
      <c r="BQ5224" s="12">
        <v>0</v>
      </c>
      <c r="BV5224" s="12">
        <v>0.12</v>
      </c>
      <c r="BY5224" s="12">
        <v>0.04</v>
      </c>
      <c r="CG5224" s="12" t="s">
        <v>934</v>
      </c>
      <c r="CH5224" s="12">
        <v>22.434999999999999</v>
      </c>
      <c r="CI5224" s="12" t="s">
        <v>1278</v>
      </c>
      <c r="CJ5224" s="12" t="s">
        <v>1109</v>
      </c>
      <c r="CK5224" s="12" t="s">
        <v>932</v>
      </c>
      <c r="CL5224" s="37">
        <v>22752297657</v>
      </c>
      <c r="CN5224" s="12" t="s">
        <v>1506</v>
      </c>
      <c r="CS5224" s="12"/>
      <c r="CT5224" s="36" t="str">
        <f t="shared" si="81"/>
        <v>1bn - 50bn</v>
      </c>
      <c r="CU5224" s="36" t="str">
        <f>VLOOKUP(CK5224,Mapping!B:C,2,FALSE)</f>
        <v>US/CA</v>
      </c>
    </row>
    <row r="5225" spans="1:99" ht="16" customHeight="1" x14ac:dyDescent="0.35">
      <c r="A5225" s="12" t="s">
        <v>6853</v>
      </c>
      <c r="B5225" s="12" t="s">
        <v>925</v>
      </c>
      <c r="E5225" s="37">
        <v>2643025</v>
      </c>
      <c r="G5225" s="37" t="s">
        <v>1505</v>
      </c>
      <c r="I5225" s="37"/>
      <c r="K5225" s="37"/>
      <c r="M5225" s="37">
        <v>636208</v>
      </c>
      <c r="N5225" s="12">
        <v>0.02</v>
      </c>
      <c r="O5225" s="37"/>
      <c r="Q5225" s="12">
        <v>5356</v>
      </c>
      <c r="R5225" s="37"/>
      <c r="T5225" s="37"/>
      <c r="V5225" s="37"/>
      <c r="X5225" s="37"/>
      <c r="Z5225" s="37"/>
      <c r="AB5225" s="37"/>
      <c r="AD5225" s="37">
        <v>0</v>
      </c>
      <c r="AE5225" s="12">
        <v>0</v>
      </c>
      <c r="AF5225" s="37"/>
      <c r="AH5225" s="37">
        <v>676356</v>
      </c>
      <c r="AI5225" s="12">
        <v>0.02</v>
      </c>
      <c r="AN5225" s="37">
        <v>1330461</v>
      </c>
      <c r="AO5225" s="12">
        <v>0.04</v>
      </c>
      <c r="AP5225" s="37">
        <v>0</v>
      </c>
      <c r="AQ5225" s="12">
        <v>0</v>
      </c>
      <c r="AR5225" s="37"/>
      <c r="AT5225" s="37"/>
      <c r="AV5225" s="37"/>
      <c r="AX5225" s="37"/>
      <c r="BB5225" s="12">
        <v>5071</v>
      </c>
      <c r="BH5225" s="12">
        <v>0</v>
      </c>
      <c r="BI5225" s="12">
        <v>7900</v>
      </c>
      <c r="BJ5225" s="12">
        <v>0</v>
      </c>
      <c r="BQ5225" s="12">
        <v>0</v>
      </c>
      <c r="BV5225" s="12">
        <v>0</v>
      </c>
      <c r="BY5225" s="12">
        <v>0</v>
      </c>
      <c r="CB5225" s="12">
        <v>0</v>
      </c>
      <c r="CC5225" s="12">
        <v>0</v>
      </c>
      <c r="CG5225" s="12" t="s">
        <v>934</v>
      </c>
      <c r="CH5225" s="12">
        <v>69.867999999999995</v>
      </c>
      <c r="CI5225" s="12" t="s">
        <v>4188</v>
      </c>
      <c r="CJ5225" s="12" t="s">
        <v>1017</v>
      </c>
      <c r="CK5225" s="12" t="s">
        <v>932</v>
      </c>
      <c r="CL5225" s="37">
        <v>3182130190</v>
      </c>
      <c r="CN5225" s="12" t="s">
        <v>1509</v>
      </c>
      <c r="CS5225" s="12"/>
      <c r="CT5225" s="36" t="str">
        <f t="shared" si="81"/>
        <v>1bn - 50bn</v>
      </c>
      <c r="CU5225" s="36" t="str">
        <f>VLOOKUP(CK5225,Mapping!B:C,2,FALSE)</f>
        <v>US/CA</v>
      </c>
    </row>
    <row r="5226" spans="1:99" ht="16" customHeight="1" x14ac:dyDescent="0.35">
      <c r="A5226" s="12" t="s">
        <v>6854</v>
      </c>
      <c r="B5226" s="12" t="s">
        <v>925</v>
      </c>
      <c r="E5226" s="37">
        <v>9811817</v>
      </c>
      <c r="G5226" s="37" t="s">
        <v>1505</v>
      </c>
      <c r="I5226" s="37"/>
      <c r="K5226" s="37"/>
      <c r="M5226" s="37">
        <v>3050685</v>
      </c>
      <c r="N5226" s="12">
        <v>0.03</v>
      </c>
      <c r="O5226" s="37"/>
      <c r="Q5226" s="12">
        <v>8747</v>
      </c>
      <c r="R5226" s="37"/>
      <c r="T5226" s="37">
        <v>297425</v>
      </c>
      <c r="U5226" s="12">
        <v>0</v>
      </c>
      <c r="V5226" s="37"/>
      <c r="X5226" s="37"/>
      <c r="Z5226" s="37"/>
      <c r="AB5226" s="37"/>
      <c r="AD5226" s="37">
        <v>2075086</v>
      </c>
      <c r="AE5226" s="12">
        <v>0.02</v>
      </c>
      <c r="AF5226" s="37"/>
      <c r="AH5226" s="37">
        <v>1104571</v>
      </c>
      <c r="AI5226" s="12">
        <v>0.01</v>
      </c>
      <c r="AN5226" s="37">
        <v>3284050</v>
      </c>
      <c r="AO5226" s="12">
        <v>0.04</v>
      </c>
      <c r="AP5226" s="37"/>
      <c r="AR5226" s="37"/>
      <c r="AT5226" s="37"/>
      <c r="AV5226" s="37"/>
      <c r="AX5226" s="37"/>
      <c r="BB5226" s="12">
        <v>24316</v>
      </c>
      <c r="BI5226" s="12">
        <v>19500</v>
      </c>
      <c r="BJ5226" s="12">
        <v>18624</v>
      </c>
      <c r="BK5226" s="12">
        <v>2657</v>
      </c>
      <c r="BQ5226" s="12">
        <v>0</v>
      </c>
      <c r="BY5226" s="12">
        <v>0</v>
      </c>
      <c r="CB5226" s="12">
        <v>0.01</v>
      </c>
      <c r="CC5226" s="12">
        <v>0</v>
      </c>
      <c r="CE5226" s="12">
        <v>0</v>
      </c>
      <c r="CG5226" s="12" t="s">
        <v>991</v>
      </c>
      <c r="CH5226" s="12">
        <v>108.883</v>
      </c>
      <c r="CI5226" s="12" t="s">
        <v>3703</v>
      </c>
      <c r="CJ5226" s="12" t="s">
        <v>968</v>
      </c>
      <c r="CK5226" s="12" t="s">
        <v>932</v>
      </c>
      <c r="CL5226" s="37">
        <v>9011301361</v>
      </c>
      <c r="CN5226" s="12" t="s">
        <v>1534</v>
      </c>
      <c r="CS5226" s="12"/>
      <c r="CT5226" s="36" t="str">
        <f t="shared" si="81"/>
        <v>1bn - 50bn</v>
      </c>
      <c r="CU5226" s="36" t="str">
        <f>VLOOKUP(CK5226,Mapping!B:C,2,FALSE)</f>
        <v>US/CA</v>
      </c>
    </row>
    <row r="5227" spans="1:99" ht="16" customHeight="1" x14ac:dyDescent="0.35">
      <c r="A5227" s="12" t="s">
        <v>6855</v>
      </c>
      <c r="B5227" s="12" t="s">
        <v>925</v>
      </c>
      <c r="E5227" s="37">
        <v>15937161</v>
      </c>
      <c r="G5227" s="37" t="s">
        <v>1505</v>
      </c>
      <c r="I5227" s="37"/>
      <c r="K5227" s="37"/>
      <c r="M5227" s="37">
        <v>15796694</v>
      </c>
      <c r="N5227" s="12">
        <v>1.02</v>
      </c>
      <c r="O5227" s="37"/>
      <c r="R5227" s="37"/>
      <c r="T5227" s="37"/>
      <c r="V5227" s="37"/>
      <c r="X5227" s="37"/>
      <c r="Z5227" s="37"/>
      <c r="AB5227" s="37"/>
      <c r="AD5227" s="37"/>
      <c r="AF5227" s="37"/>
      <c r="AH5227" s="37"/>
      <c r="AN5227" s="37">
        <v>86388</v>
      </c>
      <c r="AO5227" s="12">
        <v>0.01</v>
      </c>
      <c r="AP5227" s="37">
        <v>54079</v>
      </c>
      <c r="AQ5227" s="12">
        <v>0</v>
      </c>
      <c r="AR5227" s="37"/>
      <c r="AT5227" s="37"/>
      <c r="AV5227" s="37"/>
      <c r="AX5227" s="37"/>
      <c r="BB5227" s="12">
        <v>88383</v>
      </c>
      <c r="BH5227" s="12">
        <v>253</v>
      </c>
      <c r="BI5227" s="12">
        <v>400</v>
      </c>
      <c r="BV5227" s="12">
        <v>0</v>
      </c>
      <c r="BY5227" s="12">
        <v>0</v>
      </c>
      <c r="CC5227" s="12">
        <v>0</v>
      </c>
      <c r="CG5227" s="12" t="s">
        <v>929</v>
      </c>
      <c r="CH5227" s="12">
        <v>99.081000000000003</v>
      </c>
      <c r="CI5227" s="12" t="s">
        <v>1016</v>
      </c>
      <c r="CJ5227" s="12" t="s">
        <v>1017</v>
      </c>
      <c r="CK5227" s="12" t="s">
        <v>932</v>
      </c>
      <c r="CL5227" s="37">
        <v>1555241280</v>
      </c>
      <c r="CN5227" s="12" t="s">
        <v>1509</v>
      </c>
      <c r="CS5227" s="12"/>
      <c r="CT5227" s="36" t="str">
        <f t="shared" si="81"/>
        <v>1bn - 50bn</v>
      </c>
      <c r="CU5227" s="36" t="str">
        <f>VLOOKUP(CK5227,Mapping!B:C,2,FALSE)</f>
        <v>US/CA</v>
      </c>
    </row>
    <row r="5228" spans="1:99" ht="16" customHeight="1" x14ac:dyDescent="0.35">
      <c r="A5228" s="12" t="s">
        <v>6856</v>
      </c>
      <c r="B5228" s="12" t="s">
        <v>925</v>
      </c>
      <c r="E5228" s="37">
        <v>1806661</v>
      </c>
      <c r="G5228" s="37" t="s">
        <v>1505</v>
      </c>
      <c r="I5228" s="37"/>
      <c r="K5228" s="37">
        <v>802981</v>
      </c>
      <c r="L5228" s="12">
        <v>1.53</v>
      </c>
      <c r="M5228" s="37">
        <v>1003680</v>
      </c>
      <c r="N5228" s="12">
        <v>1.91</v>
      </c>
      <c r="O5228" s="37"/>
      <c r="R5228" s="37"/>
      <c r="T5228" s="37"/>
      <c r="V5228" s="37"/>
      <c r="X5228" s="37"/>
      <c r="Z5228" s="37"/>
      <c r="AB5228" s="37"/>
      <c r="AD5228" s="37"/>
      <c r="AF5228" s="37"/>
      <c r="AH5228" s="37"/>
      <c r="AN5228" s="37"/>
      <c r="AP5228" s="37"/>
      <c r="AR5228" s="37"/>
      <c r="AT5228" s="37"/>
      <c r="AV5228" s="37"/>
      <c r="AX5228" s="37"/>
      <c r="BB5228" s="12">
        <v>8000</v>
      </c>
      <c r="BG5228" s="12">
        <v>13000</v>
      </c>
      <c r="BS5228" s="12">
        <v>0</v>
      </c>
      <c r="CC5228" s="12">
        <v>0</v>
      </c>
      <c r="CG5228" s="12" t="s">
        <v>940</v>
      </c>
      <c r="CH5228" s="12">
        <v>18.678000000000001</v>
      </c>
      <c r="CI5228" s="12" t="s">
        <v>2271</v>
      </c>
      <c r="CJ5228" s="12"/>
      <c r="CK5228" s="12" t="s">
        <v>1064</v>
      </c>
      <c r="CL5228" s="37">
        <v>52275682</v>
      </c>
      <c r="CN5228" s="12" t="s">
        <v>1506</v>
      </c>
      <c r="CS5228" s="12"/>
      <c r="CT5228" s="36" t="str">
        <f t="shared" si="81"/>
        <v>500mn</v>
      </c>
      <c r="CU5228" s="36" t="str">
        <f>VLOOKUP(CK5228,Mapping!B:C,2,FALSE)</f>
        <v>EU</v>
      </c>
    </row>
    <row r="5229" spans="1:99" ht="16" customHeight="1" x14ac:dyDescent="0.35">
      <c r="A5229" s="12" t="s">
        <v>504</v>
      </c>
      <c r="B5229" s="12" t="s">
        <v>933</v>
      </c>
      <c r="E5229" s="37">
        <v>12212642</v>
      </c>
      <c r="F5229" s="12">
        <v>19210</v>
      </c>
      <c r="G5229" s="37" t="s">
        <v>1505</v>
      </c>
      <c r="I5229" s="37">
        <v>1367655</v>
      </c>
      <c r="J5229" s="12">
        <v>0.38</v>
      </c>
      <c r="K5229" s="37">
        <v>2947639</v>
      </c>
      <c r="L5229" s="12">
        <v>0.82</v>
      </c>
      <c r="M5229" s="37">
        <v>1245818</v>
      </c>
      <c r="N5229" s="12">
        <v>0.35</v>
      </c>
      <c r="O5229" s="37">
        <v>2846255</v>
      </c>
      <c r="P5229" s="12">
        <v>0.79</v>
      </c>
      <c r="R5229" s="37">
        <v>485871</v>
      </c>
      <c r="S5229" s="12">
        <v>0.14000000000000001</v>
      </c>
      <c r="T5229" s="37"/>
      <c r="V5229" s="37">
        <v>1817417</v>
      </c>
      <c r="W5229" s="12">
        <v>0.51</v>
      </c>
      <c r="X5229" s="37">
        <v>102051</v>
      </c>
      <c r="Y5229" s="12">
        <v>0.03</v>
      </c>
      <c r="Z5229" s="37"/>
      <c r="AB5229" s="37">
        <v>1061953</v>
      </c>
      <c r="AC5229" s="12">
        <v>0.3</v>
      </c>
      <c r="AD5229" s="37"/>
      <c r="AF5229" s="37">
        <v>337983</v>
      </c>
      <c r="AG5229" s="12">
        <v>0.09</v>
      </c>
      <c r="AH5229" s="37"/>
      <c r="AJ5229" s="12">
        <v>74046</v>
      </c>
      <c r="AK5229" s="12">
        <v>65900</v>
      </c>
      <c r="AL5229" s="12">
        <v>155098</v>
      </c>
      <c r="AN5229" s="37"/>
      <c r="AP5229" s="37"/>
      <c r="AR5229" s="37"/>
      <c r="AT5229" s="37"/>
      <c r="AV5229" s="37"/>
      <c r="AX5229" s="37"/>
      <c r="AZ5229" s="12">
        <v>36600</v>
      </c>
      <c r="BA5229" s="12">
        <v>900</v>
      </c>
      <c r="BB5229" s="12">
        <v>9930</v>
      </c>
      <c r="BF5229" s="12">
        <v>20000</v>
      </c>
      <c r="BG5229" s="12">
        <v>38292</v>
      </c>
      <c r="BO5229" s="12">
        <v>0</v>
      </c>
      <c r="BP5229" s="12">
        <v>0</v>
      </c>
      <c r="BR5229" s="12">
        <v>0</v>
      </c>
      <c r="BS5229" s="12">
        <v>0</v>
      </c>
      <c r="BT5229" s="12">
        <v>0</v>
      </c>
      <c r="BU5229" s="12">
        <v>0</v>
      </c>
      <c r="BX5229" s="12">
        <v>0</v>
      </c>
      <c r="BZ5229" s="12">
        <v>0</v>
      </c>
      <c r="CC5229" s="12">
        <v>0</v>
      </c>
      <c r="CG5229" s="12" t="s">
        <v>929</v>
      </c>
      <c r="CH5229" s="12">
        <v>56.704999999999998</v>
      </c>
      <c r="CI5229" s="12" t="s">
        <v>1042</v>
      </c>
      <c r="CJ5229" s="12"/>
      <c r="CK5229" s="12" t="s">
        <v>1043</v>
      </c>
      <c r="CL5229" s="37">
        <v>365242476</v>
      </c>
      <c r="CN5229" s="12" t="s">
        <v>1506</v>
      </c>
      <c r="CS5229" s="12"/>
      <c r="CT5229" s="36" t="str">
        <f t="shared" si="81"/>
        <v>500mn</v>
      </c>
      <c r="CU5229" s="36" t="str">
        <f>VLOOKUP(CK5229,Mapping!B:C,2,FALSE)</f>
        <v>Asia</v>
      </c>
    </row>
    <row r="5230" spans="1:99" ht="16" customHeight="1" x14ac:dyDescent="0.35">
      <c r="A5230" s="12" t="s">
        <v>154</v>
      </c>
      <c r="B5230" s="12" t="s">
        <v>925</v>
      </c>
      <c r="C5230" s="12">
        <v>56</v>
      </c>
      <c r="D5230" s="12">
        <v>430366</v>
      </c>
      <c r="E5230" s="37">
        <v>382636321</v>
      </c>
      <c r="G5230" s="37">
        <v>21427923</v>
      </c>
      <c r="H5230" s="12">
        <v>0.04</v>
      </c>
      <c r="I5230" s="37"/>
      <c r="K5230" s="37"/>
      <c r="M5230" s="37">
        <v>18435343</v>
      </c>
      <c r="N5230" s="12">
        <v>0.04</v>
      </c>
      <c r="O5230" s="37"/>
      <c r="Q5230" s="12">
        <v>1686003</v>
      </c>
      <c r="R5230" s="37"/>
      <c r="T5230" s="37">
        <v>0</v>
      </c>
      <c r="U5230" s="12">
        <v>0</v>
      </c>
      <c r="V5230" s="37"/>
      <c r="X5230" s="37">
        <v>736616</v>
      </c>
      <c r="Y5230" s="12">
        <v>0</v>
      </c>
      <c r="Z5230" s="37">
        <v>1496419</v>
      </c>
      <c r="AA5230" s="12">
        <v>0</v>
      </c>
      <c r="AB5230" s="37"/>
      <c r="AD5230" s="37">
        <v>26547041</v>
      </c>
      <c r="AE5230" s="12">
        <v>0.05</v>
      </c>
      <c r="AF5230" s="37"/>
      <c r="AH5230" s="37">
        <v>212908459</v>
      </c>
      <c r="AI5230" s="12">
        <v>0.41</v>
      </c>
      <c r="AN5230" s="37">
        <v>8681680</v>
      </c>
      <c r="AO5230" s="12">
        <v>0.02</v>
      </c>
      <c r="AP5230" s="37">
        <v>89948972</v>
      </c>
      <c r="AQ5230" s="12">
        <v>0.17</v>
      </c>
      <c r="AR5230" s="37">
        <v>2453868</v>
      </c>
      <c r="AS5230" s="12">
        <v>0</v>
      </c>
      <c r="AT5230" s="37">
        <v>0</v>
      </c>
      <c r="AU5230" s="12">
        <v>0</v>
      </c>
      <c r="AV5230" s="37"/>
      <c r="AX5230" s="37"/>
      <c r="BA5230" s="12">
        <v>7209</v>
      </c>
      <c r="BB5230" s="12">
        <v>146942</v>
      </c>
      <c r="BC5230" s="12">
        <v>50606</v>
      </c>
      <c r="BD5230" s="12">
        <v>0</v>
      </c>
      <c r="BE5230" s="12">
        <v>65805</v>
      </c>
      <c r="BH5230" s="12">
        <v>389575</v>
      </c>
      <c r="BI5230" s="12">
        <v>51550</v>
      </c>
      <c r="BJ5230" s="12">
        <v>238261</v>
      </c>
      <c r="BK5230" s="12">
        <v>0</v>
      </c>
      <c r="BM5230" s="12">
        <v>7.0000000000000007E-2</v>
      </c>
      <c r="BN5230" s="12">
        <v>0.06</v>
      </c>
      <c r="BQ5230" s="12">
        <v>0.4</v>
      </c>
      <c r="BV5230" s="12">
        <v>0.33</v>
      </c>
      <c r="BY5230" s="12">
        <v>0.01</v>
      </c>
      <c r="BZ5230" s="12">
        <v>0</v>
      </c>
      <c r="CB5230" s="12">
        <v>0.08</v>
      </c>
      <c r="CC5230" s="12">
        <v>0.01</v>
      </c>
      <c r="CD5230" s="12">
        <v>0</v>
      </c>
      <c r="CE5230" s="12">
        <v>0</v>
      </c>
      <c r="CF5230" s="12">
        <v>0</v>
      </c>
      <c r="CG5230" s="12" t="s">
        <v>976</v>
      </c>
      <c r="CH5230" s="12">
        <v>195.982</v>
      </c>
      <c r="CI5230" s="12" t="s">
        <v>1016</v>
      </c>
      <c r="CJ5230" s="12" t="s">
        <v>1017</v>
      </c>
      <c r="CK5230" s="12" t="s">
        <v>932</v>
      </c>
      <c r="CL5230" s="37">
        <v>51935367906</v>
      </c>
      <c r="CM5230" s="12">
        <v>10322</v>
      </c>
      <c r="CN5230" s="12" t="s">
        <v>1513</v>
      </c>
      <c r="CO5230" s="12" t="s">
        <v>1507</v>
      </c>
      <c r="CP5230" s="12">
        <v>663928.42168917553</v>
      </c>
      <c r="CQ5230" s="12">
        <v>70</v>
      </c>
      <c r="CR5230" s="12">
        <v>45986.291666666664</v>
      </c>
      <c r="CS5230" s="12"/>
      <c r="CT5230" s="36" t="str">
        <f t="shared" si="81"/>
        <v>50bn - 100bn</v>
      </c>
      <c r="CU5230" s="36" t="str">
        <f>VLOOKUP(CK5230,Mapping!B:C,2,FALSE)</f>
        <v>US/CA</v>
      </c>
    </row>
    <row r="5231" spans="1:99" ht="16" customHeight="1" x14ac:dyDescent="0.35">
      <c r="A5231" s="12" t="s">
        <v>6857</v>
      </c>
      <c r="B5231" s="12" t="s">
        <v>925</v>
      </c>
      <c r="E5231" s="37">
        <v>601455</v>
      </c>
      <c r="G5231" s="37" t="s">
        <v>1505</v>
      </c>
      <c r="I5231" s="37"/>
      <c r="K5231" s="37"/>
      <c r="M5231" s="37">
        <v>601455</v>
      </c>
      <c r="N5231" s="12">
        <v>7.0000000000000007E-2</v>
      </c>
      <c r="O5231" s="37"/>
      <c r="R5231" s="37"/>
      <c r="T5231" s="37"/>
      <c r="V5231" s="37"/>
      <c r="X5231" s="37">
        <v>0</v>
      </c>
      <c r="Y5231" s="12">
        <v>0</v>
      </c>
      <c r="Z5231" s="37"/>
      <c r="AB5231" s="37"/>
      <c r="AD5231" s="37"/>
      <c r="AF5231" s="37"/>
      <c r="AH5231" s="37"/>
      <c r="AN5231" s="37"/>
      <c r="AP5231" s="37"/>
      <c r="AR5231" s="37"/>
      <c r="AT5231" s="37"/>
      <c r="AV5231" s="37"/>
      <c r="AX5231" s="37"/>
      <c r="BA5231" s="12">
        <v>0</v>
      </c>
      <c r="BB5231" s="12">
        <v>4794</v>
      </c>
      <c r="BZ5231" s="12">
        <v>0</v>
      </c>
      <c r="CC5231" s="12">
        <v>0</v>
      </c>
      <c r="CG5231" s="12" t="s">
        <v>934</v>
      </c>
      <c r="CH5231" s="12">
        <v>38.22</v>
      </c>
      <c r="CI5231" s="12" t="s">
        <v>965</v>
      </c>
      <c r="CJ5231" s="12" t="s">
        <v>966</v>
      </c>
      <c r="CK5231" s="12" t="s">
        <v>932</v>
      </c>
      <c r="CL5231" s="37">
        <v>813853842</v>
      </c>
      <c r="CN5231" s="12" t="s">
        <v>1509</v>
      </c>
      <c r="CS5231" s="12"/>
      <c r="CT5231" s="36" t="str">
        <f t="shared" si="81"/>
        <v>500mn - 1bn</v>
      </c>
      <c r="CU5231" s="36" t="str">
        <f>VLOOKUP(CK5231,Mapping!B:C,2,FALSE)</f>
        <v>US/CA</v>
      </c>
    </row>
    <row r="5232" spans="1:99" ht="16" customHeight="1" x14ac:dyDescent="0.35">
      <c r="A5232" s="12" t="s">
        <v>6858</v>
      </c>
      <c r="B5232" s="12" t="s">
        <v>933</v>
      </c>
      <c r="E5232" s="37">
        <v>15693475</v>
      </c>
      <c r="G5232" s="37" t="s">
        <v>1505</v>
      </c>
      <c r="I5232" s="37"/>
      <c r="K5232" s="37"/>
      <c r="M5232" s="37">
        <v>219555</v>
      </c>
      <c r="N5232" s="12">
        <v>0</v>
      </c>
      <c r="O5232" s="37"/>
      <c r="Q5232" s="12">
        <v>19885</v>
      </c>
      <c r="R5232" s="37"/>
      <c r="T5232" s="37"/>
      <c r="V5232" s="37"/>
      <c r="X5232" s="37">
        <v>204360</v>
      </c>
      <c r="Y5232" s="12">
        <v>0</v>
      </c>
      <c r="Z5232" s="37"/>
      <c r="AB5232" s="37"/>
      <c r="AD5232" s="37"/>
      <c r="AF5232" s="37"/>
      <c r="AH5232" s="37">
        <v>2791059</v>
      </c>
      <c r="AI5232" s="12">
        <v>0.03</v>
      </c>
      <c r="AN5232" s="37">
        <v>7921408</v>
      </c>
      <c r="AO5232" s="12">
        <v>7.0000000000000007E-2</v>
      </c>
      <c r="AP5232" s="37">
        <v>4557093</v>
      </c>
      <c r="AQ5232" s="12">
        <v>0.04</v>
      </c>
      <c r="AR5232" s="37"/>
      <c r="AT5232" s="37"/>
      <c r="AV5232" s="37"/>
      <c r="AX5232" s="37"/>
      <c r="BA5232" s="12">
        <v>2000</v>
      </c>
      <c r="BB5232" s="12">
        <v>1750</v>
      </c>
      <c r="BH5232" s="12">
        <v>18348</v>
      </c>
      <c r="BI5232" s="12">
        <v>47050</v>
      </c>
      <c r="BQ5232" s="12">
        <v>0</v>
      </c>
      <c r="BV5232" s="12">
        <v>0.02</v>
      </c>
      <c r="BY5232" s="12">
        <v>0.01</v>
      </c>
      <c r="BZ5232" s="12">
        <v>0</v>
      </c>
      <c r="CC5232" s="12">
        <v>0</v>
      </c>
      <c r="CG5232" s="12" t="s">
        <v>940</v>
      </c>
      <c r="CH5232" s="12">
        <v>23.221</v>
      </c>
      <c r="CI5232" s="12" t="s">
        <v>1236</v>
      </c>
      <c r="CJ5232" s="12"/>
      <c r="CK5232" s="12" t="s">
        <v>1151</v>
      </c>
      <c r="CL5232" s="37">
        <v>10477176966</v>
      </c>
      <c r="CN5232" s="12" t="s">
        <v>1506</v>
      </c>
      <c r="CS5232" s="12"/>
      <c r="CT5232" s="36" t="str">
        <f t="shared" si="81"/>
        <v>1bn - 50bn</v>
      </c>
      <c r="CU5232" s="36" t="str">
        <f>VLOOKUP(CK5232,Mapping!B:C,2,FALSE)</f>
        <v>EU</v>
      </c>
    </row>
    <row r="5233" spans="1:99" ht="16" customHeight="1" x14ac:dyDescent="0.35">
      <c r="A5233" s="12" t="s">
        <v>6859</v>
      </c>
      <c r="B5233" s="12" t="s">
        <v>925</v>
      </c>
      <c r="E5233" s="37">
        <v>0</v>
      </c>
      <c r="G5233" s="37" t="s">
        <v>1505</v>
      </c>
      <c r="I5233" s="37"/>
      <c r="K5233" s="37"/>
      <c r="M5233" s="37"/>
      <c r="O5233" s="37"/>
      <c r="R5233" s="37"/>
      <c r="T5233" s="37"/>
      <c r="V5233" s="37"/>
      <c r="X5233" s="37"/>
      <c r="Z5233" s="37"/>
      <c r="AB5233" s="37"/>
      <c r="AD5233" s="37"/>
      <c r="AF5233" s="37"/>
      <c r="AH5233" s="37"/>
      <c r="AN5233" s="37">
        <v>0</v>
      </c>
      <c r="AO5233" s="12">
        <v>0</v>
      </c>
      <c r="AP5233" s="37"/>
      <c r="AR5233" s="37"/>
      <c r="AT5233" s="37"/>
      <c r="AV5233" s="37"/>
      <c r="AX5233" s="37"/>
      <c r="BI5233" s="12">
        <v>0</v>
      </c>
      <c r="BY5233" s="12">
        <v>0</v>
      </c>
      <c r="CG5233" s="12" t="s">
        <v>940</v>
      </c>
      <c r="CH5233" s="12">
        <v>189.578</v>
      </c>
      <c r="CI5233" s="12" t="s">
        <v>1841</v>
      </c>
      <c r="CJ5233" s="12"/>
      <c r="CK5233" s="12" t="s">
        <v>1842</v>
      </c>
      <c r="CL5233" s="37">
        <v>142754855</v>
      </c>
      <c r="CN5233" s="12" t="s">
        <v>1506</v>
      </c>
      <c r="CS5233" s="12"/>
      <c r="CT5233" s="36" t="str">
        <f t="shared" si="81"/>
        <v>500mn</v>
      </c>
      <c r="CU5233" s="36" t="str">
        <f>VLOOKUP(CK5233,Mapping!B:C,2,FALSE)</f>
        <v>EU</v>
      </c>
    </row>
    <row r="5234" spans="1:99" ht="16" customHeight="1" x14ac:dyDescent="0.35">
      <c r="A5234" s="12" t="s">
        <v>6860</v>
      </c>
      <c r="B5234" s="12" t="s">
        <v>925</v>
      </c>
      <c r="E5234" s="37">
        <v>0</v>
      </c>
      <c r="G5234" s="37" t="s">
        <v>1505</v>
      </c>
      <c r="I5234" s="37"/>
      <c r="K5234" s="37"/>
      <c r="M5234" s="37">
        <v>0</v>
      </c>
      <c r="N5234" s="12">
        <v>0</v>
      </c>
      <c r="O5234" s="37"/>
      <c r="R5234" s="37"/>
      <c r="T5234" s="37"/>
      <c r="V5234" s="37"/>
      <c r="X5234" s="37"/>
      <c r="Z5234" s="37"/>
      <c r="AB5234" s="37"/>
      <c r="AD5234" s="37"/>
      <c r="AF5234" s="37"/>
      <c r="AH5234" s="37"/>
      <c r="AN5234" s="37"/>
      <c r="AP5234" s="37"/>
      <c r="AR5234" s="37"/>
      <c r="AT5234" s="37"/>
      <c r="AV5234" s="37"/>
      <c r="AX5234" s="37"/>
      <c r="BB5234" s="12">
        <v>0</v>
      </c>
      <c r="CC5234" s="12">
        <v>0</v>
      </c>
      <c r="CG5234" s="12" t="s">
        <v>959</v>
      </c>
      <c r="CH5234" s="12">
        <v>135.31800000000001</v>
      </c>
      <c r="CI5234" s="12" t="s">
        <v>1245</v>
      </c>
      <c r="CJ5234" s="12" t="s">
        <v>1246</v>
      </c>
      <c r="CK5234" s="12" t="s">
        <v>932</v>
      </c>
      <c r="CL5234" s="37">
        <v>295954312</v>
      </c>
      <c r="CN5234" s="12" t="s">
        <v>1509</v>
      </c>
      <c r="CS5234" s="12"/>
      <c r="CT5234" s="36" t="str">
        <f t="shared" si="81"/>
        <v>500mn</v>
      </c>
      <c r="CU5234" s="36" t="str">
        <f>VLOOKUP(CK5234,Mapping!B:C,2,FALSE)</f>
        <v>US/CA</v>
      </c>
    </row>
    <row r="5235" spans="1:99" ht="16" customHeight="1" x14ac:dyDescent="0.35">
      <c r="A5235" s="12" t="s">
        <v>6861</v>
      </c>
      <c r="B5235" s="12" t="s">
        <v>925</v>
      </c>
      <c r="E5235" s="37">
        <v>1317906</v>
      </c>
      <c r="G5235" s="37" t="s">
        <v>1505</v>
      </c>
      <c r="I5235" s="37"/>
      <c r="K5235" s="37"/>
      <c r="M5235" s="37"/>
      <c r="O5235" s="37"/>
      <c r="R5235" s="37"/>
      <c r="T5235" s="37"/>
      <c r="V5235" s="37"/>
      <c r="X5235" s="37"/>
      <c r="Z5235" s="37"/>
      <c r="AB5235" s="37"/>
      <c r="AD5235" s="37"/>
      <c r="AF5235" s="37"/>
      <c r="AH5235" s="37"/>
      <c r="AN5235" s="37"/>
      <c r="AP5235" s="37"/>
      <c r="AR5235" s="37"/>
      <c r="AT5235" s="37">
        <v>1317906</v>
      </c>
      <c r="AU5235" s="12">
        <v>1.37</v>
      </c>
      <c r="AV5235" s="37"/>
      <c r="AX5235" s="37"/>
      <c r="BD5235" s="12">
        <v>123631</v>
      </c>
      <c r="CF5235" s="12">
        <v>0.11</v>
      </c>
      <c r="CG5235" s="12" t="s">
        <v>929</v>
      </c>
      <c r="CH5235" s="12">
        <v>56.780999999999999</v>
      </c>
      <c r="CI5235" s="12" t="s">
        <v>2520</v>
      </c>
      <c r="CJ5235" s="12" t="s">
        <v>936</v>
      </c>
      <c r="CK5235" s="12" t="s">
        <v>932</v>
      </c>
      <c r="CL5235" s="37">
        <v>96415615</v>
      </c>
      <c r="CN5235" s="12" t="s">
        <v>1506</v>
      </c>
      <c r="CS5235" s="12"/>
      <c r="CT5235" s="36" t="str">
        <f t="shared" si="81"/>
        <v>500mn</v>
      </c>
      <c r="CU5235" s="36" t="str">
        <f>VLOOKUP(CK5235,Mapping!B:C,2,FALSE)</f>
        <v>US/CA</v>
      </c>
    </row>
    <row r="5236" spans="1:99" ht="16" customHeight="1" x14ac:dyDescent="0.35">
      <c r="A5236" s="12" t="s">
        <v>6862</v>
      </c>
      <c r="B5236" s="12" t="s">
        <v>925</v>
      </c>
      <c r="E5236" s="37">
        <v>111186384</v>
      </c>
      <c r="G5236" s="37" t="s">
        <v>1505</v>
      </c>
      <c r="I5236" s="37"/>
      <c r="K5236" s="37"/>
      <c r="M5236" s="37"/>
      <c r="O5236" s="37"/>
      <c r="Q5236" s="12">
        <v>0</v>
      </c>
      <c r="R5236" s="37"/>
      <c r="T5236" s="37"/>
      <c r="V5236" s="37"/>
      <c r="X5236" s="37"/>
      <c r="Z5236" s="37"/>
      <c r="AB5236" s="37"/>
      <c r="AD5236" s="37"/>
      <c r="AF5236" s="37"/>
      <c r="AH5236" s="37">
        <v>0</v>
      </c>
      <c r="AI5236" s="12">
        <v>0</v>
      </c>
      <c r="AN5236" s="37">
        <v>50586995</v>
      </c>
      <c r="AO5236" s="12">
        <v>0.59</v>
      </c>
      <c r="AP5236" s="37">
        <v>60599389</v>
      </c>
      <c r="AQ5236" s="12">
        <v>0.7</v>
      </c>
      <c r="AR5236" s="37"/>
      <c r="AT5236" s="37"/>
      <c r="AV5236" s="37"/>
      <c r="AX5236" s="37"/>
      <c r="BH5236" s="12">
        <v>262460</v>
      </c>
      <c r="BI5236" s="12">
        <v>300375</v>
      </c>
      <c r="BQ5236" s="12">
        <v>0</v>
      </c>
      <c r="BV5236" s="12">
        <v>0.22</v>
      </c>
      <c r="BY5236" s="12">
        <v>0.04</v>
      </c>
      <c r="CG5236" s="12" t="s">
        <v>976</v>
      </c>
      <c r="CH5236" s="12">
        <v>82.477000000000004</v>
      </c>
      <c r="CI5236" s="12" t="s">
        <v>1011</v>
      </c>
      <c r="CJ5236" s="12" t="s">
        <v>1012</v>
      </c>
      <c r="CK5236" s="12" t="s">
        <v>1013</v>
      </c>
      <c r="CL5236" s="37">
        <v>8679291530</v>
      </c>
      <c r="CN5236" s="12" t="s">
        <v>1513</v>
      </c>
      <c r="CS5236" s="12"/>
      <c r="CT5236" s="36" t="str">
        <f t="shared" si="81"/>
        <v>1bn - 50bn</v>
      </c>
      <c r="CU5236" s="36" t="str">
        <f>VLOOKUP(CK5236,Mapping!B:C,2,FALSE)</f>
        <v>Oceania</v>
      </c>
    </row>
    <row r="5237" spans="1:99" ht="16" customHeight="1" x14ac:dyDescent="0.35">
      <c r="A5237" s="12" t="s">
        <v>6863</v>
      </c>
      <c r="B5237" s="12" t="s">
        <v>925</v>
      </c>
      <c r="E5237" s="37">
        <v>32485</v>
      </c>
      <c r="G5237" s="37" t="s">
        <v>1505</v>
      </c>
      <c r="I5237" s="37"/>
      <c r="K5237" s="37"/>
      <c r="M5237" s="37">
        <v>25092</v>
      </c>
      <c r="N5237" s="12">
        <v>0.06</v>
      </c>
      <c r="O5237" s="37"/>
      <c r="R5237" s="37"/>
      <c r="T5237" s="37"/>
      <c r="V5237" s="37"/>
      <c r="X5237" s="37"/>
      <c r="Z5237" s="37">
        <v>7393</v>
      </c>
      <c r="AA5237" s="12">
        <v>0.02</v>
      </c>
      <c r="AB5237" s="37"/>
      <c r="AD5237" s="37"/>
      <c r="AF5237" s="37"/>
      <c r="AH5237" s="37"/>
      <c r="AN5237" s="37"/>
      <c r="AP5237" s="37"/>
      <c r="AR5237" s="37"/>
      <c r="AT5237" s="37"/>
      <c r="AV5237" s="37"/>
      <c r="AX5237" s="37"/>
      <c r="BB5237" s="12">
        <v>200</v>
      </c>
      <c r="BC5237" s="12">
        <v>250</v>
      </c>
      <c r="CC5237" s="12">
        <v>0</v>
      </c>
      <c r="CD5237" s="12">
        <v>0</v>
      </c>
      <c r="CG5237" s="12"/>
      <c r="CI5237" s="12" t="s">
        <v>4284</v>
      </c>
      <c r="CJ5237" s="12" t="s">
        <v>1109</v>
      </c>
      <c r="CK5237" s="12" t="s">
        <v>932</v>
      </c>
      <c r="CL5237" s="37">
        <v>41925543</v>
      </c>
      <c r="CN5237" s="12" t="s">
        <v>1509</v>
      </c>
      <c r="CS5237" s="12"/>
      <c r="CT5237" s="36" t="str">
        <f t="shared" si="81"/>
        <v>500mn</v>
      </c>
      <c r="CU5237" s="36" t="str">
        <f>VLOOKUP(CK5237,Mapping!B:C,2,FALSE)</f>
        <v>US/CA</v>
      </c>
    </row>
    <row r="5238" spans="1:99" ht="16" customHeight="1" x14ac:dyDescent="0.35">
      <c r="A5238" s="12" t="s">
        <v>6864</v>
      </c>
      <c r="B5238" s="12" t="s">
        <v>925</v>
      </c>
      <c r="E5238" s="37">
        <v>127541290</v>
      </c>
      <c r="G5238" s="37" t="s">
        <v>1505</v>
      </c>
      <c r="I5238" s="37"/>
      <c r="K5238" s="37"/>
      <c r="M5238" s="37"/>
      <c r="O5238" s="37"/>
      <c r="Q5238" s="12">
        <v>163199</v>
      </c>
      <c r="R5238" s="37"/>
      <c r="T5238" s="37"/>
      <c r="V5238" s="37"/>
      <c r="X5238" s="37"/>
      <c r="Z5238" s="37"/>
      <c r="AB5238" s="37"/>
      <c r="AD5238" s="37"/>
      <c r="AF5238" s="37"/>
      <c r="AH5238" s="37">
        <v>22149368</v>
      </c>
      <c r="AI5238" s="12">
        <v>0.13</v>
      </c>
      <c r="AN5238" s="37">
        <v>74765762</v>
      </c>
      <c r="AO5238" s="12">
        <v>0.44</v>
      </c>
      <c r="AP5238" s="37">
        <v>30030860</v>
      </c>
      <c r="AQ5238" s="12">
        <v>0.18</v>
      </c>
      <c r="AR5238" s="37"/>
      <c r="AT5238" s="37">
        <v>595300</v>
      </c>
      <c r="AU5238" s="12">
        <v>0</v>
      </c>
      <c r="AV5238" s="37"/>
      <c r="AX5238" s="37"/>
      <c r="BD5238" s="12">
        <v>40886</v>
      </c>
      <c r="BH5238" s="12">
        <v>106000</v>
      </c>
      <c r="BI5238" s="12">
        <v>349025</v>
      </c>
      <c r="BQ5238" s="12">
        <v>0.04</v>
      </c>
      <c r="BV5238" s="12">
        <v>0.09</v>
      </c>
      <c r="BY5238" s="12">
        <v>0.05</v>
      </c>
      <c r="CF5238" s="12">
        <v>0.04</v>
      </c>
      <c r="CG5238" s="12" t="s">
        <v>959</v>
      </c>
      <c r="CH5238" s="12">
        <v>42.86</v>
      </c>
      <c r="CI5238" s="12" t="s">
        <v>1108</v>
      </c>
      <c r="CJ5238" s="12" t="s">
        <v>1109</v>
      </c>
      <c r="CK5238" s="12" t="s">
        <v>932</v>
      </c>
      <c r="CL5238" s="37">
        <v>17127111245</v>
      </c>
      <c r="CN5238" s="12" t="s">
        <v>1520</v>
      </c>
      <c r="CS5238" s="12"/>
      <c r="CT5238" s="36" t="str">
        <f t="shared" si="81"/>
        <v>1bn - 50bn</v>
      </c>
      <c r="CU5238" s="36" t="str">
        <f>VLOOKUP(CK5238,Mapping!B:C,2,FALSE)</f>
        <v>US/CA</v>
      </c>
    </row>
    <row r="5239" spans="1:99" ht="16" customHeight="1" x14ac:dyDescent="0.35">
      <c r="A5239" s="12" t="s">
        <v>6865</v>
      </c>
      <c r="B5239" s="12" t="s">
        <v>925</v>
      </c>
      <c r="E5239" s="37">
        <v>0</v>
      </c>
      <c r="G5239" s="37" t="s">
        <v>1505</v>
      </c>
      <c r="I5239" s="37"/>
      <c r="K5239" s="37"/>
      <c r="M5239" s="37"/>
      <c r="O5239" s="37"/>
      <c r="Q5239" s="12">
        <v>0</v>
      </c>
      <c r="R5239" s="37"/>
      <c r="T5239" s="37"/>
      <c r="V5239" s="37"/>
      <c r="X5239" s="37"/>
      <c r="Z5239" s="37"/>
      <c r="AB5239" s="37"/>
      <c r="AD5239" s="37"/>
      <c r="AF5239" s="37"/>
      <c r="AH5239" s="37">
        <v>0</v>
      </c>
      <c r="AI5239" s="12">
        <v>0</v>
      </c>
      <c r="AN5239" s="37"/>
      <c r="AP5239" s="37"/>
      <c r="AR5239" s="37"/>
      <c r="AT5239" s="37"/>
      <c r="AV5239" s="37"/>
      <c r="AX5239" s="37"/>
      <c r="BQ5239" s="12">
        <v>0</v>
      </c>
      <c r="CG5239" s="12" t="s">
        <v>940</v>
      </c>
      <c r="CH5239" s="12">
        <v>14.419</v>
      </c>
      <c r="CI5239" s="12" t="s">
        <v>6866</v>
      </c>
      <c r="CJ5239" s="12" t="s">
        <v>1017</v>
      </c>
      <c r="CK5239" s="12" t="s">
        <v>932</v>
      </c>
      <c r="CL5239" s="37">
        <v>125551951</v>
      </c>
      <c r="CN5239" s="12" t="s">
        <v>1509</v>
      </c>
      <c r="CS5239" s="12"/>
      <c r="CT5239" s="36" t="str">
        <f t="shared" si="81"/>
        <v>500mn</v>
      </c>
      <c r="CU5239" s="36" t="str">
        <f>VLOOKUP(CK5239,Mapping!B:C,2,FALSE)</f>
        <v>US/CA</v>
      </c>
    </row>
    <row r="5240" spans="1:99" ht="16" customHeight="1" x14ac:dyDescent="0.35">
      <c r="A5240" s="12" t="s">
        <v>6867</v>
      </c>
      <c r="B5240" s="12" t="s">
        <v>925</v>
      </c>
      <c r="E5240" s="37">
        <v>826646</v>
      </c>
      <c r="G5240" s="37" t="s">
        <v>1505</v>
      </c>
      <c r="I5240" s="37"/>
      <c r="K5240" s="37"/>
      <c r="M5240" s="37"/>
      <c r="O5240" s="37"/>
      <c r="Q5240" s="12">
        <v>3112</v>
      </c>
      <c r="R5240" s="37"/>
      <c r="T5240" s="37"/>
      <c r="V5240" s="37"/>
      <c r="X5240" s="37"/>
      <c r="Z5240" s="37"/>
      <c r="AB5240" s="37"/>
      <c r="AD5240" s="37"/>
      <c r="AF5240" s="37"/>
      <c r="AH5240" s="37">
        <v>392983</v>
      </c>
      <c r="AI5240" s="12">
        <v>0.06</v>
      </c>
      <c r="AN5240" s="37">
        <v>433663</v>
      </c>
      <c r="AO5240" s="12">
        <v>0.06</v>
      </c>
      <c r="AP5240" s="37"/>
      <c r="AR5240" s="37"/>
      <c r="AT5240" s="37"/>
      <c r="AV5240" s="37"/>
      <c r="AX5240" s="37"/>
      <c r="BI5240" s="12">
        <v>2575</v>
      </c>
      <c r="BQ5240" s="12">
        <v>0</v>
      </c>
      <c r="BY5240" s="12">
        <v>0</v>
      </c>
      <c r="CG5240" s="12" t="s">
        <v>934</v>
      </c>
      <c r="CH5240" s="12">
        <v>109.072</v>
      </c>
      <c r="CI5240" s="12" t="s">
        <v>1268</v>
      </c>
      <c r="CJ5240" s="12" t="s">
        <v>1248</v>
      </c>
      <c r="CK5240" s="12" t="s">
        <v>932</v>
      </c>
      <c r="CL5240" s="37">
        <v>667500507</v>
      </c>
      <c r="CN5240" s="12" t="s">
        <v>1509</v>
      </c>
      <c r="CS5240" s="12"/>
      <c r="CT5240" s="36" t="str">
        <f t="shared" si="81"/>
        <v>500mn - 1bn</v>
      </c>
      <c r="CU5240" s="36" t="str">
        <f>VLOOKUP(CK5240,Mapping!B:C,2,FALSE)</f>
        <v>US/CA</v>
      </c>
    </row>
    <row r="5241" spans="1:99" ht="16" customHeight="1" x14ac:dyDescent="0.35">
      <c r="A5241" s="12" t="s">
        <v>6868</v>
      </c>
      <c r="B5241" s="12" t="s">
        <v>925</v>
      </c>
      <c r="E5241" s="37">
        <v>2389206</v>
      </c>
      <c r="G5241" s="37" t="s">
        <v>1505</v>
      </c>
      <c r="I5241" s="37"/>
      <c r="K5241" s="37"/>
      <c r="M5241" s="37"/>
      <c r="O5241" s="37"/>
      <c r="R5241" s="37"/>
      <c r="T5241" s="37"/>
      <c r="V5241" s="37"/>
      <c r="X5241" s="37"/>
      <c r="Z5241" s="37"/>
      <c r="AB5241" s="37"/>
      <c r="AD5241" s="37"/>
      <c r="AF5241" s="37"/>
      <c r="AH5241" s="37"/>
      <c r="AN5241" s="37"/>
      <c r="AP5241" s="37"/>
      <c r="AR5241" s="37">
        <v>2389206</v>
      </c>
      <c r="AS5241" s="12">
        <v>7.44</v>
      </c>
      <c r="AT5241" s="37"/>
      <c r="AV5241" s="37"/>
      <c r="AX5241" s="37"/>
      <c r="BE5241" s="12">
        <v>21279</v>
      </c>
      <c r="BM5241" s="12">
        <v>0.02</v>
      </c>
      <c r="CG5241" s="12" t="s">
        <v>940</v>
      </c>
      <c r="CH5241" s="12">
        <v>88.953000000000003</v>
      </c>
      <c r="CI5241" s="12" t="s">
        <v>2566</v>
      </c>
      <c r="CJ5241" s="12" t="s">
        <v>972</v>
      </c>
      <c r="CK5241" s="12" t="s">
        <v>932</v>
      </c>
      <c r="CL5241" s="37">
        <v>32101722</v>
      </c>
      <c r="CN5241" s="12" t="s">
        <v>1506</v>
      </c>
      <c r="CS5241" s="12"/>
      <c r="CT5241" s="36" t="str">
        <f t="shared" si="81"/>
        <v>500mn</v>
      </c>
      <c r="CU5241" s="36" t="str">
        <f>VLOOKUP(CK5241,Mapping!B:C,2,FALSE)</f>
        <v>US/CA</v>
      </c>
    </row>
    <row r="5242" spans="1:99" ht="16" customHeight="1" x14ac:dyDescent="0.35">
      <c r="A5242" s="12" t="s">
        <v>6869</v>
      </c>
      <c r="B5242" s="12" t="s">
        <v>925</v>
      </c>
      <c r="E5242" s="37">
        <v>5376335</v>
      </c>
      <c r="G5242" s="37" t="s">
        <v>1505</v>
      </c>
      <c r="I5242" s="37"/>
      <c r="K5242" s="37"/>
      <c r="M5242" s="37">
        <v>426940</v>
      </c>
      <c r="N5242" s="12">
        <v>0.36</v>
      </c>
      <c r="O5242" s="37"/>
      <c r="R5242" s="37"/>
      <c r="T5242" s="37"/>
      <c r="V5242" s="37"/>
      <c r="X5242" s="37">
        <v>4949395</v>
      </c>
      <c r="Y5242" s="12">
        <v>4.2300000000000004</v>
      </c>
      <c r="Z5242" s="37"/>
      <c r="AB5242" s="37"/>
      <c r="AD5242" s="37"/>
      <c r="AF5242" s="37"/>
      <c r="AH5242" s="37"/>
      <c r="AN5242" s="37"/>
      <c r="AP5242" s="37"/>
      <c r="AR5242" s="37"/>
      <c r="AT5242" s="37"/>
      <c r="AV5242" s="37"/>
      <c r="AX5242" s="37"/>
      <c r="BA5242" s="12">
        <v>48438</v>
      </c>
      <c r="BB5242" s="12">
        <v>3403</v>
      </c>
      <c r="BZ5242" s="12">
        <v>0</v>
      </c>
      <c r="CC5242" s="12">
        <v>0</v>
      </c>
      <c r="CG5242" s="12" t="s">
        <v>929</v>
      </c>
      <c r="CH5242" s="12">
        <v>91.462999999999994</v>
      </c>
      <c r="CI5242" s="12" t="s">
        <v>6870</v>
      </c>
      <c r="CJ5242" s="12" t="s">
        <v>966</v>
      </c>
      <c r="CK5242" s="12" t="s">
        <v>932</v>
      </c>
      <c r="CL5242" s="37">
        <v>117101543</v>
      </c>
      <c r="CN5242" s="12" t="s">
        <v>1509</v>
      </c>
      <c r="CS5242" s="12"/>
      <c r="CT5242" s="36" t="str">
        <f t="shared" si="81"/>
        <v>500mn</v>
      </c>
      <c r="CU5242" s="36" t="str">
        <f>VLOOKUP(CK5242,Mapping!B:C,2,FALSE)</f>
        <v>US/CA</v>
      </c>
    </row>
    <row r="5243" spans="1:99" ht="16" customHeight="1" x14ac:dyDescent="0.35">
      <c r="A5243" s="12" t="s">
        <v>6871</v>
      </c>
      <c r="B5243" s="12" t="s">
        <v>925</v>
      </c>
      <c r="E5243" s="37">
        <v>13851181</v>
      </c>
      <c r="G5243" s="37" t="s">
        <v>1505</v>
      </c>
      <c r="I5243" s="37"/>
      <c r="K5243" s="37">
        <v>8287422</v>
      </c>
      <c r="L5243" s="12">
        <v>1.28</v>
      </c>
      <c r="M5243" s="37"/>
      <c r="O5243" s="37">
        <v>3921208</v>
      </c>
      <c r="P5243" s="12">
        <v>0.61</v>
      </c>
      <c r="R5243" s="37"/>
      <c r="T5243" s="37"/>
      <c r="V5243" s="37">
        <v>0</v>
      </c>
      <c r="W5243" s="12">
        <v>0</v>
      </c>
      <c r="X5243" s="37"/>
      <c r="Z5243" s="37"/>
      <c r="AB5243" s="37"/>
      <c r="AD5243" s="37"/>
      <c r="AF5243" s="37"/>
      <c r="AH5243" s="37"/>
      <c r="AK5243" s="12">
        <v>0</v>
      </c>
      <c r="AL5243" s="12">
        <v>258200</v>
      </c>
      <c r="AN5243" s="37"/>
      <c r="AP5243" s="37">
        <v>1642551</v>
      </c>
      <c r="AQ5243" s="12">
        <v>0.25</v>
      </c>
      <c r="AR5243" s="37"/>
      <c r="AT5243" s="37"/>
      <c r="AV5243" s="37"/>
      <c r="AX5243" s="37"/>
      <c r="BG5243" s="12">
        <v>134240</v>
      </c>
      <c r="BH5243" s="12">
        <v>7114</v>
      </c>
      <c r="BS5243" s="12">
        <v>0</v>
      </c>
      <c r="BT5243" s="12">
        <v>0</v>
      </c>
      <c r="BU5243" s="12">
        <v>0</v>
      </c>
      <c r="BV5243" s="12">
        <v>0.01</v>
      </c>
      <c r="CG5243" s="12" t="s">
        <v>940</v>
      </c>
      <c r="CH5243" s="12">
        <v>97.67</v>
      </c>
      <c r="CI5243" s="12" t="s">
        <v>2566</v>
      </c>
      <c r="CJ5243" s="12" t="s">
        <v>972</v>
      </c>
      <c r="CK5243" s="12" t="s">
        <v>932</v>
      </c>
      <c r="CL5243" s="37">
        <v>645602918</v>
      </c>
      <c r="CN5243" s="12" t="s">
        <v>1509</v>
      </c>
      <c r="CS5243" s="12"/>
      <c r="CT5243" s="36" t="str">
        <f t="shared" si="81"/>
        <v>500mn - 1bn</v>
      </c>
      <c r="CU5243" s="36" t="str">
        <f>VLOOKUP(CK5243,Mapping!B:C,2,FALSE)</f>
        <v>US/CA</v>
      </c>
    </row>
    <row r="5244" spans="1:99" ht="16" customHeight="1" x14ac:dyDescent="0.35">
      <c r="A5244" s="12" t="s">
        <v>6872</v>
      </c>
      <c r="B5244" s="12" t="s">
        <v>925</v>
      </c>
      <c r="E5244" s="37">
        <v>0</v>
      </c>
      <c r="G5244" s="37" t="s">
        <v>1505</v>
      </c>
      <c r="I5244" s="37"/>
      <c r="K5244" s="37"/>
      <c r="M5244" s="37">
        <v>0</v>
      </c>
      <c r="N5244" s="12">
        <v>0</v>
      </c>
      <c r="O5244" s="37"/>
      <c r="Q5244" s="12">
        <v>0</v>
      </c>
      <c r="R5244" s="37"/>
      <c r="T5244" s="37"/>
      <c r="V5244" s="37"/>
      <c r="X5244" s="37"/>
      <c r="Z5244" s="37"/>
      <c r="AB5244" s="37"/>
      <c r="AD5244" s="37"/>
      <c r="AF5244" s="37"/>
      <c r="AH5244" s="37">
        <v>0</v>
      </c>
      <c r="AI5244" s="12">
        <v>0</v>
      </c>
      <c r="AN5244" s="37"/>
      <c r="AP5244" s="37"/>
      <c r="AR5244" s="37"/>
      <c r="AT5244" s="37"/>
      <c r="AV5244" s="37"/>
      <c r="AX5244" s="37"/>
      <c r="BB5244" s="12">
        <v>0</v>
      </c>
      <c r="BQ5244" s="12">
        <v>0</v>
      </c>
      <c r="CC5244" s="12">
        <v>0</v>
      </c>
      <c r="CG5244" s="12" t="s">
        <v>929</v>
      </c>
      <c r="CH5244" s="12">
        <v>219.01300000000001</v>
      </c>
      <c r="CI5244" s="12" t="s">
        <v>1120</v>
      </c>
      <c r="CJ5244" s="12"/>
      <c r="CK5244" s="12" t="s">
        <v>1121</v>
      </c>
      <c r="CL5244" s="37">
        <v>67755079</v>
      </c>
      <c r="CN5244" s="12" t="s">
        <v>1506</v>
      </c>
      <c r="CS5244" s="12"/>
      <c r="CT5244" s="36" t="str">
        <f t="shared" si="81"/>
        <v>500mn</v>
      </c>
      <c r="CU5244" s="36" t="str">
        <f>VLOOKUP(CK5244,Mapping!B:C,2,FALSE)</f>
        <v>EU</v>
      </c>
    </row>
    <row r="5245" spans="1:99" ht="16" customHeight="1" x14ac:dyDescent="0.35">
      <c r="A5245" s="12" t="s">
        <v>6873</v>
      </c>
      <c r="B5245" s="12" t="s">
        <v>925</v>
      </c>
      <c r="E5245" s="37">
        <v>81549</v>
      </c>
      <c r="G5245" s="37" t="s">
        <v>1505</v>
      </c>
      <c r="I5245" s="37"/>
      <c r="K5245" s="37"/>
      <c r="M5245" s="37">
        <v>81549</v>
      </c>
      <c r="N5245" s="12">
        <v>0.08</v>
      </c>
      <c r="O5245" s="37"/>
      <c r="R5245" s="37"/>
      <c r="T5245" s="37"/>
      <c r="V5245" s="37"/>
      <c r="X5245" s="37"/>
      <c r="Z5245" s="37"/>
      <c r="AB5245" s="37"/>
      <c r="AD5245" s="37"/>
      <c r="AF5245" s="37"/>
      <c r="AH5245" s="37"/>
      <c r="AN5245" s="37"/>
      <c r="AP5245" s="37"/>
      <c r="AR5245" s="37"/>
      <c r="AT5245" s="37"/>
      <c r="AV5245" s="37"/>
      <c r="AX5245" s="37"/>
      <c r="BB5245" s="12">
        <v>650</v>
      </c>
      <c r="CC5245" s="12">
        <v>0</v>
      </c>
      <c r="CG5245" s="12" t="s">
        <v>940</v>
      </c>
      <c r="CH5245" s="12">
        <v>33.841000000000001</v>
      </c>
      <c r="CI5245" s="12" t="s">
        <v>971</v>
      </c>
      <c r="CJ5245" s="12" t="s">
        <v>972</v>
      </c>
      <c r="CK5245" s="12" t="s">
        <v>932</v>
      </c>
      <c r="CL5245" s="37">
        <v>102481451</v>
      </c>
      <c r="CN5245" s="12" t="s">
        <v>1509</v>
      </c>
      <c r="CS5245" s="12"/>
      <c r="CT5245" s="36" t="str">
        <f t="shared" si="81"/>
        <v>500mn</v>
      </c>
      <c r="CU5245" s="36" t="str">
        <f>VLOOKUP(CK5245,Mapping!B:C,2,FALSE)</f>
        <v>US/CA</v>
      </c>
    </row>
    <row r="5246" spans="1:99" ht="16" customHeight="1" x14ac:dyDescent="0.35">
      <c r="A5246" s="12" t="s">
        <v>6874</v>
      </c>
      <c r="B5246" s="12" t="s">
        <v>925</v>
      </c>
      <c r="E5246" s="37">
        <v>136918</v>
      </c>
      <c r="G5246" s="37" t="s">
        <v>1505</v>
      </c>
      <c r="I5246" s="37"/>
      <c r="K5246" s="37"/>
      <c r="M5246" s="37">
        <v>6398</v>
      </c>
      <c r="N5246" s="12">
        <v>0</v>
      </c>
      <c r="O5246" s="37"/>
      <c r="R5246" s="37"/>
      <c r="T5246" s="37"/>
      <c r="V5246" s="37"/>
      <c r="X5246" s="37"/>
      <c r="Z5246" s="37"/>
      <c r="AB5246" s="37"/>
      <c r="AD5246" s="37"/>
      <c r="AF5246" s="37"/>
      <c r="AH5246" s="37"/>
      <c r="AN5246" s="37">
        <v>130520</v>
      </c>
      <c r="AO5246" s="12">
        <v>0.04</v>
      </c>
      <c r="AP5246" s="37"/>
      <c r="AR5246" s="37"/>
      <c r="AT5246" s="37"/>
      <c r="AV5246" s="37"/>
      <c r="AX5246" s="37"/>
      <c r="BB5246" s="12">
        <v>51</v>
      </c>
      <c r="BI5246" s="12">
        <v>775</v>
      </c>
      <c r="BY5246" s="12">
        <v>0</v>
      </c>
      <c r="CC5246" s="12">
        <v>0</v>
      </c>
      <c r="CG5246" s="12" t="s">
        <v>991</v>
      </c>
      <c r="CH5246" s="12">
        <v>20.766999999999999</v>
      </c>
      <c r="CI5246" s="12" t="s">
        <v>1815</v>
      </c>
      <c r="CJ5246" s="12" t="s">
        <v>1015</v>
      </c>
      <c r="CK5246" s="12" t="s">
        <v>932</v>
      </c>
      <c r="CL5246" s="37">
        <v>351531501</v>
      </c>
      <c r="CN5246" s="12" t="s">
        <v>1534</v>
      </c>
      <c r="CS5246" s="12"/>
      <c r="CT5246" s="36" t="str">
        <f t="shared" si="81"/>
        <v>500mn</v>
      </c>
      <c r="CU5246" s="36" t="str">
        <f>VLOOKUP(CK5246,Mapping!B:C,2,FALSE)</f>
        <v>US/CA</v>
      </c>
    </row>
    <row r="5247" spans="1:99" ht="16" customHeight="1" x14ac:dyDescent="0.35">
      <c r="A5247" s="12" t="s">
        <v>6875</v>
      </c>
      <c r="B5247" s="12" t="s">
        <v>925</v>
      </c>
      <c r="E5247" s="37">
        <v>0</v>
      </c>
      <c r="G5247" s="37" t="s">
        <v>1505</v>
      </c>
      <c r="I5247" s="37"/>
      <c r="K5247" s="37"/>
      <c r="M5247" s="37"/>
      <c r="O5247" s="37"/>
      <c r="R5247" s="37"/>
      <c r="T5247" s="37"/>
      <c r="V5247" s="37"/>
      <c r="X5247" s="37"/>
      <c r="Z5247" s="37"/>
      <c r="AB5247" s="37"/>
      <c r="AD5247" s="37"/>
      <c r="AF5247" s="37"/>
      <c r="AH5247" s="37"/>
      <c r="AN5247" s="37"/>
      <c r="AP5247" s="37">
        <v>0</v>
      </c>
      <c r="AQ5247" s="12">
        <v>0</v>
      </c>
      <c r="AR5247" s="37"/>
      <c r="AT5247" s="37"/>
      <c r="AV5247" s="37"/>
      <c r="AX5247" s="37"/>
      <c r="BH5247" s="12">
        <v>0</v>
      </c>
      <c r="BV5247" s="12">
        <v>0</v>
      </c>
      <c r="CG5247" s="12" t="s">
        <v>934</v>
      </c>
      <c r="CH5247" s="12">
        <v>41.222999999999999</v>
      </c>
      <c r="CI5247" s="12" t="s">
        <v>3762</v>
      </c>
      <c r="CJ5247" s="12" t="s">
        <v>975</v>
      </c>
      <c r="CK5247" s="12" t="s">
        <v>932</v>
      </c>
      <c r="CL5247" s="37">
        <v>247131877</v>
      </c>
      <c r="CN5247" s="12" t="s">
        <v>1509</v>
      </c>
      <c r="CS5247" s="12"/>
      <c r="CT5247" s="36" t="str">
        <f t="shared" si="81"/>
        <v>500mn</v>
      </c>
      <c r="CU5247" s="36" t="str">
        <f>VLOOKUP(CK5247,Mapping!B:C,2,FALSE)</f>
        <v>US/CA</v>
      </c>
    </row>
    <row r="5248" spans="1:99" ht="16" customHeight="1" x14ac:dyDescent="0.35">
      <c r="A5248" s="12" t="s">
        <v>6876</v>
      </c>
      <c r="B5248" s="12" t="s">
        <v>933</v>
      </c>
      <c r="E5248" s="37">
        <v>54734</v>
      </c>
      <c r="G5248" s="37" t="s">
        <v>1505</v>
      </c>
      <c r="I5248" s="37"/>
      <c r="K5248" s="37"/>
      <c r="M5248" s="37"/>
      <c r="O5248" s="37"/>
      <c r="R5248" s="37"/>
      <c r="T5248" s="37"/>
      <c r="V5248" s="37"/>
      <c r="X5248" s="37"/>
      <c r="Z5248" s="37"/>
      <c r="AB5248" s="37"/>
      <c r="AD5248" s="37"/>
      <c r="AF5248" s="37"/>
      <c r="AH5248" s="37"/>
      <c r="AN5248" s="37">
        <v>54734</v>
      </c>
      <c r="AO5248" s="12">
        <v>0.03</v>
      </c>
      <c r="AP5248" s="37"/>
      <c r="AR5248" s="37"/>
      <c r="AT5248" s="37"/>
      <c r="AV5248" s="37"/>
      <c r="AX5248" s="37"/>
      <c r="BI5248" s="12">
        <v>325</v>
      </c>
      <c r="BY5248" s="12">
        <v>0</v>
      </c>
      <c r="CG5248" s="12" t="s">
        <v>929</v>
      </c>
      <c r="CH5248" s="12">
        <v>39.878999999999998</v>
      </c>
      <c r="CI5248" s="12" t="s">
        <v>4923</v>
      </c>
      <c r="CJ5248" s="12"/>
      <c r="CK5248" s="12" t="s">
        <v>1173</v>
      </c>
      <c r="CL5248" s="37">
        <v>172530774</v>
      </c>
      <c r="CN5248" s="12" t="s">
        <v>1506</v>
      </c>
      <c r="CS5248" s="12"/>
      <c r="CT5248" s="36" t="str">
        <f t="shared" si="81"/>
        <v>500mn</v>
      </c>
      <c r="CU5248" s="36" t="str">
        <f>VLOOKUP(CK5248,Mapping!B:C,2,FALSE)</f>
        <v>EU</v>
      </c>
    </row>
    <row r="5249" spans="1:99" ht="16" customHeight="1" x14ac:dyDescent="0.35">
      <c r="A5249" s="12" t="s">
        <v>6877</v>
      </c>
      <c r="B5249" s="12" t="s">
        <v>925</v>
      </c>
      <c r="E5249" s="37">
        <v>22503276</v>
      </c>
      <c r="G5249" s="37" t="s">
        <v>1505</v>
      </c>
      <c r="I5249" s="37"/>
      <c r="K5249" s="37"/>
      <c r="M5249" s="37"/>
      <c r="O5249" s="37"/>
      <c r="Q5249" s="12">
        <v>30585</v>
      </c>
      <c r="R5249" s="37"/>
      <c r="T5249" s="37"/>
      <c r="V5249" s="37"/>
      <c r="X5249" s="37"/>
      <c r="Z5249" s="37"/>
      <c r="AB5249" s="37"/>
      <c r="AD5249" s="37"/>
      <c r="AF5249" s="37"/>
      <c r="AH5249" s="37">
        <v>3862274</v>
      </c>
      <c r="AI5249" s="12">
        <v>0.08</v>
      </c>
      <c r="AN5249" s="37">
        <v>18121217</v>
      </c>
      <c r="AO5249" s="12">
        <v>0.39</v>
      </c>
      <c r="AP5249" s="37">
        <v>0</v>
      </c>
      <c r="AQ5249" s="12">
        <v>0</v>
      </c>
      <c r="AR5249" s="37">
        <v>519785</v>
      </c>
      <c r="AS5249" s="12">
        <v>0.01</v>
      </c>
      <c r="AT5249" s="37"/>
      <c r="AV5249" s="37"/>
      <c r="AX5249" s="37"/>
      <c r="BE5249" s="12">
        <v>13939</v>
      </c>
      <c r="BH5249" s="12">
        <v>0</v>
      </c>
      <c r="BI5249" s="12">
        <v>107600</v>
      </c>
      <c r="BM5249" s="12">
        <v>0.02</v>
      </c>
      <c r="BQ5249" s="12">
        <v>0.01</v>
      </c>
      <c r="BV5249" s="12">
        <v>0</v>
      </c>
      <c r="BY5249" s="12">
        <v>0.01</v>
      </c>
      <c r="CG5249" s="12" t="s">
        <v>976</v>
      </c>
      <c r="CH5249" s="12">
        <v>126.67700000000001</v>
      </c>
      <c r="CI5249" s="12" t="s">
        <v>1830</v>
      </c>
      <c r="CJ5249" s="12" t="s">
        <v>931</v>
      </c>
      <c r="CK5249" s="12" t="s">
        <v>932</v>
      </c>
      <c r="CL5249" s="37">
        <v>4629099584</v>
      </c>
      <c r="CN5249" s="12" t="s">
        <v>1513</v>
      </c>
      <c r="CS5249" s="12"/>
      <c r="CT5249" s="36" t="str">
        <f t="shared" si="81"/>
        <v>1bn - 50bn</v>
      </c>
      <c r="CU5249" s="36" t="str">
        <f>VLOOKUP(CK5249,Mapping!B:C,2,FALSE)</f>
        <v>US/CA</v>
      </c>
    </row>
    <row r="5250" spans="1:99" ht="16" customHeight="1" x14ac:dyDescent="0.35">
      <c r="A5250" s="12" t="s">
        <v>6878</v>
      </c>
      <c r="B5250" s="12" t="s">
        <v>925</v>
      </c>
      <c r="E5250" s="37">
        <v>1263096</v>
      </c>
      <c r="G5250" s="37" t="s">
        <v>1505</v>
      </c>
      <c r="I5250" s="37"/>
      <c r="K5250" s="37"/>
      <c r="M5250" s="37"/>
      <c r="O5250" s="37"/>
      <c r="R5250" s="37"/>
      <c r="T5250" s="37"/>
      <c r="V5250" s="37"/>
      <c r="X5250" s="37"/>
      <c r="Z5250" s="37"/>
      <c r="AB5250" s="37"/>
      <c r="AD5250" s="37"/>
      <c r="AF5250" s="37"/>
      <c r="AH5250" s="37"/>
      <c r="AN5250" s="37">
        <v>1263096</v>
      </c>
      <c r="AO5250" s="12">
        <v>0.93</v>
      </c>
      <c r="AP5250" s="37"/>
      <c r="AR5250" s="37"/>
      <c r="AT5250" s="37"/>
      <c r="AV5250" s="37"/>
      <c r="AX5250" s="37"/>
      <c r="BI5250" s="12">
        <v>7500</v>
      </c>
      <c r="BY5250" s="12">
        <v>0</v>
      </c>
      <c r="CG5250" s="12" t="s">
        <v>940</v>
      </c>
      <c r="CH5250" s="12">
        <v>43.526000000000003</v>
      </c>
      <c r="CI5250" s="12" t="s">
        <v>1126</v>
      </c>
      <c r="CJ5250" s="12"/>
      <c r="CK5250" s="12" t="s">
        <v>990</v>
      </c>
      <c r="CL5250" s="37">
        <v>135552131</v>
      </c>
      <c r="CN5250" s="12" t="s">
        <v>1506</v>
      </c>
      <c r="CS5250" s="12"/>
      <c r="CT5250" s="36" t="str">
        <f t="shared" si="81"/>
        <v>500mn</v>
      </c>
      <c r="CU5250" s="36" t="str">
        <f>VLOOKUP(CK5250,Mapping!B:C,2,FALSE)</f>
        <v>EU</v>
      </c>
    </row>
    <row r="5251" spans="1:99" ht="16" customHeight="1" x14ac:dyDescent="0.35">
      <c r="A5251" s="12" t="s">
        <v>6879</v>
      </c>
      <c r="B5251" s="12" t="s">
        <v>925</v>
      </c>
      <c r="E5251" s="37">
        <v>913251</v>
      </c>
      <c r="G5251" s="37" t="s">
        <v>1505</v>
      </c>
      <c r="I5251" s="37"/>
      <c r="K5251" s="37">
        <v>391567</v>
      </c>
      <c r="L5251" s="12">
        <v>2.16</v>
      </c>
      <c r="M5251" s="37"/>
      <c r="O5251" s="37"/>
      <c r="R5251" s="37"/>
      <c r="T5251" s="37"/>
      <c r="V5251" s="37"/>
      <c r="X5251" s="37"/>
      <c r="Z5251" s="37"/>
      <c r="AB5251" s="37"/>
      <c r="AD5251" s="37"/>
      <c r="AF5251" s="37"/>
      <c r="AH5251" s="37"/>
      <c r="AN5251" s="37">
        <v>521684</v>
      </c>
      <c r="AO5251" s="12">
        <v>2.88</v>
      </c>
      <c r="AP5251" s="37"/>
      <c r="AR5251" s="37"/>
      <c r="AT5251" s="37"/>
      <c r="AV5251" s="37"/>
      <c r="AX5251" s="37"/>
      <c r="BG5251" s="12">
        <v>7290</v>
      </c>
      <c r="BI5251" s="12">
        <v>2625</v>
      </c>
      <c r="BS5251" s="12">
        <v>0</v>
      </c>
      <c r="BY5251" s="12">
        <v>0</v>
      </c>
      <c r="CG5251" s="12"/>
      <c r="CH5251" s="12">
        <v>2.5219999999999998</v>
      </c>
      <c r="CI5251" s="12" t="s">
        <v>6880</v>
      </c>
      <c r="CJ5251" s="12"/>
      <c r="CK5251" s="12" t="s">
        <v>1078</v>
      </c>
      <c r="CL5251" s="37">
        <v>19640171</v>
      </c>
      <c r="CN5251" s="12" t="s">
        <v>1531</v>
      </c>
      <c r="CS5251" s="12"/>
      <c r="CT5251" s="36" t="str">
        <f t="shared" ref="CT5251:CT5314" si="82">IF(CL5251&gt;100000000000, "100bn", IF(CL5251&gt;50000000000, "50bn - 100bn",IF(CL5251&gt;1000000000, "1bn - 50bn", IF(CL5251&gt;500000000, "500mn - 1bn", "500mn"))))</f>
        <v>500mn</v>
      </c>
      <c r="CU5251" s="36" t="str">
        <f>VLOOKUP(CK5251,Mapping!B:C,2,FALSE)</f>
        <v>EU</v>
      </c>
    </row>
    <row r="5252" spans="1:99" ht="16" customHeight="1" x14ac:dyDescent="0.35">
      <c r="A5252" s="12" t="s">
        <v>6881</v>
      </c>
      <c r="B5252" s="12" t="s">
        <v>925</v>
      </c>
      <c r="E5252" s="37">
        <v>527815</v>
      </c>
      <c r="G5252" s="37" t="s">
        <v>1505</v>
      </c>
      <c r="I5252" s="37"/>
      <c r="K5252" s="37"/>
      <c r="M5252" s="37"/>
      <c r="O5252" s="37"/>
      <c r="R5252" s="37"/>
      <c r="T5252" s="37"/>
      <c r="V5252" s="37"/>
      <c r="X5252" s="37"/>
      <c r="Z5252" s="37"/>
      <c r="AB5252" s="37"/>
      <c r="AD5252" s="37"/>
      <c r="AF5252" s="37"/>
      <c r="AH5252" s="37"/>
      <c r="AN5252" s="37"/>
      <c r="AP5252" s="37">
        <v>527815</v>
      </c>
      <c r="AQ5252" s="12">
        <v>0.38</v>
      </c>
      <c r="AR5252" s="37"/>
      <c r="AT5252" s="37"/>
      <c r="AV5252" s="37"/>
      <c r="AX5252" s="37"/>
      <c r="BH5252" s="12">
        <v>2286</v>
      </c>
      <c r="BV5252" s="12">
        <v>0</v>
      </c>
      <c r="CG5252" s="12" t="s">
        <v>976</v>
      </c>
      <c r="CH5252" s="12">
        <v>322.80500000000001</v>
      </c>
      <c r="CI5252" s="12" t="s">
        <v>941</v>
      </c>
      <c r="CJ5252" s="12" t="s">
        <v>941</v>
      </c>
      <c r="CK5252" s="12" t="s">
        <v>932</v>
      </c>
      <c r="CL5252" s="37">
        <v>140670486</v>
      </c>
      <c r="CN5252" s="12" t="s">
        <v>1513</v>
      </c>
      <c r="CS5252" s="12"/>
      <c r="CT5252" s="36" t="str">
        <f t="shared" si="82"/>
        <v>500mn</v>
      </c>
      <c r="CU5252" s="36" t="str">
        <f>VLOOKUP(CK5252,Mapping!B:C,2,FALSE)</f>
        <v>US/CA</v>
      </c>
    </row>
    <row r="5253" spans="1:99" ht="16" customHeight="1" x14ac:dyDescent="0.35">
      <c r="A5253" s="12" t="s">
        <v>535</v>
      </c>
      <c r="B5253" s="12" t="s">
        <v>933</v>
      </c>
      <c r="E5253" s="37">
        <v>223878149</v>
      </c>
      <c r="F5253" s="12">
        <v>15136</v>
      </c>
      <c r="G5253" s="37" t="s">
        <v>1505</v>
      </c>
      <c r="I5253" s="37">
        <v>735571</v>
      </c>
      <c r="J5253" s="12">
        <v>0</v>
      </c>
      <c r="K5253" s="37">
        <v>202111936</v>
      </c>
      <c r="L5253" s="12">
        <v>1.35</v>
      </c>
      <c r="M5253" s="37"/>
      <c r="O5253" s="37">
        <v>12926971</v>
      </c>
      <c r="P5253" s="12">
        <v>0.09</v>
      </c>
      <c r="R5253" s="37"/>
      <c r="T5253" s="37"/>
      <c r="V5253" s="37">
        <v>4800799</v>
      </c>
      <c r="W5253" s="12">
        <v>0.03</v>
      </c>
      <c r="X5253" s="37"/>
      <c r="Z5253" s="37"/>
      <c r="AB5253" s="37"/>
      <c r="AD5253" s="37"/>
      <c r="AF5253" s="37">
        <v>3302872</v>
      </c>
      <c r="AG5253" s="12">
        <v>0.02</v>
      </c>
      <c r="AH5253" s="37"/>
      <c r="AK5253" s="12">
        <v>220634</v>
      </c>
      <c r="AL5253" s="12">
        <v>851203</v>
      </c>
      <c r="AN5253" s="37">
        <v>0</v>
      </c>
      <c r="AO5253" s="12">
        <v>0</v>
      </c>
      <c r="AP5253" s="37"/>
      <c r="AR5253" s="37"/>
      <c r="AT5253" s="37"/>
      <c r="AV5253" s="37"/>
      <c r="AX5253" s="37"/>
      <c r="BF5253" s="12">
        <v>244850</v>
      </c>
      <c r="BG5253" s="12">
        <v>2617625</v>
      </c>
      <c r="BI5253" s="12">
        <v>0</v>
      </c>
      <c r="BO5253" s="12">
        <v>0</v>
      </c>
      <c r="BP5253" s="12">
        <v>0.01</v>
      </c>
      <c r="BS5253" s="12">
        <v>0.03</v>
      </c>
      <c r="BT5253" s="12">
        <v>0.01</v>
      </c>
      <c r="BU5253" s="12">
        <v>0</v>
      </c>
      <c r="BY5253" s="12">
        <v>0</v>
      </c>
      <c r="CG5253" s="12" t="s">
        <v>940</v>
      </c>
      <c r="CH5253" s="12">
        <v>65.183999999999997</v>
      </c>
      <c r="CI5253" s="12" t="s">
        <v>941</v>
      </c>
      <c r="CJ5253" s="12" t="s">
        <v>941</v>
      </c>
      <c r="CK5253" s="12" t="s">
        <v>932</v>
      </c>
      <c r="CL5253" s="37">
        <v>14924302903</v>
      </c>
      <c r="CN5253" s="12" t="s">
        <v>1506</v>
      </c>
      <c r="CS5253" s="12"/>
      <c r="CT5253" s="36" t="str">
        <f t="shared" si="82"/>
        <v>1bn - 50bn</v>
      </c>
      <c r="CU5253" s="36" t="str">
        <f>VLOOKUP(CK5253,Mapping!B:C,2,FALSE)</f>
        <v>US/CA</v>
      </c>
    </row>
    <row r="5254" spans="1:99" ht="16" customHeight="1" x14ac:dyDescent="0.35">
      <c r="A5254" s="12" t="s">
        <v>6882</v>
      </c>
      <c r="B5254" s="12" t="s">
        <v>925</v>
      </c>
      <c r="E5254" s="37">
        <v>101048</v>
      </c>
      <c r="G5254" s="37" t="s">
        <v>1505</v>
      </c>
      <c r="I5254" s="37"/>
      <c r="K5254" s="37"/>
      <c r="M5254" s="37"/>
      <c r="O5254" s="37"/>
      <c r="R5254" s="37"/>
      <c r="T5254" s="37"/>
      <c r="V5254" s="37"/>
      <c r="X5254" s="37"/>
      <c r="Z5254" s="37"/>
      <c r="AB5254" s="37"/>
      <c r="AD5254" s="37"/>
      <c r="AF5254" s="37"/>
      <c r="AH5254" s="37"/>
      <c r="AN5254" s="37">
        <v>101048</v>
      </c>
      <c r="AO5254" s="12">
        <v>0.46</v>
      </c>
      <c r="AP5254" s="37"/>
      <c r="AR5254" s="37"/>
      <c r="AT5254" s="37"/>
      <c r="AV5254" s="37"/>
      <c r="AX5254" s="37"/>
      <c r="BI5254" s="12">
        <v>600</v>
      </c>
      <c r="BY5254" s="12">
        <v>0</v>
      </c>
      <c r="CG5254" s="12"/>
      <c r="CH5254" s="12">
        <v>215.26400000000001</v>
      </c>
      <c r="CI5254" s="12" t="s">
        <v>1064</v>
      </c>
      <c r="CJ5254" s="12"/>
      <c r="CK5254" s="12" t="s">
        <v>1064</v>
      </c>
      <c r="CL5254" s="37">
        <v>22047418</v>
      </c>
      <c r="CN5254" s="12" t="s">
        <v>1509</v>
      </c>
      <c r="CS5254" s="12"/>
      <c r="CT5254" s="36" t="str">
        <f t="shared" si="82"/>
        <v>500mn</v>
      </c>
      <c r="CU5254" s="36" t="str">
        <f>VLOOKUP(CK5254,Mapping!B:C,2,FALSE)</f>
        <v>EU</v>
      </c>
    </row>
    <row r="5255" spans="1:99" ht="16" customHeight="1" x14ac:dyDescent="0.35">
      <c r="A5255" s="12" t="s">
        <v>6883</v>
      </c>
      <c r="B5255" s="12" t="s">
        <v>933</v>
      </c>
      <c r="E5255" s="37">
        <v>0</v>
      </c>
      <c r="F5255" s="12">
        <v>0</v>
      </c>
      <c r="G5255" s="37" t="s">
        <v>1505</v>
      </c>
      <c r="I5255" s="37">
        <v>0</v>
      </c>
      <c r="J5255" s="12">
        <v>0</v>
      </c>
      <c r="K5255" s="37"/>
      <c r="M5255" s="37"/>
      <c r="O5255" s="37">
        <v>0</v>
      </c>
      <c r="P5255" s="12">
        <v>0</v>
      </c>
      <c r="R5255" s="37">
        <v>0</v>
      </c>
      <c r="S5255" s="12">
        <v>0</v>
      </c>
      <c r="T5255" s="37"/>
      <c r="V5255" s="37">
        <v>0</v>
      </c>
      <c r="W5255" s="12">
        <v>0</v>
      </c>
      <c r="X5255" s="37"/>
      <c r="Z5255" s="37"/>
      <c r="AB5255" s="37">
        <v>0</v>
      </c>
      <c r="AC5255" s="12">
        <v>0</v>
      </c>
      <c r="AD5255" s="37"/>
      <c r="AF5255" s="37"/>
      <c r="AH5255" s="37"/>
      <c r="AJ5255" s="12">
        <v>0</v>
      </c>
      <c r="AK5255" s="12">
        <v>0</v>
      </c>
      <c r="AL5255" s="12">
        <v>0</v>
      </c>
      <c r="AN5255" s="37"/>
      <c r="AP5255" s="37"/>
      <c r="AR5255" s="37"/>
      <c r="AT5255" s="37"/>
      <c r="AV5255" s="37"/>
      <c r="AX5255" s="37"/>
      <c r="AZ5255" s="12">
        <v>0</v>
      </c>
      <c r="BO5255" s="12">
        <v>0</v>
      </c>
      <c r="BR5255" s="12">
        <v>0</v>
      </c>
      <c r="BT5255" s="12">
        <v>0</v>
      </c>
      <c r="BU5255" s="12">
        <v>0</v>
      </c>
      <c r="BX5255" s="12">
        <v>0</v>
      </c>
      <c r="CG5255" s="12" t="s">
        <v>940</v>
      </c>
      <c r="CH5255" s="12">
        <v>62.412999999999997</v>
      </c>
      <c r="CI5255" s="12" t="s">
        <v>1047</v>
      </c>
      <c r="CJ5255" s="12"/>
      <c r="CK5255" s="12" t="s">
        <v>1048</v>
      </c>
      <c r="CL5255" s="37">
        <v>208072091</v>
      </c>
      <c r="CN5255" s="12" t="s">
        <v>1506</v>
      </c>
      <c r="CS5255" s="12"/>
      <c r="CT5255" s="36" t="str">
        <f t="shared" si="82"/>
        <v>500mn</v>
      </c>
      <c r="CU5255" s="36" t="str">
        <f>VLOOKUP(CK5255,Mapping!B:C,2,FALSE)</f>
        <v>EU</v>
      </c>
    </row>
    <row r="5256" spans="1:99" ht="16" customHeight="1" x14ac:dyDescent="0.35">
      <c r="A5256" s="12" t="s">
        <v>6884</v>
      </c>
      <c r="B5256" s="12" t="s">
        <v>925</v>
      </c>
      <c r="E5256" s="37">
        <v>4109405</v>
      </c>
      <c r="G5256" s="37" t="s">
        <v>1505</v>
      </c>
      <c r="I5256" s="37"/>
      <c r="K5256" s="37"/>
      <c r="M5256" s="37"/>
      <c r="O5256" s="37"/>
      <c r="Q5256" s="12">
        <v>9770</v>
      </c>
      <c r="R5256" s="37"/>
      <c r="T5256" s="37"/>
      <c r="V5256" s="37"/>
      <c r="X5256" s="37"/>
      <c r="Z5256" s="37"/>
      <c r="AB5256" s="37"/>
      <c r="AD5256" s="37"/>
      <c r="AF5256" s="37"/>
      <c r="AH5256" s="37">
        <v>1233756</v>
      </c>
      <c r="AI5256" s="12">
        <v>0.12</v>
      </c>
      <c r="AN5256" s="37">
        <v>2875649</v>
      </c>
      <c r="AO5256" s="12">
        <v>0.28000000000000003</v>
      </c>
      <c r="AP5256" s="37"/>
      <c r="AR5256" s="37"/>
      <c r="AT5256" s="37"/>
      <c r="AV5256" s="37"/>
      <c r="AX5256" s="37"/>
      <c r="BI5256" s="12">
        <v>17075</v>
      </c>
      <c r="BQ5256" s="12">
        <v>0</v>
      </c>
      <c r="BY5256" s="12">
        <v>0</v>
      </c>
      <c r="CG5256" s="12" t="s">
        <v>998</v>
      </c>
      <c r="CH5256" s="12">
        <v>15.359</v>
      </c>
      <c r="CI5256" s="12" t="s">
        <v>3036</v>
      </c>
      <c r="CJ5256" s="12" t="s">
        <v>972</v>
      </c>
      <c r="CK5256" s="12" t="s">
        <v>932</v>
      </c>
      <c r="CL5256" s="37">
        <v>1024210762</v>
      </c>
      <c r="CN5256" s="12" t="s">
        <v>998</v>
      </c>
      <c r="CS5256" s="12"/>
      <c r="CT5256" s="36" t="str">
        <f t="shared" si="82"/>
        <v>1bn - 50bn</v>
      </c>
      <c r="CU5256" s="36" t="str">
        <f>VLOOKUP(CK5256,Mapping!B:C,2,FALSE)</f>
        <v>US/CA</v>
      </c>
    </row>
    <row r="5257" spans="1:99" ht="16" customHeight="1" x14ac:dyDescent="0.35">
      <c r="A5257" s="12" t="s">
        <v>6885</v>
      </c>
      <c r="B5257" s="12" t="s">
        <v>925</v>
      </c>
      <c r="E5257" s="37">
        <v>252619200</v>
      </c>
      <c r="G5257" s="37" t="s">
        <v>1505</v>
      </c>
      <c r="I5257" s="37"/>
      <c r="K5257" s="37"/>
      <c r="M5257" s="37"/>
      <c r="O5257" s="37"/>
      <c r="R5257" s="37"/>
      <c r="T5257" s="37"/>
      <c r="V5257" s="37"/>
      <c r="X5257" s="37"/>
      <c r="Z5257" s="37"/>
      <c r="AB5257" s="37"/>
      <c r="AD5257" s="37"/>
      <c r="AF5257" s="37"/>
      <c r="AH5257" s="37"/>
      <c r="AN5257" s="37">
        <v>252619200</v>
      </c>
      <c r="AO5257" s="12">
        <v>8.59</v>
      </c>
      <c r="AP5257" s="37"/>
      <c r="AR5257" s="37"/>
      <c r="AT5257" s="37"/>
      <c r="AV5257" s="37"/>
      <c r="AX5257" s="37"/>
      <c r="BI5257" s="12">
        <v>1500000</v>
      </c>
      <c r="BY5257" s="12">
        <v>0.19</v>
      </c>
      <c r="CG5257" s="12" t="s">
        <v>976</v>
      </c>
      <c r="CH5257" s="12">
        <v>102.004</v>
      </c>
      <c r="CI5257" s="12" t="s">
        <v>941</v>
      </c>
      <c r="CJ5257" s="12" t="s">
        <v>941</v>
      </c>
      <c r="CK5257" s="12" t="s">
        <v>932</v>
      </c>
      <c r="CL5257" s="37">
        <v>2939675950</v>
      </c>
      <c r="CN5257" s="12" t="s">
        <v>1513</v>
      </c>
      <c r="CS5257" s="12"/>
      <c r="CT5257" s="36" t="str">
        <f t="shared" si="82"/>
        <v>1bn - 50bn</v>
      </c>
      <c r="CU5257" s="36" t="str">
        <f>VLOOKUP(CK5257,Mapping!B:C,2,FALSE)</f>
        <v>US/CA</v>
      </c>
    </row>
    <row r="5258" spans="1:99" ht="16" customHeight="1" x14ac:dyDescent="0.35">
      <c r="A5258" s="12" t="s">
        <v>127</v>
      </c>
      <c r="B5258" s="12" t="s">
        <v>925</v>
      </c>
      <c r="C5258" s="12">
        <v>46</v>
      </c>
      <c r="D5258" s="12">
        <v>655400</v>
      </c>
      <c r="E5258" s="37">
        <v>636701141</v>
      </c>
      <c r="G5258" s="37">
        <v>47129814</v>
      </c>
      <c r="H5258" s="12">
        <v>0.09</v>
      </c>
      <c r="I5258" s="37"/>
      <c r="K5258" s="37"/>
      <c r="M5258" s="37"/>
      <c r="O5258" s="37"/>
      <c r="Q5258" s="12">
        <v>3706100</v>
      </c>
      <c r="R5258" s="37"/>
      <c r="T5258" s="37">
        <v>1389962</v>
      </c>
      <c r="U5258" s="12">
        <v>0</v>
      </c>
      <c r="V5258" s="37"/>
      <c r="X5258" s="37"/>
      <c r="Z5258" s="37">
        <v>0</v>
      </c>
      <c r="AA5258" s="12">
        <v>0</v>
      </c>
      <c r="AB5258" s="37"/>
      <c r="AD5258" s="37"/>
      <c r="AF5258" s="37"/>
      <c r="AH5258" s="37">
        <v>502991892</v>
      </c>
      <c r="AI5258" s="12">
        <v>0.98</v>
      </c>
      <c r="AN5258" s="37">
        <v>81936549</v>
      </c>
      <c r="AO5258" s="12">
        <v>0.16</v>
      </c>
      <c r="AP5258" s="37">
        <v>0</v>
      </c>
      <c r="AQ5258" s="12">
        <v>0</v>
      </c>
      <c r="AR5258" s="37">
        <v>2323996</v>
      </c>
      <c r="AS5258" s="12">
        <v>0</v>
      </c>
      <c r="AT5258" s="37">
        <v>928928</v>
      </c>
      <c r="AU5258" s="12">
        <v>0</v>
      </c>
      <c r="AV5258" s="37"/>
      <c r="AX5258" s="37"/>
      <c r="BC5258" s="12">
        <v>0</v>
      </c>
      <c r="BD5258" s="12">
        <v>63800</v>
      </c>
      <c r="BE5258" s="12">
        <v>28300</v>
      </c>
      <c r="BH5258" s="12">
        <v>0</v>
      </c>
      <c r="BI5258" s="12">
        <v>382500</v>
      </c>
      <c r="BK5258" s="12">
        <v>10100</v>
      </c>
      <c r="BM5258" s="12">
        <v>0.03</v>
      </c>
      <c r="BN5258" s="12">
        <v>0.1</v>
      </c>
      <c r="BQ5258" s="12">
        <v>0.88</v>
      </c>
      <c r="BV5258" s="12">
        <v>0</v>
      </c>
      <c r="BY5258" s="12">
        <v>0.05</v>
      </c>
      <c r="CD5258" s="12">
        <v>0</v>
      </c>
      <c r="CE5258" s="12">
        <v>0</v>
      </c>
      <c r="CF5258" s="12">
        <v>0.05</v>
      </c>
      <c r="CG5258" s="12" t="s">
        <v>976</v>
      </c>
      <c r="CH5258" s="12">
        <v>117.28700000000001</v>
      </c>
      <c r="CI5258" s="12" t="s">
        <v>941</v>
      </c>
      <c r="CJ5258" s="12" t="s">
        <v>941</v>
      </c>
      <c r="CK5258" s="12" t="s">
        <v>932</v>
      </c>
      <c r="CL5258" s="37">
        <v>51341638158</v>
      </c>
      <c r="CN5258" s="12" t="s">
        <v>1506</v>
      </c>
      <c r="CS5258" s="12"/>
      <c r="CT5258" s="36" t="str">
        <f t="shared" si="82"/>
        <v>50bn - 100bn</v>
      </c>
      <c r="CU5258" s="36" t="str">
        <f>VLOOKUP(CK5258,Mapping!B:C,2,FALSE)</f>
        <v>US/CA</v>
      </c>
    </row>
    <row r="5259" spans="1:99" ht="16" customHeight="1" x14ac:dyDescent="0.35">
      <c r="A5259" s="12" t="s">
        <v>6886</v>
      </c>
      <c r="B5259" s="12" t="s">
        <v>933</v>
      </c>
      <c r="E5259" s="37">
        <v>15978807</v>
      </c>
      <c r="G5259" s="37" t="s">
        <v>1505</v>
      </c>
      <c r="I5259" s="37"/>
      <c r="K5259" s="37">
        <v>7018842</v>
      </c>
      <c r="L5259" s="12">
        <v>0.44</v>
      </c>
      <c r="M5259" s="37"/>
      <c r="O5259" s="37">
        <v>1911394</v>
      </c>
      <c r="P5259" s="12">
        <v>0.12</v>
      </c>
      <c r="R5259" s="37">
        <v>590169</v>
      </c>
      <c r="S5259" s="12">
        <v>0.04</v>
      </c>
      <c r="T5259" s="37"/>
      <c r="V5259" s="37"/>
      <c r="X5259" s="37">
        <v>389727</v>
      </c>
      <c r="Y5259" s="12">
        <v>0.02</v>
      </c>
      <c r="Z5259" s="37">
        <v>2284800</v>
      </c>
      <c r="AA5259" s="12">
        <v>0.14000000000000001</v>
      </c>
      <c r="AB5259" s="37">
        <v>1038746</v>
      </c>
      <c r="AC5259" s="12">
        <v>0.06</v>
      </c>
      <c r="AD5259" s="37"/>
      <c r="AF5259" s="37"/>
      <c r="AH5259" s="37"/>
      <c r="AJ5259" s="12">
        <v>50250</v>
      </c>
      <c r="AL5259" s="12">
        <v>116159</v>
      </c>
      <c r="AN5259" s="37">
        <v>2745129</v>
      </c>
      <c r="AO5259" s="12">
        <v>0.17</v>
      </c>
      <c r="AP5259" s="37"/>
      <c r="AR5259" s="37"/>
      <c r="AT5259" s="37"/>
      <c r="AV5259" s="37"/>
      <c r="AX5259" s="37"/>
      <c r="AZ5259" s="12">
        <v>29466</v>
      </c>
      <c r="BA5259" s="12">
        <v>3293</v>
      </c>
      <c r="BC5259" s="12">
        <v>70000</v>
      </c>
      <c r="BG5259" s="12">
        <v>109533</v>
      </c>
      <c r="BI5259" s="12">
        <v>16300</v>
      </c>
      <c r="BR5259" s="12">
        <v>0</v>
      </c>
      <c r="BS5259" s="12">
        <v>0</v>
      </c>
      <c r="BU5259" s="12">
        <v>0</v>
      </c>
      <c r="BX5259" s="12">
        <v>0</v>
      </c>
      <c r="BY5259" s="12">
        <v>0</v>
      </c>
      <c r="BZ5259" s="12">
        <v>0</v>
      </c>
      <c r="CD5259" s="12">
        <v>0.01</v>
      </c>
      <c r="CG5259" s="12" t="s">
        <v>991</v>
      </c>
      <c r="CH5259" s="12">
        <v>44.293999999999997</v>
      </c>
      <c r="CI5259" s="12" t="s">
        <v>941</v>
      </c>
      <c r="CJ5259" s="12" t="s">
        <v>941</v>
      </c>
      <c r="CK5259" s="12" t="s">
        <v>932</v>
      </c>
      <c r="CL5259" s="37">
        <v>1614929294</v>
      </c>
      <c r="CN5259" s="12" t="s">
        <v>1506</v>
      </c>
      <c r="CS5259" s="12"/>
      <c r="CT5259" s="36" t="str">
        <f t="shared" si="82"/>
        <v>1bn - 50bn</v>
      </c>
      <c r="CU5259" s="36" t="str">
        <f>VLOOKUP(CK5259,Mapping!B:C,2,FALSE)</f>
        <v>US/CA</v>
      </c>
    </row>
    <row r="5260" spans="1:99" ht="16" customHeight="1" x14ac:dyDescent="0.35">
      <c r="A5260" s="12" t="s">
        <v>6887</v>
      </c>
      <c r="B5260" s="12" t="s">
        <v>925</v>
      </c>
      <c r="E5260" s="37">
        <v>909416</v>
      </c>
      <c r="G5260" s="37" t="s">
        <v>1505</v>
      </c>
      <c r="I5260" s="37"/>
      <c r="K5260" s="37">
        <v>626943</v>
      </c>
      <c r="L5260" s="12">
        <v>0.34</v>
      </c>
      <c r="M5260" s="37"/>
      <c r="O5260" s="37">
        <v>282473</v>
      </c>
      <c r="P5260" s="12">
        <v>0.15</v>
      </c>
      <c r="R5260" s="37"/>
      <c r="T5260" s="37"/>
      <c r="V5260" s="37"/>
      <c r="X5260" s="37"/>
      <c r="Z5260" s="37"/>
      <c r="AB5260" s="37"/>
      <c r="AD5260" s="37"/>
      <c r="AF5260" s="37"/>
      <c r="AH5260" s="37"/>
      <c r="AL5260" s="12">
        <v>18600</v>
      </c>
      <c r="AN5260" s="37"/>
      <c r="AP5260" s="37"/>
      <c r="AR5260" s="37"/>
      <c r="AT5260" s="37"/>
      <c r="AV5260" s="37"/>
      <c r="AX5260" s="37"/>
      <c r="BG5260" s="12">
        <v>10150</v>
      </c>
      <c r="BS5260" s="12">
        <v>0</v>
      </c>
      <c r="BU5260" s="12">
        <v>0</v>
      </c>
      <c r="CG5260" s="12" t="s">
        <v>940</v>
      </c>
      <c r="CH5260" s="12">
        <v>28.702000000000002</v>
      </c>
      <c r="CI5260" s="12" t="s">
        <v>1172</v>
      </c>
      <c r="CJ5260" s="12"/>
      <c r="CK5260" s="12" t="s">
        <v>1173</v>
      </c>
      <c r="CL5260" s="37">
        <v>180292853</v>
      </c>
      <c r="CN5260" s="12" t="s">
        <v>1506</v>
      </c>
      <c r="CS5260" s="12"/>
      <c r="CT5260" s="36" t="str">
        <f t="shared" si="82"/>
        <v>500mn</v>
      </c>
      <c r="CU5260" s="36" t="str">
        <f>VLOOKUP(CK5260,Mapping!B:C,2,FALSE)</f>
        <v>EU</v>
      </c>
    </row>
    <row r="5261" spans="1:99" ht="16" customHeight="1" x14ac:dyDescent="0.35">
      <c r="A5261" s="12" t="s">
        <v>6888</v>
      </c>
      <c r="B5261" s="12" t="s">
        <v>933</v>
      </c>
      <c r="E5261" s="37">
        <v>1902177</v>
      </c>
      <c r="G5261" s="37" t="s">
        <v>1505</v>
      </c>
      <c r="I5261" s="37"/>
      <c r="K5261" s="37">
        <v>716506</v>
      </c>
      <c r="L5261" s="12">
        <v>0.09</v>
      </c>
      <c r="M5261" s="37"/>
      <c r="O5261" s="37">
        <v>485975</v>
      </c>
      <c r="P5261" s="12">
        <v>0.06</v>
      </c>
      <c r="R5261" s="37">
        <v>241126</v>
      </c>
      <c r="S5261" s="12">
        <v>0.03</v>
      </c>
      <c r="T5261" s="37"/>
      <c r="V5261" s="37"/>
      <c r="X5261" s="37"/>
      <c r="Z5261" s="37"/>
      <c r="AB5261" s="37"/>
      <c r="AD5261" s="37"/>
      <c r="AF5261" s="37"/>
      <c r="AH5261" s="37"/>
      <c r="AL5261" s="12">
        <v>32000</v>
      </c>
      <c r="AN5261" s="37">
        <v>345246</v>
      </c>
      <c r="AO5261" s="12">
        <v>0.04</v>
      </c>
      <c r="AP5261" s="37">
        <v>113324</v>
      </c>
      <c r="AQ5261" s="12">
        <v>0.01</v>
      </c>
      <c r="AR5261" s="37"/>
      <c r="AT5261" s="37"/>
      <c r="AV5261" s="37"/>
      <c r="AX5261" s="37"/>
      <c r="AZ5261" s="12">
        <v>12340</v>
      </c>
      <c r="BG5261" s="12">
        <v>11600</v>
      </c>
      <c r="BH5261" s="12">
        <v>400</v>
      </c>
      <c r="BI5261" s="12">
        <v>2050</v>
      </c>
      <c r="BS5261" s="12">
        <v>0</v>
      </c>
      <c r="BU5261" s="12">
        <v>0</v>
      </c>
      <c r="BV5261" s="12">
        <v>0</v>
      </c>
      <c r="BX5261" s="12">
        <v>0</v>
      </c>
      <c r="BY5261" s="12">
        <v>0</v>
      </c>
      <c r="CG5261" s="12" t="s">
        <v>929</v>
      </c>
      <c r="CH5261" s="12">
        <v>83.003</v>
      </c>
      <c r="CI5261" s="12" t="s">
        <v>1172</v>
      </c>
      <c r="CJ5261" s="12"/>
      <c r="CK5261" s="12" t="s">
        <v>1173</v>
      </c>
      <c r="CL5261" s="37">
        <v>825780643</v>
      </c>
      <c r="CN5261" s="12" t="s">
        <v>1506</v>
      </c>
      <c r="CS5261" s="12"/>
      <c r="CT5261" s="36" t="str">
        <f t="shared" si="82"/>
        <v>500mn - 1bn</v>
      </c>
      <c r="CU5261" s="36" t="str">
        <f>VLOOKUP(CK5261,Mapping!B:C,2,FALSE)</f>
        <v>EU</v>
      </c>
    </row>
    <row r="5262" spans="1:99" ht="16" customHeight="1" x14ac:dyDescent="0.35">
      <c r="A5262" s="12" t="s">
        <v>6889</v>
      </c>
      <c r="B5262" s="12" t="s">
        <v>925</v>
      </c>
      <c r="E5262" s="37">
        <v>671544</v>
      </c>
      <c r="G5262" s="37" t="s">
        <v>1505</v>
      </c>
      <c r="I5262" s="37"/>
      <c r="K5262" s="37">
        <v>127202</v>
      </c>
      <c r="L5262" s="12">
        <v>0.14000000000000001</v>
      </c>
      <c r="M5262" s="37">
        <v>139397</v>
      </c>
      <c r="N5262" s="12">
        <v>0.15</v>
      </c>
      <c r="O5262" s="37"/>
      <c r="R5262" s="37"/>
      <c r="T5262" s="37"/>
      <c r="V5262" s="37"/>
      <c r="X5262" s="37">
        <v>0</v>
      </c>
      <c r="Y5262" s="12">
        <v>0</v>
      </c>
      <c r="Z5262" s="37"/>
      <c r="AB5262" s="37"/>
      <c r="AD5262" s="37"/>
      <c r="AF5262" s="37"/>
      <c r="AH5262" s="37"/>
      <c r="AN5262" s="37">
        <v>404945</v>
      </c>
      <c r="AO5262" s="12">
        <v>0.45</v>
      </c>
      <c r="AP5262" s="37"/>
      <c r="AR5262" s="37"/>
      <c r="AT5262" s="37"/>
      <c r="AV5262" s="37"/>
      <c r="AX5262" s="37"/>
      <c r="BA5262" s="12">
        <v>0</v>
      </c>
      <c r="BB5262" s="12">
        <v>1057</v>
      </c>
      <c r="BG5262" s="12">
        <v>2131</v>
      </c>
      <c r="BI5262" s="12">
        <v>1875</v>
      </c>
      <c r="BS5262" s="12">
        <v>0</v>
      </c>
      <c r="BY5262" s="12">
        <v>0</v>
      </c>
      <c r="BZ5262" s="12">
        <v>0</v>
      </c>
      <c r="CC5262" s="12">
        <v>0</v>
      </c>
      <c r="CG5262" s="12"/>
      <c r="CH5262" s="12">
        <v>98.506</v>
      </c>
      <c r="CI5262" s="12" t="s">
        <v>1064</v>
      </c>
      <c r="CJ5262" s="12"/>
      <c r="CK5262" s="12" t="s">
        <v>1064</v>
      </c>
      <c r="CL5262" s="37">
        <v>89136006</v>
      </c>
      <c r="CN5262" s="12" t="s">
        <v>1506</v>
      </c>
      <c r="CS5262" s="12"/>
      <c r="CT5262" s="36" t="str">
        <f t="shared" si="82"/>
        <v>500mn</v>
      </c>
      <c r="CU5262" s="36" t="str">
        <f>VLOOKUP(CK5262,Mapping!B:C,2,FALSE)</f>
        <v>EU</v>
      </c>
    </row>
    <row r="5263" spans="1:99" ht="16" customHeight="1" x14ac:dyDescent="0.35">
      <c r="A5263" s="12" t="s">
        <v>6890</v>
      </c>
      <c r="B5263" s="12" t="s">
        <v>925</v>
      </c>
      <c r="E5263" s="37">
        <v>13801</v>
      </c>
      <c r="G5263" s="37" t="s">
        <v>1505</v>
      </c>
      <c r="I5263" s="37"/>
      <c r="K5263" s="37"/>
      <c r="M5263" s="37">
        <v>13801</v>
      </c>
      <c r="N5263" s="12">
        <v>0</v>
      </c>
      <c r="O5263" s="37"/>
      <c r="R5263" s="37"/>
      <c r="T5263" s="37"/>
      <c r="V5263" s="37"/>
      <c r="X5263" s="37"/>
      <c r="Z5263" s="37"/>
      <c r="AB5263" s="37"/>
      <c r="AD5263" s="37"/>
      <c r="AF5263" s="37"/>
      <c r="AH5263" s="37"/>
      <c r="AN5263" s="37"/>
      <c r="AP5263" s="37"/>
      <c r="AR5263" s="37"/>
      <c r="AT5263" s="37"/>
      <c r="AV5263" s="37"/>
      <c r="AX5263" s="37"/>
      <c r="BB5263" s="12">
        <v>110</v>
      </c>
      <c r="CC5263" s="12">
        <v>0</v>
      </c>
      <c r="CG5263" s="12"/>
      <c r="CH5263" s="12">
        <v>42.99</v>
      </c>
      <c r="CI5263" s="12" t="s">
        <v>1279</v>
      </c>
      <c r="CJ5263" s="12" t="s">
        <v>1130</v>
      </c>
      <c r="CK5263" s="12" t="s">
        <v>932</v>
      </c>
      <c r="CL5263" s="37">
        <v>334471332</v>
      </c>
      <c r="CN5263" s="12" t="s">
        <v>1509</v>
      </c>
      <c r="CS5263" s="12"/>
      <c r="CT5263" s="36" t="str">
        <f t="shared" si="82"/>
        <v>500mn</v>
      </c>
      <c r="CU5263" s="36" t="str">
        <f>VLOOKUP(CK5263,Mapping!B:C,2,FALSE)</f>
        <v>US/CA</v>
      </c>
    </row>
    <row r="5264" spans="1:99" ht="16" customHeight="1" x14ac:dyDescent="0.35">
      <c r="A5264" s="12" t="s">
        <v>6891</v>
      </c>
      <c r="B5264" s="12" t="s">
        <v>925</v>
      </c>
      <c r="E5264" s="37">
        <v>353667</v>
      </c>
      <c r="G5264" s="37" t="s">
        <v>1505</v>
      </c>
      <c r="I5264" s="37"/>
      <c r="K5264" s="37"/>
      <c r="M5264" s="37"/>
      <c r="O5264" s="37"/>
      <c r="R5264" s="37"/>
      <c r="T5264" s="37"/>
      <c r="V5264" s="37"/>
      <c r="X5264" s="37"/>
      <c r="Z5264" s="37"/>
      <c r="AB5264" s="37"/>
      <c r="AD5264" s="37"/>
      <c r="AF5264" s="37"/>
      <c r="AH5264" s="37"/>
      <c r="AN5264" s="37">
        <v>353667</v>
      </c>
      <c r="AO5264" s="12">
        <v>0.28000000000000003</v>
      </c>
      <c r="AP5264" s="37"/>
      <c r="AR5264" s="37"/>
      <c r="AT5264" s="37"/>
      <c r="AV5264" s="37"/>
      <c r="AX5264" s="37"/>
      <c r="BI5264" s="12">
        <v>2100</v>
      </c>
      <c r="BY5264" s="12">
        <v>0</v>
      </c>
      <c r="CG5264" s="12" t="s">
        <v>934</v>
      </c>
      <c r="CH5264" s="12">
        <v>30.111000000000001</v>
      </c>
      <c r="CI5264" s="12" t="s">
        <v>3478</v>
      </c>
      <c r="CJ5264" s="12"/>
      <c r="CK5264" s="12" t="s">
        <v>3479</v>
      </c>
      <c r="CL5264" s="37">
        <v>126760992</v>
      </c>
      <c r="CN5264" s="12" t="s">
        <v>1509</v>
      </c>
      <c r="CS5264" s="12"/>
      <c r="CT5264" s="36" t="str">
        <f t="shared" si="82"/>
        <v>500mn</v>
      </c>
      <c r="CU5264" s="36" t="str">
        <f>VLOOKUP(CK5264,Mapping!B:C,2,FALSE)</f>
        <v>EU</v>
      </c>
    </row>
    <row r="5265" spans="1:99" ht="16" customHeight="1" x14ac:dyDescent="0.35">
      <c r="A5265" s="12" t="s">
        <v>6892</v>
      </c>
      <c r="B5265" s="12" t="s">
        <v>925</v>
      </c>
      <c r="E5265" s="37">
        <v>2556130</v>
      </c>
      <c r="G5265" s="37" t="s">
        <v>1505</v>
      </c>
      <c r="I5265" s="37"/>
      <c r="K5265" s="37"/>
      <c r="M5265" s="37">
        <v>1163109</v>
      </c>
      <c r="N5265" s="12">
        <v>0.25</v>
      </c>
      <c r="O5265" s="37"/>
      <c r="R5265" s="37"/>
      <c r="T5265" s="37"/>
      <c r="V5265" s="37"/>
      <c r="X5265" s="37"/>
      <c r="Z5265" s="37"/>
      <c r="AB5265" s="37"/>
      <c r="AD5265" s="37"/>
      <c r="AF5265" s="37"/>
      <c r="AH5265" s="37"/>
      <c r="AN5265" s="37">
        <v>1393021</v>
      </c>
      <c r="AO5265" s="12">
        <v>0.3</v>
      </c>
      <c r="AP5265" s="37"/>
      <c r="AR5265" s="37"/>
      <c r="AT5265" s="37"/>
      <c r="AV5265" s="37"/>
      <c r="AX5265" s="37"/>
      <c r="BB5265" s="12">
        <v>9063</v>
      </c>
      <c r="BI5265" s="12">
        <v>8200</v>
      </c>
      <c r="BY5265" s="12">
        <v>0</v>
      </c>
      <c r="CC5265" s="12">
        <v>0</v>
      </c>
      <c r="CG5265" s="12" t="s">
        <v>940</v>
      </c>
      <c r="CH5265" s="12">
        <v>40.529000000000003</v>
      </c>
      <c r="CI5265" s="12" t="s">
        <v>1826</v>
      </c>
      <c r="CJ5265" s="12"/>
      <c r="CK5265" s="12" t="s">
        <v>1010</v>
      </c>
      <c r="CL5265" s="37">
        <v>460514264</v>
      </c>
      <c r="CN5265" s="12" t="s">
        <v>1506</v>
      </c>
      <c r="CS5265" s="12"/>
      <c r="CT5265" s="36" t="str">
        <f t="shared" si="82"/>
        <v>500mn</v>
      </c>
      <c r="CU5265" s="36" t="str">
        <f>VLOOKUP(CK5265,Mapping!B:C,2,FALSE)</f>
        <v>Africa</v>
      </c>
    </row>
    <row r="5266" spans="1:99" ht="16" customHeight="1" x14ac:dyDescent="0.35">
      <c r="A5266" s="12" t="s">
        <v>6893</v>
      </c>
      <c r="B5266" s="12" t="s">
        <v>925</v>
      </c>
      <c r="E5266" s="37">
        <v>7530545</v>
      </c>
      <c r="G5266" s="37" t="s">
        <v>1505</v>
      </c>
      <c r="I5266" s="37"/>
      <c r="K5266" s="37">
        <v>2310416</v>
      </c>
      <c r="L5266" s="12">
        <v>0.02</v>
      </c>
      <c r="M5266" s="37">
        <v>2517104</v>
      </c>
      <c r="N5266" s="12">
        <v>0.03</v>
      </c>
      <c r="O5266" s="37"/>
      <c r="R5266" s="37"/>
      <c r="T5266" s="37"/>
      <c r="V5266" s="37"/>
      <c r="X5266" s="37"/>
      <c r="Z5266" s="37"/>
      <c r="AB5266" s="37"/>
      <c r="AD5266" s="37"/>
      <c r="AF5266" s="37"/>
      <c r="AH5266" s="37"/>
      <c r="AN5266" s="37">
        <v>2703025</v>
      </c>
      <c r="AO5266" s="12">
        <v>0.03</v>
      </c>
      <c r="AP5266" s="37"/>
      <c r="AR5266" s="37"/>
      <c r="AT5266" s="37"/>
      <c r="AV5266" s="37"/>
      <c r="AX5266" s="37"/>
      <c r="BB5266" s="12">
        <v>20063</v>
      </c>
      <c r="BG5266" s="12">
        <v>30014</v>
      </c>
      <c r="BI5266" s="12">
        <v>16050</v>
      </c>
      <c r="BS5266" s="12">
        <v>0</v>
      </c>
      <c r="BY5266" s="12">
        <v>0</v>
      </c>
      <c r="CC5266" s="12">
        <v>0</v>
      </c>
      <c r="CG5266" s="12" t="s">
        <v>929</v>
      </c>
      <c r="CH5266" s="12">
        <v>124.363</v>
      </c>
      <c r="CI5266" s="12" t="s">
        <v>953</v>
      </c>
      <c r="CJ5266" s="12"/>
      <c r="CK5266" s="12" t="s">
        <v>954</v>
      </c>
      <c r="CL5266" s="37">
        <v>9355062092</v>
      </c>
      <c r="CN5266" s="12" t="s">
        <v>1506</v>
      </c>
      <c r="CS5266" s="12"/>
      <c r="CT5266" s="36" t="str">
        <f t="shared" si="82"/>
        <v>1bn - 50bn</v>
      </c>
      <c r="CU5266" s="36" t="str">
        <f>VLOOKUP(CK5266,Mapping!B:C,2,FALSE)</f>
        <v>EU</v>
      </c>
    </row>
    <row r="5267" spans="1:99" ht="16" customHeight="1" x14ac:dyDescent="0.35">
      <c r="A5267" s="12" t="s">
        <v>6894</v>
      </c>
      <c r="B5267" s="12" t="s">
        <v>925</v>
      </c>
      <c r="E5267" s="37">
        <v>199910956</v>
      </c>
      <c r="G5267" s="37" t="s">
        <v>1505</v>
      </c>
      <c r="I5267" s="37"/>
      <c r="K5267" s="37">
        <v>187547998</v>
      </c>
      <c r="L5267" s="12">
        <v>1.67</v>
      </c>
      <c r="M5267" s="37">
        <v>3033227</v>
      </c>
      <c r="N5267" s="12">
        <v>0.03</v>
      </c>
      <c r="O5267" s="37">
        <v>911202</v>
      </c>
      <c r="P5267" s="12">
        <v>0.01</v>
      </c>
      <c r="R5267" s="37"/>
      <c r="T5267" s="37"/>
      <c r="V5267" s="37">
        <v>4726078</v>
      </c>
      <c r="W5267" s="12">
        <v>0.04</v>
      </c>
      <c r="X5267" s="37"/>
      <c r="Z5267" s="37"/>
      <c r="AB5267" s="37"/>
      <c r="AD5267" s="37"/>
      <c r="AF5267" s="37"/>
      <c r="AH5267" s="37"/>
      <c r="AK5267" s="12">
        <v>217200</v>
      </c>
      <c r="AL5267" s="12">
        <v>60000</v>
      </c>
      <c r="AN5267" s="37">
        <v>3692451</v>
      </c>
      <c r="AO5267" s="12">
        <v>0.03</v>
      </c>
      <c r="AP5267" s="37"/>
      <c r="AR5267" s="37"/>
      <c r="AT5267" s="37"/>
      <c r="AV5267" s="37"/>
      <c r="AX5267" s="37"/>
      <c r="BB5267" s="12">
        <v>16971</v>
      </c>
      <c r="BG5267" s="12">
        <v>2933584</v>
      </c>
      <c r="BI5267" s="12">
        <v>21925</v>
      </c>
      <c r="BS5267" s="12">
        <v>0.03</v>
      </c>
      <c r="BT5267" s="12">
        <v>0.01</v>
      </c>
      <c r="BU5267" s="12">
        <v>0</v>
      </c>
      <c r="BY5267" s="12">
        <v>0</v>
      </c>
      <c r="CC5267" s="12">
        <v>0</v>
      </c>
      <c r="CG5267" s="12" t="s">
        <v>940</v>
      </c>
      <c r="CH5267" s="12">
        <v>48.377000000000002</v>
      </c>
      <c r="CI5267" s="12" t="s">
        <v>953</v>
      </c>
      <c r="CJ5267" s="12"/>
      <c r="CK5267" s="12" t="s">
        <v>954</v>
      </c>
      <c r="CL5267" s="37">
        <v>11208256988</v>
      </c>
      <c r="CN5267" s="12" t="s">
        <v>1506</v>
      </c>
      <c r="CS5267" s="12"/>
      <c r="CT5267" s="36" t="str">
        <f t="shared" si="82"/>
        <v>1bn - 50bn</v>
      </c>
      <c r="CU5267" s="36" t="str">
        <f>VLOOKUP(CK5267,Mapping!B:C,2,FALSE)</f>
        <v>EU</v>
      </c>
    </row>
    <row r="5268" spans="1:99" ht="16" customHeight="1" x14ac:dyDescent="0.35">
      <c r="A5268" s="12" t="s">
        <v>6895</v>
      </c>
      <c r="B5268" s="12" t="s">
        <v>925</v>
      </c>
      <c r="E5268" s="37">
        <v>3721758</v>
      </c>
      <c r="G5268" s="37" t="s">
        <v>1505</v>
      </c>
      <c r="I5268" s="37"/>
      <c r="K5268" s="37"/>
      <c r="M5268" s="37"/>
      <c r="O5268" s="37"/>
      <c r="Q5268" s="12">
        <v>12241</v>
      </c>
      <c r="R5268" s="37"/>
      <c r="T5268" s="37"/>
      <c r="V5268" s="37"/>
      <c r="X5268" s="37"/>
      <c r="Z5268" s="37"/>
      <c r="AB5268" s="37"/>
      <c r="AD5268" s="37"/>
      <c r="AF5268" s="37"/>
      <c r="AH5268" s="37">
        <v>1545793</v>
      </c>
      <c r="AI5268" s="12">
        <v>0.09</v>
      </c>
      <c r="AN5268" s="37">
        <v>1490453</v>
      </c>
      <c r="AO5268" s="12">
        <v>0.08</v>
      </c>
      <c r="AP5268" s="37">
        <v>685512</v>
      </c>
      <c r="AQ5268" s="12">
        <v>0.04</v>
      </c>
      <c r="AR5268" s="37"/>
      <c r="AT5268" s="37"/>
      <c r="AV5268" s="37"/>
      <c r="AX5268" s="37"/>
      <c r="BH5268" s="12">
        <v>2969</v>
      </c>
      <c r="BI5268" s="12">
        <v>8850</v>
      </c>
      <c r="BQ5268" s="12">
        <v>0</v>
      </c>
      <c r="BV5268" s="12">
        <v>0</v>
      </c>
      <c r="BY5268" s="12">
        <v>0</v>
      </c>
      <c r="CG5268" s="12" t="s">
        <v>934</v>
      </c>
      <c r="CH5268" s="12">
        <v>46.3</v>
      </c>
      <c r="CI5268" s="12" t="s">
        <v>1261</v>
      </c>
      <c r="CJ5268" s="12" t="s">
        <v>1248</v>
      </c>
      <c r="CK5268" s="12" t="s">
        <v>932</v>
      </c>
      <c r="CL5268" s="37">
        <v>1772386927</v>
      </c>
      <c r="CN5268" s="12" t="s">
        <v>1509</v>
      </c>
      <c r="CS5268" s="12"/>
      <c r="CT5268" s="36" t="str">
        <f t="shared" si="82"/>
        <v>1bn - 50bn</v>
      </c>
      <c r="CU5268" s="36" t="str">
        <f>VLOOKUP(CK5268,Mapping!B:C,2,FALSE)</f>
        <v>US/CA</v>
      </c>
    </row>
    <row r="5269" spans="1:99" ht="16" customHeight="1" x14ac:dyDescent="0.35">
      <c r="A5269" s="12" t="s">
        <v>6896</v>
      </c>
      <c r="B5269" s="12" t="s">
        <v>925</v>
      </c>
      <c r="E5269" s="37">
        <v>4174722</v>
      </c>
      <c r="G5269" s="37" t="s">
        <v>1505</v>
      </c>
      <c r="I5269" s="37"/>
      <c r="K5269" s="37"/>
      <c r="M5269" s="37"/>
      <c r="O5269" s="37"/>
      <c r="R5269" s="37"/>
      <c r="T5269" s="37"/>
      <c r="V5269" s="37"/>
      <c r="X5269" s="37"/>
      <c r="Z5269" s="37"/>
      <c r="AB5269" s="37"/>
      <c r="AD5269" s="37"/>
      <c r="AF5269" s="37"/>
      <c r="AH5269" s="37"/>
      <c r="AN5269" s="37"/>
      <c r="AP5269" s="37">
        <v>4174722</v>
      </c>
      <c r="AQ5269" s="12">
        <v>1.1100000000000001</v>
      </c>
      <c r="AR5269" s="37"/>
      <c r="AT5269" s="37"/>
      <c r="AV5269" s="37"/>
      <c r="AX5269" s="37"/>
      <c r="BH5269" s="12">
        <v>18081</v>
      </c>
      <c r="BV5269" s="12">
        <v>0.02</v>
      </c>
      <c r="CG5269" s="12" t="s">
        <v>929</v>
      </c>
      <c r="CH5269" s="12">
        <v>72.501999999999995</v>
      </c>
      <c r="CI5269" s="12" t="s">
        <v>1992</v>
      </c>
      <c r="CJ5269" s="12" t="s">
        <v>1097</v>
      </c>
      <c r="CK5269" s="12" t="s">
        <v>932</v>
      </c>
      <c r="CL5269" s="37">
        <v>377406156</v>
      </c>
      <c r="CN5269" s="12" t="s">
        <v>1509</v>
      </c>
      <c r="CS5269" s="12"/>
      <c r="CT5269" s="36" t="str">
        <f t="shared" si="82"/>
        <v>500mn</v>
      </c>
      <c r="CU5269" s="36" t="str">
        <f>VLOOKUP(CK5269,Mapping!B:C,2,FALSE)</f>
        <v>US/CA</v>
      </c>
    </row>
    <row r="5270" spans="1:99" ht="16" customHeight="1" x14ac:dyDescent="0.35">
      <c r="A5270" s="12" t="s">
        <v>6897</v>
      </c>
      <c r="B5270" s="12" t="s">
        <v>925</v>
      </c>
      <c r="E5270" s="37">
        <v>2591112</v>
      </c>
      <c r="G5270" s="37" t="s">
        <v>1505</v>
      </c>
      <c r="I5270" s="37"/>
      <c r="K5270" s="37"/>
      <c r="M5270" s="37"/>
      <c r="O5270" s="37"/>
      <c r="Q5270" s="12">
        <v>15331</v>
      </c>
      <c r="R5270" s="37"/>
      <c r="T5270" s="37"/>
      <c r="V5270" s="37"/>
      <c r="X5270" s="37"/>
      <c r="Z5270" s="37"/>
      <c r="AB5270" s="37"/>
      <c r="AD5270" s="37"/>
      <c r="AF5270" s="37"/>
      <c r="AH5270" s="37">
        <v>1935999</v>
      </c>
      <c r="AI5270" s="12">
        <v>0.08</v>
      </c>
      <c r="AN5270" s="37">
        <v>399980</v>
      </c>
      <c r="AO5270" s="12">
        <v>0.02</v>
      </c>
      <c r="AP5270" s="37">
        <v>255133</v>
      </c>
      <c r="AQ5270" s="12">
        <v>0.01</v>
      </c>
      <c r="AR5270" s="37"/>
      <c r="AT5270" s="37"/>
      <c r="AV5270" s="37"/>
      <c r="AX5270" s="37"/>
      <c r="BH5270" s="12">
        <v>1105</v>
      </c>
      <c r="BI5270" s="12">
        <v>2375</v>
      </c>
      <c r="BQ5270" s="12">
        <v>0</v>
      </c>
      <c r="BV5270" s="12">
        <v>0</v>
      </c>
      <c r="BY5270" s="12">
        <v>0</v>
      </c>
      <c r="CG5270" s="12" t="s">
        <v>991</v>
      </c>
      <c r="CH5270" s="12">
        <v>12.068</v>
      </c>
      <c r="CI5270" s="12" t="s">
        <v>6898</v>
      </c>
      <c r="CJ5270" s="12" t="s">
        <v>936</v>
      </c>
      <c r="CK5270" s="12" t="s">
        <v>932</v>
      </c>
      <c r="CL5270" s="37">
        <v>2564186156</v>
      </c>
      <c r="CN5270" s="12" t="s">
        <v>1534</v>
      </c>
      <c r="CS5270" s="12"/>
      <c r="CT5270" s="36" t="str">
        <f t="shared" si="82"/>
        <v>1bn - 50bn</v>
      </c>
      <c r="CU5270" s="36" t="str">
        <f>VLOOKUP(CK5270,Mapping!B:C,2,FALSE)</f>
        <v>US/CA</v>
      </c>
    </row>
    <row r="5271" spans="1:99" ht="16" customHeight="1" x14ac:dyDescent="0.35">
      <c r="A5271" s="12" t="s">
        <v>6899</v>
      </c>
      <c r="B5271" s="12" t="s">
        <v>925</v>
      </c>
      <c r="E5271" s="37">
        <v>900566</v>
      </c>
      <c r="G5271" s="37" t="s">
        <v>1505</v>
      </c>
      <c r="I5271" s="37"/>
      <c r="K5271" s="37"/>
      <c r="M5271" s="37"/>
      <c r="O5271" s="37"/>
      <c r="Q5271" s="12">
        <v>0</v>
      </c>
      <c r="R5271" s="37"/>
      <c r="T5271" s="37"/>
      <c r="V5271" s="37"/>
      <c r="X5271" s="37"/>
      <c r="Z5271" s="37">
        <v>622685</v>
      </c>
      <c r="AA5271" s="12">
        <v>0.67</v>
      </c>
      <c r="AB5271" s="37"/>
      <c r="AD5271" s="37"/>
      <c r="AF5271" s="37"/>
      <c r="AH5271" s="37">
        <v>0</v>
      </c>
      <c r="AI5271" s="12">
        <v>0</v>
      </c>
      <c r="AN5271" s="37">
        <v>277881</v>
      </c>
      <c r="AO5271" s="12">
        <v>0.3</v>
      </c>
      <c r="AP5271" s="37"/>
      <c r="AR5271" s="37"/>
      <c r="AT5271" s="37"/>
      <c r="AV5271" s="37"/>
      <c r="AX5271" s="37"/>
      <c r="BC5271" s="12">
        <v>21058</v>
      </c>
      <c r="BI5271" s="12">
        <v>1650</v>
      </c>
      <c r="BQ5271" s="12">
        <v>0</v>
      </c>
      <c r="BY5271" s="12">
        <v>0</v>
      </c>
      <c r="CD5271" s="12">
        <v>0</v>
      </c>
      <c r="CG5271" s="12" t="s">
        <v>959</v>
      </c>
      <c r="CH5271" s="12">
        <v>105.63500000000001</v>
      </c>
      <c r="CI5271" s="12" t="s">
        <v>2238</v>
      </c>
      <c r="CJ5271" s="12" t="s">
        <v>931</v>
      </c>
      <c r="CK5271" s="12" t="s">
        <v>932</v>
      </c>
      <c r="CL5271" s="37">
        <v>93622641</v>
      </c>
      <c r="CN5271" s="12" t="s">
        <v>1509</v>
      </c>
      <c r="CS5271" s="12"/>
      <c r="CT5271" s="36" t="str">
        <f t="shared" si="82"/>
        <v>500mn</v>
      </c>
      <c r="CU5271" s="36" t="str">
        <f>VLOOKUP(CK5271,Mapping!B:C,2,FALSE)</f>
        <v>US/CA</v>
      </c>
    </row>
    <row r="5272" spans="1:99" ht="16" customHeight="1" x14ac:dyDescent="0.35">
      <c r="A5272" s="12" t="s">
        <v>6900</v>
      </c>
      <c r="B5272" s="12" t="s">
        <v>925</v>
      </c>
      <c r="E5272" s="37">
        <v>1860631</v>
      </c>
      <c r="G5272" s="37" t="s">
        <v>1505</v>
      </c>
      <c r="I5272" s="37"/>
      <c r="K5272" s="37"/>
      <c r="M5272" s="37"/>
      <c r="O5272" s="37"/>
      <c r="R5272" s="37"/>
      <c r="T5272" s="37"/>
      <c r="V5272" s="37"/>
      <c r="X5272" s="37"/>
      <c r="Z5272" s="37"/>
      <c r="AB5272" s="37"/>
      <c r="AD5272" s="37"/>
      <c r="AF5272" s="37"/>
      <c r="AH5272" s="37"/>
      <c r="AN5272" s="37">
        <v>202095</v>
      </c>
      <c r="AO5272" s="12">
        <v>0.02</v>
      </c>
      <c r="AP5272" s="37"/>
      <c r="AR5272" s="37"/>
      <c r="AT5272" s="37">
        <v>1658536</v>
      </c>
      <c r="AU5272" s="12">
        <v>0.19</v>
      </c>
      <c r="AV5272" s="37"/>
      <c r="AX5272" s="37"/>
      <c r="BD5272" s="12">
        <v>155585</v>
      </c>
      <c r="BI5272" s="12">
        <v>1200</v>
      </c>
      <c r="BY5272" s="12">
        <v>0</v>
      </c>
      <c r="CF5272" s="12">
        <v>0.13</v>
      </c>
      <c r="CG5272" s="12" t="s">
        <v>976</v>
      </c>
      <c r="CH5272" s="12">
        <v>16.872</v>
      </c>
      <c r="CI5272" s="12" t="s">
        <v>1549</v>
      </c>
      <c r="CJ5272" s="12" t="s">
        <v>966</v>
      </c>
      <c r="CK5272" s="12" t="s">
        <v>932</v>
      </c>
      <c r="CL5272" s="37">
        <v>870824812</v>
      </c>
      <c r="CN5272" s="12" t="s">
        <v>1513</v>
      </c>
      <c r="CS5272" s="12"/>
      <c r="CT5272" s="36" t="str">
        <f t="shared" si="82"/>
        <v>500mn - 1bn</v>
      </c>
      <c r="CU5272" s="36" t="str">
        <f>VLOOKUP(CK5272,Mapping!B:C,2,FALSE)</f>
        <v>US/CA</v>
      </c>
    </row>
    <row r="5273" spans="1:99" ht="16" customHeight="1" x14ac:dyDescent="0.35">
      <c r="A5273" s="12" t="s">
        <v>6901</v>
      </c>
      <c r="B5273" s="12" t="s">
        <v>925</v>
      </c>
      <c r="E5273" s="37">
        <v>202095</v>
      </c>
      <c r="G5273" s="37" t="s">
        <v>1505</v>
      </c>
      <c r="I5273" s="37"/>
      <c r="K5273" s="37"/>
      <c r="M5273" s="37"/>
      <c r="O5273" s="37"/>
      <c r="R5273" s="37"/>
      <c r="T5273" s="37"/>
      <c r="V5273" s="37"/>
      <c r="X5273" s="37"/>
      <c r="Z5273" s="37"/>
      <c r="AB5273" s="37"/>
      <c r="AD5273" s="37"/>
      <c r="AF5273" s="37"/>
      <c r="AH5273" s="37"/>
      <c r="AN5273" s="37">
        <v>202095</v>
      </c>
      <c r="AO5273" s="12">
        <v>0.25</v>
      </c>
      <c r="AP5273" s="37"/>
      <c r="AR5273" s="37"/>
      <c r="AT5273" s="37"/>
      <c r="AV5273" s="37"/>
      <c r="AX5273" s="37"/>
      <c r="BI5273" s="12">
        <v>1200</v>
      </c>
      <c r="BY5273" s="12">
        <v>0</v>
      </c>
      <c r="CG5273" s="12" t="s">
        <v>940</v>
      </c>
      <c r="CH5273" s="12">
        <v>29.94</v>
      </c>
      <c r="CI5273" s="12" t="s">
        <v>1267</v>
      </c>
      <c r="CJ5273" s="12" t="s">
        <v>1082</v>
      </c>
      <c r="CK5273" s="12" t="s">
        <v>932</v>
      </c>
      <c r="CL5273" s="37">
        <v>81424772</v>
      </c>
      <c r="CN5273" s="12" t="s">
        <v>1514</v>
      </c>
      <c r="CS5273" s="12"/>
      <c r="CT5273" s="36" t="str">
        <f t="shared" si="82"/>
        <v>500mn</v>
      </c>
      <c r="CU5273" s="36" t="str">
        <f>VLOOKUP(CK5273,Mapping!B:C,2,FALSE)</f>
        <v>US/CA</v>
      </c>
    </row>
    <row r="5274" spans="1:99" ht="16" customHeight="1" x14ac:dyDescent="0.35">
      <c r="A5274" s="12" t="s">
        <v>6902</v>
      </c>
      <c r="B5274" s="12" t="s">
        <v>925</v>
      </c>
      <c r="E5274" s="37">
        <v>161978</v>
      </c>
      <c r="G5274" s="37" t="s">
        <v>1505</v>
      </c>
      <c r="I5274" s="37"/>
      <c r="K5274" s="37"/>
      <c r="M5274" s="37"/>
      <c r="O5274" s="37"/>
      <c r="R5274" s="37"/>
      <c r="T5274" s="37"/>
      <c r="V5274" s="37"/>
      <c r="X5274" s="37"/>
      <c r="Z5274" s="37"/>
      <c r="AB5274" s="37"/>
      <c r="AD5274" s="37"/>
      <c r="AF5274" s="37"/>
      <c r="AH5274" s="37"/>
      <c r="AN5274" s="37">
        <v>161978</v>
      </c>
      <c r="AO5274" s="12">
        <v>1.49</v>
      </c>
      <c r="AP5274" s="37"/>
      <c r="AR5274" s="37"/>
      <c r="AT5274" s="37"/>
      <c r="AV5274" s="37"/>
      <c r="AX5274" s="37"/>
      <c r="BI5274" s="12">
        <v>750</v>
      </c>
      <c r="BY5274" s="12">
        <v>0</v>
      </c>
      <c r="CG5274" s="12" t="s">
        <v>940</v>
      </c>
      <c r="CH5274" s="12">
        <v>37.097999999999999</v>
      </c>
      <c r="CI5274" s="12" t="s">
        <v>989</v>
      </c>
      <c r="CJ5274" s="12"/>
      <c r="CK5274" s="12" t="s">
        <v>990</v>
      </c>
      <c r="CL5274" s="37">
        <v>10389463</v>
      </c>
      <c r="CN5274" s="12" t="s">
        <v>1506</v>
      </c>
      <c r="CS5274" s="12"/>
      <c r="CT5274" s="36" t="str">
        <f t="shared" si="82"/>
        <v>500mn</v>
      </c>
      <c r="CU5274" s="36" t="str">
        <f>VLOOKUP(CK5274,Mapping!B:C,2,FALSE)</f>
        <v>EU</v>
      </c>
    </row>
    <row r="5275" spans="1:99" ht="16" customHeight="1" x14ac:dyDescent="0.35">
      <c r="A5275" s="12" t="s">
        <v>6903</v>
      </c>
      <c r="B5275" s="12" t="s">
        <v>925</v>
      </c>
      <c r="E5275" s="37">
        <v>997909</v>
      </c>
      <c r="G5275" s="37" t="s">
        <v>1505</v>
      </c>
      <c r="I5275" s="37"/>
      <c r="K5275" s="37"/>
      <c r="M5275" s="37">
        <v>756524</v>
      </c>
      <c r="N5275" s="12">
        <v>0.24</v>
      </c>
      <c r="O5275" s="37"/>
      <c r="Q5275" s="12">
        <v>239</v>
      </c>
      <c r="R5275" s="37"/>
      <c r="T5275" s="37"/>
      <c r="V5275" s="37"/>
      <c r="X5275" s="37"/>
      <c r="Z5275" s="37">
        <v>4436</v>
      </c>
      <c r="AA5275" s="12">
        <v>0</v>
      </c>
      <c r="AB5275" s="37"/>
      <c r="AD5275" s="37"/>
      <c r="AF5275" s="37"/>
      <c r="AH5275" s="37">
        <v>30181</v>
      </c>
      <c r="AI5275" s="12">
        <v>0.01</v>
      </c>
      <c r="AN5275" s="37">
        <v>206306</v>
      </c>
      <c r="AO5275" s="12">
        <v>7.0000000000000007E-2</v>
      </c>
      <c r="AP5275" s="37">
        <v>462</v>
      </c>
      <c r="AQ5275" s="12">
        <v>0</v>
      </c>
      <c r="AR5275" s="37"/>
      <c r="AT5275" s="37"/>
      <c r="AV5275" s="37"/>
      <c r="AX5275" s="37"/>
      <c r="BB5275" s="12">
        <v>6030</v>
      </c>
      <c r="BC5275" s="12">
        <v>150</v>
      </c>
      <c r="BH5275" s="12">
        <v>2</v>
      </c>
      <c r="BI5275" s="12">
        <v>1225</v>
      </c>
      <c r="BQ5275" s="12">
        <v>0</v>
      </c>
      <c r="BV5275" s="12">
        <v>0</v>
      </c>
      <c r="BY5275" s="12">
        <v>0</v>
      </c>
      <c r="CC5275" s="12">
        <v>0</v>
      </c>
      <c r="CD5275" s="12">
        <v>0</v>
      </c>
      <c r="CG5275" s="12" t="s">
        <v>940</v>
      </c>
      <c r="CH5275" s="12">
        <v>42.057000000000002</v>
      </c>
      <c r="CI5275" s="12" t="s">
        <v>941</v>
      </c>
      <c r="CJ5275" s="12" t="s">
        <v>941</v>
      </c>
      <c r="CK5275" s="12" t="s">
        <v>932</v>
      </c>
      <c r="CL5275" s="37">
        <v>383943721</v>
      </c>
      <c r="CN5275" s="12" t="s">
        <v>1509</v>
      </c>
      <c r="CS5275" s="12"/>
      <c r="CT5275" s="36" t="str">
        <f t="shared" si="82"/>
        <v>500mn</v>
      </c>
      <c r="CU5275" s="36" t="str">
        <f>VLOOKUP(CK5275,Mapping!B:C,2,FALSE)</f>
        <v>US/CA</v>
      </c>
    </row>
    <row r="5276" spans="1:99" ht="16" customHeight="1" x14ac:dyDescent="0.35">
      <c r="A5276" s="12" t="s">
        <v>6904</v>
      </c>
      <c r="B5276" s="12" t="s">
        <v>925</v>
      </c>
      <c r="E5276" s="37">
        <v>677860</v>
      </c>
      <c r="G5276" s="37" t="s">
        <v>1505</v>
      </c>
      <c r="I5276" s="37"/>
      <c r="K5276" s="37"/>
      <c r="M5276" s="37">
        <v>677860</v>
      </c>
      <c r="N5276" s="12">
        <v>0.3</v>
      </c>
      <c r="O5276" s="37"/>
      <c r="R5276" s="37"/>
      <c r="T5276" s="37"/>
      <c r="V5276" s="37"/>
      <c r="X5276" s="37"/>
      <c r="Z5276" s="37"/>
      <c r="AB5276" s="37"/>
      <c r="AD5276" s="37"/>
      <c r="AF5276" s="37"/>
      <c r="AH5276" s="37"/>
      <c r="AN5276" s="37"/>
      <c r="AP5276" s="37"/>
      <c r="AR5276" s="37"/>
      <c r="AT5276" s="37"/>
      <c r="AV5276" s="37"/>
      <c r="AX5276" s="37"/>
      <c r="BB5276" s="12">
        <v>5403</v>
      </c>
      <c r="CC5276" s="12">
        <v>0</v>
      </c>
      <c r="CG5276" s="12" t="s">
        <v>934</v>
      </c>
      <c r="CH5276" s="12">
        <v>104.33</v>
      </c>
      <c r="CI5276" s="12" t="s">
        <v>1250</v>
      </c>
      <c r="CJ5276" s="12" t="s">
        <v>946</v>
      </c>
      <c r="CK5276" s="12" t="s">
        <v>932</v>
      </c>
      <c r="CL5276" s="37">
        <v>222612194</v>
      </c>
      <c r="CN5276" s="12" t="s">
        <v>1509</v>
      </c>
      <c r="CS5276" s="12"/>
      <c r="CT5276" s="36" t="str">
        <f t="shared" si="82"/>
        <v>500mn</v>
      </c>
      <c r="CU5276" s="36" t="str">
        <f>VLOOKUP(CK5276,Mapping!B:C,2,FALSE)</f>
        <v>US/CA</v>
      </c>
    </row>
    <row r="5277" spans="1:99" ht="16" customHeight="1" x14ac:dyDescent="0.35">
      <c r="A5277" s="12" t="s">
        <v>6905</v>
      </c>
      <c r="B5277" s="12" t="s">
        <v>925</v>
      </c>
      <c r="E5277" s="37">
        <v>3089077</v>
      </c>
      <c r="G5277" s="37" t="s">
        <v>1505</v>
      </c>
      <c r="I5277" s="37"/>
      <c r="K5277" s="37"/>
      <c r="M5277" s="37"/>
      <c r="O5277" s="37"/>
      <c r="R5277" s="37"/>
      <c r="T5277" s="37"/>
      <c r="V5277" s="37"/>
      <c r="X5277" s="37"/>
      <c r="Z5277" s="37"/>
      <c r="AB5277" s="37"/>
      <c r="AD5277" s="37"/>
      <c r="AF5277" s="37"/>
      <c r="AH5277" s="37"/>
      <c r="AN5277" s="37"/>
      <c r="AP5277" s="37">
        <v>3089077</v>
      </c>
      <c r="AQ5277" s="12">
        <v>0.74</v>
      </c>
      <c r="AR5277" s="37"/>
      <c r="AT5277" s="37"/>
      <c r="AV5277" s="37"/>
      <c r="AX5277" s="37"/>
      <c r="BH5277" s="12">
        <v>13379</v>
      </c>
      <c r="BV5277" s="12">
        <v>0.01</v>
      </c>
      <c r="CG5277" s="12" t="s">
        <v>940</v>
      </c>
      <c r="CH5277" s="12">
        <v>65.667000000000002</v>
      </c>
      <c r="CI5277" s="12" t="s">
        <v>6906</v>
      </c>
      <c r="CJ5277" s="12" t="s">
        <v>1123</v>
      </c>
      <c r="CK5277" s="12" t="s">
        <v>985</v>
      </c>
      <c r="CL5277" s="37">
        <v>417842218</v>
      </c>
      <c r="CN5277" s="12" t="s">
        <v>1509</v>
      </c>
      <c r="CS5277" s="12"/>
      <c r="CT5277" s="36" t="str">
        <f t="shared" si="82"/>
        <v>500mn</v>
      </c>
      <c r="CU5277" s="36" t="str">
        <f>VLOOKUP(CK5277,Mapping!B:C,2,FALSE)</f>
        <v>US/CA</v>
      </c>
    </row>
    <row r="5278" spans="1:99" ht="16" customHeight="1" x14ac:dyDescent="0.35">
      <c r="A5278" s="12" t="s">
        <v>6907</v>
      </c>
      <c r="B5278" s="12" t="s">
        <v>933</v>
      </c>
      <c r="E5278" s="37">
        <v>522643863</v>
      </c>
      <c r="G5278" s="37" t="s">
        <v>1505</v>
      </c>
      <c r="I5278" s="37"/>
      <c r="K5278" s="37"/>
      <c r="M5278" s="37"/>
      <c r="O5278" s="37"/>
      <c r="R5278" s="37"/>
      <c r="T5278" s="37"/>
      <c r="V5278" s="37"/>
      <c r="X5278" s="37"/>
      <c r="Z5278" s="37"/>
      <c r="AB5278" s="37"/>
      <c r="AD5278" s="37"/>
      <c r="AF5278" s="37"/>
      <c r="AH5278" s="37"/>
      <c r="AN5278" s="37">
        <v>522643863</v>
      </c>
      <c r="AO5278" s="12">
        <v>1.76</v>
      </c>
      <c r="AP5278" s="37"/>
      <c r="AR5278" s="37"/>
      <c r="AT5278" s="37"/>
      <c r="AV5278" s="37"/>
      <c r="AX5278" s="37"/>
      <c r="BI5278" s="12">
        <v>3103350</v>
      </c>
      <c r="BY5278" s="12">
        <v>0.4</v>
      </c>
      <c r="CG5278" s="12" t="s">
        <v>940</v>
      </c>
      <c r="CH5278" s="12">
        <v>33.976999999999997</v>
      </c>
      <c r="CI5278" s="12" t="s">
        <v>1003</v>
      </c>
      <c r="CJ5278" s="12"/>
      <c r="CK5278" s="12" t="s">
        <v>954</v>
      </c>
      <c r="CL5278" s="37">
        <v>29765776755</v>
      </c>
      <c r="CN5278" s="12" t="s">
        <v>1506</v>
      </c>
      <c r="CR5278" s="12">
        <v>45993.375</v>
      </c>
      <c r="CS5278" s="12"/>
      <c r="CT5278" s="36" t="str">
        <f t="shared" si="82"/>
        <v>1bn - 50bn</v>
      </c>
      <c r="CU5278" s="36" t="str">
        <f>VLOOKUP(CK5278,Mapping!B:C,2,FALSE)</f>
        <v>EU</v>
      </c>
    </row>
    <row r="5279" spans="1:99" ht="16" customHeight="1" x14ac:dyDescent="0.35">
      <c r="A5279" s="12" t="s">
        <v>6908</v>
      </c>
      <c r="B5279" s="12" t="s">
        <v>933</v>
      </c>
      <c r="E5279" s="37">
        <v>195241479</v>
      </c>
      <c r="G5279" s="37" t="s">
        <v>1505</v>
      </c>
      <c r="I5279" s="37"/>
      <c r="K5279" s="37">
        <v>66538270</v>
      </c>
      <c r="L5279" s="12">
        <v>0.67</v>
      </c>
      <c r="M5279" s="37"/>
      <c r="O5279" s="37">
        <v>56938689</v>
      </c>
      <c r="P5279" s="12">
        <v>0.56999999999999995</v>
      </c>
      <c r="Q5279" s="12">
        <v>2371</v>
      </c>
      <c r="R5279" s="37">
        <v>23641601</v>
      </c>
      <c r="S5279" s="12">
        <v>0.24</v>
      </c>
      <c r="T5279" s="37"/>
      <c r="V5279" s="37">
        <v>19406925</v>
      </c>
      <c r="W5279" s="12">
        <v>0.19</v>
      </c>
      <c r="X5279" s="37">
        <v>422151</v>
      </c>
      <c r="Y5279" s="12">
        <v>0</v>
      </c>
      <c r="Z5279" s="37"/>
      <c r="AB5279" s="37">
        <v>14459403</v>
      </c>
      <c r="AC5279" s="12">
        <v>0.15</v>
      </c>
      <c r="AD5279" s="37"/>
      <c r="AF5279" s="37">
        <v>12358359</v>
      </c>
      <c r="AG5279" s="12">
        <v>0.12</v>
      </c>
      <c r="AH5279" s="37">
        <v>321792</v>
      </c>
      <c r="AI5279" s="12">
        <v>0</v>
      </c>
      <c r="AJ5279" s="12">
        <v>1008200</v>
      </c>
      <c r="AK5279" s="12">
        <v>703700</v>
      </c>
      <c r="AL5279" s="12">
        <v>3102700</v>
      </c>
      <c r="AM5279" s="12">
        <v>66000</v>
      </c>
      <c r="AN5279" s="37">
        <v>963959</v>
      </c>
      <c r="AO5279" s="12">
        <v>0.01</v>
      </c>
      <c r="AP5279" s="37"/>
      <c r="AR5279" s="37"/>
      <c r="AT5279" s="37"/>
      <c r="AV5279" s="37"/>
      <c r="AX5279" s="37">
        <v>190330</v>
      </c>
      <c r="AY5279" s="12">
        <v>0</v>
      </c>
      <c r="AZ5279" s="12">
        <v>1780890</v>
      </c>
      <c r="BA5279" s="12">
        <v>3723</v>
      </c>
      <c r="BF5279" s="12">
        <v>731300</v>
      </c>
      <c r="BG5279" s="12">
        <v>864381</v>
      </c>
      <c r="BI5279" s="12">
        <v>4500</v>
      </c>
      <c r="BP5279" s="12">
        <v>0.03</v>
      </c>
      <c r="BQ5279" s="12">
        <v>0</v>
      </c>
      <c r="BR5279" s="12">
        <v>0.04</v>
      </c>
      <c r="BS5279" s="12">
        <v>0.01</v>
      </c>
      <c r="BT5279" s="12">
        <v>0.02</v>
      </c>
      <c r="BU5279" s="12">
        <v>0.02</v>
      </c>
      <c r="BW5279" s="12">
        <v>0</v>
      </c>
      <c r="BX5279" s="12">
        <v>0.03</v>
      </c>
      <c r="BY5279" s="12">
        <v>0</v>
      </c>
      <c r="BZ5279" s="12">
        <v>0</v>
      </c>
      <c r="CG5279" s="12" t="s">
        <v>940</v>
      </c>
      <c r="CH5279" s="12">
        <v>68.215999999999994</v>
      </c>
      <c r="CI5279" s="12" t="s">
        <v>977</v>
      </c>
      <c r="CJ5279" s="12"/>
      <c r="CK5279" s="12" t="s">
        <v>927</v>
      </c>
      <c r="CL5279" s="37">
        <v>10278723417</v>
      </c>
      <c r="CN5279" s="12" t="s">
        <v>1506</v>
      </c>
      <c r="CS5279" s="12"/>
      <c r="CT5279" s="36" t="str">
        <f t="shared" si="82"/>
        <v>1bn - 50bn</v>
      </c>
      <c r="CU5279" s="36" t="str">
        <f>VLOOKUP(CK5279,Mapping!B:C,2,FALSE)</f>
        <v>CN</v>
      </c>
    </row>
    <row r="5280" spans="1:99" ht="16" customHeight="1" x14ac:dyDescent="0.35">
      <c r="A5280" s="12" t="s">
        <v>6909</v>
      </c>
      <c r="B5280" s="12" t="s">
        <v>933</v>
      </c>
      <c r="E5280" s="37">
        <v>0</v>
      </c>
      <c r="G5280" s="37" t="s">
        <v>1505</v>
      </c>
      <c r="I5280" s="37"/>
      <c r="K5280" s="37"/>
      <c r="M5280" s="37">
        <v>0</v>
      </c>
      <c r="N5280" s="12">
        <v>0</v>
      </c>
      <c r="O5280" s="37"/>
      <c r="R5280" s="37"/>
      <c r="T5280" s="37"/>
      <c r="V5280" s="37"/>
      <c r="X5280" s="37"/>
      <c r="Z5280" s="37"/>
      <c r="AB5280" s="37"/>
      <c r="AD5280" s="37"/>
      <c r="AF5280" s="37"/>
      <c r="AH5280" s="37"/>
      <c r="AN5280" s="37"/>
      <c r="AP5280" s="37"/>
      <c r="AR5280" s="37"/>
      <c r="AT5280" s="37"/>
      <c r="AV5280" s="37"/>
      <c r="AX5280" s="37"/>
      <c r="BB5280" s="12">
        <v>0</v>
      </c>
      <c r="CC5280" s="12">
        <v>0</v>
      </c>
      <c r="CG5280" s="12" t="s">
        <v>976</v>
      </c>
      <c r="CH5280" s="12">
        <v>183.95699999999999</v>
      </c>
      <c r="CI5280" s="12" t="s">
        <v>983</v>
      </c>
      <c r="CJ5280" s="12" t="s">
        <v>984</v>
      </c>
      <c r="CK5280" s="12" t="s">
        <v>985</v>
      </c>
      <c r="CL5280" s="37">
        <v>1386450015</v>
      </c>
      <c r="CN5280" s="12" t="s">
        <v>1513</v>
      </c>
      <c r="CS5280" s="12"/>
      <c r="CT5280" s="36" t="str">
        <f t="shared" si="82"/>
        <v>1bn - 50bn</v>
      </c>
      <c r="CU5280" s="36" t="str">
        <f>VLOOKUP(CK5280,Mapping!B:C,2,FALSE)</f>
        <v>US/CA</v>
      </c>
    </row>
    <row r="5281" spans="1:99" ht="16" customHeight="1" x14ac:dyDescent="0.35">
      <c r="A5281" s="12" t="s">
        <v>6910</v>
      </c>
      <c r="B5281" s="12" t="s">
        <v>933</v>
      </c>
      <c r="E5281" s="37">
        <v>4054145</v>
      </c>
      <c r="G5281" s="37" t="s">
        <v>1505</v>
      </c>
      <c r="I5281" s="37"/>
      <c r="K5281" s="37">
        <v>61768</v>
      </c>
      <c r="L5281" s="12">
        <v>0</v>
      </c>
      <c r="M5281" s="37">
        <v>94095</v>
      </c>
      <c r="N5281" s="12">
        <v>0.01</v>
      </c>
      <c r="O5281" s="37"/>
      <c r="R5281" s="37"/>
      <c r="T5281" s="37"/>
      <c r="V5281" s="37"/>
      <c r="X5281" s="37"/>
      <c r="Z5281" s="37"/>
      <c r="AB5281" s="37"/>
      <c r="AD5281" s="37"/>
      <c r="AF5281" s="37"/>
      <c r="AH5281" s="37"/>
      <c r="AN5281" s="37">
        <v>3700871</v>
      </c>
      <c r="AO5281" s="12">
        <v>0.2</v>
      </c>
      <c r="AP5281" s="37">
        <v>197411</v>
      </c>
      <c r="AQ5281" s="12">
        <v>0.01</v>
      </c>
      <c r="AR5281" s="37"/>
      <c r="AT5281" s="37"/>
      <c r="AV5281" s="37"/>
      <c r="AX5281" s="37"/>
      <c r="BB5281" s="12">
        <v>750</v>
      </c>
      <c r="BG5281" s="12">
        <v>1000</v>
      </c>
      <c r="BH5281" s="12">
        <v>855</v>
      </c>
      <c r="BI5281" s="12">
        <v>21975</v>
      </c>
      <c r="BS5281" s="12">
        <v>0</v>
      </c>
      <c r="BV5281" s="12">
        <v>0</v>
      </c>
      <c r="BY5281" s="12">
        <v>0</v>
      </c>
      <c r="CC5281" s="12">
        <v>0</v>
      </c>
      <c r="CG5281" s="12" t="s">
        <v>940</v>
      </c>
      <c r="CH5281" s="12">
        <v>42.067999999999998</v>
      </c>
      <c r="CI5281" s="12" t="s">
        <v>2076</v>
      </c>
      <c r="CJ5281" s="12"/>
      <c r="CK5281" s="12" t="s">
        <v>990</v>
      </c>
      <c r="CL5281" s="37">
        <v>1839463846</v>
      </c>
      <c r="CN5281" s="12" t="s">
        <v>1506</v>
      </c>
      <c r="CS5281" s="12"/>
      <c r="CT5281" s="36" t="str">
        <f t="shared" si="82"/>
        <v>1bn - 50bn</v>
      </c>
      <c r="CU5281" s="36" t="str">
        <f>VLOOKUP(CK5281,Mapping!B:C,2,FALSE)</f>
        <v>EU</v>
      </c>
    </row>
    <row r="5282" spans="1:99" ht="16" customHeight="1" x14ac:dyDescent="0.35">
      <c r="A5282" s="12" t="s">
        <v>6911</v>
      </c>
      <c r="B5282" s="12" t="s">
        <v>925</v>
      </c>
      <c r="E5282" s="37">
        <v>0</v>
      </c>
      <c r="G5282" s="37" t="s">
        <v>1505</v>
      </c>
      <c r="I5282" s="37"/>
      <c r="K5282" s="37"/>
      <c r="M5282" s="37"/>
      <c r="O5282" s="37"/>
      <c r="Q5282" s="12">
        <v>0</v>
      </c>
      <c r="R5282" s="37"/>
      <c r="T5282" s="37"/>
      <c r="V5282" s="37"/>
      <c r="X5282" s="37"/>
      <c r="Z5282" s="37"/>
      <c r="AB5282" s="37"/>
      <c r="AD5282" s="37"/>
      <c r="AF5282" s="37"/>
      <c r="AH5282" s="37">
        <v>0</v>
      </c>
      <c r="AI5282" s="12">
        <v>0</v>
      </c>
      <c r="AN5282" s="37">
        <v>0</v>
      </c>
      <c r="AO5282" s="12">
        <v>0</v>
      </c>
      <c r="AP5282" s="37"/>
      <c r="AR5282" s="37"/>
      <c r="AT5282" s="37"/>
      <c r="AV5282" s="37"/>
      <c r="AX5282" s="37"/>
      <c r="BI5282" s="12">
        <v>0</v>
      </c>
      <c r="BQ5282" s="12">
        <v>0</v>
      </c>
      <c r="BY5282" s="12">
        <v>0</v>
      </c>
      <c r="CG5282" s="12" t="s">
        <v>959</v>
      </c>
      <c r="CH5282" s="12">
        <v>257.00599999999997</v>
      </c>
      <c r="CI5282" s="12" t="s">
        <v>2904</v>
      </c>
      <c r="CJ5282" s="12" t="s">
        <v>1118</v>
      </c>
      <c r="CK5282" s="12" t="s">
        <v>932</v>
      </c>
      <c r="CL5282" s="37">
        <v>58348440</v>
      </c>
      <c r="CN5282" s="12" t="s">
        <v>1509</v>
      </c>
      <c r="CS5282" s="12"/>
      <c r="CT5282" s="36" t="str">
        <f t="shared" si="82"/>
        <v>500mn</v>
      </c>
      <c r="CU5282" s="36" t="str">
        <f>VLOOKUP(CK5282,Mapping!B:C,2,FALSE)</f>
        <v>US/CA</v>
      </c>
    </row>
    <row r="5283" spans="1:99" ht="16" customHeight="1" x14ac:dyDescent="0.35">
      <c r="A5283" s="12" t="s">
        <v>6912</v>
      </c>
      <c r="B5283" s="12" t="s">
        <v>925</v>
      </c>
      <c r="E5283" s="37">
        <v>0</v>
      </c>
      <c r="G5283" s="37" t="s">
        <v>1505</v>
      </c>
      <c r="I5283" s="37"/>
      <c r="K5283" s="37"/>
      <c r="M5283" s="37"/>
      <c r="O5283" s="37"/>
      <c r="R5283" s="37"/>
      <c r="T5283" s="37"/>
      <c r="V5283" s="37"/>
      <c r="X5283" s="37"/>
      <c r="Z5283" s="37"/>
      <c r="AB5283" s="37"/>
      <c r="AD5283" s="37"/>
      <c r="AF5283" s="37"/>
      <c r="AH5283" s="37"/>
      <c r="AN5283" s="37">
        <v>0</v>
      </c>
      <c r="AO5283" s="12">
        <v>0</v>
      </c>
      <c r="AP5283" s="37"/>
      <c r="AR5283" s="37"/>
      <c r="AT5283" s="37"/>
      <c r="AV5283" s="37"/>
      <c r="AX5283" s="37"/>
      <c r="BI5283" s="12">
        <v>0</v>
      </c>
      <c r="BY5283" s="12">
        <v>0</v>
      </c>
      <c r="CG5283" s="12" t="s">
        <v>934</v>
      </c>
      <c r="CH5283" s="12">
        <v>41.784999999999997</v>
      </c>
      <c r="CI5283" s="12" t="s">
        <v>1781</v>
      </c>
      <c r="CJ5283" s="12" t="s">
        <v>931</v>
      </c>
      <c r="CK5283" s="12" t="s">
        <v>932</v>
      </c>
      <c r="CL5283" s="37">
        <v>392327703</v>
      </c>
      <c r="CN5283" s="12" t="s">
        <v>1509</v>
      </c>
      <c r="CS5283" s="12"/>
      <c r="CT5283" s="36" t="str">
        <f t="shared" si="82"/>
        <v>500mn</v>
      </c>
      <c r="CU5283" s="36" t="str">
        <f>VLOOKUP(CK5283,Mapping!B:C,2,FALSE)</f>
        <v>US/CA</v>
      </c>
    </row>
    <row r="5284" spans="1:99" ht="16" customHeight="1" x14ac:dyDescent="0.35">
      <c r="A5284" s="12" t="s">
        <v>6913</v>
      </c>
      <c r="B5284" s="12" t="s">
        <v>925</v>
      </c>
      <c r="E5284" s="37">
        <v>39210579</v>
      </c>
      <c r="G5284" s="37" t="s">
        <v>1505</v>
      </c>
      <c r="I5284" s="37"/>
      <c r="K5284" s="37"/>
      <c r="M5284" s="37">
        <v>30372110</v>
      </c>
      <c r="N5284" s="12">
        <v>7.12</v>
      </c>
      <c r="O5284" s="37"/>
      <c r="R5284" s="37"/>
      <c r="T5284" s="37"/>
      <c r="V5284" s="37"/>
      <c r="X5284" s="37"/>
      <c r="Z5284" s="37">
        <v>0</v>
      </c>
      <c r="AA5284" s="12">
        <v>0</v>
      </c>
      <c r="AB5284" s="37"/>
      <c r="AD5284" s="37"/>
      <c r="AF5284" s="37"/>
      <c r="AH5284" s="37"/>
      <c r="AN5284" s="37"/>
      <c r="AP5284" s="37">
        <v>8838469</v>
      </c>
      <c r="AQ5284" s="12">
        <v>2.0699999999999998</v>
      </c>
      <c r="AR5284" s="37"/>
      <c r="AT5284" s="37"/>
      <c r="AV5284" s="37"/>
      <c r="AX5284" s="37"/>
      <c r="BB5284" s="12">
        <v>242086</v>
      </c>
      <c r="BC5284" s="12">
        <v>0</v>
      </c>
      <c r="BH5284" s="12">
        <v>38280</v>
      </c>
      <c r="BV5284" s="12">
        <v>0.03</v>
      </c>
      <c r="CC5284" s="12">
        <v>0.01</v>
      </c>
      <c r="CD5284" s="12">
        <v>0</v>
      </c>
      <c r="CG5284" s="12" t="s">
        <v>929</v>
      </c>
      <c r="CH5284" s="12">
        <v>79.593000000000004</v>
      </c>
      <c r="CI5284" s="12" t="s">
        <v>1171</v>
      </c>
      <c r="CJ5284" s="12" t="s">
        <v>1114</v>
      </c>
      <c r="CK5284" s="12" t="s">
        <v>932</v>
      </c>
      <c r="CL5284" s="37">
        <v>426529136</v>
      </c>
      <c r="CN5284" s="12" t="s">
        <v>1509</v>
      </c>
      <c r="CS5284" s="12"/>
      <c r="CT5284" s="36" t="str">
        <f t="shared" si="82"/>
        <v>500mn</v>
      </c>
      <c r="CU5284" s="36" t="str">
        <f>VLOOKUP(CK5284,Mapping!B:C,2,FALSE)</f>
        <v>US/CA</v>
      </c>
    </row>
    <row r="5285" spans="1:99" ht="16" customHeight="1" x14ac:dyDescent="0.35">
      <c r="A5285" s="12" t="s">
        <v>344</v>
      </c>
      <c r="B5285" s="12" t="s">
        <v>925</v>
      </c>
      <c r="E5285" s="37">
        <v>98067133</v>
      </c>
      <c r="F5285" s="12">
        <v>56996</v>
      </c>
      <c r="G5285" s="37" t="s">
        <v>1505</v>
      </c>
      <c r="I5285" s="37">
        <v>2769861</v>
      </c>
      <c r="J5285" s="12">
        <v>0.02</v>
      </c>
      <c r="K5285" s="37">
        <v>5750581</v>
      </c>
      <c r="L5285" s="12">
        <v>0.03</v>
      </c>
      <c r="M5285" s="37"/>
      <c r="O5285" s="37">
        <v>2297749</v>
      </c>
      <c r="P5285" s="12">
        <v>0.01</v>
      </c>
      <c r="R5285" s="37"/>
      <c r="T5285" s="37"/>
      <c r="V5285" s="37"/>
      <c r="X5285" s="37"/>
      <c r="Z5285" s="37"/>
      <c r="AB5285" s="37"/>
      <c r="AD5285" s="37"/>
      <c r="AF5285" s="37"/>
      <c r="AH5285" s="37"/>
      <c r="AL5285" s="12">
        <v>151300</v>
      </c>
      <c r="AN5285" s="37"/>
      <c r="AP5285" s="37"/>
      <c r="AR5285" s="37">
        <v>87248942</v>
      </c>
      <c r="AS5285" s="12">
        <v>0.51</v>
      </c>
      <c r="AT5285" s="37"/>
      <c r="AV5285" s="37"/>
      <c r="AX5285" s="37"/>
      <c r="BE5285" s="12">
        <v>2339741</v>
      </c>
      <c r="BG5285" s="12">
        <v>93100</v>
      </c>
      <c r="BM5285" s="12">
        <v>2.61</v>
      </c>
      <c r="BO5285" s="12">
        <v>0.01</v>
      </c>
      <c r="BS5285" s="12">
        <v>0</v>
      </c>
      <c r="BU5285" s="12">
        <v>0</v>
      </c>
      <c r="CG5285" s="12" t="s">
        <v>963</v>
      </c>
      <c r="CH5285" s="12">
        <v>49.055999999999997</v>
      </c>
      <c r="CI5285" s="12" t="s">
        <v>1110</v>
      </c>
      <c r="CJ5285" s="12" t="s">
        <v>1111</v>
      </c>
      <c r="CK5285" s="12" t="s">
        <v>932</v>
      </c>
      <c r="CL5285" s="37">
        <v>17231909774</v>
      </c>
      <c r="CN5285" s="12" t="s">
        <v>1506</v>
      </c>
      <c r="CS5285" s="12"/>
      <c r="CT5285" s="36" t="str">
        <f t="shared" si="82"/>
        <v>1bn - 50bn</v>
      </c>
      <c r="CU5285" s="36" t="str">
        <f>VLOOKUP(CK5285,Mapping!B:C,2,FALSE)</f>
        <v>US/CA</v>
      </c>
    </row>
    <row r="5286" spans="1:99" ht="16" customHeight="1" x14ac:dyDescent="0.35">
      <c r="A5286" s="12" t="s">
        <v>6914</v>
      </c>
      <c r="B5286" s="12" t="s">
        <v>925</v>
      </c>
      <c r="E5286" s="37">
        <v>888927</v>
      </c>
      <c r="G5286" s="37" t="s">
        <v>1505</v>
      </c>
      <c r="I5286" s="37"/>
      <c r="K5286" s="37"/>
      <c r="M5286" s="37"/>
      <c r="O5286" s="37"/>
      <c r="R5286" s="37"/>
      <c r="T5286" s="37"/>
      <c r="V5286" s="37"/>
      <c r="X5286" s="37"/>
      <c r="Z5286" s="37"/>
      <c r="AB5286" s="37"/>
      <c r="AD5286" s="37"/>
      <c r="AF5286" s="37"/>
      <c r="AH5286" s="37"/>
      <c r="AN5286" s="37"/>
      <c r="AP5286" s="37">
        <v>888927</v>
      </c>
      <c r="AQ5286" s="12">
        <v>0.75</v>
      </c>
      <c r="AR5286" s="37"/>
      <c r="AT5286" s="37"/>
      <c r="AV5286" s="37"/>
      <c r="AX5286" s="37"/>
      <c r="BH5286" s="12">
        <v>3850</v>
      </c>
      <c r="BV5286" s="12">
        <v>0</v>
      </c>
      <c r="CG5286" s="12" t="s">
        <v>940</v>
      </c>
      <c r="CH5286" s="12">
        <v>46.185000000000002</v>
      </c>
      <c r="CI5286" s="12" t="s">
        <v>992</v>
      </c>
      <c r="CJ5286" s="12" t="s">
        <v>993</v>
      </c>
      <c r="CK5286" s="12" t="s">
        <v>932</v>
      </c>
      <c r="CL5286" s="37">
        <v>117952131</v>
      </c>
      <c r="CN5286" s="12" t="s">
        <v>1509</v>
      </c>
      <c r="CS5286" s="12"/>
      <c r="CT5286" s="36" t="str">
        <f t="shared" si="82"/>
        <v>500mn</v>
      </c>
      <c r="CU5286" s="36" t="str">
        <f>VLOOKUP(CK5286,Mapping!B:C,2,FALSE)</f>
        <v>US/CA</v>
      </c>
    </row>
    <row r="5287" spans="1:99" ht="16" customHeight="1" x14ac:dyDescent="0.35">
      <c r="A5287" s="12" t="s">
        <v>6915</v>
      </c>
      <c r="B5287" s="12" t="s">
        <v>925</v>
      </c>
      <c r="E5287" s="37">
        <v>31722300</v>
      </c>
      <c r="G5287" s="37" t="s">
        <v>1505</v>
      </c>
      <c r="I5287" s="37"/>
      <c r="K5287" s="37"/>
      <c r="M5287" s="37">
        <v>2007</v>
      </c>
      <c r="N5287" s="12">
        <v>0</v>
      </c>
      <c r="O5287" s="37"/>
      <c r="Q5287" s="12">
        <v>13</v>
      </c>
      <c r="R5287" s="37"/>
      <c r="T5287" s="37">
        <v>5597</v>
      </c>
      <c r="U5287" s="12">
        <v>0</v>
      </c>
      <c r="V5287" s="37"/>
      <c r="X5287" s="37"/>
      <c r="Z5287" s="37">
        <v>0</v>
      </c>
      <c r="AA5287" s="12">
        <v>0</v>
      </c>
      <c r="AB5287" s="37"/>
      <c r="AD5287" s="37"/>
      <c r="AF5287" s="37"/>
      <c r="AH5287" s="37">
        <v>1642</v>
      </c>
      <c r="AI5287" s="12">
        <v>0</v>
      </c>
      <c r="AN5287" s="37">
        <v>31712130</v>
      </c>
      <c r="AO5287" s="12">
        <v>2.56</v>
      </c>
      <c r="AP5287" s="37">
        <v>924</v>
      </c>
      <c r="AQ5287" s="12">
        <v>0</v>
      </c>
      <c r="AR5287" s="37"/>
      <c r="AT5287" s="37"/>
      <c r="AV5287" s="37"/>
      <c r="AX5287" s="37"/>
      <c r="BB5287" s="12">
        <v>16</v>
      </c>
      <c r="BC5287" s="12">
        <v>0</v>
      </c>
      <c r="BH5287" s="12">
        <v>4</v>
      </c>
      <c r="BI5287" s="12">
        <v>188300</v>
      </c>
      <c r="BK5287" s="12">
        <v>50</v>
      </c>
      <c r="BQ5287" s="12">
        <v>0</v>
      </c>
      <c r="BV5287" s="12">
        <v>0</v>
      </c>
      <c r="BY5287" s="12">
        <v>0.02</v>
      </c>
      <c r="CC5287" s="12">
        <v>0</v>
      </c>
      <c r="CD5287" s="12">
        <v>0</v>
      </c>
      <c r="CE5287" s="12">
        <v>0</v>
      </c>
      <c r="CG5287" s="12" t="s">
        <v>996</v>
      </c>
      <c r="CH5287" s="12">
        <v>9.1219999999999999</v>
      </c>
      <c r="CI5287" s="12" t="s">
        <v>2102</v>
      </c>
      <c r="CJ5287" s="12" t="s">
        <v>968</v>
      </c>
      <c r="CK5287" s="12" t="s">
        <v>932</v>
      </c>
      <c r="CL5287" s="37">
        <v>1236756010</v>
      </c>
      <c r="CN5287" s="12" t="s">
        <v>1506</v>
      </c>
      <c r="CS5287" s="12"/>
      <c r="CT5287" s="36" t="str">
        <f t="shared" si="82"/>
        <v>1bn - 50bn</v>
      </c>
      <c r="CU5287" s="36" t="str">
        <f>VLOOKUP(CK5287,Mapping!B:C,2,FALSE)</f>
        <v>US/CA</v>
      </c>
    </row>
    <row r="5288" spans="1:99" ht="16" customHeight="1" x14ac:dyDescent="0.35">
      <c r="A5288" s="12" t="s">
        <v>6916</v>
      </c>
      <c r="B5288" s="12" t="s">
        <v>925</v>
      </c>
      <c r="E5288" s="37">
        <v>18175951</v>
      </c>
      <c r="G5288" s="37" t="s">
        <v>1505</v>
      </c>
      <c r="I5288" s="37"/>
      <c r="K5288" s="37"/>
      <c r="M5288" s="37"/>
      <c r="O5288" s="37"/>
      <c r="R5288" s="37"/>
      <c r="T5288" s="37"/>
      <c r="V5288" s="37"/>
      <c r="X5288" s="37"/>
      <c r="Z5288" s="37"/>
      <c r="AB5288" s="37"/>
      <c r="AD5288" s="37"/>
      <c r="AF5288" s="37"/>
      <c r="AH5288" s="37"/>
      <c r="AN5288" s="37">
        <v>18175951</v>
      </c>
      <c r="AO5288" s="12">
        <v>0.61</v>
      </c>
      <c r="AP5288" s="37"/>
      <c r="AR5288" s="37"/>
      <c r="AT5288" s="37"/>
      <c r="AV5288" s="37"/>
      <c r="AX5288" s="37"/>
      <c r="BI5288" s="12">
        <v>107925</v>
      </c>
      <c r="BY5288" s="12">
        <v>0.01</v>
      </c>
      <c r="CG5288" s="12" t="s">
        <v>959</v>
      </c>
      <c r="CH5288" s="12">
        <v>6.2130000000000001</v>
      </c>
      <c r="CI5288" s="12" t="s">
        <v>5187</v>
      </c>
      <c r="CJ5288" s="12" t="s">
        <v>995</v>
      </c>
      <c r="CK5288" s="12" t="s">
        <v>932</v>
      </c>
      <c r="CL5288" s="37">
        <v>2958253575</v>
      </c>
      <c r="CN5288" s="12" t="s">
        <v>1509</v>
      </c>
      <c r="CS5288" s="12"/>
      <c r="CT5288" s="36" t="str">
        <f t="shared" si="82"/>
        <v>1bn - 50bn</v>
      </c>
      <c r="CU5288" s="36" t="str">
        <f>VLOOKUP(CK5288,Mapping!B:C,2,FALSE)</f>
        <v>US/CA</v>
      </c>
    </row>
    <row r="5289" spans="1:99" ht="16" customHeight="1" x14ac:dyDescent="0.35">
      <c r="A5289" s="12" t="s">
        <v>6917</v>
      </c>
      <c r="B5289" s="12" t="s">
        <v>925</v>
      </c>
      <c r="E5289" s="37">
        <v>3644482</v>
      </c>
      <c r="G5289" s="37" t="s">
        <v>1505</v>
      </c>
      <c r="I5289" s="37"/>
      <c r="K5289" s="37"/>
      <c r="M5289" s="37">
        <v>982101</v>
      </c>
      <c r="N5289" s="12">
        <v>0.18</v>
      </c>
      <c r="O5289" s="37"/>
      <c r="R5289" s="37"/>
      <c r="T5289" s="37"/>
      <c r="V5289" s="37"/>
      <c r="X5289" s="37"/>
      <c r="Z5289" s="37"/>
      <c r="AB5289" s="37"/>
      <c r="AD5289" s="37">
        <v>2662381</v>
      </c>
      <c r="AE5289" s="12">
        <v>0.49</v>
      </c>
      <c r="AF5289" s="37"/>
      <c r="AH5289" s="37"/>
      <c r="AN5289" s="37"/>
      <c r="AP5289" s="37"/>
      <c r="AR5289" s="37"/>
      <c r="AT5289" s="37"/>
      <c r="AV5289" s="37"/>
      <c r="AX5289" s="37"/>
      <c r="BB5289" s="12">
        <v>7828</v>
      </c>
      <c r="BJ5289" s="12">
        <v>23895</v>
      </c>
      <c r="CB5289" s="12">
        <v>0.01</v>
      </c>
      <c r="CC5289" s="12">
        <v>0</v>
      </c>
      <c r="CG5289" s="12" t="s">
        <v>940</v>
      </c>
      <c r="CH5289" s="12">
        <v>27.448</v>
      </c>
      <c r="CI5289" s="12" t="s">
        <v>1148</v>
      </c>
      <c r="CJ5289" s="12" t="s">
        <v>1149</v>
      </c>
      <c r="CK5289" s="12" t="s">
        <v>932</v>
      </c>
      <c r="CL5289" s="37">
        <v>544626977</v>
      </c>
      <c r="CN5289" s="12" t="s">
        <v>1509</v>
      </c>
      <c r="CS5289" s="12"/>
      <c r="CT5289" s="36" t="str">
        <f t="shared" si="82"/>
        <v>500mn - 1bn</v>
      </c>
      <c r="CU5289" s="36" t="str">
        <f>VLOOKUP(CK5289,Mapping!B:C,2,FALSE)</f>
        <v>US/CA</v>
      </c>
    </row>
    <row r="5290" spans="1:99" ht="16" customHeight="1" x14ac:dyDescent="0.35">
      <c r="A5290" s="12" t="s">
        <v>6918</v>
      </c>
      <c r="B5290" s="12" t="s">
        <v>925</v>
      </c>
      <c r="E5290" s="37">
        <v>1207236</v>
      </c>
      <c r="G5290" s="37" t="s">
        <v>1505</v>
      </c>
      <c r="I5290" s="37"/>
      <c r="K5290" s="37"/>
      <c r="M5290" s="37"/>
      <c r="O5290" s="37"/>
      <c r="Q5290" s="12">
        <v>2263</v>
      </c>
      <c r="R5290" s="37"/>
      <c r="T5290" s="37"/>
      <c r="V5290" s="37"/>
      <c r="X5290" s="37"/>
      <c r="Z5290" s="37"/>
      <c r="AB5290" s="37"/>
      <c r="AD5290" s="37"/>
      <c r="AF5290" s="37"/>
      <c r="AH5290" s="37">
        <v>285772</v>
      </c>
      <c r="AI5290" s="12">
        <v>0.02</v>
      </c>
      <c r="AN5290" s="37">
        <v>661020</v>
      </c>
      <c r="AO5290" s="12">
        <v>0.05</v>
      </c>
      <c r="AP5290" s="37">
        <v>260444</v>
      </c>
      <c r="AQ5290" s="12">
        <v>0.02</v>
      </c>
      <c r="AR5290" s="37"/>
      <c r="AT5290" s="37"/>
      <c r="AV5290" s="37"/>
      <c r="AX5290" s="37"/>
      <c r="BH5290" s="12">
        <v>1128</v>
      </c>
      <c r="BI5290" s="12">
        <v>3925</v>
      </c>
      <c r="BQ5290" s="12">
        <v>0</v>
      </c>
      <c r="BV5290" s="12">
        <v>0</v>
      </c>
      <c r="BY5290" s="12">
        <v>0</v>
      </c>
      <c r="CG5290" s="12" t="s">
        <v>934</v>
      </c>
      <c r="CH5290" s="12">
        <v>41.433999999999997</v>
      </c>
      <c r="CI5290" s="12" t="s">
        <v>965</v>
      </c>
      <c r="CJ5290" s="12" t="s">
        <v>966</v>
      </c>
      <c r="CK5290" s="12" t="s">
        <v>932</v>
      </c>
      <c r="CL5290" s="37">
        <v>1423898219</v>
      </c>
      <c r="CN5290" s="12" t="s">
        <v>1534</v>
      </c>
      <c r="CS5290" s="12"/>
      <c r="CT5290" s="36" t="str">
        <f t="shared" si="82"/>
        <v>1bn - 50bn</v>
      </c>
      <c r="CU5290" s="36" t="str">
        <f>VLOOKUP(CK5290,Mapping!B:C,2,FALSE)</f>
        <v>US/CA</v>
      </c>
    </row>
    <row r="5291" spans="1:99" ht="16" customHeight="1" x14ac:dyDescent="0.35">
      <c r="A5291" s="12" t="s">
        <v>6919</v>
      </c>
      <c r="B5291" s="12" t="s">
        <v>925</v>
      </c>
      <c r="E5291" s="37">
        <v>0</v>
      </c>
      <c r="G5291" s="37" t="s">
        <v>1505</v>
      </c>
      <c r="I5291" s="37"/>
      <c r="K5291" s="37"/>
      <c r="M5291" s="37"/>
      <c r="O5291" s="37"/>
      <c r="R5291" s="37"/>
      <c r="T5291" s="37"/>
      <c r="V5291" s="37"/>
      <c r="X5291" s="37"/>
      <c r="Z5291" s="37"/>
      <c r="AB5291" s="37"/>
      <c r="AD5291" s="37"/>
      <c r="AF5291" s="37"/>
      <c r="AH5291" s="37"/>
      <c r="AN5291" s="37"/>
      <c r="AP5291" s="37"/>
      <c r="AR5291" s="37"/>
      <c r="AT5291" s="37">
        <v>0</v>
      </c>
      <c r="AU5291" s="12">
        <v>0</v>
      </c>
      <c r="AV5291" s="37"/>
      <c r="AX5291" s="37"/>
      <c r="BD5291" s="12">
        <v>0</v>
      </c>
      <c r="CF5291" s="12">
        <v>0</v>
      </c>
      <c r="CG5291" s="12" t="s">
        <v>976</v>
      </c>
      <c r="CH5291" s="12">
        <v>264.887</v>
      </c>
      <c r="CI5291" s="12" t="s">
        <v>938</v>
      </c>
      <c r="CJ5291" s="12" t="s">
        <v>931</v>
      </c>
      <c r="CK5291" s="12" t="s">
        <v>932</v>
      </c>
      <c r="CL5291" s="37">
        <v>96497563</v>
      </c>
      <c r="CN5291" s="12" t="s">
        <v>1513</v>
      </c>
      <c r="CS5291" s="12"/>
      <c r="CT5291" s="36" t="str">
        <f t="shared" si="82"/>
        <v>500mn</v>
      </c>
      <c r="CU5291" s="36" t="str">
        <f>VLOOKUP(CK5291,Mapping!B:C,2,FALSE)</f>
        <v>US/CA</v>
      </c>
    </row>
    <row r="5292" spans="1:99" ht="16" customHeight="1" x14ac:dyDescent="0.35">
      <c r="A5292" s="12" t="s">
        <v>6920</v>
      </c>
      <c r="B5292" s="12" t="s">
        <v>925</v>
      </c>
      <c r="E5292" s="37">
        <v>1711020</v>
      </c>
      <c r="G5292" s="37" t="s">
        <v>1505</v>
      </c>
      <c r="I5292" s="37"/>
      <c r="K5292" s="37"/>
      <c r="M5292" s="37"/>
      <c r="O5292" s="37"/>
      <c r="Q5292" s="12">
        <v>4653</v>
      </c>
      <c r="R5292" s="37"/>
      <c r="T5292" s="37"/>
      <c r="V5292" s="37"/>
      <c r="X5292" s="37"/>
      <c r="Z5292" s="37"/>
      <c r="AB5292" s="37"/>
      <c r="AD5292" s="37"/>
      <c r="AF5292" s="37"/>
      <c r="AH5292" s="37">
        <v>587581</v>
      </c>
      <c r="AI5292" s="12">
        <v>0.3</v>
      </c>
      <c r="AN5292" s="37">
        <v>513659</v>
      </c>
      <c r="AO5292" s="12">
        <v>0.27</v>
      </c>
      <c r="AP5292" s="37">
        <v>609780</v>
      </c>
      <c r="AQ5292" s="12">
        <v>0.32</v>
      </c>
      <c r="AR5292" s="37"/>
      <c r="AT5292" s="37"/>
      <c r="AV5292" s="37"/>
      <c r="AX5292" s="37"/>
      <c r="BH5292" s="12">
        <v>2641</v>
      </c>
      <c r="BI5292" s="12">
        <v>3050</v>
      </c>
      <c r="BQ5292" s="12">
        <v>0</v>
      </c>
      <c r="BV5292" s="12">
        <v>0</v>
      </c>
      <c r="BY5292" s="12">
        <v>0</v>
      </c>
      <c r="CG5292" s="12" t="s">
        <v>934</v>
      </c>
      <c r="CH5292" s="12">
        <v>52.406999999999996</v>
      </c>
      <c r="CI5292" s="12" t="s">
        <v>1020</v>
      </c>
      <c r="CJ5292" s="12" t="s">
        <v>1021</v>
      </c>
      <c r="CK5292" s="12" t="s">
        <v>932</v>
      </c>
      <c r="CL5292" s="37">
        <v>193384523</v>
      </c>
      <c r="CN5292" s="12" t="s">
        <v>1509</v>
      </c>
      <c r="CS5292" s="12"/>
      <c r="CT5292" s="36" t="str">
        <f t="shared" si="82"/>
        <v>500mn</v>
      </c>
      <c r="CU5292" s="36" t="str">
        <f>VLOOKUP(CK5292,Mapping!B:C,2,FALSE)</f>
        <v>US/CA</v>
      </c>
    </row>
    <row r="5293" spans="1:99" ht="16" customHeight="1" x14ac:dyDescent="0.35">
      <c r="A5293" s="12" t="s">
        <v>6921</v>
      </c>
      <c r="B5293" s="12" t="s">
        <v>925</v>
      </c>
      <c r="E5293" s="37">
        <v>0</v>
      </c>
      <c r="G5293" s="37" t="s">
        <v>1505</v>
      </c>
      <c r="I5293" s="37"/>
      <c r="K5293" s="37"/>
      <c r="M5293" s="37">
        <v>0</v>
      </c>
      <c r="N5293" s="12">
        <v>0</v>
      </c>
      <c r="O5293" s="37"/>
      <c r="R5293" s="37"/>
      <c r="T5293" s="37"/>
      <c r="V5293" s="37"/>
      <c r="X5293" s="37"/>
      <c r="Z5293" s="37"/>
      <c r="AB5293" s="37"/>
      <c r="AD5293" s="37"/>
      <c r="AF5293" s="37"/>
      <c r="AH5293" s="37"/>
      <c r="AN5293" s="37"/>
      <c r="AP5293" s="37"/>
      <c r="AR5293" s="37"/>
      <c r="AT5293" s="37"/>
      <c r="AV5293" s="37"/>
      <c r="AX5293" s="37"/>
      <c r="BB5293" s="12">
        <v>0</v>
      </c>
      <c r="CC5293" s="12">
        <v>0</v>
      </c>
      <c r="CG5293" s="12" t="s">
        <v>934</v>
      </c>
      <c r="CH5293" s="12">
        <v>42.662999999999997</v>
      </c>
      <c r="CI5293" s="12" t="s">
        <v>6922</v>
      </c>
      <c r="CJ5293" s="12" t="s">
        <v>993</v>
      </c>
      <c r="CK5293" s="12" t="s">
        <v>932</v>
      </c>
      <c r="CL5293" s="37">
        <v>111883045</v>
      </c>
      <c r="CN5293" s="12" t="s">
        <v>1509</v>
      </c>
      <c r="CS5293" s="12"/>
      <c r="CT5293" s="36" t="str">
        <f t="shared" si="82"/>
        <v>500mn</v>
      </c>
      <c r="CU5293" s="36" t="str">
        <f>VLOOKUP(CK5293,Mapping!B:C,2,FALSE)</f>
        <v>US/CA</v>
      </c>
    </row>
    <row r="5294" spans="1:99" ht="16" customHeight="1" x14ac:dyDescent="0.35">
      <c r="A5294" s="12" t="s">
        <v>6923</v>
      </c>
      <c r="B5294" s="12" t="s">
        <v>925</v>
      </c>
      <c r="E5294" s="37">
        <v>10501232</v>
      </c>
      <c r="G5294" s="37" t="s">
        <v>1505</v>
      </c>
      <c r="I5294" s="37"/>
      <c r="K5294" s="37"/>
      <c r="M5294" s="37">
        <v>7855745</v>
      </c>
      <c r="N5294" s="12">
        <v>1.77</v>
      </c>
      <c r="O5294" s="37"/>
      <c r="Q5294" s="12">
        <v>0</v>
      </c>
      <c r="R5294" s="37"/>
      <c r="T5294" s="37"/>
      <c r="V5294" s="37"/>
      <c r="X5294" s="37"/>
      <c r="Z5294" s="37">
        <v>1285233</v>
      </c>
      <c r="AA5294" s="12">
        <v>0.28999999999999998</v>
      </c>
      <c r="AB5294" s="37"/>
      <c r="AD5294" s="37"/>
      <c r="AF5294" s="37"/>
      <c r="AH5294" s="37">
        <v>0</v>
      </c>
      <c r="AI5294" s="12">
        <v>0</v>
      </c>
      <c r="AN5294" s="37">
        <v>1360254</v>
      </c>
      <c r="AO5294" s="12">
        <v>0.31</v>
      </c>
      <c r="AP5294" s="37"/>
      <c r="AR5294" s="37"/>
      <c r="AT5294" s="37"/>
      <c r="AV5294" s="37"/>
      <c r="AX5294" s="37"/>
      <c r="BB5294" s="12">
        <v>62966</v>
      </c>
      <c r="BC5294" s="12">
        <v>39376</v>
      </c>
      <c r="BI5294" s="12">
        <v>6350</v>
      </c>
      <c r="BQ5294" s="12">
        <v>0</v>
      </c>
      <c r="BY5294" s="12">
        <v>0</v>
      </c>
      <c r="CC5294" s="12">
        <v>0</v>
      </c>
      <c r="CD5294" s="12">
        <v>0</v>
      </c>
      <c r="CG5294" s="12" t="s">
        <v>976</v>
      </c>
      <c r="CH5294" s="12">
        <v>72.387</v>
      </c>
      <c r="CI5294" s="12"/>
      <c r="CJ5294" s="12"/>
      <c r="CK5294" s="12" t="s">
        <v>1054</v>
      </c>
      <c r="CL5294" s="37">
        <v>440801761</v>
      </c>
      <c r="CN5294" s="12" t="s">
        <v>1513</v>
      </c>
      <c r="CS5294" s="12"/>
      <c r="CT5294" s="36" t="str">
        <f t="shared" si="82"/>
        <v>500mn</v>
      </c>
      <c r="CU5294" s="36" t="str">
        <f>VLOOKUP(CK5294,Mapping!B:C,2,FALSE)</f>
        <v>EU</v>
      </c>
    </row>
    <row r="5295" spans="1:99" ht="16" customHeight="1" x14ac:dyDescent="0.35">
      <c r="A5295" s="12" t="s">
        <v>6924</v>
      </c>
      <c r="B5295" s="12" t="s">
        <v>925</v>
      </c>
      <c r="E5295" s="37">
        <v>5076246</v>
      </c>
      <c r="G5295" s="37" t="s">
        <v>1505</v>
      </c>
      <c r="I5295" s="37"/>
      <c r="K5295" s="37">
        <v>417404</v>
      </c>
      <c r="L5295" s="12">
        <v>0.28000000000000003</v>
      </c>
      <c r="M5295" s="37"/>
      <c r="O5295" s="37">
        <v>288818</v>
      </c>
      <c r="P5295" s="12">
        <v>0.19</v>
      </c>
      <c r="Q5295" s="12">
        <v>586</v>
      </c>
      <c r="R5295" s="37">
        <v>61762</v>
      </c>
      <c r="S5295" s="12">
        <v>0.04</v>
      </c>
      <c r="T5295" s="37"/>
      <c r="V5295" s="37"/>
      <c r="X5295" s="37"/>
      <c r="Z5295" s="37"/>
      <c r="AB5295" s="37"/>
      <c r="AD5295" s="37"/>
      <c r="AF5295" s="37"/>
      <c r="AH5295" s="37">
        <v>77551</v>
      </c>
      <c r="AI5295" s="12">
        <v>0.05</v>
      </c>
      <c r="AL5295" s="12">
        <v>12700</v>
      </c>
      <c r="AN5295" s="37">
        <v>4230711</v>
      </c>
      <c r="AO5295" s="12">
        <v>2.8</v>
      </c>
      <c r="AP5295" s="37"/>
      <c r="AR5295" s="37"/>
      <c r="AT5295" s="37"/>
      <c r="AV5295" s="37"/>
      <c r="AX5295" s="37"/>
      <c r="AZ5295" s="12">
        <v>4600</v>
      </c>
      <c r="BG5295" s="12">
        <v>4900</v>
      </c>
      <c r="BI5295" s="12">
        <v>19750</v>
      </c>
      <c r="BQ5295" s="12">
        <v>0</v>
      </c>
      <c r="BS5295" s="12">
        <v>0</v>
      </c>
      <c r="BU5295" s="12">
        <v>0</v>
      </c>
      <c r="BX5295" s="12">
        <v>0</v>
      </c>
      <c r="BY5295" s="12">
        <v>0</v>
      </c>
      <c r="CG5295" s="12" t="s">
        <v>991</v>
      </c>
      <c r="CH5295" s="12">
        <v>41.215000000000003</v>
      </c>
      <c r="CI5295" s="12" t="s">
        <v>1064</v>
      </c>
      <c r="CJ5295" s="12"/>
      <c r="CK5295" s="12" t="s">
        <v>1064</v>
      </c>
      <c r="CL5295" s="37">
        <v>138667583</v>
      </c>
      <c r="CN5295" s="12" t="s">
        <v>1531</v>
      </c>
      <c r="CS5295" s="12"/>
      <c r="CT5295" s="36" t="str">
        <f t="shared" si="82"/>
        <v>500mn</v>
      </c>
      <c r="CU5295" s="36" t="str">
        <f>VLOOKUP(CK5295,Mapping!B:C,2,FALSE)</f>
        <v>EU</v>
      </c>
    </row>
    <row r="5296" spans="1:99" ht="16" customHeight="1" x14ac:dyDescent="0.35">
      <c r="A5296" s="12" t="s">
        <v>6925</v>
      </c>
      <c r="B5296" s="12" t="s">
        <v>925</v>
      </c>
      <c r="E5296" s="37">
        <v>11944350</v>
      </c>
      <c r="G5296" s="37" t="s">
        <v>1505</v>
      </c>
      <c r="I5296" s="37"/>
      <c r="K5296" s="37">
        <v>3089070</v>
      </c>
      <c r="L5296" s="12">
        <v>0.16</v>
      </c>
      <c r="M5296" s="37">
        <v>8855280</v>
      </c>
      <c r="N5296" s="12">
        <v>0.45</v>
      </c>
      <c r="O5296" s="37"/>
      <c r="R5296" s="37"/>
      <c r="T5296" s="37"/>
      <c r="V5296" s="37"/>
      <c r="X5296" s="37"/>
      <c r="Z5296" s="37"/>
      <c r="AB5296" s="37"/>
      <c r="AD5296" s="37"/>
      <c r="AF5296" s="37"/>
      <c r="AH5296" s="37"/>
      <c r="AN5296" s="37"/>
      <c r="AP5296" s="37"/>
      <c r="AR5296" s="37"/>
      <c r="AT5296" s="37"/>
      <c r="AV5296" s="37"/>
      <c r="AX5296" s="37"/>
      <c r="BB5296" s="12">
        <v>122990</v>
      </c>
      <c r="BG5296" s="12">
        <v>37943</v>
      </c>
      <c r="BS5296" s="12">
        <v>0</v>
      </c>
      <c r="CC5296" s="12">
        <v>0.01</v>
      </c>
      <c r="CG5296" s="12" t="s">
        <v>991</v>
      </c>
      <c r="CH5296" s="12">
        <v>33.326999999999998</v>
      </c>
      <c r="CI5296" s="12" t="s">
        <v>1067</v>
      </c>
      <c r="CJ5296" s="12"/>
      <c r="CK5296" s="12" t="s">
        <v>954</v>
      </c>
      <c r="CL5296" s="37">
        <v>1765646965</v>
      </c>
      <c r="CN5296" s="12" t="s">
        <v>1534</v>
      </c>
      <c r="CS5296" s="12"/>
      <c r="CT5296" s="36" t="str">
        <f t="shared" si="82"/>
        <v>1bn - 50bn</v>
      </c>
      <c r="CU5296" s="36" t="str">
        <f>VLOOKUP(CK5296,Mapping!B:C,2,FALSE)</f>
        <v>EU</v>
      </c>
    </row>
    <row r="5297" spans="1:99" ht="16" customHeight="1" x14ac:dyDescent="0.35">
      <c r="A5297" s="12" t="s">
        <v>6926</v>
      </c>
      <c r="B5297" s="12" t="s">
        <v>925</v>
      </c>
      <c r="E5297" s="37">
        <v>794492</v>
      </c>
      <c r="G5297" s="37" t="s">
        <v>1505</v>
      </c>
      <c r="I5297" s="37"/>
      <c r="K5297" s="37"/>
      <c r="M5297" s="37"/>
      <c r="O5297" s="37"/>
      <c r="Q5297" s="12">
        <v>0</v>
      </c>
      <c r="R5297" s="37"/>
      <c r="T5297" s="37"/>
      <c r="V5297" s="37"/>
      <c r="X5297" s="37"/>
      <c r="Z5297" s="37"/>
      <c r="AB5297" s="37"/>
      <c r="AD5297" s="37">
        <v>0</v>
      </c>
      <c r="AE5297" s="12">
        <v>0</v>
      </c>
      <c r="AF5297" s="37"/>
      <c r="AH5297" s="37">
        <v>0</v>
      </c>
      <c r="AI5297" s="12">
        <v>0</v>
      </c>
      <c r="AN5297" s="37"/>
      <c r="AP5297" s="37">
        <v>794492</v>
      </c>
      <c r="AQ5297" s="12">
        <v>0.22</v>
      </c>
      <c r="AR5297" s="37"/>
      <c r="AT5297" s="37"/>
      <c r="AV5297" s="37"/>
      <c r="AX5297" s="37"/>
      <c r="BH5297" s="12">
        <v>3441</v>
      </c>
      <c r="BJ5297" s="12">
        <v>0</v>
      </c>
      <c r="BQ5297" s="12">
        <v>0</v>
      </c>
      <c r="BV5297" s="12">
        <v>0</v>
      </c>
      <c r="CB5297" s="12">
        <v>0</v>
      </c>
      <c r="CG5297" s="12" t="s">
        <v>929</v>
      </c>
      <c r="CH5297" s="12">
        <v>135.10300000000001</v>
      </c>
      <c r="CI5297" s="12" t="s">
        <v>2514</v>
      </c>
      <c r="CJ5297" s="12" t="s">
        <v>1015</v>
      </c>
      <c r="CK5297" s="12" t="s">
        <v>932</v>
      </c>
      <c r="CL5297" s="37">
        <v>362686404</v>
      </c>
      <c r="CN5297" s="12" t="s">
        <v>1506</v>
      </c>
      <c r="CS5297" s="12"/>
      <c r="CT5297" s="36" t="str">
        <f t="shared" si="82"/>
        <v>500mn</v>
      </c>
      <c r="CU5297" s="36" t="str">
        <f>VLOOKUP(CK5297,Mapping!B:C,2,FALSE)</f>
        <v>US/CA</v>
      </c>
    </row>
    <row r="5298" spans="1:99" ht="16" customHeight="1" x14ac:dyDescent="0.35">
      <c r="A5298" s="12" t="s">
        <v>6927</v>
      </c>
      <c r="B5298" s="12" t="s">
        <v>925</v>
      </c>
      <c r="E5298" s="37">
        <v>342774</v>
      </c>
      <c r="G5298" s="37" t="s">
        <v>1505</v>
      </c>
      <c r="I5298" s="37"/>
      <c r="K5298" s="37">
        <v>0</v>
      </c>
      <c r="L5298" s="12">
        <v>0</v>
      </c>
      <c r="M5298" s="37">
        <v>175644</v>
      </c>
      <c r="N5298" s="12">
        <v>0.14000000000000001</v>
      </c>
      <c r="O5298" s="37"/>
      <c r="R5298" s="37"/>
      <c r="T5298" s="37"/>
      <c r="V5298" s="37"/>
      <c r="X5298" s="37"/>
      <c r="Z5298" s="37"/>
      <c r="AB5298" s="37"/>
      <c r="AD5298" s="37">
        <v>167130</v>
      </c>
      <c r="AE5298" s="12">
        <v>0.13</v>
      </c>
      <c r="AF5298" s="37"/>
      <c r="AH5298" s="37"/>
      <c r="AN5298" s="37"/>
      <c r="AP5298" s="37"/>
      <c r="AR5298" s="37"/>
      <c r="AT5298" s="37"/>
      <c r="AV5298" s="37"/>
      <c r="AX5298" s="37"/>
      <c r="BB5298" s="12">
        <v>1400</v>
      </c>
      <c r="BG5298" s="12">
        <v>0</v>
      </c>
      <c r="BJ5298" s="12">
        <v>1500</v>
      </c>
      <c r="BS5298" s="12">
        <v>0</v>
      </c>
      <c r="CB5298" s="12">
        <v>0</v>
      </c>
      <c r="CC5298" s="12">
        <v>0</v>
      </c>
      <c r="CG5298" s="12" t="s">
        <v>940</v>
      </c>
      <c r="CH5298" s="12">
        <v>60.328000000000003</v>
      </c>
      <c r="CI5298" s="12" t="s">
        <v>4254</v>
      </c>
      <c r="CJ5298" s="12"/>
      <c r="CK5298" s="12" t="s">
        <v>990</v>
      </c>
      <c r="CL5298" s="37">
        <v>128732165</v>
      </c>
      <c r="CN5298" s="12" t="s">
        <v>1506</v>
      </c>
      <c r="CS5298" s="12"/>
      <c r="CT5298" s="36" t="str">
        <f t="shared" si="82"/>
        <v>500mn</v>
      </c>
      <c r="CU5298" s="36" t="str">
        <f>VLOOKUP(CK5298,Mapping!B:C,2,FALSE)</f>
        <v>EU</v>
      </c>
    </row>
    <row r="5299" spans="1:99" ht="16" customHeight="1" x14ac:dyDescent="0.35">
      <c r="A5299" s="12" t="s">
        <v>6928</v>
      </c>
      <c r="B5299" s="12" t="s">
        <v>925</v>
      </c>
      <c r="E5299" s="37">
        <v>10282386</v>
      </c>
      <c r="G5299" s="37" t="s">
        <v>1505</v>
      </c>
      <c r="I5299" s="37"/>
      <c r="K5299" s="37"/>
      <c r="M5299" s="37">
        <v>5755603</v>
      </c>
      <c r="N5299" s="12">
        <v>0.16</v>
      </c>
      <c r="O5299" s="37"/>
      <c r="Q5299" s="12">
        <v>32113</v>
      </c>
      <c r="R5299" s="37"/>
      <c r="T5299" s="37"/>
      <c r="V5299" s="37"/>
      <c r="X5299" s="37"/>
      <c r="Z5299" s="37">
        <v>471553</v>
      </c>
      <c r="AA5299" s="12">
        <v>0.01</v>
      </c>
      <c r="AB5299" s="37"/>
      <c r="AD5299" s="37"/>
      <c r="AF5299" s="37"/>
      <c r="AH5299" s="37">
        <v>4055230</v>
      </c>
      <c r="AI5299" s="12">
        <v>0.11</v>
      </c>
      <c r="AN5299" s="37"/>
      <c r="AP5299" s="37"/>
      <c r="AR5299" s="37"/>
      <c r="AT5299" s="37"/>
      <c r="AV5299" s="37"/>
      <c r="AX5299" s="37"/>
      <c r="BB5299" s="12">
        <v>45876</v>
      </c>
      <c r="BC5299" s="12">
        <v>15947</v>
      </c>
      <c r="BQ5299" s="12">
        <v>0.01</v>
      </c>
      <c r="CC5299" s="12">
        <v>0</v>
      </c>
      <c r="CD5299" s="12">
        <v>0</v>
      </c>
      <c r="CG5299" s="12" t="s">
        <v>929</v>
      </c>
      <c r="CH5299" s="12">
        <v>77.47</v>
      </c>
      <c r="CI5299" s="12" t="s">
        <v>2111</v>
      </c>
      <c r="CJ5299" s="12" t="s">
        <v>2112</v>
      </c>
      <c r="CK5299" s="12" t="s">
        <v>932</v>
      </c>
      <c r="CL5299" s="37">
        <v>3573737988</v>
      </c>
      <c r="CN5299" s="12" t="s">
        <v>1509</v>
      </c>
      <c r="CS5299" s="12"/>
      <c r="CT5299" s="36" t="str">
        <f t="shared" si="82"/>
        <v>1bn - 50bn</v>
      </c>
      <c r="CU5299" s="36" t="str">
        <f>VLOOKUP(CK5299,Mapping!B:C,2,FALSE)</f>
        <v>US/CA</v>
      </c>
    </row>
    <row r="5300" spans="1:99" ht="16" customHeight="1" x14ac:dyDescent="0.35">
      <c r="A5300" s="12" t="s">
        <v>6929</v>
      </c>
      <c r="B5300" s="12" t="s">
        <v>925</v>
      </c>
      <c r="E5300" s="37">
        <v>367096</v>
      </c>
      <c r="G5300" s="37" t="s">
        <v>1505</v>
      </c>
      <c r="I5300" s="37"/>
      <c r="K5300" s="37"/>
      <c r="M5300" s="37"/>
      <c r="O5300" s="37"/>
      <c r="Q5300" s="12">
        <v>2907</v>
      </c>
      <c r="R5300" s="37"/>
      <c r="T5300" s="37"/>
      <c r="V5300" s="37"/>
      <c r="X5300" s="37"/>
      <c r="Z5300" s="37"/>
      <c r="AB5300" s="37"/>
      <c r="AD5300" s="37"/>
      <c r="AF5300" s="37"/>
      <c r="AH5300" s="37">
        <v>367096</v>
      </c>
      <c r="AI5300" s="12">
        <v>0.03</v>
      </c>
      <c r="AN5300" s="37"/>
      <c r="AP5300" s="37"/>
      <c r="AR5300" s="37"/>
      <c r="AT5300" s="37"/>
      <c r="AV5300" s="37"/>
      <c r="AX5300" s="37"/>
      <c r="BQ5300" s="12">
        <v>0</v>
      </c>
      <c r="CG5300" s="12" t="s">
        <v>929</v>
      </c>
      <c r="CH5300" s="12">
        <v>8.4830000000000005</v>
      </c>
      <c r="CI5300" s="12" t="s">
        <v>2141</v>
      </c>
      <c r="CJ5300" s="12" t="s">
        <v>931</v>
      </c>
      <c r="CK5300" s="12" t="s">
        <v>932</v>
      </c>
      <c r="CL5300" s="37">
        <v>1121882960</v>
      </c>
      <c r="CN5300" s="12" t="s">
        <v>1509</v>
      </c>
      <c r="CS5300" s="12"/>
      <c r="CT5300" s="36" t="str">
        <f t="shared" si="82"/>
        <v>1bn - 50bn</v>
      </c>
      <c r="CU5300" s="36" t="str">
        <f>VLOOKUP(CK5300,Mapping!B:C,2,FALSE)</f>
        <v>US/CA</v>
      </c>
    </row>
    <row r="5301" spans="1:99" ht="16" customHeight="1" x14ac:dyDescent="0.35">
      <c r="A5301" s="12" t="s">
        <v>6930</v>
      </c>
      <c r="B5301" s="12" t="s">
        <v>925</v>
      </c>
      <c r="E5301" s="37">
        <v>326977</v>
      </c>
      <c r="G5301" s="37" t="s">
        <v>1505</v>
      </c>
      <c r="I5301" s="37"/>
      <c r="K5301" s="37"/>
      <c r="M5301" s="37"/>
      <c r="O5301" s="37"/>
      <c r="R5301" s="37"/>
      <c r="T5301" s="37">
        <v>326977</v>
      </c>
      <c r="U5301" s="12">
        <v>0.71</v>
      </c>
      <c r="V5301" s="37"/>
      <c r="X5301" s="37"/>
      <c r="Z5301" s="37"/>
      <c r="AB5301" s="37"/>
      <c r="AD5301" s="37"/>
      <c r="AF5301" s="37"/>
      <c r="AH5301" s="37"/>
      <c r="AN5301" s="37"/>
      <c r="AP5301" s="37"/>
      <c r="AR5301" s="37"/>
      <c r="AT5301" s="37"/>
      <c r="AV5301" s="37"/>
      <c r="AX5301" s="37"/>
      <c r="BK5301" s="12">
        <v>2921</v>
      </c>
      <c r="CE5301" s="12">
        <v>0</v>
      </c>
      <c r="CG5301" s="12" t="s">
        <v>934</v>
      </c>
      <c r="CH5301" s="12">
        <v>237.66</v>
      </c>
      <c r="CI5301" s="12" t="s">
        <v>5832</v>
      </c>
      <c r="CJ5301" s="12" t="s">
        <v>1017</v>
      </c>
      <c r="CK5301" s="12" t="s">
        <v>932</v>
      </c>
      <c r="CL5301" s="37">
        <v>46026571</v>
      </c>
      <c r="CN5301" s="12" t="s">
        <v>1506</v>
      </c>
      <c r="CS5301" s="12"/>
      <c r="CT5301" s="36" t="str">
        <f t="shared" si="82"/>
        <v>500mn</v>
      </c>
      <c r="CU5301" s="36" t="str">
        <f>VLOOKUP(CK5301,Mapping!B:C,2,FALSE)</f>
        <v>US/CA</v>
      </c>
    </row>
    <row r="5302" spans="1:99" ht="16" customHeight="1" x14ac:dyDescent="0.35">
      <c r="A5302" s="12" t="s">
        <v>6931</v>
      </c>
      <c r="B5302" s="12" t="s">
        <v>925</v>
      </c>
      <c r="E5302" s="37">
        <v>1267625</v>
      </c>
      <c r="G5302" s="37" t="s">
        <v>1505</v>
      </c>
      <c r="I5302" s="37"/>
      <c r="K5302" s="37"/>
      <c r="M5302" s="37"/>
      <c r="O5302" s="37"/>
      <c r="Q5302" s="12">
        <v>5217</v>
      </c>
      <c r="R5302" s="37"/>
      <c r="T5302" s="37"/>
      <c r="V5302" s="37"/>
      <c r="X5302" s="37"/>
      <c r="Z5302" s="37"/>
      <c r="AB5302" s="37"/>
      <c r="AD5302" s="37">
        <v>335151</v>
      </c>
      <c r="AE5302" s="12">
        <v>0.01</v>
      </c>
      <c r="AF5302" s="37"/>
      <c r="AH5302" s="37">
        <v>658803</v>
      </c>
      <c r="AI5302" s="12">
        <v>0.01</v>
      </c>
      <c r="AN5302" s="37">
        <v>273671</v>
      </c>
      <c r="AO5302" s="12">
        <v>0</v>
      </c>
      <c r="AP5302" s="37">
        <v>0</v>
      </c>
      <c r="AQ5302" s="12">
        <v>0</v>
      </c>
      <c r="AR5302" s="37"/>
      <c r="AT5302" s="37"/>
      <c r="AV5302" s="37"/>
      <c r="AX5302" s="37"/>
      <c r="BH5302" s="12">
        <v>0</v>
      </c>
      <c r="BI5302" s="12">
        <v>1625</v>
      </c>
      <c r="BJ5302" s="12">
        <v>3008</v>
      </c>
      <c r="BQ5302" s="12">
        <v>0</v>
      </c>
      <c r="BV5302" s="12">
        <v>0</v>
      </c>
      <c r="BY5302" s="12">
        <v>0</v>
      </c>
      <c r="CB5302" s="12">
        <v>0</v>
      </c>
      <c r="CG5302" s="12" t="s">
        <v>996</v>
      </c>
      <c r="CH5302" s="12">
        <v>24.053000000000001</v>
      </c>
      <c r="CI5302" s="12" t="s">
        <v>1108</v>
      </c>
      <c r="CJ5302" s="12" t="s">
        <v>1109</v>
      </c>
      <c r="CK5302" s="12" t="s">
        <v>932</v>
      </c>
      <c r="CL5302" s="37">
        <v>6356106258</v>
      </c>
      <c r="CN5302" s="12" t="s">
        <v>1509</v>
      </c>
      <c r="CS5302" s="12"/>
      <c r="CT5302" s="36" t="str">
        <f t="shared" si="82"/>
        <v>1bn - 50bn</v>
      </c>
      <c r="CU5302" s="36" t="str">
        <f>VLOOKUP(CK5302,Mapping!B:C,2,FALSE)</f>
        <v>US/CA</v>
      </c>
    </row>
    <row r="5303" spans="1:99" ht="16" customHeight="1" x14ac:dyDescent="0.35">
      <c r="A5303" s="12" t="s">
        <v>6932</v>
      </c>
      <c r="B5303" s="12" t="s">
        <v>925</v>
      </c>
      <c r="E5303" s="37">
        <v>288688</v>
      </c>
      <c r="G5303" s="37" t="s">
        <v>1505</v>
      </c>
      <c r="I5303" s="37"/>
      <c r="K5303" s="37"/>
      <c r="M5303" s="37">
        <v>178279</v>
      </c>
      <c r="N5303" s="12">
        <v>7.0000000000000007E-2</v>
      </c>
      <c r="O5303" s="37"/>
      <c r="Q5303" s="12">
        <v>319</v>
      </c>
      <c r="R5303" s="37"/>
      <c r="T5303" s="37">
        <v>6045</v>
      </c>
      <c r="U5303" s="12">
        <v>0</v>
      </c>
      <c r="V5303" s="37"/>
      <c r="X5303" s="37">
        <v>9401</v>
      </c>
      <c r="Y5303" s="12">
        <v>0</v>
      </c>
      <c r="Z5303" s="37">
        <v>17624</v>
      </c>
      <c r="AA5303" s="12">
        <v>0.01</v>
      </c>
      <c r="AB5303" s="37"/>
      <c r="AD5303" s="37">
        <v>28635</v>
      </c>
      <c r="AE5303" s="12">
        <v>0.01</v>
      </c>
      <c r="AF5303" s="37"/>
      <c r="AH5303" s="37">
        <v>40283</v>
      </c>
      <c r="AI5303" s="12">
        <v>0.02</v>
      </c>
      <c r="AN5303" s="37">
        <v>8421</v>
      </c>
      <c r="AO5303" s="12">
        <v>0</v>
      </c>
      <c r="AP5303" s="37"/>
      <c r="AR5303" s="37"/>
      <c r="AT5303" s="37"/>
      <c r="AV5303" s="37"/>
      <c r="AX5303" s="37"/>
      <c r="BA5303" s="12">
        <v>92</v>
      </c>
      <c r="BB5303" s="12">
        <v>1421</v>
      </c>
      <c r="BC5303" s="12">
        <v>596</v>
      </c>
      <c r="BI5303" s="12">
        <v>50</v>
      </c>
      <c r="BJ5303" s="12">
        <v>257</v>
      </c>
      <c r="BK5303" s="12">
        <v>54</v>
      </c>
      <c r="BQ5303" s="12">
        <v>0</v>
      </c>
      <c r="BY5303" s="12">
        <v>0</v>
      </c>
      <c r="BZ5303" s="12">
        <v>0</v>
      </c>
      <c r="CB5303" s="12">
        <v>0</v>
      </c>
      <c r="CC5303" s="12">
        <v>0</v>
      </c>
      <c r="CD5303" s="12">
        <v>0</v>
      </c>
      <c r="CE5303" s="12">
        <v>0</v>
      </c>
      <c r="CG5303" s="12" t="s">
        <v>934</v>
      </c>
      <c r="CH5303" s="12">
        <v>21.948</v>
      </c>
      <c r="CI5303" s="12" t="s">
        <v>1230</v>
      </c>
      <c r="CJ5303" s="12" t="s">
        <v>993</v>
      </c>
      <c r="CK5303" s="12" t="s">
        <v>932</v>
      </c>
      <c r="CL5303" s="37">
        <v>242817582</v>
      </c>
      <c r="CN5303" s="12" t="s">
        <v>1509</v>
      </c>
      <c r="CS5303" s="12"/>
      <c r="CT5303" s="36" t="str">
        <f t="shared" si="82"/>
        <v>500mn</v>
      </c>
      <c r="CU5303" s="36" t="str">
        <f>VLOOKUP(CK5303,Mapping!B:C,2,FALSE)</f>
        <v>US/CA</v>
      </c>
    </row>
    <row r="5304" spans="1:99" ht="16" customHeight="1" x14ac:dyDescent="0.35">
      <c r="A5304" s="12" t="s">
        <v>6933</v>
      </c>
      <c r="B5304" s="12" t="s">
        <v>925</v>
      </c>
      <c r="E5304" s="37">
        <v>21651792</v>
      </c>
      <c r="G5304" s="37" t="s">
        <v>1505</v>
      </c>
      <c r="I5304" s="37"/>
      <c r="K5304" s="37"/>
      <c r="M5304" s="37">
        <v>213031</v>
      </c>
      <c r="N5304" s="12">
        <v>0</v>
      </c>
      <c r="O5304" s="37"/>
      <c r="Q5304" s="12">
        <v>29691</v>
      </c>
      <c r="R5304" s="37"/>
      <c r="T5304" s="37"/>
      <c r="V5304" s="37"/>
      <c r="X5304" s="37">
        <v>368768</v>
      </c>
      <c r="Y5304" s="12">
        <v>0</v>
      </c>
      <c r="Z5304" s="37"/>
      <c r="AB5304" s="37"/>
      <c r="AD5304" s="37"/>
      <c r="AF5304" s="37"/>
      <c r="AH5304" s="37">
        <v>3749379</v>
      </c>
      <c r="AI5304" s="12">
        <v>0.01</v>
      </c>
      <c r="AN5304" s="37">
        <v>7389112</v>
      </c>
      <c r="AO5304" s="12">
        <v>0.02</v>
      </c>
      <c r="AP5304" s="37">
        <v>9931502</v>
      </c>
      <c r="AQ5304" s="12">
        <v>0.02</v>
      </c>
      <c r="AR5304" s="37"/>
      <c r="AT5304" s="37"/>
      <c r="AV5304" s="37"/>
      <c r="AX5304" s="37"/>
      <c r="BA5304" s="12">
        <v>3609</v>
      </c>
      <c r="BB5304" s="12">
        <v>1698</v>
      </c>
      <c r="BH5304" s="12">
        <v>43014</v>
      </c>
      <c r="BI5304" s="12">
        <v>43875</v>
      </c>
      <c r="BQ5304" s="12">
        <v>0.01</v>
      </c>
      <c r="BV5304" s="12">
        <v>0.04</v>
      </c>
      <c r="BY5304" s="12">
        <v>0.01</v>
      </c>
      <c r="BZ5304" s="12">
        <v>0</v>
      </c>
      <c r="CC5304" s="12">
        <v>0</v>
      </c>
      <c r="CG5304" s="12" t="s">
        <v>934</v>
      </c>
      <c r="CH5304" s="12">
        <v>13.933999999999999</v>
      </c>
      <c r="CI5304" s="12" t="s">
        <v>1191</v>
      </c>
      <c r="CJ5304" s="12" t="s">
        <v>931</v>
      </c>
      <c r="CK5304" s="12" t="s">
        <v>932</v>
      </c>
      <c r="CL5304" s="37">
        <v>45556181242</v>
      </c>
      <c r="CN5304" s="12" t="s">
        <v>1506</v>
      </c>
      <c r="CS5304" s="12"/>
      <c r="CT5304" s="36" t="str">
        <f t="shared" si="82"/>
        <v>1bn - 50bn</v>
      </c>
      <c r="CU5304" s="36" t="str">
        <f>VLOOKUP(CK5304,Mapping!B:C,2,FALSE)</f>
        <v>US/CA</v>
      </c>
    </row>
    <row r="5305" spans="1:99" ht="16" customHeight="1" x14ac:dyDescent="0.35">
      <c r="A5305" s="12" t="s">
        <v>6934</v>
      </c>
      <c r="B5305" s="12" t="s">
        <v>925</v>
      </c>
      <c r="E5305" s="37">
        <v>0</v>
      </c>
      <c r="G5305" s="37" t="s">
        <v>1505</v>
      </c>
      <c r="I5305" s="37"/>
      <c r="K5305" s="37"/>
      <c r="M5305" s="37"/>
      <c r="O5305" s="37"/>
      <c r="R5305" s="37"/>
      <c r="T5305" s="37"/>
      <c r="V5305" s="37"/>
      <c r="X5305" s="37"/>
      <c r="Z5305" s="37"/>
      <c r="AB5305" s="37"/>
      <c r="AD5305" s="37"/>
      <c r="AF5305" s="37"/>
      <c r="AH5305" s="37"/>
      <c r="AN5305" s="37"/>
      <c r="AP5305" s="37"/>
      <c r="AR5305" s="37"/>
      <c r="AT5305" s="37"/>
      <c r="AV5305" s="37">
        <v>0</v>
      </c>
      <c r="AW5305" s="12">
        <v>0</v>
      </c>
      <c r="AX5305" s="37"/>
      <c r="BL5305" s="12">
        <v>0</v>
      </c>
      <c r="CA5305" s="12">
        <v>0</v>
      </c>
      <c r="CG5305" s="12" t="s">
        <v>929</v>
      </c>
      <c r="CH5305" s="12">
        <v>170.999</v>
      </c>
      <c r="CI5305" s="12" t="s">
        <v>5489</v>
      </c>
      <c r="CJ5305" s="12"/>
      <c r="CK5305" s="12" t="s">
        <v>1753</v>
      </c>
      <c r="CL5305" s="37">
        <v>1031278996</v>
      </c>
      <c r="CN5305" s="12" t="s">
        <v>1506</v>
      </c>
      <c r="CS5305" s="12"/>
      <c r="CT5305" s="36" t="str">
        <f t="shared" si="82"/>
        <v>1bn - 50bn</v>
      </c>
      <c r="CU5305" s="36" t="str">
        <f>VLOOKUP(CK5305,Mapping!B:C,2,FALSE)</f>
        <v>LATAM</v>
      </c>
    </row>
    <row r="5306" spans="1:99" ht="16" customHeight="1" x14ac:dyDescent="0.35">
      <c r="A5306" s="12" t="s">
        <v>6935</v>
      </c>
      <c r="B5306" s="12" t="s">
        <v>925</v>
      </c>
      <c r="E5306" s="37">
        <v>203998</v>
      </c>
      <c r="G5306" s="37" t="s">
        <v>1505</v>
      </c>
      <c r="I5306" s="37"/>
      <c r="K5306" s="37"/>
      <c r="M5306" s="37">
        <v>203998</v>
      </c>
      <c r="N5306" s="12">
        <v>0.04</v>
      </c>
      <c r="O5306" s="37"/>
      <c r="R5306" s="37"/>
      <c r="T5306" s="37"/>
      <c r="V5306" s="37"/>
      <c r="X5306" s="37"/>
      <c r="Z5306" s="37"/>
      <c r="AB5306" s="37"/>
      <c r="AD5306" s="37"/>
      <c r="AF5306" s="37"/>
      <c r="AH5306" s="37"/>
      <c r="AN5306" s="37"/>
      <c r="AP5306" s="37"/>
      <c r="AR5306" s="37"/>
      <c r="AT5306" s="37"/>
      <c r="AV5306" s="37"/>
      <c r="AX5306" s="37"/>
      <c r="BB5306" s="12">
        <v>1626</v>
      </c>
      <c r="CC5306" s="12">
        <v>0</v>
      </c>
      <c r="CG5306" s="12" t="s">
        <v>940</v>
      </c>
      <c r="CH5306" s="12">
        <v>32.947000000000003</v>
      </c>
      <c r="CI5306" s="12" t="s">
        <v>3136</v>
      </c>
      <c r="CJ5306" s="12" t="s">
        <v>1118</v>
      </c>
      <c r="CK5306" s="12" t="s">
        <v>932</v>
      </c>
      <c r="CL5306" s="37">
        <v>495213320</v>
      </c>
      <c r="CN5306" s="12" t="s">
        <v>1509</v>
      </c>
      <c r="CS5306" s="12"/>
      <c r="CT5306" s="36" t="str">
        <f t="shared" si="82"/>
        <v>500mn</v>
      </c>
      <c r="CU5306" s="36" t="str">
        <f>VLOOKUP(CK5306,Mapping!B:C,2,FALSE)</f>
        <v>US/CA</v>
      </c>
    </row>
    <row r="5307" spans="1:99" ht="16" customHeight="1" x14ac:dyDescent="0.35">
      <c r="A5307" s="12" t="s">
        <v>6936</v>
      </c>
      <c r="B5307" s="12" t="s">
        <v>925</v>
      </c>
      <c r="E5307" s="37">
        <v>0</v>
      </c>
      <c r="G5307" s="37" t="s">
        <v>1505</v>
      </c>
      <c r="I5307" s="37"/>
      <c r="K5307" s="37"/>
      <c r="M5307" s="37"/>
      <c r="O5307" s="37"/>
      <c r="R5307" s="37"/>
      <c r="T5307" s="37"/>
      <c r="V5307" s="37"/>
      <c r="X5307" s="37"/>
      <c r="Z5307" s="37"/>
      <c r="AB5307" s="37"/>
      <c r="AD5307" s="37"/>
      <c r="AF5307" s="37"/>
      <c r="AH5307" s="37"/>
      <c r="AN5307" s="37">
        <v>0</v>
      </c>
      <c r="AO5307" s="12">
        <v>0</v>
      </c>
      <c r="AP5307" s="37"/>
      <c r="AR5307" s="37"/>
      <c r="AT5307" s="37"/>
      <c r="AV5307" s="37"/>
      <c r="AX5307" s="37"/>
      <c r="BI5307" s="12">
        <v>0</v>
      </c>
      <c r="BY5307" s="12">
        <v>0</v>
      </c>
      <c r="CG5307" s="12"/>
      <c r="CH5307" s="12">
        <v>17.109000000000002</v>
      </c>
      <c r="CI5307" s="12" t="s">
        <v>6937</v>
      </c>
      <c r="CJ5307" s="12" t="s">
        <v>1015</v>
      </c>
      <c r="CK5307" s="12" t="s">
        <v>932</v>
      </c>
      <c r="CL5307" s="37">
        <v>289639318</v>
      </c>
      <c r="CN5307" s="12" t="s">
        <v>1509</v>
      </c>
      <c r="CS5307" s="12"/>
      <c r="CT5307" s="36" t="str">
        <f t="shared" si="82"/>
        <v>500mn</v>
      </c>
      <c r="CU5307" s="36" t="str">
        <f>VLOOKUP(CK5307,Mapping!B:C,2,FALSE)</f>
        <v>US/CA</v>
      </c>
    </row>
    <row r="5308" spans="1:99" ht="16" customHeight="1" x14ac:dyDescent="0.35">
      <c r="A5308" s="12" t="s">
        <v>6938</v>
      </c>
      <c r="B5308" s="12" t="s">
        <v>925</v>
      </c>
      <c r="E5308" s="37">
        <v>762108</v>
      </c>
      <c r="G5308" s="37" t="s">
        <v>1505</v>
      </c>
      <c r="I5308" s="37"/>
      <c r="K5308" s="37"/>
      <c r="M5308" s="37">
        <v>256942</v>
      </c>
      <c r="N5308" s="12">
        <v>0.53</v>
      </c>
      <c r="O5308" s="37"/>
      <c r="R5308" s="37"/>
      <c r="T5308" s="37"/>
      <c r="V5308" s="37"/>
      <c r="X5308" s="37"/>
      <c r="Z5308" s="37"/>
      <c r="AB5308" s="37"/>
      <c r="AD5308" s="37"/>
      <c r="AF5308" s="37"/>
      <c r="AH5308" s="37"/>
      <c r="AN5308" s="37">
        <v>505166</v>
      </c>
      <c r="AO5308" s="12">
        <v>1.04</v>
      </c>
      <c r="AP5308" s="37"/>
      <c r="AR5308" s="37"/>
      <c r="AT5308" s="37"/>
      <c r="AV5308" s="37"/>
      <c r="AX5308" s="37"/>
      <c r="BB5308" s="12">
        <v>2048</v>
      </c>
      <c r="BI5308" s="12">
        <v>3000</v>
      </c>
      <c r="BY5308" s="12">
        <v>0</v>
      </c>
      <c r="CC5308" s="12">
        <v>0</v>
      </c>
      <c r="CG5308" s="12"/>
      <c r="CH5308" s="12">
        <v>65.296000000000006</v>
      </c>
      <c r="CI5308" s="12" t="s">
        <v>1686</v>
      </c>
      <c r="CJ5308" s="12"/>
      <c r="CK5308" s="12" t="s">
        <v>1010</v>
      </c>
      <c r="CL5308" s="37">
        <v>48664017</v>
      </c>
      <c r="CN5308" s="12" t="s">
        <v>1506</v>
      </c>
      <c r="CS5308" s="12"/>
      <c r="CT5308" s="36" t="str">
        <f t="shared" si="82"/>
        <v>500mn</v>
      </c>
      <c r="CU5308" s="36" t="str">
        <f>VLOOKUP(CK5308,Mapping!B:C,2,FALSE)</f>
        <v>Africa</v>
      </c>
    </row>
    <row r="5309" spans="1:99" ht="16" customHeight="1" x14ac:dyDescent="0.35">
      <c r="A5309" s="12" t="s">
        <v>6939</v>
      </c>
      <c r="B5309" s="12" t="s">
        <v>925</v>
      </c>
      <c r="E5309" s="37">
        <v>117333</v>
      </c>
      <c r="G5309" s="37" t="s">
        <v>1505</v>
      </c>
      <c r="I5309" s="37"/>
      <c r="K5309" s="37"/>
      <c r="M5309" s="37"/>
      <c r="O5309" s="37"/>
      <c r="Q5309" s="12">
        <v>525</v>
      </c>
      <c r="R5309" s="37"/>
      <c r="T5309" s="37"/>
      <c r="V5309" s="37"/>
      <c r="X5309" s="37"/>
      <c r="Z5309" s="37"/>
      <c r="AB5309" s="37"/>
      <c r="AD5309" s="37"/>
      <c r="AF5309" s="37"/>
      <c r="AH5309" s="37">
        <v>66297</v>
      </c>
      <c r="AI5309" s="12">
        <v>0.06</v>
      </c>
      <c r="AN5309" s="37">
        <v>25262</v>
      </c>
      <c r="AO5309" s="12">
        <v>0.02</v>
      </c>
      <c r="AP5309" s="37">
        <v>16393</v>
      </c>
      <c r="AQ5309" s="12">
        <v>0.01</v>
      </c>
      <c r="AR5309" s="37"/>
      <c r="AT5309" s="37">
        <v>9381</v>
      </c>
      <c r="AU5309" s="12">
        <v>0.01</v>
      </c>
      <c r="AV5309" s="37"/>
      <c r="AX5309" s="37"/>
      <c r="BD5309" s="12">
        <v>880</v>
      </c>
      <c r="BH5309" s="12">
        <v>71</v>
      </c>
      <c r="BI5309" s="12">
        <v>150</v>
      </c>
      <c r="BQ5309" s="12">
        <v>0</v>
      </c>
      <c r="BV5309" s="12">
        <v>0</v>
      </c>
      <c r="BY5309" s="12">
        <v>0</v>
      </c>
      <c r="CF5309" s="12">
        <v>0</v>
      </c>
      <c r="CG5309" s="12" t="s">
        <v>959</v>
      </c>
      <c r="CH5309" s="12">
        <v>31.507000000000001</v>
      </c>
      <c r="CI5309" s="12" t="s">
        <v>1539</v>
      </c>
      <c r="CJ5309" s="12" t="s">
        <v>1248</v>
      </c>
      <c r="CK5309" s="12" t="s">
        <v>932</v>
      </c>
      <c r="CL5309" s="37">
        <v>120396108</v>
      </c>
      <c r="CN5309" s="12" t="s">
        <v>1509</v>
      </c>
      <c r="CS5309" s="12"/>
      <c r="CT5309" s="36" t="str">
        <f t="shared" si="82"/>
        <v>500mn</v>
      </c>
      <c r="CU5309" s="36" t="str">
        <f>VLOOKUP(CK5309,Mapping!B:C,2,FALSE)</f>
        <v>US/CA</v>
      </c>
    </row>
    <row r="5310" spans="1:99" ht="16" customHeight="1" x14ac:dyDescent="0.35">
      <c r="A5310" s="12" t="s">
        <v>6940</v>
      </c>
      <c r="B5310" s="12" t="s">
        <v>925</v>
      </c>
      <c r="E5310" s="37">
        <v>2039126</v>
      </c>
      <c r="G5310" s="37" t="s">
        <v>1505</v>
      </c>
      <c r="I5310" s="37"/>
      <c r="K5310" s="37"/>
      <c r="M5310" s="37">
        <v>786258</v>
      </c>
      <c r="N5310" s="12">
        <v>0.01</v>
      </c>
      <c r="O5310" s="37"/>
      <c r="Q5310" s="12">
        <v>5587</v>
      </c>
      <c r="R5310" s="37"/>
      <c r="T5310" s="37">
        <v>0</v>
      </c>
      <c r="U5310" s="12">
        <v>0</v>
      </c>
      <c r="V5310" s="37"/>
      <c r="X5310" s="37">
        <v>0</v>
      </c>
      <c r="Y5310" s="12">
        <v>0</v>
      </c>
      <c r="Z5310" s="37">
        <v>0</v>
      </c>
      <c r="AA5310" s="12">
        <v>0</v>
      </c>
      <c r="AB5310" s="37"/>
      <c r="AD5310" s="37">
        <v>0</v>
      </c>
      <c r="AE5310" s="12">
        <v>0</v>
      </c>
      <c r="AF5310" s="37"/>
      <c r="AH5310" s="37">
        <v>705526</v>
      </c>
      <c r="AI5310" s="12">
        <v>0.01</v>
      </c>
      <c r="AN5310" s="37">
        <v>547342</v>
      </c>
      <c r="AO5310" s="12">
        <v>0</v>
      </c>
      <c r="AP5310" s="37">
        <v>0</v>
      </c>
      <c r="AQ5310" s="12">
        <v>0</v>
      </c>
      <c r="AR5310" s="37"/>
      <c r="AT5310" s="37">
        <v>0</v>
      </c>
      <c r="AU5310" s="12">
        <v>0</v>
      </c>
      <c r="AV5310" s="37"/>
      <c r="AX5310" s="37"/>
      <c r="BA5310" s="12">
        <v>0</v>
      </c>
      <c r="BB5310" s="12">
        <v>6267</v>
      </c>
      <c r="BC5310" s="12">
        <v>0</v>
      </c>
      <c r="BD5310" s="12">
        <v>0</v>
      </c>
      <c r="BH5310" s="12">
        <v>0</v>
      </c>
      <c r="BI5310" s="12">
        <v>3250</v>
      </c>
      <c r="BJ5310" s="12">
        <v>0</v>
      </c>
      <c r="BK5310" s="12">
        <v>0</v>
      </c>
      <c r="BQ5310" s="12">
        <v>0</v>
      </c>
      <c r="BV5310" s="12">
        <v>0</v>
      </c>
      <c r="BY5310" s="12">
        <v>0</v>
      </c>
      <c r="BZ5310" s="12">
        <v>0</v>
      </c>
      <c r="CB5310" s="12">
        <v>0</v>
      </c>
      <c r="CC5310" s="12">
        <v>0</v>
      </c>
      <c r="CD5310" s="12">
        <v>0</v>
      </c>
      <c r="CE5310" s="12">
        <v>0</v>
      </c>
      <c r="CF5310" s="12">
        <v>0</v>
      </c>
      <c r="CG5310" s="12" t="s">
        <v>934</v>
      </c>
      <c r="CH5310" s="12">
        <v>16.927</v>
      </c>
      <c r="CI5310" s="12" t="s">
        <v>941</v>
      </c>
      <c r="CJ5310" s="12" t="s">
        <v>941</v>
      </c>
      <c r="CK5310" s="12" t="s">
        <v>932</v>
      </c>
      <c r="CL5310" s="37">
        <v>12734439865</v>
      </c>
      <c r="CN5310" s="12" t="s">
        <v>1509</v>
      </c>
      <c r="CS5310" s="12"/>
      <c r="CT5310" s="36" t="str">
        <f t="shared" si="82"/>
        <v>1bn - 50bn</v>
      </c>
      <c r="CU5310" s="36" t="str">
        <f>VLOOKUP(CK5310,Mapping!B:C,2,FALSE)</f>
        <v>US/CA</v>
      </c>
    </row>
    <row r="5311" spans="1:99" ht="16" customHeight="1" x14ac:dyDescent="0.35">
      <c r="A5311" s="12" t="s">
        <v>6941</v>
      </c>
      <c r="B5311" s="12" t="s">
        <v>925</v>
      </c>
      <c r="E5311" s="37">
        <v>433395</v>
      </c>
      <c r="G5311" s="37" t="s">
        <v>1505</v>
      </c>
      <c r="I5311" s="37"/>
      <c r="K5311" s="37"/>
      <c r="M5311" s="37"/>
      <c r="O5311" s="37"/>
      <c r="R5311" s="37"/>
      <c r="T5311" s="37"/>
      <c r="V5311" s="37"/>
      <c r="X5311" s="37"/>
      <c r="Z5311" s="37"/>
      <c r="AB5311" s="37">
        <v>433395</v>
      </c>
      <c r="AC5311" s="12">
        <v>4.07</v>
      </c>
      <c r="AD5311" s="37"/>
      <c r="AF5311" s="37"/>
      <c r="AH5311" s="37"/>
      <c r="AJ5311" s="12">
        <v>30000</v>
      </c>
      <c r="AN5311" s="37"/>
      <c r="AP5311" s="37"/>
      <c r="AR5311" s="37"/>
      <c r="AT5311" s="37"/>
      <c r="AV5311" s="37"/>
      <c r="AX5311" s="37"/>
      <c r="BR5311" s="12">
        <v>0</v>
      </c>
      <c r="CG5311" s="12" t="s">
        <v>940</v>
      </c>
      <c r="CH5311" s="12">
        <v>167.505</v>
      </c>
      <c r="CI5311" s="12" t="s">
        <v>1009</v>
      </c>
      <c r="CJ5311" s="12" t="s">
        <v>5158</v>
      </c>
      <c r="CK5311" s="12" t="s">
        <v>1010</v>
      </c>
      <c r="CL5311" s="37">
        <v>10643158</v>
      </c>
      <c r="CN5311" s="12" t="s">
        <v>1506</v>
      </c>
      <c r="CS5311" s="12"/>
      <c r="CT5311" s="36" t="str">
        <f t="shared" si="82"/>
        <v>500mn</v>
      </c>
      <c r="CU5311" s="36" t="str">
        <f>VLOOKUP(CK5311,Mapping!B:C,2,FALSE)</f>
        <v>Africa</v>
      </c>
    </row>
    <row r="5312" spans="1:99" ht="16" customHeight="1" x14ac:dyDescent="0.35">
      <c r="A5312" s="12" t="s">
        <v>6942</v>
      </c>
      <c r="B5312" s="12" t="s">
        <v>925</v>
      </c>
      <c r="E5312" s="37">
        <v>0</v>
      </c>
      <c r="G5312" s="37" t="s">
        <v>1505</v>
      </c>
      <c r="I5312" s="37"/>
      <c r="K5312" s="37"/>
      <c r="M5312" s="37">
        <v>0</v>
      </c>
      <c r="N5312" s="12">
        <v>0</v>
      </c>
      <c r="O5312" s="37"/>
      <c r="Q5312" s="12">
        <v>0</v>
      </c>
      <c r="R5312" s="37"/>
      <c r="T5312" s="37"/>
      <c r="V5312" s="37"/>
      <c r="X5312" s="37"/>
      <c r="Z5312" s="37">
        <v>0</v>
      </c>
      <c r="AA5312" s="12">
        <v>0</v>
      </c>
      <c r="AB5312" s="37"/>
      <c r="AD5312" s="37">
        <v>0</v>
      </c>
      <c r="AE5312" s="12">
        <v>0</v>
      </c>
      <c r="AF5312" s="37"/>
      <c r="AH5312" s="37">
        <v>0</v>
      </c>
      <c r="AI5312" s="12">
        <v>0</v>
      </c>
      <c r="AN5312" s="37">
        <v>0</v>
      </c>
      <c r="AO5312" s="12">
        <v>0</v>
      </c>
      <c r="AP5312" s="37">
        <v>0</v>
      </c>
      <c r="AQ5312" s="12">
        <v>0</v>
      </c>
      <c r="AR5312" s="37"/>
      <c r="AT5312" s="37"/>
      <c r="AV5312" s="37"/>
      <c r="AX5312" s="37"/>
      <c r="BB5312" s="12">
        <v>0</v>
      </c>
      <c r="BC5312" s="12">
        <v>0</v>
      </c>
      <c r="BH5312" s="12">
        <v>0</v>
      </c>
      <c r="BI5312" s="12">
        <v>0</v>
      </c>
      <c r="BJ5312" s="12">
        <v>0</v>
      </c>
      <c r="BQ5312" s="12">
        <v>0</v>
      </c>
      <c r="BV5312" s="12">
        <v>0</v>
      </c>
      <c r="BY5312" s="12">
        <v>0</v>
      </c>
      <c r="CB5312" s="12">
        <v>0</v>
      </c>
      <c r="CC5312" s="12">
        <v>0</v>
      </c>
      <c r="CD5312" s="12">
        <v>0</v>
      </c>
      <c r="CG5312" s="12" t="s">
        <v>934</v>
      </c>
      <c r="CH5312" s="12">
        <v>69.040000000000006</v>
      </c>
      <c r="CI5312" s="12" t="s">
        <v>1992</v>
      </c>
      <c r="CJ5312" s="12" t="s">
        <v>1097</v>
      </c>
      <c r="CK5312" s="12" t="s">
        <v>932</v>
      </c>
      <c r="CL5312" s="37">
        <v>238563709</v>
      </c>
      <c r="CN5312" s="12" t="s">
        <v>1509</v>
      </c>
      <c r="CS5312" s="12"/>
      <c r="CT5312" s="36" t="str">
        <f t="shared" si="82"/>
        <v>500mn</v>
      </c>
      <c r="CU5312" s="36" t="str">
        <f>VLOOKUP(CK5312,Mapping!B:C,2,FALSE)</f>
        <v>US/CA</v>
      </c>
    </row>
    <row r="5313" spans="1:99" ht="16" customHeight="1" x14ac:dyDescent="0.35">
      <c r="A5313" s="12" t="s">
        <v>6943</v>
      </c>
      <c r="B5313" s="12" t="s">
        <v>925</v>
      </c>
      <c r="E5313" s="37">
        <v>1309410</v>
      </c>
      <c r="G5313" s="37" t="s">
        <v>1505</v>
      </c>
      <c r="I5313" s="37"/>
      <c r="K5313" s="37"/>
      <c r="M5313" s="37">
        <v>0</v>
      </c>
      <c r="N5313" s="12">
        <v>0</v>
      </c>
      <c r="O5313" s="37"/>
      <c r="R5313" s="37"/>
      <c r="T5313" s="37"/>
      <c r="V5313" s="37"/>
      <c r="X5313" s="37"/>
      <c r="Z5313" s="37"/>
      <c r="AB5313" s="37"/>
      <c r="AD5313" s="37"/>
      <c r="AF5313" s="37"/>
      <c r="AH5313" s="37"/>
      <c r="AN5313" s="37">
        <v>1309410</v>
      </c>
      <c r="AO5313" s="12">
        <v>0.28000000000000003</v>
      </c>
      <c r="AP5313" s="37"/>
      <c r="AR5313" s="37"/>
      <c r="AT5313" s="37"/>
      <c r="AV5313" s="37"/>
      <c r="AX5313" s="37"/>
      <c r="BB5313" s="12">
        <v>0</v>
      </c>
      <c r="BI5313" s="12">
        <v>7775</v>
      </c>
      <c r="BY5313" s="12">
        <v>0</v>
      </c>
      <c r="CC5313" s="12">
        <v>0</v>
      </c>
      <c r="CG5313" s="12" t="s">
        <v>940</v>
      </c>
      <c r="CH5313" s="12">
        <v>43.209000000000003</v>
      </c>
      <c r="CI5313" s="12" t="s">
        <v>4773</v>
      </c>
      <c r="CJ5313" s="12" t="s">
        <v>1021</v>
      </c>
      <c r="CK5313" s="12" t="s">
        <v>932</v>
      </c>
      <c r="CL5313" s="37">
        <v>460462707</v>
      </c>
      <c r="CN5313" s="12" t="s">
        <v>1509</v>
      </c>
      <c r="CS5313" s="12"/>
      <c r="CT5313" s="36" t="str">
        <f t="shared" si="82"/>
        <v>500mn</v>
      </c>
      <c r="CU5313" s="36" t="str">
        <f>VLOOKUP(CK5313,Mapping!B:C,2,FALSE)</f>
        <v>US/CA</v>
      </c>
    </row>
    <row r="5314" spans="1:99" ht="16" customHeight="1" x14ac:dyDescent="0.35">
      <c r="A5314" s="12" t="s">
        <v>6944</v>
      </c>
      <c r="B5314" s="12" t="s">
        <v>925</v>
      </c>
      <c r="E5314" s="37">
        <v>0</v>
      </c>
      <c r="G5314" s="37" t="s">
        <v>1505</v>
      </c>
      <c r="I5314" s="37"/>
      <c r="K5314" s="37"/>
      <c r="M5314" s="37">
        <v>0</v>
      </c>
      <c r="N5314" s="12">
        <v>0</v>
      </c>
      <c r="O5314" s="37"/>
      <c r="R5314" s="37"/>
      <c r="T5314" s="37"/>
      <c r="V5314" s="37"/>
      <c r="X5314" s="37"/>
      <c r="Z5314" s="37"/>
      <c r="AB5314" s="37"/>
      <c r="AD5314" s="37"/>
      <c r="AF5314" s="37"/>
      <c r="AH5314" s="37"/>
      <c r="AN5314" s="37"/>
      <c r="AP5314" s="37"/>
      <c r="AR5314" s="37"/>
      <c r="AT5314" s="37"/>
      <c r="AV5314" s="37"/>
      <c r="AX5314" s="37"/>
      <c r="BB5314" s="12">
        <v>0</v>
      </c>
      <c r="CC5314" s="12">
        <v>0</v>
      </c>
      <c r="CG5314" s="12" t="s">
        <v>934</v>
      </c>
      <c r="CH5314" s="12">
        <v>16.748999999999999</v>
      </c>
      <c r="CI5314" s="12" t="s">
        <v>2933</v>
      </c>
      <c r="CJ5314" s="12" t="s">
        <v>931</v>
      </c>
      <c r="CK5314" s="12" t="s">
        <v>932</v>
      </c>
      <c r="CL5314" s="37">
        <v>419591917</v>
      </c>
      <c r="CN5314" s="12" t="s">
        <v>1509</v>
      </c>
      <c r="CS5314" s="12"/>
      <c r="CT5314" s="36" t="str">
        <f t="shared" si="82"/>
        <v>500mn</v>
      </c>
      <c r="CU5314" s="36" t="str">
        <f>VLOOKUP(CK5314,Mapping!B:C,2,FALSE)</f>
        <v>US/CA</v>
      </c>
    </row>
    <row r="5315" spans="1:99" ht="16" customHeight="1" x14ac:dyDescent="0.35">
      <c r="A5315" s="12" t="s">
        <v>6945</v>
      </c>
      <c r="B5315" s="12" t="s">
        <v>925</v>
      </c>
      <c r="E5315" s="37">
        <v>468119</v>
      </c>
      <c r="G5315" s="37" t="s">
        <v>1505</v>
      </c>
      <c r="I5315" s="37"/>
      <c r="K5315" s="37"/>
      <c r="M5315" s="37">
        <v>128346</v>
      </c>
      <c r="N5315" s="12">
        <v>0.01</v>
      </c>
      <c r="O5315" s="37"/>
      <c r="Q5315" s="12">
        <v>0</v>
      </c>
      <c r="R5315" s="37"/>
      <c r="T5315" s="37"/>
      <c r="V5315" s="37"/>
      <c r="X5315" s="37"/>
      <c r="Z5315" s="37"/>
      <c r="AB5315" s="37"/>
      <c r="AD5315" s="37"/>
      <c r="AF5315" s="37"/>
      <c r="AH5315" s="37">
        <v>0</v>
      </c>
      <c r="AI5315" s="12">
        <v>0</v>
      </c>
      <c r="AN5315" s="37">
        <v>332615</v>
      </c>
      <c r="AO5315" s="12">
        <v>0.03</v>
      </c>
      <c r="AP5315" s="37">
        <v>7158</v>
      </c>
      <c r="AQ5315" s="12">
        <v>0</v>
      </c>
      <c r="AR5315" s="37"/>
      <c r="AT5315" s="37"/>
      <c r="AV5315" s="37"/>
      <c r="AX5315" s="37"/>
      <c r="BB5315" s="12">
        <v>1023</v>
      </c>
      <c r="BH5315" s="12">
        <v>31</v>
      </c>
      <c r="BI5315" s="12">
        <v>1975</v>
      </c>
      <c r="BQ5315" s="12">
        <v>0</v>
      </c>
      <c r="BV5315" s="12">
        <v>0</v>
      </c>
      <c r="BY5315" s="12">
        <v>0</v>
      </c>
      <c r="CC5315" s="12">
        <v>0</v>
      </c>
      <c r="CG5315" s="12" t="s">
        <v>940</v>
      </c>
      <c r="CH5315" s="12">
        <v>12.478999999999999</v>
      </c>
      <c r="CI5315" s="12" t="s">
        <v>6946</v>
      </c>
      <c r="CJ5315" s="12" t="s">
        <v>972</v>
      </c>
      <c r="CK5315" s="12" t="s">
        <v>932</v>
      </c>
      <c r="CL5315" s="37">
        <v>1055813062</v>
      </c>
      <c r="CN5315" s="12" t="s">
        <v>1509</v>
      </c>
      <c r="CS5315" s="12"/>
      <c r="CT5315" s="36" t="str">
        <f t="shared" ref="CT5315:CT5378" si="83">IF(CL5315&gt;100000000000, "100bn", IF(CL5315&gt;50000000000, "50bn - 100bn",IF(CL5315&gt;1000000000, "1bn - 50bn", IF(CL5315&gt;500000000, "500mn - 1bn", "500mn"))))</f>
        <v>1bn - 50bn</v>
      </c>
      <c r="CU5315" s="36" t="str">
        <f>VLOOKUP(CK5315,Mapping!B:C,2,FALSE)</f>
        <v>US/CA</v>
      </c>
    </row>
    <row r="5316" spans="1:99" ht="16" customHeight="1" x14ac:dyDescent="0.35">
      <c r="A5316" s="12" t="s">
        <v>6947</v>
      </c>
      <c r="B5316" s="12" t="s">
        <v>925</v>
      </c>
      <c r="E5316" s="37">
        <v>36863830</v>
      </c>
      <c r="G5316" s="37" t="s">
        <v>1505</v>
      </c>
      <c r="I5316" s="37"/>
      <c r="K5316" s="37"/>
      <c r="M5316" s="37">
        <v>36863830</v>
      </c>
      <c r="N5316" s="12">
        <v>3.34</v>
      </c>
      <c r="O5316" s="37"/>
      <c r="R5316" s="37"/>
      <c r="T5316" s="37"/>
      <c r="V5316" s="37"/>
      <c r="X5316" s="37"/>
      <c r="Z5316" s="37"/>
      <c r="AB5316" s="37"/>
      <c r="AD5316" s="37">
        <v>0</v>
      </c>
      <c r="AE5316" s="12">
        <v>0</v>
      </c>
      <c r="AF5316" s="37"/>
      <c r="AH5316" s="37"/>
      <c r="AN5316" s="37">
        <v>0</v>
      </c>
      <c r="AO5316" s="12">
        <v>0</v>
      </c>
      <c r="AP5316" s="37"/>
      <c r="AR5316" s="37"/>
      <c r="AT5316" s="37"/>
      <c r="AV5316" s="37"/>
      <c r="AX5316" s="37"/>
      <c r="BB5316" s="12">
        <v>252821</v>
      </c>
      <c r="BI5316" s="12">
        <v>0</v>
      </c>
      <c r="BJ5316" s="12">
        <v>0</v>
      </c>
      <c r="BY5316" s="12">
        <v>0</v>
      </c>
      <c r="CB5316" s="12">
        <v>0</v>
      </c>
      <c r="CC5316" s="12">
        <v>0.01</v>
      </c>
      <c r="CG5316" s="12" t="s">
        <v>934</v>
      </c>
      <c r="CH5316" s="12">
        <v>38.677999999999997</v>
      </c>
      <c r="CI5316" s="12" t="s">
        <v>930</v>
      </c>
      <c r="CJ5316" s="12" t="s">
        <v>931</v>
      </c>
      <c r="CK5316" s="12" t="s">
        <v>932</v>
      </c>
      <c r="CL5316" s="37">
        <v>1102161225</v>
      </c>
      <c r="CN5316" s="12" t="s">
        <v>1506</v>
      </c>
      <c r="CS5316" s="12"/>
      <c r="CT5316" s="36" t="str">
        <f t="shared" si="83"/>
        <v>1bn - 50bn</v>
      </c>
      <c r="CU5316" s="36" t="str">
        <f>VLOOKUP(CK5316,Mapping!B:C,2,FALSE)</f>
        <v>US/CA</v>
      </c>
    </row>
    <row r="5317" spans="1:99" ht="16" customHeight="1" x14ac:dyDescent="0.35">
      <c r="A5317" s="12" t="s">
        <v>6948</v>
      </c>
      <c r="B5317" s="12" t="s">
        <v>925</v>
      </c>
      <c r="E5317" s="37">
        <v>6398333</v>
      </c>
      <c r="G5317" s="37" t="s">
        <v>1505</v>
      </c>
      <c r="I5317" s="37"/>
      <c r="K5317" s="37"/>
      <c r="M5317" s="37">
        <v>2032452</v>
      </c>
      <c r="N5317" s="12">
        <v>0.06</v>
      </c>
      <c r="O5317" s="37"/>
      <c r="Q5317" s="12">
        <v>3199</v>
      </c>
      <c r="R5317" s="37"/>
      <c r="T5317" s="37"/>
      <c r="V5317" s="37"/>
      <c r="X5317" s="37"/>
      <c r="Z5317" s="37"/>
      <c r="AB5317" s="37"/>
      <c r="AD5317" s="37"/>
      <c r="AF5317" s="37"/>
      <c r="AH5317" s="37">
        <v>403970</v>
      </c>
      <c r="AI5317" s="12">
        <v>0.01</v>
      </c>
      <c r="AN5317" s="37">
        <v>3961911</v>
      </c>
      <c r="AO5317" s="12">
        <v>0.12</v>
      </c>
      <c r="AP5317" s="37"/>
      <c r="AR5317" s="37"/>
      <c r="AT5317" s="37"/>
      <c r="AV5317" s="37"/>
      <c r="AX5317" s="37"/>
      <c r="BB5317" s="12">
        <v>16200</v>
      </c>
      <c r="BI5317" s="12">
        <v>23525</v>
      </c>
      <c r="BQ5317" s="12">
        <v>0</v>
      </c>
      <c r="BY5317" s="12">
        <v>0</v>
      </c>
      <c r="CC5317" s="12">
        <v>0</v>
      </c>
      <c r="CG5317" s="12" t="s">
        <v>998</v>
      </c>
      <c r="CH5317" s="12">
        <v>25.132999999999999</v>
      </c>
      <c r="CI5317" s="12" t="s">
        <v>930</v>
      </c>
      <c r="CJ5317" s="12" t="s">
        <v>931</v>
      </c>
      <c r="CK5317" s="12" t="s">
        <v>932</v>
      </c>
      <c r="CL5317" s="37">
        <v>3428496971</v>
      </c>
      <c r="CN5317" s="12" t="s">
        <v>998</v>
      </c>
      <c r="CS5317" s="12"/>
      <c r="CT5317" s="36" t="str">
        <f t="shared" si="83"/>
        <v>1bn - 50bn</v>
      </c>
      <c r="CU5317" s="36" t="str">
        <f>VLOOKUP(CK5317,Mapping!B:C,2,FALSE)</f>
        <v>US/CA</v>
      </c>
    </row>
    <row r="5318" spans="1:99" ht="16" customHeight="1" x14ac:dyDescent="0.35">
      <c r="A5318" s="12" t="s">
        <v>6949</v>
      </c>
      <c r="B5318" s="12" t="s">
        <v>925</v>
      </c>
      <c r="E5318" s="37">
        <v>60372545</v>
      </c>
      <c r="G5318" s="37" t="s">
        <v>1505</v>
      </c>
      <c r="I5318" s="37"/>
      <c r="K5318" s="37"/>
      <c r="M5318" s="37"/>
      <c r="O5318" s="37"/>
      <c r="R5318" s="37"/>
      <c r="T5318" s="37"/>
      <c r="V5318" s="37"/>
      <c r="X5318" s="37"/>
      <c r="Z5318" s="37"/>
      <c r="AB5318" s="37"/>
      <c r="AD5318" s="37"/>
      <c r="AF5318" s="37"/>
      <c r="AH5318" s="37"/>
      <c r="AN5318" s="37">
        <v>32019484</v>
      </c>
      <c r="AO5318" s="12">
        <v>0.59</v>
      </c>
      <c r="AP5318" s="37">
        <v>28353061</v>
      </c>
      <c r="AQ5318" s="12">
        <v>0.52</v>
      </c>
      <c r="AR5318" s="37"/>
      <c r="AT5318" s="37"/>
      <c r="AV5318" s="37"/>
      <c r="AX5318" s="37"/>
      <c r="BH5318" s="12">
        <v>122799</v>
      </c>
      <c r="BI5318" s="12">
        <v>190125</v>
      </c>
      <c r="BV5318" s="12">
        <v>0.1</v>
      </c>
      <c r="BY5318" s="12">
        <v>0.02</v>
      </c>
      <c r="CG5318" s="12" t="s">
        <v>929</v>
      </c>
      <c r="CH5318" s="12">
        <v>61.758000000000003</v>
      </c>
      <c r="CI5318" s="12" t="s">
        <v>1071</v>
      </c>
      <c r="CJ5318" s="12" t="s">
        <v>1072</v>
      </c>
      <c r="CK5318" s="12" t="s">
        <v>932</v>
      </c>
      <c r="CL5318" s="37">
        <v>5423293934</v>
      </c>
      <c r="CN5318" s="12" t="s">
        <v>1506</v>
      </c>
      <c r="CS5318" s="12"/>
      <c r="CT5318" s="36" t="str">
        <f t="shared" si="83"/>
        <v>1bn - 50bn</v>
      </c>
      <c r="CU5318" s="36" t="str">
        <f>VLOOKUP(CK5318,Mapping!B:C,2,FALSE)</f>
        <v>US/CA</v>
      </c>
    </row>
    <row r="5319" spans="1:99" ht="16" customHeight="1" x14ac:dyDescent="0.35">
      <c r="A5319" s="12" t="s">
        <v>6950</v>
      </c>
      <c r="B5319" s="12" t="s">
        <v>925</v>
      </c>
      <c r="E5319" s="37">
        <v>24390384</v>
      </c>
      <c r="G5319" s="37" t="s">
        <v>1505</v>
      </c>
      <c r="I5319" s="37"/>
      <c r="K5319" s="37"/>
      <c r="M5319" s="37"/>
      <c r="O5319" s="37"/>
      <c r="R5319" s="37"/>
      <c r="T5319" s="37"/>
      <c r="V5319" s="37"/>
      <c r="X5319" s="37"/>
      <c r="Z5319" s="37"/>
      <c r="AB5319" s="37"/>
      <c r="AD5319" s="37"/>
      <c r="AF5319" s="37"/>
      <c r="AH5319" s="37"/>
      <c r="AN5319" s="37">
        <v>24390384</v>
      </c>
      <c r="AO5319" s="12">
        <v>4.79</v>
      </c>
      <c r="AP5319" s="37"/>
      <c r="AR5319" s="37"/>
      <c r="AT5319" s="37"/>
      <c r="AV5319" s="37"/>
      <c r="AX5319" s="37"/>
      <c r="BI5319" s="12">
        <v>144825</v>
      </c>
      <c r="BY5319" s="12">
        <v>0.02</v>
      </c>
      <c r="CG5319" s="12" t="s">
        <v>940</v>
      </c>
      <c r="CH5319" s="12">
        <v>27.234000000000002</v>
      </c>
      <c r="CI5319" s="12" t="s">
        <v>1084</v>
      </c>
      <c r="CJ5319" s="12" t="s">
        <v>1046</v>
      </c>
      <c r="CK5319" s="12" t="s">
        <v>932</v>
      </c>
      <c r="CL5319" s="37">
        <v>509332253</v>
      </c>
      <c r="CN5319" s="12" t="s">
        <v>1506</v>
      </c>
      <c r="CS5319" s="12"/>
      <c r="CT5319" s="36" t="str">
        <f t="shared" si="83"/>
        <v>500mn - 1bn</v>
      </c>
      <c r="CU5319" s="36" t="str">
        <f>VLOOKUP(CK5319,Mapping!B:C,2,FALSE)</f>
        <v>US/CA</v>
      </c>
    </row>
    <row r="5320" spans="1:99" ht="16" customHeight="1" x14ac:dyDescent="0.35">
      <c r="A5320" s="12" t="s">
        <v>6951</v>
      </c>
      <c r="B5320" s="12" t="s">
        <v>925</v>
      </c>
      <c r="E5320" s="37">
        <v>3577847</v>
      </c>
      <c r="G5320" s="37" t="s">
        <v>1505</v>
      </c>
      <c r="I5320" s="37"/>
      <c r="K5320" s="37"/>
      <c r="M5320" s="37">
        <v>367598</v>
      </c>
      <c r="N5320" s="12">
        <v>0.01</v>
      </c>
      <c r="O5320" s="37"/>
      <c r="Q5320" s="12">
        <v>4442</v>
      </c>
      <c r="R5320" s="37"/>
      <c r="T5320" s="37"/>
      <c r="V5320" s="37"/>
      <c r="X5320" s="37"/>
      <c r="Z5320" s="37"/>
      <c r="AB5320" s="37"/>
      <c r="AD5320" s="37"/>
      <c r="AF5320" s="37"/>
      <c r="AH5320" s="37">
        <v>560936</v>
      </c>
      <c r="AI5320" s="12">
        <v>0.02</v>
      </c>
      <c r="AN5320" s="37">
        <v>2244101</v>
      </c>
      <c r="AO5320" s="12">
        <v>0.08</v>
      </c>
      <c r="AP5320" s="37">
        <v>405212</v>
      </c>
      <c r="AQ5320" s="12">
        <v>0.01</v>
      </c>
      <c r="AR5320" s="37"/>
      <c r="AT5320" s="37"/>
      <c r="AV5320" s="37"/>
      <c r="AX5320" s="37"/>
      <c r="BB5320" s="12">
        <v>2930</v>
      </c>
      <c r="BH5320" s="12">
        <v>1755</v>
      </c>
      <c r="BI5320" s="12">
        <v>13325</v>
      </c>
      <c r="BQ5320" s="12">
        <v>0</v>
      </c>
      <c r="BV5320" s="12">
        <v>0</v>
      </c>
      <c r="BY5320" s="12">
        <v>0</v>
      </c>
      <c r="CC5320" s="12">
        <v>0</v>
      </c>
      <c r="CG5320" s="12" t="s">
        <v>934</v>
      </c>
      <c r="CH5320" s="12">
        <v>18.018000000000001</v>
      </c>
      <c r="CI5320" s="12" t="s">
        <v>1265</v>
      </c>
      <c r="CJ5320" s="12" t="s">
        <v>936</v>
      </c>
      <c r="CK5320" s="12" t="s">
        <v>932</v>
      </c>
      <c r="CL5320" s="37">
        <v>2987320688</v>
      </c>
      <c r="CN5320" s="12" t="s">
        <v>1509</v>
      </c>
      <c r="CS5320" s="12"/>
      <c r="CT5320" s="36" t="str">
        <f t="shared" si="83"/>
        <v>1bn - 50bn</v>
      </c>
      <c r="CU5320" s="36" t="str">
        <f>VLOOKUP(CK5320,Mapping!B:C,2,FALSE)</f>
        <v>US/CA</v>
      </c>
    </row>
    <row r="5321" spans="1:99" ht="16" customHeight="1" x14ac:dyDescent="0.35">
      <c r="A5321" s="12" t="s">
        <v>682</v>
      </c>
      <c r="B5321" s="12" t="s">
        <v>925</v>
      </c>
      <c r="E5321" s="37">
        <v>1551537</v>
      </c>
      <c r="F5321" s="12">
        <v>5000</v>
      </c>
      <c r="G5321" s="37" t="s">
        <v>1505</v>
      </c>
      <c r="I5321" s="37">
        <v>290461</v>
      </c>
      <c r="J5321" s="12">
        <v>1.34</v>
      </c>
      <c r="K5321" s="37">
        <v>640797</v>
      </c>
      <c r="L5321" s="12">
        <v>2.95</v>
      </c>
      <c r="M5321" s="37"/>
      <c r="O5321" s="37"/>
      <c r="R5321" s="37">
        <v>239439</v>
      </c>
      <c r="S5321" s="12">
        <v>1.1000000000000001</v>
      </c>
      <c r="T5321" s="37"/>
      <c r="V5321" s="37"/>
      <c r="X5321" s="37">
        <v>209320</v>
      </c>
      <c r="Y5321" s="12">
        <v>0.96</v>
      </c>
      <c r="Z5321" s="37"/>
      <c r="AB5321" s="37"/>
      <c r="AD5321" s="37">
        <v>171520</v>
      </c>
      <c r="AE5321" s="12">
        <v>0.79</v>
      </c>
      <c r="AF5321" s="37"/>
      <c r="AH5321" s="37"/>
      <c r="AN5321" s="37"/>
      <c r="AP5321" s="37"/>
      <c r="AR5321" s="37"/>
      <c r="AT5321" s="37"/>
      <c r="AV5321" s="37"/>
      <c r="AX5321" s="37"/>
      <c r="AZ5321" s="12">
        <v>15000</v>
      </c>
      <c r="BA5321" s="12">
        <v>2000</v>
      </c>
      <c r="BG5321" s="12">
        <v>10000</v>
      </c>
      <c r="BJ5321" s="12">
        <v>2000</v>
      </c>
      <c r="BO5321" s="12">
        <v>0</v>
      </c>
      <c r="BS5321" s="12">
        <v>0</v>
      </c>
      <c r="BX5321" s="12">
        <v>0</v>
      </c>
      <c r="BZ5321" s="12">
        <v>0</v>
      </c>
      <c r="CB5321" s="12">
        <v>0</v>
      </c>
      <c r="CG5321" s="12" t="s">
        <v>940</v>
      </c>
      <c r="CH5321" s="12">
        <v>134.66800000000001</v>
      </c>
      <c r="CI5321" s="12" t="s">
        <v>1158</v>
      </c>
      <c r="CJ5321" s="12"/>
      <c r="CK5321" s="12" t="s">
        <v>990</v>
      </c>
      <c r="CL5321" s="37">
        <v>21732217</v>
      </c>
      <c r="CN5321" s="12" t="s">
        <v>1509</v>
      </c>
      <c r="CS5321" s="12"/>
      <c r="CT5321" s="36" t="str">
        <f t="shared" si="83"/>
        <v>500mn</v>
      </c>
      <c r="CU5321" s="36" t="str">
        <f>VLOOKUP(CK5321,Mapping!B:C,2,FALSE)</f>
        <v>EU</v>
      </c>
    </row>
    <row r="5322" spans="1:99" ht="16" customHeight="1" x14ac:dyDescent="0.35">
      <c r="A5322" s="12" t="s">
        <v>6952</v>
      </c>
      <c r="B5322" s="12" t="s">
        <v>925</v>
      </c>
      <c r="E5322" s="37">
        <v>7365233</v>
      </c>
      <c r="G5322" s="37" t="s">
        <v>1505</v>
      </c>
      <c r="I5322" s="37"/>
      <c r="K5322" s="37"/>
      <c r="M5322" s="37">
        <v>0</v>
      </c>
      <c r="N5322" s="12">
        <v>0</v>
      </c>
      <c r="O5322" s="37"/>
      <c r="R5322" s="37"/>
      <c r="T5322" s="37"/>
      <c r="V5322" s="37"/>
      <c r="X5322" s="37"/>
      <c r="Z5322" s="37"/>
      <c r="AB5322" s="37"/>
      <c r="AD5322" s="37">
        <v>7130880</v>
      </c>
      <c r="AE5322" s="12">
        <v>0.13</v>
      </c>
      <c r="AF5322" s="37"/>
      <c r="AH5322" s="37"/>
      <c r="AN5322" s="37"/>
      <c r="AP5322" s="37">
        <v>234353</v>
      </c>
      <c r="AQ5322" s="12">
        <v>0</v>
      </c>
      <c r="AR5322" s="37"/>
      <c r="AT5322" s="37"/>
      <c r="AV5322" s="37"/>
      <c r="AX5322" s="37"/>
      <c r="BB5322" s="12">
        <v>0</v>
      </c>
      <c r="BH5322" s="12">
        <v>1015</v>
      </c>
      <c r="BJ5322" s="12">
        <v>64000</v>
      </c>
      <c r="BV5322" s="12">
        <v>0</v>
      </c>
      <c r="CB5322" s="12">
        <v>0.02</v>
      </c>
      <c r="CC5322" s="12">
        <v>0</v>
      </c>
      <c r="CG5322" s="12" t="s">
        <v>976</v>
      </c>
      <c r="CH5322" s="12">
        <v>202.02099999999999</v>
      </c>
      <c r="CI5322" s="12" t="s">
        <v>967</v>
      </c>
      <c r="CJ5322" s="12" t="s">
        <v>968</v>
      </c>
      <c r="CK5322" s="12" t="s">
        <v>932</v>
      </c>
      <c r="CL5322" s="37">
        <v>5429687816</v>
      </c>
      <c r="CN5322" s="12" t="s">
        <v>1513</v>
      </c>
      <c r="CS5322" s="12"/>
      <c r="CT5322" s="36" t="str">
        <f t="shared" si="83"/>
        <v>1bn - 50bn</v>
      </c>
      <c r="CU5322" s="36" t="str">
        <f>VLOOKUP(CK5322,Mapping!B:C,2,FALSE)</f>
        <v>US/CA</v>
      </c>
    </row>
    <row r="5323" spans="1:99" ht="16" customHeight="1" x14ac:dyDescent="0.35">
      <c r="A5323" s="12" t="s">
        <v>6953</v>
      </c>
      <c r="B5323" s="12" t="s">
        <v>925</v>
      </c>
      <c r="E5323" s="37">
        <v>640797</v>
      </c>
      <c r="G5323" s="37" t="s">
        <v>1505</v>
      </c>
      <c r="I5323" s="37"/>
      <c r="K5323" s="37">
        <v>640797</v>
      </c>
      <c r="L5323" s="12">
        <v>1.32</v>
      </c>
      <c r="M5323" s="37"/>
      <c r="O5323" s="37"/>
      <c r="R5323" s="37"/>
      <c r="T5323" s="37"/>
      <c r="V5323" s="37"/>
      <c r="X5323" s="37"/>
      <c r="Z5323" s="37"/>
      <c r="AB5323" s="37"/>
      <c r="AD5323" s="37"/>
      <c r="AF5323" s="37"/>
      <c r="AH5323" s="37"/>
      <c r="AN5323" s="37"/>
      <c r="AP5323" s="37"/>
      <c r="AR5323" s="37"/>
      <c r="AT5323" s="37"/>
      <c r="AV5323" s="37"/>
      <c r="AX5323" s="37"/>
      <c r="BG5323" s="12">
        <v>10000</v>
      </c>
      <c r="BS5323" s="12">
        <v>0</v>
      </c>
      <c r="CG5323" s="12" t="s">
        <v>959</v>
      </c>
      <c r="CH5323" s="12">
        <v>83.58</v>
      </c>
      <c r="CI5323" s="12" t="s">
        <v>1023</v>
      </c>
      <c r="CJ5323" s="12"/>
      <c r="CK5323" s="12" t="s">
        <v>979</v>
      </c>
      <c r="CL5323" s="37">
        <v>48639718</v>
      </c>
      <c r="CN5323" s="12" t="s">
        <v>1509</v>
      </c>
      <c r="CS5323" s="12"/>
      <c r="CT5323" s="36" t="str">
        <f t="shared" si="83"/>
        <v>500mn</v>
      </c>
      <c r="CU5323" s="36" t="str">
        <f>VLOOKUP(CK5323,Mapping!B:C,2,FALSE)</f>
        <v>EU</v>
      </c>
    </row>
    <row r="5324" spans="1:99" ht="16" customHeight="1" x14ac:dyDescent="0.35">
      <c r="A5324" s="12" t="s">
        <v>6954</v>
      </c>
      <c r="B5324" s="12" t="s">
        <v>925</v>
      </c>
      <c r="E5324" s="37">
        <v>46031366</v>
      </c>
      <c r="G5324" s="37" t="s">
        <v>1505</v>
      </c>
      <c r="I5324" s="37"/>
      <c r="K5324" s="37"/>
      <c r="M5324" s="37"/>
      <c r="O5324" s="37"/>
      <c r="Q5324" s="12">
        <v>2100</v>
      </c>
      <c r="R5324" s="37"/>
      <c r="T5324" s="37"/>
      <c r="V5324" s="37"/>
      <c r="X5324" s="37"/>
      <c r="Z5324" s="37"/>
      <c r="AB5324" s="37"/>
      <c r="AD5324" s="37"/>
      <c r="AF5324" s="37"/>
      <c r="AH5324" s="37">
        <v>265188</v>
      </c>
      <c r="AI5324" s="12">
        <v>0</v>
      </c>
      <c r="AN5324" s="37">
        <v>45766178</v>
      </c>
      <c r="AO5324" s="12">
        <v>0.57999999999999996</v>
      </c>
      <c r="AP5324" s="37"/>
      <c r="AR5324" s="37"/>
      <c r="AT5324" s="37"/>
      <c r="AV5324" s="37"/>
      <c r="AX5324" s="37"/>
      <c r="BI5324" s="12">
        <v>271750</v>
      </c>
      <c r="BQ5324" s="12">
        <v>0</v>
      </c>
      <c r="BY5324" s="12">
        <v>0.04</v>
      </c>
      <c r="CG5324" s="12" t="s">
        <v>940</v>
      </c>
      <c r="CH5324" s="12">
        <v>5.6479999999999997</v>
      </c>
      <c r="CI5324" s="12" t="s">
        <v>967</v>
      </c>
      <c r="CJ5324" s="12" t="s">
        <v>968</v>
      </c>
      <c r="CK5324" s="12" t="s">
        <v>932</v>
      </c>
      <c r="CL5324" s="37">
        <v>7734714516</v>
      </c>
      <c r="CN5324" s="12" t="s">
        <v>1509</v>
      </c>
      <c r="CS5324" s="12"/>
      <c r="CT5324" s="36" t="str">
        <f t="shared" si="83"/>
        <v>1bn - 50bn</v>
      </c>
      <c r="CU5324" s="36" t="str">
        <f>VLOOKUP(CK5324,Mapping!B:C,2,FALSE)</f>
        <v>US/CA</v>
      </c>
    </row>
    <row r="5325" spans="1:99" ht="16" customHeight="1" x14ac:dyDescent="0.35">
      <c r="A5325" s="12" t="s">
        <v>6955</v>
      </c>
      <c r="B5325" s="12" t="s">
        <v>925</v>
      </c>
      <c r="E5325" s="37">
        <v>382221</v>
      </c>
      <c r="G5325" s="37" t="s">
        <v>1505</v>
      </c>
      <c r="I5325" s="37"/>
      <c r="K5325" s="37"/>
      <c r="M5325" s="37">
        <v>216938</v>
      </c>
      <c r="N5325" s="12">
        <v>0.17</v>
      </c>
      <c r="O5325" s="37"/>
      <c r="Q5325" s="12">
        <v>465</v>
      </c>
      <c r="R5325" s="37"/>
      <c r="T5325" s="37"/>
      <c r="V5325" s="37"/>
      <c r="X5325" s="37">
        <v>63498</v>
      </c>
      <c r="Y5325" s="12">
        <v>0.05</v>
      </c>
      <c r="Z5325" s="37"/>
      <c r="AB5325" s="37"/>
      <c r="AD5325" s="37">
        <v>38675</v>
      </c>
      <c r="AE5325" s="12">
        <v>0.03</v>
      </c>
      <c r="AF5325" s="37"/>
      <c r="AH5325" s="37">
        <v>63110</v>
      </c>
      <c r="AI5325" s="12">
        <v>0.05</v>
      </c>
      <c r="AN5325" s="37"/>
      <c r="AP5325" s="37"/>
      <c r="AR5325" s="37"/>
      <c r="AT5325" s="37"/>
      <c r="AV5325" s="37"/>
      <c r="AX5325" s="37"/>
      <c r="BA5325" s="12">
        <v>560</v>
      </c>
      <c r="BB5325" s="12">
        <v>1480</v>
      </c>
      <c r="BJ5325" s="12">
        <v>296</v>
      </c>
      <c r="BQ5325" s="12">
        <v>0</v>
      </c>
      <c r="BZ5325" s="12">
        <v>0</v>
      </c>
      <c r="CB5325" s="12">
        <v>0</v>
      </c>
      <c r="CC5325" s="12">
        <v>0</v>
      </c>
      <c r="CG5325" s="12" t="s">
        <v>959</v>
      </c>
      <c r="CH5325" s="12">
        <v>30.341000000000001</v>
      </c>
      <c r="CI5325" s="12" t="s">
        <v>1150</v>
      </c>
      <c r="CJ5325" s="12"/>
      <c r="CK5325" s="12" t="s">
        <v>1151</v>
      </c>
      <c r="CL5325" s="37">
        <v>125295182</v>
      </c>
      <c r="CN5325" s="12" t="s">
        <v>1506</v>
      </c>
      <c r="CS5325" s="12"/>
      <c r="CT5325" s="36" t="str">
        <f t="shared" si="83"/>
        <v>500mn</v>
      </c>
      <c r="CU5325" s="36" t="str">
        <f>VLOOKUP(CK5325,Mapping!B:C,2,FALSE)</f>
        <v>EU</v>
      </c>
    </row>
    <row r="5326" spans="1:99" ht="16" customHeight="1" x14ac:dyDescent="0.35">
      <c r="A5326" s="12" t="s">
        <v>6956</v>
      </c>
      <c r="B5326" s="12" t="s">
        <v>925</v>
      </c>
      <c r="E5326" s="37">
        <v>239988</v>
      </c>
      <c r="G5326" s="37" t="s">
        <v>1505</v>
      </c>
      <c r="I5326" s="37"/>
      <c r="K5326" s="37"/>
      <c r="M5326" s="37"/>
      <c r="O5326" s="37"/>
      <c r="R5326" s="37"/>
      <c r="T5326" s="37"/>
      <c r="V5326" s="37"/>
      <c r="X5326" s="37"/>
      <c r="Z5326" s="37"/>
      <c r="AB5326" s="37"/>
      <c r="AD5326" s="37"/>
      <c r="AF5326" s="37"/>
      <c r="AH5326" s="37"/>
      <c r="AN5326" s="37">
        <v>239988</v>
      </c>
      <c r="AO5326" s="12">
        <v>0.04</v>
      </c>
      <c r="AP5326" s="37"/>
      <c r="AR5326" s="37"/>
      <c r="AT5326" s="37"/>
      <c r="AV5326" s="37"/>
      <c r="AX5326" s="37"/>
      <c r="BI5326" s="12">
        <v>1425</v>
      </c>
      <c r="BY5326" s="12">
        <v>0</v>
      </c>
      <c r="CG5326" s="12" t="s">
        <v>991</v>
      </c>
      <c r="CH5326" s="12">
        <v>25.295000000000002</v>
      </c>
      <c r="CI5326" s="12" t="s">
        <v>1817</v>
      </c>
      <c r="CJ5326" s="12" t="s">
        <v>1140</v>
      </c>
      <c r="CK5326" s="12" t="s">
        <v>932</v>
      </c>
      <c r="CL5326" s="37">
        <v>680777437</v>
      </c>
      <c r="CN5326" s="12" t="s">
        <v>1509</v>
      </c>
      <c r="CS5326" s="12"/>
      <c r="CT5326" s="36" t="str">
        <f t="shared" si="83"/>
        <v>500mn - 1bn</v>
      </c>
      <c r="CU5326" s="36" t="str">
        <f>VLOOKUP(CK5326,Mapping!B:C,2,FALSE)</f>
        <v>US/CA</v>
      </c>
    </row>
    <row r="5327" spans="1:99" ht="16" customHeight="1" x14ac:dyDescent="0.35">
      <c r="A5327" s="12" t="s">
        <v>6957</v>
      </c>
      <c r="B5327" s="12" t="s">
        <v>933</v>
      </c>
      <c r="E5327" s="37">
        <v>31542424</v>
      </c>
      <c r="G5327" s="37" t="s">
        <v>1505</v>
      </c>
      <c r="I5327" s="37"/>
      <c r="K5327" s="37">
        <v>13331964</v>
      </c>
      <c r="L5327" s="12">
        <v>0.1</v>
      </c>
      <c r="M5327" s="37"/>
      <c r="O5327" s="37"/>
      <c r="R5327" s="37"/>
      <c r="T5327" s="37"/>
      <c r="V5327" s="37"/>
      <c r="X5327" s="37"/>
      <c r="Z5327" s="37"/>
      <c r="AB5327" s="37"/>
      <c r="AD5327" s="37"/>
      <c r="AF5327" s="37"/>
      <c r="AH5327" s="37"/>
      <c r="AN5327" s="37">
        <v>16933553</v>
      </c>
      <c r="AO5327" s="12">
        <v>0.12</v>
      </c>
      <c r="AP5327" s="37"/>
      <c r="AR5327" s="37">
        <v>1276907</v>
      </c>
      <c r="AS5327" s="12">
        <v>0.01</v>
      </c>
      <c r="AT5327" s="37"/>
      <c r="AV5327" s="37"/>
      <c r="AX5327" s="37"/>
      <c r="BE5327" s="12">
        <v>13027</v>
      </c>
      <c r="BG5327" s="12">
        <v>173192</v>
      </c>
      <c r="BI5327" s="12">
        <v>79050</v>
      </c>
      <c r="BM5327" s="12">
        <v>0.01</v>
      </c>
      <c r="BS5327" s="12">
        <v>0</v>
      </c>
      <c r="BY5327" s="12">
        <v>0.01</v>
      </c>
      <c r="CG5327" s="12" t="s">
        <v>929</v>
      </c>
      <c r="CH5327" s="12">
        <v>37.484000000000002</v>
      </c>
      <c r="CI5327" s="12" t="s">
        <v>953</v>
      </c>
      <c r="CJ5327" s="12"/>
      <c r="CK5327" s="12" t="s">
        <v>954</v>
      </c>
      <c r="CL5327" s="37">
        <v>13515563884</v>
      </c>
      <c r="CN5327" s="12" t="s">
        <v>1506</v>
      </c>
      <c r="CR5327" s="12">
        <v>45994</v>
      </c>
      <c r="CS5327" s="12"/>
      <c r="CT5327" s="36" t="str">
        <f t="shared" si="83"/>
        <v>1bn - 50bn</v>
      </c>
      <c r="CU5327" s="36" t="str">
        <f>VLOOKUP(CK5327,Mapping!B:C,2,FALSE)</f>
        <v>EU</v>
      </c>
    </row>
    <row r="5328" spans="1:99" ht="16" customHeight="1" x14ac:dyDescent="0.35">
      <c r="A5328" s="12" t="s">
        <v>6958</v>
      </c>
      <c r="B5328" s="12" t="s">
        <v>925</v>
      </c>
      <c r="E5328" s="37">
        <v>0</v>
      </c>
      <c r="G5328" s="37" t="s">
        <v>1505</v>
      </c>
      <c r="I5328" s="37"/>
      <c r="K5328" s="37"/>
      <c r="M5328" s="37">
        <v>0</v>
      </c>
      <c r="N5328" s="12">
        <v>0</v>
      </c>
      <c r="O5328" s="37"/>
      <c r="R5328" s="37"/>
      <c r="T5328" s="37"/>
      <c r="V5328" s="37"/>
      <c r="X5328" s="37"/>
      <c r="Z5328" s="37"/>
      <c r="AB5328" s="37"/>
      <c r="AD5328" s="37"/>
      <c r="AF5328" s="37"/>
      <c r="AH5328" s="37"/>
      <c r="AN5328" s="37">
        <v>0</v>
      </c>
      <c r="AO5328" s="12">
        <v>0</v>
      </c>
      <c r="AP5328" s="37"/>
      <c r="AR5328" s="37"/>
      <c r="AT5328" s="37"/>
      <c r="AV5328" s="37"/>
      <c r="AX5328" s="37"/>
      <c r="BB5328" s="12">
        <v>0</v>
      </c>
      <c r="BI5328" s="12">
        <v>0</v>
      </c>
      <c r="BY5328" s="12">
        <v>0</v>
      </c>
      <c r="CC5328" s="12">
        <v>0</v>
      </c>
      <c r="CG5328" s="12" t="s">
        <v>929</v>
      </c>
      <c r="CH5328" s="12">
        <v>26.196999999999999</v>
      </c>
      <c r="CI5328" s="12" t="s">
        <v>941</v>
      </c>
      <c r="CJ5328" s="12" t="s">
        <v>941</v>
      </c>
      <c r="CK5328" s="12" t="s">
        <v>932</v>
      </c>
      <c r="CL5328" s="37">
        <v>666158964</v>
      </c>
      <c r="CN5328" s="12" t="s">
        <v>1506</v>
      </c>
      <c r="CS5328" s="12"/>
      <c r="CT5328" s="36" t="str">
        <f t="shared" si="83"/>
        <v>500mn - 1bn</v>
      </c>
      <c r="CU5328" s="36" t="str">
        <f>VLOOKUP(CK5328,Mapping!B:C,2,FALSE)</f>
        <v>US/CA</v>
      </c>
    </row>
    <row r="5329" spans="1:99" ht="16" customHeight="1" x14ac:dyDescent="0.35">
      <c r="A5329" s="12" t="s">
        <v>6959</v>
      </c>
      <c r="B5329" s="12" t="s">
        <v>925</v>
      </c>
      <c r="E5329" s="37">
        <v>0</v>
      </c>
      <c r="G5329" s="37" t="s">
        <v>1505</v>
      </c>
      <c r="I5329" s="37"/>
      <c r="K5329" s="37"/>
      <c r="M5329" s="37">
        <v>0</v>
      </c>
      <c r="N5329" s="12">
        <v>0</v>
      </c>
      <c r="O5329" s="37"/>
      <c r="R5329" s="37"/>
      <c r="T5329" s="37"/>
      <c r="V5329" s="37"/>
      <c r="X5329" s="37"/>
      <c r="Z5329" s="37"/>
      <c r="AB5329" s="37"/>
      <c r="AD5329" s="37"/>
      <c r="AF5329" s="37"/>
      <c r="AH5329" s="37"/>
      <c r="AN5329" s="37"/>
      <c r="AP5329" s="37"/>
      <c r="AR5329" s="37"/>
      <c r="AT5329" s="37"/>
      <c r="AV5329" s="37"/>
      <c r="AX5329" s="37"/>
      <c r="BB5329" s="12">
        <v>0</v>
      </c>
      <c r="CC5329" s="12">
        <v>0</v>
      </c>
      <c r="CG5329" s="12" t="s">
        <v>998</v>
      </c>
      <c r="CH5329" s="12">
        <v>13.46</v>
      </c>
      <c r="CI5329" s="12" t="s">
        <v>941</v>
      </c>
      <c r="CJ5329" s="12" t="s">
        <v>941</v>
      </c>
      <c r="CK5329" s="12" t="s">
        <v>932</v>
      </c>
      <c r="CL5329" s="37">
        <v>392382777</v>
      </c>
      <c r="CN5329" s="12" t="s">
        <v>998</v>
      </c>
      <c r="CS5329" s="12"/>
      <c r="CT5329" s="36" t="str">
        <f t="shared" si="83"/>
        <v>500mn</v>
      </c>
      <c r="CU5329" s="36" t="str">
        <f>VLOOKUP(CK5329,Mapping!B:C,2,FALSE)</f>
        <v>US/CA</v>
      </c>
    </row>
    <row r="5330" spans="1:99" ht="16" customHeight="1" x14ac:dyDescent="0.35">
      <c r="A5330" s="12" t="s">
        <v>6960</v>
      </c>
      <c r="B5330" s="12" t="s">
        <v>925</v>
      </c>
      <c r="E5330" s="37">
        <v>918096</v>
      </c>
      <c r="G5330" s="37" t="s">
        <v>1505</v>
      </c>
      <c r="I5330" s="37"/>
      <c r="K5330" s="37"/>
      <c r="M5330" s="37">
        <v>573478</v>
      </c>
      <c r="N5330" s="12">
        <v>0.04</v>
      </c>
      <c r="O5330" s="37"/>
      <c r="Q5330" s="12">
        <v>2729</v>
      </c>
      <c r="R5330" s="37"/>
      <c r="T5330" s="37"/>
      <c r="V5330" s="37"/>
      <c r="X5330" s="37"/>
      <c r="Z5330" s="37"/>
      <c r="AB5330" s="37"/>
      <c r="AD5330" s="37"/>
      <c r="AF5330" s="37"/>
      <c r="AH5330" s="37">
        <v>344618</v>
      </c>
      <c r="AI5330" s="12">
        <v>0.03</v>
      </c>
      <c r="AN5330" s="37"/>
      <c r="AP5330" s="37"/>
      <c r="AR5330" s="37"/>
      <c r="AT5330" s="37"/>
      <c r="AV5330" s="37"/>
      <c r="AX5330" s="37"/>
      <c r="BB5330" s="12">
        <v>4571</v>
      </c>
      <c r="BQ5330" s="12">
        <v>0</v>
      </c>
      <c r="CC5330" s="12">
        <v>0</v>
      </c>
      <c r="CG5330" s="12" t="s">
        <v>934</v>
      </c>
      <c r="CH5330" s="12">
        <v>29.928000000000001</v>
      </c>
      <c r="CI5330" s="12" t="s">
        <v>1290</v>
      </c>
      <c r="CJ5330" s="12" t="s">
        <v>1114</v>
      </c>
      <c r="CK5330" s="12" t="s">
        <v>932</v>
      </c>
      <c r="CL5330" s="37">
        <v>1306466269</v>
      </c>
      <c r="CN5330" s="12" t="s">
        <v>1509</v>
      </c>
      <c r="CS5330" s="12"/>
      <c r="CT5330" s="36" t="str">
        <f t="shared" si="83"/>
        <v>1bn - 50bn</v>
      </c>
      <c r="CU5330" s="36" t="str">
        <f>VLOOKUP(CK5330,Mapping!B:C,2,FALSE)</f>
        <v>US/CA</v>
      </c>
    </row>
    <row r="5331" spans="1:99" ht="16" customHeight="1" x14ac:dyDescent="0.35">
      <c r="A5331" s="12" t="s">
        <v>6961</v>
      </c>
      <c r="B5331" s="12" t="s">
        <v>925</v>
      </c>
      <c r="E5331" s="37">
        <v>84717</v>
      </c>
      <c r="G5331" s="37" t="s">
        <v>1505</v>
      </c>
      <c r="I5331" s="37"/>
      <c r="K5331" s="37"/>
      <c r="M5331" s="37">
        <v>84717</v>
      </c>
      <c r="N5331" s="12">
        <v>0.04</v>
      </c>
      <c r="O5331" s="37"/>
      <c r="R5331" s="37"/>
      <c r="T5331" s="37"/>
      <c r="V5331" s="37"/>
      <c r="X5331" s="37"/>
      <c r="Z5331" s="37"/>
      <c r="AB5331" s="37"/>
      <c r="AD5331" s="37"/>
      <c r="AF5331" s="37"/>
      <c r="AH5331" s="37"/>
      <c r="AN5331" s="37"/>
      <c r="AP5331" s="37"/>
      <c r="AR5331" s="37"/>
      <c r="AT5331" s="37"/>
      <c r="AV5331" s="37"/>
      <c r="AX5331" s="37"/>
      <c r="BB5331" s="12">
        <v>747</v>
      </c>
      <c r="CC5331" s="12">
        <v>0</v>
      </c>
      <c r="CG5331" s="12" t="s">
        <v>929</v>
      </c>
      <c r="CH5331" s="12">
        <v>55.951999999999998</v>
      </c>
      <c r="CI5331" s="12" t="s">
        <v>1150</v>
      </c>
      <c r="CJ5331" s="12"/>
      <c r="CK5331" s="12" t="s">
        <v>1151</v>
      </c>
      <c r="CL5331" s="37">
        <v>193442261</v>
      </c>
      <c r="CN5331" s="12" t="s">
        <v>1506</v>
      </c>
      <c r="CS5331" s="12"/>
      <c r="CT5331" s="36" t="str">
        <f t="shared" si="83"/>
        <v>500mn</v>
      </c>
      <c r="CU5331" s="36" t="str">
        <f>VLOOKUP(CK5331,Mapping!B:C,2,FALSE)</f>
        <v>EU</v>
      </c>
    </row>
    <row r="5332" spans="1:99" ht="16" customHeight="1" x14ac:dyDescent="0.35">
      <c r="A5332" s="12" t="s">
        <v>6962</v>
      </c>
      <c r="B5332" s="12" t="s">
        <v>925</v>
      </c>
      <c r="E5332" s="37">
        <v>0</v>
      </c>
      <c r="G5332" s="37" t="s">
        <v>1505</v>
      </c>
      <c r="I5332" s="37"/>
      <c r="K5332" s="37"/>
      <c r="M5332" s="37"/>
      <c r="O5332" s="37"/>
      <c r="R5332" s="37"/>
      <c r="T5332" s="37"/>
      <c r="V5332" s="37"/>
      <c r="X5332" s="37"/>
      <c r="Z5332" s="37"/>
      <c r="AB5332" s="37"/>
      <c r="AD5332" s="37"/>
      <c r="AF5332" s="37"/>
      <c r="AH5332" s="37"/>
      <c r="AN5332" s="37">
        <v>0</v>
      </c>
      <c r="AO5332" s="12">
        <v>0</v>
      </c>
      <c r="AP5332" s="37">
        <v>0</v>
      </c>
      <c r="AQ5332" s="12">
        <v>0</v>
      </c>
      <c r="AR5332" s="37"/>
      <c r="AT5332" s="37"/>
      <c r="AV5332" s="37"/>
      <c r="AX5332" s="37"/>
      <c r="BH5332" s="12">
        <v>0</v>
      </c>
      <c r="BI5332" s="12">
        <v>0</v>
      </c>
      <c r="BV5332" s="12">
        <v>0</v>
      </c>
      <c r="BY5332" s="12">
        <v>0</v>
      </c>
      <c r="CG5332" s="12" t="s">
        <v>940</v>
      </c>
      <c r="CH5332" s="12">
        <v>82.138999999999996</v>
      </c>
      <c r="CI5332" s="12" t="s">
        <v>4562</v>
      </c>
      <c r="CJ5332" s="12" t="s">
        <v>931</v>
      </c>
      <c r="CK5332" s="12" t="s">
        <v>932</v>
      </c>
      <c r="CL5332" s="37">
        <v>718124676</v>
      </c>
      <c r="CN5332" s="12" t="s">
        <v>1509</v>
      </c>
      <c r="CS5332" s="12"/>
      <c r="CT5332" s="36" t="str">
        <f t="shared" si="83"/>
        <v>500mn - 1bn</v>
      </c>
      <c r="CU5332" s="36" t="str">
        <f>VLOOKUP(CK5332,Mapping!B:C,2,FALSE)</f>
        <v>US/CA</v>
      </c>
    </row>
    <row r="5333" spans="1:99" ht="16" customHeight="1" x14ac:dyDescent="0.35">
      <c r="A5333" s="12" t="s">
        <v>6963</v>
      </c>
      <c r="B5333" s="12" t="s">
        <v>925</v>
      </c>
      <c r="E5333" s="37">
        <v>2109143</v>
      </c>
      <c r="G5333" s="37" t="s">
        <v>1505</v>
      </c>
      <c r="I5333" s="37"/>
      <c r="K5333" s="37"/>
      <c r="M5333" s="37">
        <v>454542</v>
      </c>
      <c r="N5333" s="12">
        <v>0.01</v>
      </c>
      <c r="O5333" s="37"/>
      <c r="R5333" s="37"/>
      <c r="T5333" s="37"/>
      <c r="V5333" s="37"/>
      <c r="X5333" s="37"/>
      <c r="Z5333" s="37"/>
      <c r="AB5333" s="37"/>
      <c r="AD5333" s="37">
        <v>207798</v>
      </c>
      <c r="AE5333" s="12">
        <v>0.01</v>
      </c>
      <c r="AF5333" s="37"/>
      <c r="AH5333" s="37"/>
      <c r="AN5333" s="37">
        <v>1220993</v>
      </c>
      <c r="AO5333" s="12">
        <v>0.03</v>
      </c>
      <c r="AP5333" s="37">
        <v>225810</v>
      </c>
      <c r="AQ5333" s="12">
        <v>0.01</v>
      </c>
      <c r="AR5333" s="37"/>
      <c r="AT5333" s="37"/>
      <c r="AV5333" s="37"/>
      <c r="AX5333" s="37"/>
      <c r="BB5333" s="12">
        <v>3623</v>
      </c>
      <c r="BH5333" s="12">
        <v>978</v>
      </c>
      <c r="BI5333" s="12">
        <v>7250</v>
      </c>
      <c r="BJ5333" s="12">
        <v>1865</v>
      </c>
      <c r="BV5333" s="12">
        <v>0</v>
      </c>
      <c r="BY5333" s="12">
        <v>0</v>
      </c>
      <c r="CB5333" s="12">
        <v>0</v>
      </c>
      <c r="CC5333" s="12">
        <v>0</v>
      </c>
      <c r="CG5333" s="12" t="s">
        <v>940</v>
      </c>
      <c r="CH5333" s="12">
        <v>19.991</v>
      </c>
      <c r="CI5333" s="12" t="s">
        <v>4134</v>
      </c>
      <c r="CJ5333" s="12" t="s">
        <v>2905</v>
      </c>
      <c r="CK5333" s="12" t="s">
        <v>932</v>
      </c>
      <c r="CL5333" s="37">
        <v>3609470965</v>
      </c>
      <c r="CN5333" s="12" t="s">
        <v>1506</v>
      </c>
      <c r="CS5333" s="12"/>
      <c r="CT5333" s="36" t="str">
        <f t="shared" si="83"/>
        <v>1bn - 50bn</v>
      </c>
      <c r="CU5333" s="36" t="str">
        <f>VLOOKUP(CK5333,Mapping!B:C,2,FALSE)</f>
        <v>US/CA</v>
      </c>
    </row>
    <row r="5334" spans="1:99" ht="16" customHeight="1" x14ac:dyDescent="0.35">
      <c r="A5334" s="12" t="s">
        <v>6964</v>
      </c>
      <c r="B5334" s="12" t="s">
        <v>933</v>
      </c>
      <c r="E5334" s="37">
        <v>25080544</v>
      </c>
      <c r="G5334" s="37" t="s">
        <v>1505</v>
      </c>
      <c r="I5334" s="37"/>
      <c r="K5334" s="37"/>
      <c r="M5334" s="37">
        <v>975912</v>
      </c>
      <c r="N5334" s="12">
        <v>0.05</v>
      </c>
      <c r="O5334" s="37"/>
      <c r="R5334" s="37"/>
      <c r="T5334" s="37">
        <v>560523</v>
      </c>
      <c r="U5334" s="12">
        <v>0.03</v>
      </c>
      <c r="V5334" s="37"/>
      <c r="X5334" s="37"/>
      <c r="Z5334" s="37"/>
      <c r="AB5334" s="37"/>
      <c r="AD5334" s="37"/>
      <c r="AF5334" s="37"/>
      <c r="AH5334" s="37"/>
      <c r="AN5334" s="37">
        <v>23544109</v>
      </c>
      <c r="AO5334" s="12">
        <v>1.22</v>
      </c>
      <c r="AP5334" s="37"/>
      <c r="AR5334" s="37"/>
      <c r="AT5334" s="37"/>
      <c r="AV5334" s="37"/>
      <c r="AX5334" s="37"/>
      <c r="BB5334" s="12">
        <v>7400</v>
      </c>
      <c r="BI5334" s="12">
        <v>139800</v>
      </c>
      <c r="BK5334" s="12">
        <v>4770</v>
      </c>
      <c r="BY5334" s="12">
        <v>0.02</v>
      </c>
      <c r="CC5334" s="12">
        <v>0</v>
      </c>
      <c r="CE5334" s="12">
        <v>0</v>
      </c>
      <c r="CG5334" s="12" t="s">
        <v>940</v>
      </c>
      <c r="CH5334" s="12">
        <v>5.9180000000000001</v>
      </c>
      <c r="CI5334" s="12" t="s">
        <v>1135</v>
      </c>
      <c r="CJ5334" s="12"/>
      <c r="CK5334" s="12" t="s">
        <v>954</v>
      </c>
      <c r="CL5334" s="37">
        <v>1907040603</v>
      </c>
      <c r="CN5334" s="12" t="s">
        <v>1506</v>
      </c>
      <c r="CS5334" s="12"/>
      <c r="CT5334" s="36" t="str">
        <f t="shared" si="83"/>
        <v>1bn - 50bn</v>
      </c>
      <c r="CU5334" s="36" t="str">
        <f>VLOOKUP(CK5334,Mapping!B:C,2,FALSE)</f>
        <v>EU</v>
      </c>
    </row>
    <row r="5335" spans="1:99" ht="16" customHeight="1" x14ac:dyDescent="0.35">
      <c r="A5335" s="12" t="s">
        <v>6965</v>
      </c>
      <c r="B5335" s="12" t="s">
        <v>925</v>
      </c>
      <c r="E5335" s="37">
        <v>0</v>
      </c>
      <c r="G5335" s="37" t="s">
        <v>1505</v>
      </c>
      <c r="I5335" s="37"/>
      <c r="K5335" s="37"/>
      <c r="M5335" s="37"/>
      <c r="O5335" s="37"/>
      <c r="R5335" s="37"/>
      <c r="T5335" s="37"/>
      <c r="V5335" s="37"/>
      <c r="X5335" s="37"/>
      <c r="Z5335" s="37"/>
      <c r="AB5335" s="37"/>
      <c r="AD5335" s="37"/>
      <c r="AF5335" s="37"/>
      <c r="AH5335" s="37"/>
      <c r="AN5335" s="37">
        <v>0</v>
      </c>
      <c r="AO5335" s="12">
        <v>0</v>
      </c>
      <c r="AP5335" s="37">
        <v>0</v>
      </c>
      <c r="AQ5335" s="12">
        <v>0</v>
      </c>
      <c r="AR5335" s="37"/>
      <c r="AT5335" s="37"/>
      <c r="AV5335" s="37"/>
      <c r="AX5335" s="37"/>
      <c r="BH5335" s="12">
        <v>0</v>
      </c>
      <c r="BI5335" s="12">
        <v>0</v>
      </c>
      <c r="BV5335" s="12">
        <v>0</v>
      </c>
      <c r="BY5335" s="12">
        <v>0</v>
      </c>
      <c r="CG5335" s="12" t="s">
        <v>940</v>
      </c>
      <c r="CH5335" s="12">
        <v>108.44199999999999</v>
      </c>
      <c r="CI5335" s="12" t="s">
        <v>6966</v>
      </c>
      <c r="CJ5335" s="12" t="s">
        <v>931</v>
      </c>
      <c r="CK5335" s="12" t="s">
        <v>932</v>
      </c>
      <c r="CL5335" s="37">
        <v>182626036</v>
      </c>
      <c r="CN5335" s="12" t="s">
        <v>1506</v>
      </c>
      <c r="CS5335" s="12"/>
      <c r="CT5335" s="36" t="str">
        <f t="shared" si="83"/>
        <v>500mn</v>
      </c>
      <c r="CU5335" s="36" t="str">
        <f>VLOOKUP(CK5335,Mapping!B:C,2,FALSE)</f>
        <v>US/CA</v>
      </c>
    </row>
    <row r="5336" spans="1:99" ht="16" customHeight="1" x14ac:dyDescent="0.35">
      <c r="A5336" s="12" t="s">
        <v>6967</v>
      </c>
      <c r="B5336" s="12" t="s">
        <v>925</v>
      </c>
      <c r="E5336" s="37">
        <v>796159</v>
      </c>
      <c r="G5336" s="37" t="s">
        <v>1505</v>
      </c>
      <c r="I5336" s="37"/>
      <c r="K5336" s="37"/>
      <c r="M5336" s="37"/>
      <c r="O5336" s="37"/>
      <c r="R5336" s="37"/>
      <c r="T5336" s="37"/>
      <c r="V5336" s="37"/>
      <c r="X5336" s="37"/>
      <c r="Z5336" s="37"/>
      <c r="AB5336" s="37"/>
      <c r="AD5336" s="37"/>
      <c r="AF5336" s="37"/>
      <c r="AH5336" s="37"/>
      <c r="AN5336" s="37">
        <v>594442</v>
      </c>
      <c r="AO5336" s="12">
        <v>0.23</v>
      </c>
      <c r="AP5336" s="37">
        <v>201717</v>
      </c>
      <c r="AQ5336" s="12">
        <v>0.08</v>
      </c>
      <c r="AR5336" s="37"/>
      <c r="AT5336" s="37"/>
      <c r="AV5336" s="37"/>
      <c r="AX5336" s="37"/>
      <c r="BH5336" s="12">
        <v>712</v>
      </c>
      <c r="BI5336" s="12">
        <v>2775</v>
      </c>
      <c r="BV5336" s="12">
        <v>0</v>
      </c>
      <c r="BY5336" s="12">
        <v>0</v>
      </c>
      <c r="CG5336" s="12" t="s">
        <v>991</v>
      </c>
      <c r="CH5336" s="12">
        <v>14.016</v>
      </c>
      <c r="CI5336" s="12" t="s">
        <v>1232</v>
      </c>
      <c r="CJ5336" s="12" t="s">
        <v>1017</v>
      </c>
      <c r="CK5336" s="12" t="s">
        <v>932</v>
      </c>
      <c r="CL5336" s="37">
        <v>255176169</v>
      </c>
      <c r="CN5336" s="12" t="s">
        <v>1525</v>
      </c>
      <c r="CS5336" s="12"/>
      <c r="CT5336" s="36" t="str">
        <f t="shared" si="83"/>
        <v>500mn</v>
      </c>
      <c r="CU5336" s="36" t="str">
        <f>VLOOKUP(CK5336,Mapping!B:C,2,FALSE)</f>
        <v>US/CA</v>
      </c>
    </row>
    <row r="5337" spans="1:99" ht="16" customHeight="1" x14ac:dyDescent="0.35">
      <c r="A5337" s="12" t="s">
        <v>6968</v>
      </c>
      <c r="B5337" s="12" t="s">
        <v>925</v>
      </c>
      <c r="E5337" s="37">
        <v>8661146</v>
      </c>
      <c r="G5337" s="37" t="s">
        <v>1505</v>
      </c>
      <c r="I5337" s="37"/>
      <c r="K5337" s="37"/>
      <c r="M5337" s="37"/>
      <c r="O5337" s="37"/>
      <c r="R5337" s="37"/>
      <c r="T5337" s="37"/>
      <c r="V5337" s="37"/>
      <c r="X5337" s="37"/>
      <c r="Z5337" s="37"/>
      <c r="AB5337" s="37"/>
      <c r="AD5337" s="37"/>
      <c r="AF5337" s="37"/>
      <c r="AH5337" s="37"/>
      <c r="AN5337" s="37"/>
      <c r="AP5337" s="37">
        <v>8661146</v>
      </c>
      <c r="AQ5337" s="12">
        <v>2.5099999999999998</v>
      </c>
      <c r="AR5337" s="37"/>
      <c r="AT5337" s="37"/>
      <c r="AV5337" s="37"/>
      <c r="AX5337" s="37"/>
      <c r="BH5337" s="12">
        <v>37512</v>
      </c>
      <c r="BV5337" s="12">
        <v>0.03</v>
      </c>
      <c r="CG5337" s="12" t="s">
        <v>940</v>
      </c>
      <c r="CH5337" s="12">
        <v>15.609</v>
      </c>
      <c r="CI5337" s="12" t="s">
        <v>1684</v>
      </c>
      <c r="CJ5337" s="12" t="s">
        <v>1130</v>
      </c>
      <c r="CK5337" s="12" t="s">
        <v>932</v>
      </c>
      <c r="CL5337" s="37">
        <v>343619631</v>
      </c>
      <c r="CN5337" s="12" t="s">
        <v>1509</v>
      </c>
      <c r="CS5337" s="12"/>
      <c r="CT5337" s="36" t="str">
        <f t="shared" si="83"/>
        <v>500mn</v>
      </c>
      <c r="CU5337" s="36" t="str">
        <f>VLOOKUP(CK5337,Mapping!B:C,2,FALSE)</f>
        <v>US/CA</v>
      </c>
    </row>
    <row r="5338" spans="1:99" ht="16" customHeight="1" x14ac:dyDescent="0.35">
      <c r="A5338" s="12" t="s">
        <v>6969</v>
      </c>
      <c r="B5338" s="12" t="s">
        <v>925</v>
      </c>
      <c r="E5338" s="37">
        <v>420817</v>
      </c>
      <c r="G5338" s="37" t="s">
        <v>1505</v>
      </c>
      <c r="I5338" s="37"/>
      <c r="K5338" s="37"/>
      <c r="M5338" s="37">
        <v>3764</v>
      </c>
      <c r="N5338" s="12">
        <v>0</v>
      </c>
      <c r="O5338" s="37"/>
      <c r="R5338" s="37"/>
      <c r="T5338" s="37"/>
      <c r="V5338" s="37"/>
      <c r="X5338" s="37"/>
      <c r="Z5338" s="37"/>
      <c r="AB5338" s="37"/>
      <c r="AD5338" s="37"/>
      <c r="AF5338" s="37"/>
      <c r="AH5338" s="37"/>
      <c r="AN5338" s="37">
        <v>416822</v>
      </c>
      <c r="AO5338" s="12">
        <v>0.11</v>
      </c>
      <c r="AP5338" s="37">
        <v>231</v>
      </c>
      <c r="AQ5338" s="12">
        <v>0</v>
      </c>
      <c r="AR5338" s="37"/>
      <c r="AT5338" s="37"/>
      <c r="AV5338" s="37"/>
      <c r="AX5338" s="37"/>
      <c r="BB5338" s="12">
        <v>30</v>
      </c>
      <c r="BH5338" s="12">
        <v>1</v>
      </c>
      <c r="BI5338" s="12">
        <v>2475</v>
      </c>
      <c r="BV5338" s="12">
        <v>0</v>
      </c>
      <c r="BY5338" s="12">
        <v>0</v>
      </c>
      <c r="CC5338" s="12">
        <v>0</v>
      </c>
      <c r="CG5338" s="12" t="s">
        <v>940</v>
      </c>
      <c r="CH5338" s="12">
        <v>11.487</v>
      </c>
      <c r="CI5338" s="12" t="s">
        <v>6970</v>
      </c>
      <c r="CJ5338" s="12" t="s">
        <v>968</v>
      </c>
      <c r="CK5338" s="12" t="s">
        <v>932</v>
      </c>
      <c r="CL5338" s="37">
        <v>373481864</v>
      </c>
      <c r="CN5338" s="12" t="s">
        <v>1509</v>
      </c>
      <c r="CS5338" s="12"/>
      <c r="CT5338" s="36" t="str">
        <f t="shared" si="83"/>
        <v>500mn</v>
      </c>
      <c r="CU5338" s="36" t="str">
        <f>VLOOKUP(CK5338,Mapping!B:C,2,FALSE)</f>
        <v>US/CA</v>
      </c>
    </row>
    <row r="5339" spans="1:99" ht="16" customHeight="1" x14ac:dyDescent="0.35">
      <c r="A5339" s="12" t="s">
        <v>6971</v>
      </c>
      <c r="B5339" s="12" t="s">
        <v>925</v>
      </c>
      <c r="E5339" s="37">
        <v>736</v>
      </c>
      <c r="G5339" s="37" t="s">
        <v>1505</v>
      </c>
      <c r="I5339" s="37"/>
      <c r="K5339" s="37"/>
      <c r="M5339" s="37"/>
      <c r="O5339" s="37"/>
      <c r="Q5339" s="12">
        <v>4</v>
      </c>
      <c r="R5339" s="37"/>
      <c r="T5339" s="37"/>
      <c r="V5339" s="37"/>
      <c r="X5339" s="37"/>
      <c r="Z5339" s="37"/>
      <c r="AB5339" s="37"/>
      <c r="AD5339" s="37"/>
      <c r="AF5339" s="37"/>
      <c r="AH5339" s="37">
        <v>505</v>
      </c>
      <c r="AI5339" s="12">
        <v>0</v>
      </c>
      <c r="AN5339" s="37"/>
      <c r="AP5339" s="37">
        <v>231</v>
      </c>
      <c r="AQ5339" s="12">
        <v>0</v>
      </c>
      <c r="AR5339" s="37"/>
      <c r="AT5339" s="37"/>
      <c r="AV5339" s="37"/>
      <c r="AX5339" s="37"/>
      <c r="BH5339" s="12">
        <v>1</v>
      </c>
      <c r="BQ5339" s="12">
        <v>0</v>
      </c>
      <c r="BV5339" s="12">
        <v>0</v>
      </c>
      <c r="CG5339" s="12" t="s">
        <v>940</v>
      </c>
      <c r="CH5339" s="12">
        <v>42.124000000000002</v>
      </c>
      <c r="CI5339" s="12" t="s">
        <v>1071</v>
      </c>
      <c r="CJ5339" s="12" t="s">
        <v>1072</v>
      </c>
      <c r="CK5339" s="12" t="s">
        <v>932</v>
      </c>
      <c r="CL5339" s="37">
        <v>4143152842</v>
      </c>
      <c r="CN5339" s="12" t="s">
        <v>1506</v>
      </c>
      <c r="CS5339" s="12"/>
      <c r="CT5339" s="36" t="str">
        <f t="shared" si="83"/>
        <v>1bn - 50bn</v>
      </c>
      <c r="CU5339" s="36" t="str">
        <f>VLOOKUP(CK5339,Mapping!B:C,2,FALSE)</f>
        <v>US/CA</v>
      </c>
    </row>
    <row r="5340" spans="1:99" ht="16" customHeight="1" x14ac:dyDescent="0.35">
      <c r="A5340" s="12" t="s">
        <v>6972</v>
      </c>
      <c r="B5340" s="12" t="s">
        <v>925</v>
      </c>
      <c r="E5340" s="37">
        <v>4251</v>
      </c>
      <c r="G5340" s="37" t="s">
        <v>1505</v>
      </c>
      <c r="I5340" s="37"/>
      <c r="K5340" s="37"/>
      <c r="M5340" s="37">
        <v>3137</v>
      </c>
      <c r="N5340" s="12">
        <v>0</v>
      </c>
      <c r="O5340" s="37"/>
      <c r="R5340" s="37"/>
      <c r="T5340" s="37"/>
      <c r="V5340" s="37"/>
      <c r="X5340" s="37"/>
      <c r="Z5340" s="37"/>
      <c r="AB5340" s="37"/>
      <c r="AD5340" s="37">
        <v>1114</v>
      </c>
      <c r="AE5340" s="12">
        <v>0</v>
      </c>
      <c r="AF5340" s="37"/>
      <c r="AH5340" s="37"/>
      <c r="AN5340" s="37"/>
      <c r="AP5340" s="37"/>
      <c r="AR5340" s="37"/>
      <c r="AT5340" s="37"/>
      <c r="AV5340" s="37"/>
      <c r="AX5340" s="37"/>
      <c r="BB5340" s="12">
        <v>25</v>
      </c>
      <c r="BJ5340" s="12">
        <v>10</v>
      </c>
      <c r="CB5340" s="12">
        <v>0</v>
      </c>
      <c r="CC5340" s="12">
        <v>0</v>
      </c>
      <c r="CG5340" s="12" t="s">
        <v>940</v>
      </c>
      <c r="CH5340" s="12">
        <v>96.356999999999999</v>
      </c>
      <c r="CI5340" s="12" t="s">
        <v>1022</v>
      </c>
      <c r="CJ5340" s="12" t="s">
        <v>931</v>
      </c>
      <c r="CK5340" s="12" t="s">
        <v>932</v>
      </c>
      <c r="CL5340" s="37">
        <v>333011947</v>
      </c>
      <c r="CN5340" s="12" t="s">
        <v>1509</v>
      </c>
      <c r="CS5340" s="12"/>
      <c r="CT5340" s="36" t="str">
        <f t="shared" si="83"/>
        <v>500mn</v>
      </c>
      <c r="CU5340" s="36" t="str">
        <f>VLOOKUP(CK5340,Mapping!B:C,2,FALSE)</f>
        <v>US/CA</v>
      </c>
    </row>
    <row r="5341" spans="1:99" ht="16" customHeight="1" x14ac:dyDescent="0.35">
      <c r="A5341" s="12" t="s">
        <v>6973</v>
      </c>
      <c r="B5341" s="12" t="s">
        <v>925</v>
      </c>
      <c r="E5341" s="37">
        <v>410631</v>
      </c>
      <c r="G5341" s="37" t="s">
        <v>1505</v>
      </c>
      <c r="I5341" s="37"/>
      <c r="K5341" s="37"/>
      <c r="M5341" s="37">
        <v>410631</v>
      </c>
      <c r="N5341" s="12">
        <v>0.04</v>
      </c>
      <c r="O5341" s="37"/>
      <c r="R5341" s="37"/>
      <c r="T5341" s="37"/>
      <c r="V5341" s="37"/>
      <c r="X5341" s="37"/>
      <c r="Z5341" s="37"/>
      <c r="AB5341" s="37"/>
      <c r="AD5341" s="37"/>
      <c r="AF5341" s="37"/>
      <c r="AH5341" s="37"/>
      <c r="AN5341" s="37"/>
      <c r="AP5341" s="37"/>
      <c r="AR5341" s="37"/>
      <c r="AT5341" s="37"/>
      <c r="AV5341" s="37"/>
      <c r="AX5341" s="37"/>
      <c r="BB5341" s="12">
        <v>3273</v>
      </c>
      <c r="CC5341" s="12">
        <v>0</v>
      </c>
      <c r="CG5341" s="12" t="s">
        <v>1270</v>
      </c>
      <c r="CH5341" s="12">
        <v>64.58</v>
      </c>
      <c r="CI5341" s="12" t="s">
        <v>983</v>
      </c>
      <c r="CJ5341" s="12" t="s">
        <v>984</v>
      </c>
      <c r="CK5341" s="12" t="s">
        <v>985</v>
      </c>
      <c r="CL5341" s="37">
        <v>928723985</v>
      </c>
      <c r="CN5341" s="12" t="s">
        <v>1270</v>
      </c>
      <c r="CS5341" s="12"/>
      <c r="CT5341" s="36" t="str">
        <f t="shared" si="83"/>
        <v>500mn - 1bn</v>
      </c>
      <c r="CU5341" s="36" t="str">
        <f>VLOOKUP(CK5341,Mapping!B:C,2,FALSE)</f>
        <v>US/CA</v>
      </c>
    </row>
    <row r="5342" spans="1:99" ht="16" customHeight="1" x14ac:dyDescent="0.35">
      <c r="A5342" s="12" t="s">
        <v>6974</v>
      </c>
      <c r="B5342" s="12" t="s">
        <v>925</v>
      </c>
      <c r="E5342" s="37">
        <v>6128100</v>
      </c>
      <c r="G5342" s="37" t="s">
        <v>1505</v>
      </c>
      <c r="I5342" s="37"/>
      <c r="K5342" s="37"/>
      <c r="M5342" s="37"/>
      <c r="O5342" s="37"/>
      <c r="R5342" s="37"/>
      <c r="T5342" s="37"/>
      <c r="V5342" s="37"/>
      <c r="X5342" s="37"/>
      <c r="Z5342" s="37"/>
      <c r="AB5342" s="37"/>
      <c r="AD5342" s="37">
        <v>6128100</v>
      </c>
      <c r="AE5342" s="12">
        <v>1.89</v>
      </c>
      <c r="AF5342" s="37"/>
      <c r="AH5342" s="37"/>
      <c r="AN5342" s="37"/>
      <c r="AP5342" s="37"/>
      <c r="AR5342" s="37"/>
      <c r="AT5342" s="37"/>
      <c r="AV5342" s="37"/>
      <c r="AX5342" s="37"/>
      <c r="BJ5342" s="12">
        <v>55000</v>
      </c>
      <c r="CB5342" s="12">
        <v>0.02</v>
      </c>
      <c r="CG5342" s="12" t="s">
        <v>976</v>
      </c>
      <c r="CH5342" s="12">
        <v>116.032</v>
      </c>
      <c r="CI5342" s="12" t="s">
        <v>938</v>
      </c>
      <c r="CJ5342" s="12" t="s">
        <v>931</v>
      </c>
      <c r="CK5342" s="12" t="s">
        <v>932</v>
      </c>
      <c r="CL5342" s="37">
        <v>324668473</v>
      </c>
      <c r="CN5342" s="12" t="s">
        <v>1513</v>
      </c>
      <c r="CS5342" s="12"/>
      <c r="CT5342" s="36" t="str">
        <f t="shared" si="83"/>
        <v>500mn</v>
      </c>
      <c r="CU5342" s="36" t="str">
        <f>VLOOKUP(CK5342,Mapping!B:C,2,FALSE)</f>
        <v>US/CA</v>
      </c>
    </row>
    <row r="5343" spans="1:99" ht="16" customHeight="1" x14ac:dyDescent="0.35">
      <c r="A5343" s="12" t="s">
        <v>6975</v>
      </c>
      <c r="B5343" s="12" t="s">
        <v>925</v>
      </c>
      <c r="E5343" s="37">
        <v>971585</v>
      </c>
      <c r="G5343" s="37" t="s">
        <v>1505</v>
      </c>
      <c r="I5343" s="37"/>
      <c r="K5343" s="37"/>
      <c r="M5343" s="37"/>
      <c r="O5343" s="37"/>
      <c r="R5343" s="37"/>
      <c r="T5343" s="37"/>
      <c r="V5343" s="37"/>
      <c r="X5343" s="37"/>
      <c r="Z5343" s="37"/>
      <c r="AB5343" s="37"/>
      <c r="AD5343" s="37"/>
      <c r="AF5343" s="37"/>
      <c r="AH5343" s="37"/>
      <c r="AN5343" s="37">
        <v>0</v>
      </c>
      <c r="AO5343" s="12">
        <v>0</v>
      </c>
      <c r="AP5343" s="37">
        <v>971585</v>
      </c>
      <c r="AQ5343" s="12">
        <v>0.38</v>
      </c>
      <c r="AR5343" s="37"/>
      <c r="AT5343" s="37"/>
      <c r="AV5343" s="37"/>
      <c r="AX5343" s="37"/>
      <c r="BH5343" s="12">
        <v>4208</v>
      </c>
      <c r="BI5343" s="12">
        <v>0</v>
      </c>
      <c r="BV5343" s="12">
        <v>0</v>
      </c>
      <c r="BY5343" s="12">
        <v>0</v>
      </c>
      <c r="CG5343" s="12" t="s">
        <v>940</v>
      </c>
      <c r="CH5343" s="12">
        <v>58.612000000000002</v>
      </c>
      <c r="CI5343" s="12" t="s">
        <v>1584</v>
      </c>
      <c r="CJ5343" s="12" t="s">
        <v>931</v>
      </c>
      <c r="CK5343" s="12" t="s">
        <v>932</v>
      </c>
      <c r="CL5343" s="37">
        <v>255474584</v>
      </c>
      <c r="CN5343" s="12" t="s">
        <v>1509</v>
      </c>
      <c r="CS5343" s="12"/>
      <c r="CT5343" s="36" t="str">
        <f t="shared" si="83"/>
        <v>500mn</v>
      </c>
      <c r="CU5343" s="36" t="str">
        <f>VLOOKUP(CK5343,Mapping!B:C,2,FALSE)</f>
        <v>US/CA</v>
      </c>
    </row>
    <row r="5344" spans="1:99" ht="16" customHeight="1" x14ac:dyDescent="0.35">
      <c r="A5344" s="12" t="s">
        <v>6976</v>
      </c>
      <c r="B5344" s="12" t="s">
        <v>925</v>
      </c>
      <c r="E5344" s="37">
        <v>8492309</v>
      </c>
      <c r="G5344" s="37" t="s">
        <v>1505</v>
      </c>
      <c r="I5344" s="37"/>
      <c r="K5344" s="37"/>
      <c r="M5344" s="37">
        <v>3002679</v>
      </c>
      <c r="N5344" s="12">
        <v>0.17</v>
      </c>
      <c r="O5344" s="37"/>
      <c r="Q5344" s="12">
        <v>7701</v>
      </c>
      <c r="R5344" s="37"/>
      <c r="T5344" s="37"/>
      <c r="V5344" s="37"/>
      <c r="X5344" s="37"/>
      <c r="Z5344" s="37">
        <v>410912</v>
      </c>
      <c r="AA5344" s="12">
        <v>0.02</v>
      </c>
      <c r="AB5344" s="37"/>
      <c r="AD5344" s="37">
        <v>385698</v>
      </c>
      <c r="AE5344" s="12">
        <v>0.02</v>
      </c>
      <c r="AF5344" s="37"/>
      <c r="AH5344" s="37">
        <v>919961</v>
      </c>
      <c r="AI5344" s="12">
        <v>0.05</v>
      </c>
      <c r="AN5344" s="37">
        <v>3773059</v>
      </c>
      <c r="AO5344" s="12">
        <v>0.22</v>
      </c>
      <c r="AP5344" s="37"/>
      <c r="AR5344" s="37"/>
      <c r="AT5344" s="37"/>
      <c r="AV5344" s="37"/>
      <c r="AX5344" s="37"/>
      <c r="BB5344" s="12">
        <v>22708</v>
      </c>
      <c r="BC5344" s="12">
        <v>9993</v>
      </c>
      <c r="BI5344" s="12">
        <v>20475</v>
      </c>
      <c r="BJ5344" s="12">
        <v>4191</v>
      </c>
      <c r="BQ5344" s="12">
        <v>0</v>
      </c>
      <c r="BY5344" s="12">
        <v>0</v>
      </c>
      <c r="CB5344" s="12">
        <v>0</v>
      </c>
      <c r="CC5344" s="12">
        <v>0</v>
      </c>
      <c r="CD5344" s="12">
        <v>0</v>
      </c>
      <c r="CG5344" s="12" t="s">
        <v>998</v>
      </c>
      <c r="CH5344" s="12">
        <v>29.018999999999998</v>
      </c>
      <c r="CI5344" s="12" t="s">
        <v>1876</v>
      </c>
      <c r="CJ5344" s="12" t="s">
        <v>1017</v>
      </c>
      <c r="CK5344" s="12" t="s">
        <v>932</v>
      </c>
      <c r="CL5344" s="37">
        <v>1734576518</v>
      </c>
      <c r="CN5344" s="12" t="s">
        <v>998</v>
      </c>
      <c r="CS5344" s="12"/>
      <c r="CT5344" s="36" t="str">
        <f t="shared" si="83"/>
        <v>1bn - 50bn</v>
      </c>
      <c r="CU5344" s="36" t="str">
        <f>VLOOKUP(CK5344,Mapping!B:C,2,FALSE)</f>
        <v>US/CA</v>
      </c>
    </row>
    <row r="5345" spans="1:99" ht="16" customHeight="1" x14ac:dyDescent="0.35">
      <c r="A5345" s="12" t="s">
        <v>574</v>
      </c>
      <c r="B5345" s="12" t="s">
        <v>933</v>
      </c>
      <c r="E5345" s="37">
        <v>26708610</v>
      </c>
      <c r="F5345" s="12">
        <v>11150</v>
      </c>
      <c r="G5345" s="37" t="s">
        <v>1505</v>
      </c>
      <c r="I5345" s="37">
        <v>793824</v>
      </c>
      <c r="J5345" s="12">
        <v>0.03</v>
      </c>
      <c r="K5345" s="37">
        <v>6547898</v>
      </c>
      <c r="L5345" s="12">
        <v>0.23</v>
      </c>
      <c r="M5345" s="37"/>
      <c r="O5345" s="37">
        <v>13306865</v>
      </c>
      <c r="P5345" s="12">
        <v>0.46</v>
      </c>
      <c r="R5345" s="37">
        <v>1983309</v>
      </c>
      <c r="S5345" s="12">
        <v>7.0000000000000007E-2</v>
      </c>
      <c r="T5345" s="37"/>
      <c r="V5345" s="37">
        <v>1767776</v>
      </c>
      <c r="W5345" s="12">
        <v>0.06</v>
      </c>
      <c r="X5345" s="37"/>
      <c r="Z5345" s="37"/>
      <c r="AB5345" s="37">
        <v>1158817</v>
      </c>
      <c r="AC5345" s="12">
        <v>0.04</v>
      </c>
      <c r="AD5345" s="37"/>
      <c r="AF5345" s="37">
        <v>963252</v>
      </c>
      <c r="AG5345" s="12">
        <v>0.03</v>
      </c>
      <c r="AH5345" s="37"/>
      <c r="AJ5345" s="12">
        <v>80800</v>
      </c>
      <c r="AK5345" s="12">
        <v>64100</v>
      </c>
      <c r="AL5345" s="12">
        <v>725117</v>
      </c>
      <c r="AM5345" s="12">
        <v>64800</v>
      </c>
      <c r="AN5345" s="37"/>
      <c r="AP5345" s="37"/>
      <c r="AR5345" s="37"/>
      <c r="AT5345" s="37"/>
      <c r="AV5345" s="37"/>
      <c r="AX5345" s="37">
        <v>186869</v>
      </c>
      <c r="AY5345" s="12">
        <v>0.01</v>
      </c>
      <c r="AZ5345" s="12">
        <v>149400</v>
      </c>
      <c r="BF5345" s="12">
        <v>57000</v>
      </c>
      <c r="BG5345" s="12">
        <v>85062</v>
      </c>
      <c r="BO5345" s="12">
        <v>0</v>
      </c>
      <c r="BP5345" s="12">
        <v>0</v>
      </c>
      <c r="BR5345" s="12">
        <v>0</v>
      </c>
      <c r="BS5345" s="12">
        <v>0</v>
      </c>
      <c r="BT5345" s="12">
        <v>0</v>
      </c>
      <c r="BU5345" s="12">
        <v>0</v>
      </c>
      <c r="BW5345" s="12">
        <v>0</v>
      </c>
      <c r="BX5345" s="12">
        <v>0</v>
      </c>
      <c r="CG5345" s="12" t="s">
        <v>940</v>
      </c>
      <c r="CH5345" s="12">
        <v>86.706999999999994</v>
      </c>
      <c r="CI5345" s="12" t="s">
        <v>977</v>
      </c>
      <c r="CJ5345" s="12"/>
      <c r="CK5345" s="12" t="s">
        <v>927</v>
      </c>
      <c r="CL5345" s="37">
        <v>2912096785</v>
      </c>
      <c r="CN5345" s="12" t="s">
        <v>1506</v>
      </c>
      <c r="CS5345" s="12"/>
      <c r="CT5345" s="36" t="str">
        <f t="shared" si="83"/>
        <v>1bn - 50bn</v>
      </c>
      <c r="CU5345" s="36" t="str">
        <f>VLOOKUP(CK5345,Mapping!B:C,2,FALSE)</f>
        <v>CN</v>
      </c>
    </row>
    <row r="5346" spans="1:99" ht="16" customHeight="1" x14ac:dyDescent="0.35">
      <c r="A5346" s="12" t="s">
        <v>6977</v>
      </c>
      <c r="B5346" s="12" t="s">
        <v>925</v>
      </c>
      <c r="E5346" s="37">
        <v>466478</v>
      </c>
      <c r="G5346" s="37" t="s">
        <v>1505</v>
      </c>
      <c r="I5346" s="37"/>
      <c r="K5346" s="37"/>
      <c r="M5346" s="37"/>
      <c r="O5346" s="37"/>
      <c r="Q5346" s="12">
        <v>3694</v>
      </c>
      <c r="R5346" s="37"/>
      <c r="T5346" s="37"/>
      <c r="V5346" s="37"/>
      <c r="X5346" s="37"/>
      <c r="Z5346" s="37"/>
      <c r="AB5346" s="37"/>
      <c r="AD5346" s="37"/>
      <c r="AF5346" s="37"/>
      <c r="AH5346" s="37">
        <v>466478</v>
      </c>
      <c r="AI5346" s="12">
        <v>0.47</v>
      </c>
      <c r="AN5346" s="37"/>
      <c r="AP5346" s="37"/>
      <c r="AR5346" s="37"/>
      <c r="AT5346" s="37"/>
      <c r="AV5346" s="37"/>
      <c r="AX5346" s="37"/>
      <c r="BQ5346" s="12">
        <v>0</v>
      </c>
      <c r="CG5346" s="12" t="s">
        <v>929</v>
      </c>
      <c r="CH5346" s="12">
        <v>34.119999999999997</v>
      </c>
      <c r="CI5346" s="12" t="s">
        <v>3126</v>
      </c>
      <c r="CJ5346" s="12" t="s">
        <v>1017</v>
      </c>
      <c r="CK5346" s="12" t="s">
        <v>932</v>
      </c>
      <c r="CL5346" s="37">
        <v>98213844</v>
      </c>
      <c r="CN5346" s="12" t="s">
        <v>1506</v>
      </c>
      <c r="CS5346" s="12"/>
      <c r="CT5346" s="36" t="str">
        <f t="shared" si="83"/>
        <v>500mn</v>
      </c>
      <c r="CU5346" s="36" t="str">
        <f>VLOOKUP(CK5346,Mapping!B:C,2,FALSE)</f>
        <v>US/CA</v>
      </c>
    </row>
    <row r="5347" spans="1:99" ht="16" customHeight="1" x14ac:dyDescent="0.35">
      <c r="A5347" s="12" t="s">
        <v>6978</v>
      </c>
      <c r="B5347" s="12" t="s">
        <v>925</v>
      </c>
      <c r="E5347" s="37">
        <v>1186222</v>
      </c>
      <c r="G5347" s="37" t="s">
        <v>1505</v>
      </c>
      <c r="I5347" s="37"/>
      <c r="K5347" s="37"/>
      <c r="M5347" s="37">
        <v>249039</v>
      </c>
      <c r="N5347" s="12">
        <v>0.01</v>
      </c>
      <c r="O5347" s="37"/>
      <c r="R5347" s="37"/>
      <c r="T5347" s="37"/>
      <c r="V5347" s="37"/>
      <c r="X5347" s="37"/>
      <c r="Z5347" s="37"/>
      <c r="AB5347" s="37"/>
      <c r="AD5347" s="37"/>
      <c r="AF5347" s="37"/>
      <c r="AH5347" s="37"/>
      <c r="AN5347" s="37">
        <v>937183</v>
      </c>
      <c r="AO5347" s="12">
        <v>0.04</v>
      </c>
      <c r="AP5347" s="37"/>
      <c r="AR5347" s="37"/>
      <c r="AT5347" s="37"/>
      <c r="AV5347" s="37"/>
      <c r="AX5347" s="37"/>
      <c r="BB5347" s="12">
        <v>1699</v>
      </c>
      <c r="BI5347" s="12">
        <v>4375</v>
      </c>
      <c r="BY5347" s="12">
        <v>0</v>
      </c>
      <c r="CC5347" s="12">
        <v>0</v>
      </c>
      <c r="CG5347" s="12" t="s">
        <v>963</v>
      </c>
      <c r="CH5347" s="12">
        <v>28.63</v>
      </c>
      <c r="CI5347" s="12" t="s">
        <v>6979</v>
      </c>
      <c r="CJ5347" s="12" t="s">
        <v>1097</v>
      </c>
      <c r="CK5347" s="12" t="s">
        <v>932</v>
      </c>
      <c r="CL5347" s="37">
        <v>2232695275</v>
      </c>
      <c r="CN5347" s="12" t="s">
        <v>1509</v>
      </c>
      <c r="CS5347" s="12"/>
      <c r="CT5347" s="36" t="str">
        <f t="shared" si="83"/>
        <v>1bn - 50bn</v>
      </c>
      <c r="CU5347" s="36" t="str">
        <f>VLOOKUP(CK5347,Mapping!B:C,2,FALSE)</f>
        <v>US/CA</v>
      </c>
    </row>
    <row r="5348" spans="1:99" ht="16" customHeight="1" x14ac:dyDescent="0.35">
      <c r="A5348" s="12" t="s">
        <v>6980</v>
      </c>
      <c r="B5348" s="12" t="s">
        <v>933</v>
      </c>
      <c r="E5348" s="37">
        <v>3854016</v>
      </c>
      <c r="G5348" s="37" t="s">
        <v>1505</v>
      </c>
      <c r="I5348" s="37"/>
      <c r="K5348" s="37"/>
      <c r="M5348" s="37"/>
      <c r="O5348" s="37"/>
      <c r="R5348" s="37"/>
      <c r="T5348" s="37"/>
      <c r="V5348" s="37"/>
      <c r="X5348" s="37"/>
      <c r="Z5348" s="37"/>
      <c r="AB5348" s="37"/>
      <c r="AD5348" s="37"/>
      <c r="AF5348" s="37"/>
      <c r="AH5348" s="37"/>
      <c r="AN5348" s="37">
        <v>0</v>
      </c>
      <c r="AO5348" s="12">
        <v>0</v>
      </c>
      <c r="AP5348" s="37">
        <v>3854016</v>
      </c>
      <c r="AQ5348" s="12">
        <v>0.02</v>
      </c>
      <c r="AR5348" s="37"/>
      <c r="AT5348" s="37"/>
      <c r="AV5348" s="37"/>
      <c r="AX5348" s="37"/>
      <c r="BH5348" s="12">
        <v>16692</v>
      </c>
      <c r="BI5348" s="12">
        <v>0</v>
      </c>
      <c r="BV5348" s="12">
        <v>0.01</v>
      </c>
      <c r="BY5348" s="12">
        <v>0</v>
      </c>
      <c r="CG5348" s="12" t="s">
        <v>963</v>
      </c>
      <c r="CH5348" s="12">
        <v>65.772000000000006</v>
      </c>
      <c r="CI5348" s="12" t="s">
        <v>967</v>
      </c>
      <c r="CJ5348" s="12" t="s">
        <v>968</v>
      </c>
      <c r="CK5348" s="12" t="s">
        <v>932</v>
      </c>
      <c r="CL5348" s="37">
        <v>23845116883</v>
      </c>
      <c r="CN5348" s="12" t="s">
        <v>1506</v>
      </c>
      <c r="CS5348" s="12"/>
      <c r="CT5348" s="36" t="str">
        <f t="shared" si="83"/>
        <v>1bn - 50bn</v>
      </c>
      <c r="CU5348" s="36" t="str">
        <f>VLOOKUP(CK5348,Mapping!B:C,2,FALSE)</f>
        <v>US/CA</v>
      </c>
    </row>
    <row r="5349" spans="1:99" ht="16" customHeight="1" x14ac:dyDescent="0.35">
      <c r="A5349" s="12" t="s">
        <v>6981</v>
      </c>
      <c r="B5349" s="12" t="s">
        <v>925</v>
      </c>
      <c r="E5349" s="37">
        <v>29472</v>
      </c>
      <c r="G5349" s="37" t="s">
        <v>1505</v>
      </c>
      <c r="I5349" s="37"/>
      <c r="K5349" s="37"/>
      <c r="M5349" s="37"/>
      <c r="O5349" s="37"/>
      <c r="Q5349" s="12">
        <v>0</v>
      </c>
      <c r="R5349" s="37"/>
      <c r="T5349" s="37"/>
      <c r="V5349" s="37"/>
      <c r="X5349" s="37"/>
      <c r="Z5349" s="37"/>
      <c r="AB5349" s="37"/>
      <c r="AD5349" s="37"/>
      <c r="AF5349" s="37"/>
      <c r="AH5349" s="37">
        <v>0</v>
      </c>
      <c r="AI5349" s="12">
        <v>0</v>
      </c>
      <c r="AN5349" s="37">
        <v>29472</v>
      </c>
      <c r="AO5349" s="12">
        <v>0.01</v>
      </c>
      <c r="AP5349" s="37"/>
      <c r="AR5349" s="37"/>
      <c r="AT5349" s="37"/>
      <c r="AV5349" s="37"/>
      <c r="AX5349" s="37"/>
      <c r="BI5349" s="12">
        <v>175</v>
      </c>
      <c r="BQ5349" s="12">
        <v>0</v>
      </c>
      <c r="BY5349" s="12">
        <v>0</v>
      </c>
      <c r="CG5349" s="12" t="s">
        <v>959</v>
      </c>
      <c r="CH5349" s="12">
        <v>21.823</v>
      </c>
      <c r="CI5349" s="12" t="s">
        <v>974</v>
      </c>
      <c r="CJ5349" s="12" t="s">
        <v>975</v>
      </c>
      <c r="CK5349" s="12" t="s">
        <v>932</v>
      </c>
      <c r="CL5349" s="37">
        <v>589057832</v>
      </c>
      <c r="CN5349" s="12" t="s">
        <v>1509</v>
      </c>
      <c r="CS5349" s="12"/>
      <c r="CT5349" s="36" t="str">
        <f t="shared" si="83"/>
        <v>500mn - 1bn</v>
      </c>
      <c r="CU5349" s="36" t="str">
        <f>VLOOKUP(CK5349,Mapping!B:C,2,FALSE)</f>
        <v>US/CA</v>
      </c>
    </row>
    <row r="5350" spans="1:99" ht="16" customHeight="1" x14ac:dyDescent="0.35">
      <c r="A5350" s="12" t="s">
        <v>6982</v>
      </c>
      <c r="B5350" s="12" t="s">
        <v>925</v>
      </c>
      <c r="E5350" s="37">
        <v>4142339</v>
      </c>
      <c r="G5350" s="37" t="s">
        <v>1505</v>
      </c>
      <c r="I5350" s="37"/>
      <c r="K5350" s="37"/>
      <c r="M5350" s="37"/>
      <c r="O5350" s="37"/>
      <c r="R5350" s="37"/>
      <c r="T5350" s="37"/>
      <c r="V5350" s="37"/>
      <c r="X5350" s="37">
        <v>20436</v>
      </c>
      <c r="Y5350" s="12">
        <v>0</v>
      </c>
      <c r="Z5350" s="37"/>
      <c r="AB5350" s="37"/>
      <c r="AD5350" s="37"/>
      <c r="AF5350" s="37"/>
      <c r="AH5350" s="37"/>
      <c r="AN5350" s="37">
        <v>4121903</v>
      </c>
      <c r="AO5350" s="12">
        <v>0.27</v>
      </c>
      <c r="AP5350" s="37"/>
      <c r="AR5350" s="37"/>
      <c r="AT5350" s="37"/>
      <c r="AV5350" s="37"/>
      <c r="AX5350" s="37"/>
      <c r="BA5350" s="12">
        <v>200</v>
      </c>
      <c r="BI5350" s="12">
        <v>24475</v>
      </c>
      <c r="BY5350" s="12">
        <v>0</v>
      </c>
      <c r="BZ5350" s="12">
        <v>0</v>
      </c>
      <c r="CG5350" s="12" t="s">
        <v>929</v>
      </c>
      <c r="CH5350" s="12">
        <v>41.323999999999998</v>
      </c>
      <c r="CI5350" s="12" t="s">
        <v>1278</v>
      </c>
      <c r="CJ5350" s="12" t="s">
        <v>1109</v>
      </c>
      <c r="CK5350" s="12" t="s">
        <v>932</v>
      </c>
      <c r="CL5350" s="37">
        <v>1511805426</v>
      </c>
      <c r="CN5350" s="12" t="s">
        <v>1509</v>
      </c>
      <c r="CS5350" s="12"/>
      <c r="CT5350" s="36" t="str">
        <f t="shared" si="83"/>
        <v>1bn - 50bn</v>
      </c>
      <c r="CU5350" s="36" t="str">
        <f>VLOOKUP(CK5350,Mapping!B:C,2,FALSE)</f>
        <v>US/CA</v>
      </c>
    </row>
    <row r="5351" spans="1:99" ht="16" customHeight="1" x14ac:dyDescent="0.35">
      <c r="A5351" s="12" t="s">
        <v>6983</v>
      </c>
      <c r="B5351" s="12" t="s">
        <v>925</v>
      </c>
      <c r="E5351" s="37">
        <v>127255</v>
      </c>
      <c r="G5351" s="37" t="s">
        <v>1505</v>
      </c>
      <c r="I5351" s="37"/>
      <c r="K5351" s="37"/>
      <c r="M5351" s="37"/>
      <c r="O5351" s="37"/>
      <c r="Q5351" s="12">
        <v>133</v>
      </c>
      <c r="R5351" s="37"/>
      <c r="T5351" s="37"/>
      <c r="V5351" s="37"/>
      <c r="X5351" s="37"/>
      <c r="Z5351" s="37"/>
      <c r="AB5351" s="37"/>
      <c r="AD5351" s="37"/>
      <c r="AF5351" s="37"/>
      <c r="AH5351" s="37">
        <v>16795</v>
      </c>
      <c r="AI5351" s="12">
        <v>0.01</v>
      </c>
      <c r="AN5351" s="37">
        <v>96837</v>
      </c>
      <c r="AO5351" s="12">
        <v>0.04</v>
      </c>
      <c r="AP5351" s="37">
        <v>13623</v>
      </c>
      <c r="AQ5351" s="12">
        <v>0.01</v>
      </c>
      <c r="AR5351" s="37"/>
      <c r="AT5351" s="37"/>
      <c r="AV5351" s="37"/>
      <c r="AX5351" s="37"/>
      <c r="BH5351" s="12">
        <v>59</v>
      </c>
      <c r="BI5351" s="12">
        <v>575</v>
      </c>
      <c r="BQ5351" s="12">
        <v>0</v>
      </c>
      <c r="BV5351" s="12">
        <v>0</v>
      </c>
      <c r="BY5351" s="12">
        <v>0</v>
      </c>
      <c r="CG5351" s="12" t="s">
        <v>934</v>
      </c>
      <c r="CH5351" s="12">
        <v>49.734000000000002</v>
      </c>
      <c r="CI5351" s="12" t="s">
        <v>941</v>
      </c>
      <c r="CJ5351" s="12" t="s">
        <v>941</v>
      </c>
      <c r="CK5351" s="12" t="s">
        <v>932</v>
      </c>
      <c r="CL5351" s="37">
        <v>231657098</v>
      </c>
      <c r="CN5351" s="12" t="s">
        <v>1509</v>
      </c>
      <c r="CS5351" s="12"/>
      <c r="CT5351" s="36" t="str">
        <f t="shared" si="83"/>
        <v>500mn</v>
      </c>
      <c r="CU5351" s="36" t="str">
        <f>VLOOKUP(CK5351,Mapping!B:C,2,FALSE)</f>
        <v>US/CA</v>
      </c>
    </row>
    <row r="5352" spans="1:99" ht="16" customHeight="1" x14ac:dyDescent="0.35">
      <c r="A5352" s="12" t="s">
        <v>6984</v>
      </c>
      <c r="B5352" s="12" t="s">
        <v>925</v>
      </c>
      <c r="E5352" s="37">
        <v>290512</v>
      </c>
      <c r="G5352" s="37" t="s">
        <v>1505</v>
      </c>
      <c r="I5352" s="37"/>
      <c r="K5352" s="37"/>
      <c r="M5352" s="37"/>
      <c r="O5352" s="37"/>
      <c r="R5352" s="37"/>
      <c r="T5352" s="37"/>
      <c r="V5352" s="37"/>
      <c r="X5352" s="37"/>
      <c r="Z5352" s="37"/>
      <c r="AB5352" s="37"/>
      <c r="AD5352" s="37"/>
      <c r="AF5352" s="37"/>
      <c r="AH5352" s="37"/>
      <c r="AN5352" s="37">
        <v>290512</v>
      </c>
      <c r="AO5352" s="12">
        <v>7.0000000000000007E-2</v>
      </c>
      <c r="AP5352" s="37"/>
      <c r="AR5352" s="37"/>
      <c r="AT5352" s="37"/>
      <c r="AV5352" s="37"/>
      <c r="AX5352" s="37"/>
      <c r="BI5352" s="12">
        <v>1725</v>
      </c>
      <c r="BY5352" s="12">
        <v>0</v>
      </c>
      <c r="CG5352" s="12" t="s">
        <v>940</v>
      </c>
      <c r="CH5352" s="12">
        <v>17.413</v>
      </c>
      <c r="CI5352" s="12" t="s">
        <v>930</v>
      </c>
      <c r="CJ5352" s="12" t="s">
        <v>931</v>
      </c>
      <c r="CK5352" s="12" t="s">
        <v>932</v>
      </c>
      <c r="CL5352" s="37">
        <v>403673795</v>
      </c>
      <c r="CN5352" s="12" t="s">
        <v>1509</v>
      </c>
      <c r="CS5352" s="12"/>
      <c r="CT5352" s="36" t="str">
        <f t="shared" si="83"/>
        <v>500mn</v>
      </c>
      <c r="CU5352" s="36" t="str">
        <f>VLOOKUP(CK5352,Mapping!B:C,2,FALSE)</f>
        <v>US/CA</v>
      </c>
    </row>
    <row r="5353" spans="1:99" ht="16" customHeight="1" x14ac:dyDescent="0.35">
      <c r="A5353" s="12" t="s">
        <v>6985</v>
      </c>
      <c r="B5353" s="12" t="s">
        <v>925</v>
      </c>
      <c r="E5353" s="37">
        <v>467346</v>
      </c>
      <c r="G5353" s="37" t="s">
        <v>1505</v>
      </c>
      <c r="I5353" s="37"/>
      <c r="K5353" s="37"/>
      <c r="M5353" s="37">
        <v>0</v>
      </c>
      <c r="N5353" s="12">
        <v>0</v>
      </c>
      <c r="O5353" s="37"/>
      <c r="R5353" s="37"/>
      <c r="T5353" s="37"/>
      <c r="V5353" s="37"/>
      <c r="X5353" s="37"/>
      <c r="Z5353" s="37"/>
      <c r="AB5353" s="37"/>
      <c r="AD5353" s="37"/>
      <c r="AF5353" s="37"/>
      <c r="AH5353" s="37"/>
      <c r="AN5353" s="37">
        <v>467346</v>
      </c>
      <c r="AO5353" s="12">
        <v>0.09</v>
      </c>
      <c r="AP5353" s="37"/>
      <c r="AR5353" s="37"/>
      <c r="AT5353" s="37"/>
      <c r="AV5353" s="37"/>
      <c r="AX5353" s="37"/>
      <c r="BB5353" s="12">
        <v>0</v>
      </c>
      <c r="BI5353" s="12">
        <v>2775</v>
      </c>
      <c r="BY5353" s="12">
        <v>0</v>
      </c>
      <c r="CC5353" s="12">
        <v>0</v>
      </c>
      <c r="CG5353" s="12" t="s">
        <v>929</v>
      </c>
      <c r="CH5353" s="12">
        <v>22.038</v>
      </c>
      <c r="CI5353" s="12" t="s">
        <v>1124</v>
      </c>
      <c r="CJ5353" s="12" t="s">
        <v>1125</v>
      </c>
      <c r="CK5353" s="12" t="s">
        <v>932</v>
      </c>
      <c r="CL5353" s="37">
        <v>543176048</v>
      </c>
      <c r="CN5353" s="12" t="s">
        <v>1509</v>
      </c>
      <c r="CS5353" s="12"/>
      <c r="CT5353" s="36" t="str">
        <f t="shared" si="83"/>
        <v>500mn - 1bn</v>
      </c>
      <c r="CU5353" s="36" t="str">
        <f>VLOOKUP(CK5353,Mapping!B:C,2,FALSE)</f>
        <v>US/CA</v>
      </c>
    </row>
    <row r="5354" spans="1:99" ht="16" customHeight="1" x14ac:dyDescent="0.35">
      <c r="A5354" s="12" t="s">
        <v>6986</v>
      </c>
      <c r="B5354" s="12" t="s">
        <v>925</v>
      </c>
      <c r="E5354" s="37">
        <v>252560</v>
      </c>
      <c r="G5354" s="37" t="s">
        <v>1505</v>
      </c>
      <c r="I5354" s="37"/>
      <c r="K5354" s="37"/>
      <c r="M5354" s="37"/>
      <c r="O5354" s="37"/>
      <c r="Q5354" s="12">
        <v>2000</v>
      </c>
      <c r="R5354" s="37"/>
      <c r="T5354" s="37"/>
      <c r="V5354" s="37"/>
      <c r="X5354" s="37"/>
      <c r="Z5354" s="37"/>
      <c r="AB5354" s="37"/>
      <c r="AD5354" s="37"/>
      <c r="AF5354" s="37"/>
      <c r="AH5354" s="37">
        <v>252560</v>
      </c>
      <c r="AI5354" s="12">
        <v>0.79</v>
      </c>
      <c r="AN5354" s="37"/>
      <c r="AP5354" s="37"/>
      <c r="AR5354" s="37"/>
      <c r="AT5354" s="37"/>
      <c r="AV5354" s="37"/>
      <c r="AX5354" s="37"/>
      <c r="BQ5354" s="12">
        <v>0</v>
      </c>
      <c r="CG5354" s="12" t="s">
        <v>976</v>
      </c>
      <c r="CH5354" s="12">
        <v>140.78299999999999</v>
      </c>
      <c r="CI5354" s="12" t="s">
        <v>1108</v>
      </c>
      <c r="CJ5354" s="12" t="s">
        <v>1109</v>
      </c>
      <c r="CK5354" s="12" t="s">
        <v>932</v>
      </c>
      <c r="CL5354" s="37">
        <v>32037762</v>
      </c>
      <c r="CN5354" s="12" t="s">
        <v>1513</v>
      </c>
      <c r="CS5354" s="12"/>
      <c r="CT5354" s="36" t="str">
        <f t="shared" si="83"/>
        <v>500mn</v>
      </c>
      <c r="CU5354" s="36" t="str">
        <f>VLOOKUP(CK5354,Mapping!B:C,2,FALSE)</f>
        <v>US/CA</v>
      </c>
    </row>
    <row r="5355" spans="1:99" ht="16" customHeight="1" x14ac:dyDescent="0.35">
      <c r="A5355" s="12" t="s">
        <v>6987</v>
      </c>
      <c r="B5355" s="12" t="s">
        <v>925</v>
      </c>
      <c r="E5355" s="37">
        <v>607854</v>
      </c>
      <c r="G5355" s="37" t="s">
        <v>1505</v>
      </c>
      <c r="I5355" s="37"/>
      <c r="K5355" s="37"/>
      <c r="M5355" s="37">
        <v>607854</v>
      </c>
      <c r="N5355" s="12">
        <v>0</v>
      </c>
      <c r="O5355" s="37"/>
      <c r="R5355" s="37"/>
      <c r="T5355" s="37"/>
      <c r="V5355" s="37"/>
      <c r="X5355" s="37"/>
      <c r="Z5355" s="37"/>
      <c r="AB5355" s="37"/>
      <c r="AD5355" s="37"/>
      <c r="AF5355" s="37"/>
      <c r="AH5355" s="37"/>
      <c r="AN5355" s="37"/>
      <c r="AP5355" s="37"/>
      <c r="AR5355" s="37"/>
      <c r="AT5355" s="37"/>
      <c r="AV5355" s="37"/>
      <c r="AX5355" s="37"/>
      <c r="BB5355" s="12">
        <v>4845</v>
      </c>
      <c r="CC5355" s="12">
        <v>0</v>
      </c>
      <c r="CG5355" s="12" t="s">
        <v>1058</v>
      </c>
      <c r="CH5355" s="12">
        <v>62.826999999999998</v>
      </c>
      <c r="CI5355" s="12" t="s">
        <v>1549</v>
      </c>
      <c r="CJ5355" s="12" t="s">
        <v>966</v>
      </c>
      <c r="CK5355" s="12" t="s">
        <v>932</v>
      </c>
      <c r="CL5355" s="37">
        <v>14075557836</v>
      </c>
      <c r="CN5355" s="12" t="s">
        <v>1506</v>
      </c>
      <c r="CS5355" s="12"/>
      <c r="CT5355" s="36" t="str">
        <f t="shared" si="83"/>
        <v>1bn - 50bn</v>
      </c>
      <c r="CU5355" s="36" t="str">
        <f>VLOOKUP(CK5355,Mapping!B:C,2,FALSE)</f>
        <v>US/CA</v>
      </c>
    </row>
    <row r="5356" spans="1:99" ht="16" customHeight="1" x14ac:dyDescent="0.35">
      <c r="A5356" s="12" t="s">
        <v>6988</v>
      </c>
      <c r="B5356" s="12" t="s">
        <v>925</v>
      </c>
      <c r="E5356" s="37">
        <v>3052760</v>
      </c>
      <c r="G5356" s="37" t="s">
        <v>1505</v>
      </c>
      <c r="I5356" s="37"/>
      <c r="K5356" s="37"/>
      <c r="M5356" s="37">
        <v>1653814</v>
      </c>
      <c r="N5356" s="12">
        <v>0.22</v>
      </c>
      <c r="O5356" s="37"/>
      <c r="R5356" s="37"/>
      <c r="T5356" s="37"/>
      <c r="V5356" s="37"/>
      <c r="X5356" s="37">
        <v>1398946</v>
      </c>
      <c r="Y5356" s="12">
        <v>0.18</v>
      </c>
      <c r="Z5356" s="37">
        <v>0</v>
      </c>
      <c r="AA5356" s="12">
        <v>0</v>
      </c>
      <c r="AB5356" s="37"/>
      <c r="AD5356" s="37"/>
      <c r="AF5356" s="37"/>
      <c r="AH5356" s="37"/>
      <c r="AN5356" s="37">
        <v>0</v>
      </c>
      <c r="AO5356" s="12">
        <v>0</v>
      </c>
      <c r="AP5356" s="37"/>
      <c r="AR5356" s="37"/>
      <c r="AT5356" s="37"/>
      <c r="AV5356" s="37"/>
      <c r="AX5356" s="37"/>
      <c r="BA5356" s="12">
        <v>13691</v>
      </c>
      <c r="BB5356" s="12">
        <v>13182</v>
      </c>
      <c r="BC5356" s="12">
        <v>0</v>
      </c>
      <c r="BI5356" s="12">
        <v>0</v>
      </c>
      <c r="BY5356" s="12">
        <v>0</v>
      </c>
      <c r="BZ5356" s="12">
        <v>0</v>
      </c>
      <c r="CC5356" s="12">
        <v>0</v>
      </c>
      <c r="CD5356" s="12">
        <v>0</v>
      </c>
      <c r="CG5356" s="12" t="s">
        <v>976</v>
      </c>
      <c r="CH5356" s="12">
        <v>98.161000000000001</v>
      </c>
      <c r="CI5356" s="12" t="s">
        <v>945</v>
      </c>
      <c r="CJ5356" s="12" t="s">
        <v>946</v>
      </c>
      <c r="CK5356" s="12" t="s">
        <v>932</v>
      </c>
      <c r="CL5356" s="37">
        <v>751143434</v>
      </c>
      <c r="CN5356" s="12" t="s">
        <v>1513</v>
      </c>
      <c r="CS5356" s="12"/>
      <c r="CT5356" s="36" t="str">
        <f t="shared" si="83"/>
        <v>500mn - 1bn</v>
      </c>
      <c r="CU5356" s="36" t="str">
        <f>VLOOKUP(CK5356,Mapping!B:C,2,FALSE)</f>
        <v>US/CA</v>
      </c>
    </row>
    <row r="5357" spans="1:99" ht="16" customHeight="1" x14ac:dyDescent="0.35">
      <c r="A5357" s="12" t="s">
        <v>6989</v>
      </c>
      <c r="B5357" s="12" t="s">
        <v>925</v>
      </c>
      <c r="E5357" s="37">
        <v>1649</v>
      </c>
      <c r="G5357" s="37" t="s">
        <v>1505</v>
      </c>
      <c r="I5357" s="37"/>
      <c r="K5357" s="37"/>
      <c r="M5357" s="37">
        <v>627</v>
      </c>
      <c r="N5357" s="12">
        <v>0</v>
      </c>
      <c r="O5357" s="37"/>
      <c r="R5357" s="37"/>
      <c r="T5357" s="37"/>
      <c r="V5357" s="37"/>
      <c r="X5357" s="37">
        <v>1022</v>
      </c>
      <c r="Y5357" s="12">
        <v>0</v>
      </c>
      <c r="Z5357" s="37"/>
      <c r="AB5357" s="37"/>
      <c r="AD5357" s="37"/>
      <c r="AF5357" s="37"/>
      <c r="AH5357" s="37"/>
      <c r="AN5357" s="37"/>
      <c r="AP5357" s="37"/>
      <c r="AR5357" s="37"/>
      <c r="AT5357" s="37"/>
      <c r="AV5357" s="37"/>
      <c r="AX5357" s="37"/>
      <c r="BA5357" s="12">
        <v>10</v>
      </c>
      <c r="BB5357" s="12">
        <v>5</v>
      </c>
      <c r="BZ5357" s="12">
        <v>0</v>
      </c>
      <c r="CC5357" s="12">
        <v>0</v>
      </c>
      <c r="CG5357" s="12" t="s">
        <v>934</v>
      </c>
      <c r="CH5357" s="12">
        <v>25.745999999999999</v>
      </c>
      <c r="CI5357" s="12" t="s">
        <v>1584</v>
      </c>
      <c r="CJ5357" s="12" t="s">
        <v>931</v>
      </c>
      <c r="CK5357" s="12" t="s">
        <v>932</v>
      </c>
      <c r="CL5357" s="37">
        <v>124625508</v>
      </c>
      <c r="CN5357" s="12" t="s">
        <v>1509</v>
      </c>
      <c r="CS5357" s="12"/>
      <c r="CT5357" s="36" t="str">
        <f t="shared" si="83"/>
        <v>500mn</v>
      </c>
      <c r="CU5357" s="36" t="str">
        <f>VLOOKUP(CK5357,Mapping!B:C,2,FALSE)</f>
        <v>US/CA</v>
      </c>
    </row>
    <row r="5358" spans="1:99" ht="16" customHeight="1" x14ac:dyDescent="0.35">
      <c r="A5358" s="12" t="s">
        <v>6990</v>
      </c>
      <c r="B5358" s="12" t="s">
        <v>925</v>
      </c>
      <c r="E5358" s="37">
        <v>0</v>
      </c>
      <c r="G5358" s="37" t="s">
        <v>1505</v>
      </c>
      <c r="I5358" s="37"/>
      <c r="K5358" s="37"/>
      <c r="M5358" s="37"/>
      <c r="O5358" s="37"/>
      <c r="R5358" s="37"/>
      <c r="T5358" s="37"/>
      <c r="V5358" s="37"/>
      <c r="X5358" s="37"/>
      <c r="Z5358" s="37"/>
      <c r="AB5358" s="37"/>
      <c r="AD5358" s="37"/>
      <c r="AF5358" s="37"/>
      <c r="AH5358" s="37"/>
      <c r="AN5358" s="37"/>
      <c r="AP5358" s="37"/>
      <c r="AR5358" s="37">
        <v>0</v>
      </c>
      <c r="AS5358" s="12">
        <v>0</v>
      </c>
      <c r="AT5358" s="37"/>
      <c r="AV5358" s="37"/>
      <c r="AX5358" s="37"/>
      <c r="BE5358" s="12">
        <v>0</v>
      </c>
      <c r="BM5358" s="12">
        <v>0</v>
      </c>
      <c r="CG5358" s="12" t="s">
        <v>976</v>
      </c>
      <c r="CH5358" s="12">
        <v>31.341000000000001</v>
      </c>
      <c r="CI5358" s="12" t="s">
        <v>950</v>
      </c>
      <c r="CJ5358" s="12"/>
      <c r="CK5358" s="12" t="s">
        <v>951</v>
      </c>
      <c r="CL5358" s="37">
        <v>1286779266</v>
      </c>
      <c r="CN5358" s="12" t="s">
        <v>1513</v>
      </c>
      <c r="CS5358" s="12"/>
      <c r="CT5358" s="36" t="str">
        <f t="shared" si="83"/>
        <v>1bn - 50bn</v>
      </c>
      <c r="CU5358" s="36" t="str">
        <f>VLOOKUP(CK5358,Mapping!B:C,2,FALSE)</f>
        <v>HK</v>
      </c>
    </row>
    <row r="5359" spans="1:99" ht="16" customHeight="1" x14ac:dyDescent="0.35">
      <c r="A5359" s="12" t="s">
        <v>6991</v>
      </c>
      <c r="B5359" s="12" t="s">
        <v>925</v>
      </c>
      <c r="E5359" s="37">
        <v>386040</v>
      </c>
      <c r="G5359" s="37" t="s">
        <v>1505</v>
      </c>
      <c r="I5359" s="37"/>
      <c r="K5359" s="37"/>
      <c r="M5359" s="37">
        <v>386040</v>
      </c>
      <c r="N5359" s="12">
        <v>0.21</v>
      </c>
      <c r="O5359" s="37"/>
      <c r="R5359" s="37"/>
      <c r="T5359" s="37"/>
      <c r="V5359" s="37"/>
      <c r="X5359" s="37"/>
      <c r="Z5359" s="37"/>
      <c r="AB5359" s="37"/>
      <c r="AD5359" s="37"/>
      <c r="AF5359" s="37"/>
      <c r="AH5359" s="37"/>
      <c r="AN5359" s="37"/>
      <c r="AP5359" s="37"/>
      <c r="AR5359" s="37"/>
      <c r="AT5359" s="37"/>
      <c r="AV5359" s="37"/>
      <c r="AX5359" s="37"/>
      <c r="BB5359" s="12">
        <v>3077</v>
      </c>
      <c r="CC5359" s="12">
        <v>0</v>
      </c>
      <c r="CG5359" s="12" t="s">
        <v>934</v>
      </c>
      <c r="CH5359" s="12">
        <v>174.53899999999999</v>
      </c>
      <c r="CI5359" s="12" t="s">
        <v>2111</v>
      </c>
      <c r="CJ5359" s="12" t="s">
        <v>2112</v>
      </c>
      <c r="CK5359" s="12" t="s">
        <v>932</v>
      </c>
      <c r="CL5359" s="37">
        <v>186654473</v>
      </c>
      <c r="CN5359" s="12" t="s">
        <v>1509</v>
      </c>
      <c r="CS5359" s="12"/>
      <c r="CT5359" s="36" t="str">
        <f t="shared" si="83"/>
        <v>500mn</v>
      </c>
      <c r="CU5359" s="36" t="str">
        <f>VLOOKUP(CK5359,Mapping!B:C,2,FALSE)</f>
        <v>US/CA</v>
      </c>
    </row>
    <row r="5360" spans="1:99" ht="16" customHeight="1" x14ac:dyDescent="0.35">
      <c r="A5360" s="12" t="s">
        <v>6992</v>
      </c>
      <c r="B5360" s="12" t="s">
        <v>925</v>
      </c>
      <c r="E5360" s="37">
        <v>228062</v>
      </c>
      <c r="G5360" s="37" t="s">
        <v>1505</v>
      </c>
      <c r="I5360" s="37"/>
      <c r="K5360" s="37"/>
      <c r="M5360" s="37"/>
      <c r="O5360" s="37"/>
      <c r="Q5360" s="12">
        <v>1806</v>
      </c>
      <c r="R5360" s="37"/>
      <c r="T5360" s="37"/>
      <c r="V5360" s="37"/>
      <c r="X5360" s="37"/>
      <c r="Z5360" s="37"/>
      <c r="AB5360" s="37"/>
      <c r="AD5360" s="37"/>
      <c r="AF5360" s="37"/>
      <c r="AH5360" s="37">
        <v>228062</v>
      </c>
      <c r="AI5360" s="12">
        <v>0.04</v>
      </c>
      <c r="AN5360" s="37">
        <v>0</v>
      </c>
      <c r="AO5360" s="12">
        <v>0</v>
      </c>
      <c r="AP5360" s="37"/>
      <c r="AR5360" s="37"/>
      <c r="AT5360" s="37"/>
      <c r="AV5360" s="37"/>
      <c r="AX5360" s="37"/>
      <c r="BI5360" s="12">
        <v>0</v>
      </c>
      <c r="BQ5360" s="12">
        <v>0</v>
      </c>
      <c r="BY5360" s="12">
        <v>0</v>
      </c>
      <c r="CG5360" s="12" t="s">
        <v>940</v>
      </c>
      <c r="CH5360" s="12">
        <v>6.851</v>
      </c>
      <c r="CI5360" s="12" t="s">
        <v>945</v>
      </c>
      <c r="CJ5360" s="12" t="s">
        <v>946</v>
      </c>
      <c r="CK5360" s="12" t="s">
        <v>932</v>
      </c>
      <c r="CL5360" s="37">
        <v>518154191</v>
      </c>
      <c r="CN5360" s="12" t="s">
        <v>1509</v>
      </c>
      <c r="CS5360" s="12"/>
      <c r="CT5360" s="36" t="str">
        <f t="shared" si="83"/>
        <v>500mn - 1bn</v>
      </c>
      <c r="CU5360" s="36" t="str">
        <f>VLOOKUP(CK5360,Mapping!B:C,2,FALSE)</f>
        <v>US/CA</v>
      </c>
    </row>
    <row r="5361" spans="1:99" ht="16" customHeight="1" x14ac:dyDescent="0.35">
      <c r="A5361" s="12" t="s">
        <v>6993</v>
      </c>
      <c r="B5361" s="12" t="s">
        <v>925</v>
      </c>
      <c r="E5361" s="37">
        <v>238374</v>
      </c>
      <c r="G5361" s="37" t="s">
        <v>1505</v>
      </c>
      <c r="I5361" s="37"/>
      <c r="K5361" s="37"/>
      <c r="M5361" s="37">
        <v>238374</v>
      </c>
      <c r="N5361" s="12">
        <v>0.01</v>
      </c>
      <c r="O5361" s="37"/>
      <c r="R5361" s="37"/>
      <c r="T5361" s="37"/>
      <c r="V5361" s="37"/>
      <c r="X5361" s="37"/>
      <c r="Z5361" s="37"/>
      <c r="AB5361" s="37"/>
      <c r="AD5361" s="37"/>
      <c r="AF5361" s="37"/>
      <c r="AH5361" s="37"/>
      <c r="AN5361" s="37"/>
      <c r="AP5361" s="37"/>
      <c r="AR5361" s="37"/>
      <c r="AT5361" s="37"/>
      <c r="AV5361" s="37"/>
      <c r="AX5361" s="37"/>
      <c r="BB5361" s="12">
        <v>1900</v>
      </c>
      <c r="CC5361" s="12">
        <v>0</v>
      </c>
      <c r="CG5361" s="12" t="s">
        <v>934</v>
      </c>
      <c r="CH5361" s="12">
        <v>7.9249999999999998</v>
      </c>
      <c r="CI5361" s="12" t="s">
        <v>935</v>
      </c>
      <c r="CJ5361" s="12" t="s">
        <v>936</v>
      </c>
      <c r="CK5361" s="12" t="s">
        <v>932</v>
      </c>
      <c r="CL5361" s="37">
        <v>2646346368</v>
      </c>
      <c r="CN5361" s="12" t="s">
        <v>1509</v>
      </c>
      <c r="CS5361" s="12"/>
      <c r="CT5361" s="36" t="str">
        <f t="shared" si="83"/>
        <v>1bn - 50bn</v>
      </c>
      <c r="CU5361" s="36" t="str">
        <f>VLOOKUP(CK5361,Mapping!B:C,2,FALSE)</f>
        <v>US/CA</v>
      </c>
    </row>
    <row r="5362" spans="1:99" ht="16" customHeight="1" x14ac:dyDescent="0.35">
      <c r="A5362" s="12" t="s">
        <v>6994</v>
      </c>
      <c r="B5362" s="12" t="s">
        <v>925</v>
      </c>
      <c r="E5362" s="37">
        <v>1741510</v>
      </c>
      <c r="G5362" s="37" t="s">
        <v>1505</v>
      </c>
      <c r="I5362" s="37"/>
      <c r="K5362" s="37"/>
      <c r="M5362" s="37">
        <v>1741510</v>
      </c>
      <c r="N5362" s="12">
        <v>0.35</v>
      </c>
      <c r="O5362" s="37"/>
      <c r="R5362" s="37"/>
      <c r="T5362" s="37"/>
      <c r="V5362" s="37"/>
      <c r="X5362" s="37"/>
      <c r="Z5362" s="37"/>
      <c r="AB5362" s="37"/>
      <c r="AD5362" s="37"/>
      <c r="AF5362" s="37"/>
      <c r="AH5362" s="37"/>
      <c r="AN5362" s="37"/>
      <c r="AP5362" s="37"/>
      <c r="AR5362" s="37"/>
      <c r="AT5362" s="37"/>
      <c r="AV5362" s="37"/>
      <c r="AX5362" s="37"/>
      <c r="BB5362" s="12">
        <v>13881</v>
      </c>
      <c r="CC5362" s="12">
        <v>0</v>
      </c>
      <c r="CG5362" s="12" t="s">
        <v>934</v>
      </c>
      <c r="CH5362" s="12">
        <v>51.091999999999999</v>
      </c>
      <c r="CI5362" s="12" t="s">
        <v>1264</v>
      </c>
      <c r="CJ5362" s="12" t="s">
        <v>1114</v>
      </c>
      <c r="CK5362" s="12" t="s">
        <v>932</v>
      </c>
      <c r="CL5362" s="37">
        <v>501620274</v>
      </c>
      <c r="CN5362" s="12" t="s">
        <v>1509</v>
      </c>
      <c r="CS5362" s="12"/>
      <c r="CT5362" s="36" t="str">
        <f t="shared" si="83"/>
        <v>500mn - 1bn</v>
      </c>
      <c r="CU5362" s="36" t="str">
        <f>VLOOKUP(CK5362,Mapping!B:C,2,FALSE)</f>
        <v>US/CA</v>
      </c>
    </row>
    <row r="5363" spans="1:99" ht="16" customHeight="1" x14ac:dyDescent="0.35">
      <c r="A5363" s="12" t="s">
        <v>6995</v>
      </c>
      <c r="B5363" s="12" t="s">
        <v>925</v>
      </c>
      <c r="E5363" s="37">
        <v>0</v>
      </c>
      <c r="G5363" s="37" t="s">
        <v>1505</v>
      </c>
      <c r="I5363" s="37"/>
      <c r="K5363" s="37"/>
      <c r="M5363" s="37">
        <v>0</v>
      </c>
      <c r="N5363" s="12">
        <v>0</v>
      </c>
      <c r="O5363" s="37"/>
      <c r="R5363" s="37"/>
      <c r="T5363" s="37"/>
      <c r="V5363" s="37"/>
      <c r="X5363" s="37"/>
      <c r="Z5363" s="37"/>
      <c r="AB5363" s="37"/>
      <c r="AD5363" s="37"/>
      <c r="AF5363" s="37"/>
      <c r="AH5363" s="37"/>
      <c r="AN5363" s="37"/>
      <c r="AP5363" s="37"/>
      <c r="AR5363" s="37"/>
      <c r="AT5363" s="37"/>
      <c r="AV5363" s="37"/>
      <c r="AX5363" s="37"/>
      <c r="BB5363" s="12">
        <v>0</v>
      </c>
      <c r="CC5363" s="12">
        <v>0</v>
      </c>
      <c r="CG5363" s="12" t="s">
        <v>940</v>
      </c>
      <c r="CH5363" s="12">
        <v>23.181999999999999</v>
      </c>
      <c r="CI5363" s="12" t="s">
        <v>3368</v>
      </c>
      <c r="CJ5363" s="12" t="s">
        <v>1015</v>
      </c>
      <c r="CK5363" s="12" t="s">
        <v>932</v>
      </c>
      <c r="CL5363" s="37">
        <v>118695290</v>
      </c>
      <c r="CN5363" s="12" t="s">
        <v>1509</v>
      </c>
      <c r="CS5363" s="12"/>
      <c r="CT5363" s="36" t="str">
        <f t="shared" si="83"/>
        <v>500mn</v>
      </c>
      <c r="CU5363" s="36" t="str">
        <f>VLOOKUP(CK5363,Mapping!B:C,2,FALSE)</f>
        <v>US/CA</v>
      </c>
    </row>
    <row r="5364" spans="1:99" ht="16" customHeight="1" x14ac:dyDescent="0.35">
      <c r="A5364" s="12" t="s">
        <v>6996</v>
      </c>
      <c r="B5364" s="12" t="s">
        <v>925</v>
      </c>
      <c r="E5364" s="37">
        <v>13561441</v>
      </c>
      <c r="G5364" s="37" t="s">
        <v>1505</v>
      </c>
      <c r="I5364" s="37"/>
      <c r="K5364" s="37"/>
      <c r="M5364" s="37">
        <v>0</v>
      </c>
      <c r="N5364" s="12">
        <v>0</v>
      </c>
      <c r="O5364" s="37"/>
      <c r="R5364" s="37"/>
      <c r="T5364" s="37"/>
      <c r="V5364" s="37"/>
      <c r="X5364" s="37"/>
      <c r="Z5364" s="37"/>
      <c r="AB5364" s="37"/>
      <c r="AD5364" s="37"/>
      <c r="AF5364" s="37"/>
      <c r="AH5364" s="37"/>
      <c r="AN5364" s="37">
        <v>13561441</v>
      </c>
      <c r="AO5364" s="12">
        <v>1.1299999999999999</v>
      </c>
      <c r="AP5364" s="37"/>
      <c r="AR5364" s="37"/>
      <c r="AT5364" s="37"/>
      <c r="AV5364" s="37"/>
      <c r="AX5364" s="37"/>
      <c r="BB5364" s="12">
        <v>0</v>
      </c>
      <c r="BI5364" s="12">
        <v>80525</v>
      </c>
      <c r="BY5364" s="12">
        <v>0.01</v>
      </c>
      <c r="CC5364" s="12">
        <v>0</v>
      </c>
      <c r="CG5364" s="12" t="s">
        <v>959</v>
      </c>
      <c r="CH5364" s="12">
        <v>18.468</v>
      </c>
      <c r="CI5364" s="12" t="s">
        <v>2928</v>
      </c>
      <c r="CJ5364" s="12" t="s">
        <v>941</v>
      </c>
      <c r="CK5364" s="12" t="s">
        <v>932</v>
      </c>
      <c r="CL5364" s="37">
        <v>1201046051</v>
      </c>
      <c r="CN5364" s="12" t="s">
        <v>1506</v>
      </c>
      <c r="CS5364" s="12"/>
      <c r="CT5364" s="36" t="str">
        <f t="shared" si="83"/>
        <v>1bn - 50bn</v>
      </c>
      <c r="CU5364" s="36" t="str">
        <f>VLOOKUP(CK5364,Mapping!B:C,2,FALSE)</f>
        <v>US/CA</v>
      </c>
    </row>
    <row r="5365" spans="1:99" ht="16" customHeight="1" x14ac:dyDescent="0.35">
      <c r="A5365" s="12" t="s">
        <v>6997</v>
      </c>
      <c r="B5365" s="12" t="s">
        <v>925</v>
      </c>
      <c r="E5365" s="37">
        <v>6286524</v>
      </c>
      <c r="G5365" s="37" t="s">
        <v>1505</v>
      </c>
      <c r="I5365" s="37"/>
      <c r="K5365" s="37"/>
      <c r="M5365" s="37"/>
      <c r="O5365" s="37"/>
      <c r="Q5365" s="12">
        <v>16485</v>
      </c>
      <c r="R5365" s="37"/>
      <c r="T5365" s="37">
        <v>14104</v>
      </c>
      <c r="U5365" s="12">
        <v>0</v>
      </c>
      <c r="V5365" s="37"/>
      <c r="X5365" s="37"/>
      <c r="Z5365" s="37"/>
      <c r="AB5365" s="37"/>
      <c r="AD5365" s="37"/>
      <c r="AF5365" s="37"/>
      <c r="AH5365" s="37">
        <v>2081726</v>
      </c>
      <c r="AI5365" s="12">
        <v>0.02</v>
      </c>
      <c r="AN5365" s="37">
        <v>4091472</v>
      </c>
      <c r="AO5365" s="12">
        <v>0.03</v>
      </c>
      <c r="AP5365" s="37">
        <v>98359</v>
      </c>
      <c r="AQ5365" s="12">
        <v>0</v>
      </c>
      <c r="AR5365" s="37"/>
      <c r="AT5365" s="37">
        <v>863</v>
      </c>
      <c r="AU5365" s="12">
        <v>0</v>
      </c>
      <c r="AV5365" s="37"/>
      <c r="AX5365" s="37"/>
      <c r="BD5365" s="12">
        <v>81</v>
      </c>
      <c r="BH5365" s="12">
        <v>426</v>
      </c>
      <c r="BI5365" s="12">
        <v>19100</v>
      </c>
      <c r="BK5365" s="12">
        <v>126</v>
      </c>
      <c r="BQ5365" s="12">
        <v>0</v>
      </c>
      <c r="BV5365" s="12">
        <v>0</v>
      </c>
      <c r="BY5365" s="12">
        <v>0</v>
      </c>
      <c r="CE5365" s="12">
        <v>0</v>
      </c>
      <c r="CF5365" s="12">
        <v>0</v>
      </c>
      <c r="CG5365" s="12" t="s">
        <v>940</v>
      </c>
      <c r="CH5365" s="12">
        <v>16.193000000000001</v>
      </c>
      <c r="CI5365" s="12" t="s">
        <v>1277</v>
      </c>
      <c r="CJ5365" s="12" t="s">
        <v>931</v>
      </c>
      <c r="CK5365" s="12" t="s">
        <v>932</v>
      </c>
      <c r="CL5365" s="37">
        <v>13582661725</v>
      </c>
      <c r="CN5365" s="12" t="s">
        <v>1509</v>
      </c>
      <c r="CS5365" s="12"/>
      <c r="CT5365" s="36" t="str">
        <f t="shared" si="83"/>
        <v>1bn - 50bn</v>
      </c>
      <c r="CU5365" s="36" t="str">
        <f>VLOOKUP(CK5365,Mapping!B:C,2,FALSE)</f>
        <v>US/CA</v>
      </c>
    </row>
    <row r="5366" spans="1:99" ht="16" customHeight="1" x14ac:dyDescent="0.35">
      <c r="A5366" s="12" t="s">
        <v>6998</v>
      </c>
      <c r="B5366" s="12" t="s">
        <v>925</v>
      </c>
      <c r="E5366" s="37">
        <v>571038</v>
      </c>
      <c r="G5366" s="37" t="s">
        <v>1505</v>
      </c>
      <c r="I5366" s="37"/>
      <c r="K5366" s="37"/>
      <c r="M5366" s="37"/>
      <c r="O5366" s="37"/>
      <c r="Q5366" s="12">
        <v>4522</v>
      </c>
      <c r="R5366" s="37"/>
      <c r="T5366" s="37"/>
      <c r="V5366" s="37"/>
      <c r="X5366" s="37"/>
      <c r="Z5366" s="37"/>
      <c r="AB5366" s="37"/>
      <c r="AD5366" s="37"/>
      <c r="AF5366" s="37"/>
      <c r="AH5366" s="37">
        <v>571038</v>
      </c>
      <c r="AI5366" s="12">
        <v>0.11</v>
      </c>
      <c r="AN5366" s="37">
        <v>0</v>
      </c>
      <c r="AO5366" s="12">
        <v>0</v>
      </c>
      <c r="AP5366" s="37">
        <v>0</v>
      </c>
      <c r="AQ5366" s="12">
        <v>0</v>
      </c>
      <c r="AR5366" s="37"/>
      <c r="AT5366" s="37"/>
      <c r="AV5366" s="37"/>
      <c r="AX5366" s="37"/>
      <c r="BH5366" s="12">
        <v>0</v>
      </c>
      <c r="BI5366" s="12">
        <v>0</v>
      </c>
      <c r="BQ5366" s="12">
        <v>0</v>
      </c>
      <c r="BV5366" s="12">
        <v>0</v>
      </c>
      <c r="BY5366" s="12">
        <v>0</v>
      </c>
      <c r="CG5366" s="12" t="s">
        <v>934</v>
      </c>
      <c r="CH5366" s="12">
        <v>37.72</v>
      </c>
      <c r="CI5366" s="12" t="s">
        <v>2520</v>
      </c>
      <c r="CJ5366" s="12" t="s">
        <v>936</v>
      </c>
      <c r="CK5366" s="12" t="s">
        <v>932</v>
      </c>
      <c r="CL5366" s="37">
        <v>538094523</v>
      </c>
      <c r="CN5366" s="12" t="s">
        <v>1509</v>
      </c>
      <c r="CS5366" s="12"/>
      <c r="CT5366" s="36" t="str">
        <f t="shared" si="83"/>
        <v>500mn - 1bn</v>
      </c>
      <c r="CU5366" s="36" t="str">
        <f>VLOOKUP(CK5366,Mapping!B:C,2,FALSE)</f>
        <v>US/CA</v>
      </c>
    </row>
    <row r="5367" spans="1:99" ht="16" customHeight="1" x14ac:dyDescent="0.35">
      <c r="A5367" s="12" t="s">
        <v>6999</v>
      </c>
      <c r="B5367" s="12" t="s">
        <v>925</v>
      </c>
      <c r="E5367" s="37">
        <v>133698</v>
      </c>
      <c r="G5367" s="37" t="s">
        <v>1505</v>
      </c>
      <c r="I5367" s="37"/>
      <c r="K5367" s="37"/>
      <c r="M5367" s="37"/>
      <c r="O5367" s="37"/>
      <c r="Q5367" s="12">
        <v>77</v>
      </c>
      <c r="R5367" s="37"/>
      <c r="T5367" s="37"/>
      <c r="V5367" s="37"/>
      <c r="X5367" s="37"/>
      <c r="Z5367" s="37"/>
      <c r="AB5367" s="37"/>
      <c r="AD5367" s="37"/>
      <c r="AF5367" s="37"/>
      <c r="AH5367" s="37">
        <v>9724</v>
      </c>
      <c r="AI5367" s="12">
        <v>0</v>
      </c>
      <c r="AN5367" s="37">
        <v>16841</v>
      </c>
      <c r="AO5367" s="12">
        <v>0.01</v>
      </c>
      <c r="AP5367" s="37">
        <v>107133</v>
      </c>
      <c r="AQ5367" s="12">
        <v>0.04</v>
      </c>
      <c r="AR5367" s="37"/>
      <c r="AT5367" s="37"/>
      <c r="AV5367" s="37"/>
      <c r="AX5367" s="37"/>
      <c r="BH5367" s="12">
        <v>464</v>
      </c>
      <c r="BI5367" s="12">
        <v>100</v>
      </c>
      <c r="BQ5367" s="12">
        <v>0</v>
      </c>
      <c r="BV5367" s="12">
        <v>0</v>
      </c>
      <c r="BY5367" s="12">
        <v>0</v>
      </c>
      <c r="CG5367" s="12" t="s">
        <v>940</v>
      </c>
      <c r="CH5367" s="12">
        <v>80.518000000000001</v>
      </c>
      <c r="CI5367" s="12" t="s">
        <v>1714</v>
      </c>
      <c r="CJ5367" s="12" t="s">
        <v>1046</v>
      </c>
      <c r="CK5367" s="12" t="s">
        <v>932</v>
      </c>
      <c r="CL5367" s="37">
        <v>290941577</v>
      </c>
      <c r="CN5367" s="12" t="s">
        <v>1509</v>
      </c>
      <c r="CS5367" s="12"/>
      <c r="CT5367" s="36" t="str">
        <f t="shared" si="83"/>
        <v>500mn</v>
      </c>
      <c r="CU5367" s="36" t="str">
        <f>VLOOKUP(CK5367,Mapping!B:C,2,FALSE)</f>
        <v>US/CA</v>
      </c>
    </row>
    <row r="5368" spans="1:99" ht="16" customHeight="1" x14ac:dyDescent="0.35">
      <c r="A5368" s="12" t="s">
        <v>7000</v>
      </c>
      <c r="B5368" s="12" t="s">
        <v>925</v>
      </c>
      <c r="E5368" s="37">
        <v>287</v>
      </c>
      <c r="G5368" s="37" t="s">
        <v>1505</v>
      </c>
      <c r="I5368" s="37"/>
      <c r="K5368" s="37"/>
      <c r="M5368" s="37"/>
      <c r="O5368" s="37"/>
      <c r="R5368" s="37"/>
      <c r="T5368" s="37"/>
      <c r="V5368" s="37"/>
      <c r="X5368" s="37"/>
      <c r="Z5368" s="37">
        <v>287</v>
      </c>
      <c r="AA5368" s="12">
        <v>0</v>
      </c>
      <c r="AB5368" s="37"/>
      <c r="AD5368" s="37"/>
      <c r="AF5368" s="37"/>
      <c r="AH5368" s="37"/>
      <c r="AN5368" s="37"/>
      <c r="AP5368" s="37"/>
      <c r="AR5368" s="37"/>
      <c r="AT5368" s="37"/>
      <c r="AV5368" s="37"/>
      <c r="AX5368" s="37"/>
      <c r="BC5368" s="12">
        <v>10</v>
      </c>
      <c r="CD5368" s="12">
        <v>0</v>
      </c>
      <c r="CG5368" s="12" t="s">
        <v>929</v>
      </c>
      <c r="CH5368" s="12">
        <v>4.54</v>
      </c>
      <c r="CI5368" s="12" t="s">
        <v>1714</v>
      </c>
      <c r="CJ5368" s="12" t="s">
        <v>1118</v>
      </c>
      <c r="CK5368" s="12" t="s">
        <v>932</v>
      </c>
      <c r="CL5368" s="37">
        <v>182673891</v>
      </c>
      <c r="CN5368" s="12" t="s">
        <v>1509</v>
      </c>
      <c r="CS5368" s="12"/>
      <c r="CT5368" s="36" t="str">
        <f t="shared" si="83"/>
        <v>500mn</v>
      </c>
      <c r="CU5368" s="36" t="str">
        <f>VLOOKUP(CK5368,Mapping!B:C,2,FALSE)</f>
        <v>US/CA</v>
      </c>
    </row>
    <row r="5369" spans="1:99" ht="16" customHeight="1" x14ac:dyDescent="0.35">
      <c r="A5369" s="12" t="s">
        <v>7001</v>
      </c>
      <c r="B5369" s="12" t="s">
        <v>925</v>
      </c>
      <c r="E5369" s="37">
        <v>28120727</v>
      </c>
      <c r="G5369" s="37" t="s">
        <v>1505</v>
      </c>
      <c r="I5369" s="37"/>
      <c r="K5369" s="37"/>
      <c r="M5369" s="37"/>
      <c r="O5369" s="37"/>
      <c r="R5369" s="37"/>
      <c r="T5369" s="37"/>
      <c r="V5369" s="37"/>
      <c r="X5369" s="37"/>
      <c r="Z5369" s="37"/>
      <c r="AB5369" s="37"/>
      <c r="AD5369" s="37"/>
      <c r="AF5369" s="37"/>
      <c r="AH5369" s="37"/>
      <c r="AN5369" s="37">
        <v>28120727</v>
      </c>
      <c r="AO5369" s="12">
        <v>0.35</v>
      </c>
      <c r="AP5369" s="37"/>
      <c r="AR5369" s="37"/>
      <c r="AT5369" s="37"/>
      <c r="AV5369" s="37"/>
      <c r="AX5369" s="37"/>
      <c r="BI5369" s="12">
        <v>166975</v>
      </c>
      <c r="BY5369" s="12">
        <v>0.02</v>
      </c>
      <c r="CG5369" s="12" t="s">
        <v>976</v>
      </c>
      <c r="CH5369" s="12">
        <v>11.058999999999999</v>
      </c>
      <c r="CI5369" s="12" t="s">
        <v>941</v>
      </c>
      <c r="CJ5369" s="12" t="s">
        <v>941</v>
      </c>
      <c r="CK5369" s="12" t="s">
        <v>932</v>
      </c>
      <c r="CL5369" s="37">
        <v>8136635345</v>
      </c>
      <c r="CN5369" s="12" t="s">
        <v>1513</v>
      </c>
      <c r="CS5369" s="12"/>
      <c r="CT5369" s="36" t="str">
        <f t="shared" si="83"/>
        <v>1bn - 50bn</v>
      </c>
      <c r="CU5369" s="36" t="str">
        <f>VLOOKUP(CK5369,Mapping!B:C,2,FALSE)</f>
        <v>US/CA</v>
      </c>
    </row>
    <row r="5370" spans="1:99" ht="16" customHeight="1" x14ac:dyDescent="0.35">
      <c r="A5370" s="12" t="s">
        <v>7002</v>
      </c>
      <c r="B5370" s="12" t="s">
        <v>925</v>
      </c>
      <c r="E5370" s="37">
        <v>0</v>
      </c>
      <c r="G5370" s="37" t="s">
        <v>1505</v>
      </c>
      <c r="I5370" s="37"/>
      <c r="K5370" s="37"/>
      <c r="M5370" s="37"/>
      <c r="O5370" s="37"/>
      <c r="R5370" s="37"/>
      <c r="T5370" s="37"/>
      <c r="V5370" s="37"/>
      <c r="X5370" s="37"/>
      <c r="Z5370" s="37"/>
      <c r="AB5370" s="37"/>
      <c r="AD5370" s="37"/>
      <c r="AF5370" s="37"/>
      <c r="AH5370" s="37"/>
      <c r="AN5370" s="37"/>
      <c r="AP5370" s="37">
        <v>0</v>
      </c>
      <c r="AQ5370" s="12">
        <v>0</v>
      </c>
      <c r="AR5370" s="37"/>
      <c r="AT5370" s="37"/>
      <c r="AV5370" s="37"/>
      <c r="AX5370" s="37"/>
      <c r="BH5370" s="12">
        <v>0</v>
      </c>
      <c r="BV5370" s="12">
        <v>0</v>
      </c>
      <c r="CG5370" s="12" t="s">
        <v>963</v>
      </c>
      <c r="CH5370" s="12">
        <v>145.80199999999999</v>
      </c>
      <c r="CI5370" s="12" t="s">
        <v>1051</v>
      </c>
      <c r="CJ5370" s="12" t="s">
        <v>2087</v>
      </c>
      <c r="CK5370" s="12" t="s">
        <v>932</v>
      </c>
      <c r="CL5370" s="37">
        <v>133361548</v>
      </c>
      <c r="CN5370" s="12" t="s">
        <v>1509</v>
      </c>
      <c r="CS5370" s="12"/>
      <c r="CT5370" s="36" t="str">
        <f t="shared" si="83"/>
        <v>500mn</v>
      </c>
      <c r="CU5370" s="36" t="str">
        <f>VLOOKUP(CK5370,Mapping!B:C,2,FALSE)</f>
        <v>US/CA</v>
      </c>
    </row>
    <row r="5371" spans="1:99" ht="16" customHeight="1" x14ac:dyDescent="0.35">
      <c r="A5371" s="12" t="s">
        <v>7003</v>
      </c>
      <c r="B5371" s="12" t="s">
        <v>925</v>
      </c>
      <c r="E5371" s="37">
        <v>563488</v>
      </c>
      <c r="G5371" s="37" t="s">
        <v>1505</v>
      </c>
      <c r="I5371" s="37"/>
      <c r="K5371" s="37"/>
      <c r="M5371" s="37"/>
      <c r="O5371" s="37"/>
      <c r="R5371" s="37"/>
      <c r="T5371" s="37">
        <v>344551</v>
      </c>
      <c r="U5371" s="12">
        <v>0.26</v>
      </c>
      <c r="V5371" s="37"/>
      <c r="X5371" s="37"/>
      <c r="Z5371" s="37"/>
      <c r="AB5371" s="37"/>
      <c r="AD5371" s="37"/>
      <c r="AF5371" s="37"/>
      <c r="AH5371" s="37"/>
      <c r="AN5371" s="37">
        <v>218937</v>
      </c>
      <c r="AO5371" s="12">
        <v>0.16</v>
      </c>
      <c r="AP5371" s="37"/>
      <c r="AR5371" s="37"/>
      <c r="AT5371" s="37"/>
      <c r="AV5371" s="37"/>
      <c r="AX5371" s="37"/>
      <c r="BI5371" s="12">
        <v>1300</v>
      </c>
      <c r="BK5371" s="12">
        <v>3078</v>
      </c>
      <c r="BY5371" s="12">
        <v>0</v>
      </c>
      <c r="CE5371" s="12">
        <v>0</v>
      </c>
      <c r="CG5371" s="12" t="s">
        <v>929</v>
      </c>
      <c r="CH5371" s="12">
        <v>19.512</v>
      </c>
      <c r="CI5371" s="12" t="s">
        <v>4094</v>
      </c>
      <c r="CJ5371" s="12" t="s">
        <v>931</v>
      </c>
      <c r="CK5371" s="12" t="s">
        <v>932</v>
      </c>
      <c r="CL5371" s="37">
        <v>134169661</v>
      </c>
      <c r="CN5371" s="12" t="s">
        <v>1509</v>
      </c>
      <c r="CS5371" s="12"/>
      <c r="CT5371" s="36" t="str">
        <f t="shared" si="83"/>
        <v>500mn</v>
      </c>
      <c r="CU5371" s="36" t="str">
        <f>VLOOKUP(CK5371,Mapping!B:C,2,FALSE)</f>
        <v>US/CA</v>
      </c>
    </row>
    <row r="5372" spans="1:99" ht="16" customHeight="1" x14ac:dyDescent="0.35">
      <c r="A5372" s="12" t="s">
        <v>7004</v>
      </c>
      <c r="B5372" s="12" t="s">
        <v>933</v>
      </c>
      <c r="E5372" s="37">
        <v>45717993</v>
      </c>
      <c r="G5372" s="37" t="s">
        <v>1505</v>
      </c>
      <c r="I5372" s="37"/>
      <c r="K5372" s="37"/>
      <c r="M5372" s="37">
        <v>578496</v>
      </c>
      <c r="N5372" s="12">
        <v>0</v>
      </c>
      <c r="O5372" s="37"/>
      <c r="Q5372" s="12">
        <v>8085</v>
      </c>
      <c r="R5372" s="37"/>
      <c r="T5372" s="37"/>
      <c r="V5372" s="37"/>
      <c r="X5372" s="37">
        <v>8992</v>
      </c>
      <c r="Y5372" s="12">
        <v>0</v>
      </c>
      <c r="Z5372" s="37"/>
      <c r="AB5372" s="37"/>
      <c r="AD5372" s="37"/>
      <c r="AF5372" s="37"/>
      <c r="AH5372" s="37">
        <v>1020974</v>
      </c>
      <c r="AI5372" s="12">
        <v>0</v>
      </c>
      <c r="AN5372" s="37">
        <v>38107606</v>
      </c>
      <c r="AO5372" s="12">
        <v>0.17</v>
      </c>
      <c r="AP5372" s="37">
        <v>5997599</v>
      </c>
      <c r="AQ5372" s="12">
        <v>0.03</v>
      </c>
      <c r="AR5372" s="37">
        <v>4326</v>
      </c>
      <c r="AS5372" s="12">
        <v>0</v>
      </c>
      <c r="AT5372" s="37"/>
      <c r="AV5372" s="37"/>
      <c r="AX5372" s="37"/>
      <c r="BA5372" s="12">
        <v>88</v>
      </c>
      <c r="BB5372" s="12">
        <v>4611</v>
      </c>
      <c r="BE5372" s="12">
        <v>116</v>
      </c>
      <c r="BH5372" s="12">
        <v>25976</v>
      </c>
      <c r="BI5372" s="12">
        <v>226275</v>
      </c>
      <c r="BM5372" s="12">
        <v>0</v>
      </c>
      <c r="BQ5372" s="12">
        <v>0</v>
      </c>
      <c r="BV5372" s="12">
        <v>0.02</v>
      </c>
      <c r="BY5372" s="12">
        <v>0.03</v>
      </c>
      <c r="BZ5372" s="12">
        <v>0</v>
      </c>
      <c r="CC5372" s="12">
        <v>0</v>
      </c>
      <c r="CG5372" s="12" t="s">
        <v>1058</v>
      </c>
      <c r="CH5372" s="12">
        <v>7.9729999999999999</v>
      </c>
      <c r="CI5372" s="12" t="s">
        <v>1124</v>
      </c>
      <c r="CJ5372" s="12" t="s">
        <v>1125</v>
      </c>
      <c r="CK5372" s="12" t="s">
        <v>932</v>
      </c>
      <c r="CL5372" s="37">
        <v>22946658191</v>
      </c>
      <c r="CN5372" s="12" t="s">
        <v>1506</v>
      </c>
      <c r="CS5372" s="12"/>
      <c r="CT5372" s="36" t="str">
        <f t="shared" si="83"/>
        <v>1bn - 50bn</v>
      </c>
      <c r="CU5372" s="36" t="str">
        <f>VLOOKUP(CK5372,Mapping!B:C,2,FALSE)</f>
        <v>US/CA</v>
      </c>
    </row>
    <row r="5373" spans="1:99" ht="16" customHeight="1" x14ac:dyDescent="0.35">
      <c r="A5373" s="12" t="s">
        <v>7005</v>
      </c>
      <c r="B5373" s="12" t="s">
        <v>925</v>
      </c>
      <c r="E5373" s="37">
        <v>6816242</v>
      </c>
      <c r="G5373" s="37" t="s">
        <v>1505</v>
      </c>
      <c r="I5373" s="37"/>
      <c r="K5373" s="37"/>
      <c r="M5373" s="37">
        <v>6816242</v>
      </c>
      <c r="N5373" s="12">
        <v>0.2</v>
      </c>
      <c r="O5373" s="37"/>
      <c r="R5373" s="37"/>
      <c r="T5373" s="37"/>
      <c r="V5373" s="37"/>
      <c r="X5373" s="37"/>
      <c r="Z5373" s="37"/>
      <c r="AB5373" s="37"/>
      <c r="AD5373" s="37"/>
      <c r="AF5373" s="37"/>
      <c r="AH5373" s="37"/>
      <c r="AN5373" s="37"/>
      <c r="AP5373" s="37"/>
      <c r="AR5373" s="37"/>
      <c r="AT5373" s="37"/>
      <c r="AV5373" s="37"/>
      <c r="AX5373" s="37"/>
      <c r="BB5373" s="12">
        <v>54330</v>
      </c>
      <c r="CC5373" s="12">
        <v>0</v>
      </c>
      <c r="CG5373" s="12" t="s">
        <v>940</v>
      </c>
      <c r="CH5373" s="12">
        <v>47.975000000000001</v>
      </c>
      <c r="CI5373" s="12" t="s">
        <v>1011</v>
      </c>
      <c r="CJ5373" s="12" t="s">
        <v>1012</v>
      </c>
      <c r="CK5373" s="12" t="s">
        <v>1013</v>
      </c>
      <c r="CL5373" s="37">
        <v>3154739653</v>
      </c>
      <c r="CN5373" s="12" t="s">
        <v>1506</v>
      </c>
      <c r="CS5373" s="12"/>
      <c r="CT5373" s="36" t="str">
        <f t="shared" si="83"/>
        <v>1bn - 50bn</v>
      </c>
      <c r="CU5373" s="36" t="str">
        <f>VLOOKUP(CK5373,Mapping!B:C,2,FALSE)</f>
        <v>Oceania</v>
      </c>
    </row>
    <row r="5374" spans="1:99" ht="16" customHeight="1" x14ac:dyDescent="0.35">
      <c r="A5374" s="12" t="s">
        <v>7006</v>
      </c>
      <c r="B5374" s="12" t="s">
        <v>925</v>
      </c>
      <c r="E5374" s="37">
        <v>1114587</v>
      </c>
      <c r="G5374" s="37" t="s">
        <v>1505</v>
      </c>
      <c r="I5374" s="37"/>
      <c r="K5374" s="37"/>
      <c r="M5374" s="37">
        <v>1114587</v>
      </c>
      <c r="N5374" s="12">
        <v>0.74</v>
      </c>
      <c r="O5374" s="37"/>
      <c r="R5374" s="37"/>
      <c r="T5374" s="37"/>
      <c r="V5374" s="37"/>
      <c r="X5374" s="37"/>
      <c r="Z5374" s="37"/>
      <c r="AB5374" s="37"/>
      <c r="AD5374" s="37"/>
      <c r="AF5374" s="37"/>
      <c r="AH5374" s="37"/>
      <c r="AN5374" s="37"/>
      <c r="AP5374" s="37"/>
      <c r="AR5374" s="37"/>
      <c r="AT5374" s="37"/>
      <c r="AV5374" s="37"/>
      <c r="AX5374" s="37"/>
      <c r="BB5374" s="12">
        <v>8884</v>
      </c>
      <c r="CC5374" s="12">
        <v>0</v>
      </c>
      <c r="CG5374" s="12" t="s">
        <v>929</v>
      </c>
      <c r="CH5374" s="12">
        <v>39.993000000000002</v>
      </c>
      <c r="CI5374" s="12" t="s">
        <v>967</v>
      </c>
      <c r="CJ5374" s="12" t="s">
        <v>968</v>
      </c>
      <c r="CK5374" s="12" t="s">
        <v>932</v>
      </c>
      <c r="CL5374" s="37">
        <v>150253339</v>
      </c>
      <c r="CN5374" s="12" t="s">
        <v>1509</v>
      </c>
      <c r="CS5374" s="12"/>
      <c r="CT5374" s="36" t="str">
        <f t="shared" si="83"/>
        <v>500mn</v>
      </c>
      <c r="CU5374" s="36" t="str">
        <f>VLOOKUP(CK5374,Mapping!B:C,2,FALSE)</f>
        <v>US/CA</v>
      </c>
    </row>
    <row r="5375" spans="1:99" ht="16" customHeight="1" x14ac:dyDescent="0.35">
      <c r="A5375" s="12" t="s">
        <v>7007</v>
      </c>
      <c r="B5375" s="12" t="s">
        <v>925</v>
      </c>
      <c r="E5375" s="37">
        <v>25953</v>
      </c>
      <c r="G5375" s="37" t="s">
        <v>1505</v>
      </c>
      <c r="I5375" s="37"/>
      <c r="K5375" s="37"/>
      <c r="M5375" s="37">
        <v>17188</v>
      </c>
      <c r="N5375" s="12">
        <v>0</v>
      </c>
      <c r="O5375" s="37"/>
      <c r="Q5375" s="12">
        <v>50</v>
      </c>
      <c r="R5375" s="37"/>
      <c r="T5375" s="37"/>
      <c r="V5375" s="37"/>
      <c r="X5375" s="37"/>
      <c r="Z5375" s="37"/>
      <c r="AB5375" s="37"/>
      <c r="AD5375" s="37">
        <v>2451</v>
      </c>
      <c r="AE5375" s="12">
        <v>0</v>
      </c>
      <c r="AF5375" s="37"/>
      <c r="AH5375" s="37">
        <v>6314</v>
      </c>
      <c r="AI5375" s="12">
        <v>0</v>
      </c>
      <c r="AN5375" s="37"/>
      <c r="AP5375" s="37"/>
      <c r="AR5375" s="37"/>
      <c r="AT5375" s="37"/>
      <c r="AV5375" s="37"/>
      <c r="AX5375" s="37"/>
      <c r="BB5375" s="12">
        <v>137</v>
      </c>
      <c r="BJ5375" s="12">
        <v>22</v>
      </c>
      <c r="BQ5375" s="12">
        <v>0</v>
      </c>
      <c r="CB5375" s="12">
        <v>0</v>
      </c>
      <c r="CC5375" s="12">
        <v>0</v>
      </c>
      <c r="CG5375" s="12" t="s">
        <v>929</v>
      </c>
      <c r="CH5375" s="12">
        <v>5.7320000000000002</v>
      </c>
      <c r="CI5375" s="12" t="s">
        <v>2231</v>
      </c>
      <c r="CJ5375" s="12" t="s">
        <v>1082</v>
      </c>
      <c r="CK5375" s="12" t="s">
        <v>932</v>
      </c>
      <c r="CL5375" s="37">
        <v>438031542</v>
      </c>
      <c r="CN5375" s="12" t="s">
        <v>1506</v>
      </c>
      <c r="CS5375" s="12"/>
      <c r="CT5375" s="36" t="str">
        <f t="shared" si="83"/>
        <v>500mn</v>
      </c>
      <c r="CU5375" s="36" t="str">
        <f>VLOOKUP(CK5375,Mapping!B:C,2,FALSE)</f>
        <v>US/CA</v>
      </c>
    </row>
    <row r="5376" spans="1:99" ht="16" customHeight="1" x14ac:dyDescent="0.35">
      <c r="A5376" s="12" t="s">
        <v>7008</v>
      </c>
      <c r="B5376" s="12" t="s">
        <v>925</v>
      </c>
      <c r="E5376" s="37">
        <v>6736</v>
      </c>
      <c r="G5376" s="37" t="s">
        <v>1505</v>
      </c>
      <c r="I5376" s="37"/>
      <c r="K5376" s="37"/>
      <c r="M5376" s="37"/>
      <c r="O5376" s="37"/>
      <c r="Q5376" s="12">
        <v>6</v>
      </c>
      <c r="R5376" s="37"/>
      <c r="T5376" s="37"/>
      <c r="V5376" s="37"/>
      <c r="X5376" s="37"/>
      <c r="Z5376" s="37"/>
      <c r="AB5376" s="37"/>
      <c r="AD5376" s="37"/>
      <c r="AF5376" s="37"/>
      <c r="AH5376" s="37">
        <v>814</v>
      </c>
      <c r="AI5376" s="12">
        <v>0</v>
      </c>
      <c r="AN5376" s="37">
        <v>5355</v>
      </c>
      <c r="AO5376" s="12">
        <v>0</v>
      </c>
      <c r="AP5376" s="37">
        <v>567</v>
      </c>
      <c r="AQ5376" s="12">
        <v>0</v>
      </c>
      <c r="AR5376" s="37"/>
      <c r="AT5376" s="37"/>
      <c r="AV5376" s="37"/>
      <c r="AX5376" s="37"/>
      <c r="BH5376" s="12">
        <v>2</v>
      </c>
      <c r="BI5376" s="12">
        <v>25</v>
      </c>
      <c r="BQ5376" s="12">
        <v>0</v>
      </c>
      <c r="BV5376" s="12">
        <v>0</v>
      </c>
      <c r="BY5376" s="12">
        <v>0</v>
      </c>
      <c r="CG5376" s="12" t="s">
        <v>940</v>
      </c>
      <c r="CH5376" s="12">
        <v>269.68</v>
      </c>
      <c r="CI5376" s="12" t="s">
        <v>1758</v>
      </c>
      <c r="CJ5376" s="12" t="s">
        <v>966</v>
      </c>
      <c r="CK5376" s="12" t="s">
        <v>932</v>
      </c>
      <c r="CL5376" s="37">
        <v>134155329</v>
      </c>
      <c r="CN5376" s="12" t="s">
        <v>1509</v>
      </c>
      <c r="CS5376" s="12"/>
      <c r="CT5376" s="36" t="str">
        <f t="shared" si="83"/>
        <v>500mn</v>
      </c>
      <c r="CU5376" s="36" t="str">
        <f>VLOOKUP(CK5376,Mapping!B:C,2,FALSE)</f>
        <v>US/CA</v>
      </c>
    </row>
    <row r="5377" spans="1:99" ht="16" customHeight="1" x14ac:dyDescent="0.35">
      <c r="A5377" s="12" t="s">
        <v>7009</v>
      </c>
      <c r="B5377" s="12" t="s">
        <v>933</v>
      </c>
      <c r="E5377" s="37">
        <v>277906382</v>
      </c>
      <c r="G5377" s="37" t="s">
        <v>1505</v>
      </c>
      <c r="I5377" s="37"/>
      <c r="K5377" s="37"/>
      <c r="M5377" s="37"/>
      <c r="O5377" s="37"/>
      <c r="R5377" s="37"/>
      <c r="T5377" s="37"/>
      <c r="V5377" s="37"/>
      <c r="X5377" s="37"/>
      <c r="Z5377" s="37"/>
      <c r="AB5377" s="37"/>
      <c r="AD5377" s="37"/>
      <c r="AF5377" s="37"/>
      <c r="AH5377" s="37"/>
      <c r="AN5377" s="37">
        <v>277906382</v>
      </c>
      <c r="AO5377" s="12">
        <v>1.0900000000000001</v>
      </c>
      <c r="AP5377" s="37"/>
      <c r="AR5377" s="37"/>
      <c r="AT5377" s="37"/>
      <c r="AV5377" s="37"/>
      <c r="AX5377" s="37"/>
      <c r="BI5377" s="12">
        <v>1650150</v>
      </c>
      <c r="BY5377" s="12">
        <v>0.21</v>
      </c>
      <c r="CG5377" s="12" t="s">
        <v>963</v>
      </c>
      <c r="CH5377" s="12">
        <v>70.608999999999995</v>
      </c>
      <c r="CI5377" s="12" t="s">
        <v>1189</v>
      </c>
      <c r="CJ5377" s="12" t="s">
        <v>1185</v>
      </c>
      <c r="CK5377" s="12" t="s">
        <v>932</v>
      </c>
      <c r="CL5377" s="37">
        <v>25580205678</v>
      </c>
      <c r="CN5377" s="12" t="s">
        <v>1506</v>
      </c>
      <c r="CS5377" s="12"/>
      <c r="CT5377" s="36" t="str">
        <f t="shared" si="83"/>
        <v>1bn - 50bn</v>
      </c>
      <c r="CU5377" s="36" t="str">
        <f>VLOOKUP(CK5377,Mapping!B:C,2,FALSE)</f>
        <v>US/CA</v>
      </c>
    </row>
    <row r="5378" spans="1:99" ht="16" customHeight="1" x14ac:dyDescent="0.35">
      <c r="A5378" s="12" t="s">
        <v>7010</v>
      </c>
      <c r="B5378" s="12" t="s">
        <v>925</v>
      </c>
      <c r="E5378" s="37">
        <v>665667</v>
      </c>
      <c r="G5378" s="37" t="s">
        <v>1505</v>
      </c>
      <c r="I5378" s="37"/>
      <c r="K5378" s="37"/>
      <c r="M5378" s="37">
        <v>419538</v>
      </c>
      <c r="N5378" s="12">
        <v>0.03</v>
      </c>
      <c r="O5378" s="37"/>
      <c r="R5378" s="37"/>
      <c r="T5378" s="37"/>
      <c r="V5378" s="37"/>
      <c r="X5378" s="37"/>
      <c r="Z5378" s="37"/>
      <c r="AB5378" s="37"/>
      <c r="AD5378" s="37"/>
      <c r="AF5378" s="37"/>
      <c r="AH5378" s="37"/>
      <c r="AN5378" s="37">
        <v>0</v>
      </c>
      <c r="AO5378" s="12">
        <v>0</v>
      </c>
      <c r="AP5378" s="37">
        <v>246129</v>
      </c>
      <c r="AQ5378" s="12">
        <v>0.02</v>
      </c>
      <c r="AR5378" s="37"/>
      <c r="AT5378" s="37"/>
      <c r="AV5378" s="37"/>
      <c r="AX5378" s="37"/>
      <c r="BB5378" s="12">
        <v>3344</v>
      </c>
      <c r="BH5378" s="12">
        <v>1066</v>
      </c>
      <c r="BI5378" s="12">
        <v>0</v>
      </c>
      <c r="BV5378" s="12">
        <v>0</v>
      </c>
      <c r="BY5378" s="12">
        <v>0</v>
      </c>
      <c r="CC5378" s="12">
        <v>0</v>
      </c>
      <c r="CG5378" s="12" t="s">
        <v>934</v>
      </c>
      <c r="CH5378" s="12">
        <v>16.346</v>
      </c>
      <c r="CI5378" s="12" t="s">
        <v>967</v>
      </c>
      <c r="CJ5378" s="12" t="s">
        <v>968</v>
      </c>
      <c r="CK5378" s="12" t="s">
        <v>932</v>
      </c>
      <c r="CL5378" s="37">
        <v>1223430792</v>
      </c>
      <c r="CN5378" s="12" t="s">
        <v>1509</v>
      </c>
      <c r="CS5378" s="12"/>
      <c r="CT5378" s="36" t="str">
        <f t="shared" si="83"/>
        <v>1bn - 50bn</v>
      </c>
      <c r="CU5378" s="36" t="str">
        <f>VLOOKUP(CK5378,Mapping!B:C,2,FALSE)</f>
        <v>US/CA</v>
      </c>
    </row>
    <row r="5379" spans="1:99" ht="16" customHeight="1" x14ac:dyDescent="0.35">
      <c r="A5379" s="12" t="s">
        <v>7011</v>
      </c>
      <c r="B5379" s="12" t="s">
        <v>925</v>
      </c>
      <c r="E5379" s="37">
        <v>231422</v>
      </c>
      <c r="G5379" s="37" t="s">
        <v>1505</v>
      </c>
      <c r="I5379" s="37"/>
      <c r="K5379" s="37"/>
      <c r="M5379" s="37">
        <v>178404</v>
      </c>
      <c r="N5379" s="12">
        <v>0.05</v>
      </c>
      <c r="O5379" s="37"/>
      <c r="Q5379" s="12">
        <v>10</v>
      </c>
      <c r="R5379" s="37"/>
      <c r="T5379" s="37"/>
      <c r="V5379" s="37"/>
      <c r="X5379" s="37"/>
      <c r="Z5379" s="37"/>
      <c r="AB5379" s="37"/>
      <c r="AD5379" s="37">
        <v>50139</v>
      </c>
      <c r="AE5379" s="12">
        <v>0.01</v>
      </c>
      <c r="AF5379" s="37"/>
      <c r="AH5379" s="37">
        <v>1263</v>
      </c>
      <c r="AI5379" s="12">
        <v>0</v>
      </c>
      <c r="AN5379" s="37"/>
      <c r="AP5379" s="37">
        <v>1616</v>
      </c>
      <c r="AQ5379" s="12">
        <v>0</v>
      </c>
      <c r="AR5379" s="37"/>
      <c r="AT5379" s="37"/>
      <c r="AV5379" s="37"/>
      <c r="AX5379" s="37"/>
      <c r="BB5379" s="12">
        <v>1422</v>
      </c>
      <c r="BH5379" s="12">
        <v>7</v>
      </c>
      <c r="BJ5379" s="12">
        <v>450</v>
      </c>
      <c r="BQ5379" s="12">
        <v>0</v>
      </c>
      <c r="BV5379" s="12">
        <v>0</v>
      </c>
      <c r="CB5379" s="12">
        <v>0</v>
      </c>
      <c r="CC5379" s="12">
        <v>0</v>
      </c>
      <c r="CG5379" s="12" t="s">
        <v>929</v>
      </c>
      <c r="CH5379" s="12">
        <v>16.131</v>
      </c>
      <c r="CI5379" s="12" t="s">
        <v>1051</v>
      </c>
      <c r="CJ5379" s="12" t="s">
        <v>2087</v>
      </c>
      <c r="CK5379" s="12" t="s">
        <v>932</v>
      </c>
      <c r="CL5379" s="37">
        <v>389369121</v>
      </c>
      <c r="CN5379" s="12" t="s">
        <v>1509</v>
      </c>
      <c r="CS5379" s="12"/>
      <c r="CT5379" s="36" t="str">
        <f t="shared" ref="CT5379:CT5442" si="84">IF(CL5379&gt;100000000000, "100bn", IF(CL5379&gt;50000000000, "50bn - 100bn",IF(CL5379&gt;1000000000, "1bn - 50bn", IF(CL5379&gt;500000000, "500mn - 1bn", "500mn"))))</f>
        <v>500mn</v>
      </c>
      <c r="CU5379" s="36" t="str">
        <f>VLOOKUP(CK5379,Mapping!B:C,2,FALSE)</f>
        <v>US/CA</v>
      </c>
    </row>
    <row r="5380" spans="1:99" ht="16" customHeight="1" x14ac:dyDescent="0.35">
      <c r="A5380" s="12" t="s">
        <v>7012</v>
      </c>
      <c r="B5380" s="12" t="s">
        <v>925</v>
      </c>
      <c r="E5380" s="37">
        <v>38704226</v>
      </c>
      <c r="G5380" s="37" t="s">
        <v>1505</v>
      </c>
      <c r="I5380" s="37"/>
      <c r="K5380" s="37"/>
      <c r="M5380" s="37"/>
      <c r="O5380" s="37"/>
      <c r="Q5380" s="12">
        <v>16892</v>
      </c>
      <c r="R5380" s="37"/>
      <c r="T5380" s="37"/>
      <c r="V5380" s="37"/>
      <c r="X5380" s="37">
        <v>0</v>
      </c>
      <c r="Y5380" s="12">
        <v>0</v>
      </c>
      <c r="Z5380" s="37"/>
      <c r="AB5380" s="37"/>
      <c r="AD5380" s="37"/>
      <c r="AF5380" s="37"/>
      <c r="AH5380" s="37">
        <v>2133122</v>
      </c>
      <c r="AI5380" s="12">
        <v>0.08</v>
      </c>
      <c r="AN5380" s="37">
        <v>35678252</v>
      </c>
      <c r="AO5380" s="12">
        <v>1.26</v>
      </c>
      <c r="AP5380" s="37">
        <v>892852</v>
      </c>
      <c r="AQ5380" s="12">
        <v>0.03</v>
      </c>
      <c r="AR5380" s="37"/>
      <c r="AT5380" s="37"/>
      <c r="AV5380" s="37"/>
      <c r="AX5380" s="37"/>
      <c r="BA5380" s="12">
        <v>0</v>
      </c>
      <c r="BH5380" s="12">
        <v>3867</v>
      </c>
      <c r="BI5380" s="12">
        <v>211850</v>
      </c>
      <c r="BQ5380" s="12">
        <v>0</v>
      </c>
      <c r="BV5380" s="12">
        <v>0</v>
      </c>
      <c r="BY5380" s="12">
        <v>0.03</v>
      </c>
      <c r="BZ5380" s="12">
        <v>0</v>
      </c>
      <c r="CG5380" s="12" t="s">
        <v>976</v>
      </c>
      <c r="CH5380" s="12">
        <v>217.73099999999999</v>
      </c>
      <c r="CI5380" s="12" t="s">
        <v>953</v>
      </c>
      <c r="CJ5380" s="12"/>
      <c r="CK5380" s="12" t="s">
        <v>954</v>
      </c>
      <c r="CL5380" s="37">
        <v>2820383692</v>
      </c>
      <c r="CN5380" s="12" t="s">
        <v>1513</v>
      </c>
      <c r="CS5380" s="12"/>
      <c r="CT5380" s="36" t="str">
        <f t="shared" si="84"/>
        <v>1bn - 50bn</v>
      </c>
      <c r="CU5380" s="36" t="str">
        <f>VLOOKUP(CK5380,Mapping!B:C,2,FALSE)</f>
        <v>EU</v>
      </c>
    </row>
    <row r="5381" spans="1:99" ht="16" customHeight="1" x14ac:dyDescent="0.35">
      <c r="A5381" s="12" t="s">
        <v>7013</v>
      </c>
      <c r="B5381" s="12" t="s">
        <v>925</v>
      </c>
      <c r="E5381" s="37">
        <v>111608</v>
      </c>
      <c r="G5381" s="37" t="s">
        <v>1505</v>
      </c>
      <c r="I5381" s="37"/>
      <c r="K5381" s="37"/>
      <c r="M5381" s="37"/>
      <c r="O5381" s="37"/>
      <c r="R5381" s="37"/>
      <c r="T5381" s="37"/>
      <c r="V5381" s="37"/>
      <c r="X5381" s="37"/>
      <c r="Z5381" s="37"/>
      <c r="AB5381" s="37"/>
      <c r="AD5381" s="37"/>
      <c r="AF5381" s="37"/>
      <c r="AH5381" s="37"/>
      <c r="AN5381" s="37">
        <v>44716</v>
      </c>
      <c r="AO5381" s="12">
        <v>0.04</v>
      </c>
      <c r="AP5381" s="37">
        <v>66892</v>
      </c>
      <c r="AQ5381" s="12">
        <v>0.06</v>
      </c>
      <c r="AR5381" s="37"/>
      <c r="AT5381" s="37"/>
      <c r="AV5381" s="37"/>
      <c r="AX5381" s="37"/>
      <c r="BH5381" s="12">
        <v>359</v>
      </c>
      <c r="BI5381" s="12">
        <v>225</v>
      </c>
      <c r="BV5381" s="12">
        <v>0</v>
      </c>
      <c r="BY5381" s="12">
        <v>0</v>
      </c>
      <c r="CG5381" s="12" t="s">
        <v>998</v>
      </c>
      <c r="CI5381" s="12" t="s">
        <v>1016</v>
      </c>
      <c r="CJ5381" s="12" t="s">
        <v>1017</v>
      </c>
      <c r="CK5381" s="12" t="s">
        <v>932</v>
      </c>
      <c r="CL5381" s="37">
        <v>236317</v>
      </c>
      <c r="CN5381" s="12" t="s">
        <v>998</v>
      </c>
      <c r="CS5381" s="12"/>
      <c r="CT5381" s="36" t="str">
        <f t="shared" si="84"/>
        <v>500mn</v>
      </c>
      <c r="CU5381" s="36" t="str">
        <f>VLOOKUP(CK5381,Mapping!B:C,2,FALSE)</f>
        <v>US/CA</v>
      </c>
    </row>
    <row r="5382" spans="1:99" ht="16" customHeight="1" x14ac:dyDescent="0.35">
      <c r="A5382" s="12" t="s">
        <v>7014</v>
      </c>
      <c r="B5382" s="12" t="s">
        <v>925</v>
      </c>
      <c r="E5382" s="37">
        <v>0</v>
      </c>
      <c r="G5382" s="37" t="s">
        <v>1505</v>
      </c>
      <c r="I5382" s="37"/>
      <c r="K5382" s="37"/>
      <c r="M5382" s="37">
        <v>0</v>
      </c>
      <c r="N5382" s="12">
        <v>0</v>
      </c>
      <c r="O5382" s="37"/>
      <c r="R5382" s="37"/>
      <c r="T5382" s="37"/>
      <c r="V5382" s="37"/>
      <c r="X5382" s="37"/>
      <c r="Z5382" s="37"/>
      <c r="AB5382" s="37"/>
      <c r="AD5382" s="37"/>
      <c r="AF5382" s="37"/>
      <c r="AH5382" s="37"/>
      <c r="AN5382" s="37"/>
      <c r="AP5382" s="37"/>
      <c r="AR5382" s="37"/>
      <c r="AT5382" s="37"/>
      <c r="AV5382" s="37"/>
      <c r="AX5382" s="37"/>
      <c r="BB5382" s="12">
        <v>0</v>
      </c>
      <c r="CC5382" s="12">
        <v>0</v>
      </c>
      <c r="CG5382" s="12" t="s">
        <v>959</v>
      </c>
      <c r="CH5382" s="12">
        <v>33.750999999999998</v>
      </c>
      <c r="CI5382" s="12" t="s">
        <v>1907</v>
      </c>
      <c r="CJ5382" s="12" t="s">
        <v>1021</v>
      </c>
      <c r="CK5382" s="12" t="s">
        <v>932</v>
      </c>
      <c r="CL5382" s="37">
        <v>120636850</v>
      </c>
      <c r="CN5382" s="12" t="s">
        <v>1509</v>
      </c>
      <c r="CS5382" s="12"/>
      <c r="CT5382" s="36" t="str">
        <f t="shared" si="84"/>
        <v>500mn</v>
      </c>
      <c r="CU5382" s="36" t="str">
        <f>VLOOKUP(CK5382,Mapping!B:C,2,FALSE)</f>
        <v>US/CA</v>
      </c>
    </row>
    <row r="5383" spans="1:99" ht="16" customHeight="1" x14ac:dyDescent="0.35">
      <c r="A5383" s="12" t="s">
        <v>884</v>
      </c>
      <c r="B5383" s="12" t="s">
        <v>925</v>
      </c>
      <c r="E5383" s="37">
        <v>19693</v>
      </c>
      <c r="F5383" s="12">
        <v>23</v>
      </c>
      <c r="G5383" s="37" t="s">
        <v>1505</v>
      </c>
      <c r="I5383" s="37">
        <v>1118</v>
      </c>
      <c r="J5383" s="12">
        <v>0.01</v>
      </c>
      <c r="K5383" s="37"/>
      <c r="M5383" s="37"/>
      <c r="O5383" s="37">
        <v>7730</v>
      </c>
      <c r="P5383" s="12">
        <v>0.05</v>
      </c>
      <c r="R5383" s="37"/>
      <c r="T5383" s="37"/>
      <c r="V5383" s="37">
        <v>3590</v>
      </c>
      <c r="W5383" s="12">
        <v>0.02</v>
      </c>
      <c r="X5383" s="37">
        <v>7255</v>
      </c>
      <c r="Y5383" s="12">
        <v>0.05</v>
      </c>
      <c r="Z5383" s="37"/>
      <c r="AB5383" s="37"/>
      <c r="AD5383" s="37"/>
      <c r="AF5383" s="37"/>
      <c r="AH5383" s="37"/>
      <c r="AK5383" s="12">
        <v>165</v>
      </c>
      <c r="AL5383" s="12">
        <v>509</v>
      </c>
      <c r="AN5383" s="37"/>
      <c r="AP5383" s="37"/>
      <c r="AR5383" s="37"/>
      <c r="AT5383" s="37"/>
      <c r="AV5383" s="37"/>
      <c r="AX5383" s="37"/>
      <c r="BA5383" s="12">
        <v>71</v>
      </c>
      <c r="BO5383" s="12">
        <v>0</v>
      </c>
      <c r="BT5383" s="12">
        <v>0</v>
      </c>
      <c r="BU5383" s="12">
        <v>0</v>
      </c>
      <c r="BZ5383" s="12">
        <v>0</v>
      </c>
      <c r="CG5383" s="12"/>
      <c r="CH5383" s="12">
        <v>80.424999999999997</v>
      </c>
      <c r="CI5383" s="12" t="s">
        <v>1053</v>
      </c>
      <c r="CJ5383" s="12"/>
      <c r="CK5383" s="12" t="s">
        <v>1054</v>
      </c>
      <c r="CL5383" s="37">
        <v>15895890</v>
      </c>
      <c r="CN5383" s="12" t="s">
        <v>1506</v>
      </c>
      <c r="CS5383" s="12"/>
      <c r="CT5383" s="36" t="str">
        <f t="shared" si="84"/>
        <v>500mn</v>
      </c>
      <c r="CU5383" s="36" t="str">
        <f>VLOOKUP(CK5383,Mapping!B:C,2,FALSE)</f>
        <v>EU</v>
      </c>
    </row>
    <row r="5384" spans="1:99" ht="16" customHeight="1" x14ac:dyDescent="0.35">
      <c r="A5384" s="12" t="s">
        <v>7015</v>
      </c>
      <c r="B5384" s="12" t="s">
        <v>925</v>
      </c>
      <c r="E5384" s="37">
        <v>28287</v>
      </c>
      <c r="G5384" s="37" t="s">
        <v>1505</v>
      </c>
      <c r="I5384" s="37"/>
      <c r="K5384" s="37"/>
      <c r="M5384" s="37"/>
      <c r="O5384" s="37"/>
      <c r="Q5384" s="12">
        <v>224</v>
      </c>
      <c r="R5384" s="37"/>
      <c r="T5384" s="37"/>
      <c r="V5384" s="37"/>
      <c r="X5384" s="37"/>
      <c r="Z5384" s="37"/>
      <c r="AB5384" s="37"/>
      <c r="AD5384" s="37"/>
      <c r="AF5384" s="37"/>
      <c r="AH5384" s="37">
        <v>28287</v>
      </c>
      <c r="AI5384" s="12">
        <v>0.03</v>
      </c>
      <c r="AN5384" s="37"/>
      <c r="AP5384" s="37"/>
      <c r="AR5384" s="37"/>
      <c r="AT5384" s="37"/>
      <c r="AV5384" s="37"/>
      <c r="AX5384" s="37"/>
      <c r="BQ5384" s="12">
        <v>0</v>
      </c>
      <c r="CG5384" s="12" t="s">
        <v>959</v>
      </c>
      <c r="CH5384" s="12">
        <v>42.802</v>
      </c>
      <c r="CI5384" s="12" t="s">
        <v>1287</v>
      </c>
      <c r="CJ5384" s="12" t="s">
        <v>1246</v>
      </c>
      <c r="CK5384" s="12" t="s">
        <v>932</v>
      </c>
      <c r="CL5384" s="37">
        <v>82719318</v>
      </c>
      <c r="CN5384" s="12" t="s">
        <v>1509</v>
      </c>
      <c r="CS5384" s="12"/>
      <c r="CT5384" s="36" t="str">
        <f t="shared" si="84"/>
        <v>500mn</v>
      </c>
      <c r="CU5384" s="36" t="str">
        <f>VLOOKUP(CK5384,Mapping!B:C,2,FALSE)</f>
        <v>US/CA</v>
      </c>
    </row>
    <row r="5385" spans="1:99" ht="16" customHeight="1" x14ac:dyDescent="0.35">
      <c r="A5385" s="12" t="s">
        <v>7016</v>
      </c>
      <c r="B5385" s="12" t="s">
        <v>925</v>
      </c>
      <c r="C5385" s="12"/>
      <c r="D5385" s="12"/>
      <c r="E5385" s="37">
        <v>6239298</v>
      </c>
      <c r="F5385" s="12"/>
      <c r="G5385" s="37" t="s">
        <v>1505</v>
      </c>
      <c r="H5385" s="12"/>
      <c r="I5385" s="37"/>
      <c r="J5385" s="12"/>
      <c r="K5385" s="37"/>
      <c r="L5385" s="12"/>
      <c r="M5385" s="37"/>
      <c r="N5385" s="12"/>
      <c r="O5385" s="37"/>
      <c r="P5385" s="12"/>
      <c r="Q5385" s="37"/>
      <c r="R5385" s="37"/>
      <c r="S5385" s="37"/>
      <c r="T5385" s="37"/>
      <c r="U5385" s="37"/>
      <c r="V5385" s="37"/>
      <c r="W5385" s="37"/>
      <c r="X5385" s="37"/>
      <c r="Y5385" s="37"/>
      <c r="Z5385" s="37"/>
      <c r="AA5385" s="37"/>
      <c r="AB5385" s="37"/>
      <c r="AC5385" s="37"/>
      <c r="AD5385" s="37"/>
      <c r="AE5385" s="37"/>
      <c r="AF5385" s="37"/>
      <c r="AG5385" s="37"/>
      <c r="AH5385" s="37"/>
      <c r="AI5385" s="37"/>
      <c r="AJ5385" s="12"/>
      <c r="AK5385" s="37"/>
      <c r="AL5385" s="12"/>
      <c r="AM5385" s="37"/>
      <c r="AN5385" s="37"/>
      <c r="AO5385" s="37"/>
      <c r="AP5385" s="37"/>
      <c r="AQ5385" s="37"/>
      <c r="AR5385" s="37"/>
      <c r="AS5385" s="12"/>
      <c r="AT5385" s="37">
        <v>6239298</v>
      </c>
      <c r="AU5385" s="12">
        <v>2.3199999999999998</v>
      </c>
      <c r="AV5385" s="37"/>
      <c r="AW5385" s="12"/>
      <c r="AX5385" s="37"/>
      <c r="AY5385" s="12"/>
      <c r="AZ5385" s="12"/>
      <c r="BA5385" s="12"/>
      <c r="BB5385" s="12"/>
      <c r="BC5385" s="12"/>
      <c r="BD5385" s="12">
        <v>585300</v>
      </c>
      <c r="BE5385" s="12"/>
      <c r="BF5385" s="12"/>
      <c r="BG5385" s="12"/>
      <c r="BH5385" s="12"/>
      <c r="BI5385" s="12"/>
      <c r="BJ5385" s="12"/>
      <c r="BK5385" s="12"/>
      <c r="BL5385" s="12"/>
      <c r="BM5385" s="12"/>
      <c r="BN5385" s="12"/>
      <c r="BO5385" s="12"/>
      <c r="BP5385" s="12"/>
      <c r="BQ5385" s="12"/>
      <c r="BR5385" s="12"/>
      <c r="BS5385" s="12"/>
      <c r="BT5385" s="12"/>
      <c r="BU5385" s="12"/>
      <c r="BV5385" s="12"/>
      <c r="BW5385" s="12"/>
      <c r="BX5385" s="12"/>
      <c r="BY5385" s="12"/>
      <c r="BZ5385" s="12"/>
      <c r="CA5385" s="12"/>
      <c r="CB5385" s="12"/>
      <c r="CC5385" s="12"/>
      <c r="CD5385" s="12"/>
      <c r="CE5385" s="12"/>
      <c r="CF5385" s="12">
        <v>0.5</v>
      </c>
      <c r="CG5385" s="12" t="s">
        <v>929</v>
      </c>
      <c r="CH5385" s="12">
        <v>14.711</v>
      </c>
      <c r="CI5385" s="12" t="s">
        <v>7017</v>
      </c>
      <c r="CJ5385" s="12" t="s">
        <v>968</v>
      </c>
      <c r="CK5385" s="12" t="s">
        <v>932</v>
      </c>
      <c r="CL5385" s="37">
        <v>269017698</v>
      </c>
      <c r="CM5385" s="12"/>
      <c r="CN5385" s="12" t="s">
        <v>1509</v>
      </c>
      <c r="CO5385" s="12"/>
      <c r="CP5385" s="12"/>
      <c r="CQ5385" s="12"/>
      <c r="CR5385" s="12"/>
      <c r="CS5385" s="12"/>
      <c r="CT5385" s="36" t="str">
        <f t="shared" si="84"/>
        <v>500mn</v>
      </c>
      <c r="CU5385" s="36" t="str">
        <f>VLOOKUP(CK5385,Mapping!B:C,2,FALSE)</f>
        <v>US/CA</v>
      </c>
    </row>
    <row r="5386" spans="1:99" ht="16" customHeight="1" x14ac:dyDescent="0.35">
      <c r="A5386" s="12" t="s">
        <v>7018</v>
      </c>
      <c r="B5386" s="12" t="s">
        <v>925</v>
      </c>
      <c r="E5386" s="37">
        <v>509106</v>
      </c>
      <c r="G5386" s="37" t="s">
        <v>1505</v>
      </c>
      <c r="I5386" s="37"/>
      <c r="K5386" s="37"/>
      <c r="M5386" s="37"/>
      <c r="O5386" s="37"/>
      <c r="R5386" s="37"/>
      <c r="T5386" s="37"/>
      <c r="V5386" s="37"/>
      <c r="X5386" s="37"/>
      <c r="Z5386" s="37"/>
      <c r="AB5386" s="37"/>
      <c r="AD5386" s="37">
        <v>206747</v>
      </c>
      <c r="AE5386" s="12">
        <v>0.02</v>
      </c>
      <c r="AF5386" s="37"/>
      <c r="AH5386" s="37"/>
      <c r="AN5386" s="37">
        <v>302359</v>
      </c>
      <c r="AO5386" s="12">
        <v>0.03</v>
      </c>
      <c r="AP5386" s="37"/>
      <c r="AR5386" s="37"/>
      <c r="AT5386" s="37"/>
      <c r="AV5386" s="37"/>
      <c r="AX5386" s="37"/>
      <c r="BI5386" s="12">
        <v>1400</v>
      </c>
      <c r="BJ5386" s="12">
        <v>1569</v>
      </c>
      <c r="BY5386" s="12">
        <v>0</v>
      </c>
      <c r="CB5386" s="12">
        <v>0</v>
      </c>
      <c r="CG5386" s="12" t="s">
        <v>959</v>
      </c>
      <c r="CH5386" s="12">
        <v>47.323999999999998</v>
      </c>
      <c r="CI5386" s="12" t="s">
        <v>4343</v>
      </c>
      <c r="CJ5386" s="12" t="s">
        <v>941</v>
      </c>
      <c r="CK5386" s="12" t="s">
        <v>932</v>
      </c>
      <c r="CL5386" s="37">
        <v>1037967526</v>
      </c>
      <c r="CN5386" s="12" t="s">
        <v>1509</v>
      </c>
      <c r="CS5386" s="12"/>
      <c r="CT5386" s="36" t="str">
        <f t="shared" si="84"/>
        <v>1bn - 50bn</v>
      </c>
      <c r="CU5386" s="36" t="str">
        <f>VLOOKUP(CK5386,Mapping!B:C,2,FALSE)</f>
        <v>US/CA</v>
      </c>
    </row>
    <row r="5387" spans="1:99" ht="16" customHeight="1" x14ac:dyDescent="0.35">
      <c r="A5387" s="12" t="s">
        <v>7019</v>
      </c>
      <c r="B5387" s="12" t="s">
        <v>925</v>
      </c>
      <c r="E5387" s="37">
        <v>66717791</v>
      </c>
      <c r="G5387" s="37" t="s">
        <v>1505</v>
      </c>
      <c r="I5387" s="37"/>
      <c r="K5387" s="37"/>
      <c r="M5387" s="37">
        <v>0</v>
      </c>
      <c r="N5387" s="12">
        <v>0</v>
      </c>
      <c r="O5387" s="37"/>
      <c r="Q5387" s="12">
        <v>275913</v>
      </c>
      <c r="R5387" s="37"/>
      <c r="T5387" s="37"/>
      <c r="V5387" s="37"/>
      <c r="X5387" s="37">
        <v>0</v>
      </c>
      <c r="Y5387" s="12">
        <v>0</v>
      </c>
      <c r="Z5387" s="37"/>
      <c r="AB5387" s="37"/>
      <c r="AD5387" s="37">
        <v>0</v>
      </c>
      <c r="AE5387" s="12">
        <v>0</v>
      </c>
      <c r="AF5387" s="37"/>
      <c r="AH5387" s="37">
        <v>34842294</v>
      </c>
      <c r="AI5387" s="12">
        <v>0.13</v>
      </c>
      <c r="AN5387" s="37">
        <v>26583960</v>
      </c>
      <c r="AO5387" s="12">
        <v>0.1</v>
      </c>
      <c r="AP5387" s="37">
        <v>5291537</v>
      </c>
      <c r="AQ5387" s="12">
        <v>0.02</v>
      </c>
      <c r="AR5387" s="37"/>
      <c r="AT5387" s="37"/>
      <c r="AV5387" s="37"/>
      <c r="AW5387" s="12"/>
      <c r="AX5387" s="37"/>
      <c r="BA5387" s="12">
        <v>0</v>
      </c>
      <c r="BB5387" s="12">
        <v>0</v>
      </c>
      <c r="BH5387" s="12">
        <v>22918</v>
      </c>
      <c r="BI5387" s="12">
        <v>157850</v>
      </c>
      <c r="BJ5387" s="12">
        <v>0</v>
      </c>
      <c r="BQ5387" s="12">
        <v>7.0000000000000007E-2</v>
      </c>
      <c r="BV5387" s="12">
        <v>0.02</v>
      </c>
      <c r="BY5387" s="12">
        <v>0.02</v>
      </c>
      <c r="BZ5387" s="12">
        <v>0</v>
      </c>
      <c r="CB5387" s="12">
        <v>0</v>
      </c>
      <c r="CC5387" s="12">
        <v>0</v>
      </c>
      <c r="CG5387" s="12" t="s">
        <v>976</v>
      </c>
      <c r="CH5387" s="12">
        <v>133.66300000000001</v>
      </c>
      <c r="CI5387" s="12" t="s">
        <v>938</v>
      </c>
      <c r="CJ5387" s="12" t="s">
        <v>931</v>
      </c>
      <c r="CK5387" s="12" t="s">
        <v>932</v>
      </c>
      <c r="CL5387" s="37">
        <v>26248570836</v>
      </c>
      <c r="CN5387" s="12" t="s">
        <v>1513</v>
      </c>
      <c r="CS5387" s="12"/>
      <c r="CT5387" s="36" t="str">
        <f t="shared" si="84"/>
        <v>1bn - 50bn</v>
      </c>
      <c r="CU5387" s="36" t="str">
        <f>VLOOKUP(CK5387,Mapping!B:C,2,FALSE)</f>
        <v>US/CA</v>
      </c>
    </row>
    <row r="5388" spans="1:99" ht="16" customHeight="1" x14ac:dyDescent="0.35">
      <c r="A5388" s="12" t="s">
        <v>7020</v>
      </c>
      <c r="B5388" s="12" t="s">
        <v>925</v>
      </c>
      <c r="E5388" s="37">
        <v>456925</v>
      </c>
      <c r="G5388" s="37" t="s">
        <v>1505</v>
      </c>
      <c r="I5388" s="37"/>
      <c r="K5388" s="37"/>
      <c r="M5388" s="37">
        <v>456925</v>
      </c>
      <c r="N5388" s="12">
        <v>0.04</v>
      </c>
      <c r="O5388" s="37"/>
      <c r="R5388" s="37"/>
      <c r="T5388" s="37"/>
      <c r="V5388" s="37"/>
      <c r="X5388" s="37"/>
      <c r="Z5388" s="37"/>
      <c r="AB5388" s="37"/>
      <c r="AD5388" s="37"/>
      <c r="AF5388" s="37"/>
      <c r="AH5388" s="37"/>
      <c r="AN5388" s="37"/>
      <c r="AP5388" s="37"/>
      <c r="AR5388" s="37"/>
      <c r="AT5388" s="37"/>
      <c r="AV5388" s="37"/>
      <c r="AW5388" s="12"/>
      <c r="AX5388" s="37"/>
      <c r="BB5388" s="12">
        <v>3642</v>
      </c>
      <c r="CC5388" s="12">
        <v>0</v>
      </c>
      <c r="CG5388" s="12" t="s">
        <v>940</v>
      </c>
      <c r="CH5388" s="12">
        <v>5.5060000000000002</v>
      </c>
      <c r="CI5388" s="12" t="s">
        <v>967</v>
      </c>
      <c r="CJ5388" s="12" t="s">
        <v>968</v>
      </c>
      <c r="CK5388" s="12" t="s">
        <v>932</v>
      </c>
      <c r="CL5388" s="37">
        <v>1123491236</v>
      </c>
      <c r="CN5388" s="12" t="s">
        <v>1509</v>
      </c>
      <c r="CS5388" s="12"/>
      <c r="CT5388" s="36" t="str">
        <f t="shared" si="84"/>
        <v>1bn - 50bn</v>
      </c>
      <c r="CU5388" s="36" t="str">
        <f>VLOOKUP(CK5388,Mapping!B:C,2,FALSE)</f>
        <v>US/CA</v>
      </c>
    </row>
    <row r="5389" spans="1:99" ht="16" customHeight="1" x14ac:dyDescent="0.35">
      <c r="A5389" s="12" t="s">
        <v>7021</v>
      </c>
      <c r="B5389" s="12" t="s">
        <v>925</v>
      </c>
      <c r="E5389" s="37">
        <v>0</v>
      </c>
      <c r="G5389" s="37" t="s">
        <v>1505</v>
      </c>
      <c r="I5389" s="37"/>
      <c r="K5389" s="37"/>
      <c r="M5389" s="37">
        <v>0</v>
      </c>
      <c r="N5389" s="12">
        <v>0</v>
      </c>
      <c r="O5389" s="37"/>
      <c r="R5389" s="37"/>
      <c r="T5389" s="37"/>
      <c r="V5389" s="37"/>
      <c r="X5389" s="37"/>
      <c r="Z5389" s="37"/>
      <c r="AB5389" s="37"/>
      <c r="AD5389" s="37"/>
      <c r="AF5389" s="37"/>
      <c r="AH5389" s="37"/>
      <c r="AN5389" s="37"/>
      <c r="AP5389" s="37"/>
      <c r="AR5389" s="37"/>
      <c r="AT5389" s="37"/>
      <c r="AV5389" s="37"/>
      <c r="AW5389" s="12"/>
      <c r="AX5389" s="37"/>
      <c r="BB5389" s="12">
        <v>0</v>
      </c>
      <c r="CC5389" s="12">
        <v>0</v>
      </c>
      <c r="CG5389" s="12" t="s">
        <v>940</v>
      </c>
      <c r="CH5389" s="12">
        <v>16.234000000000002</v>
      </c>
      <c r="CI5389" s="12" t="s">
        <v>7022</v>
      </c>
      <c r="CJ5389" s="12" t="s">
        <v>1082</v>
      </c>
      <c r="CK5389" s="12" t="s">
        <v>932</v>
      </c>
      <c r="CL5389" s="37">
        <v>774722636</v>
      </c>
      <c r="CN5389" s="12" t="s">
        <v>1509</v>
      </c>
      <c r="CS5389" s="12"/>
      <c r="CT5389" s="36" t="str">
        <f t="shared" si="84"/>
        <v>500mn - 1bn</v>
      </c>
      <c r="CU5389" s="36" t="str">
        <f>VLOOKUP(CK5389,Mapping!B:C,2,FALSE)</f>
        <v>US/CA</v>
      </c>
    </row>
    <row r="5390" spans="1:99" ht="16" customHeight="1" x14ac:dyDescent="0.35">
      <c r="A5390" s="12" t="s">
        <v>7023</v>
      </c>
      <c r="B5390" s="12" t="s">
        <v>925</v>
      </c>
      <c r="E5390" s="37">
        <v>956507</v>
      </c>
      <c r="G5390" s="37" t="s">
        <v>1505</v>
      </c>
      <c r="I5390" s="37"/>
      <c r="K5390" s="37"/>
      <c r="M5390" s="37">
        <v>956507</v>
      </c>
      <c r="N5390" s="12">
        <v>0.46</v>
      </c>
      <c r="O5390" s="37"/>
      <c r="R5390" s="37"/>
      <c r="T5390" s="37"/>
      <c r="V5390" s="37"/>
      <c r="X5390" s="37"/>
      <c r="Z5390" s="37"/>
      <c r="AB5390" s="37"/>
      <c r="AD5390" s="37"/>
      <c r="AF5390" s="37"/>
      <c r="AH5390" s="37"/>
      <c r="AN5390" s="37"/>
      <c r="AP5390" s="37"/>
      <c r="AR5390" s="37"/>
      <c r="AT5390" s="37"/>
      <c r="AV5390" s="37"/>
      <c r="AX5390" s="37"/>
      <c r="BB5390" s="12">
        <v>7624</v>
      </c>
      <c r="CC5390" s="12">
        <v>0</v>
      </c>
      <c r="CG5390" s="12" t="s">
        <v>1270</v>
      </c>
      <c r="CH5390" s="12">
        <v>36.872</v>
      </c>
      <c r="CI5390" s="12" t="s">
        <v>7024</v>
      </c>
      <c r="CJ5390" s="12" t="s">
        <v>931</v>
      </c>
      <c r="CK5390" s="12" t="s">
        <v>932</v>
      </c>
      <c r="CL5390" s="37">
        <v>208467550</v>
      </c>
      <c r="CN5390" s="12" t="s">
        <v>1509</v>
      </c>
      <c r="CS5390" s="12"/>
      <c r="CT5390" s="36" t="str">
        <f t="shared" si="84"/>
        <v>500mn</v>
      </c>
      <c r="CU5390" s="36" t="str">
        <f>VLOOKUP(CK5390,Mapping!B:C,2,FALSE)</f>
        <v>US/CA</v>
      </c>
    </row>
    <row r="5391" spans="1:99" ht="16" customHeight="1" x14ac:dyDescent="0.35">
      <c r="A5391" s="12" t="s">
        <v>871</v>
      </c>
      <c r="B5391" s="12" t="s">
        <v>933</v>
      </c>
      <c r="E5391" s="37">
        <v>473121</v>
      </c>
      <c r="F5391" s="12">
        <v>50</v>
      </c>
      <c r="G5391" s="37" t="s">
        <v>1505</v>
      </c>
      <c r="I5391" s="37">
        <v>3560</v>
      </c>
      <c r="J5391" s="12">
        <v>0</v>
      </c>
      <c r="K5391" s="37">
        <v>167812</v>
      </c>
      <c r="L5391" s="12">
        <v>0.01</v>
      </c>
      <c r="M5391" s="37"/>
      <c r="O5391" s="37">
        <v>89922</v>
      </c>
      <c r="P5391" s="12">
        <v>0.01</v>
      </c>
      <c r="Q5391" s="12">
        <v>277</v>
      </c>
      <c r="R5391" s="37">
        <v>0</v>
      </c>
      <c r="S5391" s="12">
        <v>0</v>
      </c>
      <c r="T5391" s="37"/>
      <c r="V5391" s="37">
        <v>30336</v>
      </c>
      <c r="W5391" s="12">
        <v>0</v>
      </c>
      <c r="X5391" s="37">
        <v>25966</v>
      </c>
      <c r="Y5391" s="12">
        <v>0</v>
      </c>
      <c r="Z5391" s="37"/>
      <c r="AB5391" s="37">
        <v>0</v>
      </c>
      <c r="AC5391" s="12">
        <v>0</v>
      </c>
      <c r="AD5391" s="37"/>
      <c r="AF5391" s="37">
        <v>10139</v>
      </c>
      <c r="AG5391" s="12">
        <v>0</v>
      </c>
      <c r="AH5391" s="37">
        <v>34980</v>
      </c>
      <c r="AI5391" s="12">
        <v>0</v>
      </c>
      <c r="AJ5391" s="12">
        <v>0</v>
      </c>
      <c r="AK5391" s="12">
        <v>1100</v>
      </c>
      <c r="AL5391" s="12">
        <v>4900</v>
      </c>
      <c r="AN5391" s="37">
        <v>92627</v>
      </c>
      <c r="AO5391" s="12">
        <v>0.01</v>
      </c>
      <c r="AP5391" s="37">
        <v>17779</v>
      </c>
      <c r="AQ5391" s="12">
        <v>0</v>
      </c>
      <c r="AR5391" s="37"/>
      <c r="AT5391" s="37"/>
      <c r="AV5391" s="37"/>
      <c r="AX5391" s="37"/>
      <c r="AZ5391" s="12">
        <v>0</v>
      </c>
      <c r="BA5391" s="12">
        <v>229</v>
      </c>
      <c r="BF5391" s="12">
        <v>600</v>
      </c>
      <c r="BG5391" s="12">
        <v>2180</v>
      </c>
      <c r="BH5391" s="12">
        <v>77</v>
      </c>
      <c r="BI5391" s="12">
        <v>550</v>
      </c>
      <c r="BO5391" s="12">
        <v>0</v>
      </c>
      <c r="BP5391" s="12">
        <v>0</v>
      </c>
      <c r="BQ5391" s="12">
        <v>0</v>
      </c>
      <c r="BR5391" s="12">
        <v>0</v>
      </c>
      <c r="BS5391" s="12">
        <v>0</v>
      </c>
      <c r="BT5391" s="12">
        <v>0</v>
      </c>
      <c r="BU5391" s="12">
        <v>0</v>
      </c>
      <c r="BV5391" s="12">
        <v>0</v>
      </c>
      <c r="BX5391" s="12">
        <v>0</v>
      </c>
      <c r="BY5391" s="12">
        <v>0</v>
      </c>
      <c r="BZ5391" s="12">
        <v>0</v>
      </c>
      <c r="CG5391" s="12" t="s">
        <v>980</v>
      </c>
      <c r="CH5391" s="12">
        <v>53.68</v>
      </c>
      <c r="CI5391" s="12" t="s">
        <v>1042</v>
      </c>
      <c r="CJ5391" s="12"/>
      <c r="CK5391" s="12" t="s">
        <v>1043</v>
      </c>
      <c r="CL5391" s="37">
        <v>1753662645</v>
      </c>
      <c r="CN5391" s="12" t="s">
        <v>1506</v>
      </c>
      <c r="CS5391" s="12"/>
      <c r="CT5391" s="36" t="str">
        <f t="shared" si="84"/>
        <v>1bn - 50bn</v>
      </c>
      <c r="CU5391" s="36" t="str">
        <f>VLOOKUP(CK5391,Mapping!B:C,2,FALSE)</f>
        <v>Asia</v>
      </c>
    </row>
    <row r="5392" spans="1:99" ht="16" customHeight="1" x14ac:dyDescent="0.35">
      <c r="A5392" s="12" t="s">
        <v>7025</v>
      </c>
      <c r="B5392" s="12" t="s">
        <v>925</v>
      </c>
      <c r="E5392" s="37">
        <v>880383</v>
      </c>
      <c r="G5392" s="37" t="s">
        <v>1505</v>
      </c>
      <c r="I5392" s="37"/>
      <c r="K5392" s="37"/>
      <c r="M5392" s="37">
        <v>255186</v>
      </c>
      <c r="N5392" s="12">
        <v>7.0000000000000007E-2</v>
      </c>
      <c r="O5392" s="37"/>
      <c r="Q5392" s="12">
        <v>3158</v>
      </c>
      <c r="R5392" s="37"/>
      <c r="T5392" s="37"/>
      <c r="V5392" s="37"/>
      <c r="X5392" s="37"/>
      <c r="Z5392" s="37"/>
      <c r="AB5392" s="37"/>
      <c r="AD5392" s="37">
        <v>226405</v>
      </c>
      <c r="AE5392" s="12">
        <v>0.06</v>
      </c>
      <c r="AF5392" s="37"/>
      <c r="AH5392" s="37">
        <v>398792</v>
      </c>
      <c r="AI5392" s="12">
        <v>0.1</v>
      </c>
      <c r="AN5392" s="37">
        <v>0</v>
      </c>
      <c r="AO5392" s="12">
        <v>0</v>
      </c>
      <c r="AP5392" s="37"/>
      <c r="AR5392" s="37"/>
      <c r="AT5392" s="37"/>
      <c r="AV5392" s="37"/>
      <c r="AX5392" s="37"/>
      <c r="BB5392" s="12">
        <v>2034</v>
      </c>
      <c r="BI5392" s="12">
        <v>0</v>
      </c>
      <c r="BJ5392" s="12">
        <v>2032</v>
      </c>
      <c r="BQ5392" s="12">
        <v>0</v>
      </c>
      <c r="BY5392" s="12">
        <v>0</v>
      </c>
      <c r="CB5392" s="12">
        <v>0</v>
      </c>
      <c r="CC5392" s="12">
        <v>0</v>
      </c>
      <c r="CG5392" s="12" t="s">
        <v>959</v>
      </c>
      <c r="CH5392" s="12">
        <v>63.566000000000003</v>
      </c>
      <c r="CI5392" s="12" t="s">
        <v>1161</v>
      </c>
      <c r="CJ5392" s="12" t="s">
        <v>1017</v>
      </c>
      <c r="CK5392" s="12" t="s">
        <v>932</v>
      </c>
      <c r="CL5392" s="37">
        <v>386377375</v>
      </c>
      <c r="CN5392" s="12" t="s">
        <v>1509</v>
      </c>
      <c r="CS5392" s="12"/>
      <c r="CT5392" s="36" t="str">
        <f t="shared" si="84"/>
        <v>500mn</v>
      </c>
      <c r="CU5392" s="36" t="str">
        <f>VLOOKUP(CK5392,Mapping!B:C,2,FALSE)</f>
        <v>US/CA</v>
      </c>
    </row>
    <row r="5393" spans="1:99" ht="16" customHeight="1" x14ac:dyDescent="0.35">
      <c r="A5393" s="12" t="s">
        <v>7026</v>
      </c>
      <c r="B5393" s="12" t="s">
        <v>925</v>
      </c>
      <c r="E5393" s="37">
        <v>26572852</v>
      </c>
      <c r="G5393" s="37" t="s">
        <v>1505</v>
      </c>
      <c r="I5393" s="37"/>
      <c r="K5393" s="37"/>
      <c r="M5393" s="37">
        <v>1320592</v>
      </c>
      <c r="N5393" s="12">
        <v>0.02</v>
      </c>
      <c r="O5393" s="37"/>
      <c r="Q5393" s="12">
        <v>76924</v>
      </c>
      <c r="R5393" s="37"/>
      <c r="T5393" s="37"/>
      <c r="V5393" s="37"/>
      <c r="X5393" s="37"/>
      <c r="Z5393" s="37"/>
      <c r="AB5393" s="37"/>
      <c r="AD5393" s="37"/>
      <c r="AF5393" s="37"/>
      <c r="AH5393" s="37">
        <v>9713963</v>
      </c>
      <c r="AI5393" s="12">
        <v>0.16</v>
      </c>
      <c r="AN5393" s="37">
        <v>15224517</v>
      </c>
      <c r="AO5393" s="12">
        <v>0.24</v>
      </c>
      <c r="AP5393" s="37">
        <v>313780</v>
      </c>
      <c r="AQ5393" s="12">
        <v>0.01</v>
      </c>
      <c r="AR5393" s="37"/>
      <c r="AT5393" s="37"/>
      <c r="AV5393" s="37"/>
      <c r="AX5393" s="37"/>
      <c r="BB5393" s="12">
        <v>10526</v>
      </c>
      <c r="BH5393" s="12">
        <v>1359</v>
      </c>
      <c r="BI5393" s="12">
        <v>90400</v>
      </c>
      <c r="BQ5393" s="12">
        <v>0.02</v>
      </c>
      <c r="BV5393" s="12">
        <v>0</v>
      </c>
      <c r="BY5393" s="12">
        <v>0.01</v>
      </c>
      <c r="CC5393" s="12">
        <v>0</v>
      </c>
      <c r="CG5393" s="12"/>
      <c r="CH5393" s="12">
        <v>39.651000000000003</v>
      </c>
      <c r="CI5393" s="12" t="s">
        <v>1862</v>
      </c>
      <c r="CJ5393" s="12" t="s">
        <v>931</v>
      </c>
      <c r="CK5393" s="12" t="s">
        <v>932</v>
      </c>
      <c r="CL5393" s="37">
        <v>6199904398</v>
      </c>
      <c r="CN5393" s="12" t="s">
        <v>1506</v>
      </c>
      <c r="CS5393" s="12"/>
      <c r="CT5393" s="36" t="str">
        <f t="shared" si="84"/>
        <v>1bn - 50bn</v>
      </c>
      <c r="CU5393" s="36" t="str">
        <f>VLOOKUP(CK5393,Mapping!B:C,2,FALSE)</f>
        <v>US/CA</v>
      </c>
    </row>
    <row r="5394" spans="1:99" ht="16" customHeight="1" x14ac:dyDescent="0.35">
      <c r="A5394" s="12" t="s">
        <v>7027</v>
      </c>
      <c r="B5394" s="12" t="s">
        <v>925</v>
      </c>
      <c r="E5394" s="37">
        <v>2983078</v>
      </c>
      <c r="G5394" s="37" t="s">
        <v>1505</v>
      </c>
      <c r="I5394" s="37"/>
      <c r="K5394" s="37"/>
      <c r="M5394" s="37">
        <v>301104</v>
      </c>
      <c r="N5394" s="12">
        <v>0.08</v>
      </c>
      <c r="O5394" s="37"/>
      <c r="R5394" s="37"/>
      <c r="T5394" s="37"/>
      <c r="V5394" s="37"/>
      <c r="X5394" s="37"/>
      <c r="Z5394" s="37"/>
      <c r="AB5394" s="37"/>
      <c r="AD5394" s="37"/>
      <c r="AF5394" s="37"/>
      <c r="AH5394" s="37"/>
      <c r="AN5394" s="37">
        <v>2681974</v>
      </c>
      <c r="AO5394" s="12">
        <v>0.69</v>
      </c>
      <c r="AP5394" s="37"/>
      <c r="AR5394" s="37"/>
      <c r="AT5394" s="37"/>
      <c r="AV5394" s="37"/>
      <c r="AX5394" s="37"/>
      <c r="BB5394" s="12">
        <v>2400</v>
      </c>
      <c r="BI5394" s="12">
        <v>15925</v>
      </c>
      <c r="BY5394" s="12">
        <v>0</v>
      </c>
      <c r="CC5394" s="12">
        <v>0</v>
      </c>
      <c r="CG5394" s="12" t="s">
        <v>934</v>
      </c>
      <c r="CH5394" s="12">
        <v>17.829000000000001</v>
      </c>
      <c r="CI5394" s="12" t="s">
        <v>938</v>
      </c>
      <c r="CJ5394" s="12" t="s">
        <v>931</v>
      </c>
      <c r="CK5394" s="12" t="s">
        <v>932</v>
      </c>
      <c r="CL5394" s="37">
        <v>386545351</v>
      </c>
      <c r="CN5394" s="12" t="s">
        <v>1509</v>
      </c>
      <c r="CS5394" s="12"/>
      <c r="CT5394" s="36" t="str">
        <f t="shared" si="84"/>
        <v>500mn</v>
      </c>
      <c r="CU5394" s="36" t="str">
        <f>VLOOKUP(CK5394,Mapping!B:C,2,FALSE)</f>
        <v>US/CA</v>
      </c>
    </row>
    <row r="5395" spans="1:99" ht="16" customHeight="1" x14ac:dyDescent="0.35">
      <c r="A5395" s="12" t="s">
        <v>7028</v>
      </c>
      <c r="B5395" s="12" t="s">
        <v>925</v>
      </c>
      <c r="E5395" s="37">
        <v>69675</v>
      </c>
      <c r="G5395" s="37" t="s">
        <v>1505</v>
      </c>
      <c r="I5395" s="37"/>
      <c r="K5395" s="37"/>
      <c r="M5395" s="37">
        <v>6273</v>
      </c>
      <c r="N5395" s="12">
        <v>0</v>
      </c>
      <c r="O5395" s="37"/>
      <c r="Q5395" s="12">
        <v>4</v>
      </c>
      <c r="R5395" s="37"/>
      <c r="T5395" s="37"/>
      <c r="V5395" s="37"/>
      <c r="X5395" s="37"/>
      <c r="Z5395" s="37"/>
      <c r="AB5395" s="37"/>
      <c r="AD5395" s="37"/>
      <c r="AF5395" s="37"/>
      <c r="AH5395" s="37">
        <v>505</v>
      </c>
      <c r="AI5395" s="12">
        <v>0</v>
      </c>
      <c r="AN5395" s="37">
        <v>25262</v>
      </c>
      <c r="AO5395" s="12">
        <v>0.02</v>
      </c>
      <c r="AP5395" s="37">
        <v>37635</v>
      </c>
      <c r="AQ5395" s="12">
        <v>0.03</v>
      </c>
      <c r="AR5395" s="37">
        <v>0</v>
      </c>
      <c r="AS5395" s="12">
        <v>0</v>
      </c>
      <c r="AT5395" s="37"/>
      <c r="AV5395" s="37"/>
      <c r="AX5395" s="37"/>
      <c r="BB5395" s="12">
        <v>50</v>
      </c>
      <c r="BE5395" s="12">
        <v>0</v>
      </c>
      <c r="BH5395" s="12">
        <v>163</v>
      </c>
      <c r="BI5395" s="12">
        <v>150</v>
      </c>
      <c r="BM5395" s="12">
        <v>0</v>
      </c>
      <c r="BQ5395" s="12">
        <v>0</v>
      </c>
      <c r="BV5395" s="12">
        <v>0</v>
      </c>
      <c r="BY5395" s="12">
        <v>0</v>
      </c>
      <c r="CC5395" s="12">
        <v>0</v>
      </c>
      <c r="CG5395" s="12" t="s">
        <v>934</v>
      </c>
      <c r="CH5395" s="12">
        <v>33.679000000000002</v>
      </c>
      <c r="CI5395" s="12" t="s">
        <v>1147</v>
      </c>
      <c r="CJ5395" s="12" t="s">
        <v>1130</v>
      </c>
      <c r="CK5395" s="12" t="s">
        <v>932</v>
      </c>
      <c r="CL5395" s="37">
        <v>135667484</v>
      </c>
      <c r="CN5395" s="12" t="s">
        <v>1509</v>
      </c>
      <c r="CS5395" s="12"/>
      <c r="CT5395" s="36" t="str">
        <f t="shared" si="84"/>
        <v>500mn</v>
      </c>
      <c r="CU5395" s="36" t="str">
        <f>VLOOKUP(CK5395,Mapping!B:C,2,FALSE)</f>
        <v>US/CA</v>
      </c>
    </row>
    <row r="5396" spans="1:99" ht="16" customHeight="1" x14ac:dyDescent="0.35">
      <c r="A5396" s="12" t="s">
        <v>7029</v>
      </c>
      <c r="B5396" s="12" t="s">
        <v>925</v>
      </c>
      <c r="E5396" s="37">
        <v>0</v>
      </c>
      <c r="G5396" s="37" t="s">
        <v>1505</v>
      </c>
      <c r="I5396" s="37"/>
      <c r="K5396" s="37"/>
      <c r="M5396" s="37"/>
      <c r="O5396" s="37"/>
      <c r="Q5396" s="12">
        <v>0</v>
      </c>
      <c r="R5396" s="37"/>
      <c r="T5396" s="37"/>
      <c r="V5396" s="37"/>
      <c r="X5396" s="37"/>
      <c r="Z5396" s="37"/>
      <c r="AB5396" s="37"/>
      <c r="AD5396" s="37"/>
      <c r="AF5396" s="37"/>
      <c r="AH5396" s="37">
        <v>0</v>
      </c>
      <c r="AI5396" s="12">
        <v>0</v>
      </c>
      <c r="AN5396" s="37"/>
      <c r="AP5396" s="37"/>
      <c r="AR5396" s="37"/>
      <c r="AT5396" s="37"/>
      <c r="AV5396" s="37"/>
      <c r="AX5396" s="37"/>
      <c r="BQ5396" s="12">
        <v>0</v>
      </c>
      <c r="CG5396" s="12" t="s">
        <v>991</v>
      </c>
      <c r="CH5396" s="12">
        <v>31.026</v>
      </c>
      <c r="CI5396" s="12" t="s">
        <v>3173</v>
      </c>
      <c r="CJ5396" s="12" t="s">
        <v>931</v>
      </c>
      <c r="CK5396" s="12" t="s">
        <v>932</v>
      </c>
      <c r="CL5396" s="37">
        <v>287855957</v>
      </c>
      <c r="CN5396" s="12" t="s">
        <v>1506</v>
      </c>
      <c r="CS5396" s="12"/>
      <c r="CT5396" s="36" t="str">
        <f t="shared" si="84"/>
        <v>500mn</v>
      </c>
      <c r="CU5396" s="36" t="str">
        <f>VLOOKUP(CK5396,Mapping!B:C,2,FALSE)</f>
        <v>US/CA</v>
      </c>
    </row>
    <row r="5397" spans="1:99" ht="16" customHeight="1" x14ac:dyDescent="0.35">
      <c r="A5397" s="12" t="s">
        <v>7030</v>
      </c>
      <c r="B5397" s="12" t="s">
        <v>925</v>
      </c>
      <c r="E5397" s="37">
        <v>3169523</v>
      </c>
      <c r="G5397" s="37" t="s">
        <v>1505</v>
      </c>
      <c r="I5397" s="37"/>
      <c r="K5397" s="37"/>
      <c r="M5397" s="37">
        <v>1255</v>
      </c>
      <c r="N5397" s="12">
        <v>0</v>
      </c>
      <c r="O5397" s="37"/>
      <c r="Q5397" s="12">
        <v>6723</v>
      </c>
      <c r="R5397" s="37"/>
      <c r="T5397" s="37"/>
      <c r="V5397" s="37"/>
      <c r="X5397" s="37"/>
      <c r="Z5397" s="37"/>
      <c r="AB5397" s="37"/>
      <c r="AD5397" s="37"/>
      <c r="AF5397" s="37"/>
      <c r="AH5397" s="37">
        <v>848980</v>
      </c>
      <c r="AI5397" s="12">
        <v>0.05</v>
      </c>
      <c r="AN5397" s="37">
        <v>286302</v>
      </c>
      <c r="AO5397" s="12">
        <v>0.02</v>
      </c>
      <c r="AP5397" s="37">
        <v>2032986</v>
      </c>
      <c r="AQ5397" s="12">
        <v>0.13</v>
      </c>
      <c r="AR5397" s="37"/>
      <c r="AT5397" s="37"/>
      <c r="AV5397" s="37"/>
      <c r="AX5397" s="37"/>
      <c r="BB5397" s="12">
        <v>10</v>
      </c>
      <c r="BH5397" s="12">
        <v>8805</v>
      </c>
      <c r="BI5397" s="12">
        <v>1700</v>
      </c>
      <c r="BQ5397" s="12">
        <v>0</v>
      </c>
      <c r="BV5397" s="12">
        <v>0.01</v>
      </c>
      <c r="BY5397" s="12">
        <v>0</v>
      </c>
      <c r="CC5397" s="12">
        <v>0</v>
      </c>
      <c r="CG5397" s="12" t="s">
        <v>929</v>
      </c>
      <c r="CH5397" s="12">
        <v>21.466999999999999</v>
      </c>
      <c r="CI5397" s="12" t="s">
        <v>2416</v>
      </c>
      <c r="CJ5397" s="12" t="s">
        <v>972</v>
      </c>
      <c r="CK5397" s="12" t="s">
        <v>932</v>
      </c>
      <c r="CL5397" s="37">
        <v>1573384644</v>
      </c>
      <c r="CN5397" s="12" t="s">
        <v>1506</v>
      </c>
      <c r="CS5397" s="12"/>
      <c r="CT5397" s="36" t="str">
        <f t="shared" si="84"/>
        <v>1bn - 50bn</v>
      </c>
      <c r="CU5397" s="36" t="str">
        <f>VLOOKUP(CK5397,Mapping!B:C,2,FALSE)</f>
        <v>US/CA</v>
      </c>
    </row>
    <row r="5398" spans="1:99" ht="16" customHeight="1" x14ac:dyDescent="0.35">
      <c r="A5398" s="12" t="s">
        <v>7031</v>
      </c>
      <c r="B5398" s="12" t="s">
        <v>925</v>
      </c>
      <c r="E5398" s="37">
        <v>2026023</v>
      </c>
      <c r="G5398" s="37" t="s">
        <v>1505</v>
      </c>
      <c r="I5398" s="37"/>
      <c r="K5398" s="37">
        <v>494142</v>
      </c>
      <c r="L5398" s="12">
        <v>0.93</v>
      </c>
      <c r="M5398" s="37"/>
      <c r="O5398" s="37">
        <v>508755</v>
      </c>
      <c r="P5398" s="12">
        <v>0.96</v>
      </c>
      <c r="Q5398" s="12">
        <v>2425</v>
      </c>
      <c r="R5398" s="37"/>
      <c r="T5398" s="37"/>
      <c r="V5398" s="37"/>
      <c r="X5398" s="37">
        <v>204360</v>
      </c>
      <c r="Y5398" s="12">
        <v>0.39</v>
      </c>
      <c r="Z5398" s="37"/>
      <c r="AB5398" s="37">
        <v>97156</v>
      </c>
      <c r="AC5398" s="12">
        <v>0.18</v>
      </c>
      <c r="AD5398" s="37"/>
      <c r="AF5398" s="37">
        <v>303511</v>
      </c>
      <c r="AG5398" s="12">
        <v>0.56999999999999995</v>
      </c>
      <c r="AH5398" s="37">
        <v>306229</v>
      </c>
      <c r="AI5398" s="12">
        <v>0.57999999999999996</v>
      </c>
      <c r="AJ5398" s="12">
        <v>4700</v>
      </c>
      <c r="AL5398" s="12">
        <v>33500</v>
      </c>
      <c r="AN5398" s="37"/>
      <c r="AP5398" s="37"/>
      <c r="AR5398" s="37">
        <v>111870</v>
      </c>
      <c r="AS5398" s="12">
        <v>0.21</v>
      </c>
      <c r="AT5398" s="37"/>
      <c r="AV5398" s="37"/>
      <c r="AX5398" s="37"/>
      <c r="BA5398" s="12">
        <v>2000</v>
      </c>
      <c r="BE5398" s="12">
        <v>3000</v>
      </c>
      <c r="BF5398" s="12">
        <v>22500</v>
      </c>
      <c r="BG5398" s="12">
        <v>8000</v>
      </c>
      <c r="BM5398" s="12">
        <v>0</v>
      </c>
      <c r="BP5398" s="12">
        <v>0</v>
      </c>
      <c r="BQ5398" s="12">
        <v>0</v>
      </c>
      <c r="BR5398" s="12">
        <v>0</v>
      </c>
      <c r="BS5398" s="12">
        <v>0</v>
      </c>
      <c r="BU5398" s="12">
        <v>0</v>
      </c>
      <c r="BZ5398" s="12">
        <v>0</v>
      </c>
      <c r="CG5398" s="12" t="s">
        <v>940</v>
      </c>
      <c r="CH5398" s="12">
        <v>65.221999999999994</v>
      </c>
      <c r="CI5398" s="12" t="s">
        <v>1201</v>
      </c>
      <c r="CJ5398" s="12"/>
      <c r="CK5398" s="12" t="s">
        <v>990</v>
      </c>
      <c r="CL5398" s="37">
        <v>53748193</v>
      </c>
      <c r="CN5398" s="12" t="s">
        <v>1509</v>
      </c>
      <c r="CS5398" s="12"/>
      <c r="CT5398" s="36" t="str">
        <f t="shared" si="84"/>
        <v>500mn</v>
      </c>
      <c r="CU5398" s="36" t="str">
        <f>VLOOKUP(CK5398,Mapping!B:C,2,FALSE)</f>
        <v>EU</v>
      </c>
    </row>
    <row r="5399" spans="1:99" ht="16" customHeight="1" x14ac:dyDescent="0.35">
      <c r="A5399" s="12" t="s">
        <v>7032</v>
      </c>
      <c r="B5399" s="12" t="s">
        <v>925</v>
      </c>
      <c r="E5399" s="37">
        <v>108801</v>
      </c>
      <c r="G5399" s="37" t="s">
        <v>1505</v>
      </c>
      <c r="I5399" s="37"/>
      <c r="K5399" s="37"/>
      <c r="M5399" s="37">
        <v>108801</v>
      </c>
      <c r="N5399" s="12">
        <v>7.0000000000000007E-2</v>
      </c>
      <c r="O5399" s="37"/>
      <c r="R5399" s="37"/>
      <c r="T5399" s="37"/>
      <c r="V5399" s="37"/>
      <c r="X5399" s="37"/>
      <c r="Z5399" s="37"/>
      <c r="AB5399" s="37"/>
      <c r="AD5399" s="37"/>
      <c r="AF5399" s="37"/>
      <c r="AH5399" s="37"/>
      <c r="AN5399" s="37"/>
      <c r="AP5399" s="37"/>
      <c r="AR5399" s="37"/>
      <c r="AT5399" s="37"/>
      <c r="AV5399" s="37"/>
      <c r="AX5399" s="37"/>
      <c r="BB5399" s="12">
        <v>825</v>
      </c>
      <c r="CC5399" s="12">
        <v>0</v>
      </c>
      <c r="CG5399" s="12" t="s">
        <v>940</v>
      </c>
      <c r="CH5399" s="12">
        <v>99.462000000000003</v>
      </c>
      <c r="CI5399" s="12" t="s">
        <v>1691</v>
      </c>
      <c r="CJ5399" s="12"/>
      <c r="CK5399" s="12" t="s">
        <v>1078</v>
      </c>
      <c r="CL5399" s="37">
        <v>160873599</v>
      </c>
      <c r="CN5399" s="12" t="s">
        <v>1506</v>
      </c>
      <c r="CS5399" s="12"/>
      <c r="CT5399" s="36" t="str">
        <f t="shared" si="84"/>
        <v>500mn</v>
      </c>
      <c r="CU5399" s="36" t="str">
        <f>VLOOKUP(CK5399,Mapping!B:C,2,FALSE)</f>
        <v>EU</v>
      </c>
    </row>
    <row r="5400" spans="1:99" ht="16" customHeight="1" x14ac:dyDescent="0.35">
      <c r="A5400" s="12" t="s">
        <v>7033</v>
      </c>
      <c r="B5400" s="12" t="s">
        <v>925</v>
      </c>
      <c r="E5400" s="37">
        <v>1702352</v>
      </c>
      <c r="G5400" s="37" t="s">
        <v>1505</v>
      </c>
      <c r="I5400" s="37"/>
      <c r="K5400" s="37"/>
      <c r="M5400" s="37"/>
      <c r="O5400" s="37"/>
      <c r="R5400" s="37"/>
      <c r="T5400" s="37"/>
      <c r="V5400" s="37"/>
      <c r="X5400" s="37"/>
      <c r="Z5400" s="37"/>
      <c r="AB5400" s="37"/>
      <c r="AD5400" s="37"/>
      <c r="AF5400" s="37"/>
      <c r="AH5400" s="37"/>
      <c r="AN5400" s="37"/>
      <c r="AP5400" s="37">
        <v>1702352</v>
      </c>
      <c r="AQ5400" s="12">
        <v>0.51</v>
      </c>
      <c r="AR5400" s="37"/>
      <c r="AT5400" s="37"/>
      <c r="AV5400" s="37"/>
      <c r="AX5400" s="37"/>
      <c r="BH5400" s="12">
        <v>7373</v>
      </c>
      <c r="BV5400" s="12">
        <v>0.01</v>
      </c>
      <c r="CG5400" s="12" t="s">
        <v>934</v>
      </c>
      <c r="CH5400" s="12">
        <v>42.783999999999999</v>
      </c>
      <c r="CI5400" s="12" t="s">
        <v>1245</v>
      </c>
      <c r="CJ5400" s="12" t="s">
        <v>1246</v>
      </c>
      <c r="CK5400" s="12" t="s">
        <v>932</v>
      </c>
      <c r="CL5400" s="37">
        <v>336357861</v>
      </c>
      <c r="CN5400" s="12" t="s">
        <v>1509</v>
      </c>
      <c r="CS5400" s="12"/>
      <c r="CT5400" s="36" t="str">
        <f t="shared" si="84"/>
        <v>500mn</v>
      </c>
      <c r="CU5400" s="36" t="str">
        <f>VLOOKUP(CK5400,Mapping!B:C,2,FALSE)</f>
        <v>US/CA</v>
      </c>
    </row>
    <row r="5401" spans="1:99" ht="16" customHeight="1" x14ac:dyDescent="0.35">
      <c r="A5401" s="12" t="s">
        <v>7034</v>
      </c>
      <c r="B5401" s="12" t="s">
        <v>925</v>
      </c>
      <c r="E5401" s="37">
        <v>4286343</v>
      </c>
      <c r="G5401" s="37" t="s">
        <v>1505</v>
      </c>
      <c r="I5401" s="37"/>
      <c r="K5401" s="37"/>
      <c r="M5401" s="37"/>
      <c r="O5401" s="37"/>
      <c r="R5401" s="37"/>
      <c r="T5401" s="37"/>
      <c r="V5401" s="37"/>
      <c r="X5401" s="37"/>
      <c r="Z5401" s="37"/>
      <c r="AB5401" s="37"/>
      <c r="AD5401" s="37"/>
      <c r="AF5401" s="37"/>
      <c r="AH5401" s="37"/>
      <c r="AN5401" s="37">
        <v>4286343</v>
      </c>
      <c r="AO5401" s="12">
        <v>1.91</v>
      </c>
      <c r="AP5401" s="37"/>
      <c r="AR5401" s="37"/>
      <c r="AT5401" s="37"/>
      <c r="AV5401" s="37"/>
      <c r="AX5401" s="37"/>
      <c r="BI5401" s="12">
        <v>27050</v>
      </c>
      <c r="BY5401" s="12">
        <v>0</v>
      </c>
      <c r="CG5401" s="12" t="s">
        <v>940</v>
      </c>
      <c r="CI5401" s="12" t="s">
        <v>1261</v>
      </c>
      <c r="CJ5401" s="12" t="s">
        <v>1248</v>
      </c>
      <c r="CK5401" s="12" t="s">
        <v>932</v>
      </c>
      <c r="CL5401" s="37">
        <v>339820</v>
      </c>
      <c r="CN5401" s="12" t="s">
        <v>1509</v>
      </c>
      <c r="CS5401" s="12"/>
      <c r="CT5401" s="36" t="str">
        <f t="shared" si="84"/>
        <v>500mn</v>
      </c>
      <c r="CU5401" s="36" t="str">
        <f>VLOOKUP(CK5401,Mapping!B:C,2,FALSE)</f>
        <v>US/CA</v>
      </c>
    </row>
    <row r="5402" spans="1:99" ht="16" customHeight="1" x14ac:dyDescent="0.35">
      <c r="A5402" s="12" t="s">
        <v>7035</v>
      </c>
      <c r="B5402" s="12" t="s">
        <v>925</v>
      </c>
      <c r="E5402" s="37">
        <v>2736708</v>
      </c>
      <c r="G5402" s="37" t="s">
        <v>1505</v>
      </c>
      <c r="I5402" s="37"/>
      <c r="K5402" s="37"/>
      <c r="M5402" s="37"/>
      <c r="O5402" s="37"/>
      <c r="R5402" s="37"/>
      <c r="T5402" s="37"/>
      <c r="V5402" s="37"/>
      <c r="X5402" s="37"/>
      <c r="Z5402" s="37"/>
      <c r="AB5402" s="37"/>
      <c r="AD5402" s="37"/>
      <c r="AF5402" s="37"/>
      <c r="AH5402" s="37"/>
      <c r="AN5402" s="37">
        <v>2736708</v>
      </c>
      <c r="AO5402" s="12">
        <v>0.33</v>
      </c>
      <c r="AP5402" s="37"/>
      <c r="AR5402" s="37"/>
      <c r="AT5402" s="37"/>
      <c r="AV5402" s="37"/>
      <c r="AX5402" s="37"/>
      <c r="BI5402" s="12">
        <v>16250</v>
      </c>
      <c r="BY5402" s="12">
        <v>0</v>
      </c>
      <c r="CG5402" s="12" t="s">
        <v>940</v>
      </c>
      <c r="CH5402" s="12">
        <v>89.483000000000004</v>
      </c>
      <c r="CI5402" s="12" t="s">
        <v>7036</v>
      </c>
      <c r="CJ5402" s="12"/>
      <c r="CK5402" s="12" t="s">
        <v>990</v>
      </c>
      <c r="CL5402" s="37">
        <v>837627832</v>
      </c>
      <c r="CN5402" s="12" t="s">
        <v>1506</v>
      </c>
      <c r="CS5402" s="12"/>
      <c r="CT5402" s="36" t="str">
        <f t="shared" si="84"/>
        <v>500mn - 1bn</v>
      </c>
      <c r="CU5402" s="36" t="str">
        <f>VLOOKUP(CK5402,Mapping!B:C,2,FALSE)</f>
        <v>EU</v>
      </c>
    </row>
    <row r="5403" spans="1:99" ht="16" customHeight="1" x14ac:dyDescent="0.35">
      <c r="A5403" s="12" t="s">
        <v>7037</v>
      </c>
      <c r="B5403" s="12" t="s">
        <v>925</v>
      </c>
      <c r="E5403" s="37">
        <v>218928</v>
      </c>
      <c r="G5403" s="37" t="s">
        <v>1505</v>
      </c>
      <c r="I5403" s="37"/>
      <c r="K5403" s="37"/>
      <c r="M5403" s="37">
        <v>77911</v>
      </c>
      <c r="N5403" s="12">
        <v>0.04</v>
      </c>
      <c r="O5403" s="37"/>
      <c r="Q5403" s="12">
        <v>970</v>
      </c>
      <c r="R5403" s="37"/>
      <c r="T5403" s="37"/>
      <c r="V5403" s="37"/>
      <c r="X5403" s="37"/>
      <c r="Z5403" s="37"/>
      <c r="AB5403" s="37"/>
      <c r="AD5403" s="37"/>
      <c r="AF5403" s="37"/>
      <c r="AH5403" s="37">
        <v>122492</v>
      </c>
      <c r="AI5403" s="12">
        <v>7.0000000000000007E-2</v>
      </c>
      <c r="AN5403" s="37">
        <v>4210</v>
      </c>
      <c r="AO5403" s="12">
        <v>0</v>
      </c>
      <c r="AP5403" s="37">
        <v>14315</v>
      </c>
      <c r="AQ5403" s="12">
        <v>0.01</v>
      </c>
      <c r="AR5403" s="37"/>
      <c r="AT5403" s="37"/>
      <c r="AV5403" s="37"/>
      <c r="AX5403" s="37"/>
      <c r="BB5403" s="12">
        <v>621</v>
      </c>
      <c r="BH5403" s="12">
        <v>62</v>
      </c>
      <c r="BI5403" s="12">
        <v>25</v>
      </c>
      <c r="BQ5403" s="12">
        <v>0</v>
      </c>
      <c r="BV5403" s="12">
        <v>0</v>
      </c>
      <c r="BY5403" s="12">
        <v>0</v>
      </c>
      <c r="CC5403" s="12">
        <v>0</v>
      </c>
      <c r="CG5403" s="12" t="s">
        <v>929</v>
      </c>
      <c r="CH5403" s="12">
        <v>25.821999999999999</v>
      </c>
      <c r="CI5403" s="12" t="s">
        <v>1217</v>
      </c>
      <c r="CJ5403" s="12" t="s">
        <v>931</v>
      </c>
      <c r="CK5403" s="12" t="s">
        <v>932</v>
      </c>
      <c r="CL5403" s="37">
        <v>181217541</v>
      </c>
      <c r="CN5403" s="12" t="s">
        <v>1534</v>
      </c>
      <c r="CS5403" s="12"/>
      <c r="CT5403" s="36" t="str">
        <f t="shared" si="84"/>
        <v>500mn</v>
      </c>
      <c r="CU5403" s="36" t="str">
        <f>VLOOKUP(CK5403,Mapping!B:C,2,FALSE)</f>
        <v>US/CA</v>
      </c>
    </row>
    <row r="5404" spans="1:99" ht="16" customHeight="1" x14ac:dyDescent="0.35">
      <c r="A5404" s="12" t="s">
        <v>7038</v>
      </c>
      <c r="B5404" s="12" t="s">
        <v>925</v>
      </c>
      <c r="E5404" s="37">
        <v>2989930</v>
      </c>
      <c r="G5404" s="37" t="s">
        <v>1505</v>
      </c>
      <c r="I5404" s="37"/>
      <c r="K5404" s="37"/>
      <c r="M5404" s="37">
        <v>1680537</v>
      </c>
      <c r="N5404" s="12">
        <v>0.86</v>
      </c>
      <c r="O5404" s="37"/>
      <c r="Q5404" s="12">
        <v>4801</v>
      </c>
      <c r="R5404" s="37"/>
      <c r="T5404" s="37"/>
      <c r="V5404" s="37"/>
      <c r="X5404" s="37"/>
      <c r="Z5404" s="37"/>
      <c r="AB5404" s="37"/>
      <c r="AD5404" s="37"/>
      <c r="AF5404" s="37"/>
      <c r="AH5404" s="37">
        <v>606270</v>
      </c>
      <c r="AI5404" s="12">
        <v>0.31</v>
      </c>
      <c r="AN5404" s="37">
        <v>703123</v>
      </c>
      <c r="AO5404" s="12">
        <v>0.36</v>
      </c>
      <c r="AP5404" s="37"/>
      <c r="AR5404" s="37"/>
      <c r="AT5404" s="37"/>
      <c r="AV5404" s="37"/>
      <c r="AX5404" s="37"/>
      <c r="BB5404" s="12">
        <v>13395</v>
      </c>
      <c r="BI5404" s="12">
        <v>4175</v>
      </c>
      <c r="BQ5404" s="12">
        <v>0</v>
      </c>
      <c r="BY5404" s="12">
        <v>0</v>
      </c>
      <c r="CC5404" s="12">
        <v>0</v>
      </c>
      <c r="CG5404" s="12" t="s">
        <v>980</v>
      </c>
      <c r="CH5404" s="12">
        <v>4.67</v>
      </c>
      <c r="CI5404" s="12" t="s">
        <v>4553</v>
      </c>
      <c r="CJ5404" s="12" t="s">
        <v>1021</v>
      </c>
      <c r="CK5404" s="12" t="s">
        <v>932</v>
      </c>
      <c r="CL5404" s="37">
        <v>194698391</v>
      </c>
      <c r="CN5404" s="12" t="s">
        <v>1509</v>
      </c>
      <c r="CS5404" s="12"/>
      <c r="CT5404" s="36" t="str">
        <f t="shared" si="84"/>
        <v>500mn</v>
      </c>
      <c r="CU5404" s="36" t="str">
        <f>VLOOKUP(CK5404,Mapping!B:C,2,FALSE)</f>
        <v>US/CA</v>
      </c>
    </row>
    <row r="5405" spans="1:99" ht="16" customHeight="1" x14ac:dyDescent="0.35">
      <c r="A5405" s="12" t="s">
        <v>7039</v>
      </c>
      <c r="B5405" s="12" t="s">
        <v>925</v>
      </c>
      <c r="E5405" s="37">
        <v>496280</v>
      </c>
      <c r="G5405" s="37" t="s">
        <v>1505</v>
      </c>
      <c r="I5405" s="37"/>
      <c r="K5405" s="37"/>
      <c r="M5405" s="37"/>
      <c r="O5405" s="37"/>
      <c r="Q5405" s="12">
        <v>3930</v>
      </c>
      <c r="R5405" s="37"/>
      <c r="T5405" s="37"/>
      <c r="V5405" s="37"/>
      <c r="X5405" s="37"/>
      <c r="Z5405" s="37"/>
      <c r="AB5405" s="37"/>
      <c r="AD5405" s="37"/>
      <c r="AF5405" s="37"/>
      <c r="AH5405" s="37">
        <v>496280</v>
      </c>
      <c r="AI5405" s="12">
        <v>0.14000000000000001</v>
      </c>
      <c r="AN5405" s="37"/>
      <c r="AP5405" s="37"/>
      <c r="AR5405" s="37"/>
      <c r="AT5405" s="37"/>
      <c r="AV5405" s="37"/>
      <c r="AX5405" s="37"/>
      <c r="BQ5405" s="12">
        <v>0</v>
      </c>
      <c r="CG5405" s="12" t="s">
        <v>929</v>
      </c>
      <c r="CH5405" s="12">
        <v>21.105</v>
      </c>
      <c r="CI5405" s="12" t="s">
        <v>7040</v>
      </c>
      <c r="CJ5405" s="12" t="s">
        <v>946</v>
      </c>
      <c r="CK5405" s="12" t="s">
        <v>932</v>
      </c>
      <c r="CL5405" s="37">
        <v>359615905</v>
      </c>
      <c r="CN5405" s="12" t="s">
        <v>1509</v>
      </c>
      <c r="CS5405" s="12"/>
      <c r="CT5405" s="36" t="str">
        <f t="shared" si="84"/>
        <v>500mn</v>
      </c>
      <c r="CU5405" s="36" t="str">
        <f>VLOOKUP(CK5405,Mapping!B:C,2,FALSE)</f>
        <v>US/CA</v>
      </c>
    </row>
    <row r="5406" spans="1:99" ht="16" customHeight="1" x14ac:dyDescent="0.35">
      <c r="A5406" s="12" t="s">
        <v>7041</v>
      </c>
      <c r="B5406" s="12" t="s">
        <v>925</v>
      </c>
      <c r="E5406" s="37">
        <v>132032</v>
      </c>
      <c r="G5406" s="37" t="s">
        <v>1505</v>
      </c>
      <c r="I5406" s="37"/>
      <c r="K5406" s="37">
        <v>76978</v>
      </c>
      <c r="L5406" s="12">
        <v>0.28999999999999998</v>
      </c>
      <c r="M5406" s="37"/>
      <c r="O5406" s="37">
        <v>55054</v>
      </c>
      <c r="P5406" s="12">
        <v>0.21</v>
      </c>
      <c r="R5406" s="37"/>
      <c r="T5406" s="37"/>
      <c r="V5406" s="37"/>
      <c r="X5406" s="37"/>
      <c r="Z5406" s="37"/>
      <c r="AB5406" s="37"/>
      <c r="AD5406" s="37"/>
      <c r="AF5406" s="37"/>
      <c r="AH5406" s="37"/>
      <c r="AL5406" s="12">
        <v>3000</v>
      </c>
      <c r="AN5406" s="37"/>
      <c r="AP5406" s="37"/>
      <c r="AR5406" s="37"/>
      <c r="AT5406" s="37"/>
      <c r="AV5406" s="37"/>
      <c r="AX5406" s="37"/>
      <c r="BG5406" s="12">
        <v>1000</v>
      </c>
      <c r="BS5406" s="12">
        <v>0</v>
      </c>
      <c r="BU5406" s="12">
        <v>0</v>
      </c>
      <c r="CG5406" s="12" t="s">
        <v>940</v>
      </c>
      <c r="CH5406" s="12">
        <v>315.04700000000003</v>
      </c>
      <c r="CI5406" s="12" t="s">
        <v>7042</v>
      </c>
      <c r="CJ5406" s="12"/>
      <c r="CK5406" s="12" t="s">
        <v>927</v>
      </c>
      <c r="CL5406" s="37">
        <v>26584865</v>
      </c>
      <c r="CN5406" s="12" t="s">
        <v>1506</v>
      </c>
      <c r="CS5406" s="12"/>
      <c r="CT5406" s="36" t="str">
        <f t="shared" si="84"/>
        <v>500mn</v>
      </c>
      <c r="CU5406" s="36" t="str">
        <f>VLOOKUP(CK5406,Mapping!B:C,2,FALSE)</f>
        <v>CN</v>
      </c>
    </row>
    <row r="5407" spans="1:99" ht="16" customHeight="1" x14ac:dyDescent="0.35">
      <c r="A5407" s="12" t="s">
        <v>7043</v>
      </c>
      <c r="B5407" s="12" t="s">
        <v>925</v>
      </c>
      <c r="E5407" s="37">
        <v>159657</v>
      </c>
      <c r="G5407" s="37" t="s">
        <v>1505</v>
      </c>
      <c r="I5407" s="37"/>
      <c r="K5407" s="37"/>
      <c r="M5407" s="37"/>
      <c r="O5407" s="37">
        <v>159657</v>
      </c>
      <c r="P5407" s="12">
        <v>0.39</v>
      </c>
      <c r="R5407" s="37"/>
      <c r="T5407" s="37"/>
      <c r="V5407" s="37"/>
      <c r="X5407" s="37"/>
      <c r="Z5407" s="37"/>
      <c r="AB5407" s="37"/>
      <c r="AD5407" s="37"/>
      <c r="AF5407" s="37"/>
      <c r="AH5407" s="37"/>
      <c r="AL5407" s="12">
        <v>8700</v>
      </c>
      <c r="AN5407" s="37"/>
      <c r="AP5407" s="37"/>
      <c r="AR5407" s="37"/>
      <c r="AT5407" s="37"/>
      <c r="AV5407" s="37"/>
      <c r="AX5407" s="37"/>
      <c r="BU5407" s="12">
        <v>0</v>
      </c>
      <c r="CG5407" s="12" t="s">
        <v>940</v>
      </c>
      <c r="CH5407" s="12">
        <v>23.908999999999999</v>
      </c>
      <c r="CI5407" s="12"/>
      <c r="CJ5407" s="12" t="s">
        <v>7044</v>
      </c>
      <c r="CK5407" s="12" t="s">
        <v>927</v>
      </c>
      <c r="CL5407" s="37">
        <v>41083368</v>
      </c>
      <c r="CN5407" s="12" t="s">
        <v>1506</v>
      </c>
      <c r="CS5407" s="12"/>
      <c r="CT5407" s="36" t="str">
        <f t="shared" si="84"/>
        <v>500mn</v>
      </c>
      <c r="CU5407" s="36" t="str">
        <f>VLOOKUP(CK5407,Mapping!B:C,2,FALSE)</f>
        <v>CN</v>
      </c>
    </row>
    <row r="5408" spans="1:99" ht="16" customHeight="1" x14ac:dyDescent="0.35">
      <c r="A5408" s="12" t="s">
        <v>7045</v>
      </c>
      <c r="B5408" s="12" t="s">
        <v>933</v>
      </c>
      <c r="E5408" s="37">
        <v>45887309</v>
      </c>
      <c r="G5408" s="37" t="s">
        <v>1505</v>
      </c>
      <c r="I5408" s="37"/>
      <c r="K5408" s="37">
        <v>16527164</v>
      </c>
      <c r="L5408" s="12">
        <v>0.53</v>
      </c>
      <c r="M5408" s="37"/>
      <c r="O5408" s="37">
        <v>15673454</v>
      </c>
      <c r="P5408" s="12">
        <v>0.5</v>
      </c>
      <c r="R5408" s="37">
        <v>13686691</v>
      </c>
      <c r="S5408" s="12">
        <v>0.44</v>
      </c>
      <c r="T5408" s="37"/>
      <c r="V5408" s="37"/>
      <c r="X5408" s="37"/>
      <c r="Z5408" s="37"/>
      <c r="AB5408" s="37"/>
      <c r="AD5408" s="37"/>
      <c r="AF5408" s="37"/>
      <c r="AH5408" s="37"/>
      <c r="AL5408" s="12">
        <v>854077</v>
      </c>
      <c r="AN5408" s="37"/>
      <c r="AP5408" s="37"/>
      <c r="AR5408" s="37"/>
      <c r="AT5408" s="37"/>
      <c r="AV5408" s="37"/>
      <c r="AX5408" s="37"/>
      <c r="AZ5408" s="12">
        <v>1031000</v>
      </c>
      <c r="BG5408" s="12">
        <v>214700</v>
      </c>
      <c r="BS5408" s="12">
        <v>0</v>
      </c>
      <c r="BU5408" s="12">
        <v>0</v>
      </c>
      <c r="BX5408" s="12">
        <v>0.02</v>
      </c>
      <c r="CG5408" s="12" t="s">
        <v>963</v>
      </c>
      <c r="CH5408" s="12">
        <v>85.747</v>
      </c>
      <c r="CI5408" s="12" t="s">
        <v>977</v>
      </c>
      <c r="CJ5408" s="12"/>
      <c r="CK5408" s="12" t="s">
        <v>927</v>
      </c>
      <c r="CL5408" s="37">
        <v>3096819616</v>
      </c>
      <c r="CN5408" s="12" t="s">
        <v>1506</v>
      </c>
      <c r="CS5408" s="12"/>
      <c r="CT5408" s="36" t="str">
        <f t="shared" si="84"/>
        <v>1bn - 50bn</v>
      </c>
      <c r="CU5408" s="36" t="str">
        <f>VLOOKUP(CK5408,Mapping!B:C,2,FALSE)</f>
        <v>CN</v>
      </c>
    </row>
    <row r="5409" spans="1:99" ht="16" customHeight="1" x14ac:dyDescent="0.35">
      <c r="A5409" s="12" t="s">
        <v>7046</v>
      </c>
      <c r="B5409" s="12" t="s">
        <v>933</v>
      </c>
      <c r="E5409" s="37">
        <v>7030253</v>
      </c>
      <c r="G5409" s="37" t="s">
        <v>1505</v>
      </c>
      <c r="I5409" s="37"/>
      <c r="K5409" s="37">
        <v>384890</v>
      </c>
      <c r="L5409" s="12">
        <v>7.0000000000000007E-2</v>
      </c>
      <c r="M5409" s="37"/>
      <c r="O5409" s="37">
        <v>2514133</v>
      </c>
      <c r="P5409" s="12">
        <v>0.46</v>
      </c>
      <c r="R5409" s="37">
        <v>4131230</v>
      </c>
      <c r="S5409" s="12">
        <v>0.75</v>
      </c>
      <c r="T5409" s="37"/>
      <c r="V5409" s="37"/>
      <c r="X5409" s="37"/>
      <c r="Z5409" s="37"/>
      <c r="AB5409" s="37"/>
      <c r="AD5409" s="37"/>
      <c r="AF5409" s="37"/>
      <c r="AH5409" s="37"/>
      <c r="AL5409" s="12">
        <v>137000</v>
      </c>
      <c r="AN5409" s="37"/>
      <c r="AP5409" s="37"/>
      <c r="AR5409" s="37"/>
      <c r="AT5409" s="37"/>
      <c r="AV5409" s="37"/>
      <c r="AX5409" s="37"/>
      <c r="AZ5409" s="12">
        <v>311200</v>
      </c>
      <c r="BG5409" s="12">
        <v>5000</v>
      </c>
      <c r="BS5409" s="12">
        <v>0</v>
      </c>
      <c r="BU5409" s="12">
        <v>0</v>
      </c>
      <c r="BX5409" s="12">
        <v>0.01</v>
      </c>
      <c r="CG5409" s="12"/>
      <c r="CH5409" s="12">
        <v>119.68899999999999</v>
      </c>
      <c r="CI5409" s="12" t="s">
        <v>977</v>
      </c>
      <c r="CJ5409" s="12"/>
      <c r="CK5409" s="12" t="s">
        <v>927</v>
      </c>
      <c r="CL5409" s="37">
        <v>554686668</v>
      </c>
      <c r="CN5409" s="12" t="s">
        <v>1506</v>
      </c>
      <c r="CS5409" s="12"/>
      <c r="CT5409" s="36" t="str">
        <f t="shared" si="84"/>
        <v>500mn - 1bn</v>
      </c>
      <c r="CU5409" s="36" t="str">
        <f>VLOOKUP(CK5409,Mapping!B:C,2,FALSE)</f>
        <v>CN</v>
      </c>
    </row>
    <row r="5410" spans="1:99" ht="16" customHeight="1" x14ac:dyDescent="0.35">
      <c r="A5410" s="12" t="s">
        <v>7047</v>
      </c>
      <c r="B5410" s="12" t="s">
        <v>925</v>
      </c>
      <c r="E5410" s="37">
        <v>732596</v>
      </c>
      <c r="G5410" s="37" t="s">
        <v>1505</v>
      </c>
      <c r="I5410" s="37"/>
      <c r="K5410" s="37"/>
      <c r="M5410" s="37"/>
      <c r="O5410" s="37"/>
      <c r="R5410" s="37"/>
      <c r="T5410" s="37"/>
      <c r="V5410" s="37"/>
      <c r="X5410" s="37"/>
      <c r="Z5410" s="37"/>
      <c r="AB5410" s="37"/>
      <c r="AD5410" s="37"/>
      <c r="AF5410" s="37"/>
      <c r="AH5410" s="37"/>
      <c r="AN5410" s="37">
        <v>732596</v>
      </c>
      <c r="AO5410" s="12">
        <v>0.06</v>
      </c>
      <c r="AP5410" s="37"/>
      <c r="AR5410" s="37"/>
      <c r="AT5410" s="37"/>
      <c r="AV5410" s="37"/>
      <c r="AX5410" s="37"/>
      <c r="BI5410" s="12">
        <v>4350</v>
      </c>
      <c r="BY5410" s="12">
        <v>0</v>
      </c>
      <c r="CG5410" s="12" t="s">
        <v>934</v>
      </c>
      <c r="CH5410" s="12">
        <v>20.978999999999999</v>
      </c>
      <c r="CI5410" s="12" t="s">
        <v>1129</v>
      </c>
      <c r="CJ5410" s="12" t="s">
        <v>1130</v>
      </c>
      <c r="CK5410" s="12" t="s">
        <v>932</v>
      </c>
      <c r="CL5410" s="37">
        <v>1239456782</v>
      </c>
      <c r="CN5410" s="12" t="s">
        <v>1509</v>
      </c>
      <c r="CS5410" s="12"/>
      <c r="CT5410" s="36" t="str">
        <f t="shared" si="84"/>
        <v>1bn - 50bn</v>
      </c>
      <c r="CU5410" s="36" t="str">
        <f>VLOOKUP(CK5410,Mapping!B:C,2,FALSE)</f>
        <v>US/CA</v>
      </c>
    </row>
    <row r="5411" spans="1:99" ht="16" customHeight="1" x14ac:dyDescent="0.35">
      <c r="A5411" s="12" t="s">
        <v>7048</v>
      </c>
      <c r="B5411" s="12" t="s">
        <v>925</v>
      </c>
      <c r="E5411" s="37">
        <v>0</v>
      </c>
      <c r="G5411" s="37" t="s">
        <v>1505</v>
      </c>
      <c r="I5411" s="37"/>
      <c r="K5411" s="37"/>
      <c r="M5411" s="37"/>
      <c r="O5411" s="37"/>
      <c r="R5411" s="37"/>
      <c r="T5411" s="37"/>
      <c r="V5411" s="37"/>
      <c r="X5411" s="37"/>
      <c r="Z5411" s="37"/>
      <c r="AB5411" s="37"/>
      <c r="AD5411" s="37">
        <v>0</v>
      </c>
      <c r="AE5411" s="12">
        <v>0</v>
      </c>
      <c r="AF5411" s="37"/>
      <c r="AH5411" s="37"/>
      <c r="AN5411" s="37"/>
      <c r="AP5411" s="37"/>
      <c r="AR5411" s="37"/>
      <c r="AT5411" s="37"/>
      <c r="AV5411" s="37"/>
      <c r="AX5411" s="37"/>
      <c r="BJ5411" s="12">
        <v>0</v>
      </c>
      <c r="CB5411" s="12">
        <v>0</v>
      </c>
      <c r="CG5411" s="12" t="s">
        <v>976</v>
      </c>
      <c r="CH5411" s="12">
        <v>125.256</v>
      </c>
      <c r="CI5411" s="12" t="s">
        <v>2005</v>
      </c>
      <c r="CJ5411" s="12"/>
      <c r="CK5411" s="12" t="s">
        <v>1753</v>
      </c>
      <c r="CL5411" s="37">
        <v>751034775</v>
      </c>
      <c r="CN5411" s="12" t="s">
        <v>1513</v>
      </c>
      <c r="CS5411" s="12"/>
      <c r="CT5411" s="36" t="str">
        <f t="shared" si="84"/>
        <v>500mn - 1bn</v>
      </c>
      <c r="CU5411" s="36" t="str">
        <f>VLOOKUP(CK5411,Mapping!B:C,2,FALSE)</f>
        <v>LATAM</v>
      </c>
    </row>
    <row r="5412" spans="1:99" ht="16" customHeight="1" x14ac:dyDescent="0.35">
      <c r="A5412" s="12" t="s">
        <v>7049</v>
      </c>
      <c r="B5412" s="12" t="s">
        <v>925</v>
      </c>
      <c r="E5412" s="37">
        <v>62883341</v>
      </c>
      <c r="G5412" s="37" t="s">
        <v>1505</v>
      </c>
      <c r="I5412" s="37"/>
      <c r="K5412" s="37"/>
      <c r="M5412" s="37">
        <v>784000</v>
      </c>
      <c r="N5412" s="12">
        <v>0.01</v>
      </c>
      <c r="O5412" s="37"/>
      <c r="Q5412" s="12">
        <v>120530</v>
      </c>
      <c r="R5412" s="37"/>
      <c r="T5412" s="37"/>
      <c r="V5412" s="37"/>
      <c r="X5412" s="37"/>
      <c r="Z5412" s="37"/>
      <c r="AB5412" s="37"/>
      <c r="AD5412" s="37"/>
      <c r="AF5412" s="37"/>
      <c r="AH5412" s="37">
        <v>15220528</v>
      </c>
      <c r="AI5412" s="12">
        <v>0.11</v>
      </c>
      <c r="AN5412" s="37">
        <v>38014979</v>
      </c>
      <c r="AO5412" s="12">
        <v>0.27</v>
      </c>
      <c r="AP5412" s="37">
        <v>8751424</v>
      </c>
      <c r="AQ5412" s="12">
        <v>0.06</v>
      </c>
      <c r="AR5412" s="37"/>
      <c r="AT5412" s="37">
        <v>112410</v>
      </c>
      <c r="AU5412" s="12">
        <v>0</v>
      </c>
      <c r="AV5412" s="37"/>
      <c r="AX5412" s="37"/>
      <c r="BB5412" s="12">
        <v>6249</v>
      </c>
      <c r="BD5412" s="12">
        <v>10545</v>
      </c>
      <c r="BH5412" s="12">
        <v>37903</v>
      </c>
      <c r="BI5412" s="12">
        <v>225725</v>
      </c>
      <c r="BQ5412" s="12">
        <v>0.03</v>
      </c>
      <c r="BV5412" s="12">
        <v>0.03</v>
      </c>
      <c r="BY5412" s="12">
        <v>0.03</v>
      </c>
      <c r="CC5412" s="12">
        <v>0</v>
      </c>
      <c r="CF5412" s="12">
        <v>0.01</v>
      </c>
      <c r="CG5412" s="12" t="s">
        <v>991</v>
      </c>
      <c r="CH5412" s="12">
        <v>15.314</v>
      </c>
      <c r="CI5412" s="12" t="s">
        <v>1018</v>
      </c>
      <c r="CJ5412" s="12" t="s">
        <v>936</v>
      </c>
      <c r="CK5412" s="12" t="s">
        <v>932</v>
      </c>
      <c r="CL5412" s="37">
        <v>14130502551</v>
      </c>
      <c r="CN5412" s="12" t="s">
        <v>1509</v>
      </c>
      <c r="CS5412" s="12"/>
      <c r="CT5412" s="36" t="str">
        <f t="shared" si="84"/>
        <v>1bn - 50bn</v>
      </c>
      <c r="CU5412" s="36" t="str">
        <f>VLOOKUP(CK5412,Mapping!B:C,2,FALSE)</f>
        <v>US/CA</v>
      </c>
    </row>
    <row r="5413" spans="1:99" ht="16" customHeight="1" x14ac:dyDescent="0.35">
      <c r="A5413" s="12" t="s">
        <v>7050</v>
      </c>
      <c r="B5413" s="12" t="s">
        <v>925</v>
      </c>
      <c r="E5413" s="37">
        <v>698057</v>
      </c>
      <c r="G5413" s="37" t="s">
        <v>1505</v>
      </c>
      <c r="I5413" s="37"/>
      <c r="K5413" s="37"/>
      <c r="M5413" s="37">
        <v>698057</v>
      </c>
      <c r="N5413" s="12">
        <v>4.5199999999999996</v>
      </c>
      <c r="O5413" s="37"/>
      <c r="R5413" s="37"/>
      <c r="T5413" s="37"/>
      <c r="V5413" s="37"/>
      <c r="X5413" s="37"/>
      <c r="Z5413" s="37"/>
      <c r="AB5413" s="37"/>
      <c r="AD5413" s="37"/>
      <c r="AF5413" s="37"/>
      <c r="AH5413" s="37"/>
      <c r="AN5413" s="37"/>
      <c r="AP5413" s="37"/>
      <c r="AR5413" s="37"/>
      <c r="AT5413" s="37"/>
      <c r="AV5413" s="37"/>
      <c r="AX5413" s="37"/>
      <c r="BB5413" s="12">
        <v>6578</v>
      </c>
      <c r="CC5413" s="12">
        <v>0</v>
      </c>
      <c r="CG5413" s="12" t="s">
        <v>998</v>
      </c>
      <c r="CH5413" s="12">
        <v>255.636</v>
      </c>
      <c r="CI5413" s="12" t="s">
        <v>1016</v>
      </c>
      <c r="CJ5413" s="12" t="s">
        <v>1017</v>
      </c>
      <c r="CK5413" s="12" t="s">
        <v>932</v>
      </c>
      <c r="CL5413" s="37">
        <v>15440931</v>
      </c>
      <c r="CN5413" s="12" t="s">
        <v>998</v>
      </c>
      <c r="CS5413" s="12"/>
      <c r="CT5413" s="36" t="str">
        <f t="shared" si="84"/>
        <v>500mn</v>
      </c>
      <c r="CU5413" s="36" t="str">
        <f>VLOOKUP(CK5413,Mapping!B:C,2,FALSE)</f>
        <v>US/CA</v>
      </c>
    </row>
    <row r="5414" spans="1:99" ht="16" customHeight="1" x14ac:dyDescent="0.35">
      <c r="A5414" s="12" t="s">
        <v>7051</v>
      </c>
      <c r="B5414" s="12" t="s">
        <v>925</v>
      </c>
      <c r="E5414" s="37">
        <v>6124781</v>
      </c>
      <c r="G5414" s="37" t="s">
        <v>1505</v>
      </c>
      <c r="I5414" s="37"/>
      <c r="K5414" s="37"/>
      <c r="M5414" s="37">
        <v>267732</v>
      </c>
      <c r="N5414" s="12">
        <v>0.09</v>
      </c>
      <c r="O5414" s="37"/>
      <c r="R5414" s="37"/>
      <c r="T5414" s="37"/>
      <c r="V5414" s="37"/>
      <c r="X5414" s="37"/>
      <c r="Z5414" s="37"/>
      <c r="AB5414" s="37"/>
      <c r="AD5414" s="37"/>
      <c r="AF5414" s="37"/>
      <c r="AH5414" s="37"/>
      <c r="AN5414" s="37">
        <v>3048272</v>
      </c>
      <c r="AO5414" s="12">
        <v>1.02</v>
      </c>
      <c r="AP5414" s="37">
        <v>2808777</v>
      </c>
      <c r="AQ5414" s="12">
        <v>0.94</v>
      </c>
      <c r="AR5414" s="37"/>
      <c r="AT5414" s="37"/>
      <c r="AV5414" s="37"/>
      <c r="AX5414" s="37"/>
      <c r="BB5414" s="12">
        <v>2134</v>
      </c>
      <c r="BH5414" s="12">
        <v>12165</v>
      </c>
      <c r="BI5414" s="12">
        <v>18100</v>
      </c>
      <c r="BV5414" s="12">
        <v>0.01</v>
      </c>
      <c r="BY5414" s="12">
        <v>0</v>
      </c>
      <c r="CC5414" s="12">
        <v>0</v>
      </c>
      <c r="CG5414" s="12" t="s">
        <v>976</v>
      </c>
      <c r="CH5414" s="12">
        <v>60.779000000000003</v>
      </c>
      <c r="CI5414" s="12" t="s">
        <v>2202</v>
      </c>
      <c r="CJ5414" s="12"/>
      <c r="CK5414" s="12" t="s">
        <v>2062</v>
      </c>
      <c r="CL5414" s="37">
        <v>297839681</v>
      </c>
      <c r="CN5414" s="12" t="s">
        <v>1513</v>
      </c>
      <c r="CS5414" s="12"/>
      <c r="CT5414" s="36" t="str">
        <f t="shared" si="84"/>
        <v>500mn</v>
      </c>
      <c r="CU5414" s="36" t="str">
        <f>VLOOKUP(CK5414,Mapping!B:C,2,FALSE)</f>
        <v>LATAM</v>
      </c>
    </row>
    <row r="5415" spans="1:99" ht="16" customHeight="1" x14ac:dyDescent="0.35">
      <c r="A5415" s="12" t="s">
        <v>7052</v>
      </c>
      <c r="B5415" s="12" t="s">
        <v>925</v>
      </c>
      <c r="E5415" s="37">
        <v>1232019</v>
      </c>
      <c r="G5415" s="37" t="s">
        <v>1505</v>
      </c>
      <c r="I5415" s="37"/>
      <c r="K5415" s="37"/>
      <c r="M5415" s="37">
        <v>611618</v>
      </c>
      <c r="N5415" s="12">
        <v>0.35</v>
      </c>
      <c r="O5415" s="37"/>
      <c r="R5415" s="37"/>
      <c r="T5415" s="37"/>
      <c r="V5415" s="37"/>
      <c r="X5415" s="37"/>
      <c r="Z5415" s="37"/>
      <c r="AB5415" s="37"/>
      <c r="AD5415" s="37"/>
      <c r="AF5415" s="37"/>
      <c r="AH5415" s="37"/>
      <c r="AN5415" s="37">
        <v>0</v>
      </c>
      <c r="AO5415" s="12">
        <v>0</v>
      </c>
      <c r="AP5415" s="37">
        <v>620401</v>
      </c>
      <c r="AQ5415" s="12">
        <v>0.35</v>
      </c>
      <c r="AR5415" s="37"/>
      <c r="AT5415" s="37"/>
      <c r="AV5415" s="37"/>
      <c r="AX5415" s="37"/>
      <c r="BB5415" s="12">
        <v>4875</v>
      </c>
      <c r="BH5415" s="12">
        <v>2687</v>
      </c>
      <c r="BI5415" s="12">
        <v>0</v>
      </c>
      <c r="BV5415" s="12">
        <v>0</v>
      </c>
      <c r="BY5415" s="12">
        <v>0</v>
      </c>
      <c r="CC5415" s="12">
        <v>0</v>
      </c>
      <c r="CG5415" s="12" t="s">
        <v>929</v>
      </c>
      <c r="CH5415" s="12">
        <v>40.637</v>
      </c>
      <c r="CI5415" s="12" t="s">
        <v>1016</v>
      </c>
      <c r="CJ5415" s="12" t="s">
        <v>1017</v>
      </c>
      <c r="CK5415" s="12" t="s">
        <v>932</v>
      </c>
      <c r="CL5415" s="37">
        <v>176493568</v>
      </c>
      <c r="CN5415" s="12" t="s">
        <v>1509</v>
      </c>
      <c r="CS5415" s="12"/>
      <c r="CT5415" s="36" t="str">
        <f t="shared" si="84"/>
        <v>500mn</v>
      </c>
      <c r="CU5415" s="36" t="str">
        <f>VLOOKUP(CK5415,Mapping!B:C,2,FALSE)</f>
        <v>US/CA</v>
      </c>
    </row>
    <row r="5416" spans="1:99" ht="16" customHeight="1" x14ac:dyDescent="0.35">
      <c r="A5416" s="12" t="s">
        <v>7053</v>
      </c>
      <c r="B5416" s="12" t="s">
        <v>925</v>
      </c>
      <c r="E5416" s="37">
        <v>511877</v>
      </c>
      <c r="G5416" s="37" t="s">
        <v>1505</v>
      </c>
      <c r="I5416" s="37"/>
      <c r="K5416" s="37"/>
      <c r="M5416" s="37">
        <v>511877</v>
      </c>
      <c r="N5416" s="12">
        <v>0.95</v>
      </c>
      <c r="O5416" s="37"/>
      <c r="Q5416" s="12">
        <v>0</v>
      </c>
      <c r="R5416" s="37"/>
      <c r="T5416" s="37"/>
      <c r="V5416" s="37"/>
      <c r="X5416" s="37"/>
      <c r="Z5416" s="37"/>
      <c r="AB5416" s="37"/>
      <c r="AD5416" s="37"/>
      <c r="AF5416" s="37"/>
      <c r="AH5416" s="37">
        <v>0</v>
      </c>
      <c r="AI5416" s="12">
        <v>0</v>
      </c>
      <c r="AN5416" s="37"/>
      <c r="AP5416" s="37"/>
      <c r="AR5416" s="37"/>
      <c r="AT5416" s="37"/>
      <c r="AV5416" s="37"/>
      <c r="AX5416" s="37"/>
      <c r="BB5416" s="12">
        <v>4080</v>
      </c>
      <c r="BQ5416" s="12">
        <v>0</v>
      </c>
      <c r="CC5416" s="12">
        <v>0</v>
      </c>
      <c r="CG5416" s="12"/>
      <c r="CH5416" s="12">
        <v>118.666</v>
      </c>
      <c r="CI5416" s="12"/>
      <c r="CJ5416" s="12" t="s">
        <v>1243</v>
      </c>
      <c r="CK5416" s="12" t="s">
        <v>1134</v>
      </c>
      <c r="CL5416" s="37">
        <v>53836722</v>
      </c>
      <c r="CN5416" s="12" t="s">
        <v>1525</v>
      </c>
      <c r="CS5416" s="12"/>
      <c r="CT5416" s="36" t="str">
        <f t="shared" si="84"/>
        <v>500mn</v>
      </c>
      <c r="CU5416" s="36" t="str">
        <f>VLOOKUP(CK5416,Mapping!B:C,2,FALSE)</f>
        <v>Middle East</v>
      </c>
    </row>
    <row r="5417" spans="1:99" ht="16" customHeight="1" x14ac:dyDescent="0.35">
      <c r="A5417" s="12" t="s">
        <v>7054</v>
      </c>
      <c r="B5417" s="12" t="s">
        <v>925</v>
      </c>
      <c r="E5417" s="37">
        <v>0</v>
      </c>
      <c r="G5417" s="37" t="s">
        <v>1505</v>
      </c>
      <c r="I5417" s="37"/>
      <c r="K5417" s="37"/>
      <c r="M5417" s="37">
        <v>0</v>
      </c>
      <c r="N5417" s="12">
        <v>0</v>
      </c>
      <c r="O5417" s="37"/>
      <c r="R5417" s="37"/>
      <c r="T5417" s="37"/>
      <c r="V5417" s="37"/>
      <c r="X5417" s="37"/>
      <c r="Z5417" s="37"/>
      <c r="AB5417" s="37"/>
      <c r="AD5417" s="37"/>
      <c r="AF5417" s="37"/>
      <c r="AH5417" s="37"/>
      <c r="AN5417" s="37"/>
      <c r="AP5417" s="37"/>
      <c r="AR5417" s="37"/>
      <c r="AT5417" s="37"/>
      <c r="AV5417" s="37"/>
      <c r="AX5417" s="37"/>
      <c r="BB5417" s="12">
        <v>0</v>
      </c>
      <c r="CC5417" s="12">
        <v>0</v>
      </c>
      <c r="CG5417" s="12" t="s">
        <v>929</v>
      </c>
      <c r="CH5417" s="12">
        <v>148.506</v>
      </c>
      <c r="CI5417" s="12" t="s">
        <v>1723</v>
      </c>
      <c r="CJ5417" s="12" t="s">
        <v>972</v>
      </c>
      <c r="CK5417" s="12" t="s">
        <v>932</v>
      </c>
      <c r="CL5417" s="37">
        <v>335850939</v>
      </c>
      <c r="CN5417" s="12" t="s">
        <v>1509</v>
      </c>
      <c r="CS5417" s="12"/>
      <c r="CT5417" s="36" t="str">
        <f t="shared" si="84"/>
        <v>500mn</v>
      </c>
      <c r="CU5417" s="36" t="str">
        <f>VLOOKUP(CK5417,Mapping!B:C,2,FALSE)</f>
        <v>US/CA</v>
      </c>
    </row>
    <row r="5418" spans="1:99" ht="16" customHeight="1" x14ac:dyDescent="0.35">
      <c r="A5418" s="12" t="s">
        <v>7055</v>
      </c>
      <c r="B5418" s="12" t="s">
        <v>925</v>
      </c>
      <c r="E5418" s="37">
        <v>1415879</v>
      </c>
      <c r="G5418" s="37" t="s">
        <v>1505</v>
      </c>
      <c r="I5418" s="37"/>
      <c r="K5418" s="37"/>
      <c r="M5418" s="37">
        <v>0</v>
      </c>
      <c r="N5418" s="12">
        <v>0</v>
      </c>
      <c r="O5418" s="37"/>
      <c r="R5418" s="37"/>
      <c r="T5418" s="37"/>
      <c r="V5418" s="37"/>
      <c r="X5418" s="37">
        <v>973571</v>
      </c>
      <c r="Y5418" s="12">
        <v>0.03</v>
      </c>
      <c r="Z5418" s="37">
        <v>442308</v>
      </c>
      <c r="AA5418" s="12">
        <v>0.01</v>
      </c>
      <c r="AB5418" s="37"/>
      <c r="AD5418" s="37"/>
      <c r="AF5418" s="37"/>
      <c r="AH5418" s="37"/>
      <c r="AN5418" s="37">
        <v>0</v>
      </c>
      <c r="AO5418" s="12">
        <v>0</v>
      </c>
      <c r="AP5418" s="37"/>
      <c r="AR5418" s="37"/>
      <c r="AT5418" s="37"/>
      <c r="AV5418" s="37"/>
      <c r="AX5418" s="37"/>
      <c r="BA5418" s="12">
        <v>9528</v>
      </c>
      <c r="BB5418" s="12">
        <v>0</v>
      </c>
      <c r="BC5418" s="12">
        <v>14958</v>
      </c>
      <c r="BI5418" s="12">
        <v>0</v>
      </c>
      <c r="BY5418" s="12">
        <v>0</v>
      </c>
      <c r="BZ5418" s="12">
        <v>0</v>
      </c>
      <c r="CC5418" s="12">
        <v>0</v>
      </c>
      <c r="CD5418" s="12">
        <v>0</v>
      </c>
      <c r="CG5418" s="12" t="s">
        <v>940</v>
      </c>
      <c r="CH5418" s="12">
        <v>5.7290000000000001</v>
      </c>
      <c r="CI5418" s="12" t="s">
        <v>1105</v>
      </c>
      <c r="CJ5418" s="12" t="s">
        <v>946</v>
      </c>
      <c r="CK5418" s="12" t="s">
        <v>932</v>
      </c>
      <c r="CL5418" s="37">
        <v>3524256292</v>
      </c>
      <c r="CN5418" s="12" t="s">
        <v>1509</v>
      </c>
      <c r="CS5418" s="12"/>
      <c r="CT5418" s="36" t="str">
        <f t="shared" si="84"/>
        <v>1bn - 50bn</v>
      </c>
      <c r="CU5418" s="36" t="str">
        <f>VLOOKUP(CK5418,Mapping!B:C,2,FALSE)</f>
        <v>US/CA</v>
      </c>
    </row>
    <row r="5419" spans="1:99" ht="16" customHeight="1" x14ac:dyDescent="0.35">
      <c r="A5419" s="12" t="s">
        <v>7056</v>
      </c>
      <c r="B5419" s="12" t="s">
        <v>925</v>
      </c>
      <c r="E5419" s="37">
        <v>864300</v>
      </c>
      <c r="G5419" s="37" t="s">
        <v>1505</v>
      </c>
      <c r="I5419" s="37"/>
      <c r="K5419" s="37"/>
      <c r="M5419" s="37">
        <v>5395</v>
      </c>
      <c r="N5419" s="12">
        <v>0</v>
      </c>
      <c r="O5419" s="37"/>
      <c r="Q5419" s="12">
        <v>0</v>
      </c>
      <c r="R5419" s="37"/>
      <c r="T5419" s="37"/>
      <c r="V5419" s="37"/>
      <c r="X5419" s="37"/>
      <c r="Z5419" s="37"/>
      <c r="AB5419" s="37"/>
      <c r="AD5419" s="37"/>
      <c r="AF5419" s="37"/>
      <c r="AH5419" s="37">
        <v>0</v>
      </c>
      <c r="AI5419" s="12">
        <v>0</v>
      </c>
      <c r="AN5419" s="37">
        <v>858905</v>
      </c>
      <c r="AO5419" s="12">
        <v>0.35</v>
      </c>
      <c r="AP5419" s="37"/>
      <c r="AR5419" s="37"/>
      <c r="AT5419" s="37"/>
      <c r="AV5419" s="37"/>
      <c r="AX5419" s="37"/>
      <c r="BB5419" s="12">
        <v>43</v>
      </c>
      <c r="BI5419" s="12">
        <v>5100</v>
      </c>
      <c r="BQ5419" s="12">
        <v>0</v>
      </c>
      <c r="BY5419" s="12">
        <v>0</v>
      </c>
      <c r="CC5419" s="12">
        <v>0</v>
      </c>
      <c r="CG5419" s="12"/>
      <c r="CH5419" s="12">
        <v>12.385</v>
      </c>
      <c r="CI5419" s="12" t="s">
        <v>7057</v>
      </c>
      <c r="CJ5419" s="12" t="s">
        <v>3300</v>
      </c>
      <c r="CK5419" s="12" t="s">
        <v>932</v>
      </c>
      <c r="CL5419" s="37">
        <v>243213515</v>
      </c>
      <c r="CN5419" s="12" t="s">
        <v>1509</v>
      </c>
      <c r="CS5419" s="12"/>
      <c r="CT5419" s="36" t="str">
        <f t="shared" si="84"/>
        <v>500mn</v>
      </c>
      <c r="CU5419" s="36" t="str">
        <f>VLOOKUP(CK5419,Mapping!B:C,2,FALSE)</f>
        <v>US/CA</v>
      </c>
    </row>
    <row r="5420" spans="1:99" ht="16" customHeight="1" x14ac:dyDescent="0.35">
      <c r="A5420" s="12" t="s">
        <v>7058</v>
      </c>
      <c r="B5420" s="12" t="s">
        <v>925</v>
      </c>
      <c r="E5420" s="37">
        <v>8990899</v>
      </c>
      <c r="G5420" s="37" t="s">
        <v>1505</v>
      </c>
      <c r="I5420" s="37"/>
      <c r="K5420" s="37"/>
      <c r="M5420" s="37">
        <v>8775927</v>
      </c>
      <c r="N5420" s="12">
        <v>0.51</v>
      </c>
      <c r="O5420" s="37"/>
      <c r="R5420" s="37"/>
      <c r="T5420" s="37"/>
      <c r="V5420" s="37"/>
      <c r="X5420" s="37"/>
      <c r="Z5420" s="37"/>
      <c r="AB5420" s="37"/>
      <c r="AD5420" s="37">
        <v>128133</v>
      </c>
      <c r="AE5420" s="12">
        <v>0.01</v>
      </c>
      <c r="AF5420" s="37"/>
      <c r="AH5420" s="37"/>
      <c r="AN5420" s="37">
        <v>86839</v>
      </c>
      <c r="AO5420" s="12">
        <v>0.01</v>
      </c>
      <c r="AP5420" s="37"/>
      <c r="AR5420" s="37"/>
      <c r="AT5420" s="37"/>
      <c r="AV5420" s="37"/>
      <c r="AX5420" s="37"/>
      <c r="BB5420" s="12">
        <v>69950</v>
      </c>
      <c r="BI5420" s="12">
        <v>375</v>
      </c>
      <c r="BJ5420" s="12">
        <v>1150</v>
      </c>
      <c r="BY5420" s="12">
        <v>0</v>
      </c>
      <c r="CB5420" s="12">
        <v>0</v>
      </c>
      <c r="CC5420" s="12">
        <v>0</v>
      </c>
      <c r="CG5420" s="12" t="s">
        <v>940</v>
      </c>
      <c r="CH5420" s="12">
        <v>50.615000000000002</v>
      </c>
      <c r="CI5420" s="12" t="s">
        <v>1855</v>
      </c>
      <c r="CJ5420" s="12"/>
      <c r="CK5420" s="12" t="s">
        <v>1856</v>
      </c>
      <c r="CL5420" s="37">
        <v>1726558279</v>
      </c>
      <c r="CN5420" s="12" t="s">
        <v>1506</v>
      </c>
      <c r="CS5420" s="12"/>
      <c r="CT5420" s="36" t="str">
        <f t="shared" si="84"/>
        <v>1bn - 50bn</v>
      </c>
      <c r="CU5420" s="36" t="str">
        <f>VLOOKUP(CK5420,Mapping!B:C,2,FALSE)</f>
        <v>Middle East</v>
      </c>
    </row>
    <row r="5421" spans="1:99" ht="16" customHeight="1" x14ac:dyDescent="0.35">
      <c r="A5421" s="12" t="s">
        <v>7059</v>
      </c>
      <c r="B5421" s="12" t="s">
        <v>925</v>
      </c>
      <c r="E5421" s="37">
        <v>20882032</v>
      </c>
      <c r="G5421" s="37" t="s">
        <v>1505</v>
      </c>
      <c r="I5421" s="37"/>
      <c r="K5421" s="37"/>
      <c r="M5421" s="37">
        <v>13998952</v>
      </c>
      <c r="N5421" s="12">
        <v>0.49</v>
      </c>
      <c r="O5421" s="37"/>
      <c r="R5421" s="37"/>
      <c r="T5421" s="37"/>
      <c r="V5421" s="37"/>
      <c r="X5421" s="37">
        <v>5436180</v>
      </c>
      <c r="Y5421" s="12">
        <v>0.19</v>
      </c>
      <c r="Z5421" s="37"/>
      <c r="AB5421" s="37"/>
      <c r="AD5421" s="37">
        <v>1446900</v>
      </c>
      <c r="AE5421" s="12">
        <v>0.05</v>
      </c>
      <c r="AF5421" s="37"/>
      <c r="AH5421" s="37"/>
      <c r="AN5421" s="37"/>
      <c r="AP5421" s="37"/>
      <c r="AR5421" s="37"/>
      <c r="AT5421" s="37"/>
      <c r="AV5421" s="37"/>
      <c r="AX5421" s="37"/>
      <c r="BA5421" s="12">
        <v>53202</v>
      </c>
      <c r="BB5421" s="12">
        <v>111581</v>
      </c>
      <c r="BJ5421" s="12">
        <v>12986</v>
      </c>
      <c r="BZ5421" s="12">
        <v>0</v>
      </c>
      <c r="CB5421" s="12">
        <v>0</v>
      </c>
      <c r="CC5421" s="12">
        <v>0</v>
      </c>
      <c r="CG5421" s="12"/>
      <c r="CH5421" s="12">
        <v>11.17</v>
      </c>
      <c r="CI5421" s="12" t="s">
        <v>1247</v>
      </c>
      <c r="CJ5421" s="12" t="s">
        <v>1248</v>
      </c>
      <c r="CK5421" s="12" t="s">
        <v>932</v>
      </c>
      <c r="CL5421" s="37">
        <v>2852734733</v>
      </c>
      <c r="CN5421" s="12" t="s">
        <v>1514</v>
      </c>
      <c r="CS5421" s="12"/>
      <c r="CT5421" s="36" t="str">
        <f t="shared" si="84"/>
        <v>1bn - 50bn</v>
      </c>
      <c r="CU5421" s="36" t="str">
        <f>VLOOKUP(CK5421,Mapping!B:C,2,FALSE)</f>
        <v>US/CA</v>
      </c>
    </row>
    <row r="5422" spans="1:99" ht="16" customHeight="1" x14ac:dyDescent="0.35">
      <c r="A5422" s="12" t="s">
        <v>830</v>
      </c>
      <c r="B5422" s="12" t="s">
        <v>925</v>
      </c>
      <c r="E5422" s="37">
        <v>71882</v>
      </c>
      <c r="F5422" s="12">
        <v>265</v>
      </c>
      <c r="G5422" s="37" t="s">
        <v>1505</v>
      </c>
      <c r="I5422" s="37">
        <v>18867</v>
      </c>
      <c r="J5422" s="12">
        <v>0.01</v>
      </c>
      <c r="K5422" s="37">
        <v>36949</v>
      </c>
      <c r="L5422" s="12">
        <v>0.02</v>
      </c>
      <c r="M5422" s="37"/>
      <c r="O5422" s="37"/>
      <c r="R5422" s="37"/>
      <c r="T5422" s="37"/>
      <c r="V5422" s="37"/>
      <c r="X5422" s="37"/>
      <c r="Z5422" s="37"/>
      <c r="AB5422" s="37"/>
      <c r="AD5422" s="37"/>
      <c r="AF5422" s="37"/>
      <c r="AH5422" s="37"/>
      <c r="AN5422" s="37">
        <v>16066</v>
      </c>
      <c r="AO5422" s="12">
        <v>0.01</v>
      </c>
      <c r="AP5422" s="37"/>
      <c r="AR5422" s="37"/>
      <c r="AT5422" s="37"/>
      <c r="AV5422" s="37"/>
      <c r="AX5422" s="37"/>
      <c r="BG5422" s="12">
        <v>480</v>
      </c>
      <c r="BI5422" s="12">
        <v>75</v>
      </c>
      <c r="BO5422" s="12">
        <v>0</v>
      </c>
      <c r="BS5422" s="12">
        <v>0</v>
      </c>
      <c r="BY5422" s="12">
        <v>0</v>
      </c>
      <c r="CG5422" s="12" t="s">
        <v>940</v>
      </c>
      <c r="CH5422" s="12">
        <v>19.774000000000001</v>
      </c>
      <c r="CI5422" s="12" t="s">
        <v>1266</v>
      </c>
      <c r="CJ5422" s="12" t="s">
        <v>1012</v>
      </c>
      <c r="CK5422" s="12" t="s">
        <v>1013</v>
      </c>
      <c r="CL5422" s="37">
        <v>130259451</v>
      </c>
      <c r="CN5422" s="12" t="s">
        <v>1506</v>
      </c>
      <c r="CS5422" s="12"/>
      <c r="CT5422" s="36" t="str">
        <f t="shared" si="84"/>
        <v>500mn</v>
      </c>
      <c r="CU5422" s="36" t="str">
        <f>VLOOKUP(CK5422,Mapping!B:C,2,FALSE)</f>
        <v>Oceania</v>
      </c>
    </row>
    <row r="5423" spans="1:99" ht="16" customHeight="1" x14ac:dyDescent="0.35">
      <c r="A5423" s="12" t="s">
        <v>873</v>
      </c>
      <c r="B5423" s="12" t="s">
        <v>933</v>
      </c>
      <c r="E5423" s="37">
        <v>10345</v>
      </c>
      <c r="F5423" s="12">
        <v>48</v>
      </c>
      <c r="G5423" s="37" t="s">
        <v>1505</v>
      </c>
      <c r="I5423" s="37">
        <v>3417</v>
      </c>
      <c r="J5423" s="12">
        <v>0</v>
      </c>
      <c r="K5423" s="37">
        <v>6928</v>
      </c>
      <c r="L5423" s="12">
        <v>0</v>
      </c>
      <c r="M5423" s="37"/>
      <c r="O5423" s="37"/>
      <c r="R5423" s="37"/>
      <c r="T5423" s="37"/>
      <c r="V5423" s="37"/>
      <c r="X5423" s="37"/>
      <c r="Z5423" s="37"/>
      <c r="AB5423" s="37"/>
      <c r="AD5423" s="37"/>
      <c r="AF5423" s="37"/>
      <c r="AH5423" s="37"/>
      <c r="AN5423" s="37">
        <v>0</v>
      </c>
      <c r="AO5423" s="12">
        <v>0</v>
      </c>
      <c r="AP5423" s="37"/>
      <c r="AR5423" s="37"/>
      <c r="AT5423" s="37"/>
      <c r="AV5423" s="37"/>
      <c r="AX5423" s="37"/>
      <c r="BG5423" s="12">
        <v>90</v>
      </c>
      <c r="BI5423" s="12">
        <v>0</v>
      </c>
      <c r="BO5423" s="12">
        <v>0</v>
      </c>
      <c r="BS5423" s="12">
        <v>0</v>
      </c>
      <c r="BY5423" s="12">
        <v>0</v>
      </c>
      <c r="CG5423" s="12" t="s">
        <v>940</v>
      </c>
      <c r="CH5423" s="12">
        <v>18.783999999999999</v>
      </c>
      <c r="CI5423" s="12" t="s">
        <v>1050</v>
      </c>
      <c r="CJ5423" s="12" t="s">
        <v>1006</v>
      </c>
      <c r="CK5423" s="12" t="s">
        <v>1013</v>
      </c>
      <c r="CL5423" s="37">
        <v>1046714648</v>
      </c>
      <c r="CN5423" s="12" t="s">
        <v>1506</v>
      </c>
      <c r="CS5423" s="12"/>
      <c r="CT5423" s="36" t="str">
        <f t="shared" si="84"/>
        <v>1bn - 50bn</v>
      </c>
      <c r="CU5423" s="36" t="str">
        <f>VLOOKUP(CK5423,Mapping!B:C,2,FALSE)</f>
        <v>Oceania</v>
      </c>
    </row>
    <row r="5424" spans="1:99" ht="16" customHeight="1" x14ac:dyDescent="0.35">
      <c r="A5424" s="12" t="s">
        <v>7060</v>
      </c>
      <c r="B5424" s="12" t="s">
        <v>925</v>
      </c>
      <c r="E5424" s="37">
        <v>161370</v>
      </c>
      <c r="G5424" s="37" t="s">
        <v>1505</v>
      </c>
      <c r="I5424" s="37"/>
      <c r="K5424" s="37"/>
      <c r="M5424" s="37">
        <v>11291</v>
      </c>
      <c r="N5424" s="12">
        <v>0</v>
      </c>
      <c r="O5424" s="37"/>
      <c r="Q5424" s="12">
        <v>0</v>
      </c>
      <c r="R5424" s="37"/>
      <c r="T5424" s="37"/>
      <c r="V5424" s="37"/>
      <c r="X5424" s="37">
        <v>0</v>
      </c>
      <c r="Y5424" s="12">
        <v>0</v>
      </c>
      <c r="Z5424" s="37"/>
      <c r="AB5424" s="37"/>
      <c r="AD5424" s="37"/>
      <c r="AF5424" s="37"/>
      <c r="AH5424" s="37">
        <v>0</v>
      </c>
      <c r="AI5424" s="12">
        <v>0</v>
      </c>
      <c r="AN5424" s="37">
        <v>0</v>
      </c>
      <c r="AO5424" s="12">
        <v>0</v>
      </c>
      <c r="AP5424" s="37">
        <v>150079</v>
      </c>
      <c r="AQ5424" s="12">
        <v>0</v>
      </c>
      <c r="AR5424" s="37"/>
      <c r="AT5424" s="37"/>
      <c r="AV5424" s="37"/>
      <c r="AX5424" s="37"/>
      <c r="BA5424" s="12">
        <v>0</v>
      </c>
      <c r="BB5424" s="12">
        <v>90</v>
      </c>
      <c r="BH5424" s="12">
        <v>650</v>
      </c>
      <c r="BI5424" s="12">
        <v>0</v>
      </c>
      <c r="BQ5424" s="12">
        <v>0</v>
      </c>
      <c r="BV5424" s="12">
        <v>0</v>
      </c>
      <c r="BY5424" s="12">
        <v>0</v>
      </c>
      <c r="BZ5424" s="12">
        <v>0</v>
      </c>
      <c r="CC5424" s="12">
        <v>0</v>
      </c>
      <c r="CG5424" s="12"/>
      <c r="CH5424" s="12">
        <v>36.847000000000001</v>
      </c>
      <c r="CI5424" s="12" t="s">
        <v>1229</v>
      </c>
      <c r="CJ5424" s="12"/>
      <c r="CK5424" s="12" t="s">
        <v>1134</v>
      </c>
      <c r="CL5424" s="37">
        <v>4067692045</v>
      </c>
      <c r="CN5424" s="12" t="s">
        <v>1509</v>
      </c>
      <c r="CS5424" s="12"/>
      <c r="CT5424" s="36" t="str">
        <f t="shared" si="84"/>
        <v>1bn - 50bn</v>
      </c>
      <c r="CU5424" s="36" t="str">
        <f>VLOOKUP(CK5424,Mapping!B:C,2,FALSE)</f>
        <v>Middle East</v>
      </c>
    </row>
    <row r="5425" spans="1:99" ht="16" customHeight="1" x14ac:dyDescent="0.35">
      <c r="A5425" s="12" t="s">
        <v>7061</v>
      </c>
      <c r="B5425" s="12" t="s">
        <v>925</v>
      </c>
      <c r="E5425" s="37">
        <v>8696887</v>
      </c>
      <c r="G5425" s="37" t="s">
        <v>1505</v>
      </c>
      <c r="I5425" s="37"/>
      <c r="K5425" s="37"/>
      <c r="M5425" s="37">
        <v>8696887</v>
      </c>
      <c r="N5425" s="12">
        <v>0.25</v>
      </c>
      <c r="O5425" s="37"/>
      <c r="R5425" s="37"/>
      <c r="T5425" s="37"/>
      <c r="V5425" s="37"/>
      <c r="X5425" s="37"/>
      <c r="Z5425" s="37"/>
      <c r="AB5425" s="37"/>
      <c r="AD5425" s="37"/>
      <c r="AF5425" s="37"/>
      <c r="AH5425" s="37"/>
      <c r="AN5425" s="37"/>
      <c r="AP5425" s="37"/>
      <c r="AR5425" s="37"/>
      <c r="AT5425" s="37"/>
      <c r="AV5425" s="37"/>
      <c r="AX5425" s="37"/>
      <c r="BB5425" s="12">
        <v>69320</v>
      </c>
      <c r="CC5425" s="12">
        <v>0</v>
      </c>
      <c r="CG5425" s="12" t="s">
        <v>929</v>
      </c>
      <c r="CH5425" s="12">
        <v>22.631</v>
      </c>
      <c r="CI5425" s="12" t="s">
        <v>1243</v>
      </c>
      <c r="CJ5425" s="12"/>
      <c r="CK5425" s="12" t="s">
        <v>1134</v>
      </c>
      <c r="CL5425" s="37">
        <v>3556257326</v>
      </c>
      <c r="CN5425" s="12" t="s">
        <v>1506</v>
      </c>
      <c r="CS5425" s="12"/>
      <c r="CT5425" s="36" t="str">
        <f t="shared" si="84"/>
        <v>1bn - 50bn</v>
      </c>
      <c r="CU5425" s="36" t="str">
        <f>VLOOKUP(CK5425,Mapping!B:C,2,FALSE)</f>
        <v>Middle East</v>
      </c>
    </row>
    <row r="5426" spans="1:99" ht="16" customHeight="1" x14ac:dyDescent="0.35">
      <c r="A5426" s="12" t="s">
        <v>7062</v>
      </c>
      <c r="B5426" s="12" t="s">
        <v>925</v>
      </c>
      <c r="E5426" s="37">
        <v>408401</v>
      </c>
      <c r="G5426" s="37" t="s">
        <v>1505</v>
      </c>
      <c r="I5426" s="37"/>
      <c r="K5426" s="37"/>
      <c r="M5426" s="37"/>
      <c r="O5426" s="37"/>
      <c r="R5426" s="37"/>
      <c r="T5426" s="37"/>
      <c r="V5426" s="37"/>
      <c r="X5426" s="37"/>
      <c r="Z5426" s="37"/>
      <c r="AB5426" s="37"/>
      <c r="AD5426" s="37"/>
      <c r="AF5426" s="37"/>
      <c r="AH5426" s="37"/>
      <c r="AN5426" s="37">
        <v>408401</v>
      </c>
      <c r="AO5426" s="12">
        <v>0.03</v>
      </c>
      <c r="AP5426" s="37"/>
      <c r="AR5426" s="37"/>
      <c r="AT5426" s="37"/>
      <c r="AV5426" s="37"/>
      <c r="AX5426" s="37"/>
      <c r="BI5426" s="12">
        <v>2425</v>
      </c>
      <c r="BY5426" s="12">
        <v>0</v>
      </c>
      <c r="CG5426" s="12" t="s">
        <v>959</v>
      </c>
      <c r="CH5426" s="12">
        <v>11.846</v>
      </c>
      <c r="CI5426" s="12" t="s">
        <v>2566</v>
      </c>
      <c r="CJ5426" s="12" t="s">
        <v>972</v>
      </c>
      <c r="CK5426" s="12" t="s">
        <v>932</v>
      </c>
      <c r="CL5426" s="37">
        <v>1394924626</v>
      </c>
      <c r="CN5426" s="12" t="s">
        <v>1509</v>
      </c>
      <c r="CS5426" s="12"/>
      <c r="CT5426" s="36" t="str">
        <f t="shared" si="84"/>
        <v>1bn - 50bn</v>
      </c>
      <c r="CU5426" s="36" t="str">
        <f>VLOOKUP(CK5426,Mapping!B:C,2,FALSE)</f>
        <v>US/CA</v>
      </c>
    </row>
    <row r="5427" spans="1:99" ht="16" customHeight="1" x14ac:dyDescent="0.35">
      <c r="A5427" s="12" t="s">
        <v>7063</v>
      </c>
      <c r="B5427" s="12" t="s">
        <v>925</v>
      </c>
      <c r="E5427" s="37">
        <v>7013464</v>
      </c>
      <c r="G5427" s="37" t="s">
        <v>1505</v>
      </c>
      <c r="I5427" s="37"/>
      <c r="K5427" s="37">
        <v>3510194</v>
      </c>
      <c r="L5427" s="12">
        <v>3.04</v>
      </c>
      <c r="M5427" s="37"/>
      <c r="O5427" s="37">
        <v>3503270</v>
      </c>
      <c r="P5427" s="12">
        <v>3.03</v>
      </c>
      <c r="R5427" s="37"/>
      <c r="T5427" s="37"/>
      <c r="V5427" s="37"/>
      <c r="X5427" s="37"/>
      <c r="Z5427" s="37"/>
      <c r="AB5427" s="37"/>
      <c r="AD5427" s="37"/>
      <c r="AF5427" s="37"/>
      <c r="AH5427" s="37"/>
      <c r="AL5427" s="12">
        <v>190900</v>
      </c>
      <c r="AN5427" s="37"/>
      <c r="AP5427" s="37"/>
      <c r="AR5427" s="37"/>
      <c r="AT5427" s="37"/>
      <c r="AV5427" s="37"/>
      <c r="AX5427" s="37"/>
      <c r="BG5427" s="12">
        <v>45600</v>
      </c>
      <c r="BS5427" s="12">
        <v>0</v>
      </c>
      <c r="BU5427" s="12">
        <v>0</v>
      </c>
      <c r="CG5427" s="12" t="s">
        <v>940</v>
      </c>
      <c r="CH5427" s="12">
        <v>184.554</v>
      </c>
      <c r="CI5427" s="12" t="s">
        <v>977</v>
      </c>
      <c r="CJ5427" s="12"/>
      <c r="CK5427" s="12" t="s">
        <v>927</v>
      </c>
      <c r="CL5427" s="37">
        <v>118829383</v>
      </c>
      <c r="CN5427" s="12" t="s">
        <v>1506</v>
      </c>
      <c r="CS5427" s="12"/>
      <c r="CT5427" s="36" t="str">
        <f t="shared" si="84"/>
        <v>500mn</v>
      </c>
      <c r="CU5427" s="36" t="str">
        <f>VLOOKUP(CK5427,Mapping!B:C,2,FALSE)</f>
        <v>CN</v>
      </c>
    </row>
    <row r="5428" spans="1:99" ht="16" customHeight="1" x14ac:dyDescent="0.35">
      <c r="A5428" s="12" t="s">
        <v>675</v>
      </c>
      <c r="B5428" s="12" t="s">
        <v>933</v>
      </c>
      <c r="E5428" s="37">
        <v>694003804</v>
      </c>
      <c r="F5428" s="12">
        <v>5300</v>
      </c>
      <c r="G5428" s="37" t="s">
        <v>1505</v>
      </c>
      <c r="I5428" s="37">
        <v>377333</v>
      </c>
      <c r="J5428" s="12">
        <v>0</v>
      </c>
      <c r="K5428" s="37">
        <v>257637471</v>
      </c>
      <c r="L5428" s="12">
        <v>1.25</v>
      </c>
      <c r="M5428" s="37"/>
      <c r="O5428" s="37">
        <v>267101854</v>
      </c>
      <c r="P5428" s="12">
        <v>1.3</v>
      </c>
      <c r="R5428" s="37">
        <v>163217452</v>
      </c>
      <c r="S5428" s="12">
        <v>0.79</v>
      </c>
      <c r="T5428" s="37"/>
      <c r="V5428" s="37">
        <v>865962</v>
      </c>
      <c r="W5428" s="12">
        <v>0</v>
      </c>
      <c r="X5428" s="37"/>
      <c r="Z5428" s="37"/>
      <c r="AB5428" s="37">
        <v>553593</v>
      </c>
      <c r="AC5428" s="12">
        <v>0</v>
      </c>
      <c r="AD5428" s="37">
        <v>1543748</v>
      </c>
      <c r="AE5428" s="12">
        <v>0.01</v>
      </c>
      <c r="AF5428" s="37">
        <v>460502</v>
      </c>
      <c r="AG5428" s="12">
        <v>0</v>
      </c>
      <c r="AH5428" s="37"/>
      <c r="AJ5428" s="12">
        <v>38600</v>
      </c>
      <c r="AK5428" s="12">
        <v>31400</v>
      </c>
      <c r="AL5428" s="12">
        <v>14554900</v>
      </c>
      <c r="AM5428" s="12">
        <v>778800</v>
      </c>
      <c r="AN5428" s="37"/>
      <c r="AP5428" s="37"/>
      <c r="AR5428" s="37"/>
      <c r="AT5428" s="37"/>
      <c r="AV5428" s="37"/>
      <c r="AX5428" s="37">
        <v>2245889</v>
      </c>
      <c r="AY5428" s="12">
        <v>0.01</v>
      </c>
      <c r="AZ5428" s="12">
        <v>12294951</v>
      </c>
      <c r="BF5428" s="12">
        <v>27250</v>
      </c>
      <c r="BG5428" s="12">
        <v>3346900</v>
      </c>
      <c r="BJ5428" s="12">
        <v>11815</v>
      </c>
      <c r="BO5428" s="12">
        <v>0</v>
      </c>
      <c r="BP5428" s="12">
        <v>0</v>
      </c>
      <c r="BR5428" s="12">
        <v>0</v>
      </c>
      <c r="BS5428" s="12">
        <v>0.04</v>
      </c>
      <c r="BT5428" s="12">
        <v>0</v>
      </c>
      <c r="BU5428" s="12">
        <v>0.08</v>
      </c>
      <c r="BW5428" s="12">
        <v>0.03</v>
      </c>
      <c r="BX5428" s="12">
        <v>0.22</v>
      </c>
      <c r="CB5428" s="12">
        <v>0</v>
      </c>
      <c r="CG5428" s="12" t="s">
        <v>940</v>
      </c>
      <c r="CH5428" s="12">
        <v>55.906999999999996</v>
      </c>
      <c r="CI5428" s="12" t="s">
        <v>964</v>
      </c>
      <c r="CJ5428" s="12"/>
      <c r="CK5428" s="12" t="s">
        <v>927</v>
      </c>
      <c r="CL5428" s="37">
        <v>20225567657</v>
      </c>
      <c r="CN5428" s="12" t="s">
        <v>1506</v>
      </c>
      <c r="CS5428" s="12"/>
      <c r="CT5428" s="36" t="str">
        <f t="shared" si="84"/>
        <v>1bn - 50bn</v>
      </c>
      <c r="CU5428" s="36" t="str">
        <f>VLOOKUP(CK5428,Mapping!B:C,2,FALSE)</f>
        <v>CN</v>
      </c>
    </row>
    <row r="5429" spans="1:99" ht="16" customHeight="1" x14ac:dyDescent="0.35">
      <c r="A5429" s="12" t="s">
        <v>7064</v>
      </c>
      <c r="B5429" s="12" t="s">
        <v>925</v>
      </c>
      <c r="E5429" s="37">
        <v>2890423</v>
      </c>
      <c r="G5429" s="37" t="s">
        <v>1505</v>
      </c>
      <c r="I5429" s="37"/>
      <c r="K5429" s="37"/>
      <c r="M5429" s="37"/>
      <c r="O5429" s="37"/>
      <c r="Q5429" s="12">
        <v>22889</v>
      </c>
      <c r="R5429" s="37"/>
      <c r="T5429" s="37"/>
      <c r="V5429" s="37"/>
      <c r="X5429" s="37"/>
      <c r="Z5429" s="37"/>
      <c r="AB5429" s="37"/>
      <c r="AD5429" s="37"/>
      <c r="AF5429" s="37"/>
      <c r="AH5429" s="37">
        <v>2890423</v>
      </c>
      <c r="AI5429" s="12">
        <v>1.32</v>
      </c>
      <c r="AN5429" s="37"/>
      <c r="AP5429" s="37"/>
      <c r="AR5429" s="37"/>
      <c r="AT5429" s="37"/>
      <c r="AV5429" s="37"/>
      <c r="AX5429" s="37"/>
      <c r="BQ5429" s="12">
        <v>0.01</v>
      </c>
      <c r="CG5429" s="12" t="s">
        <v>934</v>
      </c>
      <c r="CH5429" s="12">
        <v>15.951000000000001</v>
      </c>
      <c r="CI5429" s="12" t="s">
        <v>1200</v>
      </c>
      <c r="CJ5429" s="12" t="s">
        <v>931</v>
      </c>
      <c r="CK5429" s="12" t="s">
        <v>932</v>
      </c>
      <c r="CL5429" s="37">
        <v>219422903</v>
      </c>
      <c r="CN5429" s="12" t="s">
        <v>1509</v>
      </c>
      <c r="CS5429" s="12"/>
      <c r="CT5429" s="36" t="str">
        <f t="shared" si="84"/>
        <v>500mn</v>
      </c>
      <c r="CU5429" s="36" t="str">
        <f>VLOOKUP(CK5429,Mapping!B:C,2,FALSE)</f>
        <v>US/CA</v>
      </c>
    </row>
    <row r="5430" spans="1:99" ht="16" customHeight="1" x14ac:dyDescent="0.35">
      <c r="A5430" s="12" t="s">
        <v>7065</v>
      </c>
      <c r="B5430" s="12" t="s">
        <v>925</v>
      </c>
      <c r="E5430" s="37">
        <v>5109000</v>
      </c>
      <c r="G5430" s="37" t="s">
        <v>1505</v>
      </c>
      <c r="I5430" s="37"/>
      <c r="K5430" s="37"/>
      <c r="M5430" s="37"/>
      <c r="O5430" s="37"/>
      <c r="R5430" s="37"/>
      <c r="T5430" s="37"/>
      <c r="V5430" s="37"/>
      <c r="X5430" s="37">
        <v>5109000</v>
      </c>
      <c r="Y5430" s="12">
        <v>2.09</v>
      </c>
      <c r="Z5430" s="37"/>
      <c r="AB5430" s="37"/>
      <c r="AD5430" s="37"/>
      <c r="AF5430" s="37"/>
      <c r="AH5430" s="37"/>
      <c r="AN5430" s="37"/>
      <c r="AP5430" s="37"/>
      <c r="AR5430" s="37"/>
      <c r="AT5430" s="37"/>
      <c r="AV5430" s="37"/>
      <c r="AX5430" s="37"/>
      <c r="BA5430" s="12">
        <v>50000</v>
      </c>
      <c r="BZ5430" s="12">
        <v>0</v>
      </c>
      <c r="CG5430" s="12" t="s">
        <v>976</v>
      </c>
      <c r="CH5430" s="12">
        <v>234.52699999999999</v>
      </c>
      <c r="CI5430" s="12" t="s">
        <v>950</v>
      </c>
      <c r="CJ5430" s="12"/>
      <c r="CK5430" s="12" t="s">
        <v>951</v>
      </c>
      <c r="CL5430" s="37">
        <v>244681150</v>
      </c>
      <c r="CN5430" s="12" t="s">
        <v>1513</v>
      </c>
      <c r="CS5430" s="12"/>
      <c r="CT5430" s="36" t="str">
        <f t="shared" si="84"/>
        <v>500mn</v>
      </c>
      <c r="CU5430" s="36" t="str">
        <f>VLOOKUP(CK5430,Mapping!B:C,2,FALSE)</f>
        <v>HK</v>
      </c>
    </row>
    <row r="5431" spans="1:99" ht="16" customHeight="1" x14ac:dyDescent="0.35">
      <c r="A5431" s="12" t="s">
        <v>7066</v>
      </c>
      <c r="B5431" s="12" t="s">
        <v>925</v>
      </c>
      <c r="E5431" s="37">
        <v>0</v>
      </c>
      <c r="G5431" s="37" t="s">
        <v>1505</v>
      </c>
      <c r="I5431" s="37"/>
      <c r="K5431" s="37"/>
      <c r="M5431" s="37"/>
      <c r="O5431" s="37"/>
      <c r="Q5431" s="12">
        <v>0</v>
      </c>
      <c r="R5431" s="37"/>
      <c r="T5431" s="37"/>
      <c r="V5431" s="37"/>
      <c r="X5431" s="37"/>
      <c r="Z5431" s="37"/>
      <c r="AB5431" s="37"/>
      <c r="AD5431" s="37"/>
      <c r="AF5431" s="37"/>
      <c r="AH5431" s="37">
        <v>0</v>
      </c>
      <c r="AI5431" s="12">
        <v>0</v>
      </c>
      <c r="AN5431" s="37"/>
      <c r="AP5431" s="37"/>
      <c r="AR5431" s="37"/>
      <c r="AT5431" s="37"/>
      <c r="AV5431" s="37"/>
      <c r="AX5431" s="37"/>
      <c r="BQ5431" s="12">
        <v>0</v>
      </c>
      <c r="CG5431" s="12"/>
      <c r="CI5431" s="12" t="s">
        <v>4802</v>
      </c>
      <c r="CJ5431" s="12"/>
      <c r="CK5431" s="12" t="s">
        <v>3148</v>
      </c>
      <c r="CL5431" s="37">
        <v>127693315</v>
      </c>
      <c r="CN5431" s="12" t="s">
        <v>1509</v>
      </c>
      <c r="CS5431" s="12"/>
      <c r="CT5431" s="36" t="str">
        <f t="shared" si="84"/>
        <v>500mn</v>
      </c>
      <c r="CU5431" s="36" t="str">
        <f>VLOOKUP(CK5431,Mapping!B:C,2,FALSE)</f>
        <v>LATAM</v>
      </c>
    </row>
    <row r="5432" spans="1:99" ht="16" customHeight="1" x14ac:dyDescent="0.35">
      <c r="A5432" s="12" t="s">
        <v>7067</v>
      </c>
      <c r="B5432" s="12" t="s">
        <v>925</v>
      </c>
      <c r="E5432" s="37">
        <v>171444</v>
      </c>
      <c r="G5432" s="37" t="s">
        <v>1505</v>
      </c>
      <c r="I5432" s="37"/>
      <c r="K5432" s="37"/>
      <c r="M5432" s="37">
        <v>171444</v>
      </c>
      <c r="N5432" s="12">
        <v>0.1</v>
      </c>
      <c r="O5432" s="37"/>
      <c r="R5432" s="37"/>
      <c r="T5432" s="37"/>
      <c r="V5432" s="37"/>
      <c r="X5432" s="37"/>
      <c r="Z5432" s="37"/>
      <c r="AB5432" s="37"/>
      <c r="AD5432" s="37"/>
      <c r="AF5432" s="37"/>
      <c r="AH5432" s="37"/>
      <c r="AN5432" s="37"/>
      <c r="AP5432" s="37"/>
      <c r="AR5432" s="37"/>
      <c r="AT5432" s="37"/>
      <c r="AV5432" s="37"/>
      <c r="AX5432" s="37"/>
      <c r="BB5432" s="12">
        <v>1300</v>
      </c>
      <c r="CC5432" s="12">
        <v>0</v>
      </c>
      <c r="CG5432" s="12" t="s">
        <v>980</v>
      </c>
      <c r="CH5432" s="12">
        <v>65.704999999999998</v>
      </c>
      <c r="CI5432" s="12" t="s">
        <v>983</v>
      </c>
      <c r="CJ5432" s="12" t="s">
        <v>984</v>
      </c>
      <c r="CK5432" s="12" t="s">
        <v>985</v>
      </c>
      <c r="CL5432" s="37">
        <v>184049393</v>
      </c>
      <c r="CN5432" s="12" t="s">
        <v>1506</v>
      </c>
      <c r="CS5432" s="12"/>
      <c r="CT5432" s="36" t="str">
        <f t="shared" si="84"/>
        <v>500mn</v>
      </c>
      <c r="CU5432" s="36" t="str">
        <f>VLOOKUP(CK5432,Mapping!B:C,2,FALSE)</f>
        <v>US/CA</v>
      </c>
    </row>
    <row r="5433" spans="1:99" ht="16" customHeight="1" x14ac:dyDescent="0.35">
      <c r="A5433" s="12" t="s">
        <v>7068</v>
      </c>
      <c r="B5433" s="12" t="s">
        <v>925</v>
      </c>
      <c r="E5433" s="37">
        <v>224</v>
      </c>
      <c r="G5433" s="37" t="s">
        <v>1505</v>
      </c>
      <c r="I5433" s="37"/>
      <c r="K5433" s="37"/>
      <c r="M5433" s="37"/>
      <c r="O5433" s="37"/>
      <c r="R5433" s="37"/>
      <c r="T5433" s="37"/>
      <c r="V5433" s="37"/>
      <c r="X5433" s="37"/>
      <c r="Z5433" s="37"/>
      <c r="AB5433" s="37"/>
      <c r="AD5433" s="37"/>
      <c r="AF5433" s="37"/>
      <c r="AH5433" s="37"/>
      <c r="AN5433" s="37"/>
      <c r="AP5433" s="37"/>
      <c r="AR5433" s="37">
        <v>224</v>
      </c>
      <c r="AS5433" s="12">
        <v>0</v>
      </c>
      <c r="AT5433" s="37"/>
      <c r="AV5433" s="37"/>
      <c r="AX5433" s="37"/>
      <c r="BE5433" s="12">
        <v>6</v>
      </c>
      <c r="BM5433" s="12">
        <v>0</v>
      </c>
      <c r="CG5433" s="12" t="s">
        <v>934</v>
      </c>
      <c r="CH5433" s="12">
        <v>14.387</v>
      </c>
      <c r="CI5433" s="12" t="s">
        <v>1127</v>
      </c>
      <c r="CJ5433" s="12" t="s">
        <v>966</v>
      </c>
      <c r="CK5433" s="12" t="s">
        <v>932</v>
      </c>
      <c r="CL5433" s="37">
        <v>327836016</v>
      </c>
      <c r="CN5433" s="12" t="s">
        <v>1509</v>
      </c>
      <c r="CS5433" s="12"/>
      <c r="CT5433" s="36" t="str">
        <f t="shared" si="84"/>
        <v>500mn</v>
      </c>
      <c r="CU5433" s="36" t="str">
        <f>VLOOKUP(CK5433,Mapping!B:C,2,FALSE)</f>
        <v>US/CA</v>
      </c>
    </row>
    <row r="5434" spans="1:99" ht="16" customHeight="1" x14ac:dyDescent="0.35">
      <c r="A5434" s="12" t="s">
        <v>1413</v>
      </c>
      <c r="B5434" s="12" t="s">
        <v>925</v>
      </c>
      <c r="E5434" s="37">
        <v>245071968</v>
      </c>
      <c r="G5434" s="37" t="s">
        <v>1505</v>
      </c>
      <c r="I5434" s="37"/>
      <c r="K5434" s="37"/>
      <c r="M5434" s="37">
        <v>36516764</v>
      </c>
      <c r="N5434" s="12">
        <v>7.0000000000000007E-2</v>
      </c>
      <c r="O5434" s="37"/>
      <c r="Q5434" s="12">
        <v>315149</v>
      </c>
      <c r="R5434" s="37"/>
      <c r="T5434" s="37"/>
      <c r="V5434" s="37"/>
      <c r="X5434" s="37">
        <v>59528740</v>
      </c>
      <c r="Y5434" s="12">
        <v>0.12</v>
      </c>
      <c r="Z5434" s="37"/>
      <c r="AB5434" s="37"/>
      <c r="AD5434" s="37"/>
      <c r="AF5434" s="37"/>
      <c r="AH5434" s="37">
        <v>39797016</v>
      </c>
      <c r="AI5434" s="12">
        <v>0.08</v>
      </c>
      <c r="AN5434" s="37">
        <v>85629488</v>
      </c>
      <c r="AO5434" s="12">
        <v>0.17</v>
      </c>
      <c r="AP5434" s="37">
        <v>23599960</v>
      </c>
      <c r="AQ5434" s="12">
        <v>0.05</v>
      </c>
      <c r="AR5434" s="37"/>
      <c r="AT5434" s="37"/>
      <c r="AV5434" s="37"/>
      <c r="AX5434" s="37"/>
      <c r="BA5434" s="12">
        <v>582587</v>
      </c>
      <c r="BB5434" s="12">
        <v>291063</v>
      </c>
      <c r="BH5434" s="12">
        <v>102213</v>
      </c>
      <c r="BI5434" s="12">
        <v>508450</v>
      </c>
      <c r="BQ5434" s="12">
        <v>0.08</v>
      </c>
      <c r="BV5434" s="12">
        <v>0.09</v>
      </c>
      <c r="BY5434" s="12">
        <v>7.0000000000000007E-2</v>
      </c>
      <c r="BZ5434" s="12">
        <v>0.01</v>
      </c>
      <c r="CC5434" s="12">
        <v>0.01</v>
      </c>
      <c r="CG5434" s="12" t="s">
        <v>940</v>
      </c>
      <c r="CH5434" s="12">
        <v>25.716999999999999</v>
      </c>
      <c r="CI5434" s="12" t="s">
        <v>1042</v>
      </c>
      <c r="CJ5434" s="12"/>
      <c r="CK5434" s="12" t="s">
        <v>1043</v>
      </c>
      <c r="CL5434" s="37">
        <v>50439970997</v>
      </c>
      <c r="CN5434" s="12" t="s">
        <v>1511</v>
      </c>
      <c r="CS5434" s="12"/>
      <c r="CT5434" s="36" t="str">
        <f t="shared" si="84"/>
        <v>50bn - 100bn</v>
      </c>
      <c r="CU5434" s="36" t="str">
        <f>VLOOKUP(CK5434,Mapping!B:C,2,FALSE)</f>
        <v>Asia</v>
      </c>
    </row>
    <row r="5435" spans="1:99" ht="16" customHeight="1" x14ac:dyDescent="0.35">
      <c r="A5435" s="12" t="s">
        <v>7069</v>
      </c>
      <c r="B5435" s="12" t="s">
        <v>925</v>
      </c>
      <c r="E5435" s="37">
        <v>0</v>
      </c>
      <c r="G5435" s="37" t="s">
        <v>1505</v>
      </c>
      <c r="I5435" s="37"/>
      <c r="K5435" s="37"/>
      <c r="M5435" s="37">
        <v>0</v>
      </c>
      <c r="N5435" s="12">
        <v>0</v>
      </c>
      <c r="O5435" s="37"/>
      <c r="R5435" s="37"/>
      <c r="T5435" s="37"/>
      <c r="V5435" s="37"/>
      <c r="X5435" s="37">
        <v>0</v>
      </c>
      <c r="Y5435" s="12">
        <v>0</v>
      </c>
      <c r="Z5435" s="37"/>
      <c r="AB5435" s="37"/>
      <c r="AD5435" s="37"/>
      <c r="AF5435" s="37"/>
      <c r="AH5435" s="37"/>
      <c r="AN5435" s="37"/>
      <c r="AP5435" s="37"/>
      <c r="AR5435" s="37"/>
      <c r="AT5435" s="37"/>
      <c r="AV5435" s="37"/>
      <c r="AX5435" s="37"/>
      <c r="BA5435" s="12">
        <v>0</v>
      </c>
      <c r="BB5435" s="12">
        <v>0</v>
      </c>
      <c r="BZ5435" s="12">
        <v>0</v>
      </c>
      <c r="CC5435" s="12">
        <v>0</v>
      </c>
      <c r="CG5435" s="12" t="s">
        <v>976</v>
      </c>
      <c r="CH5435" s="12">
        <v>73.412000000000006</v>
      </c>
      <c r="CI5435" s="12" t="s">
        <v>4799</v>
      </c>
      <c r="CJ5435" s="12"/>
      <c r="CK5435" s="12" t="s">
        <v>951</v>
      </c>
      <c r="CL5435" s="37">
        <v>114647649</v>
      </c>
      <c r="CN5435" s="12" t="s">
        <v>1513</v>
      </c>
      <c r="CS5435" s="12"/>
      <c r="CT5435" s="36" t="str">
        <f t="shared" si="84"/>
        <v>500mn</v>
      </c>
      <c r="CU5435" s="36" t="str">
        <f>VLOOKUP(CK5435,Mapping!B:C,2,FALSE)</f>
        <v>HK</v>
      </c>
    </row>
    <row r="5436" spans="1:99" ht="16" customHeight="1" x14ac:dyDescent="0.35">
      <c r="A5436" s="12" t="s">
        <v>7070</v>
      </c>
      <c r="B5436" s="12" t="s">
        <v>925</v>
      </c>
      <c r="E5436" s="37">
        <v>232558</v>
      </c>
      <c r="G5436" s="37" t="s">
        <v>1505</v>
      </c>
      <c r="I5436" s="37"/>
      <c r="K5436" s="37">
        <v>107769</v>
      </c>
      <c r="L5436" s="12">
        <v>0.01</v>
      </c>
      <c r="M5436" s="37"/>
      <c r="O5436" s="37">
        <v>124789</v>
      </c>
      <c r="P5436" s="12">
        <v>0.01</v>
      </c>
      <c r="R5436" s="37"/>
      <c r="T5436" s="37"/>
      <c r="V5436" s="37"/>
      <c r="X5436" s="37"/>
      <c r="Z5436" s="37"/>
      <c r="AB5436" s="37"/>
      <c r="AD5436" s="37"/>
      <c r="AF5436" s="37"/>
      <c r="AH5436" s="37"/>
      <c r="AL5436" s="12">
        <v>6800</v>
      </c>
      <c r="AN5436" s="37"/>
      <c r="AP5436" s="37"/>
      <c r="AR5436" s="37"/>
      <c r="AT5436" s="37"/>
      <c r="AV5436" s="37"/>
      <c r="AX5436" s="37"/>
      <c r="BG5436" s="12">
        <v>1400</v>
      </c>
      <c r="BS5436" s="12">
        <v>0</v>
      </c>
      <c r="BU5436" s="12">
        <v>0</v>
      </c>
      <c r="CG5436" s="12" t="s">
        <v>929</v>
      </c>
      <c r="CH5436" s="12">
        <v>29.574000000000002</v>
      </c>
      <c r="CI5436" s="12" t="s">
        <v>1042</v>
      </c>
      <c r="CJ5436" s="12"/>
      <c r="CK5436" s="12" t="s">
        <v>1043</v>
      </c>
      <c r="CL5436" s="37">
        <v>1091065901</v>
      </c>
      <c r="CN5436" s="12" t="s">
        <v>1506</v>
      </c>
      <c r="CS5436" s="12"/>
      <c r="CT5436" s="36" t="str">
        <f t="shared" si="84"/>
        <v>1bn - 50bn</v>
      </c>
      <c r="CU5436" s="36" t="str">
        <f>VLOOKUP(CK5436,Mapping!B:C,2,FALSE)</f>
        <v>Asia</v>
      </c>
    </row>
    <row r="5437" spans="1:99" ht="16" customHeight="1" x14ac:dyDescent="0.35">
      <c r="A5437" s="12" t="s">
        <v>7071</v>
      </c>
      <c r="B5437" s="12" t="s">
        <v>925</v>
      </c>
      <c r="E5437" s="37">
        <v>9905104</v>
      </c>
      <c r="G5437" s="37" t="s">
        <v>1505</v>
      </c>
      <c r="I5437" s="37"/>
      <c r="K5437" s="37"/>
      <c r="M5437" s="37">
        <v>0</v>
      </c>
      <c r="N5437" s="12">
        <v>0</v>
      </c>
      <c r="O5437" s="37"/>
      <c r="R5437" s="37"/>
      <c r="T5437" s="37"/>
      <c r="V5437" s="37"/>
      <c r="X5437" s="37"/>
      <c r="Z5437" s="37"/>
      <c r="AB5437" s="37"/>
      <c r="AD5437" s="37"/>
      <c r="AF5437" s="37"/>
      <c r="AH5437" s="37"/>
      <c r="AN5437" s="37">
        <v>1444140</v>
      </c>
      <c r="AO5437" s="12">
        <v>0.01</v>
      </c>
      <c r="AP5437" s="37">
        <v>8460964</v>
      </c>
      <c r="AQ5437" s="12">
        <v>7.0000000000000007E-2</v>
      </c>
      <c r="AR5437" s="37"/>
      <c r="AT5437" s="37">
        <v>0</v>
      </c>
      <c r="AU5437" s="12">
        <v>0</v>
      </c>
      <c r="AV5437" s="37"/>
      <c r="AX5437" s="37"/>
      <c r="BB5437" s="12">
        <v>0</v>
      </c>
      <c r="BD5437" s="12">
        <v>0</v>
      </c>
      <c r="BH5437" s="12">
        <v>36645</v>
      </c>
      <c r="BI5437" s="12">
        <v>8575</v>
      </c>
      <c r="BV5437" s="12">
        <v>0.03</v>
      </c>
      <c r="BY5437" s="12">
        <v>0</v>
      </c>
      <c r="CC5437" s="12">
        <v>0</v>
      </c>
      <c r="CF5437" s="12">
        <v>0</v>
      </c>
      <c r="CG5437" s="12" t="s">
        <v>996</v>
      </c>
      <c r="CH5437" s="12">
        <v>22.254000000000001</v>
      </c>
      <c r="CI5437" s="12" t="s">
        <v>1016</v>
      </c>
      <c r="CJ5437" s="12" t="s">
        <v>1017</v>
      </c>
      <c r="CK5437" s="12" t="s">
        <v>932</v>
      </c>
      <c r="CL5437" s="37">
        <v>12550442346</v>
      </c>
      <c r="CN5437" s="12" t="s">
        <v>1506</v>
      </c>
      <c r="CS5437" s="12"/>
      <c r="CT5437" s="36" t="str">
        <f t="shared" si="84"/>
        <v>1bn - 50bn</v>
      </c>
      <c r="CU5437" s="36" t="str">
        <f>VLOOKUP(CK5437,Mapping!B:C,2,FALSE)</f>
        <v>US/CA</v>
      </c>
    </row>
    <row r="5438" spans="1:99" ht="16" customHeight="1" x14ac:dyDescent="0.35">
      <c r="A5438" s="12" t="s">
        <v>7072</v>
      </c>
      <c r="B5438" s="12" t="s">
        <v>925</v>
      </c>
      <c r="E5438" s="37">
        <v>113453</v>
      </c>
      <c r="G5438" s="37" t="s">
        <v>1505</v>
      </c>
      <c r="I5438" s="37"/>
      <c r="K5438" s="37"/>
      <c r="M5438" s="37">
        <v>113453</v>
      </c>
      <c r="N5438" s="12">
        <v>3.71</v>
      </c>
      <c r="O5438" s="37"/>
      <c r="R5438" s="37"/>
      <c r="T5438" s="37"/>
      <c r="V5438" s="37"/>
      <c r="X5438" s="37"/>
      <c r="Z5438" s="37"/>
      <c r="AB5438" s="37"/>
      <c r="AD5438" s="37"/>
      <c r="AF5438" s="37"/>
      <c r="AH5438" s="37"/>
      <c r="AN5438" s="37"/>
      <c r="AP5438" s="37"/>
      <c r="AR5438" s="37"/>
      <c r="AT5438" s="37"/>
      <c r="AV5438" s="37"/>
      <c r="AX5438" s="37"/>
      <c r="BB5438" s="12">
        <v>858</v>
      </c>
      <c r="CC5438" s="12">
        <v>0</v>
      </c>
      <c r="CG5438" s="12" t="s">
        <v>940</v>
      </c>
      <c r="CH5438" s="12">
        <v>27.893999999999998</v>
      </c>
      <c r="CI5438" s="12" t="s">
        <v>7073</v>
      </c>
      <c r="CJ5438" s="12"/>
      <c r="CK5438" s="12" t="s">
        <v>990</v>
      </c>
      <c r="CL5438" s="37">
        <v>2990210</v>
      </c>
      <c r="CN5438" s="12" t="s">
        <v>1506</v>
      </c>
      <c r="CS5438" s="12"/>
      <c r="CT5438" s="36" t="str">
        <f t="shared" si="84"/>
        <v>500mn</v>
      </c>
      <c r="CU5438" s="36" t="str">
        <f>VLOOKUP(CK5438,Mapping!B:C,2,FALSE)</f>
        <v>EU</v>
      </c>
    </row>
    <row r="5439" spans="1:99" ht="16" customHeight="1" x14ac:dyDescent="0.35">
      <c r="A5439" s="12" t="s">
        <v>7074</v>
      </c>
      <c r="B5439" s="12" t="s">
        <v>925</v>
      </c>
      <c r="E5439" s="37">
        <v>0</v>
      </c>
      <c r="G5439" s="37" t="s">
        <v>1505</v>
      </c>
      <c r="I5439" s="37"/>
      <c r="K5439" s="37"/>
      <c r="M5439" s="37"/>
      <c r="O5439" s="37"/>
      <c r="R5439" s="37"/>
      <c r="T5439" s="37"/>
      <c r="V5439" s="37"/>
      <c r="X5439" s="37"/>
      <c r="Z5439" s="37"/>
      <c r="AB5439" s="37"/>
      <c r="AD5439" s="37"/>
      <c r="AF5439" s="37"/>
      <c r="AH5439" s="37"/>
      <c r="AN5439" s="37"/>
      <c r="AP5439" s="37">
        <v>0</v>
      </c>
      <c r="AQ5439" s="12">
        <v>0</v>
      </c>
      <c r="AR5439" s="37"/>
      <c r="AT5439" s="37"/>
      <c r="AV5439" s="37"/>
      <c r="AX5439" s="37"/>
      <c r="BH5439" s="12">
        <v>0</v>
      </c>
      <c r="BV5439" s="12">
        <v>0</v>
      </c>
      <c r="CG5439" s="12" t="s">
        <v>934</v>
      </c>
      <c r="CH5439" s="12">
        <v>56.034999999999997</v>
      </c>
      <c r="CI5439" s="12" t="s">
        <v>1282</v>
      </c>
      <c r="CJ5439" s="12" t="s">
        <v>946</v>
      </c>
      <c r="CK5439" s="12" t="s">
        <v>932</v>
      </c>
      <c r="CL5439" s="37">
        <v>528232345</v>
      </c>
      <c r="CN5439" s="12" t="s">
        <v>1509</v>
      </c>
      <c r="CS5439" s="12"/>
      <c r="CT5439" s="36" t="str">
        <f t="shared" si="84"/>
        <v>500mn - 1bn</v>
      </c>
      <c r="CU5439" s="36" t="str">
        <f>VLOOKUP(CK5439,Mapping!B:C,2,FALSE)</f>
        <v>US/CA</v>
      </c>
    </row>
    <row r="5440" spans="1:99" ht="16" customHeight="1" x14ac:dyDescent="0.35">
      <c r="A5440" s="12" t="s">
        <v>7075</v>
      </c>
      <c r="B5440" s="12" t="s">
        <v>925</v>
      </c>
      <c r="E5440" s="37">
        <v>6134066</v>
      </c>
      <c r="G5440" s="37" t="s">
        <v>1505</v>
      </c>
      <c r="I5440" s="37"/>
      <c r="K5440" s="37"/>
      <c r="M5440" s="37"/>
      <c r="O5440" s="37"/>
      <c r="Q5440" s="12">
        <v>0</v>
      </c>
      <c r="R5440" s="37"/>
      <c r="T5440" s="37"/>
      <c r="V5440" s="37"/>
      <c r="X5440" s="37"/>
      <c r="Z5440" s="37"/>
      <c r="AB5440" s="37"/>
      <c r="AD5440" s="37"/>
      <c r="AF5440" s="37"/>
      <c r="AH5440" s="37">
        <v>0</v>
      </c>
      <c r="AI5440" s="12">
        <v>0</v>
      </c>
      <c r="AN5440" s="37">
        <v>4766082</v>
      </c>
      <c r="AO5440" s="12">
        <v>0.14000000000000001</v>
      </c>
      <c r="AP5440" s="37"/>
      <c r="AR5440" s="37">
        <v>1367984</v>
      </c>
      <c r="AS5440" s="12">
        <v>0.04</v>
      </c>
      <c r="AT5440" s="37"/>
      <c r="AV5440" s="37"/>
      <c r="AX5440" s="37"/>
      <c r="BE5440" s="12">
        <v>36685</v>
      </c>
      <c r="BI5440" s="12">
        <v>28300</v>
      </c>
      <c r="BM5440" s="12">
        <v>0.04</v>
      </c>
      <c r="BQ5440" s="12">
        <v>0</v>
      </c>
      <c r="BY5440" s="12">
        <v>0</v>
      </c>
      <c r="CG5440" s="12" t="s">
        <v>963</v>
      </c>
      <c r="CH5440" s="12">
        <v>32.756</v>
      </c>
      <c r="CI5440" s="12" t="s">
        <v>7076</v>
      </c>
      <c r="CJ5440" s="12" t="s">
        <v>993</v>
      </c>
      <c r="CK5440" s="12" t="s">
        <v>932</v>
      </c>
      <c r="CL5440" s="37">
        <v>3477787045</v>
      </c>
      <c r="CN5440" s="12" t="s">
        <v>1506</v>
      </c>
      <c r="CS5440" s="12"/>
      <c r="CT5440" s="36" t="str">
        <f t="shared" si="84"/>
        <v>1bn - 50bn</v>
      </c>
      <c r="CU5440" s="36" t="str">
        <f>VLOOKUP(CK5440,Mapping!B:C,2,FALSE)</f>
        <v>US/CA</v>
      </c>
    </row>
    <row r="5441" spans="1:99" ht="16" customHeight="1" x14ac:dyDescent="0.35">
      <c r="A5441" s="12" t="s">
        <v>7077</v>
      </c>
      <c r="B5441" s="12" t="s">
        <v>925</v>
      </c>
      <c r="E5441" s="37">
        <v>2778811</v>
      </c>
      <c r="G5441" s="37" t="s">
        <v>1505</v>
      </c>
      <c r="I5441" s="37"/>
      <c r="K5441" s="37"/>
      <c r="M5441" s="37"/>
      <c r="O5441" s="37"/>
      <c r="R5441" s="37"/>
      <c r="T5441" s="37"/>
      <c r="V5441" s="37"/>
      <c r="X5441" s="37"/>
      <c r="Z5441" s="37"/>
      <c r="AB5441" s="37"/>
      <c r="AD5441" s="37"/>
      <c r="AF5441" s="37"/>
      <c r="AH5441" s="37"/>
      <c r="AN5441" s="37">
        <v>2778811</v>
      </c>
      <c r="AO5441" s="12">
        <v>0.1</v>
      </c>
      <c r="AP5441" s="37"/>
      <c r="AR5441" s="37"/>
      <c r="AT5441" s="37"/>
      <c r="AV5441" s="37"/>
      <c r="AX5441" s="37"/>
      <c r="BI5441" s="12">
        <v>16500</v>
      </c>
      <c r="BY5441" s="12">
        <v>0</v>
      </c>
      <c r="CG5441" s="12" t="s">
        <v>934</v>
      </c>
      <c r="CH5441" s="12">
        <v>18.573</v>
      </c>
      <c r="CI5441" s="12" t="s">
        <v>7078</v>
      </c>
      <c r="CJ5441" s="12" t="s">
        <v>1140</v>
      </c>
      <c r="CK5441" s="12" t="s">
        <v>932</v>
      </c>
      <c r="CL5441" s="37">
        <v>2892167627</v>
      </c>
      <c r="CN5441" s="12" t="s">
        <v>1509</v>
      </c>
      <c r="CS5441" s="12"/>
      <c r="CT5441" s="36" t="str">
        <f t="shared" si="84"/>
        <v>1bn - 50bn</v>
      </c>
      <c r="CU5441" s="36" t="str">
        <f>VLOOKUP(CK5441,Mapping!B:C,2,FALSE)</f>
        <v>US/CA</v>
      </c>
    </row>
    <row r="5442" spans="1:99" ht="16" customHeight="1" x14ac:dyDescent="0.35">
      <c r="A5442" s="12" t="s">
        <v>7079</v>
      </c>
      <c r="B5442" s="12" t="s">
        <v>925</v>
      </c>
      <c r="E5442" s="37">
        <v>104554</v>
      </c>
      <c r="G5442" s="37" t="s">
        <v>1505</v>
      </c>
      <c r="I5442" s="37"/>
      <c r="K5442" s="37">
        <v>38489</v>
      </c>
      <c r="L5442" s="12">
        <v>0.05</v>
      </c>
      <c r="M5442" s="37"/>
      <c r="O5442" s="37">
        <v>66065</v>
      </c>
      <c r="P5442" s="12">
        <v>0.08</v>
      </c>
      <c r="R5442" s="37"/>
      <c r="T5442" s="37"/>
      <c r="V5442" s="37"/>
      <c r="X5442" s="37"/>
      <c r="Z5442" s="37"/>
      <c r="AB5442" s="37"/>
      <c r="AD5442" s="37"/>
      <c r="AF5442" s="37"/>
      <c r="AH5442" s="37"/>
      <c r="AL5442" s="12">
        <v>3600</v>
      </c>
      <c r="AN5442" s="37"/>
      <c r="AP5442" s="37"/>
      <c r="AR5442" s="37"/>
      <c r="AT5442" s="37"/>
      <c r="AV5442" s="37"/>
      <c r="AX5442" s="37"/>
      <c r="BG5442" s="12">
        <v>500</v>
      </c>
      <c r="BS5442" s="12">
        <v>0</v>
      </c>
      <c r="BU5442" s="12">
        <v>0</v>
      </c>
      <c r="CG5442" s="12" t="s">
        <v>959</v>
      </c>
      <c r="CH5442" s="12">
        <v>216.113</v>
      </c>
      <c r="CI5442" s="12" t="s">
        <v>5222</v>
      </c>
      <c r="CJ5442" s="12"/>
      <c r="CK5442" s="12" t="s">
        <v>927</v>
      </c>
      <c r="CL5442" s="37">
        <v>74001266</v>
      </c>
      <c r="CN5442" s="12" t="s">
        <v>1506</v>
      </c>
      <c r="CS5442" s="12"/>
      <c r="CT5442" s="36" t="str">
        <f t="shared" si="84"/>
        <v>500mn</v>
      </c>
      <c r="CU5442" s="36" t="str">
        <f>VLOOKUP(CK5442,Mapping!B:C,2,FALSE)</f>
        <v>CN</v>
      </c>
    </row>
    <row r="5443" spans="1:99" ht="16" customHeight="1" x14ac:dyDescent="0.35">
      <c r="A5443" s="12" t="s">
        <v>7080</v>
      </c>
      <c r="B5443" s="12" t="s">
        <v>925</v>
      </c>
      <c r="E5443" s="37">
        <v>5280507</v>
      </c>
      <c r="G5443" s="37" t="s">
        <v>1505</v>
      </c>
      <c r="I5443" s="37"/>
      <c r="K5443" s="37">
        <v>3049173</v>
      </c>
      <c r="L5443" s="12">
        <v>0.59</v>
      </c>
      <c r="M5443" s="37"/>
      <c r="O5443" s="37">
        <v>2163476</v>
      </c>
      <c r="P5443" s="12">
        <v>0.42</v>
      </c>
      <c r="R5443" s="37">
        <v>42481</v>
      </c>
      <c r="S5443" s="12">
        <v>0.01</v>
      </c>
      <c r="T5443" s="37"/>
      <c r="V5443" s="37"/>
      <c r="X5443" s="37"/>
      <c r="Z5443" s="37"/>
      <c r="AB5443" s="37"/>
      <c r="AD5443" s="37"/>
      <c r="AF5443" s="37"/>
      <c r="AH5443" s="37"/>
      <c r="AL5443" s="12">
        <v>117892</v>
      </c>
      <c r="AM5443" s="12">
        <v>8800</v>
      </c>
      <c r="AN5443" s="37"/>
      <c r="AP5443" s="37"/>
      <c r="AR5443" s="37"/>
      <c r="AT5443" s="37"/>
      <c r="AV5443" s="37"/>
      <c r="AX5443" s="37">
        <v>25377</v>
      </c>
      <c r="AY5443" s="12">
        <v>0</v>
      </c>
      <c r="AZ5443" s="12">
        <v>3200</v>
      </c>
      <c r="BG5443" s="12">
        <v>39611</v>
      </c>
      <c r="BS5443" s="12">
        <v>0</v>
      </c>
      <c r="BU5443" s="12">
        <v>0</v>
      </c>
      <c r="BW5443" s="12">
        <v>0</v>
      </c>
      <c r="BX5443" s="12">
        <v>0</v>
      </c>
      <c r="CG5443" s="12" t="s">
        <v>940</v>
      </c>
      <c r="CH5443" s="12">
        <v>143.84399999999999</v>
      </c>
      <c r="CI5443" s="12" t="s">
        <v>5222</v>
      </c>
      <c r="CJ5443" s="12"/>
      <c r="CK5443" s="12" t="s">
        <v>927</v>
      </c>
      <c r="CL5443" s="37">
        <v>507038182</v>
      </c>
      <c r="CN5443" s="12" t="s">
        <v>1506</v>
      </c>
      <c r="CS5443" s="12"/>
      <c r="CT5443" s="36" t="str">
        <f t="shared" ref="CT5443:CT5454" si="85">IF(CL5443&gt;100000000000, "100bn", IF(CL5443&gt;50000000000, "50bn - 100bn",IF(CL5443&gt;1000000000, "1bn - 50bn", IF(CL5443&gt;500000000, "500mn - 1bn", "500mn"))))</f>
        <v>500mn - 1bn</v>
      </c>
      <c r="CU5443" s="36" t="str">
        <f>VLOOKUP(CK5443,Mapping!B:C,2,FALSE)</f>
        <v>CN</v>
      </c>
    </row>
    <row r="5444" spans="1:99" ht="16" customHeight="1" x14ac:dyDescent="0.35">
      <c r="A5444" s="12" t="s">
        <v>7081</v>
      </c>
      <c r="B5444" s="12" t="s">
        <v>925</v>
      </c>
      <c r="E5444" s="37">
        <v>75051952</v>
      </c>
      <c r="G5444" s="37" t="s">
        <v>1505</v>
      </c>
      <c r="I5444" s="37"/>
      <c r="K5444" s="37">
        <v>35979490</v>
      </c>
      <c r="L5444" s="12">
        <v>1.92</v>
      </c>
      <c r="M5444" s="37"/>
      <c r="O5444" s="37">
        <v>22440013</v>
      </c>
      <c r="P5444" s="12">
        <v>1.2</v>
      </c>
      <c r="R5444" s="37">
        <v>16632449</v>
      </c>
      <c r="S5444" s="12">
        <v>0.89</v>
      </c>
      <c r="T5444" s="37"/>
      <c r="V5444" s="37"/>
      <c r="X5444" s="37"/>
      <c r="Z5444" s="37"/>
      <c r="AB5444" s="37"/>
      <c r="AD5444" s="37"/>
      <c r="AF5444" s="37"/>
      <c r="AH5444" s="37"/>
      <c r="AL5444" s="12">
        <v>1222800</v>
      </c>
      <c r="AM5444" s="12">
        <v>0</v>
      </c>
      <c r="AN5444" s="37"/>
      <c r="AP5444" s="37"/>
      <c r="AR5444" s="37"/>
      <c r="AT5444" s="37"/>
      <c r="AV5444" s="37"/>
      <c r="AX5444" s="37">
        <v>0</v>
      </c>
      <c r="AY5444" s="12">
        <v>0</v>
      </c>
      <c r="AZ5444" s="12">
        <v>1252900</v>
      </c>
      <c r="BG5444" s="12">
        <v>467400</v>
      </c>
      <c r="BS5444" s="12">
        <v>0.01</v>
      </c>
      <c r="BU5444" s="12">
        <v>0.01</v>
      </c>
      <c r="BW5444" s="12">
        <v>0</v>
      </c>
      <c r="BX5444" s="12">
        <v>0.02</v>
      </c>
      <c r="CG5444" s="12" t="s">
        <v>940</v>
      </c>
      <c r="CH5444" s="12">
        <v>83.075000000000003</v>
      </c>
      <c r="CI5444" s="12" t="s">
        <v>977</v>
      </c>
      <c r="CJ5444" s="12"/>
      <c r="CK5444" s="12" t="s">
        <v>927</v>
      </c>
      <c r="CL5444" s="37">
        <v>1740715807</v>
      </c>
      <c r="CN5444" s="12" t="s">
        <v>1506</v>
      </c>
      <c r="CS5444" s="12"/>
      <c r="CT5444" s="36" t="str">
        <f t="shared" si="85"/>
        <v>1bn - 50bn</v>
      </c>
      <c r="CU5444" s="36" t="str">
        <f>VLOOKUP(CK5444,Mapping!B:C,2,FALSE)</f>
        <v>CN</v>
      </c>
    </row>
    <row r="5445" spans="1:99" ht="16" customHeight="1" x14ac:dyDescent="0.35">
      <c r="A5445" s="12" t="s">
        <v>7082</v>
      </c>
      <c r="B5445" s="12" t="s">
        <v>933</v>
      </c>
      <c r="E5445" s="37">
        <v>2164461</v>
      </c>
      <c r="G5445" s="37" t="s">
        <v>1505</v>
      </c>
      <c r="I5445" s="37"/>
      <c r="K5445" s="37">
        <v>763544</v>
      </c>
      <c r="L5445" s="12">
        <v>0.09</v>
      </c>
      <c r="M5445" s="37"/>
      <c r="O5445" s="37">
        <v>926742</v>
      </c>
      <c r="P5445" s="12">
        <v>0.11</v>
      </c>
      <c r="R5445" s="37">
        <v>474175</v>
      </c>
      <c r="S5445" s="12">
        <v>0.06</v>
      </c>
      <c r="T5445" s="37"/>
      <c r="V5445" s="37"/>
      <c r="X5445" s="37"/>
      <c r="Z5445" s="37"/>
      <c r="AB5445" s="37"/>
      <c r="AD5445" s="37"/>
      <c r="AF5445" s="37"/>
      <c r="AH5445" s="37"/>
      <c r="AL5445" s="12">
        <v>50500</v>
      </c>
      <c r="AM5445" s="12">
        <v>0</v>
      </c>
      <c r="AN5445" s="37"/>
      <c r="AP5445" s="37"/>
      <c r="AR5445" s="37"/>
      <c r="AT5445" s="37"/>
      <c r="AV5445" s="37"/>
      <c r="AX5445" s="37">
        <v>0</v>
      </c>
      <c r="AY5445" s="12">
        <v>0</v>
      </c>
      <c r="AZ5445" s="12">
        <v>35719</v>
      </c>
      <c r="BG5445" s="12">
        <v>9919</v>
      </c>
      <c r="BS5445" s="12">
        <v>0</v>
      </c>
      <c r="BU5445" s="12">
        <v>0</v>
      </c>
      <c r="BW5445" s="12">
        <v>0</v>
      </c>
      <c r="BX5445" s="12">
        <v>0</v>
      </c>
      <c r="CG5445" s="12" t="s">
        <v>940</v>
      </c>
      <c r="CH5445" s="12">
        <v>218.66300000000001</v>
      </c>
      <c r="CI5445" s="12" t="s">
        <v>977</v>
      </c>
      <c r="CJ5445" s="12"/>
      <c r="CK5445" s="12" t="s">
        <v>927</v>
      </c>
      <c r="CL5445" s="37">
        <v>815256575</v>
      </c>
      <c r="CN5445" s="12" t="s">
        <v>1506</v>
      </c>
      <c r="CS5445" s="12"/>
      <c r="CT5445" s="36" t="str">
        <f t="shared" si="85"/>
        <v>500mn - 1bn</v>
      </c>
      <c r="CU5445" s="36" t="str">
        <f>VLOOKUP(CK5445,Mapping!B:C,2,FALSE)</f>
        <v>CN</v>
      </c>
    </row>
    <row r="5446" spans="1:99" ht="16" customHeight="1" x14ac:dyDescent="0.35">
      <c r="A5446" s="12" t="s">
        <v>424</v>
      </c>
      <c r="B5446" s="12" t="s">
        <v>933</v>
      </c>
      <c r="E5446" s="37">
        <v>1143795748</v>
      </c>
      <c r="F5446" s="12">
        <v>33000</v>
      </c>
      <c r="G5446" s="37" t="s">
        <v>1505</v>
      </c>
      <c r="I5446" s="37">
        <v>2349434</v>
      </c>
      <c r="J5446" s="12">
        <v>0.01</v>
      </c>
      <c r="K5446" s="37">
        <v>607384591</v>
      </c>
      <c r="L5446" s="12">
        <v>1.78</v>
      </c>
      <c r="M5446" s="37"/>
      <c r="O5446" s="37">
        <v>437624299</v>
      </c>
      <c r="P5446" s="12">
        <v>1.28</v>
      </c>
      <c r="R5446" s="37">
        <v>82882989</v>
      </c>
      <c r="S5446" s="12">
        <v>0.24</v>
      </c>
      <c r="T5446" s="37"/>
      <c r="V5446" s="37">
        <v>5419157</v>
      </c>
      <c r="W5446" s="12">
        <v>0.02</v>
      </c>
      <c r="X5446" s="37"/>
      <c r="Z5446" s="37"/>
      <c r="AB5446" s="37">
        <v>2731396</v>
      </c>
      <c r="AC5446" s="12">
        <v>0.01</v>
      </c>
      <c r="AD5446" s="37"/>
      <c r="AF5446" s="37">
        <v>3226050</v>
      </c>
      <c r="AG5446" s="12">
        <v>0.01</v>
      </c>
      <c r="AH5446" s="37"/>
      <c r="AJ5446" s="12">
        <v>190450</v>
      </c>
      <c r="AK5446" s="12">
        <v>196500</v>
      </c>
      <c r="AL5446" s="12">
        <v>23847000</v>
      </c>
      <c r="AM5446" s="12">
        <v>755200</v>
      </c>
      <c r="AN5446" s="37"/>
      <c r="AP5446" s="37"/>
      <c r="AR5446" s="37"/>
      <c r="AT5446" s="37"/>
      <c r="AV5446" s="37"/>
      <c r="AX5446" s="37">
        <v>2177832</v>
      </c>
      <c r="AY5446" s="12">
        <v>0.01</v>
      </c>
      <c r="AZ5446" s="12">
        <v>6243464</v>
      </c>
      <c r="BF5446" s="12">
        <v>190900</v>
      </c>
      <c r="BG5446" s="12">
        <v>7890372</v>
      </c>
      <c r="BO5446" s="12">
        <v>0</v>
      </c>
      <c r="BP5446" s="12">
        <v>0.01</v>
      </c>
      <c r="BR5446" s="12">
        <v>0.01</v>
      </c>
      <c r="BS5446" s="12">
        <v>0.09</v>
      </c>
      <c r="BT5446" s="12">
        <v>0.01</v>
      </c>
      <c r="BU5446" s="12">
        <v>0.12</v>
      </c>
      <c r="BW5446" s="12">
        <v>0.03</v>
      </c>
      <c r="BX5446" s="12">
        <v>0.11</v>
      </c>
      <c r="CG5446" s="12" t="s">
        <v>940</v>
      </c>
      <c r="CH5446" s="12">
        <v>56.392000000000003</v>
      </c>
      <c r="CI5446" s="12" t="s">
        <v>977</v>
      </c>
      <c r="CJ5446" s="12"/>
      <c r="CK5446" s="12" t="s">
        <v>927</v>
      </c>
      <c r="CL5446" s="37">
        <v>33190859144</v>
      </c>
      <c r="CN5446" s="12" t="s">
        <v>1506</v>
      </c>
      <c r="CS5446" s="12"/>
      <c r="CT5446" s="36" t="str">
        <f t="shared" si="85"/>
        <v>1bn - 50bn</v>
      </c>
      <c r="CU5446" s="36" t="str">
        <f>VLOOKUP(CK5446,Mapping!B:C,2,FALSE)</f>
        <v>CN</v>
      </c>
    </row>
    <row r="5447" spans="1:99" ht="16" customHeight="1" x14ac:dyDescent="0.35">
      <c r="A5447" s="12" t="s">
        <v>7083</v>
      </c>
      <c r="B5447" s="12" t="s">
        <v>925</v>
      </c>
      <c r="E5447" s="37">
        <v>1533398</v>
      </c>
      <c r="G5447" s="37" t="s">
        <v>1505</v>
      </c>
      <c r="I5447" s="37"/>
      <c r="K5447" s="37">
        <v>1533398</v>
      </c>
      <c r="L5447" s="12">
        <v>7.84</v>
      </c>
      <c r="M5447" s="37"/>
      <c r="O5447" s="37"/>
      <c r="R5447" s="37"/>
      <c r="T5447" s="37"/>
      <c r="V5447" s="37"/>
      <c r="X5447" s="37"/>
      <c r="Z5447" s="37"/>
      <c r="AB5447" s="37"/>
      <c r="AD5447" s="37"/>
      <c r="AF5447" s="37"/>
      <c r="AH5447" s="37"/>
      <c r="AN5447" s="37"/>
      <c r="AP5447" s="37"/>
      <c r="AR5447" s="37"/>
      <c r="AT5447" s="37"/>
      <c r="AV5447" s="37"/>
      <c r="AX5447" s="37"/>
      <c r="BG5447" s="12">
        <v>24000</v>
      </c>
      <c r="BS5447" s="12">
        <v>0</v>
      </c>
      <c r="CG5447" s="12" t="s">
        <v>929</v>
      </c>
      <c r="CH5447" s="12">
        <v>51.356999999999999</v>
      </c>
      <c r="CI5447" s="12" t="s">
        <v>1031</v>
      </c>
      <c r="CJ5447" s="12"/>
      <c r="CK5447" s="12" t="s">
        <v>951</v>
      </c>
      <c r="CL5447" s="37">
        <v>19880423</v>
      </c>
      <c r="CN5447" s="12" t="s">
        <v>1506</v>
      </c>
      <c r="CS5447" s="12"/>
      <c r="CT5447" s="36" t="str">
        <f t="shared" si="85"/>
        <v>500mn</v>
      </c>
      <c r="CU5447" s="36" t="str">
        <f>VLOOKUP(CK5447,Mapping!B:C,2,FALSE)</f>
        <v>HK</v>
      </c>
    </row>
    <row r="5448" spans="1:99" ht="16" customHeight="1" x14ac:dyDescent="0.35">
      <c r="A5448" s="12" t="s">
        <v>7084</v>
      </c>
      <c r="B5448" s="12" t="s">
        <v>925</v>
      </c>
      <c r="E5448" s="37">
        <v>25990218</v>
      </c>
      <c r="G5448" s="37" t="s">
        <v>1505</v>
      </c>
      <c r="I5448" s="37"/>
      <c r="K5448" s="37">
        <v>16234648</v>
      </c>
      <c r="L5448" s="12">
        <v>0.78</v>
      </c>
      <c r="M5448" s="37"/>
      <c r="O5448" s="37">
        <v>9755570</v>
      </c>
      <c r="P5448" s="12">
        <v>0.47</v>
      </c>
      <c r="R5448" s="37">
        <v>0</v>
      </c>
      <c r="S5448" s="12">
        <v>0</v>
      </c>
      <c r="T5448" s="37"/>
      <c r="V5448" s="37"/>
      <c r="X5448" s="37"/>
      <c r="Z5448" s="37"/>
      <c r="AB5448" s="37"/>
      <c r="AD5448" s="37"/>
      <c r="AF5448" s="37"/>
      <c r="AH5448" s="37"/>
      <c r="AL5448" s="12">
        <v>531600</v>
      </c>
      <c r="AN5448" s="37"/>
      <c r="AP5448" s="37"/>
      <c r="AR5448" s="37"/>
      <c r="AT5448" s="37"/>
      <c r="AV5448" s="37"/>
      <c r="AX5448" s="37"/>
      <c r="AZ5448" s="12">
        <v>0</v>
      </c>
      <c r="BG5448" s="12">
        <v>210900</v>
      </c>
      <c r="BS5448" s="12">
        <v>0</v>
      </c>
      <c r="BU5448" s="12">
        <v>0</v>
      </c>
      <c r="BX5448" s="12">
        <v>0</v>
      </c>
      <c r="CG5448" s="12" t="s">
        <v>940</v>
      </c>
      <c r="CH5448" s="12">
        <v>27.312000000000001</v>
      </c>
      <c r="CI5448" s="12"/>
      <c r="CJ5448" s="12" t="s">
        <v>977</v>
      </c>
      <c r="CK5448" s="12" t="s">
        <v>927</v>
      </c>
      <c r="CL5448" s="37">
        <v>2126913598</v>
      </c>
      <c r="CN5448" s="12" t="s">
        <v>1506</v>
      </c>
      <c r="CS5448" s="12"/>
      <c r="CT5448" s="36" t="str">
        <f t="shared" si="85"/>
        <v>1bn - 50bn</v>
      </c>
      <c r="CU5448" s="36" t="str">
        <f>VLOOKUP(CK5448,Mapping!B:C,2,FALSE)</f>
        <v>CN</v>
      </c>
    </row>
    <row r="5449" spans="1:99" ht="16" customHeight="1" x14ac:dyDescent="0.35">
      <c r="A5449" s="12" t="s">
        <v>7085</v>
      </c>
      <c r="B5449" s="12" t="s">
        <v>925</v>
      </c>
      <c r="E5449" s="37">
        <v>3999102</v>
      </c>
      <c r="G5449" s="37" t="s">
        <v>1505</v>
      </c>
      <c r="I5449" s="37"/>
      <c r="K5449" s="37"/>
      <c r="M5449" s="37">
        <v>329960</v>
      </c>
      <c r="N5449" s="12">
        <v>0.02</v>
      </c>
      <c r="O5449" s="37"/>
      <c r="Q5449" s="12">
        <v>23611</v>
      </c>
      <c r="R5449" s="37"/>
      <c r="T5449" s="37"/>
      <c r="V5449" s="37"/>
      <c r="X5449" s="37"/>
      <c r="Z5449" s="37"/>
      <c r="AB5449" s="37"/>
      <c r="AD5449" s="37"/>
      <c r="AF5449" s="37"/>
      <c r="AH5449" s="37">
        <v>2981597</v>
      </c>
      <c r="AI5449" s="12">
        <v>0.19</v>
      </c>
      <c r="AN5449" s="37">
        <v>623127</v>
      </c>
      <c r="AO5449" s="12">
        <v>0.04</v>
      </c>
      <c r="AP5449" s="37">
        <v>64418</v>
      </c>
      <c r="AQ5449" s="12">
        <v>0</v>
      </c>
      <c r="AR5449" s="37"/>
      <c r="AT5449" s="37"/>
      <c r="AV5449" s="37"/>
      <c r="AX5449" s="37"/>
      <c r="BB5449" s="12">
        <v>2630</v>
      </c>
      <c r="BH5449" s="12">
        <v>279</v>
      </c>
      <c r="BI5449" s="12">
        <v>3700</v>
      </c>
      <c r="BQ5449" s="12">
        <v>0.01</v>
      </c>
      <c r="BV5449" s="12">
        <v>0</v>
      </c>
      <c r="BY5449" s="12">
        <v>0</v>
      </c>
      <c r="CC5449" s="12">
        <v>0</v>
      </c>
      <c r="CG5449" s="12" t="s">
        <v>991</v>
      </c>
      <c r="CH5449" s="12">
        <v>47.07</v>
      </c>
      <c r="CI5449" s="12" t="s">
        <v>1110</v>
      </c>
      <c r="CJ5449" s="12" t="s">
        <v>1111</v>
      </c>
      <c r="CK5449" s="12" t="s">
        <v>932</v>
      </c>
      <c r="CL5449" s="37">
        <v>1589621337</v>
      </c>
      <c r="CN5449" s="12" t="s">
        <v>1534</v>
      </c>
      <c r="CS5449" s="12"/>
      <c r="CT5449" s="36" t="str">
        <f t="shared" si="85"/>
        <v>1bn - 50bn</v>
      </c>
      <c r="CU5449" s="36" t="str">
        <f>VLOOKUP(CK5449,Mapping!B:C,2,FALSE)</f>
        <v>US/CA</v>
      </c>
    </row>
    <row r="5450" spans="1:99" ht="16" customHeight="1" x14ac:dyDescent="0.35">
      <c r="A5450" s="12" t="s">
        <v>7086</v>
      </c>
      <c r="B5450" s="12" t="s">
        <v>925</v>
      </c>
      <c r="E5450" s="37">
        <v>0</v>
      </c>
      <c r="G5450" s="37" t="s">
        <v>1505</v>
      </c>
      <c r="I5450" s="37"/>
      <c r="K5450" s="37"/>
      <c r="M5450" s="37">
        <v>0</v>
      </c>
      <c r="N5450" s="12">
        <v>0</v>
      </c>
      <c r="O5450" s="37"/>
      <c r="R5450" s="37"/>
      <c r="T5450" s="37"/>
      <c r="V5450" s="37"/>
      <c r="X5450" s="37"/>
      <c r="Z5450" s="37"/>
      <c r="AB5450" s="37"/>
      <c r="AD5450" s="37"/>
      <c r="AF5450" s="37"/>
      <c r="AH5450" s="37"/>
      <c r="AN5450" s="37"/>
      <c r="AP5450" s="37"/>
      <c r="AR5450" s="37"/>
      <c r="AT5450" s="37"/>
      <c r="AV5450" s="37"/>
      <c r="AX5450" s="37"/>
      <c r="BB5450" s="12">
        <v>0</v>
      </c>
      <c r="CC5450" s="12">
        <v>0</v>
      </c>
      <c r="CG5450" s="12" t="s">
        <v>1058</v>
      </c>
      <c r="CH5450" s="12">
        <v>29.175000000000001</v>
      </c>
      <c r="CI5450" s="12" t="s">
        <v>1016</v>
      </c>
      <c r="CJ5450" s="12" t="s">
        <v>1017</v>
      </c>
      <c r="CK5450" s="12" t="s">
        <v>932</v>
      </c>
      <c r="CL5450" s="37">
        <v>1066528717</v>
      </c>
      <c r="CN5450" s="12" t="s">
        <v>1509</v>
      </c>
      <c r="CS5450" s="12"/>
      <c r="CT5450" s="36" t="str">
        <f t="shared" si="85"/>
        <v>1bn - 50bn</v>
      </c>
      <c r="CU5450" s="36" t="str">
        <f>VLOOKUP(CK5450,Mapping!B:C,2,FALSE)</f>
        <v>US/CA</v>
      </c>
    </row>
    <row r="5451" spans="1:99" ht="16" customHeight="1" x14ac:dyDescent="0.35">
      <c r="A5451" s="12" t="s">
        <v>7087</v>
      </c>
      <c r="B5451" s="12" t="s">
        <v>933</v>
      </c>
      <c r="E5451" s="37">
        <v>2231470</v>
      </c>
      <c r="G5451" s="37" t="s">
        <v>1505</v>
      </c>
      <c r="I5451" s="37"/>
      <c r="K5451" s="37"/>
      <c r="M5451" s="37"/>
      <c r="O5451" s="37"/>
      <c r="R5451" s="37"/>
      <c r="T5451" s="37"/>
      <c r="V5451" s="37"/>
      <c r="X5451" s="37"/>
      <c r="Z5451" s="37"/>
      <c r="AB5451" s="37"/>
      <c r="AD5451" s="37"/>
      <c r="AF5451" s="37"/>
      <c r="AH5451" s="37"/>
      <c r="AN5451" s="37">
        <v>2231470</v>
      </c>
      <c r="AO5451" s="12">
        <v>0.19</v>
      </c>
      <c r="AP5451" s="37"/>
      <c r="AR5451" s="37"/>
      <c r="AT5451" s="37"/>
      <c r="AV5451" s="37"/>
      <c r="AX5451" s="37"/>
      <c r="BI5451" s="12">
        <v>13250</v>
      </c>
      <c r="BY5451" s="12">
        <v>0</v>
      </c>
      <c r="CG5451" s="12" t="s">
        <v>959</v>
      </c>
      <c r="CH5451" s="12">
        <v>32.652999999999999</v>
      </c>
      <c r="CI5451" s="12" t="s">
        <v>1180</v>
      </c>
      <c r="CJ5451" s="12"/>
      <c r="CK5451" s="12" t="s">
        <v>979</v>
      </c>
      <c r="CL5451" s="37">
        <v>1171256244</v>
      </c>
      <c r="CN5451" s="12" t="s">
        <v>1516</v>
      </c>
      <c r="CS5451" s="12"/>
      <c r="CT5451" s="36" t="str">
        <f t="shared" si="85"/>
        <v>1bn - 50bn</v>
      </c>
      <c r="CU5451" s="36" t="str">
        <f>VLOOKUP(CK5451,Mapping!B:C,2,FALSE)</f>
        <v>EU</v>
      </c>
    </row>
    <row r="5452" spans="1:99" ht="16" customHeight="1" x14ac:dyDescent="0.35">
      <c r="A5452" s="12" t="s">
        <v>7088</v>
      </c>
      <c r="B5452" s="12" t="s">
        <v>925</v>
      </c>
      <c r="E5452" s="37">
        <v>29851169</v>
      </c>
      <c r="G5452" s="37" t="s">
        <v>1505</v>
      </c>
      <c r="I5452" s="37"/>
      <c r="K5452" s="37"/>
      <c r="M5452" s="37"/>
      <c r="O5452" s="37"/>
      <c r="R5452" s="37"/>
      <c r="T5452" s="37"/>
      <c r="V5452" s="37"/>
      <c r="X5452" s="37"/>
      <c r="Z5452" s="37"/>
      <c r="AB5452" s="37"/>
      <c r="AD5452" s="37"/>
      <c r="AF5452" s="37"/>
      <c r="AH5452" s="37"/>
      <c r="AN5452" s="37">
        <v>29851169</v>
      </c>
      <c r="AO5452" s="12">
        <v>0.23</v>
      </c>
      <c r="AP5452" s="37"/>
      <c r="AR5452" s="37"/>
      <c r="AT5452" s="37"/>
      <c r="AV5452" s="37"/>
      <c r="AX5452" s="37"/>
      <c r="BI5452" s="12">
        <v>177250</v>
      </c>
      <c r="BY5452" s="12">
        <v>0.02</v>
      </c>
      <c r="CG5452" s="12" t="s">
        <v>940</v>
      </c>
      <c r="CH5452" s="12">
        <v>116.21</v>
      </c>
      <c r="CI5452" s="12" t="s">
        <v>1053</v>
      </c>
      <c r="CJ5452" s="12"/>
      <c r="CK5452" s="12" t="s">
        <v>1054</v>
      </c>
      <c r="CL5452" s="37">
        <v>12727560668</v>
      </c>
      <c r="CN5452" s="12" t="s">
        <v>1528</v>
      </c>
      <c r="CS5452" s="12"/>
      <c r="CT5452" s="36" t="str">
        <f t="shared" si="85"/>
        <v>1bn - 50bn</v>
      </c>
      <c r="CU5452" s="36" t="str">
        <f>VLOOKUP(CK5452,Mapping!B:C,2,FALSE)</f>
        <v>EU</v>
      </c>
    </row>
    <row r="5453" spans="1:99" ht="16" customHeight="1" x14ac:dyDescent="0.35">
      <c r="A5453" s="12" t="s">
        <v>7089</v>
      </c>
      <c r="B5453" s="12" t="s">
        <v>925</v>
      </c>
      <c r="E5453" s="37">
        <v>0</v>
      </c>
      <c r="G5453" s="37" t="s">
        <v>1505</v>
      </c>
      <c r="I5453" s="37"/>
      <c r="K5453" s="37"/>
      <c r="M5453" s="37">
        <v>0</v>
      </c>
      <c r="N5453" s="12">
        <v>0</v>
      </c>
      <c r="O5453" s="37"/>
      <c r="R5453" s="37"/>
      <c r="T5453" s="37"/>
      <c r="V5453" s="37"/>
      <c r="X5453" s="37"/>
      <c r="Z5453" s="37"/>
      <c r="AB5453" s="37"/>
      <c r="AD5453" s="37"/>
      <c r="AF5453" s="37"/>
      <c r="AH5453" s="37"/>
      <c r="AN5453" s="37"/>
      <c r="AP5453" s="37"/>
      <c r="AR5453" s="37"/>
      <c r="AT5453" s="37"/>
      <c r="AV5453" s="37"/>
      <c r="AX5453" s="37"/>
      <c r="BB5453" s="12">
        <v>0</v>
      </c>
      <c r="CC5453" s="12">
        <v>0</v>
      </c>
      <c r="CG5453" s="12" t="s">
        <v>976</v>
      </c>
      <c r="CH5453" s="12">
        <v>103.622</v>
      </c>
      <c r="CI5453" s="12" t="s">
        <v>941</v>
      </c>
      <c r="CJ5453" s="12" t="s">
        <v>941</v>
      </c>
      <c r="CK5453" s="12" t="s">
        <v>932</v>
      </c>
      <c r="CL5453" s="37">
        <v>713048588</v>
      </c>
      <c r="CN5453" s="12" t="s">
        <v>1513</v>
      </c>
      <c r="CS5453" s="12"/>
      <c r="CT5453" s="36" t="str">
        <f t="shared" si="85"/>
        <v>500mn - 1bn</v>
      </c>
      <c r="CU5453" s="36" t="str">
        <f>VLOOKUP(CK5453,Mapping!B:C,2,FALSE)</f>
        <v>US/CA</v>
      </c>
    </row>
    <row r="5454" spans="1:99" ht="16" customHeight="1" x14ac:dyDescent="0.35">
      <c r="A5454" s="12" t="s">
        <v>7090</v>
      </c>
      <c r="B5454" s="12" t="s">
        <v>925</v>
      </c>
      <c r="E5454" s="37">
        <v>5816078</v>
      </c>
      <c r="G5454" s="37" t="s">
        <v>1505</v>
      </c>
      <c r="I5454" s="37"/>
      <c r="K5454" s="37"/>
      <c r="M5454" s="37"/>
      <c r="O5454" s="37"/>
      <c r="Q5454" s="12">
        <v>46057</v>
      </c>
      <c r="R5454" s="37"/>
      <c r="T5454" s="37"/>
      <c r="V5454" s="37"/>
      <c r="X5454" s="37"/>
      <c r="Z5454" s="37"/>
      <c r="AB5454" s="37"/>
      <c r="AD5454" s="37"/>
      <c r="AF5454" s="37"/>
      <c r="AH5454" s="37">
        <v>5816078</v>
      </c>
      <c r="AI5454" s="12">
        <v>0.21</v>
      </c>
      <c r="AN5454" s="37"/>
      <c r="AP5454" s="37"/>
      <c r="AR5454" s="37"/>
      <c r="AT5454" s="37"/>
      <c r="AV5454" s="37"/>
      <c r="AX5454" s="37"/>
      <c r="BQ5454" s="12">
        <v>0.01</v>
      </c>
      <c r="CG5454" s="12" t="s">
        <v>929</v>
      </c>
      <c r="CH5454" s="12">
        <v>13.871</v>
      </c>
      <c r="CI5454" s="12" t="s">
        <v>1020</v>
      </c>
      <c r="CJ5454" s="12" t="s">
        <v>1021</v>
      </c>
      <c r="CK5454" s="12" t="s">
        <v>932</v>
      </c>
      <c r="CL5454" s="37">
        <v>2772360250</v>
      </c>
      <c r="CN5454" s="12" t="s">
        <v>1509</v>
      </c>
      <c r="CS5454" s="12"/>
      <c r="CT5454" s="36" t="str">
        <f t="shared" si="85"/>
        <v>1bn - 50bn</v>
      </c>
      <c r="CU5454" s="36" t="str">
        <f>VLOOKUP(CK5454,Mapping!B:C,2,FALSE)</f>
        <v>US/CA</v>
      </c>
    </row>
    <row r="5455" spans="1:99" ht="17" customHeight="1" x14ac:dyDescent="0.35">
      <c r="A5455" s="64"/>
      <c r="B5455" s="64"/>
      <c r="C5455" s="64"/>
      <c r="D5455" s="64"/>
      <c r="E5455" s="64"/>
      <c r="F5455" s="64"/>
      <c r="G5455" s="63">
        <f>SUM(G3:G5454)</f>
        <v>7877899741</v>
      </c>
      <c r="H5455" s="64"/>
      <c r="I5455" s="63">
        <f>SUM(I3:I5454)</f>
        <v>12883321538</v>
      </c>
      <c r="J5455" s="64"/>
      <c r="K5455" s="63">
        <f>SUM(K3:K5454)</f>
        <v>299023459514</v>
      </c>
      <c r="L5455" s="64"/>
      <c r="M5455" s="63">
        <f>SUM(M3:M5454)</f>
        <v>34298218699</v>
      </c>
      <c r="N5455" s="64"/>
      <c r="O5455" s="63">
        <f>SUM(O3:O5454)</f>
        <v>124653355354</v>
      </c>
      <c r="P5455" s="64"/>
      <c r="Q5455" s="64"/>
      <c r="R5455" s="63">
        <f>SUM(R3:R5454)</f>
        <v>23942123980</v>
      </c>
      <c r="S5455" s="64"/>
      <c r="T5455" s="63">
        <f>SUM(T3:T5454)</f>
        <v>7261942927</v>
      </c>
      <c r="U5455" s="64"/>
      <c r="V5455" s="63">
        <f>SUM(V3:V5454)</f>
        <v>17491814791</v>
      </c>
      <c r="W5455" s="64"/>
      <c r="X5455" s="63">
        <f>SUM(X3:X5454)</f>
        <v>46684853089</v>
      </c>
      <c r="Y5455" s="64"/>
      <c r="Z5455" s="63">
        <f>SUM(Z3:Z5454)</f>
        <v>5473717976</v>
      </c>
      <c r="AA5455" s="64"/>
      <c r="AB5455" s="63">
        <f>SUM(AB3:AB5454)</f>
        <v>11373978719</v>
      </c>
      <c r="AC5455" s="64"/>
      <c r="AD5455" s="63">
        <f>SUM(AD3:AD5454)</f>
        <v>6595038309</v>
      </c>
      <c r="AE5455" s="64"/>
      <c r="AF5455" s="63">
        <f>SUM(AF3:AF5454)</f>
        <v>10531124654</v>
      </c>
      <c r="AG5455" s="64"/>
      <c r="AH5455" s="63">
        <f>SUM(AH3:AH5454)</f>
        <v>46310262415</v>
      </c>
      <c r="AI5455" s="64"/>
      <c r="AJ5455" s="64"/>
      <c r="AK5455" s="64"/>
      <c r="AL5455" s="64"/>
      <c r="AM5455" s="64"/>
      <c r="AN5455" s="63">
        <f>SUM(AN3:AN5454)</f>
        <v>131568172590</v>
      </c>
      <c r="AO5455" s="64"/>
      <c r="AP5455" s="63">
        <f>SUM(AP3:AP5454)</f>
        <v>27675776013</v>
      </c>
      <c r="AQ5455" s="64"/>
      <c r="AR5455" s="63">
        <f>SUM(AR3:AR5454)</f>
        <v>4507281797</v>
      </c>
      <c r="AS5455" s="64"/>
      <c r="AT5455" s="63">
        <f>SUM(AT3:AT5454)</f>
        <v>1514835599</v>
      </c>
      <c r="AU5455" s="64"/>
      <c r="AV5455" s="63">
        <f>SUM(AV3:AV5454)</f>
        <v>19488156</v>
      </c>
      <c r="AW5455" s="64"/>
      <c r="AX5455" s="63">
        <f>SUM(AX3:AX5454)</f>
        <v>4916754425</v>
      </c>
      <c r="AY5455" s="64"/>
      <c r="AZ5455" s="64"/>
      <c r="BA5455" s="64"/>
      <c r="BB5455" s="64"/>
      <c r="BC5455" s="64"/>
      <c r="BD5455" s="64"/>
      <c r="BE5455" s="64"/>
      <c r="BF5455" s="64"/>
      <c r="BG5455" s="64"/>
      <c r="BH5455" s="64"/>
      <c r="BI5455" s="64"/>
      <c r="BJ5455" s="64"/>
      <c r="BK5455" s="64"/>
      <c r="BL5455" s="64"/>
      <c r="BM5455" s="64"/>
      <c r="BN5455" s="64"/>
      <c r="BO5455" s="64"/>
      <c r="BP5455" s="64"/>
      <c r="BQ5455" s="64"/>
      <c r="BR5455" s="64"/>
      <c r="BS5455" s="64"/>
      <c r="BT5455" s="64"/>
      <c r="BU5455" s="64"/>
      <c r="BV5455" s="64"/>
      <c r="BW5455" s="64"/>
      <c r="BX5455" s="64"/>
      <c r="BY5455" s="64"/>
      <c r="BZ5455" s="64"/>
      <c r="CA5455" s="64"/>
      <c r="CB5455" s="64"/>
      <c r="CC5455" s="64"/>
      <c r="CD5455" s="64"/>
      <c r="CE5455" s="64"/>
      <c r="CF5455" s="64"/>
      <c r="CG5455" s="64"/>
      <c r="CH5455" s="64"/>
      <c r="CI5455" s="64"/>
      <c r="CJ5455" s="64"/>
      <c r="CK5455" s="64"/>
      <c r="CL5455" s="63">
        <f>SUM(CL3:CL5454)</f>
        <v>79423873917665</v>
      </c>
      <c r="CM5455" s="64"/>
      <c r="CN5455" s="64"/>
      <c r="CO5455" s="64"/>
      <c r="CP5455" s="64"/>
      <c r="CQ5455" s="64"/>
      <c r="CR5455" s="64"/>
      <c r="CS5455" s="64"/>
      <c r="CT5455" s="65"/>
      <c r="CU5455" s="65"/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170B-2382-4C22-9C5D-9DEE30B57439}">
  <sheetPr>
    <outlinePr summaryBelow="0" summaryRight="0"/>
  </sheetPr>
  <dimension ref="A1:D200"/>
  <sheetViews>
    <sheetView workbookViewId="0"/>
  </sheetViews>
  <sheetFormatPr defaultColWidth="14" defaultRowHeight="13" x14ac:dyDescent="0.3"/>
  <cols>
    <col min="1" max="1" width="12" customWidth="1"/>
    <col min="2" max="3" width="49" customWidth="1"/>
    <col min="4" max="4" width="14" customWidth="1"/>
    <col min="5" max="20" width="10" customWidth="1"/>
  </cols>
  <sheetData>
    <row r="1" spans="1:4" ht="16" customHeight="1" x14ac:dyDescent="0.3">
      <c r="A1" s="66" t="s">
        <v>7091</v>
      </c>
      <c r="B1" s="66" t="s">
        <v>7092</v>
      </c>
      <c r="C1" s="66" t="s">
        <v>14</v>
      </c>
      <c r="D1" s="67" t="s">
        <v>16</v>
      </c>
    </row>
    <row r="2" spans="1:4" ht="16" customHeight="1" x14ac:dyDescent="0.3">
      <c r="A2" s="68" t="s">
        <v>7093</v>
      </c>
      <c r="B2" s="66" t="s">
        <v>7094</v>
      </c>
      <c r="C2" s="66" t="s">
        <v>21</v>
      </c>
      <c r="D2" s="67">
        <v>1</v>
      </c>
    </row>
    <row r="3" spans="1:4" ht="16" customHeight="1" x14ac:dyDescent="0.3">
      <c r="A3" s="68" t="s">
        <v>7093</v>
      </c>
      <c r="B3" s="66" t="s">
        <v>7095</v>
      </c>
      <c r="C3" s="66" t="s">
        <v>21</v>
      </c>
      <c r="D3" s="67">
        <v>1</v>
      </c>
    </row>
    <row r="4" spans="1:4" ht="16" customHeight="1" x14ac:dyDescent="0.3">
      <c r="A4" s="68" t="s">
        <v>7093</v>
      </c>
      <c r="B4" s="66" t="s">
        <v>7096</v>
      </c>
      <c r="C4" s="66" t="s">
        <v>21</v>
      </c>
      <c r="D4" s="67">
        <v>1</v>
      </c>
    </row>
    <row r="5" spans="1:4" ht="16" customHeight="1" x14ac:dyDescent="0.3">
      <c r="A5" s="68" t="s">
        <v>7093</v>
      </c>
      <c r="B5" s="66" t="s">
        <v>7097</v>
      </c>
      <c r="C5" s="66" t="s">
        <v>21</v>
      </c>
      <c r="D5" s="67">
        <v>1</v>
      </c>
    </row>
    <row r="6" spans="1:4" ht="16" customHeight="1" x14ac:dyDescent="0.3">
      <c r="A6" s="68" t="s">
        <v>7093</v>
      </c>
      <c r="B6" s="66" t="s">
        <v>7098</v>
      </c>
      <c r="C6" s="66" t="s">
        <v>21</v>
      </c>
      <c r="D6" s="67">
        <v>1</v>
      </c>
    </row>
    <row r="7" spans="1:4" ht="16" customHeight="1" x14ac:dyDescent="0.3">
      <c r="A7" s="68" t="s">
        <v>7093</v>
      </c>
      <c r="B7" s="66" t="s">
        <v>7099</v>
      </c>
      <c r="C7" s="66" t="s">
        <v>21</v>
      </c>
      <c r="D7" s="67">
        <v>1</v>
      </c>
    </row>
    <row r="8" spans="1:4" ht="16" customHeight="1" x14ac:dyDescent="0.3">
      <c r="A8" s="68" t="s">
        <v>7093</v>
      </c>
      <c r="B8" s="66" t="s">
        <v>7100</v>
      </c>
      <c r="C8" s="66" t="s">
        <v>21</v>
      </c>
      <c r="D8" s="67">
        <v>1</v>
      </c>
    </row>
    <row r="9" spans="1:4" ht="16" customHeight="1" x14ac:dyDescent="0.3">
      <c r="A9" s="68" t="s">
        <v>7093</v>
      </c>
      <c r="B9" s="66" t="s">
        <v>7101</v>
      </c>
      <c r="C9" s="66" t="s">
        <v>21</v>
      </c>
      <c r="D9" s="67">
        <v>1</v>
      </c>
    </row>
    <row r="10" spans="1:4" ht="16" customHeight="1" x14ac:dyDescent="0.3">
      <c r="A10" s="68" t="s">
        <v>7093</v>
      </c>
      <c r="B10" s="66" t="s">
        <v>7102</v>
      </c>
      <c r="C10" s="66" t="s">
        <v>21</v>
      </c>
      <c r="D10" s="67">
        <v>1</v>
      </c>
    </row>
    <row r="11" spans="1:4" ht="16" customHeight="1" x14ac:dyDescent="0.3">
      <c r="A11" s="68" t="s">
        <v>7093</v>
      </c>
      <c r="B11" s="66" t="s">
        <v>7103</v>
      </c>
      <c r="C11" s="66" t="s">
        <v>21</v>
      </c>
      <c r="D11" s="67">
        <v>1</v>
      </c>
    </row>
    <row r="12" spans="1:4" ht="16" customHeight="1" x14ac:dyDescent="0.3">
      <c r="A12" s="68" t="s">
        <v>7093</v>
      </c>
      <c r="B12" s="66" t="s">
        <v>7104</v>
      </c>
      <c r="C12" s="66" t="s">
        <v>21</v>
      </c>
      <c r="D12" s="67">
        <v>1</v>
      </c>
    </row>
    <row r="13" spans="1:4" ht="16" customHeight="1" x14ac:dyDescent="0.3">
      <c r="A13" s="68" t="s">
        <v>7093</v>
      </c>
      <c r="B13" s="66" t="s">
        <v>7105</v>
      </c>
      <c r="C13" s="66" t="s">
        <v>23</v>
      </c>
      <c r="D13" s="67">
        <v>3</v>
      </c>
    </row>
    <row r="14" spans="1:4" ht="16" customHeight="1" x14ac:dyDescent="0.3">
      <c r="A14" s="68" t="s">
        <v>7093</v>
      </c>
      <c r="B14" s="66" t="s">
        <v>7106</v>
      </c>
      <c r="C14" s="66" t="s">
        <v>24</v>
      </c>
      <c r="D14" s="67">
        <v>4</v>
      </c>
    </row>
    <row r="15" spans="1:4" ht="16" customHeight="1" x14ac:dyDescent="0.3">
      <c r="A15" s="68" t="s">
        <v>7093</v>
      </c>
      <c r="B15" s="66" t="s">
        <v>7107</v>
      </c>
      <c r="C15" s="66" t="s">
        <v>24</v>
      </c>
      <c r="D15" s="67">
        <v>4</v>
      </c>
    </row>
    <row r="16" spans="1:4" ht="16" customHeight="1" x14ac:dyDescent="0.3">
      <c r="A16" s="68" t="s">
        <v>7093</v>
      </c>
      <c r="B16" s="66" t="s">
        <v>7108</v>
      </c>
      <c r="C16" s="66" t="s">
        <v>24</v>
      </c>
      <c r="D16" s="67">
        <v>4</v>
      </c>
    </row>
    <row r="17" spans="1:4" ht="16" customHeight="1" x14ac:dyDescent="0.3">
      <c r="A17" s="68" t="s">
        <v>7093</v>
      </c>
      <c r="B17" s="66" t="s">
        <v>7109</v>
      </c>
      <c r="C17" s="66" t="s">
        <v>24</v>
      </c>
      <c r="D17" s="67">
        <v>4</v>
      </c>
    </row>
    <row r="18" spans="1:4" ht="16" customHeight="1" x14ac:dyDescent="0.3">
      <c r="A18" s="68" t="s">
        <v>7093</v>
      </c>
      <c r="B18" s="66" t="s">
        <v>7110</v>
      </c>
      <c r="C18" s="66" t="s">
        <v>25</v>
      </c>
      <c r="D18" s="67">
        <v>5</v>
      </c>
    </row>
    <row r="19" spans="1:4" ht="16" customHeight="1" x14ac:dyDescent="0.3">
      <c r="A19" s="68" t="s">
        <v>7093</v>
      </c>
      <c r="B19" s="66" t="s">
        <v>7111</v>
      </c>
      <c r="C19" s="66" t="s">
        <v>25</v>
      </c>
      <c r="D19" s="67">
        <v>5</v>
      </c>
    </row>
    <row r="20" spans="1:4" ht="16" customHeight="1" x14ac:dyDescent="0.3">
      <c r="A20" s="68" t="s">
        <v>7093</v>
      </c>
      <c r="B20" s="66" t="s">
        <v>7112</v>
      </c>
      <c r="C20" s="66" t="s">
        <v>26</v>
      </c>
      <c r="D20" s="67">
        <v>6</v>
      </c>
    </row>
    <row r="21" spans="1:4" ht="16" customHeight="1" x14ac:dyDescent="0.3">
      <c r="A21" s="68" t="s">
        <v>7093</v>
      </c>
      <c r="B21" s="66" t="s">
        <v>7113</v>
      </c>
      <c r="C21" s="66" t="s">
        <v>26</v>
      </c>
      <c r="D21" s="67">
        <v>6</v>
      </c>
    </row>
    <row r="22" spans="1:4" ht="16" customHeight="1" x14ac:dyDescent="0.3">
      <c r="A22" s="68" t="s">
        <v>7093</v>
      </c>
      <c r="B22" s="66" t="s">
        <v>7114</v>
      </c>
      <c r="C22" s="66" t="s">
        <v>26</v>
      </c>
      <c r="D22" s="67">
        <v>6</v>
      </c>
    </row>
    <row r="23" spans="1:4" ht="16" customHeight="1" x14ac:dyDescent="0.3">
      <c r="A23" s="68" t="s">
        <v>7093</v>
      </c>
      <c r="B23" s="66" t="s">
        <v>7115</v>
      </c>
      <c r="C23" s="66" t="s">
        <v>29</v>
      </c>
      <c r="D23" s="67">
        <v>7</v>
      </c>
    </row>
    <row r="24" spans="1:4" ht="16" customHeight="1" x14ac:dyDescent="0.3">
      <c r="A24" s="68" t="s">
        <v>7093</v>
      </c>
      <c r="B24" s="66" t="s">
        <v>7116</v>
      </c>
      <c r="C24" s="66" t="s">
        <v>29</v>
      </c>
      <c r="D24" s="67">
        <v>7</v>
      </c>
    </row>
    <row r="25" spans="1:4" ht="16" customHeight="1" x14ac:dyDescent="0.3">
      <c r="A25" s="68" t="s">
        <v>7093</v>
      </c>
      <c r="B25" s="66" t="s">
        <v>7117</v>
      </c>
      <c r="C25" s="66" t="s">
        <v>29</v>
      </c>
      <c r="D25" s="67">
        <v>7</v>
      </c>
    </row>
    <row r="26" spans="1:4" ht="16" customHeight="1" x14ac:dyDescent="0.3">
      <c r="A26" s="68" t="s">
        <v>7093</v>
      </c>
      <c r="B26" s="66" t="s">
        <v>7118</v>
      </c>
      <c r="C26" s="66" t="s">
        <v>35</v>
      </c>
      <c r="D26" s="67">
        <v>8</v>
      </c>
    </row>
    <row r="27" spans="1:4" ht="16" customHeight="1" x14ac:dyDescent="0.3">
      <c r="A27" s="68" t="s">
        <v>7093</v>
      </c>
      <c r="B27" s="66" t="s">
        <v>7119</v>
      </c>
      <c r="C27" s="66" t="s">
        <v>35</v>
      </c>
      <c r="D27" s="67">
        <v>8</v>
      </c>
    </row>
    <row r="28" spans="1:4" ht="16" customHeight="1" x14ac:dyDescent="0.3">
      <c r="A28" s="68" t="s">
        <v>7093</v>
      </c>
      <c r="B28" s="66" t="s">
        <v>7120</v>
      </c>
      <c r="C28" s="66" t="s">
        <v>35</v>
      </c>
      <c r="D28" s="67">
        <v>8</v>
      </c>
    </row>
    <row r="29" spans="1:4" ht="16" customHeight="1" x14ac:dyDescent="0.3">
      <c r="A29" s="68" t="s">
        <v>7093</v>
      </c>
      <c r="B29" s="66" t="s">
        <v>7121</v>
      </c>
      <c r="C29" s="66" t="s">
        <v>28</v>
      </c>
      <c r="D29" s="67">
        <v>10</v>
      </c>
    </row>
    <row r="30" spans="1:4" ht="16" customHeight="1" x14ac:dyDescent="0.3">
      <c r="A30" s="68" t="s">
        <v>7093</v>
      </c>
      <c r="B30" s="66" t="s">
        <v>7122</v>
      </c>
      <c r="C30" s="66" t="s">
        <v>28</v>
      </c>
      <c r="D30" s="67">
        <v>10</v>
      </c>
    </row>
    <row r="31" spans="1:4" ht="16" customHeight="1" x14ac:dyDescent="0.3">
      <c r="A31" s="68" t="s">
        <v>7093</v>
      </c>
      <c r="B31" s="66" t="s">
        <v>7123</v>
      </c>
      <c r="C31" s="66" t="s">
        <v>32</v>
      </c>
      <c r="D31" s="67">
        <v>13</v>
      </c>
    </row>
    <row r="32" spans="1:4" ht="16" customHeight="1" x14ac:dyDescent="0.3">
      <c r="A32" s="68" t="s">
        <v>7093</v>
      </c>
      <c r="B32" s="66" t="s">
        <v>7124</v>
      </c>
      <c r="C32" s="66" t="s">
        <v>42</v>
      </c>
      <c r="D32" s="67">
        <v>15</v>
      </c>
    </row>
    <row r="33" spans="1:4" ht="16" customHeight="1" x14ac:dyDescent="0.3">
      <c r="A33" s="68" t="s">
        <v>7093</v>
      </c>
      <c r="B33" s="66" t="s">
        <v>7125</v>
      </c>
      <c r="C33" s="66" t="s">
        <v>42</v>
      </c>
      <c r="D33" s="67">
        <v>15</v>
      </c>
    </row>
    <row r="34" spans="1:4" ht="16" customHeight="1" x14ac:dyDescent="0.3">
      <c r="A34" s="68" t="s">
        <v>7093</v>
      </c>
      <c r="B34" s="66" t="s">
        <v>7126</v>
      </c>
      <c r="C34" s="66" t="s">
        <v>36</v>
      </c>
      <c r="D34" s="67">
        <v>16</v>
      </c>
    </row>
    <row r="35" spans="1:4" ht="16" customHeight="1" x14ac:dyDescent="0.3">
      <c r="A35" s="68" t="s">
        <v>7093</v>
      </c>
      <c r="B35" s="66" t="s">
        <v>7127</v>
      </c>
      <c r="C35" s="66" t="s">
        <v>63</v>
      </c>
      <c r="D35" s="67">
        <v>22</v>
      </c>
    </row>
    <row r="36" spans="1:4" ht="16" customHeight="1" x14ac:dyDescent="0.3">
      <c r="A36" s="68" t="s">
        <v>7093</v>
      </c>
      <c r="B36" s="66" t="s">
        <v>7128</v>
      </c>
      <c r="C36" s="66" t="s">
        <v>40</v>
      </c>
      <c r="D36" s="67">
        <v>25</v>
      </c>
    </row>
    <row r="37" spans="1:4" ht="16" customHeight="1" x14ac:dyDescent="0.3">
      <c r="A37" s="68" t="s">
        <v>7093</v>
      </c>
      <c r="B37" s="66" t="s">
        <v>7129</v>
      </c>
      <c r="C37" s="66" t="s">
        <v>40</v>
      </c>
      <c r="D37" s="67">
        <v>25</v>
      </c>
    </row>
    <row r="38" spans="1:4" ht="16" customHeight="1" x14ac:dyDescent="0.3">
      <c r="A38" s="68" t="s">
        <v>7093</v>
      </c>
      <c r="B38" s="66" t="s">
        <v>7130</v>
      </c>
      <c r="C38" s="66" t="s">
        <v>27</v>
      </c>
      <c r="D38" s="67">
        <v>31</v>
      </c>
    </row>
    <row r="39" spans="1:4" ht="16" customHeight="1" x14ac:dyDescent="0.3">
      <c r="A39" s="68" t="s">
        <v>7093</v>
      </c>
      <c r="B39" s="66" t="s">
        <v>7131</v>
      </c>
      <c r="C39" s="66" t="s">
        <v>27</v>
      </c>
      <c r="D39" s="67">
        <v>31</v>
      </c>
    </row>
    <row r="40" spans="1:4" ht="16" customHeight="1" x14ac:dyDescent="0.3">
      <c r="A40" s="68" t="s">
        <v>7093</v>
      </c>
      <c r="B40" s="66" t="s">
        <v>7132</v>
      </c>
      <c r="C40" s="66" t="s">
        <v>27</v>
      </c>
      <c r="D40" s="67">
        <v>31</v>
      </c>
    </row>
    <row r="41" spans="1:4" ht="16" customHeight="1" x14ac:dyDescent="0.3">
      <c r="A41" s="68" t="s">
        <v>7093</v>
      </c>
      <c r="B41" s="66" t="s">
        <v>7133</v>
      </c>
      <c r="C41" s="66" t="s">
        <v>27</v>
      </c>
      <c r="D41" s="67">
        <v>31</v>
      </c>
    </row>
    <row r="42" spans="1:4" ht="16" customHeight="1" x14ac:dyDescent="0.3">
      <c r="A42" s="68" t="s">
        <v>7093</v>
      </c>
      <c r="B42" s="69" t="s">
        <v>2</v>
      </c>
      <c r="C42" s="66" t="s">
        <v>83</v>
      </c>
      <c r="D42" s="67">
        <v>44</v>
      </c>
    </row>
    <row r="43" spans="1:4" ht="16" customHeight="1" x14ac:dyDescent="0.3">
      <c r="A43" s="68" t="s">
        <v>7093</v>
      </c>
      <c r="B43" s="66" t="s">
        <v>7134</v>
      </c>
      <c r="C43" s="66" t="s">
        <v>39</v>
      </c>
      <c r="D43" s="67">
        <v>51</v>
      </c>
    </row>
    <row r="44" spans="1:4" ht="16" customHeight="1" x14ac:dyDescent="0.3">
      <c r="A44" s="68" t="s">
        <v>7093</v>
      </c>
      <c r="B44" s="66" t="s">
        <v>7135</v>
      </c>
      <c r="C44" s="66" t="s">
        <v>39</v>
      </c>
      <c r="D44" s="67">
        <v>51</v>
      </c>
    </row>
    <row r="45" spans="1:4" ht="16" customHeight="1" x14ac:dyDescent="0.3">
      <c r="A45" s="68" t="s">
        <v>7093</v>
      </c>
      <c r="B45" s="66" t="s">
        <v>7136</v>
      </c>
      <c r="C45" s="66" t="s">
        <v>39</v>
      </c>
      <c r="D45" s="67">
        <v>51</v>
      </c>
    </row>
    <row r="46" spans="1:4" ht="16" customHeight="1" x14ac:dyDescent="0.3">
      <c r="A46" s="68" t="s">
        <v>7093</v>
      </c>
      <c r="B46" s="66" t="s">
        <v>7137</v>
      </c>
      <c r="C46" s="66" t="s">
        <v>39</v>
      </c>
      <c r="D46" s="67">
        <v>51</v>
      </c>
    </row>
    <row r="47" spans="1:4" ht="16" customHeight="1" x14ac:dyDescent="0.3">
      <c r="A47" s="68" t="s">
        <v>7093</v>
      </c>
      <c r="B47" s="66" t="s">
        <v>7138</v>
      </c>
      <c r="C47" s="66" t="s">
        <v>39</v>
      </c>
      <c r="D47" s="67">
        <v>51</v>
      </c>
    </row>
    <row r="48" spans="1:4" ht="16" customHeight="1" x14ac:dyDescent="0.3">
      <c r="A48" s="68" t="s">
        <v>7093</v>
      </c>
      <c r="B48" s="66" t="s">
        <v>7139</v>
      </c>
      <c r="C48" s="66" t="s">
        <v>39</v>
      </c>
      <c r="D48" s="67">
        <v>51</v>
      </c>
    </row>
    <row r="49" spans="1:4" ht="16" customHeight="1" x14ac:dyDescent="0.3">
      <c r="A49" s="68" t="s">
        <v>7093</v>
      </c>
      <c r="B49" s="66" t="s">
        <v>7140</v>
      </c>
      <c r="C49" s="66" t="s">
        <v>39</v>
      </c>
      <c r="D49" s="67">
        <v>51</v>
      </c>
    </row>
    <row r="50" spans="1:4" ht="16" customHeight="1" x14ac:dyDescent="0.3">
      <c r="A50" s="68" t="s">
        <v>7093</v>
      </c>
      <c r="B50" s="66" t="s">
        <v>7141</v>
      </c>
      <c r="C50" s="66" t="s">
        <v>110</v>
      </c>
      <c r="D50" s="67">
        <v>72</v>
      </c>
    </row>
    <row r="51" spans="1:4" ht="16" customHeight="1" x14ac:dyDescent="0.3">
      <c r="A51" s="68" t="s">
        <v>7093</v>
      </c>
      <c r="B51" s="66" t="s">
        <v>7142</v>
      </c>
      <c r="C51" s="66" t="s">
        <v>110</v>
      </c>
      <c r="D51" s="67">
        <v>72</v>
      </c>
    </row>
    <row r="52" spans="1:4" ht="16" customHeight="1" x14ac:dyDescent="0.3">
      <c r="A52" s="68" t="s">
        <v>7093</v>
      </c>
      <c r="B52" s="66" t="s">
        <v>7143</v>
      </c>
      <c r="C52" s="66" t="s">
        <v>110</v>
      </c>
      <c r="D52" s="67">
        <v>72</v>
      </c>
    </row>
    <row r="53" spans="1:4" ht="16" customHeight="1" x14ac:dyDescent="0.3">
      <c r="A53" s="68" t="s">
        <v>7093</v>
      </c>
      <c r="B53" s="66" t="s">
        <v>7144</v>
      </c>
      <c r="C53" s="66" t="s">
        <v>110</v>
      </c>
      <c r="D53" s="67">
        <v>72</v>
      </c>
    </row>
    <row r="54" spans="1:4" ht="16" customHeight="1" x14ac:dyDescent="0.3">
      <c r="A54" s="68" t="s">
        <v>7093</v>
      </c>
      <c r="B54" s="66" t="s">
        <v>7145</v>
      </c>
      <c r="C54" s="66" t="s">
        <v>110</v>
      </c>
      <c r="D54" s="67">
        <v>72</v>
      </c>
    </row>
    <row r="55" spans="1:4" ht="16" customHeight="1" x14ac:dyDescent="0.3">
      <c r="A55" s="68" t="s">
        <v>7093</v>
      </c>
      <c r="B55" s="66" t="s">
        <v>7146</v>
      </c>
      <c r="C55" s="66" t="s">
        <v>110</v>
      </c>
      <c r="D55" s="67">
        <v>72</v>
      </c>
    </row>
    <row r="56" spans="1:4" ht="16" customHeight="1" x14ac:dyDescent="0.3">
      <c r="A56" s="68" t="s">
        <v>7093</v>
      </c>
      <c r="B56" s="66" t="s">
        <v>7147</v>
      </c>
      <c r="C56" s="66" t="s">
        <v>30</v>
      </c>
      <c r="D56" s="67">
        <v>125</v>
      </c>
    </row>
    <row r="57" spans="1:4" ht="16" customHeight="1" x14ac:dyDescent="0.3">
      <c r="A57" s="68" t="s">
        <v>7093</v>
      </c>
      <c r="B57" s="69" t="s">
        <v>1</v>
      </c>
      <c r="C57" s="66" t="s">
        <v>1576</v>
      </c>
      <c r="D57" s="67" t="s">
        <v>7148</v>
      </c>
    </row>
    <row r="58" spans="1:4" ht="16" customHeight="1" x14ac:dyDescent="0.3">
      <c r="A58" s="68" t="s">
        <v>7093</v>
      </c>
      <c r="B58" s="66" t="s">
        <v>7149</v>
      </c>
      <c r="C58" s="66" t="s">
        <v>1576</v>
      </c>
      <c r="D58" s="67" t="s">
        <v>7148</v>
      </c>
    </row>
    <row r="59" spans="1:4" ht="16" customHeight="1" x14ac:dyDescent="0.3">
      <c r="A59" s="68" t="s">
        <v>7093</v>
      </c>
      <c r="B59" s="66" t="s">
        <v>7150</v>
      </c>
      <c r="C59" s="66" t="s">
        <v>7151</v>
      </c>
      <c r="D59" s="67" t="s">
        <v>7148</v>
      </c>
    </row>
    <row r="60" spans="1:4" ht="16" customHeight="1" x14ac:dyDescent="0.3"/>
    <row r="61" spans="1:4" ht="16" customHeight="1" x14ac:dyDescent="0.3"/>
    <row r="62" spans="1:4" ht="16" customHeight="1" x14ac:dyDescent="0.3"/>
    <row r="63" spans="1:4" ht="16" customHeight="1" x14ac:dyDescent="0.3"/>
    <row r="64" spans="1: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20" type="noConversion"/>
  <conditionalFormatting sqref="B23:B26">
    <cfRule type="duplicateValues" dxfId="1" priority="2" stopIfTrue="1"/>
  </conditionalFormatting>
  <hyperlinks>
    <hyperlink ref="B57" r:id="rId1" xr:uid="{00000000-0004-0000-0900-000000000000}"/>
    <hyperlink ref="B42" r:id="rId2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AE58-D4AB-4340-8796-2424226F3068}">
  <sheetPr>
    <outlinePr summaryBelow="0" summaryRight="0"/>
  </sheetPr>
  <dimension ref="A1:D249"/>
  <sheetViews>
    <sheetView workbookViewId="0"/>
  </sheetViews>
  <sheetFormatPr defaultColWidth="14" defaultRowHeight="13" x14ac:dyDescent="0.3"/>
  <cols>
    <col min="1" max="1" width="12" customWidth="1"/>
    <col min="2" max="2" width="45" customWidth="1"/>
    <col min="3" max="3" width="48" customWidth="1"/>
    <col min="4" max="20" width="10" customWidth="1"/>
  </cols>
  <sheetData>
    <row r="1" spans="1:4" ht="16" customHeight="1" x14ac:dyDescent="0.3">
      <c r="A1" s="66" t="s">
        <v>7091</v>
      </c>
      <c r="B1" s="66" t="s">
        <v>7092</v>
      </c>
      <c r="C1" s="66" t="s">
        <v>14</v>
      </c>
      <c r="D1" s="66" t="s">
        <v>16</v>
      </c>
    </row>
    <row r="2" spans="1:4" ht="16" customHeight="1" x14ac:dyDescent="0.3">
      <c r="A2" s="66" t="s">
        <v>7152</v>
      </c>
      <c r="B2" s="66" t="s">
        <v>7153</v>
      </c>
      <c r="C2" s="66" t="s">
        <v>62</v>
      </c>
      <c r="D2" s="66">
        <v>21</v>
      </c>
    </row>
    <row r="3" spans="1:4" ht="16" customHeight="1" x14ac:dyDescent="0.3">
      <c r="A3" s="66" t="s">
        <v>7152</v>
      </c>
      <c r="B3" s="66" t="s">
        <v>7154</v>
      </c>
      <c r="C3" s="66" t="s">
        <v>62</v>
      </c>
      <c r="D3" s="66">
        <v>21</v>
      </c>
    </row>
    <row r="4" spans="1:4" ht="16" customHeight="1" x14ac:dyDescent="0.3">
      <c r="A4" s="66" t="s">
        <v>7152</v>
      </c>
      <c r="B4" s="66" t="s">
        <v>7155</v>
      </c>
      <c r="C4" s="66" t="s">
        <v>62</v>
      </c>
      <c r="D4" s="66">
        <v>21</v>
      </c>
    </row>
    <row r="5" spans="1:4" ht="16" customHeight="1" x14ac:dyDescent="0.3">
      <c r="A5" s="66" t="s">
        <v>7152</v>
      </c>
      <c r="B5" s="66" t="s">
        <v>7156</v>
      </c>
      <c r="C5" s="66" t="s">
        <v>62</v>
      </c>
      <c r="D5" s="66">
        <v>21</v>
      </c>
    </row>
    <row r="6" spans="1:4" ht="16" customHeight="1" x14ac:dyDescent="0.3">
      <c r="A6" s="66" t="s">
        <v>7152</v>
      </c>
      <c r="B6" s="66" t="s">
        <v>7157</v>
      </c>
      <c r="C6" s="66" t="s">
        <v>67</v>
      </c>
      <c r="D6" s="66">
        <v>27</v>
      </c>
    </row>
    <row r="7" spans="1:4" ht="16" customHeight="1" x14ac:dyDescent="0.3">
      <c r="A7" s="66" t="s">
        <v>7152</v>
      </c>
      <c r="B7" s="66" t="s">
        <v>7158</v>
      </c>
      <c r="C7" s="66" t="s">
        <v>67</v>
      </c>
      <c r="D7" s="66">
        <v>27</v>
      </c>
    </row>
    <row r="8" spans="1:4" ht="16" customHeight="1" x14ac:dyDescent="0.3">
      <c r="A8" s="66" t="s">
        <v>7152</v>
      </c>
      <c r="B8" s="66" t="s">
        <v>7159</v>
      </c>
      <c r="C8" s="66" t="s">
        <v>67</v>
      </c>
      <c r="D8" s="66">
        <v>27</v>
      </c>
    </row>
    <row r="9" spans="1:4" ht="16" customHeight="1" x14ac:dyDescent="0.3">
      <c r="A9" s="66" t="s">
        <v>7152</v>
      </c>
      <c r="B9" s="66" t="s">
        <v>7160</v>
      </c>
      <c r="C9" s="66" t="s">
        <v>68</v>
      </c>
      <c r="D9" s="66">
        <v>28</v>
      </c>
    </row>
    <row r="10" spans="1:4" ht="16" customHeight="1" x14ac:dyDescent="0.3">
      <c r="A10" s="66" t="s">
        <v>7152</v>
      </c>
      <c r="B10" s="66" t="s">
        <v>7161</v>
      </c>
      <c r="C10" s="66" t="s">
        <v>72</v>
      </c>
      <c r="D10" s="66">
        <v>33</v>
      </c>
    </row>
    <row r="11" spans="1:4" ht="16" customHeight="1" x14ac:dyDescent="0.3">
      <c r="A11" s="66" t="s">
        <v>7152</v>
      </c>
      <c r="B11" s="66" t="s">
        <v>7162</v>
      </c>
      <c r="C11" s="66" t="s">
        <v>74</v>
      </c>
      <c r="D11" s="66">
        <v>35</v>
      </c>
    </row>
    <row r="12" spans="1:4" ht="16" customHeight="1" x14ac:dyDescent="0.3">
      <c r="A12" s="66" t="s">
        <v>7152</v>
      </c>
      <c r="B12" s="66" t="s">
        <v>7163</v>
      </c>
      <c r="C12" s="66" t="s">
        <v>74</v>
      </c>
      <c r="D12" s="66">
        <v>35</v>
      </c>
    </row>
    <row r="13" spans="1:4" ht="16" customHeight="1" x14ac:dyDescent="0.3">
      <c r="A13" s="66" t="s">
        <v>7152</v>
      </c>
      <c r="B13" s="66" t="s">
        <v>7164</v>
      </c>
      <c r="C13" s="66" t="s">
        <v>75</v>
      </c>
      <c r="D13" s="66">
        <v>36</v>
      </c>
    </row>
    <row r="14" spans="1:4" ht="16" customHeight="1" x14ac:dyDescent="0.3">
      <c r="A14" s="66" t="s">
        <v>7152</v>
      </c>
      <c r="B14" s="66" t="s">
        <v>7165</v>
      </c>
      <c r="C14" s="66" t="s">
        <v>75</v>
      </c>
      <c r="D14" s="66">
        <v>36</v>
      </c>
    </row>
    <row r="15" spans="1:4" ht="16" customHeight="1" x14ac:dyDescent="0.3">
      <c r="A15" s="66" t="s">
        <v>7152</v>
      </c>
      <c r="B15" s="66" t="s">
        <v>7166</v>
      </c>
      <c r="C15" s="66" t="s">
        <v>75</v>
      </c>
      <c r="D15" s="66">
        <v>36</v>
      </c>
    </row>
    <row r="16" spans="1:4" ht="16" customHeight="1" x14ac:dyDescent="0.3">
      <c r="A16" s="66" t="s">
        <v>7152</v>
      </c>
      <c r="B16" s="66" t="s">
        <v>7167</v>
      </c>
      <c r="C16" s="66" t="s">
        <v>76</v>
      </c>
      <c r="D16" s="66">
        <v>37</v>
      </c>
    </row>
    <row r="17" spans="1:4" ht="16" customHeight="1" x14ac:dyDescent="0.3">
      <c r="A17" s="66" t="s">
        <v>7152</v>
      </c>
      <c r="B17" s="66" t="s">
        <v>7168</v>
      </c>
      <c r="C17" s="66" t="s">
        <v>76</v>
      </c>
      <c r="D17" s="66">
        <v>37</v>
      </c>
    </row>
    <row r="18" spans="1:4" ht="16" customHeight="1" x14ac:dyDescent="0.3">
      <c r="A18" s="66" t="s">
        <v>7152</v>
      </c>
      <c r="B18" s="66" t="s">
        <v>7169</v>
      </c>
      <c r="C18" s="66" t="s">
        <v>77</v>
      </c>
      <c r="D18" s="66">
        <v>38</v>
      </c>
    </row>
    <row r="19" spans="1:4" ht="16" customHeight="1" x14ac:dyDescent="0.3">
      <c r="A19" s="66" t="s">
        <v>7152</v>
      </c>
      <c r="B19" s="66" t="s">
        <v>7170</v>
      </c>
      <c r="C19" s="66" t="s">
        <v>77</v>
      </c>
      <c r="D19" s="66">
        <v>38</v>
      </c>
    </row>
    <row r="20" spans="1:4" ht="16" customHeight="1" x14ac:dyDescent="0.3">
      <c r="A20" s="66" t="s">
        <v>7152</v>
      </c>
      <c r="B20" s="66" t="s">
        <v>7171</v>
      </c>
      <c r="C20" s="66" t="s">
        <v>77</v>
      </c>
      <c r="D20" s="66">
        <v>38</v>
      </c>
    </row>
    <row r="21" spans="1:4" ht="16" customHeight="1" x14ac:dyDescent="0.3">
      <c r="A21" s="66" t="s">
        <v>7152</v>
      </c>
      <c r="B21" s="66" t="s">
        <v>7172</v>
      </c>
      <c r="C21" s="66" t="s">
        <v>77</v>
      </c>
      <c r="D21" s="66">
        <v>38</v>
      </c>
    </row>
    <row r="22" spans="1:4" ht="16" customHeight="1" x14ac:dyDescent="0.3">
      <c r="A22" s="66" t="s">
        <v>7152</v>
      </c>
      <c r="B22" s="66" t="s">
        <v>7173</v>
      </c>
      <c r="C22" s="66" t="s">
        <v>77</v>
      </c>
      <c r="D22" s="66">
        <v>38</v>
      </c>
    </row>
    <row r="23" spans="1:4" ht="16" customHeight="1" x14ac:dyDescent="0.3">
      <c r="A23" s="66" t="s">
        <v>7152</v>
      </c>
      <c r="B23" s="66" t="s">
        <v>7174</v>
      </c>
      <c r="C23" s="66" t="s">
        <v>85</v>
      </c>
      <c r="D23" s="66">
        <v>46</v>
      </c>
    </row>
    <row r="24" spans="1:4" ht="16" customHeight="1" x14ac:dyDescent="0.3">
      <c r="A24" s="66" t="s">
        <v>7152</v>
      </c>
      <c r="B24" s="66" t="s">
        <v>7175</v>
      </c>
      <c r="C24" s="66" t="s">
        <v>85</v>
      </c>
      <c r="D24" s="66">
        <v>46</v>
      </c>
    </row>
    <row r="25" spans="1:4" ht="16" customHeight="1" x14ac:dyDescent="0.3">
      <c r="A25" s="66" t="s">
        <v>7152</v>
      </c>
      <c r="B25" s="66" t="s">
        <v>7176</v>
      </c>
      <c r="C25" s="66" t="s">
        <v>86</v>
      </c>
      <c r="D25" s="66">
        <v>47</v>
      </c>
    </row>
    <row r="26" spans="1:4" ht="16" customHeight="1" x14ac:dyDescent="0.3">
      <c r="A26" s="66" t="s">
        <v>7152</v>
      </c>
      <c r="B26" s="66" t="s">
        <v>7177</v>
      </c>
      <c r="C26" s="66" t="s">
        <v>86</v>
      </c>
      <c r="D26" s="66">
        <v>47</v>
      </c>
    </row>
    <row r="27" spans="1:4" ht="16" customHeight="1" x14ac:dyDescent="0.3">
      <c r="A27" s="66" t="s">
        <v>7152</v>
      </c>
      <c r="B27" s="66" t="s">
        <v>7178</v>
      </c>
      <c r="C27" s="66" t="s">
        <v>88</v>
      </c>
      <c r="D27" s="66">
        <v>49</v>
      </c>
    </row>
    <row r="28" spans="1:4" ht="16" customHeight="1" x14ac:dyDescent="0.3">
      <c r="A28" s="66" t="s">
        <v>7152</v>
      </c>
      <c r="B28" s="66" t="s">
        <v>7179</v>
      </c>
      <c r="C28" s="66" t="s">
        <v>88</v>
      </c>
      <c r="D28" s="66">
        <v>49</v>
      </c>
    </row>
    <row r="29" spans="1:4" ht="16" customHeight="1" x14ac:dyDescent="0.3">
      <c r="A29" s="66" t="s">
        <v>7152</v>
      </c>
      <c r="B29" s="66" t="s">
        <v>7180</v>
      </c>
      <c r="C29" s="66" t="s">
        <v>89</v>
      </c>
      <c r="D29" s="66">
        <v>50</v>
      </c>
    </row>
    <row r="30" spans="1:4" ht="16" customHeight="1" x14ac:dyDescent="0.3">
      <c r="A30" s="66" t="s">
        <v>7152</v>
      </c>
      <c r="B30" s="66" t="s">
        <v>7181</v>
      </c>
      <c r="C30" s="66" t="s">
        <v>102</v>
      </c>
      <c r="D30" s="66">
        <v>64</v>
      </c>
    </row>
    <row r="31" spans="1:4" ht="16" customHeight="1" x14ac:dyDescent="0.3">
      <c r="A31" s="66" t="s">
        <v>7152</v>
      </c>
      <c r="B31" s="66" t="s">
        <v>7182</v>
      </c>
      <c r="C31" s="66" t="s">
        <v>102</v>
      </c>
      <c r="D31" s="66">
        <v>64</v>
      </c>
    </row>
    <row r="32" spans="1:4" ht="16" customHeight="1" x14ac:dyDescent="0.3">
      <c r="A32" s="66" t="s">
        <v>7152</v>
      </c>
      <c r="B32" s="66" t="s">
        <v>7183</v>
      </c>
      <c r="C32" s="66" t="s">
        <v>103</v>
      </c>
      <c r="D32" s="66">
        <v>65</v>
      </c>
    </row>
    <row r="33" spans="1:4" ht="16" customHeight="1" x14ac:dyDescent="0.3">
      <c r="A33" s="66" t="s">
        <v>7152</v>
      </c>
      <c r="B33" s="66" t="s">
        <v>7184</v>
      </c>
      <c r="C33" s="66" t="s">
        <v>106</v>
      </c>
      <c r="D33" s="66">
        <v>68</v>
      </c>
    </row>
    <row r="34" spans="1:4" ht="16" customHeight="1" x14ac:dyDescent="0.3">
      <c r="A34" s="66" t="s">
        <v>7152</v>
      </c>
      <c r="B34" s="66" t="s">
        <v>7185</v>
      </c>
      <c r="C34" s="66" t="s">
        <v>109</v>
      </c>
      <c r="D34" s="66">
        <v>71</v>
      </c>
    </row>
    <row r="35" spans="1:4" ht="16" customHeight="1" x14ac:dyDescent="0.3">
      <c r="A35" s="66" t="s">
        <v>7152</v>
      </c>
      <c r="B35" s="66" t="s">
        <v>7186</v>
      </c>
      <c r="C35" s="66" t="s">
        <v>109</v>
      </c>
      <c r="D35" s="66">
        <v>71</v>
      </c>
    </row>
    <row r="36" spans="1:4" ht="16" customHeight="1" x14ac:dyDescent="0.3">
      <c r="A36" s="66" t="s">
        <v>7152</v>
      </c>
      <c r="B36" s="66" t="s">
        <v>7187</v>
      </c>
      <c r="C36" s="66" t="s">
        <v>109</v>
      </c>
      <c r="D36" s="66">
        <v>71</v>
      </c>
    </row>
    <row r="37" spans="1:4" ht="16" customHeight="1" x14ac:dyDescent="0.3">
      <c r="A37" s="66" t="s">
        <v>7152</v>
      </c>
      <c r="B37" s="66" t="s">
        <v>7188</v>
      </c>
      <c r="C37" s="66" t="s">
        <v>109</v>
      </c>
      <c r="D37" s="66">
        <v>71</v>
      </c>
    </row>
    <row r="38" spans="1:4" ht="16" customHeight="1" x14ac:dyDescent="0.3">
      <c r="A38" s="66" t="s">
        <v>7152</v>
      </c>
      <c r="B38" s="66" t="s">
        <v>7189</v>
      </c>
      <c r="C38" s="66" t="s">
        <v>109</v>
      </c>
      <c r="D38" s="66">
        <v>71</v>
      </c>
    </row>
    <row r="39" spans="1:4" ht="16" customHeight="1" x14ac:dyDescent="0.3">
      <c r="A39" s="66" t="s">
        <v>7152</v>
      </c>
      <c r="B39" s="66" t="s">
        <v>7190</v>
      </c>
      <c r="C39" s="66" t="s">
        <v>118</v>
      </c>
      <c r="D39" s="66">
        <v>80</v>
      </c>
    </row>
    <row r="40" spans="1:4" ht="16" customHeight="1" x14ac:dyDescent="0.3">
      <c r="A40" s="66" t="s">
        <v>7152</v>
      </c>
      <c r="B40" s="66" t="s">
        <v>7191</v>
      </c>
      <c r="C40" s="66" t="s">
        <v>121</v>
      </c>
      <c r="D40" s="66">
        <v>83</v>
      </c>
    </row>
    <row r="41" spans="1:4" ht="16" customHeight="1" x14ac:dyDescent="0.3">
      <c r="A41" s="66" t="s">
        <v>7152</v>
      </c>
      <c r="B41" s="66" t="s">
        <v>7192</v>
      </c>
      <c r="C41" s="66" t="s">
        <v>121</v>
      </c>
      <c r="D41" s="66">
        <v>83</v>
      </c>
    </row>
    <row r="42" spans="1:4" ht="16" customHeight="1" x14ac:dyDescent="0.3">
      <c r="A42" s="66" t="s">
        <v>7152</v>
      </c>
      <c r="B42" s="66" t="s">
        <v>7193</v>
      </c>
      <c r="C42" s="66" t="s">
        <v>122</v>
      </c>
      <c r="D42" s="66">
        <v>84</v>
      </c>
    </row>
    <row r="43" spans="1:4" ht="16" customHeight="1" x14ac:dyDescent="0.3">
      <c r="A43" s="66" t="s">
        <v>7152</v>
      </c>
      <c r="B43" s="66" t="s">
        <v>7194</v>
      </c>
      <c r="C43" s="66" t="s">
        <v>130</v>
      </c>
      <c r="D43" s="66">
        <v>92</v>
      </c>
    </row>
    <row r="44" spans="1:4" ht="16" customHeight="1" x14ac:dyDescent="0.3">
      <c r="A44" s="66" t="s">
        <v>7152</v>
      </c>
      <c r="B44" s="66" t="s">
        <v>7195</v>
      </c>
      <c r="C44" s="66" t="s">
        <v>131</v>
      </c>
      <c r="D44" s="66">
        <v>93</v>
      </c>
    </row>
    <row r="45" spans="1:4" ht="16" customHeight="1" x14ac:dyDescent="0.3">
      <c r="A45" s="66" t="s">
        <v>7152</v>
      </c>
      <c r="B45" s="66" t="s">
        <v>7196</v>
      </c>
      <c r="C45" s="66" t="s">
        <v>131</v>
      </c>
      <c r="D45" s="66">
        <v>93</v>
      </c>
    </row>
    <row r="46" spans="1:4" ht="16" customHeight="1" x14ac:dyDescent="0.3">
      <c r="A46" s="66" t="s">
        <v>7152</v>
      </c>
      <c r="B46" s="66" t="s">
        <v>7197</v>
      </c>
      <c r="C46" s="66" t="s">
        <v>131</v>
      </c>
      <c r="D46" s="66">
        <v>93</v>
      </c>
    </row>
    <row r="47" spans="1:4" ht="16" customHeight="1" x14ac:dyDescent="0.3">
      <c r="A47" s="66" t="s">
        <v>7152</v>
      </c>
      <c r="B47" s="66" t="s">
        <v>7198</v>
      </c>
      <c r="C47" s="66" t="s">
        <v>136</v>
      </c>
      <c r="D47" s="66">
        <v>98</v>
      </c>
    </row>
    <row r="48" spans="1:4" ht="16" customHeight="1" x14ac:dyDescent="0.3">
      <c r="A48" s="66" t="s">
        <v>7152</v>
      </c>
      <c r="B48" s="66" t="s">
        <v>7199</v>
      </c>
      <c r="C48" s="66" t="s">
        <v>136</v>
      </c>
      <c r="D48" s="66">
        <v>98</v>
      </c>
    </row>
    <row r="49" spans="1:4" ht="16" customHeight="1" x14ac:dyDescent="0.3">
      <c r="A49" s="66" t="s">
        <v>7152</v>
      </c>
      <c r="B49" s="66" t="s">
        <v>7200</v>
      </c>
      <c r="C49" s="66" t="s">
        <v>145</v>
      </c>
      <c r="D49" s="66">
        <v>107</v>
      </c>
    </row>
    <row r="50" spans="1:4" ht="16" customHeight="1" x14ac:dyDescent="0.3">
      <c r="A50" s="66" t="s">
        <v>7152</v>
      </c>
      <c r="B50" s="66" t="s">
        <v>7201</v>
      </c>
      <c r="C50" s="66" t="s">
        <v>146</v>
      </c>
      <c r="D50" s="66">
        <v>108</v>
      </c>
    </row>
    <row r="51" spans="1:4" ht="16" customHeight="1" x14ac:dyDescent="0.3">
      <c r="A51" s="66" t="s">
        <v>7152</v>
      </c>
      <c r="B51" s="66" t="s">
        <v>7202</v>
      </c>
      <c r="C51" s="66" t="s">
        <v>172</v>
      </c>
      <c r="D51" s="66">
        <v>135</v>
      </c>
    </row>
    <row r="52" spans="1:4" ht="16" customHeight="1" x14ac:dyDescent="0.3">
      <c r="A52" s="66" t="s">
        <v>7152</v>
      </c>
      <c r="B52" s="66" t="s">
        <v>7203</v>
      </c>
      <c r="C52" s="66" t="s">
        <v>177</v>
      </c>
      <c r="D52" s="66">
        <v>140</v>
      </c>
    </row>
    <row r="53" spans="1:4" ht="16" customHeight="1" x14ac:dyDescent="0.3">
      <c r="A53" s="66" t="s">
        <v>7152</v>
      </c>
      <c r="B53" s="66" t="s">
        <v>7204</v>
      </c>
      <c r="C53" s="66" t="s">
        <v>177</v>
      </c>
      <c r="D53" s="66">
        <v>140</v>
      </c>
    </row>
    <row r="54" spans="1:4" ht="16" customHeight="1" x14ac:dyDescent="0.3">
      <c r="A54" s="66" t="s">
        <v>7152</v>
      </c>
      <c r="B54" s="66" t="s">
        <v>7205</v>
      </c>
      <c r="C54" s="66" t="s">
        <v>180</v>
      </c>
      <c r="D54" s="66">
        <v>143</v>
      </c>
    </row>
    <row r="55" spans="1:4" ht="16" customHeight="1" x14ac:dyDescent="0.3">
      <c r="A55" s="66" t="s">
        <v>7152</v>
      </c>
      <c r="B55" s="66" t="s">
        <v>7206</v>
      </c>
      <c r="C55" s="66" t="s">
        <v>181</v>
      </c>
      <c r="D55" s="66">
        <v>144</v>
      </c>
    </row>
    <row r="56" spans="1:4" ht="16" customHeight="1" x14ac:dyDescent="0.3">
      <c r="A56" s="66" t="s">
        <v>7152</v>
      </c>
      <c r="B56" s="66" t="s">
        <v>7207</v>
      </c>
      <c r="C56" s="66" t="s">
        <v>188</v>
      </c>
      <c r="D56" s="66">
        <v>151</v>
      </c>
    </row>
    <row r="57" spans="1:4" ht="16" customHeight="1" x14ac:dyDescent="0.3">
      <c r="A57" s="66" t="s">
        <v>7152</v>
      </c>
      <c r="B57" s="66" t="s">
        <v>7208</v>
      </c>
      <c r="C57" s="66" t="s">
        <v>188</v>
      </c>
      <c r="D57" s="66">
        <v>151</v>
      </c>
    </row>
    <row r="58" spans="1:4" ht="16" customHeight="1" x14ac:dyDescent="0.3">
      <c r="A58" s="66" t="s">
        <v>7152</v>
      </c>
      <c r="B58" s="66" t="s">
        <v>7209</v>
      </c>
      <c r="C58" s="66" t="s">
        <v>194</v>
      </c>
      <c r="D58" s="66">
        <v>157</v>
      </c>
    </row>
    <row r="59" spans="1:4" ht="16" customHeight="1" x14ac:dyDescent="0.3">
      <c r="A59" s="66" t="s">
        <v>7152</v>
      </c>
      <c r="B59" s="66" t="s">
        <v>7210</v>
      </c>
      <c r="C59" s="66" t="s">
        <v>194</v>
      </c>
      <c r="D59" s="66">
        <v>157</v>
      </c>
    </row>
    <row r="60" spans="1:4" ht="16" customHeight="1" x14ac:dyDescent="0.3">
      <c r="A60" s="66" t="s">
        <v>7152</v>
      </c>
      <c r="B60" s="66" t="s">
        <v>7211</v>
      </c>
      <c r="C60" s="66" t="s">
        <v>194</v>
      </c>
      <c r="D60" s="66">
        <v>157</v>
      </c>
    </row>
    <row r="61" spans="1:4" ht="16" customHeight="1" x14ac:dyDescent="0.3">
      <c r="A61" s="66" t="s">
        <v>7152</v>
      </c>
      <c r="B61" s="66" t="s">
        <v>7212</v>
      </c>
      <c r="C61" s="66" t="s">
        <v>194</v>
      </c>
      <c r="D61" s="66">
        <v>157</v>
      </c>
    </row>
    <row r="62" spans="1:4" ht="16" customHeight="1" x14ac:dyDescent="0.3">
      <c r="A62" s="66" t="s">
        <v>7152</v>
      </c>
      <c r="B62" s="66" t="s">
        <v>7213</v>
      </c>
      <c r="C62" s="66" t="s">
        <v>194</v>
      </c>
      <c r="D62" s="66">
        <v>157</v>
      </c>
    </row>
    <row r="63" spans="1:4" ht="16" customHeight="1" x14ac:dyDescent="0.3">
      <c r="A63" s="66" t="s">
        <v>7152</v>
      </c>
      <c r="B63" s="66" t="s">
        <v>7214</v>
      </c>
      <c r="C63" s="66" t="s">
        <v>198</v>
      </c>
      <c r="D63" s="66">
        <v>161</v>
      </c>
    </row>
    <row r="64" spans="1:4" ht="16" customHeight="1" x14ac:dyDescent="0.3">
      <c r="A64" s="66" t="s">
        <v>7152</v>
      </c>
      <c r="B64" s="66" t="s">
        <v>7215</v>
      </c>
      <c r="C64" s="66" t="s">
        <v>198</v>
      </c>
      <c r="D64" s="66">
        <v>161</v>
      </c>
    </row>
    <row r="65" spans="1:4" ht="16" customHeight="1" x14ac:dyDescent="0.3">
      <c r="A65" s="66" t="s">
        <v>7152</v>
      </c>
      <c r="B65" s="66" t="s">
        <v>7216</v>
      </c>
      <c r="C65" s="66" t="s">
        <v>225</v>
      </c>
      <c r="D65" s="66">
        <v>188</v>
      </c>
    </row>
    <row r="66" spans="1:4" ht="16" customHeight="1" x14ac:dyDescent="0.3">
      <c r="A66" s="66" t="s">
        <v>7152</v>
      </c>
      <c r="B66" s="66" t="s">
        <v>7217</v>
      </c>
      <c r="C66" s="66" t="s">
        <v>225</v>
      </c>
      <c r="D66" s="66">
        <v>188</v>
      </c>
    </row>
    <row r="67" spans="1:4" ht="16" customHeight="1" x14ac:dyDescent="0.3">
      <c r="A67" s="66" t="s">
        <v>7152</v>
      </c>
      <c r="B67" s="66" t="s">
        <v>7218</v>
      </c>
      <c r="C67" s="66" t="s">
        <v>225</v>
      </c>
      <c r="D67" s="66">
        <v>188</v>
      </c>
    </row>
    <row r="68" spans="1:4" ht="16" customHeight="1" x14ac:dyDescent="0.3">
      <c r="A68" s="66" t="s">
        <v>7152</v>
      </c>
      <c r="B68" s="66" t="s">
        <v>7219</v>
      </c>
      <c r="C68" s="66" t="s">
        <v>228</v>
      </c>
      <c r="D68" s="66">
        <v>191</v>
      </c>
    </row>
    <row r="69" spans="1:4" ht="16" customHeight="1" x14ac:dyDescent="0.3">
      <c r="A69" s="66" t="s">
        <v>7152</v>
      </c>
      <c r="B69" s="66" t="s">
        <v>7220</v>
      </c>
      <c r="C69" s="66" t="s">
        <v>232</v>
      </c>
      <c r="D69" s="66">
        <v>195</v>
      </c>
    </row>
    <row r="70" spans="1:4" ht="16" customHeight="1" x14ac:dyDescent="0.3">
      <c r="A70" s="66" t="s">
        <v>7152</v>
      </c>
      <c r="B70" s="66" t="s">
        <v>7221</v>
      </c>
      <c r="C70" s="66" t="s">
        <v>232</v>
      </c>
      <c r="D70" s="66">
        <v>195</v>
      </c>
    </row>
    <row r="71" spans="1:4" ht="16" customHeight="1" x14ac:dyDescent="0.3">
      <c r="A71" s="66" t="s">
        <v>7152</v>
      </c>
      <c r="B71" s="66" t="s">
        <v>7222</v>
      </c>
      <c r="C71" s="66" t="s">
        <v>232</v>
      </c>
      <c r="D71" s="66">
        <v>195</v>
      </c>
    </row>
    <row r="72" spans="1:4" ht="16" customHeight="1" x14ac:dyDescent="0.3">
      <c r="A72" s="66" t="s">
        <v>7152</v>
      </c>
      <c r="B72" s="66" t="s">
        <v>7223</v>
      </c>
      <c r="C72" s="66" t="s">
        <v>232</v>
      </c>
      <c r="D72" s="66">
        <v>195</v>
      </c>
    </row>
    <row r="73" spans="1:4" ht="16" customHeight="1" x14ac:dyDescent="0.3">
      <c r="A73" s="66" t="s">
        <v>7152</v>
      </c>
      <c r="B73" s="66" t="s">
        <v>7224</v>
      </c>
      <c r="C73" s="66" t="s">
        <v>235</v>
      </c>
      <c r="D73" s="66">
        <v>198</v>
      </c>
    </row>
    <row r="74" spans="1:4" ht="16" customHeight="1" x14ac:dyDescent="0.3">
      <c r="A74" s="66" t="s">
        <v>7152</v>
      </c>
      <c r="B74" s="66" t="s">
        <v>7225</v>
      </c>
      <c r="C74" s="66" t="s">
        <v>235</v>
      </c>
      <c r="D74" s="66">
        <v>198</v>
      </c>
    </row>
    <row r="75" spans="1:4" ht="16" customHeight="1" x14ac:dyDescent="0.3">
      <c r="A75" s="66" t="s">
        <v>7152</v>
      </c>
      <c r="B75" s="66" t="s">
        <v>7226</v>
      </c>
      <c r="C75" s="66" t="s">
        <v>238</v>
      </c>
      <c r="D75" s="66">
        <v>201</v>
      </c>
    </row>
    <row r="76" spans="1:4" ht="16" customHeight="1" x14ac:dyDescent="0.3">
      <c r="A76" s="66" t="s">
        <v>7152</v>
      </c>
      <c r="B76" s="66" t="s">
        <v>7227</v>
      </c>
      <c r="C76" s="66" t="s">
        <v>248</v>
      </c>
      <c r="D76" s="66">
        <v>211</v>
      </c>
    </row>
    <row r="77" spans="1:4" ht="16" customHeight="1" x14ac:dyDescent="0.3">
      <c r="A77" s="66" t="s">
        <v>7152</v>
      </c>
      <c r="B77" s="66" t="s">
        <v>7228</v>
      </c>
      <c r="C77" s="66" t="s">
        <v>248</v>
      </c>
      <c r="D77" s="66">
        <v>211</v>
      </c>
    </row>
    <row r="78" spans="1:4" ht="16" customHeight="1" x14ac:dyDescent="0.3">
      <c r="A78" s="66" t="s">
        <v>7152</v>
      </c>
      <c r="B78" s="66" t="s">
        <v>7229</v>
      </c>
      <c r="C78" s="66" t="s">
        <v>254</v>
      </c>
      <c r="D78" s="66">
        <v>217</v>
      </c>
    </row>
    <row r="79" spans="1:4" ht="16" customHeight="1" x14ac:dyDescent="0.3">
      <c r="A79" s="66" t="s">
        <v>7152</v>
      </c>
      <c r="B79" s="66" t="s">
        <v>7230</v>
      </c>
      <c r="C79" s="66" t="s">
        <v>257</v>
      </c>
      <c r="D79" s="66">
        <v>220</v>
      </c>
    </row>
    <row r="80" spans="1:4" ht="16" customHeight="1" x14ac:dyDescent="0.3">
      <c r="A80" s="66" t="s">
        <v>7152</v>
      </c>
      <c r="B80" s="66" t="s">
        <v>7231</v>
      </c>
      <c r="C80" s="66" t="s">
        <v>257</v>
      </c>
      <c r="D80" s="66">
        <v>220</v>
      </c>
    </row>
    <row r="81" spans="1:4" ht="16" customHeight="1" x14ac:dyDescent="0.3">
      <c r="A81" s="66" t="s">
        <v>7152</v>
      </c>
      <c r="B81" s="66" t="s">
        <v>7232</v>
      </c>
      <c r="C81" s="66" t="s">
        <v>269</v>
      </c>
      <c r="D81" s="66">
        <v>232</v>
      </c>
    </row>
    <row r="82" spans="1:4" ht="16" customHeight="1" x14ac:dyDescent="0.3">
      <c r="A82" s="66" t="s">
        <v>7152</v>
      </c>
      <c r="B82" s="66" t="s">
        <v>7233</v>
      </c>
      <c r="C82" s="66" t="s">
        <v>276</v>
      </c>
      <c r="D82" s="66">
        <v>239</v>
      </c>
    </row>
    <row r="83" spans="1:4" ht="16" customHeight="1" x14ac:dyDescent="0.3">
      <c r="A83" s="66" t="s">
        <v>7152</v>
      </c>
      <c r="B83" s="66" t="s">
        <v>7234</v>
      </c>
      <c r="C83" s="66" t="s">
        <v>276</v>
      </c>
      <c r="D83" s="66">
        <v>239</v>
      </c>
    </row>
    <row r="84" spans="1:4" ht="16" customHeight="1" x14ac:dyDescent="0.3">
      <c r="A84" s="66" t="s">
        <v>7152</v>
      </c>
      <c r="B84" s="66" t="s">
        <v>7235</v>
      </c>
      <c r="C84" s="66" t="s">
        <v>278</v>
      </c>
      <c r="D84" s="66">
        <v>241</v>
      </c>
    </row>
    <row r="85" spans="1:4" ht="16" customHeight="1" x14ac:dyDescent="0.3">
      <c r="A85" s="66" t="s">
        <v>7152</v>
      </c>
      <c r="B85" s="66" t="s">
        <v>7236</v>
      </c>
      <c r="C85" s="66" t="s">
        <v>278</v>
      </c>
      <c r="D85" s="66">
        <v>241</v>
      </c>
    </row>
    <row r="86" spans="1:4" ht="16" customHeight="1" x14ac:dyDescent="0.3">
      <c r="A86" s="66" t="s">
        <v>7152</v>
      </c>
      <c r="B86" s="66" t="s">
        <v>7237</v>
      </c>
      <c r="C86" s="66" t="s">
        <v>286</v>
      </c>
      <c r="D86" s="66">
        <v>249</v>
      </c>
    </row>
    <row r="87" spans="1:4" ht="16" customHeight="1" x14ac:dyDescent="0.3">
      <c r="A87" s="66" t="s">
        <v>7152</v>
      </c>
      <c r="B87" s="66" t="s">
        <v>7238</v>
      </c>
      <c r="C87" s="66" t="s">
        <v>286</v>
      </c>
      <c r="D87" s="66">
        <v>249</v>
      </c>
    </row>
    <row r="88" spans="1:4" ht="16" customHeight="1" x14ac:dyDescent="0.3">
      <c r="A88" s="66" t="s">
        <v>7152</v>
      </c>
      <c r="B88" s="66" t="s">
        <v>7239</v>
      </c>
      <c r="C88" s="66" t="s">
        <v>290</v>
      </c>
      <c r="D88" s="66">
        <v>253</v>
      </c>
    </row>
    <row r="89" spans="1:4" ht="16" customHeight="1" x14ac:dyDescent="0.3">
      <c r="A89" s="66" t="s">
        <v>7152</v>
      </c>
      <c r="B89" s="66" t="s">
        <v>7240</v>
      </c>
      <c r="C89" s="66" t="s">
        <v>290</v>
      </c>
      <c r="D89" s="66">
        <v>253</v>
      </c>
    </row>
    <row r="90" spans="1:4" ht="16" customHeight="1" x14ac:dyDescent="0.3">
      <c r="A90" s="66" t="s">
        <v>7152</v>
      </c>
      <c r="B90" s="66" t="s">
        <v>7241</v>
      </c>
      <c r="C90" s="66" t="s">
        <v>290</v>
      </c>
      <c r="D90" s="66">
        <v>253</v>
      </c>
    </row>
    <row r="91" spans="1:4" ht="16" customHeight="1" x14ac:dyDescent="0.3">
      <c r="A91" s="66" t="s">
        <v>7152</v>
      </c>
      <c r="B91" s="69" t="s">
        <v>7</v>
      </c>
      <c r="C91" s="66" t="s">
        <v>307</v>
      </c>
      <c r="D91" s="66">
        <v>270</v>
      </c>
    </row>
    <row r="92" spans="1:4" ht="16" customHeight="1" x14ac:dyDescent="0.3">
      <c r="A92" s="66" t="s">
        <v>7152</v>
      </c>
      <c r="B92" s="69" t="s">
        <v>8</v>
      </c>
      <c r="C92" s="66" t="s">
        <v>307</v>
      </c>
      <c r="D92" s="66">
        <v>270</v>
      </c>
    </row>
    <row r="93" spans="1:4" ht="16" customHeight="1" x14ac:dyDescent="0.3">
      <c r="A93" s="66" t="s">
        <v>7152</v>
      </c>
      <c r="B93" s="69" t="s">
        <v>5</v>
      </c>
      <c r="C93" s="66" t="s">
        <v>307</v>
      </c>
      <c r="D93" s="66">
        <v>270</v>
      </c>
    </row>
    <row r="94" spans="1:4" ht="16" customHeight="1" x14ac:dyDescent="0.3">
      <c r="A94" s="66" t="s">
        <v>7152</v>
      </c>
      <c r="B94" s="69" t="s">
        <v>6</v>
      </c>
      <c r="C94" s="66" t="s">
        <v>307</v>
      </c>
      <c r="D94" s="66">
        <v>270</v>
      </c>
    </row>
    <row r="95" spans="1:4" ht="16" customHeight="1" x14ac:dyDescent="0.3">
      <c r="A95" s="66" t="s">
        <v>7152</v>
      </c>
      <c r="B95" s="69" t="s">
        <v>4</v>
      </c>
      <c r="C95" s="66" t="s">
        <v>307</v>
      </c>
      <c r="D95" s="66">
        <v>270</v>
      </c>
    </row>
    <row r="96" spans="1:4" ht="16" customHeight="1" x14ac:dyDescent="0.3">
      <c r="A96" s="66" t="s">
        <v>7152</v>
      </c>
      <c r="B96" s="66" t="s">
        <v>7242</v>
      </c>
      <c r="C96" s="66" t="s">
        <v>344</v>
      </c>
      <c r="D96" s="66">
        <v>307</v>
      </c>
    </row>
    <row r="97" spans="1:4" ht="16" customHeight="1" x14ac:dyDescent="0.3">
      <c r="A97" s="66" t="s">
        <v>7152</v>
      </c>
      <c r="B97" s="66" t="s">
        <v>7243</v>
      </c>
      <c r="C97" s="66" t="s">
        <v>344</v>
      </c>
      <c r="D97" s="66">
        <v>307</v>
      </c>
    </row>
    <row r="98" spans="1:4" ht="16" customHeight="1" x14ac:dyDescent="0.3">
      <c r="A98" s="66" t="s">
        <v>7152</v>
      </c>
      <c r="B98" s="66" t="s">
        <v>7244</v>
      </c>
      <c r="C98" s="66" t="s">
        <v>354</v>
      </c>
      <c r="D98" s="66">
        <v>317</v>
      </c>
    </row>
    <row r="99" spans="1:4" ht="16" customHeight="1" x14ac:dyDescent="0.3">
      <c r="A99" s="66" t="s">
        <v>7152</v>
      </c>
      <c r="B99" s="66" t="s">
        <v>7245</v>
      </c>
      <c r="C99" s="66" t="s">
        <v>364</v>
      </c>
      <c r="D99" s="66">
        <v>327</v>
      </c>
    </row>
    <row r="100" spans="1:4" ht="16" customHeight="1" x14ac:dyDescent="0.3">
      <c r="A100" s="66" t="s">
        <v>7152</v>
      </c>
      <c r="B100" s="66" t="s">
        <v>7246</v>
      </c>
      <c r="C100" s="66" t="s">
        <v>383</v>
      </c>
      <c r="D100" s="66">
        <v>346</v>
      </c>
    </row>
    <row r="101" spans="1:4" ht="16" customHeight="1" x14ac:dyDescent="0.3">
      <c r="A101" s="66" t="s">
        <v>7152</v>
      </c>
      <c r="B101" s="66" t="s">
        <v>7247</v>
      </c>
      <c r="C101" s="66" t="s">
        <v>383</v>
      </c>
      <c r="D101" s="66">
        <v>346</v>
      </c>
    </row>
    <row r="102" spans="1:4" ht="16" customHeight="1" x14ac:dyDescent="0.3">
      <c r="A102" s="66" t="s">
        <v>7152</v>
      </c>
      <c r="B102" s="66" t="s">
        <v>7248</v>
      </c>
      <c r="C102" s="66" t="s">
        <v>409</v>
      </c>
      <c r="D102" s="66">
        <v>372</v>
      </c>
    </row>
    <row r="103" spans="1:4" ht="16" customHeight="1" x14ac:dyDescent="0.3">
      <c r="A103" s="66" t="s">
        <v>7152</v>
      </c>
      <c r="B103" s="66" t="s">
        <v>7249</v>
      </c>
      <c r="C103" s="66" t="s">
        <v>507</v>
      </c>
      <c r="D103" s="66">
        <v>470</v>
      </c>
    </row>
    <row r="104" spans="1:4" ht="16" customHeight="1" x14ac:dyDescent="0.3">
      <c r="A104" s="66" t="s">
        <v>7152</v>
      </c>
      <c r="B104" s="66" t="s">
        <v>7250</v>
      </c>
      <c r="C104" s="66" t="s">
        <v>653</v>
      </c>
      <c r="D104" s="66">
        <v>616</v>
      </c>
    </row>
    <row r="105" spans="1:4" ht="16" customHeight="1" x14ac:dyDescent="0.3">
      <c r="A105" s="66" t="s">
        <v>7152</v>
      </c>
      <c r="B105" s="66" t="s">
        <v>7251</v>
      </c>
      <c r="C105" s="66" t="s">
        <v>712</v>
      </c>
      <c r="D105" s="66">
        <v>675</v>
      </c>
    </row>
    <row r="106" spans="1:4" ht="16" customHeight="1" x14ac:dyDescent="0.3">
      <c r="A106" s="66" t="s">
        <v>7152</v>
      </c>
      <c r="B106" s="66" t="s">
        <v>7252</v>
      </c>
      <c r="C106" s="66" t="s">
        <v>782</v>
      </c>
      <c r="D106" s="66">
        <v>745</v>
      </c>
    </row>
    <row r="107" spans="1:4" ht="16" customHeight="1" x14ac:dyDescent="0.3">
      <c r="A107" s="66" t="s">
        <v>7152</v>
      </c>
      <c r="B107" s="66" t="s">
        <v>7253</v>
      </c>
      <c r="C107" s="66" t="s">
        <v>782</v>
      </c>
      <c r="D107" s="66">
        <v>745</v>
      </c>
    </row>
    <row r="108" spans="1:4" ht="16" customHeight="1" x14ac:dyDescent="0.3">
      <c r="A108" s="66" t="s">
        <v>7152</v>
      </c>
      <c r="B108" s="66" t="s">
        <v>7254</v>
      </c>
      <c r="C108" s="66" t="s">
        <v>782</v>
      </c>
      <c r="D108" s="66">
        <v>745</v>
      </c>
    </row>
    <row r="109" spans="1:4" ht="16" customHeight="1" x14ac:dyDescent="0.3">
      <c r="A109" s="66" t="s">
        <v>7152</v>
      </c>
      <c r="B109" s="66" t="s">
        <v>7255</v>
      </c>
      <c r="C109" s="66" t="s">
        <v>782</v>
      </c>
      <c r="D109" s="66">
        <v>745</v>
      </c>
    </row>
    <row r="110" spans="1:4" ht="16" customHeight="1" x14ac:dyDescent="0.3">
      <c r="A110" s="66" t="s">
        <v>7152</v>
      </c>
      <c r="B110" s="66" t="s">
        <v>7256</v>
      </c>
      <c r="C110" s="66" t="s">
        <v>879</v>
      </c>
      <c r="D110" s="66">
        <v>842</v>
      </c>
    </row>
    <row r="111" spans="1:4" ht="16" customHeight="1" x14ac:dyDescent="0.3">
      <c r="A111" s="66" t="s">
        <v>7152</v>
      </c>
      <c r="B111" s="66" t="s">
        <v>7257</v>
      </c>
      <c r="C111" s="66" t="s">
        <v>1360</v>
      </c>
      <c r="D111" s="66" t="s">
        <v>7148</v>
      </c>
    </row>
    <row r="112" spans="1:4" ht="16" customHeight="1" x14ac:dyDescent="0.3">
      <c r="A112" s="66" t="s">
        <v>7152</v>
      </c>
      <c r="B112" s="66" t="s">
        <v>7258</v>
      </c>
      <c r="C112" s="66" t="s">
        <v>1364</v>
      </c>
      <c r="D112" s="66" t="s">
        <v>7148</v>
      </c>
    </row>
    <row r="113" spans="1:4" ht="16" customHeight="1" x14ac:dyDescent="0.3">
      <c r="A113" s="66" t="s">
        <v>7152</v>
      </c>
      <c r="B113" s="66" t="s">
        <v>7259</v>
      </c>
      <c r="C113" s="66" t="s">
        <v>7260</v>
      </c>
      <c r="D113" s="66" t="s">
        <v>7148</v>
      </c>
    </row>
    <row r="114" spans="1:4" ht="16" customHeight="1" x14ac:dyDescent="0.3">
      <c r="A114" s="66" t="s">
        <v>7152</v>
      </c>
      <c r="B114" s="66" t="s">
        <v>7261</v>
      </c>
      <c r="C114" s="66" t="s">
        <v>1553</v>
      </c>
      <c r="D114" s="66" t="s">
        <v>7148</v>
      </c>
    </row>
    <row r="115" spans="1:4" ht="16" customHeight="1" x14ac:dyDescent="0.3">
      <c r="A115" s="66" t="s">
        <v>7152</v>
      </c>
      <c r="B115" s="66" t="s">
        <v>7262</v>
      </c>
      <c r="C115" s="66" t="s">
        <v>1630</v>
      </c>
      <c r="D115" s="66" t="s">
        <v>7148</v>
      </c>
    </row>
    <row r="116" spans="1:4" ht="16" customHeight="1" x14ac:dyDescent="0.3">
      <c r="A116" s="66" t="s">
        <v>7152</v>
      </c>
      <c r="B116" s="66" t="s">
        <v>7263</v>
      </c>
      <c r="C116" s="66" t="s">
        <v>1590</v>
      </c>
      <c r="D116" s="66" t="s">
        <v>7148</v>
      </c>
    </row>
    <row r="117" spans="1:4" ht="16" customHeight="1" x14ac:dyDescent="0.3">
      <c r="A117" s="66" t="s">
        <v>7152</v>
      </c>
      <c r="B117" s="66" t="s">
        <v>7264</v>
      </c>
      <c r="C117" s="66" t="s">
        <v>1408</v>
      </c>
      <c r="D117" s="66" t="s">
        <v>7148</v>
      </c>
    </row>
    <row r="118" spans="1:4" ht="16" customHeight="1" x14ac:dyDescent="0.3">
      <c r="A118" s="66" t="s">
        <v>7152</v>
      </c>
      <c r="B118" s="66" t="s">
        <v>7265</v>
      </c>
      <c r="C118" s="66" t="s">
        <v>7266</v>
      </c>
      <c r="D118" s="66" t="s">
        <v>7148</v>
      </c>
    </row>
    <row r="119" spans="1:4" ht="16" customHeight="1" x14ac:dyDescent="0.3">
      <c r="A119" s="66" t="s">
        <v>7152</v>
      </c>
      <c r="B119" s="66" t="s">
        <v>7267</v>
      </c>
      <c r="C119" s="66" t="s">
        <v>7268</v>
      </c>
      <c r="D119" s="66" t="s">
        <v>7148</v>
      </c>
    </row>
    <row r="120" spans="1:4" ht="16" customHeight="1" x14ac:dyDescent="0.3">
      <c r="A120" s="66" t="s">
        <v>7152</v>
      </c>
      <c r="B120" s="66" t="s">
        <v>7269</v>
      </c>
      <c r="C120" s="66" t="s">
        <v>7268</v>
      </c>
      <c r="D120" s="66" t="s">
        <v>7148</v>
      </c>
    </row>
    <row r="121" spans="1:4" ht="16" customHeight="1" x14ac:dyDescent="0.3">
      <c r="A121" s="66" t="s">
        <v>7152</v>
      </c>
      <c r="B121" s="66" t="s">
        <v>7270</v>
      </c>
      <c r="C121" s="66" t="s">
        <v>7268</v>
      </c>
      <c r="D121" s="66" t="s">
        <v>7148</v>
      </c>
    </row>
    <row r="122" spans="1:4" ht="16" customHeight="1" x14ac:dyDescent="0.3">
      <c r="A122" s="66" t="s">
        <v>7152</v>
      </c>
      <c r="B122" s="66" t="s">
        <v>7271</v>
      </c>
      <c r="C122" s="66" t="s">
        <v>7268</v>
      </c>
      <c r="D122" s="66" t="s">
        <v>7148</v>
      </c>
    </row>
    <row r="123" spans="1:4" ht="16" customHeight="1" x14ac:dyDescent="0.3">
      <c r="A123" s="66" t="s">
        <v>7152</v>
      </c>
      <c r="B123" s="66" t="s">
        <v>7272</v>
      </c>
      <c r="C123" s="66" t="s">
        <v>7273</v>
      </c>
      <c r="D123" s="66" t="s">
        <v>7148</v>
      </c>
    </row>
    <row r="124" spans="1:4" ht="16" customHeight="1" x14ac:dyDescent="0.3">
      <c r="A124" s="66" t="s">
        <v>7152</v>
      </c>
      <c r="B124" s="66" t="s">
        <v>7274</v>
      </c>
      <c r="C124" s="66" t="s">
        <v>7273</v>
      </c>
      <c r="D124" s="66" t="s">
        <v>7148</v>
      </c>
    </row>
    <row r="125" spans="1:4" ht="16" customHeight="1" x14ac:dyDescent="0.3">
      <c r="A125" s="66" t="s">
        <v>7152</v>
      </c>
      <c r="B125" s="66" t="s">
        <v>7275</v>
      </c>
      <c r="C125" s="66" t="s">
        <v>7276</v>
      </c>
      <c r="D125" s="66" t="s">
        <v>7148</v>
      </c>
    </row>
    <row r="126" spans="1:4" ht="16" customHeight="1" x14ac:dyDescent="0.3">
      <c r="A126" s="66" t="s">
        <v>7152</v>
      </c>
      <c r="B126" s="66" t="s">
        <v>7277</v>
      </c>
      <c r="C126" s="66" t="s">
        <v>7276</v>
      </c>
      <c r="D126" s="66" t="s">
        <v>7148</v>
      </c>
    </row>
    <row r="127" spans="1:4" ht="16" customHeight="1" x14ac:dyDescent="0.3">
      <c r="A127" s="66" t="s">
        <v>7152</v>
      </c>
      <c r="B127" s="66" t="s">
        <v>7278</v>
      </c>
      <c r="C127" s="66" t="s">
        <v>7279</v>
      </c>
      <c r="D127" s="66" t="s">
        <v>7148</v>
      </c>
    </row>
    <row r="128" spans="1:4" ht="16" customHeight="1" x14ac:dyDescent="0.3">
      <c r="A128" s="66" t="s">
        <v>7152</v>
      </c>
      <c r="B128" s="66" t="s">
        <v>7280</v>
      </c>
      <c r="C128" s="66" t="s">
        <v>4457</v>
      </c>
      <c r="D128" s="66" t="s">
        <v>7148</v>
      </c>
    </row>
    <row r="129" spans="1:4" ht="16" customHeight="1" x14ac:dyDescent="0.3">
      <c r="A129" s="66" t="s">
        <v>7152</v>
      </c>
      <c r="B129" s="66" t="s">
        <v>7281</v>
      </c>
      <c r="C129" s="66" t="s">
        <v>1361</v>
      </c>
      <c r="D129" s="66" t="s">
        <v>7148</v>
      </c>
    </row>
    <row r="130" spans="1:4" ht="16" customHeight="1" x14ac:dyDescent="0.3">
      <c r="A130" s="66" t="s">
        <v>7152</v>
      </c>
      <c r="B130" s="66" t="s">
        <v>7282</v>
      </c>
      <c r="C130" s="66" t="s">
        <v>2860</v>
      </c>
      <c r="D130" s="66" t="s">
        <v>7148</v>
      </c>
    </row>
    <row r="131" spans="1:4" ht="16" customHeight="1" x14ac:dyDescent="0.3">
      <c r="A131" s="66" t="s">
        <v>7152</v>
      </c>
      <c r="B131" s="66" t="s">
        <v>7283</v>
      </c>
      <c r="C131" s="66" t="s">
        <v>7284</v>
      </c>
      <c r="D131" s="66" t="s">
        <v>7148</v>
      </c>
    </row>
    <row r="132" spans="1:4" ht="16" customHeight="1" x14ac:dyDescent="0.3">
      <c r="A132" s="66" t="s">
        <v>7152</v>
      </c>
      <c r="B132" s="66" t="s">
        <v>7285</v>
      </c>
      <c r="C132" s="66" t="s">
        <v>7286</v>
      </c>
      <c r="D132" s="66" t="s">
        <v>7148</v>
      </c>
    </row>
    <row r="133" spans="1:4" ht="16" customHeight="1" x14ac:dyDescent="0.3">
      <c r="A133" s="66" t="s">
        <v>7152</v>
      </c>
      <c r="B133" s="66" t="s">
        <v>7287</v>
      </c>
      <c r="C133" s="66" t="s">
        <v>5549</v>
      </c>
      <c r="D133" s="66" t="s">
        <v>7148</v>
      </c>
    </row>
    <row r="134" spans="1:4" ht="16" customHeight="1" x14ac:dyDescent="0.3">
      <c r="A134" s="66" t="s">
        <v>7152</v>
      </c>
      <c r="B134" s="66" t="s">
        <v>7288</v>
      </c>
      <c r="C134" s="66" t="s">
        <v>7289</v>
      </c>
      <c r="D134" s="66" t="s">
        <v>7148</v>
      </c>
    </row>
    <row r="135" spans="1:4" ht="16" customHeight="1" x14ac:dyDescent="0.3">
      <c r="A135" s="66" t="s">
        <v>7152</v>
      </c>
      <c r="B135" s="66" t="s">
        <v>7290</v>
      </c>
      <c r="C135" s="66" t="s">
        <v>7291</v>
      </c>
      <c r="D135" s="66" t="s">
        <v>7148</v>
      </c>
    </row>
    <row r="136" spans="1:4" ht="16" customHeight="1" x14ac:dyDescent="0.3">
      <c r="A136" s="66" t="s">
        <v>7152</v>
      </c>
      <c r="B136" s="66" t="s">
        <v>7292</v>
      </c>
      <c r="C136" s="66" t="s">
        <v>7293</v>
      </c>
      <c r="D136" s="66" t="s">
        <v>7148</v>
      </c>
    </row>
    <row r="137" spans="1:4" ht="16" customHeight="1" x14ac:dyDescent="0.3">
      <c r="A137" s="66" t="s">
        <v>7152</v>
      </c>
      <c r="B137" s="66" t="s">
        <v>7294</v>
      </c>
      <c r="C137" s="66" t="s">
        <v>7295</v>
      </c>
      <c r="D137" s="66" t="s">
        <v>7148</v>
      </c>
    </row>
    <row r="138" spans="1:4" ht="16" customHeight="1" x14ac:dyDescent="0.3">
      <c r="A138" s="66" t="s">
        <v>7152</v>
      </c>
      <c r="B138" s="66" t="s">
        <v>7296</v>
      </c>
      <c r="C138" s="66" t="s">
        <v>7297</v>
      </c>
      <c r="D138" s="66" t="s">
        <v>7148</v>
      </c>
    </row>
    <row r="139" spans="1:4" ht="16" customHeight="1" x14ac:dyDescent="0.3">
      <c r="A139" s="66" t="s">
        <v>7152</v>
      </c>
      <c r="B139" s="66" t="s">
        <v>7298</v>
      </c>
      <c r="C139" s="66" t="s">
        <v>7299</v>
      </c>
      <c r="D139" s="66" t="s">
        <v>7148</v>
      </c>
    </row>
    <row r="140" spans="1:4" ht="16" customHeight="1" x14ac:dyDescent="0.3">
      <c r="A140" s="66" t="s">
        <v>7152</v>
      </c>
      <c r="B140" s="66" t="s">
        <v>7300</v>
      </c>
      <c r="C140" s="66" t="s">
        <v>3977</v>
      </c>
      <c r="D140" s="66" t="s">
        <v>7148</v>
      </c>
    </row>
    <row r="141" spans="1:4" ht="16" customHeight="1" x14ac:dyDescent="0.3">
      <c r="A141" s="66" t="s">
        <v>7152</v>
      </c>
      <c r="B141" s="66" t="s">
        <v>7301</v>
      </c>
      <c r="C141" s="66" t="s">
        <v>3807</v>
      </c>
      <c r="D141" s="66" t="s">
        <v>7148</v>
      </c>
    </row>
    <row r="142" spans="1:4" ht="16" customHeight="1" x14ac:dyDescent="0.3">
      <c r="A142" s="66" t="s">
        <v>7152</v>
      </c>
      <c r="B142" s="66" t="s">
        <v>7302</v>
      </c>
      <c r="C142" s="66" t="s">
        <v>2971</v>
      </c>
      <c r="D142" s="66" t="s">
        <v>7148</v>
      </c>
    </row>
    <row r="143" spans="1:4" ht="16" customHeight="1" x14ac:dyDescent="0.3">
      <c r="A143" s="66" t="s">
        <v>7152</v>
      </c>
      <c r="B143" s="66" t="s">
        <v>7303</v>
      </c>
      <c r="C143" s="66" t="s">
        <v>1910</v>
      </c>
      <c r="D143" s="66" t="s">
        <v>7148</v>
      </c>
    </row>
    <row r="144" spans="1:4" ht="16" customHeight="1" x14ac:dyDescent="0.3">
      <c r="A144" s="66" t="s">
        <v>7152</v>
      </c>
      <c r="B144" s="66" t="s">
        <v>7304</v>
      </c>
      <c r="C144" s="66" t="s">
        <v>1404</v>
      </c>
      <c r="D144" s="66" t="s">
        <v>7148</v>
      </c>
    </row>
    <row r="145" spans="1:4" ht="16" customHeight="1" x14ac:dyDescent="0.3">
      <c r="A145" s="66" t="s">
        <v>7152</v>
      </c>
      <c r="B145" s="66" t="s">
        <v>7305</v>
      </c>
      <c r="C145" s="66" t="s">
        <v>6114</v>
      </c>
      <c r="D145" s="66" t="s">
        <v>7148</v>
      </c>
    </row>
    <row r="146" spans="1:4" ht="16" customHeight="1" x14ac:dyDescent="0.3">
      <c r="A146" s="66" t="s">
        <v>7152</v>
      </c>
      <c r="B146" s="66" t="s">
        <v>7306</v>
      </c>
      <c r="C146" s="66" t="s">
        <v>1365</v>
      </c>
      <c r="D146" s="66" t="s">
        <v>7148</v>
      </c>
    </row>
    <row r="147" spans="1:4" ht="16" customHeight="1" x14ac:dyDescent="0.3">
      <c r="A147" s="66" t="s">
        <v>7152</v>
      </c>
      <c r="B147" s="66" t="s">
        <v>7307</v>
      </c>
      <c r="C147" s="66" t="s">
        <v>7308</v>
      </c>
      <c r="D147" s="66" t="s">
        <v>7148</v>
      </c>
    </row>
    <row r="148" spans="1:4" ht="16" customHeight="1" x14ac:dyDescent="0.3">
      <c r="A148" s="66" t="s">
        <v>7152</v>
      </c>
      <c r="B148" s="66" t="s">
        <v>7309</v>
      </c>
      <c r="C148" s="66" t="s">
        <v>4022</v>
      </c>
      <c r="D148" s="66" t="s">
        <v>7148</v>
      </c>
    </row>
    <row r="149" spans="1:4" ht="16" customHeight="1" x14ac:dyDescent="0.3">
      <c r="A149" s="66" t="s">
        <v>7152</v>
      </c>
      <c r="B149" s="66" t="s">
        <v>7310</v>
      </c>
      <c r="C149" s="66" t="s">
        <v>4022</v>
      </c>
      <c r="D149" s="66" t="s">
        <v>7148</v>
      </c>
    </row>
    <row r="150" spans="1:4" ht="16" customHeight="1" x14ac:dyDescent="0.3">
      <c r="A150" s="66" t="s">
        <v>7152</v>
      </c>
      <c r="B150" s="66" t="s">
        <v>7311</v>
      </c>
      <c r="C150" s="66" t="s">
        <v>7312</v>
      </c>
      <c r="D150" s="66" t="s">
        <v>7148</v>
      </c>
    </row>
    <row r="151" spans="1:4" ht="16" customHeight="1" x14ac:dyDescent="0.3">
      <c r="A151" s="66" t="s">
        <v>7152</v>
      </c>
      <c r="B151" s="66" t="s">
        <v>7313</v>
      </c>
      <c r="C151" s="66" t="s">
        <v>7312</v>
      </c>
      <c r="D151" s="66" t="s">
        <v>7148</v>
      </c>
    </row>
    <row r="152" spans="1:4" ht="16" customHeight="1" x14ac:dyDescent="0.3">
      <c r="A152" s="66" t="s">
        <v>7152</v>
      </c>
      <c r="B152" s="66" t="s">
        <v>7314</v>
      </c>
      <c r="C152" s="66" t="s">
        <v>7315</v>
      </c>
      <c r="D152" s="66" t="s">
        <v>7148</v>
      </c>
    </row>
    <row r="153" spans="1:4" ht="16" customHeight="1" x14ac:dyDescent="0.3">
      <c r="A153" s="66" t="s">
        <v>7152</v>
      </c>
      <c r="B153" s="66" t="s">
        <v>7316</v>
      </c>
      <c r="C153" s="66" t="s">
        <v>7317</v>
      </c>
      <c r="D153" s="66" t="s">
        <v>7148</v>
      </c>
    </row>
    <row r="154" spans="1:4" ht="16" customHeight="1" x14ac:dyDescent="0.3">
      <c r="A154" s="66" t="s">
        <v>7152</v>
      </c>
      <c r="B154" s="66" t="s">
        <v>7318</v>
      </c>
      <c r="C154" s="66" t="s">
        <v>7319</v>
      </c>
      <c r="D154" s="66" t="s">
        <v>7148</v>
      </c>
    </row>
    <row r="155" spans="1:4" ht="16" customHeight="1" x14ac:dyDescent="0.3">
      <c r="A155" s="66" t="s">
        <v>7152</v>
      </c>
      <c r="B155" s="66" t="s">
        <v>7320</v>
      </c>
      <c r="C155" s="66" t="s">
        <v>7321</v>
      </c>
      <c r="D155" s="66" t="s">
        <v>7148</v>
      </c>
    </row>
    <row r="156" spans="1:4" ht="16" customHeight="1" x14ac:dyDescent="0.3">
      <c r="A156" s="66" t="s">
        <v>7152</v>
      </c>
      <c r="B156" s="66" t="s">
        <v>7322</v>
      </c>
      <c r="C156" s="66" t="s">
        <v>7323</v>
      </c>
      <c r="D156" s="66" t="s">
        <v>7148</v>
      </c>
    </row>
    <row r="157" spans="1:4" ht="16" customHeight="1" x14ac:dyDescent="0.3">
      <c r="A157" s="66" t="s">
        <v>7152</v>
      </c>
      <c r="B157" s="66" t="s">
        <v>7324</v>
      </c>
      <c r="C157" s="66" t="s">
        <v>1395</v>
      </c>
      <c r="D157" s="66" t="s">
        <v>7148</v>
      </c>
    </row>
    <row r="158" spans="1:4" ht="16" customHeight="1" x14ac:dyDescent="0.3">
      <c r="A158" s="66" t="s">
        <v>7152</v>
      </c>
      <c r="B158" s="66" t="s">
        <v>7325</v>
      </c>
      <c r="C158" s="66" t="s">
        <v>6013</v>
      </c>
      <c r="D158" s="66" t="s">
        <v>7148</v>
      </c>
    </row>
    <row r="159" spans="1:4" ht="16" customHeight="1" x14ac:dyDescent="0.3">
      <c r="A159" s="66" t="s">
        <v>7152</v>
      </c>
      <c r="B159" s="66" t="s">
        <v>7326</v>
      </c>
      <c r="C159" s="66" t="s">
        <v>6013</v>
      </c>
      <c r="D159" s="66" t="s">
        <v>7148</v>
      </c>
    </row>
    <row r="160" spans="1:4" ht="16" customHeight="1" x14ac:dyDescent="0.3">
      <c r="A160" s="66" t="s">
        <v>7152</v>
      </c>
      <c r="B160" s="66" t="s">
        <v>7327</v>
      </c>
      <c r="C160" s="66" t="s">
        <v>7328</v>
      </c>
      <c r="D160" s="66" t="s">
        <v>7148</v>
      </c>
    </row>
    <row r="161" spans="1:4" ht="16" customHeight="1" x14ac:dyDescent="0.3">
      <c r="A161" s="66" t="s">
        <v>7152</v>
      </c>
      <c r="B161" s="66" t="s">
        <v>7329</v>
      </c>
      <c r="C161" s="66" t="s">
        <v>7328</v>
      </c>
      <c r="D161" s="66" t="s">
        <v>7148</v>
      </c>
    </row>
    <row r="162" spans="1:4" ht="16" customHeight="1" x14ac:dyDescent="0.3">
      <c r="A162" s="66" t="s">
        <v>7152</v>
      </c>
      <c r="B162" s="66" t="s">
        <v>7330</v>
      </c>
      <c r="C162" s="66" t="s">
        <v>5661</v>
      </c>
      <c r="D162" s="66" t="s">
        <v>7148</v>
      </c>
    </row>
    <row r="163" spans="1:4" ht="16" customHeight="1" x14ac:dyDescent="0.3">
      <c r="A163" s="66" t="s">
        <v>7152</v>
      </c>
      <c r="B163" s="66" t="s">
        <v>7331</v>
      </c>
      <c r="C163" s="66" t="s">
        <v>5661</v>
      </c>
      <c r="D163" s="66" t="s">
        <v>7148</v>
      </c>
    </row>
    <row r="164" spans="1:4" ht="16" customHeight="1" x14ac:dyDescent="0.3">
      <c r="A164" s="66" t="s">
        <v>7152</v>
      </c>
      <c r="B164" s="66" t="s">
        <v>7332</v>
      </c>
      <c r="C164" s="66" t="s">
        <v>5661</v>
      </c>
      <c r="D164" s="66" t="s">
        <v>7148</v>
      </c>
    </row>
    <row r="165" spans="1:4" ht="16" customHeight="1" x14ac:dyDescent="0.3">
      <c r="A165" s="66" t="s">
        <v>7152</v>
      </c>
      <c r="B165" s="66" t="s">
        <v>7333</v>
      </c>
      <c r="C165" s="66" t="s">
        <v>5661</v>
      </c>
      <c r="D165" s="66" t="s">
        <v>7148</v>
      </c>
    </row>
    <row r="166" spans="1:4" ht="16" customHeight="1" x14ac:dyDescent="0.3">
      <c r="A166" s="66" t="s">
        <v>7152</v>
      </c>
      <c r="B166" s="66" t="s">
        <v>7334</v>
      </c>
      <c r="C166" s="66" t="s">
        <v>6424</v>
      </c>
      <c r="D166" s="66" t="s">
        <v>7148</v>
      </c>
    </row>
    <row r="167" spans="1:4" ht="16" customHeight="1" x14ac:dyDescent="0.3">
      <c r="A167" s="66" t="s">
        <v>7152</v>
      </c>
      <c r="B167" s="66" t="s">
        <v>7335</v>
      </c>
      <c r="C167" s="66" t="s">
        <v>7336</v>
      </c>
      <c r="D167" s="66" t="s">
        <v>7148</v>
      </c>
    </row>
    <row r="168" spans="1:4" ht="16" customHeight="1" x14ac:dyDescent="0.3">
      <c r="A168" s="66" t="s">
        <v>7152</v>
      </c>
      <c r="B168" s="66" t="s">
        <v>7337</v>
      </c>
      <c r="C168" s="66" t="s">
        <v>7338</v>
      </c>
      <c r="D168" s="66" t="s">
        <v>7148</v>
      </c>
    </row>
    <row r="169" spans="1:4" ht="16" customHeight="1" x14ac:dyDescent="0.3">
      <c r="A169" s="66" t="s">
        <v>7152</v>
      </c>
      <c r="B169" s="66" t="s">
        <v>7339</v>
      </c>
      <c r="C169" s="66" t="s">
        <v>5181</v>
      </c>
      <c r="D169" s="66" t="s">
        <v>7148</v>
      </c>
    </row>
    <row r="170" spans="1:4" ht="16" customHeight="1" x14ac:dyDescent="0.3">
      <c r="A170" s="66" t="s">
        <v>7152</v>
      </c>
      <c r="B170" s="66" t="s">
        <v>7340</v>
      </c>
      <c r="C170" s="66" t="s">
        <v>7341</v>
      </c>
      <c r="D170" s="66" t="s">
        <v>7148</v>
      </c>
    </row>
    <row r="171" spans="1:4" ht="16" customHeight="1" x14ac:dyDescent="0.3">
      <c r="A171" s="66" t="s">
        <v>7152</v>
      </c>
      <c r="B171" s="66" t="s">
        <v>7342</v>
      </c>
      <c r="C171" s="66" t="s">
        <v>7341</v>
      </c>
      <c r="D171" s="66" t="s">
        <v>7148</v>
      </c>
    </row>
    <row r="172" spans="1:4" ht="16" customHeight="1" x14ac:dyDescent="0.3">
      <c r="A172" s="66" t="s">
        <v>7152</v>
      </c>
      <c r="B172" s="66" t="s">
        <v>7343</v>
      </c>
      <c r="C172" s="66" t="s">
        <v>7341</v>
      </c>
      <c r="D172" s="66" t="s">
        <v>7148</v>
      </c>
    </row>
    <row r="173" spans="1:4" ht="16" customHeight="1" x14ac:dyDescent="0.3">
      <c r="A173" s="66" t="s">
        <v>7152</v>
      </c>
      <c r="B173" s="66" t="s">
        <v>7344</v>
      </c>
      <c r="C173" s="66" t="s">
        <v>7341</v>
      </c>
      <c r="D173" s="66" t="s">
        <v>7148</v>
      </c>
    </row>
    <row r="174" spans="1:4" ht="16" customHeight="1" x14ac:dyDescent="0.3">
      <c r="A174" s="66" t="s">
        <v>7152</v>
      </c>
      <c r="B174" s="66" t="s">
        <v>7345</v>
      </c>
      <c r="C174" s="66" t="s">
        <v>7341</v>
      </c>
      <c r="D174" s="66" t="s">
        <v>7148</v>
      </c>
    </row>
    <row r="175" spans="1:4" ht="16" customHeight="1" x14ac:dyDescent="0.3">
      <c r="A175" s="66" t="s">
        <v>7152</v>
      </c>
      <c r="B175" s="66" t="s">
        <v>7346</v>
      </c>
      <c r="C175" s="66" t="s">
        <v>7341</v>
      </c>
      <c r="D175" s="66" t="s">
        <v>7148</v>
      </c>
    </row>
    <row r="176" spans="1:4" ht="16" customHeight="1" x14ac:dyDescent="0.3">
      <c r="A176" s="66" t="s">
        <v>7152</v>
      </c>
      <c r="B176" s="66" t="s">
        <v>7347</v>
      </c>
      <c r="C176" s="66" t="s">
        <v>7341</v>
      </c>
      <c r="D176" s="66" t="s">
        <v>7148</v>
      </c>
    </row>
    <row r="177" spans="1:4" ht="16" customHeight="1" x14ac:dyDescent="0.3">
      <c r="A177" s="66" t="s">
        <v>7152</v>
      </c>
      <c r="B177" s="66" t="s">
        <v>7348</v>
      </c>
      <c r="C177" s="66" t="s">
        <v>7341</v>
      </c>
      <c r="D177" s="66" t="s">
        <v>7148</v>
      </c>
    </row>
    <row r="178" spans="1:4" ht="16" customHeight="1" x14ac:dyDescent="0.3">
      <c r="A178" s="66" t="s">
        <v>7152</v>
      </c>
      <c r="B178" s="66" t="s">
        <v>7349</v>
      </c>
      <c r="C178" s="66" t="s">
        <v>7341</v>
      </c>
      <c r="D178" s="66" t="s">
        <v>7148</v>
      </c>
    </row>
    <row r="179" spans="1:4" ht="16" customHeight="1" x14ac:dyDescent="0.3">
      <c r="A179" s="66" t="s">
        <v>7152</v>
      </c>
      <c r="B179" s="66" t="s">
        <v>7350</v>
      </c>
      <c r="C179" s="66" t="s">
        <v>7341</v>
      </c>
      <c r="D179" s="66" t="s">
        <v>7148</v>
      </c>
    </row>
    <row r="180" spans="1:4" ht="16" customHeight="1" x14ac:dyDescent="0.3">
      <c r="A180" s="66" t="s">
        <v>7152</v>
      </c>
      <c r="B180" s="66" t="s">
        <v>7351</v>
      </c>
      <c r="C180" s="66" t="s">
        <v>7341</v>
      </c>
      <c r="D180" s="66" t="s">
        <v>7148</v>
      </c>
    </row>
    <row r="181" spans="1:4" ht="16" customHeight="1" x14ac:dyDescent="0.3">
      <c r="A181" s="66" t="s">
        <v>7152</v>
      </c>
      <c r="B181" s="69" t="s">
        <v>3</v>
      </c>
      <c r="C181" s="66"/>
      <c r="D181" s="66" t="s">
        <v>7148</v>
      </c>
    </row>
    <row r="182" spans="1:4" ht="16" customHeight="1" x14ac:dyDescent="0.3">
      <c r="A182" s="66" t="s">
        <v>7152</v>
      </c>
      <c r="B182" s="66" t="s">
        <v>7352</v>
      </c>
      <c r="C182" s="66" t="s">
        <v>7353</v>
      </c>
      <c r="D182" s="66" t="s">
        <v>7148</v>
      </c>
    </row>
    <row r="183" spans="1:4" ht="16" customHeight="1" x14ac:dyDescent="0.3">
      <c r="A183" s="66" t="s">
        <v>7152</v>
      </c>
      <c r="B183" s="66" t="s">
        <v>7354</v>
      </c>
      <c r="C183" s="66" t="s">
        <v>7355</v>
      </c>
      <c r="D183" s="66" t="s">
        <v>7148</v>
      </c>
    </row>
    <row r="184" spans="1:4" ht="16" customHeight="1" x14ac:dyDescent="0.3">
      <c r="A184" s="66" t="s">
        <v>7152</v>
      </c>
      <c r="B184" s="66" t="s">
        <v>7356</v>
      </c>
      <c r="C184" s="66" t="s">
        <v>7357</v>
      </c>
      <c r="D184" s="66" t="s">
        <v>7148</v>
      </c>
    </row>
    <row r="185" spans="1:4" ht="16" customHeight="1" x14ac:dyDescent="0.3">
      <c r="A185" s="66" t="s">
        <v>7152</v>
      </c>
      <c r="B185" s="66" t="s">
        <v>7358</v>
      </c>
      <c r="C185" s="66" t="s">
        <v>7359</v>
      </c>
      <c r="D185" s="66" t="s">
        <v>7148</v>
      </c>
    </row>
    <row r="186" spans="1:4" ht="16" customHeight="1" x14ac:dyDescent="0.3">
      <c r="A186" s="66" t="s">
        <v>7152</v>
      </c>
      <c r="B186" s="66" t="s">
        <v>7360</v>
      </c>
      <c r="C186" s="66" t="s">
        <v>7361</v>
      </c>
      <c r="D186" s="66" t="s">
        <v>7148</v>
      </c>
    </row>
    <row r="187" spans="1:4" ht="16" customHeight="1" x14ac:dyDescent="0.3">
      <c r="A187" s="66" t="s">
        <v>7152</v>
      </c>
      <c r="B187" s="66" t="s">
        <v>7362</v>
      </c>
      <c r="C187" s="66" t="s">
        <v>7363</v>
      </c>
      <c r="D187" s="66" t="s">
        <v>7148</v>
      </c>
    </row>
    <row r="188" spans="1:4" ht="16" customHeight="1" x14ac:dyDescent="0.3">
      <c r="A188" s="66" t="s">
        <v>7152</v>
      </c>
      <c r="B188" s="66" t="s">
        <v>7364</v>
      </c>
      <c r="C188" s="66" t="s">
        <v>7365</v>
      </c>
      <c r="D188" s="66" t="s">
        <v>7148</v>
      </c>
    </row>
    <row r="189" spans="1:4" ht="16" customHeight="1" x14ac:dyDescent="0.3">
      <c r="A189" s="66" t="s">
        <v>7152</v>
      </c>
      <c r="B189" s="66" t="s">
        <v>7366</v>
      </c>
      <c r="C189" s="66" t="s">
        <v>7367</v>
      </c>
      <c r="D189" s="66" t="s">
        <v>7148</v>
      </c>
    </row>
    <row r="190" spans="1:4" ht="16" customHeight="1" x14ac:dyDescent="0.3">
      <c r="A190" s="66" t="s">
        <v>7152</v>
      </c>
      <c r="B190" s="66" t="s">
        <v>7368</v>
      </c>
      <c r="C190" s="66" t="s">
        <v>7369</v>
      </c>
      <c r="D190" s="66" t="s">
        <v>7148</v>
      </c>
    </row>
    <row r="191" spans="1:4" ht="16" customHeight="1" x14ac:dyDescent="0.3">
      <c r="A191" s="66" t="s">
        <v>7152</v>
      </c>
      <c r="B191" s="66" t="s">
        <v>7370</v>
      </c>
      <c r="C191" s="66" t="s">
        <v>7371</v>
      </c>
      <c r="D191" s="66" t="s">
        <v>7148</v>
      </c>
    </row>
    <row r="192" spans="1:4" ht="16" customHeight="1" x14ac:dyDescent="0.3">
      <c r="A192" s="66" t="s">
        <v>7152</v>
      </c>
      <c r="B192" s="66" t="s">
        <v>7372</v>
      </c>
      <c r="C192" s="66" t="s">
        <v>7373</v>
      </c>
      <c r="D192" s="66" t="s">
        <v>7148</v>
      </c>
    </row>
    <row r="193" spans="1:4" ht="16" customHeight="1" x14ac:dyDescent="0.3">
      <c r="A193" s="66" t="s">
        <v>7152</v>
      </c>
      <c r="B193" s="66" t="s">
        <v>7374</v>
      </c>
      <c r="C193" s="66" t="s">
        <v>7375</v>
      </c>
      <c r="D193" s="66" t="s">
        <v>7148</v>
      </c>
    </row>
    <row r="194" spans="1:4" ht="16" customHeight="1" x14ac:dyDescent="0.3">
      <c r="A194" s="66" t="s">
        <v>7152</v>
      </c>
      <c r="B194" s="66" t="s">
        <v>7376</v>
      </c>
      <c r="C194" s="66" t="s">
        <v>7377</v>
      </c>
      <c r="D194" s="66" t="s">
        <v>7148</v>
      </c>
    </row>
    <row r="195" spans="1:4" ht="16" customHeight="1" x14ac:dyDescent="0.3">
      <c r="A195" s="66" t="s">
        <v>7152</v>
      </c>
      <c r="B195" s="66" t="s">
        <v>7378</v>
      </c>
      <c r="C195" s="66" t="s">
        <v>7377</v>
      </c>
      <c r="D195" s="66" t="s">
        <v>7148</v>
      </c>
    </row>
    <row r="196" spans="1:4" ht="16" customHeight="1" x14ac:dyDescent="0.3">
      <c r="A196" s="66" t="s">
        <v>7152</v>
      </c>
      <c r="B196" s="66" t="s">
        <v>7379</v>
      </c>
      <c r="C196" s="66" t="s">
        <v>7380</v>
      </c>
      <c r="D196" s="66" t="s">
        <v>7148</v>
      </c>
    </row>
    <row r="197" spans="1:4" ht="16" customHeight="1" x14ac:dyDescent="0.3">
      <c r="A197" s="66" t="s">
        <v>7152</v>
      </c>
      <c r="B197" s="66" t="s">
        <v>7381</v>
      </c>
      <c r="C197" s="66" t="s">
        <v>7382</v>
      </c>
      <c r="D197" s="66" t="s">
        <v>7148</v>
      </c>
    </row>
    <row r="198" spans="1:4" ht="16" customHeight="1" x14ac:dyDescent="0.3">
      <c r="A198" s="66" t="s">
        <v>7152</v>
      </c>
      <c r="B198" s="66" t="s">
        <v>7383</v>
      </c>
      <c r="C198" s="66" t="s">
        <v>7384</v>
      </c>
      <c r="D198" s="66" t="s">
        <v>7148</v>
      </c>
    </row>
    <row r="199" spans="1:4" ht="16" customHeight="1" x14ac:dyDescent="0.3">
      <c r="A199" s="66" t="s">
        <v>7152</v>
      </c>
      <c r="B199" s="66" t="s">
        <v>7385</v>
      </c>
      <c r="C199" s="66" t="s">
        <v>7386</v>
      </c>
      <c r="D199" s="66" t="s">
        <v>7148</v>
      </c>
    </row>
    <row r="200" spans="1:4" ht="16" customHeight="1" x14ac:dyDescent="0.3">
      <c r="A200" s="66" t="s">
        <v>7152</v>
      </c>
      <c r="B200" s="66" t="s">
        <v>7387</v>
      </c>
      <c r="C200" s="66" t="s">
        <v>7388</v>
      </c>
      <c r="D200" s="66" t="s">
        <v>7148</v>
      </c>
    </row>
    <row r="201" spans="1:4" ht="16" customHeight="1" x14ac:dyDescent="0.3">
      <c r="A201" s="66" t="s">
        <v>7152</v>
      </c>
      <c r="B201" s="66" t="s">
        <v>7389</v>
      </c>
      <c r="C201" s="66" t="s">
        <v>7388</v>
      </c>
      <c r="D201" s="66" t="s">
        <v>7148</v>
      </c>
    </row>
    <row r="202" spans="1:4" ht="16" customHeight="1" x14ac:dyDescent="0.3">
      <c r="A202" s="66" t="s">
        <v>7152</v>
      </c>
      <c r="B202" s="66" t="s">
        <v>7390</v>
      </c>
      <c r="C202" s="66" t="s">
        <v>7391</v>
      </c>
      <c r="D202" s="66" t="s">
        <v>7148</v>
      </c>
    </row>
    <row r="203" spans="1:4" ht="16" customHeight="1" x14ac:dyDescent="0.3">
      <c r="A203" s="66" t="s">
        <v>7152</v>
      </c>
      <c r="B203" s="66" t="s">
        <v>7392</v>
      </c>
      <c r="C203" s="66" t="s">
        <v>7391</v>
      </c>
      <c r="D203" s="66" t="s">
        <v>7148</v>
      </c>
    </row>
    <row r="204" spans="1:4" ht="16" customHeight="1" x14ac:dyDescent="0.3">
      <c r="A204" s="66" t="s">
        <v>7152</v>
      </c>
      <c r="B204" s="66" t="s">
        <v>7393</v>
      </c>
      <c r="C204" s="66" t="s">
        <v>7394</v>
      </c>
      <c r="D204" s="66" t="s">
        <v>7148</v>
      </c>
    </row>
    <row r="205" spans="1:4" ht="16" customHeight="1" x14ac:dyDescent="0.3">
      <c r="A205" s="66" t="s">
        <v>7152</v>
      </c>
      <c r="B205" s="66" t="s">
        <v>7395</v>
      </c>
      <c r="C205" s="66" t="s">
        <v>7396</v>
      </c>
      <c r="D205" s="66" t="s">
        <v>7148</v>
      </c>
    </row>
    <row r="206" spans="1:4" ht="16" customHeight="1" x14ac:dyDescent="0.3">
      <c r="A206" s="66" t="s">
        <v>7152</v>
      </c>
      <c r="B206" s="66" t="s">
        <v>7397</v>
      </c>
      <c r="C206" s="66" t="s">
        <v>3185</v>
      </c>
      <c r="D206" s="66" t="s">
        <v>7148</v>
      </c>
    </row>
    <row r="207" spans="1:4" ht="16" customHeight="1" x14ac:dyDescent="0.3">
      <c r="A207" s="66" t="s">
        <v>7152</v>
      </c>
      <c r="B207" s="66" t="s">
        <v>7398</v>
      </c>
      <c r="C207" s="66" t="s">
        <v>7399</v>
      </c>
      <c r="D207" s="66" t="s">
        <v>7148</v>
      </c>
    </row>
    <row r="208" spans="1:4" ht="16" customHeight="1" x14ac:dyDescent="0.3">
      <c r="A208" s="66" t="s">
        <v>7152</v>
      </c>
      <c r="B208" s="66" t="s">
        <v>7400</v>
      </c>
      <c r="C208" s="66" t="s">
        <v>7401</v>
      </c>
      <c r="D208" s="66" t="s">
        <v>7148</v>
      </c>
    </row>
    <row r="209" spans="1:4" ht="16" customHeight="1" x14ac:dyDescent="0.3">
      <c r="A209" s="66" t="s">
        <v>7152</v>
      </c>
      <c r="B209" s="66" t="s">
        <v>7402</v>
      </c>
      <c r="C209" s="66" t="s">
        <v>7403</v>
      </c>
      <c r="D209" s="66" t="s">
        <v>7148</v>
      </c>
    </row>
    <row r="210" spans="1:4" ht="16" customHeight="1" x14ac:dyDescent="0.3">
      <c r="A210" s="66" t="s">
        <v>7152</v>
      </c>
      <c r="B210" s="66" t="s">
        <v>7404</v>
      </c>
      <c r="C210" s="66" t="s">
        <v>7403</v>
      </c>
      <c r="D210" s="66" t="s">
        <v>7148</v>
      </c>
    </row>
    <row r="211" spans="1:4" ht="16" customHeight="1" x14ac:dyDescent="0.3">
      <c r="A211" s="66" t="s">
        <v>7152</v>
      </c>
      <c r="B211" s="66" t="s">
        <v>7405</v>
      </c>
      <c r="C211" s="66" t="s">
        <v>7406</v>
      </c>
      <c r="D211" s="66" t="s">
        <v>7148</v>
      </c>
    </row>
    <row r="212" spans="1:4" ht="16" customHeight="1" x14ac:dyDescent="0.3">
      <c r="A212" s="66" t="s">
        <v>7152</v>
      </c>
      <c r="B212" s="66" t="s">
        <v>7407</v>
      </c>
      <c r="C212" s="66" t="s">
        <v>7408</v>
      </c>
      <c r="D212" s="66" t="s">
        <v>7148</v>
      </c>
    </row>
    <row r="213" spans="1:4" ht="16" customHeight="1" x14ac:dyDescent="0.3">
      <c r="A213" s="66" t="s">
        <v>7152</v>
      </c>
      <c r="B213" s="66" t="s">
        <v>7409</v>
      </c>
      <c r="C213" s="66" t="s">
        <v>7410</v>
      </c>
      <c r="D213" s="66" t="s">
        <v>7148</v>
      </c>
    </row>
    <row r="214" spans="1:4" ht="16" customHeight="1" x14ac:dyDescent="0.3">
      <c r="A214" s="66" t="s">
        <v>7152</v>
      </c>
      <c r="B214" s="66" t="s">
        <v>7411</v>
      </c>
      <c r="C214" s="66" t="s">
        <v>7412</v>
      </c>
      <c r="D214" s="66" t="s">
        <v>7148</v>
      </c>
    </row>
    <row r="215" spans="1:4" ht="16" customHeight="1" x14ac:dyDescent="0.3">
      <c r="A215" s="66" t="s">
        <v>7152</v>
      </c>
      <c r="B215" s="66" t="s">
        <v>7413</v>
      </c>
      <c r="C215" s="66" t="s">
        <v>7412</v>
      </c>
      <c r="D215" s="66" t="s">
        <v>7148</v>
      </c>
    </row>
    <row r="216" spans="1:4" ht="16" customHeight="1" x14ac:dyDescent="0.3">
      <c r="A216" s="66" t="s">
        <v>7152</v>
      </c>
      <c r="B216" s="66" t="s">
        <v>7414</v>
      </c>
      <c r="C216" s="66" t="s">
        <v>7415</v>
      </c>
      <c r="D216" s="66" t="s">
        <v>7148</v>
      </c>
    </row>
    <row r="217" spans="1:4" ht="16" customHeight="1" x14ac:dyDescent="0.3">
      <c r="A217" s="66" t="s">
        <v>7152</v>
      </c>
      <c r="B217" s="66" t="s">
        <v>7416</v>
      </c>
      <c r="C217" s="66" t="s">
        <v>7417</v>
      </c>
      <c r="D217" s="66" t="s">
        <v>7148</v>
      </c>
    </row>
    <row r="218" spans="1:4" ht="16" customHeight="1" x14ac:dyDescent="0.3">
      <c r="A218" s="66" t="s">
        <v>7152</v>
      </c>
      <c r="B218" s="66" t="s">
        <v>7418</v>
      </c>
      <c r="C218" s="66" t="s">
        <v>7419</v>
      </c>
      <c r="D218" s="66" t="s">
        <v>7148</v>
      </c>
    </row>
    <row r="219" spans="1:4" ht="16" customHeight="1" x14ac:dyDescent="0.3">
      <c r="A219" s="66" t="s">
        <v>7152</v>
      </c>
      <c r="B219" s="66" t="s">
        <v>7420</v>
      </c>
      <c r="C219" s="66" t="s">
        <v>7421</v>
      </c>
      <c r="D219" s="66" t="s">
        <v>7148</v>
      </c>
    </row>
    <row r="220" spans="1:4" ht="16" customHeight="1" x14ac:dyDescent="0.3">
      <c r="A220" s="66" t="s">
        <v>7152</v>
      </c>
      <c r="B220" s="66" t="s">
        <v>7422</v>
      </c>
      <c r="C220" s="66" t="s">
        <v>7423</v>
      </c>
      <c r="D220" s="66" t="s">
        <v>7148</v>
      </c>
    </row>
    <row r="221" spans="1:4" ht="16" customHeight="1" x14ac:dyDescent="0.3">
      <c r="A221" s="66" t="s">
        <v>7152</v>
      </c>
      <c r="B221" s="66" t="s">
        <v>7424</v>
      </c>
      <c r="C221" s="66" t="s">
        <v>7423</v>
      </c>
      <c r="D221" s="66" t="s">
        <v>7148</v>
      </c>
    </row>
    <row r="222" spans="1:4" ht="16" customHeight="1" x14ac:dyDescent="0.3">
      <c r="A222" s="66" t="s">
        <v>7152</v>
      </c>
      <c r="B222" s="66" t="s">
        <v>7425</v>
      </c>
      <c r="C222" s="66" t="s">
        <v>7426</v>
      </c>
      <c r="D222" s="66" t="s">
        <v>7148</v>
      </c>
    </row>
    <row r="223" spans="1:4" ht="16" customHeight="1" x14ac:dyDescent="0.3">
      <c r="A223" s="66" t="s">
        <v>7152</v>
      </c>
      <c r="B223" s="66" t="s">
        <v>7427</v>
      </c>
      <c r="C223" s="66" t="s">
        <v>7428</v>
      </c>
      <c r="D223" s="66" t="s">
        <v>7148</v>
      </c>
    </row>
    <row r="224" spans="1:4" ht="16" customHeight="1" x14ac:dyDescent="0.3">
      <c r="A224" s="66" t="s">
        <v>7152</v>
      </c>
      <c r="B224" s="66" t="s">
        <v>7429</v>
      </c>
      <c r="C224" s="66" t="s">
        <v>7428</v>
      </c>
      <c r="D224" s="66" t="s">
        <v>7148</v>
      </c>
    </row>
    <row r="225" spans="1:4" ht="16" customHeight="1" x14ac:dyDescent="0.3">
      <c r="A225" s="66" t="s">
        <v>7152</v>
      </c>
      <c r="B225" s="66" t="s">
        <v>7430</v>
      </c>
      <c r="C225" s="66" t="s">
        <v>7431</v>
      </c>
      <c r="D225" s="66" t="s">
        <v>7148</v>
      </c>
    </row>
    <row r="226" spans="1:4" ht="16" customHeight="1" x14ac:dyDescent="0.3">
      <c r="A226" s="66" t="s">
        <v>7152</v>
      </c>
      <c r="B226" s="66" t="s">
        <v>7432</v>
      </c>
      <c r="C226" s="66" t="s">
        <v>7433</v>
      </c>
      <c r="D226" s="66" t="s">
        <v>7148</v>
      </c>
    </row>
    <row r="227" spans="1:4" ht="16" customHeight="1" x14ac:dyDescent="0.3">
      <c r="A227" s="66" t="s">
        <v>7152</v>
      </c>
      <c r="B227" s="66" t="s">
        <v>7434</v>
      </c>
      <c r="C227" s="66" t="s">
        <v>7435</v>
      </c>
      <c r="D227" s="66" t="s">
        <v>7148</v>
      </c>
    </row>
    <row r="228" spans="1:4" ht="16" customHeight="1" x14ac:dyDescent="0.3">
      <c r="A228" s="66" t="s">
        <v>7152</v>
      </c>
      <c r="B228" s="66" t="s">
        <v>7436</v>
      </c>
      <c r="C228" s="66" t="s">
        <v>7437</v>
      </c>
      <c r="D228" s="66" t="s">
        <v>7148</v>
      </c>
    </row>
    <row r="229" spans="1:4" ht="16" customHeight="1" x14ac:dyDescent="0.3">
      <c r="A229" s="66" t="s">
        <v>7152</v>
      </c>
      <c r="B229" s="66" t="s">
        <v>7438</v>
      </c>
      <c r="C229" s="66" t="s">
        <v>7439</v>
      </c>
      <c r="D229" s="66" t="s">
        <v>7148</v>
      </c>
    </row>
    <row r="230" spans="1:4" ht="16" customHeight="1" x14ac:dyDescent="0.3">
      <c r="A230" s="66" t="s">
        <v>7152</v>
      </c>
      <c r="B230" s="66" t="s">
        <v>7440</v>
      </c>
      <c r="C230" s="66" t="s">
        <v>7441</v>
      </c>
      <c r="D230" s="66" t="s">
        <v>7148</v>
      </c>
    </row>
    <row r="231" spans="1:4" ht="16" customHeight="1" x14ac:dyDescent="0.3">
      <c r="A231" s="66" t="s">
        <v>7152</v>
      </c>
      <c r="B231" s="66" t="s">
        <v>7442</v>
      </c>
      <c r="C231" s="66" t="s">
        <v>7443</v>
      </c>
      <c r="D231" s="66" t="s">
        <v>7148</v>
      </c>
    </row>
    <row r="232" spans="1:4" ht="16" customHeight="1" x14ac:dyDescent="0.3">
      <c r="A232" s="66" t="s">
        <v>7152</v>
      </c>
      <c r="B232" s="66" t="s">
        <v>7444</v>
      </c>
      <c r="C232" s="66" t="s">
        <v>7445</v>
      </c>
      <c r="D232" s="66" t="s">
        <v>7148</v>
      </c>
    </row>
    <row r="233" spans="1:4" ht="16" customHeight="1" x14ac:dyDescent="0.3">
      <c r="A233" s="66" t="s">
        <v>7152</v>
      </c>
      <c r="B233" s="66" t="s">
        <v>7446</v>
      </c>
      <c r="C233" s="66" t="s">
        <v>7447</v>
      </c>
      <c r="D233" s="66" t="s">
        <v>7148</v>
      </c>
    </row>
    <row r="234" spans="1:4" ht="16" customHeight="1" x14ac:dyDescent="0.3">
      <c r="A234" s="66" t="s">
        <v>7152</v>
      </c>
      <c r="B234" s="66" t="s">
        <v>7448</v>
      </c>
      <c r="C234" s="66" t="s">
        <v>7449</v>
      </c>
      <c r="D234" s="66" t="s">
        <v>7148</v>
      </c>
    </row>
    <row r="235" spans="1:4" ht="16" customHeight="1" x14ac:dyDescent="0.3">
      <c r="A235" s="66" t="s">
        <v>7152</v>
      </c>
      <c r="B235" s="66" t="s">
        <v>7450</v>
      </c>
      <c r="C235" s="66" t="s">
        <v>7449</v>
      </c>
      <c r="D235" s="66" t="s">
        <v>7148</v>
      </c>
    </row>
    <row r="236" spans="1:4" ht="16" customHeight="1" x14ac:dyDescent="0.3">
      <c r="A236" s="66" t="s">
        <v>7152</v>
      </c>
      <c r="B236" s="66" t="s">
        <v>7451</v>
      </c>
      <c r="C236" s="66" t="s">
        <v>7452</v>
      </c>
      <c r="D236" s="66" t="s">
        <v>7148</v>
      </c>
    </row>
    <row r="237" spans="1:4" ht="16" customHeight="1" x14ac:dyDescent="0.3">
      <c r="A237" s="66" t="s">
        <v>7152</v>
      </c>
      <c r="B237" s="66" t="s">
        <v>7453</v>
      </c>
      <c r="C237" s="66" t="s">
        <v>7454</v>
      </c>
      <c r="D237" s="66" t="s">
        <v>7148</v>
      </c>
    </row>
    <row r="238" spans="1:4" ht="16" customHeight="1" x14ac:dyDescent="0.3">
      <c r="A238" s="66" t="s">
        <v>7152</v>
      </c>
      <c r="B238" s="66" t="s">
        <v>7455</v>
      </c>
      <c r="C238" s="66" t="s">
        <v>7454</v>
      </c>
      <c r="D238" s="66" t="s">
        <v>7148</v>
      </c>
    </row>
    <row r="239" spans="1:4" ht="16" customHeight="1" x14ac:dyDescent="0.3">
      <c r="A239" s="66" t="s">
        <v>7152</v>
      </c>
      <c r="B239" s="66" t="s">
        <v>7456</v>
      </c>
      <c r="C239" s="66" t="s">
        <v>7457</v>
      </c>
      <c r="D239" s="66" t="s">
        <v>7148</v>
      </c>
    </row>
    <row r="240" spans="1:4" ht="16" customHeight="1" x14ac:dyDescent="0.3">
      <c r="A240" s="66" t="s">
        <v>7152</v>
      </c>
      <c r="B240" s="66" t="s">
        <v>7458</v>
      </c>
      <c r="C240" s="66" t="s">
        <v>7459</v>
      </c>
      <c r="D240" s="66" t="s">
        <v>7148</v>
      </c>
    </row>
    <row r="241" spans="1:4" ht="16" customHeight="1" x14ac:dyDescent="0.3">
      <c r="A241" s="66" t="s">
        <v>7152</v>
      </c>
      <c r="B241" s="66" t="s">
        <v>7460</v>
      </c>
      <c r="C241" s="66" t="s">
        <v>7461</v>
      </c>
      <c r="D241" s="66" t="s">
        <v>7148</v>
      </c>
    </row>
    <row r="242" spans="1:4" ht="16" customHeight="1" x14ac:dyDescent="0.3">
      <c r="A242" s="66" t="s">
        <v>7152</v>
      </c>
      <c r="B242" s="66" t="s">
        <v>7462</v>
      </c>
      <c r="C242" s="66" t="s">
        <v>7463</v>
      </c>
      <c r="D242" s="66" t="s">
        <v>7148</v>
      </c>
    </row>
    <row r="243" spans="1:4" ht="16" customHeight="1" x14ac:dyDescent="0.3">
      <c r="A243" s="66" t="s">
        <v>7152</v>
      </c>
      <c r="B243" s="66" t="s">
        <v>7464</v>
      </c>
      <c r="C243" s="66" t="s">
        <v>7465</v>
      </c>
      <c r="D243" s="66" t="s">
        <v>7148</v>
      </c>
    </row>
    <row r="244" spans="1:4" ht="16" customHeight="1" x14ac:dyDescent="0.3">
      <c r="A244" s="66" t="s">
        <v>7152</v>
      </c>
      <c r="B244" s="66" t="s">
        <v>7466</v>
      </c>
      <c r="C244" s="66" t="s">
        <v>7467</v>
      </c>
      <c r="D244" s="66" t="s">
        <v>7148</v>
      </c>
    </row>
    <row r="245" spans="1:4" ht="16" customHeight="1" x14ac:dyDescent="0.3">
      <c r="A245" s="66" t="s">
        <v>7152</v>
      </c>
      <c r="B245" s="66" t="s">
        <v>7468</v>
      </c>
      <c r="C245" s="66" t="s">
        <v>7469</v>
      </c>
      <c r="D245" s="66" t="s">
        <v>7148</v>
      </c>
    </row>
    <row r="246" spans="1:4" ht="16" customHeight="1" x14ac:dyDescent="0.3">
      <c r="A246" s="66" t="s">
        <v>7152</v>
      </c>
      <c r="B246" s="66" t="s">
        <v>7470</v>
      </c>
      <c r="C246" s="66" t="s">
        <v>7471</v>
      </c>
      <c r="D246" s="66" t="s">
        <v>7148</v>
      </c>
    </row>
    <row r="247" spans="1:4" ht="16" customHeight="1" x14ac:dyDescent="0.3">
      <c r="A247" s="66" t="s">
        <v>7152</v>
      </c>
      <c r="B247" s="66" t="s">
        <v>7472</v>
      </c>
      <c r="C247" s="66" t="s">
        <v>7471</v>
      </c>
      <c r="D247" s="66" t="s">
        <v>7148</v>
      </c>
    </row>
    <row r="248" spans="1:4" ht="16" customHeight="1" x14ac:dyDescent="0.3">
      <c r="A248" s="66" t="s">
        <v>7152</v>
      </c>
      <c r="B248" s="66" t="s">
        <v>7473</v>
      </c>
      <c r="C248" s="66" t="s">
        <v>7474</v>
      </c>
      <c r="D248" s="66" t="s">
        <v>7148</v>
      </c>
    </row>
    <row r="249" spans="1:4" ht="16" customHeight="1" x14ac:dyDescent="0.3">
      <c r="A249" s="66" t="s">
        <v>7152</v>
      </c>
      <c r="B249" s="66" t="s">
        <v>7475</v>
      </c>
      <c r="C249" s="66" t="s">
        <v>7476</v>
      </c>
      <c r="D249" s="66" t="s">
        <v>7148</v>
      </c>
    </row>
  </sheetData>
  <phoneticPr fontId="20" type="noConversion"/>
  <conditionalFormatting sqref="B1:B249">
    <cfRule type="duplicateValues" dxfId="0" priority="2" stopIfTrue="1"/>
  </conditionalFormatting>
  <hyperlinks>
    <hyperlink ref="B181" r:id="rId1" xr:uid="{00000000-0004-0000-0A00-000000000000}"/>
    <hyperlink ref="B95" r:id="rId2" xr:uid="{00000000-0004-0000-0A00-000001000000}"/>
    <hyperlink ref="B93" r:id="rId3" xr:uid="{00000000-0004-0000-0A00-000002000000}"/>
    <hyperlink ref="B94" r:id="rId4" xr:uid="{00000000-0004-0000-0A00-000003000000}"/>
    <hyperlink ref="B91" r:id="rId5" xr:uid="{00000000-0004-0000-0A00-000004000000}"/>
    <hyperlink ref="B92" r:id="rId6" xr:uid="{00000000-0004-0000-0A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6DA5-3903-4113-A28C-373B9F3247E2}">
  <sheetPr>
    <outlinePr summaryBelow="0" summaryRight="0"/>
  </sheetPr>
  <dimension ref="B1:I200"/>
  <sheetViews>
    <sheetView showGridLines="0" workbookViewId="0"/>
  </sheetViews>
  <sheetFormatPr defaultColWidth="14" defaultRowHeight="13" x14ac:dyDescent="0.3"/>
  <cols>
    <col min="1" max="1" width="6" customWidth="1"/>
    <col min="2" max="2" width="21" customWidth="1"/>
    <col min="3" max="3" width="12" customWidth="1"/>
    <col min="4" max="4" width="9" customWidth="1"/>
    <col min="5" max="5" width="39" customWidth="1"/>
    <col min="6" max="6" width="11" customWidth="1"/>
    <col min="7" max="7" width="9" customWidth="1"/>
    <col min="8" max="8" width="19" customWidth="1"/>
    <col min="9" max="9" width="20" customWidth="1"/>
    <col min="10" max="20" width="9" customWidth="1"/>
  </cols>
  <sheetData>
    <row r="1" spans="2:9" ht="16" customHeight="1" x14ac:dyDescent="0.3"/>
    <row r="2" spans="2:9" ht="20" customHeight="1" x14ac:dyDescent="0.45">
      <c r="B2" s="70" t="s">
        <v>7477</v>
      </c>
    </row>
    <row r="3" spans="2:9" ht="16" customHeight="1" x14ac:dyDescent="0.3"/>
    <row r="4" spans="2:9" ht="16" customHeight="1" x14ac:dyDescent="0.35">
      <c r="B4" s="5" t="s">
        <v>7478</v>
      </c>
      <c r="E4" s="5" t="s">
        <v>7479</v>
      </c>
      <c r="H4" s="5" t="s">
        <v>7480</v>
      </c>
    </row>
    <row r="5" spans="2:9" ht="16" customHeight="1" x14ac:dyDescent="0.3"/>
    <row r="6" spans="2:9" ht="16" customHeight="1" x14ac:dyDescent="0.35">
      <c r="B6" s="71" t="s">
        <v>60</v>
      </c>
      <c r="C6" s="71" t="s">
        <v>922</v>
      </c>
      <c r="E6" s="71" t="s">
        <v>7481</v>
      </c>
      <c r="F6" s="71" t="s">
        <v>7482</v>
      </c>
      <c r="H6" s="71" t="s">
        <v>57</v>
      </c>
      <c r="I6" s="71" t="s">
        <v>7483</v>
      </c>
    </row>
    <row r="7" spans="2:9" ht="16" customHeight="1" x14ac:dyDescent="0.35">
      <c r="B7" s="38" t="s">
        <v>2025</v>
      </c>
      <c r="C7" s="38" t="s">
        <v>7484</v>
      </c>
      <c r="E7" s="38" t="s">
        <v>1506</v>
      </c>
      <c r="F7" s="38" t="s">
        <v>7485</v>
      </c>
      <c r="H7" s="38" t="s">
        <v>940</v>
      </c>
      <c r="I7" s="38" t="s">
        <v>940</v>
      </c>
    </row>
    <row r="8" spans="2:9" ht="16" customHeight="1" x14ac:dyDescent="0.35">
      <c r="B8" s="38" t="s">
        <v>1013</v>
      </c>
      <c r="C8" s="38" t="s">
        <v>7486</v>
      </c>
      <c r="E8" s="38" t="s">
        <v>1509</v>
      </c>
      <c r="F8" s="38" t="s">
        <v>7485</v>
      </c>
      <c r="H8" s="38" t="s">
        <v>963</v>
      </c>
      <c r="I8" s="38" t="s">
        <v>940</v>
      </c>
    </row>
    <row r="9" spans="2:9" ht="16" customHeight="1" x14ac:dyDescent="0.35">
      <c r="B9" s="38" t="s">
        <v>1078</v>
      </c>
      <c r="C9" s="38" t="s">
        <v>7484</v>
      </c>
      <c r="E9" s="38" t="s">
        <v>1511</v>
      </c>
      <c r="F9" s="38" t="s">
        <v>7485</v>
      </c>
      <c r="H9" s="38" t="s">
        <v>959</v>
      </c>
      <c r="I9" s="38" t="s">
        <v>940</v>
      </c>
    </row>
    <row r="10" spans="2:9" ht="16" customHeight="1" x14ac:dyDescent="0.35">
      <c r="B10" s="38" t="s">
        <v>4230</v>
      </c>
      <c r="C10" s="38" t="s">
        <v>7487</v>
      </c>
      <c r="E10" s="38" t="s">
        <v>1520</v>
      </c>
      <c r="F10" s="38" t="s">
        <v>7485</v>
      </c>
      <c r="H10" s="38" t="s">
        <v>929</v>
      </c>
      <c r="I10" s="38" t="s">
        <v>929</v>
      </c>
    </row>
    <row r="11" spans="2:9" ht="16" customHeight="1" x14ac:dyDescent="0.35">
      <c r="B11" s="38" t="s">
        <v>6168</v>
      </c>
      <c r="C11" s="38" t="s">
        <v>7488</v>
      </c>
      <c r="E11" s="38" t="s">
        <v>1525</v>
      </c>
      <c r="F11" s="38" t="s">
        <v>7485</v>
      </c>
      <c r="H11" s="38" t="s">
        <v>980</v>
      </c>
      <c r="I11" s="38" t="s">
        <v>929</v>
      </c>
    </row>
    <row r="12" spans="2:9" ht="16" customHeight="1" x14ac:dyDescent="0.35">
      <c r="B12" s="38" t="s">
        <v>1038</v>
      </c>
      <c r="C12" s="38" t="s">
        <v>7484</v>
      </c>
      <c r="E12" s="38" t="s">
        <v>1519</v>
      </c>
      <c r="F12" s="38" t="s">
        <v>7485</v>
      </c>
      <c r="H12" s="38" t="s">
        <v>934</v>
      </c>
      <c r="I12" s="38" t="s">
        <v>934</v>
      </c>
    </row>
    <row r="13" spans="2:9" ht="16" customHeight="1" x14ac:dyDescent="0.35">
      <c r="B13" s="38" t="s">
        <v>2921</v>
      </c>
      <c r="C13" s="38" t="s">
        <v>7487</v>
      </c>
      <c r="E13" s="38" t="s">
        <v>1270</v>
      </c>
      <c r="F13" s="38" t="s">
        <v>7485</v>
      </c>
      <c r="H13" s="38" t="s">
        <v>976</v>
      </c>
      <c r="I13" s="38" t="s">
        <v>7489</v>
      </c>
    </row>
    <row r="14" spans="2:9" ht="16" customHeight="1" x14ac:dyDescent="0.35">
      <c r="B14" s="38" t="s">
        <v>1753</v>
      </c>
      <c r="C14" s="38" t="s">
        <v>7487</v>
      </c>
      <c r="E14" s="38" t="s">
        <v>1528</v>
      </c>
      <c r="F14" s="38" t="s">
        <v>7485</v>
      </c>
      <c r="H14" s="38" t="s">
        <v>996</v>
      </c>
      <c r="I14" s="38" t="s">
        <v>7489</v>
      </c>
    </row>
    <row r="15" spans="2:9" ht="16" customHeight="1" x14ac:dyDescent="0.35">
      <c r="B15" s="38" t="s">
        <v>985</v>
      </c>
      <c r="C15" s="38" t="s">
        <v>7490</v>
      </c>
      <c r="E15" s="38" t="s">
        <v>1534</v>
      </c>
      <c r="F15" s="38" t="s">
        <v>7485</v>
      </c>
      <c r="H15" s="38" t="s">
        <v>998</v>
      </c>
      <c r="I15" s="38" t="s">
        <v>998</v>
      </c>
    </row>
    <row r="16" spans="2:9" ht="16" customHeight="1" x14ac:dyDescent="0.35">
      <c r="B16" s="38" t="s">
        <v>3148</v>
      </c>
      <c r="C16" s="38" t="s">
        <v>7487</v>
      </c>
      <c r="E16" s="38" t="s">
        <v>1531</v>
      </c>
      <c r="F16" s="38" t="s">
        <v>7485</v>
      </c>
      <c r="H16" s="38" t="s">
        <v>1058</v>
      </c>
      <c r="I16" s="38" t="s">
        <v>7491</v>
      </c>
    </row>
    <row r="17" spans="2:9" ht="16" customHeight="1" x14ac:dyDescent="0.35">
      <c r="B17" s="38" t="s">
        <v>1808</v>
      </c>
      <c r="C17" s="38" t="s">
        <v>7487</v>
      </c>
      <c r="E17" s="38" t="s">
        <v>1535</v>
      </c>
      <c r="F17" s="38" t="s">
        <v>7485</v>
      </c>
      <c r="H17" s="38" t="s">
        <v>1270</v>
      </c>
      <c r="I17" s="38" t="s">
        <v>7491</v>
      </c>
    </row>
    <row r="18" spans="2:9" ht="16" customHeight="1" x14ac:dyDescent="0.35">
      <c r="B18" s="38" t="s">
        <v>927</v>
      </c>
      <c r="C18" s="38" t="s">
        <v>7492</v>
      </c>
      <c r="E18" s="38" t="s">
        <v>1516</v>
      </c>
      <c r="F18" s="38" t="s">
        <v>7485</v>
      </c>
      <c r="H18" s="38" t="s">
        <v>991</v>
      </c>
      <c r="I18" s="38" t="s">
        <v>7491</v>
      </c>
    </row>
    <row r="19" spans="2:9" ht="16" customHeight="1" x14ac:dyDescent="0.35">
      <c r="B19" s="38" t="s">
        <v>1144</v>
      </c>
      <c r="C19" s="38" t="s">
        <v>7488</v>
      </c>
      <c r="E19" s="38" t="s">
        <v>1513</v>
      </c>
      <c r="F19" s="38" t="s">
        <v>7493</v>
      </c>
      <c r="H19" s="38" t="s">
        <v>1668</v>
      </c>
      <c r="I19" s="38" t="s">
        <v>7491</v>
      </c>
    </row>
    <row r="20" spans="2:9" ht="16" customHeight="1" x14ac:dyDescent="0.35">
      <c r="B20" s="38" t="s">
        <v>1208</v>
      </c>
      <c r="C20" s="38" t="s">
        <v>7484</v>
      </c>
      <c r="E20" s="38" t="s">
        <v>1533</v>
      </c>
      <c r="F20" s="38" t="s">
        <v>7493</v>
      </c>
      <c r="H20" s="38" t="s">
        <v>7494</v>
      </c>
      <c r="I20" s="38" t="s">
        <v>7491</v>
      </c>
    </row>
    <row r="21" spans="2:9" ht="16" customHeight="1" x14ac:dyDescent="0.35">
      <c r="B21" s="38" t="s">
        <v>1029</v>
      </c>
      <c r="C21" s="38" t="s">
        <v>7484</v>
      </c>
      <c r="E21" s="38" t="s">
        <v>998</v>
      </c>
      <c r="F21" s="38" t="s">
        <v>998</v>
      </c>
    </row>
    <row r="22" spans="2:9" ht="16" customHeight="1" x14ac:dyDescent="0.35">
      <c r="B22" s="38" t="s">
        <v>4739</v>
      </c>
      <c r="C22" s="38" t="s">
        <v>7484</v>
      </c>
      <c r="E22" s="38" t="s">
        <v>1536</v>
      </c>
      <c r="F22" s="38" t="s">
        <v>7491</v>
      </c>
    </row>
    <row r="23" spans="2:9" ht="16" customHeight="1" x14ac:dyDescent="0.35">
      <c r="B23" s="38" t="s">
        <v>1121</v>
      </c>
      <c r="C23" s="38" t="s">
        <v>7484</v>
      </c>
      <c r="E23" s="38" t="s">
        <v>1514</v>
      </c>
      <c r="F23" s="38" t="s">
        <v>7491</v>
      </c>
    </row>
    <row r="24" spans="2:9" ht="16" customHeight="1" x14ac:dyDescent="0.35">
      <c r="B24" s="38" t="s">
        <v>961</v>
      </c>
      <c r="C24" s="38" t="s">
        <v>7484</v>
      </c>
      <c r="E24" s="38" t="s">
        <v>1522</v>
      </c>
      <c r="F24" s="38" t="s">
        <v>7491</v>
      </c>
    </row>
    <row r="25" spans="2:9" ht="16" customHeight="1" x14ac:dyDescent="0.35">
      <c r="B25" s="38" t="s">
        <v>990</v>
      </c>
      <c r="C25" s="38" t="s">
        <v>7484</v>
      </c>
      <c r="E25" s="38" t="s">
        <v>7491</v>
      </c>
      <c r="F25" s="38" t="s">
        <v>7491</v>
      </c>
    </row>
    <row r="26" spans="2:9" ht="16" customHeight="1" x14ac:dyDescent="0.35">
      <c r="B26" s="38" t="s">
        <v>1951</v>
      </c>
      <c r="C26" s="38" t="s">
        <v>7484</v>
      </c>
    </row>
    <row r="27" spans="2:9" ht="16" customHeight="1" x14ac:dyDescent="0.35">
      <c r="B27" s="38" t="s">
        <v>2683</v>
      </c>
      <c r="C27" s="38" t="s">
        <v>7484</v>
      </c>
    </row>
    <row r="28" spans="2:9" ht="16" customHeight="1" x14ac:dyDescent="0.35">
      <c r="B28" s="38" t="s">
        <v>951</v>
      </c>
      <c r="C28" s="38" t="s">
        <v>7495</v>
      </c>
    </row>
    <row r="29" spans="2:9" ht="16" customHeight="1" x14ac:dyDescent="0.35">
      <c r="B29" s="38" t="s">
        <v>4219</v>
      </c>
      <c r="C29" s="38" t="s">
        <v>7484</v>
      </c>
    </row>
    <row r="30" spans="2:9" ht="16" customHeight="1" x14ac:dyDescent="0.35">
      <c r="B30" s="38" t="s">
        <v>1167</v>
      </c>
      <c r="C30" s="38" t="s">
        <v>7496</v>
      </c>
    </row>
    <row r="31" spans="2:9" ht="16" customHeight="1" x14ac:dyDescent="0.35">
      <c r="B31" s="38" t="s">
        <v>1054</v>
      </c>
      <c r="C31" s="38" t="s">
        <v>7484</v>
      </c>
    </row>
    <row r="32" spans="2:9" ht="16" customHeight="1" x14ac:dyDescent="0.35">
      <c r="B32" s="38" t="s">
        <v>3817</v>
      </c>
      <c r="C32" s="38" t="s">
        <v>7484</v>
      </c>
    </row>
    <row r="33" spans="2:3" ht="16" customHeight="1" x14ac:dyDescent="0.35">
      <c r="B33" s="38" t="s">
        <v>1134</v>
      </c>
      <c r="C33" s="38" t="s">
        <v>7488</v>
      </c>
    </row>
    <row r="34" spans="2:3" ht="16" customHeight="1" x14ac:dyDescent="0.35">
      <c r="B34" s="38" t="s">
        <v>1048</v>
      </c>
      <c r="C34" s="38" t="s">
        <v>7484</v>
      </c>
    </row>
    <row r="35" spans="2:3" ht="16" customHeight="1" x14ac:dyDescent="0.35">
      <c r="B35" s="38" t="s">
        <v>1057</v>
      </c>
      <c r="C35" s="38" t="s">
        <v>7496</v>
      </c>
    </row>
    <row r="36" spans="2:3" ht="16" customHeight="1" x14ac:dyDescent="0.35">
      <c r="B36" s="38" t="s">
        <v>2160</v>
      </c>
      <c r="C36" s="38" t="s">
        <v>7484</v>
      </c>
    </row>
    <row r="37" spans="2:3" ht="16" customHeight="1" x14ac:dyDescent="0.35">
      <c r="B37" s="38" t="s">
        <v>2780</v>
      </c>
      <c r="C37" s="38" t="s">
        <v>7484</v>
      </c>
    </row>
    <row r="38" spans="2:3" ht="16" customHeight="1" x14ac:dyDescent="0.35">
      <c r="B38" s="38" t="s">
        <v>1173</v>
      </c>
      <c r="C38" s="38" t="s">
        <v>7484</v>
      </c>
    </row>
    <row r="39" spans="2:3" ht="16" customHeight="1" x14ac:dyDescent="0.35">
      <c r="B39" s="38" t="s">
        <v>1064</v>
      </c>
      <c r="C39" s="38" t="s">
        <v>7484</v>
      </c>
    </row>
    <row r="40" spans="2:3" ht="16" customHeight="1" x14ac:dyDescent="0.35">
      <c r="B40" s="38" t="s">
        <v>1005</v>
      </c>
      <c r="C40" s="38" t="s">
        <v>7496</v>
      </c>
    </row>
    <row r="41" spans="2:3" ht="16" customHeight="1" x14ac:dyDescent="0.35">
      <c r="B41" s="38" t="s">
        <v>1717</v>
      </c>
      <c r="C41" s="38" t="s">
        <v>7484</v>
      </c>
    </row>
    <row r="42" spans="2:3" ht="16" customHeight="1" x14ac:dyDescent="0.35">
      <c r="B42" s="38" t="s">
        <v>2049</v>
      </c>
      <c r="C42" s="38" t="s">
        <v>7497</v>
      </c>
    </row>
    <row r="43" spans="2:3" ht="16" customHeight="1" x14ac:dyDescent="0.35">
      <c r="B43" s="38" t="s">
        <v>1252</v>
      </c>
      <c r="C43" s="38" t="s">
        <v>7487</v>
      </c>
    </row>
    <row r="44" spans="2:3" ht="16" customHeight="1" x14ac:dyDescent="0.35">
      <c r="B44" s="38" t="s">
        <v>1688</v>
      </c>
      <c r="C44" s="38" t="s">
        <v>7484</v>
      </c>
    </row>
    <row r="45" spans="2:3" ht="16" customHeight="1" x14ac:dyDescent="0.35">
      <c r="B45" s="38" t="s">
        <v>970</v>
      </c>
      <c r="C45" s="38" t="s">
        <v>7484</v>
      </c>
    </row>
    <row r="46" spans="2:3" ht="16" customHeight="1" x14ac:dyDescent="0.35">
      <c r="B46" s="38" t="s">
        <v>1154</v>
      </c>
      <c r="C46" s="38" t="s">
        <v>7486</v>
      </c>
    </row>
    <row r="47" spans="2:3" ht="16" customHeight="1" x14ac:dyDescent="0.35">
      <c r="B47" s="38" t="s">
        <v>944</v>
      </c>
      <c r="C47" s="38" t="s">
        <v>7484</v>
      </c>
    </row>
    <row r="48" spans="2:3" ht="16" customHeight="1" x14ac:dyDescent="0.35">
      <c r="B48" s="38" t="s">
        <v>1842</v>
      </c>
      <c r="C48" s="38" t="s">
        <v>7484</v>
      </c>
    </row>
    <row r="49" spans="2:3" ht="16" customHeight="1" x14ac:dyDescent="0.35">
      <c r="B49" s="38" t="s">
        <v>2212</v>
      </c>
      <c r="C49" s="38" t="s">
        <v>7484</v>
      </c>
    </row>
    <row r="50" spans="2:3" ht="16" customHeight="1" x14ac:dyDescent="0.35">
      <c r="B50" s="38" t="s">
        <v>2062</v>
      </c>
      <c r="C50" s="38" t="s">
        <v>7487</v>
      </c>
    </row>
    <row r="51" spans="2:3" ht="16" customHeight="1" x14ac:dyDescent="0.35">
      <c r="B51" s="38" t="s">
        <v>1887</v>
      </c>
      <c r="C51" s="38" t="s">
        <v>7484</v>
      </c>
    </row>
    <row r="52" spans="2:3" ht="16" customHeight="1" x14ac:dyDescent="0.35">
      <c r="B52" s="38" t="s">
        <v>6070</v>
      </c>
      <c r="C52" s="38" t="s">
        <v>7488</v>
      </c>
    </row>
    <row r="53" spans="2:3" ht="16" customHeight="1" x14ac:dyDescent="0.35">
      <c r="B53" s="38" t="s">
        <v>988</v>
      </c>
      <c r="C53" s="38" t="s">
        <v>7498</v>
      </c>
    </row>
    <row r="54" spans="2:3" ht="16" customHeight="1" x14ac:dyDescent="0.35">
      <c r="B54" s="38" t="s">
        <v>3479</v>
      </c>
      <c r="C54" s="38" t="s">
        <v>7484</v>
      </c>
    </row>
    <row r="55" spans="2:3" ht="16" customHeight="1" x14ac:dyDescent="0.35">
      <c r="B55" s="38" t="s">
        <v>1169</v>
      </c>
      <c r="C55" s="38" t="s">
        <v>7484</v>
      </c>
    </row>
    <row r="56" spans="2:3" ht="16" customHeight="1" x14ac:dyDescent="0.35">
      <c r="B56" s="38" t="s">
        <v>1010</v>
      </c>
      <c r="C56" s="38" t="s">
        <v>7497</v>
      </c>
    </row>
    <row r="57" spans="2:3" ht="16" customHeight="1" x14ac:dyDescent="0.35">
      <c r="B57" s="38" t="s">
        <v>1043</v>
      </c>
      <c r="C57" s="38" t="s">
        <v>7496</v>
      </c>
    </row>
    <row r="58" spans="2:3" ht="16" customHeight="1" x14ac:dyDescent="0.35">
      <c r="B58" s="38" t="s">
        <v>1151</v>
      </c>
      <c r="C58" s="38" t="s">
        <v>7484</v>
      </c>
    </row>
    <row r="59" spans="2:3" ht="16" customHeight="1" x14ac:dyDescent="0.35">
      <c r="B59" s="38" t="s">
        <v>1027</v>
      </c>
      <c r="C59" s="38" t="s">
        <v>7484</v>
      </c>
    </row>
    <row r="60" spans="2:3" ht="16" customHeight="1" x14ac:dyDescent="0.35">
      <c r="B60" s="38" t="s">
        <v>979</v>
      </c>
      <c r="C60" s="38" t="s">
        <v>7484</v>
      </c>
    </row>
    <row r="61" spans="2:3" ht="16" customHeight="1" x14ac:dyDescent="0.35">
      <c r="B61" s="38" t="s">
        <v>1099</v>
      </c>
      <c r="C61" s="38" t="s">
        <v>7496</v>
      </c>
    </row>
    <row r="62" spans="2:3" ht="16" customHeight="1" x14ac:dyDescent="0.35">
      <c r="B62" s="38" t="s">
        <v>1132</v>
      </c>
      <c r="C62" s="38" t="s">
        <v>7496</v>
      </c>
    </row>
    <row r="63" spans="2:3" ht="16" customHeight="1" x14ac:dyDescent="0.35">
      <c r="B63" s="38" t="s">
        <v>1856</v>
      </c>
      <c r="C63" s="38" t="s">
        <v>7488</v>
      </c>
    </row>
    <row r="64" spans="2:3" ht="16" customHeight="1" x14ac:dyDescent="0.35">
      <c r="B64" s="38" t="s">
        <v>1226</v>
      </c>
      <c r="C64" s="38" t="s">
        <v>7488</v>
      </c>
    </row>
    <row r="65" spans="2:3" ht="16" customHeight="1" x14ac:dyDescent="0.35">
      <c r="B65" s="38" t="s">
        <v>954</v>
      </c>
      <c r="C65" s="38" t="s">
        <v>7484</v>
      </c>
    </row>
    <row r="66" spans="2:3" ht="16" customHeight="1" x14ac:dyDescent="0.35">
      <c r="B66" s="38" t="s">
        <v>932</v>
      </c>
      <c r="C66" s="38" t="s">
        <v>7490</v>
      </c>
    </row>
    <row r="67" spans="2:3" ht="16" customHeight="1" x14ac:dyDescent="0.35">
      <c r="B67" s="38" t="s">
        <v>1240</v>
      </c>
      <c r="C67" s="38" t="s">
        <v>7496</v>
      </c>
    </row>
    <row r="68" spans="2:3" ht="16" customHeight="1" x14ac:dyDescent="0.35">
      <c r="B68" s="38" t="s">
        <v>1918</v>
      </c>
      <c r="C68" s="38" t="s">
        <v>7484</v>
      </c>
    </row>
    <row r="69" spans="2:3" ht="16" customHeight="1" x14ac:dyDescent="0.35">
      <c r="B69" s="38" t="s">
        <v>4362</v>
      </c>
      <c r="C69" s="38" t="s">
        <v>7487</v>
      </c>
    </row>
    <row r="70" spans="2:3" ht="16" customHeight="1" x14ac:dyDescent="0.35">
      <c r="B70" s="38" t="s">
        <v>5761</v>
      </c>
      <c r="C70" s="38" t="s">
        <v>7496</v>
      </c>
    </row>
    <row r="71" spans="2:3" ht="16" customHeight="1" x14ac:dyDescent="0.3"/>
    <row r="72" spans="2:3" ht="16" customHeight="1" x14ac:dyDescent="0.3"/>
    <row r="73" spans="2:3" ht="16" customHeight="1" x14ac:dyDescent="0.3"/>
    <row r="74" spans="2:3" ht="16" customHeight="1" x14ac:dyDescent="0.3"/>
    <row r="75" spans="2:3" ht="16" customHeight="1" x14ac:dyDescent="0.3"/>
    <row r="76" spans="2:3" ht="16" customHeight="1" x14ac:dyDescent="0.3"/>
    <row r="77" spans="2:3" ht="16" customHeight="1" x14ac:dyDescent="0.3"/>
    <row r="78" spans="2:3" ht="16" customHeight="1" x14ac:dyDescent="0.3"/>
    <row r="79" spans="2:3" ht="16" customHeight="1" x14ac:dyDescent="0.3"/>
    <row r="80" spans="2:3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  <row r="120" ht="16" customHeight="1" x14ac:dyDescent="0.3"/>
    <row r="121" ht="16" customHeight="1" x14ac:dyDescent="0.3"/>
    <row r="122" ht="16" customHeight="1" x14ac:dyDescent="0.3"/>
    <row r="123" ht="16" customHeight="1" x14ac:dyDescent="0.3"/>
    <row r="124" ht="16" customHeight="1" x14ac:dyDescent="0.3"/>
    <row r="125" ht="16" customHeight="1" x14ac:dyDescent="0.3"/>
    <row r="126" ht="16" customHeight="1" x14ac:dyDescent="0.3"/>
    <row r="127" ht="16" customHeight="1" x14ac:dyDescent="0.3"/>
    <row r="128" ht="16" customHeight="1" x14ac:dyDescent="0.3"/>
    <row r="129" ht="16" customHeight="1" x14ac:dyDescent="0.3"/>
    <row r="130" ht="16" customHeight="1" x14ac:dyDescent="0.3"/>
    <row r="131" ht="16" customHeight="1" x14ac:dyDescent="0.3"/>
    <row r="132" ht="16" customHeight="1" x14ac:dyDescent="0.3"/>
    <row r="133" ht="16" customHeight="1" x14ac:dyDescent="0.3"/>
    <row r="134" ht="16" customHeight="1" x14ac:dyDescent="0.3"/>
    <row r="135" ht="16" customHeight="1" x14ac:dyDescent="0.3"/>
    <row r="136" ht="16" customHeight="1" x14ac:dyDescent="0.3"/>
    <row r="137" ht="16" customHeight="1" x14ac:dyDescent="0.3"/>
    <row r="138" ht="16" customHeight="1" x14ac:dyDescent="0.3"/>
    <row r="139" ht="16" customHeight="1" x14ac:dyDescent="0.3"/>
    <row r="140" ht="16" customHeight="1" x14ac:dyDescent="0.3"/>
    <row r="141" ht="16" customHeight="1" x14ac:dyDescent="0.3"/>
    <row r="142" ht="16" customHeight="1" x14ac:dyDescent="0.3"/>
    <row r="143" ht="16" customHeight="1" x14ac:dyDescent="0.3"/>
    <row r="144" ht="16" customHeight="1" x14ac:dyDescent="0.3"/>
    <row r="145" ht="16" customHeight="1" x14ac:dyDescent="0.3"/>
    <row r="146" ht="16" customHeight="1" x14ac:dyDescent="0.3"/>
    <row r="147" ht="16" customHeight="1" x14ac:dyDescent="0.3"/>
    <row r="148" ht="16" customHeight="1" x14ac:dyDescent="0.3"/>
    <row r="149" ht="16" customHeight="1" x14ac:dyDescent="0.3"/>
    <row r="150" ht="16" customHeight="1" x14ac:dyDescent="0.3"/>
    <row r="151" ht="16" customHeight="1" x14ac:dyDescent="0.3"/>
    <row r="152" ht="16" customHeight="1" x14ac:dyDescent="0.3"/>
    <row r="153" ht="16" customHeight="1" x14ac:dyDescent="0.3"/>
    <row r="154" ht="16" customHeight="1" x14ac:dyDescent="0.3"/>
    <row r="155" ht="16" customHeight="1" x14ac:dyDescent="0.3"/>
    <row r="156" ht="16" customHeight="1" x14ac:dyDescent="0.3"/>
    <row r="157" ht="16" customHeight="1" x14ac:dyDescent="0.3"/>
    <row r="158" ht="16" customHeight="1" x14ac:dyDescent="0.3"/>
    <row r="159" ht="16" customHeight="1" x14ac:dyDescent="0.3"/>
    <row r="160" ht="16" customHeight="1" x14ac:dyDescent="0.3"/>
    <row r="161" ht="16" customHeight="1" x14ac:dyDescent="0.3"/>
    <row r="162" ht="16" customHeight="1" x14ac:dyDescent="0.3"/>
    <row r="163" ht="16" customHeight="1" x14ac:dyDescent="0.3"/>
    <row r="164" ht="16" customHeight="1" x14ac:dyDescent="0.3"/>
    <row r="165" ht="16" customHeight="1" x14ac:dyDescent="0.3"/>
    <row r="166" ht="16" customHeight="1" x14ac:dyDescent="0.3"/>
    <row r="167" ht="16" customHeight="1" x14ac:dyDescent="0.3"/>
    <row r="168" ht="16" customHeight="1" x14ac:dyDescent="0.3"/>
    <row r="169" ht="16" customHeight="1" x14ac:dyDescent="0.3"/>
    <row r="170" ht="16" customHeight="1" x14ac:dyDescent="0.3"/>
    <row r="171" ht="16" customHeight="1" x14ac:dyDescent="0.3"/>
    <row r="172" ht="16" customHeight="1" x14ac:dyDescent="0.3"/>
    <row r="173" ht="16" customHeight="1" x14ac:dyDescent="0.3"/>
    <row r="174" ht="16" customHeight="1" x14ac:dyDescent="0.3"/>
    <row r="175" ht="16" customHeight="1" x14ac:dyDescent="0.3"/>
    <row r="176" ht="16" customHeight="1" x14ac:dyDescent="0.3"/>
    <row r="177" ht="16" customHeight="1" x14ac:dyDescent="0.3"/>
    <row r="178" ht="16" customHeight="1" x14ac:dyDescent="0.3"/>
    <row r="179" ht="16" customHeight="1" x14ac:dyDescent="0.3"/>
    <row r="180" ht="16" customHeight="1" x14ac:dyDescent="0.3"/>
    <row r="181" ht="16" customHeight="1" x14ac:dyDescent="0.3"/>
    <row r="182" ht="16" customHeight="1" x14ac:dyDescent="0.3"/>
    <row r="183" ht="16" customHeight="1" x14ac:dyDescent="0.3"/>
    <row r="184" ht="16" customHeight="1" x14ac:dyDescent="0.3"/>
    <row r="185" ht="16" customHeight="1" x14ac:dyDescent="0.3"/>
    <row r="186" ht="16" customHeight="1" x14ac:dyDescent="0.3"/>
    <row r="187" ht="16" customHeight="1" x14ac:dyDescent="0.3"/>
    <row r="188" ht="16" customHeight="1" x14ac:dyDescent="0.3"/>
    <row r="189" ht="16" customHeight="1" x14ac:dyDescent="0.3"/>
    <row r="190" ht="16" customHeight="1" x14ac:dyDescent="0.3"/>
    <row r="191" ht="16" customHeight="1" x14ac:dyDescent="0.3"/>
    <row r="192" ht="16" customHeight="1" x14ac:dyDescent="0.3"/>
    <row r="193" ht="16" customHeight="1" x14ac:dyDescent="0.3"/>
    <row r="194" ht="16" customHeight="1" x14ac:dyDescent="0.3"/>
    <row r="195" ht="16" customHeight="1" x14ac:dyDescent="0.3"/>
    <row r="196" ht="16" customHeight="1" x14ac:dyDescent="0.3"/>
    <row r="197" ht="16" customHeight="1" x14ac:dyDescent="0.3"/>
    <row r="198" ht="16" customHeight="1" x14ac:dyDescent="0.3"/>
    <row r="199" ht="16" customHeight="1" x14ac:dyDescent="0.3"/>
    <row r="200" ht="16" customHeight="1" x14ac:dyDescent="0.3"/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Top 20</vt:lpstr>
      <vt:lpstr>SH Summary</vt:lpstr>
      <vt:lpstr>Data_TCOM+9961</vt:lpstr>
      <vt:lpstr>全球投资人地图</vt:lpstr>
      <vt:lpstr>US&amp;CA</vt:lpstr>
      <vt:lpstr>EU</vt:lpstr>
      <vt:lpstr>APAC</vt:lpstr>
      <vt:lpstr>ROW</vt:lpstr>
      <vt:lpstr>DATA_ALL</vt:lpstr>
      <vt:lpstr>重要投资人</vt:lpstr>
      <vt:lpstr>普通投资人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Zeyi CHEN （陈则易）</dc:creator>
  <cp:lastModifiedBy>Zeyi Chen (SME, 121090077)</cp:lastModifiedBy>
  <dcterms:created xsi:type="dcterms:W3CDTF">2026-06-30T07:01:10Z</dcterms:created>
  <dcterms:modified xsi:type="dcterms:W3CDTF">2026-06-30T07:01:10Z</dcterms:modified>
</cp:coreProperties>
</file>